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-dperozzi\Downloads\"/>
    </mc:Choice>
  </mc:AlternateContent>
  <xr:revisionPtr revIDLastSave="0" documentId="8_{8B9BA779-5FBA-48DA-B1AB-106A8018C96A}" xr6:coauthVersionLast="47" xr6:coauthVersionMax="47" xr10:uidLastSave="{00000000-0000-0000-0000-000000000000}"/>
  <bookViews>
    <workbookView xWindow="-120" yWindow="-120" windowWidth="29040" windowHeight="15720" xr2:uid="{63E48B58-AE48-4DF3-B2C1-47631F1AFD34}"/>
  </bookViews>
  <sheets>
    <sheet name="VentaLiquidada" sheetId="1" r:id="rId1"/>
  </sheets>
  <externalReferences>
    <externalReference r:id="rId2"/>
    <externalReference r:id="rId3"/>
  </externalReferences>
  <definedNames>
    <definedName name="_xlnm._FilterDatabase" localSheetId="0" hidden="1">VentaLiquidada!$A$8:$CN$1298</definedName>
    <definedName name="_Order1" hidden="1">255</definedName>
    <definedName name="DATA1">#REF!</definedName>
    <definedName name="DATA2">#REF!</definedName>
    <definedName name="DATA3">#REF!</definedName>
    <definedName name="DATA4">#REF!</definedName>
    <definedName name="DATA5">#REF!</definedName>
    <definedName name="DATA6">#REF!</definedName>
    <definedName name="DATA7">#REF!</definedName>
    <definedName name="DATA8">#REF!</definedName>
    <definedName name="fb">#REF!</definedName>
    <definedName name="TEST0">#REF!</definedName>
    <definedName name="TESTHKEY">#REF!</definedName>
    <definedName name="TESTKEYS">#REF!</definedName>
    <definedName name="TESTVKEY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P1202" i="1" l="1"/>
  <c r="CM1202" i="1"/>
  <c r="CH1202" i="1"/>
  <c r="L1202" i="1"/>
  <c r="C1202" i="1"/>
  <c r="B1202" i="1"/>
  <c r="CP1201" i="1"/>
  <c r="CM1201" i="1"/>
  <c r="CH1201" i="1"/>
  <c r="L1201" i="1"/>
  <c r="C1201" i="1"/>
  <c r="B1201" i="1"/>
  <c r="CP1200" i="1"/>
  <c r="CM1200" i="1"/>
  <c r="CH1200" i="1"/>
  <c r="L1200" i="1"/>
  <c r="C1200" i="1"/>
  <c r="B1200" i="1"/>
  <c r="CP1199" i="1"/>
  <c r="CM1199" i="1"/>
  <c r="CH1199" i="1"/>
  <c r="L1199" i="1"/>
  <c r="C1199" i="1"/>
  <c r="B1199" i="1"/>
  <c r="CP1198" i="1"/>
  <c r="CM1198" i="1"/>
  <c r="CH1198" i="1"/>
  <c r="L1198" i="1"/>
  <c r="C1198" i="1"/>
  <c r="B1198" i="1"/>
  <c r="CP1197" i="1"/>
  <c r="CM1197" i="1"/>
  <c r="CH1197" i="1"/>
  <c r="L1197" i="1"/>
  <c r="C1197" i="1"/>
  <c r="B1197" i="1"/>
  <c r="CP1196" i="1"/>
  <c r="CM1196" i="1"/>
  <c r="CN1196" i="1" s="1"/>
  <c r="CQ1196" i="1" s="1"/>
  <c r="CH1196" i="1"/>
  <c r="L1196" i="1"/>
  <c r="C1196" i="1"/>
  <c r="B1196" i="1"/>
  <c r="CP1195" i="1"/>
  <c r="CM1195" i="1"/>
  <c r="CH1195" i="1"/>
  <c r="L1195" i="1"/>
  <c r="C1195" i="1"/>
  <c r="B1195" i="1"/>
  <c r="CP1194" i="1"/>
  <c r="CM1194" i="1"/>
  <c r="CH1194" i="1"/>
  <c r="L1194" i="1"/>
  <c r="C1194" i="1"/>
  <c r="B1194" i="1"/>
  <c r="CP1193" i="1"/>
  <c r="CM1193" i="1"/>
  <c r="CH1193" i="1"/>
  <c r="L1193" i="1"/>
  <c r="C1193" i="1"/>
  <c r="B1193" i="1"/>
  <c r="CP1192" i="1"/>
  <c r="CM1192" i="1"/>
  <c r="CH1192" i="1"/>
  <c r="L1192" i="1"/>
  <c r="C1192" i="1"/>
  <c r="B1192" i="1"/>
  <c r="CP1191" i="1"/>
  <c r="CM1191" i="1"/>
  <c r="CH1191" i="1"/>
  <c r="L1191" i="1"/>
  <c r="C1191" i="1"/>
  <c r="B1191" i="1"/>
  <c r="CP1190" i="1"/>
  <c r="CM1190" i="1"/>
  <c r="CH1190" i="1"/>
  <c r="L1190" i="1"/>
  <c r="C1190" i="1"/>
  <c r="B1190" i="1"/>
  <c r="CP1189" i="1"/>
  <c r="CM1189" i="1"/>
  <c r="CH1189" i="1"/>
  <c r="L1189" i="1"/>
  <c r="C1189" i="1"/>
  <c r="B1189" i="1"/>
  <c r="CP1188" i="1"/>
  <c r="CM1188" i="1"/>
  <c r="CH1188" i="1"/>
  <c r="L1188" i="1"/>
  <c r="C1188" i="1"/>
  <c r="B1188" i="1"/>
  <c r="CP1187" i="1"/>
  <c r="CM1187" i="1"/>
  <c r="CH1187" i="1"/>
  <c r="L1187" i="1"/>
  <c r="C1187" i="1"/>
  <c r="B1187" i="1"/>
  <c r="CP1186" i="1"/>
  <c r="CM1186" i="1"/>
  <c r="CH1186" i="1"/>
  <c r="L1186" i="1"/>
  <c r="C1186" i="1"/>
  <c r="B1186" i="1"/>
  <c r="CP1185" i="1"/>
  <c r="CM1185" i="1"/>
  <c r="CH1185" i="1"/>
  <c r="L1185" i="1"/>
  <c r="C1185" i="1"/>
  <c r="B1185" i="1"/>
  <c r="CP1184" i="1"/>
  <c r="CM1184" i="1"/>
  <c r="CH1184" i="1"/>
  <c r="L1184" i="1"/>
  <c r="C1184" i="1"/>
  <c r="B1184" i="1"/>
  <c r="CP1183" i="1"/>
  <c r="CM1183" i="1"/>
  <c r="CH1183" i="1"/>
  <c r="L1183" i="1"/>
  <c r="C1183" i="1"/>
  <c r="B1183" i="1"/>
  <c r="CP1182" i="1"/>
  <c r="CM1182" i="1"/>
  <c r="CH1182" i="1"/>
  <c r="L1182" i="1"/>
  <c r="C1182" i="1"/>
  <c r="B1182" i="1"/>
  <c r="CP1181" i="1"/>
  <c r="CM1181" i="1"/>
  <c r="CH1181" i="1"/>
  <c r="L1181" i="1"/>
  <c r="C1181" i="1"/>
  <c r="B1181" i="1"/>
  <c r="CP1180" i="1"/>
  <c r="CM1180" i="1"/>
  <c r="CH1180" i="1"/>
  <c r="L1180" i="1"/>
  <c r="C1180" i="1"/>
  <c r="B1180" i="1"/>
  <c r="CP1179" i="1"/>
  <c r="CM1179" i="1"/>
  <c r="CH1179" i="1"/>
  <c r="L1179" i="1"/>
  <c r="C1179" i="1"/>
  <c r="B1179" i="1"/>
  <c r="CP1178" i="1"/>
  <c r="CM1178" i="1"/>
  <c r="CH1178" i="1"/>
  <c r="BV1178" i="1"/>
  <c r="L1178" i="1"/>
  <c r="C1178" i="1"/>
  <c r="B1178" i="1"/>
  <c r="CP1177" i="1"/>
  <c r="CM1177" i="1"/>
  <c r="CH1177" i="1"/>
  <c r="L1177" i="1"/>
  <c r="C1177" i="1"/>
  <c r="B1177" i="1"/>
  <c r="CP1176" i="1"/>
  <c r="CM1176" i="1"/>
  <c r="CH1176" i="1"/>
  <c r="L1176" i="1"/>
  <c r="C1176" i="1"/>
  <c r="B1176" i="1"/>
  <c r="CP1175" i="1"/>
  <c r="CM1175" i="1"/>
  <c r="CH1175" i="1"/>
  <c r="L1175" i="1"/>
  <c r="C1175" i="1"/>
  <c r="B1175" i="1"/>
  <c r="CP1174" i="1"/>
  <c r="CM1174" i="1"/>
  <c r="CH1174" i="1"/>
  <c r="L1174" i="1"/>
  <c r="C1174" i="1"/>
  <c r="B1174" i="1"/>
  <c r="CP1173" i="1"/>
  <c r="CM1173" i="1"/>
  <c r="CH1173" i="1"/>
  <c r="L1173" i="1"/>
  <c r="C1173" i="1"/>
  <c r="B1173" i="1"/>
  <c r="CP1172" i="1"/>
  <c r="CM1172" i="1"/>
  <c r="CH1172" i="1"/>
  <c r="L1172" i="1"/>
  <c r="C1172" i="1"/>
  <c r="B1172" i="1"/>
  <c r="CP1171" i="1"/>
  <c r="CM1171" i="1"/>
  <c r="CH1171" i="1"/>
  <c r="L1171" i="1"/>
  <c r="C1171" i="1"/>
  <c r="B1171" i="1"/>
  <c r="CP1170" i="1"/>
  <c r="CM1170" i="1"/>
  <c r="CH1170" i="1"/>
  <c r="L1170" i="1"/>
  <c r="C1170" i="1"/>
  <c r="B1170" i="1"/>
  <c r="CP1169" i="1"/>
  <c r="CM1169" i="1"/>
  <c r="CH1169" i="1"/>
  <c r="L1169" i="1"/>
  <c r="C1169" i="1"/>
  <c r="B1169" i="1"/>
  <c r="CP1168" i="1"/>
  <c r="CM1168" i="1"/>
  <c r="CH1168" i="1"/>
  <c r="L1168" i="1"/>
  <c r="C1168" i="1"/>
  <c r="B1168" i="1"/>
  <c r="CP1167" i="1"/>
  <c r="CM1167" i="1"/>
  <c r="CH1167" i="1"/>
  <c r="L1167" i="1"/>
  <c r="C1167" i="1"/>
  <c r="B1167" i="1"/>
  <c r="CP1166" i="1"/>
  <c r="CM1166" i="1"/>
  <c r="CH1166" i="1"/>
  <c r="L1166" i="1"/>
  <c r="C1166" i="1"/>
  <c r="B1166" i="1"/>
  <c r="CP1165" i="1"/>
  <c r="CM1165" i="1"/>
  <c r="CH1165" i="1"/>
  <c r="L1165" i="1"/>
  <c r="C1165" i="1"/>
  <c r="B1165" i="1"/>
  <c r="CP1164" i="1"/>
  <c r="CM1164" i="1"/>
  <c r="CH1164" i="1"/>
  <c r="L1164" i="1"/>
  <c r="C1164" i="1"/>
  <c r="B1164" i="1"/>
  <c r="CP1163" i="1"/>
  <c r="CM1163" i="1"/>
  <c r="CH1163" i="1"/>
  <c r="L1163" i="1"/>
  <c r="C1163" i="1"/>
  <c r="B1163" i="1"/>
  <c r="CP1162" i="1"/>
  <c r="CM1162" i="1"/>
  <c r="CH1162" i="1"/>
  <c r="L1162" i="1"/>
  <c r="C1162" i="1"/>
  <c r="B1162" i="1"/>
  <c r="CP1161" i="1"/>
  <c r="CM1161" i="1"/>
  <c r="CH1161" i="1"/>
  <c r="L1161" i="1"/>
  <c r="C1161" i="1"/>
  <c r="B1161" i="1"/>
  <c r="CP1160" i="1"/>
  <c r="CM1160" i="1"/>
  <c r="CH1160" i="1"/>
  <c r="L1160" i="1"/>
  <c r="C1160" i="1"/>
  <c r="B1160" i="1"/>
  <c r="CP1159" i="1"/>
  <c r="CM1159" i="1"/>
  <c r="CH1159" i="1"/>
  <c r="L1159" i="1"/>
  <c r="C1159" i="1"/>
  <c r="B1159" i="1"/>
  <c r="CP1158" i="1"/>
  <c r="CM1158" i="1"/>
  <c r="CH1158" i="1"/>
  <c r="L1158" i="1"/>
  <c r="C1158" i="1"/>
  <c r="B1158" i="1"/>
  <c r="CP1157" i="1"/>
  <c r="CM1157" i="1"/>
  <c r="CH1157" i="1"/>
  <c r="L1157" i="1"/>
  <c r="C1157" i="1"/>
  <c r="B1157" i="1"/>
  <c r="CP1156" i="1"/>
  <c r="CM1156" i="1"/>
  <c r="CH1156" i="1"/>
  <c r="L1156" i="1"/>
  <c r="C1156" i="1"/>
  <c r="B1156" i="1"/>
  <c r="CP1155" i="1"/>
  <c r="CM1155" i="1"/>
  <c r="CH1155" i="1"/>
  <c r="L1155" i="1"/>
  <c r="C1155" i="1"/>
  <c r="B1155" i="1"/>
  <c r="CP1154" i="1"/>
  <c r="CM1154" i="1"/>
  <c r="CH1154" i="1"/>
  <c r="L1154" i="1"/>
  <c r="C1154" i="1"/>
  <c r="B1154" i="1"/>
  <c r="CP1153" i="1"/>
  <c r="CM1153" i="1"/>
  <c r="CH1153" i="1"/>
  <c r="L1153" i="1"/>
  <c r="C1153" i="1"/>
  <c r="B1153" i="1"/>
  <c r="CP1152" i="1"/>
  <c r="CM1152" i="1"/>
  <c r="CH1152" i="1"/>
  <c r="L1152" i="1"/>
  <c r="C1152" i="1"/>
  <c r="B1152" i="1"/>
  <c r="CP1151" i="1"/>
  <c r="CM1151" i="1"/>
  <c r="CH1151" i="1"/>
  <c r="L1151" i="1"/>
  <c r="C1151" i="1"/>
  <c r="B1151" i="1"/>
  <c r="CP1150" i="1"/>
  <c r="CM1150" i="1"/>
  <c r="CH1150" i="1"/>
  <c r="L1150" i="1"/>
  <c r="C1150" i="1"/>
  <c r="B1150" i="1"/>
  <c r="CP1149" i="1"/>
  <c r="CM1149" i="1"/>
  <c r="CH1149" i="1"/>
  <c r="L1149" i="1"/>
  <c r="C1149" i="1"/>
  <c r="B1149" i="1"/>
  <c r="CP1148" i="1"/>
  <c r="CM1148" i="1"/>
  <c r="CH1148" i="1"/>
  <c r="L1148" i="1"/>
  <c r="C1148" i="1"/>
  <c r="B1148" i="1"/>
  <c r="CP1147" i="1"/>
  <c r="CM1147" i="1"/>
  <c r="CH1147" i="1"/>
  <c r="L1147" i="1"/>
  <c r="C1147" i="1"/>
  <c r="B1147" i="1"/>
  <c r="CP1146" i="1"/>
  <c r="CM1146" i="1"/>
  <c r="CH1146" i="1"/>
  <c r="L1146" i="1"/>
  <c r="C1146" i="1"/>
  <c r="B1146" i="1"/>
  <c r="CP1145" i="1"/>
  <c r="CM1145" i="1"/>
  <c r="CH1145" i="1"/>
  <c r="L1145" i="1"/>
  <c r="C1145" i="1"/>
  <c r="B1145" i="1"/>
  <c r="CP1144" i="1"/>
  <c r="CM1144" i="1"/>
  <c r="CH1144" i="1"/>
  <c r="L1144" i="1"/>
  <c r="C1144" i="1"/>
  <c r="B1144" i="1"/>
  <c r="CP1143" i="1"/>
  <c r="CM1143" i="1"/>
  <c r="CH1143" i="1"/>
  <c r="L1143" i="1"/>
  <c r="C1143" i="1"/>
  <c r="B1143" i="1"/>
  <c r="CP1142" i="1"/>
  <c r="CM1142" i="1"/>
  <c r="CH1142" i="1"/>
  <c r="L1142" i="1"/>
  <c r="C1142" i="1"/>
  <c r="B1142" i="1"/>
  <c r="CP1141" i="1"/>
  <c r="CM1141" i="1"/>
  <c r="CH1141" i="1"/>
  <c r="L1141" i="1"/>
  <c r="C1141" i="1"/>
  <c r="B1141" i="1"/>
  <c r="CP1140" i="1"/>
  <c r="CM1140" i="1"/>
  <c r="CH1140" i="1"/>
  <c r="L1140" i="1"/>
  <c r="C1140" i="1"/>
  <c r="B1140" i="1"/>
  <c r="CP1139" i="1"/>
  <c r="CM1139" i="1"/>
  <c r="CH1139" i="1"/>
  <c r="L1139" i="1"/>
  <c r="C1139" i="1"/>
  <c r="B1139" i="1"/>
  <c r="CP1138" i="1"/>
  <c r="CM1138" i="1"/>
  <c r="CH1138" i="1"/>
  <c r="L1138" i="1"/>
  <c r="C1138" i="1"/>
  <c r="B1138" i="1"/>
  <c r="CP1137" i="1"/>
  <c r="CM1137" i="1"/>
  <c r="CH1137" i="1"/>
  <c r="L1137" i="1"/>
  <c r="C1137" i="1"/>
  <c r="B1137" i="1"/>
  <c r="CP1136" i="1"/>
  <c r="CM1136" i="1"/>
  <c r="CH1136" i="1"/>
  <c r="L1136" i="1"/>
  <c r="C1136" i="1"/>
  <c r="B1136" i="1"/>
  <c r="CP1135" i="1"/>
  <c r="CM1135" i="1"/>
  <c r="CH1135" i="1"/>
  <c r="L1135" i="1"/>
  <c r="C1135" i="1"/>
  <c r="B1135" i="1"/>
  <c r="CP1134" i="1"/>
  <c r="CM1134" i="1"/>
  <c r="CH1134" i="1"/>
  <c r="L1134" i="1"/>
  <c r="C1134" i="1"/>
  <c r="B1134" i="1"/>
  <c r="CP1133" i="1"/>
  <c r="CM1133" i="1"/>
  <c r="CH1133" i="1"/>
  <c r="L1133" i="1"/>
  <c r="C1133" i="1"/>
  <c r="B1133" i="1"/>
  <c r="CP1132" i="1"/>
  <c r="CM1132" i="1"/>
  <c r="CH1132" i="1"/>
  <c r="L1132" i="1"/>
  <c r="C1132" i="1"/>
  <c r="B1132" i="1"/>
  <c r="CP1131" i="1"/>
  <c r="CM1131" i="1"/>
  <c r="CH1131" i="1"/>
  <c r="L1131" i="1"/>
  <c r="C1131" i="1"/>
  <c r="B1131" i="1"/>
  <c r="CP1130" i="1"/>
  <c r="CM1130" i="1"/>
  <c r="CH1130" i="1"/>
  <c r="L1130" i="1"/>
  <c r="C1130" i="1"/>
  <c r="B1130" i="1"/>
  <c r="CP1129" i="1"/>
  <c r="CM1129" i="1"/>
  <c r="CN1129" i="1" s="1"/>
  <c r="CQ1129" i="1" s="1"/>
  <c r="CH1129" i="1"/>
  <c r="L1129" i="1"/>
  <c r="C1129" i="1"/>
  <c r="B1129" i="1"/>
  <c r="CP1128" i="1"/>
  <c r="CM1128" i="1"/>
  <c r="CH1128" i="1"/>
  <c r="L1128" i="1"/>
  <c r="C1128" i="1"/>
  <c r="B1128" i="1"/>
  <c r="CP1127" i="1"/>
  <c r="CM1127" i="1"/>
  <c r="CH1127" i="1"/>
  <c r="L1127" i="1"/>
  <c r="C1127" i="1"/>
  <c r="B1127" i="1"/>
  <c r="CP1126" i="1"/>
  <c r="CM1126" i="1"/>
  <c r="CN1126" i="1" s="1"/>
  <c r="CQ1126" i="1" s="1"/>
  <c r="CH1126" i="1"/>
  <c r="L1126" i="1"/>
  <c r="C1126" i="1"/>
  <c r="B1126" i="1"/>
  <c r="CP1125" i="1"/>
  <c r="CM1125" i="1"/>
  <c r="CH1125" i="1"/>
  <c r="L1125" i="1"/>
  <c r="C1125" i="1"/>
  <c r="B1125" i="1"/>
  <c r="CP1124" i="1"/>
  <c r="CM1124" i="1"/>
  <c r="CH1124" i="1"/>
  <c r="L1124" i="1"/>
  <c r="C1124" i="1"/>
  <c r="B1124" i="1"/>
  <c r="CP1123" i="1"/>
  <c r="CM1123" i="1"/>
  <c r="CH1123" i="1"/>
  <c r="L1123" i="1"/>
  <c r="C1123" i="1"/>
  <c r="B1123" i="1"/>
  <c r="CP1122" i="1"/>
  <c r="CM1122" i="1"/>
  <c r="CH1122" i="1"/>
  <c r="L1122" i="1"/>
  <c r="C1122" i="1"/>
  <c r="B1122" i="1"/>
  <c r="CP1121" i="1"/>
  <c r="CM1121" i="1"/>
  <c r="CH1121" i="1"/>
  <c r="L1121" i="1"/>
  <c r="C1121" i="1"/>
  <c r="B1121" i="1"/>
  <c r="CP1120" i="1"/>
  <c r="CM1120" i="1"/>
  <c r="CH1120" i="1"/>
  <c r="L1120" i="1"/>
  <c r="C1120" i="1"/>
  <c r="B1120" i="1"/>
  <c r="CP1119" i="1"/>
  <c r="CM1119" i="1"/>
  <c r="CN1119" i="1" s="1"/>
  <c r="CQ1119" i="1" s="1"/>
  <c r="CH1119" i="1"/>
  <c r="L1119" i="1"/>
  <c r="C1119" i="1"/>
  <c r="B1119" i="1"/>
  <c r="CP1118" i="1"/>
  <c r="CM1118" i="1"/>
  <c r="CH1118" i="1"/>
  <c r="L1118" i="1"/>
  <c r="C1118" i="1"/>
  <c r="B1118" i="1"/>
  <c r="CP1117" i="1"/>
  <c r="CM1117" i="1"/>
  <c r="CH1117" i="1"/>
  <c r="L1117" i="1"/>
  <c r="C1117" i="1"/>
  <c r="B1117" i="1"/>
  <c r="CP1116" i="1"/>
  <c r="CM1116" i="1"/>
  <c r="CH1116" i="1"/>
  <c r="L1116" i="1"/>
  <c r="C1116" i="1"/>
  <c r="B1116" i="1"/>
  <c r="CP1115" i="1"/>
  <c r="CM1115" i="1"/>
  <c r="CH1115" i="1"/>
  <c r="L1115" i="1"/>
  <c r="C1115" i="1"/>
  <c r="B1115" i="1"/>
  <c r="CP1114" i="1"/>
  <c r="CM1114" i="1"/>
  <c r="CH1114" i="1"/>
  <c r="L1114" i="1"/>
  <c r="C1114" i="1"/>
  <c r="B1114" i="1"/>
  <c r="CP1113" i="1"/>
  <c r="CM1113" i="1"/>
  <c r="CH1113" i="1"/>
  <c r="L1113" i="1"/>
  <c r="C1113" i="1"/>
  <c r="B1113" i="1"/>
  <c r="CP1112" i="1"/>
  <c r="CM1112" i="1"/>
  <c r="CH1112" i="1"/>
  <c r="L1112" i="1"/>
  <c r="C1112" i="1"/>
  <c r="B1112" i="1"/>
  <c r="CP1111" i="1"/>
  <c r="CM1111" i="1"/>
  <c r="CH1111" i="1"/>
  <c r="L1111" i="1"/>
  <c r="C1111" i="1"/>
  <c r="B1111" i="1"/>
  <c r="CP1110" i="1"/>
  <c r="CM1110" i="1"/>
  <c r="CH1110" i="1"/>
  <c r="L1110" i="1"/>
  <c r="C1110" i="1"/>
  <c r="B1110" i="1"/>
  <c r="CP1109" i="1"/>
  <c r="CM1109" i="1"/>
  <c r="CH1109" i="1"/>
  <c r="L1109" i="1"/>
  <c r="C1109" i="1"/>
  <c r="B1109" i="1"/>
  <c r="CP1108" i="1"/>
  <c r="CM1108" i="1"/>
  <c r="CH1108" i="1"/>
  <c r="L1108" i="1"/>
  <c r="C1108" i="1"/>
  <c r="B1108" i="1"/>
  <c r="CP1107" i="1"/>
  <c r="CM1107" i="1"/>
  <c r="CH1107" i="1"/>
  <c r="L1107" i="1"/>
  <c r="C1107" i="1"/>
  <c r="B1107" i="1"/>
  <c r="CP1106" i="1"/>
  <c r="CM1106" i="1"/>
  <c r="CH1106" i="1"/>
  <c r="L1106" i="1"/>
  <c r="C1106" i="1"/>
  <c r="B1106" i="1"/>
  <c r="CP1105" i="1"/>
  <c r="CM1105" i="1"/>
  <c r="CH1105" i="1"/>
  <c r="L1105" i="1"/>
  <c r="C1105" i="1"/>
  <c r="B1105" i="1"/>
  <c r="CP1104" i="1"/>
  <c r="CM1104" i="1"/>
  <c r="CH1104" i="1"/>
  <c r="L1104" i="1"/>
  <c r="C1104" i="1"/>
  <c r="B1104" i="1"/>
  <c r="CP1103" i="1"/>
  <c r="CM1103" i="1"/>
  <c r="CH1103" i="1"/>
  <c r="L1103" i="1"/>
  <c r="C1103" i="1"/>
  <c r="B1103" i="1"/>
  <c r="CP1102" i="1"/>
  <c r="CM1102" i="1"/>
  <c r="CH1102" i="1"/>
  <c r="L1102" i="1"/>
  <c r="C1102" i="1"/>
  <c r="B1102" i="1"/>
  <c r="CP1101" i="1"/>
  <c r="CM1101" i="1"/>
  <c r="CH1101" i="1"/>
  <c r="L1101" i="1"/>
  <c r="C1101" i="1"/>
  <c r="B1101" i="1"/>
  <c r="CP1100" i="1"/>
  <c r="CM1100" i="1"/>
  <c r="CH1100" i="1"/>
  <c r="L1100" i="1"/>
  <c r="C1100" i="1"/>
  <c r="B1100" i="1"/>
  <c r="CP1099" i="1"/>
  <c r="CM1099" i="1"/>
  <c r="CH1099" i="1"/>
  <c r="BZ1099" i="1"/>
  <c r="L1099" i="1"/>
  <c r="C1099" i="1"/>
  <c r="B1099" i="1"/>
  <c r="CP1098" i="1"/>
  <c r="CM1098" i="1"/>
  <c r="CH1098" i="1"/>
  <c r="L1098" i="1"/>
  <c r="C1098" i="1"/>
  <c r="B1098" i="1"/>
  <c r="CP1097" i="1"/>
  <c r="CM1097" i="1"/>
  <c r="CH1097" i="1"/>
  <c r="L1097" i="1"/>
  <c r="C1097" i="1"/>
  <c r="B1097" i="1"/>
  <c r="CP1096" i="1"/>
  <c r="CM1096" i="1"/>
  <c r="CH1096" i="1"/>
  <c r="L1096" i="1"/>
  <c r="C1096" i="1"/>
  <c r="B1096" i="1"/>
  <c r="CP1095" i="1"/>
  <c r="CM1095" i="1"/>
  <c r="CH1095" i="1"/>
  <c r="L1095" i="1"/>
  <c r="C1095" i="1"/>
  <c r="B1095" i="1"/>
  <c r="CP1094" i="1"/>
  <c r="CM1094" i="1"/>
  <c r="CH1094" i="1"/>
  <c r="L1094" i="1"/>
  <c r="C1094" i="1"/>
  <c r="B1094" i="1"/>
  <c r="CP1093" i="1"/>
  <c r="CM1093" i="1"/>
  <c r="CH1093" i="1"/>
  <c r="Y1093" i="1"/>
  <c r="L1093" i="1"/>
  <c r="C1093" i="1"/>
  <c r="B1093" i="1"/>
  <c r="CP1092" i="1"/>
  <c r="CM1092" i="1"/>
  <c r="CH1092" i="1"/>
  <c r="L1092" i="1"/>
  <c r="C1092" i="1"/>
  <c r="B1092" i="1"/>
  <c r="CP1091" i="1"/>
  <c r="CM1091" i="1"/>
  <c r="CH1091" i="1"/>
  <c r="L1091" i="1"/>
  <c r="C1091" i="1"/>
  <c r="B1091" i="1"/>
  <c r="CP1090" i="1"/>
  <c r="CM1090" i="1"/>
  <c r="CN1090" i="1" s="1"/>
  <c r="CQ1090" i="1" s="1"/>
  <c r="CH1090" i="1"/>
  <c r="L1090" i="1"/>
  <c r="C1090" i="1"/>
  <c r="B1090" i="1"/>
  <c r="CP1089" i="1"/>
  <c r="CM1089" i="1"/>
  <c r="CH1089" i="1"/>
  <c r="L1089" i="1"/>
  <c r="C1089" i="1"/>
  <c r="B1089" i="1"/>
  <c r="CP1088" i="1"/>
  <c r="CM1088" i="1"/>
  <c r="CN1088" i="1" s="1"/>
  <c r="CQ1088" i="1" s="1"/>
  <c r="CH1088" i="1"/>
  <c r="AD1088" i="1"/>
  <c r="L1088" i="1"/>
  <c r="C1088" i="1"/>
  <c r="B1088" i="1"/>
  <c r="CP1087" i="1"/>
  <c r="CM1087" i="1"/>
  <c r="CH1087" i="1"/>
  <c r="L1087" i="1"/>
  <c r="C1087" i="1"/>
  <c r="B1087" i="1"/>
  <c r="CP1086" i="1"/>
  <c r="CM1086" i="1"/>
  <c r="CH1086" i="1"/>
  <c r="L1086" i="1"/>
  <c r="C1086" i="1"/>
  <c r="B1086" i="1"/>
  <c r="CP1085" i="1"/>
  <c r="CM1085" i="1"/>
  <c r="CH1085" i="1"/>
  <c r="L1085" i="1"/>
  <c r="C1085" i="1"/>
  <c r="B1085" i="1"/>
  <c r="CP1084" i="1"/>
  <c r="CM1084" i="1"/>
  <c r="CH1084" i="1"/>
  <c r="L1084" i="1"/>
  <c r="C1084" i="1"/>
  <c r="B1084" i="1"/>
  <c r="CP1083" i="1"/>
  <c r="CM1083" i="1"/>
  <c r="CH1083" i="1"/>
  <c r="L1083" i="1"/>
  <c r="C1083" i="1"/>
  <c r="B1083" i="1"/>
  <c r="CP1082" i="1"/>
  <c r="CM1082" i="1"/>
  <c r="CH1082" i="1"/>
  <c r="L1082" i="1"/>
  <c r="C1082" i="1"/>
  <c r="B1082" i="1"/>
  <c r="CP1081" i="1"/>
  <c r="CM1081" i="1"/>
  <c r="CH1081" i="1"/>
  <c r="L1081" i="1"/>
  <c r="C1081" i="1"/>
  <c r="B1081" i="1"/>
  <c r="CP1080" i="1"/>
  <c r="CM1080" i="1"/>
  <c r="CH1080" i="1"/>
  <c r="L1080" i="1"/>
  <c r="C1080" i="1"/>
  <c r="B1080" i="1"/>
  <c r="CP1079" i="1"/>
  <c r="CM1079" i="1"/>
  <c r="CH1079" i="1"/>
  <c r="L1079" i="1"/>
  <c r="C1079" i="1"/>
  <c r="B1079" i="1"/>
  <c r="CP1078" i="1"/>
  <c r="CM1078" i="1"/>
  <c r="CN1078" i="1" s="1"/>
  <c r="CQ1078" i="1" s="1"/>
  <c r="CH1078" i="1"/>
  <c r="L1078" i="1"/>
  <c r="C1078" i="1"/>
  <c r="B1078" i="1"/>
  <c r="CP1077" i="1"/>
  <c r="CM1077" i="1"/>
  <c r="CN1077" i="1" s="1"/>
  <c r="CQ1077" i="1" s="1"/>
  <c r="CH1077" i="1"/>
  <c r="L1077" i="1"/>
  <c r="C1077" i="1"/>
  <c r="B1077" i="1"/>
  <c r="CP1076" i="1"/>
  <c r="CM1076" i="1"/>
  <c r="CH1076" i="1"/>
  <c r="L1076" i="1"/>
  <c r="C1076" i="1"/>
  <c r="B1076" i="1"/>
  <c r="CP1075" i="1"/>
  <c r="CM1075" i="1"/>
  <c r="CH1075" i="1"/>
  <c r="L1075" i="1"/>
  <c r="C1075" i="1"/>
  <c r="B1075" i="1"/>
  <c r="CP1074" i="1"/>
  <c r="CM1074" i="1"/>
  <c r="CH1074" i="1"/>
  <c r="L1074" i="1"/>
  <c r="C1074" i="1"/>
  <c r="B1074" i="1"/>
  <c r="CP1073" i="1"/>
  <c r="CM1073" i="1"/>
  <c r="CN1073" i="1" s="1"/>
  <c r="CQ1073" i="1" s="1"/>
  <c r="CH1073" i="1"/>
  <c r="L1073" i="1"/>
  <c r="C1073" i="1"/>
  <c r="B1073" i="1"/>
  <c r="CP1072" i="1"/>
  <c r="CM1072" i="1"/>
  <c r="CN1072" i="1" s="1"/>
  <c r="CQ1072" i="1" s="1"/>
  <c r="CH1072" i="1"/>
  <c r="L1072" i="1"/>
  <c r="C1072" i="1"/>
  <c r="B1072" i="1"/>
  <c r="CP1071" i="1"/>
  <c r="CM1071" i="1"/>
  <c r="CN1071" i="1" s="1"/>
  <c r="CQ1071" i="1" s="1"/>
  <c r="CH1071" i="1"/>
  <c r="L1071" i="1"/>
  <c r="C1071" i="1"/>
  <c r="B1071" i="1"/>
  <c r="CP1070" i="1"/>
  <c r="CM1070" i="1"/>
  <c r="CH1070" i="1"/>
  <c r="L1070" i="1"/>
  <c r="C1070" i="1"/>
  <c r="B1070" i="1"/>
  <c r="CP1069" i="1"/>
  <c r="CM1069" i="1"/>
  <c r="CN1069" i="1" s="1"/>
  <c r="CQ1069" i="1" s="1"/>
  <c r="CH1069" i="1"/>
  <c r="L1069" i="1"/>
  <c r="C1069" i="1"/>
  <c r="B1069" i="1"/>
  <c r="CP1068" i="1"/>
  <c r="CM1068" i="1"/>
  <c r="CN1068" i="1" s="1"/>
  <c r="CQ1068" i="1" s="1"/>
  <c r="CH1068" i="1"/>
  <c r="L1068" i="1"/>
  <c r="C1068" i="1"/>
  <c r="B1068" i="1"/>
  <c r="CP1067" i="1"/>
  <c r="CM1067" i="1"/>
  <c r="CH1067" i="1"/>
  <c r="L1067" i="1"/>
  <c r="C1067" i="1"/>
  <c r="B1067" i="1"/>
  <c r="CP1066" i="1"/>
  <c r="CM1066" i="1"/>
  <c r="CN1066" i="1" s="1"/>
  <c r="CQ1066" i="1" s="1"/>
  <c r="CH1066" i="1"/>
  <c r="L1066" i="1"/>
  <c r="C1066" i="1"/>
  <c r="B1066" i="1"/>
  <c r="CP1065" i="1"/>
  <c r="CM1065" i="1"/>
  <c r="CN1065" i="1" s="1"/>
  <c r="CQ1065" i="1" s="1"/>
  <c r="CH1065" i="1"/>
  <c r="L1065" i="1"/>
  <c r="C1065" i="1"/>
  <c r="B1065" i="1"/>
  <c r="CP1064" i="1"/>
  <c r="CM1064" i="1"/>
  <c r="CH1064" i="1"/>
  <c r="L1064" i="1"/>
  <c r="C1064" i="1"/>
  <c r="B1064" i="1"/>
  <c r="CP1063" i="1"/>
  <c r="CM1063" i="1"/>
  <c r="CN1063" i="1" s="1"/>
  <c r="CQ1063" i="1" s="1"/>
  <c r="CH1063" i="1"/>
  <c r="L1063" i="1"/>
  <c r="C1063" i="1"/>
  <c r="B1063" i="1"/>
  <c r="CP1062" i="1"/>
  <c r="CM1062" i="1"/>
  <c r="CH1062" i="1"/>
  <c r="L1062" i="1"/>
  <c r="C1062" i="1"/>
  <c r="B1062" i="1"/>
  <c r="CP1061" i="1"/>
  <c r="CM1061" i="1"/>
  <c r="CH1061" i="1"/>
  <c r="L1061" i="1"/>
  <c r="C1061" i="1"/>
  <c r="B1061" i="1"/>
  <c r="CP1060" i="1"/>
  <c r="CM1060" i="1"/>
  <c r="CH1060" i="1"/>
  <c r="L1060" i="1"/>
  <c r="C1060" i="1"/>
  <c r="B1060" i="1"/>
  <c r="CP1059" i="1"/>
  <c r="CM1059" i="1"/>
  <c r="CH1059" i="1"/>
  <c r="L1059" i="1"/>
  <c r="C1059" i="1"/>
  <c r="B1059" i="1"/>
  <c r="CP1058" i="1"/>
  <c r="CM1058" i="1"/>
  <c r="CN1058" i="1" s="1"/>
  <c r="CQ1058" i="1" s="1"/>
  <c r="CH1058" i="1"/>
  <c r="L1058" i="1"/>
  <c r="C1058" i="1"/>
  <c r="B1058" i="1"/>
  <c r="CP1057" i="1"/>
  <c r="CM1057" i="1"/>
  <c r="CH1057" i="1"/>
  <c r="L1057" i="1"/>
  <c r="C1057" i="1"/>
  <c r="B1057" i="1"/>
  <c r="CP1056" i="1"/>
  <c r="CM1056" i="1"/>
  <c r="CH1056" i="1"/>
  <c r="L1056" i="1"/>
  <c r="C1056" i="1"/>
  <c r="B1056" i="1"/>
  <c r="CP1055" i="1"/>
  <c r="CM1055" i="1"/>
  <c r="CH1055" i="1"/>
  <c r="L1055" i="1"/>
  <c r="C1055" i="1"/>
  <c r="B1055" i="1"/>
  <c r="CP1054" i="1"/>
  <c r="CM1054" i="1"/>
  <c r="CH1054" i="1"/>
  <c r="L1054" i="1"/>
  <c r="C1054" i="1"/>
  <c r="B1054" i="1"/>
  <c r="CP1053" i="1"/>
  <c r="CM1053" i="1"/>
  <c r="CH1053" i="1"/>
  <c r="L1053" i="1"/>
  <c r="C1053" i="1"/>
  <c r="B1053" i="1"/>
  <c r="CP1052" i="1"/>
  <c r="CM1052" i="1"/>
  <c r="CH1052" i="1"/>
  <c r="L1052" i="1"/>
  <c r="C1052" i="1"/>
  <c r="B1052" i="1"/>
  <c r="CP1051" i="1"/>
  <c r="CM1051" i="1"/>
  <c r="CH1051" i="1"/>
  <c r="L1051" i="1"/>
  <c r="C1051" i="1"/>
  <c r="B1051" i="1"/>
  <c r="CP1050" i="1"/>
  <c r="CM1050" i="1"/>
  <c r="CH1050" i="1"/>
  <c r="L1050" i="1"/>
  <c r="C1050" i="1"/>
  <c r="B1050" i="1"/>
  <c r="CP1049" i="1"/>
  <c r="CM1049" i="1"/>
  <c r="CH1049" i="1"/>
  <c r="L1049" i="1"/>
  <c r="C1049" i="1"/>
  <c r="B1049" i="1"/>
  <c r="CP1048" i="1"/>
  <c r="CM1048" i="1"/>
  <c r="CH1048" i="1"/>
  <c r="L1048" i="1"/>
  <c r="C1048" i="1"/>
  <c r="B1048" i="1"/>
  <c r="CP1047" i="1"/>
  <c r="CM1047" i="1"/>
  <c r="CH1047" i="1"/>
  <c r="L1047" i="1"/>
  <c r="C1047" i="1"/>
  <c r="B1047" i="1"/>
  <c r="CP1046" i="1"/>
  <c r="CM1046" i="1"/>
  <c r="CH1046" i="1"/>
  <c r="M1046" i="1"/>
  <c r="L1046" i="1"/>
  <c r="C1046" i="1"/>
  <c r="B1046" i="1"/>
  <c r="CP1045" i="1"/>
  <c r="CM1045" i="1"/>
  <c r="CN1045" i="1" s="1"/>
  <c r="CQ1045" i="1" s="1"/>
  <c r="CH1045" i="1"/>
  <c r="L1045" i="1"/>
  <c r="C1045" i="1"/>
  <c r="B1045" i="1"/>
  <c r="CP1044" i="1"/>
  <c r="CM1044" i="1"/>
  <c r="CH1044" i="1"/>
  <c r="L1044" i="1"/>
  <c r="C1044" i="1"/>
  <c r="B1044" i="1"/>
  <c r="CP1043" i="1"/>
  <c r="CM1043" i="1"/>
  <c r="CH1043" i="1"/>
  <c r="L1043" i="1"/>
  <c r="C1043" i="1"/>
  <c r="B1043" i="1"/>
  <c r="CP1042" i="1"/>
  <c r="CM1042" i="1"/>
  <c r="CH1042" i="1"/>
  <c r="L1042" i="1"/>
  <c r="C1042" i="1"/>
  <c r="B1042" i="1"/>
  <c r="CP1041" i="1"/>
  <c r="CM1041" i="1"/>
  <c r="CH1041" i="1"/>
  <c r="L1041" i="1"/>
  <c r="C1041" i="1"/>
  <c r="B1041" i="1"/>
  <c r="CP1040" i="1"/>
  <c r="CM1040" i="1"/>
  <c r="CH1040" i="1"/>
  <c r="L1040" i="1"/>
  <c r="C1040" i="1"/>
  <c r="B1040" i="1"/>
  <c r="CP1039" i="1"/>
  <c r="CM1039" i="1"/>
  <c r="CH1039" i="1"/>
  <c r="L1039" i="1"/>
  <c r="C1039" i="1"/>
  <c r="B1039" i="1"/>
  <c r="CP1038" i="1"/>
  <c r="CM1038" i="1"/>
  <c r="CH1038" i="1"/>
  <c r="L1038" i="1"/>
  <c r="C1038" i="1"/>
  <c r="B1038" i="1"/>
  <c r="CP1037" i="1"/>
  <c r="CM1037" i="1"/>
  <c r="CH1037" i="1"/>
  <c r="L1037" i="1"/>
  <c r="C1037" i="1"/>
  <c r="B1037" i="1"/>
  <c r="CP1036" i="1"/>
  <c r="CM1036" i="1"/>
  <c r="CH1036" i="1"/>
  <c r="L1036" i="1"/>
  <c r="C1036" i="1"/>
  <c r="B1036" i="1"/>
  <c r="CP1035" i="1"/>
  <c r="CM1035" i="1"/>
  <c r="CH1035" i="1"/>
  <c r="L1035" i="1"/>
  <c r="C1035" i="1"/>
  <c r="B1035" i="1"/>
  <c r="CP1034" i="1"/>
  <c r="CM1034" i="1"/>
  <c r="CH1034" i="1"/>
  <c r="L1034" i="1"/>
  <c r="C1034" i="1"/>
  <c r="B1034" i="1"/>
  <c r="CP1033" i="1"/>
  <c r="CM1033" i="1"/>
  <c r="CH1033" i="1"/>
  <c r="L1033" i="1"/>
  <c r="C1033" i="1"/>
  <c r="B1033" i="1"/>
  <c r="CP1032" i="1"/>
  <c r="CM1032" i="1"/>
  <c r="CH1032" i="1"/>
  <c r="L1032" i="1"/>
  <c r="C1032" i="1"/>
  <c r="B1032" i="1"/>
  <c r="CP1031" i="1"/>
  <c r="CM1031" i="1"/>
  <c r="CH1031" i="1"/>
  <c r="L1031" i="1"/>
  <c r="C1031" i="1"/>
  <c r="B1031" i="1"/>
  <c r="CP1030" i="1"/>
  <c r="CM1030" i="1"/>
  <c r="CH1030" i="1"/>
  <c r="L1030" i="1"/>
  <c r="C1030" i="1"/>
  <c r="B1030" i="1"/>
  <c r="CP1029" i="1"/>
  <c r="CM1029" i="1"/>
  <c r="CH1029" i="1"/>
  <c r="L1029" i="1"/>
  <c r="C1029" i="1"/>
  <c r="B1029" i="1"/>
  <c r="CP1028" i="1"/>
  <c r="CM1028" i="1"/>
  <c r="CH1028" i="1"/>
  <c r="L1028" i="1"/>
  <c r="C1028" i="1"/>
  <c r="B1028" i="1"/>
  <c r="CP1027" i="1"/>
  <c r="CM1027" i="1"/>
  <c r="CH1027" i="1"/>
  <c r="L1027" i="1"/>
  <c r="C1027" i="1"/>
  <c r="B1027" i="1"/>
  <c r="CP1026" i="1"/>
  <c r="CM1026" i="1"/>
  <c r="CH1026" i="1"/>
  <c r="L1026" i="1"/>
  <c r="C1026" i="1"/>
  <c r="B1026" i="1"/>
  <c r="CP1025" i="1"/>
  <c r="CM1025" i="1"/>
  <c r="CH1025" i="1"/>
  <c r="L1025" i="1"/>
  <c r="C1025" i="1"/>
  <c r="B1025" i="1"/>
  <c r="CP1024" i="1"/>
  <c r="CM1024" i="1"/>
  <c r="CH1024" i="1"/>
  <c r="L1024" i="1"/>
  <c r="C1024" i="1"/>
  <c r="B1024" i="1"/>
  <c r="CP1023" i="1"/>
  <c r="CM1023" i="1"/>
  <c r="CH1023" i="1"/>
  <c r="L1023" i="1"/>
  <c r="C1023" i="1"/>
  <c r="B1023" i="1"/>
  <c r="CP1022" i="1"/>
  <c r="CM1022" i="1"/>
  <c r="CH1022" i="1"/>
  <c r="L1022" i="1"/>
  <c r="C1022" i="1"/>
  <c r="B1022" i="1"/>
  <c r="CP1021" i="1"/>
  <c r="CM1021" i="1"/>
  <c r="CH1021" i="1"/>
  <c r="L1021" i="1"/>
  <c r="C1021" i="1"/>
  <c r="B1021" i="1"/>
  <c r="CP1020" i="1"/>
  <c r="CM1020" i="1"/>
  <c r="CH1020" i="1"/>
  <c r="L1020" i="1"/>
  <c r="C1020" i="1"/>
  <c r="B1020" i="1"/>
  <c r="CP1019" i="1"/>
  <c r="CM1019" i="1"/>
  <c r="CH1019" i="1"/>
  <c r="L1019" i="1"/>
  <c r="C1019" i="1"/>
  <c r="B1019" i="1"/>
  <c r="CP1018" i="1"/>
  <c r="CM1018" i="1"/>
  <c r="CH1018" i="1"/>
  <c r="L1018" i="1"/>
  <c r="C1018" i="1"/>
  <c r="B1018" i="1"/>
  <c r="CP1017" i="1"/>
  <c r="CM1017" i="1"/>
  <c r="CH1017" i="1"/>
  <c r="L1017" i="1"/>
  <c r="C1017" i="1"/>
  <c r="B1017" i="1"/>
  <c r="CP1016" i="1"/>
  <c r="CM1016" i="1"/>
  <c r="CH1016" i="1"/>
  <c r="L1016" i="1"/>
  <c r="C1016" i="1"/>
  <c r="B1016" i="1"/>
  <c r="CP1015" i="1"/>
  <c r="CM1015" i="1"/>
  <c r="CH1015" i="1"/>
  <c r="L1015" i="1"/>
  <c r="C1015" i="1"/>
  <c r="B1015" i="1"/>
  <c r="CP1014" i="1"/>
  <c r="CM1014" i="1"/>
  <c r="CH1014" i="1"/>
  <c r="L1014" i="1"/>
  <c r="C1014" i="1"/>
  <c r="B1014" i="1"/>
  <c r="CP1013" i="1"/>
  <c r="CM1013" i="1"/>
  <c r="CN1013" i="1" s="1"/>
  <c r="CQ1013" i="1" s="1"/>
  <c r="CH1013" i="1"/>
  <c r="L1013" i="1"/>
  <c r="C1013" i="1"/>
  <c r="B1013" i="1"/>
  <c r="CP1012" i="1"/>
  <c r="CM1012" i="1"/>
  <c r="CH1012" i="1"/>
  <c r="L1012" i="1"/>
  <c r="C1012" i="1"/>
  <c r="B1012" i="1"/>
  <c r="CP1011" i="1"/>
  <c r="CM1011" i="1"/>
  <c r="CH1011" i="1"/>
  <c r="L1011" i="1"/>
  <c r="C1011" i="1"/>
  <c r="B1011" i="1"/>
  <c r="CP1010" i="1"/>
  <c r="CM1010" i="1"/>
  <c r="CH1010" i="1"/>
  <c r="L1010" i="1"/>
  <c r="C1010" i="1"/>
  <c r="B1010" i="1"/>
  <c r="CP1009" i="1"/>
  <c r="CM1009" i="1"/>
  <c r="CH1009" i="1"/>
  <c r="L1009" i="1"/>
  <c r="C1009" i="1"/>
  <c r="B1009" i="1"/>
  <c r="CP1008" i="1"/>
  <c r="CM1008" i="1"/>
  <c r="CH1008" i="1"/>
  <c r="L1008" i="1"/>
  <c r="C1008" i="1"/>
  <c r="B1008" i="1"/>
  <c r="CP1007" i="1"/>
  <c r="CM1007" i="1"/>
  <c r="CH1007" i="1"/>
  <c r="L1007" i="1"/>
  <c r="C1007" i="1"/>
  <c r="B1007" i="1"/>
  <c r="CP1006" i="1"/>
  <c r="CM1006" i="1"/>
  <c r="CH1006" i="1"/>
  <c r="L1006" i="1"/>
  <c r="C1006" i="1"/>
  <c r="B1006" i="1"/>
  <c r="CP1005" i="1"/>
  <c r="CM1005" i="1"/>
  <c r="CH1005" i="1"/>
  <c r="L1005" i="1"/>
  <c r="C1005" i="1"/>
  <c r="B1005" i="1"/>
  <c r="CP1004" i="1"/>
  <c r="CM1004" i="1"/>
  <c r="CH1004" i="1"/>
  <c r="L1004" i="1"/>
  <c r="C1004" i="1"/>
  <c r="B1004" i="1"/>
  <c r="CP1003" i="1"/>
  <c r="CM1003" i="1"/>
  <c r="CH1003" i="1"/>
  <c r="L1003" i="1"/>
  <c r="C1003" i="1"/>
  <c r="B1003" i="1"/>
  <c r="CP1002" i="1"/>
  <c r="CM1002" i="1"/>
  <c r="CH1002" i="1"/>
  <c r="L1002" i="1"/>
  <c r="C1002" i="1"/>
  <c r="B1002" i="1"/>
  <c r="CP1001" i="1"/>
  <c r="CM1001" i="1"/>
  <c r="CH1001" i="1"/>
  <c r="L1001" i="1"/>
  <c r="C1001" i="1"/>
  <c r="B1001" i="1"/>
  <c r="CP1000" i="1"/>
  <c r="CM1000" i="1"/>
  <c r="CH1000" i="1"/>
  <c r="L1000" i="1"/>
  <c r="C1000" i="1"/>
  <c r="B1000" i="1"/>
  <c r="CP999" i="1"/>
  <c r="CM999" i="1"/>
  <c r="CH999" i="1"/>
  <c r="L999" i="1"/>
  <c r="C999" i="1"/>
  <c r="B999" i="1"/>
  <c r="CP998" i="1"/>
  <c r="CM998" i="1"/>
  <c r="CH998" i="1"/>
  <c r="L998" i="1"/>
  <c r="C998" i="1"/>
  <c r="B998" i="1"/>
  <c r="CP997" i="1"/>
  <c r="CM997" i="1"/>
  <c r="CH997" i="1"/>
  <c r="L997" i="1"/>
  <c r="C997" i="1"/>
  <c r="B997" i="1"/>
  <c r="CP996" i="1"/>
  <c r="CM996" i="1"/>
  <c r="CN996" i="1" s="1"/>
  <c r="CQ996" i="1" s="1"/>
  <c r="CH996" i="1"/>
  <c r="L996" i="1"/>
  <c r="C996" i="1"/>
  <c r="B996" i="1"/>
  <c r="CP995" i="1"/>
  <c r="CM995" i="1"/>
  <c r="CH995" i="1"/>
  <c r="L995" i="1"/>
  <c r="C995" i="1"/>
  <c r="B995" i="1"/>
  <c r="CP994" i="1"/>
  <c r="CM994" i="1"/>
  <c r="CH994" i="1"/>
  <c r="L994" i="1"/>
  <c r="C994" i="1"/>
  <c r="B994" i="1"/>
  <c r="CP993" i="1"/>
  <c r="CM993" i="1"/>
  <c r="CH993" i="1"/>
  <c r="L993" i="1"/>
  <c r="C993" i="1"/>
  <c r="B993" i="1"/>
  <c r="CP992" i="1"/>
  <c r="CM992" i="1"/>
  <c r="CH992" i="1"/>
  <c r="L992" i="1"/>
  <c r="C992" i="1"/>
  <c r="B992" i="1"/>
  <c r="CP991" i="1"/>
  <c r="CM991" i="1"/>
  <c r="CH991" i="1"/>
  <c r="L991" i="1"/>
  <c r="C991" i="1"/>
  <c r="B991" i="1"/>
  <c r="CP990" i="1"/>
  <c r="CM990" i="1"/>
  <c r="CH990" i="1"/>
  <c r="L990" i="1"/>
  <c r="C990" i="1"/>
  <c r="B990" i="1"/>
  <c r="CP989" i="1"/>
  <c r="CM989" i="1"/>
  <c r="CH989" i="1"/>
  <c r="L989" i="1"/>
  <c r="C989" i="1"/>
  <c r="B989" i="1"/>
  <c r="CP988" i="1"/>
  <c r="CM988" i="1"/>
  <c r="CH988" i="1"/>
  <c r="L988" i="1"/>
  <c r="C988" i="1"/>
  <c r="B988" i="1"/>
  <c r="CP987" i="1"/>
  <c r="CM987" i="1"/>
  <c r="CH987" i="1"/>
  <c r="L987" i="1"/>
  <c r="C987" i="1"/>
  <c r="B987" i="1"/>
  <c r="CP986" i="1"/>
  <c r="CM986" i="1"/>
  <c r="CH986" i="1"/>
  <c r="L986" i="1"/>
  <c r="C986" i="1"/>
  <c r="B986" i="1"/>
  <c r="CP985" i="1"/>
  <c r="CM985" i="1"/>
  <c r="CN985" i="1" s="1"/>
  <c r="CQ985" i="1" s="1"/>
  <c r="CH985" i="1"/>
  <c r="L985" i="1"/>
  <c r="C985" i="1"/>
  <c r="B985" i="1"/>
  <c r="CP984" i="1"/>
  <c r="CM984" i="1"/>
  <c r="CH984" i="1"/>
  <c r="X984" i="1"/>
  <c r="L984" i="1"/>
  <c r="C984" i="1"/>
  <c r="B984" i="1"/>
  <c r="CP983" i="1"/>
  <c r="CM983" i="1"/>
  <c r="CN983" i="1" s="1"/>
  <c r="CQ983" i="1" s="1"/>
  <c r="CH983" i="1"/>
  <c r="L983" i="1"/>
  <c r="C983" i="1"/>
  <c r="B983" i="1"/>
  <c r="CP982" i="1"/>
  <c r="CM982" i="1"/>
  <c r="CH982" i="1"/>
  <c r="L982" i="1"/>
  <c r="C982" i="1"/>
  <c r="B982" i="1"/>
  <c r="CP981" i="1"/>
  <c r="CM981" i="1"/>
  <c r="CH981" i="1"/>
  <c r="L981" i="1"/>
  <c r="C981" i="1"/>
  <c r="B981" i="1"/>
  <c r="CP980" i="1"/>
  <c r="CM980" i="1"/>
  <c r="CH980" i="1"/>
  <c r="L980" i="1"/>
  <c r="C980" i="1"/>
  <c r="B980" i="1"/>
  <c r="CP979" i="1"/>
  <c r="CM979" i="1"/>
  <c r="CH979" i="1"/>
  <c r="AS979" i="1"/>
  <c r="L979" i="1"/>
  <c r="C979" i="1"/>
  <c r="B979" i="1"/>
  <c r="CP978" i="1"/>
  <c r="CM978" i="1"/>
  <c r="CH978" i="1"/>
  <c r="L978" i="1"/>
  <c r="C978" i="1"/>
  <c r="B978" i="1"/>
  <c r="CP977" i="1"/>
  <c r="CM977" i="1"/>
  <c r="CN977" i="1" s="1"/>
  <c r="CQ977" i="1" s="1"/>
  <c r="CH977" i="1"/>
  <c r="L977" i="1"/>
  <c r="C977" i="1"/>
  <c r="B977" i="1"/>
  <c r="CP976" i="1"/>
  <c r="CM976" i="1"/>
  <c r="CH976" i="1"/>
  <c r="L976" i="1"/>
  <c r="C976" i="1"/>
  <c r="B976" i="1"/>
  <c r="CP975" i="1"/>
  <c r="CM975" i="1"/>
  <c r="CH975" i="1"/>
  <c r="L975" i="1"/>
  <c r="C975" i="1"/>
  <c r="B975" i="1"/>
  <c r="CP974" i="1"/>
  <c r="CM974" i="1"/>
  <c r="CH974" i="1"/>
  <c r="L974" i="1"/>
  <c r="C974" i="1"/>
  <c r="B974" i="1"/>
  <c r="CP973" i="1"/>
  <c r="CM973" i="1"/>
  <c r="CH973" i="1"/>
  <c r="L973" i="1"/>
  <c r="C973" i="1"/>
  <c r="B973" i="1"/>
  <c r="CP972" i="1"/>
  <c r="CM972" i="1"/>
  <c r="CH972" i="1"/>
  <c r="L972" i="1"/>
  <c r="C972" i="1"/>
  <c r="B972" i="1"/>
  <c r="CP971" i="1"/>
  <c r="CM971" i="1"/>
  <c r="CH971" i="1"/>
  <c r="L971" i="1"/>
  <c r="C971" i="1"/>
  <c r="B971" i="1"/>
  <c r="CP970" i="1"/>
  <c r="CM970" i="1"/>
  <c r="CH970" i="1"/>
  <c r="L970" i="1"/>
  <c r="C970" i="1"/>
  <c r="B970" i="1"/>
  <c r="CP969" i="1"/>
  <c r="CM969" i="1"/>
  <c r="CH969" i="1"/>
  <c r="L969" i="1"/>
  <c r="C969" i="1"/>
  <c r="B969" i="1"/>
  <c r="CP968" i="1"/>
  <c r="CM968" i="1"/>
  <c r="CH968" i="1"/>
  <c r="L968" i="1"/>
  <c r="C968" i="1"/>
  <c r="B968" i="1"/>
  <c r="CP967" i="1"/>
  <c r="CM967" i="1"/>
  <c r="CH967" i="1"/>
  <c r="L967" i="1"/>
  <c r="C967" i="1"/>
  <c r="B967" i="1"/>
  <c r="CP966" i="1"/>
  <c r="CM966" i="1"/>
  <c r="CH966" i="1"/>
  <c r="AG966" i="1"/>
  <c r="L966" i="1"/>
  <c r="C966" i="1"/>
  <c r="B966" i="1"/>
  <c r="CP965" i="1"/>
  <c r="CM965" i="1"/>
  <c r="CH965" i="1"/>
  <c r="L965" i="1"/>
  <c r="C965" i="1"/>
  <c r="B965" i="1"/>
  <c r="CP964" i="1"/>
  <c r="CM964" i="1"/>
  <c r="CH964" i="1"/>
  <c r="L964" i="1"/>
  <c r="C964" i="1"/>
  <c r="B964" i="1"/>
  <c r="CP963" i="1"/>
  <c r="CM963" i="1"/>
  <c r="CN963" i="1" s="1"/>
  <c r="CQ963" i="1" s="1"/>
  <c r="CH963" i="1"/>
  <c r="L963" i="1"/>
  <c r="C963" i="1"/>
  <c r="B963" i="1"/>
  <c r="CP962" i="1"/>
  <c r="CM962" i="1"/>
  <c r="CH962" i="1"/>
  <c r="L962" i="1"/>
  <c r="C962" i="1"/>
  <c r="B962" i="1"/>
  <c r="CP961" i="1"/>
  <c r="CM961" i="1"/>
  <c r="CH961" i="1"/>
  <c r="L961" i="1"/>
  <c r="C961" i="1"/>
  <c r="B961" i="1"/>
  <c r="CP960" i="1"/>
  <c r="CM960" i="1"/>
  <c r="CN960" i="1" s="1"/>
  <c r="CQ960" i="1" s="1"/>
  <c r="CH960" i="1"/>
  <c r="L960" i="1"/>
  <c r="C960" i="1"/>
  <c r="B960" i="1"/>
  <c r="CP959" i="1"/>
  <c r="CM959" i="1"/>
  <c r="CH959" i="1"/>
  <c r="L959" i="1"/>
  <c r="C959" i="1"/>
  <c r="B959" i="1"/>
  <c r="CP958" i="1"/>
  <c r="CM958" i="1"/>
  <c r="CH958" i="1"/>
  <c r="L958" i="1"/>
  <c r="C958" i="1"/>
  <c r="B958" i="1"/>
  <c r="CP957" i="1"/>
  <c r="CM957" i="1"/>
  <c r="CH957" i="1"/>
  <c r="L957" i="1"/>
  <c r="C957" i="1"/>
  <c r="B957" i="1"/>
  <c r="CP956" i="1"/>
  <c r="CM956" i="1"/>
  <c r="CH956" i="1"/>
  <c r="L956" i="1"/>
  <c r="C956" i="1"/>
  <c r="B956" i="1"/>
  <c r="CP955" i="1"/>
  <c r="CM955" i="1"/>
  <c r="CN955" i="1" s="1"/>
  <c r="CQ955" i="1" s="1"/>
  <c r="CH955" i="1"/>
  <c r="L955" i="1"/>
  <c r="C955" i="1"/>
  <c r="B955" i="1"/>
  <c r="CP954" i="1"/>
  <c r="CM954" i="1"/>
  <c r="CH954" i="1"/>
  <c r="L954" i="1"/>
  <c r="C954" i="1"/>
  <c r="B954" i="1"/>
  <c r="CP953" i="1"/>
  <c r="CM953" i="1"/>
  <c r="CH953" i="1"/>
  <c r="L953" i="1"/>
  <c r="C953" i="1"/>
  <c r="B953" i="1"/>
  <c r="CP952" i="1"/>
  <c r="CM952" i="1"/>
  <c r="CH952" i="1"/>
  <c r="L952" i="1"/>
  <c r="C952" i="1"/>
  <c r="B952" i="1"/>
  <c r="CP951" i="1"/>
  <c r="CM951" i="1"/>
  <c r="CH951" i="1"/>
  <c r="L951" i="1"/>
  <c r="C951" i="1"/>
  <c r="B951" i="1"/>
  <c r="CP950" i="1"/>
  <c r="CM950" i="1"/>
  <c r="CH950" i="1"/>
  <c r="L950" i="1"/>
  <c r="C950" i="1"/>
  <c r="B950" i="1"/>
  <c r="CP949" i="1"/>
  <c r="CM949" i="1"/>
  <c r="CH949" i="1"/>
  <c r="L949" i="1"/>
  <c r="C949" i="1"/>
  <c r="B949" i="1"/>
  <c r="CP948" i="1"/>
  <c r="CM948" i="1"/>
  <c r="CH948" i="1"/>
  <c r="L948" i="1"/>
  <c r="C948" i="1"/>
  <c r="B948" i="1"/>
  <c r="CP947" i="1"/>
  <c r="CM947" i="1"/>
  <c r="CH947" i="1"/>
  <c r="L947" i="1"/>
  <c r="C947" i="1"/>
  <c r="B947" i="1"/>
  <c r="CP946" i="1"/>
  <c r="CM946" i="1"/>
  <c r="CH946" i="1"/>
  <c r="L946" i="1"/>
  <c r="C946" i="1"/>
  <c r="B946" i="1"/>
  <c r="CP945" i="1"/>
  <c r="CM945" i="1"/>
  <c r="CH945" i="1"/>
  <c r="L945" i="1"/>
  <c r="C945" i="1"/>
  <c r="B945" i="1"/>
  <c r="CP944" i="1"/>
  <c r="CM944" i="1"/>
  <c r="CH944" i="1"/>
  <c r="L944" i="1"/>
  <c r="C944" i="1"/>
  <c r="B944" i="1"/>
  <c r="CP943" i="1"/>
  <c r="CM943" i="1"/>
  <c r="CN943" i="1" s="1"/>
  <c r="CQ943" i="1" s="1"/>
  <c r="CH943" i="1"/>
  <c r="L943" i="1"/>
  <c r="C943" i="1"/>
  <c r="B943" i="1"/>
  <c r="CP942" i="1"/>
  <c r="CM942" i="1"/>
  <c r="CH942" i="1"/>
  <c r="L942" i="1"/>
  <c r="C942" i="1"/>
  <c r="B942" i="1"/>
  <c r="CP941" i="1"/>
  <c r="CM941" i="1"/>
  <c r="CH941" i="1"/>
  <c r="L941" i="1"/>
  <c r="C941" i="1"/>
  <c r="B941" i="1"/>
  <c r="CP940" i="1"/>
  <c r="CM940" i="1"/>
  <c r="CH940" i="1"/>
  <c r="L940" i="1"/>
  <c r="C940" i="1"/>
  <c r="B940" i="1"/>
  <c r="CP939" i="1"/>
  <c r="CM939" i="1"/>
  <c r="CN939" i="1" s="1"/>
  <c r="CQ939" i="1" s="1"/>
  <c r="CH939" i="1"/>
  <c r="L939" i="1"/>
  <c r="C939" i="1"/>
  <c r="B939" i="1"/>
  <c r="CP938" i="1"/>
  <c r="CM938" i="1"/>
  <c r="CN938" i="1" s="1"/>
  <c r="CQ938" i="1" s="1"/>
  <c r="CH938" i="1"/>
  <c r="L938" i="1"/>
  <c r="C938" i="1"/>
  <c r="B938" i="1"/>
  <c r="CP937" i="1"/>
  <c r="CM937" i="1"/>
  <c r="CH937" i="1"/>
  <c r="L937" i="1"/>
  <c r="C937" i="1"/>
  <c r="B937" i="1"/>
  <c r="CP936" i="1"/>
  <c r="CM936" i="1"/>
  <c r="CH936" i="1"/>
  <c r="L936" i="1"/>
  <c r="C936" i="1"/>
  <c r="B936" i="1"/>
  <c r="CP935" i="1"/>
  <c r="CM935" i="1"/>
  <c r="CH935" i="1"/>
  <c r="L935" i="1"/>
  <c r="C935" i="1"/>
  <c r="B935" i="1"/>
  <c r="CP934" i="1"/>
  <c r="CM934" i="1"/>
  <c r="CH934" i="1"/>
  <c r="L934" i="1"/>
  <c r="C934" i="1"/>
  <c r="B934" i="1"/>
  <c r="CP933" i="1"/>
  <c r="CM933" i="1"/>
  <c r="CN933" i="1" s="1"/>
  <c r="CQ933" i="1" s="1"/>
  <c r="CH933" i="1"/>
  <c r="L933" i="1"/>
  <c r="C933" i="1"/>
  <c r="B933" i="1"/>
  <c r="CP932" i="1"/>
  <c r="CM932" i="1"/>
  <c r="CH932" i="1"/>
  <c r="L932" i="1"/>
  <c r="C932" i="1"/>
  <c r="B932" i="1"/>
  <c r="CP931" i="1"/>
  <c r="CM931" i="1"/>
  <c r="CH931" i="1"/>
  <c r="L931" i="1"/>
  <c r="C931" i="1"/>
  <c r="B931" i="1"/>
  <c r="CP930" i="1"/>
  <c r="CM930" i="1"/>
  <c r="CH930" i="1"/>
  <c r="L930" i="1"/>
  <c r="C930" i="1"/>
  <c r="B930" i="1"/>
  <c r="CP929" i="1"/>
  <c r="CM929" i="1"/>
  <c r="CH929" i="1"/>
  <c r="L929" i="1"/>
  <c r="C929" i="1"/>
  <c r="B929" i="1"/>
  <c r="CP928" i="1"/>
  <c r="CM928" i="1"/>
  <c r="CN928" i="1" s="1"/>
  <c r="CQ928" i="1" s="1"/>
  <c r="CH928" i="1"/>
  <c r="L928" i="1"/>
  <c r="C928" i="1"/>
  <c r="B928" i="1"/>
  <c r="CP927" i="1"/>
  <c r="CM927" i="1"/>
  <c r="CH927" i="1"/>
  <c r="L927" i="1"/>
  <c r="C927" i="1"/>
  <c r="B927" i="1"/>
  <c r="CP926" i="1"/>
  <c r="CM926" i="1"/>
  <c r="CN926" i="1" s="1"/>
  <c r="CQ926" i="1" s="1"/>
  <c r="CH926" i="1"/>
  <c r="L926" i="1"/>
  <c r="C926" i="1"/>
  <c r="B926" i="1"/>
  <c r="CP925" i="1"/>
  <c r="CM925" i="1"/>
  <c r="CN925" i="1" s="1"/>
  <c r="CQ925" i="1" s="1"/>
  <c r="CH925" i="1"/>
  <c r="L925" i="1"/>
  <c r="C925" i="1"/>
  <c r="B925" i="1"/>
  <c r="CP924" i="1"/>
  <c r="CM924" i="1"/>
  <c r="CH924" i="1"/>
  <c r="L924" i="1"/>
  <c r="C924" i="1"/>
  <c r="B924" i="1"/>
  <c r="CP923" i="1"/>
  <c r="CM923" i="1"/>
  <c r="CN923" i="1" s="1"/>
  <c r="CQ923" i="1" s="1"/>
  <c r="CH923" i="1"/>
  <c r="L923" i="1"/>
  <c r="C923" i="1"/>
  <c r="B923" i="1"/>
  <c r="CP922" i="1"/>
  <c r="CM922" i="1"/>
  <c r="CN922" i="1" s="1"/>
  <c r="CQ922" i="1" s="1"/>
  <c r="CH922" i="1"/>
  <c r="L922" i="1"/>
  <c r="C922" i="1"/>
  <c r="B922" i="1"/>
  <c r="CP921" i="1"/>
  <c r="CM921" i="1"/>
  <c r="CH921" i="1"/>
  <c r="L921" i="1"/>
  <c r="C921" i="1"/>
  <c r="B921" i="1"/>
  <c r="CP920" i="1"/>
  <c r="CM920" i="1"/>
  <c r="CH920" i="1"/>
  <c r="L920" i="1"/>
  <c r="C920" i="1"/>
  <c r="B920" i="1"/>
  <c r="CP919" i="1"/>
  <c r="CM919" i="1"/>
  <c r="CH919" i="1"/>
  <c r="L919" i="1"/>
  <c r="C919" i="1"/>
  <c r="B919" i="1"/>
  <c r="CP918" i="1"/>
  <c r="CM918" i="1"/>
  <c r="CN918" i="1" s="1"/>
  <c r="CQ918" i="1" s="1"/>
  <c r="CH918" i="1"/>
  <c r="L918" i="1"/>
  <c r="C918" i="1"/>
  <c r="B918" i="1"/>
  <c r="CP917" i="1"/>
  <c r="CM917" i="1"/>
  <c r="CH917" i="1"/>
  <c r="L917" i="1"/>
  <c r="C917" i="1"/>
  <c r="B917" i="1"/>
  <c r="CP916" i="1"/>
  <c r="CM916" i="1"/>
  <c r="CH916" i="1"/>
  <c r="L916" i="1"/>
  <c r="C916" i="1"/>
  <c r="B916" i="1"/>
  <c r="CP915" i="1"/>
  <c r="CM915" i="1"/>
  <c r="CH915" i="1"/>
  <c r="L915" i="1"/>
  <c r="C915" i="1"/>
  <c r="B915" i="1"/>
  <c r="CP914" i="1"/>
  <c r="CM914" i="1"/>
  <c r="CH914" i="1"/>
  <c r="L914" i="1"/>
  <c r="C914" i="1"/>
  <c r="B914" i="1"/>
  <c r="CP913" i="1"/>
  <c r="CM913" i="1"/>
  <c r="CH913" i="1"/>
  <c r="L913" i="1"/>
  <c r="C913" i="1"/>
  <c r="B913" i="1"/>
  <c r="CP912" i="1"/>
  <c r="CM912" i="1"/>
  <c r="CH912" i="1"/>
  <c r="L912" i="1"/>
  <c r="C912" i="1"/>
  <c r="B912" i="1"/>
  <c r="CP911" i="1"/>
  <c r="CM911" i="1"/>
  <c r="CH911" i="1"/>
  <c r="L911" i="1"/>
  <c r="C911" i="1"/>
  <c r="B911" i="1"/>
  <c r="CP910" i="1"/>
  <c r="CM910" i="1"/>
  <c r="CH910" i="1"/>
  <c r="L910" i="1"/>
  <c r="C910" i="1"/>
  <c r="B910" i="1"/>
  <c r="CP909" i="1"/>
  <c r="CM909" i="1"/>
  <c r="CH909" i="1"/>
  <c r="L909" i="1"/>
  <c r="C909" i="1"/>
  <c r="B909" i="1"/>
  <c r="CP908" i="1"/>
  <c r="CM908" i="1"/>
  <c r="CH908" i="1"/>
  <c r="L908" i="1"/>
  <c r="C908" i="1"/>
  <c r="B908" i="1"/>
  <c r="CP907" i="1"/>
  <c r="CM907" i="1"/>
  <c r="CH907" i="1"/>
  <c r="L907" i="1"/>
  <c r="C907" i="1"/>
  <c r="B907" i="1"/>
  <c r="CP906" i="1"/>
  <c r="CM906" i="1"/>
  <c r="CH906" i="1"/>
  <c r="L906" i="1"/>
  <c r="C906" i="1"/>
  <c r="B906" i="1"/>
  <c r="CP905" i="1"/>
  <c r="CM905" i="1"/>
  <c r="CH905" i="1"/>
  <c r="L905" i="1"/>
  <c r="C905" i="1"/>
  <c r="B905" i="1"/>
  <c r="CP904" i="1"/>
  <c r="CM904" i="1"/>
  <c r="CH904" i="1"/>
  <c r="L904" i="1"/>
  <c r="C904" i="1"/>
  <c r="B904" i="1"/>
  <c r="CP903" i="1"/>
  <c r="CM903" i="1"/>
  <c r="CH903" i="1"/>
  <c r="L903" i="1"/>
  <c r="C903" i="1"/>
  <c r="B903" i="1"/>
  <c r="CP902" i="1"/>
  <c r="CM902" i="1"/>
  <c r="CH902" i="1"/>
  <c r="L902" i="1"/>
  <c r="C902" i="1"/>
  <c r="B902" i="1"/>
  <c r="CP901" i="1"/>
  <c r="CM901" i="1"/>
  <c r="CH901" i="1"/>
  <c r="L901" i="1"/>
  <c r="C901" i="1"/>
  <c r="B901" i="1"/>
  <c r="CP900" i="1"/>
  <c r="CM900" i="1"/>
  <c r="CH900" i="1"/>
  <c r="L900" i="1"/>
  <c r="C900" i="1"/>
  <c r="B900" i="1"/>
  <c r="CP899" i="1"/>
  <c r="CM899" i="1"/>
  <c r="CH899" i="1"/>
  <c r="L899" i="1"/>
  <c r="C899" i="1"/>
  <c r="B899" i="1"/>
  <c r="CP898" i="1"/>
  <c r="CM898" i="1"/>
  <c r="CH898" i="1"/>
  <c r="L898" i="1"/>
  <c r="C898" i="1"/>
  <c r="B898" i="1"/>
  <c r="CP897" i="1"/>
  <c r="CM897" i="1"/>
  <c r="CH897" i="1"/>
  <c r="L897" i="1"/>
  <c r="C897" i="1"/>
  <c r="B897" i="1"/>
  <c r="CP896" i="1"/>
  <c r="CM896" i="1"/>
  <c r="CH896" i="1"/>
  <c r="L896" i="1"/>
  <c r="C896" i="1"/>
  <c r="B896" i="1"/>
  <c r="CP895" i="1"/>
  <c r="CM895" i="1"/>
  <c r="CH895" i="1"/>
  <c r="L895" i="1"/>
  <c r="C895" i="1"/>
  <c r="B895" i="1"/>
  <c r="CP894" i="1"/>
  <c r="CM894" i="1"/>
  <c r="CH894" i="1"/>
  <c r="L894" i="1"/>
  <c r="C894" i="1"/>
  <c r="B894" i="1"/>
  <c r="CP893" i="1"/>
  <c r="CM893" i="1"/>
  <c r="CH893" i="1"/>
  <c r="L893" i="1"/>
  <c r="C893" i="1"/>
  <c r="B893" i="1"/>
  <c r="CP892" i="1"/>
  <c r="CM892" i="1"/>
  <c r="CH892" i="1"/>
  <c r="L892" i="1"/>
  <c r="C892" i="1"/>
  <c r="B892" i="1"/>
  <c r="CP891" i="1"/>
  <c r="CM891" i="1"/>
  <c r="CH891" i="1"/>
  <c r="L891" i="1"/>
  <c r="C891" i="1"/>
  <c r="B891" i="1"/>
  <c r="CP890" i="1"/>
  <c r="CM890" i="1"/>
  <c r="CH890" i="1"/>
  <c r="L890" i="1"/>
  <c r="C890" i="1"/>
  <c r="B890" i="1"/>
  <c r="CP889" i="1"/>
  <c r="CM889" i="1"/>
  <c r="CH889" i="1"/>
  <c r="L889" i="1"/>
  <c r="C889" i="1"/>
  <c r="B889" i="1"/>
  <c r="CP888" i="1"/>
  <c r="CM888" i="1"/>
  <c r="CH888" i="1"/>
  <c r="L888" i="1"/>
  <c r="C888" i="1"/>
  <c r="B888" i="1"/>
  <c r="CP887" i="1"/>
  <c r="CM887" i="1"/>
  <c r="CH887" i="1"/>
  <c r="L887" i="1"/>
  <c r="C887" i="1"/>
  <c r="B887" i="1"/>
  <c r="CP886" i="1"/>
  <c r="CM886" i="1"/>
  <c r="CH886" i="1"/>
  <c r="L886" i="1"/>
  <c r="C886" i="1"/>
  <c r="B886" i="1"/>
  <c r="CP885" i="1"/>
  <c r="CM885" i="1"/>
  <c r="CH885" i="1"/>
  <c r="L885" i="1"/>
  <c r="C885" i="1"/>
  <c r="B885" i="1"/>
  <c r="CP884" i="1"/>
  <c r="CM884" i="1"/>
  <c r="CH884" i="1"/>
  <c r="L884" i="1"/>
  <c r="C884" i="1"/>
  <c r="B884" i="1"/>
  <c r="CP883" i="1"/>
  <c r="CM883" i="1"/>
  <c r="CH883" i="1"/>
  <c r="L883" i="1"/>
  <c r="C883" i="1"/>
  <c r="B883" i="1"/>
  <c r="CP882" i="1"/>
  <c r="CM882" i="1"/>
  <c r="CH882" i="1"/>
  <c r="L882" i="1"/>
  <c r="C882" i="1"/>
  <c r="B882" i="1"/>
  <c r="CP881" i="1"/>
  <c r="CM881" i="1"/>
  <c r="CH881" i="1"/>
  <c r="L881" i="1"/>
  <c r="C881" i="1"/>
  <c r="B881" i="1"/>
  <c r="CP880" i="1"/>
  <c r="CM880" i="1"/>
  <c r="CH880" i="1"/>
  <c r="L880" i="1"/>
  <c r="C880" i="1"/>
  <c r="B880" i="1"/>
  <c r="CP879" i="1"/>
  <c r="CM879" i="1"/>
  <c r="CH879" i="1"/>
  <c r="L879" i="1"/>
  <c r="C879" i="1"/>
  <c r="B879" i="1"/>
  <c r="CP878" i="1"/>
  <c r="CM878" i="1"/>
  <c r="CH878" i="1"/>
  <c r="L878" i="1"/>
  <c r="C878" i="1"/>
  <c r="B878" i="1"/>
  <c r="CP877" i="1"/>
  <c r="CM877" i="1"/>
  <c r="CH877" i="1"/>
  <c r="L877" i="1"/>
  <c r="C877" i="1"/>
  <c r="B877" i="1"/>
  <c r="CP876" i="1"/>
  <c r="CM876" i="1"/>
  <c r="CN876" i="1" s="1"/>
  <c r="CQ876" i="1" s="1"/>
  <c r="CH876" i="1"/>
  <c r="L876" i="1"/>
  <c r="C876" i="1"/>
  <c r="B876" i="1"/>
  <c r="CP875" i="1"/>
  <c r="CM875" i="1"/>
  <c r="CH875" i="1"/>
  <c r="L875" i="1"/>
  <c r="C875" i="1"/>
  <c r="B875" i="1"/>
  <c r="CP874" i="1"/>
  <c r="CM874" i="1"/>
  <c r="CN874" i="1" s="1"/>
  <c r="CQ874" i="1" s="1"/>
  <c r="CH874" i="1"/>
  <c r="L874" i="1"/>
  <c r="C874" i="1"/>
  <c r="B874" i="1"/>
  <c r="CP873" i="1"/>
  <c r="CM873" i="1"/>
  <c r="CH873" i="1"/>
  <c r="L873" i="1"/>
  <c r="C873" i="1"/>
  <c r="B873" i="1"/>
  <c r="CP872" i="1"/>
  <c r="CM872" i="1"/>
  <c r="CH872" i="1"/>
  <c r="L872" i="1"/>
  <c r="C872" i="1"/>
  <c r="B872" i="1"/>
  <c r="CP871" i="1"/>
  <c r="CM871" i="1"/>
  <c r="CH871" i="1"/>
  <c r="L871" i="1"/>
  <c r="C871" i="1"/>
  <c r="B871" i="1"/>
  <c r="CP870" i="1"/>
  <c r="CM870" i="1"/>
  <c r="CH870" i="1"/>
  <c r="L870" i="1"/>
  <c r="C870" i="1"/>
  <c r="B870" i="1"/>
  <c r="CP869" i="1"/>
  <c r="CM869" i="1"/>
  <c r="CH869" i="1"/>
  <c r="L869" i="1"/>
  <c r="C869" i="1"/>
  <c r="B869" i="1"/>
  <c r="CP868" i="1"/>
  <c r="CM868" i="1"/>
  <c r="CH868" i="1"/>
  <c r="L868" i="1"/>
  <c r="C868" i="1"/>
  <c r="B868" i="1"/>
  <c r="CP867" i="1"/>
  <c r="CM867" i="1"/>
  <c r="CH867" i="1"/>
  <c r="L867" i="1"/>
  <c r="C867" i="1"/>
  <c r="B867" i="1"/>
  <c r="CP866" i="1"/>
  <c r="CM866" i="1"/>
  <c r="CH866" i="1"/>
  <c r="L866" i="1"/>
  <c r="C866" i="1"/>
  <c r="B866" i="1"/>
  <c r="CP865" i="1"/>
  <c r="CM865" i="1"/>
  <c r="CH865" i="1"/>
  <c r="L865" i="1"/>
  <c r="C865" i="1"/>
  <c r="B865" i="1"/>
  <c r="CP864" i="1"/>
  <c r="CM864" i="1"/>
  <c r="CH864" i="1"/>
  <c r="L864" i="1"/>
  <c r="C864" i="1"/>
  <c r="B864" i="1"/>
  <c r="CP863" i="1"/>
  <c r="CM863" i="1"/>
  <c r="CH863" i="1"/>
  <c r="L863" i="1"/>
  <c r="C863" i="1"/>
  <c r="B863" i="1"/>
  <c r="CP862" i="1"/>
  <c r="CM862" i="1"/>
  <c r="CH862" i="1"/>
  <c r="L862" i="1"/>
  <c r="C862" i="1"/>
  <c r="B862" i="1"/>
  <c r="CP861" i="1"/>
  <c r="CM861" i="1"/>
  <c r="CH861" i="1"/>
  <c r="L861" i="1"/>
  <c r="C861" i="1"/>
  <c r="B861" i="1"/>
  <c r="CP860" i="1"/>
  <c r="CM860" i="1"/>
  <c r="CN860" i="1" s="1"/>
  <c r="CQ860" i="1" s="1"/>
  <c r="CH860" i="1"/>
  <c r="L860" i="1"/>
  <c r="C860" i="1"/>
  <c r="B860" i="1"/>
  <c r="CP859" i="1"/>
  <c r="CM859" i="1"/>
  <c r="CH859" i="1"/>
  <c r="L859" i="1"/>
  <c r="C859" i="1"/>
  <c r="B859" i="1"/>
  <c r="CP858" i="1"/>
  <c r="CM858" i="1"/>
  <c r="CH858" i="1"/>
  <c r="L858" i="1"/>
  <c r="C858" i="1"/>
  <c r="B858" i="1"/>
  <c r="CP857" i="1"/>
  <c r="CM857" i="1"/>
  <c r="CH857" i="1"/>
  <c r="L857" i="1"/>
  <c r="C857" i="1"/>
  <c r="B857" i="1"/>
  <c r="CP856" i="1"/>
  <c r="CM856" i="1"/>
  <c r="CH856" i="1"/>
  <c r="L856" i="1"/>
  <c r="C856" i="1"/>
  <c r="B856" i="1"/>
  <c r="CP855" i="1"/>
  <c r="CM855" i="1"/>
  <c r="CH855" i="1"/>
  <c r="L855" i="1"/>
  <c r="C855" i="1"/>
  <c r="B855" i="1"/>
  <c r="CP854" i="1"/>
  <c r="CM854" i="1"/>
  <c r="CN854" i="1" s="1"/>
  <c r="CQ854" i="1" s="1"/>
  <c r="CH854" i="1"/>
  <c r="L854" i="1"/>
  <c r="C854" i="1"/>
  <c r="B854" i="1"/>
  <c r="CP853" i="1"/>
  <c r="CM853" i="1"/>
  <c r="CH853" i="1"/>
  <c r="L853" i="1"/>
  <c r="C853" i="1"/>
  <c r="B853" i="1"/>
  <c r="CP852" i="1"/>
  <c r="CM852" i="1"/>
  <c r="CH852" i="1"/>
  <c r="L852" i="1"/>
  <c r="C852" i="1"/>
  <c r="B852" i="1"/>
  <c r="CP851" i="1"/>
  <c r="CM851" i="1"/>
  <c r="CH851" i="1"/>
  <c r="L851" i="1"/>
  <c r="C851" i="1"/>
  <c r="B851" i="1"/>
  <c r="CP850" i="1"/>
  <c r="CM850" i="1"/>
  <c r="CH850" i="1"/>
  <c r="L850" i="1"/>
  <c r="C850" i="1"/>
  <c r="B850" i="1"/>
  <c r="CP849" i="1"/>
  <c r="CM849" i="1"/>
  <c r="CN849" i="1" s="1"/>
  <c r="CQ849" i="1" s="1"/>
  <c r="CH849" i="1"/>
  <c r="L849" i="1"/>
  <c r="C849" i="1"/>
  <c r="B849" i="1"/>
  <c r="CP848" i="1"/>
  <c r="CM848" i="1"/>
  <c r="CH848" i="1"/>
  <c r="L848" i="1"/>
  <c r="C848" i="1"/>
  <c r="B848" i="1"/>
  <c r="CP847" i="1"/>
  <c r="CM847" i="1"/>
  <c r="CH847" i="1"/>
  <c r="L847" i="1"/>
  <c r="C847" i="1"/>
  <c r="B847" i="1"/>
  <c r="CP846" i="1"/>
  <c r="CM846" i="1"/>
  <c r="CH846" i="1"/>
  <c r="L846" i="1"/>
  <c r="C846" i="1"/>
  <c r="B846" i="1"/>
  <c r="CP845" i="1"/>
  <c r="CM845" i="1"/>
  <c r="CH845" i="1"/>
  <c r="L845" i="1"/>
  <c r="C845" i="1"/>
  <c r="B845" i="1"/>
  <c r="CP844" i="1"/>
  <c r="CM844" i="1"/>
  <c r="CH844" i="1"/>
  <c r="L844" i="1"/>
  <c r="C844" i="1"/>
  <c r="B844" i="1"/>
  <c r="CP843" i="1"/>
  <c r="CM843" i="1"/>
  <c r="CH843" i="1"/>
  <c r="L843" i="1"/>
  <c r="C843" i="1"/>
  <c r="B843" i="1"/>
  <c r="CP842" i="1"/>
  <c r="CM842" i="1"/>
  <c r="CH842" i="1"/>
  <c r="L842" i="1"/>
  <c r="C842" i="1"/>
  <c r="B842" i="1"/>
  <c r="CP841" i="1"/>
  <c r="CM841" i="1"/>
  <c r="CN841" i="1" s="1"/>
  <c r="CQ841" i="1" s="1"/>
  <c r="CH841" i="1"/>
  <c r="L841" i="1"/>
  <c r="C841" i="1"/>
  <c r="B841" i="1"/>
  <c r="CP840" i="1"/>
  <c r="CM840" i="1"/>
  <c r="CH840" i="1"/>
  <c r="AM840" i="1"/>
  <c r="L840" i="1"/>
  <c r="C840" i="1"/>
  <c r="B840" i="1"/>
  <c r="CP839" i="1"/>
  <c r="CM839" i="1"/>
  <c r="CH839" i="1"/>
  <c r="L839" i="1"/>
  <c r="C839" i="1"/>
  <c r="B839" i="1"/>
  <c r="CP838" i="1"/>
  <c r="CM838" i="1"/>
  <c r="CH838" i="1"/>
  <c r="L838" i="1"/>
  <c r="C838" i="1"/>
  <c r="B838" i="1"/>
  <c r="CP837" i="1"/>
  <c r="CM837" i="1"/>
  <c r="CH837" i="1"/>
  <c r="L837" i="1"/>
  <c r="C837" i="1"/>
  <c r="B837" i="1"/>
  <c r="CP836" i="1"/>
  <c r="CM836" i="1"/>
  <c r="CN836" i="1" s="1"/>
  <c r="CQ836" i="1" s="1"/>
  <c r="CH836" i="1"/>
  <c r="L836" i="1"/>
  <c r="C836" i="1"/>
  <c r="B836" i="1"/>
  <c r="CP835" i="1"/>
  <c r="CM835" i="1"/>
  <c r="CH835" i="1"/>
  <c r="L835" i="1"/>
  <c r="C835" i="1"/>
  <c r="B835" i="1"/>
  <c r="CP834" i="1"/>
  <c r="CM834" i="1"/>
  <c r="CH834" i="1"/>
  <c r="L834" i="1"/>
  <c r="C834" i="1"/>
  <c r="B834" i="1"/>
  <c r="CP833" i="1"/>
  <c r="CM833" i="1"/>
  <c r="CH833" i="1"/>
  <c r="L833" i="1"/>
  <c r="C833" i="1"/>
  <c r="B833" i="1"/>
  <c r="CP832" i="1"/>
  <c r="CM832" i="1"/>
  <c r="CH832" i="1"/>
  <c r="L832" i="1"/>
  <c r="C832" i="1"/>
  <c r="B832" i="1"/>
  <c r="CP831" i="1"/>
  <c r="CM831" i="1"/>
  <c r="CH831" i="1"/>
  <c r="L831" i="1"/>
  <c r="C831" i="1"/>
  <c r="B831" i="1"/>
  <c r="CP830" i="1"/>
  <c r="CM830" i="1"/>
  <c r="CH830" i="1"/>
  <c r="L830" i="1"/>
  <c r="C830" i="1"/>
  <c r="B830" i="1"/>
  <c r="CP829" i="1"/>
  <c r="CM829" i="1"/>
  <c r="CH829" i="1"/>
  <c r="L829" i="1"/>
  <c r="C829" i="1"/>
  <c r="B829" i="1"/>
  <c r="CP828" i="1"/>
  <c r="CM828" i="1"/>
  <c r="CH828" i="1"/>
  <c r="L828" i="1"/>
  <c r="C828" i="1"/>
  <c r="B828" i="1"/>
  <c r="CP827" i="1"/>
  <c r="CM827" i="1"/>
  <c r="CH827" i="1"/>
  <c r="L827" i="1"/>
  <c r="C827" i="1"/>
  <c r="B827" i="1"/>
  <c r="CP826" i="1"/>
  <c r="CM826" i="1"/>
  <c r="CH826" i="1"/>
  <c r="L826" i="1"/>
  <c r="C826" i="1"/>
  <c r="B826" i="1"/>
  <c r="CP825" i="1"/>
  <c r="CM825" i="1"/>
  <c r="CH825" i="1"/>
  <c r="L825" i="1"/>
  <c r="C825" i="1"/>
  <c r="B825" i="1"/>
  <c r="CP824" i="1"/>
  <c r="CM824" i="1"/>
  <c r="CH824" i="1"/>
  <c r="L824" i="1"/>
  <c r="C824" i="1"/>
  <c r="B824" i="1"/>
  <c r="CP823" i="1"/>
  <c r="CM823" i="1"/>
  <c r="CH823" i="1"/>
  <c r="L823" i="1"/>
  <c r="C823" i="1"/>
  <c r="B823" i="1"/>
  <c r="CP822" i="1"/>
  <c r="CM822" i="1"/>
  <c r="CH822" i="1"/>
  <c r="L822" i="1"/>
  <c r="C822" i="1"/>
  <c r="B822" i="1"/>
  <c r="CP821" i="1"/>
  <c r="CM821" i="1"/>
  <c r="CH821" i="1"/>
  <c r="L821" i="1"/>
  <c r="C821" i="1"/>
  <c r="B821" i="1"/>
  <c r="CP820" i="1"/>
  <c r="CM820" i="1"/>
  <c r="CH820" i="1"/>
  <c r="L820" i="1"/>
  <c r="C820" i="1"/>
  <c r="B820" i="1"/>
  <c r="CP819" i="1"/>
  <c r="CM819" i="1"/>
  <c r="CH819" i="1"/>
  <c r="L819" i="1"/>
  <c r="C819" i="1"/>
  <c r="B819" i="1"/>
  <c r="CP818" i="1"/>
  <c r="CM818" i="1"/>
  <c r="CH818" i="1"/>
  <c r="L818" i="1"/>
  <c r="C818" i="1"/>
  <c r="B818" i="1"/>
  <c r="CP817" i="1"/>
  <c r="CM817" i="1"/>
  <c r="CH817" i="1"/>
  <c r="L817" i="1"/>
  <c r="C817" i="1"/>
  <c r="B817" i="1"/>
  <c r="CP816" i="1"/>
  <c r="CM816" i="1"/>
  <c r="CN816" i="1" s="1"/>
  <c r="CQ816" i="1" s="1"/>
  <c r="CH816" i="1"/>
  <c r="L816" i="1"/>
  <c r="C816" i="1"/>
  <c r="B816" i="1"/>
  <c r="CP815" i="1"/>
  <c r="CM815" i="1"/>
  <c r="CN815" i="1" s="1"/>
  <c r="CQ815" i="1" s="1"/>
  <c r="CH815" i="1"/>
  <c r="L815" i="1"/>
  <c r="C815" i="1"/>
  <c r="B815" i="1"/>
  <c r="CP814" i="1"/>
  <c r="CM814" i="1"/>
  <c r="CN814" i="1" s="1"/>
  <c r="CQ814" i="1" s="1"/>
  <c r="CH814" i="1"/>
  <c r="L814" i="1"/>
  <c r="C814" i="1"/>
  <c r="B814" i="1"/>
  <c r="CP813" i="1"/>
  <c r="CM813" i="1"/>
  <c r="CH813" i="1"/>
  <c r="L813" i="1"/>
  <c r="C813" i="1"/>
  <c r="B813" i="1"/>
  <c r="CP812" i="1"/>
  <c r="CM812" i="1"/>
  <c r="CH812" i="1"/>
  <c r="L812" i="1"/>
  <c r="C812" i="1"/>
  <c r="B812" i="1"/>
  <c r="CP811" i="1"/>
  <c r="CM811" i="1"/>
  <c r="CN811" i="1" s="1"/>
  <c r="CQ811" i="1" s="1"/>
  <c r="CH811" i="1"/>
  <c r="L811" i="1"/>
  <c r="C811" i="1"/>
  <c r="B811" i="1"/>
  <c r="CP810" i="1"/>
  <c r="CM810" i="1"/>
  <c r="CH810" i="1"/>
  <c r="L810" i="1"/>
  <c r="C810" i="1"/>
  <c r="B810" i="1"/>
  <c r="CP809" i="1"/>
  <c r="CM809" i="1"/>
  <c r="CH809" i="1"/>
  <c r="L809" i="1"/>
  <c r="C809" i="1"/>
  <c r="B809" i="1"/>
  <c r="CP808" i="1"/>
  <c r="CM808" i="1"/>
  <c r="CH808" i="1"/>
  <c r="L808" i="1"/>
  <c r="C808" i="1"/>
  <c r="B808" i="1"/>
  <c r="CP807" i="1"/>
  <c r="CM807" i="1"/>
  <c r="CH807" i="1"/>
  <c r="L807" i="1"/>
  <c r="C807" i="1"/>
  <c r="B807" i="1"/>
  <c r="CP806" i="1"/>
  <c r="CM806" i="1"/>
  <c r="CH806" i="1"/>
  <c r="L806" i="1"/>
  <c r="C806" i="1"/>
  <c r="B806" i="1"/>
  <c r="CP805" i="1"/>
  <c r="CM805" i="1"/>
  <c r="CH805" i="1"/>
  <c r="L805" i="1"/>
  <c r="C805" i="1"/>
  <c r="B805" i="1"/>
  <c r="CP804" i="1"/>
  <c r="CM804" i="1"/>
  <c r="CH804" i="1"/>
  <c r="L804" i="1"/>
  <c r="C804" i="1"/>
  <c r="B804" i="1"/>
  <c r="CP803" i="1"/>
  <c r="CM803" i="1"/>
  <c r="CH803" i="1"/>
  <c r="L803" i="1"/>
  <c r="C803" i="1"/>
  <c r="B803" i="1"/>
  <c r="CP802" i="1"/>
  <c r="CM802" i="1"/>
  <c r="CH802" i="1"/>
  <c r="L802" i="1"/>
  <c r="C802" i="1"/>
  <c r="B802" i="1"/>
  <c r="CP801" i="1"/>
  <c r="CM801" i="1"/>
  <c r="CN801" i="1" s="1"/>
  <c r="CQ801" i="1" s="1"/>
  <c r="CH801" i="1"/>
  <c r="L801" i="1"/>
  <c r="C801" i="1"/>
  <c r="B801" i="1"/>
  <c r="CP800" i="1"/>
  <c r="CM800" i="1"/>
  <c r="CH800" i="1"/>
  <c r="L800" i="1"/>
  <c r="C800" i="1"/>
  <c r="B800" i="1"/>
  <c r="CP799" i="1"/>
  <c r="CM799" i="1"/>
  <c r="CH799" i="1"/>
  <c r="L799" i="1"/>
  <c r="C799" i="1"/>
  <c r="B799" i="1"/>
  <c r="CP798" i="1"/>
  <c r="CM798" i="1"/>
  <c r="CN798" i="1" s="1"/>
  <c r="CQ798" i="1" s="1"/>
  <c r="CH798" i="1"/>
  <c r="L798" i="1"/>
  <c r="C798" i="1"/>
  <c r="B798" i="1"/>
  <c r="CP797" i="1"/>
  <c r="CM797" i="1"/>
  <c r="CN797" i="1" s="1"/>
  <c r="CQ797" i="1" s="1"/>
  <c r="CH797" i="1"/>
  <c r="L797" i="1"/>
  <c r="C797" i="1"/>
  <c r="B797" i="1"/>
  <c r="CP796" i="1"/>
  <c r="CM796" i="1"/>
  <c r="CH796" i="1"/>
  <c r="L796" i="1"/>
  <c r="C796" i="1"/>
  <c r="B796" i="1"/>
  <c r="CP795" i="1"/>
  <c r="CM795" i="1"/>
  <c r="CN795" i="1" s="1"/>
  <c r="CQ795" i="1" s="1"/>
  <c r="CH795" i="1"/>
  <c r="L795" i="1"/>
  <c r="C795" i="1"/>
  <c r="B795" i="1"/>
  <c r="CP794" i="1"/>
  <c r="CM794" i="1"/>
  <c r="CH794" i="1"/>
  <c r="L794" i="1"/>
  <c r="C794" i="1"/>
  <c r="B794" i="1"/>
  <c r="CP793" i="1"/>
  <c r="CM793" i="1"/>
  <c r="CN793" i="1" s="1"/>
  <c r="CQ793" i="1" s="1"/>
  <c r="CH793" i="1"/>
  <c r="L793" i="1"/>
  <c r="C793" i="1"/>
  <c r="B793" i="1"/>
  <c r="CP792" i="1"/>
  <c r="CM792" i="1"/>
  <c r="CH792" i="1"/>
  <c r="L792" i="1"/>
  <c r="C792" i="1"/>
  <c r="B792" i="1"/>
  <c r="CP791" i="1"/>
  <c r="CM791" i="1"/>
  <c r="CH791" i="1"/>
  <c r="L791" i="1"/>
  <c r="C791" i="1"/>
  <c r="B791" i="1"/>
  <c r="CP790" i="1"/>
  <c r="CM790" i="1"/>
  <c r="CH790" i="1"/>
  <c r="L790" i="1"/>
  <c r="C790" i="1"/>
  <c r="B790" i="1"/>
  <c r="CP789" i="1"/>
  <c r="CM789" i="1"/>
  <c r="CH789" i="1"/>
  <c r="L789" i="1"/>
  <c r="C789" i="1"/>
  <c r="B789" i="1"/>
  <c r="CP788" i="1"/>
  <c r="CM788" i="1"/>
  <c r="CH788" i="1"/>
  <c r="L788" i="1"/>
  <c r="C788" i="1"/>
  <c r="B788" i="1"/>
  <c r="CP787" i="1"/>
  <c r="CM787" i="1"/>
  <c r="CH787" i="1"/>
  <c r="L787" i="1"/>
  <c r="C787" i="1"/>
  <c r="B787" i="1"/>
  <c r="CP786" i="1"/>
  <c r="CM786" i="1"/>
  <c r="CH786" i="1"/>
  <c r="L786" i="1"/>
  <c r="C786" i="1"/>
  <c r="B786" i="1"/>
  <c r="CP785" i="1"/>
  <c r="CM785" i="1"/>
  <c r="CH785" i="1"/>
  <c r="L785" i="1"/>
  <c r="C785" i="1"/>
  <c r="B785" i="1"/>
  <c r="CP784" i="1"/>
  <c r="CM784" i="1"/>
  <c r="CH784" i="1"/>
  <c r="L784" i="1"/>
  <c r="C784" i="1"/>
  <c r="B784" i="1"/>
  <c r="CP783" i="1"/>
  <c r="CM783" i="1"/>
  <c r="CH783" i="1"/>
  <c r="L783" i="1"/>
  <c r="C783" i="1"/>
  <c r="B783" i="1"/>
  <c r="CP782" i="1"/>
  <c r="CM782" i="1"/>
  <c r="CH782" i="1"/>
  <c r="L782" i="1"/>
  <c r="C782" i="1"/>
  <c r="B782" i="1"/>
  <c r="CP781" i="1"/>
  <c r="CM781" i="1"/>
  <c r="CH781" i="1"/>
  <c r="L781" i="1"/>
  <c r="C781" i="1"/>
  <c r="B781" i="1"/>
  <c r="CP780" i="1"/>
  <c r="CM780" i="1"/>
  <c r="CH780" i="1"/>
  <c r="L780" i="1"/>
  <c r="C780" i="1"/>
  <c r="B780" i="1"/>
  <c r="CP779" i="1"/>
  <c r="CM779" i="1"/>
  <c r="CH779" i="1"/>
  <c r="L779" i="1"/>
  <c r="C779" i="1"/>
  <c r="B779" i="1"/>
  <c r="CP778" i="1"/>
  <c r="CM778" i="1"/>
  <c r="CH778" i="1"/>
  <c r="L778" i="1"/>
  <c r="C778" i="1"/>
  <c r="B778" i="1"/>
  <c r="CP777" i="1"/>
  <c r="CM777" i="1"/>
  <c r="CH777" i="1"/>
  <c r="L777" i="1"/>
  <c r="C777" i="1"/>
  <c r="B777" i="1"/>
  <c r="CP776" i="1"/>
  <c r="CM776" i="1"/>
  <c r="CH776" i="1"/>
  <c r="L776" i="1"/>
  <c r="C776" i="1"/>
  <c r="B776" i="1"/>
  <c r="CP775" i="1"/>
  <c r="CM775" i="1"/>
  <c r="CH775" i="1"/>
  <c r="L775" i="1"/>
  <c r="C775" i="1"/>
  <c r="B775" i="1"/>
  <c r="CP774" i="1"/>
  <c r="CM774" i="1"/>
  <c r="CH774" i="1"/>
  <c r="L774" i="1"/>
  <c r="C774" i="1"/>
  <c r="B774" i="1"/>
  <c r="CP773" i="1"/>
  <c r="CM773" i="1"/>
  <c r="CH773" i="1"/>
  <c r="L773" i="1"/>
  <c r="C773" i="1"/>
  <c r="B773" i="1"/>
  <c r="CP772" i="1"/>
  <c r="CM772" i="1"/>
  <c r="CH772" i="1"/>
  <c r="L772" i="1"/>
  <c r="C772" i="1"/>
  <c r="B772" i="1"/>
  <c r="CP771" i="1"/>
  <c r="CM771" i="1"/>
  <c r="CH771" i="1"/>
  <c r="L771" i="1"/>
  <c r="C771" i="1"/>
  <c r="B771" i="1"/>
  <c r="CP770" i="1"/>
  <c r="CM770" i="1"/>
  <c r="CH770" i="1"/>
  <c r="L770" i="1"/>
  <c r="C770" i="1"/>
  <c r="B770" i="1"/>
  <c r="CP769" i="1"/>
  <c r="CM769" i="1"/>
  <c r="CH769" i="1"/>
  <c r="L769" i="1"/>
  <c r="C769" i="1"/>
  <c r="B769" i="1"/>
  <c r="CP768" i="1"/>
  <c r="CM768" i="1"/>
  <c r="CH768" i="1"/>
  <c r="L768" i="1"/>
  <c r="K768" i="1"/>
  <c r="C768" i="1"/>
  <c r="B768" i="1"/>
  <c r="CP767" i="1"/>
  <c r="CM767" i="1"/>
  <c r="CH767" i="1"/>
  <c r="L767" i="1"/>
  <c r="C767" i="1"/>
  <c r="B767" i="1"/>
  <c r="CP766" i="1"/>
  <c r="CM766" i="1"/>
  <c r="CH766" i="1"/>
  <c r="L766" i="1"/>
  <c r="C766" i="1"/>
  <c r="B766" i="1"/>
  <c r="CP765" i="1"/>
  <c r="CM765" i="1"/>
  <c r="CH765" i="1"/>
  <c r="L765" i="1"/>
  <c r="C765" i="1"/>
  <c r="B765" i="1"/>
  <c r="CP764" i="1"/>
  <c r="CM764" i="1"/>
  <c r="CH764" i="1"/>
  <c r="L764" i="1"/>
  <c r="C764" i="1"/>
  <c r="B764" i="1"/>
  <c r="CP763" i="1"/>
  <c r="CM763" i="1"/>
  <c r="CH763" i="1"/>
  <c r="L763" i="1"/>
  <c r="C763" i="1"/>
  <c r="B763" i="1"/>
  <c r="CP762" i="1"/>
  <c r="CM762" i="1"/>
  <c r="CH762" i="1"/>
  <c r="L762" i="1"/>
  <c r="C762" i="1"/>
  <c r="B762" i="1"/>
  <c r="CP761" i="1"/>
  <c r="CM761" i="1"/>
  <c r="CH761" i="1"/>
  <c r="L761" i="1"/>
  <c r="C761" i="1"/>
  <c r="B761" i="1"/>
  <c r="CP760" i="1"/>
  <c r="CM760" i="1"/>
  <c r="CH760" i="1"/>
  <c r="L760" i="1"/>
  <c r="C760" i="1"/>
  <c r="B760" i="1"/>
  <c r="CP759" i="1"/>
  <c r="CM759" i="1"/>
  <c r="CH759" i="1"/>
  <c r="L759" i="1"/>
  <c r="C759" i="1"/>
  <c r="B759" i="1"/>
  <c r="CP758" i="1"/>
  <c r="CM758" i="1"/>
  <c r="CN758" i="1" s="1"/>
  <c r="CQ758" i="1" s="1"/>
  <c r="CH758" i="1"/>
  <c r="L758" i="1"/>
  <c r="C758" i="1"/>
  <c r="B758" i="1"/>
  <c r="CP757" i="1"/>
  <c r="CM757" i="1"/>
  <c r="CH757" i="1"/>
  <c r="L757" i="1"/>
  <c r="C757" i="1"/>
  <c r="B757" i="1"/>
  <c r="CP756" i="1"/>
  <c r="CM756" i="1"/>
  <c r="CH756" i="1"/>
  <c r="L756" i="1"/>
  <c r="C756" i="1"/>
  <c r="B756" i="1"/>
  <c r="CP755" i="1"/>
  <c r="CM755" i="1"/>
  <c r="CH755" i="1"/>
  <c r="L755" i="1"/>
  <c r="C755" i="1"/>
  <c r="B755" i="1"/>
  <c r="CP754" i="1"/>
  <c r="CM754" i="1"/>
  <c r="CH754" i="1"/>
  <c r="L754" i="1"/>
  <c r="C754" i="1"/>
  <c r="B754" i="1"/>
  <c r="CP753" i="1"/>
  <c r="CM753" i="1"/>
  <c r="CH753" i="1"/>
  <c r="L753" i="1"/>
  <c r="C753" i="1"/>
  <c r="B753" i="1"/>
  <c r="CP752" i="1"/>
  <c r="CM752" i="1"/>
  <c r="CH752" i="1"/>
  <c r="L752" i="1"/>
  <c r="C752" i="1"/>
  <c r="B752" i="1"/>
  <c r="CP751" i="1"/>
  <c r="CM751" i="1"/>
  <c r="CH751" i="1"/>
  <c r="L751" i="1"/>
  <c r="C751" i="1"/>
  <c r="B751" i="1"/>
  <c r="CP750" i="1"/>
  <c r="CM750" i="1"/>
  <c r="CN750" i="1" s="1"/>
  <c r="CQ750" i="1" s="1"/>
  <c r="CH750" i="1"/>
  <c r="L750" i="1"/>
  <c r="C750" i="1"/>
  <c r="B750" i="1"/>
  <c r="CP749" i="1"/>
  <c r="CM749" i="1"/>
  <c r="CH749" i="1"/>
  <c r="L749" i="1"/>
  <c r="C749" i="1"/>
  <c r="B749" i="1"/>
  <c r="CP748" i="1"/>
  <c r="CM748" i="1"/>
  <c r="CN748" i="1" s="1"/>
  <c r="CQ748" i="1" s="1"/>
  <c r="CH748" i="1"/>
  <c r="L748" i="1"/>
  <c r="C748" i="1"/>
  <c r="B748" i="1"/>
  <c r="CP747" i="1"/>
  <c r="CM747" i="1"/>
  <c r="CH747" i="1"/>
  <c r="L747" i="1"/>
  <c r="C747" i="1"/>
  <c r="B747" i="1"/>
  <c r="CP746" i="1"/>
  <c r="CM746" i="1"/>
  <c r="CH746" i="1"/>
  <c r="L746" i="1"/>
  <c r="C746" i="1"/>
  <c r="B746" i="1"/>
  <c r="CP745" i="1"/>
  <c r="CM745" i="1"/>
  <c r="CN745" i="1" s="1"/>
  <c r="CQ745" i="1" s="1"/>
  <c r="CH745" i="1"/>
  <c r="L745" i="1"/>
  <c r="C745" i="1"/>
  <c r="B745" i="1"/>
  <c r="CP744" i="1"/>
  <c r="CM744" i="1"/>
  <c r="CH744" i="1"/>
  <c r="L744" i="1"/>
  <c r="C744" i="1"/>
  <c r="B744" i="1"/>
  <c r="CP743" i="1"/>
  <c r="CM743" i="1"/>
  <c r="CH743" i="1"/>
  <c r="L743" i="1"/>
  <c r="C743" i="1"/>
  <c r="B743" i="1"/>
  <c r="CP742" i="1"/>
  <c r="CM742" i="1"/>
  <c r="CH742" i="1"/>
  <c r="L742" i="1"/>
  <c r="C742" i="1"/>
  <c r="B742" i="1"/>
  <c r="CP741" i="1"/>
  <c r="CM741" i="1"/>
  <c r="CH741" i="1"/>
  <c r="L741" i="1"/>
  <c r="C741" i="1"/>
  <c r="B741" i="1"/>
  <c r="CP740" i="1"/>
  <c r="CM740" i="1"/>
  <c r="CH740" i="1"/>
  <c r="L740" i="1"/>
  <c r="C740" i="1"/>
  <c r="B740" i="1"/>
  <c r="CP739" i="1"/>
  <c r="CM739" i="1"/>
  <c r="CH739" i="1"/>
  <c r="L739" i="1"/>
  <c r="C739" i="1"/>
  <c r="B739" i="1"/>
  <c r="CP738" i="1"/>
  <c r="CM738" i="1"/>
  <c r="CH738" i="1"/>
  <c r="L738" i="1"/>
  <c r="C738" i="1"/>
  <c r="B738" i="1"/>
  <c r="CP737" i="1"/>
  <c r="CM737" i="1"/>
  <c r="CH737" i="1"/>
  <c r="L737" i="1"/>
  <c r="C737" i="1"/>
  <c r="B737" i="1"/>
  <c r="CP736" i="1"/>
  <c r="CM736" i="1"/>
  <c r="CN736" i="1" s="1"/>
  <c r="CQ736" i="1" s="1"/>
  <c r="CH736" i="1"/>
  <c r="L736" i="1"/>
  <c r="C736" i="1"/>
  <c r="B736" i="1"/>
  <c r="CP735" i="1"/>
  <c r="CM735" i="1"/>
  <c r="CN735" i="1" s="1"/>
  <c r="CQ735" i="1" s="1"/>
  <c r="CH735" i="1"/>
  <c r="L735" i="1"/>
  <c r="C735" i="1"/>
  <c r="B735" i="1"/>
  <c r="CP734" i="1"/>
  <c r="CM734" i="1"/>
  <c r="CH734" i="1"/>
  <c r="L734" i="1"/>
  <c r="C734" i="1"/>
  <c r="B734" i="1"/>
  <c r="CP733" i="1"/>
  <c r="CM733" i="1"/>
  <c r="CH733" i="1"/>
  <c r="L733" i="1"/>
  <c r="C733" i="1"/>
  <c r="B733" i="1"/>
  <c r="CP732" i="1"/>
  <c r="CM732" i="1"/>
  <c r="CH732" i="1"/>
  <c r="L732" i="1"/>
  <c r="C732" i="1"/>
  <c r="B732" i="1"/>
  <c r="CP731" i="1"/>
  <c r="CM731" i="1"/>
  <c r="CH731" i="1"/>
  <c r="L731" i="1"/>
  <c r="C731" i="1"/>
  <c r="B731" i="1"/>
  <c r="CP730" i="1"/>
  <c r="CM730" i="1"/>
  <c r="CH730" i="1"/>
  <c r="L730" i="1"/>
  <c r="C730" i="1"/>
  <c r="B730" i="1"/>
  <c r="CP729" i="1"/>
  <c r="CM729" i="1"/>
  <c r="CH729" i="1"/>
  <c r="L729" i="1"/>
  <c r="C729" i="1"/>
  <c r="B729" i="1"/>
  <c r="CP728" i="1"/>
  <c r="CM728" i="1"/>
  <c r="CH728" i="1"/>
  <c r="L728" i="1"/>
  <c r="C728" i="1"/>
  <c r="B728" i="1"/>
  <c r="CP727" i="1"/>
  <c r="CM727" i="1"/>
  <c r="CH727" i="1"/>
  <c r="L727" i="1"/>
  <c r="C727" i="1"/>
  <c r="B727" i="1"/>
  <c r="CP726" i="1"/>
  <c r="CM726" i="1"/>
  <c r="CH726" i="1"/>
  <c r="L726" i="1"/>
  <c r="C726" i="1"/>
  <c r="B726" i="1"/>
  <c r="CP725" i="1"/>
  <c r="CM725" i="1"/>
  <c r="CH725" i="1"/>
  <c r="L725" i="1"/>
  <c r="C725" i="1"/>
  <c r="B725" i="1"/>
  <c r="CP724" i="1"/>
  <c r="CM724" i="1"/>
  <c r="CN724" i="1" s="1"/>
  <c r="CQ724" i="1" s="1"/>
  <c r="CH724" i="1"/>
  <c r="L724" i="1"/>
  <c r="C724" i="1"/>
  <c r="B724" i="1"/>
  <c r="CP723" i="1"/>
  <c r="CM723" i="1"/>
  <c r="CH723" i="1"/>
  <c r="L723" i="1"/>
  <c r="C723" i="1"/>
  <c r="B723" i="1"/>
  <c r="CP722" i="1"/>
  <c r="CM722" i="1"/>
  <c r="CH722" i="1"/>
  <c r="L722" i="1"/>
  <c r="C722" i="1"/>
  <c r="B722" i="1"/>
  <c r="CP721" i="1"/>
  <c r="CM721" i="1"/>
  <c r="CH721" i="1"/>
  <c r="L721" i="1"/>
  <c r="C721" i="1"/>
  <c r="B721" i="1"/>
  <c r="CP720" i="1"/>
  <c r="CM720" i="1"/>
  <c r="CH720" i="1"/>
  <c r="L720" i="1"/>
  <c r="C720" i="1"/>
  <c r="B720" i="1"/>
  <c r="CP719" i="1"/>
  <c r="CM719" i="1"/>
  <c r="CH719" i="1"/>
  <c r="BZ719" i="1"/>
  <c r="L719" i="1"/>
  <c r="C719" i="1"/>
  <c r="B719" i="1"/>
  <c r="CP718" i="1"/>
  <c r="CM718" i="1"/>
  <c r="CH718" i="1"/>
  <c r="L718" i="1"/>
  <c r="C718" i="1"/>
  <c r="B718" i="1"/>
  <c r="CP717" i="1"/>
  <c r="CM717" i="1"/>
  <c r="CH717" i="1"/>
  <c r="L717" i="1"/>
  <c r="C717" i="1"/>
  <c r="B717" i="1"/>
  <c r="CP716" i="1"/>
  <c r="CM716" i="1"/>
  <c r="CH716" i="1"/>
  <c r="L716" i="1"/>
  <c r="C716" i="1"/>
  <c r="B716" i="1"/>
  <c r="CP715" i="1"/>
  <c r="CM715" i="1"/>
  <c r="CN715" i="1" s="1"/>
  <c r="CQ715" i="1" s="1"/>
  <c r="CH715" i="1"/>
  <c r="L715" i="1"/>
  <c r="C715" i="1"/>
  <c r="B715" i="1"/>
  <c r="CP714" i="1"/>
  <c r="CM714" i="1"/>
  <c r="CH714" i="1"/>
  <c r="L714" i="1"/>
  <c r="C714" i="1"/>
  <c r="B714" i="1"/>
  <c r="CP713" i="1"/>
  <c r="CM713" i="1"/>
  <c r="CH713" i="1"/>
  <c r="L713" i="1"/>
  <c r="C713" i="1"/>
  <c r="B713" i="1"/>
  <c r="CP712" i="1"/>
  <c r="CM712" i="1"/>
  <c r="CH712" i="1"/>
  <c r="L712" i="1"/>
  <c r="C712" i="1"/>
  <c r="B712" i="1"/>
  <c r="CP711" i="1"/>
  <c r="CM711" i="1"/>
  <c r="CH711" i="1"/>
  <c r="L711" i="1"/>
  <c r="C711" i="1"/>
  <c r="B711" i="1"/>
  <c r="CP710" i="1"/>
  <c r="CM710" i="1"/>
  <c r="CH710" i="1"/>
  <c r="L710" i="1"/>
  <c r="C710" i="1"/>
  <c r="B710" i="1"/>
  <c r="CP709" i="1"/>
  <c r="CM709" i="1"/>
  <c r="CH709" i="1"/>
  <c r="L709" i="1"/>
  <c r="C709" i="1"/>
  <c r="B709" i="1"/>
  <c r="CP708" i="1"/>
  <c r="CM708" i="1"/>
  <c r="CH708" i="1"/>
  <c r="L708" i="1"/>
  <c r="C708" i="1"/>
  <c r="B708" i="1"/>
  <c r="CP707" i="1"/>
  <c r="CM707" i="1"/>
  <c r="CN707" i="1" s="1"/>
  <c r="CQ707" i="1" s="1"/>
  <c r="CH707" i="1"/>
  <c r="L707" i="1"/>
  <c r="C707" i="1"/>
  <c r="B707" i="1"/>
  <c r="CP706" i="1"/>
  <c r="CM706" i="1"/>
  <c r="CH706" i="1"/>
  <c r="L706" i="1"/>
  <c r="C706" i="1"/>
  <c r="B706" i="1"/>
  <c r="CP705" i="1"/>
  <c r="CM705" i="1"/>
  <c r="CH705" i="1"/>
  <c r="L705" i="1"/>
  <c r="C705" i="1"/>
  <c r="B705" i="1"/>
  <c r="CP704" i="1"/>
  <c r="CM704" i="1"/>
  <c r="CH704" i="1"/>
  <c r="L704" i="1"/>
  <c r="C704" i="1"/>
  <c r="B704" i="1"/>
  <c r="CP703" i="1"/>
  <c r="CM703" i="1"/>
  <c r="CH703" i="1"/>
  <c r="L703" i="1"/>
  <c r="C703" i="1"/>
  <c r="B703" i="1"/>
  <c r="CP702" i="1"/>
  <c r="CM702" i="1"/>
  <c r="CH702" i="1"/>
  <c r="L702" i="1"/>
  <c r="C702" i="1"/>
  <c r="B702" i="1"/>
  <c r="CP701" i="1"/>
  <c r="CM701" i="1"/>
  <c r="CH701" i="1"/>
  <c r="L701" i="1"/>
  <c r="C701" i="1"/>
  <c r="B701" i="1"/>
  <c r="CP700" i="1"/>
  <c r="CM700" i="1"/>
  <c r="CH700" i="1"/>
  <c r="L700" i="1"/>
  <c r="C700" i="1"/>
  <c r="B700" i="1"/>
  <c r="CP699" i="1"/>
  <c r="CM699" i="1"/>
  <c r="CH699" i="1"/>
  <c r="L699" i="1"/>
  <c r="C699" i="1"/>
  <c r="B699" i="1"/>
  <c r="CP698" i="1"/>
  <c r="CM698" i="1"/>
  <c r="CH698" i="1"/>
  <c r="L698" i="1"/>
  <c r="C698" i="1"/>
  <c r="B698" i="1"/>
  <c r="CP697" i="1"/>
  <c r="CM697" i="1"/>
  <c r="CH697" i="1"/>
  <c r="L697" i="1"/>
  <c r="C697" i="1"/>
  <c r="B697" i="1"/>
  <c r="CP696" i="1"/>
  <c r="CM696" i="1"/>
  <c r="CH696" i="1"/>
  <c r="L696" i="1"/>
  <c r="C696" i="1"/>
  <c r="B696" i="1"/>
  <c r="CP695" i="1"/>
  <c r="CM695" i="1"/>
  <c r="CQ695" i="1" s="1"/>
  <c r="CH695" i="1"/>
  <c r="L695" i="1"/>
  <c r="C695" i="1"/>
  <c r="B695" i="1"/>
  <c r="CP694" i="1"/>
  <c r="CM694" i="1"/>
  <c r="CH694" i="1"/>
  <c r="L694" i="1"/>
  <c r="C694" i="1"/>
  <c r="B694" i="1"/>
  <c r="CP693" i="1"/>
  <c r="CM693" i="1"/>
  <c r="CH693" i="1"/>
  <c r="L693" i="1"/>
  <c r="C693" i="1"/>
  <c r="B693" i="1"/>
  <c r="CP692" i="1"/>
  <c r="CM692" i="1"/>
  <c r="CH692" i="1"/>
  <c r="L692" i="1"/>
  <c r="C692" i="1"/>
  <c r="B692" i="1"/>
  <c r="CP691" i="1"/>
  <c r="CM691" i="1"/>
  <c r="CH691" i="1"/>
  <c r="L691" i="1"/>
  <c r="C691" i="1"/>
  <c r="B691" i="1"/>
  <c r="CP690" i="1"/>
  <c r="CM690" i="1"/>
  <c r="CH690" i="1"/>
  <c r="L690" i="1"/>
  <c r="C690" i="1"/>
  <c r="B690" i="1"/>
  <c r="CP689" i="1"/>
  <c r="CM689" i="1"/>
  <c r="CH689" i="1"/>
  <c r="L689" i="1"/>
  <c r="C689" i="1"/>
  <c r="B689" i="1"/>
  <c r="CP688" i="1"/>
  <c r="CM688" i="1"/>
  <c r="CH688" i="1"/>
  <c r="L688" i="1"/>
  <c r="K688" i="1"/>
  <c r="C688" i="1"/>
  <c r="B688" i="1"/>
  <c r="CP687" i="1"/>
  <c r="CM687" i="1"/>
  <c r="CH687" i="1"/>
  <c r="L687" i="1"/>
  <c r="C687" i="1"/>
  <c r="B687" i="1"/>
  <c r="CP686" i="1"/>
  <c r="CM686" i="1"/>
  <c r="CH686" i="1"/>
  <c r="L686" i="1"/>
  <c r="C686" i="1"/>
  <c r="B686" i="1"/>
  <c r="CP685" i="1"/>
  <c r="CM685" i="1"/>
  <c r="CH685" i="1"/>
  <c r="L685" i="1"/>
  <c r="C685" i="1"/>
  <c r="B685" i="1"/>
  <c r="CP684" i="1"/>
  <c r="CM684" i="1"/>
  <c r="CH684" i="1"/>
  <c r="L684" i="1"/>
  <c r="C684" i="1"/>
  <c r="B684" i="1"/>
  <c r="CP683" i="1"/>
  <c r="CM683" i="1"/>
  <c r="CH683" i="1"/>
  <c r="L683" i="1"/>
  <c r="C683" i="1"/>
  <c r="B683" i="1"/>
  <c r="CP682" i="1"/>
  <c r="CM682" i="1"/>
  <c r="CH682" i="1"/>
  <c r="L682" i="1"/>
  <c r="C682" i="1"/>
  <c r="B682" i="1"/>
  <c r="CP681" i="1"/>
  <c r="CM681" i="1"/>
  <c r="CH681" i="1"/>
  <c r="L681" i="1"/>
  <c r="C681" i="1"/>
  <c r="B681" i="1"/>
  <c r="CP680" i="1"/>
  <c r="CM680" i="1"/>
  <c r="CH680" i="1"/>
  <c r="L680" i="1"/>
  <c r="C680" i="1"/>
  <c r="B680" i="1"/>
  <c r="CP679" i="1"/>
  <c r="CM679" i="1"/>
  <c r="CH679" i="1"/>
  <c r="L679" i="1"/>
  <c r="C679" i="1"/>
  <c r="B679" i="1"/>
  <c r="CP678" i="1"/>
  <c r="CM678" i="1"/>
  <c r="CH678" i="1"/>
  <c r="L678" i="1"/>
  <c r="C678" i="1"/>
  <c r="B678" i="1"/>
  <c r="CP677" i="1"/>
  <c r="CM677" i="1"/>
  <c r="CH677" i="1"/>
  <c r="L677" i="1"/>
  <c r="C677" i="1"/>
  <c r="B677" i="1"/>
  <c r="CP676" i="1"/>
  <c r="CM676" i="1"/>
  <c r="CH676" i="1"/>
  <c r="L676" i="1"/>
  <c r="C676" i="1"/>
  <c r="B676" i="1"/>
  <c r="CP675" i="1"/>
  <c r="CM675" i="1"/>
  <c r="CH675" i="1"/>
  <c r="L675" i="1"/>
  <c r="C675" i="1"/>
  <c r="B675" i="1"/>
  <c r="CP674" i="1"/>
  <c r="CM674" i="1"/>
  <c r="CH674" i="1"/>
  <c r="L674" i="1"/>
  <c r="C674" i="1"/>
  <c r="B674" i="1"/>
  <c r="CP673" i="1"/>
  <c r="CM673" i="1"/>
  <c r="CH673" i="1"/>
  <c r="L673" i="1"/>
  <c r="C673" i="1"/>
  <c r="B673" i="1"/>
  <c r="CP672" i="1"/>
  <c r="CM672" i="1"/>
  <c r="CH672" i="1"/>
  <c r="L672" i="1"/>
  <c r="C672" i="1"/>
  <c r="B672" i="1"/>
  <c r="CP671" i="1"/>
  <c r="CM671" i="1"/>
  <c r="CH671" i="1"/>
  <c r="L671" i="1"/>
  <c r="C671" i="1"/>
  <c r="B671" i="1"/>
  <c r="CP670" i="1"/>
  <c r="CM670" i="1"/>
  <c r="CH670" i="1"/>
  <c r="L670" i="1"/>
  <c r="C670" i="1"/>
  <c r="B670" i="1"/>
  <c r="CP669" i="1"/>
  <c r="CM669" i="1"/>
  <c r="CH669" i="1"/>
  <c r="L669" i="1"/>
  <c r="C669" i="1"/>
  <c r="B669" i="1"/>
  <c r="CP668" i="1"/>
  <c r="CM668" i="1"/>
  <c r="CH668" i="1"/>
  <c r="L668" i="1"/>
  <c r="C668" i="1"/>
  <c r="B668" i="1"/>
  <c r="CP667" i="1"/>
  <c r="CM667" i="1"/>
  <c r="CH667" i="1"/>
  <c r="L667" i="1"/>
  <c r="C667" i="1"/>
  <c r="B667" i="1"/>
  <c r="CP666" i="1"/>
  <c r="CM666" i="1"/>
  <c r="CH666" i="1"/>
  <c r="L666" i="1"/>
  <c r="C666" i="1"/>
  <c r="B666" i="1"/>
  <c r="CP665" i="1"/>
  <c r="CM665" i="1"/>
  <c r="CH665" i="1"/>
  <c r="L665" i="1"/>
  <c r="C665" i="1"/>
  <c r="B665" i="1"/>
  <c r="CP664" i="1"/>
  <c r="CM664" i="1"/>
  <c r="CH664" i="1"/>
  <c r="L664" i="1"/>
  <c r="C664" i="1"/>
  <c r="B664" i="1"/>
  <c r="CP663" i="1"/>
  <c r="CM663" i="1"/>
  <c r="CH663" i="1"/>
  <c r="L663" i="1"/>
  <c r="C663" i="1"/>
  <c r="B663" i="1"/>
  <c r="CP662" i="1"/>
  <c r="CM662" i="1"/>
  <c r="CH662" i="1"/>
  <c r="L662" i="1"/>
  <c r="C662" i="1"/>
  <c r="B662" i="1"/>
  <c r="CP661" i="1"/>
  <c r="CM661" i="1"/>
  <c r="CH661" i="1"/>
  <c r="L661" i="1"/>
  <c r="C661" i="1"/>
  <c r="B661" i="1"/>
  <c r="CP660" i="1"/>
  <c r="CM660" i="1"/>
  <c r="CH660" i="1"/>
  <c r="L660" i="1"/>
  <c r="C660" i="1"/>
  <c r="B660" i="1"/>
  <c r="CP659" i="1"/>
  <c r="CM659" i="1"/>
  <c r="CH659" i="1"/>
  <c r="L659" i="1"/>
  <c r="C659" i="1"/>
  <c r="B659" i="1"/>
  <c r="CP658" i="1"/>
  <c r="CM658" i="1"/>
  <c r="CH658" i="1"/>
  <c r="L658" i="1"/>
  <c r="C658" i="1"/>
  <c r="B658" i="1"/>
  <c r="CP657" i="1"/>
  <c r="CM657" i="1"/>
  <c r="CN657" i="1" s="1"/>
  <c r="CQ657" i="1" s="1"/>
  <c r="CH657" i="1"/>
  <c r="L657" i="1"/>
  <c r="C657" i="1"/>
  <c r="B657" i="1"/>
  <c r="CP656" i="1"/>
  <c r="CM656" i="1"/>
  <c r="CH656" i="1"/>
  <c r="L656" i="1"/>
  <c r="C656" i="1"/>
  <c r="B656" i="1"/>
  <c r="CP655" i="1"/>
  <c r="CM655" i="1"/>
  <c r="CH655" i="1"/>
  <c r="L655" i="1"/>
  <c r="C655" i="1"/>
  <c r="B655" i="1"/>
  <c r="CP654" i="1"/>
  <c r="CM654" i="1"/>
  <c r="CH654" i="1"/>
  <c r="L654" i="1"/>
  <c r="C654" i="1"/>
  <c r="B654" i="1"/>
  <c r="CP653" i="1"/>
  <c r="CM653" i="1"/>
  <c r="CH653" i="1"/>
  <c r="L653" i="1"/>
  <c r="C653" i="1"/>
  <c r="B653" i="1"/>
  <c r="CP652" i="1"/>
  <c r="CM652" i="1"/>
  <c r="CH652" i="1"/>
  <c r="L652" i="1"/>
  <c r="C652" i="1"/>
  <c r="B652" i="1"/>
  <c r="CP651" i="1"/>
  <c r="CM651" i="1"/>
  <c r="CH651" i="1"/>
  <c r="L651" i="1"/>
  <c r="C651" i="1"/>
  <c r="B651" i="1"/>
  <c r="CP650" i="1"/>
  <c r="CM650" i="1"/>
  <c r="CH650" i="1"/>
  <c r="L650" i="1"/>
  <c r="C650" i="1"/>
  <c r="B650" i="1"/>
  <c r="CP649" i="1"/>
  <c r="CM649" i="1"/>
  <c r="CH649" i="1"/>
  <c r="L649" i="1"/>
  <c r="C649" i="1"/>
  <c r="B649" i="1"/>
  <c r="CP648" i="1"/>
  <c r="CM648" i="1"/>
  <c r="CH648" i="1"/>
  <c r="L648" i="1"/>
  <c r="C648" i="1"/>
  <c r="B648" i="1"/>
  <c r="CP647" i="1"/>
  <c r="CM647" i="1"/>
  <c r="CH647" i="1"/>
  <c r="L647" i="1"/>
  <c r="C647" i="1"/>
  <c r="B647" i="1"/>
  <c r="CP646" i="1"/>
  <c r="CM646" i="1"/>
  <c r="CH646" i="1"/>
  <c r="L646" i="1"/>
  <c r="C646" i="1"/>
  <c r="B646" i="1"/>
  <c r="CP645" i="1"/>
  <c r="CM645" i="1"/>
  <c r="CH645" i="1"/>
  <c r="L645" i="1"/>
  <c r="C645" i="1"/>
  <c r="B645" i="1"/>
  <c r="CP644" i="1"/>
  <c r="CM644" i="1"/>
  <c r="CH644" i="1"/>
  <c r="L644" i="1"/>
  <c r="C644" i="1"/>
  <c r="B644" i="1"/>
  <c r="CP643" i="1"/>
  <c r="CM643" i="1"/>
  <c r="CH643" i="1"/>
  <c r="L643" i="1"/>
  <c r="C643" i="1"/>
  <c r="B643" i="1"/>
  <c r="CP642" i="1"/>
  <c r="CM642" i="1"/>
  <c r="CH642" i="1"/>
  <c r="L642" i="1"/>
  <c r="C642" i="1"/>
  <c r="B642" i="1"/>
  <c r="CP641" i="1"/>
  <c r="CM641" i="1"/>
  <c r="CH641" i="1"/>
  <c r="L641" i="1"/>
  <c r="C641" i="1"/>
  <c r="B641" i="1"/>
  <c r="CP640" i="1"/>
  <c r="CM640" i="1"/>
  <c r="CH640" i="1"/>
  <c r="L640" i="1"/>
  <c r="C640" i="1"/>
  <c r="B640" i="1"/>
  <c r="CP639" i="1"/>
  <c r="CM639" i="1"/>
  <c r="CH639" i="1"/>
  <c r="L639" i="1"/>
  <c r="C639" i="1"/>
  <c r="B639" i="1"/>
  <c r="CP638" i="1"/>
  <c r="CM638" i="1"/>
  <c r="CH638" i="1"/>
  <c r="L638" i="1"/>
  <c r="C638" i="1"/>
  <c r="B638" i="1"/>
  <c r="CP637" i="1"/>
  <c r="CM637" i="1"/>
  <c r="CH637" i="1"/>
  <c r="L637" i="1"/>
  <c r="C637" i="1"/>
  <c r="B637" i="1"/>
  <c r="CP636" i="1"/>
  <c r="CM636" i="1"/>
  <c r="CH636" i="1"/>
  <c r="L636" i="1"/>
  <c r="C636" i="1"/>
  <c r="B636" i="1"/>
  <c r="CP635" i="1"/>
  <c r="CM635" i="1"/>
  <c r="CH635" i="1"/>
  <c r="L635" i="1"/>
  <c r="C635" i="1"/>
  <c r="B635" i="1"/>
  <c r="CP634" i="1"/>
  <c r="CM634" i="1"/>
  <c r="CH634" i="1"/>
  <c r="L634" i="1"/>
  <c r="C634" i="1"/>
  <c r="B634" i="1"/>
  <c r="CP633" i="1"/>
  <c r="CM633" i="1"/>
  <c r="CH633" i="1"/>
  <c r="L633" i="1"/>
  <c r="C633" i="1"/>
  <c r="B633" i="1"/>
  <c r="CP632" i="1"/>
  <c r="CM632" i="1"/>
  <c r="CH632" i="1"/>
  <c r="L632" i="1"/>
  <c r="C632" i="1"/>
  <c r="B632" i="1"/>
  <c r="CP631" i="1"/>
  <c r="CM631" i="1"/>
  <c r="CH631" i="1"/>
  <c r="L631" i="1"/>
  <c r="C631" i="1"/>
  <c r="B631" i="1"/>
  <c r="CP630" i="1"/>
  <c r="CM630" i="1"/>
  <c r="CH630" i="1"/>
  <c r="L630" i="1"/>
  <c r="C630" i="1"/>
  <c r="B630" i="1"/>
  <c r="CP629" i="1"/>
  <c r="CM629" i="1"/>
  <c r="CH629" i="1"/>
  <c r="L629" i="1"/>
  <c r="C629" i="1"/>
  <c r="B629" i="1"/>
  <c r="CP628" i="1"/>
  <c r="CM628" i="1"/>
  <c r="CH628" i="1"/>
  <c r="L628" i="1"/>
  <c r="C628" i="1"/>
  <c r="B628" i="1"/>
  <c r="CP627" i="1"/>
  <c r="CM627" i="1"/>
  <c r="CH627" i="1"/>
  <c r="L627" i="1"/>
  <c r="C627" i="1"/>
  <c r="B627" i="1"/>
  <c r="CP626" i="1"/>
  <c r="CM626" i="1"/>
  <c r="CH626" i="1"/>
  <c r="L626" i="1"/>
  <c r="C626" i="1"/>
  <c r="B626" i="1"/>
  <c r="CP625" i="1"/>
  <c r="CM625" i="1"/>
  <c r="CH625" i="1"/>
  <c r="L625" i="1"/>
  <c r="C625" i="1"/>
  <c r="B625" i="1"/>
  <c r="CP624" i="1"/>
  <c r="CM624" i="1"/>
  <c r="CH624" i="1"/>
  <c r="L624" i="1"/>
  <c r="C624" i="1"/>
  <c r="B624" i="1"/>
  <c r="CP623" i="1"/>
  <c r="CM623" i="1"/>
  <c r="CH623" i="1"/>
  <c r="L623" i="1"/>
  <c r="C623" i="1"/>
  <c r="B623" i="1"/>
  <c r="CP622" i="1"/>
  <c r="CM622" i="1"/>
  <c r="CH622" i="1"/>
  <c r="L622" i="1"/>
  <c r="C622" i="1"/>
  <c r="B622" i="1"/>
  <c r="CP621" i="1"/>
  <c r="CM621" i="1"/>
  <c r="CH621" i="1"/>
  <c r="L621" i="1"/>
  <c r="C621" i="1"/>
  <c r="B621" i="1"/>
  <c r="CP620" i="1"/>
  <c r="CM620" i="1"/>
  <c r="CH620" i="1"/>
  <c r="L620" i="1"/>
  <c r="C620" i="1"/>
  <c r="B620" i="1"/>
  <c r="CP619" i="1"/>
  <c r="CM619" i="1"/>
  <c r="CH619" i="1"/>
  <c r="L619" i="1"/>
  <c r="C619" i="1"/>
  <c r="B619" i="1"/>
  <c r="CP618" i="1"/>
  <c r="CM618" i="1"/>
  <c r="CH618" i="1"/>
  <c r="L618" i="1"/>
  <c r="C618" i="1"/>
  <c r="B618" i="1"/>
  <c r="CP617" i="1"/>
  <c r="CM617" i="1"/>
  <c r="CH617" i="1"/>
  <c r="L617" i="1"/>
  <c r="C617" i="1"/>
  <c r="B617" i="1"/>
  <c r="CP616" i="1"/>
  <c r="CM616" i="1"/>
  <c r="CH616" i="1"/>
  <c r="L616" i="1"/>
  <c r="C616" i="1"/>
  <c r="B616" i="1"/>
  <c r="CP615" i="1"/>
  <c r="CM615" i="1"/>
  <c r="CH615" i="1"/>
  <c r="L615" i="1"/>
  <c r="C615" i="1"/>
  <c r="B615" i="1"/>
  <c r="CP614" i="1"/>
  <c r="CM614" i="1"/>
  <c r="CH614" i="1"/>
  <c r="L614" i="1"/>
  <c r="C614" i="1"/>
  <c r="B614" i="1"/>
  <c r="CP613" i="1"/>
  <c r="CM613" i="1"/>
  <c r="CH613" i="1"/>
  <c r="L613" i="1"/>
  <c r="C613" i="1"/>
  <c r="B613" i="1"/>
  <c r="CP612" i="1"/>
  <c r="CM612" i="1"/>
  <c r="CH612" i="1"/>
  <c r="L612" i="1"/>
  <c r="C612" i="1"/>
  <c r="B612" i="1"/>
  <c r="CP611" i="1"/>
  <c r="CM611" i="1"/>
  <c r="CH611" i="1"/>
  <c r="L611" i="1"/>
  <c r="C611" i="1"/>
  <c r="B611" i="1"/>
  <c r="CP610" i="1"/>
  <c r="CM610" i="1"/>
  <c r="CH610" i="1"/>
  <c r="L610" i="1"/>
  <c r="C610" i="1"/>
  <c r="B610" i="1"/>
  <c r="CP609" i="1"/>
  <c r="CM609" i="1"/>
  <c r="CH609" i="1"/>
  <c r="L609" i="1"/>
  <c r="C609" i="1"/>
  <c r="B609" i="1"/>
  <c r="CP608" i="1"/>
  <c r="CM608" i="1"/>
  <c r="CH608" i="1"/>
  <c r="L608" i="1"/>
  <c r="C608" i="1"/>
  <c r="B608" i="1"/>
  <c r="CP607" i="1"/>
  <c r="CM607" i="1"/>
  <c r="CH607" i="1"/>
  <c r="L607" i="1"/>
  <c r="C607" i="1"/>
  <c r="B607" i="1"/>
  <c r="CP606" i="1"/>
  <c r="CM606" i="1"/>
  <c r="CH606" i="1"/>
  <c r="L606" i="1"/>
  <c r="C606" i="1"/>
  <c r="B606" i="1"/>
  <c r="CP605" i="1"/>
  <c r="CM605" i="1"/>
  <c r="CH605" i="1"/>
  <c r="L605" i="1"/>
  <c r="C605" i="1"/>
  <c r="B605" i="1"/>
  <c r="CP604" i="1"/>
  <c r="CM604" i="1"/>
  <c r="CH604" i="1"/>
  <c r="L604" i="1"/>
  <c r="C604" i="1"/>
  <c r="B604" i="1"/>
  <c r="CP603" i="1"/>
  <c r="CM603" i="1"/>
  <c r="CH603" i="1"/>
  <c r="AG603" i="1"/>
  <c r="L603" i="1"/>
  <c r="C603" i="1"/>
  <c r="B603" i="1"/>
  <c r="CP602" i="1"/>
  <c r="CM602" i="1"/>
  <c r="CH602" i="1"/>
  <c r="L602" i="1"/>
  <c r="C602" i="1"/>
  <c r="B602" i="1"/>
  <c r="CP601" i="1"/>
  <c r="CM601" i="1"/>
  <c r="CH601" i="1"/>
  <c r="L601" i="1"/>
  <c r="C601" i="1"/>
  <c r="B601" i="1"/>
  <c r="CP600" i="1"/>
  <c r="CM600" i="1"/>
  <c r="CH600" i="1"/>
  <c r="L600" i="1"/>
  <c r="C600" i="1"/>
  <c r="B600" i="1"/>
  <c r="CP599" i="1"/>
  <c r="CM599" i="1"/>
  <c r="CH599" i="1"/>
  <c r="L599" i="1"/>
  <c r="C599" i="1"/>
  <c r="B599" i="1"/>
  <c r="CP598" i="1"/>
  <c r="CM598" i="1"/>
  <c r="CH598" i="1"/>
  <c r="L598" i="1"/>
  <c r="C598" i="1"/>
  <c r="B598" i="1"/>
  <c r="CP597" i="1"/>
  <c r="CM597" i="1"/>
  <c r="CH597" i="1"/>
  <c r="L597" i="1"/>
  <c r="C597" i="1"/>
  <c r="B597" i="1"/>
  <c r="CP596" i="1"/>
  <c r="CM596" i="1"/>
  <c r="CH596" i="1"/>
  <c r="S596" i="1"/>
  <c r="L596" i="1"/>
  <c r="C596" i="1"/>
  <c r="B596" i="1"/>
  <c r="CP595" i="1"/>
  <c r="CM595" i="1"/>
  <c r="CH595" i="1"/>
  <c r="L595" i="1"/>
  <c r="C595" i="1"/>
  <c r="B595" i="1"/>
  <c r="CP594" i="1"/>
  <c r="CM594" i="1"/>
  <c r="CH594" i="1"/>
  <c r="L594" i="1"/>
  <c r="C594" i="1"/>
  <c r="B594" i="1"/>
  <c r="CP593" i="1"/>
  <c r="CM593" i="1"/>
  <c r="CH593" i="1"/>
  <c r="L593" i="1"/>
  <c r="C593" i="1"/>
  <c r="B593" i="1"/>
  <c r="CP592" i="1"/>
  <c r="CM592" i="1"/>
  <c r="CH592" i="1"/>
  <c r="L592" i="1"/>
  <c r="C592" i="1"/>
  <c r="B592" i="1"/>
  <c r="CP591" i="1"/>
  <c r="CM591" i="1"/>
  <c r="CH591" i="1"/>
  <c r="L591" i="1"/>
  <c r="C591" i="1"/>
  <c r="B591" i="1"/>
  <c r="CP590" i="1"/>
  <c r="CM590" i="1"/>
  <c r="CN590" i="1" s="1"/>
  <c r="CQ590" i="1" s="1"/>
  <c r="CH590" i="1"/>
  <c r="L590" i="1"/>
  <c r="C590" i="1"/>
  <c r="B590" i="1"/>
  <c r="CP589" i="1"/>
  <c r="CM589" i="1"/>
  <c r="CH589" i="1"/>
  <c r="L589" i="1"/>
  <c r="C589" i="1"/>
  <c r="B589" i="1"/>
  <c r="CP588" i="1"/>
  <c r="CM588" i="1"/>
  <c r="CH588" i="1"/>
  <c r="L588" i="1"/>
  <c r="C588" i="1"/>
  <c r="B588" i="1"/>
  <c r="CP587" i="1"/>
  <c r="CM587" i="1"/>
  <c r="CH587" i="1"/>
  <c r="L587" i="1"/>
  <c r="C587" i="1"/>
  <c r="B587" i="1"/>
  <c r="CP586" i="1"/>
  <c r="CM586" i="1"/>
  <c r="CH586" i="1"/>
  <c r="L586" i="1"/>
  <c r="C586" i="1"/>
  <c r="B586" i="1"/>
  <c r="CP585" i="1"/>
  <c r="CM585" i="1"/>
  <c r="CH585" i="1"/>
  <c r="L585" i="1"/>
  <c r="C585" i="1"/>
  <c r="B585" i="1"/>
  <c r="CP584" i="1"/>
  <c r="CM584" i="1"/>
  <c r="CH584" i="1"/>
  <c r="L584" i="1"/>
  <c r="C584" i="1"/>
  <c r="B584" i="1"/>
  <c r="CP583" i="1"/>
  <c r="CM583" i="1"/>
  <c r="CH583" i="1"/>
  <c r="L583" i="1"/>
  <c r="C583" i="1"/>
  <c r="B583" i="1"/>
  <c r="CP582" i="1"/>
  <c r="CM582" i="1"/>
  <c r="CH582" i="1"/>
  <c r="L582" i="1"/>
  <c r="C582" i="1"/>
  <c r="B582" i="1"/>
  <c r="CP581" i="1"/>
  <c r="CM581" i="1"/>
  <c r="CH581" i="1"/>
  <c r="L581" i="1"/>
  <c r="C581" i="1"/>
  <c r="B581" i="1"/>
  <c r="CP580" i="1"/>
  <c r="CM580" i="1"/>
  <c r="CH580" i="1"/>
  <c r="L580" i="1"/>
  <c r="C580" i="1"/>
  <c r="B580" i="1"/>
  <c r="CP579" i="1"/>
  <c r="CM579" i="1"/>
  <c r="CH579" i="1"/>
  <c r="L579" i="1"/>
  <c r="C579" i="1"/>
  <c r="B579" i="1"/>
  <c r="CP578" i="1"/>
  <c r="CM578" i="1"/>
  <c r="CH578" i="1"/>
  <c r="L578" i="1"/>
  <c r="C578" i="1"/>
  <c r="B578" i="1"/>
  <c r="CP577" i="1"/>
  <c r="CM577" i="1"/>
  <c r="CH577" i="1"/>
  <c r="L577" i="1"/>
  <c r="C577" i="1"/>
  <c r="B577" i="1"/>
  <c r="CP576" i="1"/>
  <c r="CM576" i="1"/>
  <c r="CH576" i="1"/>
  <c r="L576" i="1"/>
  <c r="C576" i="1"/>
  <c r="B576" i="1"/>
  <c r="CP575" i="1"/>
  <c r="CM575" i="1"/>
  <c r="CH575" i="1"/>
  <c r="L575" i="1"/>
  <c r="C575" i="1"/>
  <c r="B575" i="1"/>
  <c r="CP574" i="1"/>
  <c r="CM574" i="1"/>
  <c r="CH574" i="1"/>
  <c r="L574" i="1"/>
  <c r="C574" i="1"/>
  <c r="B574" i="1"/>
  <c r="CP573" i="1"/>
  <c r="CM573" i="1"/>
  <c r="CH573" i="1"/>
  <c r="L573" i="1"/>
  <c r="C573" i="1"/>
  <c r="B573" i="1"/>
  <c r="CP572" i="1"/>
  <c r="CM572" i="1"/>
  <c r="CH572" i="1"/>
  <c r="L572" i="1"/>
  <c r="C572" i="1"/>
  <c r="B572" i="1"/>
  <c r="CP571" i="1"/>
  <c r="CM571" i="1"/>
  <c r="CH571" i="1"/>
  <c r="L571" i="1"/>
  <c r="C571" i="1"/>
  <c r="B571" i="1"/>
  <c r="CP570" i="1"/>
  <c r="CM570" i="1"/>
  <c r="CN570" i="1" s="1"/>
  <c r="CQ570" i="1" s="1"/>
  <c r="CH570" i="1"/>
  <c r="L570" i="1"/>
  <c r="C570" i="1"/>
  <c r="B570" i="1"/>
  <c r="CP569" i="1"/>
  <c r="CM569" i="1"/>
  <c r="CH569" i="1"/>
  <c r="L569" i="1"/>
  <c r="C569" i="1"/>
  <c r="B569" i="1"/>
  <c r="CP568" i="1"/>
  <c r="CM568" i="1"/>
  <c r="CH568" i="1"/>
  <c r="L568" i="1"/>
  <c r="C568" i="1"/>
  <c r="B568" i="1"/>
  <c r="CP567" i="1"/>
  <c r="CM567" i="1"/>
  <c r="CH567" i="1"/>
  <c r="L567" i="1"/>
  <c r="C567" i="1"/>
  <c r="B567" i="1"/>
  <c r="CP566" i="1"/>
  <c r="CM566" i="1"/>
  <c r="CH566" i="1"/>
  <c r="L566" i="1"/>
  <c r="C566" i="1"/>
  <c r="B566" i="1"/>
  <c r="CP565" i="1"/>
  <c r="CM565" i="1"/>
  <c r="CH565" i="1"/>
  <c r="L565" i="1"/>
  <c r="C565" i="1"/>
  <c r="B565" i="1"/>
  <c r="CP564" i="1"/>
  <c r="CM564" i="1"/>
  <c r="CH564" i="1"/>
  <c r="L564" i="1"/>
  <c r="C564" i="1"/>
  <c r="B564" i="1"/>
  <c r="CP563" i="1"/>
  <c r="CM563" i="1"/>
  <c r="CH563" i="1"/>
  <c r="L563" i="1"/>
  <c r="C563" i="1"/>
  <c r="B563" i="1"/>
  <c r="CP562" i="1"/>
  <c r="CM562" i="1"/>
  <c r="CH562" i="1"/>
  <c r="L562" i="1"/>
  <c r="C562" i="1"/>
  <c r="B562" i="1"/>
  <c r="CP561" i="1"/>
  <c r="CM561" i="1"/>
  <c r="CH561" i="1"/>
  <c r="L561" i="1"/>
  <c r="C561" i="1"/>
  <c r="B561" i="1"/>
  <c r="CP560" i="1"/>
  <c r="CM560" i="1"/>
  <c r="CN560" i="1" s="1"/>
  <c r="CQ560" i="1" s="1"/>
  <c r="CH560" i="1"/>
  <c r="L560" i="1"/>
  <c r="C560" i="1"/>
  <c r="B560" i="1"/>
  <c r="CP559" i="1"/>
  <c r="CM559" i="1"/>
  <c r="CH559" i="1"/>
  <c r="L559" i="1"/>
  <c r="C559" i="1"/>
  <c r="B559" i="1"/>
  <c r="CP558" i="1"/>
  <c r="CM558" i="1"/>
  <c r="CH558" i="1"/>
  <c r="L558" i="1"/>
  <c r="C558" i="1"/>
  <c r="B558" i="1"/>
  <c r="CP557" i="1"/>
  <c r="CM557" i="1"/>
  <c r="CH557" i="1"/>
  <c r="L557" i="1"/>
  <c r="C557" i="1"/>
  <c r="B557" i="1"/>
  <c r="CP556" i="1"/>
  <c r="CM556" i="1"/>
  <c r="CN556" i="1" s="1"/>
  <c r="CQ556" i="1" s="1"/>
  <c r="CH556" i="1"/>
  <c r="L556" i="1"/>
  <c r="C556" i="1"/>
  <c r="B556" i="1"/>
  <c r="CP555" i="1"/>
  <c r="CM555" i="1"/>
  <c r="CH555" i="1"/>
  <c r="L555" i="1"/>
  <c r="C555" i="1"/>
  <c r="B555" i="1"/>
  <c r="CP554" i="1"/>
  <c r="CM554" i="1"/>
  <c r="CN554" i="1" s="1"/>
  <c r="CQ554" i="1" s="1"/>
  <c r="CH554" i="1"/>
  <c r="L554" i="1"/>
  <c r="C554" i="1"/>
  <c r="B554" i="1"/>
  <c r="CP553" i="1"/>
  <c r="CM553" i="1"/>
  <c r="CN553" i="1" s="1"/>
  <c r="CQ553" i="1" s="1"/>
  <c r="CH553" i="1"/>
  <c r="L553" i="1"/>
  <c r="C553" i="1"/>
  <c r="B553" i="1"/>
  <c r="CP552" i="1"/>
  <c r="CM552" i="1"/>
  <c r="CH552" i="1"/>
  <c r="L552" i="1"/>
  <c r="C552" i="1"/>
  <c r="B552" i="1"/>
  <c r="CP551" i="1"/>
  <c r="CM551" i="1"/>
  <c r="CN551" i="1" s="1"/>
  <c r="CQ551" i="1" s="1"/>
  <c r="CH551" i="1"/>
  <c r="L551" i="1"/>
  <c r="C551" i="1"/>
  <c r="B551" i="1"/>
  <c r="CP550" i="1"/>
  <c r="CM550" i="1"/>
  <c r="CH550" i="1"/>
  <c r="L550" i="1"/>
  <c r="C550" i="1"/>
  <c r="B550" i="1"/>
  <c r="CP549" i="1"/>
  <c r="CM549" i="1"/>
  <c r="CH549" i="1"/>
  <c r="L549" i="1"/>
  <c r="C549" i="1"/>
  <c r="B549" i="1"/>
  <c r="CP548" i="1"/>
  <c r="CM548" i="1"/>
  <c r="CH548" i="1"/>
  <c r="L548" i="1"/>
  <c r="C548" i="1"/>
  <c r="B548" i="1"/>
  <c r="CP547" i="1"/>
  <c r="CM547" i="1"/>
  <c r="CN547" i="1" s="1"/>
  <c r="CQ547" i="1" s="1"/>
  <c r="CH547" i="1"/>
  <c r="L547" i="1"/>
  <c r="C547" i="1"/>
  <c r="B547" i="1"/>
  <c r="CP546" i="1"/>
  <c r="CM546" i="1"/>
  <c r="CH546" i="1"/>
  <c r="L546" i="1"/>
  <c r="C546" i="1"/>
  <c r="B546" i="1"/>
  <c r="CP545" i="1"/>
  <c r="CM545" i="1"/>
  <c r="CH545" i="1"/>
  <c r="L545" i="1"/>
  <c r="C545" i="1"/>
  <c r="B545" i="1"/>
  <c r="CP544" i="1"/>
  <c r="CM544" i="1"/>
  <c r="CH544" i="1"/>
  <c r="L544" i="1"/>
  <c r="C544" i="1"/>
  <c r="B544" i="1"/>
  <c r="CP543" i="1"/>
  <c r="CM543" i="1"/>
  <c r="CN543" i="1" s="1"/>
  <c r="CQ543" i="1" s="1"/>
  <c r="CH543" i="1"/>
  <c r="L543" i="1"/>
  <c r="C543" i="1"/>
  <c r="B543" i="1"/>
  <c r="CP542" i="1"/>
  <c r="CM542" i="1"/>
  <c r="CH542" i="1"/>
  <c r="L542" i="1"/>
  <c r="C542" i="1"/>
  <c r="B542" i="1"/>
  <c r="CP541" i="1"/>
  <c r="CM541" i="1"/>
  <c r="CH541" i="1"/>
  <c r="L541" i="1"/>
  <c r="C541" i="1"/>
  <c r="B541" i="1"/>
  <c r="CP540" i="1"/>
  <c r="CM540" i="1"/>
  <c r="CH540" i="1"/>
  <c r="L540" i="1"/>
  <c r="C540" i="1"/>
  <c r="B540" i="1"/>
  <c r="CP539" i="1"/>
  <c r="CM539" i="1"/>
  <c r="CH539" i="1"/>
  <c r="L539" i="1"/>
  <c r="C539" i="1"/>
  <c r="B539" i="1"/>
  <c r="CP538" i="1"/>
  <c r="CM538" i="1"/>
  <c r="CH538" i="1"/>
  <c r="L538" i="1"/>
  <c r="C538" i="1"/>
  <c r="B538" i="1"/>
  <c r="CP537" i="1"/>
  <c r="CM537" i="1"/>
  <c r="CH537" i="1"/>
  <c r="L537" i="1"/>
  <c r="C537" i="1"/>
  <c r="B537" i="1"/>
  <c r="CP536" i="1"/>
  <c r="CM536" i="1"/>
  <c r="CH536" i="1"/>
  <c r="L536" i="1"/>
  <c r="C536" i="1"/>
  <c r="B536" i="1"/>
  <c r="CP535" i="1"/>
  <c r="CM535" i="1"/>
  <c r="CH535" i="1"/>
  <c r="L535" i="1"/>
  <c r="C535" i="1"/>
  <c r="B535" i="1"/>
  <c r="CP534" i="1"/>
  <c r="CM534" i="1"/>
  <c r="CH534" i="1"/>
  <c r="L534" i="1"/>
  <c r="C534" i="1"/>
  <c r="B534" i="1"/>
  <c r="CP533" i="1"/>
  <c r="CM533" i="1"/>
  <c r="CH533" i="1"/>
  <c r="L533" i="1"/>
  <c r="C533" i="1"/>
  <c r="B533" i="1"/>
  <c r="CP532" i="1"/>
  <c r="CM532" i="1"/>
  <c r="CH532" i="1"/>
  <c r="L532" i="1"/>
  <c r="C532" i="1"/>
  <c r="B532" i="1"/>
  <c r="CP531" i="1"/>
  <c r="CM531" i="1"/>
  <c r="CH531" i="1"/>
  <c r="L531" i="1"/>
  <c r="C531" i="1"/>
  <c r="B531" i="1"/>
  <c r="CP530" i="1"/>
  <c r="CM530" i="1"/>
  <c r="CH530" i="1"/>
  <c r="L530" i="1"/>
  <c r="C530" i="1"/>
  <c r="B530" i="1"/>
  <c r="CP529" i="1"/>
  <c r="CM529" i="1"/>
  <c r="CH529" i="1"/>
  <c r="L529" i="1"/>
  <c r="C529" i="1"/>
  <c r="B529" i="1"/>
  <c r="CP528" i="1"/>
  <c r="CM528" i="1"/>
  <c r="CH528" i="1"/>
  <c r="L528" i="1"/>
  <c r="C528" i="1"/>
  <c r="B528" i="1"/>
  <c r="CP527" i="1"/>
  <c r="CM527" i="1"/>
  <c r="CH527" i="1"/>
  <c r="L527" i="1"/>
  <c r="C527" i="1"/>
  <c r="B527" i="1"/>
  <c r="CP526" i="1"/>
  <c r="CM526" i="1"/>
  <c r="CH526" i="1"/>
  <c r="L526" i="1"/>
  <c r="C526" i="1"/>
  <c r="B526" i="1"/>
  <c r="CP525" i="1"/>
  <c r="CM525" i="1"/>
  <c r="CH525" i="1"/>
  <c r="L525" i="1"/>
  <c r="C525" i="1"/>
  <c r="B525" i="1"/>
  <c r="CP524" i="1"/>
  <c r="CM524" i="1"/>
  <c r="CH524" i="1"/>
  <c r="L524" i="1"/>
  <c r="C524" i="1"/>
  <c r="B524" i="1"/>
  <c r="CP523" i="1"/>
  <c r="CM523" i="1"/>
  <c r="CH523" i="1"/>
  <c r="L523" i="1"/>
  <c r="C523" i="1"/>
  <c r="B523" i="1"/>
  <c r="CP522" i="1"/>
  <c r="CM522" i="1"/>
  <c r="CH522" i="1"/>
  <c r="L522" i="1"/>
  <c r="C522" i="1"/>
  <c r="B522" i="1"/>
  <c r="CP521" i="1"/>
  <c r="CM521" i="1"/>
  <c r="CH521" i="1"/>
  <c r="L521" i="1"/>
  <c r="C521" i="1"/>
  <c r="B521" i="1"/>
  <c r="CP520" i="1"/>
  <c r="CM520" i="1"/>
  <c r="CH520" i="1"/>
  <c r="L520" i="1"/>
  <c r="C520" i="1"/>
  <c r="B520" i="1"/>
  <c r="CP519" i="1"/>
  <c r="CM519" i="1"/>
  <c r="CH519" i="1"/>
  <c r="L519" i="1"/>
  <c r="C519" i="1"/>
  <c r="B519" i="1"/>
  <c r="CP518" i="1"/>
  <c r="CM518" i="1"/>
  <c r="CH518" i="1"/>
  <c r="L518" i="1"/>
  <c r="C518" i="1"/>
  <c r="B518" i="1"/>
  <c r="CP517" i="1"/>
  <c r="CM517" i="1"/>
  <c r="CH517" i="1"/>
  <c r="L517" i="1"/>
  <c r="C517" i="1"/>
  <c r="B517" i="1"/>
  <c r="CP516" i="1"/>
  <c r="CM516" i="1"/>
  <c r="CH516" i="1"/>
  <c r="L516" i="1"/>
  <c r="C516" i="1"/>
  <c r="B516" i="1"/>
  <c r="CP515" i="1"/>
  <c r="CM515" i="1"/>
  <c r="CH515" i="1"/>
  <c r="L515" i="1"/>
  <c r="C515" i="1"/>
  <c r="B515" i="1"/>
  <c r="CP514" i="1"/>
  <c r="CM514" i="1"/>
  <c r="CH514" i="1"/>
  <c r="L514" i="1"/>
  <c r="C514" i="1"/>
  <c r="B514" i="1"/>
  <c r="CP513" i="1"/>
  <c r="CM513" i="1"/>
  <c r="CH513" i="1"/>
  <c r="L513" i="1"/>
  <c r="C513" i="1"/>
  <c r="B513" i="1"/>
  <c r="CP512" i="1"/>
  <c r="CM512" i="1"/>
  <c r="CH512" i="1"/>
  <c r="L512" i="1"/>
  <c r="C512" i="1"/>
  <c r="B512" i="1"/>
  <c r="CP511" i="1"/>
  <c r="CM511" i="1"/>
  <c r="CH511" i="1"/>
  <c r="L511" i="1"/>
  <c r="C511" i="1"/>
  <c r="B511" i="1"/>
  <c r="CP510" i="1"/>
  <c r="CM510" i="1"/>
  <c r="CH510" i="1"/>
  <c r="L510" i="1"/>
  <c r="C510" i="1"/>
  <c r="B510" i="1"/>
  <c r="CP509" i="1"/>
  <c r="CM509" i="1"/>
  <c r="CH509" i="1"/>
  <c r="L509" i="1"/>
  <c r="C509" i="1"/>
  <c r="B509" i="1"/>
  <c r="CP508" i="1"/>
  <c r="CM508" i="1"/>
  <c r="CH508" i="1"/>
  <c r="L508" i="1"/>
  <c r="C508" i="1"/>
  <c r="B508" i="1"/>
  <c r="CP507" i="1"/>
  <c r="CM507" i="1"/>
  <c r="CH507" i="1"/>
  <c r="L507" i="1"/>
  <c r="C507" i="1"/>
  <c r="B507" i="1"/>
  <c r="CP506" i="1"/>
  <c r="CM506" i="1"/>
  <c r="CH506" i="1"/>
  <c r="L506" i="1"/>
  <c r="C506" i="1"/>
  <c r="B506" i="1"/>
  <c r="CP505" i="1"/>
  <c r="CM505" i="1"/>
  <c r="CH505" i="1"/>
  <c r="L505" i="1"/>
  <c r="C505" i="1"/>
  <c r="B505" i="1"/>
  <c r="CP504" i="1"/>
  <c r="CM504" i="1"/>
  <c r="CH504" i="1"/>
  <c r="L504" i="1"/>
  <c r="C504" i="1"/>
  <c r="B504" i="1"/>
  <c r="CP503" i="1"/>
  <c r="CM503" i="1"/>
  <c r="CH503" i="1"/>
  <c r="L503" i="1"/>
  <c r="C503" i="1"/>
  <c r="B503" i="1"/>
  <c r="CP502" i="1"/>
  <c r="CM502" i="1"/>
  <c r="CH502" i="1"/>
  <c r="L502" i="1"/>
  <c r="C502" i="1"/>
  <c r="B502" i="1"/>
  <c r="CP501" i="1"/>
  <c r="CM501" i="1"/>
  <c r="CH501" i="1"/>
  <c r="L501" i="1"/>
  <c r="C501" i="1"/>
  <c r="B501" i="1"/>
  <c r="CP500" i="1"/>
  <c r="CM500" i="1"/>
  <c r="CH500" i="1"/>
  <c r="L500" i="1"/>
  <c r="C500" i="1"/>
  <c r="B500" i="1"/>
  <c r="CP499" i="1"/>
  <c r="CM499" i="1"/>
  <c r="CH499" i="1"/>
  <c r="L499" i="1"/>
  <c r="C499" i="1"/>
  <c r="B499" i="1"/>
  <c r="CP498" i="1"/>
  <c r="CM498" i="1"/>
  <c r="CH498" i="1"/>
  <c r="L498" i="1"/>
  <c r="C498" i="1"/>
  <c r="B498" i="1"/>
  <c r="CP497" i="1"/>
  <c r="CM497" i="1"/>
  <c r="CH497" i="1"/>
  <c r="L497" i="1"/>
  <c r="C497" i="1"/>
  <c r="B497" i="1"/>
  <c r="CP496" i="1"/>
  <c r="CM496" i="1"/>
  <c r="CH496" i="1"/>
  <c r="L496" i="1"/>
  <c r="C496" i="1"/>
  <c r="B496" i="1"/>
  <c r="CP495" i="1"/>
  <c r="CM495" i="1"/>
  <c r="CH495" i="1"/>
  <c r="L495" i="1"/>
  <c r="C495" i="1"/>
  <c r="B495" i="1"/>
  <c r="CP494" i="1"/>
  <c r="CM494" i="1"/>
  <c r="CH494" i="1"/>
  <c r="L494" i="1"/>
  <c r="C494" i="1"/>
  <c r="B494" i="1"/>
  <c r="CP493" i="1"/>
  <c r="CM493" i="1"/>
  <c r="CH493" i="1"/>
  <c r="L493" i="1"/>
  <c r="C493" i="1"/>
  <c r="B493" i="1"/>
  <c r="CP492" i="1"/>
  <c r="CM492" i="1"/>
  <c r="CH492" i="1"/>
  <c r="L492" i="1"/>
  <c r="C492" i="1"/>
  <c r="B492" i="1"/>
  <c r="CP491" i="1"/>
  <c r="CM491" i="1"/>
  <c r="CH491" i="1"/>
  <c r="L491" i="1"/>
  <c r="C491" i="1"/>
  <c r="B491" i="1"/>
  <c r="CP490" i="1"/>
  <c r="CM490" i="1"/>
  <c r="CH490" i="1"/>
  <c r="L490" i="1"/>
  <c r="C490" i="1"/>
  <c r="B490" i="1"/>
  <c r="CP489" i="1"/>
  <c r="CM489" i="1"/>
  <c r="CH489" i="1"/>
  <c r="L489" i="1"/>
  <c r="C489" i="1"/>
  <c r="B489" i="1"/>
  <c r="CP488" i="1"/>
  <c r="CM488" i="1"/>
  <c r="CH488" i="1"/>
  <c r="L488" i="1"/>
  <c r="C488" i="1"/>
  <c r="B488" i="1"/>
  <c r="CP487" i="1"/>
  <c r="CM487" i="1"/>
  <c r="CH487" i="1"/>
  <c r="L487" i="1"/>
  <c r="C487" i="1"/>
  <c r="B487" i="1"/>
  <c r="CP486" i="1"/>
  <c r="CM486" i="1"/>
  <c r="CN486" i="1" s="1"/>
  <c r="CQ486" i="1" s="1"/>
  <c r="CH486" i="1"/>
  <c r="L486" i="1"/>
  <c r="C486" i="1"/>
  <c r="B486" i="1"/>
  <c r="CP485" i="1"/>
  <c r="CM485" i="1"/>
  <c r="CH485" i="1"/>
  <c r="L485" i="1"/>
  <c r="C485" i="1"/>
  <c r="B485" i="1"/>
  <c r="CP484" i="1"/>
  <c r="CM484" i="1"/>
  <c r="CH484" i="1"/>
  <c r="L484" i="1"/>
  <c r="C484" i="1"/>
  <c r="B484" i="1"/>
  <c r="CP483" i="1"/>
  <c r="CM483" i="1"/>
  <c r="CH483" i="1"/>
  <c r="L483" i="1"/>
  <c r="C483" i="1"/>
  <c r="B483" i="1"/>
  <c r="CP482" i="1"/>
  <c r="CM482" i="1"/>
  <c r="CH482" i="1"/>
  <c r="L482" i="1"/>
  <c r="C482" i="1"/>
  <c r="B482" i="1"/>
  <c r="CP481" i="1"/>
  <c r="CM481" i="1"/>
  <c r="CN481" i="1" s="1"/>
  <c r="CQ481" i="1" s="1"/>
  <c r="CH481" i="1"/>
  <c r="L481" i="1"/>
  <c r="C481" i="1"/>
  <c r="B481" i="1"/>
  <c r="CP480" i="1"/>
  <c r="CM480" i="1"/>
  <c r="CH480" i="1"/>
  <c r="L480" i="1"/>
  <c r="C480" i="1"/>
  <c r="B480" i="1"/>
  <c r="CP479" i="1"/>
  <c r="CM479" i="1"/>
  <c r="CH479" i="1"/>
  <c r="L479" i="1"/>
  <c r="C479" i="1"/>
  <c r="B479" i="1"/>
  <c r="CP478" i="1"/>
  <c r="CM478" i="1"/>
  <c r="CH478" i="1"/>
  <c r="L478" i="1"/>
  <c r="C478" i="1"/>
  <c r="B478" i="1"/>
  <c r="CP477" i="1"/>
  <c r="CM477" i="1"/>
  <c r="CH477" i="1"/>
  <c r="L477" i="1"/>
  <c r="C477" i="1"/>
  <c r="B477" i="1"/>
  <c r="CP476" i="1"/>
  <c r="CM476" i="1"/>
  <c r="CH476" i="1"/>
  <c r="L476" i="1"/>
  <c r="C476" i="1"/>
  <c r="B476" i="1"/>
  <c r="CP475" i="1"/>
  <c r="CM475" i="1"/>
  <c r="CH475" i="1"/>
  <c r="L475" i="1"/>
  <c r="C475" i="1"/>
  <c r="B475" i="1"/>
  <c r="CP474" i="1"/>
  <c r="CM474" i="1"/>
  <c r="CH474" i="1"/>
  <c r="L474" i="1"/>
  <c r="C474" i="1"/>
  <c r="B474" i="1"/>
  <c r="CP473" i="1"/>
  <c r="CM473" i="1"/>
  <c r="CH473" i="1"/>
  <c r="L473" i="1"/>
  <c r="C473" i="1"/>
  <c r="B473" i="1"/>
  <c r="CP472" i="1"/>
  <c r="CM472" i="1"/>
  <c r="CN472" i="1" s="1"/>
  <c r="CQ472" i="1" s="1"/>
  <c r="CH472" i="1"/>
  <c r="L472" i="1"/>
  <c r="C472" i="1"/>
  <c r="B472" i="1"/>
  <c r="CP471" i="1"/>
  <c r="CM471" i="1"/>
  <c r="CH471" i="1"/>
  <c r="L471" i="1"/>
  <c r="C471" i="1"/>
  <c r="B471" i="1"/>
  <c r="CP470" i="1"/>
  <c r="CM470" i="1"/>
  <c r="CH470" i="1"/>
  <c r="L470" i="1"/>
  <c r="C470" i="1"/>
  <c r="B470" i="1"/>
  <c r="CP469" i="1"/>
  <c r="CM469" i="1"/>
  <c r="CH469" i="1"/>
  <c r="L469" i="1"/>
  <c r="C469" i="1"/>
  <c r="B469" i="1"/>
  <c r="CP468" i="1"/>
  <c r="CM468" i="1"/>
  <c r="CH468" i="1"/>
  <c r="L468" i="1"/>
  <c r="C468" i="1"/>
  <c r="B468" i="1"/>
  <c r="CP467" i="1"/>
  <c r="CM467" i="1"/>
  <c r="CH467" i="1"/>
  <c r="L467" i="1"/>
  <c r="C467" i="1"/>
  <c r="B467" i="1"/>
  <c r="CP466" i="1"/>
  <c r="CM466" i="1"/>
  <c r="CH466" i="1"/>
  <c r="L466" i="1"/>
  <c r="C466" i="1"/>
  <c r="B466" i="1"/>
  <c r="CP465" i="1"/>
  <c r="CM465" i="1"/>
  <c r="CH465" i="1"/>
  <c r="L465" i="1"/>
  <c r="C465" i="1"/>
  <c r="B465" i="1"/>
  <c r="CP464" i="1"/>
  <c r="CM464" i="1"/>
  <c r="CH464" i="1"/>
  <c r="L464" i="1"/>
  <c r="C464" i="1"/>
  <c r="B464" i="1"/>
  <c r="CP463" i="1"/>
  <c r="CM463" i="1"/>
  <c r="CH463" i="1"/>
  <c r="L463" i="1"/>
  <c r="C463" i="1"/>
  <c r="B463" i="1"/>
  <c r="CP462" i="1"/>
  <c r="CM462" i="1"/>
  <c r="CH462" i="1"/>
  <c r="L462" i="1"/>
  <c r="C462" i="1"/>
  <c r="B462" i="1"/>
  <c r="CP461" i="1"/>
  <c r="CM461" i="1"/>
  <c r="CH461" i="1"/>
  <c r="L461" i="1"/>
  <c r="C461" i="1"/>
  <c r="B461" i="1"/>
  <c r="CP460" i="1"/>
  <c r="CM460" i="1"/>
  <c r="CH460" i="1"/>
  <c r="L460" i="1"/>
  <c r="C460" i="1"/>
  <c r="B460" i="1"/>
  <c r="CP459" i="1"/>
  <c r="CM459" i="1"/>
  <c r="CH459" i="1"/>
  <c r="L459" i="1"/>
  <c r="C459" i="1"/>
  <c r="B459" i="1"/>
  <c r="CP458" i="1"/>
  <c r="CM458" i="1"/>
  <c r="CH458" i="1"/>
  <c r="L458" i="1"/>
  <c r="C458" i="1"/>
  <c r="B458" i="1"/>
  <c r="CP457" i="1"/>
  <c r="CM457" i="1"/>
  <c r="CH457" i="1"/>
  <c r="L457" i="1"/>
  <c r="C457" i="1"/>
  <c r="B457" i="1"/>
  <c r="CP456" i="1"/>
  <c r="CM456" i="1"/>
  <c r="CH456" i="1"/>
  <c r="L456" i="1"/>
  <c r="C456" i="1"/>
  <c r="B456" i="1"/>
  <c r="CP455" i="1"/>
  <c r="CM455" i="1"/>
  <c r="CN455" i="1" s="1"/>
  <c r="CQ455" i="1" s="1"/>
  <c r="CH455" i="1"/>
  <c r="L455" i="1"/>
  <c r="C455" i="1"/>
  <c r="B455" i="1"/>
  <c r="CP454" i="1"/>
  <c r="CM454" i="1"/>
  <c r="CH454" i="1"/>
  <c r="L454" i="1"/>
  <c r="C454" i="1"/>
  <c r="B454" i="1"/>
  <c r="CP453" i="1"/>
  <c r="CM453" i="1"/>
  <c r="CH453" i="1"/>
  <c r="L453" i="1"/>
  <c r="C453" i="1"/>
  <c r="B453" i="1"/>
  <c r="CP452" i="1"/>
  <c r="CM452" i="1"/>
  <c r="CH452" i="1"/>
  <c r="L452" i="1"/>
  <c r="C452" i="1"/>
  <c r="B452" i="1"/>
  <c r="CP451" i="1"/>
  <c r="CM451" i="1"/>
  <c r="CH451" i="1"/>
  <c r="L451" i="1"/>
  <c r="C451" i="1"/>
  <c r="B451" i="1"/>
  <c r="CP450" i="1"/>
  <c r="CM450" i="1"/>
  <c r="CH450" i="1"/>
  <c r="L450" i="1"/>
  <c r="C450" i="1"/>
  <c r="B450" i="1"/>
  <c r="CP449" i="1"/>
  <c r="CM449" i="1"/>
  <c r="CH449" i="1"/>
  <c r="L449" i="1"/>
  <c r="C449" i="1"/>
  <c r="B449" i="1"/>
  <c r="CP448" i="1"/>
  <c r="CM448" i="1"/>
  <c r="CH448" i="1"/>
  <c r="L448" i="1"/>
  <c r="C448" i="1"/>
  <c r="B448" i="1"/>
  <c r="CP447" i="1"/>
  <c r="CM447" i="1"/>
  <c r="CH447" i="1"/>
  <c r="L447" i="1"/>
  <c r="C447" i="1"/>
  <c r="B447" i="1"/>
  <c r="CP446" i="1"/>
  <c r="CM446" i="1"/>
  <c r="CH446" i="1"/>
  <c r="L446" i="1"/>
  <c r="C446" i="1"/>
  <c r="B446" i="1"/>
  <c r="CP445" i="1"/>
  <c r="CM445" i="1"/>
  <c r="CH445" i="1"/>
  <c r="L445" i="1"/>
  <c r="C445" i="1"/>
  <c r="B445" i="1"/>
  <c r="CP444" i="1"/>
  <c r="CM444" i="1"/>
  <c r="CH444" i="1"/>
  <c r="L444" i="1"/>
  <c r="C444" i="1"/>
  <c r="B444" i="1"/>
  <c r="CP443" i="1"/>
  <c r="CM443" i="1"/>
  <c r="CH443" i="1"/>
  <c r="L443" i="1"/>
  <c r="C443" i="1"/>
  <c r="B443" i="1"/>
  <c r="CP442" i="1"/>
  <c r="CM442" i="1"/>
  <c r="CH442" i="1"/>
  <c r="L442" i="1"/>
  <c r="C442" i="1"/>
  <c r="B442" i="1"/>
  <c r="CP441" i="1"/>
  <c r="CM441" i="1"/>
  <c r="CH441" i="1"/>
  <c r="L441" i="1"/>
  <c r="C441" i="1"/>
  <c r="B441" i="1"/>
  <c r="CP440" i="1"/>
  <c r="CM440" i="1"/>
  <c r="CH440" i="1"/>
  <c r="L440" i="1"/>
  <c r="C440" i="1"/>
  <c r="B440" i="1"/>
  <c r="CP439" i="1"/>
  <c r="CM439" i="1"/>
  <c r="CH439" i="1"/>
  <c r="L439" i="1"/>
  <c r="C439" i="1"/>
  <c r="B439" i="1"/>
  <c r="CP438" i="1"/>
  <c r="CM438" i="1"/>
  <c r="CH438" i="1"/>
  <c r="L438" i="1"/>
  <c r="C438" i="1"/>
  <c r="B438" i="1"/>
  <c r="CP437" i="1"/>
  <c r="CM437" i="1"/>
  <c r="CH437" i="1"/>
  <c r="L437" i="1"/>
  <c r="C437" i="1"/>
  <c r="B437" i="1"/>
  <c r="CP436" i="1"/>
  <c r="CM436" i="1"/>
  <c r="CH436" i="1"/>
  <c r="L436" i="1"/>
  <c r="C436" i="1"/>
  <c r="B436" i="1"/>
  <c r="CP435" i="1"/>
  <c r="CM435" i="1"/>
  <c r="CH435" i="1"/>
  <c r="L435" i="1"/>
  <c r="C435" i="1"/>
  <c r="B435" i="1"/>
  <c r="CP434" i="1"/>
  <c r="CM434" i="1"/>
  <c r="CH434" i="1"/>
  <c r="L434" i="1"/>
  <c r="C434" i="1"/>
  <c r="B434" i="1"/>
  <c r="CP433" i="1"/>
  <c r="CM433" i="1"/>
  <c r="CH433" i="1"/>
  <c r="L433" i="1"/>
  <c r="C433" i="1"/>
  <c r="B433" i="1"/>
  <c r="CP432" i="1"/>
  <c r="CM432" i="1"/>
  <c r="CH432" i="1"/>
  <c r="L432" i="1"/>
  <c r="C432" i="1"/>
  <c r="B432" i="1"/>
  <c r="CP431" i="1"/>
  <c r="CM431" i="1"/>
  <c r="CH431" i="1"/>
  <c r="L431" i="1"/>
  <c r="C431" i="1"/>
  <c r="B431" i="1"/>
  <c r="CP430" i="1"/>
  <c r="CM430" i="1"/>
  <c r="CN430" i="1" s="1"/>
  <c r="CQ430" i="1" s="1"/>
  <c r="CH430" i="1"/>
  <c r="L430" i="1"/>
  <c r="C430" i="1"/>
  <c r="B430" i="1"/>
  <c r="CP429" i="1"/>
  <c r="CM429" i="1"/>
  <c r="CN429" i="1" s="1"/>
  <c r="CQ429" i="1" s="1"/>
  <c r="CH429" i="1"/>
  <c r="L429" i="1"/>
  <c r="C429" i="1"/>
  <c r="B429" i="1"/>
  <c r="CP428" i="1"/>
  <c r="CM428" i="1"/>
  <c r="CN428" i="1" s="1"/>
  <c r="CQ428" i="1" s="1"/>
  <c r="CH428" i="1"/>
  <c r="L428" i="1"/>
  <c r="C428" i="1"/>
  <c r="B428" i="1"/>
  <c r="CP427" i="1"/>
  <c r="CM427" i="1"/>
  <c r="CN427" i="1" s="1"/>
  <c r="CQ427" i="1" s="1"/>
  <c r="CH427" i="1"/>
  <c r="L427" i="1"/>
  <c r="C427" i="1"/>
  <c r="B427" i="1"/>
  <c r="CP426" i="1"/>
  <c r="CM426" i="1"/>
  <c r="CN426" i="1" s="1"/>
  <c r="CQ426" i="1" s="1"/>
  <c r="CH426" i="1"/>
  <c r="L426" i="1"/>
  <c r="C426" i="1"/>
  <c r="B426" i="1"/>
  <c r="CP425" i="1"/>
  <c r="CM425" i="1"/>
  <c r="CN425" i="1" s="1"/>
  <c r="CQ425" i="1" s="1"/>
  <c r="CH425" i="1"/>
  <c r="L425" i="1"/>
  <c r="C425" i="1"/>
  <c r="B425" i="1"/>
  <c r="CP424" i="1"/>
  <c r="CM424" i="1"/>
  <c r="CN424" i="1" s="1"/>
  <c r="CQ424" i="1" s="1"/>
  <c r="CH424" i="1"/>
  <c r="L424" i="1"/>
  <c r="C424" i="1"/>
  <c r="B424" i="1"/>
  <c r="CP423" i="1"/>
  <c r="CM423" i="1"/>
  <c r="CN423" i="1" s="1"/>
  <c r="CQ423" i="1" s="1"/>
  <c r="CH423" i="1"/>
  <c r="L423" i="1"/>
  <c r="C423" i="1"/>
  <c r="B423" i="1"/>
  <c r="CP422" i="1"/>
  <c r="CM422" i="1"/>
  <c r="CN422" i="1" s="1"/>
  <c r="CQ422" i="1" s="1"/>
  <c r="CH422" i="1"/>
  <c r="L422" i="1"/>
  <c r="C422" i="1"/>
  <c r="B422" i="1"/>
  <c r="CP421" i="1"/>
  <c r="CM421" i="1"/>
  <c r="CN421" i="1" s="1"/>
  <c r="CQ421" i="1" s="1"/>
  <c r="CH421" i="1"/>
  <c r="L421" i="1"/>
  <c r="C421" i="1"/>
  <c r="B421" i="1"/>
  <c r="CP420" i="1"/>
  <c r="CM420" i="1"/>
  <c r="CN420" i="1" s="1"/>
  <c r="CQ420" i="1" s="1"/>
  <c r="CH420" i="1"/>
  <c r="L420" i="1"/>
  <c r="C420" i="1"/>
  <c r="B420" i="1"/>
  <c r="CP419" i="1"/>
  <c r="CM419" i="1"/>
  <c r="CN419" i="1" s="1"/>
  <c r="CQ419" i="1" s="1"/>
  <c r="CH419" i="1"/>
  <c r="L419" i="1"/>
  <c r="C419" i="1"/>
  <c r="B419" i="1"/>
  <c r="CP418" i="1"/>
  <c r="CM418" i="1"/>
  <c r="CN418" i="1" s="1"/>
  <c r="CQ418" i="1" s="1"/>
  <c r="CH418" i="1"/>
  <c r="L418" i="1"/>
  <c r="C418" i="1"/>
  <c r="B418" i="1"/>
  <c r="CP417" i="1"/>
  <c r="CM417" i="1"/>
  <c r="CN417" i="1" s="1"/>
  <c r="CQ417" i="1" s="1"/>
  <c r="CH417" i="1"/>
  <c r="L417" i="1"/>
  <c r="C417" i="1"/>
  <c r="B417" i="1"/>
  <c r="CP416" i="1"/>
  <c r="CM416" i="1"/>
  <c r="CN416" i="1" s="1"/>
  <c r="CQ416" i="1" s="1"/>
  <c r="CH416" i="1"/>
  <c r="L416" i="1"/>
  <c r="C416" i="1"/>
  <c r="B416" i="1"/>
  <c r="CP415" i="1"/>
  <c r="CM415" i="1"/>
  <c r="CN415" i="1" s="1"/>
  <c r="CQ415" i="1" s="1"/>
  <c r="CH415" i="1"/>
  <c r="L415" i="1"/>
  <c r="C415" i="1"/>
  <c r="B415" i="1"/>
  <c r="CP414" i="1"/>
  <c r="CM414" i="1"/>
  <c r="CN414" i="1" s="1"/>
  <c r="CQ414" i="1" s="1"/>
  <c r="CH414" i="1"/>
  <c r="L414" i="1"/>
  <c r="C414" i="1"/>
  <c r="B414" i="1"/>
  <c r="CP413" i="1"/>
  <c r="CM413" i="1"/>
  <c r="CN413" i="1" s="1"/>
  <c r="CQ413" i="1" s="1"/>
  <c r="CH413" i="1"/>
  <c r="L413" i="1"/>
  <c r="C413" i="1"/>
  <c r="B413" i="1"/>
  <c r="CP412" i="1"/>
  <c r="CM412" i="1"/>
  <c r="CN412" i="1" s="1"/>
  <c r="CQ412" i="1" s="1"/>
  <c r="CH412" i="1"/>
  <c r="L412" i="1"/>
  <c r="C412" i="1"/>
  <c r="B412" i="1"/>
  <c r="CP411" i="1"/>
  <c r="CM411" i="1"/>
  <c r="CN411" i="1" s="1"/>
  <c r="CQ411" i="1" s="1"/>
  <c r="CH411" i="1"/>
  <c r="L411" i="1"/>
  <c r="C411" i="1"/>
  <c r="B411" i="1"/>
  <c r="CP410" i="1"/>
  <c r="CM410" i="1"/>
  <c r="CN410" i="1" s="1"/>
  <c r="CQ410" i="1" s="1"/>
  <c r="CH410" i="1"/>
  <c r="L410" i="1"/>
  <c r="C410" i="1"/>
  <c r="B410" i="1"/>
  <c r="CP409" i="1"/>
  <c r="CM409" i="1"/>
  <c r="CN409" i="1" s="1"/>
  <c r="CQ409" i="1" s="1"/>
  <c r="CH409" i="1"/>
  <c r="L409" i="1"/>
  <c r="C409" i="1"/>
  <c r="B409" i="1"/>
  <c r="CP408" i="1"/>
  <c r="CM408" i="1"/>
  <c r="CN408" i="1" s="1"/>
  <c r="CQ408" i="1" s="1"/>
  <c r="CH408" i="1"/>
  <c r="L408" i="1"/>
  <c r="C408" i="1"/>
  <c r="B408" i="1"/>
  <c r="CP407" i="1"/>
  <c r="CM407" i="1"/>
  <c r="CN407" i="1" s="1"/>
  <c r="CQ407" i="1" s="1"/>
  <c r="CH407" i="1"/>
  <c r="L407" i="1"/>
  <c r="C407" i="1"/>
  <c r="B407" i="1"/>
  <c r="CP406" i="1"/>
  <c r="CM406" i="1"/>
  <c r="CN406" i="1" s="1"/>
  <c r="CQ406" i="1" s="1"/>
  <c r="CH406" i="1"/>
  <c r="L406" i="1"/>
  <c r="C406" i="1"/>
  <c r="B406" i="1"/>
  <c r="CP405" i="1"/>
  <c r="CM405" i="1"/>
  <c r="CN405" i="1" s="1"/>
  <c r="CQ405" i="1" s="1"/>
  <c r="CH405" i="1"/>
  <c r="L405" i="1"/>
  <c r="C405" i="1"/>
  <c r="B405" i="1"/>
  <c r="CP404" i="1"/>
  <c r="CM404" i="1"/>
  <c r="CN404" i="1" s="1"/>
  <c r="CQ404" i="1" s="1"/>
  <c r="CH404" i="1"/>
  <c r="L404" i="1"/>
  <c r="C404" i="1"/>
  <c r="B404" i="1"/>
  <c r="CP403" i="1"/>
  <c r="CM403" i="1"/>
  <c r="CN403" i="1" s="1"/>
  <c r="CQ403" i="1" s="1"/>
  <c r="CH403" i="1"/>
  <c r="L403" i="1"/>
  <c r="C403" i="1"/>
  <c r="B403" i="1"/>
  <c r="CP402" i="1"/>
  <c r="CM402" i="1"/>
  <c r="CN402" i="1" s="1"/>
  <c r="CQ402" i="1" s="1"/>
  <c r="CH402" i="1"/>
  <c r="L402" i="1"/>
  <c r="C402" i="1"/>
  <c r="B402" i="1"/>
  <c r="CP401" i="1"/>
  <c r="CM401" i="1"/>
  <c r="CN401" i="1" s="1"/>
  <c r="CQ401" i="1" s="1"/>
  <c r="CH401" i="1"/>
  <c r="L401" i="1"/>
  <c r="C401" i="1"/>
  <c r="B401" i="1"/>
  <c r="CP400" i="1"/>
  <c r="CM400" i="1"/>
  <c r="CN400" i="1" s="1"/>
  <c r="CQ400" i="1" s="1"/>
  <c r="CH400" i="1"/>
  <c r="L400" i="1"/>
  <c r="C400" i="1"/>
  <c r="B400" i="1"/>
  <c r="CP399" i="1"/>
  <c r="CM399" i="1"/>
  <c r="CN399" i="1" s="1"/>
  <c r="CQ399" i="1" s="1"/>
  <c r="CH399" i="1"/>
  <c r="L399" i="1"/>
  <c r="C399" i="1"/>
  <c r="B399" i="1"/>
  <c r="CP398" i="1"/>
  <c r="CM398" i="1"/>
  <c r="CN398" i="1" s="1"/>
  <c r="CQ398" i="1" s="1"/>
  <c r="CH398" i="1"/>
  <c r="L398" i="1"/>
  <c r="C398" i="1"/>
  <c r="B398" i="1"/>
  <c r="CP397" i="1"/>
  <c r="CM397" i="1"/>
  <c r="CN397" i="1" s="1"/>
  <c r="CQ397" i="1" s="1"/>
  <c r="CH397" i="1"/>
  <c r="L397" i="1"/>
  <c r="C397" i="1"/>
  <c r="B397" i="1"/>
  <c r="CP396" i="1"/>
  <c r="CM396" i="1"/>
  <c r="CN396" i="1" s="1"/>
  <c r="CQ396" i="1" s="1"/>
  <c r="CH396" i="1"/>
  <c r="L396" i="1"/>
  <c r="C396" i="1"/>
  <c r="B396" i="1"/>
  <c r="CP395" i="1"/>
  <c r="CM395" i="1"/>
  <c r="CN395" i="1" s="1"/>
  <c r="CQ395" i="1" s="1"/>
  <c r="CH395" i="1"/>
  <c r="L395" i="1"/>
  <c r="C395" i="1"/>
  <c r="B395" i="1"/>
  <c r="CP394" i="1"/>
  <c r="CM394" i="1"/>
  <c r="CN394" i="1" s="1"/>
  <c r="CQ394" i="1" s="1"/>
  <c r="CH394" i="1"/>
  <c r="L394" i="1"/>
  <c r="C394" i="1"/>
  <c r="B394" i="1"/>
  <c r="CP393" i="1"/>
  <c r="CM393" i="1"/>
  <c r="CN393" i="1" s="1"/>
  <c r="CQ393" i="1" s="1"/>
  <c r="CH393" i="1"/>
  <c r="L393" i="1"/>
  <c r="C393" i="1"/>
  <c r="B393" i="1"/>
  <c r="CP392" i="1"/>
  <c r="CM392" i="1"/>
  <c r="CN392" i="1" s="1"/>
  <c r="CQ392" i="1" s="1"/>
  <c r="CH392" i="1"/>
  <c r="L392" i="1"/>
  <c r="C392" i="1"/>
  <c r="B392" i="1"/>
  <c r="CP391" i="1"/>
  <c r="CM391" i="1"/>
  <c r="CN391" i="1" s="1"/>
  <c r="CQ391" i="1" s="1"/>
  <c r="CH391" i="1"/>
  <c r="L391" i="1"/>
  <c r="C391" i="1"/>
  <c r="B391" i="1"/>
  <c r="CP390" i="1"/>
  <c r="CM390" i="1"/>
  <c r="CN390" i="1" s="1"/>
  <c r="CQ390" i="1" s="1"/>
  <c r="CH390" i="1"/>
  <c r="L390" i="1"/>
  <c r="C390" i="1"/>
  <c r="B390" i="1"/>
  <c r="CP389" i="1"/>
  <c r="CM389" i="1"/>
  <c r="CN389" i="1" s="1"/>
  <c r="CQ389" i="1" s="1"/>
  <c r="CH389" i="1"/>
  <c r="L389" i="1"/>
  <c r="C389" i="1"/>
  <c r="B389" i="1"/>
  <c r="CP388" i="1"/>
  <c r="CM388" i="1"/>
  <c r="CN388" i="1" s="1"/>
  <c r="CQ388" i="1" s="1"/>
  <c r="CH388" i="1"/>
  <c r="L388" i="1"/>
  <c r="C388" i="1"/>
  <c r="B388" i="1"/>
  <c r="CP387" i="1"/>
  <c r="CM387" i="1"/>
  <c r="CN387" i="1" s="1"/>
  <c r="CQ387" i="1" s="1"/>
  <c r="CH387" i="1"/>
  <c r="L387" i="1"/>
  <c r="C387" i="1"/>
  <c r="B387" i="1"/>
  <c r="CP386" i="1"/>
  <c r="CM386" i="1"/>
  <c r="CN386" i="1" s="1"/>
  <c r="CQ386" i="1" s="1"/>
  <c r="CH386" i="1"/>
  <c r="L386" i="1"/>
  <c r="C386" i="1"/>
  <c r="B386" i="1"/>
  <c r="CP385" i="1"/>
  <c r="CM385" i="1"/>
  <c r="CN385" i="1" s="1"/>
  <c r="CQ385" i="1" s="1"/>
  <c r="CH385" i="1"/>
  <c r="L385" i="1"/>
  <c r="C385" i="1"/>
  <c r="B385" i="1"/>
  <c r="CP384" i="1"/>
  <c r="CM384" i="1"/>
  <c r="CN384" i="1" s="1"/>
  <c r="CQ384" i="1" s="1"/>
  <c r="CH384" i="1"/>
  <c r="L384" i="1"/>
  <c r="C384" i="1"/>
  <c r="B384" i="1"/>
  <c r="CP383" i="1"/>
  <c r="CM383" i="1"/>
  <c r="CN383" i="1" s="1"/>
  <c r="CQ383" i="1" s="1"/>
  <c r="CH383" i="1"/>
  <c r="L383" i="1"/>
  <c r="C383" i="1"/>
  <c r="B383" i="1"/>
  <c r="CP382" i="1"/>
  <c r="CM382" i="1"/>
  <c r="CN382" i="1" s="1"/>
  <c r="CQ382" i="1" s="1"/>
  <c r="CH382" i="1"/>
  <c r="L382" i="1"/>
  <c r="C382" i="1"/>
  <c r="B382" i="1"/>
  <c r="CP381" i="1"/>
  <c r="CM381" i="1"/>
  <c r="CN381" i="1" s="1"/>
  <c r="CQ381" i="1" s="1"/>
  <c r="CH381" i="1"/>
  <c r="L381" i="1"/>
  <c r="C381" i="1"/>
  <c r="B381" i="1"/>
  <c r="CP380" i="1"/>
  <c r="CM380" i="1"/>
  <c r="CN380" i="1" s="1"/>
  <c r="CQ380" i="1" s="1"/>
  <c r="CH380" i="1"/>
  <c r="L380" i="1"/>
  <c r="C380" i="1"/>
  <c r="B380" i="1"/>
  <c r="CP379" i="1"/>
  <c r="CM379" i="1"/>
  <c r="CN379" i="1" s="1"/>
  <c r="CQ379" i="1" s="1"/>
  <c r="CH379" i="1"/>
  <c r="L379" i="1"/>
  <c r="C379" i="1"/>
  <c r="B379" i="1"/>
  <c r="CP378" i="1"/>
  <c r="CM378" i="1"/>
  <c r="CN378" i="1" s="1"/>
  <c r="CQ378" i="1" s="1"/>
  <c r="CH378" i="1"/>
  <c r="L378" i="1"/>
  <c r="C378" i="1"/>
  <c r="B378" i="1"/>
  <c r="CP377" i="1"/>
  <c r="CM377" i="1"/>
  <c r="CN377" i="1" s="1"/>
  <c r="CQ377" i="1" s="1"/>
  <c r="CH377" i="1"/>
  <c r="L377" i="1"/>
  <c r="C377" i="1"/>
  <c r="B377" i="1"/>
  <c r="CP376" i="1"/>
  <c r="CM376" i="1"/>
  <c r="CN376" i="1" s="1"/>
  <c r="CQ376" i="1" s="1"/>
  <c r="CH376" i="1"/>
  <c r="L376" i="1"/>
  <c r="C376" i="1"/>
  <c r="B376" i="1"/>
  <c r="CP375" i="1"/>
  <c r="CM375" i="1"/>
  <c r="CN375" i="1" s="1"/>
  <c r="CQ375" i="1" s="1"/>
  <c r="CH375" i="1"/>
  <c r="L375" i="1"/>
  <c r="C375" i="1"/>
  <c r="B375" i="1"/>
  <c r="CP374" i="1"/>
  <c r="CM374" i="1"/>
  <c r="CN374" i="1" s="1"/>
  <c r="CQ374" i="1" s="1"/>
  <c r="CH374" i="1"/>
  <c r="L374" i="1"/>
  <c r="C374" i="1"/>
  <c r="B374" i="1"/>
  <c r="CP373" i="1"/>
  <c r="CM373" i="1"/>
  <c r="CN373" i="1" s="1"/>
  <c r="CQ373" i="1" s="1"/>
  <c r="CH373" i="1"/>
  <c r="L373" i="1"/>
  <c r="C373" i="1"/>
  <c r="B373" i="1"/>
  <c r="CP372" i="1"/>
  <c r="CM372" i="1"/>
  <c r="CN372" i="1" s="1"/>
  <c r="CQ372" i="1" s="1"/>
  <c r="CH372" i="1"/>
  <c r="L372" i="1"/>
  <c r="C372" i="1"/>
  <c r="B372" i="1"/>
  <c r="CP371" i="1"/>
  <c r="CM371" i="1"/>
  <c r="CN371" i="1" s="1"/>
  <c r="CQ371" i="1" s="1"/>
  <c r="CH371" i="1"/>
  <c r="L371" i="1"/>
  <c r="C371" i="1"/>
  <c r="B371" i="1"/>
  <c r="CP370" i="1"/>
  <c r="CM370" i="1"/>
  <c r="CN370" i="1" s="1"/>
  <c r="CQ370" i="1" s="1"/>
  <c r="CH370" i="1"/>
  <c r="L370" i="1"/>
  <c r="C370" i="1"/>
  <c r="B370" i="1"/>
  <c r="CP369" i="1"/>
  <c r="CM369" i="1"/>
  <c r="CN369" i="1" s="1"/>
  <c r="CQ369" i="1" s="1"/>
  <c r="CH369" i="1"/>
  <c r="L369" i="1"/>
  <c r="C369" i="1"/>
  <c r="B369" i="1"/>
  <c r="CP368" i="1"/>
  <c r="CM368" i="1"/>
  <c r="CN368" i="1" s="1"/>
  <c r="CQ368" i="1" s="1"/>
  <c r="CH368" i="1"/>
  <c r="L368" i="1"/>
  <c r="C368" i="1"/>
  <c r="B368" i="1"/>
  <c r="CP367" i="1"/>
  <c r="CM367" i="1"/>
  <c r="CN367" i="1" s="1"/>
  <c r="CQ367" i="1" s="1"/>
  <c r="CH367" i="1"/>
  <c r="L367" i="1"/>
  <c r="C367" i="1"/>
  <c r="B367" i="1"/>
  <c r="CP366" i="1"/>
  <c r="CM366" i="1"/>
  <c r="CN366" i="1" s="1"/>
  <c r="CQ366" i="1" s="1"/>
  <c r="CH366" i="1"/>
  <c r="L366" i="1"/>
  <c r="C366" i="1"/>
  <c r="B366" i="1"/>
  <c r="CP365" i="1"/>
  <c r="CM365" i="1"/>
  <c r="CN365" i="1" s="1"/>
  <c r="CQ365" i="1" s="1"/>
  <c r="CH365" i="1"/>
  <c r="L365" i="1"/>
  <c r="C365" i="1"/>
  <c r="B365" i="1"/>
  <c r="CP364" i="1"/>
  <c r="CM364" i="1"/>
  <c r="CN364" i="1" s="1"/>
  <c r="CQ364" i="1" s="1"/>
  <c r="CH364" i="1"/>
  <c r="L364" i="1"/>
  <c r="C364" i="1"/>
  <c r="B364" i="1"/>
  <c r="CP363" i="1"/>
  <c r="CM363" i="1"/>
  <c r="CN363" i="1" s="1"/>
  <c r="CQ363" i="1" s="1"/>
  <c r="CH363" i="1"/>
  <c r="L363" i="1"/>
  <c r="C363" i="1"/>
  <c r="B363" i="1"/>
  <c r="CP362" i="1"/>
  <c r="CM362" i="1"/>
  <c r="CN362" i="1" s="1"/>
  <c r="CQ362" i="1" s="1"/>
  <c r="CH362" i="1"/>
  <c r="L362" i="1"/>
  <c r="C362" i="1"/>
  <c r="B362" i="1"/>
  <c r="CP361" i="1"/>
  <c r="CM361" i="1"/>
  <c r="CN361" i="1" s="1"/>
  <c r="CQ361" i="1" s="1"/>
  <c r="CH361" i="1"/>
  <c r="L361" i="1"/>
  <c r="C361" i="1"/>
  <c r="B361" i="1"/>
  <c r="CP360" i="1"/>
  <c r="CM360" i="1"/>
  <c r="CN360" i="1" s="1"/>
  <c r="CQ360" i="1" s="1"/>
  <c r="CH360" i="1"/>
  <c r="L360" i="1"/>
  <c r="C360" i="1"/>
  <c r="B360" i="1"/>
  <c r="CP359" i="1"/>
  <c r="CM359" i="1"/>
  <c r="CN359" i="1" s="1"/>
  <c r="CQ359" i="1" s="1"/>
  <c r="CH359" i="1"/>
  <c r="L359" i="1"/>
  <c r="C359" i="1"/>
  <c r="B359" i="1"/>
  <c r="CP358" i="1"/>
  <c r="CM358" i="1"/>
  <c r="CN358" i="1" s="1"/>
  <c r="CQ358" i="1" s="1"/>
  <c r="CH358" i="1"/>
  <c r="L358" i="1"/>
  <c r="C358" i="1"/>
  <c r="B358" i="1"/>
  <c r="CP357" i="1"/>
  <c r="CM357" i="1"/>
  <c r="CN357" i="1" s="1"/>
  <c r="CQ357" i="1" s="1"/>
  <c r="CH357" i="1"/>
  <c r="CA357" i="1"/>
  <c r="L357" i="1"/>
  <c r="C357" i="1"/>
  <c r="B357" i="1"/>
  <c r="CP356" i="1"/>
  <c r="CM356" i="1"/>
  <c r="CN356" i="1" s="1"/>
  <c r="CQ356" i="1" s="1"/>
  <c r="CH356" i="1"/>
  <c r="L356" i="1"/>
  <c r="C356" i="1"/>
  <c r="B356" i="1"/>
  <c r="CP355" i="1"/>
  <c r="CM355" i="1"/>
  <c r="CN355" i="1" s="1"/>
  <c r="CQ355" i="1" s="1"/>
  <c r="CH355" i="1"/>
  <c r="L355" i="1"/>
  <c r="C355" i="1"/>
  <c r="B355" i="1"/>
  <c r="CP354" i="1"/>
  <c r="CM354" i="1"/>
  <c r="CN354" i="1" s="1"/>
  <c r="CQ354" i="1" s="1"/>
  <c r="CH354" i="1"/>
  <c r="L354" i="1"/>
  <c r="C354" i="1"/>
  <c r="B354" i="1"/>
  <c r="CP353" i="1"/>
  <c r="CM353" i="1"/>
  <c r="CN353" i="1" s="1"/>
  <c r="CQ353" i="1" s="1"/>
  <c r="CH353" i="1"/>
  <c r="L353" i="1"/>
  <c r="C353" i="1"/>
  <c r="B353" i="1"/>
  <c r="CP352" i="1"/>
  <c r="CM352" i="1"/>
  <c r="CN352" i="1" s="1"/>
  <c r="CQ352" i="1" s="1"/>
  <c r="CH352" i="1"/>
  <c r="L352" i="1"/>
  <c r="C352" i="1"/>
  <c r="B352" i="1"/>
  <c r="CP351" i="1"/>
  <c r="CM351" i="1"/>
  <c r="CN351" i="1" s="1"/>
  <c r="CQ351" i="1" s="1"/>
  <c r="CH351" i="1"/>
  <c r="L351" i="1"/>
  <c r="C351" i="1"/>
  <c r="B351" i="1"/>
  <c r="CP350" i="1"/>
  <c r="CM350" i="1"/>
  <c r="CN350" i="1" s="1"/>
  <c r="CQ350" i="1" s="1"/>
  <c r="CH350" i="1"/>
  <c r="L350" i="1"/>
  <c r="C350" i="1"/>
  <c r="B350" i="1"/>
  <c r="CP349" i="1"/>
  <c r="CM349" i="1"/>
  <c r="CN349" i="1" s="1"/>
  <c r="CQ349" i="1" s="1"/>
  <c r="CH349" i="1"/>
  <c r="L349" i="1"/>
  <c r="C349" i="1"/>
  <c r="B349" i="1"/>
  <c r="CP348" i="1"/>
  <c r="CM348" i="1"/>
  <c r="CN348" i="1" s="1"/>
  <c r="CQ348" i="1" s="1"/>
  <c r="CH348" i="1"/>
  <c r="L348" i="1"/>
  <c r="C348" i="1"/>
  <c r="B348" i="1"/>
  <c r="CP347" i="1"/>
  <c r="CM347" i="1"/>
  <c r="CN347" i="1" s="1"/>
  <c r="CQ347" i="1" s="1"/>
  <c r="CH347" i="1"/>
  <c r="L347" i="1"/>
  <c r="C347" i="1"/>
  <c r="B347" i="1"/>
  <c r="CP346" i="1"/>
  <c r="CM346" i="1"/>
  <c r="CN346" i="1" s="1"/>
  <c r="CQ346" i="1" s="1"/>
  <c r="CH346" i="1"/>
  <c r="L346" i="1"/>
  <c r="C346" i="1"/>
  <c r="B346" i="1"/>
  <c r="CP345" i="1"/>
  <c r="CM345" i="1"/>
  <c r="CN345" i="1" s="1"/>
  <c r="CQ345" i="1" s="1"/>
  <c r="CH345" i="1"/>
  <c r="L345" i="1"/>
  <c r="C345" i="1"/>
  <c r="B345" i="1"/>
  <c r="CP344" i="1"/>
  <c r="CM344" i="1"/>
  <c r="CN344" i="1" s="1"/>
  <c r="CQ344" i="1" s="1"/>
  <c r="CH344" i="1"/>
  <c r="L344" i="1"/>
  <c r="C344" i="1"/>
  <c r="B344" i="1"/>
  <c r="CP343" i="1"/>
  <c r="CM343" i="1"/>
  <c r="CN343" i="1" s="1"/>
  <c r="CQ343" i="1" s="1"/>
  <c r="CH343" i="1"/>
  <c r="L343" i="1"/>
  <c r="C343" i="1"/>
  <c r="B343" i="1"/>
  <c r="CP342" i="1"/>
  <c r="CM342" i="1"/>
  <c r="CN342" i="1" s="1"/>
  <c r="CQ342" i="1" s="1"/>
  <c r="CH342" i="1"/>
  <c r="L342" i="1"/>
  <c r="C342" i="1"/>
  <c r="B342" i="1"/>
  <c r="CP341" i="1"/>
  <c r="CM341" i="1"/>
  <c r="CN341" i="1" s="1"/>
  <c r="CQ341" i="1" s="1"/>
  <c r="CH341" i="1"/>
  <c r="L341" i="1"/>
  <c r="C341" i="1"/>
  <c r="B341" i="1"/>
  <c r="CP340" i="1"/>
  <c r="CM340" i="1"/>
  <c r="CN340" i="1" s="1"/>
  <c r="CQ340" i="1" s="1"/>
  <c r="CH340" i="1"/>
  <c r="L340" i="1"/>
  <c r="C340" i="1"/>
  <c r="B340" i="1"/>
  <c r="CP339" i="1"/>
  <c r="CM339" i="1"/>
  <c r="CN339" i="1" s="1"/>
  <c r="CQ339" i="1" s="1"/>
  <c r="CH339" i="1"/>
  <c r="L339" i="1"/>
  <c r="C339" i="1"/>
  <c r="B339" i="1"/>
  <c r="CP338" i="1"/>
  <c r="CM338" i="1"/>
  <c r="CN338" i="1" s="1"/>
  <c r="CQ338" i="1" s="1"/>
  <c r="CH338" i="1"/>
  <c r="L338" i="1"/>
  <c r="C338" i="1"/>
  <c r="B338" i="1"/>
  <c r="CP337" i="1"/>
  <c r="CM337" i="1"/>
  <c r="CN337" i="1" s="1"/>
  <c r="CQ337" i="1" s="1"/>
  <c r="CH337" i="1"/>
  <c r="L337" i="1"/>
  <c r="C337" i="1"/>
  <c r="B337" i="1"/>
  <c r="CP336" i="1"/>
  <c r="CM336" i="1"/>
  <c r="CN336" i="1" s="1"/>
  <c r="CQ336" i="1" s="1"/>
  <c r="CH336" i="1"/>
  <c r="L336" i="1"/>
  <c r="C336" i="1"/>
  <c r="B336" i="1"/>
  <c r="CP335" i="1"/>
  <c r="CM335" i="1"/>
  <c r="CN335" i="1" s="1"/>
  <c r="CQ335" i="1" s="1"/>
  <c r="CH335" i="1"/>
  <c r="L335" i="1"/>
  <c r="C335" i="1"/>
  <c r="B335" i="1"/>
  <c r="CP334" i="1"/>
  <c r="CM334" i="1"/>
  <c r="CN334" i="1" s="1"/>
  <c r="CQ334" i="1" s="1"/>
  <c r="CH334" i="1"/>
  <c r="L334" i="1"/>
  <c r="C334" i="1"/>
  <c r="B334" i="1"/>
  <c r="CP333" i="1"/>
  <c r="CM333" i="1"/>
  <c r="CN333" i="1" s="1"/>
  <c r="CQ333" i="1" s="1"/>
  <c r="CH333" i="1"/>
  <c r="L333" i="1"/>
  <c r="C333" i="1"/>
  <c r="B333" i="1"/>
  <c r="CP332" i="1"/>
  <c r="CM332" i="1"/>
  <c r="CN332" i="1" s="1"/>
  <c r="CQ332" i="1" s="1"/>
  <c r="CH332" i="1"/>
  <c r="L332" i="1"/>
  <c r="C332" i="1"/>
  <c r="B332" i="1"/>
  <c r="CP331" i="1"/>
  <c r="CM331" i="1"/>
  <c r="CN331" i="1" s="1"/>
  <c r="CQ331" i="1" s="1"/>
  <c r="CH331" i="1"/>
  <c r="L331" i="1"/>
  <c r="C331" i="1"/>
  <c r="B331" i="1"/>
  <c r="CP330" i="1"/>
  <c r="CM330" i="1"/>
  <c r="CN330" i="1" s="1"/>
  <c r="CQ330" i="1" s="1"/>
  <c r="CH330" i="1"/>
  <c r="L330" i="1"/>
  <c r="C330" i="1"/>
  <c r="B330" i="1"/>
  <c r="CP329" i="1"/>
  <c r="CM329" i="1"/>
  <c r="CN329" i="1" s="1"/>
  <c r="CQ329" i="1" s="1"/>
  <c r="CH329" i="1"/>
  <c r="L329" i="1"/>
  <c r="C329" i="1"/>
  <c r="B329" i="1"/>
  <c r="CP328" i="1"/>
  <c r="CM328" i="1"/>
  <c r="CN328" i="1" s="1"/>
  <c r="CQ328" i="1" s="1"/>
  <c r="CH328" i="1"/>
  <c r="L328" i="1"/>
  <c r="C328" i="1"/>
  <c r="B328" i="1"/>
  <c r="CP327" i="1"/>
  <c r="CM327" i="1"/>
  <c r="CN327" i="1" s="1"/>
  <c r="CQ327" i="1" s="1"/>
  <c r="CH327" i="1"/>
  <c r="L327" i="1"/>
  <c r="C327" i="1"/>
  <c r="B327" i="1"/>
  <c r="CP326" i="1"/>
  <c r="CM326" i="1"/>
  <c r="CN326" i="1" s="1"/>
  <c r="CQ326" i="1" s="1"/>
  <c r="CH326" i="1"/>
  <c r="L326" i="1"/>
  <c r="C326" i="1"/>
  <c r="B326" i="1"/>
  <c r="CP325" i="1"/>
  <c r="CM325" i="1"/>
  <c r="CN325" i="1" s="1"/>
  <c r="CQ325" i="1" s="1"/>
  <c r="CH325" i="1"/>
  <c r="L325" i="1"/>
  <c r="C325" i="1"/>
  <c r="B325" i="1"/>
  <c r="CP324" i="1"/>
  <c r="CM324" i="1"/>
  <c r="CN324" i="1" s="1"/>
  <c r="CQ324" i="1" s="1"/>
  <c r="CH324" i="1"/>
  <c r="L324" i="1"/>
  <c r="C324" i="1"/>
  <c r="B324" i="1"/>
  <c r="CP323" i="1"/>
  <c r="CM323" i="1"/>
  <c r="CN323" i="1" s="1"/>
  <c r="CQ323" i="1" s="1"/>
  <c r="CH323" i="1"/>
  <c r="L323" i="1"/>
  <c r="C323" i="1"/>
  <c r="B323" i="1"/>
  <c r="CP322" i="1"/>
  <c r="CM322" i="1"/>
  <c r="CN322" i="1" s="1"/>
  <c r="CQ322" i="1" s="1"/>
  <c r="CH322" i="1"/>
  <c r="L322" i="1"/>
  <c r="C322" i="1"/>
  <c r="B322" i="1"/>
  <c r="CP321" i="1"/>
  <c r="CM321" i="1"/>
  <c r="CN321" i="1" s="1"/>
  <c r="CQ321" i="1" s="1"/>
  <c r="CH321" i="1"/>
  <c r="L321" i="1"/>
  <c r="C321" i="1"/>
  <c r="B321" i="1"/>
  <c r="CP320" i="1"/>
  <c r="CM320" i="1"/>
  <c r="CN320" i="1" s="1"/>
  <c r="CQ320" i="1" s="1"/>
  <c r="CH320" i="1"/>
  <c r="L320" i="1"/>
  <c r="C320" i="1"/>
  <c r="B320" i="1"/>
  <c r="CP319" i="1"/>
  <c r="CM319" i="1"/>
  <c r="CN319" i="1" s="1"/>
  <c r="CQ319" i="1" s="1"/>
  <c r="CH319" i="1"/>
  <c r="L319" i="1"/>
  <c r="C319" i="1"/>
  <c r="B319" i="1"/>
  <c r="CP318" i="1"/>
  <c r="CM318" i="1"/>
  <c r="CN318" i="1" s="1"/>
  <c r="CQ318" i="1" s="1"/>
  <c r="CH318" i="1"/>
  <c r="L318" i="1"/>
  <c r="C318" i="1"/>
  <c r="B318" i="1"/>
  <c r="CP317" i="1"/>
  <c r="CM317" i="1"/>
  <c r="CN317" i="1" s="1"/>
  <c r="CQ317" i="1" s="1"/>
  <c r="CH317" i="1"/>
  <c r="Z317" i="1"/>
  <c r="L317" i="1"/>
  <c r="C317" i="1"/>
  <c r="B317" i="1"/>
  <c r="CP316" i="1"/>
  <c r="CM316" i="1"/>
  <c r="CN316" i="1" s="1"/>
  <c r="CQ316" i="1" s="1"/>
  <c r="CH316" i="1"/>
  <c r="L316" i="1"/>
  <c r="C316" i="1"/>
  <c r="B316" i="1"/>
  <c r="CP315" i="1"/>
  <c r="CM315" i="1"/>
  <c r="CN315" i="1" s="1"/>
  <c r="CQ315" i="1" s="1"/>
  <c r="CH315" i="1"/>
  <c r="L315" i="1"/>
  <c r="C315" i="1"/>
  <c r="B315" i="1"/>
  <c r="CP314" i="1"/>
  <c r="CM314" i="1"/>
  <c r="CN314" i="1" s="1"/>
  <c r="CQ314" i="1" s="1"/>
  <c r="CH314" i="1"/>
  <c r="L314" i="1"/>
  <c r="C314" i="1"/>
  <c r="B314" i="1"/>
  <c r="CP313" i="1"/>
  <c r="CM313" i="1"/>
  <c r="CN313" i="1" s="1"/>
  <c r="CQ313" i="1" s="1"/>
  <c r="CH313" i="1"/>
  <c r="L313" i="1"/>
  <c r="C313" i="1"/>
  <c r="B313" i="1"/>
  <c r="CP312" i="1"/>
  <c r="CM312" i="1"/>
  <c r="CN312" i="1" s="1"/>
  <c r="CQ312" i="1" s="1"/>
  <c r="CH312" i="1"/>
  <c r="L312" i="1"/>
  <c r="C312" i="1"/>
  <c r="B312" i="1"/>
  <c r="CP311" i="1"/>
  <c r="CM311" i="1"/>
  <c r="CN311" i="1" s="1"/>
  <c r="CQ311" i="1" s="1"/>
  <c r="CH311" i="1"/>
  <c r="L311" i="1"/>
  <c r="C311" i="1"/>
  <c r="B311" i="1"/>
  <c r="CP310" i="1"/>
  <c r="CM310" i="1"/>
  <c r="CN310" i="1" s="1"/>
  <c r="CQ310" i="1" s="1"/>
  <c r="CH310" i="1"/>
  <c r="L310" i="1"/>
  <c r="C310" i="1"/>
  <c r="B310" i="1"/>
  <c r="CP309" i="1"/>
  <c r="CM309" i="1"/>
  <c r="CN309" i="1" s="1"/>
  <c r="CQ309" i="1" s="1"/>
  <c r="CH309" i="1"/>
  <c r="L309" i="1"/>
  <c r="C309" i="1"/>
  <c r="B309" i="1"/>
  <c r="CP308" i="1"/>
  <c r="CM308" i="1"/>
  <c r="CN308" i="1" s="1"/>
  <c r="CQ308" i="1" s="1"/>
  <c r="CH308" i="1"/>
  <c r="L308" i="1"/>
  <c r="C308" i="1"/>
  <c r="B308" i="1"/>
  <c r="CP307" i="1"/>
  <c r="CM307" i="1"/>
  <c r="CN307" i="1" s="1"/>
  <c r="CQ307" i="1" s="1"/>
  <c r="CH307" i="1"/>
  <c r="L307" i="1"/>
  <c r="C307" i="1"/>
  <c r="B307" i="1"/>
  <c r="CP306" i="1"/>
  <c r="CM306" i="1"/>
  <c r="CN306" i="1" s="1"/>
  <c r="CQ306" i="1" s="1"/>
  <c r="CH306" i="1"/>
  <c r="L306" i="1"/>
  <c r="C306" i="1"/>
  <c r="B306" i="1"/>
  <c r="CP305" i="1"/>
  <c r="CM305" i="1"/>
  <c r="CN305" i="1" s="1"/>
  <c r="CQ305" i="1" s="1"/>
  <c r="CH305" i="1"/>
  <c r="L305" i="1"/>
  <c r="C305" i="1"/>
  <c r="B305" i="1"/>
  <c r="CP304" i="1"/>
  <c r="CM304" i="1"/>
  <c r="CN304" i="1" s="1"/>
  <c r="CQ304" i="1" s="1"/>
  <c r="CH304" i="1"/>
  <c r="L304" i="1"/>
  <c r="C304" i="1"/>
  <c r="B304" i="1"/>
  <c r="CP303" i="1"/>
  <c r="CM303" i="1"/>
  <c r="CN303" i="1" s="1"/>
  <c r="CQ303" i="1" s="1"/>
  <c r="CH303" i="1"/>
  <c r="L303" i="1"/>
  <c r="C303" i="1"/>
  <c r="B303" i="1"/>
  <c r="CP302" i="1"/>
  <c r="CM302" i="1"/>
  <c r="CN302" i="1" s="1"/>
  <c r="CQ302" i="1" s="1"/>
  <c r="CH302" i="1"/>
  <c r="L302" i="1"/>
  <c r="C302" i="1"/>
  <c r="B302" i="1"/>
  <c r="CP301" i="1"/>
  <c r="CM301" i="1"/>
  <c r="CN301" i="1" s="1"/>
  <c r="CQ301" i="1" s="1"/>
  <c r="CH301" i="1"/>
  <c r="L301" i="1"/>
  <c r="C301" i="1"/>
  <c r="B301" i="1"/>
  <c r="CP300" i="1"/>
  <c r="CM300" i="1"/>
  <c r="CN300" i="1" s="1"/>
  <c r="CQ300" i="1" s="1"/>
  <c r="CH300" i="1"/>
  <c r="L300" i="1"/>
  <c r="C300" i="1"/>
  <c r="B300" i="1"/>
  <c r="CP299" i="1"/>
  <c r="CM299" i="1"/>
  <c r="CN299" i="1" s="1"/>
  <c r="CQ299" i="1" s="1"/>
  <c r="CH299" i="1"/>
  <c r="L299" i="1"/>
  <c r="C299" i="1"/>
  <c r="B299" i="1"/>
  <c r="CP298" i="1"/>
  <c r="CM298" i="1"/>
  <c r="CN298" i="1" s="1"/>
  <c r="CQ298" i="1" s="1"/>
  <c r="CH298" i="1"/>
  <c r="L298" i="1"/>
  <c r="C298" i="1"/>
  <c r="B298" i="1"/>
  <c r="CP297" i="1"/>
  <c r="CM297" i="1"/>
  <c r="CN297" i="1" s="1"/>
  <c r="CQ297" i="1" s="1"/>
  <c r="CH297" i="1"/>
  <c r="L297" i="1"/>
  <c r="C297" i="1"/>
  <c r="B297" i="1"/>
  <c r="CP296" i="1"/>
  <c r="CM296" i="1"/>
  <c r="CN296" i="1" s="1"/>
  <c r="CQ296" i="1" s="1"/>
  <c r="CH296" i="1"/>
  <c r="L296" i="1"/>
  <c r="C296" i="1"/>
  <c r="B296" i="1"/>
  <c r="CP295" i="1"/>
  <c r="CM295" i="1"/>
  <c r="CN295" i="1" s="1"/>
  <c r="CQ295" i="1" s="1"/>
  <c r="CH295" i="1"/>
  <c r="L295" i="1"/>
  <c r="C295" i="1"/>
  <c r="B295" i="1"/>
  <c r="CP294" i="1"/>
  <c r="CM294" i="1"/>
  <c r="CN294" i="1" s="1"/>
  <c r="CQ294" i="1" s="1"/>
  <c r="CH294" i="1"/>
  <c r="L294" i="1"/>
  <c r="C294" i="1"/>
  <c r="B294" i="1"/>
  <c r="CP293" i="1"/>
  <c r="CM293" i="1"/>
  <c r="CN293" i="1" s="1"/>
  <c r="CQ293" i="1" s="1"/>
  <c r="CH293" i="1"/>
  <c r="L293" i="1"/>
  <c r="C293" i="1"/>
  <c r="B293" i="1"/>
  <c r="CP292" i="1"/>
  <c r="CM292" i="1"/>
  <c r="CN292" i="1" s="1"/>
  <c r="CQ292" i="1" s="1"/>
  <c r="CH292" i="1"/>
  <c r="L292" i="1"/>
  <c r="C292" i="1"/>
  <c r="B292" i="1"/>
  <c r="CP291" i="1"/>
  <c r="CM291" i="1"/>
  <c r="CN291" i="1" s="1"/>
  <c r="CQ291" i="1" s="1"/>
  <c r="CH291" i="1"/>
  <c r="L291" i="1"/>
  <c r="C291" i="1"/>
  <c r="B291" i="1"/>
  <c r="CP290" i="1"/>
  <c r="CM290" i="1"/>
  <c r="CN290" i="1" s="1"/>
  <c r="CQ290" i="1" s="1"/>
  <c r="CH290" i="1"/>
  <c r="L290" i="1"/>
  <c r="C290" i="1"/>
  <c r="B290" i="1"/>
  <c r="CP289" i="1"/>
  <c r="CM289" i="1"/>
  <c r="CN289" i="1" s="1"/>
  <c r="CQ289" i="1" s="1"/>
  <c r="CH289" i="1"/>
  <c r="L289" i="1"/>
  <c r="C289" i="1"/>
  <c r="B289" i="1"/>
  <c r="CP288" i="1"/>
  <c r="CM288" i="1"/>
  <c r="CN288" i="1" s="1"/>
  <c r="CQ288" i="1" s="1"/>
  <c r="CH288" i="1"/>
  <c r="L288" i="1"/>
  <c r="C288" i="1"/>
  <c r="B288" i="1"/>
  <c r="CP287" i="1"/>
  <c r="CM287" i="1"/>
  <c r="CN287" i="1" s="1"/>
  <c r="CQ287" i="1" s="1"/>
  <c r="CH287" i="1"/>
  <c r="L287" i="1"/>
  <c r="C287" i="1"/>
  <c r="B287" i="1"/>
  <c r="CP286" i="1"/>
  <c r="CM286" i="1"/>
  <c r="CN286" i="1" s="1"/>
  <c r="CQ286" i="1" s="1"/>
  <c r="CH286" i="1"/>
  <c r="L286" i="1"/>
  <c r="C286" i="1"/>
  <c r="B286" i="1"/>
  <c r="CP285" i="1"/>
  <c r="CM285" i="1"/>
  <c r="CN285" i="1" s="1"/>
  <c r="CQ285" i="1" s="1"/>
  <c r="CH285" i="1"/>
  <c r="L285" i="1"/>
  <c r="C285" i="1"/>
  <c r="B285" i="1"/>
  <c r="CP284" i="1"/>
  <c r="CM284" i="1"/>
  <c r="CN284" i="1" s="1"/>
  <c r="CQ284" i="1" s="1"/>
  <c r="CH284" i="1"/>
  <c r="L284" i="1"/>
  <c r="C284" i="1"/>
  <c r="B284" i="1"/>
  <c r="CP283" i="1"/>
  <c r="CM283" i="1"/>
  <c r="CN283" i="1" s="1"/>
  <c r="CQ283" i="1" s="1"/>
  <c r="CH283" i="1"/>
  <c r="L283" i="1"/>
  <c r="C283" i="1"/>
  <c r="B283" i="1"/>
  <c r="CP282" i="1"/>
  <c r="CM282" i="1"/>
  <c r="CN282" i="1" s="1"/>
  <c r="CQ282" i="1" s="1"/>
  <c r="CH282" i="1"/>
  <c r="L282" i="1"/>
  <c r="C282" i="1"/>
  <c r="B282" i="1"/>
  <c r="CP281" i="1"/>
  <c r="CM281" i="1"/>
  <c r="CN281" i="1" s="1"/>
  <c r="CQ281" i="1" s="1"/>
  <c r="CH281" i="1"/>
  <c r="L281" i="1"/>
  <c r="C281" i="1"/>
  <c r="B281" i="1"/>
  <c r="CP280" i="1"/>
  <c r="CM280" i="1"/>
  <c r="CN280" i="1" s="1"/>
  <c r="CQ280" i="1" s="1"/>
  <c r="CH280" i="1"/>
  <c r="L280" i="1"/>
  <c r="C280" i="1"/>
  <c r="B280" i="1"/>
  <c r="CP279" i="1"/>
  <c r="CM279" i="1"/>
  <c r="CN279" i="1" s="1"/>
  <c r="CQ279" i="1" s="1"/>
  <c r="CH279" i="1"/>
  <c r="L279" i="1"/>
  <c r="C279" i="1"/>
  <c r="B279" i="1"/>
  <c r="CP278" i="1"/>
  <c r="CM278" i="1"/>
  <c r="CN278" i="1" s="1"/>
  <c r="CQ278" i="1" s="1"/>
  <c r="CH278" i="1"/>
  <c r="L278" i="1"/>
  <c r="C278" i="1"/>
  <c r="B278" i="1"/>
  <c r="CP277" i="1"/>
  <c r="CM277" i="1"/>
  <c r="CN277" i="1" s="1"/>
  <c r="CQ277" i="1" s="1"/>
  <c r="CH277" i="1"/>
  <c r="L277" i="1"/>
  <c r="C277" i="1"/>
  <c r="B277" i="1"/>
  <c r="CP276" i="1"/>
  <c r="CM276" i="1"/>
  <c r="CN276" i="1" s="1"/>
  <c r="CQ276" i="1" s="1"/>
  <c r="CH276" i="1"/>
  <c r="L276" i="1"/>
  <c r="C276" i="1"/>
  <c r="B276" i="1"/>
  <c r="CP275" i="1"/>
  <c r="CM275" i="1"/>
  <c r="CH275" i="1"/>
  <c r="L275" i="1"/>
  <c r="C275" i="1"/>
  <c r="B275" i="1"/>
  <c r="CP274" i="1"/>
  <c r="CM274" i="1"/>
  <c r="CH274" i="1"/>
  <c r="L274" i="1"/>
  <c r="C274" i="1"/>
  <c r="B274" i="1"/>
  <c r="CP273" i="1"/>
  <c r="CM273" i="1"/>
  <c r="CH273" i="1"/>
  <c r="L273" i="1"/>
  <c r="C273" i="1"/>
  <c r="B273" i="1"/>
  <c r="CP272" i="1"/>
  <c r="CM272" i="1"/>
  <c r="CN272" i="1" s="1"/>
  <c r="CQ272" i="1" s="1"/>
  <c r="CH272" i="1"/>
  <c r="L272" i="1"/>
  <c r="C272" i="1"/>
  <c r="B272" i="1"/>
  <c r="CP271" i="1"/>
  <c r="CM271" i="1"/>
  <c r="CH271" i="1"/>
  <c r="L271" i="1"/>
  <c r="C271" i="1"/>
  <c r="B271" i="1"/>
  <c r="CP270" i="1"/>
  <c r="CM270" i="1"/>
  <c r="CN270" i="1" s="1"/>
  <c r="CQ270" i="1" s="1"/>
  <c r="CH270" i="1"/>
  <c r="L270" i="1"/>
  <c r="C270" i="1"/>
  <c r="B270" i="1"/>
  <c r="CP269" i="1"/>
  <c r="CM269" i="1"/>
  <c r="CH269" i="1"/>
  <c r="L269" i="1"/>
  <c r="C269" i="1"/>
  <c r="B269" i="1"/>
  <c r="CP268" i="1"/>
  <c r="CM268" i="1"/>
  <c r="CH268" i="1"/>
  <c r="L268" i="1"/>
  <c r="C268" i="1"/>
  <c r="B268" i="1"/>
  <c r="CP267" i="1"/>
  <c r="CM267" i="1"/>
  <c r="CH267" i="1"/>
  <c r="L267" i="1"/>
  <c r="C267" i="1"/>
  <c r="B267" i="1"/>
  <c r="CP266" i="1"/>
  <c r="CM266" i="1"/>
  <c r="CN266" i="1" s="1"/>
  <c r="CQ266" i="1" s="1"/>
  <c r="CH266" i="1"/>
  <c r="L266" i="1"/>
  <c r="C266" i="1"/>
  <c r="B266" i="1"/>
  <c r="CP265" i="1"/>
  <c r="CM265" i="1"/>
  <c r="CH265" i="1"/>
  <c r="L265" i="1"/>
  <c r="C265" i="1"/>
  <c r="B265" i="1"/>
  <c r="CP264" i="1"/>
  <c r="CM264" i="1"/>
  <c r="CN264" i="1" s="1"/>
  <c r="CQ264" i="1" s="1"/>
  <c r="CH264" i="1"/>
  <c r="L264" i="1"/>
  <c r="C264" i="1"/>
  <c r="B264" i="1"/>
  <c r="CP263" i="1"/>
  <c r="CM263" i="1"/>
  <c r="CN263" i="1" s="1"/>
  <c r="CQ263" i="1" s="1"/>
  <c r="CH263" i="1"/>
  <c r="L263" i="1"/>
  <c r="C263" i="1"/>
  <c r="B263" i="1"/>
  <c r="CP262" i="1"/>
  <c r="CM262" i="1"/>
  <c r="CN262" i="1" s="1"/>
  <c r="CQ262" i="1" s="1"/>
  <c r="CH262" i="1"/>
  <c r="L262" i="1"/>
  <c r="C262" i="1"/>
  <c r="B262" i="1"/>
  <c r="CP261" i="1"/>
  <c r="CM261" i="1"/>
  <c r="CH261" i="1"/>
  <c r="L261" i="1"/>
  <c r="C261" i="1"/>
  <c r="B261" i="1"/>
  <c r="CP260" i="1"/>
  <c r="CM260" i="1"/>
  <c r="CH260" i="1"/>
  <c r="L260" i="1"/>
  <c r="C260" i="1"/>
  <c r="B260" i="1"/>
  <c r="CP259" i="1"/>
  <c r="CM259" i="1"/>
  <c r="CH259" i="1"/>
  <c r="L259" i="1"/>
  <c r="C259" i="1"/>
  <c r="B259" i="1"/>
  <c r="CP258" i="1"/>
  <c r="CM258" i="1"/>
  <c r="CH258" i="1"/>
  <c r="L258" i="1"/>
  <c r="C258" i="1"/>
  <c r="B258" i="1"/>
  <c r="CP257" i="1"/>
  <c r="CM257" i="1"/>
  <c r="CH257" i="1"/>
  <c r="L257" i="1"/>
  <c r="C257" i="1"/>
  <c r="B257" i="1"/>
  <c r="CP256" i="1"/>
  <c r="CM256" i="1"/>
  <c r="CH256" i="1"/>
  <c r="L256" i="1"/>
  <c r="C256" i="1"/>
  <c r="B256" i="1"/>
  <c r="CP255" i="1"/>
  <c r="CM255" i="1"/>
  <c r="CH255" i="1"/>
  <c r="L255" i="1"/>
  <c r="C255" i="1"/>
  <c r="B255" i="1"/>
  <c r="CP254" i="1"/>
  <c r="CM254" i="1"/>
  <c r="CN254" i="1" s="1"/>
  <c r="CQ254" i="1" s="1"/>
  <c r="CH254" i="1"/>
  <c r="L254" i="1"/>
  <c r="C254" i="1"/>
  <c r="B254" i="1"/>
  <c r="CP253" i="1"/>
  <c r="CM253" i="1"/>
  <c r="CH253" i="1"/>
  <c r="L253" i="1"/>
  <c r="C253" i="1"/>
  <c r="B253" i="1"/>
  <c r="CP252" i="1"/>
  <c r="CM252" i="1"/>
  <c r="CH252" i="1"/>
  <c r="L252" i="1"/>
  <c r="C252" i="1"/>
  <c r="B252" i="1"/>
  <c r="CP251" i="1"/>
  <c r="CM251" i="1"/>
  <c r="CH251" i="1"/>
  <c r="L251" i="1"/>
  <c r="C251" i="1"/>
  <c r="B251" i="1"/>
  <c r="CP250" i="1"/>
  <c r="CM250" i="1"/>
  <c r="CH250" i="1"/>
  <c r="L250" i="1"/>
  <c r="C250" i="1"/>
  <c r="B250" i="1"/>
  <c r="CP249" i="1"/>
  <c r="CM249" i="1"/>
  <c r="CH249" i="1"/>
  <c r="L249" i="1"/>
  <c r="C249" i="1"/>
  <c r="B249" i="1"/>
  <c r="CP248" i="1"/>
  <c r="CM248" i="1"/>
  <c r="CH248" i="1"/>
  <c r="L248" i="1"/>
  <c r="C248" i="1"/>
  <c r="B248" i="1"/>
  <c r="CP247" i="1"/>
  <c r="CM247" i="1"/>
  <c r="CH247" i="1"/>
  <c r="L247" i="1"/>
  <c r="C247" i="1"/>
  <c r="B247" i="1"/>
  <c r="CP246" i="1"/>
  <c r="CM246" i="1"/>
  <c r="CH246" i="1"/>
  <c r="L246" i="1"/>
  <c r="C246" i="1"/>
  <c r="B246" i="1"/>
  <c r="CP245" i="1"/>
  <c r="CM245" i="1"/>
  <c r="CH245" i="1"/>
  <c r="L245" i="1"/>
  <c r="C245" i="1"/>
  <c r="B245" i="1"/>
  <c r="CP244" i="1"/>
  <c r="CM244" i="1"/>
  <c r="CH244" i="1"/>
  <c r="L244" i="1"/>
  <c r="C244" i="1"/>
  <c r="B244" i="1"/>
  <c r="CP243" i="1"/>
  <c r="CM243" i="1"/>
  <c r="CH243" i="1"/>
  <c r="L243" i="1"/>
  <c r="C243" i="1"/>
  <c r="B243" i="1"/>
  <c r="CP242" i="1"/>
  <c r="CM242" i="1"/>
  <c r="CH242" i="1"/>
  <c r="L242" i="1"/>
  <c r="C242" i="1"/>
  <c r="B242" i="1"/>
  <c r="CP241" i="1"/>
  <c r="CM241" i="1"/>
  <c r="CH241" i="1"/>
  <c r="L241" i="1"/>
  <c r="C241" i="1"/>
  <c r="B241" i="1"/>
  <c r="CP240" i="1"/>
  <c r="CM240" i="1"/>
  <c r="CH240" i="1"/>
  <c r="L240" i="1"/>
  <c r="C240" i="1"/>
  <c r="B240" i="1"/>
  <c r="CP239" i="1"/>
  <c r="CM239" i="1"/>
  <c r="CH239" i="1"/>
  <c r="L239" i="1"/>
  <c r="C239" i="1"/>
  <c r="B239" i="1"/>
  <c r="CP238" i="1"/>
  <c r="CM238" i="1"/>
  <c r="CH238" i="1"/>
  <c r="L238" i="1"/>
  <c r="C238" i="1"/>
  <c r="B238" i="1"/>
  <c r="CP237" i="1"/>
  <c r="CM237" i="1"/>
  <c r="CH237" i="1"/>
  <c r="BU237" i="1"/>
  <c r="L237" i="1"/>
  <c r="C237" i="1"/>
  <c r="B237" i="1"/>
  <c r="CP236" i="1"/>
  <c r="CM236" i="1"/>
  <c r="CH236" i="1"/>
  <c r="L236" i="1"/>
  <c r="C236" i="1"/>
  <c r="B236" i="1"/>
  <c r="CP235" i="1"/>
  <c r="CM235" i="1"/>
  <c r="CH235" i="1"/>
  <c r="L235" i="1"/>
  <c r="C235" i="1"/>
  <c r="B235" i="1"/>
  <c r="CP234" i="1"/>
  <c r="CM234" i="1"/>
  <c r="CH234" i="1"/>
  <c r="L234" i="1"/>
  <c r="C234" i="1"/>
  <c r="B234" i="1"/>
  <c r="CP233" i="1"/>
  <c r="CM233" i="1"/>
  <c r="CH233" i="1"/>
  <c r="L233" i="1"/>
  <c r="C233" i="1"/>
  <c r="B233" i="1"/>
  <c r="CP232" i="1"/>
  <c r="CM232" i="1"/>
  <c r="CH232" i="1"/>
  <c r="L232" i="1"/>
  <c r="C232" i="1"/>
  <c r="B232" i="1"/>
  <c r="CP231" i="1"/>
  <c r="CM231" i="1"/>
  <c r="CH231" i="1"/>
  <c r="L231" i="1"/>
  <c r="C231" i="1"/>
  <c r="B231" i="1"/>
  <c r="CP230" i="1"/>
  <c r="CM230" i="1"/>
  <c r="CN230" i="1" s="1"/>
  <c r="CQ230" i="1" s="1"/>
  <c r="CH230" i="1"/>
  <c r="S230" i="1"/>
  <c r="L230" i="1"/>
  <c r="C230" i="1"/>
  <c r="B230" i="1"/>
  <c r="CP229" i="1"/>
  <c r="CM229" i="1"/>
  <c r="CH229" i="1"/>
  <c r="L229" i="1"/>
  <c r="C229" i="1"/>
  <c r="B229" i="1"/>
  <c r="CP228" i="1"/>
  <c r="CM228" i="1"/>
  <c r="CH228" i="1"/>
  <c r="L228" i="1"/>
  <c r="C228" i="1"/>
  <c r="B228" i="1"/>
  <c r="CP227" i="1"/>
  <c r="CM227" i="1"/>
  <c r="CH227" i="1"/>
  <c r="L227" i="1"/>
  <c r="C227" i="1"/>
  <c r="B227" i="1"/>
  <c r="CP226" i="1"/>
  <c r="CM226" i="1"/>
  <c r="CH226" i="1"/>
  <c r="L226" i="1"/>
  <c r="C226" i="1"/>
  <c r="B226" i="1"/>
  <c r="CP225" i="1"/>
  <c r="CM225" i="1"/>
  <c r="CH225" i="1"/>
  <c r="L225" i="1"/>
  <c r="C225" i="1"/>
  <c r="B225" i="1"/>
  <c r="CP224" i="1"/>
  <c r="CM224" i="1"/>
  <c r="CH224" i="1"/>
  <c r="L224" i="1"/>
  <c r="C224" i="1"/>
  <c r="B224" i="1"/>
  <c r="CP223" i="1"/>
  <c r="CM223" i="1"/>
  <c r="CH223" i="1"/>
  <c r="L223" i="1"/>
  <c r="C223" i="1"/>
  <c r="B223" i="1"/>
  <c r="CP222" i="1"/>
  <c r="CM222" i="1"/>
  <c r="CH222" i="1"/>
  <c r="L222" i="1"/>
  <c r="C222" i="1"/>
  <c r="B222" i="1"/>
  <c r="CP221" i="1"/>
  <c r="CM221" i="1"/>
  <c r="CH221" i="1"/>
  <c r="L221" i="1"/>
  <c r="C221" i="1"/>
  <c r="B221" i="1"/>
  <c r="CP220" i="1"/>
  <c r="CM220" i="1"/>
  <c r="CH220" i="1"/>
  <c r="L220" i="1"/>
  <c r="C220" i="1"/>
  <c r="B220" i="1"/>
  <c r="CP219" i="1"/>
  <c r="CM219" i="1"/>
  <c r="CN219" i="1" s="1"/>
  <c r="CQ219" i="1" s="1"/>
  <c r="CH219" i="1"/>
  <c r="L219" i="1"/>
  <c r="C219" i="1"/>
  <c r="B219" i="1"/>
  <c r="CP218" i="1"/>
  <c r="CM218" i="1"/>
  <c r="CH218" i="1"/>
  <c r="L218" i="1"/>
  <c r="C218" i="1"/>
  <c r="B218" i="1"/>
  <c r="CP217" i="1"/>
  <c r="CM217" i="1"/>
  <c r="CH217" i="1"/>
  <c r="L217" i="1"/>
  <c r="C217" i="1"/>
  <c r="B217" i="1"/>
  <c r="CP216" i="1"/>
  <c r="CM216" i="1"/>
  <c r="CH216" i="1"/>
  <c r="L216" i="1"/>
  <c r="C216" i="1"/>
  <c r="B216" i="1"/>
  <c r="CP215" i="1"/>
  <c r="CM215" i="1"/>
  <c r="CH215" i="1"/>
  <c r="L215" i="1"/>
  <c r="C215" i="1"/>
  <c r="B215" i="1"/>
  <c r="CP214" i="1"/>
  <c r="CM214" i="1"/>
  <c r="CH214" i="1"/>
  <c r="L214" i="1"/>
  <c r="C214" i="1"/>
  <c r="B214" i="1"/>
  <c r="CP213" i="1"/>
  <c r="CM213" i="1"/>
  <c r="CH213" i="1"/>
  <c r="L213" i="1"/>
  <c r="C213" i="1"/>
  <c r="B213" i="1"/>
  <c r="CP212" i="1"/>
  <c r="CM212" i="1"/>
  <c r="CN212" i="1" s="1"/>
  <c r="CQ212" i="1" s="1"/>
  <c r="CH212" i="1"/>
  <c r="L212" i="1"/>
  <c r="C212" i="1"/>
  <c r="B212" i="1"/>
  <c r="CP211" i="1"/>
  <c r="CM211" i="1"/>
  <c r="CH211" i="1"/>
  <c r="L211" i="1"/>
  <c r="C211" i="1"/>
  <c r="B211" i="1"/>
  <c r="CP210" i="1"/>
  <c r="CM210" i="1"/>
  <c r="CN210" i="1" s="1"/>
  <c r="CQ210" i="1" s="1"/>
  <c r="CH210" i="1"/>
  <c r="L210" i="1"/>
  <c r="C210" i="1"/>
  <c r="B210" i="1"/>
  <c r="CP209" i="1"/>
  <c r="CM209" i="1"/>
  <c r="CN209" i="1" s="1"/>
  <c r="CQ209" i="1" s="1"/>
  <c r="CH209" i="1"/>
  <c r="L209" i="1"/>
  <c r="C209" i="1"/>
  <c r="B209" i="1"/>
  <c r="CP208" i="1"/>
  <c r="CM208" i="1"/>
  <c r="CH208" i="1"/>
  <c r="L208" i="1"/>
  <c r="C208" i="1"/>
  <c r="B208" i="1"/>
  <c r="CP207" i="1"/>
  <c r="CM207" i="1"/>
  <c r="CH207" i="1"/>
  <c r="L207" i="1"/>
  <c r="C207" i="1"/>
  <c r="B207" i="1"/>
  <c r="CP206" i="1"/>
  <c r="CM206" i="1"/>
  <c r="CH206" i="1"/>
  <c r="L206" i="1"/>
  <c r="C206" i="1"/>
  <c r="B206" i="1"/>
  <c r="CP205" i="1"/>
  <c r="CM205" i="1"/>
  <c r="CH205" i="1"/>
  <c r="L205" i="1"/>
  <c r="C205" i="1"/>
  <c r="B205" i="1"/>
  <c r="CP204" i="1"/>
  <c r="CM204" i="1"/>
  <c r="CH204" i="1"/>
  <c r="L204" i="1"/>
  <c r="C204" i="1"/>
  <c r="B204" i="1"/>
  <c r="CP203" i="1"/>
  <c r="CM203" i="1"/>
  <c r="CH203" i="1"/>
  <c r="L203" i="1"/>
  <c r="C203" i="1"/>
  <c r="B203" i="1"/>
  <c r="CP202" i="1"/>
  <c r="CM202" i="1"/>
  <c r="CH202" i="1"/>
  <c r="L202" i="1"/>
  <c r="C202" i="1"/>
  <c r="B202" i="1"/>
  <c r="CP201" i="1"/>
  <c r="CM201" i="1"/>
  <c r="CH201" i="1"/>
  <c r="L201" i="1"/>
  <c r="C201" i="1"/>
  <c r="B201" i="1"/>
  <c r="CP200" i="1"/>
  <c r="CM200" i="1"/>
  <c r="CH200" i="1"/>
  <c r="L200" i="1"/>
  <c r="C200" i="1"/>
  <c r="B200" i="1"/>
  <c r="CP199" i="1"/>
  <c r="CM199" i="1"/>
  <c r="CH199" i="1"/>
  <c r="L199" i="1"/>
  <c r="C199" i="1"/>
  <c r="B199" i="1"/>
  <c r="CP198" i="1"/>
  <c r="CM198" i="1"/>
  <c r="CN198" i="1" s="1"/>
  <c r="CQ198" i="1" s="1"/>
  <c r="CH198" i="1"/>
  <c r="L198" i="1"/>
  <c r="C198" i="1"/>
  <c r="B198" i="1"/>
  <c r="CP197" i="1"/>
  <c r="CM197" i="1"/>
  <c r="CH197" i="1"/>
  <c r="L197" i="1"/>
  <c r="C197" i="1"/>
  <c r="B197" i="1"/>
  <c r="CP196" i="1"/>
  <c r="CM196" i="1"/>
  <c r="CH196" i="1"/>
  <c r="L196" i="1"/>
  <c r="C196" i="1"/>
  <c r="B196" i="1"/>
  <c r="CP195" i="1"/>
  <c r="CM195" i="1"/>
  <c r="CH195" i="1"/>
  <c r="L195" i="1"/>
  <c r="C195" i="1"/>
  <c r="B195" i="1"/>
  <c r="CP194" i="1"/>
  <c r="CM194" i="1"/>
  <c r="CH194" i="1"/>
  <c r="L194" i="1"/>
  <c r="C194" i="1"/>
  <c r="B194" i="1"/>
  <c r="CP193" i="1"/>
  <c r="CM193" i="1"/>
  <c r="CH193" i="1"/>
  <c r="L193" i="1"/>
  <c r="C193" i="1"/>
  <c r="B193" i="1"/>
  <c r="CP192" i="1"/>
  <c r="CM192" i="1"/>
  <c r="CH192" i="1"/>
  <c r="L192" i="1"/>
  <c r="C192" i="1"/>
  <c r="B192" i="1"/>
  <c r="CP191" i="1"/>
  <c r="CM191" i="1"/>
  <c r="CH191" i="1"/>
  <c r="L191" i="1"/>
  <c r="C191" i="1"/>
  <c r="B191" i="1"/>
  <c r="CP190" i="1"/>
  <c r="CM190" i="1"/>
  <c r="CH190" i="1"/>
  <c r="L190" i="1"/>
  <c r="C190" i="1"/>
  <c r="B190" i="1"/>
  <c r="CP189" i="1"/>
  <c r="CM189" i="1"/>
  <c r="CH189" i="1"/>
  <c r="L189" i="1"/>
  <c r="C189" i="1"/>
  <c r="B189" i="1"/>
  <c r="CP188" i="1"/>
  <c r="CM188" i="1"/>
  <c r="CH188" i="1"/>
  <c r="L188" i="1"/>
  <c r="C188" i="1"/>
  <c r="B188" i="1"/>
  <c r="CP187" i="1"/>
  <c r="CM187" i="1"/>
  <c r="CH187" i="1"/>
  <c r="L187" i="1"/>
  <c r="C187" i="1"/>
  <c r="B187" i="1"/>
  <c r="CP186" i="1"/>
  <c r="CM186" i="1"/>
  <c r="CH186" i="1"/>
  <c r="L186" i="1"/>
  <c r="C186" i="1"/>
  <c r="B186" i="1"/>
  <c r="CP185" i="1"/>
  <c r="CM185" i="1"/>
  <c r="CH185" i="1"/>
  <c r="L185" i="1"/>
  <c r="C185" i="1"/>
  <c r="B185" i="1"/>
  <c r="CP184" i="1"/>
  <c r="CM184" i="1"/>
  <c r="CH184" i="1"/>
  <c r="L184" i="1"/>
  <c r="C184" i="1"/>
  <c r="B184" i="1"/>
  <c r="CP183" i="1"/>
  <c r="CM183" i="1"/>
  <c r="CH183" i="1"/>
  <c r="L183" i="1"/>
  <c r="C183" i="1"/>
  <c r="B183" i="1"/>
  <c r="CP182" i="1"/>
  <c r="CM182" i="1"/>
  <c r="CH182" i="1"/>
  <c r="L182" i="1"/>
  <c r="C182" i="1"/>
  <c r="B182" i="1"/>
  <c r="CP181" i="1"/>
  <c r="CM181" i="1"/>
  <c r="CH181" i="1"/>
  <c r="L181" i="1"/>
  <c r="C181" i="1"/>
  <c r="B181" i="1"/>
  <c r="CP180" i="1"/>
  <c r="CM180" i="1"/>
  <c r="CH180" i="1"/>
  <c r="L180" i="1"/>
  <c r="C180" i="1"/>
  <c r="B180" i="1"/>
  <c r="CP179" i="1"/>
  <c r="CM179" i="1"/>
  <c r="CN179" i="1" s="1"/>
  <c r="CQ179" i="1" s="1"/>
  <c r="CH179" i="1"/>
  <c r="L179" i="1"/>
  <c r="C179" i="1"/>
  <c r="B179" i="1"/>
  <c r="CP178" i="1"/>
  <c r="CM178" i="1"/>
  <c r="CN178" i="1" s="1"/>
  <c r="CQ178" i="1" s="1"/>
  <c r="CH178" i="1"/>
  <c r="L178" i="1"/>
  <c r="C178" i="1"/>
  <c r="B178" i="1"/>
  <c r="CP177" i="1"/>
  <c r="CM177" i="1"/>
  <c r="CN177" i="1" s="1"/>
  <c r="CQ177" i="1" s="1"/>
  <c r="CH177" i="1"/>
  <c r="L177" i="1"/>
  <c r="C177" i="1"/>
  <c r="B177" i="1"/>
  <c r="CP176" i="1"/>
  <c r="CM176" i="1"/>
  <c r="CN176" i="1" s="1"/>
  <c r="CQ176" i="1" s="1"/>
  <c r="CH176" i="1"/>
  <c r="L176" i="1"/>
  <c r="C176" i="1"/>
  <c r="B176" i="1"/>
  <c r="CP175" i="1"/>
  <c r="CM175" i="1"/>
  <c r="CH175" i="1"/>
  <c r="L175" i="1"/>
  <c r="C175" i="1"/>
  <c r="B175" i="1"/>
  <c r="CP174" i="1"/>
  <c r="CM174" i="1"/>
  <c r="CH174" i="1"/>
  <c r="L174" i="1"/>
  <c r="C174" i="1"/>
  <c r="B174" i="1"/>
  <c r="CP173" i="1"/>
  <c r="CM173" i="1"/>
  <c r="CH173" i="1"/>
  <c r="L173" i="1"/>
  <c r="C173" i="1"/>
  <c r="B173" i="1"/>
  <c r="CP172" i="1"/>
  <c r="CM172" i="1"/>
  <c r="CH172" i="1"/>
  <c r="L172" i="1"/>
  <c r="C172" i="1"/>
  <c r="B172" i="1"/>
  <c r="CP171" i="1"/>
  <c r="CM171" i="1"/>
  <c r="CH171" i="1"/>
  <c r="L171" i="1"/>
  <c r="C171" i="1"/>
  <c r="B171" i="1"/>
  <c r="CP170" i="1"/>
  <c r="CM170" i="1"/>
  <c r="CH170" i="1"/>
  <c r="L170" i="1"/>
  <c r="C170" i="1"/>
  <c r="B170" i="1"/>
  <c r="CP169" i="1"/>
  <c r="CM169" i="1"/>
  <c r="CH169" i="1"/>
  <c r="L169" i="1"/>
  <c r="C169" i="1"/>
  <c r="B169" i="1"/>
  <c r="CP168" i="1"/>
  <c r="CM168" i="1"/>
  <c r="CH168" i="1"/>
  <c r="L168" i="1"/>
  <c r="C168" i="1"/>
  <c r="B168" i="1"/>
  <c r="CP167" i="1"/>
  <c r="CM167" i="1"/>
  <c r="CH167" i="1"/>
  <c r="L167" i="1"/>
  <c r="C167" i="1"/>
  <c r="B167" i="1"/>
  <c r="CP166" i="1"/>
  <c r="CM166" i="1"/>
  <c r="CH166" i="1"/>
  <c r="L166" i="1"/>
  <c r="C166" i="1"/>
  <c r="B166" i="1"/>
  <c r="CP165" i="1"/>
  <c r="CM165" i="1"/>
  <c r="CH165" i="1"/>
  <c r="L165" i="1"/>
  <c r="C165" i="1"/>
  <c r="B165" i="1"/>
  <c r="CP164" i="1"/>
  <c r="CM164" i="1"/>
  <c r="CH164" i="1"/>
  <c r="L164" i="1"/>
  <c r="C164" i="1"/>
  <c r="B164" i="1"/>
  <c r="CP163" i="1"/>
  <c r="CM163" i="1"/>
  <c r="CH163" i="1"/>
  <c r="L163" i="1"/>
  <c r="C163" i="1"/>
  <c r="B163" i="1"/>
  <c r="CP162" i="1"/>
  <c r="CM162" i="1"/>
  <c r="CH162" i="1"/>
  <c r="L162" i="1"/>
  <c r="C162" i="1"/>
  <c r="B162" i="1"/>
  <c r="CP161" i="1"/>
  <c r="CM161" i="1"/>
  <c r="CQ161" i="1" s="1"/>
  <c r="CH161" i="1"/>
  <c r="L161" i="1"/>
  <c r="C161" i="1"/>
  <c r="B161" i="1"/>
  <c r="CP160" i="1"/>
  <c r="CM160" i="1"/>
  <c r="CH160" i="1"/>
  <c r="L160" i="1"/>
  <c r="C160" i="1"/>
  <c r="B160" i="1"/>
  <c r="CP159" i="1"/>
  <c r="CM159" i="1"/>
  <c r="CH159" i="1"/>
  <c r="L159" i="1"/>
  <c r="C159" i="1"/>
  <c r="B159" i="1"/>
  <c r="CP158" i="1"/>
  <c r="CM158" i="1"/>
  <c r="CN158" i="1" s="1"/>
  <c r="CQ158" i="1" s="1"/>
  <c r="CH158" i="1"/>
  <c r="L158" i="1"/>
  <c r="C158" i="1"/>
  <c r="B158" i="1"/>
  <c r="CP157" i="1"/>
  <c r="CM157" i="1"/>
  <c r="CN157" i="1" s="1"/>
  <c r="CQ157" i="1" s="1"/>
  <c r="CH157" i="1"/>
  <c r="L157" i="1"/>
  <c r="C157" i="1"/>
  <c r="B157" i="1"/>
  <c r="CP156" i="1"/>
  <c r="CM156" i="1"/>
  <c r="CN156" i="1" s="1"/>
  <c r="CQ156" i="1" s="1"/>
  <c r="CH156" i="1"/>
  <c r="L156" i="1"/>
  <c r="C156" i="1"/>
  <c r="B156" i="1"/>
  <c r="CP155" i="1"/>
  <c r="CM155" i="1"/>
  <c r="CH155" i="1"/>
  <c r="L155" i="1"/>
  <c r="C155" i="1"/>
  <c r="B155" i="1"/>
  <c r="CP154" i="1"/>
  <c r="CM154" i="1"/>
  <c r="CH154" i="1"/>
  <c r="L154" i="1"/>
  <c r="C154" i="1"/>
  <c r="B154" i="1"/>
  <c r="CP153" i="1"/>
  <c r="CM153" i="1"/>
  <c r="CH153" i="1"/>
  <c r="L153" i="1"/>
  <c r="C153" i="1"/>
  <c r="B153" i="1"/>
  <c r="CP152" i="1"/>
  <c r="CM152" i="1"/>
  <c r="CH152" i="1"/>
  <c r="L152" i="1"/>
  <c r="C152" i="1"/>
  <c r="B152" i="1"/>
  <c r="CP151" i="1"/>
  <c r="CM151" i="1"/>
  <c r="CN151" i="1" s="1"/>
  <c r="CQ151" i="1" s="1"/>
  <c r="CH151" i="1"/>
  <c r="L151" i="1"/>
  <c r="C151" i="1"/>
  <c r="B151" i="1"/>
  <c r="CP150" i="1"/>
  <c r="CM150" i="1"/>
  <c r="CH150" i="1"/>
  <c r="L150" i="1"/>
  <c r="C150" i="1"/>
  <c r="B150" i="1"/>
  <c r="CP149" i="1"/>
  <c r="CM149" i="1"/>
  <c r="CH149" i="1"/>
  <c r="L149" i="1"/>
  <c r="C149" i="1"/>
  <c r="B149" i="1"/>
  <c r="CP148" i="1"/>
  <c r="CM148" i="1"/>
  <c r="CH148" i="1"/>
  <c r="L148" i="1"/>
  <c r="C148" i="1"/>
  <c r="B148" i="1"/>
  <c r="CP147" i="1"/>
  <c r="CM147" i="1"/>
  <c r="CH147" i="1"/>
  <c r="L147" i="1"/>
  <c r="C147" i="1"/>
  <c r="B147" i="1"/>
  <c r="CP146" i="1"/>
  <c r="CM146" i="1"/>
  <c r="CH146" i="1"/>
  <c r="L146" i="1"/>
  <c r="C146" i="1"/>
  <c r="B146" i="1"/>
  <c r="CP145" i="1"/>
  <c r="CM145" i="1"/>
  <c r="CH145" i="1"/>
  <c r="L145" i="1"/>
  <c r="C145" i="1"/>
  <c r="B145" i="1"/>
  <c r="CP144" i="1"/>
  <c r="CM144" i="1"/>
  <c r="CH144" i="1"/>
  <c r="L144" i="1"/>
  <c r="C144" i="1"/>
  <c r="B144" i="1"/>
  <c r="CP143" i="1"/>
  <c r="CM143" i="1"/>
  <c r="CH143" i="1"/>
  <c r="L143" i="1"/>
  <c r="C143" i="1"/>
  <c r="B143" i="1"/>
  <c r="CP142" i="1"/>
  <c r="CM142" i="1"/>
  <c r="CH142" i="1"/>
  <c r="L142" i="1"/>
  <c r="C142" i="1"/>
  <c r="B142" i="1"/>
  <c r="CP141" i="1"/>
  <c r="CM141" i="1"/>
  <c r="CH141" i="1"/>
  <c r="L141" i="1"/>
  <c r="C141" i="1"/>
  <c r="B141" i="1"/>
  <c r="CP140" i="1"/>
  <c r="CM140" i="1"/>
  <c r="CH140" i="1"/>
  <c r="L140" i="1"/>
  <c r="C140" i="1"/>
  <c r="B140" i="1"/>
  <c r="CP139" i="1"/>
  <c r="CM139" i="1"/>
  <c r="CH139" i="1"/>
  <c r="L139" i="1"/>
  <c r="C139" i="1"/>
  <c r="B139" i="1"/>
  <c r="CP138" i="1"/>
  <c r="CM138" i="1"/>
  <c r="CH138" i="1"/>
  <c r="L138" i="1"/>
  <c r="C138" i="1"/>
  <c r="B138" i="1"/>
  <c r="CP137" i="1"/>
  <c r="CM137" i="1"/>
  <c r="CH137" i="1"/>
  <c r="L137" i="1"/>
  <c r="C137" i="1"/>
  <c r="B137" i="1"/>
  <c r="CP136" i="1"/>
  <c r="CM136" i="1"/>
  <c r="CH136" i="1"/>
  <c r="L136" i="1"/>
  <c r="C136" i="1"/>
  <c r="B136" i="1"/>
  <c r="CP135" i="1"/>
  <c r="CM135" i="1"/>
  <c r="CH135" i="1"/>
  <c r="L135" i="1"/>
  <c r="C135" i="1"/>
  <c r="B135" i="1"/>
  <c r="CP134" i="1"/>
  <c r="CM134" i="1"/>
  <c r="CH134" i="1"/>
  <c r="L134" i="1"/>
  <c r="C134" i="1"/>
  <c r="B134" i="1"/>
  <c r="CP133" i="1"/>
  <c r="CM133" i="1"/>
  <c r="CH133" i="1"/>
  <c r="L133" i="1"/>
  <c r="C133" i="1"/>
  <c r="B133" i="1"/>
  <c r="CP132" i="1"/>
  <c r="CM132" i="1"/>
  <c r="CH132" i="1"/>
  <c r="L132" i="1"/>
  <c r="C132" i="1"/>
  <c r="B132" i="1"/>
  <c r="CP131" i="1"/>
  <c r="CM131" i="1"/>
  <c r="CH131" i="1"/>
  <c r="L131" i="1"/>
  <c r="C131" i="1"/>
  <c r="B131" i="1"/>
  <c r="CP130" i="1"/>
  <c r="CM130" i="1"/>
  <c r="CH130" i="1"/>
  <c r="L130" i="1"/>
  <c r="C130" i="1"/>
  <c r="B130" i="1"/>
  <c r="CP129" i="1"/>
  <c r="CM129" i="1"/>
  <c r="CH129" i="1"/>
  <c r="L129" i="1"/>
  <c r="C129" i="1"/>
  <c r="B129" i="1"/>
  <c r="CP128" i="1"/>
  <c r="CM128" i="1"/>
  <c r="CH128" i="1"/>
  <c r="L128" i="1"/>
  <c r="C128" i="1"/>
  <c r="B128" i="1"/>
  <c r="CP127" i="1"/>
  <c r="CM127" i="1"/>
  <c r="CH127" i="1"/>
  <c r="L127" i="1"/>
  <c r="C127" i="1"/>
  <c r="B127" i="1"/>
  <c r="CP126" i="1"/>
  <c r="CM126" i="1"/>
  <c r="CH126" i="1"/>
  <c r="L126" i="1"/>
  <c r="C126" i="1"/>
  <c r="B126" i="1"/>
  <c r="CP125" i="1"/>
  <c r="CM125" i="1"/>
  <c r="CH125" i="1"/>
  <c r="L125" i="1"/>
  <c r="C125" i="1"/>
  <c r="B125" i="1"/>
  <c r="CP124" i="1"/>
  <c r="CM124" i="1"/>
  <c r="CH124" i="1"/>
  <c r="L124" i="1"/>
  <c r="C124" i="1"/>
  <c r="B124" i="1"/>
  <c r="CP123" i="1"/>
  <c r="CM123" i="1"/>
  <c r="CH123" i="1"/>
  <c r="L123" i="1"/>
  <c r="C123" i="1"/>
  <c r="B123" i="1"/>
  <c r="CP122" i="1"/>
  <c r="CM122" i="1"/>
  <c r="CN122" i="1" s="1"/>
  <c r="CQ122" i="1" s="1"/>
  <c r="CH122" i="1"/>
  <c r="L122" i="1"/>
  <c r="C122" i="1"/>
  <c r="B122" i="1"/>
  <c r="CP121" i="1"/>
  <c r="CM121" i="1"/>
  <c r="CH121" i="1"/>
  <c r="L121" i="1"/>
  <c r="C121" i="1"/>
  <c r="B121" i="1"/>
  <c r="CP120" i="1"/>
  <c r="CM120" i="1"/>
  <c r="CH120" i="1"/>
  <c r="L120" i="1"/>
  <c r="C120" i="1"/>
  <c r="B120" i="1"/>
  <c r="CP119" i="1"/>
  <c r="CM119" i="1"/>
  <c r="CH119" i="1"/>
  <c r="L119" i="1"/>
  <c r="C119" i="1"/>
  <c r="B119" i="1"/>
  <c r="CP118" i="1"/>
  <c r="CM118" i="1"/>
  <c r="CH118" i="1"/>
  <c r="L118" i="1"/>
  <c r="C118" i="1"/>
  <c r="B118" i="1"/>
  <c r="CP117" i="1"/>
  <c r="CM117" i="1"/>
  <c r="CH117" i="1"/>
  <c r="L117" i="1"/>
  <c r="C117" i="1"/>
  <c r="B117" i="1"/>
  <c r="CP116" i="1"/>
  <c r="CM116" i="1"/>
  <c r="CH116" i="1"/>
  <c r="L116" i="1"/>
  <c r="C116" i="1"/>
  <c r="B116" i="1"/>
  <c r="CP115" i="1"/>
  <c r="CM115" i="1"/>
  <c r="CH115" i="1"/>
  <c r="L115" i="1"/>
  <c r="C115" i="1"/>
  <c r="B115" i="1"/>
  <c r="CP114" i="1"/>
  <c r="CM114" i="1"/>
  <c r="CH114" i="1"/>
  <c r="L114" i="1"/>
  <c r="C114" i="1"/>
  <c r="B114" i="1"/>
  <c r="CP113" i="1"/>
  <c r="CM113" i="1"/>
  <c r="CH113" i="1"/>
  <c r="L113" i="1"/>
  <c r="C113" i="1"/>
  <c r="B113" i="1"/>
  <c r="CP112" i="1"/>
  <c r="CM112" i="1"/>
  <c r="CH112" i="1"/>
  <c r="L112" i="1"/>
  <c r="C112" i="1"/>
  <c r="B112" i="1"/>
  <c r="CP111" i="1"/>
  <c r="CM111" i="1"/>
  <c r="CH111" i="1"/>
  <c r="L111" i="1"/>
  <c r="C111" i="1"/>
  <c r="B111" i="1"/>
  <c r="CP110" i="1"/>
  <c r="CM110" i="1"/>
  <c r="CH110" i="1"/>
  <c r="L110" i="1"/>
  <c r="C110" i="1"/>
  <c r="B110" i="1"/>
  <c r="CP109" i="1"/>
  <c r="CM109" i="1"/>
  <c r="CH109" i="1"/>
  <c r="L109" i="1"/>
  <c r="C109" i="1"/>
  <c r="B109" i="1"/>
  <c r="CP108" i="1"/>
  <c r="CM108" i="1"/>
  <c r="CH108" i="1"/>
  <c r="L108" i="1"/>
  <c r="C108" i="1"/>
  <c r="B108" i="1"/>
  <c r="CP107" i="1"/>
  <c r="CM107" i="1"/>
  <c r="CH107" i="1"/>
  <c r="L107" i="1"/>
  <c r="C107" i="1"/>
  <c r="B107" i="1"/>
  <c r="CP106" i="1"/>
  <c r="CM106" i="1"/>
  <c r="CH106" i="1"/>
  <c r="L106" i="1"/>
  <c r="C106" i="1"/>
  <c r="B106" i="1"/>
  <c r="CP105" i="1"/>
  <c r="CM105" i="1"/>
  <c r="CH105" i="1"/>
  <c r="L105" i="1"/>
  <c r="C105" i="1"/>
  <c r="B105" i="1"/>
  <c r="CP104" i="1"/>
  <c r="CM104" i="1"/>
  <c r="CH104" i="1"/>
  <c r="L104" i="1"/>
  <c r="C104" i="1"/>
  <c r="B104" i="1"/>
  <c r="CP103" i="1"/>
  <c r="CM103" i="1"/>
  <c r="CH103" i="1"/>
  <c r="L103" i="1"/>
  <c r="C103" i="1"/>
  <c r="B103" i="1"/>
  <c r="CP102" i="1"/>
  <c r="CM102" i="1"/>
  <c r="CH102" i="1"/>
  <c r="L102" i="1"/>
  <c r="C102" i="1"/>
  <c r="B102" i="1"/>
  <c r="CP101" i="1"/>
  <c r="CM101" i="1"/>
  <c r="CH101" i="1"/>
  <c r="L101" i="1"/>
  <c r="C101" i="1"/>
  <c r="B101" i="1"/>
  <c r="CP100" i="1"/>
  <c r="CM100" i="1"/>
  <c r="CH100" i="1"/>
  <c r="L100" i="1"/>
  <c r="C100" i="1"/>
  <c r="B100" i="1"/>
  <c r="CP99" i="1"/>
  <c r="CM99" i="1"/>
  <c r="CH99" i="1"/>
  <c r="L99" i="1"/>
  <c r="C99" i="1"/>
  <c r="B99" i="1"/>
  <c r="CP98" i="1"/>
  <c r="CM98" i="1"/>
  <c r="CH98" i="1"/>
  <c r="L98" i="1"/>
  <c r="C98" i="1"/>
  <c r="B98" i="1"/>
  <c r="CP97" i="1"/>
  <c r="CM97" i="1"/>
  <c r="CH97" i="1"/>
  <c r="L97" i="1"/>
  <c r="C97" i="1"/>
  <c r="B97" i="1"/>
  <c r="CP96" i="1"/>
  <c r="CM96" i="1"/>
  <c r="CH96" i="1"/>
  <c r="L96" i="1"/>
  <c r="C96" i="1"/>
  <c r="B96" i="1"/>
  <c r="CP95" i="1"/>
  <c r="CM95" i="1"/>
  <c r="CH95" i="1"/>
  <c r="L95" i="1"/>
  <c r="C95" i="1"/>
  <c r="B95" i="1"/>
  <c r="CP94" i="1"/>
  <c r="CM94" i="1"/>
  <c r="CH94" i="1"/>
  <c r="L94" i="1"/>
  <c r="C94" i="1"/>
  <c r="B94" i="1"/>
  <c r="CP93" i="1"/>
  <c r="CM93" i="1"/>
  <c r="CH93" i="1"/>
  <c r="L93" i="1"/>
  <c r="C93" i="1"/>
  <c r="B93" i="1"/>
  <c r="CP92" i="1"/>
  <c r="CM92" i="1"/>
  <c r="CH92" i="1"/>
  <c r="L92" i="1"/>
  <c r="C92" i="1"/>
  <c r="B92" i="1"/>
  <c r="CP91" i="1"/>
  <c r="CM91" i="1"/>
  <c r="CH91" i="1"/>
  <c r="L91" i="1"/>
  <c r="C91" i="1"/>
  <c r="B91" i="1"/>
  <c r="CP90" i="1"/>
  <c r="CM90" i="1"/>
  <c r="CH90" i="1"/>
  <c r="L90" i="1"/>
  <c r="C90" i="1"/>
  <c r="B90" i="1"/>
  <c r="CP89" i="1"/>
  <c r="CM89" i="1"/>
  <c r="CH89" i="1"/>
  <c r="L89" i="1"/>
  <c r="C89" i="1"/>
  <c r="B89" i="1"/>
  <c r="CP88" i="1"/>
  <c r="CM88" i="1"/>
  <c r="CH88" i="1"/>
  <c r="L88" i="1"/>
  <c r="C88" i="1"/>
  <c r="B88" i="1"/>
  <c r="CP87" i="1"/>
  <c r="CM87" i="1"/>
  <c r="CH87" i="1"/>
  <c r="L87" i="1"/>
  <c r="C87" i="1"/>
  <c r="B87" i="1"/>
  <c r="CP86" i="1"/>
  <c r="CM86" i="1"/>
  <c r="CH86" i="1"/>
  <c r="L86" i="1"/>
  <c r="C86" i="1"/>
  <c r="B86" i="1"/>
  <c r="CP85" i="1"/>
  <c r="CM85" i="1"/>
  <c r="CH85" i="1"/>
  <c r="L85" i="1"/>
  <c r="C85" i="1"/>
  <c r="B85" i="1"/>
  <c r="CP84" i="1"/>
  <c r="CM84" i="1"/>
  <c r="CH84" i="1"/>
  <c r="L84" i="1"/>
  <c r="C84" i="1"/>
  <c r="B84" i="1"/>
  <c r="CP83" i="1"/>
  <c r="CM83" i="1"/>
  <c r="CH83" i="1"/>
  <c r="L83" i="1"/>
  <c r="C83" i="1"/>
  <c r="B83" i="1"/>
  <c r="CP82" i="1"/>
  <c r="CM82" i="1"/>
  <c r="CH82" i="1"/>
  <c r="L82" i="1"/>
  <c r="C82" i="1"/>
  <c r="B82" i="1"/>
  <c r="CP81" i="1"/>
  <c r="CM81" i="1"/>
  <c r="CH81" i="1"/>
  <c r="L81" i="1"/>
  <c r="C81" i="1"/>
  <c r="B81" i="1"/>
  <c r="CP80" i="1"/>
  <c r="CM80" i="1"/>
  <c r="CH80" i="1"/>
  <c r="L80" i="1"/>
  <c r="C80" i="1"/>
  <c r="B80" i="1"/>
  <c r="CP79" i="1"/>
  <c r="CM79" i="1"/>
  <c r="CH79" i="1"/>
  <c r="L79" i="1"/>
  <c r="C79" i="1"/>
  <c r="B79" i="1"/>
  <c r="CP78" i="1"/>
  <c r="CM78" i="1"/>
  <c r="CH78" i="1"/>
  <c r="L78" i="1"/>
  <c r="C78" i="1"/>
  <c r="B78" i="1"/>
  <c r="CP77" i="1"/>
  <c r="CM77" i="1"/>
  <c r="CH77" i="1"/>
  <c r="L77" i="1"/>
  <c r="C77" i="1"/>
  <c r="B77" i="1"/>
  <c r="CP76" i="1"/>
  <c r="CM76" i="1"/>
  <c r="CH76" i="1"/>
  <c r="L76" i="1"/>
  <c r="C76" i="1"/>
  <c r="B76" i="1"/>
  <c r="CP75" i="1"/>
  <c r="CM75" i="1"/>
  <c r="CH75" i="1"/>
  <c r="L75" i="1"/>
  <c r="C75" i="1"/>
  <c r="B75" i="1"/>
  <c r="CP74" i="1"/>
  <c r="CM74" i="1"/>
  <c r="CH74" i="1"/>
  <c r="L74" i="1"/>
  <c r="C74" i="1"/>
  <c r="B74" i="1"/>
  <c r="CP73" i="1"/>
  <c r="CM73" i="1"/>
  <c r="CH73" i="1"/>
  <c r="L73" i="1"/>
  <c r="C73" i="1"/>
  <c r="B73" i="1"/>
  <c r="CP72" i="1"/>
  <c r="CM72" i="1"/>
  <c r="CH72" i="1"/>
  <c r="L72" i="1"/>
  <c r="C72" i="1"/>
  <c r="B72" i="1"/>
  <c r="CP71" i="1"/>
  <c r="CM71" i="1"/>
  <c r="CH71" i="1"/>
  <c r="L71" i="1"/>
  <c r="C71" i="1"/>
  <c r="B71" i="1"/>
  <c r="CP70" i="1"/>
  <c r="CM70" i="1"/>
  <c r="CH70" i="1"/>
  <c r="L70" i="1"/>
  <c r="C70" i="1"/>
  <c r="B70" i="1"/>
  <c r="CP69" i="1"/>
  <c r="CM69" i="1"/>
  <c r="CH69" i="1"/>
  <c r="L69" i="1"/>
  <c r="C69" i="1"/>
  <c r="B69" i="1"/>
  <c r="CP68" i="1"/>
  <c r="CM68" i="1"/>
  <c r="CH68" i="1"/>
  <c r="L68" i="1"/>
  <c r="C68" i="1"/>
  <c r="B68" i="1"/>
  <c r="CP67" i="1"/>
  <c r="CM67" i="1"/>
  <c r="CH67" i="1"/>
  <c r="L67" i="1"/>
  <c r="C67" i="1"/>
  <c r="B67" i="1"/>
  <c r="CP66" i="1"/>
  <c r="CM66" i="1"/>
  <c r="CH66" i="1"/>
  <c r="L66" i="1"/>
  <c r="C66" i="1"/>
  <c r="B66" i="1"/>
  <c r="CP65" i="1"/>
  <c r="CM65" i="1"/>
  <c r="CH65" i="1"/>
  <c r="L65" i="1"/>
  <c r="C65" i="1"/>
  <c r="B65" i="1"/>
  <c r="CP64" i="1"/>
  <c r="CM64" i="1"/>
  <c r="CH64" i="1"/>
  <c r="L64" i="1"/>
  <c r="C64" i="1"/>
  <c r="B64" i="1"/>
  <c r="CP63" i="1"/>
  <c r="CM63" i="1"/>
  <c r="CH63" i="1"/>
  <c r="L63" i="1"/>
  <c r="C63" i="1"/>
  <c r="B63" i="1"/>
  <c r="CP62" i="1"/>
  <c r="CM62" i="1"/>
  <c r="CH62" i="1"/>
  <c r="L62" i="1"/>
  <c r="C62" i="1"/>
  <c r="B62" i="1"/>
  <c r="CP61" i="1"/>
  <c r="CM61" i="1"/>
  <c r="CH61" i="1"/>
  <c r="L61" i="1"/>
  <c r="C61" i="1"/>
  <c r="B61" i="1"/>
  <c r="CP60" i="1"/>
  <c r="CM60" i="1"/>
  <c r="CH60" i="1"/>
  <c r="L60" i="1"/>
  <c r="C60" i="1"/>
  <c r="B60" i="1"/>
  <c r="CP59" i="1"/>
  <c r="CM59" i="1"/>
  <c r="CH59" i="1"/>
  <c r="L59" i="1"/>
  <c r="C59" i="1"/>
  <c r="B59" i="1"/>
  <c r="CP58" i="1"/>
  <c r="CM58" i="1"/>
  <c r="CH58" i="1"/>
  <c r="L58" i="1"/>
  <c r="C58" i="1"/>
  <c r="B58" i="1"/>
  <c r="CP57" i="1"/>
  <c r="CM57" i="1"/>
  <c r="CH57" i="1"/>
  <c r="L57" i="1"/>
  <c r="C57" i="1"/>
  <c r="B57" i="1"/>
  <c r="CP56" i="1"/>
  <c r="CM56" i="1"/>
  <c r="CH56" i="1"/>
  <c r="L56" i="1"/>
  <c r="C56" i="1"/>
  <c r="B56" i="1"/>
  <c r="CP55" i="1"/>
  <c r="CM55" i="1"/>
  <c r="CH55" i="1"/>
  <c r="L55" i="1"/>
  <c r="C55" i="1"/>
  <c r="B55" i="1"/>
  <c r="CP54" i="1"/>
  <c r="CM54" i="1"/>
  <c r="CH54" i="1"/>
  <c r="L54" i="1"/>
  <c r="C54" i="1"/>
  <c r="B54" i="1"/>
  <c r="CP53" i="1"/>
  <c r="CM53" i="1"/>
  <c r="CH53" i="1"/>
  <c r="L53" i="1"/>
  <c r="C53" i="1"/>
  <c r="B53" i="1"/>
  <c r="CP52" i="1"/>
  <c r="CM52" i="1"/>
  <c r="CH52" i="1"/>
  <c r="L52" i="1"/>
  <c r="C52" i="1"/>
  <c r="B52" i="1"/>
  <c r="CP51" i="1"/>
  <c r="CM51" i="1"/>
  <c r="CH51" i="1"/>
  <c r="L51" i="1"/>
  <c r="C51" i="1"/>
  <c r="B51" i="1"/>
  <c r="CP50" i="1"/>
  <c r="CM50" i="1"/>
  <c r="CH50" i="1"/>
  <c r="L50" i="1"/>
  <c r="C50" i="1"/>
  <c r="B50" i="1"/>
  <c r="CP49" i="1"/>
  <c r="CM49" i="1"/>
  <c r="CH49" i="1"/>
  <c r="L49" i="1"/>
  <c r="C49" i="1"/>
  <c r="B49" i="1"/>
  <c r="CP48" i="1"/>
  <c r="CM48" i="1"/>
  <c r="CH48" i="1"/>
  <c r="L48" i="1"/>
  <c r="C48" i="1"/>
  <c r="B48" i="1"/>
  <c r="CP47" i="1"/>
  <c r="CM47" i="1"/>
  <c r="CH47" i="1"/>
  <c r="L47" i="1"/>
  <c r="C47" i="1"/>
  <c r="B47" i="1"/>
  <c r="CP46" i="1"/>
  <c r="CM46" i="1"/>
  <c r="CH46" i="1"/>
  <c r="L46" i="1"/>
  <c r="C46" i="1"/>
  <c r="B46" i="1"/>
  <c r="CP45" i="1"/>
  <c r="CM45" i="1"/>
  <c r="CH45" i="1"/>
  <c r="L45" i="1"/>
  <c r="C45" i="1"/>
  <c r="B45" i="1"/>
  <c r="CP44" i="1"/>
  <c r="CM44" i="1"/>
  <c r="CH44" i="1"/>
  <c r="L44" i="1"/>
  <c r="C44" i="1"/>
  <c r="B44" i="1"/>
  <c r="CP43" i="1"/>
  <c r="CM43" i="1"/>
  <c r="CH43" i="1"/>
  <c r="L43" i="1"/>
  <c r="C43" i="1"/>
  <c r="B43" i="1"/>
  <c r="CP42" i="1"/>
  <c r="CM42" i="1"/>
  <c r="CH42" i="1"/>
  <c r="L42" i="1"/>
  <c r="C42" i="1"/>
  <c r="B42" i="1"/>
  <c r="CP41" i="1"/>
  <c r="CM41" i="1"/>
  <c r="CH41" i="1"/>
  <c r="L41" i="1"/>
  <c r="C41" i="1"/>
  <c r="B41" i="1"/>
  <c r="CP40" i="1"/>
  <c r="CM40" i="1"/>
  <c r="CH40" i="1"/>
  <c r="L40" i="1"/>
  <c r="C40" i="1"/>
  <c r="B40" i="1"/>
  <c r="CP39" i="1"/>
  <c r="CM39" i="1"/>
  <c r="CH39" i="1"/>
  <c r="L39" i="1"/>
  <c r="C39" i="1"/>
  <c r="B39" i="1"/>
  <c r="CP38" i="1"/>
  <c r="CM38" i="1"/>
  <c r="CH38" i="1"/>
  <c r="L38" i="1"/>
  <c r="C38" i="1"/>
  <c r="B38" i="1"/>
  <c r="CP37" i="1"/>
  <c r="CM37" i="1"/>
  <c r="CH37" i="1"/>
  <c r="L37" i="1"/>
  <c r="C37" i="1"/>
  <c r="B37" i="1"/>
  <c r="CP36" i="1"/>
  <c r="CM36" i="1"/>
  <c r="CH36" i="1"/>
  <c r="L36" i="1"/>
  <c r="C36" i="1"/>
  <c r="B36" i="1"/>
  <c r="CP35" i="1"/>
  <c r="CM35" i="1"/>
  <c r="CH35" i="1"/>
  <c r="L35" i="1"/>
  <c r="C35" i="1"/>
  <c r="B35" i="1"/>
  <c r="CP34" i="1"/>
  <c r="CM34" i="1"/>
  <c r="CH34" i="1"/>
  <c r="L34" i="1"/>
  <c r="C34" i="1"/>
  <c r="B34" i="1"/>
  <c r="CP33" i="1"/>
  <c r="CM33" i="1"/>
  <c r="CH33" i="1"/>
  <c r="L33" i="1"/>
  <c r="C33" i="1"/>
  <c r="B33" i="1"/>
  <c r="CP32" i="1"/>
  <c r="CM32" i="1"/>
  <c r="CH32" i="1"/>
  <c r="AE32" i="1"/>
  <c r="L32" i="1"/>
  <c r="C32" i="1"/>
  <c r="B32" i="1"/>
  <c r="CP31" i="1"/>
  <c r="CM31" i="1"/>
  <c r="CH31" i="1"/>
  <c r="L31" i="1"/>
  <c r="C31" i="1"/>
  <c r="B31" i="1"/>
  <c r="CP30" i="1"/>
  <c r="CM30" i="1"/>
  <c r="CH30" i="1"/>
  <c r="L30" i="1"/>
  <c r="C30" i="1"/>
  <c r="B30" i="1"/>
  <c r="CP29" i="1"/>
  <c r="CM29" i="1"/>
  <c r="CH29" i="1"/>
  <c r="L29" i="1"/>
  <c r="C29" i="1"/>
  <c r="B29" i="1"/>
  <c r="CP28" i="1"/>
  <c r="CM28" i="1"/>
  <c r="CH28" i="1"/>
  <c r="L28" i="1"/>
  <c r="C28" i="1"/>
  <c r="B28" i="1"/>
  <c r="CP27" i="1"/>
  <c r="CM27" i="1"/>
  <c r="CH27" i="1"/>
  <c r="L27" i="1"/>
  <c r="C27" i="1"/>
  <c r="B27" i="1"/>
  <c r="CP26" i="1"/>
  <c r="CM26" i="1"/>
  <c r="CH26" i="1"/>
  <c r="L26" i="1"/>
  <c r="C26" i="1"/>
  <c r="B26" i="1"/>
  <c r="CP25" i="1"/>
  <c r="CM25" i="1"/>
  <c r="CH25" i="1"/>
  <c r="L25" i="1"/>
  <c r="C25" i="1"/>
  <c r="B25" i="1"/>
  <c r="CP24" i="1"/>
  <c r="CM24" i="1"/>
  <c r="CH24" i="1"/>
  <c r="L24" i="1"/>
  <c r="C24" i="1"/>
  <c r="B24" i="1"/>
  <c r="CP23" i="1"/>
  <c r="CM23" i="1"/>
  <c r="CH23" i="1"/>
  <c r="L23" i="1"/>
  <c r="C23" i="1"/>
  <c r="B23" i="1"/>
  <c r="CP22" i="1"/>
  <c r="CM22" i="1"/>
  <c r="CH22" i="1"/>
  <c r="L22" i="1"/>
  <c r="C22" i="1"/>
  <c r="B22" i="1"/>
  <c r="CP21" i="1"/>
  <c r="CM21" i="1"/>
  <c r="CH21" i="1"/>
  <c r="L21" i="1"/>
  <c r="C21" i="1"/>
  <c r="B21" i="1"/>
  <c r="CP20" i="1"/>
  <c r="CM20" i="1"/>
  <c r="CH20" i="1"/>
  <c r="L20" i="1"/>
  <c r="C20" i="1"/>
  <c r="B20" i="1"/>
  <c r="CP19" i="1"/>
  <c r="CM19" i="1"/>
  <c r="CH19" i="1"/>
  <c r="L19" i="1"/>
  <c r="C19" i="1"/>
  <c r="B19" i="1"/>
  <c r="CP18" i="1"/>
  <c r="CM18" i="1"/>
  <c r="CH18" i="1"/>
  <c r="L18" i="1"/>
  <c r="C18" i="1"/>
  <c r="B18" i="1"/>
  <c r="CP17" i="1"/>
  <c r="CM17" i="1"/>
  <c r="CH17" i="1"/>
  <c r="L17" i="1"/>
  <c r="C17" i="1"/>
  <c r="B17" i="1"/>
  <c r="CP16" i="1"/>
  <c r="CM16" i="1"/>
  <c r="CH16" i="1"/>
  <c r="L16" i="1"/>
  <c r="C16" i="1"/>
  <c r="B16" i="1"/>
  <c r="CP15" i="1"/>
  <c r="CM15" i="1"/>
  <c r="CH15" i="1"/>
  <c r="L15" i="1"/>
  <c r="C15" i="1"/>
  <c r="B15" i="1"/>
  <c r="CP14" i="1"/>
  <c r="CM14" i="1"/>
  <c r="CH14" i="1"/>
  <c r="L14" i="1"/>
  <c r="C14" i="1"/>
  <c r="B14" i="1"/>
  <c r="CP13" i="1"/>
  <c r="CM13" i="1"/>
  <c r="CH13" i="1"/>
  <c r="L13" i="1"/>
  <c r="C13" i="1"/>
  <c r="B13" i="1"/>
  <c r="CP12" i="1"/>
  <c r="CM12" i="1"/>
  <c r="CH12" i="1"/>
  <c r="L12" i="1"/>
  <c r="C12" i="1"/>
  <c r="B12" i="1"/>
  <c r="CP11" i="1"/>
  <c r="CM11" i="1"/>
  <c r="CH11" i="1"/>
  <c r="L11" i="1"/>
  <c r="C11" i="1"/>
  <c r="B11" i="1"/>
  <c r="CP10" i="1"/>
  <c r="CM10" i="1"/>
  <c r="CH10" i="1"/>
  <c r="L10" i="1"/>
  <c r="C10" i="1"/>
  <c r="B10" i="1"/>
  <c r="CP9" i="1"/>
  <c r="CM9" i="1"/>
  <c r="CH9" i="1"/>
  <c r="L9" i="1"/>
  <c r="C9" i="1"/>
  <c r="B9" i="1"/>
  <c r="CM7" i="1"/>
  <c r="J7" i="1"/>
  <c r="I7" i="1"/>
  <c r="H7" i="1"/>
  <c r="G7" i="1"/>
  <c r="CN5" i="1"/>
  <c r="CM5" i="1"/>
  <c r="J5" i="1"/>
  <c r="I5" i="1"/>
  <c r="H5" i="1"/>
  <c r="G5" i="1"/>
  <c r="CM3" i="1"/>
  <c r="J3" i="1"/>
  <c r="I3" i="1"/>
  <c r="H3" i="1"/>
  <c r="G3" i="1"/>
  <c r="CM2" i="1"/>
  <c r="CM4" i="1" s="1"/>
  <c r="CM1" i="1" s="1"/>
  <c r="J2" i="1"/>
  <c r="J4" i="1" s="1"/>
  <c r="J6" i="1" s="1"/>
  <c r="I2" i="1"/>
  <c r="I4" i="1" s="1"/>
  <c r="I6" i="1" s="1"/>
  <c r="H2" i="1"/>
  <c r="H4" i="1" s="1"/>
  <c r="H6" i="1" s="1"/>
  <c r="G2" i="1"/>
  <c r="G4" i="1" s="1"/>
  <c r="G6" i="1" s="1"/>
  <c r="CB1202" i="1" l="1"/>
  <c r="CA1202" i="1"/>
  <c r="BZ1202" i="1"/>
  <c r="BW1202" i="1"/>
  <c r="BV1202" i="1"/>
  <c r="BU1202" i="1"/>
  <c r="BT1202" i="1"/>
  <c r="BQ1202" i="1"/>
  <c r="BP1202" i="1"/>
  <c r="BO1202" i="1"/>
  <c r="BN1202" i="1"/>
  <c r="BJ1202" i="1"/>
  <c r="BI1202" i="1"/>
  <c r="BH1202" i="1"/>
  <c r="BK1202" i="1" s="1"/>
  <c r="BL1202" i="1" s="1"/>
  <c r="BE1202" i="1"/>
  <c r="BD1202" i="1"/>
  <c r="BC1202" i="1"/>
  <c r="BB1202" i="1"/>
  <c r="AY1202" i="1"/>
  <c r="AX1202" i="1"/>
  <c r="AW1202" i="1"/>
  <c r="AV1202" i="1"/>
  <c r="AS1202" i="1"/>
  <c r="AR1202" i="1"/>
  <c r="AQ1202" i="1"/>
  <c r="AP1202" i="1"/>
  <c r="AM1202" i="1"/>
  <c r="AL1202" i="1"/>
  <c r="AK1202" i="1"/>
  <c r="AJ1202" i="1"/>
  <c r="AG1202" i="1"/>
  <c r="AF1202" i="1"/>
  <c r="AE1202" i="1"/>
  <c r="AD1202" i="1"/>
  <c r="AA1202" i="1"/>
  <c r="Z1202" i="1"/>
  <c r="X1202" i="1"/>
  <c r="U1202" i="1"/>
  <c r="T1202" i="1"/>
  <c r="S1202" i="1"/>
  <c r="P1202" i="1"/>
  <c r="N1202" i="1"/>
  <c r="M1202" i="1"/>
  <c r="K1202" i="1"/>
  <c r="CG1202" i="1"/>
  <c r="R1202" i="1"/>
  <c r="CI1202" i="1"/>
  <c r="CC1202" i="1"/>
  <c r="CD1202" i="1" s="1"/>
  <c r="Y1202" i="1"/>
  <c r="R1201" i="1"/>
  <c r="S1201" i="1"/>
  <c r="T1201" i="1"/>
  <c r="U1201" i="1"/>
  <c r="V1201" i="1" s="1"/>
  <c r="Y1201" i="1"/>
  <c r="Z1201" i="1"/>
  <c r="AA1201" i="1"/>
  <c r="AB1201" i="1" s="1"/>
  <c r="AD1201" i="1"/>
  <c r="AE1201" i="1"/>
  <c r="AF1201" i="1"/>
  <c r="AG1201" i="1"/>
  <c r="AH1201" i="1" s="1"/>
  <c r="AJ1201" i="1"/>
  <c r="AK1201" i="1"/>
  <c r="AL1201" i="1"/>
  <c r="AM1201" i="1"/>
  <c r="AN1201" i="1" s="1"/>
  <c r="AP1201" i="1"/>
  <c r="AQ1201" i="1"/>
  <c r="AR1201" i="1"/>
  <c r="AS1201" i="1"/>
  <c r="AT1201" i="1" s="1"/>
  <c r="AV1201" i="1"/>
  <c r="CG1201" i="1"/>
  <c r="CC1201" i="1"/>
  <c r="CB1201" i="1"/>
  <c r="CA1201" i="1"/>
  <c r="BE1201" i="1"/>
  <c r="BZ1201" i="1"/>
  <c r="BW1201" i="1"/>
  <c r="BV1201" i="1"/>
  <c r="BU1201" i="1"/>
  <c r="BT1201" i="1"/>
  <c r="BQ1201" i="1"/>
  <c r="BP1201" i="1"/>
  <c r="BO1201" i="1"/>
  <c r="BN1201" i="1"/>
  <c r="BJ1201" i="1"/>
  <c r="BI1201" i="1"/>
  <c r="BH1201" i="1"/>
  <c r="BK1201" i="1" s="1"/>
  <c r="BL1201" i="1" s="1"/>
  <c r="BD1201" i="1"/>
  <c r="BC1201" i="1"/>
  <c r="BB1201" i="1"/>
  <c r="AY1201" i="1"/>
  <c r="AX1201" i="1"/>
  <c r="AW1201" i="1"/>
  <c r="X1201" i="1"/>
  <c r="CI1201" i="1"/>
  <c r="K1201" i="1"/>
  <c r="M1201" i="1"/>
  <c r="N1201" i="1"/>
  <c r="O1201" i="1" s="1"/>
  <c r="P1201" i="1"/>
  <c r="AG1200" i="1"/>
  <c r="S1200" i="1"/>
  <c r="P1200" i="1"/>
  <c r="AP1200" i="1"/>
  <c r="AL1200" i="1"/>
  <c r="AK1200" i="1"/>
  <c r="AD1200" i="1"/>
  <c r="AA1200" i="1"/>
  <c r="T1200" i="1"/>
  <c r="N1200" i="1"/>
  <c r="CB1200" i="1"/>
  <c r="BZ1200" i="1"/>
  <c r="BW1200" i="1"/>
  <c r="BP1200" i="1"/>
  <c r="BN1200" i="1"/>
  <c r="BC1200" i="1"/>
  <c r="AR1200" i="1"/>
  <c r="AJ1200" i="1"/>
  <c r="AF1200" i="1"/>
  <c r="AE1200" i="1"/>
  <c r="Z1200" i="1"/>
  <c r="R1200" i="1"/>
  <c r="M1200" i="1"/>
  <c r="K1200" i="1"/>
  <c r="BD1200" i="1"/>
  <c r="U1200" i="1"/>
  <c r="V1200" i="1" s="1"/>
  <c r="Y1200" i="1"/>
  <c r="AM1200" i="1"/>
  <c r="AN1200" i="1" s="1"/>
  <c r="AQ1200" i="1"/>
  <c r="AV1200" i="1"/>
  <c r="CC1200" i="1"/>
  <c r="CD1200" i="1" s="1"/>
  <c r="BI1200" i="1"/>
  <c r="BO1200" i="1"/>
  <c r="BT1200" i="1"/>
  <c r="BV1200" i="1"/>
  <c r="CA1200" i="1"/>
  <c r="CG1200" i="1"/>
  <c r="BJ1200" i="1"/>
  <c r="AS1200" i="1"/>
  <c r="AT1200" i="1" s="1"/>
  <c r="CI1200" i="1"/>
  <c r="BH1200" i="1"/>
  <c r="BK1200" i="1" s="1"/>
  <c r="BL1200" i="1" s="1"/>
  <c r="BQ1200" i="1"/>
  <c r="BR1200" i="1" s="1"/>
  <c r="BU1200" i="1"/>
  <c r="X1200" i="1"/>
  <c r="AX1200" i="1"/>
  <c r="BB1200" i="1"/>
  <c r="AY1200" i="1"/>
  <c r="AZ1200" i="1" s="1"/>
  <c r="AW1200" i="1"/>
  <c r="BE1200" i="1"/>
  <c r="BF1200" i="1" s="1"/>
  <c r="BD1199" i="1"/>
  <c r="AX1199" i="1"/>
  <c r="AS1199" i="1"/>
  <c r="AP1199" i="1"/>
  <c r="AM1199" i="1"/>
  <c r="AJ1199" i="1"/>
  <c r="AG1199" i="1"/>
  <c r="AD1199" i="1"/>
  <c r="AA1199" i="1"/>
  <c r="X1199" i="1"/>
  <c r="T1199" i="1"/>
  <c r="P1199" i="1"/>
  <c r="BI1199" i="1"/>
  <c r="BN1199" i="1"/>
  <c r="BP1199" i="1"/>
  <c r="BT1199" i="1"/>
  <c r="BZ1199" i="1"/>
  <c r="M1199" i="1"/>
  <c r="CI1199" i="1"/>
  <c r="CG1199" i="1"/>
  <c r="CJ1199" i="1" s="1"/>
  <c r="CC1199" i="1"/>
  <c r="CA1199" i="1"/>
  <c r="BW1199" i="1"/>
  <c r="BU1199" i="1"/>
  <c r="BQ1199" i="1"/>
  <c r="BR1199" i="1" s="1"/>
  <c r="BO1199" i="1"/>
  <c r="BH1199" i="1"/>
  <c r="BK1199" i="1" s="1"/>
  <c r="BB1199" i="1"/>
  <c r="AY1199" i="1"/>
  <c r="AZ1199" i="1" s="1"/>
  <c r="AW1199" i="1"/>
  <c r="AR1199" i="1"/>
  <c r="AL1199" i="1"/>
  <c r="AE1199" i="1"/>
  <c r="Y1199" i="1"/>
  <c r="S1199" i="1"/>
  <c r="BJ1199" i="1"/>
  <c r="CB1199" i="1"/>
  <c r="BV1199" i="1"/>
  <c r="K1199" i="1"/>
  <c r="N1199" i="1"/>
  <c r="O1199" i="1" s="1"/>
  <c r="R1199" i="1"/>
  <c r="U1199" i="1"/>
  <c r="V1199" i="1" s="1"/>
  <c r="Z1199" i="1"/>
  <c r="AF1199" i="1"/>
  <c r="AK1199" i="1"/>
  <c r="AQ1199" i="1"/>
  <c r="AV1199" i="1"/>
  <c r="BC1199" i="1"/>
  <c r="BE1199" i="1"/>
  <c r="BF1199" i="1" s="1"/>
  <c r="BV1198" i="1"/>
  <c r="BQ1198" i="1"/>
  <c r="BN1198" i="1"/>
  <c r="BI1198" i="1"/>
  <c r="BB1198" i="1"/>
  <c r="AY1198" i="1"/>
  <c r="AR1198" i="1"/>
  <c r="AL1198" i="1"/>
  <c r="AF1198" i="1"/>
  <c r="AD1198" i="1"/>
  <c r="Y1198" i="1"/>
  <c r="S1198" i="1"/>
  <c r="P1198" i="1"/>
  <c r="N1198" i="1"/>
  <c r="Z1198" i="1"/>
  <c r="AJ1198" i="1"/>
  <c r="AM1198" i="1"/>
  <c r="AN1198" i="1" s="1"/>
  <c r="AP1198" i="1"/>
  <c r="AS1198" i="1"/>
  <c r="AT1198" i="1" s="1"/>
  <c r="AV1198" i="1"/>
  <c r="AX1198" i="1"/>
  <c r="BO1198" i="1"/>
  <c r="BC1198" i="1"/>
  <c r="AW1198" i="1"/>
  <c r="AQ1198" i="1"/>
  <c r="AK1198" i="1"/>
  <c r="X1198" i="1"/>
  <c r="U1198" i="1"/>
  <c r="R1198" i="1"/>
  <c r="M1198" i="1"/>
  <c r="BW1198" i="1"/>
  <c r="BX1198" i="1" s="1"/>
  <c r="BD1198" i="1"/>
  <c r="BE1198" i="1"/>
  <c r="BF1198" i="1" s="1"/>
  <c r="BH1198" i="1"/>
  <c r="BK1198" i="1" s="1"/>
  <c r="BP1198" i="1"/>
  <c r="BT1198" i="1"/>
  <c r="CA1198" i="1"/>
  <c r="AA1198" i="1"/>
  <c r="AB1198" i="1" s="1"/>
  <c r="CB1198" i="1"/>
  <c r="CC1198" i="1"/>
  <c r="CD1198" i="1" s="1"/>
  <c r="CG1198" i="1"/>
  <c r="CI1198" i="1" s="1"/>
  <c r="CJ1198" i="1" s="1"/>
  <c r="CN1198" i="1" s="1"/>
  <c r="CQ1198" i="1" s="1"/>
  <c r="BZ1198" i="1"/>
  <c r="BU1198" i="1"/>
  <c r="BJ1198" i="1"/>
  <c r="K1198" i="1"/>
  <c r="T1198" i="1"/>
  <c r="AE1198" i="1"/>
  <c r="AG1198" i="1"/>
  <c r="AH1198" i="1" s="1"/>
  <c r="CC1197" i="1"/>
  <c r="CB1197" i="1"/>
  <c r="CA1197" i="1"/>
  <c r="BV1197" i="1"/>
  <c r="BT1197" i="1"/>
  <c r="BQ1197" i="1"/>
  <c r="BO1197" i="1"/>
  <c r="BJ1197" i="1"/>
  <c r="BI1197" i="1"/>
  <c r="BE1197" i="1"/>
  <c r="BC1197" i="1"/>
  <c r="AY1197" i="1"/>
  <c r="AW1197" i="1"/>
  <c r="AS1197" i="1"/>
  <c r="AP1197" i="1"/>
  <c r="AM1197" i="1"/>
  <c r="AK1197" i="1"/>
  <c r="AG1197" i="1"/>
  <c r="AF1197" i="1"/>
  <c r="AE1197" i="1"/>
  <c r="AD1197" i="1"/>
  <c r="AA1197" i="1"/>
  <c r="Y1197" i="1"/>
  <c r="X1197" i="1"/>
  <c r="U1197" i="1"/>
  <c r="T1197" i="1"/>
  <c r="R1197" i="1"/>
  <c r="P1197" i="1"/>
  <c r="N1197" i="1"/>
  <c r="M1197" i="1"/>
  <c r="S1197" i="1"/>
  <c r="BZ1197" i="1"/>
  <c r="BW1197" i="1"/>
  <c r="BX1197" i="1" s="1"/>
  <c r="BP1197" i="1"/>
  <c r="BN1197" i="1"/>
  <c r="Z1197" i="1"/>
  <c r="K1197" i="1"/>
  <c r="BH1197" i="1"/>
  <c r="BK1197" i="1" s="1"/>
  <c r="BL1197" i="1" s="1"/>
  <c r="BD1197" i="1"/>
  <c r="BB1197" i="1"/>
  <c r="AX1197" i="1"/>
  <c r="BU1197" i="1"/>
  <c r="AR1197" i="1"/>
  <c r="AQ1197" i="1"/>
  <c r="CG1197" i="1"/>
  <c r="CI1197" i="1" s="1"/>
  <c r="CJ1197" i="1" s="1"/>
  <c r="CN1197" i="1" s="1"/>
  <c r="CQ1197" i="1" s="1"/>
  <c r="AL1197" i="1"/>
  <c r="AJ1197" i="1"/>
  <c r="AV1197" i="1"/>
  <c r="CG1196" i="1"/>
  <c r="CI1196" i="1" s="1"/>
  <c r="CJ1196" i="1" s="1"/>
  <c r="CB1196" i="1"/>
  <c r="CA1196" i="1"/>
  <c r="BZ1196" i="1"/>
  <c r="BW1196" i="1"/>
  <c r="BV1196" i="1"/>
  <c r="BU1196" i="1"/>
  <c r="BT1196" i="1"/>
  <c r="BQ1196" i="1"/>
  <c r="BP1196" i="1"/>
  <c r="BO1196" i="1"/>
  <c r="BN1196" i="1"/>
  <c r="BJ1196" i="1"/>
  <c r="BI1196" i="1"/>
  <c r="BH1196" i="1"/>
  <c r="BK1196" i="1" s="1"/>
  <c r="BL1196" i="1" s="1"/>
  <c r="BE1196" i="1"/>
  <c r="BD1196" i="1"/>
  <c r="BC1196" i="1"/>
  <c r="BB1196" i="1"/>
  <c r="AY1196" i="1"/>
  <c r="AX1196" i="1"/>
  <c r="AW1196" i="1"/>
  <c r="AV1196" i="1"/>
  <c r="AS1196" i="1"/>
  <c r="AR1196" i="1"/>
  <c r="AQ1196" i="1"/>
  <c r="AP1196" i="1"/>
  <c r="AM1196" i="1"/>
  <c r="AL1196" i="1"/>
  <c r="AK1196" i="1"/>
  <c r="AJ1196" i="1"/>
  <c r="AG1196" i="1"/>
  <c r="AF1196" i="1"/>
  <c r="AE1196" i="1"/>
  <c r="AD1196" i="1"/>
  <c r="AA1196" i="1"/>
  <c r="Z1196" i="1"/>
  <c r="Y1196" i="1"/>
  <c r="X1196" i="1"/>
  <c r="U1196" i="1"/>
  <c r="T1196" i="1"/>
  <c r="S1196" i="1"/>
  <c r="R1196" i="1"/>
  <c r="P1196" i="1"/>
  <c r="N1196" i="1"/>
  <c r="M1196" i="1"/>
  <c r="K1196" i="1"/>
  <c r="CC1196" i="1"/>
  <c r="CD1196" i="1" s="1"/>
  <c r="CA1195" i="1"/>
  <c r="BU1195" i="1"/>
  <c r="BP1195" i="1"/>
  <c r="BN1195" i="1"/>
  <c r="AR1195" i="1"/>
  <c r="AM1195" i="1"/>
  <c r="U1195" i="1"/>
  <c r="R1195" i="1"/>
  <c r="BO1195" i="1"/>
  <c r="CB1195" i="1"/>
  <c r="BW1195" i="1"/>
  <c r="BV1195" i="1"/>
  <c r="BD1195" i="1"/>
  <c r="AV1195" i="1"/>
  <c r="AP1195" i="1"/>
  <c r="AL1195" i="1"/>
  <c r="AG1195" i="1"/>
  <c r="AA1195" i="1"/>
  <c r="P1195" i="1"/>
  <c r="M1195" i="1"/>
  <c r="AW1195" i="1"/>
  <c r="BJ1195" i="1"/>
  <c r="BZ1195" i="1"/>
  <c r="BQ1195" i="1"/>
  <c r="BR1195" i="1" s="1"/>
  <c r="BT1195" i="1"/>
  <c r="BE1195" i="1"/>
  <c r="BF1195" i="1" s="1"/>
  <c r="CG1195" i="1"/>
  <c r="CI1195" i="1" s="1"/>
  <c r="CJ1195" i="1" s="1"/>
  <c r="CN1195" i="1" s="1"/>
  <c r="CQ1195" i="1" s="1"/>
  <c r="AQ1195" i="1"/>
  <c r="AJ1195" i="1"/>
  <c r="AE1195" i="1"/>
  <c r="Y1195" i="1"/>
  <c r="T1195" i="1"/>
  <c r="CC1195" i="1"/>
  <c r="CD1195" i="1" s="1"/>
  <c r="BH1195" i="1"/>
  <c r="BK1195" i="1" s="1"/>
  <c r="BL1195" i="1" s="1"/>
  <c r="BB1195" i="1"/>
  <c r="AY1195" i="1"/>
  <c r="AS1195" i="1"/>
  <c r="AT1195" i="1" s="1"/>
  <c r="AF1195" i="1"/>
  <c r="Z1195" i="1"/>
  <c r="S1195" i="1"/>
  <c r="BI1195" i="1"/>
  <c r="BC1195" i="1"/>
  <c r="AX1195" i="1"/>
  <c r="AK1195" i="1"/>
  <c r="AD1195" i="1"/>
  <c r="X1195" i="1"/>
  <c r="N1195" i="1"/>
  <c r="O1195" i="1" s="1"/>
  <c r="K1195" i="1"/>
  <c r="AJ1194" i="1"/>
  <c r="AS1194" i="1"/>
  <c r="X1194" i="1"/>
  <c r="R1194" i="1"/>
  <c r="BH1194" i="1"/>
  <c r="BK1194" i="1" s="1"/>
  <c r="AM1194" i="1"/>
  <c r="AF1194" i="1"/>
  <c r="BJ1194" i="1"/>
  <c r="N1194" i="1"/>
  <c r="Z1194" i="1"/>
  <c r="AG1194" i="1"/>
  <c r="AH1194" i="1" s="1"/>
  <c r="AW1194" i="1"/>
  <c r="BC1194" i="1"/>
  <c r="AY1194" i="1"/>
  <c r="AD1194" i="1"/>
  <c r="Y1194" i="1"/>
  <c r="U1194" i="1"/>
  <c r="M1194" i="1"/>
  <c r="AA1194" i="1"/>
  <c r="AB1194" i="1" s="1"/>
  <c r="AP1194" i="1"/>
  <c r="AR1194" i="1"/>
  <c r="AV1194" i="1"/>
  <c r="BE1194" i="1"/>
  <c r="AK1194" i="1"/>
  <c r="T1194" i="1"/>
  <c r="CG1194" i="1"/>
  <c r="CI1194" i="1" s="1"/>
  <c r="CJ1194" i="1" s="1"/>
  <c r="CN1194" i="1" s="1"/>
  <c r="CQ1194" i="1" s="1"/>
  <c r="CA1194" i="1"/>
  <c r="BW1194" i="1"/>
  <c r="BT1194" i="1"/>
  <c r="BQ1194" i="1"/>
  <c r="BO1194" i="1"/>
  <c r="CB1194" i="1"/>
  <c r="BZ1194" i="1"/>
  <c r="BV1194" i="1"/>
  <c r="BU1194" i="1"/>
  <c r="BP1194" i="1"/>
  <c r="BN1194" i="1"/>
  <c r="BB1194" i="1"/>
  <c r="K1194" i="1"/>
  <c r="P1194" i="1"/>
  <c r="S1194" i="1"/>
  <c r="AE1194" i="1"/>
  <c r="AL1194" i="1"/>
  <c r="AQ1194" i="1"/>
  <c r="BD1194" i="1"/>
  <c r="BI1194" i="1"/>
  <c r="CC1194" i="1"/>
  <c r="CD1194" i="1" s="1"/>
  <c r="AX1194" i="1"/>
  <c r="CG1193" i="1"/>
  <c r="CI1193" i="1" s="1"/>
  <c r="CJ1193" i="1" s="1"/>
  <c r="CN1193" i="1" s="1"/>
  <c r="CQ1193" i="1" s="1"/>
  <c r="CC1193" i="1"/>
  <c r="CB1193" i="1"/>
  <c r="CA1193" i="1"/>
  <c r="BZ1193" i="1"/>
  <c r="BW1193" i="1"/>
  <c r="BU1193" i="1"/>
  <c r="BT1193" i="1"/>
  <c r="BP1193" i="1"/>
  <c r="BN1193" i="1"/>
  <c r="BJ1193" i="1"/>
  <c r="S1193" i="1"/>
  <c r="P1193" i="1"/>
  <c r="M1193" i="1"/>
  <c r="AY1193" i="1"/>
  <c r="BB1193" i="1"/>
  <c r="AP1193" i="1"/>
  <c r="AQ1193" i="1"/>
  <c r="BH1193" i="1"/>
  <c r="BK1193" i="1" s="1"/>
  <c r="BL1193" i="1" s="1"/>
  <c r="BD1193" i="1"/>
  <c r="AV1193" i="1"/>
  <c r="AR1193" i="1"/>
  <c r="AM1193" i="1"/>
  <c r="AJ1193" i="1"/>
  <c r="AD1193" i="1"/>
  <c r="Z1193" i="1"/>
  <c r="T1193" i="1"/>
  <c r="BQ1193" i="1"/>
  <c r="BR1193" i="1" s="1"/>
  <c r="AF1193" i="1"/>
  <c r="AK1193" i="1"/>
  <c r="X1193" i="1"/>
  <c r="U1193" i="1"/>
  <c r="V1193" i="1" s="1"/>
  <c r="N1193" i="1"/>
  <c r="O1193" i="1" s="1"/>
  <c r="K1193" i="1"/>
  <c r="AL1193" i="1"/>
  <c r="AG1193" i="1"/>
  <c r="AH1193" i="1" s="1"/>
  <c r="AS1193" i="1"/>
  <c r="AT1193" i="1" s="1"/>
  <c r="BE1193" i="1"/>
  <c r="BF1193" i="1" s="1"/>
  <c r="Y1193" i="1"/>
  <c r="R1193" i="1"/>
  <c r="AA1193" i="1"/>
  <c r="AB1193" i="1" s="1"/>
  <c r="BI1193" i="1"/>
  <c r="AX1193" i="1"/>
  <c r="BV1193" i="1"/>
  <c r="AW1193" i="1"/>
  <c r="BC1193" i="1"/>
  <c r="BO1193" i="1"/>
  <c r="AE1193" i="1"/>
  <c r="BW1192" i="1"/>
  <c r="BT1192" i="1"/>
  <c r="BO1192" i="1"/>
  <c r="BI1192" i="1"/>
  <c r="BE1192" i="1"/>
  <c r="AW1192" i="1"/>
  <c r="AL1192" i="1"/>
  <c r="AJ1192" i="1"/>
  <c r="CG1192" i="1"/>
  <c r="CC1192" i="1"/>
  <c r="BV1192" i="1"/>
  <c r="BP1192" i="1"/>
  <c r="BJ1192" i="1"/>
  <c r="BH1192" i="1"/>
  <c r="BK1192" i="1" s="1"/>
  <c r="BL1192" i="1" s="1"/>
  <c r="BD1192" i="1"/>
  <c r="BB1192" i="1"/>
  <c r="AY1192" i="1"/>
  <c r="AX1192" i="1"/>
  <c r="AQ1192" i="1"/>
  <c r="AG1192" i="1"/>
  <c r="AD1192" i="1"/>
  <c r="AA1192" i="1"/>
  <c r="X1192" i="1"/>
  <c r="U1192" i="1"/>
  <c r="R1192" i="1"/>
  <c r="AR1192" i="1"/>
  <c r="N1192" i="1"/>
  <c r="T1192" i="1"/>
  <c r="Z1192" i="1"/>
  <c r="AF1192" i="1"/>
  <c r="AK1192" i="1"/>
  <c r="AM1192" i="1"/>
  <c r="AN1192" i="1" s="1"/>
  <c r="AP1192" i="1"/>
  <c r="AS1192" i="1"/>
  <c r="AT1192" i="1" s="1"/>
  <c r="AV1192" i="1"/>
  <c r="BC1192" i="1"/>
  <c r="BN1192" i="1"/>
  <c r="BQ1192" i="1"/>
  <c r="BR1192" i="1" s="1"/>
  <c r="BU1192" i="1"/>
  <c r="CB1192" i="1"/>
  <c r="CI1192" i="1"/>
  <c r="CA1192" i="1"/>
  <c r="BZ1192" i="1"/>
  <c r="AE1192" i="1"/>
  <c r="Y1192" i="1"/>
  <c r="S1192" i="1"/>
  <c r="P1192" i="1"/>
  <c r="M1192" i="1"/>
  <c r="K1192" i="1"/>
  <c r="U1191" i="1"/>
  <c r="AX1191" i="1"/>
  <c r="BB1191" i="1"/>
  <c r="BE1191" i="1"/>
  <c r="CG1191" i="1"/>
  <c r="BZ1191" i="1"/>
  <c r="BW1191" i="1"/>
  <c r="X1191" i="1"/>
  <c r="AE1191" i="1"/>
  <c r="AJ1191" i="1"/>
  <c r="BJ1191" i="1"/>
  <c r="BO1191" i="1"/>
  <c r="N1191" i="1"/>
  <c r="S1191" i="1"/>
  <c r="Y1191" i="1"/>
  <c r="AG1191" i="1"/>
  <c r="M1191" i="1"/>
  <c r="T1191" i="1"/>
  <c r="AM1191" i="1"/>
  <c r="AP1191" i="1"/>
  <c r="BD1191" i="1"/>
  <c r="BU1191" i="1"/>
  <c r="BQ1191" i="1"/>
  <c r="BI1191" i="1"/>
  <c r="Z1191" i="1"/>
  <c r="AD1191" i="1"/>
  <c r="AK1191" i="1"/>
  <c r="AS1191" i="1"/>
  <c r="AV1191" i="1"/>
  <c r="AY1191" i="1"/>
  <c r="AZ1191" i="1" s="1"/>
  <c r="BC1191" i="1"/>
  <c r="K1191" i="1"/>
  <c r="CB1191" i="1"/>
  <c r="R1191" i="1"/>
  <c r="CC1191" i="1"/>
  <c r="CD1191" i="1" s="1"/>
  <c r="CI1191" i="1"/>
  <c r="AQ1191" i="1"/>
  <c r="CA1191" i="1"/>
  <c r="BV1191" i="1"/>
  <c r="BT1191" i="1"/>
  <c r="BP1191" i="1"/>
  <c r="BN1191" i="1"/>
  <c r="AW1191" i="1"/>
  <c r="AR1191" i="1"/>
  <c r="AL1191" i="1"/>
  <c r="AF1191" i="1"/>
  <c r="AA1191" i="1"/>
  <c r="AB1191" i="1" s="1"/>
  <c r="P1191" i="1"/>
  <c r="BH1191" i="1"/>
  <c r="BK1191" i="1" s="1"/>
  <c r="BL1191" i="1" s="1"/>
  <c r="Z1190" i="1"/>
  <c r="U1190" i="1"/>
  <c r="R1190" i="1"/>
  <c r="M1190" i="1"/>
  <c r="K1190" i="1"/>
  <c r="CI1190" i="1"/>
  <c r="BN1190" i="1"/>
  <c r="BD1190" i="1"/>
  <c r="AV1190" i="1"/>
  <c r="AS1190" i="1"/>
  <c r="AP1190" i="1"/>
  <c r="AM1190" i="1"/>
  <c r="AJ1190" i="1"/>
  <c r="AF1190" i="1"/>
  <c r="AA1190" i="1"/>
  <c r="AB1190" i="1" s="1"/>
  <c r="X1190" i="1"/>
  <c r="T1190" i="1"/>
  <c r="BO1190" i="1"/>
  <c r="BH1190" i="1"/>
  <c r="BK1190" i="1" s="1"/>
  <c r="BE1190" i="1"/>
  <c r="BF1190" i="1" s="1"/>
  <c r="BC1190" i="1"/>
  <c r="AW1190" i="1"/>
  <c r="AQ1190" i="1"/>
  <c r="AL1190" i="1"/>
  <c r="CG1190" i="1"/>
  <c r="CJ1190" i="1" s="1"/>
  <c r="CC1190" i="1"/>
  <c r="CB1190" i="1"/>
  <c r="CA1190" i="1"/>
  <c r="BZ1190" i="1"/>
  <c r="BW1190" i="1"/>
  <c r="BV1190" i="1"/>
  <c r="BU1190" i="1"/>
  <c r="BT1190" i="1"/>
  <c r="BQ1190" i="1"/>
  <c r="BP1190" i="1"/>
  <c r="BJ1190" i="1"/>
  <c r="BI1190" i="1"/>
  <c r="BB1190" i="1"/>
  <c r="AY1190" i="1"/>
  <c r="AX1190" i="1"/>
  <c r="AR1190" i="1"/>
  <c r="AK1190" i="1"/>
  <c r="AG1190" i="1"/>
  <c r="AH1190" i="1" s="1"/>
  <c r="AD1190" i="1"/>
  <c r="Y1190" i="1"/>
  <c r="S1190" i="1"/>
  <c r="P1190" i="1"/>
  <c r="N1190" i="1"/>
  <c r="O1190" i="1" s="1"/>
  <c r="AE1190" i="1"/>
  <c r="X1189" i="1"/>
  <c r="BO1189" i="1"/>
  <c r="BP1189" i="1"/>
  <c r="BQ1189" i="1"/>
  <c r="BR1189" i="1" s="1"/>
  <c r="BT1189" i="1"/>
  <c r="BU1189" i="1"/>
  <c r="BV1189" i="1"/>
  <c r="BW1189" i="1"/>
  <c r="BX1189" i="1" s="1"/>
  <c r="CI1189" i="1"/>
  <c r="AS1189" i="1"/>
  <c r="BZ1189" i="1"/>
  <c r="CA1189" i="1"/>
  <c r="K1189" i="1"/>
  <c r="CB1189" i="1"/>
  <c r="CC1189" i="1"/>
  <c r="CD1189" i="1" s="1"/>
  <c r="AE1189" i="1"/>
  <c r="Z1189" i="1"/>
  <c r="CG1189" i="1"/>
  <c r="CJ1189" i="1" s="1"/>
  <c r="R1189" i="1"/>
  <c r="AF1189" i="1"/>
  <c r="AQ1189" i="1"/>
  <c r="P1189" i="1"/>
  <c r="N1189" i="1"/>
  <c r="M1189" i="1"/>
  <c r="AR1189" i="1"/>
  <c r="AV1189" i="1"/>
  <c r="AW1189" i="1"/>
  <c r="AM1189" i="1"/>
  <c r="AX1189" i="1"/>
  <c r="AY1189" i="1"/>
  <c r="AZ1189" i="1" s="1"/>
  <c r="BB1189" i="1"/>
  <c r="BC1189" i="1"/>
  <c r="BD1189" i="1"/>
  <c r="BE1189" i="1"/>
  <c r="BF1189" i="1" s="1"/>
  <c r="BH1189" i="1"/>
  <c r="BK1189" i="1" s="1"/>
  <c r="BI1189" i="1"/>
  <c r="BJ1189" i="1"/>
  <c r="BN1189" i="1"/>
  <c r="AP1189" i="1"/>
  <c r="AL1189" i="1"/>
  <c r="T1189" i="1"/>
  <c r="AK1189" i="1"/>
  <c r="AJ1189" i="1"/>
  <c r="AG1189" i="1"/>
  <c r="AH1189" i="1" s="1"/>
  <c r="AD1189" i="1"/>
  <c r="AA1189" i="1"/>
  <c r="AB1189" i="1" s="1"/>
  <c r="Y1189" i="1"/>
  <c r="U1189" i="1"/>
  <c r="V1189" i="1" s="1"/>
  <c r="S1189" i="1"/>
  <c r="BI1188" i="1"/>
  <c r="BH1188" i="1"/>
  <c r="BK1188" i="1" s="1"/>
  <c r="BE1188" i="1"/>
  <c r="BD1188" i="1"/>
  <c r="BC1188" i="1"/>
  <c r="BB1188" i="1"/>
  <c r="AY1188" i="1"/>
  <c r="AX1188" i="1"/>
  <c r="AW1188" i="1"/>
  <c r="AV1188" i="1"/>
  <c r="AS1188" i="1"/>
  <c r="BJ1188" i="1"/>
  <c r="AQ1188" i="1"/>
  <c r="AM1188" i="1"/>
  <c r="AL1188" i="1"/>
  <c r="AK1188" i="1"/>
  <c r="AJ1188" i="1"/>
  <c r="AG1188" i="1"/>
  <c r="AF1188" i="1"/>
  <c r="AE1188" i="1"/>
  <c r="AD1188" i="1"/>
  <c r="Z1188" i="1"/>
  <c r="Y1188" i="1"/>
  <c r="U1188" i="1"/>
  <c r="T1188" i="1"/>
  <c r="S1188" i="1"/>
  <c r="R1188" i="1"/>
  <c r="P1188" i="1"/>
  <c r="AP1188" i="1"/>
  <c r="K1188" i="1"/>
  <c r="M1188" i="1"/>
  <c r="N1188" i="1"/>
  <c r="O1188" i="1" s="1"/>
  <c r="AR1188" i="1"/>
  <c r="CI1188" i="1"/>
  <c r="CG1188" i="1"/>
  <c r="CJ1188" i="1" s="1"/>
  <c r="CB1188" i="1"/>
  <c r="CC1188" i="1"/>
  <c r="CD1188" i="1" s="1"/>
  <c r="CA1188" i="1"/>
  <c r="BZ1188" i="1"/>
  <c r="BW1188" i="1"/>
  <c r="BV1188" i="1"/>
  <c r="BU1188" i="1"/>
  <c r="BT1188" i="1"/>
  <c r="BQ1188" i="1"/>
  <c r="BP1188" i="1"/>
  <c r="BO1188" i="1"/>
  <c r="BN1188" i="1"/>
  <c r="X1188" i="1"/>
  <c r="AA1188" i="1"/>
  <c r="AB1188" i="1" s="1"/>
  <c r="BN1187" i="1"/>
  <c r="BO1187" i="1"/>
  <c r="BP1187" i="1"/>
  <c r="BQ1187" i="1"/>
  <c r="BR1187" i="1" s="1"/>
  <c r="BT1187" i="1"/>
  <c r="BU1187" i="1"/>
  <c r="BV1187" i="1"/>
  <c r="BW1187" i="1"/>
  <c r="BX1187" i="1" s="1"/>
  <c r="BZ1187" i="1"/>
  <c r="CA1187" i="1"/>
  <c r="CB1187" i="1"/>
  <c r="CC1187" i="1"/>
  <c r="CD1187" i="1" s="1"/>
  <c r="CG1187" i="1"/>
  <c r="CI1187" i="1"/>
  <c r="AP1187" i="1"/>
  <c r="M1187" i="1"/>
  <c r="AA1187" i="1"/>
  <c r="AM1187" i="1"/>
  <c r="AF1187" i="1"/>
  <c r="AD1187" i="1"/>
  <c r="U1187" i="1"/>
  <c r="S1187" i="1"/>
  <c r="N1187" i="1"/>
  <c r="O1187" i="1" s="1"/>
  <c r="K1187" i="1"/>
  <c r="Y1187" i="1"/>
  <c r="P1187" i="1"/>
  <c r="R1187" i="1"/>
  <c r="X1187" i="1"/>
  <c r="Z1187" i="1"/>
  <c r="AE1187" i="1"/>
  <c r="AG1187" i="1"/>
  <c r="AH1187" i="1" s="1"/>
  <c r="AJ1187" i="1"/>
  <c r="AK1187" i="1"/>
  <c r="AQ1187" i="1"/>
  <c r="AR1187" i="1"/>
  <c r="AS1187" i="1"/>
  <c r="AT1187" i="1" s="1"/>
  <c r="AV1187" i="1"/>
  <c r="AW1187" i="1"/>
  <c r="AX1187" i="1"/>
  <c r="AY1187" i="1"/>
  <c r="AZ1187" i="1" s="1"/>
  <c r="AL1187" i="1"/>
  <c r="BB1187" i="1"/>
  <c r="BC1187" i="1"/>
  <c r="BD1187" i="1"/>
  <c r="BE1187" i="1"/>
  <c r="BF1187" i="1" s="1"/>
  <c r="BH1187" i="1"/>
  <c r="BK1187" i="1" s="1"/>
  <c r="BI1187" i="1"/>
  <c r="BJ1187" i="1"/>
  <c r="T1187" i="1"/>
  <c r="BO1186" i="1"/>
  <c r="BP1186" i="1"/>
  <c r="BQ1186" i="1"/>
  <c r="BR1186" i="1" s="1"/>
  <c r="M1186" i="1"/>
  <c r="S1186" i="1"/>
  <c r="BT1186" i="1"/>
  <c r="N1186" i="1"/>
  <c r="O1186" i="1" s="1"/>
  <c r="P1186" i="1"/>
  <c r="R1186" i="1"/>
  <c r="T1186" i="1"/>
  <c r="Y1186" i="1"/>
  <c r="AX1186" i="1"/>
  <c r="BN1186" i="1"/>
  <c r="X1186" i="1"/>
  <c r="AA1186" i="1"/>
  <c r="AE1186" i="1"/>
  <c r="AG1186" i="1"/>
  <c r="AK1186" i="1"/>
  <c r="AM1186" i="1"/>
  <c r="AQ1186" i="1"/>
  <c r="AR1186" i="1"/>
  <c r="AV1186" i="1"/>
  <c r="AW1186" i="1"/>
  <c r="BU1186" i="1"/>
  <c r="AY1186" i="1"/>
  <c r="AZ1186" i="1" s="1"/>
  <c r="BB1186" i="1"/>
  <c r="BC1186" i="1"/>
  <c r="BD1186" i="1"/>
  <c r="BE1186" i="1"/>
  <c r="BF1186" i="1" s="1"/>
  <c r="BH1186" i="1"/>
  <c r="BK1186" i="1" s="1"/>
  <c r="BI1186" i="1"/>
  <c r="Z1186" i="1"/>
  <c r="BJ1186" i="1"/>
  <c r="U1186" i="1"/>
  <c r="V1186" i="1" s="1"/>
  <c r="BV1186" i="1"/>
  <c r="BW1186" i="1"/>
  <c r="BX1186" i="1" s="1"/>
  <c r="BZ1186" i="1"/>
  <c r="AD1186" i="1"/>
  <c r="CA1186" i="1"/>
  <c r="CB1186" i="1"/>
  <c r="CC1186" i="1"/>
  <c r="CD1186" i="1" s="1"/>
  <c r="CG1186" i="1"/>
  <c r="K1186" i="1"/>
  <c r="AF1186" i="1"/>
  <c r="AJ1186" i="1"/>
  <c r="AL1186" i="1"/>
  <c r="AP1186" i="1"/>
  <c r="AS1186" i="1"/>
  <c r="AT1186" i="1" s="1"/>
  <c r="CI1186" i="1"/>
  <c r="CI1185" i="1"/>
  <c r="BP1185" i="1"/>
  <c r="BJ1185" i="1"/>
  <c r="BI1185" i="1"/>
  <c r="BE1185" i="1"/>
  <c r="BC1185" i="1"/>
  <c r="AX1185" i="1"/>
  <c r="AW1185" i="1"/>
  <c r="AR1185" i="1"/>
  <c r="AP1185" i="1"/>
  <c r="AL1185" i="1"/>
  <c r="AJ1185" i="1"/>
  <c r="AG1185" i="1"/>
  <c r="AE1185" i="1"/>
  <c r="Z1185" i="1"/>
  <c r="Y1185" i="1"/>
  <c r="S1185" i="1"/>
  <c r="M1185" i="1"/>
  <c r="BO1185" i="1"/>
  <c r="K1185" i="1"/>
  <c r="T1185" i="1"/>
  <c r="BN1185" i="1"/>
  <c r="BH1185" i="1"/>
  <c r="BK1185" i="1" s="1"/>
  <c r="BL1185" i="1" s="1"/>
  <c r="BD1185" i="1"/>
  <c r="BB1185" i="1"/>
  <c r="BQ1185" i="1"/>
  <c r="BR1185" i="1" s="1"/>
  <c r="AV1185" i="1"/>
  <c r="AS1185" i="1"/>
  <c r="AT1185" i="1" s="1"/>
  <c r="AQ1185" i="1"/>
  <c r="AM1185" i="1"/>
  <c r="AN1185" i="1" s="1"/>
  <c r="AK1185" i="1"/>
  <c r="AF1185" i="1"/>
  <c r="AD1185" i="1"/>
  <c r="AA1185" i="1"/>
  <c r="AB1185" i="1" s="1"/>
  <c r="X1185" i="1"/>
  <c r="U1185" i="1"/>
  <c r="V1185" i="1" s="1"/>
  <c r="R1185" i="1"/>
  <c r="AY1185" i="1"/>
  <c r="AZ1185" i="1" s="1"/>
  <c r="BT1185" i="1"/>
  <c r="BU1185" i="1"/>
  <c r="BV1185" i="1"/>
  <c r="BW1185" i="1"/>
  <c r="BX1185" i="1" s="1"/>
  <c r="BZ1185" i="1"/>
  <c r="CA1185" i="1"/>
  <c r="P1185" i="1"/>
  <c r="CB1185" i="1"/>
  <c r="CG1185" i="1"/>
  <c r="CJ1185" i="1" s="1"/>
  <c r="CC1185" i="1"/>
  <c r="CD1185" i="1" s="1"/>
  <c r="N1185" i="1"/>
  <c r="O1185" i="1" s="1"/>
  <c r="BO1184" i="1"/>
  <c r="AS1184" i="1"/>
  <c r="AQ1184" i="1"/>
  <c r="AM1184" i="1"/>
  <c r="AK1184" i="1"/>
  <c r="AG1184" i="1"/>
  <c r="AE1184" i="1"/>
  <c r="AD1184" i="1"/>
  <c r="Z1184" i="1"/>
  <c r="X1184" i="1"/>
  <c r="T1184" i="1"/>
  <c r="M1184" i="1"/>
  <c r="K1184" i="1"/>
  <c r="BI1184" i="1"/>
  <c r="BJ1184" i="1"/>
  <c r="BN1184" i="1"/>
  <c r="BP1184" i="1"/>
  <c r="CG1184" i="1"/>
  <c r="CI1184" i="1"/>
  <c r="AR1184" i="1"/>
  <c r="BQ1184" i="1"/>
  <c r="BR1184" i="1" s="1"/>
  <c r="BT1184" i="1"/>
  <c r="BU1184" i="1"/>
  <c r="BV1184" i="1"/>
  <c r="BW1184" i="1"/>
  <c r="BX1184" i="1" s="1"/>
  <c r="BZ1184" i="1"/>
  <c r="CA1184" i="1"/>
  <c r="CB1184" i="1"/>
  <c r="CC1184" i="1"/>
  <c r="CD1184" i="1" s="1"/>
  <c r="N1184" i="1"/>
  <c r="O1184" i="1" s="1"/>
  <c r="P1184" i="1"/>
  <c r="R1184" i="1"/>
  <c r="S1184" i="1"/>
  <c r="U1184" i="1"/>
  <c r="V1184" i="1" s="1"/>
  <c r="Y1184" i="1"/>
  <c r="AA1184" i="1"/>
  <c r="AB1184" i="1" s="1"/>
  <c r="AF1184" i="1"/>
  <c r="AJ1184" i="1"/>
  <c r="AL1184" i="1"/>
  <c r="AP1184" i="1"/>
  <c r="AV1184" i="1"/>
  <c r="AW1184" i="1"/>
  <c r="AX1184" i="1"/>
  <c r="AY1184" i="1"/>
  <c r="AZ1184" i="1" s="1"/>
  <c r="BB1184" i="1"/>
  <c r="BC1184" i="1"/>
  <c r="BD1184" i="1"/>
  <c r="BE1184" i="1"/>
  <c r="BF1184" i="1" s="1"/>
  <c r="BH1184" i="1"/>
  <c r="BK1184" i="1" s="1"/>
  <c r="BL1184" i="1" s="1"/>
  <c r="CG1183" i="1"/>
  <c r="CI1183" i="1"/>
  <c r="BE1183" i="1"/>
  <c r="K1183" i="1"/>
  <c r="M1183" i="1"/>
  <c r="N1183" i="1"/>
  <c r="O1183" i="1" s="1"/>
  <c r="P1183" i="1"/>
  <c r="R1183" i="1"/>
  <c r="S1183" i="1"/>
  <c r="T1183" i="1"/>
  <c r="U1183" i="1"/>
  <c r="V1183" i="1" s="1"/>
  <c r="X1183" i="1"/>
  <c r="Y1183" i="1"/>
  <c r="Z1183" i="1"/>
  <c r="AA1183" i="1"/>
  <c r="AB1183" i="1" s="1"/>
  <c r="AD1183" i="1"/>
  <c r="AE1183" i="1"/>
  <c r="AF1183" i="1"/>
  <c r="AG1183" i="1"/>
  <c r="AH1183" i="1" s="1"/>
  <c r="AJ1183" i="1"/>
  <c r="AK1183" i="1"/>
  <c r="AL1183" i="1"/>
  <c r="AM1183" i="1"/>
  <c r="AN1183" i="1" s="1"/>
  <c r="AP1183" i="1"/>
  <c r="AQ1183" i="1"/>
  <c r="AR1183" i="1"/>
  <c r="AS1183" i="1"/>
  <c r="AT1183" i="1" s="1"/>
  <c r="AV1183" i="1"/>
  <c r="AW1183" i="1"/>
  <c r="AX1183" i="1"/>
  <c r="AY1183" i="1"/>
  <c r="AZ1183" i="1" s="1"/>
  <c r="BB1183" i="1"/>
  <c r="BC1183" i="1"/>
  <c r="BD1183" i="1"/>
  <c r="BH1183" i="1"/>
  <c r="BK1183" i="1" s="1"/>
  <c r="BI1183" i="1"/>
  <c r="BJ1183" i="1"/>
  <c r="BN1183" i="1"/>
  <c r="BO1183" i="1"/>
  <c r="BP1183" i="1"/>
  <c r="BQ1183" i="1"/>
  <c r="BR1183" i="1" s="1"/>
  <c r="BT1183" i="1"/>
  <c r="BU1183" i="1"/>
  <c r="BV1183" i="1"/>
  <c r="BW1183" i="1"/>
  <c r="BX1183" i="1" s="1"/>
  <c r="BZ1183" i="1"/>
  <c r="CA1183" i="1"/>
  <c r="CB1183" i="1"/>
  <c r="CC1183" i="1"/>
  <c r="CD1183" i="1" s="1"/>
  <c r="BH1182" i="1"/>
  <c r="BK1182" i="1" s="1"/>
  <c r="BI1182" i="1"/>
  <c r="BO1182" i="1"/>
  <c r="BP1182" i="1"/>
  <c r="BQ1182" i="1"/>
  <c r="BR1182" i="1" s="1"/>
  <c r="BT1182" i="1"/>
  <c r="BU1182" i="1"/>
  <c r="BV1182" i="1"/>
  <c r="BW1182" i="1"/>
  <c r="BX1182" i="1" s="1"/>
  <c r="BZ1182" i="1"/>
  <c r="CA1182" i="1"/>
  <c r="CB1182" i="1"/>
  <c r="CC1182" i="1"/>
  <c r="CD1182" i="1" s="1"/>
  <c r="CG1182" i="1"/>
  <c r="CI1182" i="1"/>
  <c r="BD1182" i="1"/>
  <c r="N1182" i="1"/>
  <c r="M1182" i="1"/>
  <c r="K1182" i="1"/>
  <c r="BE1182" i="1"/>
  <c r="BF1182" i="1" s="1"/>
  <c r="BJ1182" i="1"/>
  <c r="AL1182" i="1"/>
  <c r="BN1182" i="1"/>
  <c r="AK1182" i="1"/>
  <c r="AJ1182" i="1"/>
  <c r="AG1182" i="1"/>
  <c r="AF1182" i="1"/>
  <c r="AE1182" i="1"/>
  <c r="AD1182" i="1"/>
  <c r="AA1182" i="1"/>
  <c r="Z1182" i="1"/>
  <c r="Y1182" i="1"/>
  <c r="X1182" i="1"/>
  <c r="U1182" i="1"/>
  <c r="T1182" i="1"/>
  <c r="S1182" i="1"/>
  <c r="R1182" i="1"/>
  <c r="AM1182" i="1"/>
  <c r="AN1182" i="1" s="1"/>
  <c r="AP1182" i="1"/>
  <c r="AQ1182" i="1"/>
  <c r="AR1182" i="1"/>
  <c r="AS1182" i="1"/>
  <c r="AT1182" i="1" s="1"/>
  <c r="P1182" i="1"/>
  <c r="AV1182" i="1"/>
  <c r="AW1182" i="1"/>
  <c r="AX1182" i="1"/>
  <c r="AY1182" i="1"/>
  <c r="AZ1182" i="1" s="1"/>
  <c r="BB1182" i="1"/>
  <c r="BC1182" i="1"/>
  <c r="AV1181" i="1"/>
  <c r="AS1181" i="1"/>
  <c r="AR1181" i="1"/>
  <c r="AQ1181" i="1"/>
  <c r="AP1181" i="1"/>
  <c r="AM1181" i="1"/>
  <c r="AL1181" i="1"/>
  <c r="AK1181" i="1"/>
  <c r="AJ1181" i="1"/>
  <c r="AG1181" i="1"/>
  <c r="K1181" i="1"/>
  <c r="M1181" i="1"/>
  <c r="P1181" i="1"/>
  <c r="R1181" i="1"/>
  <c r="S1181" i="1"/>
  <c r="T1181" i="1"/>
  <c r="U1181" i="1"/>
  <c r="V1181" i="1" s="1"/>
  <c r="X1181" i="1"/>
  <c r="Y1181" i="1"/>
  <c r="Z1181" i="1"/>
  <c r="AA1181" i="1"/>
  <c r="AB1181" i="1" s="1"/>
  <c r="AD1181" i="1"/>
  <c r="AE1181" i="1"/>
  <c r="N1181" i="1"/>
  <c r="O1181" i="1" s="1"/>
  <c r="AF1181" i="1"/>
  <c r="AX1181" i="1"/>
  <c r="CG1181" i="1"/>
  <c r="CI1181" i="1" s="1"/>
  <c r="CJ1181" i="1" s="1"/>
  <c r="CN1181" i="1" s="1"/>
  <c r="CQ1181" i="1" s="1"/>
  <c r="CC1181" i="1"/>
  <c r="CB1181" i="1"/>
  <c r="CA1181" i="1"/>
  <c r="BZ1181" i="1"/>
  <c r="BW1181" i="1"/>
  <c r="BV1181" i="1"/>
  <c r="BU1181" i="1"/>
  <c r="BT1181" i="1"/>
  <c r="BQ1181" i="1"/>
  <c r="BP1181" i="1"/>
  <c r="BO1181" i="1"/>
  <c r="BN1181" i="1"/>
  <c r="BJ1181" i="1"/>
  <c r="BI1181" i="1"/>
  <c r="BH1181" i="1"/>
  <c r="BK1181" i="1" s="1"/>
  <c r="BL1181" i="1" s="1"/>
  <c r="BE1181" i="1"/>
  <c r="BD1181" i="1"/>
  <c r="BC1181" i="1"/>
  <c r="BB1181" i="1"/>
  <c r="AY1181" i="1"/>
  <c r="AZ1181" i="1" s="1"/>
  <c r="AW1181" i="1"/>
  <c r="AW1180" i="1"/>
  <c r="AE1180" i="1"/>
  <c r="AR1180" i="1"/>
  <c r="AP1180" i="1"/>
  <c r="AJ1180" i="1"/>
  <c r="AF1180" i="1"/>
  <c r="AD1180" i="1"/>
  <c r="Z1180" i="1"/>
  <c r="X1180" i="1"/>
  <c r="T1180" i="1"/>
  <c r="R1180" i="1"/>
  <c r="P1180" i="1"/>
  <c r="N1180" i="1"/>
  <c r="M1180" i="1"/>
  <c r="K1180" i="1"/>
  <c r="BD1180" i="1"/>
  <c r="AG1180" i="1"/>
  <c r="AH1180" i="1" s="1"/>
  <c r="AK1180" i="1"/>
  <c r="AL1180" i="1"/>
  <c r="AM1180" i="1"/>
  <c r="AN1180" i="1" s="1"/>
  <c r="AQ1180" i="1"/>
  <c r="AS1180" i="1"/>
  <c r="AT1180" i="1" s="1"/>
  <c r="AV1180" i="1"/>
  <c r="AX1180" i="1"/>
  <c r="BE1180" i="1"/>
  <c r="BF1180" i="1" s="1"/>
  <c r="BH1180" i="1"/>
  <c r="BK1180" i="1" s="1"/>
  <c r="BI1180" i="1"/>
  <c r="BJ1180" i="1"/>
  <c r="BN1180" i="1"/>
  <c r="BO1180" i="1"/>
  <c r="BP1180" i="1"/>
  <c r="AY1180" i="1"/>
  <c r="AZ1180" i="1" s="1"/>
  <c r="BB1180" i="1"/>
  <c r="BC1180" i="1"/>
  <c r="Y1180" i="1"/>
  <c r="BQ1180" i="1"/>
  <c r="BR1180" i="1" s="1"/>
  <c r="BT1180" i="1"/>
  <c r="BU1180" i="1"/>
  <c r="BV1180" i="1"/>
  <c r="AA1180" i="1"/>
  <c r="AB1180" i="1" s="1"/>
  <c r="BW1180" i="1"/>
  <c r="BX1180" i="1" s="1"/>
  <c r="U1180" i="1"/>
  <c r="V1180" i="1" s="1"/>
  <c r="BZ1180" i="1"/>
  <c r="CA1180" i="1"/>
  <c r="CB1180" i="1"/>
  <c r="CC1180" i="1"/>
  <c r="CD1180" i="1" s="1"/>
  <c r="CG1180" i="1"/>
  <c r="CI1180" i="1"/>
  <c r="S1180" i="1"/>
  <c r="CG1179" i="1"/>
  <c r="CC1179" i="1"/>
  <c r="CA1179" i="1"/>
  <c r="BZ1179" i="1"/>
  <c r="BV1179" i="1"/>
  <c r="BT1179" i="1"/>
  <c r="BP1179" i="1"/>
  <c r="BN1179" i="1"/>
  <c r="BJ1179" i="1"/>
  <c r="Y1179" i="1"/>
  <c r="T1179" i="1"/>
  <c r="P1179" i="1"/>
  <c r="M1179" i="1"/>
  <c r="BI1179" i="1"/>
  <c r="X1179" i="1"/>
  <c r="K1179" i="1"/>
  <c r="BU1179" i="1"/>
  <c r="BW1179" i="1"/>
  <c r="BX1179" i="1" s="1"/>
  <c r="CB1179" i="1"/>
  <c r="N1179" i="1"/>
  <c r="O1179" i="1" s="1"/>
  <c r="CI1179" i="1"/>
  <c r="AE1179" i="1"/>
  <c r="AK1179" i="1"/>
  <c r="AF1179" i="1"/>
  <c r="AL1179" i="1"/>
  <c r="AP1179" i="1"/>
  <c r="AR1179" i="1"/>
  <c r="AS1179" i="1"/>
  <c r="AT1179" i="1" s="1"/>
  <c r="AW1179" i="1"/>
  <c r="AY1179" i="1"/>
  <c r="BC1179" i="1"/>
  <c r="BE1179" i="1"/>
  <c r="BH1179" i="1"/>
  <c r="BK1179" i="1" s="1"/>
  <c r="BL1179" i="1" s="1"/>
  <c r="Z1179" i="1"/>
  <c r="BO1179" i="1"/>
  <c r="BQ1179" i="1"/>
  <c r="BR1179" i="1" s="1"/>
  <c r="R1179" i="1"/>
  <c r="U1179" i="1"/>
  <c r="V1179" i="1" s="1"/>
  <c r="S1179" i="1"/>
  <c r="AA1179" i="1"/>
  <c r="AB1179" i="1" s="1"/>
  <c r="AD1179" i="1"/>
  <c r="AG1179" i="1"/>
  <c r="AH1179" i="1" s="1"/>
  <c r="AJ1179" i="1"/>
  <c r="AM1179" i="1"/>
  <c r="AN1179" i="1" s="1"/>
  <c r="AQ1179" i="1"/>
  <c r="AV1179" i="1"/>
  <c r="AX1179" i="1"/>
  <c r="BB1179" i="1"/>
  <c r="BD1179" i="1"/>
  <c r="BU1178" i="1"/>
  <c r="BT1178" i="1"/>
  <c r="BQ1178" i="1"/>
  <c r="BP1178" i="1"/>
  <c r="BO1178" i="1"/>
  <c r="BJ1178" i="1"/>
  <c r="BI1178" i="1"/>
  <c r="BH1178" i="1"/>
  <c r="BK1178" i="1" s="1"/>
  <c r="BL1178" i="1" s="1"/>
  <c r="BE1178" i="1"/>
  <c r="BD1178" i="1"/>
  <c r="BC1178" i="1"/>
  <c r="BB1178" i="1"/>
  <c r="AY1178" i="1"/>
  <c r="AX1178" i="1"/>
  <c r="AW1178" i="1"/>
  <c r="AV1178" i="1"/>
  <c r="AS1178" i="1"/>
  <c r="AR1178" i="1"/>
  <c r="AQ1178" i="1"/>
  <c r="AP1178" i="1"/>
  <c r="AM1178" i="1"/>
  <c r="AL1178" i="1"/>
  <c r="AK1178" i="1"/>
  <c r="AJ1178" i="1"/>
  <c r="AG1178" i="1"/>
  <c r="AF1178" i="1"/>
  <c r="AE1178" i="1"/>
  <c r="AD1178" i="1"/>
  <c r="AA1178" i="1"/>
  <c r="Z1178" i="1"/>
  <c r="Y1178" i="1"/>
  <c r="X1178" i="1"/>
  <c r="U1178" i="1"/>
  <c r="T1178" i="1"/>
  <c r="S1178" i="1"/>
  <c r="R1178" i="1"/>
  <c r="P1178" i="1"/>
  <c r="N1178" i="1"/>
  <c r="M1178" i="1"/>
  <c r="K1178" i="1"/>
  <c r="CA1178" i="1"/>
  <c r="BZ1178" i="1"/>
  <c r="BW1178" i="1"/>
  <c r="BX1178" i="1" s="1"/>
  <c r="BY1178" i="1" s="1"/>
  <c r="BN1178" i="1"/>
  <c r="CG1178" i="1"/>
  <c r="CI1178" i="1" s="1"/>
  <c r="CJ1178" i="1" s="1"/>
  <c r="CN1178" i="1" s="1"/>
  <c r="CQ1178" i="1" s="1"/>
  <c r="CC1178" i="1"/>
  <c r="CB1178" i="1"/>
  <c r="S1177" i="1"/>
  <c r="T1177" i="1"/>
  <c r="U1177" i="1"/>
  <c r="V1177" i="1" s="1"/>
  <c r="X1177" i="1"/>
  <c r="Y1177" i="1"/>
  <c r="Z1177" i="1"/>
  <c r="AA1177" i="1"/>
  <c r="AB1177" i="1" s="1"/>
  <c r="AD1177" i="1"/>
  <c r="AE1177" i="1"/>
  <c r="AF1177" i="1"/>
  <c r="BD1177" i="1"/>
  <c r="BC1177" i="1"/>
  <c r="BB1177" i="1"/>
  <c r="AY1177" i="1"/>
  <c r="AX1177" i="1"/>
  <c r="AW1177" i="1"/>
  <c r="AV1177" i="1"/>
  <c r="AS1177" i="1"/>
  <c r="AR1177" i="1"/>
  <c r="AQ1177" i="1"/>
  <c r="AP1177" i="1"/>
  <c r="AM1177" i="1"/>
  <c r="AL1177" i="1"/>
  <c r="AK1177" i="1"/>
  <c r="AJ1177" i="1"/>
  <c r="BQ1177" i="1"/>
  <c r="CG1177" i="1"/>
  <c r="CI1177" i="1" s="1"/>
  <c r="CJ1177" i="1" s="1"/>
  <c r="CN1177" i="1" s="1"/>
  <c r="CQ1177" i="1" s="1"/>
  <c r="CC1177" i="1"/>
  <c r="CB1177" i="1"/>
  <c r="CA1177" i="1"/>
  <c r="BZ1177" i="1"/>
  <c r="BW1177" i="1"/>
  <c r="BV1177" i="1"/>
  <c r="BU1177" i="1"/>
  <c r="BT1177" i="1"/>
  <c r="BP1177" i="1"/>
  <c r="BO1177" i="1"/>
  <c r="BN1177" i="1"/>
  <c r="BJ1177" i="1"/>
  <c r="BI1177" i="1"/>
  <c r="BH1177" i="1"/>
  <c r="BK1177" i="1" s="1"/>
  <c r="BL1177" i="1" s="1"/>
  <c r="BE1177" i="1"/>
  <c r="BF1177" i="1" s="1"/>
  <c r="R1177" i="1"/>
  <c r="AG1177" i="1"/>
  <c r="AH1177" i="1" s="1"/>
  <c r="K1177" i="1"/>
  <c r="M1177" i="1"/>
  <c r="N1177" i="1"/>
  <c r="O1177" i="1" s="1"/>
  <c r="P1177" i="1"/>
  <c r="AV1176" i="1"/>
  <c r="K1176" i="1"/>
  <c r="M1176" i="1"/>
  <c r="N1176" i="1"/>
  <c r="O1176" i="1" s="1"/>
  <c r="P1176" i="1"/>
  <c r="R1176" i="1"/>
  <c r="S1176" i="1"/>
  <c r="T1176" i="1"/>
  <c r="U1176" i="1"/>
  <c r="V1176" i="1" s="1"/>
  <c r="X1176" i="1"/>
  <c r="Y1176" i="1"/>
  <c r="AW1176" i="1"/>
  <c r="Z1176" i="1"/>
  <c r="AA1176" i="1"/>
  <c r="AB1176" i="1" s="1"/>
  <c r="AD1176" i="1"/>
  <c r="AE1176" i="1"/>
  <c r="AF1176" i="1"/>
  <c r="AG1176" i="1"/>
  <c r="AH1176" i="1" s="1"/>
  <c r="AJ1176" i="1"/>
  <c r="AX1176" i="1"/>
  <c r="AY1176" i="1"/>
  <c r="AZ1176" i="1" s="1"/>
  <c r="BB1176" i="1"/>
  <c r="BC1176" i="1"/>
  <c r="BE1176" i="1"/>
  <c r="AK1176" i="1"/>
  <c r="BI1176" i="1"/>
  <c r="BJ1176" i="1"/>
  <c r="BN1176" i="1"/>
  <c r="BO1176" i="1"/>
  <c r="BP1176" i="1"/>
  <c r="BQ1176" i="1"/>
  <c r="BR1176" i="1" s="1"/>
  <c r="BT1176" i="1"/>
  <c r="BU1176" i="1"/>
  <c r="BV1176" i="1"/>
  <c r="BW1176" i="1"/>
  <c r="BX1176" i="1" s="1"/>
  <c r="CA1176" i="1"/>
  <c r="BH1176" i="1"/>
  <c r="BK1176" i="1" s="1"/>
  <c r="BL1176" i="1" s="1"/>
  <c r="CC1176" i="1"/>
  <c r="CG1176" i="1"/>
  <c r="CI1176" i="1"/>
  <c r="BZ1176" i="1"/>
  <c r="BD1176" i="1"/>
  <c r="AL1176" i="1"/>
  <c r="AM1176" i="1"/>
  <c r="AN1176" i="1" s="1"/>
  <c r="AP1176" i="1"/>
  <c r="AQ1176" i="1"/>
  <c r="AR1176" i="1"/>
  <c r="AS1176" i="1"/>
  <c r="AT1176" i="1" s="1"/>
  <c r="CB1176" i="1"/>
  <c r="AX1175" i="1"/>
  <c r="Z1175" i="1"/>
  <c r="Y1175" i="1"/>
  <c r="X1175" i="1"/>
  <c r="BJ1175" i="1"/>
  <c r="BI1175" i="1"/>
  <c r="BH1175" i="1"/>
  <c r="BK1175" i="1" s="1"/>
  <c r="BL1175" i="1" s="1"/>
  <c r="AA1175" i="1"/>
  <c r="AB1175" i="1" s="1"/>
  <c r="K1175" i="1"/>
  <c r="M1175" i="1"/>
  <c r="BD1175" i="1"/>
  <c r="CG1175" i="1"/>
  <c r="CI1175" i="1" s="1"/>
  <c r="CJ1175" i="1" s="1"/>
  <c r="CN1175" i="1" s="1"/>
  <c r="CQ1175" i="1" s="1"/>
  <c r="CC1175" i="1"/>
  <c r="CB1175" i="1"/>
  <c r="CA1175" i="1"/>
  <c r="BZ1175" i="1"/>
  <c r="BW1175" i="1"/>
  <c r="N1175" i="1"/>
  <c r="O1175" i="1" s="1"/>
  <c r="BV1175" i="1"/>
  <c r="BU1175" i="1"/>
  <c r="BT1175" i="1"/>
  <c r="BQ1175" i="1"/>
  <c r="BP1175" i="1"/>
  <c r="BO1175" i="1"/>
  <c r="AG1175" i="1"/>
  <c r="AJ1175" i="1"/>
  <c r="AK1175" i="1"/>
  <c r="AL1175" i="1"/>
  <c r="AM1175" i="1"/>
  <c r="AN1175" i="1" s="1"/>
  <c r="AP1175" i="1"/>
  <c r="AQ1175" i="1"/>
  <c r="AR1175" i="1"/>
  <c r="AS1175" i="1"/>
  <c r="AT1175" i="1" s="1"/>
  <c r="AV1175" i="1"/>
  <c r="AW1175" i="1"/>
  <c r="BN1175" i="1"/>
  <c r="AY1175" i="1"/>
  <c r="AZ1175" i="1" s="1"/>
  <c r="BB1175" i="1"/>
  <c r="BC1175" i="1"/>
  <c r="BE1175" i="1"/>
  <c r="BF1175" i="1" s="1"/>
  <c r="P1175" i="1"/>
  <c r="R1175" i="1"/>
  <c r="S1175" i="1"/>
  <c r="T1175" i="1"/>
  <c r="AF1175" i="1"/>
  <c r="AE1175" i="1"/>
  <c r="AD1175" i="1"/>
  <c r="U1175" i="1"/>
  <c r="V1175" i="1" s="1"/>
  <c r="AL1174" i="1"/>
  <c r="AK1174" i="1"/>
  <c r="AJ1174" i="1"/>
  <c r="AG1174" i="1"/>
  <c r="AF1174" i="1"/>
  <c r="AE1174" i="1"/>
  <c r="AD1174" i="1"/>
  <c r="AA1174" i="1"/>
  <c r="Z1174" i="1"/>
  <c r="S1174" i="1"/>
  <c r="BJ1174" i="1"/>
  <c r="BN1174" i="1"/>
  <c r="BO1174" i="1"/>
  <c r="BP1174" i="1"/>
  <c r="BQ1174" i="1"/>
  <c r="BR1174" i="1" s="1"/>
  <c r="BT1174" i="1"/>
  <c r="BU1174" i="1"/>
  <c r="BV1174" i="1"/>
  <c r="BW1174" i="1"/>
  <c r="BX1174" i="1" s="1"/>
  <c r="BZ1174" i="1"/>
  <c r="CA1174" i="1"/>
  <c r="CB1174" i="1"/>
  <c r="CC1174" i="1"/>
  <c r="CD1174" i="1" s="1"/>
  <c r="CG1174" i="1"/>
  <c r="CI1174" i="1"/>
  <c r="AP1174" i="1"/>
  <c r="Y1174" i="1"/>
  <c r="X1174" i="1"/>
  <c r="U1174" i="1"/>
  <c r="T1174" i="1"/>
  <c r="R1174" i="1"/>
  <c r="P1174" i="1"/>
  <c r="N1174" i="1"/>
  <c r="M1174" i="1"/>
  <c r="K1174" i="1"/>
  <c r="BI1174" i="1"/>
  <c r="BH1174" i="1"/>
  <c r="BK1174" i="1" s="1"/>
  <c r="BL1174" i="1" s="1"/>
  <c r="BE1174" i="1"/>
  <c r="BD1174" i="1"/>
  <c r="BC1174" i="1"/>
  <c r="BB1174" i="1"/>
  <c r="AY1174" i="1"/>
  <c r="AX1174" i="1"/>
  <c r="AW1174" i="1"/>
  <c r="AV1174" i="1"/>
  <c r="AS1174" i="1"/>
  <c r="AR1174" i="1"/>
  <c r="AQ1174" i="1"/>
  <c r="AM1174" i="1"/>
  <c r="AN1174" i="1" s="1"/>
  <c r="BC1173" i="1"/>
  <c r="BB1173" i="1"/>
  <c r="AY1173" i="1"/>
  <c r="AX1173" i="1"/>
  <c r="AW1173" i="1"/>
  <c r="AV1173" i="1"/>
  <c r="AS1173" i="1"/>
  <c r="AR1173" i="1"/>
  <c r="AD1173" i="1"/>
  <c r="AF1173" i="1"/>
  <c r="AG1173" i="1"/>
  <c r="AH1173" i="1" s="1"/>
  <c r="AJ1173" i="1"/>
  <c r="AK1173" i="1"/>
  <c r="AL1173" i="1"/>
  <c r="AM1173" i="1"/>
  <c r="AN1173" i="1" s="1"/>
  <c r="AP1173" i="1"/>
  <c r="BN1173" i="1"/>
  <c r="BJ1173" i="1"/>
  <c r="AQ1173" i="1"/>
  <c r="CC1173" i="1"/>
  <c r="BH1173" i="1"/>
  <c r="BK1173" i="1" s="1"/>
  <c r="BL1173" i="1" s="1"/>
  <c r="CA1173" i="1"/>
  <c r="BZ1173" i="1"/>
  <c r="M1173" i="1"/>
  <c r="BW1173" i="1"/>
  <c r="BV1173" i="1"/>
  <c r="CB1173" i="1"/>
  <c r="BU1173" i="1"/>
  <c r="BT1173" i="1"/>
  <c r="BQ1173" i="1"/>
  <c r="BP1173" i="1"/>
  <c r="BE1173" i="1"/>
  <c r="BO1173" i="1"/>
  <c r="BD1173" i="1"/>
  <c r="CG1173" i="1"/>
  <c r="CI1173" i="1"/>
  <c r="AE1173" i="1"/>
  <c r="U1173" i="1"/>
  <c r="X1173" i="1"/>
  <c r="Y1173" i="1"/>
  <c r="Z1173" i="1"/>
  <c r="AA1173" i="1"/>
  <c r="AB1173" i="1" s="1"/>
  <c r="K1173" i="1"/>
  <c r="N1173" i="1"/>
  <c r="O1173" i="1" s="1"/>
  <c r="P1173" i="1"/>
  <c r="R1173" i="1"/>
  <c r="S1173" i="1"/>
  <c r="T1173" i="1"/>
  <c r="BI1173" i="1"/>
  <c r="BN1172" i="1"/>
  <c r="BJ1172" i="1"/>
  <c r="BI1172" i="1"/>
  <c r="BH1172" i="1"/>
  <c r="BK1172" i="1" s="1"/>
  <c r="BL1172" i="1" s="1"/>
  <c r="AG1172" i="1"/>
  <c r="BE1172" i="1"/>
  <c r="BD1172" i="1"/>
  <c r="BC1172" i="1"/>
  <c r="BB1172" i="1"/>
  <c r="AY1172" i="1"/>
  <c r="AX1172" i="1"/>
  <c r="AW1172" i="1"/>
  <c r="AV1172" i="1"/>
  <c r="AS1172" i="1"/>
  <c r="AR1172" i="1"/>
  <c r="AQ1172" i="1"/>
  <c r="AP1172" i="1"/>
  <c r="AM1172" i="1"/>
  <c r="AL1172" i="1"/>
  <c r="AK1172" i="1"/>
  <c r="K1172" i="1"/>
  <c r="M1172" i="1"/>
  <c r="N1172" i="1"/>
  <c r="O1172" i="1" s="1"/>
  <c r="P1172" i="1"/>
  <c r="R1172" i="1"/>
  <c r="S1172" i="1"/>
  <c r="T1172" i="1"/>
  <c r="U1172" i="1"/>
  <c r="V1172" i="1" s="1"/>
  <c r="X1172" i="1"/>
  <c r="Y1172" i="1"/>
  <c r="Z1172" i="1"/>
  <c r="AA1172" i="1"/>
  <c r="AB1172" i="1" s="1"/>
  <c r="CI1172" i="1"/>
  <c r="CG1172" i="1"/>
  <c r="CJ1172" i="1" s="1"/>
  <c r="CC1172" i="1"/>
  <c r="CB1172" i="1"/>
  <c r="CA1172" i="1"/>
  <c r="BZ1172" i="1"/>
  <c r="BW1172" i="1"/>
  <c r="BV1172" i="1"/>
  <c r="BU1172" i="1"/>
  <c r="BT1172" i="1"/>
  <c r="BQ1172" i="1"/>
  <c r="AD1172" i="1"/>
  <c r="AE1172" i="1"/>
  <c r="AF1172" i="1"/>
  <c r="BP1172" i="1"/>
  <c r="AJ1172" i="1"/>
  <c r="BO1172" i="1"/>
  <c r="BJ1171" i="1"/>
  <c r="AP1171" i="1"/>
  <c r="AR1171" i="1"/>
  <c r="CA1171" i="1"/>
  <c r="AL1171" i="1"/>
  <c r="AV1171" i="1"/>
  <c r="AW1171" i="1"/>
  <c r="AY1171" i="1"/>
  <c r="AM1171" i="1"/>
  <c r="AN1171" i="1" s="1"/>
  <c r="AK1171" i="1"/>
  <c r="AE1171" i="1"/>
  <c r="AA1171" i="1"/>
  <c r="Z1171" i="1"/>
  <c r="U1171" i="1"/>
  <c r="S1171" i="1"/>
  <c r="T1171" i="1"/>
  <c r="R1171" i="1"/>
  <c r="P1171" i="1"/>
  <c r="N1171" i="1"/>
  <c r="M1171" i="1"/>
  <c r="K1171" i="1"/>
  <c r="AQ1171" i="1"/>
  <c r="AS1171" i="1"/>
  <c r="AT1171" i="1" s="1"/>
  <c r="AX1171" i="1"/>
  <c r="CI1171" i="1"/>
  <c r="BB1171" i="1"/>
  <c r="BC1171" i="1"/>
  <c r="BD1171" i="1"/>
  <c r="BE1171" i="1"/>
  <c r="BF1171" i="1" s="1"/>
  <c r="BH1171" i="1"/>
  <c r="BK1171" i="1" s="1"/>
  <c r="BL1171" i="1" s="1"/>
  <c r="BI1171" i="1"/>
  <c r="CG1171" i="1"/>
  <c r="CJ1171" i="1" s="1"/>
  <c r="CC1171" i="1"/>
  <c r="CB1171" i="1"/>
  <c r="BZ1171" i="1"/>
  <c r="BW1171" i="1"/>
  <c r="BV1171" i="1"/>
  <c r="BU1171" i="1"/>
  <c r="BT1171" i="1"/>
  <c r="BQ1171" i="1"/>
  <c r="BP1171" i="1"/>
  <c r="BO1171" i="1"/>
  <c r="BN1171" i="1"/>
  <c r="AJ1171" i="1"/>
  <c r="AG1171" i="1"/>
  <c r="AF1171" i="1"/>
  <c r="AD1171" i="1"/>
  <c r="Y1171" i="1"/>
  <c r="X1171" i="1"/>
  <c r="AD1170" i="1"/>
  <c r="AA1170" i="1"/>
  <c r="Z1170" i="1"/>
  <c r="Y1170" i="1"/>
  <c r="X1170" i="1"/>
  <c r="U1170" i="1"/>
  <c r="T1170" i="1"/>
  <c r="S1170" i="1"/>
  <c r="R1170" i="1"/>
  <c r="P1170" i="1"/>
  <c r="M1170" i="1"/>
  <c r="K1170" i="1"/>
  <c r="AJ1170" i="1"/>
  <c r="CI1170" i="1"/>
  <c r="CG1170" i="1"/>
  <c r="CJ1170" i="1" s="1"/>
  <c r="CC1170" i="1"/>
  <c r="CB1170" i="1"/>
  <c r="CA1170" i="1"/>
  <c r="BZ1170" i="1"/>
  <c r="BW1170" i="1"/>
  <c r="BV1170" i="1"/>
  <c r="BU1170" i="1"/>
  <c r="BT1170" i="1"/>
  <c r="BQ1170" i="1"/>
  <c r="N1170" i="1"/>
  <c r="O1170" i="1" s="1"/>
  <c r="BO1170" i="1"/>
  <c r="BN1170" i="1"/>
  <c r="BJ1170" i="1"/>
  <c r="BI1170" i="1"/>
  <c r="BH1170" i="1"/>
  <c r="BK1170" i="1" s="1"/>
  <c r="BL1170" i="1" s="1"/>
  <c r="BE1170" i="1"/>
  <c r="BD1170" i="1"/>
  <c r="BC1170" i="1"/>
  <c r="BB1170" i="1"/>
  <c r="AY1170" i="1"/>
  <c r="AX1170" i="1"/>
  <c r="AW1170" i="1"/>
  <c r="AV1170" i="1"/>
  <c r="AK1170" i="1"/>
  <c r="BP1170" i="1"/>
  <c r="AS1170" i="1"/>
  <c r="AR1170" i="1"/>
  <c r="AQ1170" i="1"/>
  <c r="AP1170" i="1"/>
  <c r="AM1170" i="1"/>
  <c r="AL1170" i="1"/>
  <c r="AG1170" i="1"/>
  <c r="AF1170" i="1"/>
  <c r="AE1170" i="1"/>
  <c r="AK1169" i="1"/>
  <c r="AL1169" i="1"/>
  <c r="AY1169" i="1"/>
  <c r="BB1169" i="1"/>
  <c r="AX1169" i="1"/>
  <c r="N1169" i="1"/>
  <c r="M1169" i="1"/>
  <c r="K1169" i="1"/>
  <c r="BC1169" i="1"/>
  <c r="AW1169" i="1"/>
  <c r="AV1169" i="1"/>
  <c r="AS1169" i="1"/>
  <c r="AR1169" i="1"/>
  <c r="BD1169" i="1"/>
  <c r="AP1169" i="1"/>
  <c r="AM1169" i="1"/>
  <c r="AN1169" i="1" s="1"/>
  <c r="BE1169" i="1"/>
  <c r="BF1169" i="1" s="1"/>
  <c r="BH1169" i="1"/>
  <c r="BK1169" i="1" s="1"/>
  <c r="BW1169" i="1"/>
  <c r="BV1169" i="1"/>
  <c r="BT1169" i="1"/>
  <c r="BI1169" i="1"/>
  <c r="BJ1169" i="1"/>
  <c r="BN1169" i="1"/>
  <c r="BO1169" i="1"/>
  <c r="BP1169" i="1"/>
  <c r="T1169" i="1"/>
  <c r="S1169" i="1"/>
  <c r="CA1169" i="1"/>
  <c r="CB1169" i="1"/>
  <c r="BZ1169" i="1"/>
  <c r="X1169" i="1"/>
  <c r="CC1169" i="1"/>
  <c r="CD1169" i="1" s="1"/>
  <c r="CG1169" i="1"/>
  <c r="CI1169" i="1"/>
  <c r="R1169" i="1"/>
  <c r="U1169" i="1"/>
  <c r="V1169" i="1" s="1"/>
  <c r="Y1169" i="1"/>
  <c r="P1169" i="1"/>
  <c r="BU1169" i="1"/>
  <c r="BQ1169" i="1"/>
  <c r="BR1169" i="1" s="1"/>
  <c r="Z1169" i="1"/>
  <c r="AA1169" i="1"/>
  <c r="AB1169" i="1" s="1"/>
  <c r="AD1169" i="1"/>
  <c r="AE1169" i="1"/>
  <c r="AF1169" i="1"/>
  <c r="AG1169" i="1"/>
  <c r="AH1169" i="1" s="1"/>
  <c r="AJ1169" i="1"/>
  <c r="AQ1169" i="1"/>
  <c r="BJ1168" i="1"/>
  <c r="BI1168" i="1"/>
  <c r="BH1168" i="1"/>
  <c r="BK1168" i="1" s="1"/>
  <c r="BL1168" i="1" s="1"/>
  <c r="BE1168" i="1"/>
  <c r="BD1168" i="1"/>
  <c r="BC1168" i="1"/>
  <c r="BB1168" i="1"/>
  <c r="AY1168" i="1"/>
  <c r="AX1168" i="1"/>
  <c r="AW1168" i="1"/>
  <c r="AV1168" i="1"/>
  <c r="AS1168" i="1"/>
  <c r="AR1168" i="1"/>
  <c r="AQ1168" i="1"/>
  <c r="AP1168" i="1"/>
  <c r="AM1168" i="1"/>
  <c r="AL1168" i="1"/>
  <c r="AK1168" i="1"/>
  <c r="AJ1168" i="1"/>
  <c r="AG1168" i="1"/>
  <c r="AE1168" i="1"/>
  <c r="AD1168" i="1"/>
  <c r="AA1168" i="1"/>
  <c r="Z1168" i="1"/>
  <c r="Y1168" i="1"/>
  <c r="U1168" i="1"/>
  <c r="T1168" i="1"/>
  <c r="R1168" i="1"/>
  <c r="P1168" i="1"/>
  <c r="N1168" i="1"/>
  <c r="X1168" i="1"/>
  <c r="S1168" i="1"/>
  <c r="M1168" i="1"/>
  <c r="K1168" i="1"/>
  <c r="AF1168" i="1"/>
  <c r="CI1168" i="1"/>
  <c r="CG1168" i="1"/>
  <c r="CJ1168" i="1" s="1"/>
  <c r="CC1168" i="1"/>
  <c r="CB1168" i="1"/>
  <c r="CA1168" i="1"/>
  <c r="BZ1168" i="1"/>
  <c r="BW1168" i="1"/>
  <c r="BV1168" i="1"/>
  <c r="BU1168" i="1"/>
  <c r="BT1168" i="1"/>
  <c r="BQ1168" i="1"/>
  <c r="BP1168" i="1"/>
  <c r="BO1168" i="1"/>
  <c r="BN1168" i="1"/>
  <c r="BH1167" i="1"/>
  <c r="BK1167" i="1" s="1"/>
  <c r="Z1167" i="1"/>
  <c r="AD1167" i="1"/>
  <c r="AF1167" i="1"/>
  <c r="AJ1167" i="1"/>
  <c r="AL1167" i="1"/>
  <c r="AP1167" i="1"/>
  <c r="AQ1167" i="1"/>
  <c r="AS1167" i="1"/>
  <c r="AV1167" i="1"/>
  <c r="AW1167" i="1"/>
  <c r="AX1167" i="1"/>
  <c r="AY1167" i="1"/>
  <c r="AZ1167" i="1" s="1"/>
  <c r="BU1167" i="1"/>
  <c r="BB1167" i="1"/>
  <c r="BC1167" i="1"/>
  <c r="BD1167" i="1"/>
  <c r="BE1167" i="1"/>
  <c r="BF1167" i="1" s="1"/>
  <c r="CB1167" i="1"/>
  <c r="BV1167" i="1"/>
  <c r="K1167" i="1"/>
  <c r="M1167" i="1"/>
  <c r="S1167" i="1"/>
  <c r="U1167" i="1"/>
  <c r="Y1167" i="1"/>
  <c r="AA1167" i="1"/>
  <c r="AB1167" i="1" s="1"/>
  <c r="AE1167" i="1"/>
  <c r="AG1167" i="1"/>
  <c r="AH1167" i="1" s="1"/>
  <c r="AK1167" i="1"/>
  <c r="AM1167" i="1"/>
  <c r="AN1167" i="1" s="1"/>
  <c r="BW1167" i="1"/>
  <c r="BX1167" i="1" s="1"/>
  <c r="AR1167" i="1"/>
  <c r="CI1167" i="1"/>
  <c r="CG1167" i="1"/>
  <c r="CJ1167" i="1" s="1"/>
  <c r="CC1167" i="1"/>
  <c r="CD1167" i="1" s="1"/>
  <c r="CA1167" i="1"/>
  <c r="BI1167" i="1"/>
  <c r="R1167" i="1"/>
  <c r="P1167" i="1"/>
  <c r="N1167" i="1"/>
  <c r="O1167" i="1" s="1"/>
  <c r="BZ1167" i="1"/>
  <c r="BT1167" i="1"/>
  <c r="BQ1167" i="1"/>
  <c r="BP1167" i="1"/>
  <c r="BO1167" i="1"/>
  <c r="BN1167" i="1"/>
  <c r="BJ1167" i="1"/>
  <c r="T1167" i="1"/>
  <c r="X1167" i="1"/>
  <c r="X1166" i="1"/>
  <c r="Y1166" i="1"/>
  <c r="Z1166" i="1"/>
  <c r="AA1166" i="1"/>
  <c r="AB1166" i="1" s="1"/>
  <c r="AD1166" i="1"/>
  <c r="AE1166" i="1"/>
  <c r="AF1166" i="1"/>
  <c r="AG1166" i="1"/>
  <c r="AH1166" i="1" s="1"/>
  <c r="AK1166" i="1"/>
  <c r="AL1166" i="1"/>
  <c r="AM1166" i="1"/>
  <c r="AN1166" i="1" s="1"/>
  <c r="AP1166" i="1"/>
  <c r="AR1166" i="1"/>
  <c r="AS1166" i="1"/>
  <c r="AT1166" i="1" s="1"/>
  <c r="AV1166" i="1"/>
  <c r="AW1166" i="1"/>
  <c r="AX1166" i="1"/>
  <c r="AY1166" i="1"/>
  <c r="AZ1166" i="1" s="1"/>
  <c r="BB1166" i="1"/>
  <c r="BC1166" i="1"/>
  <c r="BD1166" i="1"/>
  <c r="BE1166" i="1"/>
  <c r="BF1166" i="1" s="1"/>
  <c r="BH1166" i="1"/>
  <c r="BK1166" i="1" s="1"/>
  <c r="BI1166" i="1"/>
  <c r="AJ1166" i="1"/>
  <c r="BN1166" i="1"/>
  <c r="BO1166" i="1"/>
  <c r="BP1166" i="1"/>
  <c r="BQ1166" i="1"/>
  <c r="BR1166" i="1" s="1"/>
  <c r="BT1166" i="1"/>
  <c r="BU1166" i="1"/>
  <c r="BV1166" i="1"/>
  <c r="BW1166" i="1"/>
  <c r="BX1166" i="1" s="1"/>
  <c r="BZ1166" i="1"/>
  <c r="CA1166" i="1"/>
  <c r="CB1166" i="1"/>
  <c r="CC1166" i="1"/>
  <c r="CD1166" i="1" s="1"/>
  <c r="CG1166" i="1"/>
  <c r="CI1166" i="1"/>
  <c r="BJ1166" i="1"/>
  <c r="AQ1166" i="1"/>
  <c r="K1166" i="1"/>
  <c r="M1166" i="1"/>
  <c r="N1166" i="1"/>
  <c r="O1166" i="1" s="1"/>
  <c r="P1166" i="1"/>
  <c r="R1166" i="1"/>
  <c r="S1166" i="1"/>
  <c r="T1166" i="1"/>
  <c r="U1166" i="1"/>
  <c r="V1166" i="1" s="1"/>
  <c r="BQ1165" i="1"/>
  <c r="AY1165" i="1"/>
  <c r="BB1165" i="1"/>
  <c r="BE1165" i="1"/>
  <c r="BH1165" i="1"/>
  <c r="BK1165" i="1" s="1"/>
  <c r="BJ1165" i="1"/>
  <c r="AW1165" i="1"/>
  <c r="AS1165" i="1"/>
  <c r="AQ1165" i="1"/>
  <c r="AK1165" i="1"/>
  <c r="AG1165" i="1"/>
  <c r="AE1165" i="1"/>
  <c r="AA1165" i="1"/>
  <c r="Y1165" i="1"/>
  <c r="U1165" i="1"/>
  <c r="S1165" i="1"/>
  <c r="M1165" i="1"/>
  <c r="K1165" i="1"/>
  <c r="CG1165" i="1"/>
  <c r="CI1165" i="1"/>
  <c r="CC1165" i="1"/>
  <c r="CB1165" i="1"/>
  <c r="CA1165" i="1"/>
  <c r="BZ1165" i="1"/>
  <c r="BW1165" i="1"/>
  <c r="BV1165" i="1"/>
  <c r="BU1165" i="1"/>
  <c r="BT1165" i="1"/>
  <c r="BP1165" i="1"/>
  <c r="BO1165" i="1"/>
  <c r="BN1165" i="1"/>
  <c r="BI1165" i="1"/>
  <c r="BD1165" i="1"/>
  <c r="BC1165" i="1"/>
  <c r="AX1165" i="1"/>
  <c r="AV1165" i="1"/>
  <c r="AR1165" i="1"/>
  <c r="AP1165" i="1"/>
  <c r="AM1165" i="1"/>
  <c r="AL1165" i="1"/>
  <c r="AJ1165" i="1"/>
  <c r="AF1165" i="1"/>
  <c r="AD1165" i="1"/>
  <c r="Z1165" i="1"/>
  <c r="X1165" i="1"/>
  <c r="T1165" i="1"/>
  <c r="R1165" i="1"/>
  <c r="P1165" i="1"/>
  <c r="N1165" i="1"/>
  <c r="O1165" i="1" s="1"/>
  <c r="BN1164" i="1"/>
  <c r="BJ1164" i="1"/>
  <c r="BI1164" i="1"/>
  <c r="BH1164" i="1"/>
  <c r="BK1164" i="1" s="1"/>
  <c r="BL1164" i="1" s="1"/>
  <c r="BE1164" i="1"/>
  <c r="BD1164" i="1"/>
  <c r="S1164" i="1"/>
  <c r="BB1164" i="1"/>
  <c r="AY1164" i="1"/>
  <c r="AX1164" i="1"/>
  <c r="AW1164" i="1"/>
  <c r="AV1164" i="1"/>
  <c r="AS1164" i="1"/>
  <c r="AR1164" i="1"/>
  <c r="AQ1164" i="1"/>
  <c r="AP1164" i="1"/>
  <c r="AM1164" i="1"/>
  <c r="R1164" i="1"/>
  <c r="BC1164" i="1"/>
  <c r="P1164" i="1"/>
  <c r="N1164" i="1"/>
  <c r="M1164" i="1"/>
  <c r="K1164" i="1"/>
  <c r="AL1164" i="1"/>
  <c r="AK1164" i="1"/>
  <c r="AJ1164" i="1"/>
  <c r="AG1164" i="1"/>
  <c r="AF1164" i="1"/>
  <c r="AE1164" i="1"/>
  <c r="AD1164" i="1"/>
  <c r="AA1164" i="1"/>
  <c r="Z1164" i="1"/>
  <c r="Y1164" i="1"/>
  <c r="X1164" i="1"/>
  <c r="U1164" i="1"/>
  <c r="T1164" i="1"/>
  <c r="CI1164" i="1"/>
  <c r="CG1164" i="1"/>
  <c r="CJ1164" i="1" s="1"/>
  <c r="CC1164" i="1"/>
  <c r="CB1164" i="1"/>
  <c r="CA1164" i="1"/>
  <c r="BZ1164" i="1"/>
  <c r="BW1164" i="1"/>
  <c r="BV1164" i="1"/>
  <c r="BU1164" i="1"/>
  <c r="BT1164" i="1"/>
  <c r="BQ1164" i="1"/>
  <c r="BP1164" i="1"/>
  <c r="BO1164" i="1"/>
  <c r="BP1163" i="1"/>
  <c r="BO1163" i="1"/>
  <c r="BN1163" i="1"/>
  <c r="BJ1163" i="1"/>
  <c r="BI1163" i="1"/>
  <c r="AP1163" i="1"/>
  <c r="BE1163" i="1"/>
  <c r="BD1163" i="1"/>
  <c r="BC1163" i="1"/>
  <c r="AQ1163" i="1"/>
  <c r="AR1163" i="1"/>
  <c r="AS1163" i="1"/>
  <c r="AT1163" i="1" s="1"/>
  <c r="AV1163" i="1"/>
  <c r="AW1163" i="1"/>
  <c r="AX1163" i="1"/>
  <c r="BB1163" i="1"/>
  <c r="Z1163" i="1"/>
  <c r="AG1163" i="1"/>
  <c r="AF1163" i="1"/>
  <c r="AE1163" i="1"/>
  <c r="AD1163" i="1"/>
  <c r="AJ1163" i="1"/>
  <c r="AK1163" i="1"/>
  <c r="AA1163" i="1"/>
  <c r="AB1163" i="1" s="1"/>
  <c r="Y1163" i="1"/>
  <c r="X1163" i="1"/>
  <c r="U1163" i="1"/>
  <c r="T1163" i="1"/>
  <c r="S1163" i="1"/>
  <c r="R1163" i="1"/>
  <c r="P1163" i="1"/>
  <c r="N1163" i="1"/>
  <c r="M1163" i="1"/>
  <c r="K1163" i="1"/>
  <c r="BQ1163" i="1"/>
  <c r="BR1163" i="1" s="1"/>
  <c r="AY1163" i="1"/>
  <c r="AZ1163" i="1" s="1"/>
  <c r="AL1163" i="1"/>
  <c r="AM1163" i="1"/>
  <c r="AN1163" i="1" s="1"/>
  <c r="CI1163" i="1"/>
  <c r="CG1163" i="1"/>
  <c r="CJ1163" i="1" s="1"/>
  <c r="CC1163" i="1"/>
  <c r="CB1163" i="1"/>
  <c r="CA1163" i="1"/>
  <c r="BZ1163" i="1"/>
  <c r="BW1163" i="1"/>
  <c r="BV1163" i="1"/>
  <c r="BU1163" i="1"/>
  <c r="BT1163" i="1"/>
  <c r="BH1163" i="1"/>
  <c r="BK1163" i="1" s="1"/>
  <c r="BL1163" i="1" s="1"/>
  <c r="BB1162" i="1"/>
  <c r="AX1162" i="1"/>
  <c r="AW1162" i="1"/>
  <c r="AS1162" i="1"/>
  <c r="AQ1162" i="1"/>
  <c r="AP1162" i="1"/>
  <c r="AM1162" i="1"/>
  <c r="AJ1162" i="1"/>
  <c r="AF1162" i="1"/>
  <c r="AD1162" i="1"/>
  <c r="AA1162" i="1"/>
  <c r="Y1162" i="1"/>
  <c r="U1162" i="1"/>
  <c r="S1162" i="1"/>
  <c r="N1162" i="1"/>
  <c r="M1162" i="1"/>
  <c r="K1162" i="1"/>
  <c r="P1162" i="1"/>
  <c r="R1162" i="1"/>
  <c r="T1162" i="1"/>
  <c r="X1162" i="1"/>
  <c r="Z1162" i="1"/>
  <c r="AE1162" i="1"/>
  <c r="AG1162" i="1"/>
  <c r="AH1162" i="1" s="1"/>
  <c r="AK1162" i="1"/>
  <c r="AL1162" i="1"/>
  <c r="AR1162" i="1"/>
  <c r="AV1162" i="1"/>
  <c r="AY1162" i="1"/>
  <c r="AZ1162" i="1" s="1"/>
  <c r="BC1162" i="1"/>
  <c r="BE1162" i="1"/>
  <c r="BH1162" i="1"/>
  <c r="BK1162" i="1" s="1"/>
  <c r="BO1162" i="1"/>
  <c r="BP1162" i="1"/>
  <c r="BQ1162" i="1"/>
  <c r="BR1162" i="1" s="1"/>
  <c r="BT1162" i="1"/>
  <c r="BU1162" i="1"/>
  <c r="BV1162" i="1"/>
  <c r="BW1162" i="1"/>
  <c r="BX1162" i="1" s="1"/>
  <c r="BZ1162" i="1"/>
  <c r="CA1162" i="1"/>
  <c r="CB1162" i="1"/>
  <c r="CC1162" i="1"/>
  <c r="CD1162" i="1" s="1"/>
  <c r="CG1162" i="1"/>
  <c r="CI1162" i="1"/>
  <c r="BN1162" i="1"/>
  <c r="BJ1162" i="1"/>
  <c r="BI1162" i="1"/>
  <c r="BD1162" i="1"/>
  <c r="T1161" i="1"/>
  <c r="U1161" i="1"/>
  <c r="V1161" i="1" s="1"/>
  <c r="AA1161" i="1"/>
  <c r="AD1161" i="1"/>
  <c r="AE1161" i="1"/>
  <c r="AF1161" i="1"/>
  <c r="AG1161" i="1"/>
  <c r="AH1161" i="1" s="1"/>
  <c r="AJ1161" i="1"/>
  <c r="AK1161" i="1"/>
  <c r="AL1161" i="1"/>
  <c r="AM1161" i="1"/>
  <c r="AN1161" i="1" s="1"/>
  <c r="AP1161" i="1"/>
  <c r="AR1161" i="1"/>
  <c r="AS1161" i="1"/>
  <c r="AT1161" i="1" s="1"/>
  <c r="AV1161" i="1"/>
  <c r="AW1161" i="1"/>
  <c r="AX1161" i="1"/>
  <c r="AQ1161" i="1"/>
  <c r="AY1161" i="1"/>
  <c r="AZ1161" i="1" s="1"/>
  <c r="BB1161" i="1"/>
  <c r="BC1161" i="1"/>
  <c r="BD1161" i="1"/>
  <c r="Z1161" i="1"/>
  <c r="Y1161" i="1"/>
  <c r="X1161" i="1"/>
  <c r="S1161" i="1"/>
  <c r="R1161" i="1"/>
  <c r="M1161" i="1"/>
  <c r="K1161" i="1"/>
  <c r="BE1161" i="1"/>
  <c r="BF1161" i="1" s="1"/>
  <c r="BH1161" i="1"/>
  <c r="BK1161" i="1" s="1"/>
  <c r="BI1161" i="1"/>
  <c r="BJ1161" i="1"/>
  <c r="BN1161" i="1"/>
  <c r="BO1161" i="1"/>
  <c r="BP1161" i="1"/>
  <c r="BQ1161" i="1"/>
  <c r="BR1161" i="1" s="1"/>
  <c r="CG1161" i="1"/>
  <c r="BV1161" i="1"/>
  <c r="BW1161" i="1"/>
  <c r="BX1161" i="1" s="1"/>
  <c r="BZ1161" i="1"/>
  <c r="BT1161" i="1"/>
  <c r="CA1161" i="1"/>
  <c r="BU1161" i="1"/>
  <c r="CC1161" i="1"/>
  <c r="CI1161" i="1"/>
  <c r="P1161" i="1"/>
  <c r="N1161" i="1"/>
  <c r="O1161" i="1" s="1"/>
  <c r="CB1161" i="1"/>
  <c r="P1160" i="1"/>
  <c r="R1160" i="1"/>
  <c r="S1160" i="1"/>
  <c r="T1160" i="1"/>
  <c r="U1160" i="1"/>
  <c r="V1160" i="1" s="1"/>
  <c r="X1160" i="1"/>
  <c r="Y1160" i="1"/>
  <c r="Z1160" i="1"/>
  <c r="AA1160" i="1"/>
  <c r="AB1160" i="1" s="1"/>
  <c r="AD1160" i="1"/>
  <c r="AE1160" i="1"/>
  <c r="AF1160" i="1"/>
  <c r="AG1160" i="1"/>
  <c r="AH1160" i="1" s="1"/>
  <c r="AJ1160" i="1"/>
  <c r="AK1160" i="1"/>
  <c r="AL1160" i="1"/>
  <c r="AP1160" i="1"/>
  <c r="AQ1160" i="1"/>
  <c r="AR1160" i="1"/>
  <c r="AS1160" i="1"/>
  <c r="AT1160" i="1" s="1"/>
  <c r="AW1160" i="1"/>
  <c r="AX1160" i="1"/>
  <c r="AY1160" i="1"/>
  <c r="AZ1160" i="1" s="1"/>
  <c r="BB1160" i="1"/>
  <c r="AM1160" i="1"/>
  <c r="AN1160" i="1" s="1"/>
  <c r="BC1160" i="1"/>
  <c r="BD1160" i="1"/>
  <c r="BE1160" i="1"/>
  <c r="BF1160" i="1" s="1"/>
  <c r="BH1160" i="1"/>
  <c r="BK1160" i="1" s="1"/>
  <c r="BI1160" i="1"/>
  <c r="BJ1160" i="1"/>
  <c r="BN1160" i="1"/>
  <c r="BO1160" i="1"/>
  <c r="BP1160" i="1"/>
  <c r="BQ1160" i="1"/>
  <c r="BR1160" i="1" s="1"/>
  <c r="BT1160" i="1"/>
  <c r="BU1160" i="1"/>
  <c r="BV1160" i="1"/>
  <c r="BW1160" i="1"/>
  <c r="BX1160" i="1" s="1"/>
  <c r="BZ1160" i="1"/>
  <c r="CA1160" i="1"/>
  <c r="CB1160" i="1"/>
  <c r="CC1160" i="1"/>
  <c r="CD1160" i="1" s="1"/>
  <c r="CG1160" i="1"/>
  <c r="CI1160" i="1"/>
  <c r="AV1160" i="1"/>
  <c r="K1160" i="1"/>
  <c r="M1160" i="1"/>
  <c r="N1160" i="1"/>
  <c r="O1160" i="1" s="1"/>
  <c r="BZ1159" i="1"/>
  <c r="BW1159" i="1"/>
  <c r="BV1159" i="1"/>
  <c r="BU1159" i="1"/>
  <c r="BT1159" i="1"/>
  <c r="BQ1159" i="1"/>
  <c r="BP1159" i="1"/>
  <c r="AF1159" i="1"/>
  <c r="Z1159" i="1"/>
  <c r="X1159" i="1"/>
  <c r="T1159" i="1"/>
  <c r="BO1159" i="1"/>
  <c r="BN1159" i="1"/>
  <c r="BJ1159" i="1"/>
  <c r="BI1159" i="1"/>
  <c r="BH1159" i="1"/>
  <c r="BK1159" i="1" s="1"/>
  <c r="BL1159" i="1" s="1"/>
  <c r="BE1159" i="1"/>
  <c r="BD1159" i="1"/>
  <c r="CB1159" i="1"/>
  <c r="CC1159" i="1"/>
  <c r="CD1159" i="1" s="1"/>
  <c r="CG1159" i="1"/>
  <c r="CI1159" i="1"/>
  <c r="BC1159" i="1"/>
  <c r="BB1159" i="1"/>
  <c r="AY1159" i="1"/>
  <c r="AX1159" i="1"/>
  <c r="AV1159" i="1"/>
  <c r="AS1159" i="1"/>
  <c r="AR1159" i="1"/>
  <c r="AQ1159" i="1"/>
  <c r="AP1159" i="1"/>
  <c r="AW1159" i="1"/>
  <c r="AM1159" i="1"/>
  <c r="AL1159" i="1"/>
  <c r="AK1159" i="1"/>
  <c r="AG1159" i="1"/>
  <c r="AH1159" i="1" s="1"/>
  <c r="AE1159" i="1"/>
  <c r="AD1159" i="1"/>
  <c r="AA1159" i="1"/>
  <c r="AB1159" i="1" s="1"/>
  <c r="Y1159" i="1"/>
  <c r="U1159" i="1"/>
  <c r="V1159" i="1" s="1"/>
  <c r="R1159" i="1"/>
  <c r="P1159" i="1"/>
  <c r="N1159" i="1"/>
  <c r="S1159" i="1"/>
  <c r="M1159" i="1"/>
  <c r="K1159" i="1"/>
  <c r="AJ1159" i="1"/>
  <c r="CA1159" i="1"/>
  <c r="BO1158" i="1"/>
  <c r="BN1158" i="1"/>
  <c r="BI1158" i="1"/>
  <c r="BH1158" i="1"/>
  <c r="BK1158" i="1" s="1"/>
  <c r="BE1158" i="1"/>
  <c r="BD1158" i="1"/>
  <c r="BC1158" i="1"/>
  <c r="BB1158" i="1"/>
  <c r="AY1158" i="1"/>
  <c r="AX1158" i="1"/>
  <c r="AW1158" i="1"/>
  <c r="AV1158" i="1"/>
  <c r="AR1158" i="1"/>
  <c r="CB1158" i="1"/>
  <c r="CC1158" i="1"/>
  <c r="CD1158" i="1" s="1"/>
  <c r="CG1158" i="1"/>
  <c r="CI1158" i="1"/>
  <c r="AQ1158" i="1"/>
  <c r="AP1158" i="1"/>
  <c r="AM1158" i="1"/>
  <c r="AL1158" i="1"/>
  <c r="AK1158" i="1"/>
  <c r="AJ1158" i="1"/>
  <c r="AG1158" i="1"/>
  <c r="AF1158" i="1"/>
  <c r="AE1158" i="1"/>
  <c r="AD1158" i="1"/>
  <c r="AA1158" i="1"/>
  <c r="Z1158" i="1"/>
  <c r="Y1158" i="1"/>
  <c r="X1158" i="1"/>
  <c r="AS1158" i="1"/>
  <c r="AT1158" i="1" s="1"/>
  <c r="U1158" i="1"/>
  <c r="T1158" i="1"/>
  <c r="S1158" i="1"/>
  <c r="P1158" i="1"/>
  <c r="BZ1158" i="1"/>
  <c r="N1158" i="1"/>
  <c r="M1158" i="1"/>
  <c r="K1158" i="1"/>
  <c r="R1158" i="1"/>
  <c r="BJ1158" i="1"/>
  <c r="BW1158" i="1"/>
  <c r="BV1158" i="1"/>
  <c r="BU1158" i="1"/>
  <c r="BT1158" i="1"/>
  <c r="BQ1158" i="1"/>
  <c r="BP1158" i="1"/>
  <c r="CA1158" i="1"/>
  <c r="CG1157" i="1"/>
  <c r="BU1157" i="1"/>
  <c r="BT1157" i="1"/>
  <c r="BQ1157" i="1"/>
  <c r="BB1157" i="1"/>
  <c r="BC1157" i="1"/>
  <c r="BH1157" i="1"/>
  <c r="BK1157" i="1" s="1"/>
  <c r="BI1157" i="1"/>
  <c r="BE1157" i="1"/>
  <c r="BD1157" i="1"/>
  <c r="BJ1157" i="1"/>
  <c r="BN1157" i="1"/>
  <c r="BO1157" i="1"/>
  <c r="K1157" i="1"/>
  <c r="M1157" i="1"/>
  <c r="N1157" i="1"/>
  <c r="O1157" i="1" s="1"/>
  <c r="P1157" i="1"/>
  <c r="R1157" i="1"/>
  <c r="S1157" i="1"/>
  <c r="T1157" i="1"/>
  <c r="U1157" i="1"/>
  <c r="V1157" i="1" s="1"/>
  <c r="X1157" i="1"/>
  <c r="Y1157" i="1"/>
  <c r="Z1157" i="1"/>
  <c r="BP1157" i="1"/>
  <c r="AA1157" i="1"/>
  <c r="AB1157" i="1" s="1"/>
  <c r="AD1157" i="1"/>
  <c r="AE1157" i="1"/>
  <c r="AF1157" i="1"/>
  <c r="AG1157" i="1"/>
  <c r="AH1157" i="1" s="1"/>
  <c r="AJ1157" i="1"/>
  <c r="AK1157" i="1"/>
  <c r="AL1157" i="1"/>
  <c r="AM1157" i="1"/>
  <c r="AN1157" i="1" s="1"/>
  <c r="AP1157" i="1"/>
  <c r="AQ1157" i="1"/>
  <c r="AR1157" i="1"/>
  <c r="AS1157" i="1"/>
  <c r="AT1157" i="1" s="1"/>
  <c r="AV1157" i="1"/>
  <c r="AW1157" i="1"/>
  <c r="AX1157" i="1"/>
  <c r="AY1157" i="1"/>
  <c r="AZ1157" i="1" s="1"/>
  <c r="CI1157" i="1"/>
  <c r="CC1157" i="1"/>
  <c r="CB1157" i="1"/>
  <c r="CA1157" i="1"/>
  <c r="BZ1157" i="1"/>
  <c r="BW1157" i="1"/>
  <c r="BV1157" i="1"/>
  <c r="Z1156" i="1"/>
  <c r="AA1156" i="1"/>
  <c r="AB1156" i="1" s="1"/>
  <c r="AD1156" i="1"/>
  <c r="AE1156" i="1"/>
  <c r="AF1156" i="1"/>
  <c r="AG1156" i="1"/>
  <c r="AH1156" i="1" s="1"/>
  <c r="AJ1156" i="1"/>
  <c r="AK1156" i="1"/>
  <c r="CC1156" i="1"/>
  <c r="CB1156" i="1"/>
  <c r="CA1156" i="1"/>
  <c r="BZ1156" i="1"/>
  <c r="BW1156" i="1"/>
  <c r="BV1156" i="1"/>
  <c r="BU1156" i="1"/>
  <c r="BT1156" i="1"/>
  <c r="BQ1156" i="1"/>
  <c r="BP1156" i="1"/>
  <c r="BO1156" i="1"/>
  <c r="BN1156" i="1"/>
  <c r="BJ1156" i="1"/>
  <c r="BI1156" i="1"/>
  <c r="BH1156" i="1"/>
  <c r="BK1156" i="1" s="1"/>
  <c r="BL1156" i="1" s="1"/>
  <c r="BE1156" i="1"/>
  <c r="BD1156" i="1"/>
  <c r="Y1156" i="1"/>
  <c r="BB1156" i="1"/>
  <c r="AY1156" i="1"/>
  <c r="AX1156" i="1"/>
  <c r="AW1156" i="1"/>
  <c r="AV1156" i="1"/>
  <c r="AS1156" i="1"/>
  <c r="AR1156" i="1"/>
  <c r="AQ1156" i="1"/>
  <c r="AP1156" i="1"/>
  <c r="AL1156" i="1"/>
  <c r="AM1156" i="1"/>
  <c r="AN1156" i="1" s="1"/>
  <c r="BC1156" i="1"/>
  <c r="CI1156" i="1"/>
  <c r="CG1156" i="1"/>
  <c r="CJ1156" i="1" s="1"/>
  <c r="K1156" i="1"/>
  <c r="M1156" i="1"/>
  <c r="N1156" i="1"/>
  <c r="O1156" i="1" s="1"/>
  <c r="P1156" i="1"/>
  <c r="R1156" i="1"/>
  <c r="S1156" i="1"/>
  <c r="T1156" i="1"/>
  <c r="U1156" i="1"/>
  <c r="V1156" i="1" s="1"/>
  <c r="X1156" i="1"/>
  <c r="AP1155" i="1"/>
  <c r="AM1155" i="1"/>
  <c r="AL1155" i="1"/>
  <c r="AK1155" i="1"/>
  <c r="AJ1155" i="1"/>
  <c r="AG1155" i="1"/>
  <c r="AF1155" i="1"/>
  <c r="AE1155" i="1"/>
  <c r="AD1155" i="1"/>
  <c r="AA1155" i="1"/>
  <c r="Z1155" i="1"/>
  <c r="Y1155" i="1"/>
  <c r="X1155" i="1"/>
  <c r="U1155" i="1"/>
  <c r="T1155" i="1"/>
  <c r="S1155" i="1"/>
  <c r="R1155" i="1"/>
  <c r="P1155" i="1"/>
  <c r="N1155" i="1"/>
  <c r="M1155" i="1"/>
  <c r="K1155" i="1"/>
  <c r="AV1155" i="1"/>
  <c r="AW1155" i="1"/>
  <c r="AX1155" i="1"/>
  <c r="AY1155" i="1"/>
  <c r="AZ1155" i="1" s="1"/>
  <c r="BB1155" i="1"/>
  <c r="BC1155" i="1"/>
  <c r="BD1155" i="1"/>
  <c r="BE1155" i="1"/>
  <c r="BF1155" i="1" s="1"/>
  <c r="BH1155" i="1"/>
  <c r="BK1155" i="1" s="1"/>
  <c r="BI1155" i="1"/>
  <c r="BJ1155" i="1"/>
  <c r="BN1155" i="1"/>
  <c r="BO1155" i="1"/>
  <c r="BP1155" i="1"/>
  <c r="BQ1155" i="1"/>
  <c r="BR1155" i="1" s="1"/>
  <c r="BU1155" i="1"/>
  <c r="BV1155" i="1"/>
  <c r="BW1155" i="1"/>
  <c r="BX1155" i="1" s="1"/>
  <c r="BZ1155" i="1"/>
  <c r="CA1155" i="1"/>
  <c r="CB1155" i="1"/>
  <c r="CC1155" i="1"/>
  <c r="CD1155" i="1" s="1"/>
  <c r="CG1155" i="1"/>
  <c r="CI1155" i="1"/>
  <c r="BT1155" i="1"/>
  <c r="AQ1155" i="1"/>
  <c r="AR1155" i="1"/>
  <c r="AS1155" i="1"/>
  <c r="AT1155" i="1" s="1"/>
  <c r="BI1154" i="1"/>
  <c r="BJ1154" i="1"/>
  <c r="BN1154" i="1"/>
  <c r="R1154" i="1"/>
  <c r="P1154" i="1"/>
  <c r="BO1154" i="1"/>
  <c r="K1154" i="1"/>
  <c r="M1154" i="1"/>
  <c r="N1154" i="1"/>
  <c r="O1154" i="1" s="1"/>
  <c r="CI1154" i="1"/>
  <c r="AA1154" i="1"/>
  <c r="AD1154" i="1"/>
  <c r="AE1154" i="1"/>
  <c r="AF1154" i="1"/>
  <c r="AG1154" i="1"/>
  <c r="AH1154" i="1" s="1"/>
  <c r="AJ1154" i="1"/>
  <c r="AK1154" i="1"/>
  <c r="AL1154" i="1"/>
  <c r="AM1154" i="1"/>
  <c r="AN1154" i="1" s="1"/>
  <c r="AP1154" i="1"/>
  <c r="BP1154" i="1"/>
  <c r="S1154" i="1"/>
  <c r="BT1154" i="1"/>
  <c r="BU1154" i="1"/>
  <c r="BQ1154" i="1"/>
  <c r="BR1154" i="1" s="1"/>
  <c r="BV1154" i="1"/>
  <c r="BW1154" i="1"/>
  <c r="BX1154" i="1" s="1"/>
  <c r="BZ1154" i="1"/>
  <c r="CA1154" i="1"/>
  <c r="AQ1154" i="1"/>
  <c r="CB1154" i="1"/>
  <c r="CC1154" i="1"/>
  <c r="CD1154" i="1" s="1"/>
  <c r="CG1154" i="1"/>
  <c r="CJ1154" i="1" s="1"/>
  <c r="AR1154" i="1"/>
  <c r="Z1154" i="1"/>
  <c r="Y1154" i="1"/>
  <c r="X1154" i="1"/>
  <c r="U1154" i="1"/>
  <c r="T1154" i="1"/>
  <c r="AS1154" i="1"/>
  <c r="AT1154" i="1" s="1"/>
  <c r="AY1154" i="1"/>
  <c r="AV1154" i="1"/>
  <c r="AW1154" i="1"/>
  <c r="AX1154" i="1"/>
  <c r="BB1154" i="1"/>
  <c r="BC1154" i="1"/>
  <c r="BD1154" i="1"/>
  <c r="BE1154" i="1"/>
  <c r="BF1154" i="1" s="1"/>
  <c r="BH1154" i="1"/>
  <c r="BK1154" i="1" s="1"/>
  <c r="BL1154" i="1" s="1"/>
  <c r="P1153" i="1"/>
  <c r="N1153" i="1"/>
  <c r="M1153" i="1"/>
  <c r="K1153" i="1"/>
  <c r="X1153" i="1"/>
  <c r="AX1153" i="1"/>
  <c r="S1153" i="1"/>
  <c r="T1153" i="1"/>
  <c r="U1153" i="1"/>
  <c r="V1153" i="1" s="1"/>
  <c r="R1153" i="1"/>
  <c r="Y1153" i="1"/>
  <c r="Z1153" i="1"/>
  <c r="AA1153" i="1"/>
  <c r="AB1153" i="1" s="1"/>
  <c r="AD1153" i="1"/>
  <c r="AE1153" i="1"/>
  <c r="AF1153" i="1"/>
  <c r="AG1153" i="1"/>
  <c r="AH1153" i="1" s="1"/>
  <c r="AJ1153" i="1"/>
  <c r="AK1153" i="1"/>
  <c r="AL1153" i="1"/>
  <c r="AM1153" i="1"/>
  <c r="AN1153" i="1" s="1"/>
  <c r="AP1153" i="1"/>
  <c r="AQ1153" i="1"/>
  <c r="AR1153" i="1"/>
  <c r="AS1153" i="1"/>
  <c r="AT1153" i="1" s="1"/>
  <c r="AV1153" i="1"/>
  <c r="AW1153" i="1"/>
  <c r="AY1153" i="1"/>
  <c r="AZ1153" i="1" s="1"/>
  <c r="BB1153" i="1"/>
  <c r="BC1153" i="1"/>
  <c r="BD1153" i="1"/>
  <c r="BE1153" i="1"/>
  <c r="BF1153" i="1" s="1"/>
  <c r="BH1153" i="1"/>
  <c r="BK1153" i="1" s="1"/>
  <c r="BI1153" i="1"/>
  <c r="BJ1153" i="1"/>
  <c r="BN1153" i="1"/>
  <c r="BO1153" i="1"/>
  <c r="BP1153" i="1"/>
  <c r="BQ1153" i="1"/>
  <c r="BR1153" i="1" s="1"/>
  <c r="BT1153" i="1"/>
  <c r="BU1153" i="1"/>
  <c r="BV1153" i="1"/>
  <c r="BW1153" i="1"/>
  <c r="BX1153" i="1" s="1"/>
  <c r="BZ1153" i="1"/>
  <c r="CA1153" i="1"/>
  <c r="CB1153" i="1"/>
  <c r="CC1153" i="1"/>
  <c r="CD1153" i="1" s="1"/>
  <c r="CG1153" i="1"/>
  <c r="CI1153" i="1"/>
  <c r="AE1152" i="1"/>
  <c r="BN1152" i="1"/>
  <c r="K1152" i="1"/>
  <c r="M1152" i="1"/>
  <c r="N1152" i="1"/>
  <c r="O1152" i="1" s="1"/>
  <c r="P1152" i="1"/>
  <c r="S1152" i="1"/>
  <c r="T1152" i="1"/>
  <c r="U1152" i="1"/>
  <c r="V1152" i="1" s="1"/>
  <c r="X1152" i="1"/>
  <c r="Y1152" i="1"/>
  <c r="Z1152" i="1"/>
  <c r="AA1152" i="1"/>
  <c r="AB1152" i="1" s="1"/>
  <c r="AD1152" i="1"/>
  <c r="AF1152" i="1"/>
  <c r="AG1152" i="1"/>
  <c r="AH1152" i="1" s="1"/>
  <c r="AJ1152" i="1"/>
  <c r="AK1152" i="1"/>
  <c r="AL1152" i="1"/>
  <c r="AM1152" i="1"/>
  <c r="AN1152" i="1" s="1"/>
  <c r="AP1152" i="1"/>
  <c r="AQ1152" i="1"/>
  <c r="AR1152" i="1"/>
  <c r="AS1152" i="1"/>
  <c r="AT1152" i="1" s="1"/>
  <c r="AV1152" i="1"/>
  <c r="AW1152" i="1"/>
  <c r="AX1152" i="1"/>
  <c r="AY1152" i="1"/>
  <c r="AZ1152" i="1" s="1"/>
  <c r="BB1152" i="1"/>
  <c r="BC1152" i="1"/>
  <c r="BD1152" i="1"/>
  <c r="BE1152" i="1"/>
  <c r="BF1152" i="1" s="1"/>
  <c r="BH1152" i="1"/>
  <c r="BK1152" i="1" s="1"/>
  <c r="CI1152" i="1"/>
  <c r="BP1152" i="1"/>
  <c r="CG1152" i="1"/>
  <c r="CJ1152" i="1" s="1"/>
  <c r="CC1152" i="1"/>
  <c r="CB1152" i="1"/>
  <c r="CA1152" i="1"/>
  <c r="BZ1152" i="1"/>
  <c r="BW1152" i="1"/>
  <c r="BV1152" i="1"/>
  <c r="BU1152" i="1"/>
  <c r="BT1152" i="1"/>
  <c r="BQ1152" i="1"/>
  <c r="BR1152" i="1" s="1"/>
  <c r="BO1152" i="1"/>
  <c r="BJ1152" i="1"/>
  <c r="BI1152" i="1"/>
  <c r="R1152" i="1"/>
  <c r="M1151" i="1"/>
  <c r="K1151" i="1"/>
  <c r="AL1151" i="1"/>
  <c r="AP1151" i="1"/>
  <c r="AR1151" i="1"/>
  <c r="AS1151" i="1"/>
  <c r="AT1151" i="1" s="1"/>
  <c r="AV1151" i="1"/>
  <c r="AW1151" i="1"/>
  <c r="AX1151" i="1"/>
  <c r="AY1151" i="1"/>
  <c r="AZ1151" i="1" s="1"/>
  <c r="BB1151" i="1"/>
  <c r="BC1151" i="1"/>
  <c r="BD1151" i="1"/>
  <c r="BE1151" i="1"/>
  <c r="BF1151" i="1" s="1"/>
  <c r="BH1151" i="1"/>
  <c r="BK1151" i="1" s="1"/>
  <c r="BI1151" i="1"/>
  <c r="BJ1151" i="1"/>
  <c r="BN1151" i="1"/>
  <c r="BO1151" i="1"/>
  <c r="BP1151" i="1"/>
  <c r="BQ1151" i="1"/>
  <c r="BR1151" i="1" s="1"/>
  <c r="BT1151" i="1"/>
  <c r="BU1151" i="1"/>
  <c r="BV1151" i="1"/>
  <c r="CB1151" i="1"/>
  <c r="AQ1151" i="1"/>
  <c r="BW1151" i="1"/>
  <c r="BX1151" i="1" s="1"/>
  <c r="BZ1151" i="1"/>
  <c r="CA1151" i="1"/>
  <c r="CC1151" i="1"/>
  <c r="CD1151" i="1" s="1"/>
  <c r="CI1151" i="1"/>
  <c r="CG1151" i="1"/>
  <c r="CJ1151" i="1" s="1"/>
  <c r="AM1151" i="1"/>
  <c r="AN1151" i="1" s="1"/>
  <c r="AK1151" i="1"/>
  <c r="AJ1151" i="1"/>
  <c r="AG1151" i="1"/>
  <c r="AF1151" i="1"/>
  <c r="AE1151" i="1"/>
  <c r="AD1151" i="1"/>
  <c r="AA1151" i="1"/>
  <c r="Z1151" i="1"/>
  <c r="Y1151" i="1"/>
  <c r="X1151" i="1"/>
  <c r="U1151" i="1"/>
  <c r="T1151" i="1"/>
  <c r="S1151" i="1"/>
  <c r="R1151" i="1"/>
  <c r="P1151" i="1"/>
  <c r="N1151" i="1"/>
  <c r="O1151" i="1" s="1"/>
  <c r="BU1150" i="1"/>
  <c r="BT1150" i="1"/>
  <c r="BQ1150" i="1"/>
  <c r="BP1150" i="1"/>
  <c r="BO1150" i="1"/>
  <c r="BN1150" i="1"/>
  <c r="BJ1150" i="1"/>
  <c r="BI1150" i="1"/>
  <c r="BH1150" i="1"/>
  <c r="BK1150" i="1" s="1"/>
  <c r="BL1150" i="1" s="1"/>
  <c r="BE1150" i="1"/>
  <c r="BD1150" i="1"/>
  <c r="BC1150" i="1"/>
  <c r="BB1150" i="1"/>
  <c r="AY1150" i="1"/>
  <c r="AX1150" i="1"/>
  <c r="AW1150" i="1"/>
  <c r="AV1150" i="1"/>
  <c r="AS1150" i="1"/>
  <c r="AR1150" i="1"/>
  <c r="AQ1150" i="1"/>
  <c r="AP1150" i="1"/>
  <c r="AM1150" i="1"/>
  <c r="AL1150" i="1"/>
  <c r="AK1150" i="1"/>
  <c r="AJ1150" i="1"/>
  <c r="AG1150" i="1"/>
  <c r="AF1150" i="1"/>
  <c r="AE1150" i="1"/>
  <c r="AD1150" i="1"/>
  <c r="AA1150" i="1"/>
  <c r="Z1150" i="1"/>
  <c r="Y1150" i="1"/>
  <c r="X1150" i="1"/>
  <c r="U1150" i="1"/>
  <c r="T1150" i="1"/>
  <c r="S1150" i="1"/>
  <c r="R1150" i="1"/>
  <c r="P1150" i="1"/>
  <c r="N1150" i="1"/>
  <c r="M1150" i="1"/>
  <c r="K1150" i="1"/>
  <c r="CI1150" i="1"/>
  <c r="CG1150" i="1"/>
  <c r="CJ1150" i="1" s="1"/>
  <c r="CC1150" i="1"/>
  <c r="CB1150" i="1"/>
  <c r="CA1150" i="1"/>
  <c r="BZ1150" i="1"/>
  <c r="BW1150" i="1"/>
  <c r="BV1150" i="1"/>
  <c r="R1149" i="1"/>
  <c r="S1149" i="1"/>
  <c r="T1149" i="1"/>
  <c r="U1149" i="1"/>
  <c r="V1149" i="1" s="1"/>
  <c r="X1149" i="1"/>
  <c r="Y1149" i="1"/>
  <c r="Z1149" i="1"/>
  <c r="AA1149" i="1"/>
  <c r="AB1149" i="1" s="1"/>
  <c r="AD1149" i="1"/>
  <c r="AE1149" i="1"/>
  <c r="AF1149" i="1"/>
  <c r="AG1149" i="1"/>
  <c r="AH1149" i="1" s="1"/>
  <c r="BD1149" i="1"/>
  <c r="AK1149" i="1"/>
  <c r="AL1149" i="1"/>
  <c r="AM1149" i="1"/>
  <c r="AN1149" i="1" s="1"/>
  <c r="AP1149" i="1"/>
  <c r="BC1149" i="1"/>
  <c r="K1149" i="1"/>
  <c r="M1149" i="1"/>
  <c r="AQ1149" i="1"/>
  <c r="AR1149" i="1"/>
  <c r="AS1149" i="1"/>
  <c r="AT1149" i="1" s="1"/>
  <c r="AV1149" i="1"/>
  <c r="AW1149" i="1"/>
  <c r="AX1149" i="1"/>
  <c r="AY1149" i="1"/>
  <c r="AZ1149" i="1" s="1"/>
  <c r="BB1149" i="1"/>
  <c r="AJ1149" i="1"/>
  <c r="CI1149" i="1"/>
  <c r="CG1149" i="1"/>
  <c r="CJ1149" i="1" s="1"/>
  <c r="CC1149" i="1"/>
  <c r="CB1149" i="1"/>
  <c r="CA1149" i="1"/>
  <c r="BZ1149" i="1"/>
  <c r="BW1149" i="1"/>
  <c r="BV1149" i="1"/>
  <c r="N1149" i="1"/>
  <c r="O1149" i="1" s="1"/>
  <c r="BU1149" i="1"/>
  <c r="BT1149" i="1"/>
  <c r="BQ1149" i="1"/>
  <c r="BP1149" i="1"/>
  <c r="BO1149" i="1"/>
  <c r="BN1149" i="1"/>
  <c r="BJ1149" i="1"/>
  <c r="BI1149" i="1"/>
  <c r="BH1149" i="1"/>
  <c r="BK1149" i="1" s="1"/>
  <c r="BL1149" i="1" s="1"/>
  <c r="BE1149" i="1"/>
  <c r="BF1149" i="1" s="1"/>
  <c r="P1149" i="1"/>
  <c r="BO1148" i="1"/>
  <c r="BN1148" i="1"/>
  <c r="BJ1148" i="1"/>
  <c r="BI1148" i="1"/>
  <c r="BH1148" i="1"/>
  <c r="BK1148" i="1" s="1"/>
  <c r="BL1148" i="1" s="1"/>
  <c r="BD1148" i="1"/>
  <c r="BB1148" i="1"/>
  <c r="AX1148" i="1"/>
  <c r="AV1148" i="1"/>
  <c r="AR1148" i="1"/>
  <c r="AP1148" i="1"/>
  <c r="AL1148" i="1"/>
  <c r="AK1148" i="1"/>
  <c r="AG1148" i="1"/>
  <c r="AF1148" i="1"/>
  <c r="AD1148" i="1"/>
  <c r="M1148" i="1"/>
  <c r="CG1148" i="1"/>
  <c r="CC1148" i="1"/>
  <c r="CB1148" i="1"/>
  <c r="X1148" i="1"/>
  <c r="CA1148" i="1"/>
  <c r="Z1148" i="1"/>
  <c r="U1148" i="1"/>
  <c r="BZ1148" i="1"/>
  <c r="T1148" i="1"/>
  <c r="S1148" i="1"/>
  <c r="R1148" i="1"/>
  <c r="P1148" i="1"/>
  <c r="N1148" i="1"/>
  <c r="O1148" i="1" s="1"/>
  <c r="BW1148" i="1"/>
  <c r="BV1148" i="1"/>
  <c r="BU1148" i="1"/>
  <c r="BT1148" i="1"/>
  <c r="BQ1148" i="1"/>
  <c r="BP1148" i="1"/>
  <c r="Y1148" i="1"/>
  <c r="AQ1148" i="1"/>
  <c r="K1148" i="1"/>
  <c r="AA1148" i="1"/>
  <c r="AB1148" i="1" s="1"/>
  <c r="AE1148" i="1"/>
  <c r="AJ1148" i="1"/>
  <c r="AM1148" i="1"/>
  <c r="AN1148" i="1" s="1"/>
  <c r="CI1148" i="1"/>
  <c r="AS1148" i="1"/>
  <c r="AT1148" i="1" s="1"/>
  <c r="AW1148" i="1"/>
  <c r="AY1148" i="1"/>
  <c r="AZ1148" i="1" s="1"/>
  <c r="BC1148" i="1"/>
  <c r="BE1148" i="1"/>
  <c r="BF1148" i="1" s="1"/>
  <c r="BV1147" i="1"/>
  <c r="AY1147" i="1"/>
  <c r="BB1147" i="1"/>
  <c r="BC1147" i="1"/>
  <c r="BD1147" i="1"/>
  <c r="BE1147" i="1"/>
  <c r="BF1147" i="1" s="1"/>
  <c r="BH1147" i="1"/>
  <c r="BK1147" i="1" s="1"/>
  <c r="AX1147" i="1"/>
  <c r="AW1147" i="1"/>
  <c r="AV1147" i="1"/>
  <c r="AS1147" i="1"/>
  <c r="AR1147" i="1"/>
  <c r="AQ1147" i="1"/>
  <c r="BO1147" i="1"/>
  <c r="AM1147" i="1"/>
  <c r="AL1147" i="1"/>
  <c r="AK1147" i="1"/>
  <c r="AJ1147" i="1"/>
  <c r="AG1147" i="1"/>
  <c r="AF1147" i="1"/>
  <c r="AE1147" i="1"/>
  <c r="AD1147" i="1"/>
  <c r="AA1147" i="1"/>
  <c r="Z1147" i="1"/>
  <c r="Y1147" i="1"/>
  <c r="BI1147" i="1"/>
  <c r="U1147" i="1"/>
  <c r="T1147" i="1"/>
  <c r="S1147" i="1"/>
  <c r="R1147" i="1"/>
  <c r="P1147" i="1"/>
  <c r="AP1147" i="1"/>
  <c r="M1147" i="1"/>
  <c r="K1147" i="1"/>
  <c r="BJ1147" i="1"/>
  <c r="BN1147" i="1"/>
  <c r="X1147" i="1"/>
  <c r="CI1147" i="1"/>
  <c r="CG1147" i="1"/>
  <c r="CJ1147" i="1" s="1"/>
  <c r="CC1147" i="1"/>
  <c r="CB1147" i="1"/>
  <c r="CA1147" i="1"/>
  <c r="BZ1147" i="1"/>
  <c r="BW1147" i="1"/>
  <c r="BX1147" i="1" s="1"/>
  <c r="BU1147" i="1"/>
  <c r="BT1147" i="1"/>
  <c r="BQ1147" i="1"/>
  <c r="BP1147" i="1"/>
  <c r="N1147" i="1"/>
  <c r="O1147" i="1" s="1"/>
  <c r="Y1146" i="1"/>
  <c r="X1146" i="1"/>
  <c r="U1146" i="1"/>
  <c r="T1146" i="1"/>
  <c r="S1146" i="1"/>
  <c r="R1146" i="1"/>
  <c r="P1146" i="1"/>
  <c r="N1146" i="1"/>
  <c r="M1146" i="1"/>
  <c r="K1146" i="1"/>
  <c r="AK1146" i="1"/>
  <c r="AJ1146" i="1"/>
  <c r="AG1146" i="1"/>
  <c r="AF1146" i="1"/>
  <c r="AE1146" i="1"/>
  <c r="AD1146" i="1"/>
  <c r="AA1146" i="1"/>
  <c r="Z1146" i="1"/>
  <c r="CI1146" i="1"/>
  <c r="CG1146" i="1"/>
  <c r="CJ1146" i="1" s="1"/>
  <c r="CC1146" i="1"/>
  <c r="CB1146" i="1"/>
  <c r="CA1146" i="1"/>
  <c r="BZ1146" i="1"/>
  <c r="BW1146" i="1"/>
  <c r="BV1146" i="1"/>
  <c r="BU1146" i="1"/>
  <c r="BT1146" i="1"/>
  <c r="BQ1146" i="1"/>
  <c r="BP1146" i="1"/>
  <c r="BO1146" i="1"/>
  <c r="BN1146" i="1"/>
  <c r="BJ1146" i="1"/>
  <c r="BI1146" i="1"/>
  <c r="BH1146" i="1"/>
  <c r="BK1146" i="1" s="1"/>
  <c r="BL1146" i="1" s="1"/>
  <c r="BE1146" i="1"/>
  <c r="BD1146" i="1"/>
  <c r="BC1146" i="1"/>
  <c r="BB1146" i="1"/>
  <c r="AY1146" i="1"/>
  <c r="AX1146" i="1"/>
  <c r="AW1146" i="1"/>
  <c r="AV1146" i="1"/>
  <c r="AS1146" i="1"/>
  <c r="AR1146" i="1"/>
  <c r="AQ1146" i="1"/>
  <c r="AP1146" i="1"/>
  <c r="AM1146" i="1"/>
  <c r="AL1146" i="1"/>
  <c r="BZ1145" i="1"/>
  <c r="BW1145" i="1"/>
  <c r="BV1145" i="1"/>
  <c r="BU1145" i="1"/>
  <c r="BT1145" i="1"/>
  <c r="BQ1145" i="1"/>
  <c r="BP1145" i="1"/>
  <c r="BO1145" i="1"/>
  <c r="BN1145" i="1"/>
  <c r="BJ1145" i="1"/>
  <c r="BI1145" i="1"/>
  <c r="BH1145" i="1"/>
  <c r="BK1145" i="1" s="1"/>
  <c r="BL1145" i="1" s="1"/>
  <c r="BE1145" i="1"/>
  <c r="BD1145" i="1"/>
  <c r="BC1145" i="1"/>
  <c r="BB1145" i="1"/>
  <c r="AY1145" i="1"/>
  <c r="AA1145" i="1"/>
  <c r="AD1145" i="1"/>
  <c r="AE1145" i="1"/>
  <c r="AF1145" i="1"/>
  <c r="AG1145" i="1"/>
  <c r="AH1145" i="1" s="1"/>
  <c r="AK1145" i="1"/>
  <c r="AL1145" i="1"/>
  <c r="AM1145" i="1"/>
  <c r="AN1145" i="1" s="1"/>
  <c r="AP1145" i="1"/>
  <c r="AQ1145" i="1"/>
  <c r="AR1145" i="1"/>
  <c r="AS1145" i="1"/>
  <c r="AT1145" i="1" s="1"/>
  <c r="AV1145" i="1"/>
  <c r="AW1145" i="1"/>
  <c r="AX1145" i="1"/>
  <c r="CA1145" i="1"/>
  <c r="CI1145" i="1"/>
  <c r="AJ1145" i="1"/>
  <c r="K1145" i="1"/>
  <c r="M1145" i="1"/>
  <c r="N1145" i="1"/>
  <c r="O1145" i="1" s="1"/>
  <c r="P1145" i="1"/>
  <c r="R1145" i="1"/>
  <c r="S1145" i="1"/>
  <c r="T1145" i="1"/>
  <c r="U1145" i="1"/>
  <c r="V1145" i="1" s="1"/>
  <c r="X1145" i="1"/>
  <c r="Z1145" i="1"/>
  <c r="CG1145" i="1"/>
  <c r="CJ1145" i="1" s="1"/>
  <c r="CC1145" i="1"/>
  <c r="CB1145" i="1"/>
  <c r="Y1145" i="1"/>
  <c r="BB1144" i="1"/>
  <c r="AY1144" i="1"/>
  <c r="AX1144" i="1"/>
  <c r="AW1144" i="1"/>
  <c r="AV1144" i="1"/>
  <c r="AS1144" i="1"/>
  <c r="AR1144" i="1"/>
  <c r="AQ1144" i="1"/>
  <c r="AP1144" i="1"/>
  <c r="AM1144" i="1"/>
  <c r="CI1144" i="1"/>
  <c r="CG1144" i="1"/>
  <c r="CJ1144" i="1" s="1"/>
  <c r="CC1144" i="1"/>
  <c r="CB1144" i="1"/>
  <c r="CA1144" i="1"/>
  <c r="BZ1144" i="1"/>
  <c r="BW1144" i="1"/>
  <c r="BV1144" i="1"/>
  <c r="BU1144" i="1"/>
  <c r="BT1144" i="1"/>
  <c r="BQ1144" i="1"/>
  <c r="BP1144" i="1"/>
  <c r="BO1144" i="1"/>
  <c r="BN1144" i="1"/>
  <c r="BJ1144" i="1"/>
  <c r="BI1144" i="1"/>
  <c r="BH1144" i="1"/>
  <c r="BK1144" i="1" s="1"/>
  <c r="BL1144" i="1" s="1"/>
  <c r="BE1144" i="1"/>
  <c r="BD1144" i="1"/>
  <c r="BC1144" i="1"/>
  <c r="K1144" i="1"/>
  <c r="M1144" i="1"/>
  <c r="N1144" i="1"/>
  <c r="O1144" i="1" s="1"/>
  <c r="P1144" i="1"/>
  <c r="R1144" i="1"/>
  <c r="S1144" i="1"/>
  <c r="T1144" i="1"/>
  <c r="U1144" i="1"/>
  <c r="V1144" i="1" s="1"/>
  <c r="X1144" i="1"/>
  <c r="Y1144" i="1"/>
  <c r="Z1144" i="1"/>
  <c r="AA1144" i="1"/>
  <c r="AB1144" i="1" s="1"/>
  <c r="AD1144" i="1"/>
  <c r="AE1144" i="1"/>
  <c r="AF1144" i="1"/>
  <c r="AG1144" i="1"/>
  <c r="AH1144" i="1" s="1"/>
  <c r="AJ1144" i="1"/>
  <c r="AK1144" i="1"/>
  <c r="AL1144" i="1"/>
  <c r="X1143" i="1"/>
  <c r="BT1143" i="1"/>
  <c r="AA1143" i="1"/>
  <c r="BQ1143" i="1"/>
  <c r="BO1143" i="1"/>
  <c r="BN1143" i="1"/>
  <c r="BJ1143" i="1"/>
  <c r="BI1143" i="1"/>
  <c r="BH1143" i="1"/>
  <c r="BK1143" i="1" s="1"/>
  <c r="BL1143" i="1" s="1"/>
  <c r="BE1143" i="1"/>
  <c r="BD1143" i="1"/>
  <c r="BC1143" i="1"/>
  <c r="BP1143" i="1"/>
  <c r="AW1143" i="1"/>
  <c r="CI1143" i="1"/>
  <c r="CG1143" i="1"/>
  <c r="CJ1143" i="1" s="1"/>
  <c r="CC1143" i="1"/>
  <c r="CB1143" i="1"/>
  <c r="CA1143" i="1"/>
  <c r="BZ1143" i="1"/>
  <c r="BW1143" i="1"/>
  <c r="BV1143" i="1"/>
  <c r="AR1143" i="1"/>
  <c r="AK1143" i="1"/>
  <c r="AG1143" i="1"/>
  <c r="AE1143" i="1"/>
  <c r="Z1143" i="1"/>
  <c r="U1143" i="1"/>
  <c r="S1143" i="1"/>
  <c r="P1143" i="1"/>
  <c r="N1143" i="1"/>
  <c r="BU1143" i="1"/>
  <c r="BB1143" i="1"/>
  <c r="AY1143" i="1"/>
  <c r="AX1143" i="1"/>
  <c r="AV1143" i="1"/>
  <c r="AS1143" i="1"/>
  <c r="AT1143" i="1" s="1"/>
  <c r="AQ1143" i="1"/>
  <c r="AP1143" i="1"/>
  <c r="AM1143" i="1"/>
  <c r="AL1143" i="1"/>
  <c r="AJ1143" i="1"/>
  <c r="AF1143" i="1"/>
  <c r="AD1143" i="1"/>
  <c r="Y1143" i="1"/>
  <c r="T1143" i="1"/>
  <c r="R1143" i="1"/>
  <c r="M1143" i="1"/>
  <c r="K1143" i="1"/>
  <c r="X1142" i="1"/>
  <c r="Y1142" i="1"/>
  <c r="Z1142" i="1"/>
  <c r="AA1142" i="1"/>
  <c r="AB1142" i="1" s="1"/>
  <c r="AD1142" i="1"/>
  <c r="AE1142" i="1"/>
  <c r="AF1142" i="1"/>
  <c r="AG1142" i="1"/>
  <c r="AH1142" i="1" s="1"/>
  <c r="AJ1142" i="1"/>
  <c r="AK1142" i="1"/>
  <c r="BU1142" i="1"/>
  <c r="BQ1142" i="1"/>
  <c r="BP1142" i="1"/>
  <c r="BO1142" i="1"/>
  <c r="BN1142" i="1"/>
  <c r="BJ1142" i="1"/>
  <c r="BI1142" i="1"/>
  <c r="BH1142" i="1"/>
  <c r="BK1142" i="1" s="1"/>
  <c r="BL1142" i="1" s="1"/>
  <c r="BE1142" i="1"/>
  <c r="BD1142" i="1"/>
  <c r="BC1142" i="1"/>
  <c r="BB1142" i="1"/>
  <c r="AY1142" i="1"/>
  <c r="AX1142" i="1"/>
  <c r="AW1142" i="1"/>
  <c r="AV1142" i="1"/>
  <c r="AS1142" i="1"/>
  <c r="AR1142" i="1"/>
  <c r="AQ1142" i="1"/>
  <c r="AP1142" i="1"/>
  <c r="AM1142" i="1"/>
  <c r="K1142" i="1"/>
  <c r="AL1142" i="1"/>
  <c r="BV1142" i="1"/>
  <c r="U1142" i="1"/>
  <c r="T1142" i="1"/>
  <c r="BT1142" i="1"/>
  <c r="S1142" i="1"/>
  <c r="R1142" i="1"/>
  <c r="P1142" i="1"/>
  <c r="N1142" i="1"/>
  <c r="CI1142" i="1"/>
  <c r="CG1142" i="1"/>
  <c r="CJ1142" i="1" s="1"/>
  <c r="CC1142" i="1"/>
  <c r="CB1142" i="1"/>
  <c r="CA1142" i="1"/>
  <c r="BZ1142" i="1"/>
  <c r="BW1142" i="1"/>
  <c r="BX1142" i="1" s="1"/>
  <c r="M1142" i="1"/>
  <c r="K1141" i="1"/>
  <c r="AP1141" i="1"/>
  <c r="CI1141" i="1"/>
  <c r="CG1141" i="1"/>
  <c r="CJ1141" i="1" s="1"/>
  <c r="CC1141" i="1"/>
  <c r="CB1141" i="1"/>
  <c r="CA1141" i="1"/>
  <c r="BZ1141" i="1"/>
  <c r="BW1141" i="1"/>
  <c r="BV1141" i="1"/>
  <c r="BU1141" i="1"/>
  <c r="BT1141" i="1"/>
  <c r="BQ1141" i="1"/>
  <c r="BP1141" i="1"/>
  <c r="BO1141" i="1"/>
  <c r="BN1141" i="1"/>
  <c r="BJ1141" i="1"/>
  <c r="BI1141" i="1"/>
  <c r="BH1141" i="1"/>
  <c r="BK1141" i="1" s="1"/>
  <c r="BL1141" i="1" s="1"/>
  <c r="BE1141" i="1"/>
  <c r="BD1141" i="1"/>
  <c r="BC1141" i="1"/>
  <c r="BB1141" i="1"/>
  <c r="AY1141" i="1"/>
  <c r="AX1141" i="1"/>
  <c r="AW1141" i="1"/>
  <c r="AV1141" i="1"/>
  <c r="AS1141" i="1"/>
  <c r="AR1141" i="1"/>
  <c r="AQ1141" i="1"/>
  <c r="AM1141" i="1"/>
  <c r="AL1141" i="1"/>
  <c r="AK1141" i="1"/>
  <c r="AJ1141" i="1"/>
  <c r="AG1141" i="1"/>
  <c r="AF1141" i="1"/>
  <c r="AE1141" i="1"/>
  <c r="AD1141" i="1"/>
  <c r="AA1141" i="1"/>
  <c r="Z1141" i="1"/>
  <c r="Y1141" i="1"/>
  <c r="X1141" i="1"/>
  <c r="U1141" i="1"/>
  <c r="T1141" i="1"/>
  <c r="S1141" i="1"/>
  <c r="R1141" i="1"/>
  <c r="P1141" i="1"/>
  <c r="N1141" i="1"/>
  <c r="M1141" i="1"/>
  <c r="CG1140" i="1"/>
  <c r="CC1140" i="1"/>
  <c r="CB1140" i="1"/>
  <c r="CA1140" i="1"/>
  <c r="BZ1140" i="1"/>
  <c r="BT1140" i="1"/>
  <c r="BQ1140" i="1"/>
  <c r="BP1140" i="1"/>
  <c r="BO1140" i="1"/>
  <c r="BN1140" i="1"/>
  <c r="BJ1140" i="1"/>
  <c r="BI1140" i="1"/>
  <c r="BH1140" i="1"/>
  <c r="BK1140" i="1" s="1"/>
  <c r="BL1140" i="1" s="1"/>
  <c r="BE1140" i="1"/>
  <c r="BD1140" i="1"/>
  <c r="BB1140" i="1"/>
  <c r="AX1140" i="1"/>
  <c r="AW1140" i="1"/>
  <c r="AS1140" i="1"/>
  <c r="AP1140" i="1"/>
  <c r="AL1140" i="1"/>
  <c r="AJ1140" i="1"/>
  <c r="AF1140" i="1"/>
  <c r="AD1140" i="1"/>
  <c r="Z1140" i="1"/>
  <c r="X1140" i="1"/>
  <c r="U1140" i="1"/>
  <c r="T1140" i="1"/>
  <c r="N1140" i="1"/>
  <c r="AK1140" i="1"/>
  <c r="BW1140" i="1"/>
  <c r="BV1140" i="1"/>
  <c r="BU1140" i="1"/>
  <c r="BC1140" i="1"/>
  <c r="AY1140" i="1"/>
  <c r="AZ1140" i="1" s="1"/>
  <c r="AV1140" i="1"/>
  <c r="AQ1140" i="1"/>
  <c r="AG1140" i="1"/>
  <c r="AH1140" i="1" s="1"/>
  <c r="AM1140" i="1"/>
  <c r="AN1140" i="1" s="1"/>
  <c r="CI1140" i="1"/>
  <c r="AR1140" i="1"/>
  <c r="AE1140" i="1"/>
  <c r="AA1140" i="1"/>
  <c r="AB1140" i="1" s="1"/>
  <c r="Y1140" i="1"/>
  <c r="S1140" i="1"/>
  <c r="R1140" i="1"/>
  <c r="P1140" i="1"/>
  <c r="M1140" i="1"/>
  <c r="K1140" i="1"/>
  <c r="AP1139" i="1"/>
  <c r="CI1139" i="1"/>
  <c r="BT1139" i="1"/>
  <c r="CG1139" i="1"/>
  <c r="CJ1139" i="1" s="1"/>
  <c r="AM1139" i="1"/>
  <c r="AL1139" i="1"/>
  <c r="AK1139" i="1"/>
  <c r="AJ1139" i="1"/>
  <c r="AG1139" i="1"/>
  <c r="AF1139" i="1"/>
  <c r="AE1139" i="1"/>
  <c r="K1139" i="1"/>
  <c r="M1139" i="1"/>
  <c r="N1139" i="1"/>
  <c r="O1139" i="1" s="1"/>
  <c r="P1139" i="1"/>
  <c r="R1139" i="1"/>
  <c r="S1139" i="1"/>
  <c r="T1139" i="1"/>
  <c r="U1139" i="1"/>
  <c r="V1139" i="1" s="1"/>
  <c r="X1139" i="1"/>
  <c r="Y1139" i="1"/>
  <c r="Z1139" i="1"/>
  <c r="AA1139" i="1"/>
  <c r="AB1139" i="1" s="1"/>
  <c r="CC1139" i="1"/>
  <c r="CB1139" i="1"/>
  <c r="CA1139" i="1"/>
  <c r="BZ1139" i="1"/>
  <c r="BW1139" i="1"/>
  <c r="BV1139" i="1"/>
  <c r="BQ1139" i="1"/>
  <c r="BP1139" i="1"/>
  <c r="BU1139" i="1"/>
  <c r="BO1139" i="1"/>
  <c r="BJ1139" i="1"/>
  <c r="BI1139" i="1"/>
  <c r="BN1139" i="1"/>
  <c r="BH1139" i="1"/>
  <c r="BK1139" i="1" s="1"/>
  <c r="BL1139" i="1" s="1"/>
  <c r="BE1139" i="1"/>
  <c r="BD1139" i="1"/>
  <c r="BC1139" i="1"/>
  <c r="BB1139" i="1"/>
  <c r="AY1139" i="1"/>
  <c r="AD1139" i="1"/>
  <c r="AX1139" i="1"/>
  <c r="AW1139" i="1"/>
  <c r="AV1139" i="1"/>
  <c r="AS1139" i="1"/>
  <c r="AR1139" i="1"/>
  <c r="AQ1139" i="1"/>
  <c r="AV1138" i="1"/>
  <c r="AW1138" i="1"/>
  <c r="AX1138" i="1"/>
  <c r="AY1138" i="1"/>
  <c r="AZ1138" i="1" s="1"/>
  <c r="BB1138" i="1"/>
  <c r="BC1138" i="1"/>
  <c r="BD1138" i="1"/>
  <c r="BE1138" i="1"/>
  <c r="BF1138" i="1" s="1"/>
  <c r="BH1138" i="1"/>
  <c r="BK1138" i="1" s="1"/>
  <c r="BI1138" i="1"/>
  <c r="BJ1138" i="1"/>
  <c r="BN1138" i="1"/>
  <c r="BO1138" i="1"/>
  <c r="BP1138" i="1"/>
  <c r="BT1138" i="1"/>
  <c r="BU1138" i="1"/>
  <c r="BV1138" i="1"/>
  <c r="BW1138" i="1"/>
  <c r="BX1138" i="1" s="1"/>
  <c r="BZ1138" i="1"/>
  <c r="CA1138" i="1"/>
  <c r="CB1138" i="1"/>
  <c r="CC1138" i="1"/>
  <c r="CD1138" i="1" s="1"/>
  <c r="CG1138" i="1"/>
  <c r="CI1138" i="1"/>
  <c r="BQ1138" i="1"/>
  <c r="BR1138" i="1" s="1"/>
  <c r="K1138" i="1"/>
  <c r="M1138" i="1"/>
  <c r="N1138" i="1"/>
  <c r="O1138" i="1" s="1"/>
  <c r="P1138" i="1"/>
  <c r="R1138" i="1"/>
  <c r="S1138" i="1"/>
  <c r="T1138" i="1"/>
  <c r="U1138" i="1"/>
  <c r="V1138" i="1" s="1"/>
  <c r="X1138" i="1"/>
  <c r="Y1138" i="1"/>
  <c r="Z1138" i="1"/>
  <c r="AA1138" i="1"/>
  <c r="AB1138" i="1" s="1"/>
  <c r="AD1138" i="1"/>
  <c r="AE1138" i="1"/>
  <c r="AF1138" i="1"/>
  <c r="AG1138" i="1"/>
  <c r="AH1138" i="1" s="1"/>
  <c r="AJ1138" i="1"/>
  <c r="AK1138" i="1"/>
  <c r="AL1138" i="1"/>
  <c r="AM1138" i="1"/>
  <c r="AN1138" i="1" s="1"/>
  <c r="AP1138" i="1"/>
  <c r="AQ1138" i="1"/>
  <c r="AR1138" i="1"/>
  <c r="AS1138" i="1"/>
  <c r="AT1138" i="1" s="1"/>
  <c r="BC1137" i="1"/>
  <c r="BD1137" i="1"/>
  <c r="BE1137" i="1"/>
  <c r="BF1137" i="1" s="1"/>
  <c r="BH1137" i="1"/>
  <c r="BK1137" i="1" s="1"/>
  <c r="BI1137" i="1"/>
  <c r="BJ1137" i="1"/>
  <c r="BN1137" i="1"/>
  <c r="BO1137" i="1"/>
  <c r="BP1137" i="1"/>
  <c r="BQ1137" i="1"/>
  <c r="BR1137" i="1" s="1"/>
  <c r="BT1137" i="1"/>
  <c r="BU1137" i="1"/>
  <c r="BV1137" i="1"/>
  <c r="BW1137" i="1"/>
  <c r="BX1137" i="1" s="1"/>
  <c r="BZ1137" i="1"/>
  <c r="CA1137" i="1"/>
  <c r="CB1137" i="1"/>
  <c r="CC1137" i="1"/>
  <c r="CD1137" i="1" s="1"/>
  <c r="CG1137" i="1"/>
  <c r="CI1137" i="1"/>
  <c r="AX1137" i="1"/>
  <c r="AW1137" i="1"/>
  <c r="AV1137" i="1"/>
  <c r="AS1137" i="1"/>
  <c r="AR1137" i="1"/>
  <c r="AQ1137" i="1"/>
  <c r="AP1137" i="1"/>
  <c r="AM1137" i="1"/>
  <c r="AL1137" i="1"/>
  <c r="BB1137" i="1"/>
  <c r="AK1137" i="1"/>
  <c r="AJ1137" i="1"/>
  <c r="AG1137" i="1"/>
  <c r="S1137" i="1"/>
  <c r="AF1137" i="1"/>
  <c r="AE1137" i="1"/>
  <c r="AD1137" i="1"/>
  <c r="AA1137" i="1"/>
  <c r="AY1137" i="1"/>
  <c r="AZ1137" i="1" s="1"/>
  <c r="K1137" i="1"/>
  <c r="M1137" i="1"/>
  <c r="N1137" i="1"/>
  <c r="O1137" i="1" s="1"/>
  <c r="P1137" i="1"/>
  <c r="R1137" i="1"/>
  <c r="T1137" i="1"/>
  <c r="U1137" i="1"/>
  <c r="V1137" i="1" s="1"/>
  <c r="X1137" i="1"/>
  <c r="Y1137" i="1"/>
  <c r="Z1137" i="1"/>
  <c r="S1136" i="1"/>
  <c r="R1136" i="1"/>
  <c r="T1136" i="1"/>
  <c r="U1136" i="1"/>
  <c r="V1136" i="1" s="1"/>
  <c r="P1136" i="1"/>
  <c r="Y1136" i="1"/>
  <c r="Z1136" i="1"/>
  <c r="AA1136" i="1"/>
  <c r="AB1136" i="1" s="1"/>
  <c r="AD1136" i="1"/>
  <c r="AE1136" i="1"/>
  <c r="AF1136" i="1"/>
  <c r="AG1136" i="1"/>
  <c r="AH1136" i="1" s="1"/>
  <c r="AJ1136" i="1"/>
  <c r="AK1136" i="1"/>
  <c r="AL1136" i="1"/>
  <c r="AM1136" i="1"/>
  <c r="AN1136" i="1" s="1"/>
  <c r="AP1136" i="1"/>
  <c r="AQ1136" i="1"/>
  <c r="N1136" i="1"/>
  <c r="AR1136" i="1"/>
  <c r="AS1136" i="1"/>
  <c r="AT1136" i="1" s="1"/>
  <c r="AV1136" i="1"/>
  <c r="AW1136" i="1"/>
  <c r="AX1136" i="1"/>
  <c r="AY1136" i="1"/>
  <c r="AZ1136" i="1" s="1"/>
  <c r="BB1136" i="1"/>
  <c r="BC1136" i="1"/>
  <c r="BD1136" i="1"/>
  <c r="BE1136" i="1"/>
  <c r="BF1136" i="1" s="1"/>
  <c r="M1136" i="1"/>
  <c r="BQ1136" i="1"/>
  <c r="BT1136" i="1"/>
  <c r="BU1136" i="1"/>
  <c r="BV1136" i="1"/>
  <c r="BW1136" i="1"/>
  <c r="BX1136" i="1" s="1"/>
  <c r="BZ1136" i="1"/>
  <c r="CA1136" i="1"/>
  <c r="CB1136" i="1"/>
  <c r="CC1136" i="1"/>
  <c r="CD1136" i="1" s="1"/>
  <c r="CG1136" i="1"/>
  <c r="CI1136" i="1"/>
  <c r="K1136" i="1"/>
  <c r="BP1136" i="1"/>
  <c r="BO1136" i="1"/>
  <c r="BN1136" i="1"/>
  <c r="BJ1136" i="1"/>
  <c r="BI1136" i="1"/>
  <c r="BH1136" i="1"/>
  <c r="BK1136" i="1" s="1"/>
  <c r="BL1136" i="1" s="1"/>
  <c r="X1136" i="1"/>
  <c r="BI1135" i="1"/>
  <c r="BJ1135" i="1"/>
  <c r="BN1135" i="1"/>
  <c r="BO1135" i="1"/>
  <c r="BP1135" i="1"/>
  <c r="BQ1135" i="1"/>
  <c r="BR1135" i="1" s="1"/>
  <c r="BT1135" i="1"/>
  <c r="BU1135" i="1"/>
  <c r="BV1135" i="1"/>
  <c r="BW1135" i="1"/>
  <c r="BX1135" i="1" s="1"/>
  <c r="BZ1135" i="1"/>
  <c r="CA1135" i="1"/>
  <c r="CB1135" i="1"/>
  <c r="CC1135" i="1"/>
  <c r="CD1135" i="1" s="1"/>
  <c r="CG1135" i="1"/>
  <c r="CI1135" i="1"/>
  <c r="AM1135" i="1"/>
  <c r="K1135" i="1"/>
  <c r="M1135" i="1"/>
  <c r="N1135" i="1"/>
  <c r="O1135" i="1" s="1"/>
  <c r="P1135" i="1"/>
  <c r="R1135" i="1"/>
  <c r="S1135" i="1"/>
  <c r="T1135" i="1"/>
  <c r="U1135" i="1"/>
  <c r="V1135" i="1" s="1"/>
  <c r="X1135" i="1"/>
  <c r="Y1135" i="1"/>
  <c r="Z1135" i="1"/>
  <c r="AA1135" i="1"/>
  <c r="AB1135" i="1" s="1"/>
  <c r="AD1135" i="1"/>
  <c r="AE1135" i="1"/>
  <c r="AF1135" i="1"/>
  <c r="AG1135" i="1"/>
  <c r="AH1135" i="1" s="1"/>
  <c r="AJ1135" i="1"/>
  <c r="AK1135" i="1"/>
  <c r="AL1135" i="1"/>
  <c r="AP1135" i="1"/>
  <c r="AQ1135" i="1"/>
  <c r="AR1135" i="1"/>
  <c r="AS1135" i="1"/>
  <c r="AT1135" i="1" s="1"/>
  <c r="AV1135" i="1"/>
  <c r="AW1135" i="1"/>
  <c r="AX1135" i="1"/>
  <c r="AY1135" i="1"/>
  <c r="AZ1135" i="1" s="1"/>
  <c r="BB1135" i="1"/>
  <c r="BC1135" i="1"/>
  <c r="BD1135" i="1"/>
  <c r="BE1135" i="1"/>
  <c r="BF1135" i="1" s="1"/>
  <c r="BH1135" i="1"/>
  <c r="BK1135" i="1" s="1"/>
  <c r="BL1135" i="1" s="1"/>
  <c r="BW1134" i="1"/>
  <c r="BZ1134" i="1"/>
  <c r="CA1134" i="1"/>
  <c r="CB1134" i="1"/>
  <c r="CC1134" i="1"/>
  <c r="CD1134" i="1" s="1"/>
  <c r="CG1134" i="1"/>
  <c r="CI1134" i="1"/>
  <c r="K1134" i="1"/>
  <c r="M1134" i="1"/>
  <c r="N1134" i="1"/>
  <c r="O1134" i="1" s="1"/>
  <c r="P1134" i="1"/>
  <c r="BV1134" i="1"/>
  <c r="AM1134" i="1"/>
  <c r="R1134" i="1"/>
  <c r="S1134" i="1"/>
  <c r="T1134" i="1"/>
  <c r="U1134" i="1"/>
  <c r="V1134" i="1" s="1"/>
  <c r="X1134" i="1"/>
  <c r="Y1134" i="1"/>
  <c r="Z1134" i="1"/>
  <c r="AA1134" i="1"/>
  <c r="AB1134" i="1" s="1"/>
  <c r="AD1134" i="1"/>
  <c r="AE1134" i="1"/>
  <c r="AF1134" i="1"/>
  <c r="AG1134" i="1"/>
  <c r="AH1134" i="1" s="1"/>
  <c r="AJ1134" i="1"/>
  <c r="AK1134" i="1"/>
  <c r="AL1134" i="1"/>
  <c r="AP1134" i="1"/>
  <c r="AQ1134" i="1"/>
  <c r="BC1134" i="1"/>
  <c r="AR1134" i="1"/>
  <c r="AS1134" i="1"/>
  <c r="AT1134" i="1" s="1"/>
  <c r="AV1134" i="1"/>
  <c r="AW1134" i="1"/>
  <c r="AX1134" i="1"/>
  <c r="AY1134" i="1"/>
  <c r="AZ1134" i="1" s="1"/>
  <c r="BB1134" i="1"/>
  <c r="BD1134" i="1"/>
  <c r="BE1134" i="1"/>
  <c r="BF1134" i="1" s="1"/>
  <c r="BH1134" i="1"/>
  <c r="BK1134" i="1" s="1"/>
  <c r="BI1134" i="1"/>
  <c r="BJ1134" i="1"/>
  <c r="BN1134" i="1"/>
  <c r="BO1134" i="1"/>
  <c r="BP1134" i="1"/>
  <c r="BQ1134" i="1"/>
  <c r="BR1134" i="1" s="1"/>
  <c r="BT1134" i="1"/>
  <c r="BU1134" i="1"/>
  <c r="AP1133" i="1"/>
  <c r="AL1133" i="1"/>
  <c r="M1133" i="1"/>
  <c r="N1133" i="1"/>
  <c r="O1133" i="1" s="1"/>
  <c r="P1133" i="1"/>
  <c r="R1133" i="1"/>
  <c r="S1133" i="1"/>
  <c r="T1133" i="1"/>
  <c r="U1133" i="1"/>
  <c r="V1133" i="1" s="1"/>
  <c r="X1133" i="1"/>
  <c r="Y1133" i="1"/>
  <c r="Z1133" i="1"/>
  <c r="AA1133" i="1"/>
  <c r="AB1133" i="1" s="1"/>
  <c r="AD1133" i="1"/>
  <c r="AF1133" i="1"/>
  <c r="AJ1133" i="1"/>
  <c r="AM1133" i="1"/>
  <c r="AN1133" i="1" s="1"/>
  <c r="AQ1133" i="1"/>
  <c r="AR1133" i="1"/>
  <c r="AV1133" i="1"/>
  <c r="AX1133" i="1"/>
  <c r="AY1133" i="1"/>
  <c r="AZ1133" i="1" s="1"/>
  <c r="BB1133" i="1"/>
  <c r="BD1133" i="1"/>
  <c r="AK1133" i="1"/>
  <c r="BH1133" i="1"/>
  <c r="BK1133" i="1" s="1"/>
  <c r="BI1133" i="1"/>
  <c r="BJ1133" i="1"/>
  <c r="BN1133" i="1"/>
  <c r="AG1133" i="1"/>
  <c r="AH1133" i="1" s="1"/>
  <c r="AE1133" i="1"/>
  <c r="CI1133" i="1"/>
  <c r="CG1133" i="1"/>
  <c r="CJ1133" i="1" s="1"/>
  <c r="CC1133" i="1"/>
  <c r="CB1133" i="1"/>
  <c r="CA1133" i="1"/>
  <c r="BQ1133" i="1"/>
  <c r="BZ1133" i="1"/>
  <c r="BW1133" i="1"/>
  <c r="BV1133" i="1"/>
  <c r="BU1133" i="1"/>
  <c r="BT1133" i="1"/>
  <c r="BO1133" i="1"/>
  <c r="BP1133" i="1"/>
  <c r="BC1133" i="1"/>
  <c r="AW1133" i="1"/>
  <c r="AS1133" i="1"/>
  <c r="AT1133" i="1" s="1"/>
  <c r="K1133" i="1"/>
  <c r="BE1133" i="1"/>
  <c r="BF1133" i="1" s="1"/>
  <c r="Z1132" i="1"/>
  <c r="CA1132" i="1"/>
  <c r="CC1132" i="1"/>
  <c r="CG1132" i="1"/>
  <c r="CI1132" i="1"/>
  <c r="AL1132" i="1"/>
  <c r="AK1132" i="1"/>
  <c r="AJ1132" i="1"/>
  <c r="AG1132" i="1"/>
  <c r="AF1132" i="1"/>
  <c r="BB1132" i="1"/>
  <c r="BC1132" i="1"/>
  <c r="BD1132" i="1"/>
  <c r="BE1132" i="1"/>
  <c r="BF1132" i="1" s="1"/>
  <c r="BH1132" i="1"/>
  <c r="BK1132" i="1" s="1"/>
  <c r="BI1132" i="1"/>
  <c r="BJ1132" i="1"/>
  <c r="BN1132" i="1"/>
  <c r="AE1132" i="1"/>
  <c r="AD1132" i="1"/>
  <c r="AA1132" i="1"/>
  <c r="AB1132" i="1" s="1"/>
  <c r="Y1132" i="1"/>
  <c r="X1132" i="1"/>
  <c r="U1132" i="1"/>
  <c r="T1132" i="1"/>
  <c r="S1132" i="1"/>
  <c r="R1132" i="1"/>
  <c r="P1132" i="1"/>
  <c r="N1132" i="1"/>
  <c r="M1132" i="1"/>
  <c r="K1132" i="1"/>
  <c r="CB1132" i="1"/>
  <c r="AY1132" i="1"/>
  <c r="AX1132" i="1"/>
  <c r="AW1132" i="1"/>
  <c r="AV1132" i="1"/>
  <c r="AS1132" i="1"/>
  <c r="AR1132" i="1"/>
  <c r="AQ1132" i="1"/>
  <c r="AP1132" i="1"/>
  <c r="AM1132" i="1"/>
  <c r="AN1132" i="1" s="1"/>
  <c r="BO1132" i="1"/>
  <c r="BP1132" i="1"/>
  <c r="BQ1132" i="1"/>
  <c r="BR1132" i="1" s="1"/>
  <c r="BT1132" i="1"/>
  <c r="BU1132" i="1"/>
  <c r="BV1132" i="1"/>
  <c r="BW1132" i="1"/>
  <c r="BX1132" i="1" s="1"/>
  <c r="BZ1132" i="1"/>
  <c r="BE1131" i="1"/>
  <c r="BT1131" i="1"/>
  <c r="BP1131" i="1"/>
  <c r="BO1131" i="1"/>
  <c r="AV1131" i="1"/>
  <c r="AY1131" i="1"/>
  <c r="BC1131" i="1"/>
  <c r="BJ1131" i="1"/>
  <c r="AS1131" i="1"/>
  <c r="AG1131" i="1"/>
  <c r="BI1131" i="1"/>
  <c r="CC1131" i="1"/>
  <c r="K1131" i="1"/>
  <c r="M1131" i="1"/>
  <c r="N1131" i="1"/>
  <c r="O1131" i="1" s="1"/>
  <c r="S1131" i="1"/>
  <c r="U1131" i="1"/>
  <c r="Y1131" i="1"/>
  <c r="Z1131" i="1"/>
  <c r="AE1131" i="1"/>
  <c r="AK1131" i="1"/>
  <c r="AM1131" i="1"/>
  <c r="AQ1131" i="1"/>
  <c r="AW1131" i="1"/>
  <c r="AX1131" i="1"/>
  <c r="BB1131" i="1"/>
  <c r="BD1131" i="1"/>
  <c r="BH1131" i="1"/>
  <c r="BK1131" i="1" s="1"/>
  <c r="BL1131" i="1" s="1"/>
  <c r="BN1131" i="1"/>
  <c r="BQ1131" i="1"/>
  <c r="BR1131" i="1" s="1"/>
  <c r="BU1131" i="1"/>
  <c r="BW1131" i="1"/>
  <c r="CB1131" i="1"/>
  <c r="BV1131" i="1"/>
  <c r="P1131" i="1"/>
  <c r="R1131" i="1"/>
  <c r="T1131" i="1"/>
  <c r="X1131" i="1"/>
  <c r="AA1131" i="1"/>
  <c r="AB1131" i="1" s="1"/>
  <c r="AD1131" i="1"/>
  <c r="AF1131" i="1"/>
  <c r="AJ1131" i="1"/>
  <c r="AL1131" i="1"/>
  <c r="CI1131" i="1"/>
  <c r="CG1131" i="1"/>
  <c r="CJ1131" i="1" s="1"/>
  <c r="CA1131" i="1"/>
  <c r="BZ1131" i="1"/>
  <c r="AP1131" i="1"/>
  <c r="AR1131" i="1"/>
  <c r="CC1130" i="1"/>
  <c r="CG1130" i="1"/>
  <c r="CI1130" i="1"/>
  <c r="T1130" i="1"/>
  <c r="U1130" i="1"/>
  <c r="V1130" i="1" s="1"/>
  <c r="X1130" i="1"/>
  <c r="Z1130" i="1"/>
  <c r="AA1130" i="1"/>
  <c r="AB1130" i="1" s="1"/>
  <c r="AD1130" i="1"/>
  <c r="AE1130" i="1"/>
  <c r="AF1130" i="1"/>
  <c r="CB1130" i="1"/>
  <c r="AG1130" i="1"/>
  <c r="AH1130" i="1" s="1"/>
  <c r="AJ1130" i="1"/>
  <c r="AK1130" i="1"/>
  <c r="AL1130" i="1"/>
  <c r="AM1130" i="1"/>
  <c r="AN1130" i="1" s="1"/>
  <c r="AP1130" i="1"/>
  <c r="AQ1130" i="1"/>
  <c r="AR1130" i="1"/>
  <c r="AS1130" i="1"/>
  <c r="AT1130" i="1" s="1"/>
  <c r="AV1130" i="1"/>
  <c r="AW1130" i="1"/>
  <c r="AX1130" i="1"/>
  <c r="AY1130" i="1"/>
  <c r="AZ1130" i="1" s="1"/>
  <c r="BB1130" i="1"/>
  <c r="BC1130" i="1"/>
  <c r="BD1130" i="1"/>
  <c r="BE1130" i="1"/>
  <c r="BF1130" i="1" s="1"/>
  <c r="BH1130" i="1"/>
  <c r="BK1130" i="1" s="1"/>
  <c r="BI1130" i="1"/>
  <c r="BN1130" i="1"/>
  <c r="BO1130" i="1"/>
  <c r="BP1130" i="1"/>
  <c r="BQ1130" i="1"/>
  <c r="BR1130" i="1" s="1"/>
  <c r="BT1130" i="1"/>
  <c r="BU1130" i="1"/>
  <c r="BJ1130" i="1"/>
  <c r="BV1130" i="1"/>
  <c r="BW1130" i="1"/>
  <c r="BX1130" i="1" s="1"/>
  <c r="BZ1130" i="1"/>
  <c r="CA1130" i="1"/>
  <c r="S1130" i="1"/>
  <c r="R1130" i="1"/>
  <c r="P1130" i="1"/>
  <c r="N1130" i="1"/>
  <c r="M1130" i="1"/>
  <c r="K1130" i="1"/>
  <c r="Y1130" i="1"/>
  <c r="BD1129" i="1"/>
  <c r="AJ1129" i="1"/>
  <c r="R1129" i="1"/>
  <c r="P1129" i="1"/>
  <c r="N1129" i="1"/>
  <c r="M1129" i="1"/>
  <c r="K1129" i="1"/>
  <c r="AK1129" i="1"/>
  <c r="AM1129" i="1"/>
  <c r="AP1129" i="1"/>
  <c r="AQ1129" i="1"/>
  <c r="BO1129" i="1"/>
  <c r="BP1129" i="1"/>
  <c r="BQ1129" i="1"/>
  <c r="BR1129" i="1" s="1"/>
  <c r="BT1129" i="1"/>
  <c r="BU1129" i="1"/>
  <c r="BV1129" i="1"/>
  <c r="BW1129" i="1"/>
  <c r="BX1129" i="1" s="1"/>
  <c r="BZ1129" i="1"/>
  <c r="CA1129" i="1"/>
  <c r="CB1129" i="1"/>
  <c r="CC1129" i="1"/>
  <c r="CD1129" i="1" s="1"/>
  <c r="CG1129" i="1"/>
  <c r="CI1129" i="1"/>
  <c r="S1129" i="1"/>
  <c r="BJ1129" i="1"/>
  <c r="BI1129" i="1"/>
  <c r="BH1129" i="1"/>
  <c r="BK1129" i="1" s="1"/>
  <c r="BL1129" i="1" s="1"/>
  <c r="BN1129" i="1"/>
  <c r="AL1129" i="1"/>
  <c r="AR1129" i="1"/>
  <c r="AS1129" i="1"/>
  <c r="AT1129" i="1" s="1"/>
  <c r="AV1129" i="1"/>
  <c r="AW1129" i="1"/>
  <c r="AX1129" i="1"/>
  <c r="AY1129" i="1"/>
  <c r="AZ1129" i="1" s="1"/>
  <c r="BB1129" i="1"/>
  <c r="T1129" i="1"/>
  <c r="U1129" i="1"/>
  <c r="V1129" i="1" s="1"/>
  <c r="X1129" i="1"/>
  <c r="Y1129" i="1"/>
  <c r="Z1129" i="1"/>
  <c r="AA1129" i="1"/>
  <c r="AB1129" i="1" s="1"/>
  <c r="AD1129" i="1"/>
  <c r="AE1129" i="1"/>
  <c r="AF1129" i="1"/>
  <c r="BE1129" i="1"/>
  <c r="BF1129" i="1" s="1"/>
  <c r="AG1129" i="1"/>
  <c r="AH1129" i="1" s="1"/>
  <c r="BC1129" i="1"/>
  <c r="BP1128" i="1"/>
  <c r="BO1128" i="1"/>
  <c r="BN1128" i="1"/>
  <c r="BJ1128" i="1"/>
  <c r="BI1128" i="1"/>
  <c r="BQ1128" i="1"/>
  <c r="BR1128" i="1" s="1"/>
  <c r="BH1128" i="1"/>
  <c r="BK1128" i="1" s="1"/>
  <c r="BL1128" i="1" s="1"/>
  <c r="BE1128" i="1"/>
  <c r="BD1128" i="1"/>
  <c r="BT1128" i="1"/>
  <c r="BB1128" i="1"/>
  <c r="AY1128" i="1"/>
  <c r="AX1128" i="1"/>
  <c r="AW1128" i="1"/>
  <c r="AV1128" i="1"/>
  <c r="AS1128" i="1"/>
  <c r="AR1128" i="1"/>
  <c r="AQ1128" i="1"/>
  <c r="AP1128" i="1"/>
  <c r="AM1128" i="1"/>
  <c r="AL1128" i="1"/>
  <c r="AK1128" i="1"/>
  <c r="AJ1128" i="1"/>
  <c r="AG1128" i="1"/>
  <c r="AF1128" i="1"/>
  <c r="AE1128" i="1"/>
  <c r="AD1128" i="1"/>
  <c r="Z1128" i="1"/>
  <c r="Y1128" i="1"/>
  <c r="X1128" i="1"/>
  <c r="U1128" i="1"/>
  <c r="T1128" i="1"/>
  <c r="S1128" i="1"/>
  <c r="R1128" i="1"/>
  <c r="P1128" i="1"/>
  <c r="N1128" i="1"/>
  <c r="M1128" i="1"/>
  <c r="K1128" i="1"/>
  <c r="BC1128" i="1"/>
  <c r="CA1128" i="1"/>
  <c r="BZ1128" i="1"/>
  <c r="CB1128" i="1"/>
  <c r="CC1128" i="1"/>
  <c r="CD1128" i="1" s="1"/>
  <c r="CG1128" i="1"/>
  <c r="CI1128" i="1"/>
  <c r="AA1128" i="1"/>
  <c r="AB1128" i="1" s="1"/>
  <c r="BW1128" i="1"/>
  <c r="BV1128" i="1"/>
  <c r="BU1128" i="1"/>
  <c r="AS1127" i="1"/>
  <c r="AV1127" i="1"/>
  <c r="AW1127" i="1"/>
  <c r="AX1127" i="1"/>
  <c r="AY1127" i="1"/>
  <c r="AZ1127" i="1" s="1"/>
  <c r="BB1127" i="1"/>
  <c r="BC1127" i="1"/>
  <c r="BD1127" i="1"/>
  <c r="BE1127" i="1"/>
  <c r="BF1127" i="1" s="1"/>
  <c r="BH1127" i="1"/>
  <c r="BK1127" i="1" s="1"/>
  <c r="BI1127" i="1"/>
  <c r="Z1127" i="1"/>
  <c r="Y1127" i="1"/>
  <c r="X1127" i="1"/>
  <c r="U1127" i="1"/>
  <c r="T1127" i="1"/>
  <c r="S1127" i="1"/>
  <c r="R1127" i="1"/>
  <c r="AA1127" i="1"/>
  <c r="AB1127" i="1" s="1"/>
  <c r="P1127" i="1"/>
  <c r="AD1127" i="1"/>
  <c r="AE1127" i="1"/>
  <c r="AF1127" i="1"/>
  <c r="AG1127" i="1"/>
  <c r="AH1127" i="1" s="1"/>
  <c r="AJ1127" i="1"/>
  <c r="AK1127" i="1"/>
  <c r="AL1127" i="1"/>
  <c r="AM1127" i="1"/>
  <c r="AN1127" i="1" s="1"/>
  <c r="BJ1127" i="1"/>
  <c r="BN1127" i="1"/>
  <c r="BO1127" i="1"/>
  <c r="BP1127" i="1"/>
  <c r="BQ1127" i="1"/>
  <c r="BR1127" i="1" s="1"/>
  <c r="BT1127" i="1"/>
  <c r="BU1127" i="1"/>
  <c r="AP1127" i="1"/>
  <c r="BV1127" i="1"/>
  <c r="BW1127" i="1"/>
  <c r="BX1127" i="1" s="1"/>
  <c r="BZ1127" i="1"/>
  <c r="CA1127" i="1"/>
  <c r="AQ1127" i="1"/>
  <c r="K1127" i="1"/>
  <c r="M1127" i="1"/>
  <c r="N1127" i="1"/>
  <c r="O1127" i="1" s="1"/>
  <c r="AR1127" i="1"/>
  <c r="CG1127" i="1"/>
  <c r="CI1127" i="1" s="1"/>
  <c r="CJ1127" i="1" s="1"/>
  <c r="CN1127" i="1" s="1"/>
  <c r="CQ1127" i="1" s="1"/>
  <c r="CC1127" i="1"/>
  <c r="CB1127" i="1"/>
  <c r="N1126" i="1"/>
  <c r="P1126" i="1"/>
  <c r="R1126" i="1"/>
  <c r="T1126" i="1"/>
  <c r="X1126" i="1"/>
  <c r="Z1126" i="1"/>
  <c r="AD1126" i="1"/>
  <c r="AF1126" i="1"/>
  <c r="AK1126" i="1"/>
  <c r="AM1126" i="1"/>
  <c r="AQ1126" i="1"/>
  <c r="AV1126" i="1"/>
  <c r="AX1126" i="1"/>
  <c r="BB1126" i="1"/>
  <c r="BE1126" i="1"/>
  <c r="BO1126" i="1"/>
  <c r="CG1126" i="1"/>
  <c r="CI1126" i="1" s="1"/>
  <c r="CJ1126" i="1" s="1"/>
  <c r="CC1126" i="1"/>
  <c r="CB1126" i="1"/>
  <c r="CA1126" i="1"/>
  <c r="BZ1126" i="1"/>
  <c r="BW1126" i="1"/>
  <c r="BV1126" i="1"/>
  <c r="BU1126" i="1"/>
  <c r="BT1126" i="1"/>
  <c r="BQ1126" i="1"/>
  <c r="BP1126" i="1"/>
  <c r="BN1126" i="1"/>
  <c r="BJ1126" i="1"/>
  <c r="BI1126" i="1"/>
  <c r="BH1126" i="1"/>
  <c r="BK1126" i="1" s="1"/>
  <c r="BL1126" i="1" s="1"/>
  <c r="BD1126" i="1"/>
  <c r="BC1126" i="1"/>
  <c r="AY1126" i="1"/>
  <c r="AZ1126" i="1" s="1"/>
  <c r="AW1126" i="1"/>
  <c r="AS1126" i="1"/>
  <c r="AR1126" i="1"/>
  <c r="AP1126" i="1"/>
  <c r="AL1126" i="1"/>
  <c r="AJ1126" i="1"/>
  <c r="AG1126" i="1"/>
  <c r="AH1126" i="1" s="1"/>
  <c r="AE1126" i="1"/>
  <c r="AA1126" i="1"/>
  <c r="AB1126" i="1" s="1"/>
  <c r="Y1126" i="1"/>
  <c r="U1126" i="1"/>
  <c r="V1126" i="1" s="1"/>
  <c r="S1126" i="1"/>
  <c r="M1126" i="1"/>
  <c r="K1126" i="1"/>
  <c r="AL1125" i="1"/>
  <c r="BU1125" i="1"/>
  <c r="BD1125" i="1"/>
  <c r="AQ1125" i="1"/>
  <c r="AP1125" i="1"/>
  <c r="BV1125" i="1"/>
  <c r="K1125" i="1"/>
  <c r="M1125" i="1"/>
  <c r="N1125" i="1"/>
  <c r="O1125" i="1" s="1"/>
  <c r="P1125" i="1"/>
  <c r="R1125" i="1"/>
  <c r="S1125" i="1"/>
  <c r="T1125" i="1"/>
  <c r="U1125" i="1"/>
  <c r="V1125" i="1" s="1"/>
  <c r="X1125" i="1"/>
  <c r="Y1125" i="1"/>
  <c r="Z1125" i="1"/>
  <c r="AA1125" i="1"/>
  <c r="AB1125" i="1" s="1"/>
  <c r="AM1125" i="1"/>
  <c r="AN1125" i="1" s="1"/>
  <c r="AD1125" i="1"/>
  <c r="AE1125" i="1"/>
  <c r="AF1125" i="1"/>
  <c r="BT1125" i="1"/>
  <c r="BQ1125" i="1"/>
  <c r="BP1125" i="1"/>
  <c r="BO1125" i="1"/>
  <c r="BN1125" i="1"/>
  <c r="BJ1125" i="1"/>
  <c r="BI1125" i="1"/>
  <c r="BH1125" i="1"/>
  <c r="BK1125" i="1" s="1"/>
  <c r="BL1125" i="1" s="1"/>
  <c r="BE1125" i="1"/>
  <c r="BF1125" i="1" s="1"/>
  <c r="BC1125" i="1"/>
  <c r="BB1125" i="1"/>
  <c r="AY1125" i="1"/>
  <c r="AX1125" i="1"/>
  <c r="AW1125" i="1"/>
  <c r="AG1125" i="1"/>
  <c r="AH1125" i="1" s="1"/>
  <c r="AJ1125" i="1"/>
  <c r="AK1125" i="1"/>
  <c r="CG1125" i="1"/>
  <c r="AV1125" i="1"/>
  <c r="AS1125" i="1"/>
  <c r="AR1125" i="1"/>
  <c r="CI1125" i="1"/>
  <c r="CC1125" i="1"/>
  <c r="CB1125" i="1"/>
  <c r="CA1125" i="1"/>
  <c r="BZ1125" i="1"/>
  <c r="BW1125" i="1"/>
  <c r="BX1125" i="1" s="1"/>
  <c r="BQ1124" i="1"/>
  <c r="BT1124" i="1"/>
  <c r="BU1124" i="1"/>
  <c r="BV1124" i="1"/>
  <c r="BW1124" i="1"/>
  <c r="BX1124" i="1" s="1"/>
  <c r="BZ1124" i="1"/>
  <c r="CA1124" i="1"/>
  <c r="AX1124" i="1"/>
  <c r="AY1124" i="1"/>
  <c r="AZ1124" i="1" s="1"/>
  <c r="BB1124" i="1"/>
  <c r="BC1124" i="1"/>
  <c r="BD1124" i="1"/>
  <c r="CB1124" i="1"/>
  <c r="BE1124" i="1"/>
  <c r="BF1124" i="1" s="1"/>
  <c r="BH1124" i="1"/>
  <c r="BK1124" i="1" s="1"/>
  <c r="BI1124" i="1"/>
  <c r="BJ1124" i="1"/>
  <c r="BN1124" i="1"/>
  <c r="BO1124" i="1"/>
  <c r="AM1124" i="1"/>
  <c r="BP1124" i="1"/>
  <c r="CG1124" i="1"/>
  <c r="CI1124" i="1"/>
  <c r="CC1124" i="1"/>
  <c r="CD1124" i="1" s="1"/>
  <c r="M1124" i="1"/>
  <c r="K1124" i="1"/>
  <c r="N1124" i="1"/>
  <c r="O1124" i="1" s="1"/>
  <c r="P1124" i="1"/>
  <c r="R1124" i="1"/>
  <c r="S1124" i="1"/>
  <c r="T1124" i="1"/>
  <c r="U1124" i="1"/>
  <c r="V1124" i="1" s="1"/>
  <c r="X1124" i="1"/>
  <c r="Y1124" i="1"/>
  <c r="Z1124" i="1"/>
  <c r="AA1124" i="1"/>
  <c r="AB1124" i="1" s="1"/>
  <c r="AD1124" i="1"/>
  <c r="AE1124" i="1"/>
  <c r="AF1124" i="1"/>
  <c r="AG1124" i="1"/>
  <c r="AH1124" i="1" s="1"/>
  <c r="AJ1124" i="1"/>
  <c r="AK1124" i="1"/>
  <c r="AL1124" i="1"/>
  <c r="AP1124" i="1"/>
  <c r="AQ1124" i="1"/>
  <c r="AR1124" i="1"/>
  <c r="AS1124" i="1"/>
  <c r="AT1124" i="1" s="1"/>
  <c r="AV1124" i="1"/>
  <c r="AW1124" i="1"/>
  <c r="AX1123" i="1"/>
  <c r="AW1123" i="1"/>
  <c r="AV1123" i="1"/>
  <c r="AS1123" i="1"/>
  <c r="AR1123" i="1"/>
  <c r="AQ1123" i="1"/>
  <c r="AP1123" i="1"/>
  <c r="AM1123" i="1"/>
  <c r="AL1123" i="1"/>
  <c r="AJ1123" i="1"/>
  <c r="AG1123" i="1"/>
  <c r="AF1123" i="1"/>
  <c r="AD1123" i="1"/>
  <c r="AE1123" i="1"/>
  <c r="BT1123" i="1"/>
  <c r="BQ1123" i="1"/>
  <c r="BP1123" i="1"/>
  <c r="BO1123" i="1"/>
  <c r="BN1123" i="1"/>
  <c r="BJ1123" i="1"/>
  <c r="BI1123" i="1"/>
  <c r="BH1123" i="1"/>
  <c r="BK1123" i="1" s="1"/>
  <c r="BL1123" i="1" s="1"/>
  <c r="BE1123" i="1"/>
  <c r="BD1123" i="1"/>
  <c r="BU1123" i="1"/>
  <c r="BV1123" i="1"/>
  <c r="BW1123" i="1"/>
  <c r="BX1123" i="1" s="1"/>
  <c r="BZ1123" i="1"/>
  <c r="CA1123" i="1"/>
  <c r="CB1123" i="1"/>
  <c r="CC1123" i="1"/>
  <c r="CD1123" i="1" s="1"/>
  <c r="AK1123" i="1"/>
  <c r="CG1123" i="1"/>
  <c r="CI1123" i="1"/>
  <c r="BC1123" i="1"/>
  <c r="BB1123" i="1"/>
  <c r="AY1123" i="1"/>
  <c r="AZ1123" i="1" s="1"/>
  <c r="S1123" i="1"/>
  <c r="K1123" i="1"/>
  <c r="M1123" i="1"/>
  <c r="N1123" i="1"/>
  <c r="O1123" i="1" s="1"/>
  <c r="P1123" i="1"/>
  <c r="R1123" i="1"/>
  <c r="AA1123" i="1"/>
  <c r="T1123" i="1"/>
  <c r="U1123" i="1"/>
  <c r="V1123" i="1" s="1"/>
  <c r="X1123" i="1"/>
  <c r="Y1123" i="1"/>
  <c r="Z1123" i="1"/>
  <c r="AM1122" i="1"/>
  <c r="AL1122" i="1"/>
  <c r="AK1122" i="1"/>
  <c r="AJ1122" i="1"/>
  <c r="AG1122" i="1"/>
  <c r="AF1122" i="1"/>
  <c r="AE1122" i="1"/>
  <c r="AD1122" i="1"/>
  <c r="AA1122" i="1"/>
  <c r="Z1122" i="1"/>
  <c r="Y1122" i="1"/>
  <c r="K1122" i="1"/>
  <c r="M1122" i="1"/>
  <c r="N1122" i="1"/>
  <c r="O1122" i="1" s="1"/>
  <c r="P1122" i="1"/>
  <c r="R1122" i="1"/>
  <c r="S1122" i="1"/>
  <c r="T1122" i="1"/>
  <c r="U1122" i="1"/>
  <c r="V1122" i="1" s="1"/>
  <c r="X1122" i="1"/>
  <c r="CI1122" i="1"/>
  <c r="CG1122" i="1"/>
  <c r="CJ1122" i="1" s="1"/>
  <c r="CC1122" i="1"/>
  <c r="CB1122" i="1"/>
  <c r="CA1122" i="1"/>
  <c r="BZ1122" i="1"/>
  <c r="BW1122" i="1"/>
  <c r="BV1122" i="1"/>
  <c r="BU1122" i="1"/>
  <c r="BT1122" i="1"/>
  <c r="BQ1122" i="1"/>
  <c r="BP1122" i="1"/>
  <c r="BO1122" i="1"/>
  <c r="BN1122" i="1"/>
  <c r="BJ1122" i="1"/>
  <c r="BI1122" i="1"/>
  <c r="BH1122" i="1"/>
  <c r="BK1122" i="1" s="1"/>
  <c r="BL1122" i="1" s="1"/>
  <c r="BE1122" i="1"/>
  <c r="BD1122" i="1"/>
  <c r="BC1122" i="1"/>
  <c r="BB1122" i="1"/>
  <c r="AY1122" i="1"/>
  <c r="AX1122" i="1"/>
  <c r="AW1122" i="1"/>
  <c r="AV1122" i="1"/>
  <c r="AS1122" i="1"/>
  <c r="AR1122" i="1"/>
  <c r="AQ1122" i="1"/>
  <c r="AP1122" i="1"/>
  <c r="AD1121" i="1"/>
  <c r="AW1121" i="1"/>
  <c r="AS1121" i="1"/>
  <c r="AE1121" i="1"/>
  <c r="Z1121" i="1"/>
  <c r="Y1121" i="1"/>
  <c r="X1121" i="1"/>
  <c r="K1121" i="1"/>
  <c r="P1121" i="1"/>
  <c r="S1121" i="1"/>
  <c r="T1121" i="1"/>
  <c r="AA1121" i="1"/>
  <c r="AB1121" i="1" s="1"/>
  <c r="AY1121" i="1"/>
  <c r="AF1121" i="1"/>
  <c r="AJ1121" i="1"/>
  <c r="AK1121" i="1"/>
  <c r="AL1121" i="1"/>
  <c r="AM1121" i="1"/>
  <c r="AN1121" i="1" s="1"/>
  <c r="AP1121" i="1"/>
  <c r="AQ1121" i="1"/>
  <c r="AR1121" i="1"/>
  <c r="AV1121" i="1"/>
  <c r="AX1121" i="1"/>
  <c r="AG1121" i="1"/>
  <c r="AH1121" i="1" s="1"/>
  <c r="U1121" i="1"/>
  <c r="V1121" i="1" s="1"/>
  <c r="BC1121" i="1"/>
  <c r="BE1121" i="1"/>
  <c r="BH1121" i="1"/>
  <c r="BK1121" i="1" s="1"/>
  <c r="BN1121" i="1"/>
  <c r="BP1121" i="1"/>
  <c r="BQ1121" i="1"/>
  <c r="BR1121" i="1" s="1"/>
  <c r="BT1121" i="1"/>
  <c r="R1121" i="1"/>
  <c r="N1121" i="1"/>
  <c r="M1121" i="1"/>
  <c r="CI1121" i="1"/>
  <c r="CG1121" i="1"/>
  <c r="CJ1121" i="1" s="1"/>
  <c r="CC1121" i="1"/>
  <c r="CB1121" i="1"/>
  <c r="CA1121" i="1"/>
  <c r="BZ1121" i="1"/>
  <c r="BW1121" i="1"/>
  <c r="BV1121" i="1"/>
  <c r="BU1121" i="1"/>
  <c r="BO1121" i="1"/>
  <c r="BJ1121" i="1"/>
  <c r="BI1121" i="1"/>
  <c r="BD1121" i="1"/>
  <c r="BB1121" i="1"/>
  <c r="P1120" i="1"/>
  <c r="R1120" i="1"/>
  <c r="S1120" i="1"/>
  <c r="T1120" i="1"/>
  <c r="U1120" i="1"/>
  <c r="V1120" i="1" s="1"/>
  <c r="N1120" i="1"/>
  <c r="K1120" i="1"/>
  <c r="X1120" i="1"/>
  <c r="M1120" i="1"/>
  <c r="CG1120" i="1"/>
  <c r="CI1120" i="1" s="1"/>
  <c r="CJ1120" i="1" s="1"/>
  <c r="CN1120" i="1" s="1"/>
  <c r="CQ1120" i="1" s="1"/>
  <c r="CC1120" i="1"/>
  <c r="CB1120" i="1"/>
  <c r="CA1120" i="1"/>
  <c r="BZ1120" i="1"/>
  <c r="BW1120" i="1"/>
  <c r="BV1120" i="1"/>
  <c r="BU1120" i="1"/>
  <c r="BT1120" i="1"/>
  <c r="BQ1120" i="1"/>
  <c r="BP1120" i="1"/>
  <c r="BO1120" i="1"/>
  <c r="BN1120" i="1"/>
  <c r="BJ1120" i="1"/>
  <c r="BI1120" i="1"/>
  <c r="BH1120" i="1"/>
  <c r="BK1120" i="1" s="1"/>
  <c r="BL1120" i="1" s="1"/>
  <c r="BE1120" i="1"/>
  <c r="BD1120" i="1"/>
  <c r="BC1120" i="1"/>
  <c r="BB1120" i="1"/>
  <c r="AY1120" i="1"/>
  <c r="AX1120" i="1"/>
  <c r="AW1120" i="1"/>
  <c r="AV1120" i="1"/>
  <c r="AS1120" i="1"/>
  <c r="AR1120" i="1"/>
  <c r="AQ1120" i="1"/>
  <c r="AP1120" i="1"/>
  <c r="AM1120" i="1"/>
  <c r="AL1120" i="1"/>
  <c r="AK1120" i="1"/>
  <c r="AJ1120" i="1"/>
  <c r="AG1120" i="1"/>
  <c r="AF1120" i="1"/>
  <c r="AE1120" i="1"/>
  <c r="AD1120" i="1"/>
  <c r="AA1120" i="1"/>
  <c r="Z1120" i="1"/>
  <c r="Y1120" i="1"/>
  <c r="Z1119" i="1"/>
  <c r="Y1119" i="1"/>
  <c r="X1119" i="1"/>
  <c r="U1119" i="1"/>
  <c r="T1119" i="1"/>
  <c r="S1119" i="1"/>
  <c r="R1119" i="1"/>
  <c r="P1119" i="1"/>
  <c r="N1119" i="1"/>
  <c r="M1119" i="1"/>
  <c r="K1119" i="1"/>
  <c r="CI1119" i="1"/>
  <c r="CG1119" i="1"/>
  <c r="CJ1119" i="1" s="1"/>
  <c r="CC1119" i="1"/>
  <c r="CB1119" i="1"/>
  <c r="CA1119" i="1"/>
  <c r="BZ1119" i="1"/>
  <c r="BW1119" i="1"/>
  <c r="BV1119" i="1"/>
  <c r="BU1119" i="1"/>
  <c r="BT1119" i="1"/>
  <c r="BQ1119" i="1"/>
  <c r="BP1119" i="1"/>
  <c r="BO1119" i="1"/>
  <c r="BN1119" i="1"/>
  <c r="BJ1119" i="1"/>
  <c r="BI1119" i="1"/>
  <c r="BH1119" i="1"/>
  <c r="BK1119" i="1" s="1"/>
  <c r="BL1119" i="1" s="1"/>
  <c r="BE1119" i="1"/>
  <c r="BD1119" i="1"/>
  <c r="BC1119" i="1"/>
  <c r="BB1119" i="1"/>
  <c r="AY1119" i="1"/>
  <c r="AX1119" i="1"/>
  <c r="AW1119" i="1"/>
  <c r="AV1119" i="1"/>
  <c r="AS1119" i="1"/>
  <c r="AR1119" i="1"/>
  <c r="AQ1119" i="1"/>
  <c r="AP1119" i="1"/>
  <c r="AM1119" i="1"/>
  <c r="AL1119" i="1"/>
  <c r="AK1119" i="1"/>
  <c r="AJ1119" i="1"/>
  <c r="AG1119" i="1"/>
  <c r="AF1119" i="1"/>
  <c r="AE1119" i="1"/>
  <c r="AD1119" i="1"/>
  <c r="AA1119" i="1"/>
  <c r="AB1119" i="1" s="1"/>
  <c r="U1118" i="1"/>
  <c r="AK1118" i="1"/>
  <c r="AJ1118" i="1"/>
  <c r="AG1118" i="1"/>
  <c r="AF1118" i="1"/>
  <c r="AE1118" i="1"/>
  <c r="AD1118" i="1"/>
  <c r="CA1118" i="1"/>
  <c r="AA1118" i="1"/>
  <c r="Z1118" i="1"/>
  <c r="Y1118" i="1"/>
  <c r="X1118" i="1"/>
  <c r="AM1118" i="1"/>
  <c r="T1118" i="1"/>
  <c r="S1118" i="1"/>
  <c r="R1118" i="1"/>
  <c r="P1118" i="1"/>
  <c r="BJ1118" i="1"/>
  <c r="N1118" i="1"/>
  <c r="BW1118" i="1"/>
  <c r="BV1118" i="1"/>
  <c r="BU1118" i="1"/>
  <c r="BT1118" i="1"/>
  <c r="BQ1118" i="1"/>
  <c r="BZ1118" i="1"/>
  <c r="M1118" i="1"/>
  <c r="K1118" i="1"/>
  <c r="BP1118" i="1"/>
  <c r="BO1118" i="1"/>
  <c r="BN1118" i="1"/>
  <c r="BI1118" i="1"/>
  <c r="BH1118" i="1"/>
  <c r="BK1118" i="1" s="1"/>
  <c r="BL1118" i="1" s="1"/>
  <c r="BE1118" i="1"/>
  <c r="BD1118" i="1"/>
  <c r="CI1118" i="1"/>
  <c r="CG1118" i="1"/>
  <c r="CJ1118" i="1" s="1"/>
  <c r="CC1118" i="1"/>
  <c r="CB1118" i="1"/>
  <c r="BC1118" i="1"/>
  <c r="BB1118" i="1"/>
  <c r="AY1118" i="1"/>
  <c r="AX1118" i="1"/>
  <c r="AW1118" i="1"/>
  <c r="AV1118" i="1"/>
  <c r="AS1118" i="1"/>
  <c r="AR1118" i="1"/>
  <c r="AQ1118" i="1"/>
  <c r="AL1118" i="1"/>
  <c r="AP1118" i="1"/>
  <c r="AQ1117" i="1"/>
  <c r="AP1117" i="1"/>
  <c r="AM1117" i="1"/>
  <c r="AL1117" i="1"/>
  <c r="CI1117" i="1"/>
  <c r="AR1117" i="1"/>
  <c r="CC1117" i="1"/>
  <c r="CB1117" i="1"/>
  <c r="CA1117" i="1"/>
  <c r="AK1117" i="1"/>
  <c r="AJ1117" i="1"/>
  <c r="AG1117" i="1"/>
  <c r="AF1117" i="1"/>
  <c r="AE1117" i="1"/>
  <c r="AD1117" i="1"/>
  <c r="AA1117" i="1"/>
  <c r="Z1117" i="1"/>
  <c r="R1117" i="1"/>
  <c r="Y1117" i="1"/>
  <c r="BZ1117" i="1"/>
  <c r="BW1117" i="1"/>
  <c r="BV1117" i="1"/>
  <c r="BU1117" i="1"/>
  <c r="BT1117" i="1"/>
  <c r="T1117" i="1"/>
  <c r="BQ1117" i="1"/>
  <c r="BP1117" i="1"/>
  <c r="X1117" i="1"/>
  <c r="U1117" i="1"/>
  <c r="V1117" i="1" s="1"/>
  <c r="S1117" i="1"/>
  <c r="BO1117" i="1"/>
  <c r="BN1117" i="1"/>
  <c r="BJ1117" i="1"/>
  <c r="BI1117" i="1"/>
  <c r="N1117" i="1"/>
  <c r="M1117" i="1"/>
  <c r="K1117" i="1"/>
  <c r="P1117" i="1"/>
  <c r="BH1117" i="1"/>
  <c r="BK1117" i="1" s="1"/>
  <c r="BL1117" i="1" s="1"/>
  <c r="BE1117" i="1"/>
  <c r="BD1117" i="1"/>
  <c r="BC1117" i="1"/>
  <c r="BB1117" i="1"/>
  <c r="AY1117" i="1"/>
  <c r="AX1117" i="1"/>
  <c r="AW1117" i="1"/>
  <c r="AV1117" i="1"/>
  <c r="AS1117" i="1"/>
  <c r="AT1117" i="1" s="1"/>
  <c r="CG1117" i="1"/>
  <c r="CJ1117" i="1" s="1"/>
  <c r="P1116" i="1"/>
  <c r="BB1116" i="1"/>
  <c r="AY1116" i="1"/>
  <c r="AW1116" i="1"/>
  <c r="AV1116" i="1"/>
  <c r="AS1116" i="1"/>
  <c r="AP1116" i="1"/>
  <c r="AM1116" i="1"/>
  <c r="AJ1116" i="1"/>
  <c r="AG1116" i="1"/>
  <c r="AF1116" i="1"/>
  <c r="AA1116" i="1"/>
  <c r="X1116" i="1"/>
  <c r="N1116" i="1"/>
  <c r="T1116" i="1"/>
  <c r="Y1116" i="1"/>
  <c r="AK1116" i="1"/>
  <c r="AQ1116" i="1"/>
  <c r="S1116" i="1"/>
  <c r="BC1116" i="1"/>
  <c r="BD1116" i="1"/>
  <c r="BE1116" i="1"/>
  <c r="BF1116" i="1" s="1"/>
  <c r="BH1116" i="1"/>
  <c r="BK1116" i="1" s="1"/>
  <c r="BI1116" i="1"/>
  <c r="BJ1116" i="1"/>
  <c r="BN1116" i="1"/>
  <c r="BO1116" i="1"/>
  <c r="BP1116" i="1"/>
  <c r="AX1116" i="1"/>
  <c r="K1116" i="1"/>
  <c r="R1116" i="1"/>
  <c r="U1116" i="1"/>
  <c r="V1116" i="1" s="1"/>
  <c r="Z1116" i="1"/>
  <c r="AE1116" i="1"/>
  <c r="AL1116" i="1"/>
  <c r="AR1116" i="1"/>
  <c r="CI1116" i="1"/>
  <c r="BQ1116" i="1"/>
  <c r="BR1116" i="1" s="1"/>
  <c r="BT1116" i="1"/>
  <c r="BU1116" i="1"/>
  <c r="BV1116" i="1"/>
  <c r="BW1116" i="1"/>
  <c r="BX1116" i="1" s="1"/>
  <c r="BZ1116" i="1"/>
  <c r="CA1116" i="1"/>
  <c r="CB1116" i="1"/>
  <c r="CC1116" i="1"/>
  <c r="CD1116" i="1" s="1"/>
  <c r="CG1116" i="1"/>
  <c r="CJ1116" i="1" s="1"/>
  <c r="M1116" i="1"/>
  <c r="AD1116" i="1"/>
  <c r="T1115" i="1"/>
  <c r="Y1115" i="1"/>
  <c r="Z1115" i="1"/>
  <c r="AE1115" i="1"/>
  <c r="AG1115" i="1"/>
  <c r="AK1115" i="1"/>
  <c r="AM1115" i="1"/>
  <c r="AQ1115" i="1"/>
  <c r="AS1115" i="1"/>
  <c r="AF1115" i="1"/>
  <c r="AJ1115" i="1"/>
  <c r="AL1115" i="1"/>
  <c r="AP1115" i="1"/>
  <c r="AR1115" i="1"/>
  <c r="AV1115" i="1"/>
  <c r="AX1115" i="1"/>
  <c r="AY1115" i="1"/>
  <c r="AZ1115" i="1" s="1"/>
  <c r="BC1115" i="1"/>
  <c r="BD1115" i="1"/>
  <c r="BE1115" i="1"/>
  <c r="BF1115" i="1" s="1"/>
  <c r="BI1115" i="1"/>
  <c r="BO1115" i="1"/>
  <c r="BQ1115" i="1"/>
  <c r="BU1115" i="1"/>
  <c r="AW1115" i="1"/>
  <c r="CA1115" i="1"/>
  <c r="CC1115" i="1"/>
  <c r="CG1115" i="1"/>
  <c r="CI1115" i="1"/>
  <c r="BB1115" i="1"/>
  <c r="BH1115" i="1"/>
  <c r="BK1115" i="1" s="1"/>
  <c r="BJ1115" i="1"/>
  <c r="BN1115" i="1"/>
  <c r="BP1115" i="1"/>
  <c r="BT1115" i="1"/>
  <c r="BV1115" i="1"/>
  <c r="S1115" i="1"/>
  <c r="U1115" i="1"/>
  <c r="V1115" i="1" s="1"/>
  <c r="X1115" i="1"/>
  <c r="AA1115" i="1"/>
  <c r="AB1115" i="1" s="1"/>
  <c r="AD1115" i="1"/>
  <c r="BZ1115" i="1"/>
  <c r="CB1115" i="1"/>
  <c r="M1115" i="1"/>
  <c r="P1115" i="1"/>
  <c r="R1115" i="1"/>
  <c r="K1115" i="1"/>
  <c r="N1115" i="1"/>
  <c r="O1115" i="1" s="1"/>
  <c r="BW1115" i="1"/>
  <c r="BX1115" i="1" s="1"/>
  <c r="AW1114" i="1"/>
  <c r="AV1114" i="1"/>
  <c r="AS1114" i="1"/>
  <c r="AR1114" i="1"/>
  <c r="AQ1114" i="1"/>
  <c r="AP1114" i="1"/>
  <c r="AM1114" i="1"/>
  <c r="AL1114" i="1"/>
  <c r="AK1114" i="1"/>
  <c r="AJ1114" i="1"/>
  <c r="AG1114" i="1"/>
  <c r="AF1114" i="1"/>
  <c r="AE1114" i="1"/>
  <c r="AD1114" i="1"/>
  <c r="AA1114" i="1"/>
  <c r="Z1114" i="1"/>
  <c r="Y1114" i="1"/>
  <c r="U1114" i="1"/>
  <c r="T1114" i="1"/>
  <c r="S1114" i="1"/>
  <c r="R1114" i="1"/>
  <c r="P1114" i="1"/>
  <c r="N1114" i="1"/>
  <c r="M1114" i="1"/>
  <c r="K1114" i="1"/>
  <c r="X1114" i="1"/>
  <c r="CI1114" i="1"/>
  <c r="CG1114" i="1"/>
  <c r="CJ1114" i="1" s="1"/>
  <c r="CC1114" i="1"/>
  <c r="CB1114" i="1"/>
  <c r="CA1114" i="1"/>
  <c r="BZ1114" i="1"/>
  <c r="BW1114" i="1"/>
  <c r="BV1114" i="1"/>
  <c r="BU1114" i="1"/>
  <c r="BT1114" i="1"/>
  <c r="BQ1114" i="1"/>
  <c r="BP1114" i="1"/>
  <c r="BO1114" i="1"/>
  <c r="BN1114" i="1"/>
  <c r="BJ1114" i="1"/>
  <c r="BI1114" i="1"/>
  <c r="BH1114" i="1"/>
  <c r="BK1114" i="1" s="1"/>
  <c r="BL1114" i="1" s="1"/>
  <c r="BE1114" i="1"/>
  <c r="BD1114" i="1"/>
  <c r="BC1114" i="1"/>
  <c r="BB1114" i="1"/>
  <c r="AY1114" i="1"/>
  <c r="AX1114" i="1"/>
  <c r="BH1113" i="1"/>
  <c r="BK1113" i="1" s="1"/>
  <c r="CB1113" i="1"/>
  <c r="CC1113" i="1"/>
  <c r="CD1113" i="1" s="1"/>
  <c r="CG1113" i="1"/>
  <c r="CI1113" i="1"/>
  <c r="K1113" i="1"/>
  <c r="M1113" i="1"/>
  <c r="N1113" i="1"/>
  <c r="O1113" i="1" s="1"/>
  <c r="P1113" i="1"/>
  <c r="R1113" i="1"/>
  <c r="S1113" i="1"/>
  <c r="T1113" i="1"/>
  <c r="U1113" i="1"/>
  <c r="V1113" i="1" s="1"/>
  <c r="X1113" i="1"/>
  <c r="Y1113" i="1"/>
  <c r="Z1113" i="1"/>
  <c r="AA1113" i="1"/>
  <c r="AB1113" i="1" s="1"/>
  <c r="AD1113" i="1"/>
  <c r="AE1113" i="1"/>
  <c r="AF1113" i="1"/>
  <c r="AG1113" i="1"/>
  <c r="AH1113" i="1" s="1"/>
  <c r="AJ1113" i="1"/>
  <c r="AK1113" i="1"/>
  <c r="AL1113" i="1"/>
  <c r="AM1113" i="1"/>
  <c r="AN1113" i="1" s="1"/>
  <c r="AP1113" i="1"/>
  <c r="AQ1113" i="1"/>
  <c r="AR1113" i="1"/>
  <c r="AS1113" i="1"/>
  <c r="AT1113" i="1" s="1"/>
  <c r="AV1113" i="1"/>
  <c r="AW1113" i="1"/>
  <c r="AX1113" i="1"/>
  <c r="AY1113" i="1"/>
  <c r="AZ1113" i="1" s="1"/>
  <c r="BB1113" i="1"/>
  <c r="BC1113" i="1"/>
  <c r="BD1113" i="1"/>
  <c r="BE1113" i="1"/>
  <c r="BF1113" i="1" s="1"/>
  <c r="BI1113" i="1"/>
  <c r="BJ1113" i="1"/>
  <c r="BN1113" i="1"/>
  <c r="BO1113" i="1"/>
  <c r="BP1113" i="1"/>
  <c r="BQ1113" i="1"/>
  <c r="BR1113" i="1" s="1"/>
  <c r="BT1113" i="1"/>
  <c r="BU1113" i="1"/>
  <c r="BV1113" i="1"/>
  <c r="BW1113" i="1"/>
  <c r="BX1113" i="1" s="1"/>
  <c r="BZ1113" i="1"/>
  <c r="CA1113" i="1"/>
  <c r="BH1112" i="1"/>
  <c r="BK1112" i="1" s="1"/>
  <c r="BE1112" i="1"/>
  <c r="BD1112" i="1"/>
  <c r="CI1112" i="1"/>
  <c r="CG1112" i="1"/>
  <c r="CJ1112" i="1" s="1"/>
  <c r="CC1112" i="1"/>
  <c r="CB1112" i="1"/>
  <c r="CA1112" i="1"/>
  <c r="BZ1112" i="1"/>
  <c r="BW1112" i="1"/>
  <c r="BV1112" i="1"/>
  <c r="BT1112" i="1"/>
  <c r="BQ1112" i="1"/>
  <c r="BP1112" i="1"/>
  <c r="BO1112" i="1"/>
  <c r="BN1112" i="1"/>
  <c r="BJ1112" i="1"/>
  <c r="BI1112" i="1"/>
  <c r="U1112" i="1"/>
  <c r="X1112" i="1"/>
  <c r="Y1112" i="1"/>
  <c r="Z1112" i="1"/>
  <c r="AA1112" i="1"/>
  <c r="AB1112" i="1" s="1"/>
  <c r="AD1112" i="1"/>
  <c r="AE1112" i="1"/>
  <c r="AF1112" i="1"/>
  <c r="AG1112" i="1"/>
  <c r="AH1112" i="1" s="1"/>
  <c r="AJ1112" i="1"/>
  <c r="AK1112" i="1"/>
  <c r="BB1112" i="1"/>
  <c r="AY1112" i="1"/>
  <c r="AX1112" i="1"/>
  <c r="AW1112" i="1"/>
  <c r="AV1112" i="1"/>
  <c r="AS1112" i="1"/>
  <c r="AR1112" i="1"/>
  <c r="AQ1112" i="1"/>
  <c r="AP1112" i="1"/>
  <c r="AM1112" i="1"/>
  <c r="T1112" i="1"/>
  <c r="S1112" i="1"/>
  <c r="R1112" i="1"/>
  <c r="P1112" i="1"/>
  <c r="N1112" i="1"/>
  <c r="M1112" i="1"/>
  <c r="K1112" i="1"/>
  <c r="AL1112" i="1"/>
  <c r="BC1112" i="1"/>
  <c r="BU1112" i="1"/>
  <c r="AY1111" i="1"/>
  <c r="T1111" i="1"/>
  <c r="Z1111" i="1"/>
  <c r="AA1111" i="1"/>
  <c r="AB1111" i="1" s="1"/>
  <c r="AD1111" i="1"/>
  <c r="AG1111" i="1"/>
  <c r="AL1111" i="1"/>
  <c r="AQ1111" i="1"/>
  <c r="AS1111" i="1"/>
  <c r="AW1111" i="1"/>
  <c r="BC1111" i="1"/>
  <c r="BE1111" i="1"/>
  <c r="BH1111" i="1"/>
  <c r="BK1111" i="1" s="1"/>
  <c r="BO1111" i="1"/>
  <c r="BQ1111" i="1"/>
  <c r="CA1111" i="1"/>
  <c r="CB1111" i="1"/>
  <c r="CG1111" i="1"/>
  <c r="U1111" i="1"/>
  <c r="V1111" i="1" s="1"/>
  <c r="X1111" i="1"/>
  <c r="AF1111" i="1"/>
  <c r="AJ1111" i="1"/>
  <c r="AR1111" i="1"/>
  <c r="BN1111" i="1"/>
  <c r="BP1111" i="1"/>
  <c r="BT1111" i="1"/>
  <c r="BZ1111" i="1"/>
  <c r="BJ1111" i="1"/>
  <c r="BB1111" i="1"/>
  <c r="AX1111" i="1"/>
  <c r="AK1111" i="1"/>
  <c r="AE1111" i="1"/>
  <c r="Y1111" i="1"/>
  <c r="S1111" i="1"/>
  <c r="AM1111" i="1"/>
  <c r="AN1111" i="1" s="1"/>
  <c r="AP1111" i="1"/>
  <c r="M1111" i="1"/>
  <c r="BD1111" i="1"/>
  <c r="BI1111" i="1"/>
  <c r="BU1111" i="1"/>
  <c r="BW1111" i="1"/>
  <c r="CC1111" i="1"/>
  <c r="CD1111" i="1" s="1"/>
  <c r="CI1111" i="1"/>
  <c r="BV1111" i="1"/>
  <c r="R1111" i="1"/>
  <c r="AV1111" i="1"/>
  <c r="P1111" i="1"/>
  <c r="N1111" i="1"/>
  <c r="O1111" i="1" s="1"/>
  <c r="K1111" i="1"/>
  <c r="M1110" i="1"/>
  <c r="P1110" i="1"/>
  <c r="T1110" i="1"/>
  <c r="X1110" i="1"/>
  <c r="AA1110" i="1"/>
  <c r="AD1110" i="1"/>
  <c r="AQ1110" i="1"/>
  <c r="AX1110" i="1"/>
  <c r="BU1110" i="1"/>
  <c r="BW1110" i="1"/>
  <c r="BZ1110" i="1"/>
  <c r="CC1110" i="1"/>
  <c r="Z1110" i="1"/>
  <c r="AE1110" i="1"/>
  <c r="AL1110" i="1"/>
  <c r="AM1110" i="1"/>
  <c r="AN1110" i="1" s="1"/>
  <c r="AR1110" i="1"/>
  <c r="AW1110" i="1"/>
  <c r="BC1110" i="1"/>
  <c r="BE1110" i="1"/>
  <c r="BH1110" i="1"/>
  <c r="BK1110" i="1" s="1"/>
  <c r="BJ1110" i="1"/>
  <c r="BP1110" i="1"/>
  <c r="BT1110" i="1"/>
  <c r="BV1110" i="1"/>
  <c r="CI1110" i="1"/>
  <c r="CB1110" i="1"/>
  <c r="BO1110" i="1"/>
  <c r="BI1110" i="1"/>
  <c r="BD1110" i="1"/>
  <c r="AV1110" i="1"/>
  <c r="AS1110" i="1"/>
  <c r="AT1110" i="1" s="1"/>
  <c r="AK1110" i="1"/>
  <c r="AF1110" i="1"/>
  <c r="U1110" i="1"/>
  <c r="V1110" i="1" s="1"/>
  <c r="S1110" i="1"/>
  <c r="N1110" i="1"/>
  <c r="O1110" i="1" s="1"/>
  <c r="K1110" i="1"/>
  <c r="BB1110" i="1"/>
  <c r="BN1110" i="1"/>
  <c r="CG1110" i="1"/>
  <c r="CJ1110" i="1" s="1"/>
  <c r="CA1110" i="1"/>
  <c r="BQ1110" i="1"/>
  <c r="BR1110" i="1" s="1"/>
  <c r="AY1110" i="1"/>
  <c r="AZ1110" i="1" s="1"/>
  <c r="AP1110" i="1"/>
  <c r="AJ1110" i="1"/>
  <c r="AG1110" i="1"/>
  <c r="AH1110" i="1" s="1"/>
  <c r="Y1110" i="1"/>
  <c r="R1110" i="1"/>
  <c r="AW1109" i="1"/>
  <c r="AS1109" i="1"/>
  <c r="CC1109" i="1"/>
  <c r="CG1109" i="1"/>
  <c r="M1109" i="1"/>
  <c r="P1109" i="1"/>
  <c r="R1109" i="1"/>
  <c r="U1109" i="1"/>
  <c r="Z1109" i="1"/>
  <c r="AF1109" i="1"/>
  <c r="AK1109" i="1"/>
  <c r="AQ1109" i="1"/>
  <c r="AX1109" i="1"/>
  <c r="AV1109" i="1"/>
  <c r="BB1109" i="1"/>
  <c r="BD1109" i="1"/>
  <c r="BI1109" i="1"/>
  <c r="BJ1109" i="1"/>
  <c r="BN1109" i="1"/>
  <c r="BQ1109" i="1"/>
  <c r="BU1109" i="1"/>
  <c r="BW1109" i="1"/>
  <c r="CA1109" i="1"/>
  <c r="CI1109" i="1"/>
  <c r="S1109" i="1"/>
  <c r="AY1109" i="1"/>
  <c r="AZ1109" i="1" s="1"/>
  <c r="BC1109" i="1"/>
  <c r="BE1109" i="1"/>
  <c r="BF1109" i="1" s="1"/>
  <c r="BH1109" i="1"/>
  <c r="BK1109" i="1" s="1"/>
  <c r="BL1109" i="1" s="1"/>
  <c r="BO1109" i="1"/>
  <c r="BP1109" i="1"/>
  <c r="BT1109" i="1"/>
  <c r="AP1109" i="1"/>
  <c r="AM1109" i="1"/>
  <c r="AJ1109" i="1"/>
  <c r="AG1109" i="1"/>
  <c r="AH1109" i="1" s="1"/>
  <c r="BV1109" i="1"/>
  <c r="BZ1109" i="1"/>
  <c r="CB1109" i="1"/>
  <c r="AD1109" i="1"/>
  <c r="AA1109" i="1"/>
  <c r="AB1109" i="1" s="1"/>
  <c r="X1109" i="1"/>
  <c r="T1109" i="1"/>
  <c r="N1109" i="1"/>
  <c r="O1109" i="1" s="1"/>
  <c r="K1109" i="1"/>
  <c r="Y1109" i="1"/>
  <c r="AE1109" i="1"/>
  <c r="AL1109" i="1"/>
  <c r="AR1109" i="1"/>
  <c r="BH1108" i="1"/>
  <c r="BK1108" i="1" s="1"/>
  <c r="BJ1108" i="1"/>
  <c r="BU1108" i="1"/>
  <c r="BV1108" i="1"/>
  <c r="CI1108" i="1"/>
  <c r="BO1108" i="1"/>
  <c r="AD1108" i="1"/>
  <c r="BT1108" i="1"/>
  <c r="BQ1108" i="1"/>
  <c r="BP1108" i="1"/>
  <c r="BN1108" i="1"/>
  <c r="BI1108" i="1"/>
  <c r="BD1108" i="1"/>
  <c r="BB1108" i="1"/>
  <c r="AX1108" i="1"/>
  <c r="AV1108" i="1"/>
  <c r="AQ1108" i="1"/>
  <c r="AM1108" i="1"/>
  <c r="AL1108" i="1"/>
  <c r="AJ1108" i="1"/>
  <c r="Z1108" i="1"/>
  <c r="AF1108" i="1"/>
  <c r="CC1108" i="1"/>
  <c r="CG1108" i="1"/>
  <c r="CJ1108" i="1" s="1"/>
  <c r="Y1108" i="1"/>
  <c r="BZ1108" i="1"/>
  <c r="T1108" i="1"/>
  <c r="R1108" i="1"/>
  <c r="P1108" i="1"/>
  <c r="N1108" i="1"/>
  <c r="K1108" i="1"/>
  <c r="M1108" i="1"/>
  <c r="S1108" i="1"/>
  <c r="AE1108" i="1"/>
  <c r="X1108" i="1"/>
  <c r="AA1108" i="1"/>
  <c r="AB1108" i="1" s="1"/>
  <c r="BE1108" i="1"/>
  <c r="BF1108" i="1" s="1"/>
  <c r="CA1108" i="1"/>
  <c r="CB1108" i="1"/>
  <c r="BW1108" i="1"/>
  <c r="BX1108" i="1" s="1"/>
  <c r="AG1108" i="1"/>
  <c r="AH1108" i="1" s="1"/>
  <c r="AK1108" i="1"/>
  <c r="AP1108" i="1"/>
  <c r="AR1108" i="1"/>
  <c r="AS1108" i="1"/>
  <c r="AT1108" i="1" s="1"/>
  <c r="AW1108" i="1"/>
  <c r="AY1108" i="1"/>
  <c r="AZ1108" i="1" s="1"/>
  <c r="BC1108" i="1"/>
  <c r="U1108" i="1"/>
  <c r="V1108" i="1" s="1"/>
  <c r="K1107" i="1"/>
  <c r="M1107" i="1"/>
  <c r="N1107" i="1"/>
  <c r="O1107" i="1" s="1"/>
  <c r="P1107" i="1"/>
  <c r="S1107" i="1"/>
  <c r="T1107" i="1"/>
  <c r="U1107" i="1"/>
  <c r="V1107" i="1" s="1"/>
  <c r="X1107" i="1"/>
  <c r="Y1107" i="1"/>
  <c r="Z1107" i="1"/>
  <c r="AA1107" i="1"/>
  <c r="AB1107" i="1" s="1"/>
  <c r="AD1107" i="1"/>
  <c r="AE1107" i="1"/>
  <c r="AF1107" i="1"/>
  <c r="AG1107" i="1"/>
  <c r="AH1107" i="1" s="1"/>
  <c r="AJ1107" i="1"/>
  <c r="AK1107" i="1"/>
  <c r="AL1107" i="1"/>
  <c r="AM1107" i="1"/>
  <c r="AN1107" i="1" s="1"/>
  <c r="AP1107" i="1"/>
  <c r="AQ1107" i="1"/>
  <c r="AR1107" i="1"/>
  <c r="AS1107" i="1"/>
  <c r="AT1107" i="1" s="1"/>
  <c r="AV1107" i="1"/>
  <c r="AW1107" i="1"/>
  <c r="AX1107" i="1"/>
  <c r="AY1107" i="1"/>
  <c r="AZ1107" i="1" s="1"/>
  <c r="BB1107" i="1"/>
  <c r="BC1107" i="1"/>
  <c r="BD1107" i="1"/>
  <c r="BE1107" i="1"/>
  <c r="BF1107" i="1" s="1"/>
  <c r="BH1107" i="1"/>
  <c r="BK1107" i="1" s="1"/>
  <c r="BI1107" i="1"/>
  <c r="BJ1107" i="1"/>
  <c r="BN1107" i="1"/>
  <c r="BO1107" i="1"/>
  <c r="BP1107" i="1"/>
  <c r="BQ1107" i="1"/>
  <c r="BR1107" i="1" s="1"/>
  <c r="BT1107" i="1"/>
  <c r="BU1107" i="1"/>
  <c r="BV1107" i="1"/>
  <c r="BW1107" i="1"/>
  <c r="BX1107" i="1" s="1"/>
  <c r="BZ1107" i="1"/>
  <c r="CA1107" i="1"/>
  <c r="CB1107" i="1"/>
  <c r="CC1107" i="1"/>
  <c r="CD1107" i="1" s="1"/>
  <c r="CG1107" i="1"/>
  <c r="CI1107" i="1"/>
  <c r="R1107" i="1"/>
  <c r="R1106" i="1"/>
  <c r="AM1106" i="1"/>
  <c r="AP1106" i="1"/>
  <c r="AQ1106" i="1"/>
  <c r="AR1106" i="1"/>
  <c r="AS1106" i="1"/>
  <c r="AT1106" i="1" s="1"/>
  <c r="AV1106" i="1"/>
  <c r="AW1106" i="1"/>
  <c r="AX1106" i="1"/>
  <c r="AY1106" i="1"/>
  <c r="AZ1106" i="1" s="1"/>
  <c r="BB1106" i="1"/>
  <c r="BC1106" i="1"/>
  <c r="BD1106" i="1"/>
  <c r="BE1106" i="1"/>
  <c r="BF1106" i="1" s="1"/>
  <c r="BH1106" i="1"/>
  <c r="BK1106" i="1" s="1"/>
  <c r="BI1106" i="1"/>
  <c r="BJ1106" i="1"/>
  <c r="BN1106" i="1"/>
  <c r="BZ1106" i="1"/>
  <c r="BO1106" i="1"/>
  <c r="BP1106" i="1"/>
  <c r="CG1106" i="1"/>
  <c r="CI1106" i="1" s="1"/>
  <c r="CJ1106" i="1" s="1"/>
  <c r="CN1106" i="1" s="1"/>
  <c r="CQ1106" i="1" s="1"/>
  <c r="CC1106" i="1"/>
  <c r="CB1106" i="1"/>
  <c r="BQ1106" i="1"/>
  <c r="BR1106" i="1" s="1"/>
  <c r="BT1106" i="1"/>
  <c r="BU1106" i="1"/>
  <c r="BV1106" i="1"/>
  <c r="CA1106" i="1"/>
  <c r="K1106" i="1"/>
  <c r="M1106" i="1"/>
  <c r="N1106" i="1"/>
  <c r="O1106" i="1" s="1"/>
  <c r="P1106" i="1"/>
  <c r="BW1106" i="1"/>
  <c r="BX1106" i="1" s="1"/>
  <c r="S1106" i="1"/>
  <c r="T1106" i="1"/>
  <c r="U1106" i="1"/>
  <c r="V1106" i="1" s="1"/>
  <c r="X1106" i="1"/>
  <c r="Y1106" i="1"/>
  <c r="Z1106" i="1"/>
  <c r="AA1106" i="1"/>
  <c r="AB1106" i="1" s="1"/>
  <c r="AD1106" i="1"/>
  <c r="AE1106" i="1"/>
  <c r="AF1106" i="1"/>
  <c r="AG1106" i="1"/>
  <c r="AH1106" i="1" s="1"/>
  <c r="AJ1106" i="1"/>
  <c r="AK1106" i="1"/>
  <c r="AL1106" i="1"/>
  <c r="BE1105" i="1"/>
  <c r="BH1105" i="1"/>
  <c r="BK1105" i="1" s="1"/>
  <c r="AX1105" i="1"/>
  <c r="AY1105" i="1"/>
  <c r="AZ1105" i="1" s="1"/>
  <c r="BI1105" i="1"/>
  <c r="BJ1105" i="1"/>
  <c r="BN1105" i="1"/>
  <c r="BO1105" i="1"/>
  <c r="BP1105" i="1"/>
  <c r="BQ1105" i="1"/>
  <c r="BR1105" i="1" s="1"/>
  <c r="BT1105" i="1"/>
  <c r="BU1105" i="1"/>
  <c r="BV1105" i="1"/>
  <c r="BW1105" i="1"/>
  <c r="BX1105" i="1" s="1"/>
  <c r="BZ1105" i="1"/>
  <c r="CA1105" i="1"/>
  <c r="CB1105" i="1"/>
  <c r="BB1105" i="1"/>
  <c r="BC1105" i="1"/>
  <c r="M1105" i="1"/>
  <c r="Y1105" i="1"/>
  <c r="CG1105" i="1"/>
  <c r="CI1105" i="1"/>
  <c r="CC1105" i="1"/>
  <c r="CD1105" i="1" s="1"/>
  <c r="AD1105" i="1"/>
  <c r="BD1105" i="1"/>
  <c r="AQ1105" i="1"/>
  <c r="AP1105" i="1"/>
  <c r="AM1105" i="1"/>
  <c r="AL1105" i="1"/>
  <c r="AK1105" i="1"/>
  <c r="AJ1105" i="1"/>
  <c r="AG1105" i="1"/>
  <c r="AF1105" i="1"/>
  <c r="AE1105" i="1"/>
  <c r="AA1105" i="1"/>
  <c r="Z1105" i="1"/>
  <c r="X1105" i="1"/>
  <c r="T1105" i="1"/>
  <c r="R1105" i="1"/>
  <c r="K1105" i="1"/>
  <c r="N1105" i="1"/>
  <c r="O1105" i="1" s="1"/>
  <c r="P1105" i="1"/>
  <c r="S1105" i="1"/>
  <c r="U1105" i="1"/>
  <c r="V1105" i="1" s="1"/>
  <c r="AR1105" i="1"/>
  <c r="AS1105" i="1"/>
  <c r="AT1105" i="1" s="1"/>
  <c r="AV1105" i="1"/>
  <c r="AW1105" i="1"/>
  <c r="BU1104" i="1"/>
  <c r="BV1104" i="1"/>
  <c r="BW1104" i="1"/>
  <c r="BX1104" i="1" s="1"/>
  <c r="N1104" i="1"/>
  <c r="R1104" i="1"/>
  <c r="T1104" i="1"/>
  <c r="X1104" i="1"/>
  <c r="Z1104" i="1"/>
  <c r="AD1104" i="1"/>
  <c r="AF1104" i="1"/>
  <c r="AJ1104" i="1"/>
  <c r="AK1104" i="1"/>
  <c r="AM1104" i="1"/>
  <c r="BQ1104" i="1"/>
  <c r="CG1104" i="1"/>
  <c r="CC1104" i="1"/>
  <c r="CB1104" i="1"/>
  <c r="CA1104" i="1"/>
  <c r="BZ1104" i="1"/>
  <c r="BP1104" i="1"/>
  <c r="BO1104" i="1"/>
  <c r="BN1104" i="1"/>
  <c r="BJ1104" i="1"/>
  <c r="AS1104" i="1"/>
  <c r="P1104" i="1"/>
  <c r="BH1104" i="1"/>
  <c r="BK1104" i="1" s="1"/>
  <c r="BL1104" i="1" s="1"/>
  <c r="BD1104" i="1"/>
  <c r="BB1104" i="1"/>
  <c r="AY1104" i="1"/>
  <c r="AW1104" i="1"/>
  <c r="AV1104" i="1"/>
  <c r="AQ1104" i="1"/>
  <c r="BC1104" i="1"/>
  <c r="BE1104" i="1"/>
  <c r="BF1104" i="1" s="1"/>
  <c r="BI1104" i="1"/>
  <c r="CI1104" i="1"/>
  <c r="BT1104" i="1"/>
  <c r="AR1104" i="1"/>
  <c r="AP1104" i="1"/>
  <c r="AL1104" i="1"/>
  <c r="AG1104" i="1"/>
  <c r="AH1104" i="1" s="1"/>
  <c r="AE1104" i="1"/>
  <c r="AA1104" i="1"/>
  <c r="AB1104" i="1" s="1"/>
  <c r="Y1104" i="1"/>
  <c r="U1104" i="1"/>
  <c r="V1104" i="1" s="1"/>
  <c r="S1104" i="1"/>
  <c r="M1104" i="1"/>
  <c r="K1104" i="1"/>
  <c r="AX1104" i="1"/>
  <c r="U1103" i="1"/>
  <c r="S1103" i="1"/>
  <c r="BT1103" i="1"/>
  <c r="Y1103" i="1"/>
  <c r="BP1103" i="1"/>
  <c r="BN1103" i="1"/>
  <c r="BJ1103" i="1"/>
  <c r="BI1103" i="1"/>
  <c r="BE1103" i="1"/>
  <c r="BC1103" i="1"/>
  <c r="BB1103" i="1"/>
  <c r="AY1103" i="1"/>
  <c r="AX1103" i="1"/>
  <c r="AW1103" i="1"/>
  <c r="AV1103" i="1"/>
  <c r="AS1103" i="1"/>
  <c r="AR1103" i="1"/>
  <c r="AQ1103" i="1"/>
  <c r="AP1103" i="1"/>
  <c r="AM1103" i="1"/>
  <c r="AL1103" i="1"/>
  <c r="AK1103" i="1"/>
  <c r="AJ1103" i="1"/>
  <c r="AG1103" i="1"/>
  <c r="AF1103" i="1"/>
  <c r="AE1103" i="1"/>
  <c r="AD1103" i="1"/>
  <c r="CI1103" i="1"/>
  <c r="CA1103" i="1"/>
  <c r="BW1103" i="1"/>
  <c r="BU1103" i="1"/>
  <c r="BQ1103" i="1"/>
  <c r="BR1103" i="1" s="1"/>
  <c r="BO1103" i="1"/>
  <c r="BH1103" i="1"/>
  <c r="BK1103" i="1" s="1"/>
  <c r="BL1103" i="1" s="1"/>
  <c r="BD1103" i="1"/>
  <c r="Z1103" i="1"/>
  <c r="M1103" i="1"/>
  <c r="X1103" i="1"/>
  <c r="T1103" i="1"/>
  <c r="R1103" i="1"/>
  <c r="P1103" i="1"/>
  <c r="N1103" i="1"/>
  <c r="O1103" i="1" s="1"/>
  <c r="K1103" i="1"/>
  <c r="AA1103" i="1"/>
  <c r="AB1103" i="1" s="1"/>
  <c r="CG1103" i="1"/>
  <c r="CJ1103" i="1" s="1"/>
  <c r="CC1103" i="1"/>
  <c r="CB1103" i="1"/>
  <c r="BZ1103" i="1"/>
  <c r="BV1103" i="1"/>
  <c r="AF1102" i="1"/>
  <c r="AG1102" i="1"/>
  <c r="AH1102" i="1" s="1"/>
  <c r="AJ1102" i="1"/>
  <c r="AK1102" i="1"/>
  <c r="AL1102" i="1"/>
  <c r="AM1102" i="1"/>
  <c r="AN1102" i="1" s="1"/>
  <c r="AP1102" i="1"/>
  <c r="AQ1102" i="1"/>
  <c r="AR1102" i="1"/>
  <c r="N1102" i="1"/>
  <c r="M1102" i="1"/>
  <c r="K1102" i="1"/>
  <c r="BB1102" i="1"/>
  <c r="BC1102" i="1"/>
  <c r="BD1102" i="1"/>
  <c r="BE1102" i="1"/>
  <c r="BF1102" i="1" s="1"/>
  <c r="BH1102" i="1"/>
  <c r="BK1102" i="1" s="1"/>
  <c r="BI1102" i="1"/>
  <c r="BJ1102" i="1"/>
  <c r="BN1102" i="1"/>
  <c r="BO1102" i="1"/>
  <c r="BP1102" i="1"/>
  <c r="BQ1102" i="1"/>
  <c r="BR1102" i="1" s="1"/>
  <c r="BV1102" i="1"/>
  <c r="S1102" i="1"/>
  <c r="BT1102" i="1"/>
  <c r="AS1102" i="1"/>
  <c r="AT1102" i="1" s="1"/>
  <c r="Z1102" i="1"/>
  <c r="BU1102" i="1"/>
  <c r="AV1102" i="1"/>
  <c r="AW1102" i="1"/>
  <c r="AX1102" i="1"/>
  <c r="AY1102" i="1"/>
  <c r="AZ1102" i="1" s="1"/>
  <c r="BZ1102" i="1"/>
  <c r="CA1102" i="1"/>
  <c r="CB1102" i="1"/>
  <c r="CC1102" i="1"/>
  <c r="CD1102" i="1" s="1"/>
  <c r="CG1102" i="1"/>
  <c r="CI1102" i="1"/>
  <c r="Y1102" i="1"/>
  <c r="X1102" i="1"/>
  <c r="U1102" i="1"/>
  <c r="T1102" i="1"/>
  <c r="R1102" i="1"/>
  <c r="P1102" i="1"/>
  <c r="BW1102" i="1"/>
  <c r="BX1102" i="1" s="1"/>
  <c r="AA1102" i="1"/>
  <c r="AB1102" i="1" s="1"/>
  <c r="AD1102" i="1"/>
  <c r="AE1102" i="1"/>
  <c r="BV1101" i="1"/>
  <c r="BU1101" i="1"/>
  <c r="BT1101" i="1"/>
  <c r="BQ1101" i="1"/>
  <c r="BP1101" i="1"/>
  <c r="BO1101" i="1"/>
  <c r="BN1101" i="1"/>
  <c r="BJ1101" i="1"/>
  <c r="BI1101" i="1"/>
  <c r="BH1101" i="1"/>
  <c r="BK1101" i="1" s="1"/>
  <c r="BL1101" i="1" s="1"/>
  <c r="BE1101" i="1"/>
  <c r="BD1101" i="1"/>
  <c r="BC1101" i="1"/>
  <c r="BB1101" i="1"/>
  <c r="AY1101" i="1"/>
  <c r="AX1101" i="1"/>
  <c r="AW1101" i="1"/>
  <c r="AV1101" i="1"/>
  <c r="AS1101" i="1"/>
  <c r="AR1101" i="1"/>
  <c r="AQ1101" i="1"/>
  <c r="AP1101" i="1"/>
  <c r="AM1101" i="1"/>
  <c r="AL1101" i="1"/>
  <c r="AK1101" i="1"/>
  <c r="AG1101" i="1"/>
  <c r="AF1101" i="1"/>
  <c r="AE1101" i="1"/>
  <c r="AD1101" i="1"/>
  <c r="AA1101" i="1"/>
  <c r="Z1101" i="1"/>
  <c r="Y1101" i="1"/>
  <c r="X1101" i="1"/>
  <c r="AJ1101" i="1"/>
  <c r="CA1101" i="1"/>
  <c r="CB1101" i="1"/>
  <c r="CC1101" i="1"/>
  <c r="CD1101" i="1" s="1"/>
  <c r="CG1101" i="1"/>
  <c r="CI1101" i="1"/>
  <c r="U1101" i="1"/>
  <c r="T1101" i="1"/>
  <c r="S1101" i="1"/>
  <c r="R1101" i="1"/>
  <c r="P1101" i="1"/>
  <c r="N1101" i="1"/>
  <c r="M1101" i="1"/>
  <c r="K1101" i="1"/>
  <c r="BW1101" i="1"/>
  <c r="BX1101" i="1" s="1"/>
  <c r="BZ1101" i="1"/>
  <c r="AS1100" i="1"/>
  <c r="AQ1100" i="1"/>
  <c r="AJ1100" i="1"/>
  <c r="AG1100" i="1"/>
  <c r="AD1100" i="1"/>
  <c r="Z1100" i="1"/>
  <c r="X1100" i="1"/>
  <c r="T1100" i="1"/>
  <c r="R1100" i="1"/>
  <c r="P1100" i="1"/>
  <c r="AA1100" i="1"/>
  <c r="AB1100" i="1" s="1"/>
  <c r="BQ1100" i="1"/>
  <c r="Y1100" i="1"/>
  <c r="AV1100" i="1"/>
  <c r="AX1100" i="1"/>
  <c r="BB1100" i="1"/>
  <c r="BE1100" i="1"/>
  <c r="BP1100" i="1"/>
  <c r="U1100" i="1"/>
  <c r="V1100" i="1" s="1"/>
  <c r="S1100" i="1"/>
  <c r="N1100" i="1"/>
  <c r="M1100" i="1"/>
  <c r="CI1100" i="1"/>
  <c r="CG1100" i="1"/>
  <c r="CJ1100" i="1" s="1"/>
  <c r="AL1100" i="1"/>
  <c r="CC1100" i="1"/>
  <c r="CB1100" i="1"/>
  <c r="CA1100" i="1"/>
  <c r="BZ1100" i="1"/>
  <c r="BW1100" i="1"/>
  <c r="BV1100" i="1"/>
  <c r="BU1100" i="1"/>
  <c r="K1100" i="1"/>
  <c r="BT1100" i="1"/>
  <c r="BO1100" i="1"/>
  <c r="BN1100" i="1"/>
  <c r="BJ1100" i="1"/>
  <c r="BI1100" i="1"/>
  <c r="BH1100" i="1"/>
  <c r="BK1100" i="1" s="1"/>
  <c r="BL1100" i="1" s="1"/>
  <c r="BD1100" i="1"/>
  <c r="BC1100" i="1"/>
  <c r="AY1100" i="1"/>
  <c r="AZ1100" i="1" s="1"/>
  <c r="AW1100" i="1"/>
  <c r="AR1100" i="1"/>
  <c r="AP1100" i="1"/>
  <c r="AM1100" i="1"/>
  <c r="AN1100" i="1" s="1"/>
  <c r="AK1100" i="1"/>
  <c r="AF1100" i="1"/>
  <c r="AE1100" i="1"/>
  <c r="CA1099" i="1"/>
  <c r="CB1099" i="1"/>
  <c r="CC1099" i="1"/>
  <c r="CD1099" i="1" s="1"/>
  <c r="CG1099" i="1"/>
  <c r="CI1099" i="1"/>
  <c r="BO1099" i="1"/>
  <c r="BW1099" i="1"/>
  <c r="BV1099" i="1"/>
  <c r="BU1099" i="1"/>
  <c r="BT1099" i="1"/>
  <c r="BQ1099" i="1"/>
  <c r="BP1099" i="1"/>
  <c r="BN1099" i="1"/>
  <c r="BJ1099" i="1"/>
  <c r="BI1099" i="1"/>
  <c r="BH1099" i="1"/>
  <c r="BK1099" i="1" s="1"/>
  <c r="BL1099" i="1" s="1"/>
  <c r="BE1099" i="1"/>
  <c r="BD1099" i="1"/>
  <c r="BC1099" i="1"/>
  <c r="BB1099" i="1"/>
  <c r="AY1099" i="1"/>
  <c r="AX1099" i="1"/>
  <c r="AW1099" i="1"/>
  <c r="AV1099" i="1"/>
  <c r="AS1099" i="1"/>
  <c r="AR1099" i="1"/>
  <c r="AQ1099" i="1"/>
  <c r="AP1099" i="1"/>
  <c r="AM1099" i="1"/>
  <c r="AL1099" i="1"/>
  <c r="AK1099" i="1"/>
  <c r="AJ1099" i="1"/>
  <c r="AG1099" i="1"/>
  <c r="AF1099" i="1"/>
  <c r="AE1099" i="1"/>
  <c r="AD1099" i="1"/>
  <c r="AA1099" i="1"/>
  <c r="Z1099" i="1"/>
  <c r="Y1099" i="1"/>
  <c r="X1099" i="1"/>
  <c r="U1099" i="1"/>
  <c r="T1099" i="1"/>
  <c r="S1099" i="1"/>
  <c r="R1099" i="1"/>
  <c r="P1099" i="1"/>
  <c r="N1099" i="1"/>
  <c r="M1099" i="1"/>
  <c r="K1099" i="1"/>
  <c r="AD1098" i="1"/>
  <c r="AA1098" i="1"/>
  <c r="Z1098" i="1"/>
  <c r="Y1098" i="1"/>
  <c r="X1098" i="1"/>
  <c r="U1098" i="1"/>
  <c r="T1098" i="1"/>
  <c r="S1098" i="1"/>
  <c r="R1098" i="1"/>
  <c r="P1098" i="1"/>
  <c r="N1098" i="1"/>
  <c r="M1098" i="1"/>
  <c r="K1098" i="1"/>
  <c r="BD1098" i="1"/>
  <c r="BE1098" i="1"/>
  <c r="BF1098" i="1" s="1"/>
  <c r="BH1098" i="1"/>
  <c r="BK1098" i="1" s="1"/>
  <c r="BI1098" i="1"/>
  <c r="BJ1098" i="1"/>
  <c r="BN1098" i="1"/>
  <c r="BO1098" i="1"/>
  <c r="BP1098" i="1"/>
  <c r="BQ1098" i="1"/>
  <c r="BR1098" i="1" s="1"/>
  <c r="BT1098" i="1"/>
  <c r="BU1098" i="1"/>
  <c r="BV1098" i="1"/>
  <c r="BW1098" i="1"/>
  <c r="BX1098" i="1" s="1"/>
  <c r="BZ1098" i="1"/>
  <c r="CA1098" i="1"/>
  <c r="CB1098" i="1"/>
  <c r="CC1098" i="1"/>
  <c r="CD1098" i="1" s="1"/>
  <c r="CG1098" i="1"/>
  <c r="CI1098" i="1"/>
  <c r="AE1098" i="1"/>
  <c r="BC1098" i="1"/>
  <c r="BB1098" i="1"/>
  <c r="AY1098" i="1"/>
  <c r="AX1098" i="1"/>
  <c r="AW1098" i="1"/>
  <c r="AV1098" i="1"/>
  <c r="AS1098" i="1"/>
  <c r="AR1098" i="1"/>
  <c r="AQ1098" i="1"/>
  <c r="AP1098" i="1"/>
  <c r="AM1098" i="1"/>
  <c r="AL1098" i="1"/>
  <c r="AK1098" i="1"/>
  <c r="AJ1098" i="1"/>
  <c r="AG1098" i="1"/>
  <c r="AF1098" i="1"/>
  <c r="AE1097" i="1"/>
  <c r="AF1097" i="1"/>
  <c r="AG1097" i="1"/>
  <c r="AH1097" i="1" s="1"/>
  <c r="AJ1097" i="1"/>
  <c r="AL1097" i="1"/>
  <c r="AM1097" i="1"/>
  <c r="AN1097" i="1" s="1"/>
  <c r="AP1097" i="1"/>
  <c r="AQ1097" i="1"/>
  <c r="AR1097" i="1"/>
  <c r="BO1097" i="1"/>
  <c r="AS1097" i="1"/>
  <c r="AT1097" i="1" s="1"/>
  <c r="AV1097" i="1"/>
  <c r="CC1097" i="1"/>
  <c r="AW1097" i="1"/>
  <c r="AX1097" i="1"/>
  <c r="AY1097" i="1"/>
  <c r="AZ1097" i="1" s="1"/>
  <c r="BB1097" i="1"/>
  <c r="BC1097" i="1"/>
  <c r="BD1097" i="1"/>
  <c r="BE1097" i="1"/>
  <c r="BF1097" i="1" s="1"/>
  <c r="BH1097" i="1"/>
  <c r="BK1097" i="1" s="1"/>
  <c r="BI1097" i="1"/>
  <c r="BJ1097" i="1"/>
  <c r="BN1097" i="1"/>
  <c r="BP1097" i="1"/>
  <c r="BQ1097" i="1"/>
  <c r="BR1097" i="1" s="1"/>
  <c r="BT1097" i="1"/>
  <c r="BU1097" i="1"/>
  <c r="BV1097" i="1"/>
  <c r="BW1097" i="1"/>
  <c r="BX1097" i="1" s="1"/>
  <c r="BZ1097" i="1"/>
  <c r="CA1097" i="1"/>
  <c r="CB1097" i="1"/>
  <c r="CG1097" i="1"/>
  <c r="CI1097" i="1"/>
  <c r="K1097" i="1"/>
  <c r="M1097" i="1"/>
  <c r="P1097" i="1"/>
  <c r="N1097" i="1"/>
  <c r="O1097" i="1" s="1"/>
  <c r="AK1097" i="1"/>
  <c r="R1097" i="1"/>
  <c r="S1097" i="1"/>
  <c r="T1097" i="1"/>
  <c r="U1097" i="1"/>
  <c r="V1097" i="1" s="1"/>
  <c r="X1097" i="1"/>
  <c r="Y1097" i="1"/>
  <c r="Z1097" i="1"/>
  <c r="AA1097" i="1"/>
  <c r="AB1097" i="1" s="1"/>
  <c r="AD1097" i="1"/>
  <c r="N1096" i="1"/>
  <c r="P1096" i="1"/>
  <c r="R1096" i="1"/>
  <c r="S1096" i="1"/>
  <c r="T1096" i="1"/>
  <c r="U1096" i="1"/>
  <c r="V1096" i="1" s="1"/>
  <c r="X1096" i="1"/>
  <c r="Y1096" i="1"/>
  <c r="Z1096" i="1"/>
  <c r="AA1096" i="1"/>
  <c r="AB1096" i="1" s="1"/>
  <c r="AD1096" i="1"/>
  <c r="AE1096" i="1"/>
  <c r="AF1096" i="1"/>
  <c r="AG1096" i="1"/>
  <c r="AH1096" i="1" s="1"/>
  <c r="AJ1096" i="1"/>
  <c r="AK1096" i="1"/>
  <c r="AL1096" i="1"/>
  <c r="AM1096" i="1"/>
  <c r="AN1096" i="1" s="1"/>
  <c r="AP1096" i="1"/>
  <c r="AQ1096" i="1"/>
  <c r="AR1096" i="1"/>
  <c r="AS1096" i="1"/>
  <c r="AT1096" i="1" s="1"/>
  <c r="AV1096" i="1"/>
  <c r="AW1096" i="1"/>
  <c r="AX1096" i="1"/>
  <c r="AY1096" i="1"/>
  <c r="AZ1096" i="1" s="1"/>
  <c r="BB1096" i="1"/>
  <c r="BD1096" i="1"/>
  <c r="BE1096" i="1"/>
  <c r="BF1096" i="1" s="1"/>
  <c r="BH1096" i="1"/>
  <c r="BK1096" i="1" s="1"/>
  <c r="BI1096" i="1"/>
  <c r="BJ1096" i="1"/>
  <c r="BN1096" i="1"/>
  <c r="BO1096" i="1"/>
  <c r="BP1096" i="1"/>
  <c r="BQ1096" i="1"/>
  <c r="BR1096" i="1" s="1"/>
  <c r="BT1096" i="1"/>
  <c r="BU1096" i="1"/>
  <c r="BV1096" i="1"/>
  <c r="BW1096" i="1"/>
  <c r="BX1096" i="1" s="1"/>
  <c r="BZ1096" i="1"/>
  <c r="CA1096" i="1"/>
  <c r="CB1096" i="1"/>
  <c r="CC1096" i="1"/>
  <c r="CD1096" i="1" s="1"/>
  <c r="CG1096" i="1"/>
  <c r="CI1096" i="1"/>
  <c r="BC1096" i="1"/>
  <c r="K1096" i="1"/>
  <c r="M1096" i="1"/>
  <c r="BW1095" i="1"/>
  <c r="CG1095" i="1"/>
  <c r="CC1095" i="1"/>
  <c r="CB1095" i="1"/>
  <c r="CA1095" i="1"/>
  <c r="BZ1095" i="1"/>
  <c r="N1095" i="1"/>
  <c r="BV1095" i="1"/>
  <c r="BU1095" i="1"/>
  <c r="BT1095" i="1"/>
  <c r="BQ1095" i="1"/>
  <c r="M1095" i="1"/>
  <c r="BB1095" i="1"/>
  <c r="K1095" i="1"/>
  <c r="CI1095" i="1"/>
  <c r="BP1095" i="1"/>
  <c r="BO1095" i="1"/>
  <c r="BN1095" i="1"/>
  <c r="BJ1095" i="1"/>
  <c r="BI1095" i="1"/>
  <c r="BH1095" i="1"/>
  <c r="BK1095" i="1" s="1"/>
  <c r="BL1095" i="1" s="1"/>
  <c r="BE1095" i="1"/>
  <c r="BD1095" i="1"/>
  <c r="BC1095" i="1"/>
  <c r="AY1095" i="1"/>
  <c r="AX1095" i="1"/>
  <c r="AW1095" i="1"/>
  <c r="AV1095" i="1"/>
  <c r="AS1095" i="1"/>
  <c r="AR1095" i="1"/>
  <c r="AQ1095" i="1"/>
  <c r="AP1095" i="1"/>
  <c r="AM1095" i="1"/>
  <c r="AL1095" i="1"/>
  <c r="AK1095" i="1"/>
  <c r="AJ1095" i="1"/>
  <c r="AG1095" i="1"/>
  <c r="AF1095" i="1"/>
  <c r="AE1095" i="1"/>
  <c r="AD1095" i="1"/>
  <c r="AA1095" i="1"/>
  <c r="Z1095" i="1"/>
  <c r="Y1095" i="1"/>
  <c r="X1095" i="1"/>
  <c r="U1095" i="1"/>
  <c r="T1095" i="1"/>
  <c r="S1095" i="1"/>
  <c r="R1095" i="1"/>
  <c r="P1095" i="1"/>
  <c r="BQ1094" i="1"/>
  <c r="BN1094" i="1"/>
  <c r="CI1094" i="1"/>
  <c r="CG1094" i="1"/>
  <c r="CJ1094" i="1" s="1"/>
  <c r="CC1094" i="1"/>
  <c r="CB1094" i="1"/>
  <c r="CA1094" i="1"/>
  <c r="BZ1094" i="1"/>
  <c r="K1094" i="1"/>
  <c r="M1094" i="1"/>
  <c r="N1094" i="1"/>
  <c r="O1094" i="1" s="1"/>
  <c r="P1094" i="1"/>
  <c r="R1094" i="1"/>
  <c r="S1094" i="1"/>
  <c r="T1094" i="1"/>
  <c r="U1094" i="1"/>
  <c r="V1094" i="1" s="1"/>
  <c r="X1094" i="1"/>
  <c r="AE1094" i="1"/>
  <c r="Y1094" i="1"/>
  <c r="Z1094" i="1"/>
  <c r="BW1094" i="1"/>
  <c r="AA1094" i="1"/>
  <c r="AB1094" i="1" s="1"/>
  <c r="AD1094" i="1"/>
  <c r="BP1094" i="1"/>
  <c r="AF1094" i="1"/>
  <c r="AJ1094" i="1"/>
  <c r="AK1094" i="1"/>
  <c r="AL1094" i="1"/>
  <c r="AM1094" i="1"/>
  <c r="AN1094" i="1" s="1"/>
  <c r="AP1094" i="1"/>
  <c r="AQ1094" i="1"/>
  <c r="AR1094" i="1"/>
  <c r="AS1094" i="1"/>
  <c r="AT1094" i="1" s="1"/>
  <c r="AV1094" i="1"/>
  <c r="AW1094" i="1"/>
  <c r="AX1094" i="1"/>
  <c r="AG1094" i="1"/>
  <c r="AH1094" i="1" s="1"/>
  <c r="BB1094" i="1"/>
  <c r="BC1094" i="1"/>
  <c r="BD1094" i="1"/>
  <c r="BE1094" i="1"/>
  <c r="BF1094" i="1" s="1"/>
  <c r="BH1094" i="1"/>
  <c r="BK1094" i="1" s="1"/>
  <c r="BO1094" i="1"/>
  <c r="BI1094" i="1"/>
  <c r="BV1094" i="1"/>
  <c r="BU1094" i="1"/>
  <c r="BT1094" i="1"/>
  <c r="BJ1094" i="1"/>
  <c r="AY1094" i="1"/>
  <c r="AZ1094" i="1" s="1"/>
  <c r="AX1093" i="1"/>
  <c r="AW1093" i="1"/>
  <c r="AV1093" i="1"/>
  <c r="AS1093" i="1"/>
  <c r="AR1093" i="1"/>
  <c r="AQ1093" i="1"/>
  <c r="AP1093" i="1"/>
  <c r="AM1093" i="1"/>
  <c r="AL1093" i="1"/>
  <c r="AK1093" i="1"/>
  <c r="X1093" i="1"/>
  <c r="U1093" i="1"/>
  <c r="T1093" i="1"/>
  <c r="S1093" i="1"/>
  <c r="R1093" i="1"/>
  <c r="P1093" i="1"/>
  <c r="N1093" i="1"/>
  <c r="M1093" i="1"/>
  <c r="BB1093" i="1"/>
  <c r="CI1093" i="1"/>
  <c r="CG1093" i="1"/>
  <c r="CJ1093" i="1" s="1"/>
  <c r="CC1093" i="1"/>
  <c r="CB1093" i="1"/>
  <c r="CA1093" i="1"/>
  <c r="K1093" i="1"/>
  <c r="AJ1093" i="1"/>
  <c r="AG1093" i="1"/>
  <c r="AF1093" i="1"/>
  <c r="AE1093" i="1"/>
  <c r="AD1093" i="1"/>
  <c r="AA1093" i="1"/>
  <c r="Z1093" i="1"/>
  <c r="BZ1093" i="1"/>
  <c r="BW1093" i="1"/>
  <c r="BV1093" i="1"/>
  <c r="BU1093" i="1"/>
  <c r="BT1093" i="1"/>
  <c r="BQ1093" i="1"/>
  <c r="BP1093" i="1"/>
  <c r="BO1093" i="1"/>
  <c r="BN1093" i="1"/>
  <c r="BJ1093" i="1"/>
  <c r="BI1093" i="1"/>
  <c r="BH1093" i="1"/>
  <c r="BK1093" i="1" s="1"/>
  <c r="BL1093" i="1" s="1"/>
  <c r="BE1093" i="1"/>
  <c r="BD1093" i="1"/>
  <c r="BC1093" i="1"/>
  <c r="AY1093" i="1"/>
  <c r="AZ1093" i="1" s="1"/>
  <c r="CG1092" i="1"/>
  <c r="X1092" i="1"/>
  <c r="BN1092" i="1"/>
  <c r="BJ1092" i="1"/>
  <c r="BI1092" i="1"/>
  <c r="BH1092" i="1"/>
  <c r="BK1092" i="1" s="1"/>
  <c r="BL1092" i="1" s="1"/>
  <c r="BE1092" i="1"/>
  <c r="BD1092" i="1"/>
  <c r="Y1092" i="1"/>
  <c r="U1092" i="1"/>
  <c r="T1092" i="1"/>
  <c r="S1092" i="1"/>
  <c r="BO1092" i="1"/>
  <c r="R1092" i="1"/>
  <c r="Z1092" i="1"/>
  <c r="AA1092" i="1"/>
  <c r="AB1092" i="1" s="1"/>
  <c r="P1092" i="1"/>
  <c r="AD1092" i="1"/>
  <c r="N1092" i="1"/>
  <c r="BC1092" i="1"/>
  <c r="M1092" i="1"/>
  <c r="K1092" i="1"/>
  <c r="AR1092" i="1"/>
  <c r="CI1092" i="1"/>
  <c r="CC1092" i="1"/>
  <c r="CB1092" i="1"/>
  <c r="CA1092" i="1"/>
  <c r="BB1092" i="1"/>
  <c r="AY1092" i="1"/>
  <c r="AX1092" i="1"/>
  <c r="AW1092" i="1"/>
  <c r="AV1092" i="1"/>
  <c r="AS1092" i="1"/>
  <c r="AT1092" i="1" s="1"/>
  <c r="AQ1092" i="1"/>
  <c r="AP1092" i="1"/>
  <c r="AM1092" i="1"/>
  <c r="AL1092" i="1"/>
  <c r="AK1092" i="1"/>
  <c r="AJ1092" i="1"/>
  <c r="AG1092" i="1"/>
  <c r="AF1092" i="1"/>
  <c r="AE1092" i="1"/>
  <c r="BZ1092" i="1"/>
  <c r="BW1092" i="1"/>
  <c r="BV1092" i="1"/>
  <c r="BU1092" i="1"/>
  <c r="BT1092" i="1"/>
  <c r="BQ1092" i="1"/>
  <c r="BP1092" i="1"/>
  <c r="AF1091" i="1"/>
  <c r="AG1091" i="1"/>
  <c r="AH1091" i="1" s="1"/>
  <c r="AJ1091" i="1"/>
  <c r="AK1091" i="1"/>
  <c r="AL1091" i="1"/>
  <c r="AM1091" i="1"/>
  <c r="AN1091" i="1" s="1"/>
  <c r="AP1091" i="1"/>
  <c r="AQ1091" i="1"/>
  <c r="AR1091" i="1"/>
  <c r="AS1091" i="1"/>
  <c r="AT1091" i="1" s="1"/>
  <c r="AW1091" i="1"/>
  <c r="BB1091" i="1"/>
  <c r="CI1091" i="1"/>
  <c r="AY1091" i="1"/>
  <c r="AX1091" i="1"/>
  <c r="BQ1091" i="1"/>
  <c r="BT1091" i="1"/>
  <c r="BC1091" i="1"/>
  <c r="AV1091" i="1"/>
  <c r="BD1091" i="1"/>
  <c r="BE1091" i="1"/>
  <c r="BF1091" i="1" s="1"/>
  <c r="BH1091" i="1"/>
  <c r="BK1091" i="1" s="1"/>
  <c r="BI1091" i="1"/>
  <c r="BJ1091" i="1"/>
  <c r="BN1091" i="1"/>
  <c r="BO1091" i="1"/>
  <c r="BP1091" i="1"/>
  <c r="AE1091" i="1"/>
  <c r="AA1091" i="1"/>
  <c r="Z1091" i="1"/>
  <c r="Y1091" i="1"/>
  <c r="X1091" i="1"/>
  <c r="U1091" i="1"/>
  <c r="T1091" i="1"/>
  <c r="S1091" i="1"/>
  <c r="R1091" i="1"/>
  <c r="P1091" i="1"/>
  <c r="AD1091" i="1"/>
  <c r="M1091" i="1"/>
  <c r="K1091" i="1"/>
  <c r="BU1091" i="1"/>
  <c r="BV1091" i="1"/>
  <c r="BW1091" i="1"/>
  <c r="BX1091" i="1" s="1"/>
  <c r="BZ1091" i="1"/>
  <c r="CA1091" i="1"/>
  <c r="CB1091" i="1"/>
  <c r="CC1091" i="1"/>
  <c r="CD1091" i="1" s="1"/>
  <c r="CG1091" i="1"/>
  <c r="CJ1091" i="1" s="1"/>
  <c r="N1091" i="1"/>
  <c r="O1091" i="1" s="1"/>
  <c r="BE1090" i="1"/>
  <c r="BH1090" i="1"/>
  <c r="BK1090" i="1" s="1"/>
  <c r="BJ1090" i="1"/>
  <c r="BN1090" i="1"/>
  <c r="BO1090" i="1"/>
  <c r="BQ1090" i="1"/>
  <c r="BT1090" i="1"/>
  <c r="BU1090" i="1"/>
  <c r="BV1090" i="1"/>
  <c r="BW1090" i="1"/>
  <c r="BX1090" i="1" s="1"/>
  <c r="BZ1090" i="1"/>
  <c r="CA1090" i="1"/>
  <c r="CB1090" i="1"/>
  <c r="CC1090" i="1"/>
  <c r="CD1090" i="1" s="1"/>
  <c r="CG1090" i="1"/>
  <c r="CI1090" i="1"/>
  <c r="T1090" i="1"/>
  <c r="S1090" i="1"/>
  <c r="R1090" i="1"/>
  <c r="P1090" i="1"/>
  <c r="N1090" i="1"/>
  <c r="M1090" i="1"/>
  <c r="K1090" i="1"/>
  <c r="BI1090" i="1"/>
  <c r="U1090" i="1"/>
  <c r="V1090" i="1" s="1"/>
  <c r="X1090" i="1"/>
  <c r="Y1090" i="1"/>
  <c r="Z1090" i="1"/>
  <c r="AA1090" i="1"/>
  <c r="AB1090" i="1" s="1"/>
  <c r="AD1090" i="1"/>
  <c r="AE1090" i="1"/>
  <c r="BP1090" i="1"/>
  <c r="AF1090" i="1"/>
  <c r="AG1090" i="1"/>
  <c r="AH1090" i="1" s="1"/>
  <c r="AJ1090" i="1"/>
  <c r="AK1090" i="1"/>
  <c r="AL1090" i="1"/>
  <c r="AM1090" i="1"/>
  <c r="AN1090" i="1" s="1"/>
  <c r="AP1090" i="1"/>
  <c r="AQ1090" i="1"/>
  <c r="AR1090" i="1"/>
  <c r="AS1090" i="1"/>
  <c r="AT1090" i="1" s="1"/>
  <c r="AV1090" i="1"/>
  <c r="AW1090" i="1"/>
  <c r="AX1090" i="1"/>
  <c r="AY1090" i="1"/>
  <c r="AZ1090" i="1" s="1"/>
  <c r="BB1090" i="1"/>
  <c r="BC1090" i="1"/>
  <c r="BD1090" i="1"/>
  <c r="AY1089" i="1"/>
  <c r="BH1089" i="1"/>
  <c r="BK1089" i="1" s="1"/>
  <c r="BE1089" i="1"/>
  <c r="BD1089" i="1"/>
  <c r="BC1089" i="1"/>
  <c r="BB1089" i="1"/>
  <c r="AR1089" i="1"/>
  <c r="AL1089" i="1"/>
  <c r="AX1089" i="1"/>
  <c r="AW1089" i="1"/>
  <c r="AV1089" i="1"/>
  <c r="AS1089" i="1"/>
  <c r="AT1089" i="1" s="1"/>
  <c r="AQ1089" i="1"/>
  <c r="AP1089" i="1"/>
  <c r="AM1089" i="1"/>
  <c r="AN1089" i="1" s="1"/>
  <c r="Y1089" i="1"/>
  <c r="Z1089" i="1"/>
  <c r="AA1089" i="1"/>
  <c r="AB1089" i="1" s="1"/>
  <c r="K1089" i="1"/>
  <c r="M1089" i="1"/>
  <c r="N1089" i="1"/>
  <c r="O1089" i="1" s="1"/>
  <c r="P1089" i="1"/>
  <c r="R1089" i="1"/>
  <c r="AD1089" i="1"/>
  <c r="AE1089" i="1"/>
  <c r="AF1089" i="1"/>
  <c r="AG1089" i="1"/>
  <c r="AH1089" i="1" s="1"/>
  <c r="AJ1089" i="1"/>
  <c r="CC1089" i="1"/>
  <c r="AK1089" i="1"/>
  <c r="S1089" i="1"/>
  <c r="T1089" i="1"/>
  <c r="U1089" i="1"/>
  <c r="V1089" i="1" s="1"/>
  <c r="CI1089" i="1"/>
  <c r="CG1089" i="1"/>
  <c r="CJ1089" i="1" s="1"/>
  <c r="X1089" i="1"/>
  <c r="CB1089" i="1"/>
  <c r="CA1089" i="1"/>
  <c r="BZ1089" i="1"/>
  <c r="BW1089" i="1"/>
  <c r="BV1089" i="1"/>
  <c r="BU1089" i="1"/>
  <c r="BT1089" i="1"/>
  <c r="BQ1089" i="1"/>
  <c r="BP1089" i="1"/>
  <c r="BO1089" i="1"/>
  <c r="BN1089" i="1"/>
  <c r="BJ1089" i="1"/>
  <c r="BI1089" i="1"/>
  <c r="AY1088" i="1"/>
  <c r="BB1088" i="1"/>
  <c r="BC1088" i="1"/>
  <c r="BD1088" i="1"/>
  <c r="BE1088" i="1"/>
  <c r="BF1088" i="1" s="1"/>
  <c r="BH1088" i="1"/>
  <c r="BK1088" i="1" s="1"/>
  <c r="BI1088" i="1"/>
  <c r="BJ1088" i="1"/>
  <c r="BN1088" i="1"/>
  <c r="BO1088" i="1"/>
  <c r="BP1088" i="1"/>
  <c r="BQ1088" i="1"/>
  <c r="BR1088" i="1" s="1"/>
  <c r="BT1088" i="1"/>
  <c r="BU1088" i="1"/>
  <c r="BV1088" i="1"/>
  <c r="BW1088" i="1"/>
  <c r="BX1088" i="1" s="1"/>
  <c r="BZ1088" i="1"/>
  <c r="AX1088" i="1"/>
  <c r="CA1088" i="1"/>
  <c r="CB1088" i="1"/>
  <c r="CC1088" i="1"/>
  <c r="CD1088" i="1" s="1"/>
  <c r="CG1088" i="1"/>
  <c r="CI1088" i="1"/>
  <c r="AF1088" i="1"/>
  <c r="AE1088" i="1"/>
  <c r="R1088" i="1"/>
  <c r="P1088" i="1"/>
  <c r="N1088" i="1"/>
  <c r="M1088" i="1"/>
  <c r="K1088" i="1"/>
  <c r="AP1088" i="1"/>
  <c r="AR1088" i="1"/>
  <c r="AQ1088" i="1"/>
  <c r="AM1088" i="1"/>
  <c r="AL1088" i="1"/>
  <c r="AK1088" i="1"/>
  <c r="AJ1088" i="1"/>
  <c r="AA1088" i="1"/>
  <c r="Z1088" i="1"/>
  <c r="Y1088" i="1"/>
  <c r="X1088" i="1"/>
  <c r="U1088" i="1"/>
  <c r="T1088" i="1"/>
  <c r="S1088" i="1"/>
  <c r="AS1088" i="1"/>
  <c r="AT1088" i="1" s="1"/>
  <c r="AV1088" i="1"/>
  <c r="AW1088" i="1"/>
  <c r="AG1088" i="1"/>
  <c r="AH1088" i="1" s="1"/>
  <c r="AG1087" i="1"/>
  <c r="AF1087" i="1"/>
  <c r="AE1087" i="1"/>
  <c r="AD1087" i="1"/>
  <c r="Z1087" i="1"/>
  <c r="BU1087" i="1"/>
  <c r="BT1087" i="1"/>
  <c r="BQ1087" i="1"/>
  <c r="BP1087" i="1"/>
  <c r="BO1087" i="1"/>
  <c r="BN1087" i="1"/>
  <c r="Y1087" i="1"/>
  <c r="AA1087" i="1"/>
  <c r="AB1087" i="1" s="1"/>
  <c r="BJ1087" i="1"/>
  <c r="M1087" i="1"/>
  <c r="N1087" i="1"/>
  <c r="O1087" i="1" s="1"/>
  <c r="P1087" i="1"/>
  <c r="CI1087" i="1"/>
  <c r="CG1087" i="1"/>
  <c r="CJ1087" i="1" s="1"/>
  <c r="CC1087" i="1"/>
  <c r="CB1087" i="1"/>
  <c r="CA1087" i="1"/>
  <c r="BZ1087" i="1"/>
  <c r="BW1087" i="1"/>
  <c r="BV1087" i="1"/>
  <c r="R1087" i="1"/>
  <c r="S1087" i="1"/>
  <c r="T1087" i="1"/>
  <c r="BI1087" i="1"/>
  <c r="U1087" i="1"/>
  <c r="V1087" i="1" s="1"/>
  <c r="BH1087" i="1"/>
  <c r="BK1087" i="1" s="1"/>
  <c r="BL1087" i="1" s="1"/>
  <c r="K1087" i="1"/>
  <c r="X1087" i="1"/>
  <c r="BD1087" i="1"/>
  <c r="BC1087" i="1"/>
  <c r="BB1087" i="1"/>
  <c r="AY1087" i="1"/>
  <c r="AX1087" i="1"/>
  <c r="AW1087" i="1"/>
  <c r="AV1087" i="1"/>
  <c r="AS1087" i="1"/>
  <c r="AR1087" i="1"/>
  <c r="BE1087" i="1"/>
  <c r="BF1087" i="1" s="1"/>
  <c r="AQ1087" i="1"/>
  <c r="AP1087" i="1"/>
  <c r="AM1087" i="1"/>
  <c r="AL1087" i="1"/>
  <c r="AK1087" i="1"/>
  <c r="AJ1087" i="1"/>
  <c r="AR1086" i="1"/>
  <c r="AP1086" i="1"/>
  <c r="AL1086" i="1"/>
  <c r="AJ1086" i="1"/>
  <c r="AF1086" i="1"/>
  <c r="AD1086" i="1"/>
  <c r="AA1086" i="1"/>
  <c r="Y1086" i="1"/>
  <c r="BC1086" i="1"/>
  <c r="CG1086" i="1"/>
  <c r="CB1086" i="1"/>
  <c r="BZ1086" i="1"/>
  <c r="BW1086" i="1"/>
  <c r="BV1086" i="1"/>
  <c r="BT1086" i="1"/>
  <c r="BP1086" i="1"/>
  <c r="BI1086" i="1"/>
  <c r="BE1086" i="1"/>
  <c r="AY1086" i="1"/>
  <c r="AV1086" i="1"/>
  <c r="CI1086" i="1"/>
  <c r="CC1086" i="1"/>
  <c r="CD1086" i="1" s="1"/>
  <c r="CA1086" i="1"/>
  <c r="BU1086" i="1"/>
  <c r="BQ1086" i="1"/>
  <c r="BR1086" i="1" s="1"/>
  <c r="BO1086" i="1"/>
  <c r="BN1086" i="1"/>
  <c r="BJ1086" i="1"/>
  <c r="BH1086" i="1"/>
  <c r="BK1086" i="1" s="1"/>
  <c r="BL1086" i="1" s="1"/>
  <c r="BD1086" i="1"/>
  <c r="BB1086" i="1"/>
  <c r="AX1086" i="1"/>
  <c r="AW1086" i="1"/>
  <c r="AS1086" i="1"/>
  <c r="AT1086" i="1" s="1"/>
  <c r="AQ1086" i="1"/>
  <c r="AM1086" i="1"/>
  <c r="AN1086" i="1" s="1"/>
  <c r="AK1086" i="1"/>
  <c r="AG1086" i="1"/>
  <c r="AH1086" i="1" s="1"/>
  <c r="AE1086" i="1"/>
  <c r="Z1086" i="1"/>
  <c r="X1086" i="1"/>
  <c r="U1086" i="1"/>
  <c r="T1086" i="1"/>
  <c r="S1086" i="1"/>
  <c r="R1086" i="1"/>
  <c r="P1086" i="1"/>
  <c r="N1086" i="1"/>
  <c r="M1086" i="1"/>
  <c r="K1086" i="1"/>
  <c r="BQ1085" i="1"/>
  <c r="K1085" i="1"/>
  <c r="AA1085" i="1"/>
  <c r="AV1085" i="1"/>
  <c r="CC1085" i="1"/>
  <c r="CG1085" i="1"/>
  <c r="CI1085" i="1"/>
  <c r="BT1085" i="1"/>
  <c r="CB1085" i="1"/>
  <c r="CA1085" i="1"/>
  <c r="BZ1085" i="1"/>
  <c r="BW1085" i="1"/>
  <c r="BV1085" i="1"/>
  <c r="BU1085" i="1"/>
  <c r="BP1085" i="1"/>
  <c r="BO1085" i="1"/>
  <c r="BN1085" i="1"/>
  <c r="BJ1085" i="1"/>
  <c r="BI1085" i="1"/>
  <c r="BH1085" i="1"/>
  <c r="BK1085" i="1" s="1"/>
  <c r="BL1085" i="1" s="1"/>
  <c r="BE1085" i="1"/>
  <c r="BD1085" i="1"/>
  <c r="BC1085" i="1"/>
  <c r="BB1085" i="1"/>
  <c r="AY1085" i="1"/>
  <c r="AX1085" i="1"/>
  <c r="AW1085" i="1"/>
  <c r="AS1085" i="1"/>
  <c r="AR1085" i="1"/>
  <c r="AQ1085" i="1"/>
  <c r="AP1085" i="1"/>
  <c r="AM1085" i="1"/>
  <c r="AL1085" i="1"/>
  <c r="AK1085" i="1"/>
  <c r="AJ1085" i="1"/>
  <c r="AG1085" i="1"/>
  <c r="AF1085" i="1"/>
  <c r="AE1085" i="1"/>
  <c r="AD1085" i="1"/>
  <c r="Z1085" i="1"/>
  <c r="Y1085" i="1"/>
  <c r="X1085" i="1"/>
  <c r="U1085" i="1"/>
  <c r="T1085" i="1"/>
  <c r="S1085" i="1"/>
  <c r="R1085" i="1"/>
  <c r="P1085" i="1"/>
  <c r="N1085" i="1"/>
  <c r="M1085" i="1"/>
  <c r="AY1084" i="1"/>
  <c r="AX1084" i="1"/>
  <c r="N1084" i="1"/>
  <c r="M1084" i="1"/>
  <c r="K1084" i="1"/>
  <c r="AW1084" i="1"/>
  <c r="AV1084" i="1"/>
  <c r="Z1084" i="1"/>
  <c r="AA1084" i="1"/>
  <c r="AB1084" i="1" s="1"/>
  <c r="AD1084" i="1"/>
  <c r="BJ1084" i="1"/>
  <c r="AS1084" i="1"/>
  <c r="AR1084" i="1"/>
  <c r="BH1084" i="1"/>
  <c r="BK1084" i="1" s="1"/>
  <c r="BL1084" i="1" s="1"/>
  <c r="S1084" i="1"/>
  <c r="AE1084" i="1"/>
  <c r="AF1084" i="1"/>
  <c r="AG1084" i="1"/>
  <c r="AH1084" i="1" s="1"/>
  <c r="AJ1084" i="1"/>
  <c r="AK1084" i="1"/>
  <c r="AL1084" i="1"/>
  <c r="T1084" i="1"/>
  <c r="U1084" i="1"/>
  <c r="V1084" i="1" s="1"/>
  <c r="X1084" i="1"/>
  <c r="Y1084" i="1"/>
  <c r="AQ1084" i="1"/>
  <c r="CI1084" i="1"/>
  <c r="CG1084" i="1"/>
  <c r="CJ1084" i="1" s="1"/>
  <c r="CC1084" i="1"/>
  <c r="CB1084" i="1"/>
  <c r="BE1084" i="1"/>
  <c r="BD1084" i="1"/>
  <c r="BT1084" i="1"/>
  <c r="BI1084" i="1"/>
  <c r="BC1084" i="1"/>
  <c r="AM1084" i="1"/>
  <c r="AN1084" i="1" s="1"/>
  <c r="AP1084" i="1"/>
  <c r="BB1084" i="1"/>
  <c r="CA1084" i="1"/>
  <c r="BZ1084" i="1"/>
  <c r="BW1084" i="1"/>
  <c r="BV1084" i="1"/>
  <c r="BU1084" i="1"/>
  <c r="BQ1084" i="1"/>
  <c r="BP1084" i="1"/>
  <c r="BO1084" i="1"/>
  <c r="BN1084" i="1"/>
  <c r="P1084" i="1"/>
  <c r="R1084" i="1"/>
  <c r="AA1083" i="1"/>
  <c r="AD1083" i="1"/>
  <c r="Z1083" i="1"/>
  <c r="Y1083" i="1"/>
  <c r="X1083" i="1"/>
  <c r="U1083" i="1"/>
  <c r="T1083" i="1"/>
  <c r="S1083" i="1"/>
  <c r="R1083" i="1"/>
  <c r="P1083" i="1"/>
  <c r="N1083" i="1"/>
  <c r="M1083" i="1"/>
  <c r="K1083" i="1"/>
  <c r="AF1083" i="1"/>
  <c r="AG1083" i="1"/>
  <c r="AH1083" i="1" s="1"/>
  <c r="AJ1083" i="1"/>
  <c r="AK1083" i="1"/>
  <c r="AL1083" i="1"/>
  <c r="AM1083" i="1"/>
  <c r="AN1083" i="1" s="1"/>
  <c r="AP1083" i="1"/>
  <c r="AQ1083" i="1"/>
  <c r="AR1083" i="1"/>
  <c r="AS1083" i="1"/>
  <c r="AT1083" i="1" s="1"/>
  <c r="BQ1083" i="1"/>
  <c r="AV1083" i="1"/>
  <c r="AW1083" i="1"/>
  <c r="AX1083" i="1"/>
  <c r="AY1083" i="1"/>
  <c r="AZ1083" i="1" s="1"/>
  <c r="BB1083" i="1"/>
  <c r="BC1083" i="1"/>
  <c r="BD1083" i="1"/>
  <c r="BE1083" i="1"/>
  <c r="BF1083" i="1" s="1"/>
  <c r="BH1083" i="1"/>
  <c r="BK1083" i="1" s="1"/>
  <c r="BI1083" i="1"/>
  <c r="BJ1083" i="1"/>
  <c r="BN1083" i="1"/>
  <c r="BO1083" i="1"/>
  <c r="BP1083" i="1"/>
  <c r="BU1083" i="1"/>
  <c r="BV1083" i="1"/>
  <c r="BW1083" i="1"/>
  <c r="BX1083" i="1" s="1"/>
  <c r="BZ1083" i="1"/>
  <c r="CA1083" i="1"/>
  <c r="CB1083" i="1"/>
  <c r="CC1083" i="1"/>
  <c r="CD1083" i="1" s="1"/>
  <c r="CG1083" i="1"/>
  <c r="CI1083" i="1"/>
  <c r="BT1083" i="1"/>
  <c r="AE1083" i="1"/>
  <c r="CG1082" i="1"/>
  <c r="CI1082" i="1"/>
  <c r="AR1082" i="1"/>
  <c r="AS1082" i="1"/>
  <c r="AT1082" i="1" s="1"/>
  <c r="AV1082" i="1"/>
  <c r="AW1082" i="1"/>
  <c r="AX1082" i="1"/>
  <c r="AP1082" i="1"/>
  <c r="AM1082" i="1"/>
  <c r="AL1082" i="1"/>
  <c r="AK1082" i="1"/>
  <c r="AJ1082" i="1"/>
  <c r="AG1082" i="1"/>
  <c r="AF1082" i="1"/>
  <c r="AE1082" i="1"/>
  <c r="AD1082" i="1"/>
  <c r="AA1082" i="1"/>
  <c r="Z1082" i="1"/>
  <c r="Y1082" i="1"/>
  <c r="U1082" i="1"/>
  <c r="BN1082" i="1"/>
  <c r="T1082" i="1"/>
  <c r="S1082" i="1"/>
  <c r="R1082" i="1"/>
  <c r="X1082" i="1"/>
  <c r="AQ1082" i="1"/>
  <c r="N1082" i="1"/>
  <c r="M1082" i="1"/>
  <c r="K1082" i="1"/>
  <c r="P1082" i="1"/>
  <c r="BD1082" i="1"/>
  <c r="BE1082" i="1"/>
  <c r="BF1082" i="1" s="1"/>
  <c r="BH1082" i="1"/>
  <c r="BK1082" i="1" s="1"/>
  <c r="BI1082" i="1"/>
  <c r="AY1082" i="1"/>
  <c r="AZ1082" i="1" s="1"/>
  <c r="BB1082" i="1"/>
  <c r="BC1082" i="1"/>
  <c r="BJ1082" i="1"/>
  <c r="BO1082" i="1"/>
  <c r="BP1082" i="1"/>
  <c r="BQ1082" i="1"/>
  <c r="BR1082" i="1" s="1"/>
  <c r="BT1082" i="1"/>
  <c r="BU1082" i="1"/>
  <c r="BV1082" i="1"/>
  <c r="BW1082" i="1"/>
  <c r="BX1082" i="1" s="1"/>
  <c r="BZ1082" i="1"/>
  <c r="CA1082" i="1"/>
  <c r="CB1082" i="1"/>
  <c r="CC1082" i="1"/>
  <c r="CD1082" i="1" s="1"/>
  <c r="P1081" i="1"/>
  <c r="M1081" i="1"/>
  <c r="K1081" i="1"/>
  <c r="BB1081" i="1"/>
  <c r="N1081" i="1"/>
  <c r="O1081" i="1" s="1"/>
  <c r="S1081" i="1"/>
  <c r="U1081" i="1"/>
  <c r="Y1081" i="1"/>
  <c r="AA1081" i="1"/>
  <c r="AE1081" i="1"/>
  <c r="AF1081" i="1"/>
  <c r="AG1081" i="1"/>
  <c r="AH1081" i="1" s="1"/>
  <c r="AK1081" i="1"/>
  <c r="AL1081" i="1"/>
  <c r="AM1081" i="1"/>
  <c r="AN1081" i="1" s="1"/>
  <c r="AP1081" i="1"/>
  <c r="AQ1081" i="1"/>
  <c r="AR1081" i="1"/>
  <c r="AS1081" i="1"/>
  <c r="AT1081" i="1" s="1"/>
  <c r="AV1081" i="1"/>
  <c r="AW1081" i="1"/>
  <c r="AX1081" i="1"/>
  <c r="AY1081" i="1"/>
  <c r="AZ1081" i="1" s="1"/>
  <c r="AJ1081" i="1"/>
  <c r="BC1081" i="1"/>
  <c r="BD1081" i="1"/>
  <c r="BE1081" i="1"/>
  <c r="BF1081" i="1" s="1"/>
  <c r="BH1081" i="1"/>
  <c r="BK1081" i="1" s="1"/>
  <c r="BI1081" i="1"/>
  <c r="BJ1081" i="1"/>
  <c r="BN1081" i="1"/>
  <c r="BO1081" i="1"/>
  <c r="BP1081" i="1"/>
  <c r="BQ1081" i="1"/>
  <c r="BR1081" i="1" s="1"/>
  <c r="BT1081" i="1"/>
  <c r="BU1081" i="1"/>
  <c r="BV1081" i="1"/>
  <c r="BW1081" i="1"/>
  <c r="BX1081" i="1" s="1"/>
  <c r="BZ1081" i="1"/>
  <c r="CA1081" i="1"/>
  <c r="CB1081" i="1"/>
  <c r="CC1081" i="1"/>
  <c r="CD1081" i="1" s="1"/>
  <c r="CG1081" i="1"/>
  <c r="CI1081" i="1"/>
  <c r="AD1081" i="1"/>
  <c r="Z1081" i="1"/>
  <c r="X1081" i="1"/>
  <c r="T1081" i="1"/>
  <c r="R1081" i="1"/>
  <c r="AK1080" i="1"/>
  <c r="BT1080" i="1"/>
  <c r="BQ1080" i="1"/>
  <c r="BP1080" i="1"/>
  <c r="M1080" i="1"/>
  <c r="N1080" i="1"/>
  <c r="O1080" i="1" s="1"/>
  <c r="AF1080" i="1"/>
  <c r="P1080" i="1"/>
  <c r="R1080" i="1"/>
  <c r="S1080" i="1"/>
  <c r="U1080" i="1"/>
  <c r="Y1080" i="1"/>
  <c r="X1080" i="1"/>
  <c r="Z1080" i="1"/>
  <c r="AA1080" i="1"/>
  <c r="AB1080" i="1" s="1"/>
  <c r="CI1080" i="1"/>
  <c r="CG1080" i="1"/>
  <c r="CJ1080" i="1" s="1"/>
  <c r="CC1080" i="1"/>
  <c r="CB1080" i="1"/>
  <c r="CA1080" i="1"/>
  <c r="BZ1080" i="1"/>
  <c r="BW1080" i="1"/>
  <c r="BV1080" i="1"/>
  <c r="AD1080" i="1"/>
  <c r="AE1080" i="1"/>
  <c r="K1080" i="1"/>
  <c r="BO1080" i="1"/>
  <c r="BN1080" i="1"/>
  <c r="BJ1080" i="1"/>
  <c r="BI1080" i="1"/>
  <c r="BH1080" i="1"/>
  <c r="BK1080" i="1" s="1"/>
  <c r="BL1080" i="1" s="1"/>
  <c r="BE1080" i="1"/>
  <c r="BD1080" i="1"/>
  <c r="BC1080" i="1"/>
  <c r="BB1080" i="1"/>
  <c r="AY1080" i="1"/>
  <c r="AX1080" i="1"/>
  <c r="BU1080" i="1"/>
  <c r="AW1080" i="1"/>
  <c r="AV1080" i="1"/>
  <c r="AS1080" i="1"/>
  <c r="AR1080" i="1"/>
  <c r="AQ1080" i="1"/>
  <c r="AP1080" i="1"/>
  <c r="AM1080" i="1"/>
  <c r="AL1080" i="1"/>
  <c r="AJ1080" i="1"/>
  <c r="AG1080" i="1"/>
  <c r="AH1080" i="1" s="1"/>
  <c r="T1080" i="1"/>
  <c r="BZ1079" i="1"/>
  <c r="BV1079" i="1"/>
  <c r="BU1079" i="1"/>
  <c r="R1079" i="1"/>
  <c r="BT1079" i="1"/>
  <c r="BQ1079" i="1"/>
  <c r="BP1079" i="1"/>
  <c r="BO1079" i="1"/>
  <c r="BN1079" i="1"/>
  <c r="BJ1079" i="1"/>
  <c r="BI1079" i="1"/>
  <c r="BE1079" i="1"/>
  <c r="BD1079" i="1"/>
  <c r="BC1079" i="1"/>
  <c r="BB1079" i="1"/>
  <c r="AY1079" i="1"/>
  <c r="AX1079" i="1"/>
  <c r="AW1079" i="1"/>
  <c r="AV1079" i="1"/>
  <c r="AS1079" i="1"/>
  <c r="AR1079" i="1"/>
  <c r="AQ1079" i="1"/>
  <c r="AP1079" i="1"/>
  <c r="AM1079" i="1"/>
  <c r="AL1079" i="1"/>
  <c r="AK1079" i="1"/>
  <c r="AJ1079" i="1"/>
  <c r="AF1079" i="1"/>
  <c r="AE1079" i="1"/>
  <c r="AD1079" i="1"/>
  <c r="Z1079" i="1"/>
  <c r="Y1079" i="1"/>
  <c r="X1079" i="1"/>
  <c r="T1079" i="1"/>
  <c r="P1079" i="1"/>
  <c r="M1079" i="1"/>
  <c r="K1079" i="1"/>
  <c r="CG1079" i="1"/>
  <c r="AG1079" i="1"/>
  <c r="AH1079" i="1" s="1"/>
  <c r="CA1079" i="1"/>
  <c r="BW1079" i="1"/>
  <c r="BX1079" i="1" s="1"/>
  <c r="BH1079" i="1"/>
  <c r="BK1079" i="1" s="1"/>
  <c r="BL1079" i="1" s="1"/>
  <c r="CI1079" i="1"/>
  <c r="N1079" i="1"/>
  <c r="O1079" i="1" s="1"/>
  <c r="CC1079" i="1"/>
  <c r="CB1079" i="1"/>
  <c r="AA1079" i="1"/>
  <c r="AB1079" i="1" s="1"/>
  <c r="U1079" i="1"/>
  <c r="V1079" i="1" s="1"/>
  <c r="S1079" i="1"/>
  <c r="Y1078" i="1"/>
  <c r="AA1078" i="1"/>
  <c r="X1078" i="1"/>
  <c r="U1078" i="1"/>
  <c r="T1078" i="1"/>
  <c r="S1078" i="1"/>
  <c r="Z1078" i="1"/>
  <c r="R1078" i="1"/>
  <c r="P1078" i="1"/>
  <c r="N1078" i="1"/>
  <c r="M1078" i="1"/>
  <c r="K1078" i="1"/>
  <c r="CG1078" i="1"/>
  <c r="CI1078" i="1" s="1"/>
  <c r="CJ1078" i="1" s="1"/>
  <c r="CC1078" i="1"/>
  <c r="CB1078" i="1"/>
  <c r="CA1078" i="1"/>
  <c r="BZ1078" i="1"/>
  <c r="BW1078" i="1"/>
  <c r="BV1078" i="1"/>
  <c r="BU1078" i="1"/>
  <c r="BT1078" i="1"/>
  <c r="BQ1078" i="1"/>
  <c r="BP1078" i="1"/>
  <c r="BO1078" i="1"/>
  <c r="BN1078" i="1"/>
  <c r="BJ1078" i="1"/>
  <c r="BI1078" i="1"/>
  <c r="BH1078" i="1"/>
  <c r="BK1078" i="1" s="1"/>
  <c r="BL1078" i="1" s="1"/>
  <c r="BE1078" i="1"/>
  <c r="BD1078" i="1"/>
  <c r="BC1078" i="1"/>
  <c r="BB1078" i="1"/>
  <c r="AY1078" i="1"/>
  <c r="AX1078" i="1"/>
  <c r="AW1078" i="1"/>
  <c r="AV1078" i="1"/>
  <c r="AS1078" i="1"/>
  <c r="AR1078" i="1"/>
  <c r="AQ1078" i="1"/>
  <c r="AP1078" i="1"/>
  <c r="AM1078" i="1"/>
  <c r="AL1078" i="1"/>
  <c r="AK1078" i="1"/>
  <c r="AJ1078" i="1"/>
  <c r="AG1078" i="1"/>
  <c r="AF1078" i="1"/>
  <c r="AE1078" i="1"/>
  <c r="AD1078" i="1"/>
  <c r="AL1077" i="1"/>
  <c r="BC1077" i="1"/>
  <c r="BB1077" i="1"/>
  <c r="AY1077" i="1"/>
  <c r="AX1077" i="1"/>
  <c r="AW1077" i="1"/>
  <c r="AV1077" i="1"/>
  <c r="AS1077" i="1"/>
  <c r="AR1077" i="1"/>
  <c r="AQ1077" i="1"/>
  <c r="AP1077" i="1"/>
  <c r="AM1077" i="1"/>
  <c r="AN1077" i="1" s="1"/>
  <c r="T1077" i="1"/>
  <c r="AK1077" i="1"/>
  <c r="AJ1077" i="1"/>
  <c r="AG1077" i="1"/>
  <c r="AF1077" i="1"/>
  <c r="AE1077" i="1"/>
  <c r="AD1077" i="1"/>
  <c r="AA1077" i="1"/>
  <c r="Z1077" i="1"/>
  <c r="Y1077" i="1"/>
  <c r="X1077" i="1"/>
  <c r="U1077" i="1"/>
  <c r="V1077" i="1" s="1"/>
  <c r="S1077" i="1"/>
  <c r="R1077" i="1"/>
  <c r="P1077" i="1"/>
  <c r="N1077" i="1"/>
  <c r="M1077" i="1"/>
  <c r="K1077" i="1"/>
  <c r="BD1077" i="1"/>
  <c r="BW1077" i="1"/>
  <c r="CI1077" i="1"/>
  <c r="CG1077" i="1"/>
  <c r="CJ1077" i="1" s="1"/>
  <c r="CC1077" i="1"/>
  <c r="CB1077" i="1"/>
  <c r="CA1077" i="1"/>
  <c r="BZ1077" i="1"/>
  <c r="BV1077" i="1"/>
  <c r="BU1077" i="1"/>
  <c r="BT1077" i="1"/>
  <c r="BQ1077" i="1"/>
  <c r="BP1077" i="1"/>
  <c r="BO1077" i="1"/>
  <c r="BN1077" i="1"/>
  <c r="BJ1077" i="1"/>
  <c r="BI1077" i="1"/>
  <c r="BH1077" i="1"/>
  <c r="BK1077" i="1" s="1"/>
  <c r="BL1077" i="1" s="1"/>
  <c r="BE1077" i="1"/>
  <c r="BF1077" i="1" s="1"/>
  <c r="K1076" i="1"/>
  <c r="M1076" i="1"/>
  <c r="N1076" i="1"/>
  <c r="O1076" i="1" s="1"/>
  <c r="P1076" i="1"/>
  <c r="R1076" i="1"/>
  <c r="S1076" i="1"/>
  <c r="T1076" i="1"/>
  <c r="U1076" i="1"/>
  <c r="V1076" i="1" s="1"/>
  <c r="X1076" i="1"/>
  <c r="Y1076" i="1"/>
  <c r="Z1076" i="1"/>
  <c r="AA1076" i="1"/>
  <c r="AB1076" i="1" s="1"/>
  <c r="AD1076" i="1"/>
  <c r="AE1076" i="1"/>
  <c r="AF1076" i="1"/>
  <c r="AG1076" i="1"/>
  <c r="AH1076" i="1" s="1"/>
  <c r="AJ1076" i="1"/>
  <c r="AK1076" i="1"/>
  <c r="AL1076" i="1"/>
  <c r="AM1076" i="1"/>
  <c r="AN1076" i="1" s="1"/>
  <c r="AP1076" i="1"/>
  <c r="AQ1076" i="1"/>
  <c r="AR1076" i="1"/>
  <c r="AS1076" i="1"/>
  <c r="AT1076" i="1" s="1"/>
  <c r="AV1076" i="1"/>
  <c r="AX1076" i="1"/>
  <c r="AY1076" i="1"/>
  <c r="AZ1076" i="1" s="1"/>
  <c r="BB1076" i="1"/>
  <c r="BC1076" i="1"/>
  <c r="BD1076" i="1"/>
  <c r="BH1076" i="1"/>
  <c r="BK1076" i="1" s="1"/>
  <c r="BI1076" i="1"/>
  <c r="BJ1076" i="1"/>
  <c r="BN1076" i="1"/>
  <c r="BO1076" i="1"/>
  <c r="BP1076" i="1"/>
  <c r="AW1076" i="1"/>
  <c r="BQ1076" i="1"/>
  <c r="BR1076" i="1" s="1"/>
  <c r="BU1076" i="1"/>
  <c r="BV1076" i="1"/>
  <c r="BW1076" i="1"/>
  <c r="BX1076" i="1" s="1"/>
  <c r="BZ1076" i="1"/>
  <c r="CA1076" i="1"/>
  <c r="CB1076" i="1"/>
  <c r="CC1076" i="1"/>
  <c r="CD1076" i="1" s="1"/>
  <c r="CG1076" i="1"/>
  <c r="CI1076" i="1"/>
  <c r="BT1076" i="1"/>
  <c r="BE1076" i="1"/>
  <c r="BF1076" i="1" s="1"/>
  <c r="K1075" i="1"/>
  <c r="M1075" i="1"/>
  <c r="S1075" i="1"/>
  <c r="U1075" i="1"/>
  <c r="X1075" i="1"/>
  <c r="AE1075" i="1"/>
  <c r="AG1075" i="1"/>
  <c r="AK1075" i="1"/>
  <c r="AM1075" i="1"/>
  <c r="AQ1075" i="1"/>
  <c r="AR1075" i="1"/>
  <c r="AV1075" i="1"/>
  <c r="AX1075" i="1"/>
  <c r="BC1075" i="1"/>
  <c r="BE1075" i="1"/>
  <c r="BI1075" i="1"/>
  <c r="BJ1075" i="1"/>
  <c r="BN1075" i="1"/>
  <c r="BP1075" i="1"/>
  <c r="BT1075" i="1"/>
  <c r="BV1075" i="1"/>
  <c r="CI1075" i="1"/>
  <c r="N1075" i="1"/>
  <c r="O1075" i="1" s="1"/>
  <c r="Z1075" i="1"/>
  <c r="CG1075" i="1"/>
  <c r="CJ1075" i="1" s="1"/>
  <c r="CC1075" i="1"/>
  <c r="CB1075" i="1"/>
  <c r="CA1075" i="1"/>
  <c r="BZ1075" i="1"/>
  <c r="BW1075" i="1"/>
  <c r="BX1075" i="1" s="1"/>
  <c r="BU1075" i="1"/>
  <c r="BQ1075" i="1"/>
  <c r="BR1075" i="1" s="1"/>
  <c r="BO1075" i="1"/>
  <c r="BH1075" i="1"/>
  <c r="BK1075" i="1" s="1"/>
  <c r="BL1075" i="1" s="1"/>
  <c r="BD1075" i="1"/>
  <c r="BB1075" i="1"/>
  <c r="AY1075" i="1"/>
  <c r="AZ1075" i="1" s="1"/>
  <c r="AW1075" i="1"/>
  <c r="AS1075" i="1"/>
  <c r="AT1075" i="1" s="1"/>
  <c r="AP1075" i="1"/>
  <c r="AL1075" i="1"/>
  <c r="AJ1075" i="1"/>
  <c r="AF1075" i="1"/>
  <c r="AD1075" i="1"/>
  <c r="AA1075" i="1"/>
  <c r="AB1075" i="1" s="1"/>
  <c r="Y1075" i="1"/>
  <c r="T1075" i="1"/>
  <c r="R1075" i="1"/>
  <c r="P1075" i="1"/>
  <c r="AE1074" i="1"/>
  <c r="AD1074" i="1"/>
  <c r="AA1074" i="1"/>
  <c r="Z1074" i="1"/>
  <c r="Y1074" i="1"/>
  <c r="X1074" i="1"/>
  <c r="U1074" i="1"/>
  <c r="T1074" i="1"/>
  <c r="S1074" i="1"/>
  <c r="R1074" i="1"/>
  <c r="P1074" i="1"/>
  <c r="N1074" i="1"/>
  <c r="M1074" i="1"/>
  <c r="K1074" i="1"/>
  <c r="CI1074" i="1"/>
  <c r="AG1074" i="1"/>
  <c r="AJ1074" i="1"/>
  <c r="AK1074" i="1"/>
  <c r="AL1074" i="1"/>
  <c r="AM1074" i="1"/>
  <c r="AN1074" i="1" s="1"/>
  <c r="AP1074" i="1"/>
  <c r="AQ1074" i="1"/>
  <c r="AR1074" i="1"/>
  <c r="AS1074" i="1"/>
  <c r="AT1074" i="1" s="1"/>
  <c r="AV1074" i="1"/>
  <c r="AW1074" i="1"/>
  <c r="AX1074" i="1"/>
  <c r="AY1074" i="1"/>
  <c r="AZ1074" i="1" s="1"/>
  <c r="BB1074" i="1"/>
  <c r="BC1074" i="1"/>
  <c r="BD1074" i="1"/>
  <c r="BE1074" i="1"/>
  <c r="BF1074" i="1" s="1"/>
  <c r="BH1074" i="1"/>
  <c r="BK1074" i="1" s="1"/>
  <c r="BI1074" i="1"/>
  <c r="BJ1074" i="1"/>
  <c r="BN1074" i="1"/>
  <c r="BO1074" i="1"/>
  <c r="BQ1074" i="1"/>
  <c r="BT1074" i="1"/>
  <c r="BU1074" i="1"/>
  <c r="BV1074" i="1"/>
  <c r="BW1074" i="1"/>
  <c r="BX1074" i="1" s="1"/>
  <c r="BP1074" i="1"/>
  <c r="CA1074" i="1"/>
  <c r="CB1074" i="1"/>
  <c r="CC1074" i="1"/>
  <c r="CD1074" i="1" s="1"/>
  <c r="CG1074" i="1"/>
  <c r="CJ1074" i="1" s="1"/>
  <c r="AF1074" i="1"/>
  <c r="BZ1074" i="1"/>
  <c r="M1073" i="1"/>
  <c r="N1073" i="1"/>
  <c r="O1073" i="1" s="1"/>
  <c r="P1073" i="1"/>
  <c r="R1073" i="1"/>
  <c r="S1073" i="1"/>
  <c r="T1073" i="1"/>
  <c r="U1073" i="1"/>
  <c r="V1073" i="1" s="1"/>
  <c r="BD1073" i="1"/>
  <c r="BC1073" i="1"/>
  <c r="BB1073" i="1"/>
  <c r="AY1073" i="1"/>
  <c r="BP1073" i="1"/>
  <c r="X1073" i="1"/>
  <c r="Y1073" i="1"/>
  <c r="Z1073" i="1"/>
  <c r="AA1073" i="1"/>
  <c r="AB1073" i="1" s="1"/>
  <c r="AD1073" i="1"/>
  <c r="AE1073" i="1"/>
  <c r="AF1073" i="1"/>
  <c r="AG1073" i="1"/>
  <c r="AH1073" i="1" s="1"/>
  <c r="AJ1073" i="1"/>
  <c r="AK1073" i="1"/>
  <c r="AL1073" i="1"/>
  <c r="AM1073" i="1"/>
  <c r="AN1073" i="1" s="1"/>
  <c r="AP1073" i="1"/>
  <c r="AQ1073" i="1"/>
  <c r="AS1073" i="1"/>
  <c r="AR1073" i="1"/>
  <c r="AV1073" i="1"/>
  <c r="BE1073" i="1"/>
  <c r="BF1073" i="1" s="1"/>
  <c r="BH1073" i="1"/>
  <c r="BK1073" i="1" s="1"/>
  <c r="BI1073" i="1"/>
  <c r="BJ1073" i="1"/>
  <c r="BN1073" i="1"/>
  <c r="BO1073" i="1"/>
  <c r="BQ1073" i="1"/>
  <c r="BR1073" i="1" s="1"/>
  <c r="BT1073" i="1"/>
  <c r="BU1073" i="1"/>
  <c r="BV1073" i="1"/>
  <c r="BW1073" i="1"/>
  <c r="BX1073" i="1" s="1"/>
  <c r="BZ1073" i="1"/>
  <c r="CA1073" i="1"/>
  <c r="CB1073" i="1"/>
  <c r="CC1073" i="1"/>
  <c r="CD1073" i="1" s="1"/>
  <c r="CG1073" i="1"/>
  <c r="CI1073" i="1"/>
  <c r="AW1073" i="1"/>
  <c r="K1073" i="1"/>
  <c r="AX1073" i="1"/>
  <c r="AV1072" i="1"/>
  <c r="AS1072" i="1"/>
  <c r="AQ1072" i="1"/>
  <c r="AP1072" i="1"/>
  <c r="AM1072" i="1"/>
  <c r="AL1072" i="1"/>
  <c r="AK1072" i="1"/>
  <c r="AJ1072" i="1"/>
  <c r="AG1072" i="1"/>
  <c r="AF1072" i="1"/>
  <c r="AE1072" i="1"/>
  <c r="AD1072" i="1"/>
  <c r="AA1072" i="1"/>
  <c r="Z1072" i="1"/>
  <c r="Y1072" i="1"/>
  <c r="X1072" i="1"/>
  <c r="U1072" i="1"/>
  <c r="T1072" i="1"/>
  <c r="S1072" i="1"/>
  <c r="R1072" i="1"/>
  <c r="P1072" i="1"/>
  <c r="N1072" i="1"/>
  <c r="M1072" i="1"/>
  <c r="K1072" i="1"/>
  <c r="BB1072" i="1"/>
  <c r="AR1072" i="1"/>
  <c r="CB1072" i="1"/>
  <c r="CA1072" i="1"/>
  <c r="BZ1072" i="1"/>
  <c r="BW1072" i="1"/>
  <c r="BV1072" i="1"/>
  <c r="BU1072" i="1"/>
  <c r="BT1072" i="1"/>
  <c r="BQ1072" i="1"/>
  <c r="BP1072" i="1"/>
  <c r="BO1072" i="1"/>
  <c r="BN1072" i="1"/>
  <c r="BJ1072" i="1"/>
  <c r="BI1072" i="1"/>
  <c r="BH1072" i="1"/>
  <c r="BK1072" i="1" s="1"/>
  <c r="BL1072" i="1" s="1"/>
  <c r="BE1072" i="1"/>
  <c r="BD1072" i="1"/>
  <c r="BC1072" i="1"/>
  <c r="AY1072" i="1"/>
  <c r="CI1072" i="1"/>
  <c r="CG1072" i="1"/>
  <c r="CJ1072" i="1" s="1"/>
  <c r="CC1072" i="1"/>
  <c r="CD1072" i="1" s="1"/>
  <c r="AX1072" i="1"/>
  <c r="AW1072" i="1"/>
  <c r="Y1071" i="1"/>
  <c r="Z1071" i="1"/>
  <c r="AA1071" i="1"/>
  <c r="AB1071" i="1" s="1"/>
  <c r="AD1071" i="1"/>
  <c r="AE1071" i="1"/>
  <c r="AF1071" i="1"/>
  <c r="AG1071" i="1"/>
  <c r="AH1071" i="1" s="1"/>
  <c r="AJ1071" i="1"/>
  <c r="AK1071" i="1"/>
  <c r="AL1071" i="1"/>
  <c r="AM1071" i="1"/>
  <c r="AN1071" i="1" s="1"/>
  <c r="AP1071" i="1"/>
  <c r="AQ1071" i="1"/>
  <c r="CA1071" i="1"/>
  <c r="AR1071" i="1"/>
  <c r="AS1071" i="1"/>
  <c r="AT1071" i="1" s="1"/>
  <c r="AV1071" i="1"/>
  <c r="AW1071" i="1"/>
  <c r="AX1071" i="1"/>
  <c r="AY1071" i="1"/>
  <c r="AZ1071" i="1" s="1"/>
  <c r="BB1071" i="1"/>
  <c r="BC1071" i="1"/>
  <c r="CB1071" i="1"/>
  <c r="CC1071" i="1"/>
  <c r="CD1071" i="1" s="1"/>
  <c r="CG1071" i="1"/>
  <c r="CI1071" i="1"/>
  <c r="BD1071" i="1"/>
  <c r="BH1071" i="1"/>
  <c r="BK1071" i="1" s="1"/>
  <c r="BI1071" i="1"/>
  <c r="BJ1071" i="1"/>
  <c r="BN1071" i="1"/>
  <c r="BO1071" i="1"/>
  <c r="BP1071" i="1"/>
  <c r="BQ1071" i="1"/>
  <c r="BR1071" i="1" s="1"/>
  <c r="BT1071" i="1"/>
  <c r="BU1071" i="1"/>
  <c r="BV1071" i="1"/>
  <c r="BW1071" i="1"/>
  <c r="BX1071" i="1" s="1"/>
  <c r="BZ1071" i="1"/>
  <c r="K1071" i="1"/>
  <c r="M1071" i="1"/>
  <c r="N1071" i="1"/>
  <c r="O1071" i="1" s="1"/>
  <c r="P1071" i="1"/>
  <c r="R1071" i="1"/>
  <c r="S1071" i="1"/>
  <c r="T1071" i="1"/>
  <c r="U1071" i="1"/>
  <c r="V1071" i="1" s="1"/>
  <c r="X1071" i="1"/>
  <c r="BE1071" i="1"/>
  <c r="BF1071" i="1" s="1"/>
  <c r="S1070" i="1"/>
  <c r="K1070" i="1"/>
  <c r="M1070" i="1"/>
  <c r="N1070" i="1"/>
  <c r="O1070" i="1" s="1"/>
  <c r="P1070" i="1"/>
  <c r="R1070" i="1"/>
  <c r="AA1070" i="1"/>
  <c r="T1070" i="1"/>
  <c r="U1070" i="1"/>
  <c r="V1070" i="1" s="1"/>
  <c r="X1070" i="1"/>
  <c r="Y1070" i="1"/>
  <c r="Z1070" i="1"/>
  <c r="AD1070" i="1"/>
  <c r="AE1070" i="1"/>
  <c r="AF1070" i="1"/>
  <c r="AJ1070" i="1"/>
  <c r="AK1070" i="1"/>
  <c r="AL1070" i="1"/>
  <c r="AM1070" i="1"/>
  <c r="AN1070" i="1" s="1"/>
  <c r="AP1070" i="1"/>
  <c r="AQ1070" i="1"/>
  <c r="AR1070" i="1"/>
  <c r="AS1070" i="1"/>
  <c r="AT1070" i="1" s="1"/>
  <c r="AV1070" i="1"/>
  <c r="AW1070" i="1"/>
  <c r="AX1070" i="1"/>
  <c r="BN1070" i="1"/>
  <c r="BB1070" i="1"/>
  <c r="AG1070" i="1"/>
  <c r="AH1070" i="1" s="1"/>
  <c r="BC1070" i="1"/>
  <c r="BD1070" i="1"/>
  <c r="BP1070" i="1"/>
  <c r="BE1070" i="1"/>
  <c r="BF1070" i="1" s="1"/>
  <c r="BH1070" i="1"/>
  <c r="BK1070" i="1" s="1"/>
  <c r="BL1070" i="1" s="1"/>
  <c r="BO1070" i="1"/>
  <c r="BI1070" i="1"/>
  <c r="BJ1070" i="1"/>
  <c r="CG1070" i="1"/>
  <c r="CI1070" i="1" s="1"/>
  <c r="CJ1070" i="1" s="1"/>
  <c r="CN1070" i="1" s="1"/>
  <c r="CQ1070" i="1" s="1"/>
  <c r="CC1070" i="1"/>
  <c r="CB1070" i="1"/>
  <c r="CA1070" i="1"/>
  <c r="BZ1070" i="1"/>
  <c r="BW1070" i="1"/>
  <c r="BV1070" i="1"/>
  <c r="BU1070" i="1"/>
  <c r="BT1070" i="1"/>
  <c r="BQ1070" i="1"/>
  <c r="BR1070" i="1" s="1"/>
  <c r="AY1070" i="1"/>
  <c r="AZ1070" i="1" s="1"/>
  <c r="N1069" i="1"/>
  <c r="CG1069" i="1"/>
  <c r="CI1069" i="1" s="1"/>
  <c r="CJ1069" i="1" s="1"/>
  <c r="CC1069" i="1"/>
  <c r="CB1069" i="1"/>
  <c r="CA1069" i="1"/>
  <c r="BZ1069" i="1"/>
  <c r="BW1069" i="1"/>
  <c r="BV1069" i="1"/>
  <c r="BU1069" i="1"/>
  <c r="BT1069" i="1"/>
  <c r="BQ1069" i="1"/>
  <c r="BP1069" i="1"/>
  <c r="BO1069" i="1"/>
  <c r="BN1069" i="1"/>
  <c r="BJ1069" i="1"/>
  <c r="BI1069" i="1"/>
  <c r="BH1069" i="1"/>
  <c r="BK1069" i="1" s="1"/>
  <c r="BL1069" i="1" s="1"/>
  <c r="BE1069" i="1"/>
  <c r="BD1069" i="1"/>
  <c r="BC1069" i="1"/>
  <c r="BB1069" i="1"/>
  <c r="AY1069" i="1"/>
  <c r="AX1069" i="1"/>
  <c r="AW1069" i="1"/>
  <c r="AV1069" i="1"/>
  <c r="AS1069" i="1"/>
  <c r="AR1069" i="1"/>
  <c r="AQ1069" i="1"/>
  <c r="AP1069" i="1"/>
  <c r="AM1069" i="1"/>
  <c r="AL1069" i="1"/>
  <c r="AK1069" i="1"/>
  <c r="AJ1069" i="1"/>
  <c r="AG1069" i="1"/>
  <c r="AF1069" i="1"/>
  <c r="AE1069" i="1"/>
  <c r="AD1069" i="1"/>
  <c r="AA1069" i="1"/>
  <c r="Z1069" i="1"/>
  <c r="Y1069" i="1"/>
  <c r="X1069" i="1"/>
  <c r="U1069" i="1"/>
  <c r="V1069" i="1" s="1"/>
  <c r="T1069" i="1"/>
  <c r="S1069" i="1"/>
  <c r="R1069" i="1"/>
  <c r="P1069" i="1"/>
  <c r="M1069" i="1"/>
  <c r="K1069" i="1"/>
  <c r="AR1068" i="1"/>
  <c r="AX1068" i="1"/>
  <c r="AE1068" i="1"/>
  <c r="AJ1068" i="1"/>
  <c r="AK1068" i="1"/>
  <c r="AM1068" i="1"/>
  <c r="BB1068" i="1"/>
  <c r="AP1068" i="1"/>
  <c r="AS1068" i="1"/>
  <c r="AT1068" i="1" s="1"/>
  <c r="AY1068" i="1"/>
  <c r="AZ1068" i="1" s="1"/>
  <c r="BC1068" i="1"/>
  <c r="BE1068" i="1"/>
  <c r="BH1068" i="1"/>
  <c r="BK1068" i="1" s="1"/>
  <c r="BI1068" i="1"/>
  <c r="BP1068" i="1"/>
  <c r="BT1068" i="1"/>
  <c r="BV1068" i="1"/>
  <c r="BZ1068" i="1"/>
  <c r="CB1068" i="1"/>
  <c r="CG1068" i="1"/>
  <c r="CI1068" i="1" s="1"/>
  <c r="BN1068" i="1"/>
  <c r="AQ1068" i="1"/>
  <c r="AV1068" i="1"/>
  <c r="AW1068" i="1"/>
  <c r="AD1068" i="1"/>
  <c r="BD1068" i="1"/>
  <c r="BJ1068" i="1"/>
  <c r="BO1068" i="1"/>
  <c r="BQ1068" i="1"/>
  <c r="BR1068" i="1" s="1"/>
  <c r="BU1068" i="1"/>
  <c r="BW1068" i="1"/>
  <c r="BX1068" i="1" s="1"/>
  <c r="CA1068" i="1"/>
  <c r="CC1068" i="1"/>
  <c r="CD1068" i="1" s="1"/>
  <c r="Y1068" i="1"/>
  <c r="M1068" i="1"/>
  <c r="S1068" i="1"/>
  <c r="T1068" i="1"/>
  <c r="X1068" i="1"/>
  <c r="Z1068" i="1"/>
  <c r="K1068" i="1"/>
  <c r="N1068" i="1"/>
  <c r="O1068" i="1" s="1"/>
  <c r="P1068" i="1"/>
  <c r="R1068" i="1"/>
  <c r="U1068" i="1"/>
  <c r="V1068" i="1" s="1"/>
  <c r="AA1068" i="1"/>
  <c r="AB1068" i="1" s="1"/>
  <c r="AF1068" i="1"/>
  <c r="AG1068" i="1"/>
  <c r="AH1068" i="1" s="1"/>
  <c r="AL1068" i="1"/>
  <c r="AK1067" i="1"/>
  <c r="AJ1067" i="1"/>
  <c r="AG1067" i="1"/>
  <c r="M1067" i="1"/>
  <c r="N1067" i="1"/>
  <c r="O1067" i="1" s="1"/>
  <c r="P1067" i="1"/>
  <c r="R1067" i="1"/>
  <c r="S1067" i="1"/>
  <c r="T1067" i="1"/>
  <c r="U1067" i="1"/>
  <c r="V1067" i="1" s="1"/>
  <c r="X1067" i="1"/>
  <c r="Y1067" i="1"/>
  <c r="AF1067" i="1"/>
  <c r="AV1067" i="1"/>
  <c r="AS1067" i="1"/>
  <c r="CB1067" i="1"/>
  <c r="BZ1067" i="1"/>
  <c r="BV1067" i="1"/>
  <c r="BU1067" i="1"/>
  <c r="Z1067" i="1"/>
  <c r="BT1067" i="1"/>
  <c r="BQ1067" i="1"/>
  <c r="BO1067" i="1"/>
  <c r="BJ1067" i="1"/>
  <c r="BI1067" i="1"/>
  <c r="BE1067" i="1"/>
  <c r="BC1067" i="1"/>
  <c r="AY1067" i="1"/>
  <c r="K1067" i="1"/>
  <c r="AR1067" i="1"/>
  <c r="AQ1067" i="1"/>
  <c r="AP1067" i="1"/>
  <c r="AM1067" i="1"/>
  <c r="AW1067" i="1"/>
  <c r="AX1067" i="1"/>
  <c r="CG1067" i="1"/>
  <c r="BB1067" i="1"/>
  <c r="AL1067" i="1"/>
  <c r="BD1067" i="1"/>
  <c r="BH1067" i="1"/>
  <c r="BK1067" i="1" s="1"/>
  <c r="BL1067" i="1" s="1"/>
  <c r="BN1067" i="1"/>
  <c r="BP1067" i="1"/>
  <c r="BW1067" i="1"/>
  <c r="BX1067" i="1" s="1"/>
  <c r="CA1067" i="1"/>
  <c r="CC1067" i="1"/>
  <c r="CD1067" i="1" s="1"/>
  <c r="CI1067" i="1"/>
  <c r="AA1067" i="1"/>
  <c r="AB1067" i="1" s="1"/>
  <c r="AD1067" i="1"/>
  <c r="AE1067" i="1"/>
  <c r="AW1066" i="1"/>
  <c r="AX1066" i="1"/>
  <c r="AY1066" i="1"/>
  <c r="AZ1066" i="1" s="1"/>
  <c r="BB1066" i="1"/>
  <c r="BC1066" i="1"/>
  <c r="BD1066" i="1"/>
  <c r="BE1066" i="1"/>
  <c r="BF1066" i="1" s="1"/>
  <c r="BH1066" i="1"/>
  <c r="BK1066" i="1" s="1"/>
  <c r="BL1066" i="1" s="1"/>
  <c r="BJ1066" i="1"/>
  <c r="BN1066" i="1"/>
  <c r="BO1066" i="1"/>
  <c r="BP1066" i="1"/>
  <c r="BQ1066" i="1"/>
  <c r="BR1066" i="1" s="1"/>
  <c r="BT1066" i="1"/>
  <c r="BU1066" i="1"/>
  <c r="BV1066" i="1"/>
  <c r="BW1066" i="1"/>
  <c r="BX1066" i="1" s="1"/>
  <c r="BZ1066" i="1"/>
  <c r="CA1066" i="1"/>
  <c r="CB1066" i="1"/>
  <c r="CC1066" i="1"/>
  <c r="CD1066" i="1" s="1"/>
  <c r="CG1066" i="1"/>
  <c r="CI1066" i="1"/>
  <c r="BI1066" i="1"/>
  <c r="P1066" i="1"/>
  <c r="Y1066" i="1"/>
  <c r="Z1066" i="1"/>
  <c r="AA1066" i="1"/>
  <c r="AD1066" i="1"/>
  <c r="X1066" i="1"/>
  <c r="U1066" i="1"/>
  <c r="V1066" i="1" s="1"/>
  <c r="T1066" i="1"/>
  <c r="S1066" i="1"/>
  <c r="R1066" i="1"/>
  <c r="N1066" i="1"/>
  <c r="O1066" i="1" s="1"/>
  <c r="M1066" i="1"/>
  <c r="K1066" i="1"/>
  <c r="AE1066" i="1"/>
  <c r="AF1066" i="1"/>
  <c r="AG1066" i="1"/>
  <c r="AH1066" i="1" s="1"/>
  <c r="AJ1066" i="1"/>
  <c r="AK1066" i="1"/>
  <c r="AL1066" i="1"/>
  <c r="AM1066" i="1"/>
  <c r="AN1066" i="1" s="1"/>
  <c r="AP1066" i="1"/>
  <c r="AQ1066" i="1"/>
  <c r="AR1066" i="1"/>
  <c r="AS1066" i="1"/>
  <c r="AT1066" i="1" s="1"/>
  <c r="AV1066" i="1"/>
  <c r="BJ1065" i="1"/>
  <c r="BI1065" i="1"/>
  <c r="BH1065" i="1"/>
  <c r="BK1065" i="1" s="1"/>
  <c r="BL1065" i="1" s="1"/>
  <c r="BE1065" i="1"/>
  <c r="BF1065" i="1" s="1"/>
  <c r="BD1065" i="1"/>
  <c r="BC1065" i="1"/>
  <c r="AE1065" i="1"/>
  <c r="AF1065" i="1"/>
  <c r="AG1065" i="1"/>
  <c r="AH1065" i="1" s="1"/>
  <c r="AJ1065" i="1"/>
  <c r="AK1065" i="1"/>
  <c r="AL1065" i="1"/>
  <c r="AM1065" i="1"/>
  <c r="AN1065" i="1" s="1"/>
  <c r="AP1065" i="1"/>
  <c r="AQ1065" i="1"/>
  <c r="AR1065" i="1"/>
  <c r="AV1065" i="1"/>
  <c r="AW1065" i="1"/>
  <c r="AX1065" i="1"/>
  <c r="AY1065" i="1"/>
  <c r="AZ1065" i="1" s="1"/>
  <c r="BB1065" i="1"/>
  <c r="CA1065" i="1"/>
  <c r="N1065" i="1"/>
  <c r="O1065" i="1" s="1"/>
  <c r="M1065" i="1"/>
  <c r="K1065" i="1"/>
  <c r="R1065" i="1"/>
  <c r="S1065" i="1"/>
  <c r="T1065" i="1"/>
  <c r="U1065" i="1"/>
  <c r="V1065" i="1" s="1"/>
  <c r="X1065" i="1"/>
  <c r="P1065" i="1"/>
  <c r="Y1065" i="1"/>
  <c r="Z1065" i="1"/>
  <c r="AA1065" i="1"/>
  <c r="AB1065" i="1" s="1"/>
  <c r="AD1065" i="1"/>
  <c r="CI1065" i="1"/>
  <c r="CG1065" i="1"/>
  <c r="CJ1065" i="1" s="1"/>
  <c r="CC1065" i="1"/>
  <c r="CD1065" i="1" s="1"/>
  <c r="CB1065" i="1"/>
  <c r="CE1065" i="1" s="1"/>
  <c r="BZ1065" i="1"/>
  <c r="BW1065" i="1"/>
  <c r="BV1065" i="1"/>
  <c r="BU1065" i="1"/>
  <c r="AS1065" i="1"/>
  <c r="AT1065" i="1" s="1"/>
  <c r="BT1065" i="1"/>
  <c r="BQ1065" i="1"/>
  <c r="BP1065" i="1"/>
  <c r="BO1065" i="1"/>
  <c r="BN1065" i="1"/>
  <c r="AY1064" i="1"/>
  <c r="AZ1064" i="1" s="1"/>
  <c r="AX1064" i="1"/>
  <c r="AW1064" i="1"/>
  <c r="AV1064" i="1"/>
  <c r="AS1064" i="1"/>
  <c r="AT1064" i="1" s="1"/>
  <c r="AR1064" i="1"/>
  <c r="AQ1064" i="1"/>
  <c r="AP1064" i="1"/>
  <c r="AM1064" i="1"/>
  <c r="AL1064" i="1"/>
  <c r="AK1064" i="1"/>
  <c r="AJ1064" i="1"/>
  <c r="AG1064" i="1"/>
  <c r="AF1064" i="1"/>
  <c r="AE1064" i="1"/>
  <c r="AD1064" i="1"/>
  <c r="AA1064" i="1"/>
  <c r="Z1064" i="1"/>
  <c r="Y1064" i="1"/>
  <c r="U1064" i="1"/>
  <c r="T1064" i="1"/>
  <c r="S1064" i="1"/>
  <c r="M1064" i="1"/>
  <c r="K1064" i="1"/>
  <c r="CG1064" i="1"/>
  <c r="N1064" i="1"/>
  <c r="O1064" i="1" s="1"/>
  <c r="P1064" i="1"/>
  <c r="R1064" i="1"/>
  <c r="X1064" i="1"/>
  <c r="CI1064" i="1"/>
  <c r="CC1064" i="1"/>
  <c r="CB1064" i="1"/>
  <c r="CA1064" i="1"/>
  <c r="BZ1064" i="1"/>
  <c r="BW1064" i="1"/>
  <c r="BX1064" i="1" s="1"/>
  <c r="BV1064" i="1"/>
  <c r="BU1064" i="1"/>
  <c r="BT1064" i="1"/>
  <c r="BQ1064" i="1"/>
  <c r="BR1064" i="1" s="1"/>
  <c r="BP1064" i="1"/>
  <c r="BO1064" i="1"/>
  <c r="BN1064" i="1"/>
  <c r="BJ1064" i="1"/>
  <c r="BI1064" i="1"/>
  <c r="BH1064" i="1"/>
  <c r="BK1064" i="1" s="1"/>
  <c r="BL1064" i="1" s="1"/>
  <c r="BE1064" i="1"/>
  <c r="BF1064" i="1" s="1"/>
  <c r="BD1064" i="1"/>
  <c r="BC1064" i="1"/>
  <c r="BB1064" i="1"/>
  <c r="BE1063" i="1"/>
  <c r="K1063" i="1"/>
  <c r="M1063" i="1"/>
  <c r="N1063" i="1"/>
  <c r="O1063" i="1" s="1"/>
  <c r="P1063" i="1"/>
  <c r="R1063" i="1"/>
  <c r="AV1063" i="1"/>
  <c r="BC1063" i="1"/>
  <c r="BB1063" i="1"/>
  <c r="AY1063" i="1"/>
  <c r="AX1063" i="1"/>
  <c r="AW1063" i="1"/>
  <c r="AS1063" i="1"/>
  <c r="AR1063" i="1"/>
  <c r="AQ1063" i="1"/>
  <c r="AP1063" i="1"/>
  <c r="AM1063" i="1"/>
  <c r="AN1063" i="1" s="1"/>
  <c r="AL1063" i="1"/>
  <c r="AK1063" i="1"/>
  <c r="AJ1063" i="1"/>
  <c r="AG1063" i="1"/>
  <c r="AF1063" i="1"/>
  <c r="AE1063" i="1"/>
  <c r="S1063" i="1"/>
  <c r="BD1063" i="1"/>
  <c r="AD1063" i="1"/>
  <c r="AA1063" i="1"/>
  <c r="Z1063" i="1"/>
  <c r="Y1063" i="1"/>
  <c r="X1063" i="1"/>
  <c r="U1063" i="1"/>
  <c r="T1063" i="1"/>
  <c r="CI1063" i="1"/>
  <c r="CG1063" i="1"/>
  <c r="CJ1063" i="1" s="1"/>
  <c r="CC1063" i="1"/>
  <c r="CD1063" i="1" s="1"/>
  <c r="CB1063" i="1"/>
  <c r="CA1063" i="1"/>
  <c r="BZ1063" i="1"/>
  <c r="BQ1063" i="1"/>
  <c r="BP1063" i="1"/>
  <c r="BO1063" i="1"/>
  <c r="BN1063" i="1"/>
  <c r="BJ1063" i="1"/>
  <c r="BI1063" i="1"/>
  <c r="BW1063" i="1"/>
  <c r="BV1063" i="1"/>
  <c r="BU1063" i="1"/>
  <c r="BT1063" i="1"/>
  <c r="BH1063" i="1"/>
  <c r="BK1063" i="1" s="1"/>
  <c r="BL1063" i="1" s="1"/>
  <c r="BQ1062" i="1"/>
  <c r="AA1062" i="1"/>
  <c r="AL1062" i="1"/>
  <c r="K1062" i="1"/>
  <c r="M1062" i="1"/>
  <c r="S1062" i="1"/>
  <c r="U1062" i="1"/>
  <c r="Y1062" i="1"/>
  <c r="AD1062" i="1"/>
  <c r="AE1062" i="1"/>
  <c r="AJ1062" i="1"/>
  <c r="AM1062" i="1"/>
  <c r="AN1062" i="1" s="1"/>
  <c r="AP1062" i="1"/>
  <c r="AS1062" i="1"/>
  <c r="AX1062" i="1"/>
  <c r="BB1062" i="1"/>
  <c r="CG1062" i="1"/>
  <c r="CC1062" i="1"/>
  <c r="CB1062" i="1"/>
  <c r="CA1062" i="1"/>
  <c r="BZ1062" i="1"/>
  <c r="BW1062" i="1"/>
  <c r="BV1062" i="1"/>
  <c r="BU1062" i="1"/>
  <c r="BT1062" i="1"/>
  <c r="BP1062" i="1"/>
  <c r="BN1062" i="1"/>
  <c r="BI1062" i="1"/>
  <c r="BE1062" i="1"/>
  <c r="BC1062" i="1"/>
  <c r="BD1062" i="1"/>
  <c r="AY1062" i="1"/>
  <c r="AZ1062" i="1" s="1"/>
  <c r="AW1062" i="1"/>
  <c r="AV1062" i="1"/>
  <c r="AR1062" i="1"/>
  <c r="BH1062" i="1"/>
  <c r="BK1062" i="1" s="1"/>
  <c r="BL1062" i="1" s="1"/>
  <c r="BJ1062" i="1"/>
  <c r="BO1062" i="1"/>
  <c r="CI1062" i="1"/>
  <c r="AQ1062" i="1"/>
  <c r="AK1062" i="1"/>
  <c r="AG1062" i="1"/>
  <c r="AF1062" i="1"/>
  <c r="Z1062" i="1"/>
  <c r="X1062" i="1"/>
  <c r="T1062" i="1"/>
  <c r="R1062" i="1"/>
  <c r="P1062" i="1"/>
  <c r="N1062" i="1"/>
  <c r="O1062" i="1" s="1"/>
  <c r="BZ1061" i="1"/>
  <c r="AL1061" i="1"/>
  <c r="BO1061" i="1"/>
  <c r="BQ1061" i="1"/>
  <c r="BU1061" i="1"/>
  <c r="BW1061" i="1"/>
  <c r="Z1061" i="1"/>
  <c r="Y1061" i="1"/>
  <c r="CI1061" i="1"/>
  <c r="BV1061" i="1"/>
  <c r="R1061" i="1"/>
  <c r="P1061" i="1"/>
  <c r="X1061" i="1"/>
  <c r="K1061" i="1"/>
  <c r="AD1061" i="1"/>
  <c r="AF1061" i="1"/>
  <c r="AJ1061" i="1"/>
  <c r="T1061" i="1"/>
  <c r="AQ1061" i="1"/>
  <c r="AS1061" i="1"/>
  <c r="AW1061" i="1"/>
  <c r="AY1061" i="1"/>
  <c r="BD1061" i="1"/>
  <c r="BH1061" i="1"/>
  <c r="BK1061" i="1" s="1"/>
  <c r="BL1061" i="1" s="1"/>
  <c r="BJ1061" i="1"/>
  <c r="BN1061" i="1"/>
  <c r="BP1061" i="1"/>
  <c r="BT1061" i="1"/>
  <c r="CA1061" i="1"/>
  <c r="CB1061" i="1"/>
  <c r="CC1061" i="1"/>
  <c r="CD1061" i="1" s="1"/>
  <c r="CG1061" i="1"/>
  <c r="CJ1061" i="1" s="1"/>
  <c r="M1061" i="1"/>
  <c r="N1061" i="1"/>
  <c r="O1061" i="1" s="1"/>
  <c r="S1061" i="1"/>
  <c r="U1061" i="1"/>
  <c r="V1061" i="1" s="1"/>
  <c r="AA1061" i="1"/>
  <c r="AB1061" i="1" s="1"/>
  <c r="AE1061" i="1"/>
  <c r="AP1061" i="1"/>
  <c r="AG1061" i="1"/>
  <c r="AH1061" i="1" s="1"/>
  <c r="AK1061" i="1"/>
  <c r="AM1061" i="1"/>
  <c r="AN1061" i="1" s="1"/>
  <c r="AR1061" i="1"/>
  <c r="AV1061" i="1"/>
  <c r="AX1061" i="1"/>
  <c r="BB1061" i="1"/>
  <c r="BC1061" i="1"/>
  <c r="BE1061" i="1"/>
  <c r="BF1061" i="1" s="1"/>
  <c r="BI1061" i="1"/>
  <c r="AF1060" i="1"/>
  <c r="AE1060" i="1"/>
  <c r="AD1060" i="1"/>
  <c r="AA1060" i="1"/>
  <c r="Z1060" i="1"/>
  <c r="Y1060" i="1"/>
  <c r="X1060" i="1"/>
  <c r="U1060" i="1"/>
  <c r="T1060" i="1"/>
  <c r="BN1060" i="1"/>
  <c r="S1060" i="1"/>
  <c r="R1060" i="1"/>
  <c r="N1060" i="1"/>
  <c r="O1060" i="1" s="1"/>
  <c r="M1060" i="1"/>
  <c r="BH1060" i="1"/>
  <c r="BK1060" i="1" s="1"/>
  <c r="K1060" i="1"/>
  <c r="AY1060" i="1"/>
  <c r="BZ1060" i="1"/>
  <c r="CA1060" i="1"/>
  <c r="CB1060" i="1"/>
  <c r="P1060" i="1"/>
  <c r="AJ1060" i="1"/>
  <c r="CI1060" i="1"/>
  <c r="CG1060" i="1"/>
  <c r="CJ1060" i="1" s="1"/>
  <c r="BI1060" i="1"/>
  <c r="BJ1060" i="1"/>
  <c r="BO1060" i="1"/>
  <c r="BP1060" i="1"/>
  <c r="BQ1060" i="1"/>
  <c r="BR1060" i="1" s="1"/>
  <c r="BU1060" i="1"/>
  <c r="BV1060" i="1"/>
  <c r="BW1060" i="1"/>
  <c r="BX1060" i="1" s="1"/>
  <c r="CC1060" i="1"/>
  <c r="CD1060" i="1" s="1"/>
  <c r="AG1060" i="1"/>
  <c r="AH1060" i="1" s="1"/>
  <c r="BE1060" i="1"/>
  <c r="BF1060" i="1" s="1"/>
  <c r="BD1060" i="1"/>
  <c r="BG1060" i="1" s="1"/>
  <c r="BT1060" i="1"/>
  <c r="BB1060" i="1"/>
  <c r="AX1060" i="1"/>
  <c r="AW1060" i="1"/>
  <c r="AV1060" i="1"/>
  <c r="AS1060" i="1"/>
  <c r="AR1060" i="1"/>
  <c r="AQ1060" i="1"/>
  <c r="AP1060" i="1"/>
  <c r="AM1060" i="1"/>
  <c r="AL1060" i="1"/>
  <c r="AK1060" i="1"/>
  <c r="BC1060" i="1"/>
  <c r="AS1059" i="1"/>
  <c r="AV1059" i="1"/>
  <c r="AW1059" i="1"/>
  <c r="AX1059" i="1"/>
  <c r="AY1059" i="1"/>
  <c r="AZ1059" i="1" s="1"/>
  <c r="BB1059" i="1"/>
  <c r="BC1059" i="1"/>
  <c r="BD1059" i="1"/>
  <c r="BE1059" i="1"/>
  <c r="BF1059" i="1" s="1"/>
  <c r="BH1059" i="1"/>
  <c r="BK1059" i="1" s="1"/>
  <c r="BI1059" i="1"/>
  <c r="BJ1059" i="1"/>
  <c r="BN1059" i="1"/>
  <c r="BO1059" i="1"/>
  <c r="BP1059" i="1"/>
  <c r="BQ1059" i="1"/>
  <c r="BR1059" i="1" s="1"/>
  <c r="BT1059" i="1"/>
  <c r="BU1059" i="1"/>
  <c r="BV1059" i="1"/>
  <c r="BW1059" i="1"/>
  <c r="BX1059" i="1" s="1"/>
  <c r="BZ1059" i="1"/>
  <c r="CA1059" i="1"/>
  <c r="CB1059" i="1"/>
  <c r="CC1059" i="1"/>
  <c r="CD1059" i="1" s="1"/>
  <c r="CG1059" i="1"/>
  <c r="CI1059" i="1"/>
  <c r="AP1059" i="1"/>
  <c r="K1059" i="1"/>
  <c r="M1059" i="1"/>
  <c r="N1059" i="1"/>
  <c r="O1059" i="1" s="1"/>
  <c r="P1059" i="1"/>
  <c r="R1059" i="1"/>
  <c r="S1059" i="1"/>
  <c r="T1059" i="1"/>
  <c r="U1059" i="1"/>
  <c r="V1059" i="1" s="1"/>
  <c r="X1059" i="1"/>
  <c r="Y1059" i="1"/>
  <c r="Z1059" i="1"/>
  <c r="AA1059" i="1"/>
  <c r="AB1059" i="1" s="1"/>
  <c r="AD1059" i="1"/>
  <c r="AE1059" i="1"/>
  <c r="AF1059" i="1"/>
  <c r="AG1059" i="1"/>
  <c r="AH1059" i="1" s="1"/>
  <c r="AJ1059" i="1"/>
  <c r="AK1059" i="1"/>
  <c r="AL1059" i="1"/>
  <c r="AM1059" i="1"/>
  <c r="AN1059" i="1" s="1"/>
  <c r="AQ1059" i="1"/>
  <c r="AR1059" i="1"/>
  <c r="BW1058" i="1"/>
  <c r="AG1058" i="1"/>
  <c r="AF1058" i="1"/>
  <c r="AE1058" i="1"/>
  <c r="AD1058" i="1"/>
  <c r="AA1058" i="1"/>
  <c r="Z1058" i="1"/>
  <c r="Y1058" i="1"/>
  <c r="X1058" i="1"/>
  <c r="U1058" i="1"/>
  <c r="T1058" i="1"/>
  <c r="S1058" i="1"/>
  <c r="R1058" i="1"/>
  <c r="P1058" i="1"/>
  <c r="N1058" i="1"/>
  <c r="O1058" i="1" s="1"/>
  <c r="M1058" i="1"/>
  <c r="K1058" i="1"/>
  <c r="BB1058" i="1"/>
  <c r="CI1058" i="1"/>
  <c r="CG1058" i="1"/>
  <c r="CJ1058" i="1" s="1"/>
  <c r="CC1058" i="1"/>
  <c r="CB1058" i="1"/>
  <c r="CA1058" i="1"/>
  <c r="BZ1058" i="1"/>
  <c r="BV1058" i="1"/>
  <c r="BU1058" i="1"/>
  <c r="BT1058" i="1"/>
  <c r="BQ1058" i="1"/>
  <c r="BP1058" i="1"/>
  <c r="BO1058" i="1"/>
  <c r="BN1058" i="1"/>
  <c r="BJ1058" i="1"/>
  <c r="BI1058" i="1"/>
  <c r="BH1058" i="1"/>
  <c r="BK1058" i="1" s="1"/>
  <c r="BL1058" i="1" s="1"/>
  <c r="BE1058" i="1"/>
  <c r="BD1058" i="1"/>
  <c r="BC1058" i="1"/>
  <c r="AY1058" i="1"/>
  <c r="AX1058" i="1"/>
  <c r="AW1058" i="1"/>
  <c r="AV1058" i="1"/>
  <c r="AS1058" i="1"/>
  <c r="AR1058" i="1"/>
  <c r="AQ1058" i="1"/>
  <c r="AP1058" i="1"/>
  <c r="AM1058" i="1"/>
  <c r="AL1058" i="1"/>
  <c r="AK1058" i="1"/>
  <c r="AJ1058" i="1"/>
  <c r="BB1057" i="1"/>
  <c r="BC1057" i="1"/>
  <c r="BD1057" i="1"/>
  <c r="BE1057" i="1"/>
  <c r="BF1057" i="1" s="1"/>
  <c r="BI1057" i="1"/>
  <c r="BJ1057" i="1"/>
  <c r="BN1057" i="1"/>
  <c r="BO1057" i="1"/>
  <c r="BP1057" i="1"/>
  <c r="BQ1057" i="1"/>
  <c r="BR1057" i="1" s="1"/>
  <c r="BT1057" i="1"/>
  <c r="BU1057" i="1"/>
  <c r="BV1057" i="1"/>
  <c r="BW1057" i="1"/>
  <c r="BZ1057" i="1"/>
  <c r="CA1057" i="1"/>
  <c r="AR1057" i="1"/>
  <c r="K1057" i="1"/>
  <c r="M1057" i="1"/>
  <c r="CC1057" i="1"/>
  <c r="N1057" i="1"/>
  <c r="O1057" i="1" s="1"/>
  <c r="P1057" i="1"/>
  <c r="R1057" i="1"/>
  <c r="S1057" i="1"/>
  <c r="T1057" i="1"/>
  <c r="U1057" i="1"/>
  <c r="V1057" i="1" s="1"/>
  <c r="X1057" i="1"/>
  <c r="Y1057" i="1"/>
  <c r="Z1057" i="1"/>
  <c r="AA1057" i="1"/>
  <c r="AB1057" i="1" s="1"/>
  <c r="CB1057" i="1"/>
  <c r="AS1057" i="1"/>
  <c r="AT1057" i="1" s="1"/>
  <c r="AV1057" i="1"/>
  <c r="AW1057" i="1"/>
  <c r="AX1057" i="1"/>
  <c r="CG1057" i="1"/>
  <c r="BH1057" i="1"/>
  <c r="BK1057" i="1" s="1"/>
  <c r="BL1057" i="1" s="1"/>
  <c r="CI1057" i="1"/>
  <c r="AD1057" i="1"/>
  <c r="AE1057" i="1"/>
  <c r="AF1057" i="1"/>
  <c r="AG1057" i="1"/>
  <c r="AH1057" i="1" s="1"/>
  <c r="AY1057" i="1"/>
  <c r="AZ1057" i="1" s="1"/>
  <c r="AJ1057" i="1"/>
  <c r="AK1057" i="1"/>
  <c r="AL1057" i="1"/>
  <c r="AM1057" i="1"/>
  <c r="AN1057" i="1" s="1"/>
  <c r="AP1057" i="1"/>
  <c r="AQ1057" i="1"/>
  <c r="X1056" i="1"/>
  <c r="CG1056" i="1"/>
  <c r="CI1056" i="1" s="1"/>
  <c r="CJ1056" i="1" s="1"/>
  <c r="CN1056" i="1" s="1"/>
  <c r="CQ1056" i="1" s="1"/>
  <c r="CC1056" i="1"/>
  <c r="CD1056" i="1" s="1"/>
  <c r="CB1056" i="1"/>
  <c r="CA1056" i="1"/>
  <c r="BZ1056" i="1"/>
  <c r="BW1056" i="1"/>
  <c r="BV1056" i="1"/>
  <c r="BU1056" i="1"/>
  <c r="BT1056" i="1"/>
  <c r="BQ1056" i="1"/>
  <c r="BP1056" i="1"/>
  <c r="BO1056" i="1"/>
  <c r="BN1056" i="1"/>
  <c r="BJ1056" i="1"/>
  <c r="BI1056" i="1"/>
  <c r="BH1056" i="1"/>
  <c r="BK1056" i="1" s="1"/>
  <c r="BL1056" i="1" s="1"/>
  <c r="BE1056" i="1"/>
  <c r="BD1056" i="1"/>
  <c r="BC1056" i="1"/>
  <c r="BB1056" i="1"/>
  <c r="AY1056" i="1"/>
  <c r="AX1056" i="1"/>
  <c r="AW1056" i="1"/>
  <c r="AV1056" i="1"/>
  <c r="AS1056" i="1"/>
  <c r="AR1056" i="1"/>
  <c r="AQ1056" i="1"/>
  <c r="AP1056" i="1"/>
  <c r="AM1056" i="1"/>
  <c r="AL1056" i="1"/>
  <c r="AK1056" i="1"/>
  <c r="AJ1056" i="1"/>
  <c r="AG1056" i="1"/>
  <c r="AF1056" i="1"/>
  <c r="AE1056" i="1"/>
  <c r="AD1056" i="1"/>
  <c r="AA1056" i="1"/>
  <c r="Z1056" i="1"/>
  <c r="Y1056" i="1"/>
  <c r="U1056" i="1"/>
  <c r="V1056" i="1" s="1"/>
  <c r="T1056" i="1"/>
  <c r="S1056" i="1"/>
  <c r="R1056" i="1"/>
  <c r="P1056" i="1"/>
  <c r="N1056" i="1"/>
  <c r="O1056" i="1" s="1"/>
  <c r="M1056" i="1"/>
  <c r="K1056" i="1"/>
  <c r="CA1055" i="1"/>
  <c r="BH1055" i="1"/>
  <c r="BK1055" i="1" s="1"/>
  <c r="BE1055" i="1"/>
  <c r="BD1055" i="1"/>
  <c r="BC1055" i="1"/>
  <c r="BB1055" i="1"/>
  <c r="AY1055" i="1"/>
  <c r="AX1055" i="1"/>
  <c r="AW1055" i="1"/>
  <c r="AV1055" i="1"/>
  <c r="AS1055" i="1"/>
  <c r="AR1055" i="1"/>
  <c r="AQ1055" i="1"/>
  <c r="AP1055" i="1"/>
  <c r="AM1055" i="1"/>
  <c r="AL1055" i="1"/>
  <c r="AK1055" i="1"/>
  <c r="AJ1055" i="1"/>
  <c r="AG1055" i="1"/>
  <c r="AF1055" i="1"/>
  <c r="AE1055" i="1"/>
  <c r="AD1055" i="1"/>
  <c r="M1055" i="1"/>
  <c r="K1055" i="1"/>
  <c r="S1055" i="1"/>
  <c r="T1055" i="1"/>
  <c r="U1055" i="1"/>
  <c r="V1055" i="1" s="1"/>
  <c r="X1055" i="1"/>
  <c r="Y1055" i="1"/>
  <c r="Z1055" i="1"/>
  <c r="AA1055" i="1"/>
  <c r="AB1055" i="1" s="1"/>
  <c r="CI1055" i="1"/>
  <c r="CG1055" i="1"/>
  <c r="CJ1055" i="1" s="1"/>
  <c r="CC1055" i="1"/>
  <c r="CD1055" i="1" s="1"/>
  <c r="CB1055" i="1"/>
  <c r="BZ1055" i="1"/>
  <c r="BW1055" i="1"/>
  <c r="BV1055" i="1"/>
  <c r="BI1055" i="1"/>
  <c r="BU1055" i="1"/>
  <c r="BT1055" i="1"/>
  <c r="BQ1055" i="1"/>
  <c r="BP1055" i="1"/>
  <c r="BO1055" i="1"/>
  <c r="BN1055" i="1"/>
  <c r="R1055" i="1"/>
  <c r="P1055" i="1"/>
  <c r="N1055" i="1"/>
  <c r="O1055" i="1" s="1"/>
  <c r="BJ1055" i="1"/>
  <c r="P1054" i="1"/>
  <c r="R1054" i="1"/>
  <c r="S1054" i="1"/>
  <c r="T1054" i="1"/>
  <c r="U1054" i="1"/>
  <c r="V1054" i="1" s="1"/>
  <c r="X1054" i="1"/>
  <c r="Y1054" i="1"/>
  <c r="Z1054" i="1"/>
  <c r="AA1054" i="1"/>
  <c r="AB1054" i="1" s="1"/>
  <c r="AD1054" i="1"/>
  <c r="AE1054" i="1"/>
  <c r="AG1054" i="1"/>
  <c r="AJ1054" i="1"/>
  <c r="AK1054" i="1"/>
  <c r="AL1054" i="1"/>
  <c r="AM1054" i="1"/>
  <c r="AN1054" i="1" s="1"/>
  <c r="AP1054" i="1"/>
  <c r="AQ1054" i="1"/>
  <c r="AR1054" i="1"/>
  <c r="AS1054" i="1"/>
  <c r="AT1054" i="1" s="1"/>
  <c r="AV1054" i="1"/>
  <c r="AW1054" i="1"/>
  <c r="AX1054" i="1"/>
  <c r="AY1054" i="1"/>
  <c r="AZ1054" i="1" s="1"/>
  <c r="BB1054" i="1"/>
  <c r="BC1054" i="1"/>
  <c r="BD1054" i="1"/>
  <c r="BG1054" i="1" s="1"/>
  <c r="BE1054" i="1"/>
  <c r="BF1054" i="1" s="1"/>
  <c r="BH1054" i="1"/>
  <c r="BK1054" i="1" s="1"/>
  <c r="BL1054" i="1" s="1"/>
  <c r="BI1054" i="1"/>
  <c r="BJ1054" i="1"/>
  <c r="BN1054" i="1"/>
  <c r="BO1054" i="1"/>
  <c r="BP1054" i="1"/>
  <c r="BT1054" i="1"/>
  <c r="BU1054" i="1"/>
  <c r="BW1054" i="1"/>
  <c r="BZ1054" i="1"/>
  <c r="CA1054" i="1"/>
  <c r="CB1054" i="1"/>
  <c r="CC1054" i="1"/>
  <c r="CD1054" i="1" s="1"/>
  <c r="CG1054" i="1"/>
  <c r="CI1054" i="1" s="1"/>
  <c r="CJ1054" i="1" s="1"/>
  <c r="CN1054" i="1" s="1"/>
  <c r="CQ1054" i="1" s="1"/>
  <c r="BV1054" i="1"/>
  <c r="M1054" i="1"/>
  <c r="BQ1054" i="1"/>
  <c r="BR1054" i="1" s="1"/>
  <c r="N1054" i="1"/>
  <c r="O1054" i="1" s="1"/>
  <c r="AF1054" i="1"/>
  <c r="K1054" i="1"/>
  <c r="BO1053" i="1"/>
  <c r="BN1053" i="1"/>
  <c r="BI1053" i="1"/>
  <c r="BH1053" i="1"/>
  <c r="BK1053" i="1" s="1"/>
  <c r="BL1053" i="1" s="1"/>
  <c r="BE1053" i="1"/>
  <c r="BD1053" i="1"/>
  <c r="CC1053" i="1"/>
  <c r="AK1053" i="1"/>
  <c r="AW1053" i="1"/>
  <c r="BB1053" i="1"/>
  <c r="AY1053" i="1"/>
  <c r="AX1053" i="1"/>
  <c r="CB1053" i="1"/>
  <c r="CA1053" i="1"/>
  <c r="BZ1053" i="1"/>
  <c r="BW1053" i="1"/>
  <c r="BV1053" i="1"/>
  <c r="BU1053" i="1"/>
  <c r="BJ1053" i="1"/>
  <c r="BT1053" i="1"/>
  <c r="BQ1053" i="1"/>
  <c r="BP1053" i="1"/>
  <c r="BC1053" i="1"/>
  <c r="AV1053" i="1"/>
  <c r="AS1053" i="1"/>
  <c r="AR1053" i="1"/>
  <c r="AQ1053" i="1"/>
  <c r="AP1053" i="1"/>
  <c r="AM1053" i="1"/>
  <c r="AL1053" i="1"/>
  <c r="CG1053" i="1"/>
  <c r="CI1053" i="1" s="1"/>
  <c r="CJ1053" i="1" s="1"/>
  <c r="CN1053" i="1" s="1"/>
  <c r="CQ1053" i="1" s="1"/>
  <c r="AJ1053" i="1"/>
  <c r="AG1053" i="1"/>
  <c r="AF1053" i="1"/>
  <c r="AE1053" i="1"/>
  <c r="AD1053" i="1"/>
  <c r="AA1053" i="1"/>
  <c r="Z1053" i="1"/>
  <c r="Y1053" i="1"/>
  <c r="X1053" i="1"/>
  <c r="U1053" i="1"/>
  <c r="T1053" i="1"/>
  <c r="S1053" i="1"/>
  <c r="R1053" i="1"/>
  <c r="P1053" i="1"/>
  <c r="N1053" i="1"/>
  <c r="M1053" i="1"/>
  <c r="K1053" i="1"/>
  <c r="BQ1052" i="1"/>
  <c r="BU1052" i="1"/>
  <c r="BW1052" i="1"/>
  <c r="BZ1052" i="1"/>
  <c r="CB1052" i="1"/>
  <c r="CC1052" i="1"/>
  <c r="CD1052" i="1" s="1"/>
  <c r="BJ1052" i="1"/>
  <c r="CG1052" i="1"/>
  <c r="CI1052" i="1" s="1"/>
  <c r="CJ1052" i="1" s="1"/>
  <c r="CN1052" i="1" s="1"/>
  <c r="CQ1052" i="1" s="1"/>
  <c r="CA1052" i="1"/>
  <c r="BV1052" i="1"/>
  <c r="BT1052" i="1"/>
  <c r="BP1052" i="1"/>
  <c r="BN1052" i="1"/>
  <c r="K1052" i="1"/>
  <c r="Z1052" i="1"/>
  <c r="AA1052" i="1"/>
  <c r="AB1052" i="1" s="1"/>
  <c r="AE1052" i="1"/>
  <c r="AG1052" i="1"/>
  <c r="AK1052" i="1"/>
  <c r="AM1052" i="1"/>
  <c r="AQ1052" i="1"/>
  <c r="AS1052" i="1"/>
  <c r="AW1052" i="1"/>
  <c r="AY1052" i="1"/>
  <c r="BC1052" i="1"/>
  <c r="BE1052" i="1"/>
  <c r="BI1052" i="1"/>
  <c r="BH1052" i="1"/>
  <c r="BK1052" i="1" s="1"/>
  <c r="BL1052" i="1" s="1"/>
  <c r="BD1052" i="1"/>
  <c r="BB1052" i="1"/>
  <c r="AX1052" i="1"/>
  <c r="AV1052" i="1"/>
  <c r="AR1052" i="1"/>
  <c r="AP1052" i="1"/>
  <c r="AL1052" i="1"/>
  <c r="AJ1052" i="1"/>
  <c r="AF1052" i="1"/>
  <c r="AD1052" i="1"/>
  <c r="Y1052" i="1"/>
  <c r="X1052" i="1"/>
  <c r="U1052" i="1"/>
  <c r="T1052" i="1"/>
  <c r="S1052" i="1"/>
  <c r="R1052" i="1"/>
  <c r="P1052" i="1"/>
  <c r="N1052" i="1"/>
  <c r="M1052" i="1"/>
  <c r="BO1052" i="1"/>
  <c r="BW1051" i="1"/>
  <c r="AP1051" i="1"/>
  <c r="AA1051" i="1"/>
  <c r="Y1051" i="1"/>
  <c r="U1051" i="1"/>
  <c r="S1051" i="1"/>
  <c r="R1051" i="1"/>
  <c r="BI1051" i="1"/>
  <c r="P1051" i="1"/>
  <c r="CG1051" i="1"/>
  <c r="CI1051" i="1"/>
  <c r="CB1051" i="1"/>
  <c r="AM1051" i="1"/>
  <c r="AL1051" i="1"/>
  <c r="AK1051" i="1"/>
  <c r="AJ1051" i="1"/>
  <c r="AG1051" i="1"/>
  <c r="N1051" i="1"/>
  <c r="AF1051" i="1"/>
  <c r="AX1051" i="1"/>
  <c r="BT1051" i="1"/>
  <c r="BV1051" i="1"/>
  <c r="BQ1051" i="1"/>
  <c r="BO1051" i="1"/>
  <c r="BJ1051" i="1"/>
  <c r="CC1051" i="1"/>
  <c r="CD1051" i="1" s="1"/>
  <c r="BD1051" i="1"/>
  <c r="Z1051" i="1"/>
  <c r="X1051" i="1"/>
  <c r="T1051" i="1"/>
  <c r="M1051" i="1"/>
  <c r="K1051" i="1"/>
  <c r="CA1051" i="1"/>
  <c r="BZ1051" i="1"/>
  <c r="AE1051" i="1"/>
  <c r="BU1051" i="1"/>
  <c r="BP1051" i="1"/>
  <c r="BN1051" i="1"/>
  <c r="BH1051" i="1"/>
  <c r="BK1051" i="1" s="1"/>
  <c r="BL1051" i="1" s="1"/>
  <c r="BE1051" i="1"/>
  <c r="BF1051" i="1" s="1"/>
  <c r="BC1051" i="1"/>
  <c r="AD1051" i="1"/>
  <c r="BB1051" i="1"/>
  <c r="AY1051" i="1"/>
  <c r="AZ1051" i="1" s="1"/>
  <c r="AW1051" i="1"/>
  <c r="AV1051" i="1"/>
  <c r="AS1051" i="1"/>
  <c r="AR1051" i="1"/>
  <c r="AQ1051" i="1"/>
  <c r="BV1050" i="1"/>
  <c r="BW1050" i="1"/>
  <c r="BX1050" i="1" s="1"/>
  <c r="BZ1050" i="1"/>
  <c r="CA1050" i="1"/>
  <c r="CB1050" i="1"/>
  <c r="CC1050" i="1"/>
  <c r="CD1050" i="1" s="1"/>
  <c r="CG1050" i="1"/>
  <c r="CI1050" i="1"/>
  <c r="BH1050" i="1"/>
  <c r="BK1050" i="1" s="1"/>
  <c r="AF1050" i="1"/>
  <c r="K1050" i="1"/>
  <c r="M1050" i="1"/>
  <c r="N1050" i="1"/>
  <c r="O1050" i="1" s="1"/>
  <c r="P1050" i="1"/>
  <c r="R1050" i="1"/>
  <c r="S1050" i="1"/>
  <c r="T1050" i="1"/>
  <c r="U1050" i="1"/>
  <c r="V1050" i="1" s="1"/>
  <c r="X1050" i="1"/>
  <c r="Y1050" i="1"/>
  <c r="Z1050" i="1"/>
  <c r="AA1050" i="1"/>
  <c r="AB1050" i="1" s="1"/>
  <c r="AD1050" i="1"/>
  <c r="AE1050" i="1"/>
  <c r="AY1050" i="1"/>
  <c r="AG1050" i="1"/>
  <c r="AH1050" i="1" s="1"/>
  <c r="AJ1050" i="1"/>
  <c r="AK1050" i="1"/>
  <c r="AL1050" i="1"/>
  <c r="AM1050" i="1"/>
  <c r="AN1050" i="1" s="1"/>
  <c r="AP1050" i="1"/>
  <c r="AQ1050" i="1"/>
  <c r="AR1050" i="1"/>
  <c r="AS1050" i="1"/>
  <c r="AT1050" i="1" s="1"/>
  <c r="AV1050" i="1"/>
  <c r="AW1050" i="1"/>
  <c r="AX1050" i="1"/>
  <c r="BB1050" i="1"/>
  <c r="BC1050" i="1"/>
  <c r="BD1050" i="1"/>
  <c r="BE1050" i="1"/>
  <c r="BF1050" i="1" s="1"/>
  <c r="BI1050" i="1"/>
  <c r="BJ1050" i="1"/>
  <c r="BN1050" i="1"/>
  <c r="BO1050" i="1"/>
  <c r="BP1050" i="1"/>
  <c r="BQ1050" i="1"/>
  <c r="BR1050" i="1" s="1"/>
  <c r="BT1050" i="1"/>
  <c r="BU1050" i="1"/>
  <c r="N1049" i="1"/>
  <c r="M1049" i="1"/>
  <c r="K1049" i="1"/>
  <c r="AK1049" i="1"/>
  <c r="BJ1049" i="1"/>
  <c r="BN1049" i="1"/>
  <c r="BO1049" i="1"/>
  <c r="BP1049" i="1"/>
  <c r="AY1049" i="1"/>
  <c r="AW1049" i="1"/>
  <c r="AX1049" i="1"/>
  <c r="BB1049" i="1"/>
  <c r="BC1049" i="1"/>
  <c r="BD1049" i="1"/>
  <c r="BE1049" i="1"/>
  <c r="BF1049" i="1" s="1"/>
  <c r="BH1049" i="1"/>
  <c r="BK1049" i="1" s="1"/>
  <c r="BL1049" i="1" s="1"/>
  <c r="BI1049" i="1"/>
  <c r="CG1049" i="1"/>
  <c r="CI1049" i="1"/>
  <c r="CC1049" i="1"/>
  <c r="CB1049" i="1"/>
  <c r="CA1049" i="1"/>
  <c r="BZ1049" i="1"/>
  <c r="BW1049" i="1"/>
  <c r="AV1049" i="1"/>
  <c r="AS1049" i="1"/>
  <c r="AR1049" i="1"/>
  <c r="AQ1049" i="1"/>
  <c r="AP1049" i="1"/>
  <c r="AM1049" i="1"/>
  <c r="AL1049" i="1"/>
  <c r="P1049" i="1"/>
  <c r="AJ1049" i="1"/>
  <c r="AG1049" i="1"/>
  <c r="AF1049" i="1"/>
  <c r="AE1049" i="1"/>
  <c r="AD1049" i="1"/>
  <c r="BV1049" i="1"/>
  <c r="AA1049" i="1"/>
  <c r="Z1049" i="1"/>
  <c r="Y1049" i="1"/>
  <c r="X1049" i="1"/>
  <c r="U1049" i="1"/>
  <c r="T1049" i="1"/>
  <c r="S1049" i="1"/>
  <c r="BU1049" i="1"/>
  <c r="BT1049" i="1"/>
  <c r="BQ1049" i="1"/>
  <c r="BR1049" i="1" s="1"/>
  <c r="R1049" i="1"/>
  <c r="AD1048" i="1"/>
  <c r="AA1048" i="1"/>
  <c r="Y1048" i="1"/>
  <c r="U1048" i="1"/>
  <c r="T1048" i="1"/>
  <c r="R1048" i="1"/>
  <c r="P1048" i="1"/>
  <c r="M1048" i="1"/>
  <c r="K1048" i="1"/>
  <c r="BC1048" i="1"/>
  <c r="BD1048" i="1"/>
  <c r="BE1048" i="1"/>
  <c r="BF1048" i="1" s="1"/>
  <c r="BH1048" i="1"/>
  <c r="BK1048" i="1" s="1"/>
  <c r="BI1048" i="1"/>
  <c r="BJ1048" i="1"/>
  <c r="BN1048" i="1"/>
  <c r="BO1048" i="1"/>
  <c r="BP1048" i="1"/>
  <c r="BT1048" i="1"/>
  <c r="BU1048" i="1"/>
  <c r="BV1048" i="1"/>
  <c r="BW1048" i="1"/>
  <c r="BX1048" i="1" s="1"/>
  <c r="BZ1048" i="1"/>
  <c r="CA1048" i="1"/>
  <c r="CB1048" i="1"/>
  <c r="CC1048" i="1"/>
  <c r="CD1048" i="1" s="1"/>
  <c r="CG1048" i="1"/>
  <c r="CI1048" i="1"/>
  <c r="N1048" i="1"/>
  <c r="O1048" i="1" s="1"/>
  <c r="BQ1048" i="1"/>
  <c r="BR1048" i="1" s="1"/>
  <c r="S1048" i="1"/>
  <c r="X1048" i="1"/>
  <c r="Z1048" i="1"/>
  <c r="AE1048" i="1"/>
  <c r="AV1048" i="1"/>
  <c r="AS1048" i="1"/>
  <c r="AR1048" i="1"/>
  <c r="AQ1048" i="1"/>
  <c r="AP1048" i="1"/>
  <c r="AM1048" i="1"/>
  <c r="AL1048" i="1"/>
  <c r="AK1048" i="1"/>
  <c r="AJ1048" i="1"/>
  <c r="AG1048" i="1"/>
  <c r="AF1048" i="1"/>
  <c r="AW1048" i="1"/>
  <c r="AX1048" i="1"/>
  <c r="AY1048" i="1"/>
  <c r="AZ1048" i="1" s="1"/>
  <c r="BB1048" i="1"/>
  <c r="CC1047" i="1"/>
  <c r="CB1047" i="1"/>
  <c r="BZ1047" i="1"/>
  <c r="BW1047" i="1"/>
  <c r="BU1047" i="1"/>
  <c r="BT1047" i="1"/>
  <c r="BQ1047" i="1"/>
  <c r="BO1047" i="1"/>
  <c r="BI1047" i="1"/>
  <c r="BE1047" i="1"/>
  <c r="BC1047" i="1"/>
  <c r="AY1047" i="1"/>
  <c r="AW1047" i="1"/>
  <c r="AS1047" i="1"/>
  <c r="AQ1047" i="1"/>
  <c r="AM1047" i="1"/>
  <c r="AK1047" i="1"/>
  <c r="AE1047" i="1"/>
  <c r="AA1047" i="1"/>
  <c r="Y1047" i="1"/>
  <c r="U1047" i="1"/>
  <c r="S1047" i="1"/>
  <c r="M1047" i="1"/>
  <c r="K1047" i="1"/>
  <c r="BN1047" i="1"/>
  <c r="AX1047" i="1"/>
  <c r="BB1047" i="1"/>
  <c r="BD1047" i="1"/>
  <c r="BH1047" i="1"/>
  <c r="BK1047" i="1" s="1"/>
  <c r="BJ1047" i="1"/>
  <c r="BP1047" i="1"/>
  <c r="BV1047" i="1"/>
  <c r="CA1047" i="1"/>
  <c r="AG1047" i="1"/>
  <c r="CG1047" i="1"/>
  <c r="CI1047" i="1" s="1"/>
  <c r="CJ1047" i="1" s="1"/>
  <c r="CN1047" i="1" s="1"/>
  <c r="CQ1047" i="1" s="1"/>
  <c r="AF1047" i="1"/>
  <c r="AR1047" i="1"/>
  <c r="AD1047" i="1"/>
  <c r="Z1047" i="1"/>
  <c r="X1047" i="1"/>
  <c r="T1047" i="1"/>
  <c r="R1047" i="1"/>
  <c r="AV1047" i="1"/>
  <c r="AP1047" i="1"/>
  <c r="AL1047" i="1"/>
  <c r="P1047" i="1"/>
  <c r="AJ1047" i="1"/>
  <c r="N1047" i="1"/>
  <c r="O1047" i="1" s="1"/>
  <c r="CB1046" i="1"/>
  <c r="BZ1046" i="1"/>
  <c r="BV1046" i="1"/>
  <c r="BT1046" i="1"/>
  <c r="BP1046" i="1"/>
  <c r="BN1046" i="1"/>
  <c r="BI1046" i="1"/>
  <c r="BD1046" i="1"/>
  <c r="AW1046" i="1"/>
  <c r="AR1046" i="1"/>
  <c r="AL1046" i="1"/>
  <c r="AF1046" i="1"/>
  <c r="Y1046" i="1"/>
  <c r="T1046" i="1"/>
  <c r="P1046" i="1"/>
  <c r="CC1046" i="1"/>
  <c r="CD1046" i="1" s="1"/>
  <c r="BO1046" i="1"/>
  <c r="AE1046" i="1"/>
  <c r="BE1046" i="1"/>
  <c r="BF1046" i="1" s="1"/>
  <c r="AA1046" i="1"/>
  <c r="R1046" i="1"/>
  <c r="N1046" i="1"/>
  <c r="O1046" i="1" s="1"/>
  <c r="Q1046" i="1" s="1"/>
  <c r="AK1046" i="1"/>
  <c r="CG1046" i="1"/>
  <c r="CI1046" i="1" s="1"/>
  <c r="CJ1046" i="1" s="1"/>
  <c r="CN1046" i="1" s="1"/>
  <c r="CQ1046" i="1" s="1"/>
  <c r="U1046" i="1"/>
  <c r="V1046" i="1" s="1"/>
  <c r="X1046" i="1"/>
  <c r="AQ1046" i="1"/>
  <c r="K1046" i="1"/>
  <c r="S1046" i="1"/>
  <c r="Z1046" i="1"/>
  <c r="AD1046" i="1"/>
  <c r="AG1046" i="1"/>
  <c r="AH1046" i="1" s="1"/>
  <c r="AJ1046" i="1"/>
  <c r="AM1046" i="1"/>
  <c r="AN1046" i="1" s="1"/>
  <c r="AP1046" i="1"/>
  <c r="AS1046" i="1"/>
  <c r="AT1046" i="1" s="1"/>
  <c r="AV1046" i="1"/>
  <c r="AY1046" i="1"/>
  <c r="BB1046" i="1"/>
  <c r="AX1046" i="1"/>
  <c r="BC1046" i="1"/>
  <c r="BH1046" i="1"/>
  <c r="BK1046" i="1" s="1"/>
  <c r="BJ1046" i="1"/>
  <c r="BQ1046" i="1"/>
  <c r="BR1046" i="1" s="1"/>
  <c r="BU1046" i="1"/>
  <c r="BW1046" i="1"/>
  <c r="BX1046" i="1" s="1"/>
  <c r="CA1046" i="1"/>
  <c r="BW1045" i="1"/>
  <c r="BU1045" i="1"/>
  <c r="BP1045" i="1"/>
  <c r="BT1045" i="1"/>
  <c r="BV1045" i="1"/>
  <c r="BZ1045" i="1"/>
  <c r="CA1045" i="1"/>
  <c r="CB1045" i="1"/>
  <c r="CC1045" i="1"/>
  <c r="CD1045" i="1" s="1"/>
  <c r="CG1045" i="1"/>
  <c r="CI1045" i="1" s="1"/>
  <c r="CJ1045" i="1" s="1"/>
  <c r="K1045" i="1"/>
  <c r="BB1045" i="1"/>
  <c r="AX1045" i="1"/>
  <c r="M1045" i="1"/>
  <c r="AV1045" i="1"/>
  <c r="AR1045" i="1"/>
  <c r="AP1045" i="1"/>
  <c r="AM1045" i="1"/>
  <c r="AF1045" i="1"/>
  <c r="AD1045" i="1"/>
  <c r="Z1045" i="1"/>
  <c r="T1045" i="1"/>
  <c r="N1045" i="1"/>
  <c r="O1045" i="1" s="1"/>
  <c r="R1045" i="1"/>
  <c r="AA1045" i="1"/>
  <c r="AB1045" i="1" s="1"/>
  <c r="AG1045" i="1"/>
  <c r="AH1045" i="1" s="1"/>
  <c r="AJ1045" i="1"/>
  <c r="AQ1045" i="1"/>
  <c r="AS1045" i="1"/>
  <c r="AT1045" i="1" s="1"/>
  <c r="BQ1045" i="1"/>
  <c r="BR1045" i="1" s="1"/>
  <c r="AW1045" i="1"/>
  <c r="AY1045" i="1"/>
  <c r="AZ1045" i="1" s="1"/>
  <c r="BC1045" i="1"/>
  <c r="BD1045" i="1"/>
  <c r="BH1045" i="1"/>
  <c r="BK1045" i="1" s="1"/>
  <c r="BJ1045" i="1"/>
  <c r="P1045" i="1"/>
  <c r="S1045" i="1"/>
  <c r="U1045" i="1"/>
  <c r="V1045" i="1" s="1"/>
  <c r="X1045" i="1"/>
  <c r="Y1045" i="1"/>
  <c r="AE1045" i="1"/>
  <c r="AK1045" i="1"/>
  <c r="AL1045" i="1"/>
  <c r="BE1045" i="1"/>
  <c r="BF1045" i="1" s="1"/>
  <c r="BI1045" i="1"/>
  <c r="BO1045" i="1"/>
  <c r="BN1045" i="1"/>
  <c r="N1044" i="1"/>
  <c r="BO1044" i="1"/>
  <c r="BP1044" i="1"/>
  <c r="BQ1044" i="1"/>
  <c r="BR1044" i="1" s="1"/>
  <c r="BT1044" i="1"/>
  <c r="BV1044" i="1"/>
  <c r="BW1044" i="1"/>
  <c r="BX1044" i="1" s="1"/>
  <c r="BZ1044" i="1"/>
  <c r="CA1044" i="1"/>
  <c r="CB1044" i="1"/>
  <c r="CC1044" i="1"/>
  <c r="CD1044" i="1" s="1"/>
  <c r="CG1044" i="1"/>
  <c r="CI1044" i="1"/>
  <c r="BU1044" i="1"/>
  <c r="K1044" i="1"/>
  <c r="M1044" i="1"/>
  <c r="S1044" i="1"/>
  <c r="U1044" i="1"/>
  <c r="Y1044" i="1"/>
  <c r="AA1044" i="1"/>
  <c r="AE1044" i="1"/>
  <c r="AG1044" i="1"/>
  <c r="AK1044" i="1"/>
  <c r="AM1044" i="1"/>
  <c r="AQ1044" i="1"/>
  <c r="AS1044" i="1"/>
  <c r="AW1044" i="1"/>
  <c r="AY1044" i="1"/>
  <c r="BB1044" i="1"/>
  <c r="BD1044" i="1"/>
  <c r="BH1044" i="1"/>
  <c r="BK1044" i="1" s="1"/>
  <c r="BJ1044" i="1"/>
  <c r="BN1044" i="1"/>
  <c r="BI1044" i="1"/>
  <c r="BE1044" i="1"/>
  <c r="BF1044" i="1" s="1"/>
  <c r="BC1044" i="1"/>
  <c r="AX1044" i="1"/>
  <c r="AV1044" i="1"/>
  <c r="AR1044" i="1"/>
  <c r="AP1044" i="1"/>
  <c r="AL1044" i="1"/>
  <c r="AJ1044" i="1"/>
  <c r="AF1044" i="1"/>
  <c r="AD1044" i="1"/>
  <c r="Z1044" i="1"/>
  <c r="X1044" i="1"/>
  <c r="T1044" i="1"/>
  <c r="R1044" i="1"/>
  <c r="P1044" i="1"/>
  <c r="BZ1043" i="1"/>
  <c r="AJ1043" i="1"/>
  <c r="AK1043" i="1"/>
  <c r="AL1043" i="1"/>
  <c r="AM1043" i="1"/>
  <c r="AN1043" i="1" s="1"/>
  <c r="AP1043" i="1"/>
  <c r="AQ1043" i="1"/>
  <c r="AR1043" i="1"/>
  <c r="AS1043" i="1"/>
  <c r="AT1043" i="1" s="1"/>
  <c r="AV1043" i="1"/>
  <c r="AW1043" i="1"/>
  <c r="AX1043" i="1"/>
  <c r="BN1043" i="1"/>
  <c r="BO1043" i="1"/>
  <c r="BP1043" i="1"/>
  <c r="BQ1043" i="1"/>
  <c r="BR1043" i="1" s="1"/>
  <c r="BT1043" i="1"/>
  <c r="AY1043" i="1"/>
  <c r="AZ1043" i="1" s="1"/>
  <c r="BU1043" i="1"/>
  <c r="BV1043" i="1"/>
  <c r="BW1043" i="1"/>
  <c r="BX1043" i="1" s="1"/>
  <c r="CA1043" i="1"/>
  <c r="CB1043" i="1"/>
  <c r="CC1043" i="1"/>
  <c r="CD1043" i="1" s="1"/>
  <c r="R1043" i="1"/>
  <c r="CG1043" i="1"/>
  <c r="BB1043" i="1"/>
  <c r="BC1043" i="1"/>
  <c r="BD1043" i="1"/>
  <c r="BE1043" i="1"/>
  <c r="BF1043" i="1" s="1"/>
  <c r="BH1043" i="1"/>
  <c r="BK1043" i="1" s="1"/>
  <c r="BI1043" i="1"/>
  <c r="CI1043" i="1"/>
  <c r="BJ1043" i="1"/>
  <c r="K1043" i="1"/>
  <c r="M1043" i="1"/>
  <c r="N1043" i="1"/>
  <c r="O1043" i="1" s="1"/>
  <c r="P1043" i="1"/>
  <c r="S1043" i="1"/>
  <c r="T1043" i="1"/>
  <c r="U1043" i="1"/>
  <c r="V1043" i="1" s="1"/>
  <c r="X1043" i="1"/>
  <c r="Y1043" i="1"/>
  <c r="Z1043" i="1"/>
  <c r="AA1043" i="1"/>
  <c r="AB1043" i="1" s="1"/>
  <c r="AD1043" i="1"/>
  <c r="AE1043" i="1"/>
  <c r="AF1043" i="1"/>
  <c r="AG1043" i="1"/>
  <c r="AH1043" i="1" s="1"/>
  <c r="AA1042" i="1"/>
  <c r="N1042" i="1"/>
  <c r="BZ1042" i="1"/>
  <c r="AR1042" i="1"/>
  <c r="AV1042" i="1"/>
  <c r="AX1042" i="1"/>
  <c r="BC1042" i="1"/>
  <c r="BE1042" i="1"/>
  <c r="BI1042" i="1"/>
  <c r="BO1042" i="1"/>
  <c r="BQ1042" i="1"/>
  <c r="BT1042" i="1"/>
  <c r="BJ1042" i="1"/>
  <c r="BH1042" i="1"/>
  <c r="BK1042" i="1" s="1"/>
  <c r="BL1042" i="1" s="1"/>
  <c r="BD1042" i="1"/>
  <c r="BB1042" i="1"/>
  <c r="AY1042" i="1"/>
  <c r="AZ1042" i="1" s="1"/>
  <c r="AW1042" i="1"/>
  <c r="K1042" i="1"/>
  <c r="AS1042" i="1"/>
  <c r="AT1042" i="1" s="1"/>
  <c r="AQ1042" i="1"/>
  <c r="AL1042" i="1"/>
  <c r="BV1042" i="1"/>
  <c r="AD1042" i="1"/>
  <c r="BW1042" i="1"/>
  <c r="BX1042" i="1" s="1"/>
  <c r="CI1042" i="1"/>
  <c r="CG1042" i="1"/>
  <c r="CJ1042" i="1" s="1"/>
  <c r="CC1042" i="1"/>
  <c r="CA1042" i="1"/>
  <c r="CB1042" i="1"/>
  <c r="BU1042" i="1"/>
  <c r="BP1042" i="1"/>
  <c r="BN1042" i="1"/>
  <c r="AP1042" i="1"/>
  <c r="AM1042" i="1"/>
  <c r="AN1042" i="1" s="1"/>
  <c r="AK1042" i="1"/>
  <c r="AF1042" i="1"/>
  <c r="AJ1042" i="1"/>
  <c r="AG1042" i="1"/>
  <c r="AH1042" i="1" s="1"/>
  <c r="AE1042" i="1"/>
  <c r="Z1042" i="1"/>
  <c r="X1042" i="1"/>
  <c r="T1042" i="1"/>
  <c r="R1042" i="1"/>
  <c r="M1042" i="1"/>
  <c r="P1042" i="1"/>
  <c r="Y1042" i="1"/>
  <c r="U1042" i="1"/>
  <c r="V1042" i="1" s="1"/>
  <c r="S1042" i="1"/>
  <c r="T1041" i="1"/>
  <c r="U1041" i="1"/>
  <c r="V1041" i="1" s="1"/>
  <c r="CG1041" i="1"/>
  <c r="K1041" i="1"/>
  <c r="AL1041" i="1"/>
  <c r="AW1041" i="1"/>
  <c r="AV1041" i="1"/>
  <c r="AS1041" i="1"/>
  <c r="AR1041" i="1"/>
  <c r="AQ1041" i="1"/>
  <c r="AP1041" i="1"/>
  <c r="AM1041" i="1"/>
  <c r="AN1041" i="1" s="1"/>
  <c r="CC1041" i="1"/>
  <c r="AK1041" i="1"/>
  <c r="AJ1041" i="1"/>
  <c r="AG1041" i="1"/>
  <c r="AF1041" i="1"/>
  <c r="BJ1041" i="1"/>
  <c r="AE1041" i="1"/>
  <c r="AD1041" i="1"/>
  <c r="AA1041" i="1"/>
  <c r="Z1041" i="1"/>
  <c r="Y1041" i="1"/>
  <c r="X1041" i="1"/>
  <c r="CI1041" i="1"/>
  <c r="S1041" i="1"/>
  <c r="R1041" i="1"/>
  <c r="P1041" i="1"/>
  <c r="N1041" i="1"/>
  <c r="M1041" i="1"/>
  <c r="AY1041" i="1"/>
  <c r="BB1041" i="1"/>
  <c r="BC1041" i="1"/>
  <c r="BD1041" i="1"/>
  <c r="BE1041" i="1"/>
  <c r="BF1041" i="1" s="1"/>
  <c r="AX1041" i="1"/>
  <c r="BH1041" i="1"/>
  <c r="BK1041" i="1" s="1"/>
  <c r="BL1041" i="1" s="1"/>
  <c r="BI1041" i="1"/>
  <c r="BN1041" i="1"/>
  <c r="BO1041" i="1"/>
  <c r="BP1041" i="1"/>
  <c r="BQ1041" i="1"/>
  <c r="BR1041" i="1" s="1"/>
  <c r="BT1041" i="1"/>
  <c r="BU1041" i="1"/>
  <c r="BV1041" i="1"/>
  <c r="BW1041" i="1"/>
  <c r="BX1041" i="1" s="1"/>
  <c r="BZ1041" i="1"/>
  <c r="CA1041" i="1"/>
  <c r="CB1041" i="1"/>
  <c r="AQ1040" i="1"/>
  <c r="AL1040" i="1"/>
  <c r="AJ1040" i="1"/>
  <c r="AF1040" i="1"/>
  <c r="AD1040" i="1"/>
  <c r="AA1040" i="1"/>
  <c r="Y1040" i="1"/>
  <c r="U1040" i="1"/>
  <c r="S1040" i="1"/>
  <c r="M1040" i="1"/>
  <c r="K1040" i="1"/>
  <c r="N1040" i="1"/>
  <c r="O1040" i="1" s="1"/>
  <c r="R1040" i="1"/>
  <c r="T1040" i="1"/>
  <c r="X1040" i="1"/>
  <c r="Z1040" i="1"/>
  <c r="AE1040" i="1"/>
  <c r="AG1040" i="1"/>
  <c r="AH1040" i="1" s="1"/>
  <c r="AK1040" i="1"/>
  <c r="AP1040" i="1"/>
  <c r="BB1040" i="1"/>
  <c r="BE1040" i="1"/>
  <c r="BD1040" i="1"/>
  <c r="BC1040" i="1"/>
  <c r="AM1040" i="1"/>
  <c r="AN1040" i="1" s="1"/>
  <c r="AY1040" i="1"/>
  <c r="AX1040" i="1"/>
  <c r="AW1040" i="1"/>
  <c r="AV1040" i="1"/>
  <c r="AR1040" i="1"/>
  <c r="P1040" i="1"/>
  <c r="CI1040" i="1"/>
  <c r="CG1040" i="1"/>
  <c r="CJ1040" i="1" s="1"/>
  <c r="CC1040" i="1"/>
  <c r="CB1040" i="1"/>
  <c r="CA1040" i="1"/>
  <c r="BZ1040" i="1"/>
  <c r="AS1040" i="1"/>
  <c r="AT1040" i="1" s="1"/>
  <c r="BW1040" i="1"/>
  <c r="BV1040" i="1"/>
  <c r="BU1040" i="1"/>
  <c r="BT1040" i="1"/>
  <c r="BQ1040" i="1"/>
  <c r="BP1040" i="1"/>
  <c r="BO1040" i="1"/>
  <c r="BN1040" i="1"/>
  <c r="BJ1040" i="1"/>
  <c r="BI1040" i="1"/>
  <c r="BH1040" i="1"/>
  <c r="BK1040" i="1" s="1"/>
  <c r="BL1040" i="1" s="1"/>
  <c r="CI1039" i="1"/>
  <c r="CG1039" i="1"/>
  <c r="CJ1039" i="1" s="1"/>
  <c r="CC1039" i="1"/>
  <c r="CB1039" i="1"/>
  <c r="CA1039" i="1"/>
  <c r="BZ1039" i="1"/>
  <c r="BW1039" i="1"/>
  <c r="BV1039" i="1"/>
  <c r="BU1039" i="1"/>
  <c r="AV1039" i="1"/>
  <c r="AS1039" i="1"/>
  <c r="AR1039" i="1"/>
  <c r="AQ1039" i="1"/>
  <c r="AP1039" i="1"/>
  <c r="AM1039" i="1"/>
  <c r="AK1039" i="1"/>
  <c r="AJ1039" i="1"/>
  <c r="AG1039" i="1"/>
  <c r="AF1039" i="1"/>
  <c r="AD1039" i="1"/>
  <c r="Z1039" i="1"/>
  <c r="X1039" i="1"/>
  <c r="K1039" i="1"/>
  <c r="AL1039" i="1"/>
  <c r="AE1039" i="1"/>
  <c r="AA1039" i="1"/>
  <c r="AB1039" i="1" s="1"/>
  <c r="Y1039" i="1"/>
  <c r="U1039" i="1"/>
  <c r="T1039" i="1"/>
  <c r="R1039" i="1"/>
  <c r="P1039" i="1"/>
  <c r="N1039" i="1"/>
  <c r="M1039" i="1"/>
  <c r="S1039" i="1"/>
  <c r="BD1039" i="1"/>
  <c r="BT1039" i="1"/>
  <c r="BQ1039" i="1"/>
  <c r="BP1039" i="1"/>
  <c r="BO1039" i="1"/>
  <c r="BN1039" i="1"/>
  <c r="BJ1039" i="1"/>
  <c r="BI1039" i="1"/>
  <c r="BH1039" i="1"/>
  <c r="BK1039" i="1" s="1"/>
  <c r="BL1039" i="1" s="1"/>
  <c r="BE1039" i="1"/>
  <c r="BF1039" i="1" s="1"/>
  <c r="BC1039" i="1"/>
  <c r="BB1039" i="1"/>
  <c r="AY1039" i="1"/>
  <c r="AX1039" i="1"/>
  <c r="AW1039" i="1"/>
  <c r="AF1038" i="1"/>
  <c r="AV1038" i="1"/>
  <c r="AX1038" i="1"/>
  <c r="AY1038" i="1"/>
  <c r="AZ1038" i="1" s="1"/>
  <c r="P1038" i="1"/>
  <c r="R1038" i="1"/>
  <c r="T1038" i="1"/>
  <c r="U1038" i="1"/>
  <c r="V1038" i="1" s="1"/>
  <c r="Y1038" i="1"/>
  <c r="AA1038" i="1"/>
  <c r="AE1038" i="1"/>
  <c r="S1038" i="1"/>
  <c r="AG1038" i="1"/>
  <c r="AH1038" i="1" s="1"/>
  <c r="AL1038" i="1"/>
  <c r="AP1038" i="1"/>
  <c r="AS1038" i="1"/>
  <c r="AJ1038" i="1"/>
  <c r="AK1038" i="1"/>
  <c r="AM1038" i="1"/>
  <c r="AN1038" i="1" s="1"/>
  <c r="AR1038" i="1"/>
  <c r="AQ1038" i="1"/>
  <c r="K1038" i="1"/>
  <c r="M1038" i="1"/>
  <c r="X1038" i="1"/>
  <c r="Z1038" i="1"/>
  <c r="AD1038" i="1"/>
  <c r="BB1038" i="1"/>
  <c r="BC1038" i="1"/>
  <c r="BD1038" i="1"/>
  <c r="BE1038" i="1"/>
  <c r="BF1038" i="1" s="1"/>
  <c r="BH1038" i="1"/>
  <c r="BK1038" i="1" s="1"/>
  <c r="BI1038" i="1"/>
  <c r="BN1038" i="1"/>
  <c r="BO1038" i="1"/>
  <c r="BP1038" i="1"/>
  <c r="BQ1038" i="1"/>
  <c r="BR1038" i="1" s="1"/>
  <c r="BT1038" i="1"/>
  <c r="BU1038" i="1"/>
  <c r="BV1038" i="1"/>
  <c r="BW1038" i="1"/>
  <c r="BX1038" i="1" s="1"/>
  <c r="BZ1038" i="1"/>
  <c r="CA1038" i="1"/>
  <c r="CB1038" i="1"/>
  <c r="CC1038" i="1"/>
  <c r="CD1038" i="1" s="1"/>
  <c r="CG1038" i="1"/>
  <c r="CI1038" i="1"/>
  <c r="AW1038" i="1"/>
  <c r="N1038" i="1"/>
  <c r="O1038" i="1" s="1"/>
  <c r="BJ1038" i="1"/>
  <c r="BQ1037" i="1"/>
  <c r="BE1037" i="1"/>
  <c r="M1037" i="1"/>
  <c r="N1037" i="1"/>
  <c r="O1037" i="1" s="1"/>
  <c r="R1037" i="1"/>
  <c r="BT1037" i="1"/>
  <c r="BU1037" i="1"/>
  <c r="BV1037" i="1"/>
  <c r="S1037" i="1"/>
  <c r="BZ1037" i="1"/>
  <c r="T1037" i="1"/>
  <c r="BI1037" i="1"/>
  <c r="U1037" i="1"/>
  <c r="V1037" i="1" s="1"/>
  <c r="CA1037" i="1"/>
  <c r="X1037" i="1"/>
  <c r="CI1037" i="1"/>
  <c r="CG1037" i="1"/>
  <c r="CJ1037" i="1" s="1"/>
  <c r="CC1037" i="1"/>
  <c r="CB1037" i="1"/>
  <c r="K1037" i="1"/>
  <c r="AX1037" i="1"/>
  <c r="AY1037" i="1"/>
  <c r="AZ1037" i="1" s="1"/>
  <c r="BB1037" i="1"/>
  <c r="BW1037" i="1"/>
  <c r="BX1037" i="1" s="1"/>
  <c r="BD1037" i="1"/>
  <c r="Y1037" i="1"/>
  <c r="BH1037" i="1"/>
  <c r="BK1037" i="1" s="1"/>
  <c r="P1037" i="1"/>
  <c r="BP1037" i="1"/>
  <c r="BO1037" i="1"/>
  <c r="BN1037" i="1"/>
  <c r="BJ1037" i="1"/>
  <c r="Z1037" i="1"/>
  <c r="AA1037" i="1"/>
  <c r="AB1037" i="1" s="1"/>
  <c r="AD1037" i="1"/>
  <c r="AE1037" i="1"/>
  <c r="AF1037" i="1"/>
  <c r="AL1037" i="1"/>
  <c r="AG1037" i="1"/>
  <c r="AH1037" i="1" s="1"/>
  <c r="AJ1037" i="1"/>
  <c r="AK1037" i="1"/>
  <c r="AM1037" i="1"/>
  <c r="AN1037" i="1" s="1"/>
  <c r="AP1037" i="1"/>
  <c r="AQ1037" i="1"/>
  <c r="AR1037" i="1"/>
  <c r="AS1037" i="1"/>
  <c r="AT1037" i="1" s="1"/>
  <c r="AV1037" i="1"/>
  <c r="AW1037" i="1"/>
  <c r="BC1037" i="1"/>
  <c r="AM1036" i="1"/>
  <c r="AK1036" i="1"/>
  <c r="AG1036" i="1"/>
  <c r="AE1036" i="1"/>
  <c r="AA1036" i="1"/>
  <c r="AV1036" i="1"/>
  <c r="AX1036" i="1"/>
  <c r="BB1036" i="1"/>
  <c r="BD1036" i="1"/>
  <c r="BI1036" i="1"/>
  <c r="BO1036" i="1"/>
  <c r="BQ1036" i="1"/>
  <c r="BU1036" i="1"/>
  <c r="BZ1036" i="1"/>
  <c r="CA1036" i="1"/>
  <c r="CB1036" i="1"/>
  <c r="CC1036" i="1"/>
  <c r="CD1036" i="1" s="1"/>
  <c r="CG1036" i="1"/>
  <c r="U1036" i="1"/>
  <c r="S1036" i="1"/>
  <c r="M1036" i="1"/>
  <c r="K1036" i="1"/>
  <c r="AD1036" i="1"/>
  <c r="AF1036" i="1"/>
  <c r="AJ1036" i="1"/>
  <c r="AL1036" i="1"/>
  <c r="AP1036" i="1"/>
  <c r="AR1036" i="1"/>
  <c r="AS1036" i="1"/>
  <c r="AT1036" i="1" s="1"/>
  <c r="AW1036" i="1"/>
  <c r="AY1036" i="1"/>
  <c r="AZ1036" i="1" s="1"/>
  <c r="BC1036" i="1"/>
  <c r="BH1036" i="1"/>
  <c r="BK1036" i="1" s="1"/>
  <c r="BJ1036" i="1"/>
  <c r="AQ1036" i="1"/>
  <c r="N1036" i="1"/>
  <c r="O1036" i="1" s="1"/>
  <c r="P1036" i="1"/>
  <c r="R1036" i="1"/>
  <c r="T1036" i="1"/>
  <c r="X1036" i="1"/>
  <c r="Z1036" i="1"/>
  <c r="BP1036" i="1"/>
  <c r="BT1036" i="1"/>
  <c r="BV1036" i="1"/>
  <c r="BW1036" i="1"/>
  <c r="BX1036" i="1" s="1"/>
  <c r="CI1036" i="1"/>
  <c r="Y1036" i="1"/>
  <c r="BE1036" i="1"/>
  <c r="BF1036" i="1" s="1"/>
  <c r="BN1036" i="1"/>
  <c r="BE1035" i="1"/>
  <c r="CG1035" i="1"/>
  <c r="BD1035" i="1"/>
  <c r="BC1035" i="1"/>
  <c r="BB1035" i="1"/>
  <c r="AY1035" i="1"/>
  <c r="AX1035" i="1"/>
  <c r="AW1035" i="1"/>
  <c r="AV1035" i="1"/>
  <c r="AS1035" i="1"/>
  <c r="AR1035" i="1"/>
  <c r="AQ1035" i="1"/>
  <c r="AP1035" i="1"/>
  <c r="AL1035" i="1"/>
  <c r="AJ1035" i="1"/>
  <c r="AF1035" i="1"/>
  <c r="AD1035" i="1"/>
  <c r="Z1035" i="1"/>
  <c r="X1035" i="1"/>
  <c r="T1035" i="1"/>
  <c r="R1035" i="1"/>
  <c r="P1035" i="1"/>
  <c r="S1035" i="1"/>
  <c r="N1035" i="1"/>
  <c r="U1035" i="1"/>
  <c r="V1035" i="1" s="1"/>
  <c r="K1035" i="1"/>
  <c r="M1035" i="1"/>
  <c r="CC1035" i="1"/>
  <c r="CB1035" i="1"/>
  <c r="BZ1035" i="1"/>
  <c r="BP1035" i="1"/>
  <c r="BN1035" i="1"/>
  <c r="BI1035" i="1"/>
  <c r="BH1035" i="1"/>
  <c r="BK1035" i="1" s="1"/>
  <c r="BV1035" i="1"/>
  <c r="BT1035" i="1"/>
  <c r="AA1035" i="1"/>
  <c r="AB1035" i="1" s="1"/>
  <c r="Y1035" i="1"/>
  <c r="AE1035" i="1"/>
  <c r="AG1035" i="1"/>
  <c r="AH1035" i="1" s="1"/>
  <c r="AK1035" i="1"/>
  <c r="AM1035" i="1"/>
  <c r="AN1035" i="1" s="1"/>
  <c r="BJ1035" i="1"/>
  <c r="BO1035" i="1"/>
  <c r="BQ1035" i="1"/>
  <c r="BR1035" i="1" s="1"/>
  <c r="BU1035" i="1"/>
  <c r="BW1035" i="1"/>
  <c r="BX1035" i="1" s="1"/>
  <c r="CI1035" i="1"/>
  <c r="CA1035" i="1"/>
  <c r="AD1034" i="1"/>
  <c r="AG1034" i="1"/>
  <c r="AK1034" i="1"/>
  <c r="AL1034" i="1"/>
  <c r="AQ1034" i="1"/>
  <c r="AS1034" i="1"/>
  <c r="AW1034" i="1"/>
  <c r="AY1034" i="1"/>
  <c r="BB1034" i="1"/>
  <c r="BD1034" i="1"/>
  <c r="BI1034" i="1"/>
  <c r="BJ1034" i="1"/>
  <c r="BN1034" i="1"/>
  <c r="BP1034" i="1"/>
  <c r="BT1034" i="1"/>
  <c r="BV1034" i="1"/>
  <c r="BW1034" i="1"/>
  <c r="BX1034" i="1" s="1"/>
  <c r="BZ1034" i="1"/>
  <c r="CA1034" i="1"/>
  <c r="CB1034" i="1"/>
  <c r="CC1034" i="1"/>
  <c r="CD1034" i="1" s="1"/>
  <c r="CG1034" i="1"/>
  <c r="AR1034" i="1"/>
  <c r="AV1034" i="1"/>
  <c r="M1034" i="1"/>
  <c r="N1034" i="1"/>
  <c r="O1034" i="1" s="1"/>
  <c r="P1034" i="1"/>
  <c r="R1034" i="1"/>
  <c r="T1034" i="1"/>
  <c r="AX1034" i="1"/>
  <c r="AA1034" i="1"/>
  <c r="AE1034" i="1"/>
  <c r="AF1034" i="1"/>
  <c r="AJ1034" i="1"/>
  <c r="AM1034" i="1"/>
  <c r="AN1034" i="1" s="1"/>
  <c r="AP1034" i="1"/>
  <c r="BC1034" i="1"/>
  <c r="BE1034" i="1"/>
  <c r="BF1034" i="1" s="1"/>
  <c r="BH1034" i="1"/>
  <c r="BK1034" i="1" s="1"/>
  <c r="BL1034" i="1" s="1"/>
  <c r="BO1034" i="1"/>
  <c r="BQ1034" i="1"/>
  <c r="BR1034" i="1" s="1"/>
  <c r="BU1034" i="1"/>
  <c r="CI1034" i="1"/>
  <c r="K1034" i="1"/>
  <c r="S1034" i="1"/>
  <c r="X1034" i="1"/>
  <c r="Z1034" i="1"/>
  <c r="U1034" i="1"/>
  <c r="V1034" i="1" s="1"/>
  <c r="Y1034" i="1"/>
  <c r="K1033" i="1"/>
  <c r="AR1033" i="1"/>
  <c r="AS1033" i="1"/>
  <c r="AT1033" i="1" s="1"/>
  <c r="AW1033" i="1"/>
  <c r="AY1033" i="1"/>
  <c r="X1033" i="1"/>
  <c r="BC1033" i="1"/>
  <c r="BD1033" i="1"/>
  <c r="BH1033" i="1"/>
  <c r="BK1033" i="1" s="1"/>
  <c r="BI1033" i="1"/>
  <c r="BJ1033" i="1"/>
  <c r="BN1033" i="1"/>
  <c r="AD1033" i="1"/>
  <c r="BO1033" i="1"/>
  <c r="BP1033" i="1"/>
  <c r="BQ1033" i="1"/>
  <c r="BR1033" i="1" s="1"/>
  <c r="BT1033" i="1"/>
  <c r="BU1033" i="1"/>
  <c r="BV1033" i="1"/>
  <c r="BW1033" i="1"/>
  <c r="BX1033" i="1" s="1"/>
  <c r="BZ1033" i="1"/>
  <c r="CA1033" i="1"/>
  <c r="CB1033" i="1"/>
  <c r="CC1033" i="1"/>
  <c r="CD1033" i="1" s="1"/>
  <c r="CG1033" i="1"/>
  <c r="T1033" i="1"/>
  <c r="R1033" i="1"/>
  <c r="P1033" i="1"/>
  <c r="AF1033" i="1"/>
  <c r="AJ1033" i="1"/>
  <c r="AL1033" i="1"/>
  <c r="AM1033" i="1"/>
  <c r="AN1033" i="1" s="1"/>
  <c r="Z1033" i="1"/>
  <c r="CI1033" i="1"/>
  <c r="BE1033" i="1"/>
  <c r="BF1033" i="1" s="1"/>
  <c r="BB1033" i="1"/>
  <c r="N1033" i="1"/>
  <c r="AX1033" i="1"/>
  <c r="AV1033" i="1"/>
  <c r="AQ1033" i="1"/>
  <c r="AP1033" i="1"/>
  <c r="AK1033" i="1"/>
  <c r="AG1033" i="1"/>
  <c r="AH1033" i="1" s="1"/>
  <c r="AE1033" i="1"/>
  <c r="AA1033" i="1"/>
  <c r="AB1033" i="1" s="1"/>
  <c r="Y1033" i="1"/>
  <c r="U1033" i="1"/>
  <c r="V1033" i="1" s="1"/>
  <c r="S1033" i="1"/>
  <c r="M1033" i="1"/>
  <c r="BC1032" i="1"/>
  <c r="BB1032" i="1"/>
  <c r="AY1032" i="1"/>
  <c r="AX1032" i="1"/>
  <c r="AW1032" i="1"/>
  <c r="AV1032" i="1"/>
  <c r="AS1032" i="1"/>
  <c r="AR1032" i="1"/>
  <c r="AQ1032" i="1"/>
  <c r="AP1032" i="1"/>
  <c r="AM1032" i="1"/>
  <c r="AL1032" i="1"/>
  <c r="AK1032" i="1"/>
  <c r="AJ1032" i="1"/>
  <c r="AG1032" i="1"/>
  <c r="AF1032" i="1"/>
  <c r="AE1032" i="1"/>
  <c r="AD1032" i="1"/>
  <c r="AA1032" i="1"/>
  <c r="Z1032" i="1"/>
  <c r="Y1032" i="1"/>
  <c r="X1032" i="1"/>
  <c r="U1032" i="1"/>
  <c r="T1032" i="1"/>
  <c r="S1032" i="1"/>
  <c r="R1032" i="1"/>
  <c r="P1032" i="1"/>
  <c r="N1032" i="1"/>
  <c r="M1032" i="1"/>
  <c r="K1032" i="1"/>
  <c r="CI1032" i="1"/>
  <c r="CG1032" i="1"/>
  <c r="CJ1032" i="1" s="1"/>
  <c r="CC1032" i="1"/>
  <c r="CB1032" i="1"/>
  <c r="CA1032" i="1"/>
  <c r="BZ1032" i="1"/>
  <c r="BW1032" i="1"/>
  <c r="BV1032" i="1"/>
  <c r="BU1032" i="1"/>
  <c r="BT1032" i="1"/>
  <c r="BQ1032" i="1"/>
  <c r="BP1032" i="1"/>
  <c r="BO1032" i="1"/>
  <c r="BN1032" i="1"/>
  <c r="BJ1032" i="1"/>
  <c r="BI1032" i="1"/>
  <c r="BH1032" i="1"/>
  <c r="BK1032" i="1" s="1"/>
  <c r="BL1032" i="1" s="1"/>
  <c r="BE1032" i="1"/>
  <c r="BD1032" i="1"/>
  <c r="BD1031" i="1"/>
  <c r="AJ1031" i="1"/>
  <c r="AG1031" i="1"/>
  <c r="AF1031" i="1"/>
  <c r="AE1031" i="1"/>
  <c r="AD1031" i="1"/>
  <c r="AA1031" i="1"/>
  <c r="Z1031" i="1"/>
  <c r="Y1031" i="1"/>
  <c r="X1031" i="1"/>
  <c r="T1031" i="1"/>
  <c r="S1031" i="1"/>
  <c r="BO1031" i="1"/>
  <c r="U1031" i="1"/>
  <c r="V1031" i="1" s="1"/>
  <c r="P1031" i="1"/>
  <c r="N1031" i="1"/>
  <c r="R1031" i="1"/>
  <c r="M1031" i="1"/>
  <c r="K1031" i="1"/>
  <c r="CI1031" i="1"/>
  <c r="AK1031" i="1"/>
  <c r="AL1031" i="1"/>
  <c r="AM1031" i="1"/>
  <c r="AN1031" i="1" s="1"/>
  <c r="AP1031" i="1"/>
  <c r="AQ1031" i="1"/>
  <c r="AR1031" i="1"/>
  <c r="AS1031" i="1"/>
  <c r="AT1031" i="1" s="1"/>
  <c r="AV1031" i="1"/>
  <c r="AW1031" i="1"/>
  <c r="AX1031" i="1"/>
  <c r="AY1031" i="1"/>
  <c r="AZ1031" i="1" s="1"/>
  <c r="BB1031" i="1"/>
  <c r="BC1031" i="1"/>
  <c r="BE1031" i="1"/>
  <c r="BF1031" i="1" s="1"/>
  <c r="BH1031" i="1"/>
  <c r="BK1031" i="1" s="1"/>
  <c r="BI1031" i="1"/>
  <c r="BJ1031" i="1"/>
  <c r="BN1031" i="1"/>
  <c r="BP1031" i="1"/>
  <c r="BQ1031" i="1"/>
  <c r="BR1031" i="1" s="1"/>
  <c r="BT1031" i="1"/>
  <c r="BU1031" i="1"/>
  <c r="BV1031" i="1"/>
  <c r="BW1031" i="1"/>
  <c r="BX1031" i="1" s="1"/>
  <c r="BZ1031" i="1"/>
  <c r="CA1031" i="1"/>
  <c r="CB1031" i="1"/>
  <c r="CC1031" i="1"/>
  <c r="CD1031" i="1" s="1"/>
  <c r="CG1031" i="1"/>
  <c r="CJ1031" i="1" s="1"/>
  <c r="CG1030" i="1"/>
  <c r="CI1030" i="1"/>
  <c r="BI1030" i="1"/>
  <c r="BE1030" i="1"/>
  <c r="BC1030" i="1"/>
  <c r="AY1030" i="1"/>
  <c r="AW1030" i="1"/>
  <c r="AS1030" i="1"/>
  <c r="AQ1030" i="1"/>
  <c r="AM1030" i="1"/>
  <c r="AK1030" i="1"/>
  <c r="N1030" i="1"/>
  <c r="CC1030" i="1"/>
  <c r="CA1030" i="1"/>
  <c r="BZ1030" i="1"/>
  <c r="AJ1030" i="1"/>
  <c r="AF1030" i="1"/>
  <c r="BW1030" i="1"/>
  <c r="BV1030" i="1"/>
  <c r="BU1030" i="1"/>
  <c r="BT1030" i="1"/>
  <c r="BQ1030" i="1"/>
  <c r="BP1030" i="1"/>
  <c r="BO1030" i="1"/>
  <c r="BN1030" i="1"/>
  <c r="BH1030" i="1"/>
  <c r="BK1030" i="1" s="1"/>
  <c r="BD1030" i="1"/>
  <c r="BB1030" i="1"/>
  <c r="AX1030" i="1"/>
  <c r="AV1030" i="1"/>
  <c r="M1030" i="1"/>
  <c r="AR1030" i="1"/>
  <c r="AP1030" i="1"/>
  <c r="AL1030" i="1"/>
  <c r="AG1030" i="1"/>
  <c r="AH1030" i="1" s="1"/>
  <c r="AE1030" i="1"/>
  <c r="K1030" i="1"/>
  <c r="AA1030" i="1"/>
  <c r="Z1030" i="1"/>
  <c r="X1030" i="1"/>
  <c r="T1030" i="1"/>
  <c r="AD1030" i="1"/>
  <c r="Y1030" i="1"/>
  <c r="U1030" i="1"/>
  <c r="V1030" i="1" s="1"/>
  <c r="S1030" i="1"/>
  <c r="R1030" i="1"/>
  <c r="P1030" i="1"/>
  <c r="BJ1030" i="1"/>
  <c r="CB1030" i="1"/>
  <c r="AL1029" i="1"/>
  <c r="AK1029" i="1"/>
  <c r="AJ1029" i="1"/>
  <c r="AG1029" i="1"/>
  <c r="AF1029" i="1"/>
  <c r="AE1029" i="1"/>
  <c r="CI1029" i="1"/>
  <c r="CG1029" i="1"/>
  <c r="CJ1029" i="1" s="1"/>
  <c r="CC1029" i="1"/>
  <c r="CB1029" i="1"/>
  <c r="CA1029" i="1"/>
  <c r="BZ1029" i="1"/>
  <c r="BW1029" i="1"/>
  <c r="K1029" i="1"/>
  <c r="BV1029" i="1"/>
  <c r="BU1029" i="1"/>
  <c r="BT1029" i="1"/>
  <c r="BQ1029" i="1"/>
  <c r="BP1029" i="1"/>
  <c r="BO1029" i="1"/>
  <c r="BN1029" i="1"/>
  <c r="BJ1029" i="1"/>
  <c r="BI1029" i="1"/>
  <c r="BH1029" i="1"/>
  <c r="BK1029" i="1" s="1"/>
  <c r="BL1029" i="1" s="1"/>
  <c r="BE1029" i="1"/>
  <c r="BD1029" i="1"/>
  <c r="BC1029" i="1"/>
  <c r="BB1029" i="1"/>
  <c r="AY1029" i="1"/>
  <c r="AX1029" i="1"/>
  <c r="AW1029" i="1"/>
  <c r="AV1029" i="1"/>
  <c r="AS1029" i="1"/>
  <c r="AR1029" i="1"/>
  <c r="AQ1029" i="1"/>
  <c r="AP1029" i="1"/>
  <c r="AM1029" i="1"/>
  <c r="AN1029" i="1" s="1"/>
  <c r="AD1029" i="1"/>
  <c r="AA1029" i="1"/>
  <c r="Z1029" i="1"/>
  <c r="Y1029" i="1"/>
  <c r="X1029" i="1"/>
  <c r="U1029" i="1"/>
  <c r="T1029" i="1"/>
  <c r="S1029" i="1"/>
  <c r="R1029" i="1"/>
  <c r="P1029" i="1"/>
  <c r="N1029" i="1"/>
  <c r="M1029" i="1"/>
  <c r="CC1028" i="1"/>
  <c r="CG1028" i="1"/>
  <c r="K1028" i="1"/>
  <c r="N1028" i="1"/>
  <c r="T1028" i="1"/>
  <c r="Y1028" i="1"/>
  <c r="AD1028" i="1"/>
  <c r="AK1028" i="1"/>
  <c r="AQ1028" i="1"/>
  <c r="AV1028" i="1"/>
  <c r="Z1028" i="1"/>
  <c r="AY1028" i="1"/>
  <c r="BC1028" i="1"/>
  <c r="BE1028" i="1"/>
  <c r="BH1028" i="1"/>
  <c r="BK1028" i="1" s="1"/>
  <c r="BJ1028" i="1"/>
  <c r="M1028" i="1"/>
  <c r="P1028" i="1"/>
  <c r="R1028" i="1"/>
  <c r="U1028" i="1"/>
  <c r="V1028" i="1" s="1"/>
  <c r="X1028" i="1"/>
  <c r="AA1028" i="1"/>
  <c r="AB1028" i="1" s="1"/>
  <c r="AE1028" i="1"/>
  <c r="AG1028" i="1"/>
  <c r="BP1028" i="1"/>
  <c r="AJ1028" i="1"/>
  <c r="AM1028" i="1"/>
  <c r="S1028" i="1"/>
  <c r="BN1028" i="1"/>
  <c r="BT1028" i="1"/>
  <c r="BU1028" i="1"/>
  <c r="BW1028" i="1"/>
  <c r="BZ1028" i="1"/>
  <c r="CA1028" i="1"/>
  <c r="CB1028" i="1"/>
  <c r="CI1028" i="1"/>
  <c r="BV1028" i="1"/>
  <c r="BQ1028" i="1"/>
  <c r="BR1028" i="1" s="1"/>
  <c r="BO1028" i="1"/>
  <c r="BI1028" i="1"/>
  <c r="BD1028" i="1"/>
  <c r="BB1028" i="1"/>
  <c r="AX1028" i="1"/>
  <c r="AR1028" i="1"/>
  <c r="AW1028" i="1"/>
  <c r="AS1028" i="1"/>
  <c r="AT1028" i="1" s="1"/>
  <c r="AL1028" i="1"/>
  <c r="AF1028" i="1"/>
  <c r="AP1028" i="1"/>
  <c r="AJ1027" i="1"/>
  <c r="AL1027" i="1"/>
  <c r="AQ1027" i="1"/>
  <c r="AS1027" i="1"/>
  <c r="AW1027" i="1"/>
  <c r="AX1027" i="1"/>
  <c r="BC1027" i="1"/>
  <c r="BE1027" i="1"/>
  <c r="BI1027" i="1"/>
  <c r="BJ1027" i="1"/>
  <c r="BO1027" i="1"/>
  <c r="BQ1027" i="1"/>
  <c r="BT1027" i="1"/>
  <c r="BU1027" i="1"/>
  <c r="BV1027" i="1"/>
  <c r="BW1027" i="1"/>
  <c r="BX1027" i="1" s="1"/>
  <c r="BZ1027" i="1"/>
  <c r="CA1027" i="1"/>
  <c r="CB1027" i="1"/>
  <c r="CC1027" i="1"/>
  <c r="CD1027" i="1" s="1"/>
  <c r="CG1027" i="1"/>
  <c r="R1027" i="1"/>
  <c r="T1027" i="1"/>
  <c r="X1027" i="1"/>
  <c r="Z1027" i="1"/>
  <c r="AE1027" i="1"/>
  <c r="AG1027" i="1"/>
  <c r="AK1027" i="1"/>
  <c r="AM1027" i="1"/>
  <c r="AN1027" i="1" s="1"/>
  <c r="CI1027" i="1"/>
  <c r="BP1027" i="1"/>
  <c r="BN1027" i="1"/>
  <c r="BH1027" i="1"/>
  <c r="BK1027" i="1" s="1"/>
  <c r="BL1027" i="1" s="1"/>
  <c r="BD1027" i="1"/>
  <c r="BB1027" i="1"/>
  <c r="AY1027" i="1"/>
  <c r="AZ1027" i="1" s="1"/>
  <c r="AV1027" i="1"/>
  <c r="AP1027" i="1"/>
  <c r="AR1027" i="1"/>
  <c r="K1027" i="1"/>
  <c r="M1027" i="1"/>
  <c r="N1027" i="1"/>
  <c r="O1027" i="1" s="1"/>
  <c r="P1027" i="1"/>
  <c r="S1027" i="1"/>
  <c r="U1027" i="1"/>
  <c r="V1027" i="1" s="1"/>
  <c r="Y1027" i="1"/>
  <c r="AA1027" i="1"/>
  <c r="AB1027" i="1" s="1"/>
  <c r="AD1027" i="1"/>
  <c r="AF1027" i="1"/>
  <c r="M1026" i="1"/>
  <c r="CG1026" i="1"/>
  <c r="BE1026" i="1"/>
  <c r="BH1026" i="1"/>
  <c r="BK1026" i="1" s="1"/>
  <c r="BN1026" i="1"/>
  <c r="BQ1026" i="1"/>
  <c r="BU1026" i="1"/>
  <c r="BZ1026" i="1"/>
  <c r="CA1026" i="1"/>
  <c r="CB1026" i="1"/>
  <c r="CC1026" i="1"/>
  <c r="CD1026" i="1" s="1"/>
  <c r="BV1026" i="1"/>
  <c r="BB1026" i="1"/>
  <c r="AL1026" i="1"/>
  <c r="AW1026" i="1"/>
  <c r="AS1026" i="1"/>
  <c r="AQ1026" i="1"/>
  <c r="AM1026" i="1"/>
  <c r="AN1026" i="1" s="1"/>
  <c r="AG1026" i="1"/>
  <c r="AF1026" i="1"/>
  <c r="AD1026" i="1"/>
  <c r="AA1026" i="1"/>
  <c r="X1026" i="1"/>
  <c r="U1026" i="1"/>
  <c r="T1026" i="1"/>
  <c r="S1026" i="1"/>
  <c r="K1026" i="1"/>
  <c r="Y1026" i="1"/>
  <c r="Z1026" i="1"/>
  <c r="AE1026" i="1"/>
  <c r="AJ1026" i="1"/>
  <c r="AK1026" i="1"/>
  <c r="AP1026" i="1"/>
  <c r="AR1026" i="1"/>
  <c r="AV1026" i="1"/>
  <c r="AX1026" i="1"/>
  <c r="BC1026" i="1"/>
  <c r="BD1026" i="1"/>
  <c r="BI1026" i="1"/>
  <c r="BJ1026" i="1"/>
  <c r="BO1026" i="1"/>
  <c r="BP1026" i="1"/>
  <c r="BT1026" i="1"/>
  <c r="AY1026" i="1"/>
  <c r="AZ1026" i="1" s="1"/>
  <c r="BW1026" i="1"/>
  <c r="BX1026" i="1" s="1"/>
  <c r="CI1026" i="1"/>
  <c r="R1026" i="1"/>
  <c r="P1026" i="1"/>
  <c r="N1026" i="1"/>
  <c r="O1026" i="1" s="1"/>
  <c r="CI1025" i="1"/>
  <c r="AD1025" i="1"/>
  <c r="AJ1025" i="1"/>
  <c r="BW1025" i="1"/>
  <c r="AL1025" i="1"/>
  <c r="AP1025" i="1"/>
  <c r="AR1025" i="1"/>
  <c r="AV1025" i="1"/>
  <c r="AM1025" i="1"/>
  <c r="AN1025" i="1" s="1"/>
  <c r="AQ1025" i="1"/>
  <c r="AS1025" i="1"/>
  <c r="AT1025" i="1" s="1"/>
  <c r="AW1025" i="1"/>
  <c r="BC1025" i="1"/>
  <c r="BE1025" i="1"/>
  <c r="BH1025" i="1"/>
  <c r="BK1025" i="1" s="1"/>
  <c r="BN1025" i="1"/>
  <c r="BQ1025" i="1"/>
  <c r="BT1025" i="1"/>
  <c r="BV1025" i="1"/>
  <c r="BZ1025" i="1"/>
  <c r="CA1025" i="1"/>
  <c r="CB1025" i="1"/>
  <c r="CC1025" i="1"/>
  <c r="CD1025" i="1" s="1"/>
  <c r="CG1025" i="1"/>
  <c r="CJ1025" i="1" s="1"/>
  <c r="AX1025" i="1"/>
  <c r="BB1025" i="1"/>
  <c r="BD1025" i="1"/>
  <c r="N1025" i="1"/>
  <c r="P1025" i="1"/>
  <c r="R1025" i="1"/>
  <c r="T1025" i="1"/>
  <c r="X1025" i="1"/>
  <c r="Z1025" i="1"/>
  <c r="BI1025" i="1"/>
  <c r="BJ1025" i="1"/>
  <c r="S1025" i="1"/>
  <c r="AY1025" i="1"/>
  <c r="AZ1025" i="1" s="1"/>
  <c r="U1025" i="1"/>
  <c r="V1025" i="1" s="1"/>
  <c r="BU1025" i="1"/>
  <c r="Y1025" i="1"/>
  <c r="AA1025" i="1"/>
  <c r="AB1025" i="1" s="1"/>
  <c r="AE1025" i="1"/>
  <c r="AG1025" i="1"/>
  <c r="AK1025" i="1"/>
  <c r="BO1025" i="1"/>
  <c r="AF1025" i="1"/>
  <c r="BP1025" i="1"/>
  <c r="M1025" i="1"/>
  <c r="K1025" i="1"/>
  <c r="M1024" i="1"/>
  <c r="K1024" i="1"/>
  <c r="AA1024" i="1"/>
  <c r="AD1024" i="1"/>
  <c r="AE1024" i="1"/>
  <c r="CI1024" i="1"/>
  <c r="CG1024" i="1"/>
  <c r="CJ1024" i="1" s="1"/>
  <c r="CC1024" i="1"/>
  <c r="CB1024" i="1"/>
  <c r="CA1024" i="1"/>
  <c r="BZ1024" i="1"/>
  <c r="BW1024" i="1"/>
  <c r="BV1024" i="1"/>
  <c r="BU1024" i="1"/>
  <c r="BT1024" i="1"/>
  <c r="BQ1024" i="1"/>
  <c r="BP1024" i="1"/>
  <c r="BO1024" i="1"/>
  <c r="BN1024" i="1"/>
  <c r="BI1024" i="1"/>
  <c r="BH1024" i="1"/>
  <c r="BK1024" i="1" s="1"/>
  <c r="BE1024" i="1"/>
  <c r="BD1024" i="1"/>
  <c r="BC1024" i="1"/>
  <c r="BB1024" i="1"/>
  <c r="AX1024" i="1"/>
  <c r="AF1024" i="1"/>
  <c r="AG1024" i="1"/>
  <c r="AH1024" i="1" s="1"/>
  <c r="AJ1024" i="1"/>
  <c r="AK1024" i="1"/>
  <c r="AL1024" i="1"/>
  <c r="AM1024" i="1"/>
  <c r="AN1024" i="1" s="1"/>
  <c r="AP1024" i="1"/>
  <c r="AQ1024" i="1"/>
  <c r="AR1024" i="1"/>
  <c r="AS1024" i="1"/>
  <c r="AT1024" i="1" s="1"/>
  <c r="AV1024" i="1"/>
  <c r="AW1024" i="1"/>
  <c r="N1024" i="1"/>
  <c r="O1024" i="1" s="1"/>
  <c r="P1024" i="1"/>
  <c r="R1024" i="1"/>
  <c r="T1024" i="1"/>
  <c r="U1024" i="1"/>
  <c r="V1024" i="1" s="1"/>
  <c r="X1024" i="1"/>
  <c r="Y1024" i="1"/>
  <c r="AY1024" i="1"/>
  <c r="AZ1024" i="1" s="1"/>
  <c r="Z1024" i="1"/>
  <c r="S1024" i="1"/>
  <c r="BJ1024" i="1"/>
  <c r="BI1023" i="1"/>
  <c r="BH1023" i="1"/>
  <c r="BK1023" i="1" s="1"/>
  <c r="BE1023" i="1"/>
  <c r="BD1023" i="1"/>
  <c r="BB1023" i="1"/>
  <c r="CA1023" i="1"/>
  <c r="BW1023" i="1"/>
  <c r="AY1023" i="1"/>
  <c r="AX1023" i="1"/>
  <c r="AW1023" i="1"/>
  <c r="AV1023" i="1"/>
  <c r="AS1023" i="1"/>
  <c r="AJ1023" i="1"/>
  <c r="AG1023" i="1"/>
  <c r="AF1023" i="1"/>
  <c r="AE1023" i="1"/>
  <c r="AD1023" i="1"/>
  <c r="Z1023" i="1"/>
  <c r="Y1023" i="1"/>
  <c r="X1023" i="1"/>
  <c r="U1023" i="1"/>
  <c r="T1023" i="1"/>
  <c r="S1023" i="1"/>
  <c r="R1023" i="1"/>
  <c r="AL1023" i="1"/>
  <c r="P1023" i="1"/>
  <c r="N1023" i="1"/>
  <c r="M1023" i="1"/>
  <c r="K1023" i="1"/>
  <c r="AA1023" i="1"/>
  <c r="AB1023" i="1" s="1"/>
  <c r="BC1023" i="1"/>
  <c r="AR1023" i="1"/>
  <c r="AQ1023" i="1"/>
  <c r="AP1023" i="1"/>
  <c r="AM1023" i="1"/>
  <c r="AN1023" i="1" s="1"/>
  <c r="CC1023" i="1"/>
  <c r="AK1023" i="1"/>
  <c r="CG1023" i="1"/>
  <c r="CI1023" i="1"/>
  <c r="CB1023" i="1"/>
  <c r="BZ1023" i="1"/>
  <c r="BV1023" i="1"/>
  <c r="BU1023" i="1"/>
  <c r="BT1023" i="1"/>
  <c r="BQ1023" i="1"/>
  <c r="BP1023" i="1"/>
  <c r="BO1023" i="1"/>
  <c r="BN1023" i="1"/>
  <c r="BJ1023" i="1"/>
  <c r="AY1022" i="1"/>
  <c r="BB1022" i="1"/>
  <c r="AD1022" i="1"/>
  <c r="AF1022" i="1"/>
  <c r="AL1022" i="1"/>
  <c r="AR1022" i="1"/>
  <c r="AW1022" i="1"/>
  <c r="BC1022" i="1"/>
  <c r="BH1022" i="1"/>
  <c r="BK1022" i="1" s="1"/>
  <c r="BJ1022" i="1"/>
  <c r="AP1022" i="1"/>
  <c r="AM1022" i="1"/>
  <c r="AN1022" i="1" s="1"/>
  <c r="AJ1022" i="1"/>
  <c r="AG1022" i="1"/>
  <c r="AH1022" i="1" s="1"/>
  <c r="AE1022" i="1"/>
  <c r="AA1022" i="1"/>
  <c r="S1022" i="1"/>
  <c r="AS1022" i="1"/>
  <c r="AT1022" i="1" s="1"/>
  <c r="CI1022" i="1"/>
  <c r="Y1022" i="1"/>
  <c r="T1022" i="1"/>
  <c r="N1022" i="1"/>
  <c r="BE1022" i="1"/>
  <c r="AV1022" i="1"/>
  <c r="CG1022" i="1"/>
  <c r="CJ1022" i="1" s="1"/>
  <c r="CC1022" i="1"/>
  <c r="CB1022" i="1"/>
  <c r="CA1022" i="1"/>
  <c r="BZ1022" i="1"/>
  <c r="BW1022" i="1"/>
  <c r="BV1022" i="1"/>
  <c r="BU1022" i="1"/>
  <c r="BT1022" i="1"/>
  <c r="BQ1022" i="1"/>
  <c r="BP1022" i="1"/>
  <c r="BO1022" i="1"/>
  <c r="BN1022" i="1"/>
  <c r="BI1022" i="1"/>
  <c r="BD1022" i="1"/>
  <c r="AX1022" i="1"/>
  <c r="AQ1022" i="1"/>
  <c r="AK1022" i="1"/>
  <c r="Z1022" i="1"/>
  <c r="X1022" i="1"/>
  <c r="U1022" i="1"/>
  <c r="V1022" i="1" s="1"/>
  <c r="R1022" i="1"/>
  <c r="P1022" i="1"/>
  <c r="M1022" i="1"/>
  <c r="K1022" i="1"/>
  <c r="T1021" i="1"/>
  <c r="BI1021" i="1"/>
  <c r="AA1021" i="1"/>
  <c r="Z1021" i="1"/>
  <c r="AW1021" i="1"/>
  <c r="AS1021" i="1"/>
  <c r="AQ1021" i="1"/>
  <c r="BU1021" i="1"/>
  <c r="Y1021" i="1"/>
  <c r="X1021" i="1"/>
  <c r="U1021" i="1"/>
  <c r="V1021" i="1" s="1"/>
  <c r="BQ1021" i="1"/>
  <c r="S1021" i="1"/>
  <c r="R1021" i="1"/>
  <c r="P1021" i="1"/>
  <c r="N1021" i="1"/>
  <c r="K1021" i="1"/>
  <c r="BV1021" i="1"/>
  <c r="AJ1021" i="1"/>
  <c r="AG1021" i="1"/>
  <c r="AF1021" i="1"/>
  <c r="AM1021" i="1"/>
  <c r="BT1021" i="1"/>
  <c r="AK1021" i="1"/>
  <c r="BP1021" i="1"/>
  <c r="BN1021" i="1"/>
  <c r="BH1021" i="1"/>
  <c r="BK1021" i="1" s="1"/>
  <c r="BD1021" i="1"/>
  <c r="BE1021" i="1"/>
  <c r="BF1021" i="1" s="1"/>
  <c r="BC1021" i="1"/>
  <c r="AY1021" i="1"/>
  <c r="BB1021" i="1"/>
  <c r="AX1021" i="1"/>
  <c r="AV1021" i="1"/>
  <c r="AR1021" i="1"/>
  <c r="AP1021" i="1"/>
  <c r="AL1021" i="1"/>
  <c r="BJ1021" i="1"/>
  <c r="BO1021" i="1"/>
  <c r="AE1021" i="1"/>
  <c r="AD1021" i="1"/>
  <c r="M1021" i="1"/>
  <c r="CI1021" i="1"/>
  <c r="CG1021" i="1"/>
  <c r="CJ1021" i="1" s="1"/>
  <c r="CC1021" i="1"/>
  <c r="CB1021" i="1"/>
  <c r="CA1021" i="1"/>
  <c r="BZ1021" i="1"/>
  <c r="BW1021" i="1"/>
  <c r="BX1021" i="1" s="1"/>
  <c r="BC1020" i="1"/>
  <c r="AX1020" i="1"/>
  <c r="AV1020" i="1"/>
  <c r="AR1020" i="1"/>
  <c r="AP1020" i="1"/>
  <c r="AK1020" i="1"/>
  <c r="AD1020" i="1"/>
  <c r="Z1020" i="1"/>
  <c r="X1020" i="1"/>
  <c r="T1020" i="1"/>
  <c r="R1020" i="1"/>
  <c r="P1020" i="1"/>
  <c r="N1020" i="1"/>
  <c r="AA1020" i="1"/>
  <c r="AB1020" i="1" s="1"/>
  <c r="Y1020" i="1"/>
  <c r="U1020" i="1"/>
  <c r="V1020" i="1" s="1"/>
  <c r="CI1020" i="1"/>
  <c r="CG1020" i="1"/>
  <c r="CJ1020" i="1" s="1"/>
  <c r="CC1020" i="1"/>
  <c r="CB1020" i="1"/>
  <c r="CA1020" i="1"/>
  <c r="BZ1020" i="1"/>
  <c r="BW1020" i="1"/>
  <c r="BV1020" i="1"/>
  <c r="BU1020" i="1"/>
  <c r="BQ1020" i="1"/>
  <c r="BP1020" i="1"/>
  <c r="BN1020" i="1"/>
  <c r="BJ1020" i="1"/>
  <c r="BI1020" i="1"/>
  <c r="BD1020" i="1"/>
  <c r="BB1020" i="1"/>
  <c r="AY1020" i="1"/>
  <c r="AZ1020" i="1" s="1"/>
  <c r="AW1020" i="1"/>
  <c r="AS1020" i="1"/>
  <c r="AT1020" i="1" s="1"/>
  <c r="AQ1020" i="1"/>
  <c r="AM1020" i="1"/>
  <c r="AL1020" i="1"/>
  <c r="AJ1020" i="1"/>
  <c r="AF1020" i="1"/>
  <c r="S1020" i="1"/>
  <c r="M1020" i="1"/>
  <c r="K1020" i="1"/>
  <c r="AE1020" i="1"/>
  <c r="BT1020" i="1"/>
  <c r="BO1020" i="1"/>
  <c r="BH1020" i="1"/>
  <c r="BK1020" i="1" s="1"/>
  <c r="BL1020" i="1" s="1"/>
  <c r="BE1020" i="1"/>
  <c r="BF1020" i="1" s="1"/>
  <c r="AG1020" i="1"/>
  <c r="AH1020" i="1" s="1"/>
  <c r="AR1019" i="1"/>
  <c r="AP1019" i="1"/>
  <c r="AK1019" i="1"/>
  <c r="AG1019" i="1"/>
  <c r="AE1019" i="1"/>
  <c r="Z1019" i="1"/>
  <c r="X1019" i="1"/>
  <c r="T1019" i="1"/>
  <c r="R1019" i="1"/>
  <c r="P1019" i="1"/>
  <c r="N1019" i="1"/>
  <c r="M1019" i="1"/>
  <c r="K1019" i="1"/>
  <c r="AS1019" i="1"/>
  <c r="AT1019" i="1" s="1"/>
  <c r="AX1019" i="1"/>
  <c r="BB1019" i="1"/>
  <c r="BD1019" i="1"/>
  <c r="BH1019" i="1"/>
  <c r="BK1019" i="1" s="1"/>
  <c r="BI1019" i="1"/>
  <c r="BJ1019" i="1"/>
  <c r="BN1019" i="1"/>
  <c r="BP1019" i="1"/>
  <c r="S1019" i="1"/>
  <c r="U1019" i="1"/>
  <c r="V1019" i="1" s="1"/>
  <c r="Y1019" i="1"/>
  <c r="AA1019" i="1"/>
  <c r="AB1019" i="1" s="1"/>
  <c r="AD1019" i="1"/>
  <c r="AF1019" i="1"/>
  <c r="AJ1019" i="1"/>
  <c r="AL1019" i="1"/>
  <c r="AM1019" i="1"/>
  <c r="AN1019" i="1" s="1"/>
  <c r="AQ1019" i="1"/>
  <c r="CI1019" i="1"/>
  <c r="CG1019" i="1"/>
  <c r="CJ1019" i="1" s="1"/>
  <c r="CC1019" i="1"/>
  <c r="CB1019" i="1"/>
  <c r="CA1019" i="1"/>
  <c r="BZ1019" i="1"/>
  <c r="BW1019" i="1"/>
  <c r="BV1019" i="1"/>
  <c r="BU1019" i="1"/>
  <c r="BT1019" i="1"/>
  <c r="BQ1019" i="1"/>
  <c r="BR1019" i="1" s="1"/>
  <c r="BO1019" i="1"/>
  <c r="BE1019" i="1"/>
  <c r="BF1019" i="1" s="1"/>
  <c r="BC1019" i="1"/>
  <c r="AY1019" i="1"/>
  <c r="AZ1019" i="1" s="1"/>
  <c r="AW1019" i="1"/>
  <c r="AV1019" i="1"/>
  <c r="P1018" i="1"/>
  <c r="R1018" i="1"/>
  <c r="T1018" i="1"/>
  <c r="X1018" i="1"/>
  <c r="Z1018" i="1"/>
  <c r="AD1018" i="1"/>
  <c r="AF1018" i="1"/>
  <c r="AJ1018" i="1"/>
  <c r="AL1018" i="1"/>
  <c r="BC1018" i="1"/>
  <c r="BE1018" i="1"/>
  <c r="BN1018" i="1"/>
  <c r="BQ1018" i="1"/>
  <c r="BT1018" i="1"/>
  <c r="BV1018" i="1"/>
  <c r="BZ1018" i="1"/>
  <c r="CC1018" i="1"/>
  <c r="AS1018" i="1"/>
  <c r="CI1018" i="1"/>
  <c r="CG1018" i="1"/>
  <c r="CJ1018" i="1" s="1"/>
  <c r="CB1018" i="1"/>
  <c r="CA1018" i="1"/>
  <c r="BW1018" i="1"/>
  <c r="BX1018" i="1" s="1"/>
  <c r="BU1018" i="1"/>
  <c r="BP1018" i="1"/>
  <c r="BO1018" i="1"/>
  <c r="BJ1018" i="1"/>
  <c r="BI1018" i="1"/>
  <c r="BH1018" i="1"/>
  <c r="BK1018" i="1" s="1"/>
  <c r="BL1018" i="1" s="1"/>
  <c r="BD1018" i="1"/>
  <c r="BB1018" i="1"/>
  <c r="AY1018" i="1"/>
  <c r="AX1018" i="1"/>
  <c r="AW1018" i="1"/>
  <c r="AV1018" i="1"/>
  <c r="AR1018" i="1"/>
  <c r="AQ1018" i="1"/>
  <c r="AP1018" i="1"/>
  <c r="AM1018" i="1"/>
  <c r="AN1018" i="1" s="1"/>
  <c r="AK1018" i="1"/>
  <c r="AG1018" i="1"/>
  <c r="AH1018" i="1" s="1"/>
  <c r="AE1018" i="1"/>
  <c r="AA1018" i="1"/>
  <c r="AB1018" i="1" s="1"/>
  <c r="Y1018" i="1"/>
  <c r="S1018" i="1"/>
  <c r="M1018" i="1"/>
  <c r="K1018" i="1"/>
  <c r="N1018" i="1"/>
  <c r="O1018" i="1" s="1"/>
  <c r="U1018" i="1"/>
  <c r="V1018" i="1" s="1"/>
  <c r="CG1017" i="1"/>
  <c r="CC1017" i="1"/>
  <c r="CB1017" i="1"/>
  <c r="CA1017" i="1"/>
  <c r="BZ1017" i="1"/>
  <c r="BW1017" i="1"/>
  <c r="BV1017" i="1"/>
  <c r="BU1017" i="1"/>
  <c r="BT1017" i="1"/>
  <c r="BQ1017" i="1"/>
  <c r="BP1017" i="1"/>
  <c r="BO1017" i="1"/>
  <c r="BN1017" i="1"/>
  <c r="BJ1017" i="1"/>
  <c r="BI1017" i="1"/>
  <c r="BH1017" i="1"/>
  <c r="BK1017" i="1" s="1"/>
  <c r="BL1017" i="1" s="1"/>
  <c r="BE1017" i="1"/>
  <c r="BD1017" i="1"/>
  <c r="BC1017" i="1"/>
  <c r="BB1017" i="1"/>
  <c r="AY1017" i="1"/>
  <c r="AX1017" i="1"/>
  <c r="AW1017" i="1"/>
  <c r="AV1017" i="1"/>
  <c r="AS1017" i="1"/>
  <c r="AP1017" i="1"/>
  <c r="AR1017" i="1"/>
  <c r="AQ1017" i="1"/>
  <c r="AM1017" i="1"/>
  <c r="AL1017" i="1"/>
  <c r="AK1017" i="1"/>
  <c r="AJ1017" i="1"/>
  <c r="AG1017" i="1"/>
  <c r="CI1017" i="1"/>
  <c r="AF1017" i="1"/>
  <c r="K1017" i="1"/>
  <c r="M1017" i="1"/>
  <c r="N1017" i="1"/>
  <c r="O1017" i="1" s="1"/>
  <c r="P1017" i="1"/>
  <c r="R1017" i="1"/>
  <c r="S1017" i="1"/>
  <c r="T1017" i="1"/>
  <c r="U1017" i="1"/>
  <c r="V1017" i="1" s="1"/>
  <c r="X1017" i="1"/>
  <c r="Y1017" i="1"/>
  <c r="Z1017" i="1"/>
  <c r="AA1017" i="1"/>
  <c r="AB1017" i="1" s="1"/>
  <c r="AD1017" i="1"/>
  <c r="AE1017" i="1"/>
  <c r="BH1016" i="1"/>
  <c r="BK1016" i="1" s="1"/>
  <c r="BE1016" i="1"/>
  <c r="BD1016" i="1"/>
  <c r="BC1016" i="1"/>
  <c r="BB1016" i="1"/>
  <c r="AY1016" i="1"/>
  <c r="AX1016" i="1"/>
  <c r="AW1016" i="1"/>
  <c r="AV1016" i="1"/>
  <c r="AS1016" i="1"/>
  <c r="AR1016" i="1"/>
  <c r="AQ1016" i="1"/>
  <c r="AP1016" i="1"/>
  <c r="CC1016" i="1"/>
  <c r="AL1016" i="1"/>
  <c r="AK1016" i="1"/>
  <c r="AJ1016" i="1"/>
  <c r="AG1016" i="1"/>
  <c r="AF1016" i="1"/>
  <c r="AE1016" i="1"/>
  <c r="AD1016" i="1"/>
  <c r="AA1016" i="1"/>
  <c r="Z1016" i="1"/>
  <c r="Y1016" i="1"/>
  <c r="X1016" i="1"/>
  <c r="U1016" i="1"/>
  <c r="T1016" i="1"/>
  <c r="S1016" i="1"/>
  <c r="R1016" i="1"/>
  <c r="P1016" i="1"/>
  <c r="N1016" i="1"/>
  <c r="AM1016" i="1"/>
  <c r="AN1016" i="1" s="1"/>
  <c r="K1016" i="1"/>
  <c r="BI1016" i="1"/>
  <c r="CB1016" i="1"/>
  <c r="CA1016" i="1"/>
  <c r="BZ1016" i="1"/>
  <c r="BW1016" i="1"/>
  <c r="BV1016" i="1"/>
  <c r="BU1016" i="1"/>
  <c r="BT1016" i="1"/>
  <c r="BQ1016" i="1"/>
  <c r="BP1016" i="1"/>
  <c r="BO1016" i="1"/>
  <c r="BN1016" i="1"/>
  <c r="CI1016" i="1"/>
  <c r="CG1016" i="1"/>
  <c r="CJ1016" i="1" s="1"/>
  <c r="BJ1016" i="1"/>
  <c r="M1016" i="1"/>
  <c r="CA1015" i="1"/>
  <c r="CB1015" i="1"/>
  <c r="CC1015" i="1"/>
  <c r="CD1015" i="1" s="1"/>
  <c r="CG1015" i="1"/>
  <c r="BC1015" i="1"/>
  <c r="BE1015" i="1"/>
  <c r="BH1015" i="1"/>
  <c r="BK1015" i="1" s="1"/>
  <c r="BJ1015" i="1"/>
  <c r="BN1015" i="1"/>
  <c r="BP1015" i="1"/>
  <c r="BT1015" i="1"/>
  <c r="BV1015" i="1"/>
  <c r="CI1015" i="1"/>
  <c r="N1015" i="1"/>
  <c r="P1015" i="1"/>
  <c r="R1015" i="1"/>
  <c r="U1015" i="1"/>
  <c r="X1015" i="1"/>
  <c r="Z1015" i="1"/>
  <c r="AY1015" i="1"/>
  <c r="AD1015" i="1"/>
  <c r="AF1015" i="1"/>
  <c r="AJ1015" i="1"/>
  <c r="AL1015" i="1"/>
  <c r="AP1015" i="1"/>
  <c r="AR1015" i="1"/>
  <c r="AV1015" i="1"/>
  <c r="AX1015" i="1"/>
  <c r="BB1015" i="1"/>
  <c r="BD1015" i="1"/>
  <c r="BI1015" i="1"/>
  <c r="BO1015" i="1"/>
  <c r="BQ1015" i="1"/>
  <c r="BR1015" i="1" s="1"/>
  <c r="BU1015" i="1"/>
  <c r="BW1015" i="1"/>
  <c r="BX1015" i="1" s="1"/>
  <c r="BZ1015" i="1"/>
  <c r="K1015" i="1"/>
  <c r="M1015" i="1"/>
  <c r="S1015" i="1"/>
  <c r="T1015" i="1"/>
  <c r="Y1015" i="1"/>
  <c r="AA1015" i="1"/>
  <c r="AB1015" i="1" s="1"/>
  <c r="AE1015" i="1"/>
  <c r="AG1015" i="1"/>
  <c r="AH1015" i="1" s="1"/>
  <c r="AK1015" i="1"/>
  <c r="AM1015" i="1"/>
  <c r="AN1015" i="1" s="1"/>
  <c r="AQ1015" i="1"/>
  <c r="AS1015" i="1"/>
  <c r="AT1015" i="1" s="1"/>
  <c r="AW1015" i="1"/>
  <c r="AX1014" i="1"/>
  <c r="K1014" i="1"/>
  <c r="M1014" i="1"/>
  <c r="N1014" i="1"/>
  <c r="O1014" i="1" s="1"/>
  <c r="BQ1014" i="1"/>
  <c r="BC1014" i="1"/>
  <c r="BP1014" i="1"/>
  <c r="AP1014" i="1"/>
  <c r="AV1014" i="1"/>
  <c r="AR1014" i="1"/>
  <c r="CI1014" i="1"/>
  <c r="AY1014" i="1"/>
  <c r="AZ1014" i="1" s="1"/>
  <c r="CG1014" i="1"/>
  <c r="CJ1014" i="1" s="1"/>
  <c r="CC1014" i="1"/>
  <c r="CB1014" i="1"/>
  <c r="CA1014" i="1"/>
  <c r="BZ1014" i="1"/>
  <c r="BW1014" i="1"/>
  <c r="BV1014" i="1"/>
  <c r="BU1014" i="1"/>
  <c r="BT1014" i="1"/>
  <c r="AL1014" i="1"/>
  <c r="AJ1014" i="1"/>
  <c r="AF1014" i="1"/>
  <c r="AD1014" i="1"/>
  <c r="Z1014" i="1"/>
  <c r="X1014" i="1"/>
  <c r="T1014" i="1"/>
  <c r="R1014" i="1"/>
  <c r="P1014" i="1"/>
  <c r="BO1014" i="1"/>
  <c r="BN1014" i="1"/>
  <c r="BJ1014" i="1"/>
  <c r="BI1014" i="1"/>
  <c r="BH1014" i="1"/>
  <c r="BK1014" i="1" s="1"/>
  <c r="BL1014" i="1" s="1"/>
  <c r="BE1014" i="1"/>
  <c r="BD1014" i="1"/>
  <c r="BB1014" i="1"/>
  <c r="AW1014" i="1"/>
  <c r="AS1014" i="1"/>
  <c r="AT1014" i="1" s="1"/>
  <c r="AQ1014" i="1"/>
  <c r="AM1014" i="1"/>
  <c r="AN1014" i="1" s="1"/>
  <c r="AK1014" i="1"/>
  <c r="AG1014" i="1"/>
  <c r="AH1014" i="1" s="1"/>
  <c r="AE1014" i="1"/>
  <c r="AA1014" i="1"/>
  <c r="AB1014" i="1" s="1"/>
  <c r="Y1014" i="1"/>
  <c r="U1014" i="1"/>
  <c r="V1014" i="1" s="1"/>
  <c r="S1014" i="1"/>
  <c r="AW1013" i="1"/>
  <c r="AV1013" i="1"/>
  <c r="AS1013" i="1"/>
  <c r="AR1013" i="1"/>
  <c r="AQ1013" i="1"/>
  <c r="AP1013" i="1"/>
  <c r="AM1013" i="1"/>
  <c r="AL1013" i="1"/>
  <c r="AK1013" i="1"/>
  <c r="AJ1013" i="1"/>
  <c r="AG1013" i="1"/>
  <c r="AE1013" i="1"/>
  <c r="Z1013" i="1"/>
  <c r="U1013" i="1"/>
  <c r="T1013" i="1"/>
  <c r="R1013" i="1"/>
  <c r="P1013" i="1"/>
  <c r="N1013" i="1"/>
  <c r="BU1013" i="1"/>
  <c r="CI1013" i="1"/>
  <c r="CC1013" i="1"/>
  <c r="CA1013" i="1"/>
  <c r="K1013" i="1"/>
  <c r="M1013" i="1"/>
  <c r="S1013" i="1"/>
  <c r="Y1013" i="1"/>
  <c r="AA1013" i="1"/>
  <c r="AB1013" i="1" s="1"/>
  <c r="AD1013" i="1"/>
  <c r="AF1013" i="1"/>
  <c r="BD1013" i="1"/>
  <c r="BH1013" i="1"/>
  <c r="BK1013" i="1" s="1"/>
  <c r="BJ1013" i="1"/>
  <c r="BN1013" i="1"/>
  <c r="BP1013" i="1"/>
  <c r="BQ1013" i="1"/>
  <c r="BR1013" i="1" s="1"/>
  <c r="X1013" i="1"/>
  <c r="BW1013" i="1"/>
  <c r="CG1013" i="1"/>
  <c r="CJ1013" i="1" s="1"/>
  <c r="CB1013" i="1"/>
  <c r="BZ1013" i="1"/>
  <c r="BV1013" i="1"/>
  <c r="BT1013" i="1"/>
  <c r="BO1013" i="1"/>
  <c r="BI1013" i="1"/>
  <c r="BE1013" i="1"/>
  <c r="BF1013" i="1" s="1"/>
  <c r="BC1013" i="1"/>
  <c r="BB1013" i="1"/>
  <c r="AY1013" i="1"/>
  <c r="AX1013" i="1"/>
  <c r="BB1012" i="1"/>
  <c r="BD1012" i="1"/>
  <c r="BI1012" i="1"/>
  <c r="BJ1012" i="1"/>
  <c r="BP1012" i="1"/>
  <c r="AE1012" i="1"/>
  <c r="AA1012" i="1"/>
  <c r="Y1012" i="1"/>
  <c r="U1012" i="1"/>
  <c r="S1012" i="1"/>
  <c r="P1012" i="1"/>
  <c r="M1012" i="1"/>
  <c r="K1012" i="1"/>
  <c r="AP1012" i="1"/>
  <c r="AR1012" i="1"/>
  <c r="AV1012" i="1"/>
  <c r="AX1012" i="1"/>
  <c r="N1012" i="1"/>
  <c r="O1012" i="1" s="1"/>
  <c r="R1012" i="1"/>
  <c r="T1012" i="1"/>
  <c r="X1012" i="1"/>
  <c r="Z1012" i="1"/>
  <c r="AD1012" i="1"/>
  <c r="AF1012" i="1"/>
  <c r="AJ1012" i="1"/>
  <c r="AL1012" i="1"/>
  <c r="CI1012" i="1"/>
  <c r="CG1012" i="1"/>
  <c r="CJ1012" i="1" s="1"/>
  <c r="CC1012" i="1"/>
  <c r="CB1012" i="1"/>
  <c r="CA1012" i="1"/>
  <c r="BZ1012" i="1"/>
  <c r="BW1012" i="1"/>
  <c r="BV1012" i="1"/>
  <c r="BU1012" i="1"/>
  <c r="BT1012" i="1"/>
  <c r="BQ1012" i="1"/>
  <c r="BR1012" i="1" s="1"/>
  <c r="BO1012" i="1"/>
  <c r="BN1012" i="1"/>
  <c r="BH1012" i="1"/>
  <c r="BK1012" i="1" s="1"/>
  <c r="BL1012" i="1" s="1"/>
  <c r="BE1012" i="1"/>
  <c r="BF1012" i="1" s="1"/>
  <c r="BC1012" i="1"/>
  <c r="AY1012" i="1"/>
  <c r="AZ1012" i="1" s="1"/>
  <c r="AW1012" i="1"/>
  <c r="AS1012" i="1"/>
  <c r="AT1012" i="1" s="1"/>
  <c r="AQ1012" i="1"/>
  <c r="AM1012" i="1"/>
  <c r="AN1012" i="1" s="1"/>
  <c r="AK1012" i="1"/>
  <c r="AG1012" i="1"/>
  <c r="AH1012" i="1" s="1"/>
  <c r="BP1011" i="1"/>
  <c r="CI1011" i="1"/>
  <c r="CG1011" i="1"/>
  <c r="CJ1011" i="1" s="1"/>
  <c r="CC1011" i="1"/>
  <c r="CB1011" i="1"/>
  <c r="CA1011" i="1"/>
  <c r="BZ1011" i="1"/>
  <c r="BW1011" i="1"/>
  <c r="BV1011" i="1"/>
  <c r="BU1011" i="1"/>
  <c r="BT1011" i="1"/>
  <c r="AA1011" i="1"/>
  <c r="R1011" i="1"/>
  <c r="BO1011" i="1"/>
  <c r="BN1011" i="1"/>
  <c r="BJ1011" i="1"/>
  <c r="BI1011" i="1"/>
  <c r="BH1011" i="1"/>
  <c r="BK1011" i="1" s="1"/>
  <c r="BL1011" i="1" s="1"/>
  <c r="AL1011" i="1"/>
  <c r="AG1011" i="1"/>
  <c r="AE1011" i="1"/>
  <c r="Y1011" i="1"/>
  <c r="X1011" i="1"/>
  <c r="P1011" i="1"/>
  <c r="BE1011" i="1"/>
  <c r="BD1011" i="1"/>
  <c r="BC1011" i="1"/>
  <c r="BB1011" i="1"/>
  <c r="AY1011" i="1"/>
  <c r="AX1011" i="1"/>
  <c r="T1011" i="1"/>
  <c r="S1011" i="1"/>
  <c r="U1011" i="1"/>
  <c r="V1011" i="1" s="1"/>
  <c r="Z1011" i="1"/>
  <c r="AD1011" i="1"/>
  <c r="AF1011" i="1"/>
  <c r="AJ1011" i="1"/>
  <c r="AK1011" i="1"/>
  <c r="AM1011" i="1"/>
  <c r="AN1011" i="1" s="1"/>
  <c r="AP1011" i="1"/>
  <c r="AQ1011" i="1"/>
  <c r="AR1011" i="1"/>
  <c r="AS1011" i="1"/>
  <c r="AT1011" i="1" s="1"/>
  <c r="AV1011" i="1"/>
  <c r="N1011" i="1"/>
  <c r="M1011" i="1"/>
  <c r="K1011" i="1"/>
  <c r="BQ1011" i="1"/>
  <c r="BR1011" i="1" s="1"/>
  <c r="AW1011" i="1"/>
  <c r="AK1010" i="1"/>
  <c r="M1010" i="1"/>
  <c r="K1010" i="1"/>
  <c r="CI1010" i="1"/>
  <c r="CG1010" i="1"/>
  <c r="CJ1010" i="1" s="1"/>
  <c r="CC1010" i="1"/>
  <c r="CB1010" i="1"/>
  <c r="CA1010" i="1"/>
  <c r="BZ1010" i="1"/>
  <c r="BW1010" i="1"/>
  <c r="BV1010" i="1"/>
  <c r="BU1010" i="1"/>
  <c r="BT1010" i="1"/>
  <c r="BQ1010" i="1"/>
  <c r="BP1010" i="1"/>
  <c r="BO1010" i="1"/>
  <c r="BN1010" i="1"/>
  <c r="BJ1010" i="1"/>
  <c r="BI1010" i="1"/>
  <c r="BH1010" i="1"/>
  <c r="BK1010" i="1" s="1"/>
  <c r="BL1010" i="1" s="1"/>
  <c r="BE1010" i="1"/>
  <c r="BD1010" i="1"/>
  <c r="BC1010" i="1"/>
  <c r="BB1010" i="1"/>
  <c r="AY1010" i="1"/>
  <c r="AX1010" i="1"/>
  <c r="AW1010" i="1"/>
  <c r="AV1010" i="1"/>
  <c r="AR1010" i="1"/>
  <c r="AQ1010" i="1"/>
  <c r="AP1010" i="1"/>
  <c r="AM1010" i="1"/>
  <c r="AL1010" i="1"/>
  <c r="AS1010" i="1"/>
  <c r="AT1010" i="1" s="1"/>
  <c r="AJ1010" i="1"/>
  <c r="AG1010" i="1"/>
  <c r="AF1010" i="1"/>
  <c r="AE1010" i="1"/>
  <c r="AD1010" i="1"/>
  <c r="AA1010" i="1"/>
  <c r="Z1010" i="1"/>
  <c r="Y1010" i="1"/>
  <c r="N1010" i="1"/>
  <c r="O1010" i="1" s="1"/>
  <c r="X1010" i="1"/>
  <c r="U1010" i="1"/>
  <c r="T1010" i="1"/>
  <c r="S1010" i="1"/>
  <c r="R1010" i="1"/>
  <c r="P1010" i="1"/>
  <c r="AX1009" i="1"/>
  <c r="CI1009" i="1"/>
  <c r="CA1009" i="1"/>
  <c r="BW1009" i="1"/>
  <c r="BU1009" i="1"/>
  <c r="BQ1009" i="1"/>
  <c r="BO1009" i="1"/>
  <c r="BI1009" i="1"/>
  <c r="BE1009" i="1"/>
  <c r="BC1009" i="1"/>
  <c r="AW1009" i="1"/>
  <c r="AR1009" i="1"/>
  <c r="AP1009" i="1"/>
  <c r="AL1009" i="1"/>
  <c r="AJ1009" i="1"/>
  <c r="AF1009" i="1"/>
  <c r="AD1009" i="1"/>
  <c r="Z1009" i="1"/>
  <c r="X1009" i="1"/>
  <c r="T1009" i="1"/>
  <c r="R1009" i="1"/>
  <c r="P1009" i="1"/>
  <c r="N1009" i="1"/>
  <c r="K1009" i="1"/>
  <c r="AM1009" i="1"/>
  <c r="AN1009" i="1" s="1"/>
  <c r="M1009" i="1"/>
  <c r="S1009" i="1"/>
  <c r="U1009" i="1"/>
  <c r="V1009" i="1" s="1"/>
  <c r="Y1009" i="1"/>
  <c r="AA1009" i="1"/>
  <c r="AB1009" i="1" s="1"/>
  <c r="AE1009" i="1"/>
  <c r="AG1009" i="1"/>
  <c r="AH1009" i="1" s="1"/>
  <c r="AK1009" i="1"/>
  <c r="AQ1009" i="1"/>
  <c r="AS1009" i="1"/>
  <c r="AT1009" i="1" s="1"/>
  <c r="AV1009" i="1"/>
  <c r="AY1009" i="1"/>
  <c r="AZ1009" i="1" s="1"/>
  <c r="BB1009" i="1"/>
  <c r="BD1009" i="1"/>
  <c r="BH1009" i="1"/>
  <c r="BK1009" i="1" s="1"/>
  <c r="BJ1009" i="1"/>
  <c r="BN1009" i="1"/>
  <c r="BP1009" i="1"/>
  <c r="BT1009" i="1"/>
  <c r="BV1009" i="1"/>
  <c r="BZ1009" i="1"/>
  <c r="CB1009" i="1"/>
  <c r="CC1009" i="1"/>
  <c r="CD1009" i="1" s="1"/>
  <c r="CG1009" i="1"/>
  <c r="CJ1009" i="1" s="1"/>
  <c r="BJ1008" i="1"/>
  <c r="BH1008" i="1"/>
  <c r="BK1008" i="1" s="1"/>
  <c r="BL1008" i="1" s="1"/>
  <c r="AK1008" i="1"/>
  <c r="AF1008" i="1"/>
  <c r="AD1008" i="1"/>
  <c r="K1008" i="1"/>
  <c r="AA1008" i="1"/>
  <c r="Y1008" i="1"/>
  <c r="U1008" i="1"/>
  <c r="S1008" i="1"/>
  <c r="N1008" i="1"/>
  <c r="R1008" i="1"/>
  <c r="BZ1008" i="1"/>
  <c r="M1008" i="1"/>
  <c r="AS1008" i="1"/>
  <c r="AR1008" i="1"/>
  <c r="AQ1008" i="1"/>
  <c r="AP1008" i="1"/>
  <c r="AM1008" i="1"/>
  <c r="BW1008" i="1"/>
  <c r="BU1008" i="1"/>
  <c r="BT1008" i="1"/>
  <c r="BP1008" i="1"/>
  <c r="AL1008" i="1"/>
  <c r="CB1008" i="1"/>
  <c r="CC1008" i="1"/>
  <c r="CD1008" i="1" s="1"/>
  <c r="CG1008" i="1"/>
  <c r="AV1008" i="1"/>
  <c r="AW1008" i="1"/>
  <c r="AX1008" i="1"/>
  <c r="AY1008" i="1"/>
  <c r="AZ1008" i="1" s="1"/>
  <c r="BB1008" i="1"/>
  <c r="BC1008" i="1"/>
  <c r="BD1008" i="1"/>
  <c r="BE1008" i="1"/>
  <c r="BF1008" i="1" s="1"/>
  <c r="BI1008" i="1"/>
  <c r="BN1008" i="1"/>
  <c r="BQ1008" i="1"/>
  <c r="BR1008" i="1" s="1"/>
  <c r="BV1008" i="1"/>
  <c r="CI1008" i="1"/>
  <c r="CA1008" i="1"/>
  <c r="AJ1008" i="1"/>
  <c r="BO1008" i="1"/>
  <c r="AE1008" i="1"/>
  <c r="Z1008" i="1"/>
  <c r="X1008" i="1"/>
  <c r="T1008" i="1"/>
  <c r="P1008" i="1"/>
  <c r="AG1008" i="1"/>
  <c r="AH1008" i="1" s="1"/>
  <c r="AX1007" i="1"/>
  <c r="BB1007" i="1"/>
  <c r="BD1007" i="1"/>
  <c r="BE1007" i="1"/>
  <c r="BF1007" i="1" s="1"/>
  <c r="BH1007" i="1"/>
  <c r="BK1007" i="1" s="1"/>
  <c r="BI1007" i="1"/>
  <c r="BO1007" i="1"/>
  <c r="BQ1007" i="1"/>
  <c r="BT1007" i="1"/>
  <c r="AQ1007" i="1"/>
  <c r="AM1007" i="1"/>
  <c r="AS1007" i="1"/>
  <c r="AK1007" i="1"/>
  <c r="AF1007" i="1"/>
  <c r="AD1007" i="1"/>
  <c r="Y1007" i="1"/>
  <c r="X1007" i="1"/>
  <c r="S1007" i="1"/>
  <c r="N1007" i="1"/>
  <c r="CG1007" i="1"/>
  <c r="CI1007" i="1" s="1"/>
  <c r="CJ1007" i="1" s="1"/>
  <c r="CN1007" i="1" s="1"/>
  <c r="CQ1007" i="1" s="1"/>
  <c r="CC1007" i="1"/>
  <c r="CB1007" i="1"/>
  <c r="CA1007" i="1"/>
  <c r="BZ1007" i="1"/>
  <c r="BW1007" i="1"/>
  <c r="M1007" i="1"/>
  <c r="P1007" i="1"/>
  <c r="R1007" i="1"/>
  <c r="T1007" i="1"/>
  <c r="U1007" i="1"/>
  <c r="V1007" i="1" s="1"/>
  <c r="Z1007" i="1"/>
  <c r="AA1007" i="1"/>
  <c r="AB1007" i="1" s="1"/>
  <c r="AE1007" i="1"/>
  <c r="BU1007" i="1"/>
  <c r="BV1007" i="1"/>
  <c r="BP1007" i="1"/>
  <c r="BN1007" i="1"/>
  <c r="BJ1007" i="1"/>
  <c r="BC1007" i="1"/>
  <c r="AY1007" i="1"/>
  <c r="AZ1007" i="1" s="1"/>
  <c r="AW1007" i="1"/>
  <c r="AV1007" i="1"/>
  <c r="AR1007" i="1"/>
  <c r="AP1007" i="1"/>
  <c r="AL1007" i="1"/>
  <c r="AJ1007" i="1"/>
  <c r="AG1007" i="1"/>
  <c r="AH1007" i="1" s="1"/>
  <c r="K1007" i="1"/>
  <c r="X1006" i="1"/>
  <c r="Z1006" i="1"/>
  <c r="AD1006" i="1"/>
  <c r="AF1006" i="1"/>
  <c r="AG1006" i="1"/>
  <c r="AH1006" i="1" s="1"/>
  <c r="AK1006" i="1"/>
  <c r="AM1006" i="1"/>
  <c r="AQ1006" i="1"/>
  <c r="AS1006" i="1"/>
  <c r="AV1006" i="1"/>
  <c r="AX1006" i="1"/>
  <c r="BB1006" i="1"/>
  <c r="BD1006" i="1"/>
  <c r="BE1006" i="1"/>
  <c r="BF1006" i="1" s="1"/>
  <c r="BI1006" i="1"/>
  <c r="BO1006" i="1"/>
  <c r="BQ1006" i="1"/>
  <c r="BU1006" i="1"/>
  <c r="CI1006" i="1"/>
  <c r="CG1006" i="1"/>
  <c r="CJ1006" i="1" s="1"/>
  <c r="CC1006" i="1"/>
  <c r="CB1006" i="1"/>
  <c r="CA1006" i="1"/>
  <c r="BZ1006" i="1"/>
  <c r="BW1006" i="1"/>
  <c r="BV1006" i="1"/>
  <c r="BT1006" i="1"/>
  <c r="BP1006" i="1"/>
  <c r="BN1006" i="1"/>
  <c r="BJ1006" i="1"/>
  <c r="BH1006" i="1"/>
  <c r="BK1006" i="1" s="1"/>
  <c r="BL1006" i="1" s="1"/>
  <c r="BC1006" i="1"/>
  <c r="AY1006" i="1"/>
  <c r="AZ1006" i="1" s="1"/>
  <c r="AW1006" i="1"/>
  <c r="AR1006" i="1"/>
  <c r="AP1006" i="1"/>
  <c r="AL1006" i="1"/>
  <c r="AJ1006" i="1"/>
  <c r="AE1006" i="1"/>
  <c r="AA1006" i="1"/>
  <c r="AB1006" i="1" s="1"/>
  <c r="Y1006" i="1"/>
  <c r="U1006" i="1"/>
  <c r="S1006" i="1"/>
  <c r="M1006" i="1"/>
  <c r="K1006" i="1"/>
  <c r="N1006" i="1"/>
  <c r="O1006" i="1" s="1"/>
  <c r="P1006" i="1"/>
  <c r="R1006" i="1"/>
  <c r="T1006" i="1"/>
  <c r="AJ1005" i="1"/>
  <c r="Z1005" i="1"/>
  <c r="AA1005" i="1"/>
  <c r="AB1005" i="1" s="1"/>
  <c r="AP1005" i="1"/>
  <c r="AM1005" i="1"/>
  <c r="AL1005" i="1"/>
  <c r="AK1005" i="1"/>
  <c r="R1005" i="1"/>
  <c r="Y1005" i="1"/>
  <c r="K1005" i="1"/>
  <c r="M1005" i="1"/>
  <c r="N1005" i="1"/>
  <c r="O1005" i="1" s="1"/>
  <c r="P1005" i="1"/>
  <c r="S1005" i="1"/>
  <c r="AD1005" i="1"/>
  <c r="AE1005" i="1"/>
  <c r="AF1005" i="1"/>
  <c r="AG1005" i="1"/>
  <c r="AH1005" i="1" s="1"/>
  <c r="BJ1005" i="1"/>
  <c r="AQ1005" i="1"/>
  <c r="AR1005" i="1"/>
  <c r="CI1005" i="1"/>
  <c r="CG1005" i="1"/>
  <c r="CJ1005" i="1" s="1"/>
  <c r="CC1005" i="1"/>
  <c r="CB1005" i="1"/>
  <c r="CA1005" i="1"/>
  <c r="BZ1005" i="1"/>
  <c r="BW1005" i="1"/>
  <c r="BV1005" i="1"/>
  <c r="BU1005" i="1"/>
  <c r="BT1005" i="1"/>
  <c r="BQ1005" i="1"/>
  <c r="BP1005" i="1"/>
  <c r="BO1005" i="1"/>
  <c r="BN1005" i="1"/>
  <c r="T1005" i="1"/>
  <c r="U1005" i="1"/>
  <c r="V1005" i="1" s="1"/>
  <c r="BI1005" i="1"/>
  <c r="BH1005" i="1"/>
  <c r="BK1005" i="1" s="1"/>
  <c r="BL1005" i="1" s="1"/>
  <c r="BE1005" i="1"/>
  <c r="BD1005" i="1"/>
  <c r="BC1005" i="1"/>
  <c r="BB1005" i="1"/>
  <c r="AY1005" i="1"/>
  <c r="AX1005" i="1"/>
  <c r="AW1005" i="1"/>
  <c r="AV1005" i="1"/>
  <c r="AS1005" i="1"/>
  <c r="AT1005" i="1" s="1"/>
  <c r="X1005" i="1"/>
  <c r="BZ1004" i="1"/>
  <c r="CA1004" i="1"/>
  <c r="CB1004" i="1"/>
  <c r="CC1004" i="1"/>
  <c r="CD1004" i="1" s="1"/>
  <c r="CG1004" i="1"/>
  <c r="CI1004" i="1"/>
  <c r="U1004" i="1"/>
  <c r="BB1004" i="1"/>
  <c r="AW1004" i="1"/>
  <c r="AR1004" i="1"/>
  <c r="AL1004" i="1"/>
  <c r="M1004" i="1"/>
  <c r="P1004" i="1"/>
  <c r="Y1004" i="1"/>
  <c r="AJ1004" i="1"/>
  <c r="R1004" i="1"/>
  <c r="BP1004" i="1"/>
  <c r="AF1004" i="1"/>
  <c r="AA1004" i="1"/>
  <c r="Z1004" i="1"/>
  <c r="X1004" i="1"/>
  <c r="S1004" i="1"/>
  <c r="N1004" i="1"/>
  <c r="O1004" i="1" s="1"/>
  <c r="BD1004" i="1"/>
  <c r="K1004" i="1"/>
  <c r="T1004" i="1"/>
  <c r="AP1004" i="1"/>
  <c r="AD1004" i="1"/>
  <c r="AE1004" i="1"/>
  <c r="AG1004" i="1"/>
  <c r="AH1004" i="1" s="1"/>
  <c r="AK1004" i="1"/>
  <c r="AM1004" i="1"/>
  <c r="AN1004" i="1" s="1"/>
  <c r="AQ1004" i="1"/>
  <c r="AS1004" i="1"/>
  <c r="AT1004" i="1" s="1"/>
  <c r="AV1004" i="1"/>
  <c r="AX1004" i="1"/>
  <c r="AY1004" i="1"/>
  <c r="AZ1004" i="1" s="1"/>
  <c r="BC1004" i="1"/>
  <c r="BE1004" i="1"/>
  <c r="BF1004" i="1" s="1"/>
  <c r="BH1004" i="1"/>
  <c r="BK1004" i="1" s="1"/>
  <c r="BI1004" i="1"/>
  <c r="BJ1004" i="1"/>
  <c r="BN1004" i="1"/>
  <c r="BO1004" i="1"/>
  <c r="BQ1004" i="1"/>
  <c r="BR1004" i="1" s="1"/>
  <c r="BT1004" i="1"/>
  <c r="BU1004" i="1"/>
  <c r="BV1004" i="1"/>
  <c r="BW1004" i="1"/>
  <c r="BX1004" i="1" s="1"/>
  <c r="BT1003" i="1"/>
  <c r="BU1003" i="1"/>
  <c r="BV1003" i="1"/>
  <c r="BW1003" i="1"/>
  <c r="BX1003" i="1" s="1"/>
  <c r="BZ1003" i="1"/>
  <c r="CA1003" i="1"/>
  <c r="CB1003" i="1"/>
  <c r="CC1003" i="1"/>
  <c r="CD1003" i="1" s="1"/>
  <c r="CG1003" i="1"/>
  <c r="CI1003" i="1"/>
  <c r="BB1003" i="1"/>
  <c r="BQ1003" i="1"/>
  <c r="BO1003" i="1"/>
  <c r="BI1003" i="1"/>
  <c r="BE1003" i="1"/>
  <c r="BC1003" i="1"/>
  <c r="AY1003" i="1"/>
  <c r="M1003" i="1"/>
  <c r="K1003" i="1"/>
  <c r="X1003" i="1"/>
  <c r="AX1003" i="1"/>
  <c r="AL1003" i="1"/>
  <c r="AK1003" i="1"/>
  <c r="AJ1003" i="1"/>
  <c r="AG1003" i="1"/>
  <c r="AF1003" i="1"/>
  <c r="AE1003" i="1"/>
  <c r="AD1003" i="1"/>
  <c r="AA1003" i="1"/>
  <c r="Y1003" i="1"/>
  <c r="U1003" i="1"/>
  <c r="AW1003" i="1"/>
  <c r="S1003" i="1"/>
  <c r="N1003" i="1"/>
  <c r="O1003" i="1" s="1"/>
  <c r="AR1003" i="1"/>
  <c r="AS1003" i="1"/>
  <c r="AT1003" i="1" s="1"/>
  <c r="AV1003" i="1"/>
  <c r="AP1003" i="1"/>
  <c r="BN1003" i="1"/>
  <c r="BP1003" i="1"/>
  <c r="BH1003" i="1"/>
  <c r="BK1003" i="1" s="1"/>
  <c r="BD1003" i="1"/>
  <c r="BJ1003" i="1"/>
  <c r="AM1003" i="1"/>
  <c r="AN1003" i="1" s="1"/>
  <c r="Z1003" i="1"/>
  <c r="AQ1003" i="1"/>
  <c r="T1003" i="1"/>
  <c r="R1003" i="1"/>
  <c r="P1003" i="1"/>
  <c r="CG1002" i="1"/>
  <c r="AQ1002" i="1"/>
  <c r="AS1002" i="1"/>
  <c r="AX1002" i="1"/>
  <c r="BC1002" i="1"/>
  <c r="BI1002" i="1"/>
  <c r="BJ1002" i="1"/>
  <c r="BO1002" i="1"/>
  <c r="BP1002" i="1"/>
  <c r="BU1002" i="1"/>
  <c r="BW1002" i="1"/>
  <c r="BZ1002" i="1"/>
  <c r="CA1002" i="1"/>
  <c r="CC1002" i="1"/>
  <c r="CI1002" i="1"/>
  <c r="CB1002" i="1"/>
  <c r="BV1002" i="1"/>
  <c r="AV1002" i="1"/>
  <c r="BE1002" i="1"/>
  <c r="AJ1002" i="1"/>
  <c r="AF1002" i="1"/>
  <c r="AD1002" i="1"/>
  <c r="Z1002" i="1"/>
  <c r="X1002" i="1"/>
  <c r="T1002" i="1"/>
  <c r="R1002" i="1"/>
  <c r="P1002" i="1"/>
  <c r="N1002" i="1"/>
  <c r="AM1002" i="1"/>
  <c r="BT1002" i="1"/>
  <c r="BQ1002" i="1"/>
  <c r="BR1002" i="1" s="1"/>
  <c r="BN1002" i="1"/>
  <c r="BH1002" i="1"/>
  <c r="BK1002" i="1" s="1"/>
  <c r="BL1002" i="1" s="1"/>
  <c r="BD1002" i="1"/>
  <c r="BB1002" i="1"/>
  <c r="AY1002" i="1"/>
  <c r="AZ1002" i="1" s="1"/>
  <c r="AW1002" i="1"/>
  <c r="AR1002" i="1"/>
  <c r="AP1002" i="1"/>
  <c r="AL1002" i="1"/>
  <c r="K1002" i="1"/>
  <c r="M1002" i="1"/>
  <c r="S1002" i="1"/>
  <c r="U1002" i="1"/>
  <c r="V1002" i="1" s="1"/>
  <c r="Y1002" i="1"/>
  <c r="AA1002" i="1"/>
  <c r="AB1002" i="1" s="1"/>
  <c r="AE1002" i="1"/>
  <c r="AG1002" i="1"/>
  <c r="AH1002" i="1" s="1"/>
  <c r="AK1002" i="1"/>
  <c r="AD1001" i="1"/>
  <c r="AJ1001" i="1"/>
  <c r="K1001" i="1"/>
  <c r="M1001" i="1"/>
  <c r="T1001" i="1"/>
  <c r="AA1001" i="1"/>
  <c r="AE1001" i="1"/>
  <c r="N1001" i="1"/>
  <c r="O1001" i="1" s="1"/>
  <c r="AK1001" i="1"/>
  <c r="AL1001" i="1"/>
  <c r="AP1001" i="1"/>
  <c r="BW1001" i="1"/>
  <c r="AG1001" i="1"/>
  <c r="AS1001" i="1"/>
  <c r="AV1001" i="1"/>
  <c r="AX1001" i="1"/>
  <c r="AY1001" i="1"/>
  <c r="AZ1001" i="1" s="1"/>
  <c r="P1001" i="1"/>
  <c r="R1001" i="1"/>
  <c r="S1001" i="1"/>
  <c r="U1001" i="1"/>
  <c r="V1001" i="1" s="1"/>
  <c r="X1001" i="1"/>
  <c r="Y1001" i="1"/>
  <c r="Z1001" i="1"/>
  <c r="BB1001" i="1"/>
  <c r="AF1001" i="1"/>
  <c r="BD1001" i="1"/>
  <c r="AM1001" i="1"/>
  <c r="AN1001" i="1" s="1"/>
  <c r="AQ1001" i="1"/>
  <c r="AR1001" i="1"/>
  <c r="AW1001" i="1"/>
  <c r="BC1001" i="1"/>
  <c r="BE1001" i="1"/>
  <c r="BF1001" i="1" s="1"/>
  <c r="BI1001" i="1"/>
  <c r="BN1001" i="1"/>
  <c r="BO1001" i="1"/>
  <c r="BU1001" i="1"/>
  <c r="BZ1001" i="1"/>
  <c r="CA1001" i="1"/>
  <c r="CB1001" i="1"/>
  <c r="CC1001" i="1"/>
  <c r="CD1001" i="1" s="1"/>
  <c r="CG1001" i="1"/>
  <c r="CI1001" i="1"/>
  <c r="BH1001" i="1"/>
  <c r="BK1001" i="1" s="1"/>
  <c r="BJ1001" i="1"/>
  <c r="BP1001" i="1"/>
  <c r="BT1001" i="1"/>
  <c r="BV1001" i="1"/>
  <c r="BQ1001" i="1"/>
  <c r="BR1001" i="1" s="1"/>
  <c r="BJ1000" i="1"/>
  <c r="BN1000" i="1"/>
  <c r="BO1000" i="1"/>
  <c r="BP1000" i="1"/>
  <c r="BQ1000" i="1"/>
  <c r="BR1000" i="1" s="1"/>
  <c r="BT1000" i="1"/>
  <c r="BU1000" i="1"/>
  <c r="BV1000" i="1"/>
  <c r="BW1000" i="1"/>
  <c r="BX1000" i="1" s="1"/>
  <c r="BZ1000" i="1"/>
  <c r="CC1000" i="1"/>
  <c r="CG1000" i="1"/>
  <c r="CI1000" i="1"/>
  <c r="CB1000" i="1"/>
  <c r="AG1000" i="1"/>
  <c r="N1000" i="1"/>
  <c r="K1000" i="1"/>
  <c r="S1000" i="1"/>
  <c r="T1000" i="1"/>
  <c r="U1000" i="1"/>
  <c r="V1000" i="1" s="1"/>
  <c r="AF1000" i="1"/>
  <c r="R1000" i="1"/>
  <c r="X1000" i="1"/>
  <c r="AE1000" i="1"/>
  <c r="AJ1000" i="1"/>
  <c r="AD1000" i="1"/>
  <c r="AA1000" i="1"/>
  <c r="Z1000" i="1"/>
  <c r="Y1000" i="1"/>
  <c r="CA1000" i="1"/>
  <c r="M1000" i="1"/>
  <c r="AK1000" i="1"/>
  <c r="AL1000" i="1"/>
  <c r="AM1000" i="1"/>
  <c r="AN1000" i="1" s="1"/>
  <c r="AP1000" i="1"/>
  <c r="AQ1000" i="1"/>
  <c r="BI1000" i="1"/>
  <c r="AS1000" i="1"/>
  <c r="P1000" i="1"/>
  <c r="AV1000" i="1"/>
  <c r="AW1000" i="1"/>
  <c r="AX1000" i="1"/>
  <c r="AY1000" i="1"/>
  <c r="AZ1000" i="1" s="1"/>
  <c r="BB1000" i="1"/>
  <c r="BC1000" i="1"/>
  <c r="BD1000" i="1"/>
  <c r="BE1000" i="1"/>
  <c r="BF1000" i="1" s="1"/>
  <c r="BH1000" i="1"/>
  <c r="BK1000" i="1" s="1"/>
  <c r="BL1000" i="1" s="1"/>
  <c r="AR1000" i="1"/>
  <c r="S999" i="1"/>
  <c r="P999" i="1"/>
  <c r="M999" i="1"/>
  <c r="BT999" i="1"/>
  <c r="BV999" i="1"/>
  <c r="BZ999" i="1"/>
  <c r="CB999" i="1"/>
  <c r="CI999" i="1"/>
  <c r="BU999" i="1"/>
  <c r="AJ999" i="1"/>
  <c r="AK999" i="1"/>
  <c r="AM999" i="1"/>
  <c r="AQ999" i="1"/>
  <c r="AR999" i="1"/>
  <c r="AV999" i="1"/>
  <c r="AX999" i="1"/>
  <c r="BB999" i="1"/>
  <c r="BD999" i="1"/>
  <c r="BI999" i="1"/>
  <c r="CG999" i="1"/>
  <c r="CJ999" i="1" s="1"/>
  <c r="CC999" i="1"/>
  <c r="CD999" i="1" s="1"/>
  <c r="CA999" i="1"/>
  <c r="BW999" i="1"/>
  <c r="BX999" i="1" s="1"/>
  <c r="BO999" i="1"/>
  <c r="BQ999" i="1"/>
  <c r="BP999" i="1"/>
  <c r="BN999" i="1"/>
  <c r="BJ999" i="1"/>
  <c r="BH999" i="1"/>
  <c r="BK999" i="1" s="1"/>
  <c r="BL999" i="1" s="1"/>
  <c r="BE999" i="1"/>
  <c r="BF999" i="1" s="1"/>
  <c r="AF999" i="1"/>
  <c r="BC999" i="1"/>
  <c r="AY999" i="1"/>
  <c r="AZ999" i="1" s="1"/>
  <c r="AW999" i="1"/>
  <c r="AS999" i="1"/>
  <c r="AT999" i="1" s="1"/>
  <c r="AP999" i="1"/>
  <c r="AL999" i="1"/>
  <c r="AG999" i="1"/>
  <c r="AH999" i="1" s="1"/>
  <c r="AE999" i="1"/>
  <c r="AA999" i="1"/>
  <c r="Y999" i="1"/>
  <c r="U999" i="1"/>
  <c r="K999" i="1"/>
  <c r="N999" i="1"/>
  <c r="O999" i="1" s="1"/>
  <c r="R999" i="1"/>
  <c r="T999" i="1"/>
  <c r="X999" i="1"/>
  <c r="Z999" i="1"/>
  <c r="AD999" i="1"/>
  <c r="AG998" i="1"/>
  <c r="AF998" i="1"/>
  <c r="BB998" i="1"/>
  <c r="AY998" i="1"/>
  <c r="S998" i="1"/>
  <c r="BC998" i="1"/>
  <c r="BD998" i="1"/>
  <c r="BE998" i="1"/>
  <c r="BF998" i="1" s="1"/>
  <c r="AX998" i="1"/>
  <c r="AE998" i="1"/>
  <c r="AD998" i="1"/>
  <c r="AA998" i="1"/>
  <c r="Z998" i="1"/>
  <c r="Y998" i="1"/>
  <c r="X998" i="1"/>
  <c r="U998" i="1"/>
  <c r="T998" i="1"/>
  <c r="R998" i="1"/>
  <c r="P998" i="1"/>
  <c r="N998" i="1"/>
  <c r="M998" i="1"/>
  <c r="K998" i="1"/>
  <c r="AJ998" i="1"/>
  <c r="BH998" i="1"/>
  <c r="BK998" i="1" s="1"/>
  <c r="BI998" i="1"/>
  <c r="AW998" i="1"/>
  <c r="AV998" i="1"/>
  <c r="AS998" i="1"/>
  <c r="BJ998" i="1"/>
  <c r="BN998" i="1"/>
  <c r="BO998" i="1"/>
  <c r="BP998" i="1"/>
  <c r="BQ998" i="1"/>
  <c r="BR998" i="1" s="1"/>
  <c r="BT998" i="1"/>
  <c r="BU998" i="1"/>
  <c r="BV998" i="1"/>
  <c r="BW998" i="1"/>
  <c r="BX998" i="1" s="1"/>
  <c r="BZ998" i="1"/>
  <c r="CA998" i="1"/>
  <c r="CB998" i="1"/>
  <c r="CC998" i="1"/>
  <c r="CD998" i="1" s="1"/>
  <c r="CG998" i="1"/>
  <c r="CI998" i="1"/>
  <c r="AR998" i="1"/>
  <c r="AQ998" i="1"/>
  <c r="AP998" i="1"/>
  <c r="AM998" i="1"/>
  <c r="AL998" i="1"/>
  <c r="AK998" i="1"/>
  <c r="X997" i="1"/>
  <c r="Z997" i="1"/>
  <c r="AD997" i="1"/>
  <c r="AF997" i="1"/>
  <c r="AJ997" i="1"/>
  <c r="AL997" i="1"/>
  <c r="AP997" i="1"/>
  <c r="AR997" i="1"/>
  <c r="AV997" i="1"/>
  <c r="AX997" i="1"/>
  <c r="BB997" i="1"/>
  <c r="BD997" i="1"/>
  <c r="BO997" i="1"/>
  <c r="BH997" i="1"/>
  <c r="BK997" i="1" s="1"/>
  <c r="BI997" i="1"/>
  <c r="BP997" i="1"/>
  <c r="BN997" i="1"/>
  <c r="BJ997" i="1"/>
  <c r="BE997" i="1"/>
  <c r="BF997" i="1" s="1"/>
  <c r="BC997" i="1"/>
  <c r="AY997" i="1"/>
  <c r="AZ997" i="1" s="1"/>
  <c r="AW997" i="1"/>
  <c r="AS997" i="1"/>
  <c r="AT997" i="1" s="1"/>
  <c r="AQ997" i="1"/>
  <c r="AM997" i="1"/>
  <c r="AN997" i="1" s="1"/>
  <c r="AK997" i="1"/>
  <c r="AG997" i="1"/>
  <c r="AH997" i="1" s="1"/>
  <c r="AE997" i="1"/>
  <c r="AA997" i="1"/>
  <c r="AB997" i="1" s="1"/>
  <c r="Y997" i="1"/>
  <c r="U997" i="1"/>
  <c r="S997" i="1"/>
  <c r="M997" i="1"/>
  <c r="K997" i="1"/>
  <c r="T997" i="1"/>
  <c r="CG997" i="1"/>
  <c r="CI997" i="1" s="1"/>
  <c r="CJ997" i="1" s="1"/>
  <c r="CN997" i="1" s="1"/>
  <c r="CQ997" i="1" s="1"/>
  <c r="CC997" i="1"/>
  <c r="CB997" i="1"/>
  <c r="CA997" i="1"/>
  <c r="BZ997" i="1"/>
  <c r="BW997" i="1"/>
  <c r="BV997" i="1"/>
  <c r="BU997" i="1"/>
  <c r="BT997" i="1"/>
  <c r="BQ997" i="1"/>
  <c r="BR997" i="1" s="1"/>
  <c r="N997" i="1"/>
  <c r="O997" i="1" s="1"/>
  <c r="P997" i="1"/>
  <c r="R997" i="1"/>
  <c r="BB996" i="1"/>
  <c r="CB996" i="1"/>
  <c r="CA996" i="1"/>
  <c r="BZ996" i="1"/>
  <c r="BW996" i="1"/>
  <c r="BV996" i="1"/>
  <c r="BU996" i="1"/>
  <c r="BT996" i="1"/>
  <c r="BQ996" i="1"/>
  <c r="BP996" i="1"/>
  <c r="BC996" i="1"/>
  <c r="BD996" i="1"/>
  <c r="BE996" i="1"/>
  <c r="BF996" i="1" s="1"/>
  <c r="BH996" i="1"/>
  <c r="BK996" i="1" s="1"/>
  <c r="BI996" i="1"/>
  <c r="BN996" i="1"/>
  <c r="AX996" i="1"/>
  <c r="AY996" i="1"/>
  <c r="AZ996" i="1" s="1"/>
  <c r="CC996" i="1"/>
  <c r="CD996" i="1" s="1"/>
  <c r="CG996" i="1"/>
  <c r="CI996" i="1"/>
  <c r="M996" i="1"/>
  <c r="U996" i="1"/>
  <c r="Z996" i="1"/>
  <c r="S996" i="1"/>
  <c r="BJ996" i="1"/>
  <c r="K996" i="1"/>
  <c r="N996" i="1"/>
  <c r="O996" i="1" s="1"/>
  <c r="P996" i="1"/>
  <c r="R996" i="1"/>
  <c r="T996" i="1"/>
  <c r="X996" i="1"/>
  <c r="Y996" i="1"/>
  <c r="AA996" i="1"/>
  <c r="AB996" i="1" s="1"/>
  <c r="AD996" i="1"/>
  <c r="AE996" i="1"/>
  <c r="AF996" i="1"/>
  <c r="BO996" i="1"/>
  <c r="AG996" i="1"/>
  <c r="AH996" i="1" s="1"/>
  <c r="AJ996" i="1"/>
  <c r="AK996" i="1"/>
  <c r="AL996" i="1"/>
  <c r="AM996" i="1"/>
  <c r="AN996" i="1" s="1"/>
  <c r="AP996" i="1"/>
  <c r="AQ996" i="1"/>
  <c r="AR996" i="1"/>
  <c r="AS996" i="1"/>
  <c r="AT996" i="1" s="1"/>
  <c r="AV996" i="1"/>
  <c r="AW996" i="1"/>
  <c r="K995" i="1"/>
  <c r="M995" i="1"/>
  <c r="R995" i="1"/>
  <c r="AW995" i="1"/>
  <c r="BD995" i="1"/>
  <c r="BI995" i="1"/>
  <c r="BP995" i="1"/>
  <c r="BU995" i="1"/>
  <c r="BW995" i="1"/>
  <c r="BZ995" i="1"/>
  <c r="CB995" i="1"/>
  <c r="AA995" i="1"/>
  <c r="Y995" i="1"/>
  <c r="U995" i="1"/>
  <c r="T995" i="1"/>
  <c r="CG995" i="1"/>
  <c r="CC995" i="1"/>
  <c r="CD995" i="1" s="1"/>
  <c r="CA995" i="1"/>
  <c r="BV995" i="1"/>
  <c r="BQ995" i="1"/>
  <c r="BR995" i="1" s="1"/>
  <c r="BN995" i="1"/>
  <c r="BJ995" i="1"/>
  <c r="BC995" i="1"/>
  <c r="AY995" i="1"/>
  <c r="AQ995" i="1"/>
  <c r="CI995" i="1"/>
  <c r="AD995" i="1"/>
  <c r="AL995" i="1"/>
  <c r="AJ995" i="1"/>
  <c r="AF995" i="1"/>
  <c r="Z995" i="1"/>
  <c r="X995" i="1"/>
  <c r="S995" i="1"/>
  <c r="P995" i="1"/>
  <c r="N995" i="1"/>
  <c r="O995" i="1" s="1"/>
  <c r="AK995" i="1"/>
  <c r="AP995" i="1"/>
  <c r="AG995" i="1"/>
  <c r="AH995" i="1" s="1"/>
  <c r="AE995" i="1"/>
  <c r="BT995" i="1"/>
  <c r="BO995" i="1"/>
  <c r="BH995" i="1"/>
  <c r="BK995" i="1" s="1"/>
  <c r="BL995" i="1" s="1"/>
  <c r="BE995" i="1"/>
  <c r="BF995" i="1" s="1"/>
  <c r="BB995" i="1"/>
  <c r="AX995" i="1"/>
  <c r="AV995" i="1"/>
  <c r="AS995" i="1"/>
  <c r="AR995" i="1"/>
  <c r="AM995" i="1"/>
  <c r="AN995" i="1" s="1"/>
  <c r="AG994" i="1"/>
  <c r="K994" i="1"/>
  <c r="M994" i="1"/>
  <c r="N994" i="1"/>
  <c r="O994" i="1" s="1"/>
  <c r="P994" i="1"/>
  <c r="R994" i="1"/>
  <c r="S994" i="1"/>
  <c r="T994" i="1"/>
  <c r="U994" i="1"/>
  <c r="V994" i="1" s="1"/>
  <c r="X994" i="1"/>
  <c r="Y994" i="1"/>
  <c r="Z994" i="1"/>
  <c r="AA994" i="1"/>
  <c r="AB994" i="1" s="1"/>
  <c r="AD994" i="1"/>
  <c r="AE994" i="1"/>
  <c r="AF994" i="1"/>
  <c r="AJ994" i="1"/>
  <c r="AK994" i="1"/>
  <c r="AL994" i="1"/>
  <c r="AM994" i="1"/>
  <c r="AN994" i="1" s="1"/>
  <c r="AP994" i="1"/>
  <c r="AQ994" i="1"/>
  <c r="AR994" i="1"/>
  <c r="AS994" i="1"/>
  <c r="AT994" i="1" s="1"/>
  <c r="AV994" i="1"/>
  <c r="AW994" i="1"/>
  <c r="AX994" i="1"/>
  <c r="AY994" i="1"/>
  <c r="AZ994" i="1" s="1"/>
  <c r="BB994" i="1"/>
  <c r="BC994" i="1"/>
  <c r="BD994" i="1"/>
  <c r="BE994" i="1"/>
  <c r="BF994" i="1" s="1"/>
  <c r="BH994" i="1"/>
  <c r="BK994" i="1" s="1"/>
  <c r="BI994" i="1"/>
  <c r="BJ994" i="1"/>
  <c r="BN994" i="1"/>
  <c r="BO994" i="1"/>
  <c r="BP994" i="1"/>
  <c r="BQ994" i="1"/>
  <c r="BR994" i="1" s="1"/>
  <c r="BT994" i="1"/>
  <c r="BV994" i="1"/>
  <c r="BW994" i="1"/>
  <c r="BX994" i="1" s="1"/>
  <c r="BZ994" i="1"/>
  <c r="CA994" i="1"/>
  <c r="CB994" i="1"/>
  <c r="CC994" i="1"/>
  <c r="CD994" i="1" s="1"/>
  <c r="CG994" i="1"/>
  <c r="CI994" i="1"/>
  <c r="BU994" i="1"/>
  <c r="BV993" i="1"/>
  <c r="AM993" i="1"/>
  <c r="AL993" i="1"/>
  <c r="AK993" i="1"/>
  <c r="AJ993" i="1"/>
  <c r="AG993" i="1"/>
  <c r="AF993" i="1"/>
  <c r="AE993" i="1"/>
  <c r="AD993" i="1"/>
  <c r="AA993" i="1"/>
  <c r="Z993" i="1"/>
  <c r="Y993" i="1"/>
  <c r="X993" i="1"/>
  <c r="U993" i="1"/>
  <c r="T993" i="1"/>
  <c r="S993" i="1"/>
  <c r="R993" i="1"/>
  <c r="P993" i="1"/>
  <c r="N993" i="1"/>
  <c r="M993" i="1"/>
  <c r="K993" i="1"/>
  <c r="BW993" i="1"/>
  <c r="BX993" i="1" s="1"/>
  <c r="BZ993" i="1"/>
  <c r="CA993" i="1"/>
  <c r="BN993" i="1"/>
  <c r="BO993" i="1"/>
  <c r="BJ993" i="1"/>
  <c r="BI993" i="1"/>
  <c r="BH993" i="1"/>
  <c r="BK993" i="1" s="1"/>
  <c r="BL993" i="1" s="1"/>
  <c r="BP993" i="1"/>
  <c r="BE993" i="1"/>
  <c r="BD993" i="1"/>
  <c r="BQ993" i="1"/>
  <c r="BR993" i="1" s="1"/>
  <c r="CC993" i="1"/>
  <c r="BT993" i="1"/>
  <c r="BU993" i="1"/>
  <c r="BC993" i="1"/>
  <c r="BB993" i="1"/>
  <c r="AY993" i="1"/>
  <c r="AX993" i="1"/>
  <c r="AW993" i="1"/>
  <c r="AV993" i="1"/>
  <c r="AS993" i="1"/>
  <c r="AR993" i="1"/>
  <c r="CI993" i="1"/>
  <c r="CG993" i="1"/>
  <c r="CJ993" i="1" s="1"/>
  <c r="AQ993" i="1"/>
  <c r="CB993" i="1"/>
  <c r="AP993" i="1"/>
  <c r="AS992" i="1"/>
  <c r="AV992" i="1"/>
  <c r="AW992" i="1"/>
  <c r="AX992" i="1"/>
  <c r="AY992" i="1"/>
  <c r="AZ992" i="1" s="1"/>
  <c r="BB992" i="1"/>
  <c r="BC992" i="1"/>
  <c r="BD992" i="1"/>
  <c r="BE992" i="1"/>
  <c r="BF992" i="1" s="1"/>
  <c r="BH992" i="1"/>
  <c r="BK992" i="1" s="1"/>
  <c r="BI992" i="1"/>
  <c r="BJ992" i="1"/>
  <c r="BN992" i="1"/>
  <c r="BO992" i="1"/>
  <c r="BP992" i="1"/>
  <c r="BQ992" i="1"/>
  <c r="BR992" i="1" s="1"/>
  <c r="BT992" i="1"/>
  <c r="BU992" i="1"/>
  <c r="BV992" i="1"/>
  <c r="BW992" i="1"/>
  <c r="BX992" i="1" s="1"/>
  <c r="BZ992" i="1"/>
  <c r="CA992" i="1"/>
  <c r="CB992" i="1"/>
  <c r="CC992" i="1"/>
  <c r="CD992" i="1" s="1"/>
  <c r="CG992" i="1"/>
  <c r="CI992" i="1"/>
  <c r="AA992" i="1"/>
  <c r="K992" i="1"/>
  <c r="M992" i="1"/>
  <c r="S992" i="1"/>
  <c r="T992" i="1"/>
  <c r="X992" i="1"/>
  <c r="N992" i="1"/>
  <c r="O992" i="1" s="1"/>
  <c r="P992" i="1"/>
  <c r="R992" i="1"/>
  <c r="U992" i="1"/>
  <c r="V992" i="1" s="1"/>
  <c r="Y992" i="1"/>
  <c r="Z992" i="1"/>
  <c r="AD992" i="1"/>
  <c r="AE992" i="1"/>
  <c r="AF992" i="1"/>
  <c r="AG992" i="1"/>
  <c r="AH992" i="1" s="1"/>
  <c r="AJ992" i="1"/>
  <c r="AK992" i="1"/>
  <c r="AL992" i="1"/>
  <c r="AM992" i="1"/>
  <c r="AN992" i="1" s="1"/>
  <c r="AP992" i="1"/>
  <c r="AQ992" i="1"/>
  <c r="AR992" i="1"/>
  <c r="AR991" i="1"/>
  <c r="AS991" i="1"/>
  <c r="AT991" i="1" s="1"/>
  <c r="AV991" i="1"/>
  <c r="AW991" i="1"/>
  <c r="AX991" i="1"/>
  <c r="AY991" i="1"/>
  <c r="AZ991" i="1" s="1"/>
  <c r="BB991" i="1"/>
  <c r="BC991" i="1"/>
  <c r="BD991" i="1"/>
  <c r="BE991" i="1"/>
  <c r="BF991" i="1" s="1"/>
  <c r="K991" i="1"/>
  <c r="BH991" i="1"/>
  <c r="BK991" i="1" s="1"/>
  <c r="BI991" i="1"/>
  <c r="BJ991" i="1"/>
  <c r="BN991" i="1"/>
  <c r="BO991" i="1"/>
  <c r="BP991" i="1"/>
  <c r="BQ991" i="1"/>
  <c r="BR991" i="1" s="1"/>
  <c r="BT991" i="1"/>
  <c r="BU991" i="1"/>
  <c r="BV991" i="1"/>
  <c r="BW991" i="1"/>
  <c r="BX991" i="1" s="1"/>
  <c r="BZ991" i="1"/>
  <c r="CA991" i="1"/>
  <c r="CB991" i="1"/>
  <c r="CC991" i="1"/>
  <c r="CD991" i="1" s="1"/>
  <c r="CG991" i="1"/>
  <c r="CI991" i="1"/>
  <c r="N991" i="1"/>
  <c r="P991" i="1"/>
  <c r="R991" i="1"/>
  <c r="S991" i="1"/>
  <c r="T991" i="1"/>
  <c r="U991" i="1"/>
  <c r="V991" i="1" s="1"/>
  <c r="X991" i="1"/>
  <c r="Y991" i="1"/>
  <c r="Z991" i="1"/>
  <c r="AA991" i="1"/>
  <c r="AB991" i="1" s="1"/>
  <c r="AD991" i="1"/>
  <c r="AE991" i="1"/>
  <c r="AF991" i="1"/>
  <c r="M991" i="1"/>
  <c r="AG991" i="1"/>
  <c r="AH991" i="1" s="1"/>
  <c r="AJ991" i="1"/>
  <c r="AK991" i="1"/>
  <c r="AL991" i="1"/>
  <c r="AM991" i="1"/>
  <c r="AN991" i="1" s="1"/>
  <c r="AP991" i="1"/>
  <c r="AQ991" i="1"/>
  <c r="R990" i="1"/>
  <c r="BW990" i="1"/>
  <c r="T990" i="1"/>
  <c r="X990" i="1"/>
  <c r="Z990" i="1"/>
  <c r="K990" i="1"/>
  <c r="M990" i="1"/>
  <c r="N990" i="1"/>
  <c r="O990" i="1" s="1"/>
  <c r="P990" i="1"/>
  <c r="S990" i="1"/>
  <c r="U990" i="1"/>
  <c r="V990" i="1" s="1"/>
  <c r="Y990" i="1"/>
  <c r="AA990" i="1"/>
  <c r="AB990" i="1" s="1"/>
  <c r="AE990" i="1"/>
  <c r="AG990" i="1"/>
  <c r="AJ990" i="1"/>
  <c r="AL990" i="1"/>
  <c r="AQ990" i="1"/>
  <c r="AS990" i="1"/>
  <c r="AW990" i="1"/>
  <c r="AY990" i="1"/>
  <c r="BB990" i="1"/>
  <c r="BD990" i="1"/>
  <c r="AD990" i="1"/>
  <c r="AF990" i="1"/>
  <c r="AK990" i="1"/>
  <c r="AM990" i="1"/>
  <c r="AN990" i="1" s="1"/>
  <c r="AP990" i="1"/>
  <c r="AR990" i="1"/>
  <c r="AV990" i="1"/>
  <c r="AX990" i="1"/>
  <c r="BC990" i="1"/>
  <c r="BE990" i="1"/>
  <c r="BF990" i="1" s="1"/>
  <c r="BH990" i="1"/>
  <c r="BK990" i="1" s="1"/>
  <c r="BI990" i="1"/>
  <c r="BJ990" i="1"/>
  <c r="BP990" i="1"/>
  <c r="BQ990" i="1"/>
  <c r="BR990" i="1" s="1"/>
  <c r="BT990" i="1"/>
  <c r="BU990" i="1"/>
  <c r="BV990" i="1"/>
  <c r="BZ990" i="1"/>
  <c r="CA990" i="1"/>
  <c r="CB990" i="1"/>
  <c r="CC990" i="1"/>
  <c r="CD990" i="1" s="1"/>
  <c r="CG990" i="1"/>
  <c r="CI990" i="1"/>
  <c r="BO990" i="1"/>
  <c r="BN990" i="1"/>
  <c r="AA989" i="1"/>
  <c r="N989" i="1"/>
  <c r="K989" i="1"/>
  <c r="M989" i="1"/>
  <c r="S989" i="1"/>
  <c r="U989" i="1"/>
  <c r="Z989" i="1"/>
  <c r="AD989" i="1"/>
  <c r="AF989" i="1"/>
  <c r="R989" i="1"/>
  <c r="T989" i="1"/>
  <c r="X989" i="1"/>
  <c r="Y989" i="1"/>
  <c r="AE989" i="1"/>
  <c r="AG989" i="1"/>
  <c r="AH989" i="1" s="1"/>
  <c r="AK989" i="1"/>
  <c r="AM989" i="1"/>
  <c r="AQ989" i="1"/>
  <c r="AS989" i="1"/>
  <c r="AW989" i="1"/>
  <c r="AY989" i="1"/>
  <c r="BD989" i="1"/>
  <c r="CC989" i="1"/>
  <c r="AJ989" i="1"/>
  <c r="AL989" i="1"/>
  <c r="AP989" i="1"/>
  <c r="AR989" i="1"/>
  <c r="BV989" i="1"/>
  <c r="BE989" i="1"/>
  <c r="BF989" i="1" s="1"/>
  <c r="AV989" i="1"/>
  <c r="BJ989" i="1"/>
  <c r="BN989" i="1"/>
  <c r="AX989" i="1"/>
  <c r="BU989" i="1"/>
  <c r="BO989" i="1"/>
  <c r="BW989" i="1"/>
  <c r="BX989" i="1" s="1"/>
  <c r="CA989" i="1"/>
  <c r="CB989" i="1"/>
  <c r="CG989" i="1"/>
  <c r="CI989" i="1"/>
  <c r="BZ989" i="1"/>
  <c r="BB989" i="1"/>
  <c r="BC989" i="1"/>
  <c r="BH989" i="1"/>
  <c r="BK989" i="1" s="1"/>
  <c r="BL989" i="1" s="1"/>
  <c r="BI989" i="1"/>
  <c r="BP989" i="1"/>
  <c r="BQ989" i="1"/>
  <c r="BR989" i="1" s="1"/>
  <c r="BT989" i="1"/>
  <c r="P989" i="1"/>
  <c r="CA988" i="1"/>
  <c r="BZ988" i="1"/>
  <c r="BV988" i="1"/>
  <c r="AL988" i="1"/>
  <c r="AM988" i="1"/>
  <c r="AN988" i="1" s="1"/>
  <c r="AQ988" i="1"/>
  <c r="AS988" i="1"/>
  <c r="CI988" i="1"/>
  <c r="CB988" i="1"/>
  <c r="BW988" i="1"/>
  <c r="BX988" i="1" s="1"/>
  <c r="BU988" i="1"/>
  <c r="BQ988" i="1"/>
  <c r="BO988" i="1"/>
  <c r="BI988" i="1"/>
  <c r="BE988" i="1"/>
  <c r="BC988" i="1"/>
  <c r="AY988" i="1"/>
  <c r="AV988" i="1"/>
  <c r="BP988" i="1"/>
  <c r="BN988" i="1"/>
  <c r="BJ988" i="1"/>
  <c r="BH988" i="1"/>
  <c r="BK988" i="1" s="1"/>
  <c r="BL988" i="1" s="1"/>
  <c r="BD988" i="1"/>
  <c r="BB988" i="1"/>
  <c r="AX988" i="1"/>
  <c r="AW988" i="1"/>
  <c r="AR988" i="1"/>
  <c r="AD988" i="1"/>
  <c r="Z988" i="1"/>
  <c r="AK988" i="1"/>
  <c r="AP988" i="1"/>
  <c r="U988" i="1"/>
  <c r="S988" i="1"/>
  <c r="M988" i="1"/>
  <c r="AG988" i="1"/>
  <c r="CG988" i="1"/>
  <c r="CJ988" i="1" s="1"/>
  <c r="CC988" i="1"/>
  <c r="CD988" i="1" s="1"/>
  <c r="N988" i="1"/>
  <c r="O988" i="1" s="1"/>
  <c r="P988" i="1"/>
  <c r="R988" i="1"/>
  <c r="T988" i="1"/>
  <c r="X988" i="1"/>
  <c r="AF988" i="1"/>
  <c r="Y988" i="1"/>
  <c r="AA988" i="1"/>
  <c r="AB988" i="1" s="1"/>
  <c r="AE988" i="1"/>
  <c r="AJ988" i="1"/>
  <c r="BT988" i="1"/>
  <c r="K988" i="1"/>
  <c r="BU987" i="1"/>
  <c r="BW987" i="1"/>
  <c r="CA987" i="1"/>
  <c r="CI987" i="1"/>
  <c r="CG987" i="1"/>
  <c r="CJ987" i="1" s="1"/>
  <c r="CC987" i="1"/>
  <c r="CB987" i="1"/>
  <c r="BZ987" i="1"/>
  <c r="BV987" i="1"/>
  <c r="BT987" i="1"/>
  <c r="BO987" i="1"/>
  <c r="BH987" i="1"/>
  <c r="BK987" i="1" s="1"/>
  <c r="BE987" i="1"/>
  <c r="BC987" i="1"/>
  <c r="AY987" i="1"/>
  <c r="AW987" i="1"/>
  <c r="AR987" i="1"/>
  <c r="AP987" i="1"/>
  <c r="AL987" i="1"/>
  <c r="AJ987" i="1"/>
  <c r="S987" i="1"/>
  <c r="R987" i="1"/>
  <c r="M987" i="1"/>
  <c r="K987" i="1"/>
  <c r="AF987" i="1"/>
  <c r="N987" i="1"/>
  <c r="O987" i="1" s="1"/>
  <c r="P987" i="1"/>
  <c r="T987" i="1"/>
  <c r="U987" i="1"/>
  <c r="V987" i="1" s="1"/>
  <c r="X987" i="1"/>
  <c r="Y987" i="1"/>
  <c r="Z987" i="1"/>
  <c r="AA987" i="1"/>
  <c r="AB987" i="1" s="1"/>
  <c r="AD987" i="1"/>
  <c r="AE987" i="1"/>
  <c r="AG987" i="1"/>
  <c r="AH987" i="1" s="1"/>
  <c r="AK987" i="1"/>
  <c r="AM987" i="1"/>
  <c r="AN987" i="1" s="1"/>
  <c r="AQ987" i="1"/>
  <c r="AS987" i="1"/>
  <c r="AT987" i="1" s="1"/>
  <c r="AV987" i="1"/>
  <c r="AX987" i="1"/>
  <c r="BB987" i="1"/>
  <c r="BD987" i="1"/>
  <c r="BI987" i="1"/>
  <c r="BJ987" i="1"/>
  <c r="BN987" i="1"/>
  <c r="BP987" i="1"/>
  <c r="BQ987" i="1"/>
  <c r="BR987" i="1" s="1"/>
  <c r="K986" i="1"/>
  <c r="AY986" i="1"/>
  <c r="AW986" i="1"/>
  <c r="AQ986" i="1"/>
  <c r="Y986" i="1"/>
  <c r="AA986" i="1"/>
  <c r="AD986" i="1"/>
  <c r="AF986" i="1"/>
  <c r="AJ986" i="1"/>
  <c r="AK986" i="1"/>
  <c r="AG986" i="1"/>
  <c r="AH986" i="1" s="1"/>
  <c r="AE986" i="1"/>
  <c r="Z986" i="1"/>
  <c r="U986" i="1"/>
  <c r="S986" i="1"/>
  <c r="AL986" i="1"/>
  <c r="AP986" i="1"/>
  <c r="AR986" i="1"/>
  <c r="AV986" i="1"/>
  <c r="AX986" i="1"/>
  <c r="BB986" i="1"/>
  <c r="BE986" i="1"/>
  <c r="BH986" i="1"/>
  <c r="BK986" i="1" s="1"/>
  <c r="BJ986" i="1"/>
  <c r="BN986" i="1"/>
  <c r="BP986" i="1"/>
  <c r="BQ986" i="1"/>
  <c r="BR986" i="1" s="1"/>
  <c r="AM986" i="1"/>
  <c r="AN986" i="1" s="1"/>
  <c r="X986" i="1"/>
  <c r="T986" i="1"/>
  <c r="R986" i="1"/>
  <c r="P986" i="1"/>
  <c r="AS986" i="1"/>
  <c r="AT986" i="1" s="1"/>
  <c r="BC986" i="1"/>
  <c r="BD986" i="1"/>
  <c r="BI986" i="1"/>
  <c r="BO986" i="1"/>
  <c r="BU986" i="1"/>
  <c r="BT986" i="1"/>
  <c r="BV986" i="1"/>
  <c r="BW986" i="1"/>
  <c r="BX986" i="1" s="1"/>
  <c r="BZ986" i="1"/>
  <c r="CA986" i="1"/>
  <c r="CB986" i="1"/>
  <c r="CC986" i="1"/>
  <c r="CD986" i="1" s="1"/>
  <c r="CG986" i="1"/>
  <c r="CI986" i="1"/>
  <c r="N986" i="1"/>
  <c r="M986" i="1"/>
  <c r="S985" i="1"/>
  <c r="R985" i="1"/>
  <c r="P985" i="1"/>
  <c r="N985" i="1"/>
  <c r="M985" i="1"/>
  <c r="K985" i="1"/>
  <c r="AW985" i="1"/>
  <c r="CI985" i="1"/>
  <c r="CG985" i="1"/>
  <c r="CJ985" i="1" s="1"/>
  <c r="CC985" i="1"/>
  <c r="CB985" i="1"/>
  <c r="CA985" i="1"/>
  <c r="BZ985" i="1"/>
  <c r="BW985" i="1"/>
  <c r="BV985" i="1"/>
  <c r="BU985" i="1"/>
  <c r="BT985" i="1"/>
  <c r="BQ985" i="1"/>
  <c r="BP985" i="1"/>
  <c r="BO985" i="1"/>
  <c r="BN985" i="1"/>
  <c r="BJ985" i="1"/>
  <c r="BI985" i="1"/>
  <c r="BH985" i="1"/>
  <c r="BK985" i="1" s="1"/>
  <c r="BL985" i="1" s="1"/>
  <c r="BE985" i="1"/>
  <c r="BD985" i="1"/>
  <c r="BC985" i="1"/>
  <c r="BB985" i="1"/>
  <c r="AY985" i="1"/>
  <c r="AX985" i="1"/>
  <c r="AV985" i="1"/>
  <c r="AS985" i="1"/>
  <c r="AR985" i="1"/>
  <c r="AQ985" i="1"/>
  <c r="AP985" i="1"/>
  <c r="AM985" i="1"/>
  <c r="AL985" i="1"/>
  <c r="AK985" i="1"/>
  <c r="AJ985" i="1"/>
  <c r="AG985" i="1"/>
  <c r="Y985" i="1"/>
  <c r="U985" i="1"/>
  <c r="T985" i="1"/>
  <c r="AD985" i="1"/>
  <c r="X985" i="1"/>
  <c r="AA985" i="1"/>
  <c r="AF985" i="1"/>
  <c r="AE985" i="1"/>
  <c r="Z985" i="1"/>
  <c r="AS984" i="1"/>
  <c r="AV984" i="1"/>
  <c r="AW984" i="1"/>
  <c r="AX984" i="1"/>
  <c r="AY984" i="1"/>
  <c r="AZ984" i="1" s="1"/>
  <c r="BB984" i="1"/>
  <c r="BC984" i="1"/>
  <c r="BD984" i="1"/>
  <c r="BE984" i="1"/>
  <c r="BF984" i="1" s="1"/>
  <c r="BH984" i="1"/>
  <c r="BK984" i="1" s="1"/>
  <c r="BI984" i="1"/>
  <c r="BJ984" i="1"/>
  <c r="BN984" i="1"/>
  <c r="BO984" i="1"/>
  <c r="BP984" i="1"/>
  <c r="BQ984" i="1"/>
  <c r="BR984" i="1" s="1"/>
  <c r="BT984" i="1"/>
  <c r="BU984" i="1"/>
  <c r="BV984" i="1"/>
  <c r="BW984" i="1"/>
  <c r="BX984" i="1" s="1"/>
  <c r="BZ984" i="1"/>
  <c r="CA984" i="1"/>
  <c r="CB984" i="1"/>
  <c r="CC984" i="1"/>
  <c r="CD984" i="1" s="1"/>
  <c r="CG984" i="1"/>
  <c r="CI984" i="1"/>
  <c r="AL984" i="1"/>
  <c r="U984" i="1"/>
  <c r="T984" i="1"/>
  <c r="S984" i="1"/>
  <c r="R984" i="1"/>
  <c r="P984" i="1"/>
  <c r="N984" i="1"/>
  <c r="M984" i="1"/>
  <c r="K984" i="1"/>
  <c r="Y984" i="1"/>
  <c r="Z984" i="1"/>
  <c r="AA984" i="1"/>
  <c r="AB984" i="1" s="1"/>
  <c r="AD984" i="1"/>
  <c r="AE984" i="1"/>
  <c r="AF984" i="1"/>
  <c r="AG984" i="1"/>
  <c r="AH984" i="1" s="1"/>
  <c r="AJ984" i="1"/>
  <c r="AK984" i="1"/>
  <c r="AM984" i="1"/>
  <c r="AN984" i="1" s="1"/>
  <c r="AP984" i="1"/>
  <c r="AQ984" i="1"/>
  <c r="AR984" i="1"/>
  <c r="BV983" i="1"/>
  <c r="AD983" i="1"/>
  <c r="AF983" i="1"/>
  <c r="AJ983" i="1"/>
  <c r="AL983" i="1"/>
  <c r="AP983" i="1"/>
  <c r="AR983" i="1"/>
  <c r="AS983" i="1"/>
  <c r="AT983" i="1" s="1"/>
  <c r="AW983" i="1"/>
  <c r="AY983" i="1"/>
  <c r="BC983" i="1"/>
  <c r="BD983" i="1"/>
  <c r="BN983" i="1"/>
  <c r="BO983" i="1"/>
  <c r="BP983" i="1"/>
  <c r="BQ983" i="1"/>
  <c r="BR983" i="1" s="1"/>
  <c r="BT983" i="1"/>
  <c r="BU983" i="1"/>
  <c r="BW983" i="1"/>
  <c r="BX983" i="1" s="1"/>
  <c r="AG983" i="1"/>
  <c r="AH983" i="1" s="1"/>
  <c r="BZ983" i="1"/>
  <c r="CA983" i="1"/>
  <c r="CB983" i="1"/>
  <c r="CC983" i="1"/>
  <c r="CD983" i="1" s="1"/>
  <c r="CG983" i="1"/>
  <c r="Y983" i="1"/>
  <c r="K983" i="1"/>
  <c r="N983" i="1"/>
  <c r="P983" i="1"/>
  <c r="R983" i="1"/>
  <c r="AM983" i="1"/>
  <c r="AN983" i="1" s="1"/>
  <c r="T983" i="1"/>
  <c r="U983" i="1"/>
  <c r="V983" i="1" s="1"/>
  <c r="Z983" i="1"/>
  <c r="AA983" i="1"/>
  <c r="AB983" i="1" s="1"/>
  <c r="AE983" i="1"/>
  <c r="AK983" i="1"/>
  <c r="BH983" i="1"/>
  <c r="BK983" i="1" s="1"/>
  <c r="BI983" i="1"/>
  <c r="AQ983" i="1"/>
  <c r="AV983" i="1"/>
  <c r="AX983" i="1"/>
  <c r="BB983" i="1"/>
  <c r="BE983" i="1"/>
  <c r="BF983" i="1" s="1"/>
  <c r="BJ983" i="1"/>
  <c r="CI983" i="1"/>
  <c r="X983" i="1"/>
  <c r="S983" i="1"/>
  <c r="M983" i="1"/>
  <c r="AK982" i="1"/>
  <c r="BI982" i="1"/>
  <c r="BN982" i="1"/>
  <c r="BO982" i="1"/>
  <c r="BP982" i="1"/>
  <c r="BQ982" i="1"/>
  <c r="BR982" i="1" s="1"/>
  <c r="M982" i="1"/>
  <c r="N982" i="1"/>
  <c r="O982" i="1" s="1"/>
  <c r="P982" i="1"/>
  <c r="R982" i="1"/>
  <c r="BT982" i="1"/>
  <c r="BU982" i="1"/>
  <c r="BV982" i="1"/>
  <c r="BW982" i="1"/>
  <c r="BX982" i="1" s="1"/>
  <c r="BZ982" i="1"/>
  <c r="CA982" i="1"/>
  <c r="CB982" i="1"/>
  <c r="CC982" i="1"/>
  <c r="CD982" i="1" s="1"/>
  <c r="CG982" i="1"/>
  <c r="CI982" i="1"/>
  <c r="BJ982" i="1"/>
  <c r="K982" i="1"/>
  <c r="AE982" i="1"/>
  <c r="AG982" i="1"/>
  <c r="AF982" i="1"/>
  <c r="AR982" i="1"/>
  <c r="S982" i="1"/>
  <c r="T982" i="1"/>
  <c r="U982" i="1"/>
  <c r="V982" i="1" s="1"/>
  <c r="X982" i="1"/>
  <c r="Y982" i="1"/>
  <c r="Z982" i="1"/>
  <c r="AA982" i="1"/>
  <c r="AB982" i="1" s="1"/>
  <c r="AD982" i="1"/>
  <c r="AJ982" i="1"/>
  <c r="AL982" i="1"/>
  <c r="AM982" i="1"/>
  <c r="AN982" i="1" s="1"/>
  <c r="AP982" i="1"/>
  <c r="AQ982" i="1"/>
  <c r="AS982" i="1"/>
  <c r="AT982" i="1" s="1"/>
  <c r="AV982" i="1"/>
  <c r="AW982" i="1"/>
  <c r="AX982" i="1"/>
  <c r="AY982" i="1"/>
  <c r="AZ982" i="1" s="1"/>
  <c r="BB982" i="1"/>
  <c r="BC982" i="1"/>
  <c r="BD982" i="1"/>
  <c r="BE982" i="1"/>
  <c r="BF982" i="1" s="1"/>
  <c r="BH982" i="1"/>
  <c r="BK982" i="1" s="1"/>
  <c r="BL982" i="1" s="1"/>
  <c r="CI981" i="1"/>
  <c r="CG981" i="1"/>
  <c r="CJ981" i="1" s="1"/>
  <c r="CB981" i="1"/>
  <c r="CA981" i="1"/>
  <c r="BZ981" i="1"/>
  <c r="BW981" i="1"/>
  <c r="BV981" i="1"/>
  <c r="BT981" i="1"/>
  <c r="S981" i="1"/>
  <c r="M981" i="1"/>
  <c r="K981" i="1"/>
  <c r="BP981" i="1"/>
  <c r="BH981" i="1"/>
  <c r="BK981" i="1" s="1"/>
  <c r="BE981" i="1"/>
  <c r="BC981" i="1"/>
  <c r="BQ981" i="1"/>
  <c r="BR981" i="1" s="1"/>
  <c r="BO981" i="1"/>
  <c r="BN981" i="1"/>
  <c r="BJ981" i="1"/>
  <c r="BI981" i="1"/>
  <c r="BD981" i="1"/>
  <c r="BB981" i="1"/>
  <c r="AD981" i="1"/>
  <c r="AX981" i="1"/>
  <c r="N981" i="1"/>
  <c r="O981" i="1" s="1"/>
  <c r="AV981" i="1"/>
  <c r="AR981" i="1"/>
  <c r="AP981" i="1"/>
  <c r="AL981" i="1"/>
  <c r="AJ981" i="1"/>
  <c r="AF981" i="1"/>
  <c r="Z981" i="1"/>
  <c r="BU981" i="1"/>
  <c r="X981" i="1"/>
  <c r="T981" i="1"/>
  <c r="R981" i="1"/>
  <c r="CC981" i="1"/>
  <c r="CD981" i="1" s="1"/>
  <c r="AS981" i="1"/>
  <c r="AT981" i="1" s="1"/>
  <c r="AQ981" i="1"/>
  <c r="AM981" i="1"/>
  <c r="AN981" i="1" s="1"/>
  <c r="AK981" i="1"/>
  <c r="AG981" i="1"/>
  <c r="AH981" i="1" s="1"/>
  <c r="AE981" i="1"/>
  <c r="AA981" i="1"/>
  <c r="AB981" i="1" s="1"/>
  <c r="Y981" i="1"/>
  <c r="P981" i="1"/>
  <c r="AW981" i="1"/>
  <c r="AY981" i="1"/>
  <c r="AZ981" i="1" s="1"/>
  <c r="U981" i="1"/>
  <c r="V981" i="1" s="1"/>
  <c r="AK980" i="1"/>
  <c r="AJ980" i="1"/>
  <c r="AG980" i="1"/>
  <c r="AF980" i="1"/>
  <c r="AE980" i="1"/>
  <c r="AD980" i="1"/>
  <c r="AA980" i="1"/>
  <c r="Z980" i="1"/>
  <c r="Y980" i="1"/>
  <c r="X980" i="1"/>
  <c r="U980" i="1"/>
  <c r="T980" i="1"/>
  <c r="S980" i="1"/>
  <c r="R980" i="1"/>
  <c r="P980" i="1"/>
  <c r="N980" i="1"/>
  <c r="M980" i="1"/>
  <c r="K980" i="1"/>
  <c r="BD980" i="1"/>
  <c r="BE980" i="1"/>
  <c r="BF980" i="1" s="1"/>
  <c r="BH980" i="1"/>
  <c r="BK980" i="1" s="1"/>
  <c r="BI980" i="1"/>
  <c r="BJ980" i="1"/>
  <c r="BN980" i="1"/>
  <c r="BO980" i="1"/>
  <c r="BP980" i="1"/>
  <c r="BQ980" i="1"/>
  <c r="BR980" i="1" s="1"/>
  <c r="BT980" i="1"/>
  <c r="BU980" i="1"/>
  <c r="BV980" i="1"/>
  <c r="BW980" i="1"/>
  <c r="BX980" i="1" s="1"/>
  <c r="BZ980" i="1"/>
  <c r="CA980" i="1"/>
  <c r="CB980" i="1"/>
  <c r="CC980" i="1"/>
  <c r="CD980" i="1" s="1"/>
  <c r="CG980" i="1"/>
  <c r="CI980" i="1"/>
  <c r="AM980" i="1"/>
  <c r="AR980" i="1"/>
  <c r="AP980" i="1"/>
  <c r="AS980" i="1"/>
  <c r="AT980" i="1" s="1"/>
  <c r="AV980" i="1"/>
  <c r="AQ980" i="1"/>
  <c r="AL980" i="1"/>
  <c r="AW980" i="1"/>
  <c r="AX980" i="1"/>
  <c r="AY980" i="1"/>
  <c r="AZ980" i="1" s="1"/>
  <c r="BB980" i="1"/>
  <c r="BC980" i="1"/>
  <c r="S979" i="1"/>
  <c r="T979" i="1"/>
  <c r="U979" i="1"/>
  <c r="V979" i="1" s="1"/>
  <c r="CI979" i="1"/>
  <c r="X979" i="1"/>
  <c r="BO979" i="1"/>
  <c r="BQ979" i="1"/>
  <c r="BT979" i="1"/>
  <c r="BU979" i="1"/>
  <c r="AQ979" i="1"/>
  <c r="BV979" i="1"/>
  <c r="BW979" i="1"/>
  <c r="BX979" i="1" s="1"/>
  <c r="BZ979" i="1"/>
  <c r="AR979" i="1"/>
  <c r="Y979" i="1"/>
  <c r="Z979" i="1"/>
  <c r="AA979" i="1"/>
  <c r="AB979" i="1" s="1"/>
  <c r="AD979" i="1"/>
  <c r="AE979" i="1"/>
  <c r="AF979" i="1"/>
  <c r="AG979" i="1"/>
  <c r="AH979" i="1" s="1"/>
  <c r="AJ979" i="1"/>
  <c r="AK979" i="1"/>
  <c r="AL979" i="1"/>
  <c r="AM979" i="1"/>
  <c r="AN979" i="1" s="1"/>
  <c r="AP979" i="1"/>
  <c r="BN979" i="1"/>
  <c r="BJ979" i="1"/>
  <c r="BI979" i="1"/>
  <c r="BH979" i="1"/>
  <c r="BK979" i="1" s="1"/>
  <c r="BL979" i="1" s="1"/>
  <c r="CA979" i="1"/>
  <c r="BE979" i="1"/>
  <c r="BD979" i="1"/>
  <c r="BC979" i="1"/>
  <c r="BB979" i="1"/>
  <c r="AY979" i="1"/>
  <c r="AX979" i="1"/>
  <c r="AW979" i="1"/>
  <c r="AV979" i="1"/>
  <c r="BP979" i="1"/>
  <c r="CB979" i="1"/>
  <c r="CC979" i="1"/>
  <c r="CD979" i="1" s="1"/>
  <c r="CG979" i="1"/>
  <c r="CJ979" i="1" s="1"/>
  <c r="K979" i="1"/>
  <c r="M979" i="1"/>
  <c r="N979" i="1"/>
  <c r="O979" i="1" s="1"/>
  <c r="P979" i="1"/>
  <c r="R979" i="1"/>
  <c r="S978" i="1"/>
  <c r="K978" i="1"/>
  <c r="M978" i="1"/>
  <c r="N978" i="1"/>
  <c r="O978" i="1" s="1"/>
  <c r="P978" i="1"/>
  <c r="R978" i="1"/>
  <c r="BW978" i="1"/>
  <c r="T978" i="1"/>
  <c r="U978" i="1"/>
  <c r="V978" i="1" s="1"/>
  <c r="AD978" i="1"/>
  <c r="X978" i="1"/>
  <c r="AS978" i="1"/>
  <c r="Z978" i="1"/>
  <c r="AE978" i="1"/>
  <c r="AX978" i="1"/>
  <c r="AY978" i="1"/>
  <c r="AZ978" i="1" s="1"/>
  <c r="BB978" i="1"/>
  <c r="BC978" i="1"/>
  <c r="BD978" i="1"/>
  <c r="BE978" i="1"/>
  <c r="BF978" i="1" s="1"/>
  <c r="BH978" i="1"/>
  <c r="BK978" i="1" s="1"/>
  <c r="BI978" i="1"/>
  <c r="BJ978" i="1"/>
  <c r="BN978" i="1"/>
  <c r="BO978" i="1"/>
  <c r="AG978" i="1"/>
  <c r="BQ978" i="1"/>
  <c r="BT978" i="1"/>
  <c r="BU978" i="1"/>
  <c r="BV978" i="1"/>
  <c r="AJ978" i="1"/>
  <c r="BZ978" i="1"/>
  <c r="CA978" i="1"/>
  <c r="CB978" i="1"/>
  <c r="CC978" i="1"/>
  <c r="CD978" i="1" s="1"/>
  <c r="CG978" i="1"/>
  <c r="CI978" i="1"/>
  <c r="BP978" i="1"/>
  <c r="AA978" i="1"/>
  <c r="AB978" i="1" s="1"/>
  <c r="AK978" i="1"/>
  <c r="AL978" i="1"/>
  <c r="Y978" i="1"/>
  <c r="AM978" i="1"/>
  <c r="AN978" i="1" s="1"/>
  <c r="AP978" i="1"/>
  <c r="AQ978" i="1"/>
  <c r="AR978" i="1"/>
  <c r="AF978" i="1"/>
  <c r="AV978" i="1"/>
  <c r="AW978" i="1"/>
  <c r="BT977" i="1"/>
  <c r="BV977" i="1"/>
  <c r="BW977" i="1"/>
  <c r="BX977" i="1" s="1"/>
  <c r="CC977" i="1"/>
  <c r="M977" i="1"/>
  <c r="K977" i="1"/>
  <c r="CI977" i="1"/>
  <c r="BD977" i="1"/>
  <c r="BH977" i="1"/>
  <c r="BK977" i="1" s="1"/>
  <c r="BJ977" i="1"/>
  <c r="BO977" i="1"/>
  <c r="BQ977" i="1"/>
  <c r="BU977" i="1"/>
  <c r="N977" i="1"/>
  <c r="O977" i="1" s="1"/>
  <c r="S977" i="1"/>
  <c r="U977" i="1"/>
  <c r="Z977" i="1"/>
  <c r="AD977" i="1"/>
  <c r="AE977" i="1"/>
  <c r="AJ977" i="1"/>
  <c r="AL977" i="1"/>
  <c r="AQ977" i="1"/>
  <c r="AS977" i="1"/>
  <c r="AW977" i="1"/>
  <c r="BZ977" i="1"/>
  <c r="CA977" i="1"/>
  <c r="CB977" i="1"/>
  <c r="CG977" i="1"/>
  <c r="CJ977" i="1" s="1"/>
  <c r="BB977" i="1"/>
  <c r="AM977" i="1"/>
  <c r="AN977" i="1" s="1"/>
  <c r="AP977" i="1"/>
  <c r="AR977" i="1"/>
  <c r="AV977" i="1"/>
  <c r="AX977" i="1"/>
  <c r="P977" i="1"/>
  <c r="AY977" i="1"/>
  <c r="AZ977" i="1" s="1"/>
  <c r="BC977" i="1"/>
  <c r="BE977" i="1"/>
  <c r="BF977" i="1" s="1"/>
  <c r="BI977" i="1"/>
  <c r="BN977" i="1"/>
  <c r="BP977" i="1"/>
  <c r="AK977" i="1"/>
  <c r="AG977" i="1"/>
  <c r="AF977" i="1"/>
  <c r="AA977" i="1"/>
  <c r="AB977" i="1" s="1"/>
  <c r="Y977" i="1"/>
  <c r="X977" i="1"/>
  <c r="T977" i="1"/>
  <c r="R977" i="1"/>
  <c r="AX976" i="1"/>
  <c r="BC976" i="1"/>
  <c r="AJ976" i="1"/>
  <c r="AG976" i="1"/>
  <c r="AE976" i="1"/>
  <c r="BD976" i="1"/>
  <c r="BE976" i="1"/>
  <c r="BF976" i="1" s="1"/>
  <c r="BH976" i="1"/>
  <c r="BK976" i="1" s="1"/>
  <c r="BJ976" i="1"/>
  <c r="N976" i="1"/>
  <c r="BI976" i="1"/>
  <c r="BW976" i="1"/>
  <c r="AR976" i="1"/>
  <c r="K976" i="1"/>
  <c r="M976" i="1"/>
  <c r="P976" i="1"/>
  <c r="R976" i="1"/>
  <c r="U976" i="1"/>
  <c r="Y976" i="1"/>
  <c r="AA976" i="1"/>
  <c r="CA976" i="1"/>
  <c r="AV976" i="1"/>
  <c r="AW976" i="1"/>
  <c r="S976" i="1"/>
  <c r="AY976" i="1"/>
  <c r="AZ976" i="1" s="1"/>
  <c r="BB976" i="1"/>
  <c r="BN976" i="1"/>
  <c r="BO976" i="1"/>
  <c r="BP976" i="1"/>
  <c r="BQ976" i="1"/>
  <c r="BR976" i="1" s="1"/>
  <c r="BT976" i="1"/>
  <c r="BU976" i="1"/>
  <c r="BV976" i="1"/>
  <c r="BZ976" i="1"/>
  <c r="CB976" i="1"/>
  <c r="CC976" i="1"/>
  <c r="CD976" i="1" s="1"/>
  <c r="CG976" i="1"/>
  <c r="CI976" i="1"/>
  <c r="AS976" i="1"/>
  <c r="AT976" i="1" s="1"/>
  <c r="T976" i="1"/>
  <c r="X976" i="1"/>
  <c r="Z976" i="1"/>
  <c r="AD976" i="1"/>
  <c r="AF976" i="1"/>
  <c r="AK976" i="1"/>
  <c r="AL976" i="1"/>
  <c r="AM976" i="1"/>
  <c r="AN976" i="1" s="1"/>
  <c r="AP976" i="1"/>
  <c r="AQ976" i="1"/>
  <c r="CB975" i="1"/>
  <c r="CC975" i="1"/>
  <c r="CD975" i="1" s="1"/>
  <c r="CG975" i="1"/>
  <c r="N975" i="1"/>
  <c r="AF975" i="1"/>
  <c r="T975" i="1"/>
  <c r="AJ975" i="1"/>
  <c r="S975" i="1"/>
  <c r="M975" i="1"/>
  <c r="K975" i="1"/>
  <c r="BZ975" i="1"/>
  <c r="AE975" i="1"/>
  <c r="CI975" i="1"/>
  <c r="U975" i="1"/>
  <c r="V975" i="1" s="1"/>
  <c r="Y975" i="1"/>
  <c r="AA975" i="1"/>
  <c r="AK975" i="1"/>
  <c r="AG975" i="1"/>
  <c r="AH975" i="1" s="1"/>
  <c r="AM975" i="1"/>
  <c r="AP975" i="1"/>
  <c r="AR975" i="1"/>
  <c r="AV975" i="1"/>
  <c r="AX975" i="1"/>
  <c r="BB975" i="1"/>
  <c r="BD975" i="1"/>
  <c r="BH975" i="1"/>
  <c r="BK975" i="1" s="1"/>
  <c r="BJ975" i="1"/>
  <c r="BN975" i="1"/>
  <c r="BP975" i="1"/>
  <c r="BQ975" i="1"/>
  <c r="BR975" i="1" s="1"/>
  <c r="BU975" i="1"/>
  <c r="R975" i="1"/>
  <c r="BW975" i="1"/>
  <c r="CA975" i="1"/>
  <c r="X975" i="1"/>
  <c r="Z975" i="1"/>
  <c r="AD975" i="1"/>
  <c r="AQ975" i="1"/>
  <c r="AS975" i="1"/>
  <c r="AT975" i="1" s="1"/>
  <c r="AW975" i="1"/>
  <c r="AY975" i="1"/>
  <c r="AZ975" i="1" s="1"/>
  <c r="BC975" i="1"/>
  <c r="BE975" i="1"/>
  <c r="BF975" i="1" s="1"/>
  <c r="BI975" i="1"/>
  <c r="BO975" i="1"/>
  <c r="BT975" i="1"/>
  <c r="BV975" i="1"/>
  <c r="P975" i="1"/>
  <c r="AL975" i="1"/>
  <c r="BP974" i="1"/>
  <c r="BN974" i="1"/>
  <c r="BJ974" i="1"/>
  <c r="AP974" i="1"/>
  <c r="AK974" i="1"/>
  <c r="AF974" i="1"/>
  <c r="AE974" i="1"/>
  <c r="AA974" i="1"/>
  <c r="Y974" i="1"/>
  <c r="U974" i="1"/>
  <c r="S974" i="1"/>
  <c r="N974" i="1"/>
  <c r="BQ974" i="1"/>
  <c r="BR974" i="1" s="1"/>
  <c r="BO974" i="1"/>
  <c r="BI974" i="1"/>
  <c r="BH974" i="1"/>
  <c r="BK974" i="1" s="1"/>
  <c r="BL974" i="1" s="1"/>
  <c r="BE974" i="1"/>
  <c r="BD974" i="1"/>
  <c r="BC974" i="1"/>
  <c r="BB974" i="1"/>
  <c r="AY974" i="1"/>
  <c r="AX974" i="1"/>
  <c r="AW974" i="1"/>
  <c r="AV974" i="1"/>
  <c r="AS974" i="1"/>
  <c r="AR974" i="1"/>
  <c r="AQ974" i="1"/>
  <c r="AM974" i="1"/>
  <c r="AL974" i="1"/>
  <c r="AJ974" i="1"/>
  <c r="AG974" i="1"/>
  <c r="AH974" i="1" s="1"/>
  <c r="AD974" i="1"/>
  <c r="Z974" i="1"/>
  <c r="X974" i="1"/>
  <c r="T974" i="1"/>
  <c r="P974" i="1"/>
  <c r="M974" i="1"/>
  <c r="K974" i="1"/>
  <c r="R974" i="1"/>
  <c r="CG974" i="1"/>
  <c r="CI974" i="1" s="1"/>
  <c r="CJ974" i="1" s="1"/>
  <c r="CN974" i="1" s="1"/>
  <c r="CQ974" i="1" s="1"/>
  <c r="CC974" i="1"/>
  <c r="CB974" i="1"/>
  <c r="CA974" i="1"/>
  <c r="BZ974" i="1"/>
  <c r="BW974" i="1"/>
  <c r="BV974" i="1"/>
  <c r="BU974" i="1"/>
  <c r="BT974" i="1"/>
  <c r="CI973" i="1"/>
  <c r="CG973" i="1"/>
  <c r="CJ973" i="1" s="1"/>
  <c r="CB973" i="1"/>
  <c r="CA973" i="1"/>
  <c r="BW973" i="1"/>
  <c r="BU973" i="1"/>
  <c r="BQ973" i="1"/>
  <c r="BO973" i="1"/>
  <c r="BI973" i="1"/>
  <c r="BE973" i="1"/>
  <c r="BC973" i="1"/>
  <c r="AY973" i="1"/>
  <c r="AW973" i="1"/>
  <c r="AQ973" i="1"/>
  <c r="AM973" i="1"/>
  <c r="AK973" i="1"/>
  <c r="AF973" i="1"/>
  <c r="Z973" i="1"/>
  <c r="U973" i="1"/>
  <c r="R973" i="1"/>
  <c r="BD973" i="1"/>
  <c r="BH973" i="1"/>
  <c r="BK973" i="1" s="1"/>
  <c r="BJ973" i="1"/>
  <c r="BN973" i="1"/>
  <c r="BP973" i="1"/>
  <c r="BT973" i="1"/>
  <c r="BV973" i="1"/>
  <c r="BZ973" i="1"/>
  <c r="CC973" i="1"/>
  <c r="CD973" i="1" s="1"/>
  <c r="AS973" i="1"/>
  <c r="AL973" i="1"/>
  <c r="AG973" i="1"/>
  <c r="AH973" i="1" s="1"/>
  <c r="AD973" i="1"/>
  <c r="AA973" i="1"/>
  <c r="AB973" i="1" s="1"/>
  <c r="P973" i="1"/>
  <c r="M973" i="1"/>
  <c r="K973" i="1"/>
  <c r="N973" i="1"/>
  <c r="O973" i="1" s="1"/>
  <c r="T973" i="1"/>
  <c r="X973" i="1"/>
  <c r="Y973" i="1"/>
  <c r="AE973" i="1"/>
  <c r="AJ973" i="1"/>
  <c r="S973" i="1"/>
  <c r="AP973" i="1"/>
  <c r="AR973" i="1"/>
  <c r="AV973" i="1"/>
  <c r="AX973" i="1"/>
  <c r="BB973" i="1"/>
  <c r="CI972" i="1"/>
  <c r="BW972" i="1"/>
  <c r="BT972" i="1"/>
  <c r="BP972" i="1"/>
  <c r="BN972" i="1"/>
  <c r="BJ972" i="1"/>
  <c r="BH972" i="1"/>
  <c r="BK972" i="1" s="1"/>
  <c r="BL972" i="1" s="1"/>
  <c r="BE972" i="1"/>
  <c r="BB972" i="1"/>
  <c r="AX972" i="1"/>
  <c r="AV972" i="1"/>
  <c r="AR972" i="1"/>
  <c r="AP972" i="1"/>
  <c r="AM972" i="1"/>
  <c r="AK972" i="1"/>
  <c r="AG972" i="1"/>
  <c r="AE972" i="1"/>
  <c r="AA972" i="1"/>
  <c r="Y972" i="1"/>
  <c r="U972" i="1"/>
  <c r="S972" i="1"/>
  <c r="M972" i="1"/>
  <c r="K972" i="1"/>
  <c r="AF972" i="1"/>
  <c r="AJ972" i="1"/>
  <c r="AL972" i="1"/>
  <c r="AQ972" i="1"/>
  <c r="AS972" i="1"/>
  <c r="AT972" i="1" s="1"/>
  <c r="AW972" i="1"/>
  <c r="AY972" i="1"/>
  <c r="AZ972" i="1" s="1"/>
  <c r="BC972" i="1"/>
  <c r="BD972" i="1"/>
  <c r="BI972" i="1"/>
  <c r="BO972" i="1"/>
  <c r="N972" i="1"/>
  <c r="O972" i="1" s="1"/>
  <c r="P972" i="1"/>
  <c r="R972" i="1"/>
  <c r="T972" i="1"/>
  <c r="X972" i="1"/>
  <c r="BQ972" i="1"/>
  <c r="BR972" i="1" s="1"/>
  <c r="BU972" i="1"/>
  <c r="BV972" i="1"/>
  <c r="BZ972" i="1"/>
  <c r="CA972" i="1"/>
  <c r="CC972" i="1"/>
  <c r="CG972" i="1"/>
  <c r="CJ972" i="1" s="1"/>
  <c r="CB972" i="1"/>
  <c r="Z972" i="1"/>
  <c r="AD972" i="1"/>
  <c r="CI971" i="1"/>
  <c r="CG971" i="1"/>
  <c r="CJ971" i="1" s="1"/>
  <c r="CC971" i="1"/>
  <c r="CB971" i="1"/>
  <c r="CA971" i="1"/>
  <c r="BZ971" i="1"/>
  <c r="BW971" i="1"/>
  <c r="BV971" i="1"/>
  <c r="BU971" i="1"/>
  <c r="BT971" i="1"/>
  <c r="BQ971" i="1"/>
  <c r="BO971" i="1"/>
  <c r="BN971" i="1"/>
  <c r="BJ971" i="1"/>
  <c r="BI971" i="1"/>
  <c r="BH971" i="1"/>
  <c r="BK971" i="1" s="1"/>
  <c r="BL971" i="1" s="1"/>
  <c r="BE971" i="1"/>
  <c r="BD971" i="1"/>
  <c r="BC971" i="1"/>
  <c r="BB971" i="1"/>
  <c r="AY971" i="1"/>
  <c r="AX971" i="1"/>
  <c r="AM971" i="1"/>
  <c r="AP971" i="1"/>
  <c r="AL971" i="1"/>
  <c r="AQ971" i="1"/>
  <c r="K971" i="1"/>
  <c r="M971" i="1"/>
  <c r="N971" i="1"/>
  <c r="O971" i="1" s="1"/>
  <c r="P971" i="1"/>
  <c r="AR971" i="1"/>
  <c r="AS971" i="1"/>
  <c r="AT971" i="1" s="1"/>
  <c r="AV971" i="1"/>
  <c r="AW971" i="1"/>
  <c r="R971" i="1"/>
  <c r="S971" i="1"/>
  <c r="T971" i="1"/>
  <c r="U971" i="1"/>
  <c r="V971" i="1" s="1"/>
  <c r="BP971" i="1"/>
  <c r="X971" i="1"/>
  <c r="Y971" i="1"/>
  <c r="Z971" i="1"/>
  <c r="AA971" i="1"/>
  <c r="AB971" i="1" s="1"/>
  <c r="AD971" i="1"/>
  <c r="AE971" i="1"/>
  <c r="AF971" i="1"/>
  <c r="AG971" i="1"/>
  <c r="AH971" i="1" s="1"/>
  <c r="AJ971" i="1"/>
  <c r="AK971" i="1"/>
  <c r="Z970" i="1"/>
  <c r="X970" i="1"/>
  <c r="K970" i="1"/>
  <c r="M970" i="1"/>
  <c r="S970" i="1"/>
  <c r="Y970" i="1"/>
  <c r="CI970" i="1"/>
  <c r="CG970" i="1"/>
  <c r="CJ970" i="1" s="1"/>
  <c r="CC970" i="1"/>
  <c r="CB970" i="1"/>
  <c r="CA970" i="1"/>
  <c r="BZ970" i="1"/>
  <c r="AA970" i="1"/>
  <c r="AB970" i="1" s="1"/>
  <c r="AD970" i="1"/>
  <c r="AE970" i="1"/>
  <c r="AF970" i="1"/>
  <c r="AG970" i="1"/>
  <c r="AH970" i="1" s="1"/>
  <c r="AJ970" i="1"/>
  <c r="BI970" i="1"/>
  <c r="BW970" i="1"/>
  <c r="BV970" i="1"/>
  <c r="BU970" i="1"/>
  <c r="BT970" i="1"/>
  <c r="BQ970" i="1"/>
  <c r="BP970" i="1"/>
  <c r="BO970" i="1"/>
  <c r="BN970" i="1"/>
  <c r="AK970" i="1"/>
  <c r="AL970" i="1"/>
  <c r="AM970" i="1"/>
  <c r="AN970" i="1" s="1"/>
  <c r="AP970" i="1"/>
  <c r="AQ970" i="1"/>
  <c r="AR970" i="1"/>
  <c r="AS970" i="1"/>
  <c r="AT970" i="1" s="1"/>
  <c r="AV970" i="1"/>
  <c r="AW970" i="1"/>
  <c r="AX970" i="1"/>
  <c r="AY970" i="1"/>
  <c r="AZ970" i="1" s="1"/>
  <c r="BB970" i="1"/>
  <c r="BC970" i="1"/>
  <c r="BD970" i="1"/>
  <c r="BE970" i="1"/>
  <c r="BF970" i="1" s="1"/>
  <c r="BH970" i="1"/>
  <c r="BK970" i="1" s="1"/>
  <c r="BJ970" i="1"/>
  <c r="N970" i="1"/>
  <c r="O970" i="1" s="1"/>
  <c r="P970" i="1"/>
  <c r="R970" i="1"/>
  <c r="T970" i="1"/>
  <c r="U970" i="1"/>
  <c r="V970" i="1" s="1"/>
  <c r="CG969" i="1"/>
  <c r="BU969" i="1"/>
  <c r="N969" i="1"/>
  <c r="P969" i="1"/>
  <c r="R969" i="1"/>
  <c r="T969" i="1"/>
  <c r="Z969" i="1"/>
  <c r="AA969" i="1"/>
  <c r="AB969" i="1" s="1"/>
  <c r="AJ969" i="1"/>
  <c r="AL969" i="1"/>
  <c r="AM969" i="1"/>
  <c r="AN969" i="1" s="1"/>
  <c r="AQ969" i="1"/>
  <c r="AS969" i="1"/>
  <c r="AW969" i="1"/>
  <c r="AY969" i="1"/>
  <c r="BC969" i="1"/>
  <c r="BE969" i="1"/>
  <c r="BJ969" i="1"/>
  <c r="BO969" i="1"/>
  <c r="BT969" i="1"/>
  <c r="BV969" i="1"/>
  <c r="BZ969" i="1"/>
  <c r="CB969" i="1"/>
  <c r="CI969" i="1"/>
  <c r="AE969" i="1"/>
  <c r="K969" i="1"/>
  <c r="M969" i="1"/>
  <c r="S969" i="1"/>
  <c r="U969" i="1"/>
  <c r="V969" i="1" s="1"/>
  <c r="X969" i="1"/>
  <c r="Y969" i="1"/>
  <c r="AD969" i="1"/>
  <c r="AF969" i="1"/>
  <c r="AG969" i="1"/>
  <c r="AH969" i="1" s="1"/>
  <c r="AK969" i="1"/>
  <c r="AP969" i="1"/>
  <c r="AR969" i="1"/>
  <c r="AV969" i="1"/>
  <c r="AX969" i="1"/>
  <c r="BB969" i="1"/>
  <c r="BD969" i="1"/>
  <c r="BH969" i="1"/>
  <c r="BK969" i="1" s="1"/>
  <c r="BL969" i="1" s="1"/>
  <c r="BI969" i="1"/>
  <c r="BN969" i="1"/>
  <c r="BP969" i="1"/>
  <c r="BQ969" i="1"/>
  <c r="BR969" i="1" s="1"/>
  <c r="BW969" i="1"/>
  <c r="BX969" i="1" s="1"/>
  <c r="CA969" i="1"/>
  <c r="CC969" i="1"/>
  <c r="CD969" i="1" s="1"/>
  <c r="N968" i="1"/>
  <c r="BN968" i="1"/>
  <c r="BQ968" i="1"/>
  <c r="BJ968" i="1"/>
  <c r="BI968" i="1"/>
  <c r="CB968" i="1"/>
  <c r="BD968" i="1"/>
  <c r="BP968" i="1"/>
  <c r="BO968" i="1"/>
  <c r="BH968" i="1"/>
  <c r="BK968" i="1" s="1"/>
  <c r="BL968" i="1" s="1"/>
  <c r="BE968" i="1"/>
  <c r="BF968" i="1" s="1"/>
  <c r="BC968" i="1"/>
  <c r="AY968" i="1"/>
  <c r="AW968" i="1"/>
  <c r="AS968" i="1"/>
  <c r="AP968" i="1"/>
  <c r="AL968" i="1"/>
  <c r="AJ968" i="1"/>
  <c r="AF968" i="1"/>
  <c r="AD968" i="1"/>
  <c r="Z968" i="1"/>
  <c r="X968" i="1"/>
  <c r="T968" i="1"/>
  <c r="M968" i="1"/>
  <c r="BB968" i="1"/>
  <c r="AX968" i="1"/>
  <c r="AV968" i="1"/>
  <c r="AR968" i="1"/>
  <c r="CC968" i="1"/>
  <c r="CD968" i="1" s="1"/>
  <c r="CG968" i="1"/>
  <c r="CI968" i="1"/>
  <c r="AQ968" i="1"/>
  <c r="AM968" i="1"/>
  <c r="AN968" i="1" s="1"/>
  <c r="AK968" i="1"/>
  <c r="AG968" i="1"/>
  <c r="AH968" i="1" s="1"/>
  <c r="AE968" i="1"/>
  <c r="AA968" i="1"/>
  <c r="AB968" i="1" s="1"/>
  <c r="Y968" i="1"/>
  <c r="U968" i="1"/>
  <c r="V968" i="1" s="1"/>
  <c r="S968" i="1"/>
  <c r="K968" i="1"/>
  <c r="R968" i="1"/>
  <c r="CA968" i="1"/>
  <c r="BW968" i="1"/>
  <c r="BV968" i="1"/>
  <c r="BU968" i="1"/>
  <c r="BT968" i="1"/>
  <c r="BZ968" i="1"/>
  <c r="P968" i="1"/>
  <c r="BB967" i="1"/>
  <c r="BI967" i="1"/>
  <c r="CA967" i="1"/>
  <c r="BZ967" i="1"/>
  <c r="BV967" i="1"/>
  <c r="BU967" i="1"/>
  <c r="BP967" i="1"/>
  <c r="AW967" i="1"/>
  <c r="BN967" i="1"/>
  <c r="BE967" i="1"/>
  <c r="BD967" i="1"/>
  <c r="BH967" i="1"/>
  <c r="BK967" i="1" s="1"/>
  <c r="N967" i="1"/>
  <c r="P967" i="1"/>
  <c r="R967" i="1"/>
  <c r="T967" i="1"/>
  <c r="Z967" i="1"/>
  <c r="AD967" i="1"/>
  <c r="AF967" i="1"/>
  <c r="AJ967" i="1"/>
  <c r="AL967" i="1"/>
  <c r="AP967" i="1"/>
  <c r="AS967" i="1"/>
  <c r="K967" i="1"/>
  <c r="M967" i="1"/>
  <c r="S967" i="1"/>
  <c r="U967" i="1"/>
  <c r="V967" i="1" s="1"/>
  <c r="Y967" i="1"/>
  <c r="AA967" i="1"/>
  <c r="AB967" i="1" s="1"/>
  <c r="AE967" i="1"/>
  <c r="AG967" i="1"/>
  <c r="AH967" i="1" s="1"/>
  <c r="AK967" i="1"/>
  <c r="AM967" i="1"/>
  <c r="AN967" i="1" s="1"/>
  <c r="AQ967" i="1"/>
  <c r="AR967" i="1"/>
  <c r="AV967" i="1"/>
  <c r="AX967" i="1"/>
  <c r="AY967" i="1"/>
  <c r="AZ967" i="1" s="1"/>
  <c r="BC967" i="1"/>
  <c r="BJ967" i="1"/>
  <c r="BO967" i="1"/>
  <c r="BQ967" i="1"/>
  <c r="BR967" i="1" s="1"/>
  <c r="BT967" i="1"/>
  <c r="BW967" i="1"/>
  <c r="BX967" i="1" s="1"/>
  <c r="X967" i="1"/>
  <c r="CG967" i="1"/>
  <c r="CI967" i="1" s="1"/>
  <c r="CJ967" i="1" s="1"/>
  <c r="CN967" i="1" s="1"/>
  <c r="CQ967" i="1" s="1"/>
  <c r="CC967" i="1"/>
  <c r="CB967" i="1"/>
  <c r="Y966" i="1"/>
  <c r="Z966" i="1"/>
  <c r="AA966" i="1"/>
  <c r="AB966" i="1" s="1"/>
  <c r="AD966" i="1"/>
  <c r="AE966" i="1"/>
  <c r="AF966" i="1"/>
  <c r="AS966" i="1"/>
  <c r="AV966" i="1"/>
  <c r="AW966" i="1"/>
  <c r="AJ966" i="1"/>
  <c r="AK966" i="1"/>
  <c r="AL966" i="1"/>
  <c r="AM966" i="1"/>
  <c r="AN966" i="1" s="1"/>
  <c r="AP966" i="1"/>
  <c r="AQ966" i="1"/>
  <c r="AR966" i="1"/>
  <c r="S966" i="1"/>
  <c r="K966" i="1"/>
  <c r="M966" i="1"/>
  <c r="N966" i="1"/>
  <c r="O966" i="1" s="1"/>
  <c r="P966" i="1"/>
  <c r="R966" i="1"/>
  <c r="T966" i="1"/>
  <c r="U966" i="1"/>
  <c r="V966" i="1" s="1"/>
  <c r="AX966" i="1"/>
  <c r="AY966" i="1"/>
  <c r="AZ966" i="1" s="1"/>
  <c r="BB966" i="1"/>
  <c r="BC966" i="1"/>
  <c r="X966" i="1"/>
  <c r="BW966" i="1"/>
  <c r="BZ966" i="1"/>
  <c r="CA966" i="1"/>
  <c r="CB966" i="1"/>
  <c r="CC966" i="1"/>
  <c r="CD966" i="1" s="1"/>
  <c r="CG966" i="1"/>
  <c r="CI966" i="1"/>
  <c r="BO966" i="1"/>
  <c r="BV966" i="1"/>
  <c r="BU966" i="1"/>
  <c r="BT966" i="1"/>
  <c r="BQ966" i="1"/>
  <c r="BP966" i="1"/>
  <c r="BN966" i="1"/>
  <c r="BJ966" i="1"/>
  <c r="BI966" i="1"/>
  <c r="BH966" i="1"/>
  <c r="BK966" i="1" s="1"/>
  <c r="BL966" i="1" s="1"/>
  <c r="BE966" i="1"/>
  <c r="BD966" i="1"/>
  <c r="AQ965" i="1"/>
  <c r="CG965" i="1"/>
  <c r="CI965" i="1" s="1"/>
  <c r="CJ965" i="1" s="1"/>
  <c r="CN965" i="1" s="1"/>
  <c r="CQ965" i="1" s="1"/>
  <c r="CC965" i="1"/>
  <c r="CB965" i="1"/>
  <c r="CA965" i="1"/>
  <c r="BZ965" i="1"/>
  <c r="BW965" i="1"/>
  <c r="AP965" i="1"/>
  <c r="AM965" i="1"/>
  <c r="AL965" i="1"/>
  <c r="AK965" i="1"/>
  <c r="AJ965" i="1"/>
  <c r="AG965" i="1"/>
  <c r="AF965" i="1"/>
  <c r="AE965" i="1"/>
  <c r="AD965" i="1"/>
  <c r="AA965" i="1"/>
  <c r="Z965" i="1"/>
  <c r="Y965" i="1"/>
  <c r="X965" i="1"/>
  <c r="U965" i="1"/>
  <c r="T965" i="1"/>
  <c r="S965" i="1"/>
  <c r="BP965" i="1"/>
  <c r="BV965" i="1"/>
  <c r="P965" i="1"/>
  <c r="N965" i="1"/>
  <c r="BU965" i="1"/>
  <c r="BE965" i="1"/>
  <c r="K965" i="1"/>
  <c r="BT965" i="1"/>
  <c r="BQ965" i="1"/>
  <c r="BR965" i="1" s="1"/>
  <c r="BC965" i="1"/>
  <c r="BB965" i="1"/>
  <c r="M965" i="1"/>
  <c r="R965" i="1"/>
  <c r="AY965" i="1"/>
  <c r="AX965" i="1"/>
  <c r="AW965" i="1"/>
  <c r="AV965" i="1"/>
  <c r="AS965" i="1"/>
  <c r="AR965" i="1"/>
  <c r="BH965" i="1"/>
  <c r="BK965" i="1" s="1"/>
  <c r="BI965" i="1"/>
  <c r="BJ965" i="1"/>
  <c r="BN965" i="1"/>
  <c r="BO965" i="1"/>
  <c r="BD965" i="1"/>
  <c r="CC964" i="1"/>
  <c r="CA964" i="1"/>
  <c r="BW964" i="1"/>
  <c r="BU964" i="1"/>
  <c r="BQ964" i="1"/>
  <c r="BO964" i="1"/>
  <c r="BH964" i="1"/>
  <c r="BK964" i="1" s="1"/>
  <c r="BE964" i="1"/>
  <c r="BC964" i="1"/>
  <c r="AY964" i="1"/>
  <c r="AR964" i="1"/>
  <c r="AP964" i="1"/>
  <c r="AK964" i="1"/>
  <c r="AG964" i="1"/>
  <c r="AF964" i="1"/>
  <c r="AD964" i="1"/>
  <c r="Z964" i="1"/>
  <c r="X964" i="1"/>
  <c r="T964" i="1"/>
  <c r="R964" i="1"/>
  <c r="P964" i="1"/>
  <c r="N964" i="1"/>
  <c r="AV964" i="1"/>
  <c r="K964" i="1"/>
  <c r="M964" i="1"/>
  <c r="S964" i="1"/>
  <c r="U964" i="1"/>
  <c r="V964" i="1" s="1"/>
  <c r="Y964" i="1"/>
  <c r="AA964" i="1"/>
  <c r="AB964" i="1" s="1"/>
  <c r="AE964" i="1"/>
  <c r="AJ964" i="1"/>
  <c r="AL964" i="1"/>
  <c r="AM964" i="1"/>
  <c r="AN964" i="1" s="1"/>
  <c r="AQ964" i="1"/>
  <c r="AS964" i="1"/>
  <c r="AT964" i="1" s="1"/>
  <c r="AW964" i="1"/>
  <c r="CG964" i="1"/>
  <c r="CI964" i="1" s="1"/>
  <c r="CJ964" i="1" s="1"/>
  <c r="CN964" i="1" s="1"/>
  <c r="CQ964" i="1" s="1"/>
  <c r="CB964" i="1"/>
  <c r="BZ964" i="1"/>
  <c r="BV964" i="1"/>
  <c r="BT964" i="1"/>
  <c r="BP964" i="1"/>
  <c r="BN964" i="1"/>
  <c r="BJ964" i="1"/>
  <c r="BI964" i="1"/>
  <c r="BD964" i="1"/>
  <c r="BB964" i="1"/>
  <c r="AX964" i="1"/>
  <c r="BP963" i="1"/>
  <c r="AJ963" i="1"/>
  <c r="K963" i="1"/>
  <c r="CB963" i="1"/>
  <c r="M963" i="1"/>
  <c r="S963" i="1"/>
  <c r="U963" i="1"/>
  <c r="X963" i="1"/>
  <c r="Y963" i="1"/>
  <c r="AE963" i="1"/>
  <c r="AK963" i="1"/>
  <c r="AQ963" i="1"/>
  <c r="AX963" i="1"/>
  <c r="BB963" i="1"/>
  <c r="BE963" i="1"/>
  <c r="BH963" i="1"/>
  <c r="BK963" i="1" s="1"/>
  <c r="BJ963" i="1"/>
  <c r="R963" i="1"/>
  <c r="BZ963" i="1"/>
  <c r="BU963" i="1"/>
  <c r="BT963" i="1"/>
  <c r="T963" i="1"/>
  <c r="BQ963" i="1"/>
  <c r="BR963" i="1" s="1"/>
  <c r="BN963" i="1"/>
  <c r="BI963" i="1"/>
  <c r="BC963" i="1"/>
  <c r="BW963" i="1"/>
  <c r="BV963" i="1"/>
  <c r="BO963" i="1"/>
  <c r="BD963" i="1"/>
  <c r="CA963" i="1"/>
  <c r="AR963" i="1"/>
  <c r="AL963" i="1"/>
  <c r="AF963" i="1"/>
  <c r="Z963" i="1"/>
  <c r="P963" i="1"/>
  <c r="N963" i="1"/>
  <c r="O963" i="1" s="1"/>
  <c r="AA963" i="1"/>
  <c r="AB963" i="1" s="1"/>
  <c r="AD963" i="1"/>
  <c r="AG963" i="1"/>
  <c r="AH963" i="1" s="1"/>
  <c r="AM963" i="1"/>
  <c r="AN963" i="1" s="1"/>
  <c r="AW963" i="1"/>
  <c r="AP963" i="1"/>
  <c r="AS963" i="1"/>
  <c r="AT963" i="1" s="1"/>
  <c r="AV963" i="1"/>
  <c r="AY963" i="1"/>
  <c r="AZ963" i="1" s="1"/>
  <c r="CC963" i="1"/>
  <c r="CD963" i="1" s="1"/>
  <c r="CG963" i="1"/>
  <c r="CI963" i="1"/>
  <c r="BU962" i="1"/>
  <c r="BW962" i="1"/>
  <c r="CI962" i="1"/>
  <c r="CG962" i="1"/>
  <c r="CJ962" i="1" s="1"/>
  <c r="CC962" i="1"/>
  <c r="CB962" i="1"/>
  <c r="CA962" i="1"/>
  <c r="BZ962" i="1"/>
  <c r="BV962" i="1"/>
  <c r="BT962" i="1"/>
  <c r="BP962" i="1"/>
  <c r="BN962" i="1"/>
  <c r="BJ962" i="1"/>
  <c r="BI962" i="1"/>
  <c r="BE962" i="1"/>
  <c r="BC962" i="1"/>
  <c r="AY962" i="1"/>
  <c r="AW962" i="1"/>
  <c r="AS962" i="1"/>
  <c r="AQ962" i="1"/>
  <c r="AL962" i="1"/>
  <c r="AJ962" i="1"/>
  <c r="AF962" i="1"/>
  <c r="K962" i="1"/>
  <c r="AV962" i="1"/>
  <c r="AD962" i="1"/>
  <c r="BO962" i="1"/>
  <c r="BH962" i="1"/>
  <c r="BK962" i="1" s="1"/>
  <c r="BL962" i="1" s="1"/>
  <c r="BD962" i="1"/>
  <c r="BB962" i="1"/>
  <c r="AX962" i="1"/>
  <c r="AR962" i="1"/>
  <c r="AP962" i="1"/>
  <c r="AM962" i="1"/>
  <c r="AN962" i="1" s="1"/>
  <c r="AK962" i="1"/>
  <c r="AG962" i="1"/>
  <c r="AH962" i="1" s="1"/>
  <c r="AE962" i="1"/>
  <c r="X962" i="1"/>
  <c r="T962" i="1"/>
  <c r="R962" i="1"/>
  <c r="P962" i="1"/>
  <c r="N962" i="1"/>
  <c r="M962" i="1"/>
  <c r="BQ962" i="1"/>
  <c r="BR962" i="1" s="1"/>
  <c r="Z962" i="1"/>
  <c r="AA962" i="1"/>
  <c r="AB962" i="1" s="1"/>
  <c r="Y962" i="1"/>
  <c r="U962" i="1"/>
  <c r="V962" i="1" s="1"/>
  <c r="S962" i="1"/>
  <c r="AF961" i="1"/>
  <c r="AE961" i="1"/>
  <c r="Z961" i="1"/>
  <c r="X961" i="1"/>
  <c r="T961" i="1"/>
  <c r="R961" i="1"/>
  <c r="P961" i="1"/>
  <c r="N961" i="1"/>
  <c r="BI961" i="1"/>
  <c r="BN961" i="1"/>
  <c r="BO961" i="1"/>
  <c r="BP961" i="1"/>
  <c r="BQ961" i="1"/>
  <c r="BR961" i="1" s="1"/>
  <c r="BD961" i="1"/>
  <c r="BT961" i="1"/>
  <c r="BU961" i="1"/>
  <c r="K961" i="1"/>
  <c r="M961" i="1"/>
  <c r="BH961" i="1"/>
  <c r="BK961" i="1" s="1"/>
  <c r="U961" i="1"/>
  <c r="V961" i="1" s="1"/>
  <c r="Y961" i="1"/>
  <c r="AA961" i="1"/>
  <c r="AB961" i="1" s="1"/>
  <c r="AD961" i="1"/>
  <c r="AG961" i="1"/>
  <c r="AH961" i="1" s="1"/>
  <c r="AJ961" i="1"/>
  <c r="AK961" i="1"/>
  <c r="BB961" i="1"/>
  <c r="AX961" i="1"/>
  <c r="AV961" i="1"/>
  <c r="AR961" i="1"/>
  <c r="AP961" i="1"/>
  <c r="BE961" i="1"/>
  <c r="BF961" i="1" s="1"/>
  <c r="BW961" i="1"/>
  <c r="BZ961" i="1"/>
  <c r="CA961" i="1"/>
  <c r="CB961" i="1"/>
  <c r="CC961" i="1"/>
  <c r="CD961" i="1" s="1"/>
  <c r="AM961" i="1"/>
  <c r="CG961" i="1"/>
  <c r="CI961" i="1"/>
  <c r="S961" i="1"/>
  <c r="BV961" i="1"/>
  <c r="BJ961" i="1"/>
  <c r="BC961" i="1"/>
  <c r="AY961" i="1"/>
  <c r="AZ961" i="1" s="1"/>
  <c r="AW961" i="1"/>
  <c r="AS961" i="1"/>
  <c r="AT961" i="1" s="1"/>
  <c r="AQ961" i="1"/>
  <c r="AL961" i="1"/>
  <c r="K960" i="1"/>
  <c r="S960" i="1"/>
  <c r="T960" i="1"/>
  <c r="X960" i="1"/>
  <c r="Z960" i="1"/>
  <c r="AD960" i="1"/>
  <c r="AG960" i="1"/>
  <c r="AK960" i="1"/>
  <c r="AM960" i="1"/>
  <c r="AQ960" i="1"/>
  <c r="AS960" i="1"/>
  <c r="AV960" i="1"/>
  <c r="AX960" i="1"/>
  <c r="BC960" i="1"/>
  <c r="BE960" i="1"/>
  <c r="BI960" i="1"/>
  <c r="BJ960" i="1"/>
  <c r="BO960" i="1"/>
  <c r="BQ960" i="1"/>
  <c r="BT960" i="1"/>
  <c r="BV960" i="1"/>
  <c r="CA960" i="1"/>
  <c r="CC960" i="1"/>
  <c r="CI960" i="1"/>
  <c r="AE960" i="1"/>
  <c r="CG960" i="1"/>
  <c r="CJ960" i="1" s="1"/>
  <c r="CB960" i="1"/>
  <c r="BZ960" i="1"/>
  <c r="BW960" i="1"/>
  <c r="BX960" i="1" s="1"/>
  <c r="BU960" i="1"/>
  <c r="BP960" i="1"/>
  <c r="BN960" i="1"/>
  <c r="BH960" i="1"/>
  <c r="BK960" i="1" s="1"/>
  <c r="BL960" i="1" s="1"/>
  <c r="BD960" i="1"/>
  <c r="BB960" i="1"/>
  <c r="AY960" i="1"/>
  <c r="AZ960" i="1" s="1"/>
  <c r="AW960" i="1"/>
  <c r="AR960" i="1"/>
  <c r="AP960" i="1"/>
  <c r="AL960" i="1"/>
  <c r="AJ960" i="1"/>
  <c r="AF960" i="1"/>
  <c r="AA960" i="1"/>
  <c r="AB960" i="1" s="1"/>
  <c r="Y960" i="1"/>
  <c r="U960" i="1"/>
  <c r="V960" i="1" s="1"/>
  <c r="R960" i="1"/>
  <c r="P960" i="1"/>
  <c r="N960" i="1"/>
  <c r="M960" i="1"/>
  <c r="N959" i="1"/>
  <c r="AF959" i="1"/>
  <c r="AJ959" i="1"/>
  <c r="AQ959" i="1"/>
  <c r="K959" i="1"/>
  <c r="BP959" i="1"/>
  <c r="M959" i="1"/>
  <c r="BQ959" i="1"/>
  <c r="BR959" i="1" s="1"/>
  <c r="BT959" i="1"/>
  <c r="BU959" i="1"/>
  <c r="BV959" i="1"/>
  <c r="BW959" i="1"/>
  <c r="BX959" i="1" s="1"/>
  <c r="BZ959" i="1"/>
  <c r="CA959" i="1"/>
  <c r="CB959" i="1"/>
  <c r="CC959" i="1"/>
  <c r="CD959" i="1" s="1"/>
  <c r="CG959" i="1"/>
  <c r="CI959" i="1"/>
  <c r="BH959" i="1"/>
  <c r="BK959" i="1" s="1"/>
  <c r="AL959" i="1"/>
  <c r="P959" i="1"/>
  <c r="BB959" i="1"/>
  <c r="BC959" i="1"/>
  <c r="BD959" i="1"/>
  <c r="BE959" i="1"/>
  <c r="BF959" i="1" s="1"/>
  <c r="BI959" i="1"/>
  <c r="BJ959" i="1"/>
  <c r="BN959" i="1"/>
  <c r="BO959" i="1"/>
  <c r="R959" i="1"/>
  <c r="T959" i="1"/>
  <c r="X959" i="1"/>
  <c r="Z959" i="1"/>
  <c r="AV959" i="1"/>
  <c r="AS959" i="1"/>
  <c r="AE959" i="1"/>
  <c r="AY959" i="1"/>
  <c r="AX959" i="1"/>
  <c r="AW959" i="1"/>
  <c r="AR959" i="1"/>
  <c r="AP959" i="1"/>
  <c r="AM959" i="1"/>
  <c r="AN959" i="1" s="1"/>
  <c r="AK959" i="1"/>
  <c r="AG959" i="1"/>
  <c r="AH959" i="1" s="1"/>
  <c r="AD959" i="1"/>
  <c r="AA959" i="1"/>
  <c r="AB959" i="1" s="1"/>
  <c r="Y959" i="1"/>
  <c r="U959" i="1"/>
  <c r="V959" i="1" s="1"/>
  <c r="S959" i="1"/>
  <c r="AS958" i="1"/>
  <c r="AV958" i="1"/>
  <c r="AW958" i="1"/>
  <c r="AX958" i="1"/>
  <c r="BV958" i="1"/>
  <c r="AY958" i="1"/>
  <c r="AZ958" i="1" s="1"/>
  <c r="BB958" i="1"/>
  <c r="BC958" i="1"/>
  <c r="BD958" i="1"/>
  <c r="BE958" i="1"/>
  <c r="BF958" i="1" s="1"/>
  <c r="BH958" i="1"/>
  <c r="BK958" i="1" s="1"/>
  <c r="BI958" i="1"/>
  <c r="BJ958" i="1"/>
  <c r="BN958" i="1"/>
  <c r="BO958" i="1"/>
  <c r="BP958" i="1"/>
  <c r="BQ958" i="1"/>
  <c r="BR958" i="1" s="1"/>
  <c r="BT958" i="1"/>
  <c r="BU958" i="1"/>
  <c r="BW958" i="1"/>
  <c r="BX958" i="1" s="1"/>
  <c r="BZ958" i="1"/>
  <c r="CA958" i="1"/>
  <c r="CB958" i="1"/>
  <c r="CC958" i="1"/>
  <c r="CD958" i="1" s="1"/>
  <c r="U958" i="1"/>
  <c r="CG958" i="1"/>
  <c r="CI958" i="1"/>
  <c r="AG958" i="1"/>
  <c r="K958" i="1"/>
  <c r="M958" i="1"/>
  <c r="N958" i="1"/>
  <c r="O958" i="1" s="1"/>
  <c r="P958" i="1"/>
  <c r="R958" i="1"/>
  <c r="S958" i="1"/>
  <c r="T958" i="1"/>
  <c r="X958" i="1"/>
  <c r="Y958" i="1"/>
  <c r="Z958" i="1"/>
  <c r="AA958" i="1"/>
  <c r="AB958" i="1" s="1"/>
  <c r="AD958" i="1"/>
  <c r="AE958" i="1"/>
  <c r="AF958" i="1"/>
  <c r="AJ958" i="1"/>
  <c r="AK958" i="1"/>
  <c r="AL958" i="1"/>
  <c r="AM958" i="1"/>
  <c r="AN958" i="1" s="1"/>
  <c r="AP958" i="1"/>
  <c r="AQ958" i="1"/>
  <c r="AR958" i="1"/>
  <c r="BC957" i="1"/>
  <c r="AV957" i="1"/>
  <c r="AS957" i="1"/>
  <c r="BB957" i="1"/>
  <c r="AR957" i="1"/>
  <c r="AX957" i="1"/>
  <c r="AQ957" i="1"/>
  <c r="AW957" i="1"/>
  <c r="BD957" i="1"/>
  <c r="BE957" i="1"/>
  <c r="BF957" i="1" s="1"/>
  <c r="BH957" i="1"/>
  <c r="BK957" i="1" s="1"/>
  <c r="BI957" i="1"/>
  <c r="BJ957" i="1"/>
  <c r="AM957" i="1"/>
  <c r="BN957" i="1"/>
  <c r="AL957" i="1"/>
  <c r="AK957" i="1"/>
  <c r="AJ957" i="1"/>
  <c r="AG957" i="1"/>
  <c r="AF957" i="1"/>
  <c r="AE957" i="1"/>
  <c r="AD957" i="1"/>
  <c r="AA957" i="1"/>
  <c r="Z957" i="1"/>
  <c r="Y957" i="1"/>
  <c r="X957" i="1"/>
  <c r="U957" i="1"/>
  <c r="T957" i="1"/>
  <c r="S957" i="1"/>
  <c r="R957" i="1"/>
  <c r="P957" i="1"/>
  <c r="AP957" i="1"/>
  <c r="N957" i="1"/>
  <c r="M957" i="1"/>
  <c r="K957" i="1"/>
  <c r="BO957" i="1"/>
  <c r="BP957" i="1"/>
  <c r="BQ957" i="1"/>
  <c r="BR957" i="1" s="1"/>
  <c r="BT957" i="1"/>
  <c r="BU957" i="1"/>
  <c r="BV957" i="1"/>
  <c r="BW957" i="1"/>
  <c r="BX957" i="1" s="1"/>
  <c r="BZ957" i="1"/>
  <c r="CA957" i="1"/>
  <c r="CB957" i="1"/>
  <c r="CC957" i="1"/>
  <c r="CD957" i="1" s="1"/>
  <c r="CG957" i="1"/>
  <c r="CI957" i="1"/>
  <c r="AY957" i="1"/>
  <c r="AZ957" i="1" s="1"/>
  <c r="M956" i="1"/>
  <c r="R956" i="1"/>
  <c r="S956" i="1"/>
  <c r="U956" i="1"/>
  <c r="Y956" i="1"/>
  <c r="Z956" i="1"/>
  <c r="AE956" i="1"/>
  <c r="AG956" i="1"/>
  <c r="AK956" i="1"/>
  <c r="AM956" i="1"/>
  <c r="AP956" i="1"/>
  <c r="AR956" i="1"/>
  <c r="AV956" i="1"/>
  <c r="AX956" i="1"/>
  <c r="BC956" i="1"/>
  <c r="BD956" i="1"/>
  <c r="BN956" i="1"/>
  <c r="BO956" i="1"/>
  <c r="BP956" i="1"/>
  <c r="BT956" i="1"/>
  <c r="BU956" i="1"/>
  <c r="BV956" i="1"/>
  <c r="BW956" i="1"/>
  <c r="BX956" i="1" s="1"/>
  <c r="BZ956" i="1"/>
  <c r="CA956" i="1"/>
  <c r="CB956" i="1"/>
  <c r="CC956" i="1"/>
  <c r="CD956" i="1" s="1"/>
  <c r="CG956" i="1"/>
  <c r="CI956" i="1"/>
  <c r="BQ956" i="1"/>
  <c r="BR956" i="1" s="1"/>
  <c r="BJ956" i="1"/>
  <c r="BI956" i="1"/>
  <c r="BE956" i="1"/>
  <c r="BF956" i="1" s="1"/>
  <c r="BB956" i="1"/>
  <c r="AY956" i="1"/>
  <c r="AZ956" i="1" s="1"/>
  <c r="AW956" i="1"/>
  <c r="AS956" i="1"/>
  <c r="AT956" i="1" s="1"/>
  <c r="AQ956" i="1"/>
  <c r="AL956" i="1"/>
  <c r="AJ956" i="1"/>
  <c r="AF956" i="1"/>
  <c r="AD956" i="1"/>
  <c r="AA956" i="1"/>
  <c r="AB956" i="1" s="1"/>
  <c r="X956" i="1"/>
  <c r="T956" i="1"/>
  <c r="P956" i="1"/>
  <c r="N956" i="1"/>
  <c r="O956" i="1" s="1"/>
  <c r="BH956" i="1"/>
  <c r="BK956" i="1" s="1"/>
  <c r="BL956" i="1" s="1"/>
  <c r="K956" i="1"/>
  <c r="AQ955" i="1"/>
  <c r="BO955" i="1"/>
  <c r="BZ955" i="1"/>
  <c r="N955" i="1"/>
  <c r="P955" i="1"/>
  <c r="R955" i="1"/>
  <c r="T955" i="1"/>
  <c r="X955" i="1"/>
  <c r="BP955" i="1"/>
  <c r="BQ955" i="1"/>
  <c r="BR955" i="1" s="1"/>
  <c r="BT955" i="1"/>
  <c r="Z955" i="1"/>
  <c r="BW955" i="1"/>
  <c r="BU955" i="1"/>
  <c r="BV955" i="1"/>
  <c r="AE955" i="1"/>
  <c r="AG955" i="1"/>
  <c r="AL955" i="1"/>
  <c r="CI955" i="1"/>
  <c r="CG955" i="1"/>
  <c r="CJ955" i="1" s="1"/>
  <c r="CC955" i="1"/>
  <c r="CB955" i="1"/>
  <c r="BN955" i="1"/>
  <c r="K955" i="1"/>
  <c r="M955" i="1"/>
  <c r="S955" i="1"/>
  <c r="U955" i="1"/>
  <c r="V955" i="1" s="1"/>
  <c r="Y955" i="1"/>
  <c r="AA955" i="1"/>
  <c r="AB955" i="1" s="1"/>
  <c r="AD955" i="1"/>
  <c r="AF955" i="1"/>
  <c r="AJ955" i="1"/>
  <c r="AK955" i="1"/>
  <c r="AM955" i="1"/>
  <c r="AN955" i="1" s="1"/>
  <c r="AP955" i="1"/>
  <c r="CA955" i="1"/>
  <c r="AR955" i="1"/>
  <c r="AS955" i="1"/>
  <c r="AT955" i="1" s="1"/>
  <c r="AV955" i="1"/>
  <c r="AW955" i="1"/>
  <c r="AX955" i="1"/>
  <c r="AY955" i="1"/>
  <c r="AZ955" i="1" s="1"/>
  <c r="BB955" i="1"/>
  <c r="BC955" i="1"/>
  <c r="BD955" i="1"/>
  <c r="BE955" i="1"/>
  <c r="BF955" i="1" s="1"/>
  <c r="BH955" i="1"/>
  <c r="BK955" i="1" s="1"/>
  <c r="BI955" i="1"/>
  <c r="BJ955" i="1"/>
  <c r="BT954" i="1"/>
  <c r="BQ954" i="1"/>
  <c r="BE954" i="1"/>
  <c r="BD954" i="1"/>
  <c r="BC954" i="1"/>
  <c r="BB954" i="1"/>
  <c r="AY954" i="1"/>
  <c r="AW954" i="1"/>
  <c r="AS954" i="1"/>
  <c r="AQ954" i="1"/>
  <c r="AM954" i="1"/>
  <c r="AK954" i="1"/>
  <c r="AE954" i="1"/>
  <c r="AF954" i="1"/>
  <c r="CC954" i="1"/>
  <c r="CG954" i="1"/>
  <c r="CI954" i="1"/>
  <c r="AG954" i="1"/>
  <c r="AH954" i="1" s="1"/>
  <c r="AD954" i="1"/>
  <c r="Z954" i="1"/>
  <c r="X954" i="1"/>
  <c r="T954" i="1"/>
  <c r="M954" i="1"/>
  <c r="K954" i="1"/>
  <c r="P954" i="1"/>
  <c r="S954" i="1"/>
  <c r="U954" i="1"/>
  <c r="V954" i="1" s="1"/>
  <c r="Y954" i="1"/>
  <c r="AA954" i="1"/>
  <c r="AB954" i="1" s="1"/>
  <c r="R954" i="1"/>
  <c r="AJ954" i="1"/>
  <c r="AL954" i="1"/>
  <c r="AP954" i="1"/>
  <c r="AR954" i="1"/>
  <c r="AV954" i="1"/>
  <c r="AX954" i="1"/>
  <c r="BH954" i="1"/>
  <c r="BK954" i="1" s="1"/>
  <c r="BO954" i="1"/>
  <c r="BP954" i="1"/>
  <c r="BI954" i="1"/>
  <c r="BJ954" i="1"/>
  <c r="BN954" i="1"/>
  <c r="N954" i="1"/>
  <c r="O954" i="1" s="1"/>
  <c r="BW954" i="1"/>
  <c r="CB954" i="1"/>
  <c r="CA954" i="1"/>
  <c r="BZ954" i="1"/>
  <c r="BV954" i="1"/>
  <c r="BU954" i="1"/>
  <c r="R953" i="1"/>
  <c r="P953" i="1"/>
  <c r="BQ953" i="1"/>
  <c r="BP953" i="1"/>
  <c r="BO953" i="1"/>
  <c r="BN953" i="1"/>
  <c r="BJ953" i="1"/>
  <c r="BI953" i="1"/>
  <c r="BH953" i="1"/>
  <c r="BK953" i="1" s="1"/>
  <c r="BL953" i="1" s="1"/>
  <c r="BE953" i="1"/>
  <c r="BD953" i="1"/>
  <c r="BC953" i="1"/>
  <c r="BB953" i="1"/>
  <c r="AY953" i="1"/>
  <c r="BZ953" i="1"/>
  <c r="AW953" i="1"/>
  <c r="AV953" i="1"/>
  <c r="AS953" i="1"/>
  <c r="AR953" i="1"/>
  <c r="CC953" i="1"/>
  <c r="CG953" i="1"/>
  <c r="CI953" i="1"/>
  <c r="AP953" i="1"/>
  <c r="AQ953" i="1"/>
  <c r="K953" i="1"/>
  <c r="M953" i="1"/>
  <c r="N953" i="1"/>
  <c r="O953" i="1" s="1"/>
  <c r="AM953" i="1"/>
  <c r="CA953" i="1"/>
  <c r="CB953" i="1"/>
  <c r="BT953" i="1"/>
  <c r="AX953" i="1"/>
  <c r="BU953" i="1"/>
  <c r="BV953" i="1"/>
  <c r="BW953" i="1"/>
  <c r="BX953" i="1" s="1"/>
  <c r="AL953" i="1"/>
  <c r="AK953" i="1"/>
  <c r="AJ953" i="1"/>
  <c r="AG953" i="1"/>
  <c r="AF953" i="1"/>
  <c r="AE953" i="1"/>
  <c r="AD953" i="1"/>
  <c r="AA953" i="1"/>
  <c r="Z953" i="1"/>
  <c r="Y953" i="1"/>
  <c r="X953" i="1"/>
  <c r="U953" i="1"/>
  <c r="T953" i="1"/>
  <c r="S953" i="1"/>
  <c r="CA952" i="1"/>
  <c r="CB952" i="1"/>
  <c r="CG952" i="1"/>
  <c r="AV952" i="1"/>
  <c r="N952" i="1"/>
  <c r="P952" i="1"/>
  <c r="R952" i="1"/>
  <c r="T952" i="1"/>
  <c r="X952" i="1"/>
  <c r="Z952" i="1"/>
  <c r="K952" i="1"/>
  <c r="AA952" i="1"/>
  <c r="AB952" i="1" s="1"/>
  <c r="AE952" i="1"/>
  <c r="AK952" i="1"/>
  <c r="AM952" i="1"/>
  <c r="AR952" i="1"/>
  <c r="BO952" i="1"/>
  <c r="BQ952" i="1"/>
  <c r="BU952" i="1"/>
  <c r="BV952" i="1"/>
  <c r="BZ952" i="1"/>
  <c r="CC952" i="1"/>
  <c r="CD952" i="1" s="1"/>
  <c r="CI952" i="1"/>
  <c r="M952" i="1"/>
  <c r="S952" i="1"/>
  <c r="U952" i="1"/>
  <c r="V952" i="1" s="1"/>
  <c r="Y952" i="1"/>
  <c r="AD952" i="1"/>
  <c r="AF952" i="1"/>
  <c r="AG952" i="1"/>
  <c r="AH952" i="1" s="1"/>
  <c r="AJ952" i="1"/>
  <c r="AL952" i="1"/>
  <c r="AP952" i="1"/>
  <c r="AQ952" i="1"/>
  <c r="AS952" i="1"/>
  <c r="AT952" i="1" s="1"/>
  <c r="AW952" i="1"/>
  <c r="AX952" i="1"/>
  <c r="AY952" i="1"/>
  <c r="AZ952" i="1" s="1"/>
  <c r="BB952" i="1"/>
  <c r="BC952" i="1"/>
  <c r="BD952" i="1"/>
  <c r="BE952" i="1"/>
  <c r="BF952" i="1" s="1"/>
  <c r="BH952" i="1"/>
  <c r="BK952" i="1" s="1"/>
  <c r="BI952" i="1"/>
  <c r="BJ952" i="1"/>
  <c r="BN952" i="1"/>
  <c r="BP952" i="1"/>
  <c r="BT952" i="1"/>
  <c r="BW952" i="1"/>
  <c r="BX952" i="1" s="1"/>
  <c r="AY951" i="1"/>
  <c r="AP951" i="1"/>
  <c r="M951" i="1"/>
  <c r="P951" i="1"/>
  <c r="T951" i="1"/>
  <c r="Z951" i="1"/>
  <c r="AE951" i="1"/>
  <c r="AG951" i="1"/>
  <c r="AK951" i="1"/>
  <c r="CI951" i="1"/>
  <c r="CG951" i="1"/>
  <c r="CJ951" i="1" s="1"/>
  <c r="CC951" i="1"/>
  <c r="CB951" i="1"/>
  <c r="CA951" i="1"/>
  <c r="BZ951" i="1"/>
  <c r="BW951" i="1"/>
  <c r="BV951" i="1"/>
  <c r="AM951" i="1"/>
  <c r="AR951" i="1"/>
  <c r="AS951" i="1"/>
  <c r="AT951" i="1" s="1"/>
  <c r="AV951" i="1"/>
  <c r="BB951" i="1"/>
  <c r="AJ951" i="1"/>
  <c r="AD951" i="1"/>
  <c r="AA951" i="1"/>
  <c r="AB951" i="1" s="1"/>
  <c r="Y951" i="1"/>
  <c r="S951" i="1"/>
  <c r="N951" i="1"/>
  <c r="O951" i="1" s="1"/>
  <c r="R951" i="1"/>
  <c r="K951" i="1"/>
  <c r="AX951" i="1"/>
  <c r="U951" i="1"/>
  <c r="V951" i="1" s="1"/>
  <c r="X951" i="1"/>
  <c r="AF951" i="1"/>
  <c r="AL951" i="1"/>
  <c r="AQ951" i="1"/>
  <c r="BD951" i="1"/>
  <c r="BU951" i="1"/>
  <c r="BT951" i="1"/>
  <c r="BQ951" i="1"/>
  <c r="BP951" i="1"/>
  <c r="BO951" i="1"/>
  <c r="BN951" i="1"/>
  <c r="BJ951" i="1"/>
  <c r="BI951" i="1"/>
  <c r="BH951" i="1"/>
  <c r="BK951" i="1" s="1"/>
  <c r="BL951" i="1" s="1"/>
  <c r="BE951" i="1"/>
  <c r="BF951" i="1" s="1"/>
  <c r="BC951" i="1"/>
  <c r="AW951" i="1"/>
  <c r="AF950" i="1"/>
  <c r="AD950" i="1"/>
  <c r="Z950" i="1"/>
  <c r="X950" i="1"/>
  <c r="U950" i="1"/>
  <c r="S950" i="1"/>
  <c r="M950" i="1"/>
  <c r="K950" i="1"/>
  <c r="N950" i="1"/>
  <c r="O950" i="1" s="1"/>
  <c r="P950" i="1"/>
  <c r="R950" i="1"/>
  <c r="T950" i="1"/>
  <c r="Y950" i="1"/>
  <c r="AA950" i="1"/>
  <c r="AB950" i="1" s="1"/>
  <c r="AE950" i="1"/>
  <c r="AG950" i="1"/>
  <c r="AH950" i="1" s="1"/>
  <c r="AK950" i="1"/>
  <c r="AM950" i="1"/>
  <c r="BI950" i="1"/>
  <c r="BN950" i="1"/>
  <c r="BP950" i="1"/>
  <c r="BT950" i="1"/>
  <c r="BV950" i="1"/>
  <c r="BZ950" i="1"/>
  <c r="CA950" i="1"/>
  <c r="CB950" i="1"/>
  <c r="CC950" i="1"/>
  <c r="CD950" i="1" s="1"/>
  <c r="BQ950" i="1"/>
  <c r="BR950" i="1" s="1"/>
  <c r="CG950" i="1"/>
  <c r="BU950" i="1"/>
  <c r="BW950" i="1"/>
  <c r="BX950" i="1" s="1"/>
  <c r="AV950" i="1"/>
  <c r="BD950" i="1"/>
  <c r="BE950" i="1"/>
  <c r="BF950" i="1" s="1"/>
  <c r="BH950" i="1"/>
  <c r="BK950" i="1" s="1"/>
  <c r="CI950" i="1"/>
  <c r="BJ950" i="1"/>
  <c r="BO950" i="1"/>
  <c r="AX950" i="1"/>
  <c r="AY950" i="1"/>
  <c r="AZ950" i="1" s="1"/>
  <c r="BB950" i="1"/>
  <c r="BC950" i="1"/>
  <c r="AS950" i="1"/>
  <c r="AR950" i="1"/>
  <c r="AQ950" i="1"/>
  <c r="AP950" i="1"/>
  <c r="AL950" i="1"/>
  <c r="AW950" i="1"/>
  <c r="AJ950" i="1"/>
  <c r="BI949" i="1"/>
  <c r="BJ949" i="1"/>
  <c r="BN949" i="1"/>
  <c r="BO949" i="1"/>
  <c r="BP949" i="1"/>
  <c r="BQ949" i="1"/>
  <c r="BR949" i="1" s="1"/>
  <c r="BT949" i="1"/>
  <c r="BU949" i="1"/>
  <c r="BV949" i="1"/>
  <c r="BW949" i="1"/>
  <c r="BX949" i="1" s="1"/>
  <c r="BZ949" i="1"/>
  <c r="CA949" i="1"/>
  <c r="CB949" i="1"/>
  <c r="CC949" i="1"/>
  <c r="CD949" i="1" s="1"/>
  <c r="CG949" i="1"/>
  <c r="CI949" i="1"/>
  <c r="S949" i="1"/>
  <c r="T949" i="1"/>
  <c r="U949" i="1"/>
  <c r="V949" i="1" s="1"/>
  <c r="X949" i="1"/>
  <c r="Y949" i="1"/>
  <c r="Z949" i="1"/>
  <c r="BE949" i="1"/>
  <c r="AA949" i="1"/>
  <c r="AB949" i="1" s="1"/>
  <c r="AD949" i="1"/>
  <c r="AE949" i="1"/>
  <c r="AF949" i="1"/>
  <c r="AG949" i="1"/>
  <c r="AH949" i="1" s="1"/>
  <c r="BH949" i="1"/>
  <c r="BK949" i="1" s="1"/>
  <c r="BL949" i="1" s="1"/>
  <c r="AJ949" i="1"/>
  <c r="AK949" i="1"/>
  <c r="AL949" i="1"/>
  <c r="AM949" i="1"/>
  <c r="AN949" i="1" s="1"/>
  <c r="AP949" i="1"/>
  <c r="AQ949" i="1"/>
  <c r="AR949" i="1"/>
  <c r="AS949" i="1"/>
  <c r="AT949" i="1" s="1"/>
  <c r="AV949" i="1"/>
  <c r="AW949" i="1"/>
  <c r="AX949" i="1"/>
  <c r="AY949" i="1"/>
  <c r="AZ949" i="1" s="1"/>
  <c r="BB949" i="1"/>
  <c r="BC949" i="1"/>
  <c r="BD949" i="1"/>
  <c r="K949" i="1"/>
  <c r="M949" i="1"/>
  <c r="N949" i="1"/>
  <c r="O949" i="1" s="1"/>
  <c r="P949" i="1"/>
  <c r="R949" i="1"/>
  <c r="BH948" i="1"/>
  <c r="BK948" i="1" s="1"/>
  <c r="BE948" i="1"/>
  <c r="BD948" i="1"/>
  <c r="BC948" i="1"/>
  <c r="BB948" i="1"/>
  <c r="AY948" i="1"/>
  <c r="AE948" i="1"/>
  <c r="AD948" i="1"/>
  <c r="AA948" i="1"/>
  <c r="Z948" i="1"/>
  <c r="X948" i="1"/>
  <c r="T948" i="1"/>
  <c r="R948" i="1"/>
  <c r="N948" i="1"/>
  <c r="M948" i="1"/>
  <c r="K948" i="1"/>
  <c r="AF948" i="1"/>
  <c r="Y948" i="1"/>
  <c r="U948" i="1"/>
  <c r="V948" i="1" s="1"/>
  <c r="S948" i="1"/>
  <c r="P948" i="1"/>
  <c r="AX948" i="1"/>
  <c r="AW948" i="1"/>
  <c r="AV948" i="1"/>
  <c r="AL948" i="1"/>
  <c r="AS948" i="1"/>
  <c r="AR948" i="1"/>
  <c r="AQ948" i="1"/>
  <c r="AP948" i="1"/>
  <c r="AM948" i="1"/>
  <c r="AN948" i="1" s="1"/>
  <c r="AK948" i="1"/>
  <c r="AJ948" i="1"/>
  <c r="AG948" i="1"/>
  <c r="AH948" i="1" s="1"/>
  <c r="CG948" i="1"/>
  <c r="CI948" i="1" s="1"/>
  <c r="CJ948" i="1" s="1"/>
  <c r="CN948" i="1" s="1"/>
  <c r="CQ948" i="1" s="1"/>
  <c r="CC948" i="1"/>
  <c r="CB948" i="1"/>
  <c r="CA948" i="1"/>
  <c r="BZ948" i="1"/>
  <c r="BW948" i="1"/>
  <c r="BV948" i="1"/>
  <c r="BU948" i="1"/>
  <c r="BT948" i="1"/>
  <c r="BQ948" i="1"/>
  <c r="BP948" i="1"/>
  <c r="BO948" i="1"/>
  <c r="BN948" i="1"/>
  <c r="BJ948" i="1"/>
  <c r="BI948" i="1"/>
  <c r="AV947" i="1"/>
  <c r="AK947" i="1"/>
  <c r="AP947" i="1"/>
  <c r="AR947" i="1"/>
  <c r="AW947" i="1"/>
  <c r="BP947" i="1"/>
  <c r="BE947" i="1"/>
  <c r="BD947" i="1"/>
  <c r="BC947" i="1"/>
  <c r="BB947" i="1"/>
  <c r="M947" i="1"/>
  <c r="K947" i="1"/>
  <c r="AY947" i="1"/>
  <c r="AX947" i="1"/>
  <c r="BJ947" i="1"/>
  <c r="AS947" i="1"/>
  <c r="AT947" i="1" s="1"/>
  <c r="AQ947" i="1"/>
  <c r="AM947" i="1"/>
  <c r="AL947" i="1"/>
  <c r="AJ947" i="1"/>
  <c r="BI947" i="1"/>
  <c r="BH947" i="1"/>
  <c r="BK947" i="1" s="1"/>
  <c r="BL947" i="1" s="1"/>
  <c r="BN947" i="1"/>
  <c r="BO947" i="1"/>
  <c r="AF947" i="1"/>
  <c r="BQ947" i="1"/>
  <c r="BR947" i="1" s="1"/>
  <c r="BT947" i="1"/>
  <c r="BU947" i="1"/>
  <c r="BV947" i="1"/>
  <c r="BW947" i="1"/>
  <c r="BX947" i="1" s="1"/>
  <c r="BZ947" i="1"/>
  <c r="CA947" i="1"/>
  <c r="CB947" i="1"/>
  <c r="CC947" i="1"/>
  <c r="CD947" i="1" s="1"/>
  <c r="N947" i="1"/>
  <c r="O947" i="1" s="1"/>
  <c r="CG947" i="1"/>
  <c r="CI947" i="1"/>
  <c r="AG947" i="1"/>
  <c r="AH947" i="1" s="1"/>
  <c r="AD947" i="1"/>
  <c r="AA947" i="1"/>
  <c r="Z947" i="1"/>
  <c r="X947" i="1"/>
  <c r="T947" i="1"/>
  <c r="R947" i="1"/>
  <c r="P947" i="1"/>
  <c r="S947" i="1"/>
  <c r="U947" i="1"/>
  <c r="V947" i="1" s="1"/>
  <c r="Y947" i="1"/>
  <c r="AE947" i="1"/>
  <c r="K946" i="1"/>
  <c r="AR946" i="1"/>
  <c r="AQ946" i="1"/>
  <c r="AP946" i="1"/>
  <c r="AM946" i="1"/>
  <c r="AL946" i="1"/>
  <c r="AS946" i="1"/>
  <c r="AT946" i="1" s="1"/>
  <c r="AV946" i="1"/>
  <c r="BJ946" i="1"/>
  <c r="Z946" i="1"/>
  <c r="BO946" i="1"/>
  <c r="AE946" i="1"/>
  <c r="M946" i="1"/>
  <c r="N946" i="1"/>
  <c r="O946" i="1" s="1"/>
  <c r="P946" i="1"/>
  <c r="R946" i="1"/>
  <c r="S946" i="1"/>
  <c r="T946" i="1"/>
  <c r="U946" i="1"/>
  <c r="V946" i="1" s="1"/>
  <c r="X946" i="1"/>
  <c r="Y946" i="1"/>
  <c r="AA946" i="1"/>
  <c r="AB946" i="1" s="1"/>
  <c r="AD946" i="1"/>
  <c r="BD946" i="1"/>
  <c r="AF946" i="1"/>
  <c r="AG946" i="1"/>
  <c r="AH946" i="1" s="1"/>
  <c r="AJ946" i="1"/>
  <c r="AK946" i="1"/>
  <c r="AX946" i="1"/>
  <c r="AY946" i="1"/>
  <c r="AZ946" i="1" s="1"/>
  <c r="CI946" i="1"/>
  <c r="CG946" i="1"/>
  <c r="CJ946" i="1" s="1"/>
  <c r="CC946" i="1"/>
  <c r="CB946" i="1"/>
  <c r="CA946" i="1"/>
  <c r="BZ946" i="1"/>
  <c r="BW946" i="1"/>
  <c r="BV946" i="1"/>
  <c r="BU946" i="1"/>
  <c r="BT946" i="1"/>
  <c r="BB946" i="1"/>
  <c r="BC946" i="1"/>
  <c r="BE946" i="1"/>
  <c r="BF946" i="1" s="1"/>
  <c r="BH946" i="1"/>
  <c r="BK946" i="1" s="1"/>
  <c r="BL946" i="1" s="1"/>
  <c r="BN946" i="1"/>
  <c r="BP946" i="1"/>
  <c r="BQ946" i="1"/>
  <c r="BR946" i="1" s="1"/>
  <c r="AW946" i="1"/>
  <c r="BI946" i="1"/>
  <c r="CC945" i="1"/>
  <c r="CB945" i="1"/>
  <c r="CA945" i="1"/>
  <c r="BZ945" i="1"/>
  <c r="BV945" i="1"/>
  <c r="BU945" i="1"/>
  <c r="BT945" i="1"/>
  <c r="BQ945" i="1"/>
  <c r="BP945" i="1"/>
  <c r="CG945" i="1"/>
  <c r="BW945" i="1"/>
  <c r="BX945" i="1" s="1"/>
  <c r="CI945" i="1"/>
  <c r="AQ945" i="1"/>
  <c r="AR945" i="1"/>
  <c r="AS945" i="1"/>
  <c r="AT945" i="1" s="1"/>
  <c r="AV945" i="1"/>
  <c r="AW945" i="1"/>
  <c r="AX945" i="1"/>
  <c r="AY945" i="1"/>
  <c r="AZ945" i="1" s="1"/>
  <c r="BB945" i="1"/>
  <c r="BC945" i="1"/>
  <c r="AM945" i="1"/>
  <c r="T945" i="1"/>
  <c r="X945" i="1"/>
  <c r="R945" i="1"/>
  <c r="P945" i="1"/>
  <c r="AD945" i="1"/>
  <c r="AF945" i="1"/>
  <c r="N945" i="1"/>
  <c r="AJ945" i="1"/>
  <c r="K945" i="1"/>
  <c r="BO945" i="1"/>
  <c r="BN945" i="1"/>
  <c r="BJ945" i="1"/>
  <c r="BI945" i="1"/>
  <c r="BH945" i="1"/>
  <c r="BK945" i="1" s="1"/>
  <c r="BL945" i="1" s="1"/>
  <c r="Z945" i="1"/>
  <c r="BE945" i="1"/>
  <c r="U945" i="1"/>
  <c r="V945" i="1" s="1"/>
  <c r="M945" i="1"/>
  <c r="S945" i="1"/>
  <c r="Y945" i="1"/>
  <c r="AA945" i="1"/>
  <c r="AB945" i="1" s="1"/>
  <c r="AE945" i="1"/>
  <c r="AG945" i="1"/>
  <c r="AH945" i="1" s="1"/>
  <c r="AK945" i="1"/>
  <c r="AL945" i="1"/>
  <c r="AP945" i="1"/>
  <c r="BD945" i="1"/>
  <c r="AE944" i="1"/>
  <c r="AG944" i="1"/>
  <c r="AK944" i="1"/>
  <c r="AM944" i="1"/>
  <c r="AP944" i="1"/>
  <c r="AS944" i="1"/>
  <c r="AW944" i="1"/>
  <c r="AY944" i="1"/>
  <c r="BC944" i="1"/>
  <c r="BE944" i="1"/>
  <c r="BI944" i="1"/>
  <c r="BN944" i="1"/>
  <c r="BP944" i="1"/>
  <c r="BQ944" i="1"/>
  <c r="BR944" i="1" s="1"/>
  <c r="BT944" i="1"/>
  <c r="BU944" i="1"/>
  <c r="BV944" i="1"/>
  <c r="U944" i="1"/>
  <c r="BW944" i="1"/>
  <c r="BX944" i="1" s="1"/>
  <c r="BZ944" i="1"/>
  <c r="CA944" i="1"/>
  <c r="CB944" i="1"/>
  <c r="CC944" i="1"/>
  <c r="CD944" i="1" s="1"/>
  <c r="CG944" i="1"/>
  <c r="CI944" i="1"/>
  <c r="Z944" i="1"/>
  <c r="AD944" i="1"/>
  <c r="AF944" i="1"/>
  <c r="AL944" i="1"/>
  <c r="AQ944" i="1"/>
  <c r="AR944" i="1"/>
  <c r="AV944" i="1"/>
  <c r="AX944" i="1"/>
  <c r="BB944" i="1"/>
  <c r="BD944" i="1"/>
  <c r="BH944" i="1"/>
  <c r="BK944" i="1" s="1"/>
  <c r="BJ944" i="1"/>
  <c r="BO944" i="1"/>
  <c r="N944" i="1"/>
  <c r="P944" i="1"/>
  <c r="R944" i="1"/>
  <c r="X944" i="1"/>
  <c r="T944" i="1"/>
  <c r="AJ944" i="1"/>
  <c r="K944" i="1"/>
  <c r="M944" i="1"/>
  <c r="S944" i="1"/>
  <c r="Y944" i="1"/>
  <c r="AA944" i="1"/>
  <c r="AB944" i="1" s="1"/>
  <c r="AL943" i="1"/>
  <c r="AX943" i="1"/>
  <c r="BB943" i="1"/>
  <c r="BD943" i="1"/>
  <c r="R943" i="1"/>
  <c r="P943" i="1"/>
  <c r="N943" i="1"/>
  <c r="BH943" i="1"/>
  <c r="BK943" i="1" s="1"/>
  <c r="BJ943" i="1"/>
  <c r="BN943" i="1"/>
  <c r="BP943" i="1"/>
  <c r="BQ943" i="1"/>
  <c r="BR943" i="1" s="1"/>
  <c r="BW943" i="1"/>
  <c r="BT943" i="1"/>
  <c r="BU943" i="1"/>
  <c r="BV943" i="1"/>
  <c r="BZ943" i="1"/>
  <c r="CA943" i="1"/>
  <c r="CB943" i="1"/>
  <c r="CC943" i="1"/>
  <c r="CD943" i="1" s="1"/>
  <c r="CG943" i="1"/>
  <c r="CI943" i="1"/>
  <c r="BO943" i="1"/>
  <c r="BI943" i="1"/>
  <c r="AY943" i="1"/>
  <c r="AZ943" i="1" s="1"/>
  <c r="BE943" i="1"/>
  <c r="BF943" i="1" s="1"/>
  <c r="BC943" i="1"/>
  <c r="AW943" i="1"/>
  <c r="AS943" i="1"/>
  <c r="AQ943" i="1"/>
  <c r="AK943" i="1"/>
  <c r="AF943" i="1"/>
  <c r="AD943" i="1"/>
  <c r="X943" i="1"/>
  <c r="T943" i="1"/>
  <c r="Z943" i="1"/>
  <c r="K943" i="1"/>
  <c r="AV943" i="1"/>
  <c r="M943" i="1"/>
  <c r="S943" i="1"/>
  <c r="U943" i="1"/>
  <c r="V943" i="1" s="1"/>
  <c r="Y943" i="1"/>
  <c r="AA943" i="1"/>
  <c r="AB943" i="1" s="1"/>
  <c r="AE943" i="1"/>
  <c r="AG943" i="1"/>
  <c r="AH943" i="1" s="1"/>
  <c r="AJ943" i="1"/>
  <c r="AM943" i="1"/>
  <c r="AN943" i="1" s="1"/>
  <c r="AP943" i="1"/>
  <c r="AR943" i="1"/>
  <c r="BQ942" i="1"/>
  <c r="BT942" i="1"/>
  <c r="BU942" i="1"/>
  <c r="CI942" i="1"/>
  <c r="BP942" i="1"/>
  <c r="BN942" i="1"/>
  <c r="BI942" i="1"/>
  <c r="BE942" i="1"/>
  <c r="AX942" i="1"/>
  <c r="AW942" i="1"/>
  <c r="AS942" i="1"/>
  <c r="AP942" i="1"/>
  <c r="AL942" i="1"/>
  <c r="AK942" i="1"/>
  <c r="AG942" i="1"/>
  <c r="AE942" i="1"/>
  <c r="Z942" i="1"/>
  <c r="X942" i="1"/>
  <c r="CG942" i="1"/>
  <c r="CJ942" i="1" s="1"/>
  <c r="CC942" i="1"/>
  <c r="CB942" i="1"/>
  <c r="CA942" i="1"/>
  <c r="BZ942" i="1"/>
  <c r="BW942" i="1"/>
  <c r="BV942" i="1"/>
  <c r="T942" i="1"/>
  <c r="M942" i="1"/>
  <c r="K942" i="1"/>
  <c r="N942" i="1"/>
  <c r="O942" i="1" s="1"/>
  <c r="S942" i="1"/>
  <c r="U942" i="1"/>
  <c r="V942" i="1" s="1"/>
  <c r="Y942" i="1"/>
  <c r="AA942" i="1"/>
  <c r="AB942" i="1" s="1"/>
  <c r="AD942" i="1"/>
  <c r="AF942" i="1"/>
  <c r="AJ942" i="1"/>
  <c r="BC942" i="1"/>
  <c r="BJ942" i="1"/>
  <c r="BO942" i="1"/>
  <c r="AM942" i="1"/>
  <c r="AN942" i="1" s="1"/>
  <c r="P942" i="1"/>
  <c r="AQ942" i="1"/>
  <c r="AR942" i="1"/>
  <c r="AV942" i="1"/>
  <c r="AY942" i="1"/>
  <c r="AZ942" i="1" s="1"/>
  <c r="BB942" i="1"/>
  <c r="BD942" i="1"/>
  <c r="BH942" i="1"/>
  <c r="BK942" i="1" s="1"/>
  <c r="BL942" i="1" s="1"/>
  <c r="R942" i="1"/>
  <c r="CI941" i="1"/>
  <c r="BV941" i="1"/>
  <c r="BQ941" i="1"/>
  <c r="BO941" i="1"/>
  <c r="BJ941" i="1"/>
  <c r="BI941" i="1"/>
  <c r="BH941" i="1"/>
  <c r="BK941" i="1" s="1"/>
  <c r="BL941" i="1" s="1"/>
  <c r="BC941" i="1"/>
  <c r="AY941" i="1"/>
  <c r="AW941" i="1"/>
  <c r="AS941" i="1"/>
  <c r="AR941" i="1"/>
  <c r="AP941" i="1"/>
  <c r="AL941" i="1"/>
  <c r="AJ941" i="1"/>
  <c r="AF941" i="1"/>
  <c r="AD941" i="1"/>
  <c r="Z941" i="1"/>
  <c r="X941" i="1"/>
  <c r="T941" i="1"/>
  <c r="R941" i="1"/>
  <c r="M941" i="1"/>
  <c r="K941" i="1"/>
  <c r="N941" i="1"/>
  <c r="O941" i="1" s="1"/>
  <c r="P941" i="1"/>
  <c r="S941" i="1"/>
  <c r="U941" i="1"/>
  <c r="V941" i="1" s="1"/>
  <c r="Y941" i="1"/>
  <c r="AA941" i="1"/>
  <c r="AB941" i="1" s="1"/>
  <c r="AE941" i="1"/>
  <c r="AG941" i="1"/>
  <c r="AH941" i="1" s="1"/>
  <c r="AK941" i="1"/>
  <c r="AM941" i="1"/>
  <c r="AN941" i="1" s="1"/>
  <c r="AQ941" i="1"/>
  <c r="AV941" i="1"/>
  <c r="AX941" i="1"/>
  <c r="BB941" i="1"/>
  <c r="BD941" i="1"/>
  <c r="BE941" i="1"/>
  <c r="BF941" i="1" s="1"/>
  <c r="BN941" i="1"/>
  <c r="BP941" i="1"/>
  <c r="BT941" i="1"/>
  <c r="BU941" i="1"/>
  <c r="BW941" i="1"/>
  <c r="BX941" i="1" s="1"/>
  <c r="BZ941" i="1"/>
  <c r="CA941" i="1"/>
  <c r="CB941" i="1"/>
  <c r="CC941" i="1"/>
  <c r="CD941" i="1" s="1"/>
  <c r="CG941" i="1"/>
  <c r="CJ941" i="1" s="1"/>
  <c r="AS940" i="1"/>
  <c r="AV940" i="1"/>
  <c r="AY940" i="1"/>
  <c r="BC940" i="1"/>
  <c r="CC940" i="1"/>
  <c r="CA940" i="1"/>
  <c r="BW940" i="1"/>
  <c r="BU940" i="1"/>
  <c r="BQ940" i="1"/>
  <c r="BO940" i="1"/>
  <c r="BI940" i="1"/>
  <c r="BE940" i="1"/>
  <c r="BD940" i="1"/>
  <c r="CI940" i="1"/>
  <c r="AW940" i="1"/>
  <c r="AR940" i="1"/>
  <c r="AK940" i="1"/>
  <c r="AG940" i="1"/>
  <c r="AD940" i="1"/>
  <c r="AA940" i="1"/>
  <c r="X940" i="1"/>
  <c r="U940" i="1"/>
  <c r="R940" i="1"/>
  <c r="CG940" i="1"/>
  <c r="CJ940" i="1" s="1"/>
  <c r="CB940" i="1"/>
  <c r="BZ940" i="1"/>
  <c r="BV940" i="1"/>
  <c r="M940" i="1"/>
  <c r="K940" i="1"/>
  <c r="AQ940" i="1"/>
  <c r="BT940" i="1"/>
  <c r="BP940" i="1"/>
  <c r="BN940" i="1"/>
  <c r="BJ940" i="1"/>
  <c r="BH940" i="1"/>
  <c r="BK940" i="1" s="1"/>
  <c r="BL940" i="1" s="1"/>
  <c r="BB940" i="1"/>
  <c r="P940" i="1"/>
  <c r="AX940" i="1"/>
  <c r="AP940" i="1"/>
  <c r="AM940" i="1"/>
  <c r="AJ940" i="1"/>
  <c r="AE940" i="1"/>
  <c r="Y940" i="1"/>
  <c r="S940" i="1"/>
  <c r="N940" i="1"/>
  <c r="O940" i="1" s="1"/>
  <c r="T940" i="1"/>
  <c r="Z940" i="1"/>
  <c r="AF940" i="1"/>
  <c r="AL940" i="1"/>
  <c r="CG939" i="1"/>
  <c r="CC939" i="1"/>
  <c r="CB939" i="1"/>
  <c r="CA939" i="1"/>
  <c r="BZ939" i="1"/>
  <c r="BW939" i="1"/>
  <c r="BV939" i="1"/>
  <c r="BU939" i="1"/>
  <c r="BQ939" i="1"/>
  <c r="BN939" i="1"/>
  <c r="BE939" i="1"/>
  <c r="BC939" i="1"/>
  <c r="AY939" i="1"/>
  <c r="AW939" i="1"/>
  <c r="AS939" i="1"/>
  <c r="AQ939" i="1"/>
  <c r="AM939" i="1"/>
  <c r="AK939" i="1"/>
  <c r="BD939" i="1"/>
  <c r="BH939" i="1"/>
  <c r="BK939" i="1" s="1"/>
  <c r="AA939" i="1"/>
  <c r="T939" i="1"/>
  <c r="N939" i="1"/>
  <c r="K939" i="1"/>
  <c r="AG939" i="1"/>
  <c r="R939" i="1"/>
  <c r="U939" i="1"/>
  <c r="V939" i="1" s="1"/>
  <c r="X939" i="1"/>
  <c r="Z939" i="1"/>
  <c r="AD939" i="1"/>
  <c r="AJ939" i="1"/>
  <c r="AL939" i="1"/>
  <c r="AP939" i="1"/>
  <c r="BI939" i="1"/>
  <c r="BJ939" i="1"/>
  <c r="CI939" i="1"/>
  <c r="AF939" i="1"/>
  <c r="BP939" i="1"/>
  <c r="BT939" i="1"/>
  <c r="M939" i="1"/>
  <c r="P939" i="1"/>
  <c r="S939" i="1"/>
  <c r="Y939" i="1"/>
  <c r="AE939" i="1"/>
  <c r="AR939" i="1"/>
  <c r="AV939" i="1"/>
  <c r="AX939" i="1"/>
  <c r="BB939" i="1"/>
  <c r="BO939" i="1"/>
  <c r="Z938" i="1"/>
  <c r="T938" i="1"/>
  <c r="R938" i="1"/>
  <c r="N938" i="1"/>
  <c r="K938" i="1"/>
  <c r="BI938" i="1"/>
  <c r="BD938" i="1"/>
  <c r="BB938" i="1"/>
  <c r="AX938" i="1"/>
  <c r="AS938" i="1"/>
  <c r="AQ938" i="1"/>
  <c r="AM938" i="1"/>
  <c r="AK938" i="1"/>
  <c r="AF938" i="1"/>
  <c r="AD938" i="1"/>
  <c r="AA938" i="1"/>
  <c r="AB938" i="1" s="1"/>
  <c r="Y938" i="1"/>
  <c r="U938" i="1"/>
  <c r="V938" i="1" s="1"/>
  <c r="CI938" i="1"/>
  <c r="CG938" i="1"/>
  <c r="CJ938" i="1" s="1"/>
  <c r="CC938" i="1"/>
  <c r="CB938" i="1"/>
  <c r="CA938" i="1"/>
  <c r="BZ938" i="1"/>
  <c r="BW938" i="1"/>
  <c r="BV938" i="1"/>
  <c r="BU938" i="1"/>
  <c r="BT938" i="1"/>
  <c r="BQ938" i="1"/>
  <c r="BP938" i="1"/>
  <c r="BO938" i="1"/>
  <c r="BN938" i="1"/>
  <c r="BJ938" i="1"/>
  <c r="BH938" i="1"/>
  <c r="BK938" i="1" s="1"/>
  <c r="BL938" i="1" s="1"/>
  <c r="BE938" i="1"/>
  <c r="BF938" i="1" s="1"/>
  <c r="BC938" i="1"/>
  <c r="AY938" i="1"/>
  <c r="AZ938" i="1" s="1"/>
  <c r="AW938" i="1"/>
  <c r="AR938" i="1"/>
  <c r="M938" i="1"/>
  <c r="P938" i="1"/>
  <c r="S938" i="1"/>
  <c r="X938" i="1"/>
  <c r="AG938" i="1"/>
  <c r="AH938" i="1" s="1"/>
  <c r="AL938" i="1"/>
  <c r="AV938" i="1"/>
  <c r="AP938" i="1"/>
  <c r="AJ938" i="1"/>
  <c r="AE938" i="1"/>
  <c r="BT937" i="1"/>
  <c r="AV937" i="1"/>
  <c r="AS937" i="1"/>
  <c r="AR937" i="1"/>
  <c r="AP937" i="1"/>
  <c r="X937" i="1"/>
  <c r="Z937" i="1"/>
  <c r="AD937" i="1"/>
  <c r="AF937" i="1"/>
  <c r="AK937" i="1"/>
  <c r="AM937" i="1"/>
  <c r="AQ937" i="1"/>
  <c r="BN937" i="1"/>
  <c r="BU937" i="1"/>
  <c r="BV937" i="1"/>
  <c r="BW937" i="1"/>
  <c r="BX937" i="1" s="1"/>
  <c r="BZ937" i="1"/>
  <c r="CA937" i="1"/>
  <c r="AL937" i="1"/>
  <c r="AJ937" i="1"/>
  <c r="AG937" i="1"/>
  <c r="AH937" i="1" s="1"/>
  <c r="AE937" i="1"/>
  <c r="K937" i="1"/>
  <c r="M937" i="1"/>
  <c r="S937" i="1"/>
  <c r="T937" i="1"/>
  <c r="CB937" i="1"/>
  <c r="BP937" i="1"/>
  <c r="CG937" i="1"/>
  <c r="CC937" i="1"/>
  <c r="CD937" i="1" s="1"/>
  <c r="AA937" i="1"/>
  <c r="AB937" i="1" s="1"/>
  <c r="Y937" i="1"/>
  <c r="U937" i="1"/>
  <c r="V937" i="1" s="1"/>
  <c r="R937" i="1"/>
  <c r="P937" i="1"/>
  <c r="N937" i="1"/>
  <c r="O937" i="1" s="1"/>
  <c r="CI937" i="1"/>
  <c r="BQ937" i="1"/>
  <c r="BR937" i="1" s="1"/>
  <c r="BO937" i="1"/>
  <c r="BJ937" i="1"/>
  <c r="BI937" i="1"/>
  <c r="BH937" i="1"/>
  <c r="BK937" i="1" s="1"/>
  <c r="BL937" i="1" s="1"/>
  <c r="BE937" i="1"/>
  <c r="BD937" i="1"/>
  <c r="BC937" i="1"/>
  <c r="BB937" i="1"/>
  <c r="AY937" i="1"/>
  <c r="AX937" i="1"/>
  <c r="AW937" i="1"/>
  <c r="R936" i="1"/>
  <c r="S936" i="1"/>
  <c r="T936" i="1"/>
  <c r="U936" i="1"/>
  <c r="V936" i="1" s="1"/>
  <c r="BT936" i="1"/>
  <c r="Y936" i="1"/>
  <c r="Z936" i="1"/>
  <c r="AA936" i="1"/>
  <c r="AB936" i="1" s="1"/>
  <c r="CA936" i="1"/>
  <c r="BZ936" i="1"/>
  <c r="BW936" i="1"/>
  <c r="BV936" i="1"/>
  <c r="BU936" i="1"/>
  <c r="BQ936" i="1"/>
  <c r="CG936" i="1"/>
  <c r="CI936" i="1" s="1"/>
  <c r="CJ936" i="1" s="1"/>
  <c r="CN936" i="1" s="1"/>
  <c r="CQ936" i="1" s="1"/>
  <c r="CC936" i="1"/>
  <c r="CB936" i="1"/>
  <c r="BD936" i="1"/>
  <c r="BC936" i="1"/>
  <c r="BB936" i="1"/>
  <c r="AY936" i="1"/>
  <c r="AX936" i="1"/>
  <c r="AW936" i="1"/>
  <c r="AV936" i="1"/>
  <c r="AS936" i="1"/>
  <c r="AQ936" i="1"/>
  <c r="AP936" i="1"/>
  <c r="AM936" i="1"/>
  <c r="AK936" i="1"/>
  <c r="AG936" i="1"/>
  <c r="AD936" i="1"/>
  <c r="BP936" i="1"/>
  <c r="BO936" i="1"/>
  <c r="BN936" i="1"/>
  <c r="BJ936" i="1"/>
  <c r="BI936" i="1"/>
  <c r="BH936" i="1"/>
  <c r="BK936" i="1" s="1"/>
  <c r="BL936" i="1" s="1"/>
  <c r="BE936" i="1"/>
  <c r="BF936" i="1" s="1"/>
  <c r="AE936" i="1"/>
  <c r="AF936" i="1"/>
  <c r="AJ936" i="1"/>
  <c r="AL936" i="1"/>
  <c r="AR936" i="1"/>
  <c r="X936" i="1"/>
  <c r="K936" i="1"/>
  <c r="M936" i="1"/>
  <c r="N936" i="1"/>
  <c r="O936" i="1" s="1"/>
  <c r="P936" i="1"/>
  <c r="U935" i="1"/>
  <c r="Y935" i="1"/>
  <c r="AA935" i="1"/>
  <c r="AE935" i="1"/>
  <c r="M935" i="1"/>
  <c r="T935" i="1"/>
  <c r="X935" i="1"/>
  <c r="Z935" i="1"/>
  <c r="AD935" i="1"/>
  <c r="AF935" i="1"/>
  <c r="R935" i="1"/>
  <c r="S935" i="1"/>
  <c r="P935" i="1"/>
  <c r="BV935" i="1"/>
  <c r="BZ935" i="1"/>
  <c r="CA935" i="1"/>
  <c r="CB935" i="1"/>
  <c r="CC935" i="1"/>
  <c r="CD935" i="1" s="1"/>
  <c r="CG935" i="1"/>
  <c r="CI935" i="1" s="1"/>
  <c r="CJ935" i="1" s="1"/>
  <c r="CN935" i="1" s="1"/>
  <c r="CQ935" i="1" s="1"/>
  <c r="AG935" i="1"/>
  <c r="AH935" i="1" s="1"/>
  <c r="AK935" i="1"/>
  <c r="AM935" i="1"/>
  <c r="AQ935" i="1"/>
  <c r="AS935" i="1"/>
  <c r="N935" i="1"/>
  <c r="O935" i="1" s="1"/>
  <c r="BW935" i="1"/>
  <c r="BX935" i="1" s="1"/>
  <c r="BT935" i="1"/>
  <c r="BP935" i="1"/>
  <c r="BN935" i="1"/>
  <c r="BH935" i="1"/>
  <c r="BK935" i="1" s="1"/>
  <c r="AW935" i="1"/>
  <c r="BD935" i="1"/>
  <c r="BB935" i="1"/>
  <c r="AY935" i="1"/>
  <c r="AV935" i="1"/>
  <c r="AR935" i="1"/>
  <c r="AP935" i="1"/>
  <c r="AL935" i="1"/>
  <c r="AJ935" i="1"/>
  <c r="AX935" i="1"/>
  <c r="BC935" i="1"/>
  <c r="BE935" i="1"/>
  <c r="BF935" i="1" s="1"/>
  <c r="BI935" i="1"/>
  <c r="BJ935" i="1"/>
  <c r="BO935" i="1"/>
  <c r="BQ935" i="1"/>
  <c r="BR935" i="1" s="1"/>
  <c r="K935" i="1"/>
  <c r="BU935" i="1"/>
  <c r="AS934" i="1"/>
  <c r="CG934" i="1"/>
  <c r="CI934" i="1" s="1"/>
  <c r="CJ934" i="1" s="1"/>
  <c r="CN934" i="1" s="1"/>
  <c r="CQ934" i="1" s="1"/>
  <c r="CC934" i="1"/>
  <c r="CA934" i="1"/>
  <c r="BW934" i="1"/>
  <c r="BU934" i="1"/>
  <c r="BO934" i="1"/>
  <c r="BJ934" i="1"/>
  <c r="BH934" i="1"/>
  <c r="BK934" i="1" s="1"/>
  <c r="BL934" i="1" s="1"/>
  <c r="BD934" i="1"/>
  <c r="BC934" i="1"/>
  <c r="AY934" i="1"/>
  <c r="AW934" i="1"/>
  <c r="AQ934" i="1"/>
  <c r="AP934" i="1"/>
  <c r="AK934" i="1"/>
  <c r="AJ934" i="1"/>
  <c r="AF934" i="1"/>
  <c r="Z934" i="1"/>
  <c r="S934" i="1"/>
  <c r="P934" i="1"/>
  <c r="M934" i="1"/>
  <c r="K934" i="1"/>
  <c r="CB934" i="1"/>
  <c r="BZ934" i="1"/>
  <c r="BV934" i="1"/>
  <c r="BP934" i="1"/>
  <c r="BN934" i="1"/>
  <c r="AE934" i="1"/>
  <c r="AA934" i="1"/>
  <c r="AB934" i="1" s="1"/>
  <c r="X934" i="1"/>
  <c r="U934" i="1"/>
  <c r="R934" i="1"/>
  <c r="N934" i="1"/>
  <c r="O934" i="1" s="1"/>
  <c r="T934" i="1"/>
  <c r="Y934" i="1"/>
  <c r="AD934" i="1"/>
  <c r="AG934" i="1"/>
  <c r="AH934" i="1" s="1"/>
  <c r="AL934" i="1"/>
  <c r="AM934" i="1"/>
  <c r="AN934" i="1" s="1"/>
  <c r="AR934" i="1"/>
  <c r="AV934" i="1"/>
  <c r="AX934" i="1"/>
  <c r="BB934" i="1"/>
  <c r="BE934" i="1"/>
  <c r="BF934" i="1" s="1"/>
  <c r="BI934" i="1"/>
  <c r="BQ934" i="1"/>
  <c r="BR934" i="1" s="1"/>
  <c r="BT934" i="1"/>
  <c r="CC933" i="1"/>
  <c r="AA933" i="1"/>
  <c r="BE933" i="1"/>
  <c r="BC933" i="1"/>
  <c r="AY933" i="1"/>
  <c r="AX933" i="1"/>
  <c r="AV933" i="1"/>
  <c r="BZ933" i="1"/>
  <c r="BW933" i="1"/>
  <c r="BT933" i="1"/>
  <c r="BO933" i="1"/>
  <c r="BN933" i="1"/>
  <c r="BJ933" i="1"/>
  <c r="BH933" i="1"/>
  <c r="BK933" i="1" s="1"/>
  <c r="BL933" i="1" s="1"/>
  <c r="BD933" i="1"/>
  <c r="BB933" i="1"/>
  <c r="AR933" i="1"/>
  <c r="AP933" i="1"/>
  <c r="AL933" i="1"/>
  <c r="AJ933" i="1"/>
  <c r="AF933" i="1"/>
  <c r="AD933" i="1"/>
  <c r="Z933" i="1"/>
  <c r="AW933" i="1"/>
  <c r="AS933" i="1"/>
  <c r="AT933" i="1" s="1"/>
  <c r="AQ933" i="1"/>
  <c r="AM933" i="1"/>
  <c r="AN933" i="1" s="1"/>
  <c r="AG933" i="1"/>
  <c r="AH933" i="1" s="1"/>
  <c r="AE933" i="1"/>
  <c r="Y933" i="1"/>
  <c r="U933" i="1"/>
  <c r="S933" i="1"/>
  <c r="N933" i="1"/>
  <c r="M933" i="1"/>
  <c r="X933" i="1"/>
  <c r="K933" i="1"/>
  <c r="T933" i="1"/>
  <c r="BI933" i="1"/>
  <c r="R933" i="1"/>
  <c r="P933" i="1"/>
  <c r="CG933" i="1"/>
  <c r="CI933" i="1" s="1"/>
  <c r="CJ933" i="1" s="1"/>
  <c r="AK933" i="1"/>
  <c r="CB933" i="1"/>
  <c r="CA933" i="1"/>
  <c r="BV933" i="1"/>
  <c r="BU933" i="1"/>
  <c r="BQ933" i="1"/>
  <c r="BP933" i="1"/>
  <c r="AF932" i="1"/>
  <c r="AJ932" i="1"/>
  <c r="BC932" i="1"/>
  <c r="BB932" i="1"/>
  <c r="AY932" i="1"/>
  <c r="AX932" i="1"/>
  <c r="CC932" i="1"/>
  <c r="CB932" i="1"/>
  <c r="CA932" i="1"/>
  <c r="BZ932" i="1"/>
  <c r="BW932" i="1"/>
  <c r="BJ932" i="1"/>
  <c r="BI932" i="1"/>
  <c r="AW932" i="1"/>
  <c r="BV932" i="1"/>
  <c r="BT932" i="1"/>
  <c r="AA932" i="1"/>
  <c r="BQ932" i="1"/>
  <c r="BP932" i="1"/>
  <c r="BO932" i="1"/>
  <c r="BN932" i="1"/>
  <c r="AS932" i="1"/>
  <c r="AR932" i="1"/>
  <c r="AQ932" i="1"/>
  <c r="AP932" i="1"/>
  <c r="AM932" i="1"/>
  <c r="AL932" i="1"/>
  <c r="AK932" i="1"/>
  <c r="AG932" i="1"/>
  <c r="AH932" i="1" s="1"/>
  <c r="AE932" i="1"/>
  <c r="Y932" i="1"/>
  <c r="T932" i="1"/>
  <c r="N932" i="1"/>
  <c r="BU932" i="1"/>
  <c r="CI932" i="1"/>
  <c r="CG932" i="1"/>
  <c r="CJ932" i="1" s="1"/>
  <c r="X932" i="1"/>
  <c r="U932" i="1"/>
  <c r="V932" i="1" s="1"/>
  <c r="R932" i="1"/>
  <c r="K932" i="1"/>
  <c r="M932" i="1"/>
  <c r="P932" i="1"/>
  <c r="S932" i="1"/>
  <c r="Z932" i="1"/>
  <c r="AD932" i="1"/>
  <c r="AV932" i="1"/>
  <c r="BH932" i="1"/>
  <c r="BK932" i="1" s="1"/>
  <c r="BL932" i="1" s="1"/>
  <c r="BE932" i="1"/>
  <c r="BD932" i="1"/>
  <c r="BB931" i="1"/>
  <c r="BU931" i="1"/>
  <c r="BT931" i="1"/>
  <c r="BQ931" i="1"/>
  <c r="BP931" i="1"/>
  <c r="BO931" i="1"/>
  <c r="BI931" i="1"/>
  <c r="BD931" i="1"/>
  <c r="S931" i="1"/>
  <c r="U931" i="1"/>
  <c r="Y931" i="1"/>
  <c r="Z931" i="1"/>
  <c r="AD931" i="1"/>
  <c r="AG931" i="1"/>
  <c r="AJ931" i="1"/>
  <c r="AL931" i="1"/>
  <c r="AQ931" i="1"/>
  <c r="AS931" i="1"/>
  <c r="AV931" i="1"/>
  <c r="AX931" i="1"/>
  <c r="BC931" i="1"/>
  <c r="BE931" i="1"/>
  <c r="BF931" i="1" s="1"/>
  <c r="BH931" i="1"/>
  <c r="BK931" i="1" s="1"/>
  <c r="BJ931" i="1"/>
  <c r="CI931" i="1"/>
  <c r="BN931" i="1"/>
  <c r="CG931" i="1"/>
  <c r="CJ931" i="1" s="1"/>
  <c r="CC931" i="1"/>
  <c r="CB931" i="1"/>
  <c r="CA931" i="1"/>
  <c r="BZ931" i="1"/>
  <c r="BW931" i="1"/>
  <c r="BV931" i="1"/>
  <c r="K931" i="1"/>
  <c r="M931" i="1"/>
  <c r="N931" i="1"/>
  <c r="O931" i="1" s="1"/>
  <c r="P931" i="1"/>
  <c r="R931" i="1"/>
  <c r="T931" i="1"/>
  <c r="X931" i="1"/>
  <c r="AA931" i="1"/>
  <c r="AB931" i="1" s="1"/>
  <c r="AE931" i="1"/>
  <c r="AF931" i="1"/>
  <c r="AK931" i="1"/>
  <c r="AM931" i="1"/>
  <c r="AN931" i="1" s="1"/>
  <c r="AP931" i="1"/>
  <c r="AR931" i="1"/>
  <c r="AW931" i="1"/>
  <c r="AY931" i="1"/>
  <c r="AZ931" i="1" s="1"/>
  <c r="AK930" i="1"/>
  <c r="BU930" i="1"/>
  <c r="BB930" i="1"/>
  <c r="N930" i="1"/>
  <c r="S930" i="1"/>
  <c r="U930" i="1"/>
  <c r="Z930" i="1"/>
  <c r="AD930" i="1"/>
  <c r="AF930" i="1"/>
  <c r="AJ930" i="1"/>
  <c r="AL930" i="1"/>
  <c r="AM930" i="1"/>
  <c r="AN930" i="1" s="1"/>
  <c r="AP930" i="1"/>
  <c r="AQ930" i="1"/>
  <c r="CI930" i="1"/>
  <c r="CG930" i="1"/>
  <c r="CJ930" i="1" s="1"/>
  <c r="CC930" i="1"/>
  <c r="CB930" i="1"/>
  <c r="CA930" i="1"/>
  <c r="BZ930" i="1"/>
  <c r="BW930" i="1"/>
  <c r="BV930" i="1"/>
  <c r="BT930" i="1"/>
  <c r="BQ930" i="1"/>
  <c r="BP930" i="1"/>
  <c r="BO930" i="1"/>
  <c r="AG930" i="1"/>
  <c r="AH930" i="1" s="1"/>
  <c r="AE930" i="1"/>
  <c r="AA930" i="1"/>
  <c r="AB930" i="1" s="1"/>
  <c r="Y930" i="1"/>
  <c r="X930" i="1"/>
  <c r="T930" i="1"/>
  <c r="R930" i="1"/>
  <c r="P930" i="1"/>
  <c r="M930" i="1"/>
  <c r="K930" i="1"/>
  <c r="AY930" i="1"/>
  <c r="AR930" i="1"/>
  <c r="AS930" i="1"/>
  <c r="AT930" i="1" s="1"/>
  <c r="AV930" i="1"/>
  <c r="AW930" i="1"/>
  <c r="AX930" i="1"/>
  <c r="BN930" i="1"/>
  <c r="BJ930" i="1"/>
  <c r="BI930" i="1"/>
  <c r="BH930" i="1"/>
  <c r="BK930" i="1" s="1"/>
  <c r="BL930" i="1" s="1"/>
  <c r="BE930" i="1"/>
  <c r="BD930" i="1"/>
  <c r="BC930" i="1"/>
  <c r="M929" i="1"/>
  <c r="AE929" i="1"/>
  <c r="AA929" i="1"/>
  <c r="Y929" i="1"/>
  <c r="R929" i="1"/>
  <c r="BJ929" i="1"/>
  <c r="BD929" i="1"/>
  <c r="AW929" i="1"/>
  <c r="AS929" i="1"/>
  <c r="AQ929" i="1"/>
  <c r="AL929" i="1"/>
  <c r="BH929" i="1"/>
  <c r="BK929" i="1" s="1"/>
  <c r="BL929" i="1" s="1"/>
  <c r="P929" i="1"/>
  <c r="AK929" i="1"/>
  <c r="AG929" i="1"/>
  <c r="AD929" i="1"/>
  <c r="Z929" i="1"/>
  <c r="X929" i="1"/>
  <c r="U929" i="1"/>
  <c r="N929" i="1"/>
  <c r="O929" i="1" s="1"/>
  <c r="AV929" i="1"/>
  <c r="AR929" i="1"/>
  <c r="AP929" i="1"/>
  <c r="BI929" i="1"/>
  <c r="K929" i="1"/>
  <c r="T929" i="1"/>
  <c r="S929" i="1"/>
  <c r="BE929" i="1"/>
  <c r="BF929" i="1" s="1"/>
  <c r="BC929" i="1"/>
  <c r="BB929" i="1"/>
  <c r="AY929" i="1"/>
  <c r="AX929" i="1"/>
  <c r="AF929" i="1"/>
  <c r="AJ929" i="1"/>
  <c r="AM929" i="1"/>
  <c r="AN929" i="1" s="1"/>
  <c r="CI929" i="1"/>
  <c r="CG929" i="1"/>
  <c r="CJ929" i="1" s="1"/>
  <c r="CC929" i="1"/>
  <c r="CB929" i="1"/>
  <c r="CA929" i="1"/>
  <c r="BZ929" i="1"/>
  <c r="BW929" i="1"/>
  <c r="BV929" i="1"/>
  <c r="BU929" i="1"/>
  <c r="BT929" i="1"/>
  <c r="BQ929" i="1"/>
  <c r="BP929" i="1"/>
  <c r="BO929" i="1"/>
  <c r="BN929" i="1"/>
  <c r="AX928" i="1"/>
  <c r="AA928" i="1"/>
  <c r="AD928" i="1"/>
  <c r="AJ928" i="1"/>
  <c r="AL928" i="1"/>
  <c r="AR928" i="1"/>
  <c r="U928" i="1"/>
  <c r="X928" i="1"/>
  <c r="M928" i="1"/>
  <c r="P928" i="1"/>
  <c r="R928" i="1"/>
  <c r="AW928" i="1"/>
  <c r="BB928" i="1"/>
  <c r="BD928" i="1"/>
  <c r="BH928" i="1"/>
  <c r="BK928" i="1" s="1"/>
  <c r="BI928" i="1"/>
  <c r="BJ928" i="1"/>
  <c r="BN928" i="1"/>
  <c r="BO928" i="1"/>
  <c r="BP928" i="1"/>
  <c r="BQ928" i="1"/>
  <c r="BR928" i="1" s="1"/>
  <c r="BT928" i="1"/>
  <c r="BV928" i="1"/>
  <c r="BW928" i="1"/>
  <c r="BX928" i="1" s="1"/>
  <c r="BZ928" i="1"/>
  <c r="CA928" i="1"/>
  <c r="CB928" i="1"/>
  <c r="CC928" i="1"/>
  <c r="CD928" i="1" s="1"/>
  <c r="CG928" i="1"/>
  <c r="CI928" i="1"/>
  <c r="BU928" i="1"/>
  <c r="BE928" i="1"/>
  <c r="BF928" i="1" s="1"/>
  <c r="BC928" i="1"/>
  <c r="AY928" i="1"/>
  <c r="AZ928" i="1" s="1"/>
  <c r="AV928" i="1"/>
  <c r="AQ928" i="1"/>
  <c r="AP928" i="1"/>
  <c r="AM928" i="1"/>
  <c r="AN928" i="1" s="1"/>
  <c r="AF928" i="1"/>
  <c r="Y928" i="1"/>
  <c r="T928" i="1"/>
  <c r="N928" i="1"/>
  <c r="O928" i="1" s="1"/>
  <c r="K928" i="1"/>
  <c r="AS928" i="1"/>
  <c r="AT928" i="1" s="1"/>
  <c r="AK928" i="1"/>
  <c r="AE928" i="1"/>
  <c r="Z928" i="1"/>
  <c r="S928" i="1"/>
  <c r="AG928" i="1"/>
  <c r="AH928" i="1" s="1"/>
  <c r="BC927" i="1"/>
  <c r="AM927" i="1"/>
  <c r="AK927" i="1"/>
  <c r="S927" i="1"/>
  <c r="AG927" i="1"/>
  <c r="AE927" i="1"/>
  <c r="AA927" i="1"/>
  <c r="BE927" i="1"/>
  <c r="Y927" i="1"/>
  <c r="U927" i="1"/>
  <c r="BI927" i="1"/>
  <c r="BJ927" i="1"/>
  <c r="BP927" i="1"/>
  <c r="BQ927" i="1"/>
  <c r="BR927" i="1" s="1"/>
  <c r="BU927" i="1"/>
  <c r="CA927" i="1"/>
  <c r="CC927" i="1"/>
  <c r="CI927" i="1"/>
  <c r="BB927" i="1"/>
  <c r="BH927" i="1"/>
  <c r="BK927" i="1" s="1"/>
  <c r="BL927" i="1" s="1"/>
  <c r="BN927" i="1"/>
  <c r="BO927" i="1"/>
  <c r="BT927" i="1"/>
  <c r="BV927" i="1"/>
  <c r="BD927" i="1"/>
  <c r="BW927" i="1"/>
  <c r="BX927" i="1" s="1"/>
  <c r="BZ927" i="1"/>
  <c r="CG927" i="1"/>
  <c r="CJ927" i="1" s="1"/>
  <c r="AV927" i="1"/>
  <c r="M927" i="1"/>
  <c r="AX927" i="1"/>
  <c r="N927" i="1"/>
  <c r="O927" i="1" s="1"/>
  <c r="P927" i="1"/>
  <c r="R927" i="1"/>
  <c r="K927" i="1"/>
  <c r="T927" i="1"/>
  <c r="AR927" i="1"/>
  <c r="X927" i="1"/>
  <c r="Z927" i="1"/>
  <c r="AD927" i="1"/>
  <c r="AF927" i="1"/>
  <c r="AJ927" i="1"/>
  <c r="AL927" i="1"/>
  <c r="AP927" i="1"/>
  <c r="AQ927" i="1"/>
  <c r="AS927" i="1"/>
  <c r="AT927" i="1" s="1"/>
  <c r="AW927" i="1"/>
  <c r="AY927" i="1"/>
  <c r="AZ927" i="1" s="1"/>
  <c r="CB927" i="1"/>
  <c r="BZ926" i="1"/>
  <c r="BW926" i="1"/>
  <c r="BV926" i="1"/>
  <c r="BU926" i="1"/>
  <c r="BT926" i="1"/>
  <c r="BQ926" i="1"/>
  <c r="BP926" i="1"/>
  <c r="BO926" i="1"/>
  <c r="BN926" i="1"/>
  <c r="BJ926" i="1"/>
  <c r="BI926" i="1"/>
  <c r="BH926" i="1"/>
  <c r="BK926" i="1" s="1"/>
  <c r="BL926" i="1" s="1"/>
  <c r="BD926" i="1"/>
  <c r="BB926" i="1"/>
  <c r="AX926" i="1"/>
  <c r="AS926" i="1"/>
  <c r="AR926" i="1"/>
  <c r="AP926" i="1"/>
  <c r="AM926" i="1"/>
  <c r="AK926" i="1"/>
  <c r="AF926" i="1"/>
  <c r="AE926" i="1"/>
  <c r="AA926" i="1"/>
  <c r="X926" i="1"/>
  <c r="T926" i="1"/>
  <c r="BE926" i="1"/>
  <c r="BF926" i="1" s="1"/>
  <c r="BC926" i="1"/>
  <c r="AY926" i="1"/>
  <c r="AZ926" i="1" s="1"/>
  <c r="AW926" i="1"/>
  <c r="AV926" i="1"/>
  <c r="AQ926" i="1"/>
  <c r="AL926" i="1"/>
  <c r="AJ926" i="1"/>
  <c r="AG926" i="1"/>
  <c r="AH926" i="1" s="1"/>
  <c r="AD926" i="1"/>
  <c r="Z926" i="1"/>
  <c r="Y926" i="1"/>
  <c r="U926" i="1"/>
  <c r="V926" i="1" s="1"/>
  <c r="S926" i="1"/>
  <c r="R926" i="1"/>
  <c r="P926" i="1"/>
  <c r="M926" i="1"/>
  <c r="K926" i="1"/>
  <c r="N926" i="1"/>
  <c r="O926" i="1" s="1"/>
  <c r="CG926" i="1"/>
  <c r="CI926" i="1" s="1"/>
  <c r="CJ926" i="1" s="1"/>
  <c r="CC926" i="1"/>
  <c r="CB926" i="1"/>
  <c r="CA926" i="1"/>
  <c r="AQ925" i="1"/>
  <c r="AR925" i="1"/>
  <c r="AS925" i="1"/>
  <c r="AT925" i="1" s="1"/>
  <c r="AV925" i="1"/>
  <c r="AW925" i="1"/>
  <c r="AX925" i="1"/>
  <c r="AY925" i="1"/>
  <c r="AZ925" i="1" s="1"/>
  <c r="BB925" i="1"/>
  <c r="BC925" i="1"/>
  <c r="BD925" i="1"/>
  <c r="K925" i="1"/>
  <c r="AL925" i="1"/>
  <c r="CI925" i="1"/>
  <c r="CG925" i="1"/>
  <c r="CJ925" i="1" s="1"/>
  <c r="CC925" i="1"/>
  <c r="CB925" i="1"/>
  <c r="CA925" i="1"/>
  <c r="BZ925" i="1"/>
  <c r="BW925" i="1"/>
  <c r="BV925" i="1"/>
  <c r="BU925" i="1"/>
  <c r="BT925" i="1"/>
  <c r="BQ925" i="1"/>
  <c r="BE925" i="1"/>
  <c r="BF925" i="1" s="1"/>
  <c r="BI925" i="1"/>
  <c r="BP925" i="1"/>
  <c r="BO925" i="1"/>
  <c r="BN925" i="1"/>
  <c r="BJ925" i="1"/>
  <c r="M925" i="1"/>
  <c r="N925" i="1"/>
  <c r="O925" i="1" s="1"/>
  <c r="P925" i="1"/>
  <c r="R925" i="1"/>
  <c r="S925" i="1"/>
  <c r="T925" i="1"/>
  <c r="U925" i="1"/>
  <c r="V925" i="1" s="1"/>
  <c r="X925" i="1"/>
  <c r="Y925" i="1"/>
  <c r="Z925" i="1"/>
  <c r="AA925" i="1"/>
  <c r="AB925" i="1" s="1"/>
  <c r="AD925" i="1"/>
  <c r="AE925" i="1"/>
  <c r="AF925" i="1"/>
  <c r="AG925" i="1"/>
  <c r="AH925" i="1" s="1"/>
  <c r="AJ925" i="1"/>
  <c r="AK925" i="1"/>
  <c r="AM925" i="1"/>
  <c r="AN925" i="1" s="1"/>
  <c r="AP925" i="1"/>
  <c r="BH925" i="1"/>
  <c r="BK925" i="1" s="1"/>
  <c r="BL925" i="1" s="1"/>
  <c r="BZ924" i="1"/>
  <c r="P924" i="1"/>
  <c r="N924" i="1"/>
  <c r="R924" i="1"/>
  <c r="M924" i="1"/>
  <c r="S924" i="1"/>
  <c r="U924" i="1"/>
  <c r="Y924" i="1"/>
  <c r="AA924" i="1"/>
  <c r="AE924" i="1"/>
  <c r="AG924" i="1"/>
  <c r="AK924" i="1"/>
  <c r="AM924" i="1"/>
  <c r="AQ924" i="1"/>
  <c r="BH924" i="1"/>
  <c r="BK924" i="1" s="1"/>
  <c r="BI924" i="1"/>
  <c r="BJ924" i="1"/>
  <c r="BN924" i="1"/>
  <c r="BO924" i="1"/>
  <c r="BP924" i="1"/>
  <c r="BQ924" i="1"/>
  <c r="BR924" i="1" s="1"/>
  <c r="BT924" i="1"/>
  <c r="BU924" i="1"/>
  <c r="BV924" i="1"/>
  <c r="BW924" i="1"/>
  <c r="BX924" i="1" s="1"/>
  <c r="CA924" i="1"/>
  <c r="CB924" i="1"/>
  <c r="CC924" i="1"/>
  <c r="CD924" i="1" s="1"/>
  <c r="CG924" i="1"/>
  <c r="CI924" i="1"/>
  <c r="AS924" i="1"/>
  <c r="AW924" i="1"/>
  <c r="AY924" i="1"/>
  <c r="K924" i="1"/>
  <c r="BE924" i="1"/>
  <c r="BD924" i="1"/>
  <c r="BC924" i="1"/>
  <c r="BB924" i="1"/>
  <c r="AX924" i="1"/>
  <c r="AV924" i="1"/>
  <c r="AR924" i="1"/>
  <c r="AP924" i="1"/>
  <c r="AL924" i="1"/>
  <c r="AJ924" i="1"/>
  <c r="AF924" i="1"/>
  <c r="AD924" i="1"/>
  <c r="Z924" i="1"/>
  <c r="X924" i="1"/>
  <c r="T924" i="1"/>
  <c r="CG923" i="1"/>
  <c r="CI923" i="1" s="1"/>
  <c r="CJ923" i="1" s="1"/>
  <c r="CC923" i="1"/>
  <c r="CB923" i="1"/>
  <c r="CA923" i="1"/>
  <c r="BZ923" i="1"/>
  <c r="BW923" i="1"/>
  <c r="BV923" i="1"/>
  <c r="BU923" i="1"/>
  <c r="BT923" i="1"/>
  <c r="BQ923" i="1"/>
  <c r="S923" i="1"/>
  <c r="BP923" i="1"/>
  <c r="BO923" i="1"/>
  <c r="BN923" i="1"/>
  <c r="BJ923" i="1"/>
  <c r="BI923" i="1"/>
  <c r="BH923" i="1"/>
  <c r="BK923" i="1" s="1"/>
  <c r="BL923" i="1" s="1"/>
  <c r="BE923" i="1"/>
  <c r="BD923" i="1"/>
  <c r="BC923" i="1"/>
  <c r="BB923" i="1"/>
  <c r="AY923" i="1"/>
  <c r="AR923" i="1"/>
  <c r="AQ923" i="1"/>
  <c r="AP923" i="1"/>
  <c r="AM923" i="1"/>
  <c r="M923" i="1"/>
  <c r="N923" i="1"/>
  <c r="O923" i="1" s="1"/>
  <c r="P923" i="1"/>
  <c r="R923" i="1"/>
  <c r="T923" i="1"/>
  <c r="U923" i="1"/>
  <c r="V923" i="1" s="1"/>
  <c r="X923" i="1"/>
  <c r="AG923" i="1"/>
  <c r="AW923" i="1"/>
  <c r="AV923" i="1"/>
  <c r="AS923" i="1"/>
  <c r="AT923" i="1" s="1"/>
  <c r="Y923" i="1"/>
  <c r="AL923" i="1"/>
  <c r="AK923" i="1"/>
  <c r="AJ923" i="1"/>
  <c r="AF923" i="1"/>
  <c r="AE923" i="1"/>
  <c r="AD923" i="1"/>
  <c r="AA923" i="1"/>
  <c r="AX923" i="1"/>
  <c r="Z923" i="1"/>
  <c r="K923" i="1"/>
  <c r="BW922" i="1"/>
  <c r="M922" i="1"/>
  <c r="S922" i="1"/>
  <c r="T922" i="1"/>
  <c r="X922" i="1"/>
  <c r="Y922" i="1"/>
  <c r="AD922" i="1"/>
  <c r="BN922" i="1"/>
  <c r="BI922" i="1"/>
  <c r="BH922" i="1"/>
  <c r="BK922" i="1" s="1"/>
  <c r="BE922" i="1"/>
  <c r="BC922" i="1"/>
  <c r="AW922" i="1"/>
  <c r="AS922" i="1"/>
  <c r="AQ922" i="1"/>
  <c r="AK922" i="1"/>
  <c r="AG922" i="1"/>
  <c r="BZ922" i="1"/>
  <c r="CA922" i="1"/>
  <c r="CB922" i="1"/>
  <c r="CC922" i="1"/>
  <c r="CD922" i="1" s="1"/>
  <c r="CG922" i="1"/>
  <c r="CI922" i="1"/>
  <c r="AJ922" i="1"/>
  <c r="AE922" i="1"/>
  <c r="AM922" i="1"/>
  <c r="Z922" i="1"/>
  <c r="U922" i="1"/>
  <c r="V922" i="1" s="1"/>
  <c r="R922" i="1"/>
  <c r="P922" i="1"/>
  <c r="N922" i="1"/>
  <c r="O922" i="1" s="1"/>
  <c r="BV922" i="1"/>
  <c r="AY922" i="1"/>
  <c r="BJ922" i="1"/>
  <c r="BD922" i="1"/>
  <c r="BB922" i="1"/>
  <c r="AA922" i="1"/>
  <c r="AB922" i="1" s="1"/>
  <c r="AX922" i="1"/>
  <c r="AV922" i="1"/>
  <c r="AR922" i="1"/>
  <c r="AF922" i="1"/>
  <c r="BU922" i="1"/>
  <c r="AL922" i="1"/>
  <c r="K922" i="1"/>
  <c r="BT922" i="1"/>
  <c r="BQ922" i="1"/>
  <c r="BP922" i="1"/>
  <c r="BO922" i="1"/>
  <c r="AP922" i="1"/>
  <c r="M921" i="1"/>
  <c r="N921" i="1"/>
  <c r="O921" i="1" s="1"/>
  <c r="P921" i="1"/>
  <c r="R921" i="1"/>
  <c r="T921" i="1"/>
  <c r="Y921" i="1"/>
  <c r="Z921" i="1"/>
  <c r="AF921" i="1"/>
  <c r="AK921" i="1"/>
  <c r="AQ921" i="1"/>
  <c r="BB921" i="1"/>
  <c r="BO921" i="1"/>
  <c r="AA921" i="1"/>
  <c r="AB921" i="1" s="1"/>
  <c r="AE921" i="1"/>
  <c r="AL921" i="1"/>
  <c r="AR921" i="1"/>
  <c r="AX921" i="1"/>
  <c r="BD921" i="1"/>
  <c r="BI921" i="1"/>
  <c r="BJ921" i="1"/>
  <c r="BN921" i="1"/>
  <c r="BP921" i="1"/>
  <c r="BQ921" i="1"/>
  <c r="BR921" i="1" s="1"/>
  <c r="BT921" i="1"/>
  <c r="BU921" i="1"/>
  <c r="BV921" i="1"/>
  <c r="BW921" i="1"/>
  <c r="BX921" i="1" s="1"/>
  <c r="BZ921" i="1"/>
  <c r="CA921" i="1"/>
  <c r="CB921" i="1"/>
  <c r="CC921" i="1"/>
  <c r="CD921" i="1" s="1"/>
  <c r="CG921" i="1"/>
  <c r="CI921" i="1"/>
  <c r="S921" i="1"/>
  <c r="U921" i="1"/>
  <c r="V921" i="1" s="1"/>
  <c r="X921" i="1"/>
  <c r="AD921" i="1"/>
  <c r="AG921" i="1"/>
  <c r="AH921" i="1" s="1"/>
  <c r="AJ921" i="1"/>
  <c r="AM921" i="1"/>
  <c r="AN921" i="1" s="1"/>
  <c r="AP921" i="1"/>
  <c r="AS921" i="1"/>
  <c r="AT921" i="1" s="1"/>
  <c r="AV921" i="1"/>
  <c r="AY921" i="1"/>
  <c r="AZ921" i="1" s="1"/>
  <c r="BC921" i="1"/>
  <c r="BE921" i="1"/>
  <c r="BF921" i="1" s="1"/>
  <c r="BH921" i="1"/>
  <c r="BK921" i="1" s="1"/>
  <c r="BL921" i="1" s="1"/>
  <c r="K921" i="1"/>
  <c r="AW921" i="1"/>
  <c r="Y920" i="1"/>
  <c r="U920" i="1"/>
  <c r="S920" i="1"/>
  <c r="N920" i="1"/>
  <c r="P920" i="1"/>
  <c r="R920" i="1"/>
  <c r="T920" i="1"/>
  <c r="X920" i="1"/>
  <c r="Z920" i="1"/>
  <c r="AD920" i="1"/>
  <c r="AF920" i="1"/>
  <c r="AJ920" i="1"/>
  <c r="AL920" i="1"/>
  <c r="AP920" i="1"/>
  <c r="AR920" i="1"/>
  <c r="AV920" i="1"/>
  <c r="AX920" i="1"/>
  <c r="BH920" i="1"/>
  <c r="BK920" i="1" s="1"/>
  <c r="BD920" i="1"/>
  <c r="CC920" i="1"/>
  <c r="CG920" i="1"/>
  <c r="CI920" i="1" s="1"/>
  <c r="CJ920" i="1" s="1"/>
  <c r="CN920" i="1" s="1"/>
  <c r="CQ920" i="1" s="1"/>
  <c r="CB920" i="1"/>
  <c r="CA920" i="1"/>
  <c r="BZ920" i="1"/>
  <c r="BW920" i="1"/>
  <c r="BV920" i="1"/>
  <c r="BU920" i="1"/>
  <c r="BT920" i="1"/>
  <c r="BQ920" i="1"/>
  <c r="BP920" i="1"/>
  <c r="BO920" i="1"/>
  <c r="BN920" i="1"/>
  <c r="BJ920" i="1"/>
  <c r="BI920" i="1"/>
  <c r="M920" i="1"/>
  <c r="BE920" i="1"/>
  <c r="BF920" i="1" s="1"/>
  <c r="K920" i="1"/>
  <c r="BB920" i="1"/>
  <c r="BC920" i="1"/>
  <c r="AY920" i="1"/>
  <c r="AZ920" i="1" s="1"/>
  <c r="AW920" i="1"/>
  <c r="AS920" i="1"/>
  <c r="AT920" i="1" s="1"/>
  <c r="AQ920" i="1"/>
  <c r="AM920" i="1"/>
  <c r="AN920" i="1" s="1"/>
  <c r="AK920" i="1"/>
  <c r="AG920" i="1"/>
  <c r="AH920" i="1" s="1"/>
  <c r="AE920" i="1"/>
  <c r="AA920" i="1"/>
  <c r="AB920" i="1" s="1"/>
  <c r="BQ919" i="1"/>
  <c r="BU919" i="1"/>
  <c r="S919" i="1"/>
  <c r="P919" i="1"/>
  <c r="K919" i="1"/>
  <c r="M919" i="1"/>
  <c r="BW919" i="1"/>
  <c r="N919" i="1"/>
  <c r="O919" i="1" s="1"/>
  <c r="R919" i="1"/>
  <c r="T919" i="1"/>
  <c r="X919" i="1"/>
  <c r="Z919" i="1"/>
  <c r="AD919" i="1"/>
  <c r="AF919" i="1"/>
  <c r="AJ919" i="1"/>
  <c r="AL919" i="1"/>
  <c r="AP919" i="1"/>
  <c r="AS919" i="1"/>
  <c r="AW919" i="1"/>
  <c r="AY919" i="1"/>
  <c r="BB919" i="1"/>
  <c r="BD919" i="1"/>
  <c r="BI919" i="1"/>
  <c r="BJ919" i="1"/>
  <c r="BH919" i="1"/>
  <c r="BK919" i="1" s="1"/>
  <c r="BL919" i="1" s="1"/>
  <c r="CG919" i="1"/>
  <c r="CI919" i="1" s="1"/>
  <c r="CJ919" i="1" s="1"/>
  <c r="CN919" i="1" s="1"/>
  <c r="CQ919" i="1" s="1"/>
  <c r="CC919" i="1"/>
  <c r="CB919" i="1"/>
  <c r="CA919" i="1"/>
  <c r="BZ919" i="1"/>
  <c r="BV919" i="1"/>
  <c r="BT919" i="1"/>
  <c r="BP919" i="1"/>
  <c r="BO919" i="1"/>
  <c r="BE919" i="1"/>
  <c r="BF919" i="1" s="1"/>
  <c r="BC919" i="1"/>
  <c r="BN919" i="1"/>
  <c r="AX919" i="1"/>
  <c r="AV919" i="1"/>
  <c r="AR919" i="1"/>
  <c r="AQ919" i="1"/>
  <c r="AM919" i="1"/>
  <c r="AN919" i="1" s="1"/>
  <c r="AK919" i="1"/>
  <c r="AG919" i="1"/>
  <c r="AH919" i="1" s="1"/>
  <c r="AE919" i="1"/>
  <c r="AA919" i="1"/>
  <c r="AB919" i="1" s="1"/>
  <c r="Y919" i="1"/>
  <c r="U919" i="1"/>
  <c r="V919" i="1" s="1"/>
  <c r="CA918" i="1"/>
  <c r="CG918" i="1"/>
  <c r="CC918" i="1"/>
  <c r="CB918" i="1"/>
  <c r="BZ918" i="1"/>
  <c r="BW918" i="1"/>
  <c r="BV918" i="1"/>
  <c r="BU918" i="1"/>
  <c r="BT918" i="1"/>
  <c r="BQ918" i="1"/>
  <c r="BP918" i="1"/>
  <c r="BO918" i="1"/>
  <c r="BN918" i="1"/>
  <c r="BJ918" i="1"/>
  <c r="BI918" i="1"/>
  <c r="BE918" i="1"/>
  <c r="BD918" i="1"/>
  <c r="AW918" i="1"/>
  <c r="AS918" i="1"/>
  <c r="AQ918" i="1"/>
  <c r="AM918" i="1"/>
  <c r="AK918" i="1"/>
  <c r="AG918" i="1"/>
  <c r="AE918" i="1"/>
  <c r="AA918" i="1"/>
  <c r="Y918" i="1"/>
  <c r="U918" i="1"/>
  <c r="T918" i="1"/>
  <c r="S918" i="1"/>
  <c r="R918" i="1"/>
  <c r="P918" i="1"/>
  <c r="CI918" i="1"/>
  <c r="M918" i="1"/>
  <c r="AJ918" i="1"/>
  <c r="AF918" i="1"/>
  <c r="AX918" i="1"/>
  <c r="AD918" i="1"/>
  <c r="Z918" i="1"/>
  <c r="X918" i="1"/>
  <c r="K918" i="1"/>
  <c r="BB918" i="1"/>
  <c r="AV918" i="1"/>
  <c r="AR918" i="1"/>
  <c r="AP918" i="1"/>
  <c r="AL918" i="1"/>
  <c r="BH918" i="1"/>
  <c r="BK918" i="1" s="1"/>
  <c r="BL918" i="1" s="1"/>
  <c r="BC918" i="1"/>
  <c r="AY918" i="1"/>
  <c r="AZ918" i="1" s="1"/>
  <c r="N918" i="1"/>
  <c r="O918" i="1" s="1"/>
  <c r="BO917" i="1"/>
  <c r="BN917" i="1"/>
  <c r="BJ917" i="1"/>
  <c r="BI917" i="1"/>
  <c r="BE917" i="1"/>
  <c r="BC917" i="1"/>
  <c r="BB917" i="1"/>
  <c r="AX917" i="1"/>
  <c r="AV917" i="1"/>
  <c r="AS917" i="1"/>
  <c r="AQ917" i="1"/>
  <c r="AK917" i="1"/>
  <c r="AG917" i="1"/>
  <c r="AF917" i="1"/>
  <c r="AE917" i="1"/>
  <c r="AD917" i="1"/>
  <c r="AA917" i="1"/>
  <c r="Z917" i="1"/>
  <c r="Y917" i="1"/>
  <c r="X917" i="1"/>
  <c r="U917" i="1"/>
  <c r="T917" i="1"/>
  <c r="R917" i="1"/>
  <c r="N917" i="1"/>
  <c r="AM917" i="1"/>
  <c r="BH917" i="1"/>
  <c r="BK917" i="1" s="1"/>
  <c r="BL917" i="1" s="1"/>
  <c r="BD917" i="1"/>
  <c r="AY917" i="1"/>
  <c r="AZ917" i="1" s="1"/>
  <c r="AW917" i="1"/>
  <c r="AR917" i="1"/>
  <c r="AP917" i="1"/>
  <c r="AL917" i="1"/>
  <c r="AJ917" i="1"/>
  <c r="S917" i="1"/>
  <c r="P917" i="1"/>
  <c r="M917" i="1"/>
  <c r="K917" i="1"/>
  <c r="CG917" i="1"/>
  <c r="CI917" i="1" s="1"/>
  <c r="CJ917" i="1" s="1"/>
  <c r="CN917" i="1" s="1"/>
  <c r="CQ917" i="1" s="1"/>
  <c r="CC917" i="1"/>
  <c r="CB917" i="1"/>
  <c r="CA917" i="1"/>
  <c r="BZ917" i="1"/>
  <c r="BW917" i="1"/>
  <c r="BV917" i="1"/>
  <c r="BU917" i="1"/>
  <c r="BT917" i="1"/>
  <c r="BQ917" i="1"/>
  <c r="BP917" i="1"/>
  <c r="CG916" i="1"/>
  <c r="Z916" i="1"/>
  <c r="CI916" i="1"/>
  <c r="M916" i="1"/>
  <c r="N916" i="1"/>
  <c r="O916" i="1" s="1"/>
  <c r="P916" i="1"/>
  <c r="R916" i="1"/>
  <c r="S916" i="1"/>
  <c r="T916" i="1"/>
  <c r="U916" i="1"/>
  <c r="V916" i="1" s="1"/>
  <c r="X916" i="1"/>
  <c r="Y916" i="1"/>
  <c r="AA916" i="1"/>
  <c r="AB916" i="1" s="1"/>
  <c r="BV916" i="1"/>
  <c r="AD916" i="1"/>
  <c r="AE916" i="1"/>
  <c r="AF916" i="1"/>
  <c r="AG916" i="1"/>
  <c r="AH916" i="1" s="1"/>
  <c r="BW916" i="1"/>
  <c r="BX916" i="1" s="1"/>
  <c r="BZ916" i="1"/>
  <c r="CA916" i="1"/>
  <c r="CB916" i="1"/>
  <c r="CC916" i="1"/>
  <c r="CD916" i="1" s="1"/>
  <c r="AJ916" i="1"/>
  <c r="BU916" i="1"/>
  <c r="AK916" i="1"/>
  <c r="AL916" i="1"/>
  <c r="AM916" i="1"/>
  <c r="AN916" i="1" s="1"/>
  <c r="AP916" i="1"/>
  <c r="K916" i="1"/>
  <c r="AQ916" i="1"/>
  <c r="AR916" i="1"/>
  <c r="AS916" i="1"/>
  <c r="AT916" i="1" s="1"/>
  <c r="AV916" i="1"/>
  <c r="AW916" i="1"/>
  <c r="AX916" i="1"/>
  <c r="AY916" i="1"/>
  <c r="AZ916" i="1" s="1"/>
  <c r="BB916" i="1"/>
  <c r="BC916" i="1"/>
  <c r="BD916" i="1"/>
  <c r="BE916" i="1"/>
  <c r="BF916" i="1" s="1"/>
  <c r="BH916" i="1"/>
  <c r="BK916" i="1" s="1"/>
  <c r="BI916" i="1"/>
  <c r="BJ916" i="1"/>
  <c r="BN916" i="1"/>
  <c r="BO916" i="1"/>
  <c r="BP916" i="1"/>
  <c r="BQ916" i="1"/>
  <c r="BR916" i="1" s="1"/>
  <c r="BT916" i="1"/>
  <c r="AY915" i="1"/>
  <c r="AW915" i="1"/>
  <c r="AR915" i="1"/>
  <c r="AP915" i="1"/>
  <c r="AK915" i="1"/>
  <c r="AG915" i="1"/>
  <c r="AE915" i="1"/>
  <c r="Z915" i="1"/>
  <c r="T915" i="1"/>
  <c r="P915" i="1"/>
  <c r="N915" i="1"/>
  <c r="BE915" i="1"/>
  <c r="AA915" i="1"/>
  <c r="AB915" i="1" s="1"/>
  <c r="S915" i="1"/>
  <c r="M915" i="1"/>
  <c r="K915" i="1"/>
  <c r="BD915" i="1"/>
  <c r="BI915" i="1"/>
  <c r="BJ915" i="1"/>
  <c r="BN915" i="1"/>
  <c r="BB915" i="1"/>
  <c r="CG915" i="1"/>
  <c r="CI915" i="1" s="1"/>
  <c r="CJ915" i="1" s="1"/>
  <c r="CN915" i="1" s="1"/>
  <c r="CQ915" i="1" s="1"/>
  <c r="CC915" i="1"/>
  <c r="CB915" i="1"/>
  <c r="CA915" i="1"/>
  <c r="BZ915" i="1"/>
  <c r="BW915" i="1"/>
  <c r="BV915" i="1"/>
  <c r="BU915" i="1"/>
  <c r="BT915" i="1"/>
  <c r="BQ915" i="1"/>
  <c r="BP915" i="1"/>
  <c r="BO915" i="1"/>
  <c r="BH915" i="1"/>
  <c r="BK915" i="1" s="1"/>
  <c r="BL915" i="1" s="1"/>
  <c r="BC915" i="1"/>
  <c r="AX915" i="1"/>
  <c r="AV915" i="1"/>
  <c r="AS915" i="1"/>
  <c r="AT915" i="1" s="1"/>
  <c r="AQ915" i="1"/>
  <c r="AM915" i="1"/>
  <c r="AL915" i="1"/>
  <c r="AJ915" i="1"/>
  <c r="AF915" i="1"/>
  <c r="AD915" i="1"/>
  <c r="Y915" i="1"/>
  <c r="X915" i="1"/>
  <c r="U915" i="1"/>
  <c r="V915" i="1" s="1"/>
  <c r="R915" i="1"/>
  <c r="AS914" i="1"/>
  <c r="AQ914" i="1"/>
  <c r="AM914" i="1"/>
  <c r="K914" i="1"/>
  <c r="AP914" i="1"/>
  <c r="CC914" i="1"/>
  <c r="CB914" i="1"/>
  <c r="CA914" i="1"/>
  <c r="BP914" i="1"/>
  <c r="M914" i="1"/>
  <c r="BI914" i="1"/>
  <c r="N914" i="1"/>
  <c r="O914" i="1" s="1"/>
  <c r="P914" i="1"/>
  <c r="R914" i="1"/>
  <c r="T914" i="1"/>
  <c r="X914" i="1"/>
  <c r="Z914" i="1"/>
  <c r="AD914" i="1"/>
  <c r="AF914" i="1"/>
  <c r="AJ914" i="1"/>
  <c r="AL914" i="1"/>
  <c r="AR914" i="1"/>
  <c r="AV914" i="1"/>
  <c r="AE914" i="1"/>
  <c r="AX914" i="1"/>
  <c r="BH914" i="1"/>
  <c r="BK914" i="1" s="1"/>
  <c r="BD914" i="1"/>
  <c r="BB914" i="1"/>
  <c r="AW914" i="1"/>
  <c r="CG914" i="1"/>
  <c r="BE914" i="1"/>
  <c r="BF914" i="1" s="1"/>
  <c r="BC914" i="1"/>
  <c r="AY914" i="1"/>
  <c r="AZ914" i="1" s="1"/>
  <c r="AG914" i="1"/>
  <c r="AH914" i="1" s="1"/>
  <c r="AK914" i="1"/>
  <c r="AA914" i="1"/>
  <c r="AB914" i="1" s="1"/>
  <c r="Y914" i="1"/>
  <c r="U914" i="1"/>
  <c r="V914" i="1" s="1"/>
  <c r="S914" i="1"/>
  <c r="CI914" i="1"/>
  <c r="BZ914" i="1"/>
  <c r="BW914" i="1"/>
  <c r="BV914" i="1"/>
  <c r="BU914" i="1"/>
  <c r="BT914" i="1"/>
  <c r="BQ914" i="1"/>
  <c r="BR914" i="1" s="1"/>
  <c r="BO914" i="1"/>
  <c r="BN914" i="1"/>
  <c r="BJ914" i="1"/>
  <c r="AX913" i="1"/>
  <c r="AW913" i="1"/>
  <c r="AV913" i="1"/>
  <c r="AR913" i="1"/>
  <c r="AQ913" i="1"/>
  <c r="AP913" i="1"/>
  <c r="AL913" i="1"/>
  <c r="AJ913" i="1"/>
  <c r="AF913" i="1"/>
  <c r="AD913" i="1"/>
  <c r="CI913" i="1"/>
  <c r="CG913" i="1"/>
  <c r="CJ913" i="1" s="1"/>
  <c r="CC913" i="1"/>
  <c r="CB913" i="1"/>
  <c r="BZ913" i="1"/>
  <c r="BW913" i="1"/>
  <c r="BV913" i="1"/>
  <c r="BU913" i="1"/>
  <c r="BT913" i="1"/>
  <c r="BQ913" i="1"/>
  <c r="BP913" i="1"/>
  <c r="BO913" i="1"/>
  <c r="BN913" i="1"/>
  <c r="AY913" i="1"/>
  <c r="AZ913" i="1" s="1"/>
  <c r="Z913" i="1"/>
  <c r="BI913" i="1"/>
  <c r="BH913" i="1"/>
  <c r="BK913" i="1" s="1"/>
  <c r="P913" i="1"/>
  <c r="N913" i="1"/>
  <c r="K913" i="1"/>
  <c r="M913" i="1"/>
  <c r="S913" i="1"/>
  <c r="U913" i="1"/>
  <c r="X913" i="1"/>
  <c r="AS913" i="1"/>
  <c r="AT913" i="1" s="1"/>
  <c r="AK913" i="1"/>
  <c r="BJ913" i="1"/>
  <c r="AG913" i="1"/>
  <c r="AH913" i="1" s="1"/>
  <c r="AE913" i="1"/>
  <c r="AA913" i="1"/>
  <c r="AB913" i="1" s="1"/>
  <c r="Y913" i="1"/>
  <c r="T913" i="1"/>
  <c r="R913" i="1"/>
  <c r="BE913" i="1"/>
  <c r="BD913" i="1"/>
  <c r="BC913" i="1"/>
  <c r="BB913" i="1"/>
  <c r="AM913" i="1"/>
  <c r="AN913" i="1" s="1"/>
  <c r="CA913" i="1"/>
  <c r="CI912" i="1"/>
  <c r="CG912" i="1"/>
  <c r="CJ912" i="1" s="1"/>
  <c r="CC912" i="1"/>
  <c r="CB912" i="1"/>
  <c r="CA912" i="1"/>
  <c r="BZ912" i="1"/>
  <c r="BW912" i="1"/>
  <c r="BV912" i="1"/>
  <c r="BU912" i="1"/>
  <c r="BT912" i="1"/>
  <c r="BQ912" i="1"/>
  <c r="BP912" i="1"/>
  <c r="BO912" i="1"/>
  <c r="BN912" i="1"/>
  <c r="BJ912" i="1"/>
  <c r="BH912" i="1"/>
  <c r="BK912" i="1" s="1"/>
  <c r="BL912" i="1" s="1"/>
  <c r="AA912" i="1"/>
  <c r="AE912" i="1"/>
  <c r="AG912" i="1"/>
  <c r="AK912" i="1"/>
  <c r="AL912" i="1"/>
  <c r="AP912" i="1"/>
  <c r="AR912" i="1"/>
  <c r="AW912" i="1"/>
  <c r="AY912" i="1"/>
  <c r="BC912" i="1"/>
  <c r="BE912" i="1"/>
  <c r="BI912" i="1"/>
  <c r="Z912" i="1"/>
  <c r="AD912" i="1"/>
  <c r="AF912" i="1"/>
  <c r="AJ912" i="1"/>
  <c r="AM912" i="1"/>
  <c r="AN912" i="1" s="1"/>
  <c r="AQ912" i="1"/>
  <c r="AS912" i="1"/>
  <c r="AT912" i="1" s="1"/>
  <c r="AV912" i="1"/>
  <c r="AX912" i="1"/>
  <c r="BB912" i="1"/>
  <c r="BD912" i="1"/>
  <c r="Y912" i="1"/>
  <c r="T912" i="1"/>
  <c r="N912" i="1"/>
  <c r="P912" i="1"/>
  <c r="R912" i="1"/>
  <c r="X912" i="1"/>
  <c r="K912" i="1"/>
  <c r="M912" i="1"/>
  <c r="S912" i="1"/>
  <c r="U912" i="1"/>
  <c r="V912" i="1" s="1"/>
  <c r="AP911" i="1"/>
  <c r="AM911" i="1"/>
  <c r="AW911" i="1"/>
  <c r="AL911" i="1"/>
  <c r="AK911" i="1"/>
  <c r="AJ911" i="1"/>
  <c r="K911" i="1"/>
  <c r="P911" i="1"/>
  <c r="U911" i="1"/>
  <c r="AG911" i="1"/>
  <c r="AF911" i="1"/>
  <c r="AE911" i="1"/>
  <c r="AD911" i="1"/>
  <c r="AA911" i="1"/>
  <c r="Z911" i="1"/>
  <c r="Y911" i="1"/>
  <c r="X911" i="1"/>
  <c r="T911" i="1"/>
  <c r="BN911" i="1"/>
  <c r="S911" i="1"/>
  <c r="R911" i="1"/>
  <c r="N911" i="1"/>
  <c r="M911" i="1"/>
  <c r="AV911" i="1"/>
  <c r="AS911" i="1"/>
  <c r="AR911" i="1"/>
  <c r="AQ911" i="1"/>
  <c r="AX911" i="1"/>
  <c r="AY911" i="1"/>
  <c r="AZ911" i="1" s="1"/>
  <c r="BB911" i="1"/>
  <c r="BC911" i="1"/>
  <c r="BD911" i="1"/>
  <c r="BE911" i="1"/>
  <c r="BF911" i="1" s="1"/>
  <c r="BH911" i="1"/>
  <c r="BK911" i="1" s="1"/>
  <c r="BL911" i="1" s="1"/>
  <c r="BI911" i="1"/>
  <c r="BJ911" i="1"/>
  <c r="BO911" i="1"/>
  <c r="BP911" i="1"/>
  <c r="BQ911" i="1"/>
  <c r="BR911" i="1" s="1"/>
  <c r="BT911" i="1"/>
  <c r="BU911" i="1"/>
  <c r="BV911" i="1"/>
  <c r="BW911" i="1"/>
  <c r="BX911" i="1" s="1"/>
  <c r="BZ911" i="1"/>
  <c r="CA911" i="1"/>
  <c r="CB911" i="1"/>
  <c r="CC911" i="1"/>
  <c r="CD911" i="1" s="1"/>
  <c r="CG911" i="1"/>
  <c r="CJ911" i="1" s="1"/>
  <c r="CI911" i="1"/>
  <c r="P910" i="1"/>
  <c r="R910" i="1"/>
  <c r="S910" i="1"/>
  <c r="T910" i="1"/>
  <c r="U910" i="1"/>
  <c r="V910" i="1" s="1"/>
  <c r="X910" i="1"/>
  <c r="Y910" i="1"/>
  <c r="Z910" i="1"/>
  <c r="AV910" i="1"/>
  <c r="AA910" i="1"/>
  <c r="AB910" i="1" s="1"/>
  <c r="BB910" i="1"/>
  <c r="BD910" i="1"/>
  <c r="BI910" i="1"/>
  <c r="BJ910" i="1"/>
  <c r="BN910" i="1"/>
  <c r="BQ910" i="1"/>
  <c r="BV910" i="1"/>
  <c r="AD910" i="1"/>
  <c r="AE910" i="1"/>
  <c r="AG910" i="1"/>
  <c r="AJ910" i="1"/>
  <c r="AL910" i="1"/>
  <c r="AP910" i="1"/>
  <c r="AR910" i="1"/>
  <c r="AQ910" i="1"/>
  <c r="AX910" i="1"/>
  <c r="CI910" i="1"/>
  <c r="CG910" i="1"/>
  <c r="CJ910" i="1" s="1"/>
  <c r="CC910" i="1"/>
  <c r="CB910" i="1"/>
  <c r="CA910" i="1"/>
  <c r="BZ910" i="1"/>
  <c r="BW910" i="1"/>
  <c r="BX910" i="1" s="1"/>
  <c r="BU910" i="1"/>
  <c r="BT910" i="1"/>
  <c r="BP910" i="1"/>
  <c r="BO910" i="1"/>
  <c r="BH910" i="1"/>
  <c r="BK910" i="1" s="1"/>
  <c r="BL910" i="1" s="1"/>
  <c r="BE910" i="1"/>
  <c r="BF910" i="1" s="1"/>
  <c r="BC910" i="1"/>
  <c r="AY910" i="1"/>
  <c r="AZ910" i="1" s="1"/>
  <c r="AW910" i="1"/>
  <c r="AS910" i="1"/>
  <c r="AT910" i="1" s="1"/>
  <c r="AM910" i="1"/>
  <c r="AN910" i="1" s="1"/>
  <c r="AK910" i="1"/>
  <c r="AF910" i="1"/>
  <c r="K910" i="1"/>
  <c r="M910" i="1"/>
  <c r="N910" i="1"/>
  <c r="O910" i="1" s="1"/>
  <c r="AG909" i="1"/>
  <c r="Y909" i="1"/>
  <c r="X909" i="1"/>
  <c r="U909" i="1"/>
  <c r="T909" i="1"/>
  <c r="S909" i="1"/>
  <c r="R909" i="1"/>
  <c r="P909" i="1"/>
  <c r="N909" i="1"/>
  <c r="O909" i="1" s="1"/>
  <c r="M909" i="1"/>
  <c r="K909" i="1"/>
  <c r="BU909" i="1"/>
  <c r="Z909" i="1"/>
  <c r="CI909" i="1"/>
  <c r="CG909" i="1"/>
  <c r="CJ909" i="1" s="1"/>
  <c r="CC909" i="1"/>
  <c r="CB909" i="1"/>
  <c r="CA909" i="1"/>
  <c r="BZ909" i="1"/>
  <c r="BW909" i="1"/>
  <c r="BV909" i="1"/>
  <c r="BT909" i="1"/>
  <c r="AJ909" i="1"/>
  <c r="AK909" i="1"/>
  <c r="AL909" i="1"/>
  <c r="AM909" i="1"/>
  <c r="AN909" i="1" s="1"/>
  <c r="AP909" i="1"/>
  <c r="AQ909" i="1"/>
  <c r="AR909" i="1"/>
  <c r="AS909" i="1"/>
  <c r="AT909" i="1" s="1"/>
  <c r="AV909" i="1"/>
  <c r="AF909" i="1"/>
  <c r="AW909" i="1"/>
  <c r="AX909" i="1"/>
  <c r="AY909" i="1"/>
  <c r="AZ909" i="1" s="1"/>
  <c r="BB909" i="1"/>
  <c r="BC909" i="1"/>
  <c r="BD909" i="1"/>
  <c r="BE909" i="1"/>
  <c r="BF909" i="1" s="1"/>
  <c r="BH909" i="1"/>
  <c r="BK909" i="1" s="1"/>
  <c r="BL909" i="1" s="1"/>
  <c r="BI909" i="1"/>
  <c r="BJ909" i="1"/>
  <c r="AE909" i="1"/>
  <c r="AD909" i="1"/>
  <c r="AA909" i="1"/>
  <c r="AB909" i="1" s="1"/>
  <c r="BN909" i="1"/>
  <c r="BO909" i="1"/>
  <c r="BP909" i="1"/>
  <c r="BQ909" i="1"/>
  <c r="BR909" i="1" s="1"/>
  <c r="BP908" i="1"/>
  <c r="BO908" i="1"/>
  <c r="BN908" i="1"/>
  <c r="BJ908" i="1"/>
  <c r="BI908" i="1"/>
  <c r="BH908" i="1"/>
  <c r="BK908" i="1" s="1"/>
  <c r="BL908" i="1" s="1"/>
  <c r="BE908" i="1"/>
  <c r="BD908" i="1"/>
  <c r="BC908" i="1"/>
  <c r="BB908" i="1"/>
  <c r="AY908" i="1"/>
  <c r="AX908" i="1"/>
  <c r="AW908" i="1"/>
  <c r="AV908" i="1"/>
  <c r="AS908" i="1"/>
  <c r="AR908" i="1"/>
  <c r="AQ908" i="1"/>
  <c r="AP908" i="1"/>
  <c r="AM908" i="1"/>
  <c r="AN908" i="1" s="1"/>
  <c r="AL908" i="1"/>
  <c r="AK908" i="1"/>
  <c r="AJ908" i="1"/>
  <c r="AG908" i="1"/>
  <c r="AF908" i="1"/>
  <c r="AE908" i="1"/>
  <c r="AD908" i="1"/>
  <c r="AA908" i="1"/>
  <c r="Z908" i="1"/>
  <c r="Y908" i="1"/>
  <c r="X908" i="1"/>
  <c r="T908" i="1"/>
  <c r="S908" i="1"/>
  <c r="K908" i="1"/>
  <c r="M908" i="1"/>
  <c r="R908" i="1"/>
  <c r="U908" i="1"/>
  <c r="V908" i="1" s="1"/>
  <c r="P908" i="1"/>
  <c r="N908" i="1"/>
  <c r="O908" i="1" s="1"/>
  <c r="CI908" i="1"/>
  <c r="CG908" i="1"/>
  <c r="CJ908" i="1" s="1"/>
  <c r="CC908" i="1"/>
  <c r="CD908" i="1" s="1"/>
  <c r="CB908" i="1"/>
  <c r="CA908" i="1"/>
  <c r="BZ908" i="1"/>
  <c r="BW908" i="1"/>
  <c r="BV908" i="1"/>
  <c r="BU908" i="1"/>
  <c r="BT908" i="1"/>
  <c r="BQ908" i="1"/>
  <c r="BR908" i="1" s="1"/>
  <c r="T907" i="1"/>
  <c r="N907" i="1"/>
  <c r="AG907" i="1"/>
  <c r="BQ907" i="1"/>
  <c r="AY907" i="1"/>
  <c r="AE907" i="1"/>
  <c r="K907" i="1"/>
  <c r="M907" i="1"/>
  <c r="P907" i="1"/>
  <c r="R907" i="1"/>
  <c r="Y907" i="1"/>
  <c r="AD907" i="1"/>
  <c r="BN907" i="1"/>
  <c r="AS907" i="1"/>
  <c r="AQ907" i="1"/>
  <c r="AK907" i="1"/>
  <c r="CB907" i="1"/>
  <c r="BZ907" i="1"/>
  <c r="CG907" i="1"/>
  <c r="CC907" i="1"/>
  <c r="CD907" i="1" s="1"/>
  <c r="CA907" i="1"/>
  <c r="BW907" i="1"/>
  <c r="BU907" i="1"/>
  <c r="BO907" i="1"/>
  <c r="BJ907" i="1"/>
  <c r="BI907" i="1"/>
  <c r="BH907" i="1"/>
  <c r="BK907" i="1" s="1"/>
  <c r="BL907" i="1" s="1"/>
  <c r="BD907" i="1"/>
  <c r="BB907" i="1"/>
  <c r="AX907" i="1"/>
  <c r="AV907" i="1"/>
  <c r="AR907" i="1"/>
  <c r="AP907" i="1"/>
  <c r="AL907" i="1"/>
  <c r="AJ907" i="1"/>
  <c r="AW907" i="1"/>
  <c r="AA907" i="1"/>
  <c r="X907" i="1"/>
  <c r="U907" i="1"/>
  <c r="S907" i="1"/>
  <c r="BV907" i="1"/>
  <c r="BT907" i="1"/>
  <c r="BP907" i="1"/>
  <c r="AF907" i="1"/>
  <c r="Z907" i="1"/>
  <c r="BC907" i="1"/>
  <c r="BE907" i="1"/>
  <c r="BF907" i="1" s="1"/>
  <c r="CI907" i="1"/>
  <c r="AM907" i="1"/>
  <c r="AN907" i="1" s="1"/>
  <c r="K906" i="1"/>
  <c r="M906" i="1"/>
  <c r="N906" i="1"/>
  <c r="O906" i="1" s="1"/>
  <c r="P906" i="1"/>
  <c r="R906" i="1"/>
  <c r="Y906" i="1"/>
  <c r="AA906" i="1"/>
  <c r="AE906" i="1"/>
  <c r="AG906" i="1"/>
  <c r="AJ906" i="1"/>
  <c r="T906" i="1"/>
  <c r="AM906" i="1"/>
  <c r="AP906" i="1"/>
  <c r="AR906" i="1"/>
  <c r="AV906" i="1"/>
  <c r="AX906" i="1"/>
  <c r="BC906" i="1"/>
  <c r="BE906" i="1"/>
  <c r="BH906" i="1"/>
  <c r="BK906" i="1" s="1"/>
  <c r="BL906" i="1" s="1"/>
  <c r="BJ906" i="1"/>
  <c r="AY906" i="1"/>
  <c r="AZ906" i="1" s="1"/>
  <c r="BB906" i="1"/>
  <c r="BD906" i="1"/>
  <c r="BI906" i="1"/>
  <c r="BN906" i="1"/>
  <c r="BO906" i="1"/>
  <c r="BP906" i="1"/>
  <c r="BQ906" i="1"/>
  <c r="BR906" i="1" s="1"/>
  <c r="BT906" i="1"/>
  <c r="BU906" i="1"/>
  <c r="BV906" i="1"/>
  <c r="BW906" i="1"/>
  <c r="BX906" i="1" s="1"/>
  <c r="BZ906" i="1"/>
  <c r="CA906" i="1"/>
  <c r="CB906" i="1"/>
  <c r="CC906" i="1"/>
  <c r="CD906" i="1" s="1"/>
  <c r="CG906" i="1"/>
  <c r="CI906" i="1"/>
  <c r="AL906" i="1"/>
  <c r="AQ906" i="1"/>
  <c r="AS906" i="1"/>
  <c r="AT906" i="1" s="1"/>
  <c r="AW906" i="1"/>
  <c r="AK906" i="1"/>
  <c r="S906" i="1"/>
  <c r="U906" i="1"/>
  <c r="V906" i="1" s="1"/>
  <c r="X906" i="1"/>
  <c r="Z906" i="1"/>
  <c r="AD906" i="1"/>
  <c r="AF906" i="1"/>
  <c r="BJ905" i="1"/>
  <c r="AE905" i="1"/>
  <c r="AA905" i="1"/>
  <c r="X905" i="1"/>
  <c r="U905" i="1"/>
  <c r="R905" i="1"/>
  <c r="P905" i="1"/>
  <c r="N905" i="1"/>
  <c r="O905" i="1" s="1"/>
  <c r="M905" i="1"/>
  <c r="K905" i="1"/>
  <c r="BO905" i="1"/>
  <c r="BT905" i="1"/>
  <c r="S905" i="1"/>
  <c r="AJ905" i="1"/>
  <c r="AL905" i="1"/>
  <c r="AM905" i="1"/>
  <c r="AN905" i="1" s="1"/>
  <c r="BI905" i="1"/>
  <c r="AP905" i="1"/>
  <c r="T905" i="1"/>
  <c r="Y905" i="1"/>
  <c r="Z905" i="1"/>
  <c r="AD905" i="1"/>
  <c r="AF905" i="1"/>
  <c r="AK905" i="1"/>
  <c r="AQ905" i="1"/>
  <c r="AS905" i="1"/>
  <c r="AW905" i="1"/>
  <c r="AX905" i="1"/>
  <c r="BB905" i="1"/>
  <c r="BC905" i="1"/>
  <c r="BD905" i="1"/>
  <c r="BW905" i="1"/>
  <c r="BN905" i="1"/>
  <c r="BP905" i="1"/>
  <c r="BQ905" i="1"/>
  <c r="BR905" i="1" s="1"/>
  <c r="BU905" i="1"/>
  <c r="BV905" i="1"/>
  <c r="BZ905" i="1"/>
  <c r="CA905" i="1"/>
  <c r="CB905" i="1"/>
  <c r="CC905" i="1"/>
  <c r="CD905" i="1" s="1"/>
  <c r="CG905" i="1"/>
  <c r="CI905" i="1"/>
  <c r="AR905" i="1"/>
  <c r="AV905" i="1"/>
  <c r="AY905" i="1"/>
  <c r="AZ905" i="1" s="1"/>
  <c r="BE905" i="1"/>
  <c r="BF905" i="1" s="1"/>
  <c r="BH905" i="1"/>
  <c r="BK905" i="1" s="1"/>
  <c r="BL905" i="1" s="1"/>
  <c r="AG905" i="1"/>
  <c r="AH905" i="1" s="1"/>
  <c r="BH904" i="1"/>
  <c r="BK904" i="1" s="1"/>
  <c r="BL904" i="1" s="1"/>
  <c r="M904" i="1"/>
  <c r="N904" i="1"/>
  <c r="O904" i="1" s="1"/>
  <c r="P904" i="1"/>
  <c r="K904" i="1"/>
  <c r="R904" i="1"/>
  <c r="S904" i="1"/>
  <c r="T904" i="1"/>
  <c r="U904" i="1"/>
  <c r="X904" i="1"/>
  <c r="Y904" i="1"/>
  <c r="Z904" i="1"/>
  <c r="AA904" i="1"/>
  <c r="AB904" i="1" s="1"/>
  <c r="AD904" i="1"/>
  <c r="AE904" i="1"/>
  <c r="AF904" i="1"/>
  <c r="AG904" i="1"/>
  <c r="AH904" i="1" s="1"/>
  <c r="AJ904" i="1"/>
  <c r="AK904" i="1"/>
  <c r="AL904" i="1"/>
  <c r="AM904" i="1"/>
  <c r="AN904" i="1" s="1"/>
  <c r="AP904" i="1"/>
  <c r="AQ904" i="1"/>
  <c r="AR904" i="1"/>
  <c r="AS904" i="1"/>
  <c r="AT904" i="1" s="1"/>
  <c r="AV904" i="1"/>
  <c r="AW904" i="1"/>
  <c r="AX904" i="1"/>
  <c r="AY904" i="1"/>
  <c r="AZ904" i="1" s="1"/>
  <c r="BB904" i="1"/>
  <c r="BC904" i="1"/>
  <c r="BD904" i="1"/>
  <c r="BE904" i="1"/>
  <c r="BF904" i="1" s="1"/>
  <c r="BI904" i="1"/>
  <c r="BJ904" i="1"/>
  <c r="BN904" i="1"/>
  <c r="BO904" i="1"/>
  <c r="BP904" i="1"/>
  <c r="BQ904" i="1"/>
  <c r="BR904" i="1" s="1"/>
  <c r="BT904" i="1"/>
  <c r="BU904" i="1"/>
  <c r="BV904" i="1"/>
  <c r="BW904" i="1"/>
  <c r="BX904" i="1" s="1"/>
  <c r="BZ904" i="1"/>
  <c r="CA904" i="1"/>
  <c r="CB904" i="1"/>
  <c r="CC904" i="1"/>
  <c r="CD904" i="1" s="1"/>
  <c r="CG904" i="1"/>
  <c r="CI904" i="1"/>
  <c r="U903" i="1"/>
  <c r="T903" i="1"/>
  <c r="S903" i="1"/>
  <c r="AA903" i="1"/>
  <c r="AD903" i="1"/>
  <c r="AE903" i="1"/>
  <c r="AF903" i="1"/>
  <c r="AG903" i="1"/>
  <c r="AH903" i="1" s="1"/>
  <c r="AJ903" i="1"/>
  <c r="AK903" i="1"/>
  <c r="AL903" i="1"/>
  <c r="AM903" i="1"/>
  <c r="AN903" i="1" s="1"/>
  <c r="AP903" i="1"/>
  <c r="AQ903" i="1"/>
  <c r="AR903" i="1"/>
  <c r="AS903" i="1"/>
  <c r="AT903" i="1" s="1"/>
  <c r="AV903" i="1"/>
  <c r="AW903" i="1"/>
  <c r="AX903" i="1"/>
  <c r="AY903" i="1"/>
  <c r="AZ903" i="1" s="1"/>
  <c r="BB903" i="1"/>
  <c r="BC903" i="1"/>
  <c r="BD903" i="1"/>
  <c r="BE903" i="1"/>
  <c r="BF903" i="1" s="1"/>
  <c r="R903" i="1"/>
  <c r="BI903" i="1"/>
  <c r="BJ903" i="1"/>
  <c r="BN903" i="1"/>
  <c r="BO903" i="1"/>
  <c r="BP903" i="1"/>
  <c r="BQ903" i="1"/>
  <c r="BR903" i="1" s="1"/>
  <c r="BT903" i="1"/>
  <c r="BU903" i="1"/>
  <c r="BV903" i="1"/>
  <c r="BW903" i="1"/>
  <c r="BX903" i="1" s="1"/>
  <c r="BZ903" i="1"/>
  <c r="CA903" i="1"/>
  <c r="CB903" i="1"/>
  <c r="CC903" i="1"/>
  <c r="CD903" i="1" s="1"/>
  <c r="CG903" i="1"/>
  <c r="CI903" i="1"/>
  <c r="X903" i="1"/>
  <c r="Y903" i="1"/>
  <c r="Z903" i="1"/>
  <c r="BH903" i="1"/>
  <c r="BK903" i="1" s="1"/>
  <c r="BL903" i="1" s="1"/>
  <c r="P903" i="1"/>
  <c r="N903" i="1"/>
  <c r="K903" i="1"/>
  <c r="M903" i="1"/>
  <c r="AS902" i="1"/>
  <c r="BP902" i="1"/>
  <c r="BH902" i="1"/>
  <c r="BK902" i="1" s="1"/>
  <c r="BZ902" i="1"/>
  <c r="CI902" i="1"/>
  <c r="CG902" i="1"/>
  <c r="CJ902" i="1" s="1"/>
  <c r="CC902" i="1"/>
  <c r="CB902" i="1"/>
  <c r="CA902" i="1"/>
  <c r="BE902" i="1"/>
  <c r="BW902" i="1"/>
  <c r="BV902" i="1"/>
  <c r="BU902" i="1"/>
  <c r="BT902" i="1"/>
  <c r="BQ902" i="1"/>
  <c r="BR902" i="1" s="1"/>
  <c r="BO902" i="1"/>
  <c r="BN902" i="1"/>
  <c r="BJ902" i="1"/>
  <c r="BI902" i="1"/>
  <c r="BD902" i="1"/>
  <c r="BC902" i="1"/>
  <c r="AY902" i="1"/>
  <c r="AV902" i="1"/>
  <c r="AR902" i="1"/>
  <c r="AP902" i="1"/>
  <c r="AL902" i="1"/>
  <c r="AJ902" i="1"/>
  <c r="AE902" i="1"/>
  <c r="AA902" i="1"/>
  <c r="X902" i="1"/>
  <c r="U902" i="1"/>
  <c r="S902" i="1"/>
  <c r="M902" i="1"/>
  <c r="BB902" i="1"/>
  <c r="AX902" i="1"/>
  <c r="AQ902" i="1"/>
  <c r="AM902" i="1"/>
  <c r="AN902" i="1" s="1"/>
  <c r="AK902" i="1"/>
  <c r="AG902" i="1"/>
  <c r="AF902" i="1"/>
  <c r="AD902" i="1"/>
  <c r="Z902" i="1"/>
  <c r="Y902" i="1"/>
  <c r="T902" i="1"/>
  <c r="R902" i="1"/>
  <c r="P902" i="1"/>
  <c r="N902" i="1"/>
  <c r="O902" i="1" s="1"/>
  <c r="K902" i="1"/>
  <c r="AW902" i="1"/>
  <c r="BJ901" i="1"/>
  <c r="BH901" i="1"/>
  <c r="BK901" i="1" s="1"/>
  <c r="BL901" i="1" s="1"/>
  <c r="BE901" i="1"/>
  <c r="BN901" i="1"/>
  <c r="BO901" i="1"/>
  <c r="K901" i="1"/>
  <c r="M901" i="1"/>
  <c r="N901" i="1"/>
  <c r="O901" i="1" s="1"/>
  <c r="P901" i="1"/>
  <c r="R901" i="1"/>
  <c r="T901" i="1"/>
  <c r="X901" i="1"/>
  <c r="AS901" i="1"/>
  <c r="AA901" i="1"/>
  <c r="AE901" i="1"/>
  <c r="AK901" i="1"/>
  <c r="AM901" i="1"/>
  <c r="AP901" i="1"/>
  <c r="AR901" i="1"/>
  <c r="AD901" i="1"/>
  <c r="AF901" i="1"/>
  <c r="AJ901" i="1"/>
  <c r="AL901" i="1"/>
  <c r="AQ901" i="1"/>
  <c r="AW901" i="1"/>
  <c r="AY901" i="1"/>
  <c r="AX901" i="1"/>
  <c r="BB901" i="1"/>
  <c r="BD901" i="1"/>
  <c r="BI901" i="1"/>
  <c r="CI901" i="1"/>
  <c r="BC901" i="1"/>
  <c r="AV901" i="1"/>
  <c r="Z901" i="1"/>
  <c r="S901" i="1"/>
  <c r="U901" i="1"/>
  <c r="V901" i="1" s="1"/>
  <c r="Y901" i="1"/>
  <c r="AG901" i="1"/>
  <c r="AH901" i="1" s="1"/>
  <c r="CG901" i="1"/>
  <c r="CJ901" i="1" s="1"/>
  <c r="CC901" i="1"/>
  <c r="CB901" i="1"/>
  <c r="CA901" i="1"/>
  <c r="BZ901" i="1"/>
  <c r="BW901" i="1"/>
  <c r="BV901" i="1"/>
  <c r="BU901" i="1"/>
  <c r="BT901" i="1"/>
  <c r="BQ901" i="1"/>
  <c r="BP901" i="1"/>
  <c r="AG900" i="1"/>
  <c r="AF900" i="1"/>
  <c r="AE900" i="1"/>
  <c r="AD900" i="1"/>
  <c r="AA900" i="1"/>
  <c r="Z900" i="1"/>
  <c r="Y900" i="1"/>
  <c r="U900" i="1"/>
  <c r="T900" i="1"/>
  <c r="S900" i="1"/>
  <c r="R900" i="1"/>
  <c r="P900" i="1"/>
  <c r="N900" i="1"/>
  <c r="X900" i="1"/>
  <c r="AJ900" i="1"/>
  <c r="BD900" i="1"/>
  <c r="BE900" i="1"/>
  <c r="BF900" i="1" s="1"/>
  <c r="BH900" i="1"/>
  <c r="BK900" i="1" s="1"/>
  <c r="BI900" i="1"/>
  <c r="BJ900" i="1"/>
  <c r="BN900" i="1"/>
  <c r="BP900" i="1"/>
  <c r="BQ900" i="1"/>
  <c r="BR900" i="1" s="1"/>
  <c r="BT900" i="1"/>
  <c r="BU900" i="1"/>
  <c r="BV900" i="1"/>
  <c r="BW900" i="1"/>
  <c r="BX900" i="1" s="1"/>
  <c r="BZ900" i="1"/>
  <c r="CA900" i="1"/>
  <c r="CB900" i="1"/>
  <c r="CC900" i="1"/>
  <c r="CD900" i="1" s="1"/>
  <c r="CG900" i="1"/>
  <c r="BB900" i="1"/>
  <c r="BC900" i="1"/>
  <c r="AQ900" i="1"/>
  <c r="K900" i="1"/>
  <c r="BO900" i="1"/>
  <c r="AL900" i="1"/>
  <c r="AM900" i="1"/>
  <c r="AN900" i="1" s="1"/>
  <c r="AK900" i="1"/>
  <c r="CI900" i="1"/>
  <c r="M900" i="1"/>
  <c r="AR900" i="1"/>
  <c r="AS900" i="1"/>
  <c r="AT900" i="1" s="1"/>
  <c r="AV900" i="1"/>
  <c r="AW900" i="1"/>
  <c r="AX900" i="1"/>
  <c r="AY900" i="1"/>
  <c r="AZ900" i="1" s="1"/>
  <c r="AP900" i="1"/>
  <c r="CA899" i="1"/>
  <c r="CB899" i="1"/>
  <c r="CC899" i="1"/>
  <c r="CD899" i="1" s="1"/>
  <c r="CG899" i="1"/>
  <c r="N899" i="1"/>
  <c r="P899" i="1"/>
  <c r="R899" i="1"/>
  <c r="T899" i="1"/>
  <c r="X899" i="1"/>
  <c r="Z899" i="1"/>
  <c r="AD899" i="1"/>
  <c r="AG899" i="1"/>
  <c r="AJ899" i="1"/>
  <c r="AL899" i="1"/>
  <c r="AQ899" i="1"/>
  <c r="AS899" i="1"/>
  <c r="AW899" i="1"/>
  <c r="AY899" i="1"/>
  <c r="BB899" i="1"/>
  <c r="BD899" i="1"/>
  <c r="BI899" i="1"/>
  <c r="CI899" i="1"/>
  <c r="BZ899" i="1"/>
  <c r="BW899" i="1"/>
  <c r="BU899" i="1"/>
  <c r="BT899" i="1"/>
  <c r="BP899" i="1"/>
  <c r="BN899" i="1"/>
  <c r="BJ899" i="1"/>
  <c r="BH899" i="1"/>
  <c r="BK899" i="1" s="1"/>
  <c r="BL899" i="1" s="1"/>
  <c r="BE899" i="1"/>
  <c r="BF899" i="1" s="1"/>
  <c r="BC899" i="1"/>
  <c r="AX899" i="1"/>
  <c r="AV899" i="1"/>
  <c r="AR899" i="1"/>
  <c r="AP899" i="1"/>
  <c r="AM899" i="1"/>
  <c r="AN899" i="1" s="1"/>
  <c r="AK899" i="1"/>
  <c r="AF899" i="1"/>
  <c r="AE899" i="1"/>
  <c r="AA899" i="1"/>
  <c r="AB899" i="1" s="1"/>
  <c r="Y899" i="1"/>
  <c r="U899" i="1"/>
  <c r="V899" i="1" s="1"/>
  <c r="S899" i="1"/>
  <c r="M899" i="1"/>
  <c r="K899" i="1"/>
  <c r="BO899" i="1"/>
  <c r="BQ899" i="1"/>
  <c r="BR899" i="1" s="1"/>
  <c r="BV899" i="1"/>
  <c r="BH898" i="1"/>
  <c r="BK898" i="1" s="1"/>
  <c r="BW898" i="1"/>
  <c r="M898" i="1"/>
  <c r="Y898" i="1"/>
  <c r="AA898" i="1"/>
  <c r="AD898" i="1"/>
  <c r="P898" i="1"/>
  <c r="N898" i="1"/>
  <c r="O898" i="1" s="1"/>
  <c r="K898" i="1"/>
  <c r="S898" i="1"/>
  <c r="U898" i="1"/>
  <c r="CI898" i="1"/>
  <c r="BV898" i="1"/>
  <c r="CG898" i="1"/>
  <c r="CJ898" i="1" s="1"/>
  <c r="CC898" i="1"/>
  <c r="CB898" i="1"/>
  <c r="CA898" i="1"/>
  <c r="BZ898" i="1"/>
  <c r="BU898" i="1"/>
  <c r="BT898" i="1"/>
  <c r="BQ898" i="1"/>
  <c r="BP898" i="1"/>
  <c r="BO898" i="1"/>
  <c r="BN898" i="1"/>
  <c r="BJ898" i="1"/>
  <c r="BI898" i="1"/>
  <c r="BE898" i="1"/>
  <c r="BD898" i="1"/>
  <c r="BC898" i="1"/>
  <c r="BB898" i="1"/>
  <c r="AY898" i="1"/>
  <c r="AX898" i="1"/>
  <c r="AW898" i="1"/>
  <c r="AV898" i="1"/>
  <c r="AS898" i="1"/>
  <c r="AR898" i="1"/>
  <c r="AQ898" i="1"/>
  <c r="AP898" i="1"/>
  <c r="AM898" i="1"/>
  <c r="AL898" i="1"/>
  <c r="AK898" i="1"/>
  <c r="AJ898" i="1"/>
  <c r="AG898" i="1"/>
  <c r="AF898" i="1"/>
  <c r="AE898" i="1"/>
  <c r="Z898" i="1"/>
  <c r="X898" i="1"/>
  <c r="T898" i="1"/>
  <c r="R898" i="1"/>
  <c r="AJ897" i="1"/>
  <c r="AL897" i="1"/>
  <c r="AS897" i="1"/>
  <c r="AQ897" i="1"/>
  <c r="AM897" i="1"/>
  <c r="AN897" i="1" s="1"/>
  <c r="AK897" i="1"/>
  <c r="AG897" i="1"/>
  <c r="AF897" i="1"/>
  <c r="AD897" i="1"/>
  <c r="Z897" i="1"/>
  <c r="AP897" i="1"/>
  <c r="X897" i="1"/>
  <c r="T897" i="1"/>
  <c r="R897" i="1"/>
  <c r="P897" i="1"/>
  <c r="AV897" i="1"/>
  <c r="AX897" i="1"/>
  <c r="BB897" i="1"/>
  <c r="BD897" i="1"/>
  <c r="BJ897" i="1"/>
  <c r="BN897" i="1"/>
  <c r="BP897" i="1"/>
  <c r="BU897" i="1"/>
  <c r="BW897" i="1"/>
  <c r="BZ897" i="1"/>
  <c r="CC897" i="1"/>
  <c r="BH897" i="1"/>
  <c r="BK897" i="1" s="1"/>
  <c r="BL897" i="1" s="1"/>
  <c r="K897" i="1"/>
  <c r="M897" i="1"/>
  <c r="N897" i="1"/>
  <c r="O897" i="1" s="1"/>
  <c r="S897" i="1"/>
  <c r="U897" i="1"/>
  <c r="V897" i="1" s="1"/>
  <c r="Y897" i="1"/>
  <c r="AA897" i="1"/>
  <c r="AB897" i="1" s="1"/>
  <c r="AR897" i="1"/>
  <c r="AE897" i="1"/>
  <c r="CI897" i="1"/>
  <c r="CG897" i="1"/>
  <c r="CJ897" i="1" s="1"/>
  <c r="CB897" i="1"/>
  <c r="CA897" i="1"/>
  <c r="BV897" i="1"/>
  <c r="BT897" i="1"/>
  <c r="BQ897" i="1"/>
  <c r="BR897" i="1" s="1"/>
  <c r="BO897" i="1"/>
  <c r="BI897" i="1"/>
  <c r="BE897" i="1"/>
  <c r="BF897" i="1" s="1"/>
  <c r="BC897" i="1"/>
  <c r="AY897" i="1"/>
  <c r="AZ897" i="1" s="1"/>
  <c r="AW897" i="1"/>
  <c r="P896" i="1"/>
  <c r="N896" i="1"/>
  <c r="CC896" i="1"/>
  <c r="CB896" i="1"/>
  <c r="R896" i="1"/>
  <c r="CA896" i="1"/>
  <c r="BZ896" i="1"/>
  <c r="BW896" i="1"/>
  <c r="BV896" i="1"/>
  <c r="BU896" i="1"/>
  <c r="BT896" i="1"/>
  <c r="BQ896" i="1"/>
  <c r="BP896" i="1"/>
  <c r="BO896" i="1"/>
  <c r="BJ896" i="1"/>
  <c r="BI896" i="1"/>
  <c r="BE896" i="1"/>
  <c r="BC896" i="1"/>
  <c r="AY896" i="1"/>
  <c r="AW896" i="1"/>
  <c r="AV896" i="1"/>
  <c r="AR896" i="1"/>
  <c r="AP896" i="1"/>
  <c r="AL896" i="1"/>
  <c r="AJ896" i="1"/>
  <c r="AE896" i="1"/>
  <c r="AD896" i="1"/>
  <c r="Z896" i="1"/>
  <c r="BN896" i="1"/>
  <c r="BH896" i="1"/>
  <c r="BK896" i="1" s="1"/>
  <c r="BL896" i="1" s="1"/>
  <c r="BD896" i="1"/>
  <c r="BB896" i="1"/>
  <c r="AX896" i="1"/>
  <c r="AS896" i="1"/>
  <c r="AT896" i="1" s="1"/>
  <c r="AQ896" i="1"/>
  <c r="AM896" i="1"/>
  <c r="AN896" i="1" s="1"/>
  <c r="AK896" i="1"/>
  <c r="AG896" i="1"/>
  <c r="AF896" i="1"/>
  <c r="AA896" i="1"/>
  <c r="AB896" i="1" s="1"/>
  <c r="Y896" i="1"/>
  <c r="U896" i="1"/>
  <c r="S896" i="1"/>
  <c r="M896" i="1"/>
  <c r="K896" i="1"/>
  <c r="X896" i="1"/>
  <c r="T896" i="1"/>
  <c r="CI896" i="1"/>
  <c r="CG896" i="1"/>
  <c r="CJ896" i="1" s="1"/>
  <c r="CG895" i="1"/>
  <c r="CC895" i="1"/>
  <c r="CB895" i="1"/>
  <c r="CA895" i="1"/>
  <c r="BZ895" i="1"/>
  <c r="BW895" i="1"/>
  <c r="BV895" i="1"/>
  <c r="BU895" i="1"/>
  <c r="BT895" i="1"/>
  <c r="BQ895" i="1"/>
  <c r="BP895" i="1"/>
  <c r="BO895" i="1"/>
  <c r="BN895" i="1"/>
  <c r="BJ895" i="1"/>
  <c r="BI895" i="1"/>
  <c r="BH895" i="1"/>
  <c r="BK895" i="1" s="1"/>
  <c r="BL895" i="1" s="1"/>
  <c r="BE895" i="1"/>
  <c r="BD895" i="1"/>
  <c r="BC895" i="1"/>
  <c r="BB895" i="1"/>
  <c r="AY895" i="1"/>
  <c r="AX895" i="1"/>
  <c r="AW895" i="1"/>
  <c r="AV895" i="1"/>
  <c r="AS895" i="1"/>
  <c r="AR895" i="1"/>
  <c r="AQ895" i="1"/>
  <c r="AP895" i="1"/>
  <c r="AM895" i="1"/>
  <c r="AL895" i="1"/>
  <c r="AK895" i="1"/>
  <c r="AJ895" i="1"/>
  <c r="AG895" i="1"/>
  <c r="AF895" i="1"/>
  <c r="AE895" i="1"/>
  <c r="AD895" i="1"/>
  <c r="AA895" i="1"/>
  <c r="Z895" i="1"/>
  <c r="Y895" i="1"/>
  <c r="CI895" i="1"/>
  <c r="M895" i="1"/>
  <c r="K895" i="1"/>
  <c r="T895" i="1"/>
  <c r="S895" i="1"/>
  <c r="P895" i="1"/>
  <c r="N895" i="1"/>
  <c r="O895" i="1" s="1"/>
  <c r="X895" i="1"/>
  <c r="U895" i="1"/>
  <c r="V895" i="1" s="1"/>
  <c r="R895" i="1"/>
  <c r="AG894" i="1"/>
  <c r="BH894" i="1"/>
  <c r="BK894" i="1" s="1"/>
  <c r="CB894" i="1"/>
  <c r="CC894" i="1"/>
  <c r="CD894" i="1" s="1"/>
  <c r="CG894" i="1"/>
  <c r="AK894" i="1"/>
  <c r="BI894" i="1"/>
  <c r="BJ894" i="1"/>
  <c r="BN894" i="1"/>
  <c r="BO894" i="1"/>
  <c r="BP894" i="1"/>
  <c r="BQ894" i="1"/>
  <c r="BR894" i="1" s="1"/>
  <c r="BT894" i="1"/>
  <c r="BU894" i="1"/>
  <c r="BV894" i="1"/>
  <c r="BW894" i="1"/>
  <c r="BX894" i="1" s="1"/>
  <c r="BZ894" i="1"/>
  <c r="CA894" i="1"/>
  <c r="AJ894" i="1"/>
  <c r="AF894" i="1"/>
  <c r="AE894" i="1"/>
  <c r="AD894" i="1"/>
  <c r="AA894" i="1"/>
  <c r="Z894" i="1"/>
  <c r="Y894" i="1"/>
  <c r="X894" i="1"/>
  <c r="U894" i="1"/>
  <c r="T894" i="1"/>
  <c r="S894" i="1"/>
  <c r="R894" i="1"/>
  <c r="P894" i="1"/>
  <c r="N894" i="1"/>
  <c r="M894" i="1"/>
  <c r="K894" i="1"/>
  <c r="CI894" i="1"/>
  <c r="BE894" i="1"/>
  <c r="BD894" i="1"/>
  <c r="BC894" i="1"/>
  <c r="BB894" i="1"/>
  <c r="AY894" i="1"/>
  <c r="AX894" i="1"/>
  <c r="AW894" i="1"/>
  <c r="AV894" i="1"/>
  <c r="AS894" i="1"/>
  <c r="AR894" i="1"/>
  <c r="AQ894" i="1"/>
  <c r="AP894" i="1"/>
  <c r="AM894" i="1"/>
  <c r="AL894" i="1"/>
  <c r="BQ893" i="1"/>
  <c r="BW893" i="1"/>
  <c r="BZ893" i="1"/>
  <c r="CA893" i="1"/>
  <c r="AK893" i="1"/>
  <c r="BV893" i="1"/>
  <c r="BT893" i="1"/>
  <c r="BP893" i="1"/>
  <c r="M893" i="1"/>
  <c r="BN893" i="1"/>
  <c r="K893" i="1"/>
  <c r="CB893" i="1"/>
  <c r="BU893" i="1"/>
  <c r="BJ893" i="1"/>
  <c r="CC893" i="1"/>
  <c r="CD893" i="1" s="1"/>
  <c r="CG893" i="1"/>
  <c r="CI893" i="1"/>
  <c r="Y893" i="1"/>
  <c r="AF893" i="1"/>
  <c r="AL893" i="1"/>
  <c r="N893" i="1"/>
  <c r="O893" i="1" s="1"/>
  <c r="X893" i="1"/>
  <c r="AQ893" i="1"/>
  <c r="R893" i="1"/>
  <c r="T893" i="1"/>
  <c r="Z893" i="1"/>
  <c r="AE893" i="1"/>
  <c r="AR893" i="1"/>
  <c r="AW893" i="1"/>
  <c r="AY893" i="1"/>
  <c r="BB893" i="1"/>
  <c r="BE893" i="1"/>
  <c r="BH893" i="1"/>
  <c r="BK893" i="1" s="1"/>
  <c r="BL893" i="1" s="1"/>
  <c r="AS893" i="1"/>
  <c r="AT893" i="1" s="1"/>
  <c r="AV893" i="1"/>
  <c r="AX893" i="1"/>
  <c r="BC893" i="1"/>
  <c r="BD893" i="1"/>
  <c r="BI893" i="1"/>
  <c r="BO893" i="1"/>
  <c r="AP893" i="1"/>
  <c r="AM893" i="1"/>
  <c r="AN893" i="1" s="1"/>
  <c r="AJ893" i="1"/>
  <c r="AG893" i="1"/>
  <c r="AH893" i="1" s="1"/>
  <c r="AD893" i="1"/>
  <c r="AA893" i="1"/>
  <c r="AB893" i="1" s="1"/>
  <c r="U893" i="1"/>
  <c r="V893" i="1" s="1"/>
  <c r="P893" i="1"/>
  <c r="S893" i="1"/>
  <c r="BW892" i="1"/>
  <c r="BZ892" i="1"/>
  <c r="CA892" i="1"/>
  <c r="CB892" i="1"/>
  <c r="CC892" i="1"/>
  <c r="CD892" i="1" s="1"/>
  <c r="CG892" i="1"/>
  <c r="CI892" i="1"/>
  <c r="BU892" i="1"/>
  <c r="BT892" i="1"/>
  <c r="BN892" i="1"/>
  <c r="BJ892" i="1"/>
  <c r="BI892" i="1"/>
  <c r="BE892" i="1"/>
  <c r="BC892" i="1"/>
  <c r="BB892" i="1"/>
  <c r="AX892" i="1"/>
  <c r="AV892" i="1"/>
  <c r="AQ892" i="1"/>
  <c r="AM892" i="1"/>
  <c r="AK892" i="1"/>
  <c r="AG892" i="1"/>
  <c r="AE892" i="1"/>
  <c r="N892" i="1"/>
  <c r="P892" i="1"/>
  <c r="R892" i="1"/>
  <c r="K892" i="1"/>
  <c r="S892" i="1"/>
  <c r="U892" i="1"/>
  <c r="AR892" i="1"/>
  <c r="AL892" i="1"/>
  <c r="AJ892" i="1"/>
  <c r="AF892" i="1"/>
  <c r="AY892" i="1"/>
  <c r="AZ892" i="1" s="1"/>
  <c r="BD892" i="1"/>
  <c r="AD892" i="1"/>
  <c r="BH892" i="1"/>
  <c r="BK892" i="1" s="1"/>
  <c r="BL892" i="1" s="1"/>
  <c r="BP892" i="1"/>
  <c r="AS892" i="1"/>
  <c r="AT892" i="1" s="1"/>
  <c r="AW892" i="1"/>
  <c r="T892" i="1"/>
  <c r="BV892" i="1"/>
  <c r="Z892" i="1"/>
  <c r="AP892" i="1"/>
  <c r="X892" i="1"/>
  <c r="Y892" i="1"/>
  <c r="BO892" i="1"/>
  <c r="AA892" i="1"/>
  <c r="AB892" i="1" s="1"/>
  <c r="M892" i="1"/>
  <c r="BQ892" i="1"/>
  <c r="BR892" i="1" s="1"/>
  <c r="BO891" i="1"/>
  <c r="BP891" i="1"/>
  <c r="BQ891" i="1"/>
  <c r="BR891" i="1" s="1"/>
  <c r="BU891" i="1"/>
  <c r="BV891" i="1"/>
  <c r="BW891" i="1"/>
  <c r="BX891" i="1" s="1"/>
  <c r="BZ891" i="1"/>
  <c r="CA891" i="1"/>
  <c r="CB891" i="1"/>
  <c r="CC891" i="1"/>
  <c r="CD891" i="1" s="1"/>
  <c r="CG891" i="1"/>
  <c r="CI891" i="1"/>
  <c r="AW891" i="1"/>
  <c r="AS891" i="1"/>
  <c r="AP891" i="1"/>
  <c r="AM891" i="1"/>
  <c r="AK891" i="1"/>
  <c r="AG891" i="1"/>
  <c r="T891" i="1"/>
  <c r="AE891" i="1"/>
  <c r="BT891" i="1"/>
  <c r="AA891" i="1"/>
  <c r="Y891" i="1"/>
  <c r="S891" i="1"/>
  <c r="M891" i="1"/>
  <c r="K891" i="1"/>
  <c r="U891" i="1"/>
  <c r="V891" i="1" s="1"/>
  <c r="BN891" i="1"/>
  <c r="BJ891" i="1"/>
  <c r="BI891" i="1"/>
  <c r="BH891" i="1"/>
  <c r="BK891" i="1" s="1"/>
  <c r="BL891" i="1" s="1"/>
  <c r="BE891" i="1"/>
  <c r="N891" i="1"/>
  <c r="O891" i="1" s="1"/>
  <c r="P891" i="1"/>
  <c r="R891" i="1"/>
  <c r="BD891" i="1"/>
  <c r="X891" i="1"/>
  <c r="Z891" i="1"/>
  <c r="AD891" i="1"/>
  <c r="AF891" i="1"/>
  <c r="AJ891" i="1"/>
  <c r="AL891" i="1"/>
  <c r="AQ891" i="1"/>
  <c r="AR891" i="1"/>
  <c r="AV891" i="1"/>
  <c r="AX891" i="1"/>
  <c r="BC891" i="1"/>
  <c r="BB891" i="1"/>
  <c r="AY891" i="1"/>
  <c r="AZ891" i="1" s="1"/>
  <c r="K890" i="1"/>
  <c r="N890" i="1"/>
  <c r="P890" i="1"/>
  <c r="R890" i="1"/>
  <c r="T890" i="1"/>
  <c r="X890" i="1"/>
  <c r="Z890" i="1"/>
  <c r="AE890" i="1"/>
  <c r="AG890" i="1"/>
  <c r="AK890" i="1"/>
  <c r="AM890" i="1"/>
  <c r="AQ890" i="1"/>
  <c r="AS890" i="1"/>
  <c r="CI890" i="1"/>
  <c r="CG890" i="1"/>
  <c r="CJ890" i="1" s="1"/>
  <c r="AX890" i="1"/>
  <c r="BB890" i="1"/>
  <c r="BD890" i="1"/>
  <c r="BH890" i="1"/>
  <c r="BK890" i="1" s="1"/>
  <c r="BJ890" i="1"/>
  <c r="BO890" i="1"/>
  <c r="BT890" i="1"/>
  <c r="BV890" i="1"/>
  <c r="BZ890" i="1"/>
  <c r="CB890" i="1"/>
  <c r="AD890" i="1"/>
  <c r="M890" i="1"/>
  <c r="S890" i="1"/>
  <c r="U890" i="1"/>
  <c r="V890" i="1" s="1"/>
  <c r="Y890" i="1"/>
  <c r="AA890" i="1"/>
  <c r="AB890" i="1" s="1"/>
  <c r="AF890" i="1"/>
  <c r="AJ890" i="1"/>
  <c r="AL890" i="1"/>
  <c r="AP890" i="1"/>
  <c r="AR890" i="1"/>
  <c r="AV890" i="1"/>
  <c r="AW890" i="1"/>
  <c r="AY890" i="1"/>
  <c r="AZ890" i="1" s="1"/>
  <c r="BC890" i="1"/>
  <c r="BE890" i="1"/>
  <c r="BF890" i="1" s="1"/>
  <c r="BI890" i="1"/>
  <c r="BN890" i="1"/>
  <c r="BP890" i="1"/>
  <c r="BQ890" i="1"/>
  <c r="BR890" i="1" s="1"/>
  <c r="BU890" i="1"/>
  <c r="BW890" i="1"/>
  <c r="BX890" i="1" s="1"/>
  <c r="CA890" i="1"/>
  <c r="CC890" i="1"/>
  <c r="CD890" i="1" s="1"/>
  <c r="AX889" i="1"/>
  <c r="N889" i="1"/>
  <c r="P889" i="1"/>
  <c r="R889" i="1"/>
  <c r="T889" i="1"/>
  <c r="X889" i="1"/>
  <c r="BQ889" i="1"/>
  <c r="BB889" i="1"/>
  <c r="BD889" i="1"/>
  <c r="BH889" i="1"/>
  <c r="BK889" i="1" s="1"/>
  <c r="BJ889" i="1"/>
  <c r="BO889" i="1"/>
  <c r="U889" i="1"/>
  <c r="V889" i="1" s="1"/>
  <c r="BU889" i="1"/>
  <c r="M889" i="1"/>
  <c r="CI889" i="1"/>
  <c r="K889" i="1"/>
  <c r="AW889" i="1"/>
  <c r="AY889" i="1"/>
  <c r="AZ889" i="1" s="1"/>
  <c r="BC889" i="1"/>
  <c r="BE889" i="1"/>
  <c r="BF889" i="1" s="1"/>
  <c r="BI889" i="1"/>
  <c r="AE889" i="1"/>
  <c r="BN889" i="1"/>
  <c r="BP889" i="1"/>
  <c r="BT889" i="1"/>
  <c r="AS889" i="1"/>
  <c r="BV889" i="1"/>
  <c r="S889" i="1"/>
  <c r="AV889" i="1"/>
  <c r="Y889" i="1"/>
  <c r="CG889" i="1"/>
  <c r="CJ889" i="1" s="1"/>
  <c r="AA889" i="1"/>
  <c r="AD889" i="1"/>
  <c r="AF889" i="1"/>
  <c r="AG889" i="1"/>
  <c r="AH889" i="1" s="1"/>
  <c r="AJ889" i="1"/>
  <c r="AK889" i="1"/>
  <c r="AL889" i="1"/>
  <c r="AM889" i="1"/>
  <c r="AN889" i="1" s="1"/>
  <c r="AP889" i="1"/>
  <c r="AQ889" i="1"/>
  <c r="AR889" i="1"/>
  <c r="Z889" i="1"/>
  <c r="CC889" i="1"/>
  <c r="CB889" i="1"/>
  <c r="CA889" i="1"/>
  <c r="BZ889" i="1"/>
  <c r="BW889" i="1"/>
  <c r="BX889" i="1" s="1"/>
  <c r="Z888" i="1"/>
  <c r="Y888" i="1"/>
  <c r="X888" i="1"/>
  <c r="U888" i="1"/>
  <c r="T888" i="1"/>
  <c r="S888" i="1"/>
  <c r="R888" i="1"/>
  <c r="P888" i="1"/>
  <c r="N888" i="1"/>
  <c r="M888" i="1"/>
  <c r="K888" i="1"/>
  <c r="AL888" i="1"/>
  <c r="CI888" i="1"/>
  <c r="CG888" i="1"/>
  <c r="CJ888" i="1" s="1"/>
  <c r="CC888" i="1"/>
  <c r="CB888" i="1"/>
  <c r="CA888" i="1"/>
  <c r="BZ888" i="1"/>
  <c r="BW888" i="1"/>
  <c r="BV888" i="1"/>
  <c r="BU888" i="1"/>
  <c r="BT888" i="1"/>
  <c r="BQ888" i="1"/>
  <c r="BP888" i="1"/>
  <c r="BO888" i="1"/>
  <c r="BN888" i="1"/>
  <c r="BJ888" i="1"/>
  <c r="BI888" i="1"/>
  <c r="BH888" i="1"/>
  <c r="BK888" i="1" s="1"/>
  <c r="BL888" i="1" s="1"/>
  <c r="BE888" i="1"/>
  <c r="BD888" i="1"/>
  <c r="BC888" i="1"/>
  <c r="BB888" i="1"/>
  <c r="AY888" i="1"/>
  <c r="AX888" i="1"/>
  <c r="AW888" i="1"/>
  <c r="AV888" i="1"/>
  <c r="AS888" i="1"/>
  <c r="AR888" i="1"/>
  <c r="AQ888" i="1"/>
  <c r="AP888" i="1"/>
  <c r="AM888" i="1"/>
  <c r="AN888" i="1" s="1"/>
  <c r="AK888" i="1"/>
  <c r="AJ888" i="1"/>
  <c r="AG888" i="1"/>
  <c r="AF888" i="1"/>
  <c r="AE888" i="1"/>
  <c r="AD888" i="1"/>
  <c r="AA888" i="1"/>
  <c r="AB888" i="1" s="1"/>
  <c r="AS887" i="1"/>
  <c r="CG887" i="1"/>
  <c r="AL887" i="1"/>
  <c r="AM887" i="1"/>
  <c r="AN887" i="1" s="1"/>
  <c r="AK887" i="1"/>
  <c r="AJ887" i="1"/>
  <c r="AG887" i="1"/>
  <c r="AF887" i="1"/>
  <c r="AE887" i="1"/>
  <c r="AP887" i="1"/>
  <c r="AQ887" i="1"/>
  <c r="AR887" i="1"/>
  <c r="K887" i="1"/>
  <c r="AV887" i="1"/>
  <c r="AW887" i="1"/>
  <c r="AX887" i="1"/>
  <c r="AY887" i="1"/>
  <c r="AZ887" i="1" s="1"/>
  <c r="BB887" i="1"/>
  <c r="BC887" i="1"/>
  <c r="BD887" i="1"/>
  <c r="BE887" i="1"/>
  <c r="BF887" i="1" s="1"/>
  <c r="BH887" i="1"/>
  <c r="BK887" i="1" s="1"/>
  <c r="BI887" i="1"/>
  <c r="BJ887" i="1"/>
  <c r="AD887" i="1"/>
  <c r="X887" i="1"/>
  <c r="AA887" i="1"/>
  <c r="Z887" i="1"/>
  <c r="Y887" i="1"/>
  <c r="BN887" i="1"/>
  <c r="BO887" i="1"/>
  <c r="BP887" i="1"/>
  <c r="BQ887" i="1"/>
  <c r="BR887" i="1" s="1"/>
  <c r="BT887" i="1"/>
  <c r="BU887" i="1"/>
  <c r="BV887" i="1"/>
  <c r="BW887" i="1"/>
  <c r="BX887" i="1" s="1"/>
  <c r="BZ887" i="1"/>
  <c r="CA887" i="1"/>
  <c r="CB887" i="1"/>
  <c r="CC887" i="1"/>
  <c r="CD887" i="1" s="1"/>
  <c r="CI887" i="1"/>
  <c r="M887" i="1"/>
  <c r="N887" i="1"/>
  <c r="O887" i="1" s="1"/>
  <c r="P887" i="1"/>
  <c r="R887" i="1"/>
  <c r="S887" i="1"/>
  <c r="T887" i="1"/>
  <c r="U887" i="1"/>
  <c r="V887" i="1" s="1"/>
  <c r="AK886" i="1"/>
  <c r="AL886" i="1"/>
  <c r="AM886" i="1"/>
  <c r="AN886" i="1" s="1"/>
  <c r="AP886" i="1"/>
  <c r="AQ886" i="1"/>
  <c r="AR886" i="1"/>
  <c r="AS886" i="1"/>
  <c r="AT886" i="1" s="1"/>
  <c r="AV886" i="1"/>
  <c r="AW886" i="1"/>
  <c r="AX886" i="1"/>
  <c r="AY886" i="1"/>
  <c r="AZ886" i="1" s="1"/>
  <c r="BB886" i="1"/>
  <c r="BC886" i="1"/>
  <c r="BD886" i="1"/>
  <c r="BE886" i="1"/>
  <c r="BF886" i="1" s="1"/>
  <c r="BH886" i="1"/>
  <c r="BK886" i="1" s="1"/>
  <c r="BI886" i="1"/>
  <c r="BJ886" i="1"/>
  <c r="BN886" i="1"/>
  <c r="BO886" i="1"/>
  <c r="BP886" i="1"/>
  <c r="BQ886" i="1"/>
  <c r="BR886" i="1" s="1"/>
  <c r="BT886" i="1"/>
  <c r="BU886" i="1"/>
  <c r="BV886" i="1"/>
  <c r="BW886" i="1"/>
  <c r="BX886" i="1" s="1"/>
  <c r="BZ886" i="1"/>
  <c r="CA886" i="1"/>
  <c r="CB886" i="1"/>
  <c r="CC886" i="1"/>
  <c r="CD886" i="1" s="1"/>
  <c r="AE886" i="1"/>
  <c r="U886" i="1"/>
  <c r="T886" i="1"/>
  <c r="S886" i="1"/>
  <c r="Z886" i="1"/>
  <c r="P886" i="1"/>
  <c r="N886" i="1"/>
  <c r="AA886" i="1"/>
  <c r="AB886" i="1" s="1"/>
  <c r="M886" i="1"/>
  <c r="CG886" i="1"/>
  <c r="CI886" i="1"/>
  <c r="AJ886" i="1"/>
  <c r="R886" i="1"/>
  <c r="Y886" i="1"/>
  <c r="AD886" i="1"/>
  <c r="K886" i="1"/>
  <c r="X886" i="1"/>
  <c r="AF886" i="1"/>
  <c r="AG886" i="1"/>
  <c r="AH886" i="1" s="1"/>
  <c r="CG885" i="1"/>
  <c r="CC885" i="1"/>
  <c r="CB885" i="1"/>
  <c r="CA885" i="1"/>
  <c r="BV885" i="1"/>
  <c r="BQ885" i="1"/>
  <c r="BO885" i="1"/>
  <c r="AM885" i="1"/>
  <c r="AK885" i="1"/>
  <c r="AG885" i="1"/>
  <c r="AE885" i="1"/>
  <c r="AA885" i="1"/>
  <c r="Y885" i="1"/>
  <c r="R885" i="1"/>
  <c r="P885" i="1"/>
  <c r="N885" i="1"/>
  <c r="M885" i="1"/>
  <c r="K885" i="1"/>
  <c r="T885" i="1"/>
  <c r="U885" i="1"/>
  <c r="V885" i="1" s="1"/>
  <c r="X885" i="1"/>
  <c r="Z885" i="1"/>
  <c r="AD885" i="1"/>
  <c r="AF885" i="1"/>
  <c r="AJ885" i="1"/>
  <c r="AL885" i="1"/>
  <c r="AP885" i="1"/>
  <c r="AQ885" i="1"/>
  <c r="AR885" i="1"/>
  <c r="AS885" i="1"/>
  <c r="AT885" i="1" s="1"/>
  <c r="AV885" i="1"/>
  <c r="AW885" i="1"/>
  <c r="AX885" i="1"/>
  <c r="AY885" i="1"/>
  <c r="AZ885" i="1" s="1"/>
  <c r="BB885" i="1"/>
  <c r="BC885" i="1"/>
  <c r="BD885" i="1"/>
  <c r="BE885" i="1"/>
  <c r="BF885" i="1" s="1"/>
  <c r="BI885" i="1"/>
  <c r="BJ885" i="1"/>
  <c r="BN885" i="1"/>
  <c r="BP885" i="1"/>
  <c r="BT885" i="1"/>
  <c r="BU885" i="1"/>
  <c r="BW885" i="1"/>
  <c r="BX885" i="1" s="1"/>
  <c r="BZ885" i="1"/>
  <c r="CI885" i="1"/>
  <c r="S885" i="1"/>
  <c r="BH885" i="1"/>
  <c r="BK885" i="1" s="1"/>
  <c r="BL885" i="1" s="1"/>
  <c r="BB884" i="1"/>
  <c r="K884" i="1"/>
  <c r="M884" i="1"/>
  <c r="BT884" i="1"/>
  <c r="BP884" i="1"/>
  <c r="BN884" i="1"/>
  <c r="BJ884" i="1"/>
  <c r="BH884" i="1"/>
  <c r="BK884" i="1" s="1"/>
  <c r="BL884" i="1" s="1"/>
  <c r="CC884" i="1"/>
  <c r="CB884" i="1"/>
  <c r="CG884" i="1"/>
  <c r="CA884" i="1"/>
  <c r="BZ884" i="1"/>
  <c r="BW884" i="1"/>
  <c r="BV884" i="1"/>
  <c r="CI884" i="1"/>
  <c r="BU884" i="1"/>
  <c r="BQ884" i="1"/>
  <c r="BR884" i="1" s="1"/>
  <c r="BO884" i="1"/>
  <c r="BI884" i="1"/>
  <c r="BE884" i="1"/>
  <c r="BC884" i="1"/>
  <c r="AY884" i="1"/>
  <c r="AW884" i="1"/>
  <c r="BD884" i="1"/>
  <c r="AV884" i="1"/>
  <c r="AR884" i="1"/>
  <c r="AP884" i="1"/>
  <c r="AL884" i="1"/>
  <c r="AJ884" i="1"/>
  <c r="AF884" i="1"/>
  <c r="AD884" i="1"/>
  <c r="Z884" i="1"/>
  <c r="Y884" i="1"/>
  <c r="AX884" i="1"/>
  <c r="AS884" i="1"/>
  <c r="AT884" i="1" s="1"/>
  <c r="AQ884" i="1"/>
  <c r="AM884" i="1"/>
  <c r="AN884" i="1" s="1"/>
  <c r="AK884" i="1"/>
  <c r="AG884" i="1"/>
  <c r="AH884" i="1" s="1"/>
  <c r="AE884" i="1"/>
  <c r="AA884" i="1"/>
  <c r="AB884" i="1" s="1"/>
  <c r="X884" i="1"/>
  <c r="T884" i="1"/>
  <c r="R884" i="1"/>
  <c r="P884" i="1"/>
  <c r="N884" i="1"/>
  <c r="O884" i="1" s="1"/>
  <c r="U884" i="1"/>
  <c r="V884" i="1" s="1"/>
  <c r="S884" i="1"/>
  <c r="AD883" i="1"/>
  <c r="AA883" i="1"/>
  <c r="Y883" i="1"/>
  <c r="U883" i="1"/>
  <c r="S883" i="1"/>
  <c r="P883" i="1"/>
  <c r="N883" i="1"/>
  <c r="AF883" i="1"/>
  <c r="BV883" i="1"/>
  <c r="K883" i="1"/>
  <c r="M883" i="1"/>
  <c r="R883" i="1"/>
  <c r="T883" i="1"/>
  <c r="X883" i="1"/>
  <c r="Z883" i="1"/>
  <c r="AE883" i="1"/>
  <c r="AG883" i="1"/>
  <c r="AH883" i="1" s="1"/>
  <c r="AJ883" i="1"/>
  <c r="AM883" i="1"/>
  <c r="AQ883" i="1"/>
  <c r="AV883" i="1"/>
  <c r="AX883" i="1"/>
  <c r="BB883" i="1"/>
  <c r="BD883" i="1"/>
  <c r="BH883" i="1"/>
  <c r="BK883" i="1" s="1"/>
  <c r="BJ883" i="1"/>
  <c r="BN883" i="1"/>
  <c r="BO883" i="1"/>
  <c r="CG883" i="1"/>
  <c r="CI883" i="1"/>
  <c r="BQ883" i="1"/>
  <c r="BU883" i="1"/>
  <c r="BW883" i="1"/>
  <c r="BX883" i="1" s="1"/>
  <c r="BZ883" i="1"/>
  <c r="CA883" i="1"/>
  <c r="CB883" i="1"/>
  <c r="CC883" i="1"/>
  <c r="CD883" i="1" s="1"/>
  <c r="BT883" i="1"/>
  <c r="BP883" i="1"/>
  <c r="BI883" i="1"/>
  <c r="BE883" i="1"/>
  <c r="BF883" i="1" s="1"/>
  <c r="BC883" i="1"/>
  <c r="AY883" i="1"/>
  <c r="AZ883" i="1" s="1"/>
  <c r="AW883" i="1"/>
  <c r="AS883" i="1"/>
  <c r="AR883" i="1"/>
  <c r="AP883" i="1"/>
  <c r="AL883" i="1"/>
  <c r="AK883" i="1"/>
  <c r="BH882" i="1"/>
  <c r="BK882" i="1" s="1"/>
  <c r="BE882" i="1"/>
  <c r="BD882" i="1"/>
  <c r="BC882" i="1"/>
  <c r="BB882" i="1"/>
  <c r="AY882" i="1"/>
  <c r="AX882" i="1"/>
  <c r="AW882" i="1"/>
  <c r="AV882" i="1"/>
  <c r="AS882" i="1"/>
  <c r="AR882" i="1"/>
  <c r="AQ882" i="1"/>
  <c r="AP882" i="1"/>
  <c r="AM882" i="1"/>
  <c r="AL882" i="1"/>
  <c r="AK882" i="1"/>
  <c r="AJ882" i="1"/>
  <c r="AG882" i="1"/>
  <c r="AF882" i="1"/>
  <c r="AE882" i="1"/>
  <c r="AD882" i="1"/>
  <c r="AA882" i="1"/>
  <c r="BJ882" i="1"/>
  <c r="Y882" i="1"/>
  <c r="CI882" i="1"/>
  <c r="CG882" i="1"/>
  <c r="CJ882" i="1" s="1"/>
  <c r="CC882" i="1"/>
  <c r="CB882" i="1"/>
  <c r="CA882" i="1"/>
  <c r="BZ882" i="1"/>
  <c r="BQ882" i="1"/>
  <c r="BW882" i="1"/>
  <c r="BV882" i="1"/>
  <c r="BU882" i="1"/>
  <c r="BT882" i="1"/>
  <c r="BP882" i="1"/>
  <c r="BO882" i="1"/>
  <c r="U882" i="1"/>
  <c r="BN882" i="1"/>
  <c r="BI882" i="1"/>
  <c r="X882" i="1"/>
  <c r="Z882" i="1"/>
  <c r="K882" i="1"/>
  <c r="M882" i="1"/>
  <c r="N882" i="1"/>
  <c r="O882" i="1" s="1"/>
  <c r="P882" i="1"/>
  <c r="R882" i="1"/>
  <c r="S882" i="1"/>
  <c r="T882" i="1"/>
  <c r="CC881" i="1"/>
  <c r="CB881" i="1"/>
  <c r="CA881" i="1"/>
  <c r="BZ881" i="1"/>
  <c r="BW881" i="1"/>
  <c r="BV881" i="1"/>
  <c r="BU881" i="1"/>
  <c r="BT881" i="1"/>
  <c r="BQ881" i="1"/>
  <c r="BP881" i="1"/>
  <c r="BO881" i="1"/>
  <c r="BN881" i="1"/>
  <c r="BJ881" i="1"/>
  <c r="BI881" i="1"/>
  <c r="BE881" i="1"/>
  <c r="CG881" i="1"/>
  <c r="CI881" i="1"/>
  <c r="AG881" i="1"/>
  <c r="AF881" i="1"/>
  <c r="AE881" i="1"/>
  <c r="AA881" i="1"/>
  <c r="Z881" i="1"/>
  <c r="Y881" i="1"/>
  <c r="BD881" i="1"/>
  <c r="BC881" i="1"/>
  <c r="BB881" i="1"/>
  <c r="AY881" i="1"/>
  <c r="AX881" i="1"/>
  <c r="AW881" i="1"/>
  <c r="AV881" i="1"/>
  <c r="AS881" i="1"/>
  <c r="AR881" i="1"/>
  <c r="AQ881" i="1"/>
  <c r="P881" i="1"/>
  <c r="AP881" i="1"/>
  <c r="AD881" i="1"/>
  <c r="AM881" i="1"/>
  <c r="BH881" i="1"/>
  <c r="BK881" i="1" s="1"/>
  <c r="BL881" i="1" s="1"/>
  <c r="AL881" i="1"/>
  <c r="U881" i="1"/>
  <c r="T881" i="1"/>
  <c r="S881" i="1"/>
  <c r="R881" i="1"/>
  <c r="AK881" i="1"/>
  <c r="N881" i="1"/>
  <c r="M881" i="1"/>
  <c r="K881" i="1"/>
  <c r="AJ881" i="1"/>
  <c r="X881" i="1"/>
  <c r="U880" i="1"/>
  <c r="R880" i="1"/>
  <c r="P880" i="1"/>
  <c r="N880" i="1"/>
  <c r="BD880" i="1"/>
  <c r="BE880" i="1"/>
  <c r="BF880" i="1" s="1"/>
  <c r="BI880" i="1"/>
  <c r="BJ880" i="1"/>
  <c r="BN880" i="1"/>
  <c r="BO880" i="1"/>
  <c r="BP880" i="1"/>
  <c r="BQ880" i="1"/>
  <c r="BR880" i="1" s="1"/>
  <c r="BT880" i="1"/>
  <c r="BU880" i="1"/>
  <c r="BV880" i="1"/>
  <c r="BW880" i="1"/>
  <c r="BX880" i="1" s="1"/>
  <c r="BZ880" i="1"/>
  <c r="CA880" i="1"/>
  <c r="CB880" i="1"/>
  <c r="CC880" i="1"/>
  <c r="CD880" i="1" s="1"/>
  <c r="CG880" i="1"/>
  <c r="CI880" i="1"/>
  <c r="M880" i="1"/>
  <c r="K880" i="1"/>
  <c r="BH880" i="1"/>
  <c r="BK880" i="1" s="1"/>
  <c r="BL880" i="1" s="1"/>
  <c r="S880" i="1"/>
  <c r="T880" i="1"/>
  <c r="X880" i="1"/>
  <c r="Y880" i="1"/>
  <c r="Z880" i="1"/>
  <c r="AA880" i="1"/>
  <c r="AB880" i="1" s="1"/>
  <c r="AD880" i="1"/>
  <c r="AE880" i="1"/>
  <c r="AF880" i="1"/>
  <c r="AG880" i="1"/>
  <c r="AH880" i="1" s="1"/>
  <c r="AJ880" i="1"/>
  <c r="AK880" i="1"/>
  <c r="AL880" i="1"/>
  <c r="AM880" i="1"/>
  <c r="AN880" i="1" s="1"/>
  <c r="AP880" i="1"/>
  <c r="AQ880" i="1"/>
  <c r="AR880" i="1"/>
  <c r="AS880" i="1"/>
  <c r="AT880" i="1" s="1"/>
  <c r="AV880" i="1"/>
  <c r="AW880" i="1"/>
  <c r="AX880" i="1"/>
  <c r="AY880" i="1"/>
  <c r="AZ880" i="1" s="1"/>
  <c r="BB880" i="1"/>
  <c r="BC880" i="1"/>
  <c r="CI879" i="1"/>
  <c r="CG879" i="1"/>
  <c r="CJ879" i="1" s="1"/>
  <c r="CC879" i="1"/>
  <c r="CB879" i="1"/>
  <c r="CA879" i="1"/>
  <c r="BW879" i="1"/>
  <c r="BU879" i="1"/>
  <c r="BQ879" i="1"/>
  <c r="BO879" i="1"/>
  <c r="AG879" i="1"/>
  <c r="AD879" i="1"/>
  <c r="Z879" i="1"/>
  <c r="X879" i="1"/>
  <c r="T879" i="1"/>
  <c r="R879" i="1"/>
  <c r="K879" i="1"/>
  <c r="M879" i="1"/>
  <c r="AJ879" i="1"/>
  <c r="AE879" i="1"/>
  <c r="AR879" i="1"/>
  <c r="Y879" i="1"/>
  <c r="U879" i="1"/>
  <c r="V879" i="1" s="1"/>
  <c r="N879" i="1"/>
  <c r="O879" i="1" s="1"/>
  <c r="P879" i="1"/>
  <c r="S879" i="1"/>
  <c r="AA879" i="1"/>
  <c r="AB879" i="1" s="1"/>
  <c r="AF879" i="1"/>
  <c r="AK879" i="1"/>
  <c r="AP879" i="1"/>
  <c r="AS879" i="1"/>
  <c r="AT879" i="1" s="1"/>
  <c r="AW879" i="1"/>
  <c r="AY879" i="1"/>
  <c r="BC879" i="1"/>
  <c r="BE879" i="1"/>
  <c r="BH879" i="1"/>
  <c r="BK879" i="1" s="1"/>
  <c r="BJ879" i="1"/>
  <c r="BP879" i="1"/>
  <c r="BZ879" i="1"/>
  <c r="BV879" i="1"/>
  <c r="BT879" i="1"/>
  <c r="BN879" i="1"/>
  <c r="BI879" i="1"/>
  <c r="BD879" i="1"/>
  <c r="BB879" i="1"/>
  <c r="AX879" i="1"/>
  <c r="AV879" i="1"/>
  <c r="AQ879" i="1"/>
  <c r="AM879" i="1"/>
  <c r="AL879" i="1"/>
  <c r="CC878" i="1"/>
  <c r="CG878" i="1"/>
  <c r="CI878" i="1"/>
  <c r="N878" i="1"/>
  <c r="BQ878" i="1"/>
  <c r="BI878" i="1"/>
  <c r="BE878" i="1"/>
  <c r="BC878" i="1"/>
  <c r="AY878" i="1"/>
  <c r="AS878" i="1"/>
  <c r="CB878" i="1"/>
  <c r="AQ878" i="1"/>
  <c r="AM878" i="1"/>
  <c r="AK878" i="1"/>
  <c r="AG878" i="1"/>
  <c r="BP878" i="1"/>
  <c r="AE878" i="1"/>
  <c r="AL878" i="1"/>
  <c r="AA878" i="1"/>
  <c r="Y878" i="1"/>
  <c r="U878" i="1"/>
  <c r="S878" i="1"/>
  <c r="K878" i="1"/>
  <c r="BJ878" i="1"/>
  <c r="BH878" i="1"/>
  <c r="BK878" i="1" s="1"/>
  <c r="BL878" i="1" s="1"/>
  <c r="BD878" i="1"/>
  <c r="BB878" i="1"/>
  <c r="BT878" i="1"/>
  <c r="BU878" i="1"/>
  <c r="BV878" i="1"/>
  <c r="BW878" i="1"/>
  <c r="BX878" i="1" s="1"/>
  <c r="BZ878" i="1"/>
  <c r="CA878" i="1"/>
  <c r="M878" i="1"/>
  <c r="BO878" i="1"/>
  <c r="BN878" i="1"/>
  <c r="AX878" i="1"/>
  <c r="AV878" i="1"/>
  <c r="AR878" i="1"/>
  <c r="AP878" i="1"/>
  <c r="AJ878" i="1"/>
  <c r="AF878" i="1"/>
  <c r="AD878" i="1"/>
  <c r="Z878" i="1"/>
  <c r="X878" i="1"/>
  <c r="T878" i="1"/>
  <c r="R878" i="1"/>
  <c r="P878" i="1"/>
  <c r="AW878" i="1"/>
  <c r="AX877" i="1"/>
  <c r="AW877" i="1"/>
  <c r="AV877" i="1"/>
  <c r="AS877" i="1"/>
  <c r="AR877" i="1"/>
  <c r="AQ877" i="1"/>
  <c r="AP877" i="1"/>
  <c r="AL877" i="1"/>
  <c r="AK877" i="1"/>
  <c r="AJ877" i="1"/>
  <c r="AG877" i="1"/>
  <c r="AF877" i="1"/>
  <c r="AE877" i="1"/>
  <c r="AD877" i="1"/>
  <c r="AA877" i="1"/>
  <c r="Z877" i="1"/>
  <c r="Y877" i="1"/>
  <c r="X877" i="1"/>
  <c r="U877" i="1"/>
  <c r="T877" i="1"/>
  <c r="S877" i="1"/>
  <c r="R877" i="1"/>
  <c r="P877" i="1"/>
  <c r="N877" i="1"/>
  <c r="M877" i="1"/>
  <c r="K877" i="1"/>
  <c r="AM877" i="1"/>
  <c r="AN877" i="1" s="1"/>
  <c r="CG877" i="1"/>
  <c r="CI877" i="1" s="1"/>
  <c r="CJ877" i="1" s="1"/>
  <c r="CN877" i="1" s="1"/>
  <c r="CQ877" i="1" s="1"/>
  <c r="CC877" i="1"/>
  <c r="CB877" i="1"/>
  <c r="CA877" i="1"/>
  <c r="BZ877" i="1"/>
  <c r="BW877" i="1"/>
  <c r="BV877" i="1"/>
  <c r="BU877" i="1"/>
  <c r="BT877" i="1"/>
  <c r="BQ877" i="1"/>
  <c r="BP877" i="1"/>
  <c r="BO877" i="1"/>
  <c r="BN877" i="1"/>
  <c r="BJ877" i="1"/>
  <c r="BI877" i="1"/>
  <c r="BH877" i="1"/>
  <c r="BK877" i="1" s="1"/>
  <c r="BL877" i="1" s="1"/>
  <c r="BE877" i="1"/>
  <c r="BD877" i="1"/>
  <c r="BC877" i="1"/>
  <c r="BB877" i="1"/>
  <c r="AY877" i="1"/>
  <c r="AZ877" i="1" s="1"/>
  <c r="BC876" i="1"/>
  <c r="AP876" i="1"/>
  <c r="P876" i="1"/>
  <c r="AL876" i="1"/>
  <c r="AK876" i="1"/>
  <c r="AM876" i="1"/>
  <c r="AN876" i="1" s="1"/>
  <c r="AJ876" i="1"/>
  <c r="AG876" i="1"/>
  <c r="AF876" i="1"/>
  <c r="CG876" i="1"/>
  <c r="CC876" i="1"/>
  <c r="CB876" i="1"/>
  <c r="CA876" i="1"/>
  <c r="BZ876" i="1"/>
  <c r="BW876" i="1"/>
  <c r="BV876" i="1"/>
  <c r="BU876" i="1"/>
  <c r="K876" i="1"/>
  <c r="BT876" i="1"/>
  <c r="BQ876" i="1"/>
  <c r="BP876" i="1"/>
  <c r="CI876" i="1"/>
  <c r="BO876" i="1"/>
  <c r="BN876" i="1"/>
  <c r="BJ876" i="1"/>
  <c r="BI876" i="1"/>
  <c r="BH876" i="1"/>
  <c r="BK876" i="1" s="1"/>
  <c r="BL876" i="1" s="1"/>
  <c r="AE876" i="1"/>
  <c r="AD876" i="1"/>
  <c r="AA876" i="1"/>
  <c r="Z876" i="1"/>
  <c r="BD876" i="1"/>
  <c r="N876" i="1"/>
  <c r="M876" i="1"/>
  <c r="BE876" i="1"/>
  <c r="BF876" i="1" s="1"/>
  <c r="Y876" i="1"/>
  <c r="X876" i="1"/>
  <c r="U876" i="1"/>
  <c r="T876" i="1"/>
  <c r="S876" i="1"/>
  <c r="R876" i="1"/>
  <c r="BB876" i="1"/>
  <c r="AY876" i="1"/>
  <c r="AX876" i="1"/>
  <c r="AW876" i="1"/>
  <c r="AV876" i="1"/>
  <c r="AS876" i="1"/>
  <c r="AR876" i="1"/>
  <c r="AQ876" i="1"/>
  <c r="BZ875" i="1"/>
  <c r="CA875" i="1"/>
  <c r="CB875" i="1"/>
  <c r="CC875" i="1"/>
  <c r="CD875" i="1" s="1"/>
  <c r="CG875" i="1"/>
  <c r="BU875" i="1"/>
  <c r="BV875" i="1"/>
  <c r="M875" i="1"/>
  <c r="P875" i="1"/>
  <c r="R875" i="1"/>
  <c r="S875" i="1"/>
  <c r="T875" i="1"/>
  <c r="U875" i="1"/>
  <c r="V875" i="1" s="1"/>
  <c r="X875" i="1"/>
  <c r="Y875" i="1"/>
  <c r="AA875" i="1"/>
  <c r="AD875" i="1"/>
  <c r="AE875" i="1"/>
  <c r="AF875" i="1"/>
  <c r="AG875" i="1"/>
  <c r="AH875" i="1" s="1"/>
  <c r="AJ875" i="1"/>
  <c r="AK875" i="1"/>
  <c r="K875" i="1"/>
  <c r="N875" i="1"/>
  <c r="O875" i="1" s="1"/>
  <c r="Z875" i="1"/>
  <c r="AV875" i="1"/>
  <c r="AL875" i="1"/>
  <c r="AM875" i="1"/>
  <c r="AN875" i="1" s="1"/>
  <c r="AP875" i="1"/>
  <c r="AQ875" i="1"/>
  <c r="AR875" i="1"/>
  <c r="AS875" i="1"/>
  <c r="AT875" i="1" s="1"/>
  <c r="CI875" i="1"/>
  <c r="BW875" i="1"/>
  <c r="BX875" i="1" s="1"/>
  <c r="AW875" i="1"/>
  <c r="AX875" i="1"/>
  <c r="AY875" i="1"/>
  <c r="AZ875" i="1" s="1"/>
  <c r="BB875" i="1"/>
  <c r="BC875" i="1"/>
  <c r="BD875" i="1"/>
  <c r="BE875" i="1"/>
  <c r="BF875" i="1" s="1"/>
  <c r="BH875" i="1"/>
  <c r="BK875" i="1" s="1"/>
  <c r="BI875" i="1"/>
  <c r="BJ875" i="1"/>
  <c r="BN875" i="1"/>
  <c r="BO875" i="1"/>
  <c r="BP875" i="1"/>
  <c r="BQ875" i="1"/>
  <c r="BR875" i="1" s="1"/>
  <c r="BT875" i="1"/>
  <c r="M874" i="1"/>
  <c r="N874" i="1"/>
  <c r="O874" i="1" s="1"/>
  <c r="S874" i="1"/>
  <c r="R874" i="1"/>
  <c r="P874" i="1"/>
  <c r="BT874" i="1"/>
  <c r="BU874" i="1"/>
  <c r="BQ874" i="1"/>
  <c r="BP874" i="1"/>
  <c r="BO874" i="1"/>
  <c r="BN874" i="1"/>
  <c r="BJ874" i="1"/>
  <c r="BI874" i="1"/>
  <c r="BH874" i="1"/>
  <c r="BK874" i="1" s="1"/>
  <c r="BL874" i="1" s="1"/>
  <c r="BD874" i="1"/>
  <c r="BC874" i="1"/>
  <c r="BB874" i="1"/>
  <c r="AY874" i="1"/>
  <c r="AX874" i="1"/>
  <c r="AW874" i="1"/>
  <c r="AV874" i="1"/>
  <c r="AS874" i="1"/>
  <c r="AR874" i="1"/>
  <c r="BV874" i="1"/>
  <c r="AP874" i="1"/>
  <c r="AM874" i="1"/>
  <c r="BW874" i="1"/>
  <c r="BX874" i="1" s="1"/>
  <c r="BZ874" i="1"/>
  <c r="CA874" i="1"/>
  <c r="CB874" i="1"/>
  <c r="CC874" i="1"/>
  <c r="CD874" i="1" s="1"/>
  <c r="BE874" i="1"/>
  <c r="BF874" i="1" s="1"/>
  <c r="K874" i="1"/>
  <c r="AQ874" i="1"/>
  <c r="AA874" i="1"/>
  <c r="CI874" i="1"/>
  <c r="AL874" i="1"/>
  <c r="AK874" i="1"/>
  <c r="AJ874" i="1"/>
  <c r="AG874" i="1"/>
  <c r="AF874" i="1"/>
  <c r="AE874" i="1"/>
  <c r="AD874" i="1"/>
  <c r="Z874" i="1"/>
  <c r="Y874" i="1"/>
  <c r="X874" i="1"/>
  <c r="U874" i="1"/>
  <c r="T874" i="1"/>
  <c r="CG874" i="1"/>
  <c r="CJ874" i="1" s="1"/>
  <c r="K873" i="1"/>
  <c r="AY873" i="1"/>
  <c r="M873" i="1"/>
  <c r="N873" i="1"/>
  <c r="O873" i="1" s="1"/>
  <c r="P873" i="1"/>
  <c r="R873" i="1"/>
  <c r="T873" i="1"/>
  <c r="X873" i="1"/>
  <c r="Z873" i="1"/>
  <c r="AD873" i="1"/>
  <c r="AF873" i="1"/>
  <c r="AJ873" i="1"/>
  <c r="AL873" i="1"/>
  <c r="AP873" i="1"/>
  <c r="AR873" i="1"/>
  <c r="AV873" i="1"/>
  <c r="AX873" i="1"/>
  <c r="BB873" i="1"/>
  <c r="BD873" i="1"/>
  <c r="BH873" i="1"/>
  <c r="BK873" i="1" s="1"/>
  <c r="BJ873" i="1"/>
  <c r="BN873" i="1"/>
  <c r="CI873" i="1"/>
  <c r="CG873" i="1"/>
  <c r="CJ873" i="1" s="1"/>
  <c r="CC873" i="1"/>
  <c r="CB873" i="1"/>
  <c r="CA873" i="1"/>
  <c r="BZ873" i="1"/>
  <c r="BW873" i="1"/>
  <c r="BV873" i="1"/>
  <c r="BU873" i="1"/>
  <c r="BT873" i="1"/>
  <c r="S873" i="1"/>
  <c r="U873" i="1"/>
  <c r="V873" i="1" s="1"/>
  <c r="Y873" i="1"/>
  <c r="AA873" i="1"/>
  <c r="AB873" i="1" s="1"/>
  <c r="AE873" i="1"/>
  <c r="AG873" i="1"/>
  <c r="AH873" i="1" s="1"/>
  <c r="AK873" i="1"/>
  <c r="AM873" i="1"/>
  <c r="AN873" i="1" s="1"/>
  <c r="AQ873" i="1"/>
  <c r="AS873" i="1"/>
  <c r="AT873" i="1" s="1"/>
  <c r="AW873" i="1"/>
  <c r="BC873" i="1"/>
  <c r="BE873" i="1"/>
  <c r="BF873" i="1" s="1"/>
  <c r="BI873" i="1"/>
  <c r="BO873" i="1"/>
  <c r="BP873" i="1"/>
  <c r="BQ873" i="1"/>
  <c r="BR873" i="1" s="1"/>
  <c r="T872" i="1"/>
  <c r="Y872" i="1"/>
  <c r="BT872" i="1"/>
  <c r="BQ872" i="1"/>
  <c r="BO872" i="1"/>
  <c r="BE872" i="1"/>
  <c r="BC872" i="1"/>
  <c r="BW872" i="1"/>
  <c r="AX872" i="1"/>
  <c r="AW872" i="1"/>
  <c r="AS872" i="1"/>
  <c r="AQ872" i="1"/>
  <c r="K872" i="1"/>
  <c r="AK872" i="1"/>
  <c r="AE872" i="1"/>
  <c r="AG872" i="1"/>
  <c r="BZ872" i="1"/>
  <c r="AA872" i="1"/>
  <c r="BP872" i="1"/>
  <c r="BU872" i="1"/>
  <c r="BV872" i="1"/>
  <c r="CA872" i="1"/>
  <c r="CC872" i="1"/>
  <c r="CG872" i="1"/>
  <c r="CI872" i="1"/>
  <c r="CB872" i="1"/>
  <c r="N872" i="1"/>
  <c r="P872" i="1"/>
  <c r="R872" i="1"/>
  <c r="BN872" i="1"/>
  <c r="BJ872" i="1"/>
  <c r="BI872" i="1"/>
  <c r="BH872" i="1"/>
  <c r="BK872" i="1" s="1"/>
  <c r="BL872" i="1" s="1"/>
  <c r="BD872" i="1"/>
  <c r="BB872" i="1"/>
  <c r="AY872" i="1"/>
  <c r="AZ872" i="1" s="1"/>
  <c r="AV872" i="1"/>
  <c r="AR872" i="1"/>
  <c r="AP872" i="1"/>
  <c r="AM872" i="1"/>
  <c r="AL872" i="1"/>
  <c r="AJ872" i="1"/>
  <c r="AF872" i="1"/>
  <c r="AD872" i="1"/>
  <c r="Z872" i="1"/>
  <c r="X872" i="1"/>
  <c r="U872" i="1"/>
  <c r="V872" i="1" s="1"/>
  <c r="S872" i="1"/>
  <c r="M872" i="1"/>
  <c r="AP871" i="1"/>
  <c r="BJ871" i="1"/>
  <c r="BN871" i="1"/>
  <c r="BQ871" i="1"/>
  <c r="BU871" i="1"/>
  <c r="BP871" i="1"/>
  <c r="BO871" i="1"/>
  <c r="BH871" i="1"/>
  <c r="BK871" i="1" s="1"/>
  <c r="BL871" i="1" s="1"/>
  <c r="BD871" i="1"/>
  <c r="AY871" i="1"/>
  <c r="AW871" i="1"/>
  <c r="AQ871" i="1"/>
  <c r="AK871" i="1"/>
  <c r="AJ871" i="1"/>
  <c r="AF871" i="1"/>
  <c r="AD871" i="1"/>
  <c r="Z871" i="1"/>
  <c r="X871" i="1"/>
  <c r="T871" i="1"/>
  <c r="R871" i="1"/>
  <c r="P871" i="1"/>
  <c r="N871" i="1"/>
  <c r="M871" i="1"/>
  <c r="BT871" i="1"/>
  <c r="BV871" i="1"/>
  <c r="BW871" i="1"/>
  <c r="BX871" i="1" s="1"/>
  <c r="CC871" i="1"/>
  <c r="BB871" i="1"/>
  <c r="AX871" i="1"/>
  <c r="AV871" i="1"/>
  <c r="AS871" i="1"/>
  <c r="AR871" i="1"/>
  <c r="AM871" i="1"/>
  <c r="AL871" i="1"/>
  <c r="CB871" i="1"/>
  <c r="BI871" i="1"/>
  <c r="BE871" i="1"/>
  <c r="BF871" i="1" s="1"/>
  <c r="K871" i="1"/>
  <c r="BZ871" i="1"/>
  <c r="CA871" i="1"/>
  <c r="AG871" i="1"/>
  <c r="AH871" i="1" s="1"/>
  <c r="AE871" i="1"/>
  <c r="U871" i="1"/>
  <c r="V871" i="1" s="1"/>
  <c r="AA871" i="1"/>
  <c r="AB871" i="1" s="1"/>
  <c r="CG871" i="1"/>
  <c r="CI871" i="1"/>
  <c r="S871" i="1"/>
  <c r="Y871" i="1"/>
  <c r="BC871" i="1"/>
  <c r="BH870" i="1"/>
  <c r="BK870" i="1" s="1"/>
  <c r="AP870" i="1"/>
  <c r="AF870" i="1"/>
  <c r="AE870" i="1"/>
  <c r="AD870" i="1"/>
  <c r="AA870" i="1"/>
  <c r="Z870" i="1"/>
  <c r="Y870" i="1"/>
  <c r="X870" i="1"/>
  <c r="U870" i="1"/>
  <c r="T870" i="1"/>
  <c r="S870" i="1"/>
  <c r="R870" i="1"/>
  <c r="P870" i="1"/>
  <c r="AR870" i="1"/>
  <c r="CI870" i="1"/>
  <c r="CG870" i="1"/>
  <c r="CJ870" i="1" s="1"/>
  <c r="CC870" i="1"/>
  <c r="CB870" i="1"/>
  <c r="CA870" i="1"/>
  <c r="BE870" i="1"/>
  <c r="BD870" i="1"/>
  <c r="AG870" i="1"/>
  <c r="AH870" i="1" s="1"/>
  <c r="AJ870" i="1"/>
  <c r="AK870" i="1"/>
  <c r="AL870" i="1"/>
  <c r="AM870" i="1"/>
  <c r="AN870" i="1" s="1"/>
  <c r="AQ870" i="1"/>
  <c r="BC870" i="1"/>
  <c r="BZ870" i="1"/>
  <c r="BW870" i="1"/>
  <c r="BV870" i="1"/>
  <c r="BU870" i="1"/>
  <c r="BT870" i="1"/>
  <c r="BQ870" i="1"/>
  <c r="BP870" i="1"/>
  <c r="BO870" i="1"/>
  <c r="BN870" i="1"/>
  <c r="BJ870" i="1"/>
  <c r="BI870" i="1"/>
  <c r="BB870" i="1"/>
  <c r="AY870" i="1"/>
  <c r="AX870" i="1"/>
  <c r="AW870" i="1"/>
  <c r="AS870" i="1"/>
  <c r="AT870" i="1" s="1"/>
  <c r="K870" i="1"/>
  <c r="AV870" i="1"/>
  <c r="N870" i="1"/>
  <c r="M870" i="1"/>
  <c r="BP869" i="1"/>
  <c r="BI869" i="1"/>
  <c r="BD869" i="1"/>
  <c r="BB869" i="1"/>
  <c r="AX869" i="1"/>
  <c r="AV869" i="1"/>
  <c r="AS869" i="1"/>
  <c r="AQ869" i="1"/>
  <c r="AM869" i="1"/>
  <c r="AK869" i="1"/>
  <c r="AG869" i="1"/>
  <c r="AE869" i="1"/>
  <c r="Y869" i="1"/>
  <c r="U869" i="1"/>
  <c r="T869" i="1"/>
  <c r="S869" i="1"/>
  <c r="R869" i="1"/>
  <c r="P869" i="1"/>
  <c r="N869" i="1"/>
  <c r="AA869" i="1"/>
  <c r="K869" i="1"/>
  <c r="CG869" i="1"/>
  <c r="CC869" i="1"/>
  <c r="BN869" i="1"/>
  <c r="BT869" i="1"/>
  <c r="BJ869" i="1"/>
  <c r="BH869" i="1"/>
  <c r="BK869" i="1" s="1"/>
  <c r="BL869" i="1" s="1"/>
  <c r="BE869" i="1"/>
  <c r="BF869" i="1" s="1"/>
  <c r="BC869" i="1"/>
  <c r="AY869" i="1"/>
  <c r="AZ869" i="1" s="1"/>
  <c r="AW869" i="1"/>
  <c r="AR869" i="1"/>
  <c r="BO869" i="1"/>
  <c r="AP869" i="1"/>
  <c r="AL869" i="1"/>
  <c r="CB869" i="1"/>
  <c r="CA869" i="1"/>
  <c r="BZ869" i="1"/>
  <c r="AJ869" i="1"/>
  <c r="BW869" i="1"/>
  <c r="AF869" i="1"/>
  <c r="AD869" i="1"/>
  <c r="Z869" i="1"/>
  <c r="X869" i="1"/>
  <c r="M869" i="1"/>
  <c r="BV869" i="1"/>
  <c r="CI869" i="1"/>
  <c r="BU869" i="1"/>
  <c r="BQ869" i="1"/>
  <c r="BR869" i="1" s="1"/>
  <c r="CI868" i="1"/>
  <c r="AS868" i="1"/>
  <c r="AV868" i="1"/>
  <c r="AW868" i="1"/>
  <c r="AX868" i="1"/>
  <c r="AY868" i="1"/>
  <c r="AZ868" i="1" s="1"/>
  <c r="BB868" i="1"/>
  <c r="BC868" i="1"/>
  <c r="BD868" i="1"/>
  <c r="BE868" i="1"/>
  <c r="BF868" i="1" s="1"/>
  <c r="BH868" i="1"/>
  <c r="BK868" i="1" s="1"/>
  <c r="BI868" i="1"/>
  <c r="BJ868" i="1"/>
  <c r="BN868" i="1"/>
  <c r="BO868" i="1"/>
  <c r="BP868" i="1"/>
  <c r="BQ868" i="1"/>
  <c r="BR868" i="1" s="1"/>
  <c r="BT868" i="1"/>
  <c r="BU868" i="1"/>
  <c r="BV868" i="1"/>
  <c r="BW868" i="1"/>
  <c r="BX868" i="1" s="1"/>
  <c r="BZ868" i="1"/>
  <c r="CA868" i="1"/>
  <c r="CB868" i="1"/>
  <c r="CC868" i="1"/>
  <c r="CD868" i="1" s="1"/>
  <c r="CG868" i="1"/>
  <c r="CJ868" i="1" s="1"/>
  <c r="AR868" i="1"/>
  <c r="AQ868" i="1"/>
  <c r="AP868" i="1"/>
  <c r="AM868" i="1"/>
  <c r="AL868" i="1"/>
  <c r="AK868" i="1"/>
  <c r="AJ868" i="1"/>
  <c r="AG868" i="1"/>
  <c r="AF868" i="1"/>
  <c r="AE868" i="1"/>
  <c r="AD868" i="1"/>
  <c r="AA868" i="1"/>
  <c r="Z868" i="1"/>
  <c r="Y868" i="1"/>
  <c r="X868" i="1"/>
  <c r="U868" i="1"/>
  <c r="T868" i="1"/>
  <c r="S868" i="1"/>
  <c r="R868" i="1"/>
  <c r="P868" i="1"/>
  <c r="N868" i="1"/>
  <c r="M868" i="1"/>
  <c r="K868" i="1"/>
  <c r="BC867" i="1"/>
  <c r="BB867" i="1"/>
  <c r="AY867" i="1"/>
  <c r="AX867" i="1"/>
  <c r="AW867" i="1"/>
  <c r="AV867" i="1"/>
  <c r="AS867" i="1"/>
  <c r="AR867" i="1"/>
  <c r="AQ867" i="1"/>
  <c r="AP867" i="1"/>
  <c r="AM867" i="1"/>
  <c r="AL867" i="1"/>
  <c r="AK867" i="1"/>
  <c r="AG867" i="1"/>
  <c r="AF867" i="1"/>
  <c r="AD867" i="1"/>
  <c r="Z867" i="1"/>
  <c r="X867" i="1"/>
  <c r="T867" i="1"/>
  <c r="R867" i="1"/>
  <c r="P867" i="1"/>
  <c r="M867" i="1"/>
  <c r="K867" i="1"/>
  <c r="BO867" i="1"/>
  <c r="BN867" i="1"/>
  <c r="AA867" i="1"/>
  <c r="AB867" i="1" s="1"/>
  <c r="AE867" i="1"/>
  <c r="N867" i="1"/>
  <c r="O867" i="1" s="1"/>
  <c r="S867" i="1"/>
  <c r="U867" i="1"/>
  <c r="V867" i="1" s="1"/>
  <c r="Y867" i="1"/>
  <c r="CG867" i="1"/>
  <c r="CI867" i="1" s="1"/>
  <c r="CJ867" i="1" s="1"/>
  <c r="CN867" i="1" s="1"/>
  <c r="CQ867" i="1" s="1"/>
  <c r="CC867" i="1"/>
  <c r="CB867" i="1"/>
  <c r="CA867" i="1"/>
  <c r="BZ867" i="1"/>
  <c r="BW867" i="1"/>
  <c r="BV867" i="1"/>
  <c r="BU867" i="1"/>
  <c r="BT867" i="1"/>
  <c r="BQ867" i="1"/>
  <c r="BP867" i="1"/>
  <c r="BJ867" i="1"/>
  <c r="BI867" i="1"/>
  <c r="BH867" i="1"/>
  <c r="BK867" i="1" s="1"/>
  <c r="BL867" i="1" s="1"/>
  <c r="BE867" i="1"/>
  <c r="BD867" i="1"/>
  <c r="AJ867" i="1"/>
  <c r="T866" i="1"/>
  <c r="Y866" i="1"/>
  <c r="AA866" i="1"/>
  <c r="AE866" i="1"/>
  <c r="AF866" i="1"/>
  <c r="AG866" i="1"/>
  <c r="AH866" i="1" s="1"/>
  <c r="AJ866" i="1"/>
  <c r="AK866" i="1"/>
  <c r="AL866" i="1"/>
  <c r="AM866" i="1"/>
  <c r="AN866" i="1" s="1"/>
  <c r="AP866" i="1"/>
  <c r="AQ866" i="1"/>
  <c r="AR866" i="1"/>
  <c r="AS866" i="1"/>
  <c r="AT866" i="1" s="1"/>
  <c r="AV866" i="1"/>
  <c r="AY866" i="1"/>
  <c r="BB866" i="1"/>
  <c r="BD866" i="1"/>
  <c r="BI866" i="1"/>
  <c r="BP866" i="1"/>
  <c r="BT866" i="1"/>
  <c r="BV866" i="1"/>
  <c r="BZ866" i="1"/>
  <c r="CB866" i="1"/>
  <c r="CG866" i="1"/>
  <c r="N866" i="1"/>
  <c r="S866" i="1"/>
  <c r="U866" i="1"/>
  <c r="V866" i="1" s="1"/>
  <c r="X866" i="1"/>
  <c r="Z866" i="1"/>
  <c r="AD866" i="1"/>
  <c r="AW866" i="1"/>
  <c r="AX866" i="1"/>
  <c r="BC866" i="1"/>
  <c r="BE866" i="1"/>
  <c r="BF866" i="1" s="1"/>
  <c r="BH866" i="1"/>
  <c r="BK866" i="1" s="1"/>
  <c r="BJ866" i="1"/>
  <c r="BN866" i="1"/>
  <c r="BO866" i="1"/>
  <c r="BQ866" i="1"/>
  <c r="BR866" i="1" s="1"/>
  <c r="BU866" i="1"/>
  <c r="BW866" i="1"/>
  <c r="BX866" i="1" s="1"/>
  <c r="CA866" i="1"/>
  <c r="CC866" i="1"/>
  <c r="CD866" i="1" s="1"/>
  <c r="CI866" i="1"/>
  <c r="K866" i="1"/>
  <c r="M866" i="1"/>
  <c r="P866" i="1"/>
  <c r="R866" i="1"/>
  <c r="CC865" i="1"/>
  <c r="CB865" i="1"/>
  <c r="BZ865" i="1"/>
  <c r="CA865" i="1"/>
  <c r="BW865" i="1"/>
  <c r="K865" i="1"/>
  <c r="M865" i="1"/>
  <c r="R865" i="1"/>
  <c r="U865" i="1"/>
  <c r="X865" i="1"/>
  <c r="Z865" i="1"/>
  <c r="AD865" i="1"/>
  <c r="AG865" i="1"/>
  <c r="AK865" i="1"/>
  <c r="AM865" i="1"/>
  <c r="AP865" i="1"/>
  <c r="AR865" i="1"/>
  <c r="BT865" i="1"/>
  <c r="AV865" i="1"/>
  <c r="AX865" i="1"/>
  <c r="AY865" i="1"/>
  <c r="AZ865" i="1" s="1"/>
  <c r="BB865" i="1"/>
  <c r="BD865" i="1"/>
  <c r="BH865" i="1"/>
  <c r="BK865" i="1" s="1"/>
  <c r="BJ865" i="1"/>
  <c r="BN865" i="1"/>
  <c r="N865" i="1"/>
  <c r="O865" i="1" s="1"/>
  <c r="P865" i="1"/>
  <c r="S865" i="1"/>
  <c r="T865" i="1"/>
  <c r="Y865" i="1"/>
  <c r="AA865" i="1"/>
  <c r="AB865" i="1" s="1"/>
  <c r="AE865" i="1"/>
  <c r="BU865" i="1"/>
  <c r="BP865" i="1"/>
  <c r="BQ865" i="1"/>
  <c r="BR865" i="1" s="1"/>
  <c r="BO865" i="1"/>
  <c r="BI865" i="1"/>
  <c r="BE865" i="1"/>
  <c r="BF865" i="1" s="1"/>
  <c r="BC865" i="1"/>
  <c r="BV865" i="1"/>
  <c r="AW865" i="1"/>
  <c r="AS865" i="1"/>
  <c r="AT865" i="1" s="1"/>
  <c r="AQ865" i="1"/>
  <c r="AL865" i="1"/>
  <c r="AJ865" i="1"/>
  <c r="AF865" i="1"/>
  <c r="CI865" i="1"/>
  <c r="CG865" i="1"/>
  <c r="CJ865" i="1" s="1"/>
  <c r="AL864" i="1"/>
  <c r="BJ864" i="1"/>
  <c r="BN864" i="1"/>
  <c r="BW864" i="1"/>
  <c r="BU864" i="1"/>
  <c r="AJ864" i="1"/>
  <c r="AP864" i="1"/>
  <c r="BO864" i="1"/>
  <c r="BQ864" i="1"/>
  <c r="BT864" i="1"/>
  <c r="BV864" i="1"/>
  <c r="BZ864" i="1"/>
  <c r="CA864" i="1"/>
  <c r="CB864" i="1"/>
  <c r="CC864" i="1"/>
  <c r="CD864" i="1" s="1"/>
  <c r="CG864" i="1"/>
  <c r="N864" i="1"/>
  <c r="P864" i="1"/>
  <c r="R864" i="1"/>
  <c r="T864" i="1"/>
  <c r="X864" i="1"/>
  <c r="Z864" i="1"/>
  <c r="AD864" i="1"/>
  <c r="BP864" i="1"/>
  <c r="CI864" i="1"/>
  <c r="K864" i="1"/>
  <c r="M864" i="1"/>
  <c r="S864" i="1"/>
  <c r="U864" i="1"/>
  <c r="V864" i="1" s="1"/>
  <c r="Y864" i="1"/>
  <c r="AA864" i="1"/>
  <c r="AB864" i="1" s="1"/>
  <c r="AF864" i="1"/>
  <c r="AG864" i="1"/>
  <c r="AH864" i="1" s="1"/>
  <c r="AK864" i="1"/>
  <c r="AM864" i="1"/>
  <c r="AN864" i="1" s="1"/>
  <c r="AQ864" i="1"/>
  <c r="AR864" i="1"/>
  <c r="AS864" i="1"/>
  <c r="AT864" i="1" s="1"/>
  <c r="AV864" i="1"/>
  <c r="AW864" i="1"/>
  <c r="AX864" i="1"/>
  <c r="AY864" i="1"/>
  <c r="AZ864" i="1" s="1"/>
  <c r="BB864" i="1"/>
  <c r="BC864" i="1"/>
  <c r="BD864" i="1"/>
  <c r="BE864" i="1"/>
  <c r="BF864" i="1" s="1"/>
  <c r="AE864" i="1"/>
  <c r="BH864" i="1"/>
  <c r="BK864" i="1" s="1"/>
  <c r="BL864" i="1" s="1"/>
  <c r="BI864" i="1"/>
  <c r="BD863" i="1"/>
  <c r="BC863" i="1"/>
  <c r="BB863" i="1"/>
  <c r="AY863" i="1"/>
  <c r="CI863" i="1"/>
  <c r="K863" i="1"/>
  <c r="M863" i="1"/>
  <c r="N863" i="1"/>
  <c r="O863" i="1" s="1"/>
  <c r="P863" i="1"/>
  <c r="R863" i="1"/>
  <c r="S863" i="1"/>
  <c r="T863" i="1"/>
  <c r="U863" i="1"/>
  <c r="V863" i="1" s="1"/>
  <c r="X863" i="1"/>
  <c r="Y863" i="1"/>
  <c r="Z863" i="1"/>
  <c r="AA863" i="1"/>
  <c r="AB863" i="1" s="1"/>
  <c r="AD863" i="1"/>
  <c r="AF863" i="1"/>
  <c r="AG863" i="1"/>
  <c r="AH863" i="1" s="1"/>
  <c r="AJ863" i="1"/>
  <c r="AK863" i="1"/>
  <c r="AL863" i="1"/>
  <c r="AM863" i="1"/>
  <c r="AN863" i="1" s="1"/>
  <c r="AP863" i="1"/>
  <c r="AQ863" i="1"/>
  <c r="AR863" i="1"/>
  <c r="AS863" i="1"/>
  <c r="AT863" i="1" s="1"/>
  <c r="AV863" i="1"/>
  <c r="AW863" i="1"/>
  <c r="AX863" i="1"/>
  <c r="BE863" i="1"/>
  <c r="BF863" i="1" s="1"/>
  <c r="AE863" i="1"/>
  <c r="BH863" i="1"/>
  <c r="BK863" i="1" s="1"/>
  <c r="BI863" i="1"/>
  <c r="BJ863" i="1"/>
  <c r="BN863" i="1"/>
  <c r="BO863" i="1"/>
  <c r="BP863" i="1"/>
  <c r="BQ863" i="1"/>
  <c r="BR863" i="1" s="1"/>
  <c r="BT863" i="1"/>
  <c r="BU863" i="1"/>
  <c r="BV863" i="1"/>
  <c r="BW863" i="1"/>
  <c r="BX863" i="1" s="1"/>
  <c r="BZ863" i="1"/>
  <c r="CA863" i="1"/>
  <c r="CB863" i="1"/>
  <c r="CC863" i="1"/>
  <c r="CD863" i="1" s="1"/>
  <c r="CG863" i="1"/>
  <c r="CJ863" i="1" s="1"/>
  <c r="S862" i="1"/>
  <c r="R862" i="1"/>
  <c r="P862" i="1"/>
  <c r="N862" i="1"/>
  <c r="M862" i="1"/>
  <c r="AR862" i="1"/>
  <c r="BN862" i="1"/>
  <c r="CI862" i="1"/>
  <c r="CG862" i="1"/>
  <c r="CJ862" i="1" s="1"/>
  <c r="CC862" i="1"/>
  <c r="CB862" i="1"/>
  <c r="CA862" i="1"/>
  <c r="BZ862" i="1"/>
  <c r="BW862" i="1"/>
  <c r="BV862" i="1"/>
  <c r="BU862" i="1"/>
  <c r="BT862" i="1"/>
  <c r="BQ862" i="1"/>
  <c r="BP862" i="1"/>
  <c r="BO862" i="1"/>
  <c r="BJ862" i="1"/>
  <c r="BI862" i="1"/>
  <c r="BH862" i="1"/>
  <c r="BK862" i="1" s="1"/>
  <c r="BL862" i="1" s="1"/>
  <c r="BE862" i="1"/>
  <c r="K862" i="1"/>
  <c r="AM862" i="1"/>
  <c r="AP862" i="1"/>
  <c r="AQ862" i="1"/>
  <c r="BD862" i="1"/>
  <c r="BC862" i="1"/>
  <c r="BB862" i="1"/>
  <c r="AY862" i="1"/>
  <c r="AX862" i="1"/>
  <c r="AW862" i="1"/>
  <c r="AV862" i="1"/>
  <c r="AS862" i="1"/>
  <c r="AT862" i="1" s="1"/>
  <c r="AL862" i="1"/>
  <c r="AK862" i="1"/>
  <c r="AJ862" i="1"/>
  <c r="AG862" i="1"/>
  <c r="AF862" i="1"/>
  <c r="AE862" i="1"/>
  <c r="AD862" i="1"/>
  <c r="AA862" i="1"/>
  <c r="Z862" i="1"/>
  <c r="Y862" i="1"/>
  <c r="X862" i="1"/>
  <c r="U862" i="1"/>
  <c r="T862" i="1"/>
  <c r="AL861" i="1"/>
  <c r="BB861" i="1"/>
  <c r="K861" i="1"/>
  <c r="AS861" i="1"/>
  <c r="M861" i="1"/>
  <c r="P861" i="1"/>
  <c r="R861" i="1"/>
  <c r="T861" i="1"/>
  <c r="X861" i="1"/>
  <c r="Z861" i="1"/>
  <c r="AD861" i="1"/>
  <c r="AF861" i="1"/>
  <c r="AJ861" i="1"/>
  <c r="AQ861" i="1"/>
  <c r="BZ861" i="1"/>
  <c r="BV861" i="1"/>
  <c r="BP861" i="1"/>
  <c r="BN861" i="1"/>
  <c r="BJ861" i="1"/>
  <c r="BI861" i="1"/>
  <c r="BE861" i="1"/>
  <c r="BC861" i="1"/>
  <c r="AY861" i="1"/>
  <c r="AV861" i="1"/>
  <c r="AE861" i="1"/>
  <c r="N861" i="1"/>
  <c r="O861" i="1" s="1"/>
  <c r="S861" i="1"/>
  <c r="U861" i="1"/>
  <c r="V861" i="1" s="1"/>
  <c r="Y861" i="1"/>
  <c r="AA861" i="1"/>
  <c r="AB861" i="1" s="1"/>
  <c r="AG861" i="1"/>
  <c r="AH861" i="1" s="1"/>
  <c r="AK861" i="1"/>
  <c r="AM861" i="1"/>
  <c r="AN861" i="1" s="1"/>
  <c r="AP861" i="1"/>
  <c r="AR861" i="1"/>
  <c r="AW861" i="1"/>
  <c r="AX861" i="1"/>
  <c r="BD861" i="1"/>
  <c r="BH861" i="1"/>
  <c r="BK861" i="1" s="1"/>
  <c r="BL861" i="1" s="1"/>
  <c r="BO861" i="1"/>
  <c r="BQ861" i="1"/>
  <c r="BR861" i="1" s="1"/>
  <c r="BT861" i="1"/>
  <c r="BU861" i="1"/>
  <c r="BW861" i="1"/>
  <c r="BX861" i="1" s="1"/>
  <c r="CA861" i="1"/>
  <c r="CB861" i="1"/>
  <c r="CC861" i="1"/>
  <c r="CD861" i="1" s="1"/>
  <c r="CG861" i="1"/>
  <c r="CI861" i="1"/>
  <c r="CG860" i="1"/>
  <c r="CI860" i="1" s="1"/>
  <c r="CJ860" i="1" s="1"/>
  <c r="CC860" i="1"/>
  <c r="CB860" i="1"/>
  <c r="BZ860" i="1"/>
  <c r="BV860" i="1"/>
  <c r="BT860" i="1"/>
  <c r="BO860" i="1"/>
  <c r="BH860" i="1"/>
  <c r="BK860" i="1" s="1"/>
  <c r="BD860" i="1"/>
  <c r="CA860" i="1"/>
  <c r="BB860" i="1"/>
  <c r="AX860" i="1"/>
  <c r="AV860" i="1"/>
  <c r="AP860" i="1"/>
  <c r="AL860" i="1"/>
  <c r="AJ860" i="1"/>
  <c r="AE860" i="1"/>
  <c r="AA860" i="1"/>
  <c r="Y860" i="1"/>
  <c r="U860" i="1"/>
  <c r="S860" i="1"/>
  <c r="M860" i="1"/>
  <c r="K860" i="1"/>
  <c r="AW860" i="1"/>
  <c r="N860" i="1"/>
  <c r="O860" i="1" s="1"/>
  <c r="P860" i="1"/>
  <c r="T860" i="1"/>
  <c r="X860" i="1"/>
  <c r="Z860" i="1"/>
  <c r="AD860" i="1"/>
  <c r="AF860" i="1"/>
  <c r="AG860" i="1"/>
  <c r="AH860" i="1" s="1"/>
  <c r="AK860" i="1"/>
  <c r="AM860" i="1"/>
  <c r="AN860" i="1" s="1"/>
  <c r="R860" i="1"/>
  <c r="AQ860" i="1"/>
  <c r="AS860" i="1"/>
  <c r="AY860" i="1"/>
  <c r="AZ860" i="1" s="1"/>
  <c r="BC860" i="1"/>
  <c r="BE860" i="1"/>
  <c r="BF860" i="1" s="1"/>
  <c r="BI860" i="1"/>
  <c r="BJ860" i="1"/>
  <c r="BN860" i="1"/>
  <c r="BP860" i="1"/>
  <c r="BQ860" i="1"/>
  <c r="BR860" i="1" s="1"/>
  <c r="BU860" i="1"/>
  <c r="BW860" i="1"/>
  <c r="BX860" i="1" s="1"/>
  <c r="AR860" i="1"/>
  <c r="CI859" i="1"/>
  <c r="CG859" i="1"/>
  <c r="CJ859" i="1" s="1"/>
  <c r="CC859" i="1"/>
  <c r="CB859" i="1"/>
  <c r="CA859" i="1"/>
  <c r="BZ859" i="1"/>
  <c r="BW859" i="1"/>
  <c r="BV859" i="1"/>
  <c r="BU859" i="1"/>
  <c r="BT859" i="1"/>
  <c r="BQ859" i="1"/>
  <c r="BP859" i="1"/>
  <c r="BO859" i="1"/>
  <c r="BJ859" i="1"/>
  <c r="BI859" i="1"/>
  <c r="BE859" i="1"/>
  <c r="BD859" i="1"/>
  <c r="BC859" i="1"/>
  <c r="BB859" i="1"/>
  <c r="AY859" i="1"/>
  <c r="AX859" i="1"/>
  <c r="AW859" i="1"/>
  <c r="AV859" i="1"/>
  <c r="AS859" i="1"/>
  <c r="AR859" i="1"/>
  <c r="AQ859" i="1"/>
  <c r="AP859" i="1"/>
  <c r="AM859" i="1"/>
  <c r="AL859" i="1"/>
  <c r="AK859" i="1"/>
  <c r="AJ859" i="1"/>
  <c r="AG859" i="1"/>
  <c r="AF859" i="1"/>
  <c r="AE859" i="1"/>
  <c r="AD859" i="1"/>
  <c r="AA859" i="1"/>
  <c r="Z859" i="1"/>
  <c r="Y859" i="1"/>
  <c r="X859" i="1"/>
  <c r="U859" i="1"/>
  <c r="T859" i="1"/>
  <c r="S859" i="1"/>
  <c r="R859" i="1"/>
  <c r="P859" i="1"/>
  <c r="N859" i="1"/>
  <c r="M859" i="1"/>
  <c r="K859" i="1"/>
  <c r="BN859" i="1"/>
  <c r="BH859" i="1"/>
  <c r="BK859" i="1" s="1"/>
  <c r="BL859" i="1" s="1"/>
  <c r="BD858" i="1"/>
  <c r="BC858" i="1"/>
  <c r="BB858" i="1"/>
  <c r="AY858" i="1"/>
  <c r="AX858" i="1"/>
  <c r="AW858" i="1"/>
  <c r="AV858" i="1"/>
  <c r="BE858" i="1"/>
  <c r="BF858" i="1" s="1"/>
  <c r="AS858" i="1"/>
  <c r="AR858" i="1"/>
  <c r="AQ858" i="1"/>
  <c r="AP858" i="1"/>
  <c r="K858" i="1"/>
  <c r="M858" i="1"/>
  <c r="N858" i="1"/>
  <c r="O858" i="1" s="1"/>
  <c r="R858" i="1"/>
  <c r="AM858" i="1"/>
  <c r="S858" i="1"/>
  <c r="T858" i="1"/>
  <c r="CI858" i="1"/>
  <c r="CG858" i="1"/>
  <c r="CJ858" i="1" s="1"/>
  <c r="CC858" i="1"/>
  <c r="CB858" i="1"/>
  <c r="CA858" i="1"/>
  <c r="BZ858" i="1"/>
  <c r="BH858" i="1"/>
  <c r="BK858" i="1" s="1"/>
  <c r="BW858" i="1"/>
  <c r="BV858" i="1"/>
  <c r="BT858" i="1"/>
  <c r="BQ858" i="1"/>
  <c r="BP858" i="1"/>
  <c r="BO858" i="1"/>
  <c r="BN858" i="1"/>
  <c r="BJ858" i="1"/>
  <c r="BI858" i="1"/>
  <c r="AL858" i="1"/>
  <c r="BU858" i="1"/>
  <c r="AK858" i="1"/>
  <c r="AJ858" i="1"/>
  <c r="AG858" i="1"/>
  <c r="AE858" i="1"/>
  <c r="AD858" i="1"/>
  <c r="AA858" i="1"/>
  <c r="Z858" i="1"/>
  <c r="Y858" i="1"/>
  <c r="X858" i="1"/>
  <c r="U858" i="1"/>
  <c r="V858" i="1" s="1"/>
  <c r="P858" i="1"/>
  <c r="AF858" i="1"/>
  <c r="AP857" i="1"/>
  <c r="M857" i="1"/>
  <c r="P857" i="1"/>
  <c r="R857" i="1"/>
  <c r="X857" i="1"/>
  <c r="Y857" i="1"/>
  <c r="Z857" i="1"/>
  <c r="AA857" i="1"/>
  <c r="AB857" i="1" s="1"/>
  <c r="AD857" i="1"/>
  <c r="AE857" i="1"/>
  <c r="AF857" i="1"/>
  <c r="AK857" i="1"/>
  <c r="AQ857" i="1"/>
  <c r="AR857" i="1"/>
  <c r="AS857" i="1"/>
  <c r="AT857" i="1" s="1"/>
  <c r="AV857" i="1"/>
  <c r="BQ857" i="1"/>
  <c r="K857" i="1"/>
  <c r="AG857" i="1"/>
  <c r="AH857" i="1" s="1"/>
  <c r="CI857" i="1"/>
  <c r="CG857" i="1"/>
  <c r="CJ857" i="1" s="1"/>
  <c r="CC857" i="1"/>
  <c r="AJ857" i="1"/>
  <c r="CB857" i="1"/>
  <c r="AL857" i="1"/>
  <c r="AM857" i="1"/>
  <c r="AN857" i="1" s="1"/>
  <c r="CA857" i="1"/>
  <c r="BZ857" i="1"/>
  <c r="BW857" i="1"/>
  <c r="BV857" i="1"/>
  <c r="BU857" i="1"/>
  <c r="BT857" i="1"/>
  <c r="BP857" i="1"/>
  <c r="BO857" i="1"/>
  <c r="BN857" i="1"/>
  <c r="BJ857" i="1"/>
  <c r="BI857" i="1"/>
  <c r="AW857" i="1"/>
  <c r="BH857" i="1"/>
  <c r="BK857" i="1" s="1"/>
  <c r="BL857" i="1" s="1"/>
  <c r="AX857" i="1"/>
  <c r="AY857" i="1"/>
  <c r="AZ857" i="1" s="1"/>
  <c r="BB857" i="1"/>
  <c r="BC857" i="1"/>
  <c r="BD857" i="1"/>
  <c r="BE857" i="1"/>
  <c r="BF857" i="1" s="1"/>
  <c r="U857" i="1"/>
  <c r="T857" i="1"/>
  <c r="S857" i="1"/>
  <c r="N857" i="1"/>
  <c r="O857" i="1" s="1"/>
  <c r="N856" i="1"/>
  <c r="K856" i="1"/>
  <c r="CI856" i="1"/>
  <c r="CG856" i="1"/>
  <c r="CJ856" i="1" s="1"/>
  <c r="CC856" i="1"/>
  <c r="CB856" i="1"/>
  <c r="CA856" i="1"/>
  <c r="BZ856" i="1"/>
  <c r="BW856" i="1"/>
  <c r="BV856" i="1"/>
  <c r="BU856" i="1"/>
  <c r="BT856" i="1"/>
  <c r="BQ856" i="1"/>
  <c r="BP856" i="1"/>
  <c r="BO856" i="1"/>
  <c r="BN856" i="1"/>
  <c r="BI856" i="1"/>
  <c r="BH856" i="1"/>
  <c r="BK856" i="1" s="1"/>
  <c r="BE856" i="1"/>
  <c r="BD856" i="1"/>
  <c r="BC856" i="1"/>
  <c r="BB856" i="1"/>
  <c r="AY856" i="1"/>
  <c r="AX856" i="1"/>
  <c r="AW856" i="1"/>
  <c r="AV856" i="1"/>
  <c r="AS856" i="1"/>
  <c r="AM856" i="1"/>
  <c r="AL856" i="1"/>
  <c r="AK856" i="1"/>
  <c r="AJ856" i="1"/>
  <c r="AF856" i="1"/>
  <c r="AE856" i="1"/>
  <c r="AD856" i="1"/>
  <c r="AA856" i="1"/>
  <c r="Z856" i="1"/>
  <c r="Y856" i="1"/>
  <c r="X856" i="1"/>
  <c r="U856" i="1"/>
  <c r="T856" i="1"/>
  <c r="S856" i="1"/>
  <c r="R856" i="1"/>
  <c r="P856" i="1"/>
  <c r="M856" i="1"/>
  <c r="BJ856" i="1"/>
  <c r="AR856" i="1"/>
  <c r="AQ856" i="1"/>
  <c r="AP856" i="1"/>
  <c r="AG856" i="1"/>
  <c r="AH856" i="1" s="1"/>
  <c r="P855" i="1"/>
  <c r="R855" i="1"/>
  <c r="S855" i="1"/>
  <c r="U855" i="1"/>
  <c r="Y855" i="1"/>
  <c r="AA855" i="1"/>
  <c r="AD855" i="1"/>
  <c r="AF855" i="1"/>
  <c r="AJ855" i="1"/>
  <c r="AM855" i="1"/>
  <c r="AQ855" i="1"/>
  <c r="AS855" i="1"/>
  <c r="AV855" i="1"/>
  <c r="AY855" i="1"/>
  <c r="BC855" i="1"/>
  <c r="CI855" i="1"/>
  <c r="CG855" i="1"/>
  <c r="CJ855" i="1" s="1"/>
  <c r="CC855" i="1"/>
  <c r="CA855" i="1"/>
  <c r="BZ855" i="1"/>
  <c r="BV855" i="1"/>
  <c r="BT855" i="1"/>
  <c r="BP855" i="1"/>
  <c r="BN855" i="1"/>
  <c r="BJ855" i="1"/>
  <c r="BH855" i="1"/>
  <c r="BK855" i="1" s="1"/>
  <c r="BL855" i="1" s="1"/>
  <c r="BE855" i="1"/>
  <c r="AX855" i="1"/>
  <c r="AW855" i="1"/>
  <c r="AR855" i="1"/>
  <c r="AP855" i="1"/>
  <c r="AK855" i="1"/>
  <c r="AG855" i="1"/>
  <c r="AH855" i="1" s="1"/>
  <c r="AE855" i="1"/>
  <c r="Z855" i="1"/>
  <c r="X855" i="1"/>
  <c r="T855" i="1"/>
  <c r="M855" i="1"/>
  <c r="K855" i="1"/>
  <c r="BD855" i="1"/>
  <c r="BI855" i="1"/>
  <c r="BO855" i="1"/>
  <c r="BQ855" i="1"/>
  <c r="BR855" i="1" s="1"/>
  <c r="BU855" i="1"/>
  <c r="BW855" i="1"/>
  <c r="BX855" i="1" s="1"/>
  <c r="CB855" i="1"/>
  <c r="BB855" i="1"/>
  <c r="AL855" i="1"/>
  <c r="N855" i="1"/>
  <c r="O855" i="1" s="1"/>
  <c r="BO854" i="1"/>
  <c r="AK854" i="1"/>
  <c r="AG854" i="1"/>
  <c r="AE854" i="1"/>
  <c r="AA854" i="1"/>
  <c r="Y854" i="1"/>
  <c r="CI854" i="1"/>
  <c r="CG854" i="1"/>
  <c r="CJ854" i="1" s="1"/>
  <c r="CB854" i="1"/>
  <c r="U854" i="1"/>
  <c r="S854" i="1"/>
  <c r="BC854" i="1"/>
  <c r="BB854" i="1"/>
  <c r="M854" i="1"/>
  <c r="CA854" i="1"/>
  <c r="BZ854" i="1"/>
  <c r="BW854" i="1"/>
  <c r="BV854" i="1"/>
  <c r="BT854" i="1"/>
  <c r="BP854" i="1"/>
  <c r="BN854" i="1"/>
  <c r="BJ854" i="1"/>
  <c r="BH854" i="1"/>
  <c r="BK854" i="1" s="1"/>
  <c r="BL854" i="1" s="1"/>
  <c r="BD854" i="1"/>
  <c r="K854" i="1"/>
  <c r="AX854" i="1"/>
  <c r="CC854" i="1"/>
  <c r="CD854" i="1" s="1"/>
  <c r="BU854" i="1"/>
  <c r="BQ854" i="1"/>
  <c r="BR854" i="1" s="1"/>
  <c r="AW854" i="1"/>
  <c r="BI854" i="1"/>
  <c r="BE854" i="1"/>
  <c r="BF854" i="1" s="1"/>
  <c r="AY854" i="1"/>
  <c r="AZ854" i="1" s="1"/>
  <c r="AV854" i="1"/>
  <c r="AR854" i="1"/>
  <c r="AP854" i="1"/>
  <c r="AM854" i="1"/>
  <c r="AJ854" i="1"/>
  <c r="AF854" i="1"/>
  <c r="AD854" i="1"/>
  <c r="Z854" i="1"/>
  <c r="X854" i="1"/>
  <c r="T854" i="1"/>
  <c r="R854" i="1"/>
  <c r="P854" i="1"/>
  <c r="N854" i="1"/>
  <c r="O854" i="1" s="1"/>
  <c r="AS854" i="1"/>
  <c r="AT854" i="1" s="1"/>
  <c r="AQ854" i="1"/>
  <c r="AL854" i="1"/>
  <c r="AR853" i="1"/>
  <c r="BE853" i="1"/>
  <c r="BD853" i="1"/>
  <c r="BC853" i="1"/>
  <c r="AL853" i="1"/>
  <c r="N853" i="1"/>
  <c r="P853" i="1"/>
  <c r="R853" i="1"/>
  <c r="Y853" i="1"/>
  <c r="T853" i="1"/>
  <c r="AK853" i="1"/>
  <c r="AM853" i="1"/>
  <c r="AN853" i="1" s="1"/>
  <c r="AQ853" i="1"/>
  <c r="AS853" i="1"/>
  <c r="AT853" i="1" s="1"/>
  <c r="AV853" i="1"/>
  <c r="AW853" i="1"/>
  <c r="AX853" i="1"/>
  <c r="AY853" i="1"/>
  <c r="AZ853" i="1" s="1"/>
  <c r="BB853" i="1"/>
  <c r="AA853" i="1"/>
  <c r="BH853" i="1"/>
  <c r="BK853" i="1" s="1"/>
  <c r="BI853" i="1"/>
  <c r="K853" i="1"/>
  <c r="M853" i="1"/>
  <c r="S853" i="1"/>
  <c r="U853" i="1"/>
  <c r="V853" i="1" s="1"/>
  <c r="X853" i="1"/>
  <c r="Z853" i="1"/>
  <c r="AD853" i="1"/>
  <c r="AF853" i="1"/>
  <c r="AJ853" i="1"/>
  <c r="AE853" i="1"/>
  <c r="AG853" i="1"/>
  <c r="AH853" i="1" s="1"/>
  <c r="CI853" i="1"/>
  <c r="CG853" i="1"/>
  <c r="CJ853" i="1" s="1"/>
  <c r="CC853" i="1"/>
  <c r="CB853" i="1"/>
  <c r="CA853" i="1"/>
  <c r="BZ853" i="1"/>
  <c r="BW853" i="1"/>
  <c r="BV853" i="1"/>
  <c r="BU853" i="1"/>
  <c r="AP853" i="1"/>
  <c r="BT853" i="1"/>
  <c r="BQ853" i="1"/>
  <c r="BP853" i="1"/>
  <c r="BO853" i="1"/>
  <c r="BN853" i="1"/>
  <c r="BJ853" i="1"/>
  <c r="BV852" i="1"/>
  <c r="BW852" i="1"/>
  <c r="BX852" i="1" s="1"/>
  <c r="BZ852" i="1"/>
  <c r="CA852" i="1"/>
  <c r="CB852" i="1"/>
  <c r="CC852" i="1"/>
  <c r="CD852" i="1" s="1"/>
  <c r="CG852" i="1"/>
  <c r="CI852" i="1"/>
  <c r="AM852" i="1"/>
  <c r="AL852" i="1"/>
  <c r="AK852" i="1"/>
  <c r="AJ852" i="1"/>
  <c r="AG852" i="1"/>
  <c r="AF852" i="1"/>
  <c r="AE852" i="1"/>
  <c r="BU852" i="1"/>
  <c r="AA852" i="1"/>
  <c r="Z852" i="1"/>
  <c r="Y852" i="1"/>
  <c r="X852" i="1"/>
  <c r="U852" i="1"/>
  <c r="T852" i="1"/>
  <c r="S852" i="1"/>
  <c r="R852" i="1"/>
  <c r="P852" i="1"/>
  <c r="N852" i="1"/>
  <c r="M852" i="1"/>
  <c r="AW852" i="1"/>
  <c r="AD852" i="1"/>
  <c r="AX852" i="1"/>
  <c r="AY852" i="1"/>
  <c r="AZ852" i="1" s="1"/>
  <c r="BB852" i="1"/>
  <c r="BC852" i="1"/>
  <c r="K852" i="1"/>
  <c r="BD852" i="1"/>
  <c r="BE852" i="1"/>
  <c r="BF852" i="1" s="1"/>
  <c r="BH852" i="1"/>
  <c r="BK852" i="1" s="1"/>
  <c r="BI852" i="1"/>
  <c r="BJ852" i="1"/>
  <c r="AV852" i="1"/>
  <c r="BN852" i="1"/>
  <c r="BO852" i="1"/>
  <c r="BP852" i="1"/>
  <c r="BQ852" i="1"/>
  <c r="BR852" i="1" s="1"/>
  <c r="BT852" i="1"/>
  <c r="AS852" i="1"/>
  <c r="AR852" i="1"/>
  <c r="AQ852" i="1"/>
  <c r="AP852" i="1"/>
  <c r="U851" i="1"/>
  <c r="S851" i="1"/>
  <c r="P851" i="1"/>
  <c r="N851" i="1"/>
  <c r="R851" i="1"/>
  <c r="T851" i="1"/>
  <c r="Y851" i="1"/>
  <c r="AD851" i="1"/>
  <c r="AF851" i="1"/>
  <c r="AG851" i="1"/>
  <c r="AH851" i="1" s="1"/>
  <c r="AJ851" i="1"/>
  <c r="AK851" i="1"/>
  <c r="AL851" i="1"/>
  <c r="AM851" i="1"/>
  <c r="AN851" i="1" s="1"/>
  <c r="AP851" i="1"/>
  <c r="AQ851" i="1"/>
  <c r="AR851" i="1"/>
  <c r="AS851" i="1"/>
  <c r="AT851" i="1" s="1"/>
  <c r="AV851" i="1"/>
  <c r="AW851" i="1"/>
  <c r="AX851" i="1"/>
  <c r="AY851" i="1"/>
  <c r="AZ851" i="1" s="1"/>
  <c r="BC851" i="1"/>
  <c r="BE851" i="1"/>
  <c r="BI851" i="1"/>
  <c r="BP851" i="1"/>
  <c r="BT851" i="1"/>
  <c r="BV851" i="1"/>
  <c r="BZ851" i="1"/>
  <c r="CA851" i="1"/>
  <c r="CB851" i="1"/>
  <c r="CC851" i="1"/>
  <c r="CD851" i="1" s="1"/>
  <c r="CG851" i="1"/>
  <c r="M851" i="1"/>
  <c r="K851" i="1"/>
  <c r="AA851" i="1"/>
  <c r="X851" i="1"/>
  <c r="Z851" i="1"/>
  <c r="AE851" i="1"/>
  <c r="BB851" i="1"/>
  <c r="BD851" i="1"/>
  <c r="BH851" i="1"/>
  <c r="BK851" i="1" s="1"/>
  <c r="BJ851" i="1"/>
  <c r="BN851" i="1"/>
  <c r="BO851" i="1"/>
  <c r="BQ851" i="1"/>
  <c r="BR851" i="1" s="1"/>
  <c r="BU851" i="1"/>
  <c r="BW851" i="1"/>
  <c r="BX851" i="1" s="1"/>
  <c r="CI851" i="1"/>
  <c r="AF850" i="1"/>
  <c r="AG850" i="1"/>
  <c r="AH850" i="1" s="1"/>
  <c r="AJ850" i="1"/>
  <c r="AK850" i="1"/>
  <c r="AL850" i="1"/>
  <c r="AM850" i="1"/>
  <c r="AN850" i="1" s="1"/>
  <c r="AP850" i="1"/>
  <c r="AR850" i="1"/>
  <c r="AS850" i="1"/>
  <c r="AT850" i="1" s="1"/>
  <c r="AV850" i="1"/>
  <c r="AW850" i="1"/>
  <c r="AX850" i="1"/>
  <c r="AY850" i="1"/>
  <c r="AZ850" i="1" s="1"/>
  <c r="BB850" i="1"/>
  <c r="BC850" i="1"/>
  <c r="BD850" i="1"/>
  <c r="BE850" i="1"/>
  <c r="BF850" i="1" s="1"/>
  <c r="BH850" i="1"/>
  <c r="BK850" i="1" s="1"/>
  <c r="BI850" i="1"/>
  <c r="BJ850" i="1"/>
  <c r="BN850" i="1"/>
  <c r="BO850" i="1"/>
  <c r="BP850" i="1"/>
  <c r="BQ850" i="1"/>
  <c r="BR850" i="1" s="1"/>
  <c r="AQ850" i="1"/>
  <c r="BU850" i="1"/>
  <c r="BV850" i="1"/>
  <c r="BW850" i="1"/>
  <c r="BX850" i="1" s="1"/>
  <c r="BZ850" i="1"/>
  <c r="CA850" i="1"/>
  <c r="CB850" i="1"/>
  <c r="CC850" i="1"/>
  <c r="CD850" i="1" s="1"/>
  <c r="CG850" i="1"/>
  <c r="CI850" i="1"/>
  <c r="K850" i="1"/>
  <c r="M850" i="1"/>
  <c r="BT850" i="1"/>
  <c r="N850" i="1"/>
  <c r="O850" i="1" s="1"/>
  <c r="P850" i="1"/>
  <c r="R850" i="1"/>
  <c r="S850" i="1"/>
  <c r="T850" i="1"/>
  <c r="U850" i="1"/>
  <c r="V850" i="1" s="1"/>
  <c r="X850" i="1"/>
  <c r="Y850" i="1"/>
  <c r="Z850" i="1"/>
  <c r="AD850" i="1"/>
  <c r="AE850" i="1"/>
  <c r="AA850" i="1"/>
  <c r="AB850" i="1" s="1"/>
  <c r="AX849" i="1"/>
  <c r="AW849" i="1"/>
  <c r="AS849" i="1"/>
  <c r="AV849" i="1"/>
  <c r="AY849" i="1"/>
  <c r="AZ849" i="1" s="1"/>
  <c r="S849" i="1"/>
  <c r="K849" i="1"/>
  <c r="M849" i="1"/>
  <c r="N849" i="1"/>
  <c r="O849" i="1" s="1"/>
  <c r="P849" i="1"/>
  <c r="R849" i="1"/>
  <c r="AR849" i="1"/>
  <c r="T849" i="1"/>
  <c r="U849" i="1"/>
  <c r="V849" i="1" s="1"/>
  <c r="X849" i="1"/>
  <c r="BB849" i="1"/>
  <c r="BC849" i="1"/>
  <c r="BD849" i="1"/>
  <c r="BE849" i="1"/>
  <c r="BF849" i="1" s="1"/>
  <c r="BH849" i="1"/>
  <c r="BK849" i="1" s="1"/>
  <c r="BI849" i="1"/>
  <c r="BJ849" i="1"/>
  <c r="BN849" i="1"/>
  <c r="BO849" i="1"/>
  <c r="CI849" i="1"/>
  <c r="CG849" i="1"/>
  <c r="CJ849" i="1" s="1"/>
  <c r="CC849" i="1"/>
  <c r="CB849" i="1"/>
  <c r="CA849" i="1"/>
  <c r="BZ849" i="1"/>
  <c r="BW849" i="1"/>
  <c r="BP849" i="1"/>
  <c r="BV849" i="1"/>
  <c r="BU849" i="1"/>
  <c r="BT849" i="1"/>
  <c r="BQ849" i="1"/>
  <c r="BR849" i="1" s="1"/>
  <c r="Y849" i="1"/>
  <c r="Z849" i="1"/>
  <c r="AA849" i="1"/>
  <c r="AB849" i="1" s="1"/>
  <c r="AD849" i="1"/>
  <c r="AE849" i="1"/>
  <c r="AF849" i="1"/>
  <c r="AG849" i="1"/>
  <c r="AH849" i="1" s="1"/>
  <c r="AJ849" i="1"/>
  <c r="AK849" i="1"/>
  <c r="AL849" i="1"/>
  <c r="AM849" i="1"/>
  <c r="AN849" i="1" s="1"/>
  <c r="AP849" i="1"/>
  <c r="AQ849" i="1"/>
  <c r="CI848" i="1"/>
  <c r="CG848" i="1"/>
  <c r="CJ848" i="1" s="1"/>
  <c r="CC848" i="1"/>
  <c r="CB848" i="1"/>
  <c r="CA848" i="1"/>
  <c r="BZ848" i="1"/>
  <c r="BW848" i="1"/>
  <c r="BU848" i="1"/>
  <c r="BP848" i="1"/>
  <c r="BN848" i="1"/>
  <c r="BI848" i="1"/>
  <c r="BH848" i="1"/>
  <c r="BK848" i="1" s="1"/>
  <c r="BC848" i="1"/>
  <c r="AX848" i="1"/>
  <c r="AQ848" i="1"/>
  <c r="AL848" i="1"/>
  <c r="AK848" i="1"/>
  <c r="AG848" i="1"/>
  <c r="AE848" i="1"/>
  <c r="AA848" i="1"/>
  <c r="T848" i="1"/>
  <c r="P848" i="1"/>
  <c r="N848" i="1"/>
  <c r="K848" i="1"/>
  <c r="Z848" i="1"/>
  <c r="BO848" i="1"/>
  <c r="M848" i="1"/>
  <c r="R848" i="1"/>
  <c r="S848" i="1"/>
  <c r="U848" i="1"/>
  <c r="V848" i="1" s="1"/>
  <c r="X848" i="1"/>
  <c r="Y848" i="1"/>
  <c r="AD848" i="1"/>
  <c r="AF848" i="1"/>
  <c r="AJ848" i="1"/>
  <c r="AM848" i="1"/>
  <c r="AN848" i="1" s="1"/>
  <c r="AP848" i="1"/>
  <c r="AR848" i="1"/>
  <c r="AS848" i="1"/>
  <c r="AT848" i="1" s="1"/>
  <c r="AV848" i="1"/>
  <c r="AW848" i="1"/>
  <c r="AY848" i="1"/>
  <c r="AZ848" i="1" s="1"/>
  <c r="BB848" i="1"/>
  <c r="BD848" i="1"/>
  <c r="BE848" i="1"/>
  <c r="BF848" i="1" s="1"/>
  <c r="BJ848" i="1"/>
  <c r="BQ848" i="1"/>
  <c r="BR848" i="1" s="1"/>
  <c r="BT848" i="1"/>
  <c r="BV848" i="1"/>
  <c r="AY847" i="1"/>
  <c r="AX847" i="1"/>
  <c r="AV847" i="1"/>
  <c r="CC847" i="1"/>
  <c r="CB847" i="1"/>
  <c r="CA847" i="1"/>
  <c r="BZ847" i="1"/>
  <c r="T847" i="1"/>
  <c r="Z847" i="1"/>
  <c r="AD847" i="1"/>
  <c r="AG847" i="1"/>
  <c r="AJ847" i="1"/>
  <c r="AR847" i="1"/>
  <c r="S847" i="1"/>
  <c r="P847" i="1"/>
  <c r="M847" i="1"/>
  <c r="BW847" i="1"/>
  <c r="BV847" i="1"/>
  <c r="BU847" i="1"/>
  <c r="BT847" i="1"/>
  <c r="BQ847" i="1"/>
  <c r="BP847" i="1"/>
  <c r="BO847" i="1"/>
  <c r="BN847" i="1"/>
  <c r="U847" i="1"/>
  <c r="V847" i="1" s="1"/>
  <c r="BE847" i="1"/>
  <c r="BJ847" i="1"/>
  <c r="BI847" i="1"/>
  <c r="BH847" i="1"/>
  <c r="BK847" i="1" s="1"/>
  <c r="BL847" i="1" s="1"/>
  <c r="AA847" i="1"/>
  <c r="AB847" i="1" s="1"/>
  <c r="X847" i="1"/>
  <c r="BC847" i="1"/>
  <c r="BB847" i="1"/>
  <c r="BD847" i="1"/>
  <c r="AW847" i="1"/>
  <c r="AQ847" i="1"/>
  <c r="AL847" i="1"/>
  <c r="AF847" i="1"/>
  <c r="CG847" i="1"/>
  <c r="CI847" i="1"/>
  <c r="K847" i="1"/>
  <c r="N847" i="1"/>
  <c r="O847" i="1" s="1"/>
  <c r="R847" i="1"/>
  <c r="Y847" i="1"/>
  <c r="AE847" i="1"/>
  <c r="AK847" i="1"/>
  <c r="AM847" i="1"/>
  <c r="AN847" i="1" s="1"/>
  <c r="AP847" i="1"/>
  <c r="AS847" i="1"/>
  <c r="AT847" i="1" s="1"/>
  <c r="AX846" i="1"/>
  <c r="AR846" i="1"/>
  <c r="AP846" i="1"/>
  <c r="AL846" i="1"/>
  <c r="AJ846" i="1"/>
  <c r="AF846" i="1"/>
  <c r="AD846" i="1"/>
  <c r="Z846" i="1"/>
  <c r="Y846" i="1"/>
  <c r="U846" i="1"/>
  <c r="R846" i="1"/>
  <c r="P846" i="1"/>
  <c r="N846" i="1"/>
  <c r="AW846" i="1"/>
  <c r="AY846" i="1"/>
  <c r="AZ846" i="1" s="1"/>
  <c r="BE846" i="1"/>
  <c r="BI846" i="1"/>
  <c r="BO846" i="1"/>
  <c r="BP846" i="1"/>
  <c r="BT846" i="1"/>
  <c r="BU846" i="1"/>
  <c r="AQ846" i="1"/>
  <c r="BW846" i="1"/>
  <c r="BZ846" i="1"/>
  <c r="BB846" i="1"/>
  <c r="K846" i="1"/>
  <c r="M846" i="1"/>
  <c r="S846" i="1"/>
  <c r="AM846" i="1"/>
  <c r="AN846" i="1" s="1"/>
  <c r="BV846" i="1"/>
  <c r="T846" i="1"/>
  <c r="X846" i="1"/>
  <c r="AA846" i="1"/>
  <c r="AB846" i="1" s="1"/>
  <c r="AE846" i="1"/>
  <c r="AG846" i="1"/>
  <c r="AH846" i="1" s="1"/>
  <c r="AK846" i="1"/>
  <c r="CA846" i="1"/>
  <c r="CB846" i="1"/>
  <c r="AV846" i="1"/>
  <c r="CC846" i="1"/>
  <c r="CD846" i="1" s="1"/>
  <c r="CG846" i="1"/>
  <c r="CI846" i="1"/>
  <c r="BQ846" i="1"/>
  <c r="BR846" i="1" s="1"/>
  <c r="BN846" i="1"/>
  <c r="BJ846" i="1"/>
  <c r="AS846" i="1"/>
  <c r="AT846" i="1" s="1"/>
  <c r="BH846" i="1"/>
  <c r="BK846" i="1" s="1"/>
  <c r="BL846" i="1" s="1"/>
  <c r="BD846" i="1"/>
  <c r="BC846" i="1"/>
  <c r="BQ845" i="1"/>
  <c r="BT845" i="1"/>
  <c r="BU845" i="1"/>
  <c r="BV845" i="1"/>
  <c r="BW845" i="1"/>
  <c r="BX845" i="1" s="1"/>
  <c r="N845" i="1"/>
  <c r="BE845" i="1"/>
  <c r="CA845" i="1"/>
  <c r="CB845" i="1"/>
  <c r="CC845" i="1"/>
  <c r="CD845" i="1" s="1"/>
  <c r="BD845" i="1"/>
  <c r="BZ845" i="1"/>
  <c r="T845" i="1"/>
  <c r="R845" i="1"/>
  <c r="P845" i="1"/>
  <c r="Z845" i="1"/>
  <c r="CG845" i="1"/>
  <c r="CI845" i="1"/>
  <c r="AD845" i="1"/>
  <c r="AF845" i="1"/>
  <c r="BC845" i="1"/>
  <c r="BB845" i="1"/>
  <c r="AY845" i="1"/>
  <c r="AX845" i="1"/>
  <c r="AW845" i="1"/>
  <c r="AV845" i="1"/>
  <c r="AS845" i="1"/>
  <c r="AQ845" i="1"/>
  <c r="AM845" i="1"/>
  <c r="AK845" i="1"/>
  <c r="AG845" i="1"/>
  <c r="AH845" i="1" s="1"/>
  <c r="AJ845" i="1"/>
  <c r="AA845" i="1"/>
  <c r="AB845" i="1" s="1"/>
  <c r="Y845" i="1"/>
  <c r="U845" i="1"/>
  <c r="V845" i="1" s="1"/>
  <c r="S845" i="1"/>
  <c r="M845" i="1"/>
  <c r="K845" i="1"/>
  <c r="AL845" i="1"/>
  <c r="AP845" i="1"/>
  <c r="AR845" i="1"/>
  <c r="X845" i="1"/>
  <c r="BH845" i="1"/>
  <c r="BK845" i="1" s="1"/>
  <c r="BI845" i="1"/>
  <c r="BJ845" i="1"/>
  <c r="BN845" i="1"/>
  <c r="BO845" i="1"/>
  <c r="BP845" i="1"/>
  <c r="AE845" i="1"/>
  <c r="AV844" i="1"/>
  <c r="AX844" i="1"/>
  <c r="BB844" i="1"/>
  <c r="BE844" i="1"/>
  <c r="BJ844" i="1"/>
  <c r="BN844" i="1"/>
  <c r="BP844" i="1"/>
  <c r="BT844" i="1"/>
  <c r="BV844" i="1"/>
  <c r="BZ844" i="1"/>
  <c r="CA844" i="1"/>
  <c r="CC844" i="1"/>
  <c r="CG844" i="1"/>
  <c r="CI844" i="1"/>
  <c r="BI844" i="1"/>
  <c r="K844" i="1"/>
  <c r="N844" i="1"/>
  <c r="P844" i="1"/>
  <c r="R844" i="1"/>
  <c r="S844" i="1"/>
  <c r="U844" i="1"/>
  <c r="X844" i="1"/>
  <c r="Z844" i="1"/>
  <c r="AA844" i="1"/>
  <c r="AB844" i="1" s="1"/>
  <c r="AE844" i="1"/>
  <c r="AG844" i="1"/>
  <c r="AL844" i="1"/>
  <c r="AM844" i="1"/>
  <c r="AN844" i="1" s="1"/>
  <c r="AQ844" i="1"/>
  <c r="AS844" i="1"/>
  <c r="CB844" i="1"/>
  <c r="BW844" i="1"/>
  <c r="BX844" i="1" s="1"/>
  <c r="BU844" i="1"/>
  <c r="BQ844" i="1"/>
  <c r="BR844" i="1" s="1"/>
  <c r="BO844" i="1"/>
  <c r="BH844" i="1"/>
  <c r="BK844" i="1" s="1"/>
  <c r="BL844" i="1" s="1"/>
  <c r="BD844" i="1"/>
  <c r="BC844" i="1"/>
  <c r="AY844" i="1"/>
  <c r="AZ844" i="1" s="1"/>
  <c r="AW844" i="1"/>
  <c r="AR844" i="1"/>
  <c r="AP844" i="1"/>
  <c r="AK844" i="1"/>
  <c r="AJ844" i="1"/>
  <c r="AF844" i="1"/>
  <c r="AD844" i="1"/>
  <c r="Y844" i="1"/>
  <c r="T844" i="1"/>
  <c r="M844" i="1"/>
  <c r="AG843" i="1"/>
  <c r="AJ843" i="1"/>
  <c r="AK843" i="1"/>
  <c r="AL843" i="1"/>
  <c r="AM843" i="1"/>
  <c r="AN843" i="1" s="1"/>
  <c r="AP843" i="1"/>
  <c r="AQ843" i="1"/>
  <c r="AR843" i="1"/>
  <c r="AS843" i="1"/>
  <c r="AT843" i="1" s="1"/>
  <c r="AV843" i="1"/>
  <c r="AW843" i="1"/>
  <c r="AX843" i="1"/>
  <c r="AY843" i="1"/>
  <c r="AZ843" i="1" s="1"/>
  <c r="BB843" i="1"/>
  <c r="BC843" i="1"/>
  <c r="BD843" i="1"/>
  <c r="BE843" i="1"/>
  <c r="BF843" i="1" s="1"/>
  <c r="CA843" i="1"/>
  <c r="BH843" i="1"/>
  <c r="BK843" i="1" s="1"/>
  <c r="BI843" i="1"/>
  <c r="BN843" i="1"/>
  <c r="BO843" i="1"/>
  <c r="BP843" i="1"/>
  <c r="BQ843" i="1"/>
  <c r="BR843" i="1" s="1"/>
  <c r="BT843" i="1"/>
  <c r="X843" i="1"/>
  <c r="CI843" i="1"/>
  <c r="CG843" i="1"/>
  <c r="CJ843" i="1" s="1"/>
  <c r="M843" i="1"/>
  <c r="CC843" i="1"/>
  <c r="CB843" i="1"/>
  <c r="BZ843" i="1"/>
  <c r="BW843" i="1"/>
  <c r="K843" i="1"/>
  <c r="BU843" i="1"/>
  <c r="N843" i="1"/>
  <c r="O843" i="1" s="1"/>
  <c r="P843" i="1"/>
  <c r="R843" i="1"/>
  <c r="S843" i="1"/>
  <c r="T843" i="1"/>
  <c r="U843" i="1"/>
  <c r="V843" i="1" s="1"/>
  <c r="BV843" i="1"/>
  <c r="Y843" i="1"/>
  <c r="Z843" i="1"/>
  <c r="AA843" i="1"/>
  <c r="AB843" i="1" s="1"/>
  <c r="AD843" i="1"/>
  <c r="AE843" i="1"/>
  <c r="AF843" i="1"/>
  <c r="BJ843" i="1"/>
  <c r="AM842" i="1"/>
  <c r="AQ842" i="1"/>
  <c r="AS842" i="1"/>
  <c r="AW842" i="1"/>
  <c r="AY842" i="1"/>
  <c r="BC842" i="1"/>
  <c r="BD842" i="1"/>
  <c r="BE842" i="1"/>
  <c r="BF842" i="1" s="1"/>
  <c r="BH842" i="1"/>
  <c r="BK842" i="1" s="1"/>
  <c r="BI842" i="1"/>
  <c r="BJ842" i="1"/>
  <c r="BN842" i="1"/>
  <c r="BO842" i="1"/>
  <c r="BP842" i="1"/>
  <c r="BQ842" i="1"/>
  <c r="BR842" i="1" s="1"/>
  <c r="BT842" i="1"/>
  <c r="CG842" i="1"/>
  <c r="CC842" i="1"/>
  <c r="CB842" i="1"/>
  <c r="CA842" i="1"/>
  <c r="BZ842" i="1"/>
  <c r="BW842" i="1"/>
  <c r="BV842" i="1"/>
  <c r="CI842" i="1"/>
  <c r="AP842" i="1"/>
  <c r="N842" i="1"/>
  <c r="P842" i="1"/>
  <c r="R842" i="1"/>
  <c r="T842" i="1"/>
  <c r="U842" i="1"/>
  <c r="V842" i="1" s="1"/>
  <c r="Y842" i="1"/>
  <c r="AD842" i="1"/>
  <c r="AF842" i="1"/>
  <c r="AJ842" i="1"/>
  <c r="AK842" i="1"/>
  <c r="AR842" i="1"/>
  <c r="AV842" i="1"/>
  <c r="AX842" i="1"/>
  <c r="BB842" i="1"/>
  <c r="AL842" i="1"/>
  <c r="AG842" i="1"/>
  <c r="AH842" i="1" s="1"/>
  <c r="BU842" i="1"/>
  <c r="K842" i="1"/>
  <c r="M842" i="1"/>
  <c r="S842" i="1"/>
  <c r="X842" i="1"/>
  <c r="Z842" i="1"/>
  <c r="AA842" i="1"/>
  <c r="AB842" i="1" s="1"/>
  <c r="AE842" i="1"/>
  <c r="X841" i="1"/>
  <c r="Y841" i="1"/>
  <c r="Z841" i="1"/>
  <c r="AA841" i="1"/>
  <c r="AB841" i="1" s="1"/>
  <c r="AD841" i="1"/>
  <c r="AE841" i="1"/>
  <c r="AF841" i="1"/>
  <c r="AG841" i="1"/>
  <c r="AH841" i="1" s="1"/>
  <c r="AJ841" i="1"/>
  <c r="AK841" i="1"/>
  <c r="AL841" i="1"/>
  <c r="AM841" i="1"/>
  <c r="AN841" i="1" s="1"/>
  <c r="U841" i="1"/>
  <c r="AQ841" i="1"/>
  <c r="AR841" i="1"/>
  <c r="AS841" i="1"/>
  <c r="AT841" i="1" s="1"/>
  <c r="AV841" i="1"/>
  <c r="AW841" i="1"/>
  <c r="AX841" i="1"/>
  <c r="AY841" i="1"/>
  <c r="AZ841" i="1" s="1"/>
  <c r="BB841" i="1"/>
  <c r="BC841" i="1"/>
  <c r="BD841" i="1"/>
  <c r="BH841" i="1"/>
  <c r="BK841" i="1" s="1"/>
  <c r="BI841" i="1"/>
  <c r="BJ841" i="1"/>
  <c r="BN841" i="1"/>
  <c r="BO841" i="1"/>
  <c r="BP841" i="1"/>
  <c r="BQ841" i="1"/>
  <c r="BR841" i="1" s="1"/>
  <c r="AP841" i="1"/>
  <c r="T841" i="1"/>
  <c r="BU841" i="1"/>
  <c r="BV841" i="1"/>
  <c r="BW841" i="1"/>
  <c r="BX841" i="1" s="1"/>
  <c r="BZ841" i="1"/>
  <c r="CA841" i="1"/>
  <c r="CB841" i="1"/>
  <c r="CC841" i="1"/>
  <c r="CD841" i="1" s="1"/>
  <c r="CG841" i="1"/>
  <c r="CI841" i="1"/>
  <c r="BE841" i="1"/>
  <c r="BF841" i="1" s="1"/>
  <c r="S841" i="1"/>
  <c r="R841" i="1"/>
  <c r="P841" i="1"/>
  <c r="N841" i="1"/>
  <c r="M841" i="1"/>
  <c r="K841" i="1"/>
  <c r="BT841" i="1"/>
  <c r="AA840" i="1"/>
  <c r="M840" i="1"/>
  <c r="K840" i="1"/>
  <c r="CA840" i="1"/>
  <c r="BO840" i="1"/>
  <c r="BP840" i="1"/>
  <c r="BQ840" i="1"/>
  <c r="BR840" i="1" s="1"/>
  <c r="BT840" i="1"/>
  <c r="N840" i="1"/>
  <c r="O840" i="1" s="1"/>
  <c r="P840" i="1"/>
  <c r="R840" i="1"/>
  <c r="S840" i="1"/>
  <c r="T840" i="1"/>
  <c r="U840" i="1"/>
  <c r="V840" i="1" s="1"/>
  <c r="AK840" i="1"/>
  <c r="Y840" i="1"/>
  <c r="Z840" i="1"/>
  <c r="BW840" i="1"/>
  <c r="AD840" i="1"/>
  <c r="AE840" i="1"/>
  <c r="AF840" i="1"/>
  <c r="AG840" i="1"/>
  <c r="AH840" i="1" s="1"/>
  <c r="AJ840" i="1"/>
  <c r="BZ840" i="1"/>
  <c r="BU840" i="1"/>
  <c r="BV840" i="1"/>
  <c r="AL840" i="1"/>
  <c r="AP840" i="1"/>
  <c r="AQ840" i="1"/>
  <c r="AR840" i="1"/>
  <c r="AV840" i="1"/>
  <c r="AW840" i="1"/>
  <c r="AX840" i="1"/>
  <c r="BB840" i="1"/>
  <c r="BC840" i="1"/>
  <c r="BD840" i="1"/>
  <c r="BE840" i="1"/>
  <c r="BF840" i="1" s="1"/>
  <c r="BH840" i="1"/>
  <c r="BK840" i="1" s="1"/>
  <c r="BI840" i="1"/>
  <c r="BJ840" i="1"/>
  <c r="AS840" i="1"/>
  <c r="AT840" i="1" s="1"/>
  <c r="AY840" i="1"/>
  <c r="AZ840" i="1" s="1"/>
  <c r="CB840" i="1"/>
  <c r="CC840" i="1"/>
  <c r="CD840" i="1" s="1"/>
  <c r="CG840" i="1"/>
  <c r="CI840" i="1"/>
  <c r="X840" i="1"/>
  <c r="BN840" i="1"/>
  <c r="AW839" i="1"/>
  <c r="AV839" i="1"/>
  <c r="AS839" i="1"/>
  <c r="AR839" i="1"/>
  <c r="AQ839" i="1"/>
  <c r="AP839" i="1"/>
  <c r="AM839" i="1"/>
  <c r="AL839" i="1"/>
  <c r="AK839" i="1"/>
  <c r="AJ839" i="1"/>
  <c r="AG839" i="1"/>
  <c r="AF839" i="1"/>
  <c r="AE839" i="1"/>
  <c r="AD839" i="1"/>
  <c r="AA839" i="1"/>
  <c r="Z839" i="1"/>
  <c r="Y839" i="1"/>
  <c r="X839" i="1"/>
  <c r="U839" i="1"/>
  <c r="T839" i="1"/>
  <c r="S839" i="1"/>
  <c r="R839" i="1"/>
  <c r="N839" i="1"/>
  <c r="M839" i="1"/>
  <c r="P839" i="1"/>
  <c r="K839" i="1"/>
  <c r="CG839" i="1"/>
  <c r="CI839" i="1" s="1"/>
  <c r="CJ839" i="1" s="1"/>
  <c r="CN839" i="1" s="1"/>
  <c r="CQ839" i="1" s="1"/>
  <c r="CC839" i="1"/>
  <c r="BN839" i="1"/>
  <c r="BO839" i="1"/>
  <c r="BP839" i="1"/>
  <c r="BQ839" i="1"/>
  <c r="BR839" i="1" s="1"/>
  <c r="BT839" i="1"/>
  <c r="BU839" i="1"/>
  <c r="BV839" i="1"/>
  <c r="BW839" i="1"/>
  <c r="BX839" i="1" s="1"/>
  <c r="BZ839" i="1"/>
  <c r="CA839" i="1"/>
  <c r="AY839" i="1"/>
  <c r="BB839" i="1"/>
  <c r="BC839" i="1"/>
  <c r="BD839" i="1"/>
  <c r="BE839" i="1"/>
  <c r="BF839" i="1" s="1"/>
  <c r="BH839" i="1"/>
  <c r="BK839" i="1" s="1"/>
  <c r="BI839" i="1"/>
  <c r="BJ839" i="1"/>
  <c r="CB839" i="1"/>
  <c r="AX839" i="1"/>
  <c r="AK838" i="1"/>
  <c r="CI838" i="1"/>
  <c r="CG838" i="1"/>
  <c r="CJ838" i="1" s="1"/>
  <c r="CC838" i="1"/>
  <c r="CB838" i="1"/>
  <c r="CA838" i="1"/>
  <c r="BZ838" i="1"/>
  <c r="BW838" i="1"/>
  <c r="BV838" i="1"/>
  <c r="BU838" i="1"/>
  <c r="BT838" i="1"/>
  <c r="BQ838" i="1"/>
  <c r="BP838" i="1"/>
  <c r="BO838" i="1"/>
  <c r="BN838" i="1"/>
  <c r="BJ838" i="1"/>
  <c r="BI838" i="1"/>
  <c r="BH838" i="1"/>
  <c r="BK838" i="1" s="1"/>
  <c r="BL838" i="1" s="1"/>
  <c r="BE838" i="1"/>
  <c r="BD838" i="1"/>
  <c r="BC838" i="1"/>
  <c r="BB838" i="1"/>
  <c r="AY838" i="1"/>
  <c r="AX838" i="1"/>
  <c r="AW838" i="1"/>
  <c r="AS838" i="1"/>
  <c r="AR838" i="1"/>
  <c r="AQ838" i="1"/>
  <c r="AP838" i="1"/>
  <c r="AM838" i="1"/>
  <c r="AL838" i="1"/>
  <c r="AJ838" i="1"/>
  <c r="AG838" i="1"/>
  <c r="AF838" i="1"/>
  <c r="AE838" i="1"/>
  <c r="AD838" i="1"/>
  <c r="AA838" i="1"/>
  <c r="Z838" i="1"/>
  <c r="Y838" i="1"/>
  <c r="X838" i="1"/>
  <c r="U838" i="1"/>
  <c r="T838" i="1"/>
  <c r="S838" i="1"/>
  <c r="R838" i="1"/>
  <c r="P838" i="1"/>
  <c r="N838" i="1"/>
  <c r="M838" i="1"/>
  <c r="K838" i="1"/>
  <c r="AV838" i="1"/>
  <c r="K837" i="1"/>
  <c r="CG837" i="1"/>
  <c r="CI837" i="1" s="1"/>
  <c r="CJ837" i="1" s="1"/>
  <c r="CN837" i="1" s="1"/>
  <c r="CQ837" i="1" s="1"/>
  <c r="CC837" i="1"/>
  <c r="CB837" i="1"/>
  <c r="CA837" i="1"/>
  <c r="BZ837" i="1"/>
  <c r="BW837" i="1"/>
  <c r="BV837" i="1"/>
  <c r="BU837" i="1"/>
  <c r="BT837" i="1"/>
  <c r="BQ837" i="1"/>
  <c r="BP837" i="1"/>
  <c r="BO837" i="1"/>
  <c r="BN837" i="1"/>
  <c r="BJ837" i="1"/>
  <c r="BI837" i="1"/>
  <c r="BH837" i="1"/>
  <c r="BK837" i="1" s="1"/>
  <c r="BL837" i="1" s="1"/>
  <c r="M837" i="1"/>
  <c r="N837" i="1"/>
  <c r="O837" i="1" s="1"/>
  <c r="P837" i="1"/>
  <c r="R837" i="1"/>
  <c r="S837" i="1"/>
  <c r="T837" i="1"/>
  <c r="AV837" i="1"/>
  <c r="U837" i="1"/>
  <c r="V837" i="1" s="1"/>
  <c r="X837" i="1"/>
  <c r="Y837" i="1"/>
  <c r="AA837" i="1"/>
  <c r="AD837" i="1"/>
  <c r="AE837" i="1"/>
  <c r="AF837" i="1"/>
  <c r="AG837" i="1"/>
  <c r="AH837" i="1" s="1"/>
  <c r="AJ837" i="1"/>
  <c r="AK837" i="1"/>
  <c r="AL837" i="1"/>
  <c r="AM837" i="1"/>
  <c r="AN837" i="1" s="1"/>
  <c r="AP837" i="1"/>
  <c r="AQ837" i="1"/>
  <c r="AR837" i="1"/>
  <c r="BE837" i="1"/>
  <c r="BD837" i="1"/>
  <c r="BC837" i="1"/>
  <c r="BB837" i="1"/>
  <c r="AY837" i="1"/>
  <c r="AX837" i="1"/>
  <c r="AW837" i="1"/>
  <c r="AS837" i="1"/>
  <c r="AT837" i="1" s="1"/>
  <c r="Z837" i="1"/>
  <c r="BB836" i="1"/>
  <c r="AM836" i="1"/>
  <c r="AQ836" i="1"/>
  <c r="AS836" i="1"/>
  <c r="AX836" i="1"/>
  <c r="AW836" i="1"/>
  <c r="AV836" i="1"/>
  <c r="AR836" i="1"/>
  <c r="AY836" i="1"/>
  <c r="AZ836" i="1" s="1"/>
  <c r="AP836" i="1"/>
  <c r="AL836" i="1"/>
  <c r="AJ836" i="1"/>
  <c r="AE836" i="1"/>
  <c r="T836" i="1"/>
  <c r="Y836" i="1"/>
  <c r="S836" i="1"/>
  <c r="BC836" i="1"/>
  <c r="BE836" i="1"/>
  <c r="BU836" i="1"/>
  <c r="BJ836" i="1"/>
  <c r="BZ836" i="1"/>
  <c r="BW836" i="1"/>
  <c r="BV836" i="1"/>
  <c r="BT836" i="1"/>
  <c r="BQ836" i="1"/>
  <c r="BP836" i="1"/>
  <c r="BO836" i="1"/>
  <c r="BN836" i="1"/>
  <c r="BI836" i="1"/>
  <c r="BH836" i="1"/>
  <c r="BK836" i="1" s="1"/>
  <c r="BL836" i="1" s="1"/>
  <c r="AA836" i="1"/>
  <c r="BD836" i="1"/>
  <c r="AK836" i="1"/>
  <c r="AG836" i="1"/>
  <c r="AF836" i="1"/>
  <c r="AD836" i="1"/>
  <c r="Z836" i="1"/>
  <c r="X836" i="1"/>
  <c r="U836" i="1"/>
  <c r="V836" i="1" s="1"/>
  <c r="R836" i="1"/>
  <c r="P836" i="1"/>
  <c r="N836" i="1"/>
  <c r="M836" i="1"/>
  <c r="K836" i="1"/>
  <c r="CA836" i="1"/>
  <c r="CB836" i="1"/>
  <c r="CC836" i="1"/>
  <c r="CD836" i="1" s="1"/>
  <c r="CG836" i="1"/>
  <c r="CI836" i="1"/>
  <c r="AV835" i="1"/>
  <c r="AS835" i="1"/>
  <c r="AR835" i="1"/>
  <c r="AQ835" i="1"/>
  <c r="AP835" i="1"/>
  <c r="AM835" i="1"/>
  <c r="AL835" i="1"/>
  <c r="AK835" i="1"/>
  <c r="AJ835" i="1"/>
  <c r="AG835" i="1"/>
  <c r="AF835" i="1"/>
  <c r="AE835" i="1"/>
  <c r="AD835" i="1"/>
  <c r="Z835" i="1"/>
  <c r="Y835" i="1"/>
  <c r="X835" i="1"/>
  <c r="U835" i="1"/>
  <c r="T835" i="1"/>
  <c r="R835" i="1"/>
  <c r="M835" i="1"/>
  <c r="CA835" i="1"/>
  <c r="CB835" i="1"/>
  <c r="CC835" i="1"/>
  <c r="CD835" i="1" s="1"/>
  <c r="CG835" i="1"/>
  <c r="CI835" i="1"/>
  <c r="AA835" i="1"/>
  <c r="AB835" i="1" s="1"/>
  <c r="BZ835" i="1"/>
  <c r="BC835" i="1"/>
  <c r="BW835" i="1"/>
  <c r="BV835" i="1"/>
  <c r="BU835" i="1"/>
  <c r="BT835" i="1"/>
  <c r="BQ835" i="1"/>
  <c r="BP835" i="1"/>
  <c r="BO835" i="1"/>
  <c r="BN835" i="1"/>
  <c r="BJ835" i="1"/>
  <c r="BI835" i="1"/>
  <c r="BH835" i="1"/>
  <c r="BK835" i="1" s="1"/>
  <c r="BL835" i="1" s="1"/>
  <c r="BE835" i="1"/>
  <c r="BD835" i="1"/>
  <c r="BB835" i="1"/>
  <c r="AY835" i="1"/>
  <c r="AX835" i="1"/>
  <c r="AW835" i="1"/>
  <c r="S835" i="1"/>
  <c r="P835" i="1"/>
  <c r="N835" i="1"/>
  <c r="O835" i="1" s="1"/>
  <c r="K835" i="1"/>
  <c r="CI834" i="1"/>
  <c r="Y834" i="1"/>
  <c r="K834" i="1"/>
  <c r="N834" i="1"/>
  <c r="P834" i="1"/>
  <c r="S834" i="1"/>
  <c r="U834" i="1"/>
  <c r="X834" i="1"/>
  <c r="AD834" i="1"/>
  <c r="AK834" i="1"/>
  <c r="AM834" i="1"/>
  <c r="AP834" i="1"/>
  <c r="AS834" i="1"/>
  <c r="AV834" i="1"/>
  <c r="BC834" i="1"/>
  <c r="BE834" i="1"/>
  <c r="M834" i="1"/>
  <c r="BI834" i="1"/>
  <c r="BJ834" i="1"/>
  <c r="BN834" i="1"/>
  <c r="BO834" i="1"/>
  <c r="BP834" i="1"/>
  <c r="AX834" i="1"/>
  <c r="BQ834" i="1"/>
  <c r="BR834" i="1" s="1"/>
  <c r="BT834" i="1"/>
  <c r="AF834" i="1"/>
  <c r="AA834" i="1"/>
  <c r="BU834" i="1"/>
  <c r="BV834" i="1"/>
  <c r="BW834" i="1"/>
  <c r="BX834" i="1" s="1"/>
  <c r="CG834" i="1"/>
  <c r="CJ834" i="1" s="1"/>
  <c r="CC834" i="1"/>
  <c r="CB834" i="1"/>
  <c r="CA834" i="1"/>
  <c r="BZ834" i="1"/>
  <c r="BH834" i="1"/>
  <c r="BK834" i="1" s="1"/>
  <c r="BL834" i="1" s="1"/>
  <c r="BD834" i="1"/>
  <c r="BB834" i="1"/>
  <c r="AY834" i="1"/>
  <c r="AZ834" i="1" s="1"/>
  <c r="AW834" i="1"/>
  <c r="AR834" i="1"/>
  <c r="AQ834" i="1"/>
  <c r="AL834" i="1"/>
  <c r="AJ834" i="1"/>
  <c r="AG834" i="1"/>
  <c r="AH834" i="1" s="1"/>
  <c r="AE834" i="1"/>
  <c r="Z834" i="1"/>
  <c r="T834" i="1"/>
  <c r="R834" i="1"/>
  <c r="AQ833" i="1"/>
  <c r="AP833" i="1"/>
  <c r="AM833" i="1"/>
  <c r="AL833" i="1"/>
  <c r="AF833" i="1"/>
  <c r="AE833" i="1"/>
  <c r="AA833" i="1"/>
  <c r="X833" i="1"/>
  <c r="T833" i="1"/>
  <c r="R833" i="1"/>
  <c r="M833" i="1"/>
  <c r="K833" i="1"/>
  <c r="AK833" i="1"/>
  <c r="AJ833" i="1"/>
  <c r="AG833" i="1"/>
  <c r="AH833" i="1" s="1"/>
  <c r="AD833" i="1"/>
  <c r="Z833" i="1"/>
  <c r="Y833" i="1"/>
  <c r="U833" i="1"/>
  <c r="V833" i="1" s="1"/>
  <c r="S833" i="1"/>
  <c r="P833" i="1"/>
  <c r="N833" i="1"/>
  <c r="O833" i="1" s="1"/>
  <c r="CG833" i="1"/>
  <c r="CI833" i="1"/>
  <c r="CC833" i="1"/>
  <c r="CB833" i="1"/>
  <c r="CA833" i="1"/>
  <c r="BV833" i="1"/>
  <c r="BT833" i="1"/>
  <c r="BP833" i="1"/>
  <c r="BO833" i="1"/>
  <c r="BN833" i="1"/>
  <c r="BJ833" i="1"/>
  <c r="BI833" i="1"/>
  <c r="BE833" i="1"/>
  <c r="BZ833" i="1"/>
  <c r="BW833" i="1"/>
  <c r="BX833" i="1" s="1"/>
  <c r="BU833" i="1"/>
  <c r="BQ833" i="1"/>
  <c r="BR833" i="1" s="1"/>
  <c r="BH833" i="1"/>
  <c r="BK833" i="1" s="1"/>
  <c r="BL833" i="1" s="1"/>
  <c r="BD833" i="1"/>
  <c r="BC833" i="1"/>
  <c r="BB833" i="1"/>
  <c r="AY833" i="1"/>
  <c r="AX833" i="1"/>
  <c r="AW833" i="1"/>
  <c r="AV833" i="1"/>
  <c r="AS833" i="1"/>
  <c r="AR833" i="1"/>
  <c r="AK832" i="1"/>
  <c r="S832" i="1"/>
  <c r="T832" i="1"/>
  <c r="U832" i="1"/>
  <c r="V832" i="1" s="1"/>
  <c r="X832" i="1"/>
  <c r="Y832" i="1"/>
  <c r="Z832" i="1"/>
  <c r="AA832" i="1"/>
  <c r="AB832" i="1" s="1"/>
  <c r="AD832" i="1"/>
  <c r="AE832" i="1"/>
  <c r="AF832" i="1"/>
  <c r="AG832" i="1"/>
  <c r="AH832" i="1" s="1"/>
  <c r="BC832" i="1"/>
  <c r="AJ832" i="1"/>
  <c r="K832" i="1"/>
  <c r="M832" i="1"/>
  <c r="N832" i="1"/>
  <c r="O832" i="1" s="1"/>
  <c r="P832" i="1"/>
  <c r="R832" i="1"/>
  <c r="AL832" i="1"/>
  <c r="AM832" i="1"/>
  <c r="AN832" i="1" s="1"/>
  <c r="AP832" i="1"/>
  <c r="AQ832" i="1"/>
  <c r="AR832" i="1"/>
  <c r="AS832" i="1"/>
  <c r="AT832" i="1" s="1"/>
  <c r="AV832" i="1"/>
  <c r="AW832" i="1"/>
  <c r="AX832" i="1"/>
  <c r="AY832" i="1"/>
  <c r="AZ832" i="1" s="1"/>
  <c r="BB832" i="1"/>
  <c r="BD832" i="1"/>
  <c r="BE832" i="1"/>
  <c r="BF832" i="1" s="1"/>
  <c r="BH832" i="1"/>
  <c r="BK832" i="1" s="1"/>
  <c r="BI832" i="1"/>
  <c r="BJ832" i="1"/>
  <c r="BN832" i="1"/>
  <c r="BO832" i="1"/>
  <c r="BQ832" i="1"/>
  <c r="BT832" i="1"/>
  <c r="BU832" i="1"/>
  <c r="BV832" i="1"/>
  <c r="BW832" i="1"/>
  <c r="BX832" i="1" s="1"/>
  <c r="BP832" i="1"/>
  <c r="CA832" i="1"/>
  <c r="CB832" i="1"/>
  <c r="CC832" i="1"/>
  <c r="CD832" i="1" s="1"/>
  <c r="CG832" i="1"/>
  <c r="CI832" i="1"/>
  <c r="BZ832" i="1"/>
  <c r="BE831" i="1"/>
  <c r="BO831" i="1"/>
  <c r="BH831" i="1"/>
  <c r="BK831" i="1" s="1"/>
  <c r="BD831" i="1"/>
  <c r="BB831" i="1"/>
  <c r="AX831" i="1"/>
  <c r="AV831" i="1"/>
  <c r="AR831" i="1"/>
  <c r="AP831" i="1"/>
  <c r="AM831" i="1"/>
  <c r="AK831" i="1"/>
  <c r="AY831" i="1"/>
  <c r="AZ831" i="1" s="1"/>
  <c r="AE831" i="1"/>
  <c r="AA831" i="1"/>
  <c r="Y831" i="1"/>
  <c r="U831" i="1"/>
  <c r="S831" i="1"/>
  <c r="M831" i="1"/>
  <c r="BI831" i="1"/>
  <c r="BJ831" i="1"/>
  <c r="BN831" i="1"/>
  <c r="BP831" i="1"/>
  <c r="BQ831" i="1"/>
  <c r="BR831" i="1" s="1"/>
  <c r="BT831" i="1"/>
  <c r="BU831" i="1"/>
  <c r="BV831" i="1"/>
  <c r="BW831" i="1"/>
  <c r="BX831" i="1" s="1"/>
  <c r="BZ831" i="1"/>
  <c r="CA831" i="1"/>
  <c r="CB831" i="1"/>
  <c r="CC831" i="1"/>
  <c r="CD831" i="1" s="1"/>
  <c r="CG831" i="1"/>
  <c r="CI831" i="1"/>
  <c r="AG831" i="1"/>
  <c r="N831" i="1"/>
  <c r="O831" i="1" s="1"/>
  <c r="P831" i="1"/>
  <c r="R831" i="1"/>
  <c r="T831" i="1"/>
  <c r="X831" i="1"/>
  <c r="Z831" i="1"/>
  <c r="AD831" i="1"/>
  <c r="AF831" i="1"/>
  <c r="AJ831" i="1"/>
  <c r="AL831" i="1"/>
  <c r="AQ831" i="1"/>
  <c r="AS831" i="1"/>
  <c r="AT831" i="1" s="1"/>
  <c r="AW831" i="1"/>
  <c r="BC831" i="1"/>
  <c r="K831" i="1"/>
  <c r="CI830" i="1"/>
  <c r="BE830" i="1"/>
  <c r="K830" i="1"/>
  <c r="M830" i="1"/>
  <c r="N830" i="1"/>
  <c r="O830" i="1" s="1"/>
  <c r="P830" i="1"/>
  <c r="R830" i="1"/>
  <c r="S830" i="1"/>
  <c r="T830" i="1"/>
  <c r="U830" i="1"/>
  <c r="V830" i="1" s="1"/>
  <c r="X830" i="1"/>
  <c r="Y830" i="1"/>
  <c r="Z830" i="1"/>
  <c r="AA830" i="1"/>
  <c r="AB830" i="1" s="1"/>
  <c r="AD830" i="1"/>
  <c r="AE830" i="1"/>
  <c r="AF830" i="1"/>
  <c r="AG830" i="1"/>
  <c r="AH830" i="1" s="1"/>
  <c r="AJ830" i="1"/>
  <c r="AK830" i="1"/>
  <c r="AL830" i="1"/>
  <c r="AM830" i="1"/>
  <c r="AN830" i="1" s="1"/>
  <c r="AP830" i="1"/>
  <c r="AQ830" i="1"/>
  <c r="AR830" i="1"/>
  <c r="AS830" i="1"/>
  <c r="AT830" i="1" s="1"/>
  <c r="AV830" i="1"/>
  <c r="AW830" i="1"/>
  <c r="AX830" i="1"/>
  <c r="AY830" i="1"/>
  <c r="AZ830" i="1" s="1"/>
  <c r="BB830" i="1"/>
  <c r="BC830" i="1"/>
  <c r="BD830" i="1"/>
  <c r="BH830" i="1"/>
  <c r="BK830" i="1" s="1"/>
  <c r="BI830" i="1"/>
  <c r="BJ830" i="1"/>
  <c r="BN830" i="1"/>
  <c r="BO830" i="1"/>
  <c r="BP830" i="1"/>
  <c r="BQ830" i="1"/>
  <c r="BR830" i="1" s="1"/>
  <c r="BT830" i="1"/>
  <c r="BU830" i="1"/>
  <c r="BV830" i="1"/>
  <c r="BW830" i="1"/>
  <c r="BX830" i="1" s="1"/>
  <c r="BZ830" i="1"/>
  <c r="CA830" i="1"/>
  <c r="CB830" i="1"/>
  <c r="CC830" i="1"/>
  <c r="CD830" i="1" s="1"/>
  <c r="CG830" i="1"/>
  <c r="CJ830" i="1" s="1"/>
  <c r="BB829" i="1"/>
  <c r="K829" i="1"/>
  <c r="CI829" i="1"/>
  <c r="CG829" i="1"/>
  <c r="CJ829" i="1" s="1"/>
  <c r="CC829" i="1"/>
  <c r="AL829" i="1"/>
  <c r="AK829" i="1"/>
  <c r="AJ829" i="1"/>
  <c r="AG829" i="1"/>
  <c r="AF829" i="1"/>
  <c r="AE829" i="1"/>
  <c r="AS829" i="1"/>
  <c r="AA829" i="1"/>
  <c r="Z829" i="1"/>
  <c r="Y829" i="1"/>
  <c r="X829" i="1"/>
  <c r="U829" i="1"/>
  <c r="T829" i="1"/>
  <c r="M829" i="1"/>
  <c r="AY829" i="1"/>
  <c r="AX829" i="1"/>
  <c r="AW829" i="1"/>
  <c r="AV829" i="1"/>
  <c r="CB829" i="1"/>
  <c r="AR829" i="1"/>
  <c r="AQ829" i="1"/>
  <c r="S829" i="1"/>
  <c r="R829" i="1"/>
  <c r="P829" i="1"/>
  <c r="AP829" i="1"/>
  <c r="BH829" i="1"/>
  <c r="BK829" i="1" s="1"/>
  <c r="N829" i="1"/>
  <c r="O829" i="1" s="1"/>
  <c r="CA829" i="1"/>
  <c r="BZ829" i="1"/>
  <c r="AD829" i="1"/>
  <c r="BW829" i="1"/>
  <c r="BU829" i="1"/>
  <c r="AM829" i="1"/>
  <c r="AN829" i="1" s="1"/>
  <c r="BT829" i="1"/>
  <c r="BQ829" i="1"/>
  <c r="BP829" i="1"/>
  <c r="BO829" i="1"/>
  <c r="BN829" i="1"/>
  <c r="BJ829" i="1"/>
  <c r="BI829" i="1"/>
  <c r="BE829" i="1"/>
  <c r="BD829" i="1"/>
  <c r="BC829" i="1"/>
  <c r="BV829" i="1"/>
  <c r="BQ828" i="1"/>
  <c r="BT828" i="1"/>
  <c r="BU828" i="1"/>
  <c r="BV828" i="1"/>
  <c r="BW828" i="1"/>
  <c r="BX828" i="1" s="1"/>
  <c r="BZ828" i="1"/>
  <c r="CA828" i="1"/>
  <c r="CB828" i="1"/>
  <c r="CC828" i="1"/>
  <c r="CD828" i="1" s="1"/>
  <c r="CG828" i="1"/>
  <c r="CI828" i="1"/>
  <c r="AL828" i="1"/>
  <c r="AE828" i="1"/>
  <c r="Z828" i="1"/>
  <c r="X828" i="1"/>
  <c r="T828" i="1"/>
  <c r="R828" i="1"/>
  <c r="P828" i="1"/>
  <c r="N828" i="1"/>
  <c r="AK828" i="1"/>
  <c r="AR828" i="1"/>
  <c r="AQ828" i="1"/>
  <c r="AP828" i="1"/>
  <c r="AM828" i="1"/>
  <c r="AN828" i="1" s="1"/>
  <c r="AG828" i="1"/>
  <c r="AY828" i="1"/>
  <c r="AJ828" i="1"/>
  <c r="AS828" i="1"/>
  <c r="AT828" i="1" s="1"/>
  <c r="AV828" i="1"/>
  <c r="AW828" i="1"/>
  <c r="AX828" i="1"/>
  <c r="BB828" i="1"/>
  <c r="BC828" i="1"/>
  <c r="BD828" i="1"/>
  <c r="BE828" i="1"/>
  <c r="BF828" i="1" s="1"/>
  <c r="BI828" i="1"/>
  <c r="BH828" i="1"/>
  <c r="BK828" i="1" s="1"/>
  <c r="BJ828" i="1"/>
  <c r="BP828" i="1"/>
  <c r="BN828" i="1"/>
  <c r="BO828" i="1"/>
  <c r="S828" i="1"/>
  <c r="M828" i="1"/>
  <c r="K828" i="1"/>
  <c r="AF828" i="1"/>
  <c r="U828" i="1"/>
  <c r="V828" i="1" s="1"/>
  <c r="Y828" i="1"/>
  <c r="AA828" i="1"/>
  <c r="AB828" i="1" s="1"/>
  <c r="AD828" i="1"/>
  <c r="BC827" i="1"/>
  <c r="BD827" i="1"/>
  <c r="BE827" i="1"/>
  <c r="BF827" i="1" s="1"/>
  <c r="BH827" i="1"/>
  <c r="BK827" i="1" s="1"/>
  <c r="BI827" i="1"/>
  <c r="BJ827" i="1"/>
  <c r="BN827" i="1"/>
  <c r="BO827" i="1"/>
  <c r="BP827" i="1"/>
  <c r="BQ827" i="1"/>
  <c r="BR827" i="1" s="1"/>
  <c r="BT827" i="1"/>
  <c r="BU827" i="1"/>
  <c r="BV827" i="1"/>
  <c r="BW827" i="1"/>
  <c r="BX827" i="1" s="1"/>
  <c r="BZ827" i="1"/>
  <c r="CA827" i="1"/>
  <c r="CB827" i="1"/>
  <c r="CC827" i="1"/>
  <c r="CD827" i="1" s="1"/>
  <c r="CG827" i="1"/>
  <c r="CI827" i="1"/>
  <c r="AF827" i="1"/>
  <c r="AJ827" i="1"/>
  <c r="AL827" i="1"/>
  <c r="AP827" i="1"/>
  <c r="AW827" i="1"/>
  <c r="K827" i="1"/>
  <c r="N827" i="1"/>
  <c r="P827" i="1"/>
  <c r="R827" i="1"/>
  <c r="T827" i="1"/>
  <c r="X827" i="1"/>
  <c r="Z827" i="1"/>
  <c r="AD827" i="1"/>
  <c r="M827" i="1"/>
  <c r="S827" i="1"/>
  <c r="U827" i="1"/>
  <c r="V827" i="1" s="1"/>
  <c r="Y827" i="1"/>
  <c r="AA827" i="1"/>
  <c r="AB827" i="1" s="1"/>
  <c r="AE827" i="1"/>
  <c r="AG827" i="1"/>
  <c r="AH827" i="1" s="1"/>
  <c r="AK827" i="1"/>
  <c r="AM827" i="1"/>
  <c r="AN827" i="1" s="1"/>
  <c r="AQ827" i="1"/>
  <c r="AR827" i="1"/>
  <c r="AS827" i="1"/>
  <c r="AT827" i="1" s="1"/>
  <c r="AV827" i="1"/>
  <c r="AX827" i="1"/>
  <c r="AY827" i="1"/>
  <c r="AZ827" i="1" s="1"/>
  <c r="BB827" i="1"/>
  <c r="BD826" i="1"/>
  <c r="CC826" i="1"/>
  <c r="CG826" i="1"/>
  <c r="CB826" i="1"/>
  <c r="BZ826" i="1"/>
  <c r="BT826" i="1"/>
  <c r="BV826" i="1"/>
  <c r="BP826" i="1"/>
  <c r="BN826" i="1"/>
  <c r="BJ826" i="1"/>
  <c r="BH826" i="1"/>
  <c r="BK826" i="1" s="1"/>
  <c r="BL826" i="1" s="1"/>
  <c r="AS826" i="1"/>
  <c r="BB826" i="1"/>
  <c r="AX826" i="1"/>
  <c r="AA826" i="1"/>
  <c r="U826" i="1"/>
  <c r="S826" i="1"/>
  <c r="M826" i="1"/>
  <c r="K826" i="1"/>
  <c r="CA826" i="1"/>
  <c r="CI826" i="1"/>
  <c r="N826" i="1"/>
  <c r="O826" i="1" s="1"/>
  <c r="P826" i="1"/>
  <c r="R826" i="1"/>
  <c r="T826" i="1"/>
  <c r="X826" i="1"/>
  <c r="Y826" i="1"/>
  <c r="Z826" i="1"/>
  <c r="AD826" i="1"/>
  <c r="AE826" i="1"/>
  <c r="AF826" i="1"/>
  <c r="AG826" i="1"/>
  <c r="AH826" i="1" s="1"/>
  <c r="AJ826" i="1"/>
  <c r="AK826" i="1"/>
  <c r="AL826" i="1"/>
  <c r="AM826" i="1"/>
  <c r="AN826" i="1" s="1"/>
  <c r="AP826" i="1"/>
  <c r="AQ826" i="1"/>
  <c r="AR826" i="1"/>
  <c r="AV826" i="1"/>
  <c r="AW826" i="1"/>
  <c r="AY826" i="1"/>
  <c r="AZ826" i="1" s="1"/>
  <c r="BC826" i="1"/>
  <c r="BE826" i="1"/>
  <c r="BF826" i="1" s="1"/>
  <c r="BI826" i="1"/>
  <c r="BO826" i="1"/>
  <c r="BQ826" i="1"/>
  <c r="BR826" i="1" s="1"/>
  <c r="BU826" i="1"/>
  <c r="BW826" i="1"/>
  <c r="BX826" i="1" s="1"/>
  <c r="BN825" i="1"/>
  <c r="BO825" i="1"/>
  <c r="BP825" i="1"/>
  <c r="BQ825" i="1"/>
  <c r="BR825" i="1" s="1"/>
  <c r="BT825" i="1"/>
  <c r="BU825" i="1"/>
  <c r="BV825" i="1"/>
  <c r="BW825" i="1"/>
  <c r="BX825" i="1" s="1"/>
  <c r="BZ825" i="1"/>
  <c r="K825" i="1"/>
  <c r="M825" i="1"/>
  <c r="CA825" i="1"/>
  <c r="N825" i="1"/>
  <c r="O825" i="1" s="1"/>
  <c r="P825" i="1"/>
  <c r="R825" i="1"/>
  <c r="CB825" i="1"/>
  <c r="CC825" i="1"/>
  <c r="CD825" i="1" s="1"/>
  <c r="CG825" i="1"/>
  <c r="CI825" i="1"/>
  <c r="T825" i="1"/>
  <c r="U825" i="1"/>
  <c r="V825" i="1" s="1"/>
  <c r="X825" i="1"/>
  <c r="Y825" i="1"/>
  <c r="Z825" i="1"/>
  <c r="AA825" i="1"/>
  <c r="AB825" i="1" s="1"/>
  <c r="AD825" i="1"/>
  <c r="AE825" i="1"/>
  <c r="AF825" i="1"/>
  <c r="AG825" i="1"/>
  <c r="AH825" i="1" s="1"/>
  <c r="AJ825" i="1"/>
  <c r="AK825" i="1"/>
  <c r="AL825" i="1"/>
  <c r="AM825" i="1"/>
  <c r="AN825" i="1" s="1"/>
  <c r="AP825" i="1"/>
  <c r="AQ825" i="1"/>
  <c r="AS825" i="1"/>
  <c r="AR825" i="1"/>
  <c r="AV825" i="1"/>
  <c r="AW825" i="1"/>
  <c r="AX825" i="1"/>
  <c r="AY825" i="1"/>
  <c r="AZ825" i="1" s="1"/>
  <c r="BB825" i="1"/>
  <c r="BC825" i="1"/>
  <c r="BD825" i="1"/>
  <c r="BE825" i="1"/>
  <c r="BF825" i="1" s="1"/>
  <c r="BH825" i="1"/>
  <c r="BK825" i="1" s="1"/>
  <c r="BI825" i="1"/>
  <c r="S825" i="1"/>
  <c r="BJ825" i="1"/>
  <c r="AY824" i="1"/>
  <c r="AV824" i="1"/>
  <c r="AR824" i="1"/>
  <c r="AP824" i="1"/>
  <c r="AL824" i="1"/>
  <c r="AJ824" i="1"/>
  <c r="AF824" i="1"/>
  <c r="AD824" i="1"/>
  <c r="X824" i="1"/>
  <c r="T824" i="1"/>
  <c r="R824" i="1"/>
  <c r="P824" i="1"/>
  <c r="N824" i="1"/>
  <c r="K824" i="1"/>
  <c r="M824" i="1"/>
  <c r="S824" i="1"/>
  <c r="U824" i="1"/>
  <c r="V824" i="1" s="1"/>
  <c r="Y824" i="1"/>
  <c r="AA824" i="1"/>
  <c r="Z824" i="1"/>
  <c r="CI824" i="1"/>
  <c r="CG824" i="1"/>
  <c r="CJ824" i="1" s="1"/>
  <c r="CC824" i="1"/>
  <c r="CB824" i="1"/>
  <c r="CA824" i="1"/>
  <c r="BZ824" i="1"/>
  <c r="BW824" i="1"/>
  <c r="BU824" i="1"/>
  <c r="BT824" i="1"/>
  <c r="BP824" i="1"/>
  <c r="BN824" i="1"/>
  <c r="BI824" i="1"/>
  <c r="BE824" i="1"/>
  <c r="BC824" i="1"/>
  <c r="AX824" i="1"/>
  <c r="AW824" i="1"/>
  <c r="AS824" i="1"/>
  <c r="AT824" i="1" s="1"/>
  <c r="AQ824" i="1"/>
  <c r="AM824" i="1"/>
  <c r="AN824" i="1" s="1"/>
  <c r="AK824" i="1"/>
  <c r="AG824" i="1"/>
  <c r="AH824" i="1" s="1"/>
  <c r="AE824" i="1"/>
  <c r="BV824" i="1"/>
  <c r="BQ824" i="1"/>
  <c r="BR824" i="1" s="1"/>
  <c r="BO824" i="1"/>
  <c r="BJ824" i="1"/>
  <c r="BH824" i="1"/>
  <c r="BK824" i="1" s="1"/>
  <c r="BL824" i="1" s="1"/>
  <c r="BD824" i="1"/>
  <c r="BB824" i="1"/>
  <c r="AG823" i="1"/>
  <c r="AK823" i="1"/>
  <c r="AP823" i="1"/>
  <c r="AQ823" i="1"/>
  <c r="AS823" i="1"/>
  <c r="AW823" i="1"/>
  <c r="AY823" i="1"/>
  <c r="CA823" i="1"/>
  <c r="CB823" i="1"/>
  <c r="CC823" i="1"/>
  <c r="CD823" i="1" s="1"/>
  <c r="CG823" i="1"/>
  <c r="CI823" i="1"/>
  <c r="Z823" i="1"/>
  <c r="AD823" i="1"/>
  <c r="AF823" i="1"/>
  <c r="AJ823" i="1"/>
  <c r="N823" i="1"/>
  <c r="P823" i="1"/>
  <c r="R823" i="1"/>
  <c r="T823" i="1"/>
  <c r="X823" i="1"/>
  <c r="BB823" i="1"/>
  <c r="BZ823" i="1"/>
  <c r="K823" i="1"/>
  <c r="M823" i="1"/>
  <c r="S823" i="1"/>
  <c r="U823" i="1"/>
  <c r="V823" i="1" s="1"/>
  <c r="Y823" i="1"/>
  <c r="AA823" i="1"/>
  <c r="AB823" i="1" s="1"/>
  <c r="AE823" i="1"/>
  <c r="BC823" i="1"/>
  <c r="AL823" i="1"/>
  <c r="AM823" i="1"/>
  <c r="AN823" i="1" s="1"/>
  <c r="AR823" i="1"/>
  <c r="AV823" i="1"/>
  <c r="BD823" i="1"/>
  <c r="BE823" i="1"/>
  <c r="BF823" i="1" s="1"/>
  <c r="BH823" i="1"/>
  <c r="BK823" i="1" s="1"/>
  <c r="BI823" i="1"/>
  <c r="BJ823" i="1"/>
  <c r="BN823" i="1"/>
  <c r="BO823" i="1"/>
  <c r="AX823" i="1"/>
  <c r="BP823" i="1"/>
  <c r="BQ823" i="1"/>
  <c r="BR823" i="1" s="1"/>
  <c r="BT823" i="1"/>
  <c r="BU823" i="1"/>
  <c r="BV823" i="1"/>
  <c r="BW823" i="1"/>
  <c r="BX823" i="1" s="1"/>
  <c r="Z822" i="1"/>
  <c r="Y822" i="1"/>
  <c r="X822" i="1"/>
  <c r="U822" i="1"/>
  <c r="T822" i="1"/>
  <c r="S822" i="1"/>
  <c r="R822" i="1"/>
  <c r="P822" i="1"/>
  <c r="N822" i="1"/>
  <c r="M822" i="1"/>
  <c r="K822" i="1"/>
  <c r="BC822" i="1"/>
  <c r="CI822" i="1"/>
  <c r="CG822" i="1"/>
  <c r="CJ822" i="1" s="1"/>
  <c r="CC822" i="1"/>
  <c r="CB822" i="1"/>
  <c r="CA822" i="1"/>
  <c r="BZ822" i="1"/>
  <c r="BW822" i="1"/>
  <c r="BV822" i="1"/>
  <c r="BU822" i="1"/>
  <c r="BB822" i="1"/>
  <c r="BT822" i="1"/>
  <c r="AM822" i="1"/>
  <c r="BQ822" i="1"/>
  <c r="BP822" i="1"/>
  <c r="BO822" i="1"/>
  <c r="BN822" i="1"/>
  <c r="BJ822" i="1"/>
  <c r="BI822" i="1"/>
  <c r="BH822" i="1"/>
  <c r="BK822" i="1" s="1"/>
  <c r="BL822" i="1" s="1"/>
  <c r="BE822" i="1"/>
  <c r="BD822" i="1"/>
  <c r="AA822" i="1"/>
  <c r="AB822" i="1" s="1"/>
  <c r="AD822" i="1"/>
  <c r="AE822" i="1"/>
  <c r="AF822" i="1"/>
  <c r="AG822" i="1"/>
  <c r="AH822" i="1" s="1"/>
  <c r="AJ822" i="1"/>
  <c r="AK822" i="1"/>
  <c r="AL822" i="1"/>
  <c r="AP822" i="1"/>
  <c r="AQ822" i="1"/>
  <c r="AR822" i="1"/>
  <c r="AV822" i="1"/>
  <c r="AW822" i="1"/>
  <c r="AX822" i="1"/>
  <c r="AY822" i="1"/>
  <c r="AZ822" i="1" s="1"/>
  <c r="AS822" i="1"/>
  <c r="AT822" i="1" s="1"/>
  <c r="AG821" i="1"/>
  <c r="AJ821" i="1"/>
  <c r="AL821" i="1"/>
  <c r="AP821" i="1"/>
  <c r="AR821" i="1"/>
  <c r="AV821" i="1"/>
  <c r="AW821" i="1"/>
  <c r="AX821" i="1"/>
  <c r="BB821" i="1"/>
  <c r="BC821" i="1"/>
  <c r="BD821" i="1"/>
  <c r="BQ821" i="1"/>
  <c r="BE821" i="1"/>
  <c r="BF821" i="1" s="1"/>
  <c r="T821" i="1"/>
  <c r="X821" i="1"/>
  <c r="Z821" i="1"/>
  <c r="AD821" i="1"/>
  <c r="AF821" i="1"/>
  <c r="AK821" i="1"/>
  <c r="AM821" i="1"/>
  <c r="AN821" i="1" s="1"/>
  <c r="AQ821" i="1"/>
  <c r="AS821" i="1"/>
  <c r="AT821" i="1" s="1"/>
  <c r="AY821" i="1"/>
  <c r="AZ821" i="1" s="1"/>
  <c r="CC821" i="1"/>
  <c r="CG821" i="1"/>
  <c r="CI821" i="1"/>
  <c r="BI821" i="1"/>
  <c r="BJ821" i="1"/>
  <c r="BN821" i="1"/>
  <c r="BO821" i="1"/>
  <c r="R821" i="1"/>
  <c r="BP821" i="1"/>
  <c r="BT821" i="1"/>
  <c r="BU821" i="1"/>
  <c r="BV821" i="1"/>
  <c r="BW821" i="1"/>
  <c r="BX821" i="1" s="1"/>
  <c r="N821" i="1"/>
  <c r="P821" i="1"/>
  <c r="BZ821" i="1"/>
  <c r="CA821" i="1"/>
  <c r="CB821" i="1"/>
  <c r="K821" i="1"/>
  <c r="M821" i="1"/>
  <c r="S821" i="1"/>
  <c r="U821" i="1"/>
  <c r="V821" i="1" s="1"/>
  <c r="BH821" i="1"/>
  <c r="BK821" i="1" s="1"/>
  <c r="BL821" i="1" s="1"/>
  <c r="Y821" i="1"/>
  <c r="AA821" i="1"/>
  <c r="AB821" i="1" s="1"/>
  <c r="AE821" i="1"/>
  <c r="BP820" i="1"/>
  <c r="U820" i="1"/>
  <c r="X820" i="1"/>
  <c r="Y820" i="1"/>
  <c r="Z820" i="1"/>
  <c r="AA820" i="1"/>
  <c r="AB820" i="1" s="1"/>
  <c r="BB820" i="1"/>
  <c r="AY820" i="1"/>
  <c r="BW820" i="1"/>
  <c r="BZ820" i="1"/>
  <c r="AV820" i="1"/>
  <c r="K820" i="1"/>
  <c r="BO820" i="1"/>
  <c r="T820" i="1"/>
  <c r="S820" i="1"/>
  <c r="R820" i="1"/>
  <c r="P820" i="1"/>
  <c r="BC820" i="1"/>
  <c r="BD820" i="1"/>
  <c r="BE820" i="1"/>
  <c r="BF820" i="1" s="1"/>
  <c r="BH820" i="1"/>
  <c r="BK820" i="1" s="1"/>
  <c r="BI820" i="1"/>
  <c r="BJ820" i="1"/>
  <c r="BN820" i="1"/>
  <c r="N820" i="1"/>
  <c r="M820" i="1"/>
  <c r="BQ820" i="1"/>
  <c r="BR820" i="1" s="1"/>
  <c r="BT820" i="1"/>
  <c r="BU820" i="1"/>
  <c r="BV820" i="1"/>
  <c r="CA820" i="1"/>
  <c r="CB820" i="1"/>
  <c r="CC820" i="1"/>
  <c r="CD820" i="1" s="1"/>
  <c r="CG820" i="1"/>
  <c r="CI820" i="1"/>
  <c r="AD820" i="1"/>
  <c r="AE820" i="1"/>
  <c r="AF820" i="1"/>
  <c r="AG820" i="1"/>
  <c r="AH820" i="1" s="1"/>
  <c r="AJ820" i="1"/>
  <c r="AK820" i="1"/>
  <c r="AL820" i="1"/>
  <c r="AM820" i="1"/>
  <c r="AN820" i="1" s="1"/>
  <c r="AP820" i="1"/>
  <c r="AQ820" i="1"/>
  <c r="AR820" i="1"/>
  <c r="AS820" i="1"/>
  <c r="AT820" i="1" s="1"/>
  <c r="AW820" i="1"/>
  <c r="AX820" i="1"/>
  <c r="BP819" i="1"/>
  <c r="BQ819" i="1"/>
  <c r="BR819" i="1" s="1"/>
  <c r="BT819" i="1"/>
  <c r="BU819" i="1"/>
  <c r="BV819" i="1"/>
  <c r="BZ819" i="1"/>
  <c r="CA819" i="1"/>
  <c r="CB819" i="1"/>
  <c r="CC819" i="1"/>
  <c r="CD819" i="1" s="1"/>
  <c r="BW819" i="1"/>
  <c r="BX819" i="1" s="1"/>
  <c r="BB819" i="1"/>
  <c r="N819" i="1"/>
  <c r="P819" i="1"/>
  <c r="R819" i="1"/>
  <c r="S819" i="1"/>
  <c r="T819" i="1"/>
  <c r="U819" i="1"/>
  <c r="V819" i="1" s="1"/>
  <c r="X819" i="1"/>
  <c r="AW819" i="1"/>
  <c r="BJ819" i="1"/>
  <c r="BN819" i="1"/>
  <c r="AE819" i="1"/>
  <c r="Y819" i="1"/>
  <c r="Z819" i="1"/>
  <c r="AA819" i="1"/>
  <c r="AB819" i="1" s="1"/>
  <c r="AX819" i="1"/>
  <c r="AP819" i="1"/>
  <c r="AM819" i="1"/>
  <c r="AL819" i="1"/>
  <c r="AK819" i="1"/>
  <c r="AJ819" i="1"/>
  <c r="AG819" i="1"/>
  <c r="AR819" i="1"/>
  <c r="CG819" i="1"/>
  <c r="CI819" i="1"/>
  <c r="AD819" i="1"/>
  <c r="BH819" i="1"/>
  <c r="BK819" i="1" s="1"/>
  <c r="BL819" i="1" s="1"/>
  <c r="AQ819" i="1"/>
  <c r="BD819" i="1"/>
  <c r="BO819" i="1"/>
  <c r="BI819" i="1"/>
  <c r="BC819" i="1"/>
  <c r="AF819" i="1"/>
  <c r="AY819" i="1"/>
  <c r="AZ819" i="1" s="1"/>
  <c r="AS819" i="1"/>
  <c r="AT819" i="1" s="1"/>
  <c r="AV819" i="1"/>
  <c r="K819" i="1"/>
  <c r="M819" i="1"/>
  <c r="BE819" i="1"/>
  <c r="BF819" i="1" s="1"/>
  <c r="AE818" i="1"/>
  <c r="Z818" i="1"/>
  <c r="X818" i="1"/>
  <c r="T818" i="1"/>
  <c r="R818" i="1"/>
  <c r="P818" i="1"/>
  <c r="N818" i="1"/>
  <c r="CG818" i="1"/>
  <c r="CI818" i="1" s="1"/>
  <c r="CJ818" i="1" s="1"/>
  <c r="CN818" i="1" s="1"/>
  <c r="CQ818" i="1" s="1"/>
  <c r="CC818" i="1"/>
  <c r="CB818" i="1"/>
  <c r="CA818" i="1"/>
  <c r="BZ818" i="1"/>
  <c r="BW818" i="1"/>
  <c r="BV818" i="1"/>
  <c r="BU818" i="1"/>
  <c r="BT818" i="1"/>
  <c r="BQ818" i="1"/>
  <c r="BP818" i="1"/>
  <c r="BO818" i="1"/>
  <c r="BJ818" i="1"/>
  <c r="BI818" i="1"/>
  <c r="BH818" i="1"/>
  <c r="BK818" i="1" s="1"/>
  <c r="BL818" i="1" s="1"/>
  <c r="BE818" i="1"/>
  <c r="BD818" i="1"/>
  <c r="BC818" i="1"/>
  <c r="BB818" i="1"/>
  <c r="AY818" i="1"/>
  <c r="AX818" i="1"/>
  <c r="AW818" i="1"/>
  <c r="AV818" i="1"/>
  <c r="AS818" i="1"/>
  <c r="AR818" i="1"/>
  <c r="AQ818" i="1"/>
  <c r="AP818" i="1"/>
  <c r="AM818" i="1"/>
  <c r="AL818" i="1"/>
  <c r="AK818" i="1"/>
  <c r="AJ818" i="1"/>
  <c r="AG818" i="1"/>
  <c r="AF818" i="1"/>
  <c r="BN818" i="1"/>
  <c r="K818" i="1"/>
  <c r="S818" i="1"/>
  <c r="U818" i="1"/>
  <c r="V818" i="1" s="1"/>
  <c r="Y818" i="1"/>
  <c r="AA818" i="1"/>
  <c r="AB818" i="1" s="1"/>
  <c r="AD818" i="1"/>
  <c r="M818" i="1"/>
  <c r="U817" i="1"/>
  <c r="BQ817" i="1"/>
  <c r="BT817" i="1"/>
  <c r="BU817" i="1"/>
  <c r="AF817" i="1"/>
  <c r="T817" i="1"/>
  <c r="CA817" i="1"/>
  <c r="M817" i="1"/>
  <c r="K817" i="1"/>
  <c r="Z817" i="1"/>
  <c r="AK817" i="1"/>
  <c r="CG817" i="1"/>
  <c r="CC817" i="1"/>
  <c r="CB817" i="1"/>
  <c r="R817" i="1"/>
  <c r="BZ817" i="1"/>
  <c r="BW817" i="1"/>
  <c r="AM817" i="1"/>
  <c r="AP817" i="1"/>
  <c r="AS817" i="1"/>
  <c r="AW817" i="1"/>
  <c r="AY817" i="1"/>
  <c r="AQ817" i="1"/>
  <c r="CI817" i="1"/>
  <c r="BC817" i="1"/>
  <c r="BD817" i="1"/>
  <c r="BB817" i="1"/>
  <c r="AX817" i="1"/>
  <c r="AV817" i="1"/>
  <c r="AR817" i="1"/>
  <c r="AL817" i="1"/>
  <c r="AE817" i="1"/>
  <c r="Y817" i="1"/>
  <c r="S817" i="1"/>
  <c r="P817" i="1"/>
  <c r="N817" i="1"/>
  <c r="O817" i="1" s="1"/>
  <c r="X817" i="1"/>
  <c r="AA817" i="1"/>
  <c r="AB817" i="1" s="1"/>
  <c r="AD817" i="1"/>
  <c r="AG817" i="1"/>
  <c r="AH817" i="1" s="1"/>
  <c r="AJ817" i="1"/>
  <c r="BV817" i="1"/>
  <c r="BH817" i="1"/>
  <c r="BK817" i="1" s="1"/>
  <c r="BI817" i="1"/>
  <c r="BJ817" i="1"/>
  <c r="BN817" i="1"/>
  <c r="BO817" i="1"/>
  <c r="BP817" i="1"/>
  <c r="BE817" i="1"/>
  <c r="BF817" i="1" s="1"/>
  <c r="Z816" i="1"/>
  <c r="AD816" i="1"/>
  <c r="AF816" i="1"/>
  <c r="AJ816" i="1"/>
  <c r="AK816" i="1"/>
  <c r="AL816" i="1"/>
  <c r="AM816" i="1"/>
  <c r="AN816" i="1" s="1"/>
  <c r="AP816" i="1"/>
  <c r="AQ816" i="1"/>
  <c r="AR816" i="1"/>
  <c r="AS816" i="1"/>
  <c r="AT816" i="1" s="1"/>
  <c r="AV816" i="1"/>
  <c r="AW816" i="1"/>
  <c r="AY816" i="1"/>
  <c r="BT816" i="1"/>
  <c r="BU816" i="1"/>
  <c r="BV816" i="1"/>
  <c r="BW816" i="1"/>
  <c r="BX816" i="1" s="1"/>
  <c r="BZ816" i="1"/>
  <c r="CA816" i="1"/>
  <c r="CG816" i="1"/>
  <c r="CC816" i="1"/>
  <c r="CB816" i="1"/>
  <c r="S816" i="1"/>
  <c r="CI816" i="1"/>
  <c r="BQ816" i="1"/>
  <c r="BP816" i="1"/>
  <c r="BO816" i="1"/>
  <c r="BN816" i="1"/>
  <c r="BJ816" i="1"/>
  <c r="BI816" i="1"/>
  <c r="BH816" i="1"/>
  <c r="BK816" i="1" s="1"/>
  <c r="BL816" i="1" s="1"/>
  <c r="BE816" i="1"/>
  <c r="BD816" i="1"/>
  <c r="BC816" i="1"/>
  <c r="BB816" i="1"/>
  <c r="AX816" i="1"/>
  <c r="AG816" i="1"/>
  <c r="AH816" i="1" s="1"/>
  <c r="AE816" i="1"/>
  <c r="AA816" i="1"/>
  <c r="AB816" i="1" s="1"/>
  <c r="Y816" i="1"/>
  <c r="U816" i="1"/>
  <c r="M816" i="1"/>
  <c r="K816" i="1"/>
  <c r="N816" i="1"/>
  <c r="O816" i="1" s="1"/>
  <c r="P816" i="1"/>
  <c r="R816" i="1"/>
  <c r="T816" i="1"/>
  <c r="X816" i="1"/>
  <c r="BW815" i="1"/>
  <c r="AW815" i="1"/>
  <c r="AS815" i="1"/>
  <c r="AQ815" i="1"/>
  <c r="BH815" i="1"/>
  <c r="BK815" i="1" s="1"/>
  <c r="BO815" i="1"/>
  <c r="BQ815" i="1"/>
  <c r="BT815" i="1"/>
  <c r="BV815" i="1"/>
  <c r="CA815" i="1"/>
  <c r="AK815" i="1"/>
  <c r="AD815" i="1"/>
  <c r="AA815" i="1"/>
  <c r="X815" i="1"/>
  <c r="U815" i="1"/>
  <c r="R815" i="1"/>
  <c r="N815" i="1"/>
  <c r="K815" i="1"/>
  <c r="T815" i="1"/>
  <c r="Z815" i="1"/>
  <c r="AE815" i="1"/>
  <c r="AG815" i="1"/>
  <c r="AL815" i="1"/>
  <c r="AP815" i="1"/>
  <c r="AR815" i="1"/>
  <c r="AV815" i="1"/>
  <c r="AX815" i="1"/>
  <c r="BB815" i="1"/>
  <c r="BD815" i="1"/>
  <c r="P815" i="1"/>
  <c r="CI815" i="1"/>
  <c r="CG815" i="1"/>
  <c r="CJ815" i="1" s="1"/>
  <c r="CC815" i="1"/>
  <c r="M815" i="1"/>
  <c r="S815" i="1"/>
  <c r="Y815" i="1"/>
  <c r="AF815" i="1"/>
  <c r="AJ815" i="1"/>
  <c r="AM815" i="1"/>
  <c r="AN815" i="1" s="1"/>
  <c r="CB815" i="1"/>
  <c r="BZ815" i="1"/>
  <c r="BU815" i="1"/>
  <c r="BP815" i="1"/>
  <c r="BN815" i="1"/>
  <c r="BJ815" i="1"/>
  <c r="BI815" i="1"/>
  <c r="BE815" i="1"/>
  <c r="BF815" i="1" s="1"/>
  <c r="BC815" i="1"/>
  <c r="AY815" i="1"/>
  <c r="AZ815" i="1" s="1"/>
  <c r="AX814" i="1"/>
  <c r="CB814" i="1"/>
  <c r="BZ814" i="1"/>
  <c r="BV814" i="1"/>
  <c r="BT814" i="1"/>
  <c r="BQ814" i="1"/>
  <c r="BO814" i="1"/>
  <c r="BI814" i="1"/>
  <c r="Y814" i="1"/>
  <c r="U814" i="1"/>
  <c r="S814" i="1"/>
  <c r="P814" i="1"/>
  <c r="M814" i="1"/>
  <c r="K814" i="1"/>
  <c r="R814" i="1"/>
  <c r="X814" i="1"/>
  <c r="AA814" i="1"/>
  <c r="AD814" i="1"/>
  <c r="AF814" i="1"/>
  <c r="AJ814" i="1"/>
  <c r="N814" i="1"/>
  <c r="O814" i="1" s="1"/>
  <c r="T814" i="1"/>
  <c r="Z814" i="1"/>
  <c r="AE814" i="1"/>
  <c r="AG814" i="1"/>
  <c r="AH814" i="1" s="1"/>
  <c r="AK814" i="1"/>
  <c r="AM814" i="1"/>
  <c r="AQ814" i="1"/>
  <c r="AS814" i="1"/>
  <c r="AV814" i="1"/>
  <c r="BB814" i="1"/>
  <c r="BD814" i="1"/>
  <c r="BE814" i="1"/>
  <c r="BF814" i="1" s="1"/>
  <c r="AL814" i="1"/>
  <c r="AP814" i="1"/>
  <c r="AR814" i="1"/>
  <c r="AW814" i="1"/>
  <c r="AY814" i="1"/>
  <c r="AZ814" i="1" s="1"/>
  <c r="BC814" i="1"/>
  <c r="BH814" i="1"/>
  <c r="BK814" i="1" s="1"/>
  <c r="BJ814" i="1"/>
  <c r="BN814" i="1"/>
  <c r="BP814" i="1"/>
  <c r="BU814" i="1"/>
  <c r="BW814" i="1"/>
  <c r="BX814" i="1" s="1"/>
  <c r="CA814" i="1"/>
  <c r="CI814" i="1"/>
  <c r="CG814" i="1"/>
  <c r="CJ814" i="1" s="1"/>
  <c r="CC814" i="1"/>
  <c r="CD814" i="1" s="1"/>
  <c r="AV813" i="1"/>
  <c r="BP813" i="1"/>
  <c r="BT813" i="1"/>
  <c r="BU813" i="1"/>
  <c r="BV813" i="1"/>
  <c r="AM813" i="1"/>
  <c r="BW813" i="1"/>
  <c r="BX813" i="1" s="1"/>
  <c r="BZ813" i="1"/>
  <c r="BD813" i="1"/>
  <c r="AK813" i="1"/>
  <c r="AG813" i="1"/>
  <c r="AE813" i="1"/>
  <c r="BH813" i="1"/>
  <c r="BK813" i="1" s="1"/>
  <c r="BJ813" i="1"/>
  <c r="BN813" i="1"/>
  <c r="BQ813" i="1"/>
  <c r="BR813" i="1" s="1"/>
  <c r="AA813" i="1"/>
  <c r="Y813" i="1"/>
  <c r="X813" i="1"/>
  <c r="S813" i="1"/>
  <c r="M813" i="1"/>
  <c r="AR813" i="1"/>
  <c r="K813" i="1"/>
  <c r="Z813" i="1"/>
  <c r="BB813" i="1"/>
  <c r="AY813" i="1"/>
  <c r="AW813" i="1"/>
  <c r="T813" i="1"/>
  <c r="U813" i="1"/>
  <c r="V813" i="1" s="1"/>
  <c r="AD813" i="1"/>
  <c r="AF813" i="1"/>
  <c r="AJ813" i="1"/>
  <c r="AL813" i="1"/>
  <c r="CA813" i="1"/>
  <c r="AP813" i="1"/>
  <c r="AQ813" i="1"/>
  <c r="R813" i="1"/>
  <c r="CB813" i="1"/>
  <c r="CC813" i="1"/>
  <c r="CD813" i="1" s="1"/>
  <c r="CG813" i="1"/>
  <c r="CI813" i="1" s="1"/>
  <c r="CJ813" i="1" s="1"/>
  <c r="CN813" i="1" s="1"/>
  <c r="CQ813" i="1" s="1"/>
  <c r="AS813" i="1"/>
  <c r="AT813" i="1" s="1"/>
  <c r="N813" i="1"/>
  <c r="O813" i="1" s="1"/>
  <c r="P813" i="1"/>
  <c r="AX813" i="1"/>
  <c r="BO813" i="1"/>
  <c r="BI813" i="1"/>
  <c r="BE813" i="1"/>
  <c r="BF813" i="1" s="1"/>
  <c r="BC813" i="1"/>
  <c r="AR812" i="1"/>
  <c r="AV812" i="1"/>
  <c r="AW812" i="1"/>
  <c r="AX812" i="1"/>
  <c r="AY812" i="1"/>
  <c r="AZ812" i="1" s="1"/>
  <c r="BB812" i="1"/>
  <c r="BC812" i="1"/>
  <c r="BD812" i="1"/>
  <c r="BE812" i="1"/>
  <c r="BF812" i="1" s="1"/>
  <c r="BH812" i="1"/>
  <c r="BK812" i="1" s="1"/>
  <c r="BI812" i="1"/>
  <c r="BJ812" i="1"/>
  <c r="BN812" i="1"/>
  <c r="BO812" i="1"/>
  <c r="BP812" i="1"/>
  <c r="BQ812" i="1"/>
  <c r="BR812" i="1" s="1"/>
  <c r="BT812" i="1"/>
  <c r="BU812" i="1"/>
  <c r="BW812" i="1"/>
  <c r="BZ812" i="1"/>
  <c r="CB812" i="1"/>
  <c r="CC812" i="1"/>
  <c r="CD812" i="1" s="1"/>
  <c r="CG812" i="1"/>
  <c r="CI812" i="1"/>
  <c r="BV812" i="1"/>
  <c r="AD812" i="1"/>
  <c r="AE812" i="1"/>
  <c r="AF812" i="1"/>
  <c r="CA812" i="1"/>
  <c r="AS812" i="1"/>
  <c r="AT812" i="1" s="1"/>
  <c r="AA812" i="1"/>
  <c r="AP812" i="1"/>
  <c r="AQ812" i="1"/>
  <c r="AG812" i="1"/>
  <c r="AH812" i="1" s="1"/>
  <c r="AJ812" i="1"/>
  <c r="AK812" i="1"/>
  <c r="AL812" i="1"/>
  <c r="AM812" i="1"/>
  <c r="AN812" i="1" s="1"/>
  <c r="Z812" i="1"/>
  <c r="Y812" i="1"/>
  <c r="X812" i="1"/>
  <c r="U812" i="1"/>
  <c r="T812" i="1"/>
  <c r="S812" i="1"/>
  <c r="R812" i="1"/>
  <c r="P812" i="1"/>
  <c r="N812" i="1"/>
  <c r="M812" i="1"/>
  <c r="K812" i="1"/>
  <c r="BU811" i="1"/>
  <c r="BQ811" i="1"/>
  <c r="BO811" i="1"/>
  <c r="BH811" i="1"/>
  <c r="BK811" i="1" s="1"/>
  <c r="BE811" i="1"/>
  <c r="BC811" i="1"/>
  <c r="AX811" i="1"/>
  <c r="AV811" i="1"/>
  <c r="AR811" i="1"/>
  <c r="AP811" i="1"/>
  <c r="AM811" i="1"/>
  <c r="AK811" i="1"/>
  <c r="AG811" i="1"/>
  <c r="AF811" i="1"/>
  <c r="AA811" i="1"/>
  <c r="Z811" i="1"/>
  <c r="U811" i="1"/>
  <c r="S811" i="1"/>
  <c r="M811" i="1"/>
  <c r="N811" i="1"/>
  <c r="O811" i="1" s="1"/>
  <c r="CC811" i="1"/>
  <c r="BN811" i="1"/>
  <c r="BP811" i="1"/>
  <c r="BT811" i="1"/>
  <c r="BV811" i="1"/>
  <c r="BZ811" i="1"/>
  <c r="CB811" i="1"/>
  <c r="T811" i="1"/>
  <c r="R811" i="1"/>
  <c r="P811" i="1"/>
  <c r="Y811" i="1"/>
  <c r="K811" i="1"/>
  <c r="AD811" i="1"/>
  <c r="AE811" i="1"/>
  <c r="AJ811" i="1"/>
  <c r="AL811" i="1"/>
  <c r="AQ811" i="1"/>
  <c r="AS811" i="1"/>
  <c r="AT811" i="1" s="1"/>
  <c r="AW811" i="1"/>
  <c r="AY811" i="1"/>
  <c r="AZ811" i="1" s="1"/>
  <c r="BB811" i="1"/>
  <c r="X811" i="1"/>
  <c r="BD811" i="1"/>
  <c r="BI811" i="1"/>
  <c r="BJ811" i="1"/>
  <c r="CG811" i="1"/>
  <c r="CA811" i="1"/>
  <c r="BW811" i="1"/>
  <c r="BX811" i="1" s="1"/>
  <c r="CI811" i="1"/>
  <c r="BV810" i="1"/>
  <c r="BW810" i="1"/>
  <c r="BX810" i="1" s="1"/>
  <c r="BZ810" i="1"/>
  <c r="CA810" i="1"/>
  <c r="CB810" i="1"/>
  <c r="CC810" i="1"/>
  <c r="CD810" i="1" s="1"/>
  <c r="CG810" i="1"/>
  <c r="CI810" i="1"/>
  <c r="K810" i="1"/>
  <c r="M810" i="1"/>
  <c r="S810" i="1"/>
  <c r="U810" i="1"/>
  <c r="Y810" i="1"/>
  <c r="AE810" i="1"/>
  <c r="AG810" i="1"/>
  <c r="AK810" i="1"/>
  <c r="AA810" i="1"/>
  <c r="N810" i="1"/>
  <c r="O810" i="1" s="1"/>
  <c r="P810" i="1"/>
  <c r="R810" i="1"/>
  <c r="T810" i="1"/>
  <c r="X810" i="1"/>
  <c r="Z810" i="1"/>
  <c r="AD810" i="1"/>
  <c r="AF810" i="1"/>
  <c r="AJ810" i="1"/>
  <c r="AL810" i="1"/>
  <c r="AM810" i="1"/>
  <c r="AN810" i="1" s="1"/>
  <c r="AP810" i="1"/>
  <c r="AQ810" i="1"/>
  <c r="AR810" i="1"/>
  <c r="AS810" i="1"/>
  <c r="AT810" i="1" s="1"/>
  <c r="AV810" i="1"/>
  <c r="AW810" i="1"/>
  <c r="AX810" i="1"/>
  <c r="AY810" i="1"/>
  <c r="AZ810" i="1" s="1"/>
  <c r="BB810" i="1"/>
  <c r="BC810" i="1"/>
  <c r="BD810" i="1"/>
  <c r="BE810" i="1"/>
  <c r="BF810" i="1" s="1"/>
  <c r="BH810" i="1"/>
  <c r="BK810" i="1" s="1"/>
  <c r="BI810" i="1"/>
  <c r="BJ810" i="1"/>
  <c r="BN810" i="1"/>
  <c r="BO810" i="1"/>
  <c r="BP810" i="1"/>
  <c r="BQ810" i="1"/>
  <c r="BR810" i="1" s="1"/>
  <c r="BT810" i="1"/>
  <c r="BU810" i="1"/>
  <c r="BD809" i="1"/>
  <c r="BQ809" i="1"/>
  <c r="BV809" i="1"/>
  <c r="BZ809" i="1"/>
  <c r="CB809" i="1"/>
  <c r="CG809" i="1"/>
  <c r="AD809" i="1"/>
  <c r="BH809" i="1"/>
  <c r="BK809" i="1" s="1"/>
  <c r="AF809" i="1"/>
  <c r="AJ809" i="1"/>
  <c r="AL809" i="1"/>
  <c r="BJ809" i="1"/>
  <c r="BN809" i="1"/>
  <c r="BP809" i="1"/>
  <c r="BU809" i="1"/>
  <c r="BW809" i="1"/>
  <c r="BX809" i="1" s="1"/>
  <c r="CA809" i="1"/>
  <c r="BT809" i="1"/>
  <c r="CC809" i="1"/>
  <c r="CD809" i="1" s="1"/>
  <c r="CI809" i="1"/>
  <c r="K809" i="1"/>
  <c r="M809" i="1"/>
  <c r="S809" i="1"/>
  <c r="U809" i="1"/>
  <c r="N809" i="1"/>
  <c r="O809" i="1" s="1"/>
  <c r="X809" i="1"/>
  <c r="Z809" i="1"/>
  <c r="AP809" i="1"/>
  <c r="AR809" i="1"/>
  <c r="AV809" i="1"/>
  <c r="AX809" i="1"/>
  <c r="BB809" i="1"/>
  <c r="BO809" i="1"/>
  <c r="BI809" i="1"/>
  <c r="BE809" i="1"/>
  <c r="BF809" i="1" s="1"/>
  <c r="BC809" i="1"/>
  <c r="AY809" i="1"/>
  <c r="AZ809" i="1" s="1"/>
  <c r="AW809" i="1"/>
  <c r="AS809" i="1"/>
  <c r="AT809" i="1" s="1"/>
  <c r="AQ809" i="1"/>
  <c r="AM809" i="1"/>
  <c r="AN809" i="1" s="1"/>
  <c r="AK809" i="1"/>
  <c r="AG809" i="1"/>
  <c r="AH809" i="1" s="1"/>
  <c r="AE809" i="1"/>
  <c r="AA809" i="1"/>
  <c r="AB809" i="1" s="1"/>
  <c r="Y809" i="1"/>
  <c r="T809" i="1"/>
  <c r="R809" i="1"/>
  <c r="P809" i="1"/>
  <c r="BD808" i="1"/>
  <c r="BC808" i="1"/>
  <c r="BB808" i="1"/>
  <c r="AY808" i="1"/>
  <c r="AX808" i="1"/>
  <c r="AW808" i="1"/>
  <c r="AV808" i="1"/>
  <c r="AS808" i="1"/>
  <c r="AR808" i="1"/>
  <c r="AP808" i="1"/>
  <c r="AM808" i="1"/>
  <c r="AL808" i="1"/>
  <c r="AK808" i="1"/>
  <c r="AJ808" i="1"/>
  <c r="AG808" i="1"/>
  <c r="AF808" i="1"/>
  <c r="AE808" i="1"/>
  <c r="AD808" i="1"/>
  <c r="AA808" i="1"/>
  <c r="Z808" i="1"/>
  <c r="X808" i="1"/>
  <c r="S808" i="1"/>
  <c r="N808" i="1"/>
  <c r="K808" i="1"/>
  <c r="AQ808" i="1"/>
  <c r="Y808" i="1"/>
  <c r="U808" i="1"/>
  <c r="T808" i="1"/>
  <c r="R808" i="1"/>
  <c r="P808" i="1"/>
  <c r="M808" i="1"/>
  <c r="BH808" i="1"/>
  <c r="BK808" i="1" s="1"/>
  <c r="BT808" i="1"/>
  <c r="CG808" i="1"/>
  <c r="CI808" i="1" s="1"/>
  <c r="CJ808" i="1" s="1"/>
  <c r="CN808" i="1" s="1"/>
  <c r="CQ808" i="1" s="1"/>
  <c r="CC808" i="1"/>
  <c r="CB808" i="1"/>
  <c r="CA808" i="1"/>
  <c r="BZ808" i="1"/>
  <c r="BW808" i="1"/>
  <c r="BV808" i="1"/>
  <c r="BU808" i="1"/>
  <c r="BQ808" i="1"/>
  <c r="BP808" i="1"/>
  <c r="BO808" i="1"/>
  <c r="BN808" i="1"/>
  <c r="BJ808" i="1"/>
  <c r="BI808" i="1"/>
  <c r="BE808" i="1"/>
  <c r="BF808" i="1" s="1"/>
  <c r="AM807" i="1"/>
  <c r="AK807" i="1"/>
  <c r="X807" i="1"/>
  <c r="U807" i="1"/>
  <c r="S807" i="1"/>
  <c r="M807" i="1"/>
  <c r="K807" i="1"/>
  <c r="AR807" i="1"/>
  <c r="AJ807" i="1"/>
  <c r="AG807" i="1"/>
  <c r="AF807" i="1"/>
  <c r="AD807" i="1"/>
  <c r="Z807" i="1"/>
  <c r="Y807" i="1"/>
  <c r="T807" i="1"/>
  <c r="R807" i="1"/>
  <c r="P807" i="1"/>
  <c r="N807" i="1"/>
  <c r="O807" i="1" s="1"/>
  <c r="CA807" i="1"/>
  <c r="CB807" i="1"/>
  <c r="CC807" i="1"/>
  <c r="CD807" i="1" s="1"/>
  <c r="CG807" i="1"/>
  <c r="CI807" i="1"/>
  <c r="BZ807" i="1"/>
  <c r="BC807" i="1"/>
  <c r="AY807" i="1"/>
  <c r="AW807" i="1"/>
  <c r="AS807" i="1"/>
  <c r="AT807" i="1" s="1"/>
  <c r="AQ807" i="1"/>
  <c r="AL807" i="1"/>
  <c r="AE807" i="1"/>
  <c r="BD807" i="1"/>
  <c r="AA807" i="1"/>
  <c r="AB807" i="1" s="1"/>
  <c r="BE807" i="1"/>
  <c r="BF807" i="1" s="1"/>
  <c r="BH807" i="1"/>
  <c r="BK807" i="1" s="1"/>
  <c r="BI807" i="1"/>
  <c r="BJ807" i="1"/>
  <c r="BN807" i="1"/>
  <c r="BQ807" i="1"/>
  <c r="BO807" i="1"/>
  <c r="BP807" i="1"/>
  <c r="BT807" i="1"/>
  <c r="BU807" i="1"/>
  <c r="BV807" i="1"/>
  <c r="BW807" i="1"/>
  <c r="BX807" i="1" s="1"/>
  <c r="BB807" i="1"/>
  <c r="AX807" i="1"/>
  <c r="AV807" i="1"/>
  <c r="AP807" i="1"/>
  <c r="N806" i="1"/>
  <c r="P806" i="1"/>
  <c r="K806" i="1"/>
  <c r="M806" i="1"/>
  <c r="S806" i="1"/>
  <c r="U806" i="1"/>
  <c r="X806" i="1"/>
  <c r="AA806" i="1"/>
  <c r="AD806" i="1"/>
  <c r="AF806" i="1"/>
  <c r="AG806" i="1"/>
  <c r="AH806" i="1" s="1"/>
  <c r="AK806" i="1"/>
  <c r="AM806" i="1"/>
  <c r="AP806" i="1"/>
  <c r="AS806" i="1"/>
  <c r="AX806" i="1"/>
  <c r="AY806" i="1"/>
  <c r="AZ806" i="1" s="1"/>
  <c r="BC806" i="1"/>
  <c r="BE806" i="1"/>
  <c r="BH806" i="1"/>
  <c r="BK806" i="1" s="1"/>
  <c r="CI806" i="1"/>
  <c r="R806" i="1"/>
  <c r="T806" i="1"/>
  <c r="Y806" i="1"/>
  <c r="Z806" i="1"/>
  <c r="AE806" i="1"/>
  <c r="AJ806" i="1"/>
  <c r="AL806" i="1"/>
  <c r="AQ806" i="1"/>
  <c r="AV806" i="1"/>
  <c r="AW806" i="1"/>
  <c r="BB806" i="1"/>
  <c r="BD806" i="1"/>
  <c r="BI806" i="1"/>
  <c r="BJ806" i="1"/>
  <c r="BN806" i="1"/>
  <c r="BO806" i="1"/>
  <c r="BP806" i="1"/>
  <c r="BQ806" i="1"/>
  <c r="BR806" i="1" s="1"/>
  <c r="BT806" i="1"/>
  <c r="BU806" i="1"/>
  <c r="BV806" i="1"/>
  <c r="BW806" i="1"/>
  <c r="BX806" i="1" s="1"/>
  <c r="BZ806" i="1"/>
  <c r="CA806" i="1"/>
  <c r="CB806" i="1"/>
  <c r="CC806" i="1"/>
  <c r="CD806" i="1" s="1"/>
  <c r="CG806" i="1"/>
  <c r="CJ806" i="1" s="1"/>
  <c r="AR806" i="1"/>
  <c r="AR805" i="1"/>
  <c r="AP805" i="1"/>
  <c r="AJ805" i="1"/>
  <c r="AF805" i="1"/>
  <c r="Y805" i="1"/>
  <c r="U805" i="1"/>
  <c r="R805" i="1"/>
  <c r="AE805" i="1"/>
  <c r="K805" i="1"/>
  <c r="CI805" i="1"/>
  <c r="BW805" i="1"/>
  <c r="AL805" i="1"/>
  <c r="CG805" i="1"/>
  <c r="CJ805" i="1" s="1"/>
  <c r="CC805" i="1"/>
  <c r="CB805" i="1"/>
  <c r="CA805" i="1"/>
  <c r="BZ805" i="1"/>
  <c r="M805" i="1"/>
  <c r="P805" i="1"/>
  <c r="T805" i="1"/>
  <c r="Z805" i="1"/>
  <c r="AV805" i="1"/>
  <c r="N805" i="1"/>
  <c r="O805" i="1" s="1"/>
  <c r="S805" i="1"/>
  <c r="X805" i="1"/>
  <c r="AA805" i="1"/>
  <c r="AB805" i="1" s="1"/>
  <c r="AD805" i="1"/>
  <c r="AG805" i="1"/>
  <c r="AH805" i="1" s="1"/>
  <c r="AK805" i="1"/>
  <c r="AM805" i="1"/>
  <c r="AN805" i="1" s="1"/>
  <c r="AQ805" i="1"/>
  <c r="AS805" i="1"/>
  <c r="AT805" i="1" s="1"/>
  <c r="AW805" i="1"/>
  <c r="AY805" i="1"/>
  <c r="BC805" i="1"/>
  <c r="BE805" i="1"/>
  <c r="BH805" i="1"/>
  <c r="BK805" i="1" s="1"/>
  <c r="BO805" i="1"/>
  <c r="BQ805" i="1"/>
  <c r="BU805" i="1"/>
  <c r="BV805" i="1"/>
  <c r="BT805" i="1"/>
  <c r="BP805" i="1"/>
  <c r="BN805" i="1"/>
  <c r="BJ805" i="1"/>
  <c r="BI805" i="1"/>
  <c r="BD805" i="1"/>
  <c r="BB805" i="1"/>
  <c r="AX805" i="1"/>
  <c r="BH804" i="1"/>
  <c r="BK804" i="1" s="1"/>
  <c r="BD804" i="1"/>
  <c r="BB804" i="1"/>
  <c r="AY804" i="1"/>
  <c r="AV804" i="1"/>
  <c r="CI804" i="1"/>
  <c r="CG804" i="1"/>
  <c r="CJ804" i="1" s="1"/>
  <c r="CC804" i="1"/>
  <c r="CB804" i="1"/>
  <c r="CA804" i="1"/>
  <c r="BW804" i="1"/>
  <c r="BV804" i="1"/>
  <c r="BU804" i="1"/>
  <c r="BT804" i="1"/>
  <c r="BQ804" i="1"/>
  <c r="BP804" i="1"/>
  <c r="BO804" i="1"/>
  <c r="BN804" i="1"/>
  <c r="BJ804" i="1"/>
  <c r="BI804" i="1"/>
  <c r="BE804" i="1"/>
  <c r="BF804" i="1" s="1"/>
  <c r="BC804" i="1"/>
  <c r="AX804" i="1"/>
  <c r="AR804" i="1"/>
  <c r="AP804" i="1"/>
  <c r="AS804" i="1"/>
  <c r="AT804" i="1" s="1"/>
  <c r="AQ804" i="1"/>
  <c r="AM804" i="1"/>
  <c r="AK804" i="1"/>
  <c r="AG804" i="1"/>
  <c r="AE804" i="1"/>
  <c r="Z804" i="1"/>
  <c r="X804" i="1"/>
  <c r="T804" i="1"/>
  <c r="R804" i="1"/>
  <c r="P804" i="1"/>
  <c r="N804" i="1"/>
  <c r="M804" i="1"/>
  <c r="K804" i="1"/>
  <c r="AL804" i="1"/>
  <c r="AJ804" i="1"/>
  <c r="AF804" i="1"/>
  <c r="AD804" i="1"/>
  <c r="AA804" i="1"/>
  <c r="AB804" i="1" s="1"/>
  <c r="Y804" i="1"/>
  <c r="U804" i="1"/>
  <c r="V804" i="1" s="1"/>
  <c r="S804" i="1"/>
  <c r="BZ804" i="1"/>
  <c r="AW804" i="1"/>
  <c r="BU803" i="1"/>
  <c r="BW803" i="1"/>
  <c r="CA803" i="1"/>
  <c r="CI803" i="1"/>
  <c r="AR803" i="1"/>
  <c r="K803" i="1"/>
  <c r="M803" i="1"/>
  <c r="S803" i="1"/>
  <c r="T803" i="1"/>
  <c r="U803" i="1"/>
  <c r="V803" i="1" s="1"/>
  <c r="X803" i="1"/>
  <c r="Y803" i="1"/>
  <c r="Z803" i="1"/>
  <c r="AA803" i="1"/>
  <c r="AB803" i="1" s="1"/>
  <c r="AD803" i="1"/>
  <c r="AE803" i="1"/>
  <c r="AF803" i="1"/>
  <c r="AG803" i="1"/>
  <c r="AH803" i="1" s="1"/>
  <c r="AJ803" i="1"/>
  <c r="AK803" i="1"/>
  <c r="AL803" i="1"/>
  <c r="AM803" i="1"/>
  <c r="AN803" i="1" s="1"/>
  <c r="AQ803" i="1"/>
  <c r="AV803" i="1"/>
  <c r="AX803" i="1"/>
  <c r="BC803" i="1"/>
  <c r="BE803" i="1"/>
  <c r="BI803" i="1"/>
  <c r="BO803" i="1"/>
  <c r="BQ803" i="1"/>
  <c r="CG803" i="1"/>
  <c r="CJ803" i="1" s="1"/>
  <c r="CC803" i="1"/>
  <c r="CB803" i="1"/>
  <c r="BZ803" i="1"/>
  <c r="BV803" i="1"/>
  <c r="BT803" i="1"/>
  <c r="BP803" i="1"/>
  <c r="BN803" i="1"/>
  <c r="BJ803" i="1"/>
  <c r="BH803" i="1"/>
  <c r="BK803" i="1" s="1"/>
  <c r="BL803" i="1" s="1"/>
  <c r="BD803" i="1"/>
  <c r="BB803" i="1"/>
  <c r="AY803" i="1"/>
  <c r="AZ803" i="1" s="1"/>
  <c r="AW803" i="1"/>
  <c r="AS803" i="1"/>
  <c r="AT803" i="1" s="1"/>
  <c r="AP803" i="1"/>
  <c r="R803" i="1"/>
  <c r="P803" i="1"/>
  <c r="N803" i="1"/>
  <c r="O803" i="1" s="1"/>
  <c r="CC802" i="1"/>
  <c r="AE802" i="1"/>
  <c r="CI802" i="1"/>
  <c r="BN802" i="1"/>
  <c r="BJ802" i="1"/>
  <c r="BH802" i="1"/>
  <c r="BK802" i="1" s="1"/>
  <c r="BL802" i="1" s="1"/>
  <c r="BD802" i="1"/>
  <c r="BB802" i="1"/>
  <c r="AX802" i="1"/>
  <c r="AV802" i="1"/>
  <c r="AR802" i="1"/>
  <c r="AP802" i="1"/>
  <c r="AL802" i="1"/>
  <c r="AJ802" i="1"/>
  <c r="AF802" i="1"/>
  <c r="AD802" i="1"/>
  <c r="Z802" i="1"/>
  <c r="X802" i="1"/>
  <c r="T802" i="1"/>
  <c r="R802" i="1"/>
  <c r="P802" i="1"/>
  <c r="AG802" i="1"/>
  <c r="AH802" i="1" s="1"/>
  <c r="AK802" i="1"/>
  <c r="AM802" i="1"/>
  <c r="AN802" i="1" s="1"/>
  <c r="AQ802" i="1"/>
  <c r="AS802" i="1"/>
  <c r="AT802" i="1" s="1"/>
  <c r="AW802" i="1"/>
  <c r="AY802" i="1"/>
  <c r="AZ802" i="1" s="1"/>
  <c r="U802" i="1"/>
  <c r="V802" i="1" s="1"/>
  <c r="BC802" i="1"/>
  <c r="BE802" i="1"/>
  <c r="BF802" i="1" s="1"/>
  <c r="BI802" i="1"/>
  <c r="N802" i="1"/>
  <c r="BO802" i="1"/>
  <c r="BP802" i="1"/>
  <c r="BQ802" i="1"/>
  <c r="BR802" i="1" s="1"/>
  <c r="BT802" i="1"/>
  <c r="BV802" i="1"/>
  <c r="BW802" i="1"/>
  <c r="BX802" i="1" s="1"/>
  <c r="BZ802" i="1"/>
  <c r="CA802" i="1"/>
  <c r="CB802" i="1"/>
  <c r="CG802" i="1"/>
  <c r="CJ802" i="1" s="1"/>
  <c r="K802" i="1"/>
  <c r="M802" i="1"/>
  <c r="S802" i="1"/>
  <c r="BU802" i="1"/>
  <c r="Y802" i="1"/>
  <c r="AA802" i="1"/>
  <c r="AB802" i="1" s="1"/>
  <c r="CG801" i="1"/>
  <c r="K801" i="1"/>
  <c r="M801" i="1"/>
  <c r="U801" i="1"/>
  <c r="Y801" i="1"/>
  <c r="AA801" i="1"/>
  <c r="AE801" i="1"/>
  <c r="AY801" i="1"/>
  <c r="BC801" i="1"/>
  <c r="BE801" i="1"/>
  <c r="BI801" i="1"/>
  <c r="AG801" i="1"/>
  <c r="CC801" i="1"/>
  <c r="CB801" i="1"/>
  <c r="BH801" i="1"/>
  <c r="BK801" i="1" s="1"/>
  <c r="BJ801" i="1"/>
  <c r="CI801" i="1"/>
  <c r="R801" i="1"/>
  <c r="T801" i="1"/>
  <c r="X801" i="1"/>
  <c r="Z801" i="1"/>
  <c r="AD801" i="1"/>
  <c r="AF801" i="1"/>
  <c r="BB801" i="1"/>
  <c r="AJ801" i="1"/>
  <c r="AK801" i="1"/>
  <c r="AL801" i="1"/>
  <c r="AM801" i="1"/>
  <c r="AN801" i="1" s="1"/>
  <c r="AP801" i="1"/>
  <c r="AQ801" i="1"/>
  <c r="AR801" i="1"/>
  <c r="AS801" i="1"/>
  <c r="AT801" i="1" s="1"/>
  <c r="AV801" i="1"/>
  <c r="AW801" i="1"/>
  <c r="AX801" i="1"/>
  <c r="BN801" i="1"/>
  <c r="BO801" i="1"/>
  <c r="BP801" i="1"/>
  <c r="BQ801" i="1"/>
  <c r="BR801" i="1" s="1"/>
  <c r="BT801" i="1"/>
  <c r="BU801" i="1"/>
  <c r="BV801" i="1"/>
  <c r="BW801" i="1"/>
  <c r="BX801" i="1" s="1"/>
  <c r="BZ801" i="1"/>
  <c r="CA801" i="1"/>
  <c r="S801" i="1"/>
  <c r="N801" i="1"/>
  <c r="O801" i="1" s="1"/>
  <c r="P801" i="1"/>
  <c r="BD801" i="1"/>
  <c r="CA800" i="1"/>
  <c r="BW800" i="1"/>
  <c r="BV800" i="1"/>
  <c r="BU800" i="1"/>
  <c r="BT800" i="1"/>
  <c r="BQ800" i="1"/>
  <c r="BO800" i="1"/>
  <c r="BJ800" i="1"/>
  <c r="BI800" i="1"/>
  <c r="BE800" i="1"/>
  <c r="BC800" i="1"/>
  <c r="AY800" i="1"/>
  <c r="AW800" i="1"/>
  <c r="AS800" i="1"/>
  <c r="AP800" i="1"/>
  <c r="AL800" i="1"/>
  <c r="AJ800" i="1"/>
  <c r="AF800" i="1"/>
  <c r="Z800" i="1"/>
  <c r="Y800" i="1"/>
  <c r="U800" i="1"/>
  <c r="S800" i="1"/>
  <c r="P800" i="1"/>
  <c r="N800" i="1"/>
  <c r="AE800" i="1"/>
  <c r="CG800" i="1"/>
  <c r="K800" i="1"/>
  <c r="M800" i="1"/>
  <c r="R800" i="1"/>
  <c r="T800" i="1"/>
  <c r="X800" i="1"/>
  <c r="AA800" i="1"/>
  <c r="AB800" i="1" s="1"/>
  <c r="AD800" i="1"/>
  <c r="AG800" i="1"/>
  <c r="AH800" i="1" s="1"/>
  <c r="AK800" i="1"/>
  <c r="AM800" i="1"/>
  <c r="AN800" i="1" s="1"/>
  <c r="AQ800" i="1"/>
  <c r="AR800" i="1"/>
  <c r="AX800" i="1"/>
  <c r="BB800" i="1"/>
  <c r="BD800" i="1"/>
  <c r="BH800" i="1"/>
  <c r="BK800" i="1" s="1"/>
  <c r="BL800" i="1" s="1"/>
  <c r="BN800" i="1"/>
  <c r="BP800" i="1"/>
  <c r="CI800" i="1"/>
  <c r="CC800" i="1"/>
  <c r="CB800" i="1"/>
  <c r="BZ800" i="1"/>
  <c r="AV800" i="1"/>
  <c r="AY799" i="1"/>
  <c r="BE799" i="1"/>
  <c r="BH799" i="1"/>
  <c r="BK799" i="1" s="1"/>
  <c r="BI799" i="1"/>
  <c r="BJ799" i="1"/>
  <c r="BN799" i="1"/>
  <c r="BO799" i="1"/>
  <c r="BP799" i="1"/>
  <c r="BQ799" i="1"/>
  <c r="BR799" i="1" s="1"/>
  <c r="BT799" i="1"/>
  <c r="BU799" i="1"/>
  <c r="BV799" i="1"/>
  <c r="BW799" i="1"/>
  <c r="BX799" i="1" s="1"/>
  <c r="BZ799" i="1"/>
  <c r="CA799" i="1"/>
  <c r="CG799" i="1"/>
  <c r="CI799" i="1" s="1"/>
  <c r="CJ799" i="1" s="1"/>
  <c r="CN799" i="1" s="1"/>
  <c r="CQ799" i="1" s="1"/>
  <c r="CC799" i="1"/>
  <c r="CB799" i="1"/>
  <c r="K799" i="1"/>
  <c r="M799" i="1"/>
  <c r="N799" i="1"/>
  <c r="O799" i="1" s="1"/>
  <c r="P799" i="1"/>
  <c r="R799" i="1"/>
  <c r="S799" i="1"/>
  <c r="T799" i="1"/>
  <c r="U799" i="1"/>
  <c r="V799" i="1" s="1"/>
  <c r="X799" i="1"/>
  <c r="Y799" i="1"/>
  <c r="Z799" i="1"/>
  <c r="AA799" i="1"/>
  <c r="AB799" i="1" s="1"/>
  <c r="AD799" i="1"/>
  <c r="AE799" i="1"/>
  <c r="AF799" i="1"/>
  <c r="AG799" i="1"/>
  <c r="AH799" i="1" s="1"/>
  <c r="AJ799" i="1"/>
  <c r="AK799" i="1"/>
  <c r="AL799" i="1"/>
  <c r="AM799" i="1"/>
  <c r="AN799" i="1" s="1"/>
  <c r="AP799" i="1"/>
  <c r="AQ799" i="1"/>
  <c r="AR799" i="1"/>
  <c r="AS799" i="1"/>
  <c r="AT799" i="1" s="1"/>
  <c r="AV799" i="1"/>
  <c r="AW799" i="1"/>
  <c r="AX799" i="1"/>
  <c r="BB799" i="1"/>
  <c r="BC799" i="1"/>
  <c r="BD799" i="1"/>
  <c r="U798" i="1"/>
  <c r="T798" i="1"/>
  <c r="R798" i="1"/>
  <c r="P798" i="1"/>
  <c r="AD798" i="1"/>
  <c r="BT798" i="1"/>
  <c r="BQ798" i="1"/>
  <c r="BP798" i="1"/>
  <c r="BO798" i="1"/>
  <c r="BN798" i="1"/>
  <c r="BJ798" i="1"/>
  <c r="BI798" i="1"/>
  <c r="BE798" i="1"/>
  <c r="AG798" i="1"/>
  <c r="AY798" i="1"/>
  <c r="AW798" i="1"/>
  <c r="AR798" i="1"/>
  <c r="AK798" i="1"/>
  <c r="AP798" i="1"/>
  <c r="Z798" i="1"/>
  <c r="Y798" i="1"/>
  <c r="AA798" i="1"/>
  <c r="AB798" i="1" s="1"/>
  <c r="AE798" i="1"/>
  <c r="AF798" i="1"/>
  <c r="AJ798" i="1"/>
  <c r="AL798" i="1"/>
  <c r="AQ798" i="1"/>
  <c r="AS798" i="1"/>
  <c r="AT798" i="1" s="1"/>
  <c r="AM798" i="1"/>
  <c r="AN798" i="1" s="1"/>
  <c r="AV798" i="1"/>
  <c r="AX798" i="1"/>
  <c r="BB798" i="1"/>
  <c r="BD798" i="1"/>
  <c r="BH798" i="1"/>
  <c r="BK798" i="1" s="1"/>
  <c r="BL798" i="1" s="1"/>
  <c r="BC798" i="1"/>
  <c r="K798" i="1"/>
  <c r="M798" i="1"/>
  <c r="N798" i="1"/>
  <c r="O798" i="1" s="1"/>
  <c r="S798" i="1"/>
  <c r="X798" i="1"/>
  <c r="CG798" i="1"/>
  <c r="CI798" i="1" s="1"/>
  <c r="CJ798" i="1" s="1"/>
  <c r="CC798" i="1"/>
  <c r="CB798" i="1"/>
  <c r="CA798" i="1"/>
  <c r="BZ798" i="1"/>
  <c r="BW798" i="1"/>
  <c r="BV798" i="1"/>
  <c r="BU798" i="1"/>
  <c r="AX797" i="1"/>
  <c r="CG797" i="1"/>
  <c r="CI797" i="1" s="1"/>
  <c r="CJ797" i="1" s="1"/>
  <c r="CC797" i="1"/>
  <c r="CB797" i="1"/>
  <c r="CA797" i="1"/>
  <c r="BZ797" i="1"/>
  <c r="BW797" i="1"/>
  <c r="BV797" i="1"/>
  <c r="BT797" i="1"/>
  <c r="BQ797" i="1"/>
  <c r="BO797" i="1"/>
  <c r="BI797" i="1"/>
  <c r="BE797" i="1"/>
  <c r="BC797" i="1"/>
  <c r="AV797" i="1"/>
  <c r="AR797" i="1"/>
  <c r="AK797" i="1"/>
  <c r="AG797" i="1"/>
  <c r="AD797" i="1"/>
  <c r="R797" i="1"/>
  <c r="U797" i="1"/>
  <c r="Y797" i="1"/>
  <c r="AF797" i="1"/>
  <c r="AL797" i="1"/>
  <c r="AP797" i="1"/>
  <c r="AS797" i="1"/>
  <c r="AT797" i="1" s="1"/>
  <c r="AW797" i="1"/>
  <c r="AY797" i="1"/>
  <c r="AZ797" i="1" s="1"/>
  <c r="BB797" i="1"/>
  <c r="BD797" i="1"/>
  <c r="BH797" i="1"/>
  <c r="BK797" i="1" s="1"/>
  <c r="BJ797" i="1"/>
  <c r="BN797" i="1"/>
  <c r="BP797" i="1"/>
  <c r="BU797" i="1"/>
  <c r="AA797" i="1"/>
  <c r="X797" i="1"/>
  <c r="T797" i="1"/>
  <c r="M797" i="1"/>
  <c r="K797" i="1"/>
  <c r="N797" i="1"/>
  <c r="O797" i="1" s="1"/>
  <c r="P797" i="1"/>
  <c r="S797" i="1"/>
  <c r="Z797" i="1"/>
  <c r="AE797" i="1"/>
  <c r="AJ797" i="1"/>
  <c r="AM797" i="1"/>
  <c r="AN797" i="1" s="1"/>
  <c r="AQ797" i="1"/>
  <c r="N796" i="1"/>
  <c r="CC796" i="1"/>
  <c r="S796" i="1"/>
  <c r="BI796" i="1"/>
  <c r="P796" i="1"/>
  <c r="R796" i="1"/>
  <c r="AK796" i="1"/>
  <c r="AJ796" i="1"/>
  <c r="AE796" i="1"/>
  <c r="Z796" i="1"/>
  <c r="BT796" i="1"/>
  <c r="T796" i="1"/>
  <c r="AF796" i="1"/>
  <c r="AL796" i="1"/>
  <c r="AR796" i="1"/>
  <c r="AX796" i="1"/>
  <c r="BB796" i="1"/>
  <c r="CG796" i="1"/>
  <c r="CI796" i="1" s="1"/>
  <c r="CJ796" i="1" s="1"/>
  <c r="CN796" i="1" s="1"/>
  <c r="CQ796" i="1" s="1"/>
  <c r="CB796" i="1"/>
  <c r="CA796" i="1"/>
  <c r="BZ796" i="1"/>
  <c r="BW796" i="1"/>
  <c r="BV796" i="1"/>
  <c r="BU796" i="1"/>
  <c r="BQ796" i="1"/>
  <c r="BP796" i="1"/>
  <c r="BO796" i="1"/>
  <c r="BN796" i="1"/>
  <c r="BJ796" i="1"/>
  <c r="BH796" i="1"/>
  <c r="BK796" i="1" s="1"/>
  <c r="BL796" i="1" s="1"/>
  <c r="BD796" i="1"/>
  <c r="AY796" i="1"/>
  <c r="AZ796" i="1" s="1"/>
  <c r="AV796" i="1"/>
  <c r="AS796" i="1"/>
  <c r="AT796" i="1" s="1"/>
  <c r="AP796" i="1"/>
  <c r="AM796" i="1"/>
  <c r="AN796" i="1" s="1"/>
  <c r="AG796" i="1"/>
  <c r="AH796" i="1" s="1"/>
  <c r="AD796" i="1"/>
  <c r="AA796" i="1"/>
  <c r="AB796" i="1" s="1"/>
  <c r="X796" i="1"/>
  <c r="U796" i="1"/>
  <c r="V796" i="1" s="1"/>
  <c r="M796" i="1"/>
  <c r="K796" i="1"/>
  <c r="BE796" i="1"/>
  <c r="BF796" i="1" s="1"/>
  <c r="BC796" i="1"/>
  <c r="AW796" i="1"/>
  <c r="AQ796" i="1"/>
  <c r="Y796" i="1"/>
  <c r="AA795" i="1"/>
  <c r="AD795" i="1"/>
  <c r="AG795" i="1"/>
  <c r="BP795" i="1"/>
  <c r="BO795" i="1"/>
  <c r="BN795" i="1"/>
  <c r="BJ795" i="1"/>
  <c r="BI795" i="1"/>
  <c r="BE795" i="1"/>
  <c r="BC795" i="1"/>
  <c r="AQ795" i="1"/>
  <c r="BB795" i="1"/>
  <c r="AX795" i="1"/>
  <c r="AV795" i="1"/>
  <c r="AR795" i="1"/>
  <c r="AJ795" i="1"/>
  <c r="BT795" i="1"/>
  <c r="AL795" i="1"/>
  <c r="BH795" i="1"/>
  <c r="BK795" i="1" s="1"/>
  <c r="BL795" i="1" s="1"/>
  <c r="M795" i="1"/>
  <c r="BD795" i="1"/>
  <c r="AY795" i="1"/>
  <c r="AZ795" i="1" s="1"/>
  <c r="AK795" i="1"/>
  <c r="AW795" i="1"/>
  <c r="AS795" i="1"/>
  <c r="AT795" i="1" s="1"/>
  <c r="AM795" i="1"/>
  <c r="AN795" i="1" s="1"/>
  <c r="AF795" i="1"/>
  <c r="Z795" i="1"/>
  <c r="R795" i="1"/>
  <c r="Y795" i="1"/>
  <c r="K795" i="1"/>
  <c r="N795" i="1"/>
  <c r="O795" i="1" s="1"/>
  <c r="S795" i="1"/>
  <c r="U795" i="1"/>
  <c r="AP795" i="1"/>
  <c r="AE795" i="1"/>
  <c r="T795" i="1"/>
  <c r="P795" i="1"/>
  <c r="X795" i="1"/>
  <c r="CG795" i="1"/>
  <c r="CI795" i="1" s="1"/>
  <c r="CJ795" i="1" s="1"/>
  <c r="CC795" i="1"/>
  <c r="BQ795" i="1"/>
  <c r="BR795" i="1" s="1"/>
  <c r="CB795" i="1"/>
  <c r="CA795" i="1"/>
  <c r="BZ795" i="1"/>
  <c r="BW795" i="1"/>
  <c r="BV795" i="1"/>
  <c r="BU795" i="1"/>
  <c r="AA794" i="1"/>
  <c r="Y794" i="1"/>
  <c r="U794" i="1"/>
  <c r="S794" i="1"/>
  <c r="M794" i="1"/>
  <c r="CA794" i="1"/>
  <c r="BZ794" i="1"/>
  <c r="BW794" i="1"/>
  <c r="BV794" i="1"/>
  <c r="BU794" i="1"/>
  <c r="BT794" i="1"/>
  <c r="BQ794" i="1"/>
  <c r="BP794" i="1"/>
  <c r="BO794" i="1"/>
  <c r="BN794" i="1"/>
  <c r="BJ794" i="1"/>
  <c r="BI794" i="1"/>
  <c r="BH794" i="1"/>
  <c r="BK794" i="1" s="1"/>
  <c r="BL794" i="1" s="1"/>
  <c r="BE794" i="1"/>
  <c r="BD794" i="1"/>
  <c r="BC794" i="1"/>
  <c r="AX794" i="1"/>
  <c r="AV794" i="1"/>
  <c r="AR794" i="1"/>
  <c r="AP794" i="1"/>
  <c r="AL794" i="1"/>
  <c r="AJ794" i="1"/>
  <c r="AE794" i="1"/>
  <c r="AD794" i="1"/>
  <c r="Z794" i="1"/>
  <c r="X794" i="1"/>
  <c r="T794" i="1"/>
  <c r="R794" i="1"/>
  <c r="P794" i="1"/>
  <c r="N794" i="1"/>
  <c r="O794" i="1" s="1"/>
  <c r="K794" i="1"/>
  <c r="AF794" i="1"/>
  <c r="BB794" i="1"/>
  <c r="AY794" i="1"/>
  <c r="AZ794" i="1" s="1"/>
  <c r="AW794" i="1"/>
  <c r="AS794" i="1"/>
  <c r="AT794" i="1" s="1"/>
  <c r="AQ794" i="1"/>
  <c r="AM794" i="1"/>
  <c r="AN794" i="1" s="1"/>
  <c r="AK794" i="1"/>
  <c r="AG794" i="1"/>
  <c r="AH794" i="1" s="1"/>
  <c r="CG794" i="1"/>
  <c r="CI794" i="1" s="1"/>
  <c r="CJ794" i="1" s="1"/>
  <c r="CN794" i="1" s="1"/>
  <c r="CQ794" i="1" s="1"/>
  <c r="CC794" i="1"/>
  <c r="CB794" i="1"/>
  <c r="BU793" i="1"/>
  <c r="BV793" i="1"/>
  <c r="BW793" i="1"/>
  <c r="BX793" i="1" s="1"/>
  <c r="BZ793" i="1"/>
  <c r="CA793" i="1"/>
  <c r="CB793" i="1"/>
  <c r="CC793" i="1"/>
  <c r="CD793" i="1" s="1"/>
  <c r="CG793" i="1"/>
  <c r="CI793" i="1"/>
  <c r="P793" i="1"/>
  <c r="R793" i="1"/>
  <c r="T793" i="1"/>
  <c r="X793" i="1"/>
  <c r="AA793" i="1"/>
  <c r="AE793" i="1"/>
  <c r="AJ793" i="1"/>
  <c r="AL793" i="1"/>
  <c r="AR793" i="1"/>
  <c r="K793" i="1"/>
  <c r="N793" i="1"/>
  <c r="S793" i="1"/>
  <c r="U793" i="1"/>
  <c r="V793" i="1" s="1"/>
  <c r="Y793" i="1"/>
  <c r="Z793" i="1"/>
  <c r="AQ793" i="1"/>
  <c r="AD793" i="1"/>
  <c r="AG793" i="1"/>
  <c r="AK793" i="1"/>
  <c r="AM793" i="1"/>
  <c r="AN793" i="1" s="1"/>
  <c r="AP793" i="1"/>
  <c r="AS793" i="1"/>
  <c r="AT793" i="1" s="1"/>
  <c r="AV793" i="1"/>
  <c r="AW793" i="1"/>
  <c r="AF793" i="1"/>
  <c r="AX793" i="1"/>
  <c r="AY793" i="1"/>
  <c r="AZ793" i="1" s="1"/>
  <c r="BB793" i="1"/>
  <c r="BC793" i="1"/>
  <c r="BD793" i="1"/>
  <c r="BE793" i="1"/>
  <c r="BF793" i="1" s="1"/>
  <c r="BH793" i="1"/>
  <c r="BK793" i="1" s="1"/>
  <c r="BI793" i="1"/>
  <c r="BJ793" i="1"/>
  <c r="BO793" i="1"/>
  <c r="BP793" i="1"/>
  <c r="BQ793" i="1"/>
  <c r="BR793" i="1" s="1"/>
  <c r="BT793" i="1"/>
  <c r="BN793" i="1"/>
  <c r="M793" i="1"/>
  <c r="AR792" i="1"/>
  <c r="AV792" i="1"/>
  <c r="CG792" i="1"/>
  <c r="CC792" i="1"/>
  <c r="CB792" i="1"/>
  <c r="CA792" i="1"/>
  <c r="BZ792" i="1"/>
  <c r="BW792" i="1"/>
  <c r="BV792" i="1"/>
  <c r="BU792" i="1"/>
  <c r="BT792" i="1"/>
  <c r="BQ792" i="1"/>
  <c r="BP792" i="1"/>
  <c r="BO792" i="1"/>
  <c r="BN792" i="1"/>
  <c r="BI792" i="1"/>
  <c r="BD792" i="1"/>
  <c r="BB792" i="1"/>
  <c r="AX792" i="1"/>
  <c r="CI792" i="1"/>
  <c r="BJ792" i="1"/>
  <c r="BH792" i="1"/>
  <c r="BK792" i="1" s="1"/>
  <c r="BL792" i="1" s="1"/>
  <c r="BE792" i="1"/>
  <c r="BF792" i="1" s="1"/>
  <c r="BC792" i="1"/>
  <c r="AY792" i="1"/>
  <c r="AZ792" i="1" s="1"/>
  <c r="AW792" i="1"/>
  <c r="AS792" i="1"/>
  <c r="AT792" i="1" s="1"/>
  <c r="AQ792" i="1"/>
  <c r="AM792" i="1"/>
  <c r="AJ792" i="1"/>
  <c r="AG792" i="1"/>
  <c r="AE792" i="1"/>
  <c r="AA792" i="1"/>
  <c r="Y792" i="1"/>
  <c r="U792" i="1"/>
  <c r="S792" i="1"/>
  <c r="M792" i="1"/>
  <c r="K792" i="1"/>
  <c r="AP792" i="1"/>
  <c r="AL792" i="1"/>
  <c r="AK792" i="1"/>
  <c r="AF792" i="1"/>
  <c r="AD792" i="1"/>
  <c r="Z792" i="1"/>
  <c r="X792" i="1"/>
  <c r="T792" i="1"/>
  <c r="R792" i="1"/>
  <c r="P792" i="1"/>
  <c r="N792" i="1"/>
  <c r="O792" i="1" s="1"/>
  <c r="Y791" i="1"/>
  <c r="AG791" i="1"/>
  <c r="AP791" i="1"/>
  <c r="AM791" i="1"/>
  <c r="AL791" i="1"/>
  <c r="AQ791" i="1"/>
  <c r="AR791" i="1"/>
  <c r="AS791" i="1"/>
  <c r="AT791" i="1" s="1"/>
  <c r="AV791" i="1"/>
  <c r="AW791" i="1"/>
  <c r="CG791" i="1"/>
  <c r="CI791" i="1" s="1"/>
  <c r="CJ791" i="1" s="1"/>
  <c r="CN791" i="1" s="1"/>
  <c r="CQ791" i="1" s="1"/>
  <c r="BC791" i="1"/>
  <c r="CC791" i="1"/>
  <c r="CB791" i="1"/>
  <c r="CA791" i="1"/>
  <c r="AF791" i="1"/>
  <c r="AK791" i="1"/>
  <c r="BD791" i="1"/>
  <c r="BE791" i="1"/>
  <c r="BF791" i="1" s="1"/>
  <c r="BH791" i="1"/>
  <c r="BK791" i="1" s="1"/>
  <c r="BI791" i="1"/>
  <c r="BJ791" i="1"/>
  <c r="BN791" i="1"/>
  <c r="BO791" i="1"/>
  <c r="BP791" i="1"/>
  <c r="BQ791" i="1"/>
  <c r="BR791" i="1" s="1"/>
  <c r="BT791" i="1"/>
  <c r="BU791" i="1"/>
  <c r="AX791" i="1"/>
  <c r="AY791" i="1"/>
  <c r="AZ791" i="1" s="1"/>
  <c r="BB791" i="1"/>
  <c r="BV791" i="1"/>
  <c r="BW791" i="1"/>
  <c r="BX791" i="1" s="1"/>
  <c r="BZ791" i="1"/>
  <c r="AJ791" i="1"/>
  <c r="K791" i="1"/>
  <c r="M791" i="1"/>
  <c r="N791" i="1"/>
  <c r="O791" i="1" s="1"/>
  <c r="P791" i="1"/>
  <c r="R791" i="1"/>
  <c r="S791" i="1"/>
  <c r="T791" i="1"/>
  <c r="U791" i="1"/>
  <c r="V791" i="1" s="1"/>
  <c r="X791" i="1"/>
  <c r="Z791" i="1"/>
  <c r="AA791" i="1"/>
  <c r="AB791" i="1" s="1"/>
  <c r="AD791" i="1"/>
  <c r="AE791" i="1"/>
  <c r="CG790" i="1"/>
  <c r="CC790" i="1"/>
  <c r="CB790" i="1"/>
  <c r="CA790" i="1"/>
  <c r="BZ790" i="1"/>
  <c r="BW790" i="1"/>
  <c r="BV790" i="1"/>
  <c r="BU790" i="1"/>
  <c r="BT790" i="1"/>
  <c r="BQ790" i="1"/>
  <c r="BO790" i="1"/>
  <c r="BN790" i="1"/>
  <c r="BI790" i="1"/>
  <c r="BE790" i="1"/>
  <c r="BB790" i="1"/>
  <c r="AX790" i="1"/>
  <c r="X790" i="1"/>
  <c r="T790" i="1"/>
  <c r="R790" i="1"/>
  <c r="AR790" i="1"/>
  <c r="AP790" i="1"/>
  <c r="AL790" i="1"/>
  <c r="AJ790" i="1"/>
  <c r="BH790" i="1"/>
  <c r="BK790" i="1" s="1"/>
  <c r="BD790" i="1"/>
  <c r="BC790" i="1"/>
  <c r="S790" i="1"/>
  <c r="Y790" i="1"/>
  <c r="CI790" i="1"/>
  <c r="BJ790" i="1"/>
  <c r="AE790" i="1"/>
  <c r="AA790" i="1"/>
  <c r="AF790" i="1"/>
  <c r="M790" i="1"/>
  <c r="K790" i="1"/>
  <c r="N790" i="1"/>
  <c r="O790" i="1" s="1"/>
  <c r="BP790" i="1"/>
  <c r="U790" i="1"/>
  <c r="V790" i="1" s="1"/>
  <c r="Z790" i="1"/>
  <c r="AD790" i="1"/>
  <c r="AG790" i="1"/>
  <c r="AH790" i="1" s="1"/>
  <c r="AK790" i="1"/>
  <c r="AM790" i="1"/>
  <c r="AN790" i="1" s="1"/>
  <c r="AQ790" i="1"/>
  <c r="AS790" i="1"/>
  <c r="AT790" i="1" s="1"/>
  <c r="AV790" i="1"/>
  <c r="AW790" i="1"/>
  <c r="AY790" i="1"/>
  <c r="AZ790" i="1" s="1"/>
  <c r="P790" i="1"/>
  <c r="BV789" i="1"/>
  <c r="BU789" i="1"/>
  <c r="K789" i="1"/>
  <c r="M789" i="1"/>
  <c r="U789" i="1"/>
  <c r="Y789" i="1"/>
  <c r="AA789" i="1"/>
  <c r="BT789" i="1"/>
  <c r="AE789" i="1"/>
  <c r="AG789" i="1"/>
  <c r="AK789" i="1"/>
  <c r="AM789" i="1"/>
  <c r="BH789" i="1"/>
  <c r="BK789" i="1" s="1"/>
  <c r="BJ789" i="1"/>
  <c r="BO789" i="1"/>
  <c r="BP789" i="1"/>
  <c r="BQ789" i="1"/>
  <c r="BR789" i="1" s="1"/>
  <c r="CC789" i="1"/>
  <c r="CB789" i="1"/>
  <c r="BN789" i="1"/>
  <c r="BI789" i="1"/>
  <c r="BD789" i="1"/>
  <c r="BC789" i="1"/>
  <c r="BB789" i="1"/>
  <c r="AY789" i="1"/>
  <c r="AX789" i="1"/>
  <c r="AW789" i="1"/>
  <c r="AV789" i="1"/>
  <c r="AS789" i="1"/>
  <c r="AR789" i="1"/>
  <c r="AQ789" i="1"/>
  <c r="AP789" i="1"/>
  <c r="AL789" i="1"/>
  <c r="AJ789" i="1"/>
  <c r="AF789" i="1"/>
  <c r="AD789" i="1"/>
  <c r="Z789" i="1"/>
  <c r="X789" i="1"/>
  <c r="T789" i="1"/>
  <c r="S789" i="1"/>
  <c r="R789" i="1"/>
  <c r="P789" i="1"/>
  <c r="N789" i="1"/>
  <c r="O789" i="1" s="1"/>
  <c r="CA789" i="1"/>
  <c r="BZ789" i="1"/>
  <c r="BW789" i="1"/>
  <c r="BX789" i="1" s="1"/>
  <c r="CI789" i="1"/>
  <c r="CG789" i="1"/>
  <c r="CJ789" i="1" s="1"/>
  <c r="BE789" i="1"/>
  <c r="BF789" i="1" s="1"/>
  <c r="T788" i="1"/>
  <c r="X788" i="1"/>
  <c r="Z788" i="1"/>
  <c r="AD788" i="1"/>
  <c r="BW788" i="1"/>
  <c r="BV788" i="1"/>
  <c r="BU788" i="1"/>
  <c r="BT788" i="1"/>
  <c r="BQ788" i="1"/>
  <c r="BP788" i="1"/>
  <c r="BN788" i="1"/>
  <c r="BJ788" i="1"/>
  <c r="BH788" i="1"/>
  <c r="BK788" i="1" s="1"/>
  <c r="BL788" i="1" s="1"/>
  <c r="BC788" i="1"/>
  <c r="BB788" i="1"/>
  <c r="AW788" i="1"/>
  <c r="AR788" i="1"/>
  <c r="AM788" i="1"/>
  <c r="AP788" i="1"/>
  <c r="BO788" i="1"/>
  <c r="BI788" i="1"/>
  <c r="BE788" i="1"/>
  <c r="BD788" i="1"/>
  <c r="AY788" i="1"/>
  <c r="AX788" i="1"/>
  <c r="AV788" i="1"/>
  <c r="AS788" i="1"/>
  <c r="AT788" i="1" s="1"/>
  <c r="R788" i="1"/>
  <c r="BZ788" i="1"/>
  <c r="CA788" i="1"/>
  <c r="CB788" i="1"/>
  <c r="CC788" i="1"/>
  <c r="CD788" i="1" s="1"/>
  <c r="CG788" i="1"/>
  <c r="CI788" i="1"/>
  <c r="AQ788" i="1"/>
  <c r="AL788" i="1"/>
  <c r="AJ788" i="1"/>
  <c r="AE788" i="1"/>
  <c r="AF788" i="1"/>
  <c r="AG788" i="1"/>
  <c r="AH788" i="1" s="1"/>
  <c r="S788" i="1"/>
  <c r="P788" i="1"/>
  <c r="AK788" i="1"/>
  <c r="N788" i="1"/>
  <c r="AA788" i="1"/>
  <c r="AB788" i="1" s="1"/>
  <c r="Y788" i="1"/>
  <c r="U788" i="1"/>
  <c r="V788" i="1" s="1"/>
  <c r="K788" i="1"/>
  <c r="M788" i="1"/>
  <c r="BH787" i="1"/>
  <c r="BK787" i="1" s="1"/>
  <c r="BD787" i="1"/>
  <c r="BB787" i="1"/>
  <c r="AX787" i="1"/>
  <c r="AV787" i="1"/>
  <c r="AP787" i="1"/>
  <c r="AL787" i="1"/>
  <c r="AJ787" i="1"/>
  <c r="AF787" i="1"/>
  <c r="AD787" i="1"/>
  <c r="AA787" i="1"/>
  <c r="Y787" i="1"/>
  <c r="T787" i="1"/>
  <c r="S787" i="1"/>
  <c r="R787" i="1"/>
  <c r="P787" i="1"/>
  <c r="N787" i="1"/>
  <c r="M787" i="1"/>
  <c r="K787" i="1"/>
  <c r="X787" i="1"/>
  <c r="Z787" i="1"/>
  <c r="AE787" i="1"/>
  <c r="AG787" i="1"/>
  <c r="AH787" i="1" s="1"/>
  <c r="AK787" i="1"/>
  <c r="AM787" i="1"/>
  <c r="AN787" i="1" s="1"/>
  <c r="AQ787" i="1"/>
  <c r="AS787" i="1"/>
  <c r="AW787" i="1"/>
  <c r="AY787" i="1"/>
  <c r="AZ787" i="1" s="1"/>
  <c r="BC787" i="1"/>
  <c r="BE787" i="1"/>
  <c r="BF787" i="1" s="1"/>
  <c r="BI787" i="1"/>
  <c r="BJ787" i="1"/>
  <c r="BN787" i="1"/>
  <c r="BO787" i="1"/>
  <c r="BP787" i="1"/>
  <c r="BQ787" i="1"/>
  <c r="BR787" i="1" s="1"/>
  <c r="BT787" i="1"/>
  <c r="BU787" i="1"/>
  <c r="BV787" i="1"/>
  <c r="BW787" i="1"/>
  <c r="BX787" i="1" s="1"/>
  <c r="BZ787" i="1"/>
  <c r="CA787" i="1"/>
  <c r="CB787" i="1"/>
  <c r="CC787" i="1"/>
  <c r="CD787" i="1" s="1"/>
  <c r="CG787" i="1"/>
  <c r="CI787" i="1"/>
  <c r="U787" i="1"/>
  <c r="V787" i="1" s="1"/>
  <c r="AR787" i="1"/>
  <c r="AD786" i="1"/>
  <c r="AE786" i="1"/>
  <c r="AF786" i="1"/>
  <c r="AG786" i="1"/>
  <c r="AH786" i="1" s="1"/>
  <c r="AJ786" i="1"/>
  <c r="BV786" i="1"/>
  <c r="BW786" i="1"/>
  <c r="BX786" i="1" s="1"/>
  <c r="BZ786" i="1"/>
  <c r="BT786" i="1"/>
  <c r="BQ786" i="1"/>
  <c r="BP786" i="1"/>
  <c r="BO786" i="1"/>
  <c r="BN786" i="1"/>
  <c r="BJ786" i="1"/>
  <c r="BI786" i="1"/>
  <c r="BH786" i="1"/>
  <c r="BK786" i="1" s="1"/>
  <c r="BL786" i="1" s="1"/>
  <c r="BE786" i="1"/>
  <c r="BC786" i="1"/>
  <c r="BB786" i="1"/>
  <c r="AY786" i="1"/>
  <c r="AX786" i="1"/>
  <c r="AW786" i="1"/>
  <c r="AV786" i="1"/>
  <c r="AS786" i="1"/>
  <c r="AR786" i="1"/>
  <c r="AQ786" i="1"/>
  <c r="AP786" i="1"/>
  <c r="AM786" i="1"/>
  <c r="AL786" i="1"/>
  <c r="CA786" i="1"/>
  <c r="AK786" i="1"/>
  <c r="BD786" i="1"/>
  <c r="K786" i="1"/>
  <c r="M786" i="1"/>
  <c r="N786" i="1"/>
  <c r="O786" i="1" s="1"/>
  <c r="P786" i="1"/>
  <c r="R786" i="1"/>
  <c r="S786" i="1"/>
  <c r="T786" i="1"/>
  <c r="U786" i="1"/>
  <c r="V786" i="1" s="1"/>
  <c r="X786" i="1"/>
  <c r="Y786" i="1"/>
  <c r="Z786" i="1"/>
  <c r="AA786" i="1"/>
  <c r="AB786" i="1" s="1"/>
  <c r="CB786" i="1"/>
  <c r="CC786" i="1"/>
  <c r="CD786" i="1" s="1"/>
  <c r="CG786" i="1"/>
  <c r="CI786" i="1"/>
  <c r="BU786" i="1"/>
  <c r="BD785" i="1"/>
  <c r="BE785" i="1"/>
  <c r="BF785" i="1" s="1"/>
  <c r="BH785" i="1"/>
  <c r="BK785" i="1" s="1"/>
  <c r="BI785" i="1"/>
  <c r="BJ785" i="1"/>
  <c r="BV785" i="1"/>
  <c r="CI785" i="1"/>
  <c r="CB785" i="1"/>
  <c r="BZ785" i="1"/>
  <c r="BW785" i="1"/>
  <c r="BX785" i="1" s="1"/>
  <c r="BU785" i="1"/>
  <c r="BQ785" i="1"/>
  <c r="BN785" i="1"/>
  <c r="AM785" i="1"/>
  <c r="AF785" i="1"/>
  <c r="AD785" i="1"/>
  <c r="Z785" i="1"/>
  <c r="X785" i="1"/>
  <c r="T785" i="1"/>
  <c r="R785" i="1"/>
  <c r="P785" i="1"/>
  <c r="N785" i="1"/>
  <c r="M785" i="1"/>
  <c r="AJ785" i="1"/>
  <c r="CA785" i="1"/>
  <c r="CC785" i="1"/>
  <c r="CD785" i="1" s="1"/>
  <c r="CG785" i="1"/>
  <c r="CJ785" i="1" s="1"/>
  <c r="BO785" i="1"/>
  <c r="BP785" i="1"/>
  <c r="BT785" i="1"/>
  <c r="K785" i="1"/>
  <c r="S785" i="1"/>
  <c r="U785" i="1"/>
  <c r="V785" i="1" s="1"/>
  <c r="Y785" i="1"/>
  <c r="AA785" i="1"/>
  <c r="AB785" i="1" s="1"/>
  <c r="AE785" i="1"/>
  <c r="AG785" i="1"/>
  <c r="AH785" i="1" s="1"/>
  <c r="AK785" i="1"/>
  <c r="AL785" i="1"/>
  <c r="AP785" i="1"/>
  <c r="AQ785" i="1"/>
  <c r="AR785" i="1"/>
  <c r="AS785" i="1"/>
  <c r="AT785" i="1" s="1"/>
  <c r="AV785" i="1"/>
  <c r="AW785" i="1"/>
  <c r="AX785" i="1"/>
  <c r="AY785" i="1"/>
  <c r="AZ785" i="1" s="1"/>
  <c r="BB785" i="1"/>
  <c r="BC785" i="1"/>
  <c r="BZ784" i="1"/>
  <c r="Z784" i="1"/>
  <c r="Y784" i="1"/>
  <c r="X784" i="1"/>
  <c r="U784" i="1"/>
  <c r="T784" i="1"/>
  <c r="S784" i="1"/>
  <c r="R784" i="1"/>
  <c r="P784" i="1"/>
  <c r="N784" i="1"/>
  <c r="BD784" i="1"/>
  <c r="BC784" i="1"/>
  <c r="BB784" i="1"/>
  <c r="AY784" i="1"/>
  <c r="AX784" i="1"/>
  <c r="CI784" i="1"/>
  <c r="CG784" i="1"/>
  <c r="CJ784" i="1" s="1"/>
  <c r="BJ784" i="1"/>
  <c r="M784" i="1"/>
  <c r="CC784" i="1"/>
  <c r="CB784" i="1"/>
  <c r="K784" i="1"/>
  <c r="AA784" i="1"/>
  <c r="AB784" i="1" s="1"/>
  <c r="BT784" i="1"/>
  <c r="BU784" i="1"/>
  <c r="BV784" i="1"/>
  <c r="BW784" i="1"/>
  <c r="BX784" i="1" s="1"/>
  <c r="AW784" i="1"/>
  <c r="AV784" i="1"/>
  <c r="AS784" i="1"/>
  <c r="AR784" i="1"/>
  <c r="AQ784" i="1"/>
  <c r="BE784" i="1"/>
  <c r="BF784" i="1" s="1"/>
  <c r="BH784" i="1"/>
  <c r="BK784" i="1" s="1"/>
  <c r="BL784" i="1" s="1"/>
  <c r="BI784" i="1"/>
  <c r="CA784" i="1"/>
  <c r="BN784" i="1"/>
  <c r="BO784" i="1"/>
  <c r="BP784" i="1"/>
  <c r="BQ784" i="1"/>
  <c r="BR784" i="1" s="1"/>
  <c r="AP784" i="1"/>
  <c r="AM784" i="1"/>
  <c r="AL784" i="1"/>
  <c r="AK784" i="1"/>
  <c r="AJ784" i="1"/>
  <c r="AG784" i="1"/>
  <c r="AF784" i="1"/>
  <c r="AE784" i="1"/>
  <c r="AD784" i="1"/>
  <c r="CI783" i="1"/>
  <c r="BZ783" i="1"/>
  <c r="K783" i="1"/>
  <c r="M783" i="1"/>
  <c r="P783" i="1"/>
  <c r="S783" i="1"/>
  <c r="U783" i="1"/>
  <c r="Z783" i="1"/>
  <c r="AA783" i="1"/>
  <c r="AB783" i="1" s="1"/>
  <c r="AE783" i="1"/>
  <c r="R783" i="1"/>
  <c r="Y783" i="1"/>
  <c r="AG783" i="1"/>
  <c r="AJ783" i="1"/>
  <c r="AL783" i="1"/>
  <c r="AP783" i="1"/>
  <c r="N783" i="1"/>
  <c r="O783" i="1" s="1"/>
  <c r="T783" i="1"/>
  <c r="X783" i="1"/>
  <c r="AD783" i="1"/>
  <c r="AF783" i="1"/>
  <c r="AK783" i="1"/>
  <c r="AM783" i="1"/>
  <c r="AN783" i="1" s="1"/>
  <c r="AQ783" i="1"/>
  <c r="BI783" i="1"/>
  <c r="AR783" i="1"/>
  <c r="AS783" i="1"/>
  <c r="AT783" i="1" s="1"/>
  <c r="AV783" i="1"/>
  <c r="AW783" i="1"/>
  <c r="AX783" i="1"/>
  <c r="AY783" i="1"/>
  <c r="AZ783" i="1" s="1"/>
  <c r="BB783" i="1"/>
  <c r="BC783" i="1"/>
  <c r="BD783" i="1"/>
  <c r="BE783" i="1"/>
  <c r="BF783" i="1" s="1"/>
  <c r="BH783" i="1"/>
  <c r="BK783" i="1" s="1"/>
  <c r="BJ783" i="1"/>
  <c r="BN783" i="1"/>
  <c r="BO783" i="1"/>
  <c r="BP783" i="1"/>
  <c r="BQ783" i="1"/>
  <c r="BR783" i="1" s="1"/>
  <c r="BT783" i="1"/>
  <c r="BU783" i="1"/>
  <c r="BV783" i="1"/>
  <c r="BW783" i="1"/>
  <c r="BX783" i="1" s="1"/>
  <c r="CA783" i="1"/>
  <c r="CB783" i="1"/>
  <c r="CC783" i="1"/>
  <c r="CD783" i="1" s="1"/>
  <c r="CG783" i="1"/>
  <c r="CJ783" i="1" s="1"/>
  <c r="AG782" i="1"/>
  <c r="AJ782" i="1"/>
  <c r="AM782" i="1"/>
  <c r="AR782" i="1"/>
  <c r="AS782" i="1"/>
  <c r="AT782" i="1" s="1"/>
  <c r="AV782" i="1"/>
  <c r="AX782" i="1"/>
  <c r="BC782" i="1"/>
  <c r="T782" i="1"/>
  <c r="R782" i="1"/>
  <c r="BP782" i="1"/>
  <c r="BO782" i="1"/>
  <c r="BN782" i="1"/>
  <c r="BH782" i="1"/>
  <c r="BK782" i="1" s="1"/>
  <c r="BE782" i="1"/>
  <c r="BQ782" i="1"/>
  <c r="BR782" i="1" s="1"/>
  <c r="M782" i="1"/>
  <c r="P782" i="1"/>
  <c r="BB782" i="1"/>
  <c r="AQ782" i="1"/>
  <c r="AF782" i="1"/>
  <c r="S782" i="1"/>
  <c r="U782" i="1"/>
  <c r="V782" i="1" s="1"/>
  <c r="Z782" i="1"/>
  <c r="AE782" i="1"/>
  <c r="AK782" i="1"/>
  <c r="AP782" i="1"/>
  <c r="AW782" i="1"/>
  <c r="AY782" i="1"/>
  <c r="AZ782" i="1" s="1"/>
  <c r="BD782" i="1"/>
  <c r="BI782" i="1"/>
  <c r="BJ782" i="1"/>
  <c r="BZ782" i="1"/>
  <c r="CA782" i="1"/>
  <c r="CB782" i="1"/>
  <c r="CC782" i="1"/>
  <c r="CD782" i="1" s="1"/>
  <c r="CG782" i="1"/>
  <c r="CI782" i="1"/>
  <c r="BV782" i="1"/>
  <c r="AD782" i="1"/>
  <c r="BW782" i="1"/>
  <c r="BX782" i="1" s="1"/>
  <c r="BU782" i="1"/>
  <c r="BT782" i="1"/>
  <c r="AA782" i="1"/>
  <c r="AB782" i="1" s="1"/>
  <c r="Y782" i="1"/>
  <c r="K782" i="1"/>
  <c r="N782" i="1"/>
  <c r="O782" i="1" s="1"/>
  <c r="X782" i="1"/>
  <c r="AL782" i="1"/>
  <c r="AA781" i="1"/>
  <c r="Z781" i="1"/>
  <c r="Y781" i="1"/>
  <c r="X781" i="1"/>
  <c r="U781" i="1"/>
  <c r="T781" i="1"/>
  <c r="S781" i="1"/>
  <c r="R781" i="1"/>
  <c r="N781" i="1"/>
  <c r="M781" i="1"/>
  <c r="K781" i="1"/>
  <c r="P781" i="1"/>
  <c r="AX781" i="1"/>
  <c r="AS781" i="1"/>
  <c r="AQ781" i="1"/>
  <c r="AM781" i="1"/>
  <c r="AK781" i="1"/>
  <c r="CI781" i="1"/>
  <c r="CG781" i="1"/>
  <c r="CJ781" i="1" s="1"/>
  <c r="CC781" i="1"/>
  <c r="CB781" i="1"/>
  <c r="CA781" i="1"/>
  <c r="BZ781" i="1"/>
  <c r="BW781" i="1"/>
  <c r="BV781" i="1"/>
  <c r="BU781" i="1"/>
  <c r="BT781" i="1"/>
  <c r="BQ781" i="1"/>
  <c r="BP781" i="1"/>
  <c r="BO781" i="1"/>
  <c r="BN781" i="1"/>
  <c r="BJ781" i="1"/>
  <c r="BI781" i="1"/>
  <c r="BH781" i="1"/>
  <c r="BK781" i="1" s="1"/>
  <c r="BL781" i="1" s="1"/>
  <c r="BE781" i="1"/>
  <c r="BD781" i="1"/>
  <c r="BC781" i="1"/>
  <c r="BB781" i="1"/>
  <c r="AY781" i="1"/>
  <c r="AZ781" i="1" s="1"/>
  <c r="AW781" i="1"/>
  <c r="AV781" i="1"/>
  <c r="AR781" i="1"/>
  <c r="AP781" i="1"/>
  <c r="AL781" i="1"/>
  <c r="AJ781" i="1"/>
  <c r="AG781" i="1"/>
  <c r="AF781" i="1"/>
  <c r="AE781" i="1"/>
  <c r="AD781" i="1"/>
  <c r="BJ780" i="1"/>
  <c r="BH780" i="1"/>
  <c r="BK780" i="1" s="1"/>
  <c r="BL780" i="1" s="1"/>
  <c r="BD780" i="1"/>
  <c r="BB780" i="1"/>
  <c r="AX780" i="1"/>
  <c r="AW780" i="1"/>
  <c r="AR780" i="1"/>
  <c r="AQ780" i="1"/>
  <c r="AM780" i="1"/>
  <c r="AK780" i="1"/>
  <c r="AG780" i="1"/>
  <c r="AE780" i="1"/>
  <c r="Z780" i="1"/>
  <c r="Y780" i="1"/>
  <c r="U780" i="1"/>
  <c r="R780" i="1"/>
  <c r="P780" i="1"/>
  <c r="BC780" i="1"/>
  <c r="CI780" i="1"/>
  <c r="X780" i="1"/>
  <c r="T780" i="1"/>
  <c r="S780" i="1"/>
  <c r="CG780" i="1"/>
  <c r="CJ780" i="1" s="1"/>
  <c r="M780" i="1"/>
  <c r="K780" i="1"/>
  <c r="CC780" i="1"/>
  <c r="CA780" i="1"/>
  <c r="BZ780" i="1"/>
  <c r="BV780" i="1"/>
  <c r="BU780" i="1"/>
  <c r="BQ780" i="1"/>
  <c r="BO780" i="1"/>
  <c r="BI780" i="1"/>
  <c r="BE780" i="1"/>
  <c r="BF780" i="1" s="1"/>
  <c r="N780" i="1"/>
  <c r="O780" i="1" s="1"/>
  <c r="AY780" i="1"/>
  <c r="AZ780" i="1" s="1"/>
  <c r="AV780" i="1"/>
  <c r="AS780" i="1"/>
  <c r="AT780" i="1" s="1"/>
  <c r="AP780" i="1"/>
  <c r="AL780" i="1"/>
  <c r="AJ780" i="1"/>
  <c r="AF780" i="1"/>
  <c r="AD780" i="1"/>
  <c r="AA780" i="1"/>
  <c r="AB780" i="1" s="1"/>
  <c r="BN780" i="1"/>
  <c r="CB780" i="1"/>
  <c r="BW780" i="1"/>
  <c r="BX780" i="1" s="1"/>
  <c r="BT780" i="1"/>
  <c r="BP780" i="1"/>
  <c r="T779" i="1"/>
  <c r="CI779" i="1"/>
  <c r="AJ779" i="1"/>
  <c r="AE779" i="1"/>
  <c r="AA779" i="1"/>
  <c r="BB779" i="1"/>
  <c r="BC779" i="1"/>
  <c r="BD779" i="1"/>
  <c r="BE779" i="1"/>
  <c r="BF779" i="1" s="1"/>
  <c r="BH779" i="1"/>
  <c r="BK779" i="1" s="1"/>
  <c r="BI779" i="1"/>
  <c r="BJ779" i="1"/>
  <c r="BN779" i="1"/>
  <c r="BO779" i="1"/>
  <c r="BP779" i="1"/>
  <c r="BQ779" i="1"/>
  <c r="BR779" i="1" s="1"/>
  <c r="BT779" i="1"/>
  <c r="BU779" i="1"/>
  <c r="BV779" i="1"/>
  <c r="BW779" i="1"/>
  <c r="BX779" i="1" s="1"/>
  <c r="BZ779" i="1"/>
  <c r="CA779" i="1"/>
  <c r="CB779" i="1"/>
  <c r="CC779" i="1"/>
  <c r="CD779" i="1" s="1"/>
  <c r="CG779" i="1"/>
  <c r="CJ779" i="1" s="1"/>
  <c r="Y779" i="1"/>
  <c r="AX779" i="1"/>
  <c r="AW779" i="1"/>
  <c r="AV779" i="1"/>
  <c r="AS779" i="1"/>
  <c r="AR779" i="1"/>
  <c r="AQ779" i="1"/>
  <c r="AP779" i="1"/>
  <c r="AM779" i="1"/>
  <c r="AL779" i="1"/>
  <c r="AK779" i="1"/>
  <c r="AG779" i="1"/>
  <c r="R779" i="1"/>
  <c r="AD779" i="1"/>
  <c r="Z779" i="1"/>
  <c r="X779" i="1"/>
  <c r="U779" i="1"/>
  <c r="V779" i="1" s="1"/>
  <c r="S779" i="1"/>
  <c r="M779" i="1"/>
  <c r="K779" i="1"/>
  <c r="P779" i="1"/>
  <c r="N779" i="1"/>
  <c r="O779" i="1" s="1"/>
  <c r="AY779" i="1"/>
  <c r="AZ779" i="1" s="1"/>
  <c r="AF779" i="1"/>
  <c r="CA778" i="1"/>
  <c r="BZ778" i="1"/>
  <c r="BW778" i="1"/>
  <c r="BV778" i="1"/>
  <c r="BU778" i="1"/>
  <c r="BT778" i="1"/>
  <c r="BQ778" i="1"/>
  <c r="BP778" i="1"/>
  <c r="BO778" i="1"/>
  <c r="BN778" i="1"/>
  <c r="BJ778" i="1"/>
  <c r="BI778" i="1"/>
  <c r="BH778" i="1"/>
  <c r="BK778" i="1" s="1"/>
  <c r="BL778" i="1" s="1"/>
  <c r="BE778" i="1"/>
  <c r="BD778" i="1"/>
  <c r="BC778" i="1"/>
  <c r="BB778" i="1"/>
  <c r="AY778" i="1"/>
  <c r="AX778" i="1"/>
  <c r="AV778" i="1"/>
  <c r="AS778" i="1"/>
  <c r="AR778" i="1"/>
  <c r="AQ778" i="1"/>
  <c r="AP778" i="1"/>
  <c r="AM778" i="1"/>
  <c r="AL778" i="1"/>
  <c r="AK778" i="1"/>
  <c r="AJ778" i="1"/>
  <c r="AG778" i="1"/>
  <c r="AF778" i="1"/>
  <c r="AE778" i="1"/>
  <c r="AD778" i="1"/>
  <c r="AA778" i="1"/>
  <c r="Z778" i="1"/>
  <c r="Y778" i="1"/>
  <c r="X778" i="1"/>
  <c r="U778" i="1"/>
  <c r="T778" i="1"/>
  <c r="S778" i="1"/>
  <c r="R778" i="1"/>
  <c r="P778" i="1"/>
  <c r="N778" i="1"/>
  <c r="M778" i="1"/>
  <c r="K778" i="1"/>
  <c r="CB778" i="1"/>
  <c r="CI778" i="1"/>
  <c r="CG778" i="1"/>
  <c r="CJ778" i="1" s="1"/>
  <c r="CC778" i="1"/>
  <c r="CD778" i="1" s="1"/>
  <c r="AW778" i="1"/>
  <c r="BN777" i="1"/>
  <c r="BO777" i="1"/>
  <c r="BP777" i="1"/>
  <c r="BQ777" i="1"/>
  <c r="BR777" i="1" s="1"/>
  <c r="BT777" i="1"/>
  <c r="BU777" i="1"/>
  <c r="BV777" i="1"/>
  <c r="BW777" i="1"/>
  <c r="BX777" i="1" s="1"/>
  <c r="BZ777" i="1"/>
  <c r="N777" i="1"/>
  <c r="P777" i="1"/>
  <c r="R777" i="1"/>
  <c r="S777" i="1"/>
  <c r="X777" i="1"/>
  <c r="Z777" i="1"/>
  <c r="AA777" i="1"/>
  <c r="AB777" i="1" s="1"/>
  <c r="AR777" i="1"/>
  <c r="AE777" i="1"/>
  <c r="AP777" i="1"/>
  <c r="AM777" i="1"/>
  <c r="AK777" i="1"/>
  <c r="AG777" i="1"/>
  <c r="BH777" i="1"/>
  <c r="BK777" i="1" s="1"/>
  <c r="AF777" i="1"/>
  <c r="CI777" i="1"/>
  <c r="CG777" i="1"/>
  <c r="CJ777" i="1" s="1"/>
  <c r="CC777" i="1"/>
  <c r="CB777" i="1"/>
  <c r="CA777" i="1"/>
  <c r="K777" i="1"/>
  <c r="M777" i="1"/>
  <c r="T777" i="1"/>
  <c r="U777" i="1"/>
  <c r="V777" i="1" s="1"/>
  <c r="Y777" i="1"/>
  <c r="AD777" i="1"/>
  <c r="AJ777" i="1"/>
  <c r="AL777" i="1"/>
  <c r="AQ777" i="1"/>
  <c r="AS777" i="1"/>
  <c r="AT777" i="1" s="1"/>
  <c r="AY777" i="1"/>
  <c r="AV777" i="1"/>
  <c r="AW777" i="1"/>
  <c r="AX777" i="1"/>
  <c r="BB777" i="1"/>
  <c r="BC777" i="1"/>
  <c r="BD777" i="1"/>
  <c r="BE777" i="1"/>
  <c r="BF777" i="1" s="1"/>
  <c r="BI777" i="1"/>
  <c r="BJ777" i="1"/>
  <c r="U776" i="1"/>
  <c r="S776" i="1"/>
  <c r="N776" i="1"/>
  <c r="CG776" i="1"/>
  <c r="CI776" i="1"/>
  <c r="BP776" i="1"/>
  <c r="CC776" i="1"/>
  <c r="BN776" i="1"/>
  <c r="BI776" i="1"/>
  <c r="BE776" i="1"/>
  <c r="BC776" i="1"/>
  <c r="AY776" i="1"/>
  <c r="AX776" i="1"/>
  <c r="AV776" i="1"/>
  <c r="AR776" i="1"/>
  <c r="AL776" i="1"/>
  <c r="AJ776" i="1"/>
  <c r="AF776" i="1"/>
  <c r="AD776" i="1"/>
  <c r="Z776" i="1"/>
  <c r="X776" i="1"/>
  <c r="T776" i="1"/>
  <c r="R776" i="1"/>
  <c r="P776" i="1"/>
  <c r="M776" i="1"/>
  <c r="K776" i="1"/>
  <c r="CB776" i="1"/>
  <c r="CA776" i="1"/>
  <c r="BZ776" i="1"/>
  <c r="BW776" i="1"/>
  <c r="BV776" i="1"/>
  <c r="BU776" i="1"/>
  <c r="BT776" i="1"/>
  <c r="BQ776" i="1"/>
  <c r="BR776" i="1" s="1"/>
  <c r="BO776" i="1"/>
  <c r="BJ776" i="1"/>
  <c r="BH776" i="1"/>
  <c r="BK776" i="1" s="1"/>
  <c r="BL776" i="1" s="1"/>
  <c r="BD776" i="1"/>
  <c r="BB776" i="1"/>
  <c r="AW776" i="1"/>
  <c r="AS776" i="1"/>
  <c r="AT776" i="1" s="1"/>
  <c r="AQ776" i="1"/>
  <c r="AP776" i="1"/>
  <c r="AM776" i="1"/>
  <c r="AN776" i="1" s="1"/>
  <c r="AK776" i="1"/>
  <c r="AG776" i="1"/>
  <c r="AH776" i="1" s="1"/>
  <c r="AE776" i="1"/>
  <c r="AA776" i="1"/>
  <c r="AB776" i="1" s="1"/>
  <c r="Y776" i="1"/>
  <c r="CB775" i="1"/>
  <c r="CC775" i="1"/>
  <c r="CD775" i="1" s="1"/>
  <c r="CG775" i="1"/>
  <c r="AV775" i="1"/>
  <c r="AW775" i="1"/>
  <c r="AX775" i="1"/>
  <c r="AY775" i="1"/>
  <c r="AZ775" i="1" s="1"/>
  <c r="BB775" i="1"/>
  <c r="BC775" i="1"/>
  <c r="BD775" i="1"/>
  <c r="BE775" i="1"/>
  <c r="BF775" i="1" s="1"/>
  <c r="BH775" i="1"/>
  <c r="BK775" i="1" s="1"/>
  <c r="BI775" i="1"/>
  <c r="BJ775" i="1"/>
  <c r="BN775" i="1"/>
  <c r="BO775" i="1"/>
  <c r="BP775" i="1"/>
  <c r="BQ775" i="1"/>
  <c r="BR775" i="1" s="1"/>
  <c r="BT775" i="1"/>
  <c r="BU775" i="1"/>
  <c r="BV775" i="1"/>
  <c r="BW775" i="1"/>
  <c r="BX775" i="1" s="1"/>
  <c r="BZ775" i="1"/>
  <c r="CI775" i="1"/>
  <c r="CA775" i="1"/>
  <c r="K775" i="1"/>
  <c r="M775" i="1"/>
  <c r="P775" i="1"/>
  <c r="T775" i="1"/>
  <c r="N775" i="1"/>
  <c r="O775" i="1" s="1"/>
  <c r="R775" i="1"/>
  <c r="S775" i="1"/>
  <c r="U775" i="1"/>
  <c r="V775" i="1" s="1"/>
  <c r="X775" i="1"/>
  <c r="Y775" i="1"/>
  <c r="Z775" i="1"/>
  <c r="AA775" i="1"/>
  <c r="AB775" i="1" s="1"/>
  <c r="AD775" i="1"/>
  <c r="AE775" i="1"/>
  <c r="AF775" i="1"/>
  <c r="AG775" i="1"/>
  <c r="AH775" i="1" s="1"/>
  <c r="AJ775" i="1"/>
  <c r="AK775" i="1"/>
  <c r="AL775" i="1"/>
  <c r="AM775" i="1"/>
  <c r="AN775" i="1" s="1"/>
  <c r="AP775" i="1"/>
  <c r="AQ775" i="1"/>
  <c r="AR775" i="1"/>
  <c r="AS775" i="1"/>
  <c r="AT775" i="1" s="1"/>
  <c r="CB774" i="1"/>
  <c r="BZ774" i="1"/>
  <c r="BV774" i="1"/>
  <c r="BT774" i="1"/>
  <c r="BP774" i="1"/>
  <c r="BN774" i="1"/>
  <c r="BJ774" i="1"/>
  <c r="BH774" i="1"/>
  <c r="BK774" i="1" s="1"/>
  <c r="BL774" i="1" s="1"/>
  <c r="Y774" i="1"/>
  <c r="BC774" i="1"/>
  <c r="K774" i="1"/>
  <c r="BU774" i="1"/>
  <c r="M774" i="1"/>
  <c r="S774" i="1"/>
  <c r="AM774" i="1"/>
  <c r="AY774" i="1"/>
  <c r="AW774" i="1"/>
  <c r="AS774" i="1"/>
  <c r="AQ774" i="1"/>
  <c r="U774" i="1"/>
  <c r="AJ774" i="1"/>
  <c r="AF774" i="1"/>
  <c r="AD774" i="1"/>
  <c r="Z774" i="1"/>
  <c r="X774" i="1"/>
  <c r="T774" i="1"/>
  <c r="R774" i="1"/>
  <c r="BW774" i="1"/>
  <c r="BX774" i="1" s="1"/>
  <c r="CI774" i="1"/>
  <c r="CC774" i="1"/>
  <c r="CD774" i="1" s="1"/>
  <c r="CA774" i="1"/>
  <c r="BQ774" i="1"/>
  <c r="BR774" i="1" s="1"/>
  <c r="BO774" i="1"/>
  <c r="BI774" i="1"/>
  <c r="AA774" i="1"/>
  <c r="AB774" i="1" s="1"/>
  <c r="AE774" i="1"/>
  <c r="AG774" i="1"/>
  <c r="AH774" i="1" s="1"/>
  <c r="AK774" i="1"/>
  <c r="AL774" i="1"/>
  <c r="AP774" i="1"/>
  <c r="AR774" i="1"/>
  <c r="BE774" i="1"/>
  <c r="AV774" i="1"/>
  <c r="AX774" i="1"/>
  <c r="BB774" i="1"/>
  <c r="P774" i="1"/>
  <c r="BD774" i="1"/>
  <c r="CG774" i="1"/>
  <c r="CJ774" i="1" s="1"/>
  <c r="N774" i="1"/>
  <c r="O774" i="1" s="1"/>
  <c r="BE773" i="1"/>
  <c r="BP773" i="1"/>
  <c r="BN773" i="1"/>
  <c r="BC773" i="1"/>
  <c r="BJ773" i="1"/>
  <c r="BI773" i="1"/>
  <c r="BH773" i="1"/>
  <c r="BK773" i="1" s="1"/>
  <c r="BL773" i="1" s="1"/>
  <c r="BQ773" i="1"/>
  <c r="BR773" i="1" s="1"/>
  <c r="BT773" i="1"/>
  <c r="BU773" i="1"/>
  <c r="BV773" i="1"/>
  <c r="BW773" i="1"/>
  <c r="BX773" i="1" s="1"/>
  <c r="BZ773" i="1"/>
  <c r="CA773" i="1"/>
  <c r="CB773" i="1"/>
  <c r="K773" i="1"/>
  <c r="M773" i="1"/>
  <c r="P773" i="1"/>
  <c r="R773" i="1"/>
  <c r="T773" i="1"/>
  <c r="U773" i="1"/>
  <c r="V773" i="1" s="1"/>
  <c r="Y773" i="1"/>
  <c r="AA773" i="1"/>
  <c r="AD773" i="1"/>
  <c r="AF773" i="1"/>
  <c r="CC773" i="1"/>
  <c r="CD773" i="1" s="1"/>
  <c r="AK773" i="1"/>
  <c r="AM773" i="1"/>
  <c r="AQ773" i="1"/>
  <c r="AS773" i="1"/>
  <c r="AX773" i="1"/>
  <c r="BB773" i="1"/>
  <c r="N773" i="1"/>
  <c r="O773" i="1" s="1"/>
  <c r="S773" i="1"/>
  <c r="X773" i="1"/>
  <c r="Z773" i="1"/>
  <c r="AG773" i="1"/>
  <c r="AH773" i="1" s="1"/>
  <c r="AJ773" i="1"/>
  <c r="AL773" i="1"/>
  <c r="AP773" i="1"/>
  <c r="AR773" i="1"/>
  <c r="AV773" i="1"/>
  <c r="CG773" i="1"/>
  <c r="AY773" i="1"/>
  <c r="AZ773" i="1" s="1"/>
  <c r="BD773" i="1"/>
  <c r="AW773" i="1"/>
  <c r="CI773" i="1"/>
  <c r="BO773" i="1"/>
  <c r="AE773" i="1"/>
  <c r="AD772" i="1"/>
  <c r="AF772" i="1"/>
  <c r="AJ772" i="1"/>
  <c r="AK772" i="1"/>
  <c r="AM772" i="1"/>
  <c r="AQ772" i="1"/>
  <c r="AS772" i="1"/>
  <c r="AW772" i="1"/>
  <c r="BC772" i="1"/>
  <c r="BE772" i="1"/>
  <c r="BH772" i="1"/>
  <c r="BK772" i="1" s="1"/>
  <c r="BN772" i="1"/>
  <c r="BO772" i="1"/>
  <c r="BP772" i="1"/>
  <c r="BQ772" i="1"/>
  <c r="BR772" i="1" s="1"/>
  <c r="BT772" i="1"/>
  <c r="BU772" i="1"/>
  <c r="BV772" i="1"/>
  <c r="BW772" i="1"/>
  <c r="BX772" i="1" s="1"/>
  <c r="BZ772" i="1"/>
  <c r="CA772" i="1"/>
  <c r="CC772" i="1"/>
  <c r="CG772" i="1"/>
  <c r="CI772" i="1"/>
  <c r="CB772" i="1"/>
  <c r="K772" i="1"/>
  <c r="M772" i="1"/>
  <c r="S772" i="1"/>
  <c r="U772" i="1"/>
  <c r="Y772" i="1"/>
  <c r="AA772" i="1"/>
  <c r="AE772" i="1"/>
  <c r="AG772" i="1"/>
  <c r="AH772" i="1" s="1"/>
  <c r="AL772" i="1"/>
  <c r="AP772" i="1"/>
  <c r="AR772" i="1"/>
  <c r="AV772" i="1"/>
  <c r="AY772" i="1"/>
  <c r="BB772" i="1"/>
  <c r="BD772" i="1"/>
  <c r="BI772" i="1"/>
  <c r="BJ772" i="1"/>
  <c r="AX772" i="1"/>
  <c r="T772" i="1"/>
  <c r="X772" i="1"/>
  <c r="Z772" i="1"/>
  <c r="N772" i="1"/>
  <c r="O772" i="1" s="1"/>
  <c r="P772" i="1"/>
  <c r="R772" i="1"/>
  <c r="AR771" i="1"/>
  <c r="AS771" i="1"/>
  <c r="AT771" i="1" s="1"/>
  <c r="AV771" i="1"/>
  <c r="BN771" i="1"/>
  <c r="AD771" i="1"/>
  <c r="AQ771" i="1"/>
  <c r="AM771" i="1"/>
  <c r="AL771" i="1"/>
  <c r="AK771" i="1"/>
  <c r="AJ771" i="1"/>
  <c r="AG771" i="1"/>
  <c r="AW771" i="1"/>
  <c r="AF771" i="1"/>
  <c r="AE771" i="1"/>
  <c r="AA771" i="1"/>
  <c r="Z771" i="1"/>
  <c r="Y771" i="1"/>
  <c r="X771" i="1"/>
  <c r="T771" i="1"/>
  <c r="R771" i="1"/>
  <c r="P771" i="1"/>
  <c r="N771" i="1"/>
  <c r="K771" i="1"/>
  <c r="AY771" i="1"/>
  <c r="BB771" i="1"/>
  <c r="BC771" i="1"/>
  <c r="BD771" i="1"/>
  <c r="BE771" i="1"/>
  <c r="BF771" i="1" s="1"/>
  <c r="BH771" i="1"/>
  <c r="BK771" i="1" s="1"/>
  <c r="BI771" i="1"/>
  <c r="BJ771" i="1"/>
  <c r="BP771" i="1"/>
  <c r="BQ771" i="1"/>
  <c r="BR771" i="1" s="1"/>
  <c r="BT771" i="1"/>
  <c r="BU771" i="1"/>
  <c r="BV771" i="1"/>
  <c r="BW771" i="1"/>
  <c r="BX771" i="1" s="1"/>
  <c r="AX771" i="1"/>
  <c r="BO771" i="1"/>
  <c r="M771" i="1"/>
  <c r="BZ771" i="1"/>
  <c r="CA771" i="1"/>
  <c r="CB771" i="1"/>
  <c r="CC771" i="1"/>
  <c r="CD771" i="1" s="1"/>
  <c r="CG771" i="1"/>
  <c r="CI771" i="1"/>
  <c r="S771" i="1"/>
  <c r="U771" i="1"/>
  <c r="V771" i="1" s="1"/>
  <c r="AP771" i="1"/>
  <c r="BB770" i="1"/>
  <c r="AX770" i="1"/>
  <c r="AV770" i="1"/>
  <c r="AR770" i="1"/>
  <c r="AP770" i="1"/>
  <c r="AL770" i="1"/>
  <c r="AJ770" i="1"/>
  <c r="AA770" i="1"/>
  <c r="Y770" i="1"/>
  <c r="X770" i="1"/>
  <c r="T770" i="1"/>
  <c r="R770" i="1"/>
  <c r="P770" i="1"/>
  <c r="M770" i="1"/>
  <c r="N770" i="1"/>
  <c r="O770" i="1" s="1"/>
  <c r="S770" i="1"/>
  <c r="U770" i="1"/>
  <c r="V770" i="1" s="1"/>
  <c r="AF770" i="1"/>
  <c r="Z770" i="1"/>
  <c r="AD770" i="1"/>
  <c r="AE770" i="1"/>
  <c r="AG770" i="1"/>
  <c r="AH770" i="1" s="1"/>
  <c r="AK770" i="1"/>
  <c r="AM770" i="1"/>
  <c r="AN770" i="1" s="1"/>
  <c r="AQ770" i="1"/>
  <c r="AS770" i="1"/>
  <c r="AT770" i="1" s="1"/>
  <c r="AW770" i="1"/>
  <c r="AY770" i="1"/>
  <c r="AZ770" i="1" s="1"/>
  <c r="BC770" i="1"/>
  <c r="BD770" i="1"/>
  <c r="K770" i="1"/>
  <c r="BH770" i="1"/>
  <c r="BK770" i="1" s="1"/>
  <c r="BI770" i="1"/>
  <c r="BJ770" i="1"/>
  <c r="BN770" i="1"/>
  <c r="BO770" i="1"/>
  <c r="BP770" i="1"/>
  <c r="BQ770" i="1"/>
  <c r="BR770" i="1" s="1"/>
  <c r="BT770" i="1"/>
  <c r="BV770" i="1"/>
  <c r="BW770" i="1"/>
  <c r="BX770" i="1" s="1"/>
  <c r="CA770" i="1"/>
  <c r="CB770" i="1"/>
  <c r="BZ770" i="1"/>
  <c r="BU770" i="1"/>
  <c r="CG770" i="1"/>
  <c r="CI770" i="1"/>
  <c r="CC770" i="1"/>
  <c r="CD770" i="1" s="1"/>
  <c r="BE770" i="1"/>
  <c r="BF770" i="1" s="1"/>
  <c r="AJ769" i="1"/>
  <c r="AK769" i="1"/>
  <c r="AL769" i="1"/>
  <c r="AM769" i="1"/>
  <c r="AN769" i="1" s="1"/>
  <c r="AP769" i="1"/>
  <c r="AR769" i="1"/>
  <c r="AS769" i="1"/>
  <c r="AT769" i="1" s="1"/>
  <c r="AV769" i="1"/>
  <c r="AW769" i="1"/>
  <c r="AY769" i="1"/>
  <c r="BB769" i="1"/>
  <c r="BC769" i="1"/>
  <c r="BD769" i="1"/>
  <c r="BE769" i="1"/>
  <c r="BF769" i="1" s="1"/>
  <c r="BH769" i="1"/>
  <c r="BK769" i="1" s="1"/>
  <c r="BI769" i="1"/>
  <c r="BJ769" i="1"/>
  <c r="BN769" i="1"/>
  <c r="BO769" i="1"/>
  <c r="BP769" i="1"/>
  <c r="BQ769" i="1"/>
  <c r="BR769" i="1" s="1"/>
  <c r="BT769" i="1"/>
  <c r="BU769" i="1"/>
  <c r="BV769" i="1"/>
  <c r="BW769" i="1"/>
  <c r="BX769" i="1" s="1"/>
  <c r="AQ769" i="1"/>
  <c r="CI769" i="1"/>
  <c r="CG769" i="1"/>
  <c r="CJ769" i="1" s="1"/>
  <c r="CC769" i="1"/>
  <c r="CB769" i="1"/>
  <c r="CA769" i="1"/>
  <c r="BZ769" i="1"/>
  <c r="AX769" i="1"/>
  <c r="K769" i="1"/>
  <c r="M769" i="1"/>
  <c r="N769" i="1"/>
  <c r="O769" i="1" s="1"/>
  <c r="P769" i="1"/>
  <c r="R769" i="1"/>
  <c r="S769" i="1"/>
  <c r="T769" i="1"/>
  <c r="U769" i="1"/>
  <c r="V769" i="1" s="1"/>
  <c r="X769" i="1"/>
  <c r="Y769" i="1"/>
  <c r="Z769" i="1"/>
  <c r="AA769" i="1"/>
  <c r="AB769" i="1" s="1"/>
  <c r="AD769" i="1"/>
  <c r="AE769" i="1"/>
  <c r="AF769" i="1"/>
  <c r="AG769" i="1"/>
  <c r="AH769" i="1" s="1"/>
  <c r="AE768" i="1"/>
  <c r="N768" i="1"/>
  <c r="P768" i="1"/>
  <c r="BH768" i="1"/>
  <c r="BK768" i="1" s="1"/>
  <c r="BJ768" i="1"/>
  <c r="BN768" i="1"/>
  <c r="BO768" i="1"/>
  <c r="AJ768" i="1"/>
  <c r="BQ768" i="1"/>
  <c r="BT768" i="1"/>
  <c r="BU768" i="1"/>
  <c r="BV768" i="1"/>
  <c r="BW768" i="1"/>
  <c r="BX768" i="1" s="1"/>
  <c r="BZ768" i="1"/>
  <c r="CA768" i="1"/>
  <c r="CB768" i="1"/>
  <c r="CC768" i="1"/>
  <c r="CD768" i="1" s="1"/>
  <c r="CG768" i="1"/>
  <c r="AP768" i="1"/>
  <c r="CI768" i="1"/>
  <c r="BP768" i="1"/>
  <c r="AG768" i="1"/>
  <c r="M768" i="1"/>
  <c r="BE768" i="1"/>
  <c r="AR768" i="1"/>
  <c r="AV768" i="1"/>
  <c r="R768" i="1"/>
  <c r="S768" i="1"/>
  <c r="T768" i="1"/>
  <c r="U768" i="1"/>
  <c r="V768" i="1" s="1"/>
  <c r="X768" i="1"/>
  <c r="Y768" i="1"/>
  <c r="Z768" i="1"/>
  <c r="AA768" i="1"/>
  <c r="AB768" i="1" s="1"/>
  <c r="AD768" i="1"/>
  <c r="AX768" i="1"/>
  <c r="AF768" i="1"/>
  <c r="AK768" i="1"/>
  <c r="AM768" i="1"/>
  <c r="AQ768" i="1"/>
  <c r="AS768" i="1"/>
  <c r="AT768" i="1" s="1"/>
  <c r="BB768" i="1"/>
  <c r="BD768" i="1"/>
  <c r="BI768" i="1"/>
  <c r="AL768" i="1"/>
  <c r="AW768" i="1"/>
  <c r="AY768" i="1"/>
  <c r="AZ768" i="1" s="1"/>
  <c r="BC768" i="1"/>
  <c r="CC767" i="1"/>
  <c r="CG767" i="1"/>
  <c r="CI767" i="1"/>
  <c r="AD767" i="1"/>
  <c r="AA767" i="1"/>
  <c r="Z767" i="1"/>
  <c r="Y767" i="1"/>
  <c r="X767" i="1"/>
  <c r="U767" i="1"/>
  <c r="T767" i="1"/>
  <c r="S767" i="1"/>
  <c r="R767" i="1"/>
  <c r="P767" i="1"/>
  <c r="N767" i="1"/>
  <c r="M767" i="1"/>
  <c r="BU767" i="1"/>
  <c r="K767" i="1"/>
  <c r="AE767" i="1"/>
  <c r="AF767" i="1"/>
  <c r="AG767" i="1"/>
  <c r="AH767" i="1" s="1"/>
  <c r="AJ767" i="1"/>
  <c r="AK767" i="1"/>
  <c r="AL767" i="1"/>
  <c r="AM767" i="1"/>
  <c r="AN767" i="1" s="1"/>
  <c r="AP767" i="1"/>
  <c r="CB767" i="1"/>
  <c r="AR767" i="1"/>
  <c r="AS767" i="1"/>
  <c r="AT767" i="1" s="1"/>
  <c r="AV767" i="1"/>
  <c r="AW767" i="1"/>
  <c r="AX767" i="1"/>
  <c r="AQ767" i="1"/>
  <c r="AY767" i="1"/>
  <c r="AZ767" i="1" s="1"/>
  <c r="BB767" i="1"/>
  <c r="BC767" i="1"/>
  <c r="BD767" i="1"/>
  <c r="BE767" i="1"/>
  <c r="BF767" i="1" s="1"/>
  <c r="BH767" i="1"/>
  <c r="BK767" i="1" s="1"/>
  <c r="BI767" i="1"/>
  <c r="BJ767" i="1"/>
  <c r="BN767" i="1"/>
  <c r="BO767" i="1"/>
  <c r="BP767" i="1"/>
  <c r="BQ767" i="1"/>
  <c r="BR767" i="1" s="1"/>
  <c r="BT767" i="1"/>
  <c r="BV767" i="1"/>
  <c r="BW767" i="1"/>
  <c r="BX767" i="1" s="1"/>
  <c r="BZ767" i="1"/>
  <c r="CA767" i="1"/>
  <c r="AJ766" i="1"/>
  <c r="AK766" i="1"/>
  <c r="AM766" i="1"/>
  <c r="AP766" i="1"/>
  <c r="AQ766" i="1"/>
  <c r="AR766" i="1"/>
  <c r="AS766" i="1"/>
  <c r="AT766" i="1" s="1"/>
  <c r="AV766" i="1"/>
  <c r="AW766" i="1"/>
  <c r="AX766" i="1"/>
  <c r="AY766" i="1"/>
  <c r="AZ766" i="1" s="1"/>
  <c r="BB766" i="1"/>
  <c r="BC766" i="1"/>
  <c r="BD766" i="1"/>
  <c r="BH766" i="1"/>
  <c r="BK766" i="1" s="1"/>
  <c r="BV766" i="1"/>
  <c r="BW766" i="1"/>
  <c r="BX766" i="1" s="1"/>
  <c r="BZ766" i="1"/>
  <c r="BT766" i="1"/>
  <c r="CC766" i="1"/>
  <c r="BQ766" i="1"/>
  <c r="CI766" i="1"/>
  <c r="BE766" i="1"/>
  <c r="BF766" i="1" s="1"/>
  <c r="BP766" i="1"/>
  <c r="BO766" i="1"/>
  <c r="BU766" i="1"/>
  <c r="BN766" i="1"/>
  <c r="BJ766" i="1"/>
  <c r="K766" i="1"/>
  <c r="M766" i="1"/>
  <c r="CG766" i="1"/>
  <c r="CJ766" i="1" s="1"/>
  <c r="P766" i="1"/>
  <c r="R766" i="1"/>
  <c r="S766" i="1"/>
  <c r="T766" i="1"/>
  <c r="U766" i="1"/>
  <c r="V766" i="1" s="1"/>
  <c r="X766" i="1"/>
  <c r="Y766" i="1"/>
  <c r="Z766" i="1"/>
  <c r="AA766" i="1"/>
  <c r="AB766" i="1" s="1"/>
  <c r="AD766" i="1"/>
  <c r="AE766" i="1"/>
  <c r="AF766" i="1"/>
  <c r="AG766" i="1"/>
  <c r="AH766" i="1" s="1"/>
  <c r="CA766" i="1"/>
  <c r="BI766" i="1"/>
  <c r="CB766" i="1"/>
  <c r="N766" i="1"/>
  <c r="O766" i="1" s="1"/>
  <c r="AL766" i="1"/>
  <c r="AJ765" i="1"/>
  <c r="AD765" i="1"/>
  <c r="AA765" i="1"/>
  <c r="Z765" i="1"/>
  <c r="X765" i="1"/>
  <c r="T765" i="1"/>
  <c r="R765" i="1"/>
  <c r="P765" i="1"/>
  <c r="N765" i="1"/>
  <c r="AE765" i="1"/>
  <c r="K765" i="1"/>
  <c r="BH765" i="1"/>
  <c r="BK765" i="1" s="1"/>
  <c r="M765" i="1"/>
  <c r="S765" i="1"/>
  <c r="U765" i="1"/>
  <c r="V765" i="1" s="1"/>
  <c r="Y765" i="1"/>
  <c r="AG765" i="1"/>
  <c r="AK765" i="1"/>
  <c r="AM765" i="1"/>
  <c r="AQ765" i="1"/>
  <c r="AS765" i="1"/>
  <c r="AW765" i="1"/>
  <c r="AY765" i="1"/>
  <c r="BB765" i="1"/>
  <c r="BE765" i="1"/>
  <c r="AF765" i="1"/>
  <c r="CI765" i="1"/>
  <c r="CB765" i="1"/>
  <c r="BZ765" i="1"/>
  <c r="BV765" i="1"/>
  <c r="BT765" i="1"/>
  <c r="BQ765" i="1"/>
  <c r="BN765" i="1"/>
  <c r="BJ765" i="1"/>
  <c r="CG765" i="1"/>
  <c r="CJ765" i="1" s="1"/>
  <c r="CC765" i="1"/>
  <c r="CD765" i="1" s="1"/>
  <c r="CA765" i="1"/>
  <c r="BW765" i="1"/>
  <c r="BX765" i="1" s="1"/>
  <c r="BU765" i="1"/>
  <c r="BP765" i="1"/>
  <c r="BO765" i="1"/>
  <c r="BI765" i="1"/>
  <c r="BD765" i="1"/>
  <c r="BC765" i="1"/>
  <c r="AX765" i="1"/>
  <c r="AV765" i="1"/>
  <c r="AR765" i="1"/>
  <c r="AP765" i="1"/>
  <c r="AL765" i="1"/>
  <c r="BO764" i="1"/>
  <c r="BQ764" i="1"/>
  <c r="BU764" i="1"/>
  <c r="BV764" i="1"/>
  <c r="BW764" i="1"/>
  <c r="BX764" i="1" s="1"/>
  <c r="BZ764" i="1"/>
  <c r="BN764" i="1"/>
  <c r="CA764" i="1"/>
  <c r="CB764" i="1"/>
  <c r="K764" i="1"/>
  <c r="M764" i="1"/>
  <c r="N764" i="1"/>
  <c r="O764" i="1" s="1"/>
  <c r="P764" i="1"/>
  <c r="R764" i="1"/>
  <c r="S764" i="1"/>
  <c r="T764" i="1"/>
  <c r="U764" i="1"/>
  <c r="V764" i="1" s="1"/>
  <c r="AX764" i="1"/>
  <c r="CC764" i="1"/>
  <c r="CD764" i="1" s="1"/>
  <c r="Z764" i="1"/>
  <c r="AA764" i="1"/>
  <c r="AB764" i="1" s="1"/>
  <c r="AD764" i="1"/>
  <c r="AE764" i="1"/>
  <c r="AF764" i="1"/>
  <c r="AG764" i="1"/>
  <c r="AH764" i="1" s="1"/>
  <c r="AJ764" i="1"/>
  <c r="AK764" i="1"/>
  <c r="AL764" i="1"/>
  <c r="AM764" i="1"/>
  <c r="AN764" i="1" s="1"/>
  <c r="AP764" i="1"/>
  <c r="AQ764" i="1"/>
  <c r="AR764" i="1"/>
  <c r="AS764" i="1"/>
  <c r="AT764" i="1" s="1"/>
  <c r="AV764" i="1"/>
  <c r="AW764" i="1"/>
  <c r="CG764" i="1"/>
  <c r="AY764" i="1"/>
  <c r="AZ764" i="1" s="1"/>
  <c r="BB764" i="1"/>
  <c r="BC764" i="1"/>
  <c r="BD764" i="1"/>
  <c r="BE764" i="1"/>
  <c r="BF764" i="1" s="1"/>
  <c r="BH764" i="1"/>
  <c r="BK764" i="1" s="1"/>
  <c r="BI764" i="1"/>
  <c r="BJ764" i="1"/>
  <c r="CI764" i="1"/>
  <c r="X764" i="1"/>
  <c r="BT764" i="1"/>
  <c r="Y764" i="1"/>
  <c r="BP764" i="1"/>
  <c r="BQ763" i="1"/>
  <c r="BT763" i="1"/>
  <c r="BU763" i="1"/>
  <c r="BV763" i="1"/>
  <c r="BZ763" i="1"/>
  <c r="CA763" i="1"/>
  <c r="CB763" i="1"/>
  <c r="CC763" i="1"/>
  <c r="CD763" i="1" s="1"/>
  <c r="M763" i="1"/>
  <c r="CG763" i="1"/>
  <c r="CI763" i="1"/>
  <c r="N763" i="1"/>
  <c r="O763" i="1" s="1"/>
  <c r="BW763" i="1"/>
  <c r="BX763" i="1" s="1"/>
  <c r="AE763" i="1"/>
  <c r="AA763" i="1"/>
  <c r="Y763" i="1"/>
  <c r="U763" i="1"/>
  <c r="K763" i="1"/>
  <c r="Z763" i="1"/>
  <c r="P763" i="1"/>
  <c r="R763" i="1"/>
  <c r="S763" i="1"/>
  <c r="T763" i="1"/>
  <c r="X763" i="1"/>
  <c r="AM763" i="1"/>
  <c r="AD763" i="1"/>
  <c r="AF763" i="1"/>
  <c r="AJ763" i="1"/>
  <c r="AL763" i="1"/>
  <c r="AQ763" i="1"/>
  <c r="AR763" i="1"/>
  <c r="AS763" i="1"/>
  <c r="AT763" i="1" s="1"/>
  <c r="AV763" i="1"/>
  <c r="AW763" i="1"/>
  <c r="AX763" i="1"/>
  <c r="AY763" i="1"/>
  <c r="AZ763" i="1" s="1"/>
  <c r="AP763" i="1"/>
  <c r="AK763" i="1"/>
  <c r="AG763" i="1"/>
  <c r="AH763" i="1" s="1"/>
  <c r="BB763" i="1"/>
  <c r="BC763" i="1"/>
  <c r="BE763" i="1"/>
  <c r="BH763" i="1"/>
  <c r="BK763" i="1" s="1"/>
  <c r="BI763" i="1"/>
  <c r="BJ763" i="1"/>
  <c r="BN763" i="1"/>
  <c r="BD763" i="1"/>
  <c r="BO763" i="1"/>
  <c r="BP763" i="1"/>
  <c r="BV762" i="1"/>
  <c r="BW762" i="1"/>
  <c r="BX762" i="1" s="1"/>
  <c r="BZ762" i="1"/>
  <c r="CA762" i="1"/>
  <c r="CB762" i="1"/>
  <c r="CC762" i="1"/>
  <c r="CD762" i="1" s="1"/>
  <c r="CG762" i="1"/>
  <c r="CI762" i="1"/>
  <c r="AY762" i="1"/>
  <c r="BT762" i="1"/>
  <c r="AS762" i="1"/>
  <c r="AR762" i="1"/>
  <c r="AQ762" i="1"/>
  <c r="AP762" i="1"/>
  <c r="AM762" i="1"/>
  <c r="AL762" i="1"/>
  <c r="BB762" i="1"/>
  <c r="K762" i="1"/>
  <c r="M762" i="1"/>
  <c r="N762" i="1"/>
  <c r="O762" i="1" s="1"/>
  <c r="BU762" i="1"/>
  <c r="T762" i="1"/>
  <c r="U762" i="1"/>
  <c r="V762" i="1" s="1"/>
  <c r="X762" i="1"/>
  <c r="Y762" i="1"/>
  <c r="Z762" i="1"/>
  <c r="AA762" i="1"/>
  <c r="AB762" i="1" s="1"/>
  <c r="AE762" i="1"/>
  <c r="AF762" i="1"/>
  <c r="AG762" i="1"/>
  <c r="AH762" i="1" s="1"/>
  <c r="AJ762" i="1"/>
  <c r="BC762" i="1"/>
  <c r="AK762" i="1"/>
  <c r="AV762" i="1"/>
  <c r="P762" i="1"/>
  <c r="AX762" i="1"/>
  <c r="AD762" i="1"/>
  <c r="R762" i="1"/>
  <c r="AW762" i="1"/>
  <c r="BD762" i="1"/>
  <c r="BE762" i="1"/>
  <c r="BF762" i="1" s="1"/>
  <c r="BH762" i="1"/>
  <c r="BK762" i="1" s="1"/>
  <c r="BI762" i="1"/>
  <c r="BJ762" i="1"/>
  <c r="BN762" i="1"/>
  <c r="BO762" i="1"/>
  <c r="BP762" i="1"/>
  <c r="BQ762" i="1"/>
  <c r="BR762" i="1" s="1"/>
  <c r="S762" i="1"/>
  <c r="CA761" i="1"/>
  <c r="CB761" i="1"/>
  <c r="CC761" i="1"/>
  <c r="CD761" i="1" s="1"/>
  <c r="CG761" i="1"/>
  <c r="BC761" i="1"/>
  <c r="Z761" i="1"/>
  <c r="N761" i="1"/>
  <c r="P761" i="1"/>
  <c r="R761" i="1"/>
  <c r="T761" i="1"/>
  <c r="X761" i="1"/>
  <c r="AD761" i="1"/>
  <c r="AF761" i="1"/>
  <c r="AK761" i="1"/>
  <c r="AL761" i="1"/>
  <c r="AQ761" i="1"/>
  <c r="AS761" i="1"/>
  <c r="AW761" i="1"/>
  <c r="AY761" i="1"/>
  <c r="BD761" i="1"/>
  <c r="BI761" i="1"/>
  <c r="BO761" i="1"/>
  <c r="BP761" i="1"/>
  <c r="BQ761" i="1"/>
  <c r="BR761" i="1" s="1"/>
  <c r="BT761" i="1"/>
  <c r="BU761" i="1"/>
  <c r="BV761" i="1"/>
  <c r="CI761" i="1"/>
  <c r="BN761" i="1"/>
  <c r="BJ761" i="1"/>
  <c r="BH761" i="1"/>
  <c r="BK761" i="1" s="1"/>
  <c r="BL761" i="1" s="1"/>
  <c r="BE761" i="1"/>
  <c r="BF761" i="1" s="1"/>
  <c r="BB761" i="1"/>
  <c r="AX761" i="1"/>
  <c r="AV761" i="1"/>
  <c r="AR761" i="1"/>
  <c r="AP761" i="1"/>
  <c r="AM761" i="1"/>
  <c r="AN761" i="1" s="1"/>
  <c r="BW761" i="1"/>
  <c r="BX761" i="1" s="1"/>
  <c r="AG761" i="1"/>
  <c r="AH761" i="1" s="1"/>
  <c r="AE761" i="1"/>
  <c r="AA761" i="1"/>
  <c r="AB761" i="1" s="1"/>
  <c r="Y761" i="1"/>
  <c r="U761" i="1"/>
  <c r="V761" i="1" s="1"/>
  <c r="S761" i="1"/>
  <c r="M761" i="1"/>
  <c r="K761" i="1"/>
  <c r="BZ761" i="1"/>
  <c r="AJ761" i="1"/>
  <c r="BZ760" i="1"/>
  <c r="BW760" i="1"/>
  <c r="BV760" i="1"/>
  <c r="BU760" i="1"/>
  <c r="BT760" i="1"/>
  <c r="BQ760" i="1"/>
  <c r="BP760" i="1"/>
  <c r="BN760" i="1"/>
  <c r="BJ760" i="1"/>
  <c r="BI760" i="1"/>
  <c r="BD760" i="1"/>
  <c r="BB760" i="1"/>
  <c r="AX760" i="1"/>
  <c r="AV760" i="1"/>
  <c r="AR760" i="1"/>
  <c r="AQ760" i="1"/>
  <c r="AM760" i="1"/>
  <c r="AJ760" i="1"/>
  <c r="AF760" i="1"/>
  <c r="AA760" i="1"/>
  <c r="Y760" i="1"/>
  <c r="U760" i="1"/>
  <c r="M760" i="1"/>
  <c r="K760" i="1"/>
  <c r="CC760" i="1"/>
  <c r="AY760" i="1"/>
  <c r="AZ760" i="1" s="1"/>
  <c r="BC760" i="1"/>
  <c r="BE760" i="1"/>
  <c r="BF760" i="1" s="1"/>
  <c r="BH760" i="1"/>
  <c r="BK760" i="1" s="1"/>
  <c r="BL760" i="1" s="1"/>
  <c r="BO760" i="1"/>
  <c r="P760" i="1"/>
  <c r="N760" i="1"/>
  <c r="O760" i="1" s="1"/>
  <c r="CG760" i="1"/>
  <c r="CA760" i="1"/>
  <c r="CB760" i="1"/>
  <c r="CI760" i="1"/>
  <c r="R760" i="1"/>
  <c r="S760" i="1"/>
  <c r="T760" i="1"/>
  <c r="X760" i="1"/>
  <c r="Z760" i="1"/>
  <c r="AD760" i="1"/>
  <c r="AE760" i="1"/>
  <c r="AG760" i="1"/>
  <c r="AH760" i="1" s="1"/>
  <c r="AK760" i="1"/>
  <c r="AL760" i="1"/>
  <c r="AP760" i="1"/>
  <c r="AS760" i="1"/>
  <c r="AT760" i="1" s="1"/>
  <c r="AW760" i="1"/>
  <c r="BC759" i="1"/>
  <c r="BB759" i="1"/>
  <c r="AY759" i="1"/>
  <c r="AZ759" i="1" s="1"/>
  <c r="AX759" i="1"/>
  <c r="AW759" i="1"/>
  <c r="AV759" i="1"/>
  <c r="AS759" i="1"/>
  <c r="AR759" i="1"/>
  <c r="AQ759" i="1"/>
  <c r="AP759" i="1"/>
  <c r="AM759" i="1"/>
  <c r="AN759" i="1" s="1"/>
  <c r="AL759" i="1"/>
  <c r="AK759" i="1"/>
  <c r="AJ759" i="1"/>
  <c r="AG759" i="1"/>
  <c r="AF759" i="1"/>
  <c r="AE759" i="1"/>
  <c r="AA759" i="1"/>
  <c r="AB759" i="1" s="1"/>
  <c r="Z759" i="1"/>
  <c r="U759" i="1"/>
  <c r="S759" i="1"/>
  <c r="M759" i="1"/>
  <c r="K759" i="1"/>
  <c r="BP759" i="1"/>
  <c r="BH759" i="1"/>
  <c r="BK759" i="1" s="1"/>
  <c r="N759" i="1"/>
  <c r="O759" i="1" s="1"/>
  <c r="R759" i="1"/>
  <c r="CC759" i="1"/>
  <c r="BU759" i="1"/>
  <c r="BV759" i="1"/>
  <c r="BW759" i="1"/>
  <c r="BZ759" i="1"/>
  <c r="CA759" i="1"/>
  <c r="CB759" i="1"/>
  <c r="CG759" i="1"/>
  <c r="CJ759" i="1" s="1"/>
  <c r="CI759" i="1"/>
  <c r="P759" i="1"/>
  <c r="T759" i="1"/>
  <c r="X759" i="1"/>
  <c r="Y759" i="1"/>
  <c r="AD759" i="1"/>
  <c r="BT759" i="1"/>
  <c r="BQ759" i="1"/>
  <c r="BR759" i="1" s="1"/>
  <c r="BO759" i="1"/>
  <c r="BN759" i="1"/>
  <c r="BJ759" i="1"/>
  <c r="BI759" i="1"/>
  <c r="BE759" i="1"/>
  <c r="BD759" i="1"/>
  <c r="AS758" i="1"/>
  <c r="CC758" i="1"/>
  <c r="CG758" i="1"/>
  <c r="CJ758" i="1" s="1"/>
  <c r="CI758" i="1"/>
  <c r="AR758" i="1"/>
  <c r="AQ758" i="1"/>
  <c r="AP758" i="1"/>
  <c r="AM758" i="1"/>
  <c r="AL758" i="1"/>
  <c r="AK758" i="1"/>
  <c r="AJ758" i="1"/>
  <c r="AG758" i="1"/>
  <c r="AF758" i="1"/>
  <c r="M758" i="1"/>
  <c r="AD758" i="1"/>
  <c r="Z758" i="1"/>
  <c r="Y758" i="1"/>
  <c r="X758" i="1"/>
  <c r="U758" i="1"/>
  <c r="T758" i="1"/>
  <c r="S758" i="1"/>
  <c r="R758" i="1"/>
  <c r="P758" i="1"/>
  <c r="N758" i="1"/>
  <c r="O758" i="1" s="1"/>
  <c r="BW758" i="1"/>
  <c r="CA758" i="1"/>
  <c r="BU758" i="1"/>
  <c r="BT758" i="1"/>
  <c r="BQ758" i="1"/>
  <c r="BP758" i="1"/>
  <c r="AE758" i="1"/>
  <c r="BO758" i="1"/>
  <c r="BN758" i="1"/>
  <c r="K758" i="1"/>
  <c r="BZ758" i="1"/>
  <c r="BJ758" i="1"/>
  <c r="BI758" i="1"/>
  <c r="BH758" i="1"/>
  <c r="BK758" i="1" s="1"/>
  <c r="BL758" i="1" s="1"/>
  <c r="BE758" i="1"/>
  <c r="BD758" i="1"/>
  <c r="BC758" i="1"/>
  <c r="BB758" i="1"/>
  <c r="AA758" i="1"/>
  <c r="AB758" i="1" s="1"/>
  <c r="AY758" i="1"/>
  <c r="BV758" i="1"/>
  <c r="AX758" i="1"/>
  <c r="AW758" i="1"/>
  <c r="CB758" i="1"/>
  <c r="AV758" i="1"/>
  <c r="AG757" i="1"/>
  <c r="U757" i="1"/>
  <c r="S757" i="1"/>
  <c r="M757" i="1"/>
  <c r="N757" i="1"/>
  <c r="O757" i="1" s="1"/>
  <c r="K757" i="1"/>
  <c r="P757" i="1"/>
  <c r="R757" i="1"/>
  <c r="T757" i="1"/>
  <c r="Y757" i="1"/>
  <c r="AA757" i="1"/>
  <c r="AE757" i="1"/>
  <c r="BQ757" i="1"/>
  <c r="AK757" i="1"/>
  <c r="AM757" i="1"/>
  <c r="AQ757" i="1"/>
  <c r="AS757" i="1"/>
  <c r="AV757" i="1"/>
  <c r="AY757" i="1"/>
  <c r="BC757" i="1"/>
  <c r="BI757" i="1"/>
  <c r="BJ757" i="1"/>
  <c r="BO757" i="1"/>
  <c r="BP757" i="1"/>
  <c r="BN757" i="1"/>
  <c r="BT757" i="1"/>
  <c r="BU757" i="1"/>
  <c r="BV757" i="1"/>
  <c r="BW757" i="1"/>
  <c r="BX757" i="1" s="1"/>
  <c r="BZ757" i="1"/>
  <c r="CA757" i="1"/>
  <c r="CB757" i="1"/>
  <c r="CC757" i="1"/>
  <c r="CD757" i="1" s="1"/>
  <c r="CG757" i="1"/>
  <c r="CI757" i="1"/>
  <c r="BH757" i="1"/>
  <c r="BK757" i="1" s="1"/>
  <c r="BL757" i="1" s="1"/>
  <c r="BE757" i="1"/>
  <c r="BF757" i="1" s="1"/>
  <c r="BD757" i="1"/>
  <c r="BB757" i="1"/>
  <c r="AX757" i="1"/>
  <c r="AW757" i="1"/>
  <c r="AR757" i="1"/>
  <c r="AP757" i="1"/>
  <c r="AL757" i="1"/>
  <c r="AJ757" i="1"/>
  <c r="AF757" i="1"/>
  <c r="AD757" i="1"/>
  <c r="Z757" i="1"/>
  <c r="X757" i="1"/>
  <c r="CA756" i="1"/>
  <c r="CC756" i="1"/>
  <c r="CI756" i="1"/>
  <c r="BE756" i="1"/>
  <c r="BW756" i="1"/>
  <c r="CG756" i="1"/>
  <c r="CJ756" i="1" s="1"/>
  <c r="CB756" i="1"/>
  <c r="BZ756" i="1"/>
  <c r="BV756" i="1"/>
  <c r="BT756" i="1"/>
  <c r="BP756" i="1"/>
  <c r="BN756" i="1"/>
  <c r="BJ756" i="1"/>
  <c r="AM756" i="1"/>
  <c r="AK756" i="1"/>
  <c r="AJ756" i="1"/>
  <c r="AF756" i="1"/>
  <c r="AD756" i="1"/>
  <c r="BU756" i="1"/>
  <c r="Z756" i="1"/>
  <c r="X756" i="1"/>
  <c r="T756" i="1"/>
  <c r="R756" i="1"/>
  <c r="P756" i="1"/>
  <c r="N756" i="1"/>
  <c r="BD756" i="1"/>
  <c r="BC756" i="1"/>
  <c r="BB756" i="1"/>
  <c r="AY756" i="1"/>
  <c r="AX756" i="1"/>
  <c r="AW756" i="1"/>
  <c r="AV756" i="1"/>
  <c r="AS756" i="1"/>
  <c r="AR756" i="1"/>
  <c r="AQ756" i="1"/>
  <c r="AP756" i="1"/>
  <c r="AL756" i="1"/>
  <c r="AG756" i="1"/>
  <c r="AH756" i="1" s="1"/>
  <c r="AE756" i="1"/>
  <c r="AA756" i="1"/>
  <c r="AB756" i="1" s="1"/>
  <c r="Y756" i="1"/>
  <c r="U756" i="1"/>
  <c r="V756" i="1" s="1"/>
  <c r="S756" i="1"/>
  <c r="M756" i="1"/>
  <c r="K756" i="1"/>
  <c r="BH756" i="1"/>
  <c r="BK756" i="1" s="1"/>
  <c r="BL756" i="1" s="1"/>
  <c r="BI756" i="1"/>
  <c r="BO756" i="1"/>
  <c r="BQ756" i="1"/>
  <c r="BR756" i="1" s="1"/>
  <c r="CG755" i="1"/>
  <c r="CJ755" i="1" s="1"/>
  <c r="CC755" i="1"/>
  <c r="CB755" i="1"/>
  <c r="CA755" i="1"/>
  <c r="BW755" i="1"/>
  <c r="BX755" i="1" s="1"/>
  <c r="BU755" i="1"/>
  <c r="BQ755" i="1"/>
  <c r="BR755" i="1" s="1"/>
  <c r="BO755" i="1"/>
  <c r="BI755" i="1"/>
  <c r="BE755" i="1"/>
  <c r="BF755" i="1" s="1"/>
  <c r="BC755" i="1"/>
  <c r="AY755" i="1"/>
  <c r="AZ755" i="1" s="1"/>
  <c r="AW755" i="1"/>
  <c r="AR755" i="1"/>
  <c r="AP755" i="1"/>
  <c r="AL755" i="1"/>
  <c r="AJ755" i="1"/>
  <c r="AF755" i="1"/>
  <c r="AD755" i="1"/>
  <c r="Z755" i="1"/>
  <c r="X755" i="1"/>
  <c r="T755" i="1"/>
  <c r="S755" i="1"/>
  <c r="N755" i="1"/>
  <c r="CI755" i="1"/>
  <c r="BZ755" i="1"/>
  <c r="BV755" i="1"/>
  <c r="BT755" i="1"/>
  <c r="BP755" i="1"/>
  <c r="BN755" i="1"/>
  <c r="BJ755" i="1"/>
  <c r="BH755" i="1"/>
  <c r="BK755" i="1" s="1"/>
  <c r="BL755" i="1" s="1"/>
  <c r="BD755" i="1"/>
  <c r="BB755" i="1"/>
  <c r="AX755" i="1"/>
  <c r="AV755" i="1"/>
  <c r="AS755" i="1"/>
  <c r="AT755" i="1" s="1"/>
  <c r="AQ755" i="1"/>
  <c r="AM755" i="1"/>
  <c r="AN755" i="1" s="1"/>
  <c r="AK755" i="1"/>
  <c r="AG755" i="1"/>
  <c r="AH755" i="1" s="1"/>
  <c r="AE755" i="1"/>
  <c r="AA755" i="1"/>
  <c r="AB755" i="1" s="1"/>
  <c r="Y755" i="1"/>
  <c r="U755" i="1"/>
  <c r="V755" i="1" s="1"/>
  <c r="R755" i="1"/>
  <c r="P755" i="1"/>
  <c r="M755" i="1"/>
  <c r="K755" i="1"/>
  <c r="AX754" i="1"/>
  <c r="BB754" i="1"/>
  <c r="BH754" i="1"/>
  <c r="BK754" i="1" s="1"/>
  <c r="BD754" i="1"/>
  <c r="N754" i="1"/>
  <c r="P754" i="1"/>
  <c r="R754" i="1"/>
  <c r="T754" i="1"/>
  <c r="X754" i="1"/>
  <c r="Z754" i="1"/>
  <c r="BN754" i="1"/>
  <c r="BQ754" i="1"/>
  <c r="AD754" i="1"/>
  <c r="AF754" i="1"/>
  <c r="AJ754" i="1"/>
  <c r="AL754" i="1"/>
  <c r="AQ754" i="1"/>
  <c r="BE754" i="1"/>
  <c r="BF754" i="1" s="1"/>
  <c r="AR754" i="1"/>
  <c r="AV754" i="1"/>
  <c r="BJ754" i="1"/>
  <c r="BP754" i="1"/>
  <c r="BT754" i="1"/>
  <c r="BV754" i="1"/>
  <c r="BI754" i="1"/>
  <c r="BZ754" i="1"/>
  <c r="CC754" i="1"/>
  <c r="BC754" i="1"/>
  <c r="AY754" i="1"/>
  <c r="AZ754" i="1" s="1"/>
  <c r="AW754" i="1"/>
  <c r="AS754" i="1"/>
  <c r="AT754" i="1" s="1"/>
  <c r="AP754" i="1"/>
  <c r="AM754" i="1"/>
  <c r="AN754" i="1" s="1"/>
  <c r="AK754" i="1"/>
  <c r="AG754" i="1"/>
  <c r="AH754" i="1" s="1"/>
  <c r="AE754" i="1"/>
  <c r="AA754" i="1"/>
  <c r="AB754" i="1" s="1"/>
  <c r="Y754" i="1"/>
  <c r="U754" i="1"/>
  <c r="V754" i="1" s="1"/>
  <c r="S754" i="1"/>
  <c r="M754" i="1"/>
  <c r="BO754" i="1"/>
  <c r="BU754" i="1"/>
  <c r="BW754" i="1"/>
  <c r="BX754" i="1" s="1"/>
  <c r="CA754" i="1"/>
  <c r="CB754" i="1"/>
  <c r="CG754" i="1"/>
  <c r="CI754" i="1" s="1"/>
  <c r="CJ754" i="1" s="1"/>
  <c r="CN754" i="1" s="1"/>
  <c r="CQ754" i="1" s="1"/>
  <c r="K754" i="1"/>
  <c r="BJ753" i="1"/>
  <c r="BO753" i="1"/>
  <c r="BQ753" i="1"/>
  <c r="BW753" i="1"/>
  <c r="BV753" i="1"/>
  <c r="BU753" i="1"/>
  <c r="M753" i="1"/>
  <c r="N753" i="1"/>
  <c r="O753" i="1" s="1"/>
  <c r="P753" i="1"/>
  <c r="R753" i="1"/>
  <c r="U753" i="1"/>
  <c r="X753" i="1"/>
  <c r="Z753" i="1"/>
  <c r="AD753" i="1"/>
  <c r="AF753" i="1"/>
  <c r="BT753" i="1"/>
  <c r="BP753" i="1"/>
  <c r="BN753" i="1"/>
  <c r="BI753" i="1"/>
  <c r="BE753" i="1"/>
  <c r="BC753" i="1"/>
  <c r="AY753" i="1"/>
  <c r="AW753" i="1"/>
  <c r="AQ753" i="1"/>
  <c r="AM753" i="1"/>
  <c r="AK753" i="1"/>
  <c r="AG753" i="1"/>
  <c r="AH753" i="1" s="1"/>
  <c r="AE753" i="1"/>
  <c r="Y753" i="1"/>
  <c r="T753" i="1"/>
  <c r="S753" i="1"/>
  <c r="K753" i="1"/>
  <c r="AS753" i="1"/>
  <c r="AJ753" i="1"/>
  <c r="AL753" i="1"/>
  <c r="BH753" i="1"/>
  <c r="BK753" i="1" s="1"/>
  <c r="BL753" i="1" s="1"/>
  <c r="AP753" i="1"/>
  <c r="AR753" i="1"/>
  <c r="AV753" i="1"/>
  <c r="AX753" i="1"/>
  <c r="BB753" i="1"/>
  <c r="BD753" i="1"/>
  <c r="AA753" i="1"/>
  <c r="AB753" i="1" s="1"/>
  <c r="CG753" i="1"/>
  <c r="CI753" i="1" s="1"/>
  <c r="CJ753" i="1" s="1"/>
  <c r="CN753" i="1" s="1"/>
  <c r="CQ753" i="1" s="1"/>
  <c r="CC753" i="1"/>
  <c r="CB753" i="1"/>
  <c r="CA753" i="1"/>
  <c r="BZ753" i="1"/>
  <c r="BU752" i="1"/>
  <c r="BV752" i="1"/>
  <c r="BW752" i="1"/>
  <c r="BX752" i="1" s="1"/>
  <c r="BZ752" i="1"/>
  <c r="CA752" i="1"/>
  <c r="CB752" i="1"/>
  <c r="CC752" i="1"/>
  <c r="CD752" i="1" s="1"/>
  <c r="CG752" i="1"/>
  <c r="CI752" i="1"/>
  <c r="P752" i="1"/>
  <c r="N752" i="1"/>
  <c r="M752" i="1"/>
  <c r="K752" i="1"/>
  <c r="BJ752" i="1"/>
  <c r="BI752" i="1"/>
  <c r="BH752" i="1"/>
  <c r="BK752" i="1" s="1"/>
  <c r="BL752" i="1" s="1"/>
  <c r="BE752" i="1"/>
  <c r="BD752" i="1"/>
  <c r="BC752" i="1"/>
  <c r="BB752" i="1"/>
  <c r="AY752" i="1"/>
  <c r="AX752" i="1"/>
  <c r="AW752" i="1"/>
  <c r="AV752" i="1"/>
  <c r="AS752" i="1"/>
  <c r="AR752" i="1"/>
  <c r="AQ752" i="1"/>
  <c r="AP752" i="1"/>
  <c r="AM752" i="1"/>
  <c r="AL752" i="1"/>
  <c r="AK752" i="1"/>
  <c r="AJ752" i="1"/>
  <c r="AG752" i="1"/>
  <c r="AF752" i="1"/>
  <c r="AE752" i="1"/>
  <c r="AD752" i="1"/>
  <c r="AA752" i="1"/>
  <c r="Z752" i="1"/>
  <c r="Y752" i="1"/>
  <c r="X752" i="1"/>
  <c r="U752" i="1"/>
  <c r="T752" i="1"/>
  <c r="S752" i="1"/>
  <c r="R752" i="1"/>
  <c r="BN752" i="1"/>
  <c r="BO752" i="1"/>
  <c r="BP752" i="1"/>
  <c r="BQ752" i="1"/>
  <c r="BR752" i="1" s="1"/>
  <c r="BT752" i="1"/>
  <c r="K751" i="1"/>
  <c r="BB751" i="1"/>
  <c r="BD751" i="1"/>
  <c r="BI751" i="1"/>
  <c r="BP751" i="1"/>
  <c r="BT751" i="1"/>
  <c r="BV751" i="1"/>
  <c r="BW751" i="1"/>
  <c r="BX751" i="1" s="1"/>
  <c r="BZ751" i="1"/>
  <c r="CC751" i="1"/>
  <c r="CG751" i="1"/>
  <c r="CI751" i="1"/>
  <c r="BN751" i="1"/>
  <c r="AD751" i="1"/>
  <c r="Z751" i="1"/>
  <c r="T751" i="1"/>
  <c r="BU751" i="1"/>
  <c r="M751" i="1"/>
  <c r="BO751" i="1"/>
  <c r="BQ751" i="1"/>
  <c r="BR751" i="1" s="1"/>
  <c r="N751" i="1"/>
  <c r="O751" i="1" s="1"/>
  <c r="CA751" i="1"/>
  <c r="P751" i="1"/>
  <c r="S751" i="1"/>
  <c r="Y751" i="1"/>
  <c r="AE751" i="1"/>
  <c r="AK751" i="1"/>
  <c r="AR751" i="1"/>
  <c r="AX751" i="1"/>
  <c r="CB751" i="1"/>
  <c r="AG751" i="1"/>
  <c r="AJ751" i="1"/>
  <c r="AQ751" i="1"/>
  <c r="AW751" i="1"/>
  <c r="AY751" i="1"/>
  <c r="AZ751" i="1" s="1"/>
  <c r="AA751" i="1"/>
  <c r="AB751" i="1" s="1"/>
  <c r="R751" i="1"/>
  <c r="U751" i="1"/>
  <c r="V751" i="1" s="1"/>
  <c r="X751" i="1"/>
  <c r="AF751" i="1"/>
  <c r="AL751" i="1"/>
  <c r="AM751" i="1"/>
  <c r="AN751" i="1" s="1"/>
  <c r="AP751" i="1"/>
  <c r="AS751" i="1"/>
  <c r="AT751" i="1" s="1"/>
  <c r="AV751" i="1"/>
  <c r="BC751" i="1"/>
  <c r="BE751" i="1"/>
  <c r="BF751" i="1" s="1"/>
  <c r="BH751" i="1"/>
  <c r="BK751" i="1" s="1"/>
  <c r="BJ751" i="1"/>
  <c r="AW750" i="1"/>
  <c r="BC750" i="1"/>
  <c r="BI750" i="1"/>
  <c r="CC750" i="1"/>
  <c r="CB750" i="1"/>
  <c r="BZ750" i="1"/>
  <c r="BQ750" i="1"/>
  <c r="BO750" i="1"/>
  <c r="BN750" i="1"/>
  <c r="BE750" i="1"/>
  <c r="AP750" i="1"/>
  <c r="AA750" i="1"/>
  <c r="BB750" i="1"/>
  <c r="BU750" i="1"/>
  <c r="AY750" i="1"/>
  <c r="CI750" i="1"/>
  <c r="AV750" i="1"/>
  <c r="AS750" i="1"/>
  <c r="K750" i="1"/>
  <c r="M750" i="1"/>
  <c r="Z750" i="1"/>
  <c r="AG750" i="1"/>
  <c r="AL750" i="1"/>
  <c r="AR750" i="1"/>
  <c r="AM750" i="1"/>
  <c r="AN750" i="1" s="1"/>
  <c r="BH750" i="1"/>
  <c r="BK750" i="1" s="1"/>
  <c r="BJ750" i="1"/>
  <c r="BP750" i="1"/>
  <c r="BT750" i="1"/>
  <c r="BV750" i="1"/>
  <c r="BW750" i="1"/>
  <c r="BX750" i="1" s="1"/>
  <c r="CA750" i="1"/>
  <c r="CG750" i="1"/>
  <c r="CJ750" i="1" s="1"/>
  <c r="X750" i="1"/>
  <c r="U750" i="1"/>
  <c r="S750" i="1"/>
  <c r="BD750" i="1"/>
  <c r="AD750" i="1"/>
  <c r="AJ750" i="1"/>
  <c r="P750" i="1"/>
  <c r="N750" i="1"/>
  <c r="O750" i="1" s="1"/>
  <c r="AF750" i="1"/>
  <c r="R750" i="1"/>
  <c r="T750" i="1"/>
  <c r="Y750" i="1"/>
  <c r="AE750" i="1"/>
  <c r="AK750" i="1"/>
  <c r="AQ750" i="1"/>
  <c r="AX750" i="1"/>
  <c r="AY749" i="1"/>
  <c r="AF749" i="1"/>
  <c r="T749" i="1"/>
  <c r="AM749" i="1"/>
  <c r="BD749" i="1"/>
  <c r="P749" i="1"/>
  <c r="R749" i="1"/>
  <c r="Z749" i="1"/>
  <c r="AE749" i="1"/>
  <c r="AL749" i="1"/>
  <c r="BC749" i="1"/>
  <c r="BJ749" i="1"/>
  <c r="BO749" i="1"/>
  <c r="BU749" i="1"/>
  <c r="CA749" i="1"/>
  <c r="CB749" i="1"/>
  <c r="CG749" i="1"/>
  <c r="AP749" i="1"/>
  <c r="AW749" i="1"/>
  <c r="BB749" i="1"/>
  <c r="BI749" i="1"/>
  <c r="BN749" i="1"/>
  <c r="BP749" i="1"/>
  <c r="AK749" i="1"/>
  <c r="BW749" i="1"/>
  <c r="CC749" i="1"/>
  <c r="CD749" i="1" s="1"/>
  <c r="AV749" i="1"/>
  <c r="BZ749" i="1"/>
  <c r="BV749" i="1"/>
  <c r="BT749" i="1"/>
  <c r="BQ749" i="1"/>
  <c r="BR749" i="1" s="1"/>
  <c r="BH749" i="1"/>
  <c r="BK749" i="1" s="1"/>
  <c r="BL749" i="1" s="1"/>
  <c r="BE749" i="1"/>
  <c r="BF749" i="1" s="1"/>
  <c r="AX749" i="1"/>
  <c r="AS749" i="1"/>
  <c r="AQ749" i="1"/>
  <c r="AG749" i="1"/>
  <c r="AH749" i="1" s="1"/>
  <c r="AD749" i="1"/>
  <c r="AA749" i="1"/>
  <c r="AB749" i="1" s="1"/>
  <c r="Y749" i="1"/>
  <c r="S749" i="1"/>
  <c r="N749" i="1"/>
  <c r="K749" i="1"/>
  <c r="AR749" i="1"/>
  <c r="AJ749" i="1"/>
  <c r="X749" i="1"/>
  <c r="U749" i="1"/>
  <c r="V749" i="1" s="1"/>
  <c r="M749" i="1"/>
  <c r="CI749" i="1"/>
  <c r="AG748" i="1"/>
  <c r="AD748" i="1"/>
  <c r="AA748" i="1"/>
  <c r="Y748" i="1"/>
  <c r="T748" i="1"/>
  <c r="N748" i="1"/>
  <c r="K748" i="1"/>
  <c r="R748" i="1"/>
  <c r="U748" i="1"/>
  <c r="V748" i="1" s="1"/>
  <c r="X748" i="1"/>
  <c r="Z748" i="1"/>
  <c r="AE748" i="1"/>
  <c r="AL748" i="1"/>
  <c r="AP748" i="1"/>
  <c r="AS748" i="1"/>
  <c r="AX748" i="1"/>
  <c r="BJ748" i="1"/>
  <c r="BP748" i="1"/>
  <c r="BT748" i="1"/>
  <c r="BV748" i="1"/>
  <c r="BZ748" i="1"/>
  <c r="CB748" i="1"/>
  <c r="CC748" i="1"/>
  <c r="CD748" i="1" s="1"/>
  <c r="S748" i="1"/>
  <c r="CG748" i="1"/>
  <c r="CI748" i="1"/>
  <c r="P748" i="1"/>
  <c r="M748" i="1"/>
  <c r="AF748" i="1"/>
  <c r="AK748" i="1"/>
  <c r="AQ748" i="1"/>
  <c r="AV748" i="1"/>
  <c r="AY748" i="1"/>
  <c r="AZ748" i="1" s="1"/>
  <c r="BB748" i="1"/>
  <c r="BD748" i="1"/>
  <c r="BH748" i="1"/>
  <c r="BK748" i="1" s="1"/>
  <c r="BL748" i="1" s="1"/>
  <c r="BN748" i="1"/>
  <c r="AJ748" i="1"/>
  <c r="BE748" i="1"/>
  <c r="BF748" i="1" s="1"/>
  <c r="BO748" i="1"/>
  <c r="CA748" i="1"/>
  <c r="BW748" i="1"/>
  <c r="BX748" i="1" s="1"/>
  <c r="BU748" i="1"/>
  <c r="BQ748" i="1"/>
  <c r="BR748" i="1" s="1"/>
  <c r="BI748" i="1"/>
  <c r="BC748" i="1"/>
  <c r="AW748" i="1"/>
  <c r="AR748" i="1"/>
  <c r="AM748" i="1"/>
  <c r="AN748" i="1" s="1"/>
  <c r="AK747" i="1"/>
  <c r="AG747" i="1"/>
  <c r="AE747" i="1"/>
  <c r="AA747" i="1"/>
  <c r="X747" i="1"/>
  <c r="R747" i="1"/>
  <c r="P747" i="1"/>
  <c r="M747" i="1"/>
  <c r="K747" i="1"/>
  <c r="BC747" i="1"/>
  <c r="BE747" i="1"/>
  <c r="BI747" i="1"/>
  <c r="BN747" i="1"/>
  <c r="BP747" i="1"/>
  <c r="BT747" i="1"/>
  <c r="BV747" i="1"/>
  <c r="BZ747" i="1"/>
  <c r="CA747" i="1"/>
  <c r="CB747" i="1"/>
  <c r="CC747" i="1"/>
  <c r="CD747" i="1" s="1"/>
  <c r="CG747" i="1"/>
  <c r="AY747" i="1"/>
  <c r="AJ747" i="1"/>
  <c r="CI747" i="1"/>
  <c r="BW747" i="1"/>
  <c r="BX747" i="1" s="1"/>
  <c r="BU747" i="1"/>
  <c r="BQ747" i="1"/>
  <c r="BR747" i="1" s="1"/>
  <c r="BO747" i="1"/>
  <c r="BJ747" i="1"/>
  <c r="BH747" i="1"/>
  <c r="BK747" i="1" s="1"/>
  <c r="BL747" i="1" s="1"/>
  <c r="BD747" i="1"/>
  <c r="BB747" i="1"/>
  <c r="AX747" i="1"/>
  <c r="AV747" i="1"/>
  <c r="AR747" i="1"/>
  <c r="AP747" i="1"/>
  <c r="AL747" i="1"/>
  <c r="AF747" i="1"/>
  <c r="AD747" i="1"/>
  <c r="Z747" i="1"/>
  <c r="Y747" i="1"/>
  <c r="U747" i="1"/>
  <c r="T747" i="1"/>
  <c r="S747" i="1"/>
  <c r="AW747" i="1"/>
  <c r="AS747" i="1"/>
  <c r="AT747" i="1" s="1"/>
  <c r="AQ747" i="1"/>
  <c r="AM747" i="1"/>
  <c r="AN747" i="1" s="1"/>
  <c r="N747" i="1"/>
  <c r="O747" i="1" s="1"/>
  <c r="BT746" i="1"/>
  <c r="BU746" i="1"/>
  <c r="BV746" i="1"/>
  <c r="BW746" i="1"/>
  <c r="BX746" i="1" s="1"/>
  <c r="BP746" i="1"/>
  <c r="BO746" i="1"/>
  <c r="BN746" i="1"/>
  <c r="BJ746" i="1"/>
  <c r="AG746" i="1"/>
  <c r="BI746" i="1"/>
  <c r="BH746" i="1"/>
  <c r="BK746" i="1" s="1"/>
  <c r="BL746" i="1" s="1"/>
  <c r="BE746" i="1"/>
  <c r="BD746" i="1"/>
  <c r="BC746" i="1"/>
  <c r="AJ746" i="1"/>
  <c r="BB746" i="1"/>
  <c r="AY746" i="1"/>
  <c r="AP746" i="1"/>
  <c r="AX746" i="1"/>
  <c r="AW746" i="1"/>
  <c r="AV746" i="1"/>
  <c r="AS746" i="1"/>
  <c r="CI746" i="1"/>
  <c r="CG746" i="1"/>
  <c r="CJ746" i="1" s="1"/>
  <c r="CC746" i="1"/>
  <c r="CB746" i="1"/>
  <c r="CA746" i="1"/>
  <c r="AR746" i="1"/>
  <c r="AQ746" i="1"/>
  <c r="BQ746" i="1"/>
  <c r="BR746" i="1" s="1"/>
  <c r="BZ746" i="1"/>
  <c r="R746" i="1"/>
  <c r="AM746" i="1"/>
  <c r="K746" i="1"/>
  <c r="M746" i="1"/>
  <c r="N746" i="1"/>
  <c r="O746" i="1" s="1"/>
  <c r="P746" i="1"/>
  <c r="S746" i="1"/>
  <c r="AK746" i="1"/>
  <c r="T746" i="1"/>
  <c r="U746" i="1"/>
  <c r="V746" i="1" s="1"/>
  <c r="AL746" i="1"/>
  <c r="X746" i="1"/>
  <c r="Y746" i="1"/>
  <c r="Z746" i="1"/>
  <c r="AA746" i="1"/>
  <c r="AB746" i="1" s="1"/>
  <c r="AD746" i="1"/>
  <c r="AE746" i="1"/>
  <c r="AF746" i="1"/>
  <c r="CB745" i="1"/>
  <c r="CA745" i="1"/>
  <c r="CC745" i="1"/>
  <c r="CD745" i="1" s="1"/>
  <c r="BZ745" i="1"/>
  <c r="BW745" i="1"/>
  <c r="BV745" i="1"/>
  <c r="BU745" i="1"/>
  <c r="BT745" i="1"/>
  <c r="BQ745" i="1"/>
  <c r="BP745" i="1"/>
  <c r="BO745" i="1"/>
  <c r="AF745" i="1"/>
  <c r="AE745" i="1"/>
  <c r="AD745" i="1"/>
  <c r="AA745" i="1"/>
  <c r="Z745" i="1"/>
  <c r="Y745" i="1"/>
  <c r="X745" i="1"/>
  <c r="AS745" i="1"/>
  <c r="AY745" i="1"/>
  <c r="AX745" i="1"/>
  <c r="AW745" i="1"/>
  <c r="AV745" i="1"/>
  <c r="AR745" i="1"/>
  <c r="AQ745" i="1"/>
  <c r="R745" i="1"/>
  <c r="AM745" i="1"/>
  <c r="AL745" i="1"/>
  <c r="AK745" i="1"/>
  <c r="AJ745" i="1"/>
  <c r="P745" i="1"/>
  <c r="N745" i="1"/>
  <c r="CI745" i="1"/>
  <c r="AG745" i="1"/>
  <c r="AH745" i="1" s="1"/>
  <c r="M745" i="1"/>
  <c r="T745" i="1"/>
  <c r="K745" i="1"/>
  <c r="U745" i="1"/>
  <c r="V745" i="1" s="1"/>
  <c r="CG745" i="1"/>
  <c r="CJ745" i="1" s="1"/>
  <c r="S745" i="1"/>
  <c r="BN745" i="1"/>
  <c r="BJ745" i="1"/>
  <c r="BI745" i="1"/>
  <c r="BH745" i="1"/>
  <c r="BK745" i="1" s="1"/>
  <c r="BL745" i="1" s="1"/>
  <c r="BE745" i="1"/>
  <c r="BD745" i="1"/>
  <c r="BC745" i="1"/>
  <c r="BB745" i="1"/>
  <c r="AP745" i="1"/>
  <c r="AS744" i="1"/>
  <c r="AR744" i="1"/>
  <c r="AQ744" i="1"/>
  <c r="AP744" i="1"/>
  <c r="AM744" i="1"/>
  <c r="AL744" i="1"/>
  <c r="AK744" i="1"/>
  <c r="AJ744" i="1"/>
  <c r="AF744" i="1"/>
  <c r="AE744" i="1"/>
  <c r="AD744" i="1"/>
  <c r="AA744" i="1"/>
  <c r="Z744" i="1"/>
  <c r="Y744" i="1"/>
  <c r="X744" i="1"/>
  <c r="U744" i="1"/>
  <c r="T744" i="1"/>
  <c r="S744" i="1"/>
  <c r="R744" i="1"/>
  <c r="P744" i="1"/>
  <c r="N744" i="1"/>
  <c r="M744" i="1"/>
  <c r="K744" i="1"/>
  <c r="BT744" i="1"/>
  <c r="AG744" i="1"/>
  <c r="AH744" i="1" s="1"/>
  <c r="CI744" i="1"/>
  <c r="CG744" i="1"/>
  <c r="CJ744" i="1" s="1"/>
  <c r="CC744" i="1"/>
  <c r="CB744" i="1"/>
  <c r="CA744" i="1"/>
  <c r="BZ744" i="1"/>
  <c r="BW744" i="1"/>
  <c r="BV744" i="1"/>
  <c r="BU744" i="1"/>
  <c r="BQ744" i="1"/>
  <c r="BP744" i="1"/>
  <c r="BO744" i="1"/>
  <c r="BN744" i="1"/>
  <c r="BJ744" i="1"/>
  <c r="BI744" i="1"/>
  <c r="BH744" i="1"/>
  <c r="BK744" i="1" s="1"/>
  <c r="BL744" i="1" s="1"/>
  <c r="BE744" i="1"/>
  <c r="BD744" i="1"/>
  <c r="BC744" i="1"/>
  <c r="BB744" i="1"/>
  <c r="AY744" i="1"/>
  <c r="AX744" i="1"/>
  <c r="AW744" i="1"/>
  <c r="AV744" i="1"/>
  <c r="BO743" i="1"/>
  <c r="P743" i="1"/>
  <c r="S743" i="1"/>
  <c r="X743" i="1"/>
  <c r="AA743" i="1"/>
  <c r="AF743" i="1"/>
  <c r="AG743" i="1"/>
  <c r="AH743" i="1" s="1"/>
  <c r="AJ743" i="1"/>
  <c r="AL743" i="1"/>
  <c r="AQ743" i="1"/>
  <c r="BP743" i="1"/>
  <c r="R743" i="1"/>
  <c r="BQ743" i="1"/>
  <c r="BR743" i="1" s="1"/>
  <c r="BT743" i="1"/>
  <c r="BU743" i="1"/>
  <c r="BV743" i="1"/>
  <c r="BW743" i="1"/>
  <c r="BX743" i="1" s="1"/>
  <c r="BZ743" i="1"/>
  <c r="CA743" i="1"/>
  <c r="CB743" i="1"/>
  <c r="AD743" i="1"/>
  <c r="Y743" i="1"/>
  <c r="U743" i="1"/>
  <c r="CC743" i="1"/>
  <c r="CD743" i="1" s="1"/>
  <c r="CG743" i="1"/>
  <c r="CI743" i="1" s="1"/>
  <c r="CJ743" i="1" s="1"/>
  <c r="CN743" i="1" s="1"/>
  <c r="CQ743" i="1" s="1"/>
  <c r="AX743" i="1"/>
  <c r="AW743" i="1"/>
  <c r="BE743" i="1"/>
  <c r="AR743" i="1"/>
  <c r="BJ743" i="1"/>
  <c r="BN743" i="1"/>
  <c r="AP743" i="1"/>
  <c r="AM743" i="1"/>
  <c r="AN743" i="1" s="1"/>
  <c r="AK743" i="1"/>
  <c r="AE743" i="1"/>
  <c r="Z743" i="1"/>
  <c r="T743" i="1"/>
  <c r="N743" i="1"/>
  <c r="K743" i="1"/>
  <c r="M743" i="1"/>
  <c r="AS743" i="1"/>
  <c r="AT743" i="1" s="1"/>
  <c r="AV743" i="1"/>
  <c r="AY743" i="1"/>
  <c r="AZ743" i="1" s="1"/>
  <c r="BB743" i="1"/>
  <c r="BC743" i="1"/>
  <c r="BD743" i="1"/>
  <c r="BH743" i="1"/>
  <c r="BK743" i="1" s="1"/>
  <c r="BL743" i="1" s="1"/>
  <c r="BI743" i="1"/>
  <c r="BC742" i="1"/>
  <c r="BE742" i="1"/>
  <c r="BI742" i="1"/>
  <c r="N742" i="1"/>
  <c r="R742" i="1"/>
  <c r="Z742" i="1"/>
  <c r="AE742" i="1"/>
  <c r="AG742" i="1"/>
  <c r="AJ742" i="1"/>
  <c r="AL742" i="1"/>
  <c r="AP742" i="1"/>
  <c r="BV742" i="1"/>
  <c r="BT742" i="1"/>
  <c r="BP742" i="1"/>
  <c r="BH742" i="1"/>
  <c r="BK742" i="1" s="1"/>
  <c r="BD742" i="1"/>
  <c r="AY742" i="1"/>
  <c r="AS742" i="1"/>
  <c r="P742" i="1"/>
  <c r="S742" i="1"/>
  <c r="U742" i="1"/>
  <c r="Y742" i="1"/>
  <c r="AA742" i="1"/>
  <c r="AB742" i="1" s="1"/>
  <c r="AD742" i="1"/>
  <c r="AF742" i="1"/>
  <c r="AK742" i="1"/>
  <c r="AM742" i="1"/>
  <c r="AN742" i="1" s="1"/>
  <c r="AQ742" i="1"/>
  <c r="AR742" i="1"/>
  <c r="BJ742" i="1"/>
  <c r="BN742" i="1"/>
  <c r="BO742" i="1"/>
  <c r="AX742" i="1"/>
  <c r="CG742" i="1"/>
  <c r="CI742" i="1" s="1"/>
  <c r="CJ742" i="1" s="1"/>
  <c r="CN742" i="1" s="1"/>
  <c r="CQ742" i="1" s="1"/>
  <c r="CC742" i="1"/>
  <c r="CB742" i="1"/>
  <c r="CA742" i="1"/>
  <c r="BZ742" i="1"/>
  <c r="AV742" i="1"/>
  <c r="T742" i="1"/>
  <c r="X742" i="1"/>
  <c r="BQ742" i="1"/>
  <c r="BR742" i="1" s="1"/>
  <c r="AW742" i="1"/>
  <c r="BW742" i="1"/>
  <c r="BX742" i="1" s="1"/>
  <c r="BU742" i="1"/>
  <c r="BB742" i="1"/>
  <c r="M742" i="1"/>
  <c r="K742" i="1"/>
  <c r="U741" i="1"/>
  <c r="AA741" i="1"/>
  <c r="AD741" i="1"/>
  <c r="AF741" i="1"/>
  <c r="BO741" i="1"/>
  <c r="M741" i="1"/>
  <c r="T741" i="1"/>
  <c r="X741" i="1"/>
  <c r="Z741" i="1"/>
  <c r="AE741" i="1"/>
  <c r="AM741" i="1"/>
  <c r="AQ741" i="1"/>
  <c r="AR741" i="1"/>
  <c r="AV741" i="1"/>
  <c r="AX741" i="1"/>
  <c r="BB741" i="1"/>
  <c r="BD741" i="1"/>
  <c r="AK741" i="1"/>
  <c r="BI741" i="1"/>
  <c r="BJ741" i="1"/>
  <c r="BN741" i="1"/>
  <c r="BT741" i="1"/>
  <c r="BV741" i="1"/>
  <c r="CI741" i="1"/>
  <c r="AS741" i="1"/>
  <c r="AT741" i="1" s="1"/>
  <c r="BP741" i="1"/>
  <c r="K741" i="1"/>
  <c r="R741" i="1"/>
  <c r="CG741" i="1"/>
  <c r="CJ741" i="1" s="1"/>
  <c r="CC741" i="1"/>
  <c r="CB741" i="1"/>
  <c r="CA741" i="1"/>
  <c r="BZ741" i="1"/>
  <c r="BW741" i="1"/>
  <c r="BX741" i="1" s="1"/>
  <c r="BU741" i="1"/>
  <c r="BQ741" i="1"/>
  <c r="BR741" i="1" s="1"/>
  <c r="BH741" i="1"/>
  <c r="BK741" i="1" s="1"/>
  <c r="BL741" i="1" s="1"/>
  <c r="BE741" i="1"/>
  <c r="BF741" i="1" s="1"/>
  <c r="BC741" i="1"/>
  <c r="AY741" i="1"/>
  <c r="AZ741" i="1" s="1"/>
  <c r="AW741" i="1"/>
  <c r="AP741" i="1"/>
  <c r="AL741" i="1"/>
  <c r="AJ741" i="1"/>
  <c r="AG741" i="1"/>
  <c r="AH741" i="1" s="1"/>
  <c r="Y741" i="1"/>
  <c r="S741" i="1"/>
  <c r="P741" i="1"/>
  <c r="N741" i="1"/>
  <c r="O741" i="1" s="1"/>
  <c r="CI740" i="1"/>
  <c r="BV740" i="1"/>
  <c r="BU740" i="1"/>
  <c r="BT740" i="1"/>
  <c r="BE740" i="1"/>
  <c r="BC740" i="1"/>
  <c r="AY740" i="1"/>
  <c r="AW740" i="1"/>
  <c r="AR740" i="1"/>
  <c r="AP740" i="1"/>
  <c r="AL740" i="1"/>
  <c r="AJ740" i="1"/>
  <c r="AG740" i="1"/>
  <c r="AE740" i="1"/>
  <c r="AA740" i="1"/>
  <c r="Y740" i="1"/>
  <c r="U740" i="1"/>
  <c r="S740" i="1"/>
  <c r="M740" i="1"/>
  <c r="K740" i="1"/>
  <c r="BH740" i="1"/>
  <c r="BK740" i="1" s="1"/>
  <c r="AS740" i="1"/>
  <c r="AT740" i="1" s="1"/>
  <c r="CG740" i="1"/>
  <c r="CJ740" i="1" s="1"/>
  <c r="CC740" i="1"/>
  <c r="CB740" i="1"/>
  <c r="CA740" i="1"/>
  <c r="BZ740" i="1"/>
  <c r="BW740" i="1"/>
  <c r="BX740" i="1" s="1"/>
  <c r="BD740" i="1"/>
  <c r="BB740" i="1"/>
  <c r="AX740" i="1"/>
  <c r="AV740" i="1"/>
  <c r="AQ740" i="1"/>
  <c r="AM740" i="1"/>
  <c r="AN740" i="1" s="1"/>
  <c r="AK740" i="1"/>
  <c r="AF740" i="1"/>
  <c r="AD740" i="1"/>
  <c r="BQ740" i="1"/>
  <c r="BP740" i="1"/>
  <c r="BO740" i="1"/>
  <c r="BN740" i="1"/>
  <c r="BJ740" i="1"/>
  <c r="Z740" i="1"/>
  <c r="BI740" i="1"/>
  <c r="X740" i="1"/>
  <c r="T740" i="1"/>
  <c r="R740" i="1"/>
  <c r="P740" i="1"/>
  <c r="N740" i="1"/>
  <c r="O740" i="1" s="1"/>
  <c r="AG739" i="1"/>
  <c r="AJ739" i="1"/>
  <c r="AK739" i="1"/>
  <c r="AL739" i="1"/>
  <c r="AM739" i="1"/>
  <c r="AN739" i="1" s="1"/>
  <c r="AP739" i="1"/>
  <c r="AQ739" i="1"/>
  <c r="AR739" i="1"/>
  <c r="AS739" i="1"/>
  <c r="AT739" i="1" s="1"/>
  <c r="AV739" i="1"/>
  <c r="AW739" i="1"/>
  <c r="AX739" i="1"/>
  <c r="AY739" i="1"/>
  <c r="AZ739" i="1" s="1"/>
  <c r="BB739" i="1"/>
  <c r="BC739" i="1"/>
  <c r="BD739" i="1"/>
  <c r="BE739" i="1"/>
  <c r="BF739" i="1" s="1"/>
  <c r="X739" i="1"/>
  <c r="U739" i="1"/>
  <c r="T739" i="1"/>
  <c r="S739" i="1"/>
  <c r="R739" i="1"/>
  <c r="BN739" i="1"/>
  <c r="BJ739" i="1"/>
  <c r="BI739" i="1"/>
  <c r="M739" i="1"/>
  <c r="P739" i="1"/>
  <c r="K739" i="1"/>
  <c r="CG739" i="1"/>
  <c r="AF739" i="1"/>
  <c r="AE739" i="1"/>
  <c r="AD739" i="1"/>
  <c r="AA739" i="1"/>
  <c r="Z739" i="1"/>
  <c r="Y739" i="1"/>
  <c r="CC739" i="1"/>
  <c r="N739" i="1"/>
  <c r="O739" i="1" s="1"/>
  <c r="CB739" i="1"/>
  <c r="CA739" i="1"/>
  <c r="BZ739" i="1"/>
  <c r="BW739" i="1"/>
  <c r="BV739" i="1"/>
  <c r="BU739" i="1"/>
  <c r="BT739" i="1"/>
  <c r="CI739" i="1"/>
  <c r="BQ739" i="1"/>
  <c r="BP739" i="1"/>
  <c r="BO739" i="1"/>
  <c r="BH739" i="1"/>
  <c r="BK739" i="1" s="1"/>
  <c r="BL739" i="1" s="1"/>
  <c r="AK738" i="1"/>
  <c r="AJ738" i="1"/>
  <c r="AG738" i="1"/>
  <c r="AF738" i="1"/>
  <c r="AE738" i="1"/>
  <c r="AD738" i="1"/>
  <c r="AA738" i="1"/>
  <c r="Z738" i="1"/>
  <c r="Y738" i="1"/>
  <c r="X738" i="1"/>
  <c r="U738" i="1"/>
  <c r="T738" i="1"/>
  <c r="S738" i="1"/>
  <c r="R738" i="1"/>
  <c r="P738" i="1"/>
  <c r="N738" i="1"/>
  <c r="M738" i="1"/>
  <c r="AM738" i="1"/>
  <c r="AP738" i="1"/>
  <c r="AQ738" i="1"/>
  <c r="AR738" i="1"/>
  <c r="AS738" i="1"/>
  <c r="AT738" i="1" s="1"/>
  <c r="AV738" i="1"/>
  <c r="AW738" i="1"/>
  <c r="AX738" i="1"/>
  <c r="AY738" i="1"/>
  <c r="AZ738" i="1" s="1"/>
  <c r="BB738" i="1"/>
  <c r="BC738" i="1"/>
  <c r="BD738" i="1"/>
  <c r="BE738" i="1"/>
  <c r="BF738" i="1" s="1"/>
  <c r="BH738" i="1"/>
  <c r="BK738" i="1" s="1"/>
  <c r="BI738" i="1"/>
  <c r="BN738" i="1"/>
  <c r="K738" i="1"/>
  <c r="BO738" i="1"/>
  <c r="BP738" i="1"/>
  <c r="BQ738" i="1"/>
  <c r="BR738" i="1" s="1"/>
  <c r="BT738" i="1"/>
  <c r="BU738" i="1"/>
  <c r="BV738" i="1"/>
  <c r="BW738" i="1"/>
  <c r="BX738" i="1" s="1"/>
  <c r="BZ738" i="1"/>
  <c r="CA738" i="1"/>
  <c r="CB738" i="1"/>
  <c r="CC738" i="1"/>
  <c r="CD738" i="1" s="1"/>
  <c r="CG738" i="1"/>
  <c r="CI738" i="1"/>
  <c r="BJ738" i="1"/>
  <c r="AL738" i="1"/>
  <c r="K737" i="1"/>
  <c r="N737" i="1"/>
  <c r="S737" i="1"/>
  <c r="U737" i="1"/>
  <c r="Y737" i="1"/>
  <c r="AA737" i="1"/>
  <c r="AE737" i="1"/>
  <c r="AG737" i="1"/>
  <c r="AK737" i="1"/>
  <c r="AM737" i="1"/>
  <c r="AP737" i="1"/>
  <c r="BO737" i="1"/>
  <c r="AV737" i="1"/>
  <c r="AX737" i="1"/>
  <c r="BB737" i="1"/>
  <c r="BD737" i="1"/>
  <c r="R737" i="1"/>
  <c r="CI737" i="1"/>
  <c r="CG737" i="1"/>
  <c r="CJ737" i="1" s="1"/>
  <c r="CC737" i="1"/>
  <c r="CB737" i="1"/>
  <c r="CA737" i="1"/>
  <c r="BZ737" i="1"/>
  <c r="BW737" i="1"/>
  <c r="BV737" i="1"/>
  <c r="BU737" i="1"/>
  <c r="BT737" i="1"/>
  <c r="BQ737" i="1"/>
  <c r="BP737" i="1"/>
  <c r="BN737" i="1"/>
  <c r="BJ737" i="1"/>
  <c r="BI737" i="1"/>
  <c r="BH737" i="1"/>
  <c r="BK737" i="1" s="1"/>
  <c r="BL737" i="1" s="1"/>
  <c r="AR737" i="1"/>
  <c r="BE737" i="1"/>
  <c r="BF737" i="1" s="1"/>
  <c r="BC737" i="1"/>
  <c r="AY737" i="1"/>
  <c r="AZ737" i="1" s="1"/>
  <c r="M737" i="1"/>
  <c r="AW737" i="1"/>
  <c r="AS737" i="1"/>
  <c r="AT737" i="1" s="1"/>
  <c r="AQ737" i="1"/>
  <c r="AL737" i="1"/>
  <c r="AJ737" i="1"/>
  <c r="AF737" i="1"/>
  <c r="AD737" i="1"/>
  <c r="Z737" i="1"/>
  <c r="X737" i="1"/>
  <c r="T737" i="1"/>
  <c r="P737" i="1"/>
  <c r="Y736" i="1"/>
  <c r="K736" i="1"/>
  <c r="AK736" i="1"/>
  <c r="AM736" i="1"/>
  <c r="AQ736" i="1"/>
  <c r="AS736" i="1"/>
  <c r="AV736" i="1"/>
  <c r="AX736" i="1"/>
  <c r="BB736" i="1"/>
  <c r="BD736" i="1"/>
  <c r="BH736" i="1"/>
  <c r="BK736" i="1" s="1"/>
  <c r="BJ736" i="1"/>
  <c r="BN736" i="1"/>
  <c r="BP736" i="1"/>
  <c r="BU736" i="1"/>
  <c r="BW736" i="1"/>
  <c r="BZ736" i="1"/>
  <c r="CB736" i="1"/>
  <c r="CG736" i="1"/>
  <c r="AA736" i="1"/>
  <c r="AD736" i="1"/>
  <c r="AF736" i="1"/>
  <c r="AJ736" i="1"/>
  <c r="AL736" i="1"/>
  <c r="AP736" i="1"/>
  <c r="AR736" i="1"/>
  <c r="AW736" i="1"/>
  <c r="AY736" i="1"/>
  <c r="AZ736" i="1" s="1"/>
  <c r="BC736" i="1"/>
  <c r="BE736" i="1"/>
  <c r="BF736" i="1" s="1"/>
  <c r="BO736" i="1"/>
  <c r="BQ736" i="1"/>
  <c r="BR736" i="1" s="1"/>
  <c r="BT736" i="1"/>
  <c r="BV736" i="1"/>
  <c r="CA736" i="1"/>
  <c r="CC736" i="1"/>
  <c r="CD736" i="1" s="1"/>
  <c r="CI736" i="1"/>
  <c r="BI736" i="1"/>
  <c r="AG736" i="1"/>
  <c r="AH736" i="1" s="1"/>
  <c r="AE736" i="1"/>
  <c r="Z736" i="1"/>
  <c r="X736" i="1"/>
  <c r="U736" i="1"/>
  <c r="T736" i="1"/>
  <c r="S736" i="1"/>
  <c r="R736" i="1"/>
  <c r="P736" i="1"/>
  <c r="N736" i="1"/>
  <c r="M736" i="1"/>
  <c r="BV735" i="1"/>
  <c r="BU735" i="1"/>
  <c r="BT735" i="1"/>
  <c r="BQ735" i="1"/>
  <c r="BP735" i="1"/>
  <c r="BO735" i="1"/>
  <c r="BN735" i="1"/>
  <c r="BJ735" i="1"/>
  <c r="BI735" i="1"/>
  <c r="BH735" i="1"/>
  <c r="BK735" i="1" s="1"/>
  <c r="BL735" i="1" s="1"/>
  <c r="BD735" i="1"/>
  <c r="BC735" i="1"/>
  <c r="BB735" i="1"/>
  <c r="AY735" i="1"/>
  <c r="AX735" i="1"/>
  <c r="AW735" i="1"/>
  <c r="AV735" i="1"/>
  <c r="AS735" i="1"/>
  <c r="AR735" i="1"/>
  <c r="AQ735" i="1"/>
  <c r="AP735" i="1"/>
  <c r="AM735" i="1"/>
  <c r="AL735" i="1"/>
  <c r="AK735" i="1"/>
  <c r="AJ735" i="1"/>
  <c r="AG735" i="1"/>
  <c r="AF735" i="1"/>
  <c r="AE735" i="1"/>
  <c r="AD735" i="1"/>
  <c r="AA735" i="1"/>
  <c r="Z735" i="1"/>
  <c r="Y735" i="1"/>
  <c r="X735" i="1"/>
  <c r="U735" i="1"/>
  <c r="T735" i="1"/>
  <c r="S735" i="1"/>
  <c r="R735" i="1"/>
  <c r="P735" i="1"/>
  <c r="N735" i="1"/>
  <c r="M735" i="1"/>
  <c r="K735" i="1"/>
  <c r="BE735" i="1"/>
  <c r="BF735" i="1" s="1"/>
  <c r="CI735" i="1"/>
  <c r="CG735" i="1"/>
  <c r="CJ735" i="1" s="1"/>
  <c r="CC735" i="1"/>
  <c r="CB735" i="1"/>
  <c r="CA735" i="1"/>
  <c r="BZ735" i="1"/>
  <c r="BW735" i="1"/>
  <c r="BX735" i="1" s="1"/>
  <c r="U734" i="1"/>
  <c r="X734" i="1"/>
  <c r="Y734" i="1"/>
  <c r="Z734" i="1"/>
  <c r="AA734" i="1"/>
  <c r="AB734" i="1" s="1"/>
  <c r="AD734" i="1"/>
  <c r="AE734" i="1"/>
  <c r="AF734" i="1"/>
  <c r="AG734" i="1"/>
  <c r="AH734" i="1" s="1"/>
  <c r="AJ734" i="1"/>
  <c r="AK734" i="1"/>
  <c r="AL734" i="1"/>
  <c r="AM734" i="1"/>
  <c r="AN734" i="1" s="1"/>
  <c r="AP734" i="1"/>
  <c r="AQ734" i="1"/>
  <c r="AR734" i="1"/>
  <c r="AS734" i="1"/>
  <c r="AT734" i="1" s="1"/>
  <c r="AV734" i="1"/>
  <c r="AW734" i="1"/>
  <c r="AX734" i="1"/>
  <c r="AY734" i="1"/>
  <c r="AZ734" i="1" s="1"/>
  <c r="BB734" i="1"/>
  <c r="BC734" i="1"/>
  <c r="BD734" i="1"/>
  <c r="BE734" i="1"/>
  <c r="BF734" i="1" s="1"/>
  <c r="BH734" i="1"/>
  <c r="BK734" i="1" s="1"/>
  <c r="BI734" i="1"/>
  <c r="BJ734" i="1"/>
  <c r="BN734" i="1"/>
  <c r="BO734" i="1"/>
  <c r="BP734" i="1"/>
  <c r="BQ734" i="1"/>
  <c r="BR734" i="1" s="1"/>
  <c r="BT734" i="1"/>
  <c r="BU734" i="1"/>
  <c r="BV734" i="1"/>
  <c r="BW734" i="1"/>
  <c r="BX734" i="1" s="1"/>
  <c r="CI734" i="1"/>
  <c r="CA734" i="1"/>
  <c r="CB734" i="1"/>
  <c r="CC734" i="1"/>
  <c r="CD734" i="1" s="1"/>
  <c r="CG734" i="1"/>
  <c r="CJ734" i="1" s="1"/>
  <c r="S734" i="1"/>
  <c r="R734" i="1"/>
  <c r="P734" i="1"/>
  <c r="N734" i="1"/>
  <c r="BZ734" i="1"/>
  <c r="M734" i="1"/>
  <c r="K734" i="1"/>
  <c r="T734" i="1"/>
  <c r="Y733" i="1"/>
  <c r="X733" i="1"/>
  <c r="U733" i="1"/>
  <c r="T733" i="1"/>
  <c r="S733" i="1"/>
  <c r="R733" i="1"/>
  <c r="P733" i="1"/>
  <c r="N733" i="1"/>
  <c r="M733" i="1"/>
  <c r="BT733" i="1"/>
  <c r="BU733" i="1"/>
  <c r="BV733" i="1"/>
  <c r="CI733" i="1"/>
  <c r="AK733" i="1"/>
  <c r="BC733" i="1"/>
  <c r="AJ733" i="1"/>
  <c r="AG733" i="1"/>
  <c r="K733" i="1"/>
  <c r="AF733" i="1"/>
  <c r="AE733" i="1"/>
  <c r="AD733" i="1"/>
  <c r="AA733" i="1"/>
  <c r="AL733" i="1"/>
  <c r="AM733" i="1"/>
  <c r="AN733" i="1" s="1"/>
  <c r="AP733" i="1"/>
  <c r="AQ733" i="1"/>
  <c r="AR733" i="1"/>
  <c r="AS733" i="1"/>
  <c r="AT733" i="1" s="1"/>
  <c r="AV733" i="1"/>
  <c r="AW733" i="1"/>
  <c r="BW733" i="1"/>
  <c r="BX733" i="1" s="1"/>
  <c r="BZ733" i="1"/>
  <c r="CA733" i="1"/>
  <c r="CB733" i="1"/>
  <c r="CC733" i="1"/>
  <c r="CD733" i="1" s="1"/>
  <c r="CG733" i="1"/>
  <c r="CJ733" i="1" s="1"/>
  <c r="Z733" i="1"/>
  <c r="AX733" i="1"/>
  <c r="AY733" i="1"/>
  <c r="AZ733" i="1" s="1"/>
  <c r="BB733" i="1"/>
  <c r="BD733" i="1"/>
  <c r="BE733" i="1"/>
  <c r="BF733" i="1" s="1"/>
  <c r="BH733" i="1"/>
  <c r="BK733" i="1" s="1"/>
  <c r="BI733" i="1"/>
  <c r="BJ733" i="1"/>
  <c r="BN733" i="1"/>
  <c r="BO733" i="1"/>
  <c r="BP733" i="1"/>
  <c r="BQ733" i="1"/>
  <c r="BR733" i="1" s="1"/>
  <c r="AQ732" i="1"/>
  <c r="K732" i="1"/>
  <c r="M732" i="1"/>
  <c r="S732" i="1"/>
  <c r="X732" i="1"/>
  <c r="Z732" i="1"/>
  <c r="AD732" i="1"/>
  <c r="AK732" i="1"/>
  <c r="AM732" i="1"/>
  <c r="AE732" i="1"/>
  <c r="AG732" i="1"/>
  <c r="AJ732" i="1"/>
  <c r="AL732" i="1"/>
  <c r="AP732" i="1"/>
  <c r="AR732" i="1"/>
  <c r="AW732" i="1"/>
  <c r="AY732" i="1"/>
  <c r="BB732" i="1"/>
  <c r="BD732" i="1"/>
  <c r="BI732" i="1"/>
  <c r="BJ732" i="1"/>
  <c r="BN732" i="1"/>
  <c r="BO732" i="1"/>
  <c r="BP732" i="1"/>
  <c r="BQ732" i="1"/>
  <c r="BR732" i="1" s="1"/>
  <c r="BT732" i="1"/>
  <c r="BU732" i="1"/>
  <c r="BV732" i="1"/>
  <c r="BW732" i="1"/>
  <c r="BX732" i="1" s="1"/>
  <c r="BZ732" i="1"/>
  <c r="CA732" i="1"/>
  <c r="CB732" i="1"/>
  <c r="CC732" i="1"/>
  <c r="CD732" i="1" s="1"/>
  <c r="CG732" i="1"/>
  <c r="CI732" i="1"/>
  <c r="AS732" i="1"/>
  <c r="AT732" i="1" s="1"/>
  <c r="AV732" i="1"/>
  <c r="AX732" i="1"/>
  <c r="BC732" i="1"/>
  <c r="BE732" i="1"/>
  <c r="BF732" i="1" s="1"/>
  <c r="BH732" i="1"/>
  <c r="BK732" i="1" s="1"/>
  <c r="BL732" i="1" s="1"/>
  <c r="AF732" i="1"/>
  <c r="N732" i="1"/>
  <c r="O732" i="1" s="1"/>
  <c r="P732" i="1"/>
  <c r="R732" i="1"/>
  <c r="T732" i="1"/>
  <c r="U732" i="1"/>
  <c r="V732" i="1" s="1"/>
  <c r="Y732" i="1"/>
  <c r="AA732" i="1"/>
  <c r="AB732" i="1" s="1"/>
  <c r="CA731" i="1"/>
  <c r="BZ731" i="1"/>
  <c r="BW731" i="1"/>
  <c r="BV731" i="1"/>
  <c r="BT731" i="1"/>
  <c r="BP731" i="1"/>
  <c r="BN731" i="1"/>
  <c r="BJ731" i="1"/>
  <c r="AY731" i="1"/>
  <c r="BH731" i="1"/>
  <c r="BK731" i="1" s="1"/>
  <c r="BL731" i="1" s="1"/>
  <c r="BD731" i="1"/>
  <c r="BB731" i="1"/>
  <c r="AX731" i="1"/>
  <c r="AV731" i="1"/>
  <c r="AR731" i="1"/>
  <c r="AP731" i="1"/>
  <c r="M731" i="1"/>
  <c r="AJ731" i="1"/>
  <c r="N731" i="1"/>
  <c r="O731" i="1" s="1"/>
  <c r="P731" i="1"/>
  <c r="R731" i="1"/>
  <c r="T731" i="1"/>
  <c r="Y731" i="1"/>
  <c r="Z731" i="1"/>
  <c r="AD731" i="1"/>
  <c r="AG731" i="1"/>
  <c r="AK731" i="1"/>
  <c r="AM731" i="1"/>
  <c r="AQ731" i="1"/>
  <c r="AS731" i="1"/>
  <c r="AT731" i="1" s="1"/>
  <c r="AW731" i="1"/>
  <c r="S731" i="1"/>
  <c r="BC731" i="1"/>
  <c r="BE731" i="1"/>
  <c r="BF731" i="1" s="1"/>
  <c r="BI731" i="1"/>
  <c r="AL731" i="1"/>
  <c r="AF731" i="1"/>
  <c r="K731" i="1"/>
  <c r="BQ731" i="1"/>
  <c r="BR731" i="1" s="1"/>
  <c r="BU731" i="1"/>
  <c r="CI731" i="1"/>
  <c r="AE731" i="1"/>
  <c r="AA731" i="1"/>
  <c r="AB731" i="1" s="1"/>
  <c r="BO731" i="1"/>
  <c r="U731" i="1"/>
  <c r="V731" i="1" s="1"/>
  <c r="CB731" i="1"/>
  <c r="CC731" i="1"/>
  <c r="CD731" i="1" s="1"/>
  <c r="CG731" i="1"/>
  <c r="CJ731" i="1" s="1"/>
  <c r="X731" i="1"/>
  <c r="Z730" i="1"/>
  <c r="AD730" i="1"/>
  <c r="AF730" i="1"/>
  <c r="AJ730" i="1"/>
  <c r="AL730" i="1"/>
  <c r="AP730" i="1"/>
  <c r="BN730" i="1"/>
  <c r="AS730" i="1"/>
  <c r="AV730" i="1"/>
  <c r="AX730" i="1"/>
  <c r="BB730" i="1"/>
  <c r="BD730" i="1"/>
  <c r="BI730" i="1"/>
  <c r="BJ730" i="1"/>
  <c r="BO730" i="1"/>
  <c r="BT730" i="1"/>
  <c r="BU730" i="1"/>
  <c r="BV730" i="1"/>
  <c r="BW730" i="1"/>
  <c r="BX730" i="1" s="1"/>
  <c r="BZ730" i="1"/>
  <c r="CA730" i="1"/>
  <c r="CB730" i="1"/>
  <c r="CC730" i="1"/>
  <c r="CD730" i="1" s="1"/>
  <c r="CG730" i="1"/>
  <c r="BP730" i="1"/>
  <c r="K730" i="1"/>
  <c r="M730" i="1"/>
  <c r="CI730" i="1"/>
  <c r="R730" i="1"/>
  <c r="P730" i="1"/>
  <c r="T730" i="1"/>
  <c r="AK730" i="1"/>
  <c r="S730" i="1"/>
  <c r="U730" i="1"/>
  <c r="V730" i="1" s="1"/>
  <c r="X730" i="1"/>
  <c r="AA730" i="1"/>
  <c r="AB730" i="1" s="1"/>
  <c r="AE730" i="1"/>
  <c r="AG730" i="1"/>
  <c r="AH730" i="1" s="1"/>
  <c r="N730" i="1"/>
  <c r="O730" i="1" s="1"/>
  <c r="AM730" i="1"/>
  <c r="AN730" i="1" s="1"/>
  <c r="AQ730" i="1"/>
  <c r="Y730" i="1"/>
  <c r="AR730" i="1"/>
  <c r="AW730" i="1"/>
  <c r="AY730" i="1"/>
  <c r="AZ730" i="1" s="1"/>
  <c r="BC730" i="1"/>
  <c r="BE730" i="1"/>
  <c r="BF730" i="1" s="1"/>
  <c r="BH730" i="1"/>
  <c r="BK730" i="1" s="1"/>
  <c r="BL730" i="1" s="1"/>
  <c r="BQ730" i="1"/>
  <c r="BR730" i="1" s="1"/>
  <c r="X729" i="1"/>
  <c r="K729" i="1"/>
  <c r="AK729" i="1"/>
  <c r="AG729" i="1"/>
  <c r="AE729" i="1"/>
  <c r="Z729" i="1"/>
  <c r="CC729" i="1"/>
  <c r="T729" i="1"/>
  <c r="R729" i="1"/>
  <c r="P729" i="1"/>
  <c r="CA729" i="1"/>
  <c r="CB729" i="1"/>
  <c r="BI729" i="1"/>
  <c r="M729" i="1"/>
  <c r="CG729" i="1"/>
  <c r="BH729" i="1"/>
  <c r="BK729" i="1" s="1"/>
  <c r="BE729" i="1"/>
  <c r="BD729" i="1"/>
  <c r="BC729" i="1"/>
  <c r="AY729" i="1"/>
  <c r="AX729" i="1"/>
  <c r="AW729" i="1"/>
  <c r="AV729" i="1"/>
  <c r="AS729" i="1"/>
  <c r="BB729" i="1"/>
  <c r="CI729" i="1"/>
  <c r="BJ729" i="1"/>
  <c r="BW729" i="1"/>
  <c r="BZ729" i="1"/>
  <c r="BU729" i="1"/>
  <c r="BT729" i="1"/>
  <c r="BQ729" i="1"/>
  <c r="BP729" i="1"/>
  <c r="BO729" i="1"/>
  <c r="BN729" i="1"/>
  <c r="BV729" i="1"/>
  <c r="N729" i="1"/>
  <c r="O729" i="1" s="1"/>
  <c r="AL729" i="1"/>
  <c r="AM729" i="1"/>
  <c r="AN729" i="1" s="1"/>
  <c r="AP729" i="1"/>
  <c r="AQ729" i="1"/>
  <c r="AR729" i="1"/>
  <c r="S729" i="1"/>
  <c r="U729" i="1"/>
  <c r="V729" i="1" s="1"/>
  <c r="Y729" i="1"/>
  <c r="AA729" i="1"/>
  <c r="AB729" i="1" s="1"/>
  <c r="AD729" i="1"/>
  <c r="AF729" i="1"/>
  <c r="AJ729" i="1"/>
  <c r="AV728" i="1"/>
  <c r="AW728" i="1"/>
  <c r="AX728" i="1"/>
  <c r="AY728" i="1"/>
  <c r="AZ728" i="1" s="1"/>
  <c r="BB728" i="1"/>
  <c r="BC728" i="1"/>
  <c r="BD728" i="1"/>
  <c r="BT728" i="1"/>
  <c r="BE728" i="1"/>
  <c r="BF728" i="1" s="1"/>
  <c r="BP728" i="1"/>
  <c r="BO728" i="1"/>
  <c r="BQ728" i="1"/>
  <c r="BR728" i="1" s="1"/>
  <c r="BJ728" i="1"/>
  <c r="BN728" i="1"/>
  <c r="BH728" i="1"/>
  <c r="BK728" i="1" s="1"/>
  <c r="BL728" i="1" s="1"/>
  <c r="BI728" i="1"/>
  <c r="CG728" i="1"/>
  <c r="CI728" i="1" s="1"/>
  <c r="CJ728" i="1" s="1"/>
  <c r="CN728" i="1" s="1"/>
  <c r="CQ728" i="1" s="1"/>
  <c r="CC728" i="1"/>
  <c r="CB728" i="1"/>
  <c r="CA728" i="1"/>
  <c r="BZ728" i="1"/>
  <c r="BW728" i="1"/>
  <c r="BV728" i="1"/>
  <c r="BU728" i="1"/>
  <c r="K728" i="1"/>
  <c r="M728" i="1"/>
  <c r="N728" i="1"/>
  <c r="O728" i="1" s="1"/>
  <c r="P728" i="1"/>
  <c r="R728" i="1"/>
  <c r="S728" i="1"/>
  <c r="T728" i="1"/>
  <c r="U728" i="1"/>
  <c r="V728" i="1" s="1"/>
  <c r="X728" i="1"/>
  <c r="Y728" i="1"/>
  <c r="Z728" i="1"/>
  <c r="AA728" i="1"/>
  <c r="AB728" i="1" s="1"/>
  <c r="AD728" i="1"/>
  <c r="AE728" i="1"/>
  <c r="AF728" i="1"/>
  <c r="AG728" i="1"/>
  <c r="AH728" i="1" s="1"/>
  <c r="AJ728" i="1"/>
  <c r="AK728" i="1"/>
  <c r="AL728" i="1"/>
  <c r="AM728" i="1"/>
  <c r="AN728" i="1" s="1"/>
  <c r="AP728" i="1"/>
  <c r="AQ728" i="1"/>
  <c r="AR728" i="1"/>
  <c r="AS728" i="1"/>
  <c r="AT728" i="1" s="1"/>
  <c r="P727" i="1"/>
  <c r="X727" i="1"/>
  <c r="Z727" i="1"/>
  <c r="AD727" i="1"/>
  <c r="AF727" i="1"/>
  <c r="BU727" i="1"/>
  <c r="AJ727" i="1"/>
  <c r="AL727" i="1"/>
  <c r="AP727" i="1"/>
  <c r="AR727" i="1"/>
  <c r="AV727" i="1"/>
  <c r="BV727" i="1"/>
  <c r="AW727" i="1"/>
  <c r="BW727" i="1"/>
  <c r="BX727" i="1" s="1"/>
  <c r="AX727" i="1"/>
  <c r="BD727" i="1"/>
  <c r="BE727" i="1"/>
  <c r="BF727" i="1" s="1"/>
  <c r="BI727" i="1"/>
  <c r="BN727" i="1"/>
  <c r="BO727" i="1"/>
  <c r="BP727" i="1"/>
  <c r="BQ727" i="1"/>
  <c r="BR727" i="1" s="1"/>
  <c r="N727" i="1"/>
  <c r="BT727" i="1"/>
  <c r="R727" i="1"/>
  <c r="T727" i="1"/>
  <c r="BZ727" i="1"/>
  <c r="CA727" i="1"/>
  <c r="CB727" i="1"/>
  <c r="CC727" i="1"/>
  <c r="CD727" i="1" s="1"/>
  <c r="CG727" i="1"/>
  <c r="CI727" i="1"/>
  <c r="BJ727" i="1"/>
  <c r="BH727" i="1"/>
  <c r="BK727" i="1" s="1"/>
  <c r="BL727" i="1" s="1"/>
  <c r="BC727" i="1"/>
  <c r="BB727" i="1"/>
  <c r="AY727" i="1"/>
  <c r="AZ727" i="1" s="1"/>
  <c r="AS727" i="1"/>
  <c r="AT727" i="1" s="1"/>
  <c r="AQ727" i="1"/>
  <c r="AM727" i="1"/>
  <c r="AN727" i="1" s="1"/>
  <c r="AK727" i="1"/>
  <c r="AG727" i="1"/>
  <c r="AH727" i="1" s="1"/>
  <c r="AE727" i="1"/>
  <c r="AA727" i="1"/>
  <c r="AB727" i="1" s="1"/>
  <c r="Y727" i="1"/>
  <c r="U727" i="1"/>
  <c r="V727" i="1" s="1"/>
  <c r="S727" i="1"/>
  <c r="M727" i="1"/>
  <c r="K727" i="1"/>
  <c r="AJ726" i="1"/>
  <c r="AK726" i="1"/>
  <c r="AL726" i="1"/>
  <c r="AM726" i="1"/>
  <c r="AN726" i="1" s="1"/>
  <c r="AP726" i="1"/>
  <c r="AQ726" i="1"/>
  <c r="AR726" i="1"/>
  <c r="AS726" i="1"/>
  <c r="AT726" i="1" s="1"/>
  <c r="AV726" i="1"/>
  <c r="AW726" i="1"/>
  <c r="AX726" i="1"/>
  <c r="BQ726" i="1"/>
  <c r="BB726" i="1"/>
  <c r="BC726" i="1"/>
  <c r="BD726" i="1"/>
  <c r="BE726" i="1"/>
  <c r="BF726" i="1" s="1"/>
  <c r="BH726" i="1"/>
  <c r="BK726" i="1" s="1"/>
  <c r="BI726" i="1"/>
  <c r="BJ726" i="1"/>
  <c r="BN726" i="1"/>
  <c r="BO726" i="1"/>
  <c r="AY726" i="1"/>
  <c r="AZ726" i="1" s="1"/>
  <c r="BU726" i="1"/>
  <c r="BP726" i="1"/>
  <c r="BT726" i="1"/>
  <c r="CI726" i="1"/>
  <c r="CG726" i="1"/>
  <c r="CJ726" i="1" s="1"/>
  <c r="CC726" i="1"/>
  <c r="CB726" i="1"/>
  <c r="BV726" i="1"/>
  <c r="CA726" i="1"/>
  <c r="BZ726" i="1"/>
  <c r="BW726" i="1"/>
  <c r="BX726" i="1" s="1"/>
  <c r="K726" i="1"/>
  <c r="M726" i="1"/>
  <c r="N726" i="1"/>
  <c r="O726" i="1" s="1"/>
  <c r="P726" i="1"/>
  <c r="R726" i="1"/>
  <c r="S726" i="1"/>
  <c r="T726" i="1"/>
  <c r="U726" i="1"/>
  <c r="V726" i="1" s="1"/>
  <c r="X726" i="1"/>
  <c r="Y726" i="1"/>
  <c r="Z726" i="1"/>
  <c r="AA726" i="1"/>
  <c r="AB726" i="1" s="1"/>
  <c r="AD726" i="1"/>
  <c r="AE726" i="1"/>
  <c r="AF726" i="1"/>
  <c r="AG726" i="1"/>
  <c r="AH726" i="1" s="1"/>
  <c r="CB725" i="1"/>
  <c r="CC725" i="1"/>
  <c r="CD725" i="1" s="1"/>
  <c r="CG725" i="1"/>
  <c r="CI725" i="1"/>
  <c r="AG725" i="1"/>
  <c r="AJ725" i="1"/>
  <c r="AK725" i="1"/>
  <c r="AL725" i="1"/>
  <c r="AM725" i="1"/>
  <c r="AN725" i="1" s="1"/>
  <c r="AD725" i="1"/>
  <c r="AP725" i="1"/>
  <c r="AQ725" i="1"/>
  <c r="AR725" i="1"/>
  <c r="AS725" i="1"/>
  <c r="AT725" i="1" s="1"/>
  <c r="AV725" i="1"/>
  <c r="BZ725" i="1"/>
  <c r="CA725" i="1"/>
  <c r="Z725" i="1"/>
  <c r="X725" i="1"/>
  <c r="U725" i="1"/>
  <c r="S725" i="1"/>
  <c r="AW725" i="1"/>
  <c r="N725" i="1"/>
  <c r="K725" i="1"/>
  <c r="M725" i="1"/>
  <c r="BW725" i="1"/>
  <c r="BV725" i="1"/>
  <c r="BU725" i="1"/>
  <c r="BT725" i="1"/>
  <c r="BQ725" i="1"/>
  <c r="BP725" i="1"/>
  <c r="BO725" i="1"/>
  <c r="BN725" i="1"/>
  <c r="BJ725" i="1"/>
  <c r="BI725" i="1"/>
  <c r="BH725" i="1"/>
  <c r="BK725" i="1" s="1"/>
  <c r="BL725" i="1" s="1"/>
  <c r="BE725" i="1"/>
  <c r="BD725" i="1"/>
  <c r="BC725" i="1"/>
  <c r="BB725" i="1"/>
  <c r="AY725" i="1"/>
  <c r="AX725" i="1"/>
  <c r="P725" i="1"/>
  <c r="R725" i="1"/>
  <c r="T725" i="1"/>
  <c r="Y725" i="1"/>
  <c r="AA725" i="1"/>
  <c r="AB725" i="1" s="1"/>
  <c r="AE725" i="1"/>
  <c r="AF725" i="1"/>
  <c r="AK724" i="1"/>
  <c r="R724" i="1"/>
  <c r="AJ724" i="1"/>
  <c r="AG724" i="1"/>
  <c r="AF724" i="1"/>
  <c r="AE724" i="1"/>
  <c r="AD724" i="1"/>
  <c r="AA724" i="1"/>
  <c r="CG724" i="1"/>
  <c r="Z724" i="1"/>
  <c r="Y724" i="1"/>
  <c r="X724" i="1"/>
  <c r="U724" i="1"/>
  <c r="T724" i="1"/>
  <c r="S724" i="1"/>
  <c r="BJ724" i="1"/>
  <c r="BI724" i="1"/>
  <c r="BH724" i="1"/>
  <c r="BK724" i="1" s="1"/>
  <c r="BL724" i="1" s="1"/>
  <c r="BE724" i="1"/>
  <c r="AQ724" i="1"/>
  <c r="AP724" i="1"/>
  <c r="AM724" i="1"/>
  <c r="AL724" i="1"/>
  <c r="CI724" i="1"/>
  <c r="P724" i="1"/>
  <c r="N724" i="1"/>
  <c r="M724" i="1"/>
  <c r="K724" i="1"/>
  <c r="BD724" i="1"/>
  <c r="AV724" i="1"/>
  <c r="BZ724" i="1"/>
  <c r="BC724" i="1"/>
  <c r="BB724" i="1"/>
  <c r="AY724" i="1"/>
  <c r="AX724" i="1"/>
  <c r="AW724" i="1"/>
  <c r="AS724" i="1"/>
  <c r="AR724" i="1"/>
  <c r="CC724" i="1"/>
  <c r="CB724" i="1"/>
  <c r="CA724" i="1"/>
  <c r="BW724" i="1"/>
  <c r="BV724" i="1"/>
  <c r="BU724" i="1"/>
  <c r="BT724" i="1"/>
  <c r="BQ724" i="1"/>
  <c r="BP724" i="1"/>
  <c r="BO724" i="1"/>
  <c r="BN724" i="1"/>
  <c r="T723" i="1"/>
  <c r="Y723" i="1"/>
  <c r="AA723" i="1"/>
  <c r="AE723" i="1"/>
  <c r="CG723" i="1"/>
  <c r="CI723" i="1"/>
  <c r="CC723" i="1"/>
  <c r="CA723" i="1"/>
  <c r="BW723" i="1"/>
  <c r="BU723" i="1"/>
  <c r="BQ723" i="1"/>
  <c r="BO723" i="1"/>
  <c r="CB723" i="1"/>
  <c r="BI723" i="1"/>
  <c r="BE723" i="1"/>
  <c r="BC723" i="1"/>
  <c r="AY723" i="1"/>
  <c r="AW723" i="1"/>
  <c r="BZ723" i="1"/>
  <c r="AQ723" i="1"/>
  <c r="AL723" i="1"/>
  <c r="AJ723" i="1"/>
  <c r="AF723" i="1"/>
  <c r="AR723" i="1"/>
  <c r="AV723" i="1"/>
  <c r="BV723" i="1"/>
  <c r="BT723" i="1"/>
  <c r="BP723" i="1"/>
  <c r="U723" i="1"/>
  <c r="V723" i="1" s="1"/>
  <c r="BN723" i="1"/>
  <c r="BD723" i="1"/>
  <c r="BB723" i="1"/>
  <c r="AX723" i="1"/>
  <c r="BH723" i="1"/>
  <c r="BK723" i="1" s="1"/>
  <c r="K723" i="1"/>
  <c r="M723" i="1"/>
  <c r="N723" i="1"/>
  <c r="O723" i="1" s="1"/>
  <c r="AP723" i="1"/>
  <c r="P723" i="1"/>
  <c r="S723" i="1"/>
  <c r="X723" i="1"/>
  <c r="Z723" i="1"/>
  <c r="BJ723" i="1"/>
  <c r="AD723" i="1"/>
  <c r="AG723" i="1"/>
  <c r="AH723" i="1" s="1"/>
  <c r="AK723" i="1"/>
  <c r="AM723" i="1"/>
  <c r="AN723" i="1" s="1"/>
  <c r="R723" i="1"/>
  <c r="AS723" i="1"/>
  <c r="AT723" i="1" s="1"/>
  <c r="BW722" i="1"/>
  <c r="BV722" i="1"/>
  <c r="BU722" i="1"/>
  <c r="BQ722" i="1"/>
  <c r="BP722" i="1"/>
  <c r="BN722" i="1"/>
  <c r="BJ722" i="1"/>
  <c r="BH722" i="1"/>
  <c r="BK722" i="1" s="1"/>
  <c r="BL722" i="1" s="1"/>
  <c r="BD722" i="1"/>
  <c r="BB722" i="1"/>
  <c r="AX722" i="1"/>
  <c r="AV722" i="1"/>
  <c r="AR722" i="1"/>
  <c r="AP722" i="1"/>
  <c r="AK722" i="1"/>
  <c r="AJ722" i="1"/>
  <c r="AF722" i="1"/>
  <c r="AD722" i="1"/>
  <c r="AA722" i="1"/>
  <c r="X722" i="1"/>
  <c r="U722" i="1"/>
  <c r="N722" i="1"/>
  <c r="K722" i="1"/>
  <c r="M722" i="1"/>
  <c r="P722" i="1"/>
  <c r="R722" i="1"/>
  <c r="T722" i="1"/>
  <c r="Y722" i="1"/>
  <c r="Z722" i="1"/>
  <c r="AE722" i="1"/>
  <c r="AG722" i="1"/>
  <c r="AH722" i="1" s="1"/>
  <c r="AL722" i="1"/>
  <c r="AM722" i="1"/>
  <c r="AN722" i="1" s="1"/>
  <c r="AQ722" i="1"/>
  <c r="AS722" i="1"/>
  <c r="AT722" i="1" s="1"/>
  <c r="AW722" i="1"/>
  <c r="AY722" i="1"/>
  <c r="AZ722" i="1" s="1"/>
  <c r="BC722" i="1"/>
  <c r="BE722" i="1"/>
  <c r="BF722" i="1" s="1"/>
  <c r="BI722" i="1"/>
  <c r="BO722" i="1"/>
  <c r="BT722" i="1"/>
  <c r="CI722" i="1"/>
  <c r="CA722" i="1"/>
  <c r="CB722" i="1"/>
  <c r="CC722" i="1"/>
  <c r="CD722" i="1" s="1"/>
  <c r="CG722" i="1"/>
  <c r="CJ722" i="1" s="1"/>
  <c r="BZ722" i="1"/>
  <c r="S722" i="1"/>
  <c r="CA721" i="1"/>
  <c r="CB721" i="1"/>
  <c r="CC721" i="1"/>
  <c r="CD721" i="1" s="1"/>
  <c r="CG721" i="1"/>
  <c r="CI721" i="1"/>
  <c r="BT721" i="1"/>
  <c r="AK721" i="1"/>
  <c r="AR721" i="1"/>
  <c r="AV721" i="1"/>
  <c r="AX721" i="1"/>
  <c r="BB721" i="1"/>
  <c r="BD721" i="1"/>
  <c r="BJ721" i="1"/>
  <c r="BN721" i="1"/>
  <c r="BP721" i="1"/>
  <c r="BW721" i="1"/>
  <c r="BZ721" i="1"/>
  <c r="U721" i="1"/>
  <c r="AJ721" i="1"/>
  <c r="AL721" i="1"/>
  <c r="AM721" i="1"/>
  <c r="AN721" i="1" s="1"/>
  <c r="AP721" i="1"/>
  <c r="AQ721" i="1"/>
  <c r="AS721" i="1"/>
  <c r="AT721" i="1" s="1"/>
  <c r="BQ721" i="1"/>
  <c r="BR721" i="1" s="1"/>
  <c r="AW721" i="1"/>
  <c r="AY721" i="1"/>
  <c r="AZ721" i="1" s="1"/>
  <c r="BC721" i="1"/>
  <c r="BE721" i="1"/>
  <c r="BF721" i="1" s="1"/>
  <c r="BH721" i="1"/>
  <c r="BK721" i="1" s="1"/>
  <c r="BL721" i="1" s="1"/>
  <c r="BI721" i="1"/>
  <c r="BO721" i="1"/>
  <c r="AE721" i="1"/>
  <c r="AA721" i="1"/>
  <c r="Y721" i="1"/>
  <c r="BV721" i="1"/>
  <c r="S721" i="1"/>
  <c r="M721" i="1"/>
  <c r="K721" i="1"/>
  <c r="BU721" i="1"/>
  <c r="AD721" i="1"/>
  <c r="Z721" i="1"/>
  <c r="X721" i="1"/>
  <c r="T721" i="1"/>
  <c r="R721" i="1"/>
  <c r="P721" i="1"/>
  <c r="N721" i="1"/>
  <c r="O721" i="1" s="1"/>
  <c r="AG721" i="1"/>
  <c r="AF721" i="1"/>
  <c r="BH720" i="1"/>
  <c r="BK720" i="1" s="1"/>
  <c r="BE720" i="1"/>
  <c r="BC720" i="1"/>
  <c r="BB720" i="1"/>
  <c r="AY720" i="1"/>
  <c r="AX720" i="1"/>
  <c r="AW720" i="1"/>
  <c r="AV720" i="1"/>
  <c r="AS720" i="1"/>
  <c r="AR720" i="1"/>
  <c r="AQ720" i="1"/>
  <c r="AP720" i="1"/>
  <c r="AM720" i="1"/>
  <c r="AL720" i="1"/>
  <c r="AK720" i="1"/>
  <c r="AJ720" i="1"/>
  <c r="AG720" i="1"/>
  <c r="AF720" i="1"/>
  <c r="AE720" i="1"/>
  <c r="AD720" i="1"/>
  <c r="AA720" i="1"/>
  <c r="Z720" i="1"/>
  <c r="Y720" i="1"/>
  <c r="BZ720" i="1"/>
  <c r="CG720" i="1"/>
  <c r="BD720" i="1"/>
  <c r="BW720" i="1"/>
  <c r="BT720" i="1"/>
  <c r="BQ720" i="1"/>
  <c r="BP720" i="1"/>
  <c r="BO720" i="1"/>
  <c r="CI720" i="1"/>
  <c r="CC720" i="1"/>
  <c r="CB720" i="1"/>
  <c r="CA720" i="1"/>
  <c r="BN720" i="1"/>
  <c r="BV720" i="1"/>
  <c r="BU720" i="1"/>
  <c r="BJ720" i="1"/>
  <c r="BI720" i="1"/>
  <c r="X720" i="1"/>
  <c r="U720" i="1"/>
  <c r="T720" i="1"/>
  <c r="S720" i="1"/>
  <c r="R720" i="1"/>
  <c r="P720" i="1"/>
  <c r="N720" i="1"/>
  <c r="M720" i="1"/>
  <c r="K720" i="1"/>
  <c r="AS719" i="1"/>
  <c r="AV719" i="1"/>
  <c r="AW719" i="1"/>
  <c r="K719" i="1"/>
  <c r="M719" i="1"/>
  <c r="AX719" i="1"/>
  <c r="N719" i="1"/>
  <c r="O719" i="1" s="1"/>
  <c r="AR719" i="1"/>
  <c r="P719" i="1"/>
  <c r="R719" i="1"/>
  <c r="AM719" i="1"/>
  <c r="S719" i="1"/>
  <c r="T719" i="1"/>
  <c r="U719" i="1"/>
  <c r="V719" i="1" s="1"/>
  <c r="Y719" i="1"/>
  <c r="BD719" i="1"/>
  <c r="BE719" i="1"/>
  <c r="BF719" i="1" s="1"/>
  <c r="BH719" i="1"/>
  <c r="BK719" i="1" s="1"/>
  <c r="BI719" i="1"/>
  <c r="BJ719" i="1"/>
  <c r="BN719" i="1"/>
  <c r="BO719" i="1"/>
  <c r="BP719" i="1"/>
  <c r="BQ719" i="1"/>
  <c r="BR719" i="1" s="1"/>
  <c r="BT719" i="1"/>
  <c r="BU719" i="1"/>
  <c r="BV719" i="1"/>
  <c r="BW719" i="1"/>
  <c r="BX719" i="1" s="1"/>
  <c r="CA719" i="1"/>
  <c r="AQ719" i="1"/>
  <c r="AK719" i="1"/>
  <c r="X719" i="1"/>
  <c r="Z719" i="1"/>
  <c r="AY719" i="1"/>
  <c r="AZ719" i="1" s="1"/>
  <c r="BB719" i="1"/>
  <c r="AA719" i="1"/>
  <c r="AB719" i="1" s="1"/>
  <c r="BC719" i="1"/>
  <c r="AD719" i="1"/>
  <c r="AE719" i="1"/>
  <c r="AF719" i="1"/>
  <c r="AG719" i="1"/>
  <c r="AH719" i="1" s="1"/>
  <c r="AJ719" i="1"/>
  <c r="AP719" i="1"/>
  <c r="AL719" i="1"/>
  <c r="CI719" i="1"/>
  <c r="CG719" i="1"/>
  <c r="CJ719" i="1" s="1"/>
  <c r="CC719" i="1"/>
  <c r="CB719" i="1"/>
  <c r="CG718" i="1"/>
  <c r="P718" i="1"/>
  <c r="M718" i="1"/>
  <c r="R718" i="1"/>
  <c r="N718" i="1"/>
  <c r="O718" i="1" s="1"/>
  <c r="BH718" i="1"/>
  <c r="BK718" i="1" s="1"/>
  <c r="AA718" i="1"/>
  <c r="BE718" i="1"/>
  <c r="BD718" i="1"/>
  <c r="BC718" i="1"/>
  <c r="BB718" i="1"/>
  <c r="AY718" i="1"/>
  <c r="AX718" i="1"/>
  <c r="AW718" i="1"/>
  <c r="AV718" i="1"/>
  <c r="AS718" i="1"/>
  <c r="AR718" i="1"/>
  <c r="AQ718" i="1"/>
  <c r="AP718" i="1"/>
  <c r="AM718" i="1"/>
  <c r="AL718" i="1"/>
  <c r="AK718" i="1"/>
  <c r="AJ718" i="1"/>
  <c r="AG718" i="1"/>
  <c r="S718" i="1"/>
  <c r="AE718" i="1"/>
  <c r="AD718" i="1"/>
  <c r="Z718" i="1"/>
  <c r="Y718" i="1"/>
  <c r="X718" i="1"/>
  <c r="T718" i="1"/>
  <c r="K718" i="1"/>
  <c r="CI718" i="1"/>
  <c r="BI718" i="1"/>
  <c r="BV718" i="1"/>
  <c r="BJ718" i="1"/>
  <c r="BN718" i="1"/>
  <c r="BO718" i="1"/>
  <c r="BP718" i="1"/>
  <c r="BQ718" i="1"/>
  <c r="BR718" i="1" s="1"/>
  <c r="BT718" i="1"/>
  <c r="BU718" i="1"/>
  <c r="BW718" i="1"/>
  <c r="BX718" i="1" s="1"/>
  <c r="U718" i="1"/>
  <c r="V718" i="1" s="1"/>
  <c r="BZ718" i="1"/>
  <c r="CA718" i="1"/>
  <c r="CB718" i="1"/>
  <c r="CC718" i="1"/>
  <c r="CD718" i="1" s="1"/>
  <c r="AF718" i="1"/>
  <c r="BT717" i="1"/>
  <c r="BU717" i="1"/>
  <c r="BW717" i="1"/>
  <c r="BZ717" i="1"/>
  <c r="CA717" i="1"/>
  <c r="CB717" i="1"/>
  <c r="CC717" i="1"/>
  <c r="CD717" i="1" s="1"/>
  <c r="CG717" i="1"/>
  <c r="CI717" i="1"/>
  <c r="AK717" i="1"/>
  <c r="AL717" i="1"/>
  <c r="N717" i="1"/>
  <c r="P717" i="1"/>
  <c r="BV717" i="1"/>
  <c r="BP717" i="1"/>
  <c r="BN717" i="1"/>
  <c r="BI717" i="1"/>
  <c r="BD717" i="1"/>
  <c r="BB717" i="1"/>
  <c r="AY717" i="1"/>
  <c r="AV717" i="1"/>
  <c r="AR717" i="1"/>
  <c r="AP717" i="1"/>
  <c r="AM717" i="1"/>
  <c r="AN717" i="1" s="1"/>
  <c r="S717" i="1"/>
  <c r="AE717" i="1"/>
  <c r="AD717" i="1"/>
  <c r="Y717" i="1"/>
  <c r="X717" i="1"/>
  <c r="T717" i="1"/>
  <c r="R717" i="1"/>
  <c r="M717" i="1"/>
  <c r="K717" i="1"/>
  <c r="U717" i="1"/>
  <c r="V717" i="1" s="1"/>
  <c r="Z717" i="1"/>
  <c r="AA717" i="1"/>
  <c r="AB717" i="1" s="1"/>
  <c r="AF717" i="1"/>
  <c r="AG717" i="1"/>
  <c r="AH717" i="1" s="1"/>
  <c r="AJ717" i="1"/>
  <c r="AQ717" i="1"/>
  <c r="AS717" i="1"/>
  <c r="AT717" i="1" s="1"/>
  <c r="AW717" i="1"/>
  <c r="AX717" i="1"/>
  <c r="BC717" i="1"/>
  <c r="BE717" i="1"/>
  <c r="BF717" i="1" s="1"/>
  <c r="BH717" i="1"/>
  <c r="BK717" i="1" s="1"/>
  <c r="BJ717" i="1"/>
  <c r="BO717" i="1"/>
  <c r="BQ717" i="1"/>
  <c r="BR717" i="1" s="1"/>
  <c r="CA716" i="1"/>
  <c r="BB716" i="1"/>
  <c r="AD716" i="1"/>
  <c r="AY716" i="1"/>
  <c r="AX716" i="1"/>
  <c r="AL716" i="1"/>
  <c r="AJ716" i="1"/>
  <c r="K716" i="1"/>
  <c r="AW716" i="1"/>
  <c r="CI716" i="1"/>
  <c r="CG716" i="1"/>
  <c r="CJ716" i="1" s="1"/>
  <c r="CC716" i="1"/>
  <c r="CB716" i="1"/>
  <c r="BZ716" i="1"/>
  <c r="BW716" i="1"/>
  <c r="BV716" i="1"/>
  <c r="BU716" i="1"/>
  <c r="BT716" i="1"/>
  <c r="BQ716" i="1"/>
  <c r="BP716" i="1"/>
  <c r="BO716" i="1"/>
  <c r="BN716" i="1"/>
  <c r="BJ716" i="1"/>
  <c r="BI716" i="1"/>
  <c r="BH716" i="1"/>
  <c r="BK716" i="1" s="1"/>
  <c r="BL716" i="1" s="1"/>
  <c r="BE716" i="1"/>
  <c r="BD716" i="1"/>
  <c r="BC716" i="1"/>
  <c r="AV716" i="1"/>
  <c r="AS716" i="1"/>
  <c r="AR716" i="1"/>
  <c r="AQ716" i="1"/>
  <c r="AP716" i="1"/>
  <c r="AM716" i="1"/>
  <c r="AN716" i="1" s="1"/>
  <c r="AK716" i="1"/>
  <c r="AG716" i="1"/>
  <c r="AF716" i="1"/>
  <c r="AE716" i="1"/>
  <c r="AA716" i="1"/>
  <c r="Z716" i="1"/>
  <c r="Y716" i="1"/>
  <c r="X716" i="1"/>
  <c r="U716" i="1"/>
  <c r="T716" i="1"/>
  <c r="S716" i="1"/>
  <c r="R716" i="1"/>
  <c r="P716" i="1"/>
  <c r="N716" i="1"/>
  <c r="M716" i="1"/>
  <c r="CA715" i="1"/>
  <c r="BZ715" i="1"/>
  <c r="AJ715" i="1"/>
  <c r="AG715" i="1"/>
  <c r="K715" i="1"/>
  <c r="BT715" i="1"/>
  <c r="AF715" i="1"/>
  <c r="AE715" i="1"/>
  <c r="AD715" i="1"/>
  <c r="AA715" i="1"/>
  <c r="BH715" i="1"/>
  <c r="BK715" i="1" s="1"/>
  <c r="Z715" i="1"/>
  <c r="Y715" i="1"/>
  <c r="X715" i="1"/>
  <c r="U715" i="1"/>
  <c r="T715" i="1"/>
  <c r="S715" i="1"/>
  <c r="R715" i="1"/>
  <c r="N715" i="1"/>
  <c r="M715" i="1"/>
  <c r="AX715" i="1"/>
  <c r="AW715" i="1"/>
  <c r="AV715" i="1"/>
  <c r="AS715" i="1"/>
  <c r="AL715" i="1"/>
  <c r="AR715" i="1"/>
  <c r="AQ715" i="1"/>
  <c r="AP715" i="1"/>
  <c r="AM715" i="1"/>
  <c r="AN715" i="1" s="1"/>
  <c r="BE715" i="1"/>
  <c r="BD715" i="1"/>
  <c r="BI715" i="1"/>
  <c r="BW715" i="1"/>
  <c r="BV715" i="1"/>
  <c r="BU715" i="1"/>
  <c r="AK715" i="1"/>
  <c r="BP715" i="1"/>
  <c r="BQ715" i="1"/>
  <c r="BR715" i="1" s="1"/>
  <c r="BO715" i="1"/>
  <c r="BN715" i="1"/>
  <c r="BJ715" i="1"/>
  <c r="CG715" i="1"/>
  <c r="CI715" i="1" s="1"/>
  <c r="CJ715" i="1" s="1"/>
  <c r="CC715" i="1"/>
  <c r="BC715" i="1"/>
  <c r="BB715" i="1"/>
  <c r="AY715" i="1"/>
  <c r="AZ715" i="1" s="1"/>
  <c r="CB715" i="1"/>
  <c r="P715" i="1"/>
  <c r="AX714" i="1"/>
  <c r="AW714" i="1"/>
  <c r="X714" i="1"/>
  <c r="U714" i="1"/>
  <c r="T714" i="1"/>
  <c r="R714" i="1"/>
  <c r="P714" i="1"/>
  <c r="M714" i="1"/>
  <c r="K714" i="1"/>
  <c r="N714" i="1"/>
  <c r="O714" i="1" s="1"/>
  <c r="S714" i="1"/>
  <c r="AA714" i="1"/>
  <c r="AS714" i="1"/>
  <c r="AR714" i="1"/>
  <c r="AQ714" i="1"/>
  <c r="AP714" i="1"/>
  <c r="AL714" i="1"/>
  <c r="AK714" i="1"/>
  <c r="AJ714" i="1"/>
  <c r="AG714" i="1"/>
  <c r="Z714" i="1"/>
  <c r="AF714" i="1"/>
  <c r="AE714" i="1"/>
  <c r="AV714" i="1"/>
  <c r="CA714" i="1"/>
  <c r="CC714" i="1"/>
  <c r="CG714" i="1"/>
  <c r="CI714" i="1"/>
  <c r="AD714" i="1"/>
  <c r="Y714" i="1"/>
  <c r="AM714" i="1"/>
  <c r="AN714" i="1" s="1"/>
  <c r="BZ714" i="1"/>
  <c r="BW714" i="1"/>
  <c r="BV714" i="1"/>
  <c r="BU714" i="1"/>
  <c r="BT714" i="1"/>
  <c r="BQ714" i="1"/>
  <c r="BP714" i="1"/>
  <c r="BO714" i="1"/>
  <c r="BN714" i="1"/>
  <c r="BJ714" i="1"/>
  <c r="BI714" i="1"/>
  <c r="BH714" i="1"/>
  <c r="BK714" i="1" s="1"/>
  <c r="BL714" i="1" s="1"/>
  <c r="BE714" i="1"/>
  <c r="BD714" i="1"/>
  <c r="BC714" i="1"/>
  <c r="BB714" i="1"/>
  <c r="AY714" i="1"/>
  <c r="AZ714" i="1" s="1"/>
  <c r="CB714" i="1"/>
  <c r="AX713" i="1"/>
  <c r="AW713" i="1"/>
  <c r="R713" i="1"/>
  <c r="S713" i="1"/>
  <c r="T713" i="1"/>
  <c r="U713" i="1"/>
  <c r="V713" i="1" s="1"/>
  <c r="X713" i="1"/>
  <c r="Y713" i="1"/>
  <c r="AA713" i="1"/>
  <c r="BJ713" i="1"/>
  <c r="BN713" i="1"/>
  <c r="BO713" i="1"/>
  <c r="BP713" i="1"/>
  <c r="BQ713" i="1"/>
  <c r="BR713" i="1" s="1"/>
  <c r="BT713" i="1"/>
  <c r="BU713" i="1"/>
  <c r="BV713" i="1"/>
  <c r="BW713" i="1"/>
  <c r="BX713" i="1" s="1"/>
  <c r="BZ713" i="1"/>
  <c r="CA713" i="1"/>
  <c r="CB713" i="1"/>
  <c r="BE713" i="1"/>
  <c r="BH713" i="1"/>
  <c r="BK713" i="1" s="1"/>
  <c r="BL713" i="1" s="1"/>
  <c r="AV713" i="1"/>
  <c r="BI713" i="1"/>
  <c r="CC713" i="1"/>
  <c r="CD713" i="1" s="1"/>
  <c r="CG713" i="1"/>
  <c r="CI713" i="1"/>
  <c r="AD713" i="1"/>
  <c r="AE713" i="1"/>
  <c r="AF713" i="1"/>
  <c r="AG713" i="1"/>
  <c r="AH713" i="1" s="1"/>
  <c r="AJ713" i="1"/>
  <c r="AK713" i="1"/>
  <c r="AL713" i="1"/>
  <c r="AM713" i="1"/>
  <c r="AN713" i="1" s="1"/>
  <c r="AP713" i="1"/>
  <c r="AQ713" i="1"/>
  <c r="AR713" i="1"/>
  <c r="AS713" i="1"/>
  <c r="AT713" i="1" s="1"/>
  <c r="Z713" i="1"/>
  <c r="K713" i="1"/>
  <c r="M713" i="1"/>
  <c r="N713" i="1"/>
  <c r="O713" i="1" s="1"/>
  <c r="BD713" i="1"/>
  <c r="BC713" i="1"/>
  <c r="BB713" i="1"/>
  <c r="P713" i="1"/>
  <c r="AY713" i="1"/>
  <c r="AZ713" i="1" s="1"/>
  <c r="BV712" i="1"/>
  <c r="BU712" i="1"/>
  <c r="BP712" i="1"/>
  <c r="BJ712" i="1"/>
  <c r="BH712" i="1"/>
  <c r="BK712" i="1" s="1"/>
  <c r="BL712" i="1" s="1"/>
  <c r="BE712" i="1"/>
  <c r="BD712" i="1"/>
  <c r="AX712" i="1"/>
  <c r="AV712" i="1"/>
  <c r="AR712" i="1"/>
  <c r="AQ712" i="1"/>
  <c r="AM712" i="1"/>
  <c r="AK712" i="1"/>
  <c r="AG712" i="1"/>
  <c r="AE712" i="1"/>
  <c r="AA712" i="1"/>
  <c r="Y712" i="1"/>
  <c r="S712" i="1"/>
  <c r="N712" i="1"/>
  <c r="M712" i="1"/>
  <c r="K712" i="1"/>
  <c r="P712" i="1"/>
  <c r="CB712" i="1"/>
  <c r="BW712" i="1"/>
  <c r="BX712" i="1" s="1"/>
  <c r="BT712" i="1"/>
  <c r="BQ712" i="1"/>
  <c r="BR712" i="1" s="1"/>
  <c r="BO712" i="1"/>
  <c r="BN712" i="1"/>
  <c r="BI712" i="1"/>
  <c r="BC712" i="1"/>
  <c r="BB712" i="1"/>
  <c r="AY712" i="1"/>
  <c r="AZ712" i="1" s="1"/>
  <c r="AW712" i="1"/>
  <c r="AS712" i="1"/>
  <c r="AT712" i="1" s="1"/>
  <c r="AP712" i="1"/>
  <c r="AL712" i="1"/>
  <c r="AJ712" i="1"/>
  <c r="AF712" i="1"/>
  <c r="AD712" i="1"/>
  <c r="Z712" i="1"/>
  <c r="X712" i="1"/>
  <c r="U712" i="1"/>
  <c r="T712" i="1"/>
  <c r="R712" i="1"/>
  <c r="CI712" i="1"/>
  <c r="CG712" i="1"/>
  <c r="CJ712" i="1" s="1"/>
  <c r="CC712" i="1"/>
  <c r="CD712" i="1" s="1"/>
  <c r="CA712" i="1"/>
  <c r="BZ712" i="1"/>
  <c r="X711" i="1"/>
  <c r="AK711" i="1"/>
  <c r="AL711" i="1"/>
  <c r="AQ711" i="1"/>
  <c r="AR711" i="1"/>
  <c r="AV711" i="1"/>
  <c r="AX711" i="1"/>
  <c r="N711" i="1"/>
  <c r="Z711" i="1"/>
  <c r="T711" i="1"/>
  <c r="AA711" i="1"/>
  <c r="AB711" i="1" s="1"/>
  <c r="K711" i="1"/>
  <c r="BN711" i="1"/>
  <c r="R711" i="1"/>
  <c r="CG711" i="1"/>
  <c r="AD711" i="1"/>
  <c r="AP711" i="1"/>
  <c r="AJ711" i="1"/>
  <c r="U711" i="1"/>
  <c r="V711" i="1" s="1"/>
  <c r="AE711" i="1"/>
  <c r="AF711" i="1"/>
  <c r="AM711" i="1"/>
  <c r="AN711" i="1" s="1"/>
  <c r="AS711" i="1"/>
  <c r="AT711" i="1" s="1"/>
  <c r="AW711" i="1"/>
  <c r="AY711" i="1"/>
  <c r="AZ711" i="1" s="1"/>
  <c r="BB711" i="1"/>
  <c r="BC711" i="1"/>
  <c r="BD711" i="1"/>
  <c r="BE711" i="1"/>
  <c r="BF711" i="1" s="1"/>
  <c r="BH711" i="1"/>
  <c r="BK711" i="1" s="1"/>
  <c r="BI711" i="1"/>
  <c r="BJ711" i="1"/>
  <c r="BO711" i="1"/>
  <c r="BP711" i="1"/>
  <c r="BQ711" i="1"/>
  <c r="BR711" i="1" s="1"/>
  <c r="BT711" i="1"/>
  <c r="BU711" i="1"/>
  <c r="BV711" i="1"/>
  <c r="BW711" i="1"/>
  <c r="BX711" i="1" s="1"/>
  <c r="BZ711" i="1"/>
  <c r="CA711" i="1"/>
  <c r="CB711" i="1"/>
  <c r="CC711" i="1"/>
  <c r="CD711" i="1" s="1"/>
  <c r="CI711" i="1"/>
  <c r="AG711" i="1"/>
  <c r="AH711" i="1" s="1"/>
  <c r="Y711" i="1"/>
  <c r="S711" i="1"/>
  <c r="P711" i="1"/>
  <c r="M711" i="1"/>
  <c r="CC710" i="1"/>
  <c r="AD710" i="1"/>
  <c r="Y710" i="1"/>
  <c r="U710" i="1"/>
  <c r="M710" i="1"/>
  <c r="K710" i="1"/>
  <c r="AF710" i="1"/>
  <c r="N710" i="1"/>
  <c r="O710" i="1" s="1"/>
  <c r="P710" i="1"/>
  <c r="S710" i="1"/>
  <c r="T710" i="1"/>
  <c r="BN710" i="1"/>
  <c r="X710" i="1"/>
  <c r="Z710" i="1"/>
  <c r="AA710" i="1"/>
  <c r="AB710" i="1" s="1"/>
  <c r="AE710" i="1"/>
  <c r="AG710" i="1"/>
  <c r="AH710" i="1" s="1"/>
  <c r="AK710" i="1"/>
  <c r="AM710" i="1"/>
  <c r="AQ710" i="1"/>
  <c r="AS710" i="1"/>
  <c r="AW710" i="1"/>
  <c r="AY710" i="1"/>
  <c r="BC710" i="1"/>
  <c r="BE710" i="1"/>
  <c r="BI710" i="1"/>
  <c r="BQ710" i="1"/>
  <c r="BU710" i="1"/>
  <c r="BW710" i="1"/>
  <c r="R710" i="1"/>
  <c r="CI710" i="1"/>
  <c r="CG710" i="1"/>
  <c r="CJ710" i="1" s="1"/>
  <c r="CB710" i="1"/>
  <c r="CA710" i="1"/>
  <c r="BZ710" i="1"/>
  <c r="BV710" i="1"/>
  <c r="BT710" i="1"/>
  <c r="BP710" i="1"/>
  <c r="BO710" i="1"/>
  <c r="BJ710" i="1"/>
  <c r="BH710" i="1"/>
  <c r="BK710" i="1" s="1"/>
  <c r="BL710" i="1" s="1"/>
  <c r="BD710" i="1"/>
  <c r="BB710" i="1"/>
  <c r="AX710" i="1"/>
  <c r="AV710" i="1"/>
  <c r="AR710" i="1"/>
  <c r="AP710" i="1"/>
  <c r="AL710" i="1"/>
  <c r="AJ710" i="1"/>
  <c r="AP709" i="1"/>
  <c r="AR709" i="1"/>
  <c r="BQ709" i="1"/>
  <c r="BO709" i="1"/>
  <c r="BJ709" i="1"/>
  <c r="BH709" i="1"/>
  <c r="BK709" i="1" s="1"/>
  <c r="BL709" i="1" s="1"/>
  <c r="BE709" i="1"/>
  <c r="BC709" i="1"/>
  <c r="AV709" i="1"/>
  <c r="R709" i="1"/>
  <c r="AY709" i="1"/>
  <c r="K709" i="1"/>
  <c r="M709" i="1"/>
  <c r="AX709" i="1"/>
  <c r="T709" i="1"/>
  <c r="Y709" i="1"/>
  <c r="AA709" i="1"/>
  <c r="AS709" i="1"/>
  <c r="AT709" i="1" s="1"/>
  <c r="AQ709" i="1"/>
  <c r="AM709" i="1"/>
  <c r="AK709" i="1"/>
  <c r="AG709" i="1"/>
  <c r="AE709" i="1"/>
  <c r="BD709" i="1"/>
  <c r="BI709" i="1"/>
  <c r="BN709" i="1"/>
  <c r="BP709" i="1"/>
  <c r="BT709" i="1"/>
  <c r="BU709" i="1"/>
  <c r="BZ709" i="1"/>
  <c r="CB709" i="1"/>
  <c r="BB709" i="1"/>
  <c r="CC709" i="1"/>
  <c r="CD709" i="1" s="1"/>
  <c r="CG709" i="1"/>
  <c r="CI709" i="1"/>
  <c r="N709" i="1"/>
  <c r="O709" i="1" s="1"/>
  <c r="AW709" i="1"/>
  <c r="CA709" i="1"/>
  <c r="BW709" i="1"/>
  <c r="P709" i="1"/>
  <c r="S709" i="1"/>
  <c r="U709" i="1"/>
  <c r="V709" i="1" s="1"/>
  <c r="X709" i="1"/>
  <c r="Z709" i="1"/>
  <c r="AD709" i="1"/>
  <c r="AF709" i="1"/>
  <c r="AJ709" i="1"/>
  <c r="AL709" i="1"/>
  <c r="BV709" i="1"/>
  <c r="CC708" i="1"/>
  <c r="CB708" i="1"/>
  <c r="CA708" i="1"/>
  <c r="BZ708" i="1"/>
  <c r="BW708" i="1"/>
  <c r="BV708" i="1"/>
  <c r="BU708" i="1"/>
  <c r="BT708" i="1"/>
  <c r="BQ708" i="1"/>
  <c r="BP708" i="1"/>
  <c r="BO708" i="1"/>
  <c r="BN708" i="1"/>
  <c r="BJ708" i="1"/>
  <c r="BI708" i="1"/>
  <c r="BH708" i="1"/>
  <c r="BK708" i="1" s="1"/>
  <c r="BL708" i="1" s="1"/>
  <c r="BE708" i="1"/>
  <c r="BD708" i="1"/>
  <c r="BC708" i="1"/>
  <c r="BB708" i="1"/>
  <c r="AY708" i="1"/>
  <c r="AW708" i="1"/>
  <c r="AV708" i="1"/>
  <c r="AS708" i="1"/>
  <c r="AR708" i="1"/>
  <c r="AQ708" i="1"/>
  <c r="AP708" i="1"/>
  <c r="AM708" i="1"/>
  <c r="AL708" i="1"/>
  <c r="AK708" i="1"/>
  <c r="AJ708" i="1"/>
  <c r="AG708" i="1"/>
  <c r="AF708" i="1"/>
  <c r="AE708" i="1"/>
  <c r="AD708" i="1"/>
  <c r="AA708" i="1"/>
  <c r="Z708" i="1"/>
  <c r="Y708" i="1"/>
  <c r="X708" i="1"/>
  <c r="U708" i="1"/>
  <c r="T708" i="1"/>
  <c r="S708" i="1"/>
  <c r="R708" i="1"/>
  <c r="P708" i="1"/>
  <c r="N708" i="1"/>
  <c r="M708" i="1"/>
  <c r="K708" i="1"/>
  <c r="AX708" i="1"/>
  <c r="CI708" i="1"/>
  <c r="CG708" i="1"/>
  <c r="CJ708" i="1" s="1"/>
  <c r="BZ707" i="1"/>
  <c r="CA707" i="1"/>
  <c r="CB707" i="1"/>
  <c r="CC707" i="1"/>
  <c r="CD707" i="1" s="1"/>
  <c r="CG707" i="1"/>
  <c r="CI707" i="1"/>
  <c r="BJ707" i="1"/>
  <c r="BI707" i="1"/>
  <c r="BE707" i="1"/>
  <c r="BD707" i="1"/>
  <c r="BC707" i="1"/>
  <c r="BB707" i="1"/>
  <c r="AY707" i="1"/>
  <c r="AX707" i="1"/>
  <c r="AW707" i="1"/>
  <c r="AV707" i="1"/>
  <c r="AS707" i="1"/>
  <c r="BH707" i="1"/>
  <c r="BK707" i="1" s="1"/>
  <c r="BL707" i="1" s="1"/>
  <c r="AR707" i="1"/>
  <c r="AQ707" i="1"/>
  <c r="AP707" i="1"/>
  <c r="AM707" i="1"/>
  <c r="AL707" i="1"/>
  <c r="AK707" i="1"/>
  <c r="AJ707" i="1"/>
  <c r="AG707" i="1"/>
  <c r="AF707" i="1"/>
  <c r="AE707" i="1"/>
  <c r="AD707" i="1"/>
  <c r="AA707" i="1"/>
  <c r="Z707" i="1"/>
  <c r="Y707" i="1"/>
  <c r="X707" i="1"/>
  <c r="U707" i="1"/>
  <c r="S707" i="1"/>
  <c r="R707" i="1"/>
  <c r="P707" i="1"/>
  <c r="N707" i="1"/>
  <c r="M707" i="1"/>
  <c r="K707" i="1"/>
  <c r="T707" i="1"/>
  <c r="BN707" i="1"/>
  <c r="BO707" i="1"/>
  <c r="BP707" i="1"/>
  <c r="BQ707" i="1"/>
  <c r="BR707" i="1" s="1"/>
  <c r="BT707" i="1"/>
  <c r="BU707" i="1"/>
  <c r="BV707" i="1"/>
  <c r="BW707" i="1"/>
  <c r="BX707" i="1" s="1"/>
  <c r="CB706" i="1"/>
  <c r="CA706" i="1"/>
  <c r="BZ706" i="1"/>
  <c r="BW706" i="1"/>
  <c r="BV706" i="1"/>
  <c r="BU706" i="1"/>
  <c r="BT706" i="1"/>
  <c r="BP706" i="1"/>
  <c r="BO706" i="1"/>
  <c r="BN706" i="1"/>
  <c r="BJ706" i="1"/>
  <c r="BH706" i="1"/>
  <c r="BK706" i="1" s="1"/>
  <c r="BL706" i="1" s="1"/>
  <c r="BD706" i="1"/>
  <c r="BC706" i="1"/>
  <c r="AX706" i="1"/>
  <c r="AV706" i="1"/>
  <c r="AS706" i="1"/>
  <c r="AQ706" i="1"/>
  <c r="AM706" i="1"/>
  <c r="AK706" i="1"/>
  <c r="AG706" i="1"/>
  <c r="AD706" i="1"/>
  <c r="Z706" i="1"/>
  <c r="X706" i="1"/>
  <c r="BQ706" i="1"/>
  <c r="BR706" i="1" s="1"/>
  <c r="R706" i="1"/>
  <c r="P706" i="1"/>
  <c r="N706" i="1"/>
  <c r="AA706" i="1"/>
  <c r="AB706" i="1" s="1"/>
  <c r="AE706" i="1"/>
  <c r="AF706" i="1"/>
  <c r="AJ706" i="1"/>
  <c r="AL706" i="1"/>
  <c r="AP706" i="1"/>
  <c r="AR706" i="1"/>
  <c r="AW706" i="1"/>
  <c r="AY706" i="1"/>
  <c r="AZ706" i="1" s="1"/>
  <c r="BB706" i="1"/>
  <c r="BE706" i="1"/>
  <c r="BF706" i="1" s="1"/>
  <c r="BI706" i="1"/>
  <c r="K706" i="1"/>
  <c r="M706" i="1"/>
  <c r="CI706" i="1"/>
  <c r="CG706" i="1"/>
  <c r="CJ706" i="1" s="1"/>
  <c r="S706" i="1"/>
  <c r="CC706" i="1"/>
  <c r="CD706" i="1" s="1"/>
  <c r="U706" i="1"/>
  <c r="Y706" i="1"/>
  <c r="T706" i="1"/>
  <c r="U705" i="1"/>
  <c r="T705" i="1"/>
  <c r="BZ705" i="1"/>
  <c r="BW705" i="1"/>
  <c r="BV705" i="1"/>
  <c r="AE705" i="1"/>
  <c r="BU705" i="1"/>
  <c r="BT705" i="1"/>
  <c r="BQ705" i="1"/>
  <c r="BP705" i="1"/>
  <c r="BO705" i="1"/>
  <c r="BN705" i="1"/>
  <c r="BJ705" i="1"/>
  <c r="BI705" i="1"/>
  <c r="BH705" i="1"/>
  <c r="BK705" i="1" s="1"/>
  <c r="BL705" i="1" s="1"/>
  <c r="BE705" i="1"/>
  <c r="BD705" i="1"/>
  <c r="BC705" i="1"/>
  <c r="BB705" i="1"/>
  <c r="AY705" i="1"/>
  <c r="AX705" i="1"/>
  <c r="AW705" i="1"/>
  <c r="AS705" i="1"/>
  <c r="AR705" i="1"/>
  <c r="AQ705" i="1"/>
  <c r="AP705" i="1"/>
  <c r="AM705" i="1"/>
  <c r="AL705" i="1"/>
  <c r="CA705" i="1"/>
  <c r="AK705" i="1"/>
  <c r="AJ705" i="1"/>
  <c r="AV705" i="1"/>
  <c r="AG705" i="1"/>
  <c r="AF705" i="1"/>
  <c r="CI705" i="1"/>
  <c r="CG705" i="1"/>
  <c r="CJ705" i="1" s="1"/>
  <c r="CC705" i="1"/>
  <c r="X705" i="1"/>
  <c r="Y705" i="1"/>
  <c r="Z705" i="1"/>
  <c r="AA705" i="1"/>
  <c r="AB705" i="1" s="1"/>
  <c r="AD705" i="1"/>
  <c r="CB705" i="1"/>
  <c r="M705" i="1"/>
  <c r="N705" i="1"/>
  <c r="O705" i="1" s="1"/>
  <c r="P705" i="1"/>
  <c r="R705" i="1"/>
  <c r="S705" i="1"/>
  <c r="K705" i="1"/>
  <c r="AY704" i="1"/>
  <c r="AX704" i="1"/>
  <c r="AW704" i="1"/>
  <c r="AV704" i="1"/>
  <c r="AS704" i="1"/>
  <c r="AR704" i="1"/>
  <c r="AQ704" i="1"/>
  <c r="AP704" i="1"/>
  <c r="AM704" i="1"/>
  <c r="AL704" i="1"/>
  <c r="AK704" i="1"/>
  <c r="AJ704" i="1"/>
  <c r="AG704" i="1"/>
  <c r="P704" i="1"/>
  <c r="AD704" i="1"/>
  <c r="Y704" i="1"/>
  <c r="X704" i="1"/>
  <c r="T704" i="1"/>
  <c r="S704" i="1"/>
  <c r="M704" i="1"/>
  <c r="K704" i="1"/>
  <c r="N704" i="1"/>
  <c r="O704" i="1" s="1"/>
  <c r="AE704" i="1"/>
  <c r="AF704" i="1"/>
  <c r="AA704" i="1"/>
  <c r="Z704" i="1"/>
  <c r="U704" i="1"/>
  <c r="V704" i="1" s="1"/>
  <c r="R704" i="1"/>
  <c r="CI704" i="1"/>
  <c r="CG704" i="1"/>
  <c r="CJ704" i="1" s="1"/>
  <c r="CC704" i="1"/>
  <c r="CB704" i="1"/>
  <c r="CA704" i="1"/>
  <c r="BZ704" i="1"/>
  <c r="BW704" i="1"/>
  <c r="BV704" i="1"/>
  <c r="BU704" i="1"/>
  <c r="BT704" i="1"/>
  <c r="BQ704" i="1"/>
  <c r="BP704" i="1"/>
  <c r="BO704" i="1"/>
  <c r="BN704" i="1"/>
  <c r="BJ704" i="1"/>
  <c r="BI704" i="1"/>
  <c r="BH704" i="1"/>
  <c r="BK704" i="1" s="1"/>
  <c r="BL704" i="1" s="1"/>
  <c r="BE704" i="1"/>
  <c r="BD704" i="1"/>
  <c r="BC704" i="1"/>
  <c r="BB704" i="1"/>
  <c r="AX703" i="1"/>
  <c r="K703" i="1"/>
  <c r="M703" i="1"/>
  <c r="AE703" i="1"/>
  <c r="AA703" i="1"/>
  <c r="Y703" i="1"/>
  <c r="U703" i="1"/>
  <c r="S703" i="1"/>
  <c r="P703" i="1"/>
  <c r="N703" i="1"/>
  <c r="O703" i="1" s="1"/>
  <c r="X703" i="1"/>
  <c r="Z703" i="1"/>
  <c r="AF703" i="1"/>
  <c r="AD703" i="1"/>
  <c r="R703" i="1"/>
  <c r="AG703" i="1"/>
  <c r="AH703" i="1" s="1"/>
  <c r="AJ703" i="1"/>
  <c r="AK703" i="1"/>
  <c r="AL703" i="1"/>
  <c r="AM703" i="1"/>
  <c r="AN703" i="1" s="1"/>
  <c r="AP703" i="1"/>
  <c r="AQ703" i="1"/>
  <c r="AR703" i="1"/>
  <c r="AS703" i="1"/>
  <c r="AT703" i="1" s="1"/>
  <c r="AV703" i="1"/>
  <c r="AW703" i="1"/>
  <c r="AY703" i="1"/>
  <c r="AZ703" i="1" s="1"/>
  <c r="BB703" i="1"/>
  <c r="BC703" i="1"/>
  <c r="BD703" i="1"/>
  <c r="BE703" i="1"/>
  <c r="BF703" i="1" s="1"/>
  <c r="BH703" i="1"/>
  <c r="BK703" i="1" s="1"/>
  <c r="BI703" i="1"/>
  <c r="BJ703" i="1"/>
  <c r="BN703" i="1"/>
  <c r="BO703" i="1"/>
  <c r="BP703" i="1"/>
  <c r="BQ703" i="1"/>
  <c r="BR703" i="1" s="1"/>
  <c r="BT703" i="1"/>
  <c r="BU703" i="1"/>
  <c r="BV703" i="1"/>
  <c r="BW703" i="1"/>
  <c r="BX703" i="1" s="1"/>
  <c r="BZ703" i="1"/>
  <c r="CA703" i="1"/>
  <c r="CB703" i="1"/>
  <c r="CC703" i="1"/>
  <c r="CD703" i="1" s="1"/>
  <c r="CG703" i="1"/>
  <c r="CI703" i="1"/>
  <c r="T703" i="1"/>
  <c r="BJ702" i="1"/>
  <c r="BH702" i="1"/>
  <c r="BK702" i="1" s="1"/>
  <c r="BL702" i="1" s="1"/>
  <c r="BC702" i="1"/>
  <c r="AY702" i="1"/>
  <c r="AW702" i="1"/>
  <c r="AS702" i="1"/>
  <c r="AQ702" i="1"/>
  <c r="AM702" i="1"/>
  <c r="AK702" i="1"/>
  <c r="AJ702" i="1"/>
  <c r="P702" i="1"/>
  <c r="AF702" i="1"/>
  <c r="Z702" i="1"/>
  <c r="X702" i="1"/>
  <c r="R702" i="1"/>
  <c r="K702" i="1"/>
  <c r="M702" i="1"/>
  <c r="S702" i="1"/>
  <c r="U702" i="1"/>
  <c r="Y702" i="1"/>
  <c r="AA702" i="1"/>
  <c r="AB702" i="1" s="1"/>
  <c r="AE702" i="1"/>
  <c r="AG702" i="1"/>
  <c r="AH702" i="1" s="1"/>
  <c r="N702" i="1"/>
  <c r="O702" i="1" s="1"/>
  <c r="AL702" i="1"/>
  <c r="AP702" i="1"/>
  <c r="AR702" i="1"/>
  <c r="AV702" i="1"/>
  <c r="AX702" i="1"/>
  <c r="BB702" i="1"/>
  <c r="BD702" i="1"/>
  <c r="BE702" i="1"/>
  <c r="BF702" i="1" s="1"/>
  <c r="CI702" i="1"/>
  <c r="CG702" i="1"/>
  <c r="CJ702" i="1" s="1"/>
  <c r="BO702" i="1"/>
  <c r="BQ702" i="1"/>
  <c r="BU702" i="1"/>
  <c r="BW702" i="1"/>
  <c r="BZ702" i="1"/>
  <c r="CA702" i="1"/>
  <c r="CB702" i="1"/>
  <c r="BI702" i="1"/>
  <c r="T702" i="1"/>
  <c r="CC702" i="1"/>
  <c r="CD702" i="1" s="1"/>
  <c r="AD702" i="1"/>
  <c r="BV702" i="1"/>
  <c r="BT702" i="1"/>
  <c r="BP702" i="1"/>
  <c r="BN702" i="1"/>
  <c r="BI701" i="1"/>
  <c r="BJ701" i="1"/>
  <c r="BN701" i="1"/>
  <c r="BO701" i="1"/>
  <c r="BP701" i="1"/>
  <c r="BQ701" i="1"/>
  <c r="BR701" i="1" s="1"/>
  <c r="BT701" i="1"/>
  <c r="BU701" i="1"/>
  <c r="BV701" i="1"/>
  <c r="BW701" i="1"/>
  <c r="BX701" i="1" s="1"/>
  <c r="BZ701" i="1"/>
  <c r="CA701" i="1"/>
  <c r="CB701" i="1"/>
  <c r="CC701" i="1"/>
  <c r="CD701" i="1" s="1"/>
  <c r="CG701" i="1"/>
  <c r="CI701" i="1"/>
  <c r="AV701" i="1"/>
  <c r="AW701" i="1"/>
  <c r="AX701" i="1"/>
  <c r="AY701" i="1"/>
  <c r="AZ701" i="1" s="1"/>
  <c r="BB701" i="1"/>
  <c r="BC701" i="1"/>
  <c r="BD701" i="1"/>
  <c r="BE701" i="1"/>
  <c r="BF701" i="1" s="1"/>
  <c r="BH701" i="1"/>
  <c r="BK701" i="1" s="1"/>
  <c r="BL701" i="1" s="1"/>
  <c r="N701" i="1"/>
  <c r="K701" i="1"/>
  <c r="M701" i="1"/>
  <c r="P701" i="1"/>
  <c r="R701" i="1"/>
  <c r="S701" i="1"/>
  <c r="T701" i="1"/>
  <c r="U701" i="1"/>
  <c r="V701" i="1" s="1"/>
  <c r="X701" i="1"/>
  <c r="Y701" i="1"/>
  <c r="Z701" i="1"/>
  <c r="AA701" i="1"/>
  <c r="AB701" i="1" s="1"/>
  <c r="AD701" i="1"/>
  <c r="AE701" i="1"/>
  <c r="AF701" i="1"/>
  <c r="AG701" i="1"/>
  <c r="AH701" i="1" s="1"/>
  <c r="AJ701" i="1"/>
  <c r="AK701" i="1"/>
  <c r="AL701" i="1"/>
  <c r="AM701" i="1"/>
  <c r="AN701" i="1" s="1"/>
  <c r="AP701" i="1"/>
  <c r="AQ701" i="1"/>
  <c r="AR701" i="1"/>
  <c r="AS701" i="1"/>
  <c r="AT701" i="1" s="1"/>
  <c r="AQ700" i="1"/>
  <c r="BN700" i="1"/>
  <c r="BT700" i="1"/>
  <c r="K700" i="1"/>
  <c r="M700" i="1"/>
  <c r="N700" i="1"/>
  <c r="O700" i="1" s="1"/>
  <c r="P700" i="1"/>
  <c r="R700" i="1"/>
  <c r="AW700" i="1"/>
  <c r="AV700" i="1"/>
  <c r="AS700" i="1"/>
  <c r="AR700" i="1"/>
  <c r="Y700" i="1"/>
  <c r="AP700" i="1"/>
  <c r="AM700" i="1"/>
  <c r="AL700" i="1"/>
  <c r="AK700" i="1"/>
  <c r="AJ700" i="1"/>
  <c r="AG700" i="1"/>
  <c r="AF700" i="1"/>
  <c r="AE700" i="1"/>
  <c r="AD700" i="1"/>
  <c r="AA700" i="1"/>
  <c r="Z700" i="1"/>
  <c r="BU700" i="1"/>
  <c r="X700" i="1"/>
  <c r="T700" i="1"/>
  <c r="BV700" i="1"/>
  <c r="BW700" i="1"/>
  <c r="BX700" i="1" s="1"/>
  <c r="BZ700" i="1"/>
  <c r="CA700" i="1"/>
  <c r="CB700" i="1"/>
  <c r="S700" i="1"/>
  <c r="U700" i="1"/>
  <c r="V700" i="1" s="1"/>
  <c r="CC700" i="1"/>
  <c r="CD700" i="1" s="1"/>
  <c r="CG700" i="1"/>
  <c r="CI700" i="1"/>
  <c r="BO700" i="1"/>
  <c r="BQ700" i="1"/>
  <c r="BJ700" i="1"/>
  <c r="BI700" i="1"/>
  <c r="BH700" i="1"/>
  <c r="BK700" i="1" s="1"/>
  <c r="BL700" i="1" s="1"/>
  <c r="BE700" i="1"/>
  <c r="BD700" i="1"/>
  <c r="BC700" i="1"/>
  <c r="BB700" i="1"/>
  <c r="AY700" i="1"/>
  <c r="BP700" i="1"/>
  <c r="AX700" i="1"/>
  <c r="AD699" i="1"/>
  <c r="AJ699" i="1"/>
  <c r="Y699" i="1"/>
  <c r="Z699" i="1"/>
  <c r="AA699" i="1"/>
  <c r="AB699" i="1" s="1"/>
  <c r="AM699" i="1"/>
  <c r="AE699" i="1"/>
  <c r="AF699" i="1"/>
  <c r="AG699" i="1"/>
  <c r="AH699" i="1" s="1"/>
  <c r="AK699" i="1"/>
  <c r="AL699" i="1"/>
  <c r="AQ699" i="1"/>
  <c r="AP699" i="1"/>
  <c r="AR699" i="1"/>
  <c r="AS699" i="1"/>
  <c r="AT699" i="1" s="1"/>
  <c r="AV699" i="1"/>
  <c r="AW699" i="1"/>
  <c r="AX699" i="1"/>
  <c r="AY699" i="1"/>
  <c r="AZ699" i="1" s="1"/>
  <c r="BB699" i="1"/>
  <c r="BD699" i="1"/>
  <c r="BE699" i="1"/>
  <c r="BF699" i="1" s="1"/>
  <c r="BH699" i="1"/>
  <c r="BK699" i="1" s="1"/>
  <c r="BW699" i="1"/>
  <c r="BZ699" i="1"/>
  <c r="CA699" i="1"/>
  <c r="CB699" i="1"/>
  <c r="CC699" i="1"/>
  <c r="CD699" i="1" s="1"/>
  <c r="K699" i="1"/>
  <c r="M699" i="1"/>
  <c r="N699" i="1"/>
  <c r="O699" i="1" s="1"/>
  <c r="P699" i="1"/>
  <c r="R699" i="1"/>
  <c r="S699" i="1"/>
  <c r="T699" i="1"/>
  <c r="U699" i="1"/>
  <c r="V699" i="1" s="1"/>
  <c r="CG699" i="1"/>
  <c r="BJ699" i="1"/>
  <c r="CI699" i="1"/>
  <c r="BC699" i="1"/>
  <c r="BI699" i="1"/>
  <c r="X699" i="1"/>
  <c r="BN699" i="1"/>
  <c r="BO699" i="1"/>
  <c r="BP699" i="1"/>
  <c r="BQ699" i="1"/>
  <c r="BR699" i="1" s="1"/>
  <c r="BT699" i="1"/>
  <c r="BU699" i="1"/>
  <c r="BV699" i="1"/>
  <c r="AG698" i="1"/>
  <c r="AP698" i="1"/>
  <c r="AM698" i="1"/>
  <c r="AE698" i="1"/>
  <c r="Z698" i="1"/>
  <c r="S698" i="1"/>
  <c r="P698" i="1"/>
  <c r="M698" i="1"/>
  <c r="K698" i="1"/>
  <c r="N698" i="1"/>
  <c r="O698" i="1" s="1"/>
  <c r="T698" i="1"/>
  <c r="Y698" i="1"/>
  <c r="AF698" i="1"/>
  <c r="AL698" i="1"/>
  <c r="AR698" i="1"/>
  <c r="CI698" i="1"/>
  <c r="AK698" i="1"/>
  <c r="CG698" i="1"/>
  <c r="CJ698" i="1" s="1"/>
  <c r="CC698" i="1"/>
  <c r="CB698" i="1"/>
  <c r="CA698" i="1"/>
  <c r="BZ698" i="1"/>
  <c r="BW698" i="1"/>
  <c r="BV698" i="1"/>
  <c r="BU698" i="1"/>
  <c r="BT698" i="1"/>
  <c r="BQ698" i="1"/>
  <c r="BP698" i="1"/>
  <c r="BO698" i="1"/>
  <c r="BN698" i="1"/>
  <c r="BJ698" i="1"/>
  <c r="BI698" i="1"/>
  <c r="BH698" i="1"/>
  <c r="BK698" i="1" s="1"/>
  <c r="BL698" i="1" s="1"/>
  <c r="BE698" i="1"/>
  <c r="BD698" i="1"/>
  <c r="BC698" i="1"/>
  <c r="AY698" i="1"/>
  <c r="AX698" i="1"/>
  <c r="AW698" i="1"/>
  <c r="AV698" i="1"/>
  <c r="AS698" i="1"/>
  <c r="AT698" i="1" s="1"/>
  <c r="BB698" i="1"/>
  <c r="R698" i="1"/>
  <c r="U698" i="1"/>
  <c r="V698" i="1" s="1"/>
  <c r="X698" i="1"/>
  <c r="AA698" i="1"/>
  <c r="AB698" i="1" s="1"/>
  <c r="AD698" i="1"/>
  <c r="AJ698" i="1"/>
  <c r="AQ698" i="1"/>
  <c r="P697" i="1"/>
  <c r="AY697" i="1"/>
  <c r="AV697" i="1"/>
  <c r="T697" i="1"/>
  <c r="AS697" i="1"/>
  <c r="AP697" i="1"/>
  <c r="AM697" i="1"/>
  <c r="AJ697" i="1"/>
  <c r="AG697" i="1"/>
  <c r="Y697" i="1"/>
  <c r="U697" i="1"/>
  <c r="V697" i="1" s="1"/>
  <c r="S697" i="1"/>
  <c r="AL697" i="1"/>
  <c r="AF697" i="1"/>
  <c r="K697" i="1"/>
  <c r="N697" i="1"/>
  <c r="BN697" i="1"/>
  <c r="BP697" i="1"/>
  <c r="M697" i="1"/>
  <c r="BT697" i="1"/>
  <c r="BU697" i="1"/>
  <c r="BW697" i="1"/>
  <c r="CA697" i="1"/>
  <c r="AW697" i="1"/>
  <c r="AQ697" i="1"/>
  <c r="AK697" i="1"/>
  <c r="AE697" i="1"/>
  <c r="Z697" i="1"/>
  <c r="AX697" i="1"/>
  <c r="BC697" i="1"/>
  <c r="BJ697" i="1"/>
  <c r="CI697" i="1"/>
  <c r="CG697" i="1"/>
  <c r="CJ697" i="1" s="1"/>
  <c r="CC697" i="1"/>
  <c r="CB697" i="1"/>
  <c r="BZ697" i="1"/>
  <c r="BV697" i="1"/>
  <c r="BQ697" i="1"/>
  <c r="BR697" i="1" s="1"/>
  <c r="R697" i="1"/>
  <c r="X697" i="1"/>
  <c r="AA697" i="1"/>
  <c r="AB697" i="1" s="1"/>
  <c r="AD697" i="1"/>
  <c r="BO697" i="1"/>
  <c r="BI697" i="1"/>
  <c r="BD697" i="1"/>
  <c r="AR697" i="1"/>
  <c r="BH697" i="1"/>
  <c r="BK697" i="1" s="1"/>
  <c r="BL697" i="1" s="1"/>
  <c r="BE697" i="1"/>
  <c r="BF697" i="1" s="1"/>
  <c r="BB697" i="1"/>
  <c r="BP696" i="1"/>
  <c r="BT696" i="1"/>
  <c r="BV696" i="1"/>
  <c r="BZ696" i="1"/>
  <c r="CB696" i="1"/>
  <c r="S696" i="1"/>
  <c r="X696" i="1"/>
  <c r="AA696" i="1"/>
  <c r="AF696" i="1"/>
  <c r="AL696" i="1"/>
  <c r="BI696" i="1"/>
  <c r="CI696" i="1"/>
  <c r="AR696" i="1"/>
  <c r="BD696" i="1"/>
  <c r="K696" i="1"/>
  <c r="M696" i="1"/>
  <c r="P696" i="1"/>
  <c r="U696" i="1"/>
  <c r="Y696" i="1"/>
  <c r="AD696" i="1"/>
  <c r="AK696" i="1"/>
  <c r="AQ696" i="1"/>
  <c r="AW696" i="1"/>
  <c r="N696" i="1"/>
  <c r="O696" i="1" s="1"/>
  <c r="BB696" i="1"/>
  <c r="BE696" i="1"/>
  <c r="BF696" i="1" s="1"/>
  <c r="BN696" i="1"/>
  <c r="BJ696" i="1"/>
  <c r="BO696" i="1"/>
  <c r="BQ696" i="1"/>
  <c r="BR696" i="1" s="1"/>
  <c r="AP696" i="1"/>
  <c r="AS696" i="1"/>
  <c r="AT696" i="1" s="1"/>
  <c r="AV696" i="1"/>
  <c r="BC696" i="1"/>
  <c r="BH696" i="1"/>
  <c r="BK696" i="1" s="1"/>
  <c r="BL696" i="1" s="1"/>
  <c r="BU696" i="1"/>
  <c r="CC696" i="1"/>
  <c r="CD696" i="1" s="1"/>
  <c r="AY696" i="1"/>
  <c r="CG696" i="1"/>
  <c r="CJ696" i="1" s="1"/>
  <c r="BW696" i="1"/>
  <c r="BX696" i="1" s="1"/>
  <c r="CA696" i="1"/>
  <c r="R696" i="1"/>
  <c r="T696" i="1"/>
  <c r="AX696" i="1"/>
  <c r="Z696" i="1"/>
  <c r="AE696" i="1"/>
  <c r="AG696" i="1"/>
  <c r="AH696" i="1" s="1"/>
  <c r="AJ696" i="1"/>
  <c r="AM696" i="1"/>
  <c r="AN696" i="1" s="1"/>
  <c r="S695" i="1"/>
  <c r="M695" i="1"/>
  <c r="N695" i="1"/>
  <c r="O695" i="1" s="1"/>
  <c r="T695" i="1"/>
  <c r="Y695" i="1"/>
  <c r="AA695" i="1"/>
  <c r="AD695" i="1"/>
  <c r="AF695" i="1"/>
  <c r="AK695" i="1"/>
  <c r="AR695" i="1"/>
  <c r="AW695" i="1"/>
  <c r="CB695" i="1"/>
  <c r="BI695" i="1"/>
  <c r="BN695" i="1"/>
  <c r="BQ695" i="1"/>
  <c r="BD695" i="1"/>
  <c r="P695" i="1"/>
  <c r="AV695" i="1"/>
  <c r="AS695" i="1"/>
  <c r="AT695" i="1" s="1"/>
  <c r="AP695" i="1"/>
  <c r="AM695" i="1"/>
  <c r="AJ695" i="1"/>
  <c r="BP695" i="1"/>
  <c r="BH695" i="1"/>
  <c r="BK695" i="1" s="1"/>
  <c r="BT695" i="1"/>
  <c r="BC695" i="1"/>
  <c r="AX695" i="1"/>
  <c r="AQ695" i="1"/>
  <c r="AL695" i="1"/>
  <c r="AG695" i="1"/>
  <c r="AH695" i="1" s="1"/>
  <c r="AE695" i="1"/>
  <c r="X695" i="1"/>
  <c r="U695" i="1"/>
  <c r="V695" i="1" s="1"/>
  <c r="R695" i="1"/>
  <c r="K695" i="1"/>
  <c r="BE695" i="1"/>
  <c r="BF695" i="1" s="1"/>
  <c r="BV695" i="1"/>
  <c r="BZ695" i="1"/>
  <c r="BO695" i="1"/>
  <c r="CC695" i="1"/>
  <c r="CD695" i="1" s="1"/>
  <c r="CG695" i="1"/>
  <c r="CI695" i="1" s="1"/>
  <c r="CJ695" i="1" s="1"/>
  <c r="CA695" i="1"/>
  <c r="BW695" i="1"/>
  <c r="BX695" i="1" s="1"/>
  <c r="BU695" i="1"/>
  <c r="Z695" i="1"/>
  <c r="BJ695" i="1"/>
  <c r="BB695" i="1"/>
  <c r="AY695" i="1"/>
  <c r="AZ695" i="1" s="1"/>
  <c r="CB694" i="1"/>
  <c r="BZ694" i="1"/>
  <c r="BV694" i="1"/>
  <c r="BT694" i="1"/>
  <c r="BQ694" i="1"/>
  <c r="BO694" i="1"/>
  <c r="BH694" i="1"/>
  <c r="BK694" i="1" s="1"/>
  <c r="BD694" i="1"/>
  <c r="AX694" i="1"/>
  <c r="AR694" i="1"/>
  <c r="AL694" i="1"/>
  <c r="AG694" i="1"/>
  <c r="AD694" i="1"/>
  <c r="AA694" i="1"/>
  <c r="X694" i="1"/>
  <c r="U694" i="1"/>
  <c r="S694" i="1"/>
  <c r="P694" i="1"/>
  <c r="M694" i="1"/>
  <c r="AW694" i="1"/>
  <c r="AY694" i="1"/>
  <c r="AZ694" i="1" s="1"/>
  <c r="BC694" i="1"/>
  <c r="K694" i="1"/>
  <c r="N694" i="1"/>
  <c r="O694" i="1" s="1"/>
  <c r="T694" i="1"/>
  <c r="Y694" i="1"/>
  <c r="AE694" i="1"/>
  <c r="AF694" i="1"/>
  <c r="AK694" i="1"/>
  <c r="AM694" i="1"/>
  <c r="AN694" i="1" s="1"/>
  <c r="AP694" i="1"/>
  <c r="AS694" i="1"/>
  <c r="AT694" i="1" s="1"/>
  <c r="AV694" i="1"/>
  <c r="BB694" i="1"/>
  <c r="BE694" i="1"/>
  <c r="BF694" i="1" s="1"/>
  <c r="BI694" i="1"/>
  <c r="BJ694" i="1"/>
  <c r="BN694" i="1"/>
  <c r="BP694" i="1"/>
  <c r="BU694" i="1"/>
  <c r="BW694" i="1"/>
  <c r="BX694" i="1" s="1"/>
  <c r="CA694" i="1"/>
  <c r="CC694" i="1"/>
  <c r="CD694" i="1" s="1"/>
  <c r="CG694" i="1"/>
  <c r="CI694" i="1" s="1"/>
  <c r="CJ694" i="1" s="1"/>
  <c r="CN694" i="1" s="1"/>
  <c r="CQ694" i="1" s="1"/>
  <c r="AQ694" i="1"/>
  <c r="AJ694" i="1"/>
  <c r="R694" i="1"/>
  <c r="Z694" i="1"/>
  <c r="AQ693" i="1"/>
  <c r="AP693" i="1"/>
  <c r="AK693" i="1"/>
  <c r="AG693" i="1"/>
  <c r="AE693" i="1"/>
  <c r="AD693" i="1"/>
  <c r="Z693" i="1"/>
  <c r="BQ693" i="1"/>
  <c r="K693" i="1"/>
  <c r="M693" i="1"/>
  <c r="X693" i="1"/>
  <c r="BN693" i="1"/>
  <c r="BI693" i="1"/>
  <c r="BE693" i="1"/>
  <c r="BD693" i="1"/>
  <c r="N693" i="1"/>
  <c r="O693" i="1" s="1"/>
  <c r="BB693" i="1"/>
  <c r="P693" i="1"/>
  <c r="R693" i="1"/>
  <c r="S693" i="1"/>
  <c r="U693" i="1"/>
  <c r="Y693" i="1"/>
  <c r="AA693" i="1"/>
  <c r="AB693" i="1" s="1"/>
  <c r="AF693" i="1"/>
  <c r="AJ693" i="1"/>
  <c r="AL693" i="1"/>
  <c r="AM693" i="1"/>
  <c r="AN693" i="1" s="1"/>
  <c r="CI693" i="1"/>
  <c r="AR693" i="1"/>
  <c r="AS693" i="1"/>
  <c r="AT693" i="1" s="1"/>
  <c r="AV693" i="1"/>
  <c r="BC693" i="1"/>
  <c r="BH693" i="1"/>
  <c r="BK693" i="1" s="1"/>
  <c r="BJ693" i="1"/>
  <c r="BO693" i="1"/>
  <c r="BP693" i="1"/>
  <c r="BT693" i="1"/>
  <c r="T693" i="1"/>
  <c r="BU693" i="1"/>
  <c r="BV693" i="1"/>
  <c r="BW693" i="1"/>
  <c r="BX693" i="1" s="1"/>
  <c r="BZ693" i="1"/>
  <c r="CA693" i="1"/>
  <c r="CB693" i="1"/>
  <c r="CC693" i="1"/>
  <c r="CD693" i="1" s="1"/>
  <c r="CG693" i="1"/>
  <c r="CJ693" i="1" s="1"/>
  <c r="AY693" i="1"/>
  <c r="AW693" i="1"/>
  <c r="AX693" i="1"/>
  <c r="BD692" i="1"/>
  <c r="K692" i="1"/>
  <c r="M692" i="1"/>
  <c r="N692" i="1"/>
  <c r="O692" i="1" s="1"/>
  <c r="AG692" i="1"/>
  <c r="BC692" i="1"/>
  <c r="BP692" i="1"/>
  <c r="BE692" i="1"/>
  <c r="BF692" i="1" s="1"/>
  <c r="BH692" i="1"/>
  <c r="BK692" i="1" s="1"/>
  <c r="BJ692" i="1"/>
  <c r="BN692" i="1"/>
  <c r="BO692" i="1"/>
  <c r="BB692" i="1"/>
  <c r="BQ692" i="1"/>
  <c r="BR692" i="1" s="1"/>
  <c r="AY692" i="1"/>
  <c r="BI692" i="1"/>
  <c r="AX692" i="1"/>
  <c r="AW692" i="1"/>
  <c r="AV692" i="1"/>
  <c r="AS692" i="1"/>
  <c r="AR692" i="1"/>
  <c r="AQ692" i="1"/>
  <c r="AP692" i="1"/>
  <c r="AL692" i="1"/>
  <c r="AK692" i="1"/>
  <c r="AJ692" i="1"/>
  <c r="AF692" i="1"/>
  <c r="AE692" i="1"/>
  <c r="AD692" i="1"/>
  <c r="AA692" i="1"/>
  <c r="Z692" i="1"/>
  <c r="Y692" i="1"/>
  <c r="X692" i="1"/>
  <c r="BU692" i="1"/>
  <c r="BV692" i="1"/>
  <c r="BW692" i="1"/>
  <c r="BX692" i="1" s="1"/>
  <c r="BZ692" i="1"/>
  <c r="AM692" i="1"/>
  <c r="AN692" i="1" s="1"/>
  <c r="T692" i="1"/>
  <c r="S692" i="1"/>
  <c r="U692" i="1"/>
  <c r="V692" i="1" s="1"/>
  <c r="R692" i="1"/>
  <c r="CB692" i="1"/>
  <c r="CC692" i="1"/>
  <c r="CD692" i="1" s="1"/>
  <c r="CG692" i="1"/>
  <c r="CI692" i="1"/>
  <c r="P692" i="1"/>
  <c r="BT692" i="1"/>
  <c r="CA692" i="1"/>
  <c r="BI691" i="1"/>
  <c r="BH691" i="1"/>
  <c r="BK691" i="1" s="1"/>
  <c r="BE691" i="1"/>
  <c r="BC691" i="1"/>
  <c r="BB691" i="1"/>
  <c r="AY691" i="1"/>
  <c r="AX691" i="1"/>
  <c r="AW691" i="1"/>
  <c r="AV691" i="1"/>
  <c r="AS691" i="1"/>
  <c r="AR691" i="1"/>
  <c r="AQ691" i="1"/>
  <c r="AP691" i="1"/>
  <c r="AM691" i="1"/>
  <c r="AL691" i="1"/>
  <c r="AK691" i="1"/>
  <c r="AJ691" i="1"/>
  <c r="AG691" i="1"/>
  <c r="AF691" i="1"/>
  <c r="AE691" i="1"/>
  <c r="AD691" i="1"/>
  <c r="AA691" i="1"/>
  <c r="Z691" i="1"/>
  <c r="Y691" i="1"/>
  <c r="U691" i="1"/>
  <c r="S691" i="1"/>
  <c r="N691" i="1"/>
  <c r="BD691" i="1"/>
  <c r="X691" i="1"/>
  <c r="T691" i="1"/>
  <c r="R691" i="1"/>
  <c r="P691" i="1"/>
  <c r="M691" i="1"/>
  <c r="K691" i="1"/>
  <c r="CG691" i="1"/>
  <c r="CI691" i="1" s="1"/>
  <c r="CJ691" i="1" s="1"/>
  <c r="CN691" i="1" s="1"/>
  <c r="CQ691" i="1" s="1"/>
  <c r="CC691" i="1"/>
  <c r="CB691" i="1"/>
  <c r="CA691" i="1"/>
  <c r="BZ691" i="1"/>
  <c r="BW691" i="1"/>
  <c r="BV691" i="1"/>
  <c r="BU691" i="1"/>
  <c r="BT691" i="1"/>
  <c r="BQ691" i="1"/>
  <c r="BP691" i="1"/>
  <c r="BO691" i="1"/>
  <c r="BN691" i="1"/>
  <c r="BJ691" i="1"/>
  <c r="BV690" i="1"/>
  <c r="CA690" i="1"/>
  <c r="CI690" i="1"/>
  <c r="BO690" i="1"/>
  <c r="N690" i="1"/>
  <c r="BE690" i="1"/>
  <c r="BN690" i="1"/>
  <c r="BQ690" i="1"/>
  <c r="AX690" i="1"/>
  <c r="BW690" i="1"/>
  <c r="BX690" i="1" s="1"/>
  <c r="CB690" i="1"/>
  <c r="CC690" i="1"/>
  <c r="CD690" i="1" s="1"/>
  <c r="M690" i="1"/>
  <c r="R690" i="1"/>
  <c r="U690" i="1"/>
  <c r="X690" i="1"/>
  <c r="AA690" i="1"/>
  <c r="AD690" i="1"/>
  <c r="AG690" i="1"/>
  <c r="AJ690" i="1"/>
  <c r="AQ690" i="1"/>
  <c r="AW690" i="1"/>
  <c r="BU690" i="1"/>
  <c r="BZ690" i="1"/>
  <c r="T690" i="1"/>
  <c r="Z690" i="1"/>
  <c r="AE690" i="1"/>
  <c r="AL690" i="1"/>
  <c r="AR690" i="1"/>
  <c r="CG690" i="1"/>
  <c r="CJ690" i="1" s="1"/>
  <c r="BP690" i="1"/>
  <c r="BJ690" i="1"/>
  <c r="BH690" i="1"/>
  <c r="BK690" i="1" s="1"/>
  <c r="BL690" i="1" s="1"/>
  <c r="BD690" i="1"/>
  <c r="AY690" i="1"/>
  <c r="AZ690" i="1" s="1"/>
  <c r="AV690" i="1"/>
  <c r="AS690" i="1"/>
  <c r="AT690" i="1" s="1"/>
  <c r="BT690" i="1"/>
  <c r="AM690" i="1"/>
  <c r="AN690" i="1" s="1"/>
  <c r="AK690" i="1"/>
  <c r="AF690" i="1"/>
  <c r="Y690" i="1"/>
  <c r="S690" i="1"/>
  <c r="AP690" i="1"/>
  <c r="K690" i="1"/>
  <c r="BI690" i="1"/>
  <c r="BC690" i="1"/>
  <c r="BB690" i="1"/>
  <c r="P690" i="1"/>
  <c r="AY689" i="1"/>
  <c r="BB689" i="1"/>
  <c r="K689" i="1"/>
  <c r="N689" i="1"/>
  <c r="T689" i="1"/>
  <c r="Y689" i="1"/>
  <c r="AE689" i="1"/>
  <c r="AK689" i="1"/>
  <c r="AQ689" i="1"/>
  <c r="AS689" i="1"/>
  <c r="R689" i="1"/>
  <c r="Z689" i="1"/>
  <c r="AA689" i="1"/>
  <c r="AB689" i="1" s="1"/>
  <c r="AD689" i="1"/>
  <c r="AV689" i="1"/>
  <c r="BD689" i="1"/>
  <c r="BH689" i="1"/>
  <c r="BK689" i="1" s="1"/>
  <c r="BN689" i="1"/>
  <c r="BO689" i="1"/>
  <c r="BQ689" i="1"/>
  <c r="BT689" i="1"/>
  <c r="BU689" i="1"/>
  <c r="BV689" i="1"/>
  <c r="BW689" i="1"/>
  <c r="BX689" i="1" s="1"/>
  <c r="BZ689" i="1"/>
  <c r="CA689" i="1"/>
  <c r="CB689" i="1"/>
  <c r="CC689" i="1"/>
  <c r="CD689" i="1" s="1"/>
  <c r="CG689" i="1"/>
  <c r="CI689" i="1"/>
  <c r="AG689" i="1"/>
  <c r="AJ689" i="1"/>
  <c r="AM689" i="1"/>
  <c r="AW689" i="1"/>
  <c r="AP689" i="1"/>
  <c r="BP689" i="1"/>
  <c r="BJ689" i="1"/>
  <c r="BI689" i="1"/>
  <c r="BE689" i="1"/>
  <c r="BF689" i="1" s="1"/>
  <c r="BC689" i="1"/>
  <c r="AX689" i="1"/>
  <c r="AR689" i="1"/>
  <c r="AL689" i="1"/>
  <c r="AF689" i="1"/>
  <c r="X689" i="1"/>
  <c r="U689" i="1"/>
  <c r="V689" i="1" s="1"/>
  <c r="S689" i="1"/>
  <c r="P689" i="1"/>
  <c r="M689" i="1"/>
  <c r="CB688" i="1"/>
  <c r="P688" i="1"/>
  <c r="R688" i="1"/>
  <c r="T688" i="1"/>
  <c r="X688" i="1"/>
  <c r="Z688" i="1"/>
  <c r="AD688" i="1"/>
  <c r="AF688" i="1"/>
  <c r="AJ688" i="1"/>
  <c r="CA688" i="1"/>
  <c r="BZ688" i="1"/>
  <c r="BW688" i="1"/>
  <c r="BV688" i="1"/>
  <c r="BU688" i="1"/>
  <c r="BT688" i="1"/>
  <c r="BQ688" i="1"/>
  <c r="BP688" i="1"/>
  <c r="BO688" i="1"/>
  <c r="BN688" i="1"/>
  <c r="BJ688" i="1"/>
  <c r="BE688" i="1"/>
  <c r="BC688" i="1"/>
  <c r="AY688" i="1"/>
  <c r="AW688" i="1"/>
  <c r="AS688" i="1"/>
  <c r="AQ688" i="1"/>
  <c r="AM688" i="1"/>
  <c r="AL688" i="1"/>
  <c r="AP688" i="1"/>
  <c r="AR688" i="1"/>
  <c r="AK688" i="1"/>
  <c r="AG688" i="1"/>
  <c r="AH688" i="1" s="1"/>
  <c r="CC688" i="1"/>
  <c r="CD688" i="1" s="1"/>
  <c r="BH688" i="1"/>
  <c r="BK688" i="1" s="1"/>
  <c r="BL688" i="1" s="1"/>
  <c r="AE688" i="1"/>
  <c r="AA688" i="1"/>
  <c r="AB688" i="1" s="1"/>
  <c r="Y688" i="1"/>
  <c r="U688" i="1"/>
  <c r="V688" i="1" s="1"/>
  <c r="S688" i="1"/>
  <c r="N688" i="1"/>
  <c r="M688" i="1"/>
  <c r="AV688" i="1"/>
  <c r="AX688" i="1"/>
  <c r="BB688" i="1"/>
  <c r="BD688" i="1"/>
  <c r="BI688" i="1"/>
  <c r="CI688" i="1"/>
  <c r="CG688" i="1"/>
  <c r="CJ688" i="1" s="1"/>
  <c r="Z687" i="1"/>
  <c r="AD687" i="1"/>
  <c r="AF687" i="1"/>
  <c r="BQ687" i="1"/>
  <c r="BU687" i="1"/>
  <c r="CB687" i="1"/>
  <c r="AG687" i="1"/>
  <c r="AH687" i="1" s="1"/>
  <c r="N687" i="1"/>
  <c r="P687" i="1"/>
  <c r="R687" i="1"/>
  <c r="U687" i="1"/>
  <c r="Y687" i="1"/>
  <c r="AA687" i="1"/>
  <c r="AB687" i="1" s="1"/>
  <c r="AE687" i="1"/>
  <c r="AJ687" i="1"/>
  <c r="AL687" i="1"/>
  <c r="AQ687" i="1"/>
  <c r="AS687" i="1"/>
  <c r="BH687" i="1"/>
  <c r="BK687" i="1" s="1"/>
  <c r="AW687" i="1"/>
  <c r="AY687" i="1"/>
  <c r="BD687" i="1"/>
  <c r="BE687" i="1"/>
  <c r="BF687" i="1" s="1"/>
  <c r="BJ687" i="1"/>
  <c r="AV687" i="1"/>
  <c r="BI687" i="1"/>
  <c r="BO687" i="1"/>
  <c r="BN687" i="1"/>
  <c r="BP687" i="1"/>
  <c r="BT687" i="1"/>
  <c r="BV687" i="1"/>
  <c r="BW687" i="1"/>
  <c r="BX687" i="1" s="1"/>
  <c r="BZ687" i="1"/>
  <c r="CA687" i="1"/>
  <c r="AR687" i="1"/>
  <c r="AP687" i="1"/>
  <c r="AM687" i="1"/>
  <c r="AN687" i="1" s="1"/>
  <c r="X687" i="1"/>
  <c r="AX687" i="1"/>
  <c r="CC687" i="1"/>
  <c r="CD687" i="1" s="1"/>
  <c r="BB687" i="1"/>
  <c r="CG687" i="1"/>
  <c r="CI687" i="1"/>
  <c r="AK687" i="1"/>
  <c r="K687" i="1"/>
  <c r="M687" i="1"/>
  <c r="S687" i="1"/>
  <c r="T687" i="1"/>
  <c r="BC687" i="1"/>
  <c r="CB686" i="1"/>
  <c r="CC686" i="1"/>
  <c r="CD686" i="1" s="1"/>
  <c r="CG686" i="1"/>
  <c r="CI686" i="1"/>
  <c r="U686" i="1"/>
  <c r="X686" i="1"/>
  <c r="Y686" i="1"/>
  <c r="Z686" i="1"/>
  <c r="AA686" i="1"/>
  <c r="AB686" i="1" s="1"/>
  <c r="AD686" i="1"/>
  <c r="AF686" i="1"/>
  <c r="AG686" i="1"/>
  <c r="AH686" i="1" s="1"/>
  <c r="AJ686" i="1"/>
  <c r="AK686" i="1"/>
  <c r="AL686" i="1"/>
  <c r="AM686" i="1"/>
  <c r="AN686" i="1" s="1"/>
  <c r="AP686" i="1"/>
  <c r="AQ686" i="1"/>
  <c r="AR686" i="1"/>
  <c r="AS686" i="1"/>
  <c r="AT686" i="1" s="1"/>
  <c r="AV686" i="1"/>
  <c r="AW686" i="1"/>
  <c r="AE686" i="1"/>
  <c r="P686" i="1"/>
  <c r="R686" i="1"/>
  <c r="S686" i="1"/>
  <c r="T686" i="1"/>
  <c r="K686" i="1"/>
  <c r="AX686" i="1"/>
  <c r="AY686" i="1"/>
  <c r="AZ686" i="1" s="1"/>
  <c r="BB686" i="1"/>
  <c r="M686" i="1"/>
  <c r="N686" i="1"/>
  <c r="O686" i="1" s="1"/>
  <c r="BC686" i="1"/>
  <c r="BD686" i="1"/>
  <c r="BE686" i="1"/>
  <c r="BF686" i="1" s="1"/>
  <c r="BH686" i="1"/>
  <c r="BK686" i="1" s="1"/>
  <c r="BI686" i="1"/>
  <c r="BJ686" i="1"/>
  <c r="BN686" i="1"/>
  <c r="BO686" i="1"/>
  <c r="BP686" i="1"/>
  <c r="BQ686" i="1"/>
  <c r="BR686" i="1" s="1"/>
  <c r="BT686" i="1"/>
  <c r="BU686" i="1"/>
  <c r="BV686" i="1"/>
  <c r="BW686" i="1"/>
  <c r="BX686" i="1" s="1"/>
  <c r="BZ686" i="1"/>
  <c r="CA686" i="1"/>
  <c r="Y685" i="1"/>
  <c r="BP685" i="1"/>
  <c r="AY685" i="1"/>
  <c r="AW685" i="1"/>
  <c r="AR685" i="1"/>
  <c r="AP685" i="1"/>
  <c r="AL685" i="1"/>
  <c r="AJ685" i="1"/>
  <c r="AF685" i="1"/>
  <c r="AD685" i="1"/>
  <c r="AA685" i="1"/>
  <c r="CB685" i="1"/>
  <c r="U685" i="1"/>
  <c r="BC685" i="1"/>
  <c r="M685" i="1"/>
  <c r="K685" i="1"/>
  <c r="BE685" i="1"/>
  <c r="BI685" i="1"/>
  <c r="S685" i="1"/>
  <c r="BV685" i="1"/>
  <c r="BT685" i="1"/>
  <c r="BQ685" i="1"/>
  <c r="BR685" i="1" s="1"/>
  <c r="BO685" i="1"/>
  <c r="BN685" i="1"/>
  <c r="BJ685" i="1"/>
  <c r="BH685" i="1"/>
  <c r="BK685" i="1" s="1"/>
  <c r="BL685" i="1" s="1"/>
  <c r="BD685" i="1"/>
  <c r="BB685" i="1"/>
  <c r="AX685" i="1"/>
  <c r="AV685" i="1"/>
  <c r="AS685" i="1"/>
  <c r="AT685" i="1" s="1"/>
  <c r="AQ685" i="1"/>
  <c r="AM685" i="1"/>
  <c r="AN685" i="1" s="1"/>
  <c r="AK685" i="1"/>
  <c r="AG685" i="1"/>
  <c r="AH685" i="1" s="1"/>
  <c r="AE685" i="1"/>
  <c r="Z685" i="1"/>
  <c r="X685" i="1"/>
  <c r="T685" i="1"/>
  <c r="R685" i="1"/>
  <c r="P685" i="1"/>
  <c r="N685" i="1"/>
  <c r="O685" i="1" s="1"/>
  <c r="BU685" i="1"/>
  <c r="CG685" i="1"/>
  <c r="CI685" i="1" s="1"/>
  <c r="CJ685" i="1" s="1"/>
  <c r="CN685" i="1" s="1"/>
  <c r="CQ685" i="1" s="1"/>
  <c r="CC685" i="1"/>
  <c r="CD685" i="1" s="1"/>
  <c r="CA685" i="1"/>
  <c r="BZ685" i="1"/>
  <c r="BW685" i="1"/>
  <c r="BX685" i="1" s="1"/>
  <c r="BD684" i="1"/>
  <c r="BB684" i="1"/>
  <c r="P684" i="1"/>
  <c r="N684" i="1"/>
  <c r="AV684" i="1"/>
  <c r="CG684" i="1"/>
  <c r="CI684" i="1" s="1"/>
  <c r="CJ684" i="1" s="1"/>
  <c r="CN684" i="1" s="1"/>
  <c r="CQ684" i="1" s="1"/>
  <c r="CC684" i="1"/>
  <c r="CB684" i="1"/>
  <c r="AG684" i="1"/>
  <c r="BH684" i="1"/>
  <c r="BK684" i="1" s="1"/>
  <c r="CA684" i="1"/>
  <c r="BZ684" i="1"/>
  <c r="BW684" i="1"/>
  <c r="BV684" i="1"/>
  <c r="BU684" i="1"/>
  <c r="BT684" i="1"/>
  <c r="BQ684" i="1"/>
  <c r="BP684" i="1"/>
  <c r="BN684" i="1"/>
  <c r="BJ684" i="1"/>
  <c r="BI684" i="1"/>
  <c r="BE684" i="1"/>
  <c r="BF684" i="1" s="1"/>
  <c r="BC684" i="1"/>
  <c r="AY684" i="1"/>
  <c r="AW684" i="1"/>
  <c r="AR684" i="1"/>
  <c r="AP684" i="1"/>
  <c r="AK684" i="1"/>
  <c r="AX684" i="1"/>
  <c r="AD684" i="1"/>
  <c r="Z684" i="1"/>
  <c r="X684" i="1"/>
  <c r="U684" i="1"/>
  <c r="S684" i="1"/>
  <c r="M684" i="1"/>
  <c r="AL684" i="1"/>
  <c r="K684" i="1"/>
  <c r="BO684" i="1"/>
  <c r="AS684" i="1"/>
  <c r="AT684" i="1" s="1"/>
  <c r="AQ684" i="1"/>
  <c r="AM684" i="1"/>
  <c r="AN684" i="1" s="1"/>
  <c r="AJ684" i="1"/>
  <c r="AF684" i="1"/>
  <c r="AE684" i="1"/>
  <c r="AA684" i="1"/>
  <c r="AB684" i="1" s="1"/>
  <c r="Y684" i="1"/>
  <c r="T684" i="1"/>
  <c r="R684" i="1"/>
  <c r="S683" i="1"/>
  <c r="M683" i="1"/>
  <c r="AR683" i="1"/>
  <c r="K683" i="1"/>
  <c r="N683" i="1"/>
  <c r="O683" i="1" s="1"/>
  <c r="P683" i="1"/>
  <c r="R683" i="1"/>
  <c r="T683" i="1"/>
  <c r="X683" i="1"/>
  <c r="Z683" i="1"/>
  <c r="AE683" i="1"/>
  <c r="AG683" i="1"/>
  <c r="AJ683" i="1"/>
  <c r="AK683" i="1"/>
  <c r="AL683" i="1"/>
  <c r="AM683" i="1"/>
  <c r="AN683" i="1" s="1"/>
  <c r="AP683" i="1"/>
  <c r="AQ683" i="1"/>
  <c r="AS683" i="1"/>
  <c r="AT683" i="1" s="1"/>
  <c r="AV683" i="1"/>
  <c r="AW683" i="1"/>
  <c r="AX683" i="1"/>
  <c r="AY683" i="1"/>
  <c r="AZ683" i="1" s="1"/>
  <c r="BB683" i="1"/>
  <c r="BC683" i="1"/>
  <c r="BD683" i="1"/>
  <c r="BE683" i="1"/>
  <c r="BF683" i="1" s="1"/>
  <c r="BH683" i="1"/>
  <c r="BK683" i="1" s="1"/>
  <c r="BI683" i="1"/>
  <c r="BJ683" i="1"/>
  <c r="BN683" i="1"/>
  <c r="BO683" i="1"/>
  <c r="BP683" i="1"/>
  <c r="BQ683" i="1"/>
  <c r="BR683" i="1" s="1"/>
  <c r="BT683" i="1"/>
  <c r="BU683" i="1"/>
  <c r="BV683" i="1"/>
  <c r="BW683" i="1"/>
  <c r="BX683" i="1" s="1"/>
  <c r="BZ683" i="1"/>
  <c r="CA683" i="1"/>
  <c r="CB683" i="1"/>
  <c r="CC683" i="1"/>
  <c r="CD683" i="1" s="1"/>
  <c r="CG683" i="1"/>
  <c r="CI683" i="1"/>
  <c r="AF683" i="1"/>
  <c r="AD683" i="1"/>
  <c r="AA683" i="1"/>
  <c r="AB683" i="1" s="1"/>
  <c r="Y683" i="1"/>
  <c r="U683" i="1"/>
  <c r="V683" i="1" s="1"/>
  <c r="AK682" i="1"/>
  <c r="AL682" i="1"/>
  <c r="AM682" i="1"/>
  <c r="AN682" i="1" s="1"/>
  <c r="AP682" i="1"/>
  <c r="K682" i="1"/>
  <c r="M682" i="1"/>
  <c r="N682" i="1"/>
  <c r="O682" i="1" s="1"/>
  <c r="P682" i="1"/>
  <c r="R682" i="1"/>
  <c r="S682" i="1"/>
  <c r="AQ682" i="1"/>
  <c r="T682" i="1"/>
  <c r="U682" i="1"/>
  <c r="V682" i="1" s="1"/>
  <c r="X682" i="1"/>
  <c r="Y682" i="1"/>
  <c r="Z682" i="1"/>
  <c r="AA682" i="1"/>
  <c r="AB682" i="1" s="1"/>
  <c r="AD682" i="1"/>
  <c r="AE682" i="1"/>
  <c r="AF682" i="1"/>
  <c r="AG682" i="1"/>
  <c r="AH682" i="1" s="1"/>
  <c r="AJ682" i="1"/>
  <c r="AR682" i="1"/>
  <c r="AS682" i="1"/>
  <c r="AT682" i="1" s="1"/>
  <c r="AY682" i="1"/>
  <c r="AV682" i="1"/>
  <c r="AW682" i="1"/>
  <c r="AX682" i="1"/>
  <c r="BB682" i="1"/>
  <c r="BC682" i="1"/>
  <c r="BD682" i="1"/>
  <c r="BE682" i="1"/>
  <c r="BF682" i="1" s="1"/>
  <c r="BH682" i="1"/>
  <c r="BK682" i="1" s="1"/>
  <c r="BI682" i="1"/>
  <c r="BJ682" i="1"/>
  <c r="BN682" i="1"/>
  <c r="BO682" i="1"/>
  <c r="BP682" i="1"/>
  <c r="BT682" i="1"/>
  <c r="BU682" i="1"/>
  <c r="BV682" i="1"/>
  <c r="BW682" i="1"/>
  <c r="BX682" i="1" s="1"/>
  <c r="CA682" i="1"/>
  <c r="CB682" i="1"/>
  <c r="CC682" i="1"/>
  <c r="CD682" i="1" s="1"/>
  <c r="CG682" i="1"/>
  <c r="CI682" i="1" s="1"/>
  <c r="CJ682" i="1" s="1"/>
  <c r="CN682" i="1" s="1"/>
  <c r="CQ682" i="1" s="1"/>
  <c r="BQ682" i="1"/>
  <c r="BR682" i="1" s="1"/>
  <c r="BZ682" i="1"/>
  <c r="AG681" i="1"/>
  <c r="AK681" i="1"/>
  <c r="AP681" i="1"/>
  <c r="AL681" i="1"/>
  <c r="BZ681" i="1"/>
  <c r="AE681" i="1"/>
  <c r="Y681" i="1"/>
  <c r="U681" i="1"/>
  <c r="T681" i="1"/>
  <c r="P681" i="1"/>
  <c r="M681" i="1"/>
  <c r="K681" i="1"/>
  <c r="AM681" i="1"/>
  <c r="AN681" i="1" s="1"/>
  <c r="AQ681" i="1"/>
  <c r="AV681" i="1"/>
  <c r="AW681" i="1"/>
  <c r="AY681" i="1"/>
  <c r="BC681" i="1"/>
  <c r="BE681" i="1"/>
  <c r="BI681" i="1"/>
  <c r="BN681" i="1"/>
  <c r="AJ681" i="1"/>
  <c r="BT681" i="1"/>
  <c r="BW681" i="1"/>
  <c r="BV681" i="1"/>
  <c r="BU681" i="1"/>
  <c r="BQ681" i="1"/>
  <c r="BO681" i="1"/>
  <c r="BJ681" i="1"/>
  <c r="BH681" i="1"/>
  <c r="BK681" i="1" s="1"/>
  <c r="BL681" i="1" s="1"/>
  <c r="BD681" i="1"/>
  <c r="BB681" i="1"/>
  <c r="AX681" i="1"/>
  <c r="CA681" i="1"/>
  <c r="CB681" i="1"/>
  <c r="CC681" i="1"/>
  <c r="CD681" i="1" s="1"/>
  <c r="AS681" i="1"/>
  <c r="CG681" i="1"/>
  <c r="CI681" i="1" s="1"/>
  <c r="CJ681" i="1" s="1"/>
  <c r="CN681" i="1" s="1"/>
  <c r="CQ681" i="1" s="1"/>
  <c r="AR681" i="1"/>
  <c r="BP681" i="1"/>
  <c r="N681" i="1"/>
  <c r="O681" i="1" s="1"/>
  <c r="R681" i="1"/>
  <c r="S681" i="1"/>
  <c r="X681" i="1"/>
  <c r="Z681" i="1"/>
  <c r="AA681" i="1"/>
  <c r="AB681" i="1" s="1"/>
  <c r="AD681" i="1"/>
  <c r="AF681" i="1"/>
  <c r="R680" i="1"/>
  <c r="T680" i="1"/>
  <c r="Y680" i="1"/>
  <c r="AA680" i="1"/>
  <c r="AE680" i="1"/>
  <c r="AG680" i="1"/>
  <c r="AK680" i="1"/>
  <c r="AL680" i="1"/>
  <c r="AM680" i="1"/>
  <c r="AN680" i="1" s="1"/>
  <c r="AP680" i="1"/>
  <c r="AQ680" i="1"/>
  <c r="AR680" i="1"/>
  <c r="AS680" i="1"/>
  <c r="AT680" i="1" s="1"/>
  <c r="AV680" i="1"/>
  <c r="AW680" i="1"/>
  <c r="BE680" i="1"/>
  <c r="BD680" i="1"/>
  <c r="BC680" i="1"/>
  <c r="CC680" i="1"/>
  <c r="CB680" i="1"/>
  <c r="CA680" i="1"/>
  <c r="BZ680" i="1"/>
  <c r="BW680" i="1"/>
  <c r="BV680" i="1"/>
  <c r="BU680" i="1"/>
  <c r="BT680" i="1"/>
  <c r="BQ680" i="1"/>
  <c r="BP680" i="1"/>
  <c r="BO680" i="1"/>
  <c r="BN680" i="1"/>
  <c r="BJ680" i="1"/>
  <c r="BI680" i="1"/>
  <c r="BH680" i="1"/>
  <c r="BK680" i="1" s="1"/>
  <c r="BL680" i="1" s="1"/>
  <c r="AX680" i="1"/>
  <c r="AY680" i="1"/>
  <c r="AZ680" i="1" s="1"/>
  <c r="BB680" i="1"/>
  <c r="CG680" i="1"/>
  <c r="CI680" i="1" s="1"/>
  <c r="CJ680" i="1" s="1"/>
  <c r="CN680" i="1" s="1"/>
  <c r="CQ680" i="1" s="1"/>
  <c r="K680" i="1"/>
  <c r="M680" i="1"/>
  <c r="S680" i="1"/>
  <c r="U680" i="1"/>
  <c r="V680" i="1" s="1"/>
  <c r="X680" i="1"/>
  <c r="Z680" i="1"/>
  <c r="AD680" i="1"/>
  <c r="AF680" i="1"/>
  <c r="AJ680" i="1"/>
  <c r="N680" i="1"/>
  <c r="O680" i="1" s="1"/>
  <c r="P680" i="1"/>
  <c r="BO679" i="1"/>
  <c r="BN679" i="1"/>
  <c r="BJ679" i="1"/>
  <c r="BI679" i="1"/>
  <c r="BB679" i="1"/>
  <c r="AX679" i="1"/>
  <c r="K679" i="1"/>
  <c r="M679" i="1"/>
  <c r="S679" i="1"/>
  <c r="U679" i="1"/>
  <c r="Z679" i="1"/>
  <c r="AA679" i="1"/>
  <c r="AB679" i="1" s="1"/>
  <c r="AE679" i="1"/>
  <c r="AG679" i="1"/>
  <c r="AK679" i="1"/>
  <c r="AM679" i="1"/>
  <c r="AQ679" i="1"/>
  <c r="AV679" i="1"/>
  <c r="AW679" i="1"/>
  <c r="AY679" i="1"/>
  <c r="AZ679" i="1" s="1"/>
  <c r="BC679" i="1"/>
  <c r="BE679" i="1"/>
  <c r="BH679" i="1"/>
  <c r="BK679" i="1" s="1"/>
  <c r="BL679" i="1" s="1"/>
  <c r="N679" i="1"/>
  <c r="O679" i="1" s="1"/>
  <c r="AJ679" i="1"/>
  <c r="BD679" i="1"/>
  <c r="AS679" i="1"/>
  <c r="AR679" i="1"/>
  <c r="AP679" i="1"/>
  <c r="AL679" i="1"/>
  <c r="AF679" i="1"/>
  <c r="AD679" i="1"/>
  <c r="Y679" i="1"/>
  <c r="X679" i="1"/>
  <c r="BZ679" i="1"/>
  <c r="T679" i="1"/>
  <c r="R679" i="1"/>
  <c r="CG679" i="1"/>
  <c r="CI679" i="1" s="1"/>
  <c r="CJ679" i="1" s="1"/>
  <c r="CN679" i="1" s="1"/>
  <c r="CQ679" i="1" s="1"/>
  <c r="CC679" i="1"/>
  <c r="CB679" i="1"/>
  <c r="CA679" i="1"/>
  <c r="P679" i="1"/>
  <c r="BW679" i="1"/>
  <c r="BV679" i="1"/>
  <c r="BU679" i="1"/>
  <c r="BT679" i="1"/>
  <c r="BQ679" i="1"/>
  <c r="BP679" i="1"/>
  <c r="BH678" i="1"/>
  <c r="BK678" i="1" s="1"/>
  <c r="BI678" i="1"/>
  <c r="BJ678" i="1"/>
  <c r="BN678" i="1"/>
  <c r="BP678" i="1"/>
  <c r="BO678" i="1"/>
  <c r="X678" i="1"/>
  <c r="CG678" i="1"/>
  <c r="CI678" i="1" s="1"/>
  <c r="CJ678" i="1" s="1"/>
  <c r="CN678" i="1" s="1"/>
  <c r="CQ678" i="1" s="1"/>
  <c r="CC678" i="1"/>
  <c r="CB678" i="1"/>
  <c r="CA678" i="1"/>
  <c r="BZ678" i="1"/>
  <c r="BW678" i="1"/>
  <c r="BV678" i="1"/>
  <c r="BU678" i="1"/>
  <c r="BQ678" i="1"/>
  <c r="BR678" i="1" s="1"/>
  <c r="N678" i="1"/>
  <c r="BT678" i="1"/>
  <c r="P678" i="1"/>
  <c r="R678" i="1"/>
  <c r="S678" i="1"/>
  <c r="T678" i="1"/>
  <c r="U678" i="1"/>
  <c r="V678" i="1" s="1"/>
  <c r="AP678" i="1"/>
  <c r="Y678" i="1"/>
  <c r="K678" i="1"/>
  <c r="Z678" i="1"/>
  <c r="AA678" i="1"/>
  <c r="AB678" i="1" s="1"/>
  <c r="AD678" i="1"/>
  <c r="AE678" i="1"/>
  <c r="AF678" i="1"/>
  <c r="AG678" i="1"/>
  <c r="AH678" i="1" s="1"/>
  <c r="M678" i="1"/>
  <c r="AJ678" i="1"/>
  <c r="AK678" i="1"/>
  <c r="AL678" i="1"/>
  <c r="AM678" i="1"/>
  <c r="AN678" i="1" s="1"/>
  <c r="AQ678" i="1"/>
  <c r="AR678" i="1"/>
  <c r="AS678" i="1"/>
  <c r="AT678" i="1" s="1"/>
  <c r="AV678" i="1"/>
  <c r="AW678" i="1"/>
  <c r="AX678" i="1"/>
  <c r="AY678" i="1"/>
  <c r="AZ678" i="1" s="1"/>
  <c r="BB678" i="1"/>
  <c r="BC678" i="1"/>
  <c r="BD678" i="1"/>
  <c r="BE678" i="1"/>
  <c r="BF678" i="1" s="1"/>
  <c r="S677" i="1"/>
  <c r="X677" i="1"/>
  <c r="Z677" i="1"/>
  <c r="AD677" i="1"/>
  <c r="AF677" i="1"/>
  <c r="AG677" i="1"/>
  <c r="AH677" i="1" s="1"/>
  <c r="N677" i="1"/>
  <c r="BN677" i="1"/>
  <c r="P677" i="1"/>
  <c r="BP677" i="1"/>
  <c r="BU677" i="1"/>
  <c r="AP677" i="1"/>
  <c r="CG677" i="1"/>
  <c r="CI677" i="1" s="1"/>
  <c r="CJ677" i="1" s="1"/>
  <c r="CN677" i="1" s="1"/>
  <c r="CQ677" i="1" s="1"/>
  <c r="CC677" i="1"/>
  <c r="AL677" i="1"/>
  <c r="AJ677" i="1"/>
  <c r="AE677" i="1"/>
  <c r="CB677" i="1"/>
  <c r="K677" i="1"/>
  <c r="AS677" i="1"/>
  <c r="AX677" i="1"/>
  <c r="AY677" i="1"/>
  <c r="AZ677" i="1" s="1"/>
  <c r="BQ677" i="1"/>
  <c r="BR677" i="1" s="1"/>
  <c r="BC677" i="1"/>
  <c r="BE677" i="1"/>
  <c r="BH677" i="1"/>
  <c r="BK677" i="1" s="1"/>
  <c r="AA677" i="1"/>
  <c r="AB677" i="1" s="1"/>
  <c r="Y677" i="1"/>
  <c r="U677" i="1"/>
  <c r="T677" i="1"/>
  <c r="M677" i="1"/>
  <c r="R677" i="1"/>
  <c r="CA677" i="1"/>
  <c r="BZ677" i="1"/>
  <c r="BW677" i="1"/>
  <c r="BV677" i="1"/>
  <c r="BT677" i="1"/>
  <c r="BO677" i="1"/>
  <c r="BJ677" i="1"/>
  <c r="BI677" i="1"/>
  <c r="BD677" i="1"/>
  <c r="BB677" i="1"/>
  <c r="AW677" i="1"/>
  <c r="AV677" i="1"/>
  <c r="AR677" i="1"/>
  <c r="AQ677" i="1"/>
  <c r="AM677" i="1"/>
  <c r="AN677" i="1" s="1"/>
  <c r="AK677" i="1"/>
  <c r="AP676" i="1"/>
  <c r="AL676" i="1"/>
  <c r="AJ676" i="1"/>
  <c r="AF676" i="1"/>
  <c r="AD676" i="1"/>
  <c r="X676" i="1"/>
  <c r="U676" i="1"/>
  <c r="S676" i="1"/>
  <c r="N676" i="1"/>
  <c r="Z676" i="1"/>
  <c r="BN676" i="1"/>
  <c r="BJ676" i="1"/>
  <c r="AE676" i="1"/>
  <c r="T676" i="1"/>
  <c r="R676" i="1"/>
  <c r="P676" i="1"/>
  <c r="M676" i="1"/>
  <c r="BI676" i="1"/>
  <c r="BE676" i="1"/>
  <c r="BC676" i="1"/>
  <c r="AY676" i="1"/>
  <c r="AW676" i="1"/>
  <c r="AS676" i="1"/>
  <c r="AQ676" i="1"/>
  <c r="AK676" i="1"/>
  <c r="AG676" i="1"/>
  <c r="AH676" i="1" s="1"/>
  <c r="AA676" i="1"/>
  <c r="AB676" i="1" s="1"/>
  <c r="Y676" i="1"/>
  <c r="K676" i="1"/>
  <c r="AM676" i="1"/>
  <c r="AN676" i="1" s="1"/>
  <c r="CI676" i="1"/>
  <c r="CC676" i="1"/>
  <c r="CA676" i="1"/>
  <c r="BZ676" i="1"/>
  <c r="BV676" i="1"/>
  <c r="BT676" i="1"/>
  <c r="BP676" i="1"/>
  <c r="CG676" i="1"/>
  <c r="CJ676" i="1" s="1"/>
  <c r="CB676" i="1"/>
  <c r="BW676" i="1"/>
  <c r="BX676" i="1" s="1"/>
  <c r="BU676" i="1"/>
  <c r="BQ676" i="1"/>
  <c r="BR676" i="1" s="1"/>
  <c r="BO676" i="1"/>
  <c r="BH676" i="1"/>
  <c r="BK676" i="1" s="1"/>
  <c r="BL676" i="1" s="1"/>
  <c r="BD676" i="1"/>
  <c r="BB676" i="1"/>
  <c r="AX676" i="1"/>
  <c r="AV676" i="1"/>
  <c r="AR676" i="1"/>
  <c r="AR675" i="1"/>
  <c r="AS675" i="1"/>
  <c r="AT675" i="1" s="1"/>
  <c r="AW675" i="1"/>
  <c r="AY675" i="1"/>
  <c r="BN675" i="1"/>
  <c r="BZ675" i="1"/>
  <c r="AA675" i="1"/>
  <c r="AD675" i="1"/>
  <c r="AE675" i="1"/>
  <c r="AJ675" i="1"/>
  <c r="AL675" i="1"/>
  <c r="X675" i="1"/>
  <c r="CI675" i="1"/>
  <c r="CG675" i="1"/>
  <c r="CJ675" i="1" s="1"/>
  <c r="CC675" i="1"/>
  <c r="CB675" i="1"/>
  <c r="CA675" i="1"/>
  <c r="AM675" i="1"/>
  <c r="AN675" i="1" s="1"/>
  <c r="BW675" i="1"/>
  <c r="BV675" i="1"/>
  <c r="BU675" i="1"/>
  <c r="BT675" i="1"/>
  <c r="BQ675" i="1"/>
  <c r="BP675" i="1"/>
  <c r="BO675" i="1"/>
  <c r="AP675" i="1"/>
  <c r="BJ675" i="1"/>
  <c r="BI675" i="1"/>
  <c r="BH675" i="1"/>
  <c r="BK675" i="1" s="1"/>
  <c r="BL675" i="1" s="1"/>
  <c r="BE675" i="1"/>
  <c r="BD675" i="1"/>
  <c r="BB675" i="1"/>
  <c r="AX675" i="1"/>
  <c r="AV675" i="1"/>
  <c r="AQ675" i="1"/>
  <c r="BC675" i="1"/>
  <c r="AK675" i="1"/>
  <c r="AF675" i="1"/>
  <c r="Z675" i="1"/>
  <c r="T675" i="1"/>
  <c r="R675" i="1"/>
  <c r="N675" i="1"/>
  <c r="K675" i="1"/>
  <c r="U675" i="1"/>
  <c r="V675" i="1" s="1"/>
  <c r="S675" i="1"/>
  <c r="P675" i="1"/>
  <c r="M675" i="1"/>
  <c r="AG675" i="1"/>
  <c r="AH675" i="1" s="1"/>
  <c r="Y675" i="1"/>
  <c r="AX674" i="1"/>
  <c r="AV674" i="1"/>
  <c r="AQ674" i="1"/>
  <c r="AM674" i="1"/>
  <c r="AL674" i="1"/>
  <c r="AJ674" i="1"/>
  <c r="BO674" i="1"/>
  <c r="AF674" i="1"/>
  <c r="BD674" i="1"/>
  <c r="AY674" i="1"/>
  <c r="AZ674" i="1" s="1"/>
  <c r="BJ674" i="1"/>
  <c r="AW674" i="1"/>
  <c r="AS674" i="1"/>
  <c r="AR674" i="1"/>
  <c r="AP674" i="1"/>
  <c r="AK674" i="1"/>
  <c r="AG674" i="1"/>
  <c r="AH674" i="1" s="1"/>
  <c r="AE674" i="1"/>
  <c r="AD674" i="1"/>
  <c r="X674" i="1"/>
  <c r="T674" i="1"/>
  <c r="R674" i="1"/>
  <c r="P674" i="1"/>
  <c r="N674" i="1"/>
  <c r="Z674" i="1"/>
  <c r="AA674" i="1"/>
  <c r="AB674" i="1" s="1"/>
  <c r="Y674" i="1"/>
  <c r="U674" i="1"/>
  <c r="V674" i="1" s="1"/>
  <c r="S674" i="1"/>
  <c r="M674" i="1"/>
  <c r="BN674" i="1"/>
  <c r="BI674" i="1"/>
  <c r="BH674" i="1"/>
  <c r="BK674" i="1" s="1"/>
  <c r="BL674" i="1" s="1"/>
  <c r="K674" i="1"/>
  <c r="BE674" i="1"/>
  <c r="BF674" i="1" s="1"/>
  <c r="BC674" i="1"/>
  <c r="BB674" i="1"/>
  <c r="CI674" i="1"/>
  <c r="CG674" i="1"/>
  <c r="CJ674" i="1" s="1"/>
  <c r="CC674" i="1"/>
  <c r="CB674" i="1"/>
  <c r="CA674" i="1"/>
  <c r="BZ674" i="1"/>
  <c r="BW674" i="1"/>
  <c r="BV674" i="1"/>
  <c r="BU674" i="1"/>
  <c r="BT674" i="1"/>
  <c r="BQ674" i="1"/>
  <c r="BP674" i="1"/>
  <c r="BO673" i="1"/>
  <c r="BQ673" i="1"/>
  <c r="BU673" i="1"/>
  <c r="BW673" i="1"/>
  <c r="CI673" i="1"/>
  <c r="X673" i="1"/>
  <c r="T673" i="1"/>
  <c r="R673" i="1"/>
  <c r="P673" i="1"/>
  <c r="N673" i="1"/>
  <c r="K673" i="1"/>
  <c r="AM673" i="1"/>
  <c r="AS673" i="1"/>
  <c r="AK673" i="1"/>
  <c r="AF673" i="1"/>
  <c r="AD673" i="1"/>
  <c r="Z673" i="1"/>
  <c r="AQ673" i="1"/>
  <c r="AV673" i="1"/>
  <c r="AX673" i="1"/>
  <c r="BB673" i="1"/>
  <c r="BD673" i="1"/>
  <c r="BI673" i="1"/>
  <c r="BJ673" i="1"/>
  <c r="CG673" i="1"/>
  <c r="CJ673" i="1" s="1"/>
  <c r="CC673" i="1"/>
  <c r="CB673" i="1"/>
  <c r="CA673" i="1"/>
  <c r="BZ673" i="1"/>
  <c r="BV673" i="1"/>
  <c r="BT673" i="1"/>
  <c r="BP673" i="1"/>
  <c r="BN673" i="1"/>
  <c r="BH673" i="1"/>
  <c r="BK673" i="1" s="1"/>
  <c r="BL673" i="1" s="1"/>
  <c r="BE673" i="1"/>
  <c r="BF673" i="1" s="1"/>
  <c r="BC673" i="1"/>
  <c r="AY673" i="1"/>
  <c r="AZ673" i="1" s="1"/>
  <c r="AW673" i="1"/>
  <c r="AR673" i="1"/>
  <c r="AP673" i="1"/>
  <c r="AL673" i="1"/>
  <c r="AJ673" i="1"/>
  <c r="AG673" i="1"/>
  <c r="AH673" i="1" s="1"/>
  <c r="AE673" i="1"/>
  <c r="AA673" i="1"/>
  <c r="AB673" i="1" s="1"/>
  <c r="Y673" i="1"/>
  <c r="U673" i="1"/>
  <c r="V673" i="1" s="1"/>
  <c r="S673" i="1"/>
  <c r="M673" i="1"/>
  <c r="CG672" i="1"/>
  <c r="CC672" i="1"/>
  <c r="CA672" i="1"/>
  <c r="BV672" i="1"/>
  <c r="BT672" i="1"/>
  <c r="BP672" i="1"/>
  <c r="BN672" i="1"/>
  <c r="BJ672" i="1"/>
  <c r="BH672" i="1"/>
  <c r="BK672" i="1" s="1"/>
  <c r="BL672" i="1" s="1"/>
  <c r="BD672" i="1"/>
  <c r="CI672" i="1"/>
  <c r="CB672" i="1"/>
  <c r="BZ672" i="1"/>
  <c r="BW672" i="1"/>
  <c r="BX672" i="1" s="1"/>
  <c r="BU672" i="1"/>
  <c r="BQ672" i="1"/>
  <c r="BR672" i="1" s="1"/>
  <c r="BO672" i="1"/>
  <c r="BI672" i="1"/>
  <c r="BE672" i="1"/>
  <c r="BF672" i="1" s="1"/>
  <c r="BC672" i="1"/>
  <c r="AY672" i="1"/>
  <c r="AW672" i="1"/>
  <c r="AS672" i="1"/>
  <c r="AP672" i="1"/>
  <c r="AL672" i="1"/>
  <c r="AJ672" i="1"/>
  <c r="AG672" i="1"/>
  <c r="AE672" i="1"/>
  <c r="AA672" i="1"/>
  <c r="Y672" i="1"/>
  <c r="U672" i="1"/>
  <c r="S672" i="1"/>
  <c r="M672" i="1"/>
  <c r="K672" i="1"/>
  <c r="BB672" i="1"/>
  <c r="AX672" i="1"/>
  <c r="AV672" i="1"/>
  <c r="AR672" i="1"/>
  <c r="AQ672" i="1"/>
  <c r="AM672" i="1"/>
  <c r="AN672" i="1" s="1"/>
  <c r="AK672" i="1"/>
  <c r="AF672" i="1"/>
  <c r="Z672" i="1"/>
  <c r="X672" i="1"/>
  <c r="T672" i="1"/>
  <c r="R672" i="1"/>
  <c r="P672" i="1"/>
  <c r="N672" i="1"/>
  <c r="O672" i="1" s="1"/>
  <c r="AD672" i="1"/>
  <c r="AD671" i="1"/>
  <c r="BZ671" i="1"/>
  <c r="CA671" i="1"/>
  <c r="CB671" i="1"/>
  <c r="CC671" i="1"/>
  <c r="CD671" i="1" s="1"/>
  <c r="CG671" i="1"/>
  <c r="CI671" i="1"/>
  <c r="BV671" i="1"/>
  <c r="M671" i="1"/>
  <c r="BI671" i="1"/>
  <c r="BH671" i="1"/>
  <c r="BK671" i="1" s="1"/>
  <c r="BE671" i="1"/>
  <c r="BD671" i="1"/>
  <c r="BC671" i="1"/>
  <c r="BB671" i="1"/>
  <c r="AY671" i="1"/>
  <c r="AX671" i="1"/>
  <c r="AW671" i="1"/>
  <c r="AV671" i="1"/>
  <c r="AS671" i="1"/>
  <c r="AR671" i="1"/>
  <c r="AQ671" i="1"/>
  <c r="AP671" i="1"/>
  <c r="AM671" i="1"/>
  <c r="AL671" i="1"/>
  <c r="AK671" i="1"/>
  <c r="AJ671" i="1"/>
  <c r="AG671" i="1"/>
  <c r="AF671" i="1"/>
  <c r="AE671" i="1"/>
  <c r="N671" i="1"/>
  <c r="O671" i="1" s="1"/>
  <c r="AA671" i="1"/>
  <c r="Z671" i="1"/>
  <c r="Y671" i="1"/>
  <c r="X671" i="1"/>
  <c r="U671" i="1"/>
  <c r="T671" i="1"/>
  <c r="S671" i="1"/>
  <c r="R671" i="1"/>
  <c r="P671" i="1"/>
  <c r="BU671" i="1"/>
  <c r="BT671" i="1"/>
  <c r="BQ671" i="1"/>
  <c r="BP671" i="1"/>
  <c r="BO671" i="1"/>
  <c r="BN671" i="1"/>
  <c r="BJ671" i="1"/>
  <c r="K671" i="1"/>
  <c r="BW671" i="1"/>
  <c r="BX671" i="1" s="1"/>
  <c r="AA670" i="1"/>
  <c r="Y670" i="1"/>
  <c r="U670" i="1"/>
  <c r="R670" i="1"/>
  <c r="P670" i="1"/>
  <c r="M670" i="1"/>
  <c r="AM670" i="1"/>
  <c r="K670" i="1"/>
  <c r="S670" i="1"/>
  <c r="AS670" i="1"/>
  <c r="AR670" i="1"/>
  <c r="AP670" i="1"/>
  <c r="AL670" i="1"/>
  <c r="AJ670" i="1"/>
  <c r="AG670" i="1"/>
  <c r="AF670" i="1"/>
  <c r="AD670" i="1"/>
  <c r="BH670" i="1"/>
  <c r="BK670" i="1" s="1"/>
  <c r="BI670" i="1"/>
  <c r="BJ670" i="1"/>
  <c r="BN670" i="1"/>
  <c r="BO670" i="1"/>
  <c r="BP670" i="1"/>
  <c r="BQ670" i="1"/>
  <c r="BR670" i="1" s="1"/>
  <c r="BT670" i="1"/>
  <c r="T670" i="1"/>
  <c r="BV670" i="1"/>
  <c r="BW670" i="1"/>
  <c r="BX670" i="1" s="1"/>
  <c r="BZ670" i="1"/>
  <c r="CA670" i="1"/>
  <c r="CB670" i="1"/>
  <c r="CC670" i="1"/>
  <c r="CD670" i="1" s="1"/>
  <c r="CG670" i="1"/>
  <c r="CI670" i="1"/>
  <c r="Z670" i="1"/>
  <c r="X670" i="1"/>
  <c r="AE670" i="1"/>
  <c r="N670" i="1"/>
  <c r="O670" i="1" s="1"/>
  <c r="AK670" i="1"/>
  <c r="AQ670" i="1"/>
  <c r="AV670" i="1"/>
  <c r="AX670" i="1"/>
  <c r="AY670" i="1"/>
  <c r="AZ670" i="1" s="1"/>
  <c r="BB670" i="1"/>
  <c r="BC670" i="1"/>
  <c r="AW670" i="1"/>
  <c r="BD670" i="1"/>
  <c r="BE670" i="1"/>
  <c r="BF670" i="1" s="1"/>
  <c r="BU670" i="1"/>
  <c r="CG669" i="1"/>
  <c r="CC669" i="1"/>
  <c r="CB669" i="1"/>
  <c r="BQ669" i="1"/>
  <c r="BT669" i="1"/>
  <c r="BU669" i="1"/>
  <c r="BV669" i="1"/>
  <c r="BW669" i="1"/>
  <c r="BX669" i="1" s="1"/>
  <c r="BZ669" i="1"/>
  <c r="CA669" i="1"/>
  <c r="K669" i="1"/>
  <c r="N669" i="1"/>
  <c r="P669" i="1"/>
  <c r="T669" i="1"/>
  <c r="U669" i="1"/>
  <c r="V669" i="1" s="1"/>
  <c r="AA669" i="1"/>
  <c r="AG669" i="1"/>
  <c r="AK669" i="1"/>
  <c r="AL669" i="1"/>
  <c r="AR669" i="1"/>
  <c r="AS669" i="1"/>
  <c r="AT669" i="1" s="1"/>
  <c r="AW669" i="1"/>
  <c r="AX669" i="1"/>
  <c r="CI669" i="1"/>
  <c r="S669" i="1"/>
  <c r="M669" i="1"/>
  <c r="R669" i="1"/>
  <c r="X669" i="1"/>
  <c r="Y669" i="1"/>
  <c r="Z669" i="1"/>
  <c r="AD669" i="1"/>
  <c r="AE669" i="1"/>
  <c r="AF669" i="1"/>
  <c r="AJ669" i="1"/>
  <c r="AM669" i="1"/>
  <c r="AN669" i="1" s="1"/>
  <c r="AP669" i="1"/>
  <c r="AQ669" i="1"/>
  <c r="AV669" i="1"/>
  <c r="AY669" i="1"/>
  <c r="AZ669" i="1" s="1"/>
  <c r="BB669" i="1"/>
  <c r="BC669" i="1"/>
  <c r="BD669" i="1"/>
  <c r="BE669" i="1"/>
  <c r="BF669" i="1" s="1"/>
  <c r="BH669" i="1"/>
  <c r="BK669" i="1" s="1"/>
  <c r="BI669" i="1"/>
  <c r="BJ669" i="1"/>
  <c r="BN669" i="1"/>
  <c r="BO669" i="1"/>
  <c r="BP669" i="1"/>
  <c r="CB668" i="1"/>
  <c r="CC668" i="1"/>
  <c r="CD668" i="1" s="1"/>
  <c r="CG668" i="1"/>
  <c r="CI668" i="1"/>
  <c r="AD668" i="1"/>
  <c r="AY668" i="1"/>
  <c r="Z668" i="1"/>
  <c r="Y668" i="1"/>
  <c r="X668" i="1"/>
  <c r="U668" i="1"/>
  <c r="T668" i="1"/>
  <c r="AK668" i="1"/>
  <c r="BV668" i="1"/>
  <c r="N668" i="1"/>
  <c r="BC668" i="1"/>
  <c r="BU668" i="1"/>
  <c r="BB668" i="1"/>
  <c r="BT668" i="1"/>
  <c r="BQ668" i="1"/>
  <c r="BP668" i="1"/>
  <c r="BO668" i="1"/>
  <c r="AA668" i="1"/>
  <c r="AB668" i="1" s="1"/>
  <c r="BN668" i="1"/>
  <c r="BJ668" i="1"/>
  <c r="BI668" i="1"/>
  <c r="BH668" i="1"/>
  <c r="BK668" i="1" s="1"/>
  <c r="BL668" i="1" s="1"/>
  <c r="BE668" i="1"/>
  <c r="BD668" i="1"/>
  <c r="BW668" i="1"/>
  <c r="BX668" i="1" s="1"/>
  <c r="BZ668" i="1"/>
  <c r="CA668" i="1"/>
  <c r="AX668" i="1"/>
  <c r="AW668" i="1"/>
  <c r="AV668" i="1"/>
  <c r="AS668" i="1"/>
  <c r="AR668" i="1"/>
  <c r="AQ668" i="1"/>
  <c r="AP668" i="1"/>
  <c r="AM668" i="1"/>
  <c r="AL668" i="1"/>
  <c r="AG668" i="1"/>
  <c r="AJ668" i="1"/>
  <c r="AF668" i="1"/>
  <c r="AE668" i="1"/>
  <c r="K668" i="1"/>
  <c r="S668" i="1"/>
  <c r="M668" i="1"/>
  <c r="P668" i="1"/>
  <c r="R668" i="1"/>
  <c r="N667" i="1"/>
  <c r="P667" i="1"/>
  <c r="R667" i="1"/>
  <c r="S667" i="1"/>
  <c r="CG667" i="1"/>
  <c r="CI667" i="1" s="1"/>
  <c r="CJ667" i="1" s="1"/>
  <c r="CN667" i="1" s="1"/>
  <c r="CQ667" i="1" s="1"/>
  <c r="CC667" i="1"/>
  <c r="CB667" i="1"/>
  <c r="CA667" i="1"/>
  <c r="BZ667" i="1"/>
  <c r="BJ667" i="1"/>
  <c r="BW667" i="1"/>
  <c r="BU667" i="1"/>
  <c r="BT667" i="1"/>
  <c r="BQ667" i="1"/>
  <c r="BP667" i="1"/>
  <c r="BO667" i="1"/>
  <c r="BV667" i="1"/>
  <c r="BN667" i="1"/>
  <c r="K667" i="1"/>
  <c r="BI667" i="1"/>
  <c r="BH667" i="1"/>
  <c r="BK667" i="1" s="1"/>
  <c r="BL667" i="1" s="1"/>
  <c r="BE667" i="1"/>
  <c r="BD667" i="1"/>
  <c r="M667" i="1"/>
  <c r="BB667" i="1"/>
  <c r="AY667" i="1"/>
  <c r="AX667" i="1"/>
  <c r="AW667" i="1"/>
  <c r="AV667" i="1"/>
  <c r="AS667" i="1"/>
  <c r="AR667" i="1"/>
  <c r="AQ667" i="1"/>
  <c r="AP667" i="1"/>
  <c r="AM667" i="1"/>
  <c r="AL667" i="1"/>
  <c r="BC667" i="1"/>
  <c r="AJ667" i="1"/>
  <c r="AG667" i="1"/>
  <c r="AF667" i="1"/>
  <c r="AE667" i="1"/>
  <c r="AD667" i="1"/>
  <c r="AA667" i="1"/>
  <c r="Z667" i="1"/>
  <c r="Y667" i="1"/>
  <c r="X667" i="1"/>
  <c r="U667" i="1"/>
  <c r="T667" i="1"/>
  <c r="AK667" i="1"/>
  <c r="CA666" i="1"/>
  <c r="CB666" i="1"/>
  <c r="CC666" i="1"/>
  <c r="CD666" i="1" s="1"/>
  <c r="CG666" i="1"/>
  <c r="AG666" i="1"/>
  <c r="AJ666" i="1"/>
  <c r="AL666" i="1"/>
  <c r="AR666" i="1"/>
  <c r="AE666" i="1"/>
  <c r="AV666" i="1"/>
  <c r="BC666" i="1"/>
  <c r="BE666" i="1"/>
  <c r="BH666" i="1"/>
  <c r="BK666" i="1" s="1"/>
  <c r="BN666" i="1"/>
  <c r="BQ666" i="1"/>
  <c r="BU666" i="1"/>
  <c r="BW666" i="1"/>
  <c r="M666" i="1"/>
  <c r="P666" i="1"/>
  <c r="S666" i="1"/>
  <c r="Y666" i="1"/>
  <c r="AA666" i="1"/>
  <c r="AD666" i="1"/>
  <c r="AK666" i="1"/>
  <c r="AM666" i="1"/>
  <c r="AN666" i="1" s="1"/>
  <c r="AQ666" i="1"/>
  <c r="AY666" i="1"/>
  <c r="BB666" i="1"/>
  <c r="CI666" i="1"/>
  <c r="AX666" i="1"/>
  <c r="K666" i="1"/>
  <c r="N666" i="1"/>
  <c r="O666" i="1" s="1"/>
  <c r="T666" i="1"/>
  <c r="X666" i="1"/>
  <c r="R666" i="1"/>
  <c r="U666" i="1"/>
  <c r="V666" i="1" s="1"/>
  <c r="Z666" i="1"/>
  <c r="AF666" i="1"/>
  <c r="AP666" i="1"/>
  <c r="AS666" i="1"/>
  <c r="AT666" i="1" s="1"/>
  <c r="AW666" i="1"/>
  <c r="BD666" i="1"/>
  <c r="BI666" i="1"/>
  <c r="BJ666" i="1"/>
  <c r="BO666" i="1"/>
  <c r="BP666" i="1"/>
  <c r="BT666" i="1"/>
  <c r="BV666" i="1"/>
  <c r="BZ666" i="1"/>
  <c r="CB665" i="1"/>
  <c r="AS665" i="1"/>
  <c r="AM665" i="1"/>
  <c r="Y665" i="1"/>
  <c r="AJ665" i="1"/>
  <c r="AG665" i="1"/>
  <c r="S665" i="1"/>
  <c r="P665" i="1"/>
  <c r="N665" i="1"/>
  <c r="K665" i="1"/>
  <c r="CG665" i="1"/>
  <c r="CC665" i="1"/>
  <c r="CD665" i="1" s="1"/>
  <c r="AK665" i="1"/>
  <c r="CA665" i="1"/>
  <c r="BV665" i="1"/>
  <c r="BT665" i="1"/>
  <c r="BP665" i="1"/>
  <c r="BN665" i="1"/>
  <c r="BJ665" i="1"/>
  <c r="BH665" i="1"/>
  <c r="BK665" i="1" s="1"/>
  <c r="BL665" i="1" s="1"/>
  <c r="BC665" i="1"/>
  <c r="AW665" i="1"/>
  <c r="AQ665" i="1"/>
  <c r="AL665" i="1"/>
  <c r="AE665" i="1"/>
  <c r="Z665" i="1"/>
  <c r="X665" i="1"/>
  <c r="U665" i="1"/>
  <c r="R665" i="1"/>
  <c r="M665" i="1"/>
  <c r="BZ665" i="1"/>
  <c r="BW665" i="1"/>
  <c r="BX665" i="1" s="1"/>
  <c r="BU665" i="1"/>
  <c r="BQ665" i="1"/>
  <c r="BR665" i="1" s="1"/>
  <c r="BO665" i="1"/>
  <c r="BI665" i="1"/>
  <c r="BD665" i="1"/>
  <c r="AX665" i="1"/>
  <c r="CI665" i="1"/>
  <c r="BE665" i="1"/>
  <c r="BF665" i="1" s="1"/>
  <c r="BB665" i="1"/>
  <c r="AY665" i="1"/>
  <c r="AZ665" i="1" s="1"/>
  <c r="AV665" i="1"/>
  <c r="AR665" i="1"/>
  <c r="AP665" i="1"/>
  <c r="AF665" i="1"/>
  <c r="AD665" i="1"/>
  <c r="AA665" i="1"/>
  <c r="AB665" i="1" s="1"/>
  <c r="T665" i="1"/>
  <c r="BD664" i="1"/>
  <c r="BC664" i="1"/>
  <c r="AY664" i="1"/>
  <c r="AW664" i="1"/>
  <c r="AS664" i="1"/>
  <c r="AR664" i="1"/>
  <c r="AP664" i="1"/>
  <c r="AL664" i="1"/>
  <c r="AJ664" i="1"/>
  <c r="AE664" i="1"/>
  <c r="AA664" i="1"/>
  <c r="Y664" i="1"/>
  <c r="T664" i="1"/>
  <c r="R664" i="1"/>
  <c r="P664" i="1"/>
  <c r="N664" i="1"/>
  <c r="AX664" i="1"/>
  <c r="BP664" i="1"/>
  <c r="BO664" i="1"/>
  <c r="BN664" i="1"/>
  <c r="BH664" i="1"/>
  <c r="BK664" i="1" s="1"/>
  <c r="BE664" i="1"/>
  <c r="BF664" i="1" s="1"/>
  <c r="BB664" i="1"/>
  <c r="AV664" i="1"/>
  <c r="AQ664" i="1"/>
  <c r="AM664" i="1"/>
  <c r="AN664" i="1" s="1"/>
  <c r="BQ664" i="1"/>
  <c r="BR664" i="1" s="1"/>
  <c r="BJ664" i="1"/>
  <c r="BI664" i="1"/>
  <c r="CG664" i="1"/>
  <c r="CI664" i="1" s="1"/>
  <c r="CJ664" i="1" s="1"/>
  <c r="CN664" i="1" s="1"/>
  <c r="CQ664" i="1" s="1"/>
  <c r="CC664" i="1"/>
  <c r="CB664" i="1"/>
  <c r="CA664" i="1"/>
  <c r="BZ664" i="1"/>
  <c r="BW664" i="1"/>
  <c r="BV664" i="1"/>
  <c r="BU664" i="1"/>
  <c r="BT664" i="1"/>
  <c r="AK664" i="1"/>
  <c r="AG664" i="1"/>
  <c r="AF664" i="1"/>
  <c r="AD664" i="1"/>
  <c r="Z664" i="1"/>
  <c r="X664" i="1"/>
  <c r="U664" i="1"/>
  <c r="V664" i="1" s="1"/>
  <c r="S664" i="1"/>
  <c r="M664" i="1"/>
  <c r="K664" i="1"/>
  <c r="CG663" i="1"/>
  <c r="CA663" i="1"/>
  <c r="BW663" i="1"/>
  <c r="BU663" i="1"/>
  <c r="BN663" i="1"/>
  <c r="BJ663" i="1"/>
  <c r="BH663" i="1"/>
  <c r="BK663" i="1" s="1"/>
  <c r="BL663" i="1" s="1"/>
  <c r="BD663" i="1"/>
  <c r="BB663" i="1"/>
  <c r="AX663" i="1"/>
  <c r="AV663" i="1"/>
  <c r="AS663" i="1"/>
  <c r="AQ663" i="1"/>
  <c r="BP663" i="1"/>
  <c r="AK663" i="1"/>
  <c r="AG663" i="1"/>
  <c r="AF663" i="1"/>
  <c r="AA663" i="1"/>
  <c r="Y663" i="1"/>
  <c r="U663" i="1"/>
  <c r="S663" i="1"/>
  <c r="M663" i="1"/>
  <c r="K663" i="1"/>
  <c r="AM663" i="1"/>
  <c r="CI663" i="1"/>
  <c r="CC663" i="1"/>
  <c r="CB663" i="1"/>
  <c r="BZ663" i="1"/>
  <c r="BV663" i="1"/>
  <c r="BT663" i="1"/>
  <c r="BQ663" i="1"/>
  <c r="BR663" i="1" s="1"/>
  <c r="BO663" i="1"/>
  <c r="BI663" i="1"/>
  <c r="BE663" i="1"/>
  <c r="BF663" i="1" s="1"/>
  <c r="BC663" i="1"/>
  <c r="AY663" i="1"/>
  <c r="AZ663" i="1" s="1"/>
  <c r="AW663" i="1"/>
  <c r="AR663" i="1"/>
  <c r="AP663" i="1"/>
  <c r="AL663" i="1"/>
  <c r="AJ663" i="1"/>
  <c r="AE663" i="1"/>
  <c r="AD663" i="1"/>
  <c r="Z663" i="1"/>
  <c r="X663" i="1"/>
  <c r="T663" i="1"/>
  <c r="R663" i="1"/>
  <c r="P663" i="1"/>
  <c r="N663" i="1"/>
  <c r="O663" i="1" s="1"/>
  <c r="X662" i="1"/>
  <c r="Z662" i="1"/>
  <c r="AD662" i="1"/>
  <c r="AF662" i="1"/>
  <c r="CG662" i="1"/>
  <c r="CI662" i="1" s="1"/>
  <c r="CJ662" i="1" s="1"/>
  <c r="CN662" i="1" s="1"/>
  <c r="CQ662" i="1" s="1"/>
  <c r="CC662" i="1"/>
  <c r="AG662" i="1"/>
  <c r="AH662" i="1" s="1"/>
  <c r="CB662" i="1"/>
  <c r="CA662" i="1"/>
  <c r="BZ662" i="1"/>
  <c r="BW662" i="1"/>
  <c r="BV662" i="1"/>
  <c r="BT662" i="1"/>
  <c r="BQ662" i="1"/>
  <c r="Y662" i="1"/>
  <c r="U662" i="1"/>
  <c r="S662" i="1"/>
  <c r="BO662" i="1"/>
  <c r="BH662" i="1"/>
  <c r="BK662" i="1" s="1"/>
  <c r="BD662" i="1"/>
  <c r="BU662" i="1"/>
  <c r="BP662" i="1"/>
  <c r="BN662" i="1"/>
  <c r="AP662" i="1"/>
  <c r="BJ662" i="1"/>
  <c r="BB662" i="1"/>
  <c r="BI662" i="1"/>
  <c r="BE662" i="1"/>
  <c r="BF662" i="1" s="1"/>
  <c r="BC662" i="1"/>
  <c r="AY662" i="1"/>
  <c r="AW662" i="1"/>
  <c r="AS662" i="1"/>
  <c r="AQ662" i="1"/>
  <c r="AM662" i="1"/>
  <c r="M662" i="1"/>
  <c r="AK662" i="1"/>
  <c r="AX662" i="1"/>
  <c r="AV662" i="1"/>
  <c r="AR662" i="1"/>
  <c r="T662" i="1"/>
  <c r="AL662" i="1"/>
  <c r="AJ662" i="1"/>
  <c r="AE662" i="1"/>
  <c r="AA662" i="1"/>
  <c r="AB662" i="1" s="1"/>
  <c r="K662" i="1"/>
  <c r="N662" i="1"/>
  <c r="O662" i="1" s="1"/>
  <c r="P662" i="1"/>
  <c r="R662" i="1"/>
  <c r="AJ661" i="1"/>
  <c r="CB661" i="1"/>
  <c r="CA661" i="1"/>
  <c r="BZ661" i="1"/>
  <c r="BW661" i="1"/>
  <c r="BU661" i="1"/>
  <c r="BT661" i="1"/>
  <c r="BQ661" i="1"/>
  <c r="BP661" i="1"/>
  <c r="AY661" i="1"/>
  <c r="AX661" i="1"/>
  <c r="AW661" i="1"/>
  <c r="AV661" i="1"/>
  <c r="AS661" i="1"/>
  <c r="AR661" i="1"/>
  <c r="AQ661" i="1"/>
  <c r="AP661" i="1"/>
  <c r="AM661" i="1"/>
  <c r="AL661" i="1"/>
  <c r="AK661" i="1"/>
  <c r="AG661" i="1"/>
  <c r="AF661" i="1"/>
  <c r="AE661" i="1"/>
  <c r="AD661" i="1"/>
  <c r="AA661" i="1"/>
  <c r="Z661" i="1"/>
  <c r="BO661" i="1"/>
  <c r="BN661" i="1"/>
  <c r="BJ661" i="1"/>
  <c r="BI661" i="1"/>
  <c r="BH661" i="1"/>
  <c r="BK661" i="1" s="1"/>
  <c r="BL661" i="1" s="1"/>
  <c r="BE661" i="1"/>
  <c r="BV661" i="1"/>
  <c r="Y661" i="1"/>
  <c r="X661" i="1"/>
  <c r="BD661" i="1"/>
  <c r="BC661" i="1"/>
  <c r="U661" i="1"/>
  <c r="T661" i="1"/>
  <c r="S661" i="1"/>
  <c r="CC661" i="1"/>
  <c r="CD661" i="1" s="1"/>
  <c r="CG661" i="1"/>
  <c r="CI661" i="1"/>
  <c r="K661" i="1"/>
  <c r="N661" i="1"/>
  <c r="R661" i="1"/>
  <c r="P661" i="1"/>
  <c r="M661" i="1"/>
  <c r="BB661" i="1"/>
  <c r="BB660" i="1"/>
  <c r="AW660" i="1"/>
  <c r="AS660" i="1"/>
  <c r="AQ660" i="1"/>
  <c r="AL660" i="1"/>
  <c r="CC660" i="1"/>
  <c r="CG660" i="1"/>
  <c r="CI660" i="1"/>
  <c r="AY660" i="1"/>
  <c r="AJ660" i="1"/>
  <c r="AF660" i="1"/>
  <c r="AE660" i="1"/>
  <c r="AA660" i="1"/>
  <c r="Y660" i="1"/>
  <c r="U660" i="1"/>
  <c r="S660" i="1"/>
  <c r="M660" i="1"/>
  <c r="K660" i="1"/>
  <c r="N660" i="1"/>
  <c r="O660" i="1" s="1"/>
  <c r="R660" i="1"/>
  <c r="T660" i="1"/>
  <c r="X660" i="1"/>
  <c r="Z660" i="1"/>
  <c r="AD660" i="1"/>
  <c r="AG660" i="1"/>
  <c r="AH660" i="1" s="1"/>
  <c r="CB660" i="1"/>
  <c r="AK660" i="1"/>
  <c r="AM660" i="1"/>
  <c r="AN660" i="1" s="1"/>
  <c r="AP660" i="1"/>
  <c r="AR660" i="1"/>
  <c r="AV660" i="1"/>
  <c r="BZ660" i="1"/>
  <c r="CA660" i="1"/>
  <c r="BW660" i="1"/>
  <c r="AX660" i="1"/>
  <c r="BD660" i="1"/>
  <c r="BH660" i="1"/>
  <c r="BK660" i="1" s="1"/>
  <c r="BC660" i="1"/>
  <c r="BJ660" i="1"/>
  <c r="BV660" i="1"/>
  <c r="P660" i="1"/>
  <c r="BU660" i="1"/>
  <c r="BT660" i="1"/>
  <c r="BQ660" i="1"/>
  <c r="BP660" i="1"/>
  <c r="BO660" i="1"/>
  <c r="BN660" i="1"/>
  <c r="BI660" i="1"/>
  <c r="BE660" i="1"/>
  <c r="BF660" i="1" s="1"/>
  <c r="N659" i="1"/>
  <c r="P659" i="1"/>
  <c r="R659" i="1"/>
  <c r="T659" i="1"/>
  <c r="U659" i="1"/>
  <c r="V659" i="1" s="1"/>
  <c r="Y659" i="1"/>
  <c r="AD659" i="1"/>
  <c r="AF659" i="1"/>
  <c r="AJ659" i="1"/>
  <c r="AL659" i="1"/>
  <c r="AM659" i="1"/>
  <c r="AN659" i="1" s="1"/>
  <c r="AQ659" i="1"/>
  <c r="AR659" i="1"/>
  <c r="AS659" i="1"/>
  <c r="AT659" i="1" s="1"/>
  <c r="AV659" i="1"/>
  <c r="AX659" i="1"/>
  <c r="AY659" i="1"/>
  <c r="AZ659" i="1" s="1"/>
  <c r="BB659" i="1"/>
  <c r="BD659" i="1"/>
  <c r="BE659" i="1"/>
  <c r="BF659" i="1" s="1"/>
  <c r="BH659" i="1"/>
  <c r="BK659" i="1" s="1"/>
  <c r="BI659" i="1"/>
  <c r="BJ659" i="1"/>
  <c r="BO659" i="1"/>
  <c r="BP659" i="1"/>
  <c r="M659" i="1"/>
  <c r="K659" i="1"/>
  <c r="AK659" i="1"/>
  <c r="BC659" i="1"/>
  <c r="AG659" i="1"/>
  <c r="AH659" i="1" s="1"/>
  <c r="AA659" i="1"/>
  <c r="Z659" i="1"/>
  <c r="CG659" i="1"/>
  <c r="CI659" i="1" s="1"/>
  <c r="CJ659" i="1" s="1"/>
  <c r="CN659" i="1" s="1"/>
  <c r="CQ659" i="1" s="1"/>
  <c r="CC659" i="1"/>
  <c r="CB659" i="1"/>
  <c r="AP659" i="1"/>
  <c r="CA659" i="1"/>
  <c r="BN659" i="1"/>
  <c r="AE659" i="1"/>
  <c r="X659" i="1"/>
  <c r="S659" i="1"/>
  <c r="BZ659" i="1"/>
  <c r="BW659" i="1"/>
  <c r="BV659" i="1"/>
  <c r="BU659" i="1"/>
  <c r="BT659" i="1"/>
  <c r="BQ659" i="1"/>
  <c r="BR659" i="1" s="1"/>
  <c r="AW659" i="1"/>
  <c r="AQ658" i="1"/>
  <c r="AP658" i="1"/>
  <c r="AK658" i="1"/>
  <c r="AG658" i="1"/>
  <c r="AE658" i="1"/>
  <c r="AA658" i="1"/>
  <c r="X658" i="1"/>
  <c r="T658" i="1"/>
  <c r="R658" i="1"/>
  <c r="P658" i="1"/>
  <c r="N658" i="1"/>
  <c r="BC658" i="1"/>
  <c r="CG658" i="1"/>
  <c r="CI658" i="1" s="1"/>
  <c r="CJ658" i="1" s="1"/>
  <c r="CN658" i="1" s="1"/>
  <c r="CQ658" i="1" s="1"/>
  <c r="CC658" i="1"/>
  <c r="CB658" i="1"/>
  <c r="CA658" i="1"/>
  <c r="BZ658" i="1"/>
  <c r="BW658" i="1"/>
  <c r="BV658" i="1"/>
  <c r="BU658" i="1"/>
  <c r="BT658" i="1"/>
  <c r="BQ658" i="1"/>
  <c r="BP658" i="1"/>
  <c r="BO658" i="1"/>
  <c r="BN658" i="1"/>
  <c r="BJ658" i="1"/>
  <c r="BI658" i="1"/>
  <c r="BH658" i="1"/>
  <c r="BK658" i="1" s="1"/>
  <c r="BL658" i="1" s="1"/>
  <c r="BE658" i="1"/>
  <c r="BD658" i="1"/>
  <c r="BB658" i="1"/>
  <c r="AY658" i="1"/>
  <c r="AX658" i="1"/>
  <c r="AW658" i="1"/>
  <c r="AV658" i="1"/>
  <c r="AS658" i="1"/>
  <c r="AR658" i="1"/>
  <c r="AM658" i="1"/>
  <c r="AL658" i="1"/>
  <c r="AJ658" i="1"/>
  <c r="AF658" i="1"/>
  <c r="AD658" i="1"/>
  <c r="Z658" i="1"/>
  <c r="Y658" i="1"/>
  <c r="U658" i="1"/>
  <c r="V658" i="1" s="1"/>
  <c r="S658" i="1"/>
  <c r="M658" i="1"/>
  <c r="K658" i="1"/>
  <c r="AG657" i="1"/>
  <c r="N657" i="1"/>
  <c r="AK657" i="1"/>
  <c r="BP657" i="1"/>
  <c r="CI657" i="1"/>
  <c r="CG657" i="1"/>
  <c r="CJ657" i="1" s="1"/>
  <c r="CC657" i="1"/>
  <c r="CB657" i="1"/>
  <c r="CA657" i="1"/>
  <c r="BZ657" i="1"/>
  <c r="BB657" i="1"/>
  <c r="AY657" i="1"/>
  <c r="AW657" i="1"/>
  <c r="AQ657" i="1"/>
  <c r="BW657" i="1"/>
  <c r="AL657" i="1"/>
  <c r="AF657" i="1"/>
  <c r="Z657" i="1"/>
  <c r="T657" i="1"/>
  <c r="BV657" i="1"/>
  <c r="BU657" i="1"/>
  <c r="BT657" i="1"/>
  <c r="BQ657" i="1"/>
  <c r="BR657" i="1" s="1"/>
  <c r="BO657" i="1"/>
  <c r="BN657" i="1"/>
  <c r="BJ657" i="1"/>
  <c r="BI657" i="1"/>
  <c r="BH657" i="1"/>
  <c r="BK657" i="1" s="1"/>
  <c r="BL657" i="1" s="1"/>
  <c r="BE657" i="1"/>
  <c r="BD657" i="1"/>
  <c r="M657" i="1"/>
  <c r="P657" i="1"/>
  <c r="S657" i="1"/>
  <c r="AV657" i="1"/>
  <c r="AS657" i="1"/>
  <c r="BC657" i="1"/>
  <c r="K657" i="1"/>
  <c r="AE657" i="1"/>
  <c r="AX657" i="1"/>
  <c r="AR657" i="1"/>
  <c r="AP657" i="1"/>
  <c r="AM657" i="1"/>
  <c r="AN657" i="1" s="1"/>
  <c r="AJ657" i="1"/>
  <c r="AD657" i="1"/>
  <c r="AA657" i="1"/>
  <c r="AB657" i="1" s="1"/>
  <c r="Y657" i="1"/>
  <c r="U657" i="1"/>
  <c r="V657" i="1" s="1"/>
  <c r="R657" i="1"/>
  <c r="X657" i="1"/>
  <c r="AR656" i="1"/>
  <c r="AV656" i="1"/>
  <c r="AX656" i="1"/>
  <c r="BC656" i="1"/>
  <c r="BE656" i="1"/>
  <c r="BH656" i="1"/>
  <c r="BK656" i="1" s="1"/>
  <c r="BO656" i="1"/>
  <c r="CI656" i="1"/>
  <c r="BP656" i="1"/>
  <c r="BQ656" i="1"/>
  <c r="BR656" i="1" s="1"/>
  <c r="BT656" i="1"/>
  <c r="BU656" i="1"/>
  <c r="BV656" i="1"/>
  <c r="BW656" i="1"/>
  <c r="BX656" i="1" s="1"/>
  <c r="BZ656" i="1"/>
  <c r="CA656" i="1"/>
  <c r="CB656" i="1"/>
  <c r="CC656" i="1"/>
  <c r="CD656" i="1" s="1"/>
  <c r="CG656" i="1"/>
  <c r="CJ656" i="1" s="1"/>
  <c r="P656" i="1"/>
  <c r="R656" i="1"/>
  <c r="T656" i="1"/>
  <c r="X656" i="1"/>
  <c r="Z656" i="1"/>
  <c r="AD656" i="1"/>
  <c r="AF656" i="1"/>
  <c r="AJ656" i="1"/>
  <c r="AL656" i="1"/>
  <c r="AQ656" i="1"/>
  <c r="N656" i="1"/>
  <c r="BN656" i="1"/>
  <c r="BJ656" i="1"/>
  <c r="BI656" i="1"/>
  <c r="BD656" i="1"/>
  <c r="BB656" i="1"/>
  <c r="AY656" i="1"/>
  <c r="AZ656" i="1" s="1"/>
  <c r="AW656" i="1"/>
  <c r="AS656" i="1"/>
  <c r="AT656" i="1" s="1"/>
  <c r="AP656" i="1"/>
  <c r="AM656" i="1"/>
  <c r="AN656" i="1" s="1"/>
  <c r="AK656" i="1"/>
  <c r="AG656" i="1"/>
  <c r="AH656" i="1" s="1"/>
  <c r="AE656" i="1"/>
  <c r="AA656" i="1"/>
  <c r="AB656" i="1" s="1"/>
  <c r="Y656" i="1"/>
  <c r="U656" i="1"/>
  <c r="V656" i="1" s="1"/>
  <c r="S656" i="1"/>
  <c r="M656" i="1"/>
  <c r="K656" i="1"/>
  <c r="BH655" i="1"/>
  <c r="BK655" i="1" s="1"/>
  <c r="AA655" i="1"/>
  <c r="Y655" i="1"/>
  <c r="U655" i="1"/>
  <c r="S655" i="1"/>
  <c r="M655" i="1"/>
  <c r="K655" i="1"/>
  <c r="AW655" i="1"/>
  <c r="AL655" i="1"/>
  <c r="AS655" i="1"/>
  <c r="CG655" i="1"/>
  <c r="CC655" i="1"/>
  <c r="CB655" i="1"/>
  <c r="CA655" i="1"/>
  <c r="BW655" i="1"/>
  <c r="BU655" i="1"/>
  <c r="BQ655" i="1"/>
  <c r="BO655" i="1"/>
  <c r="AQ655" i="1"/>
  <c r="BD655" i="1"/>
  <c r="BB655" i="1"/>
  <c r="AX655" i="1"/>
  <c r="AV655" i="1"/>
  <c r="AR655" i="1"/>
  <c r="AP655" i="1"/>
  <c r="AK655" i="1"/>
  <c r="AJ655" i="1"/>
  <c r="AF655" i="1"/>
  <c r="CI655" i="1"/>
  <c r="BZ655" i="1"/>
  <c r="AM655" i="1"/>
  <c r="AN655" i="1" s="1"/>
  <c r="BT655" i="1"/>
  <c r="BP655" i="1"/>
  <c r="BN655" i="1"/>
  <c r="BJ655" i="1"/>
  <c r="BI655" i="1"/>
  <c r="BE655" i="1"/>
  <c r="BF655" i="1" s="1"/>
  <c r="BC655" i="1"/>
  <c r="AY655" i="1"/>
  <c r="AZ655" i="1" s="1"/>
  <c r="AD655" i="1"/>
  <c r="Z655" i="1"/>
  <c r="X655" i="1"/>
  <c r="T655" i="1"/>
  <c r="R655" i="1"/>
  <c r="P655" i="1"/>
  <c r="N655" i="1"/>
  <c r="O655" i="1" s="1"/>
  <c r="BV655" i="1"/>
  <c r="AG655" i="1"/>
  <c r="AH655" i="1" s="1"/>
  <c r="AE655" i="1"/>
  <c r="AF654" i="1"/>
  <c r="AE654" i="1"/>
  <c r="AA654" i="1"/>
  <c r="Z654" i="1"/>
  <c r="Y654" i="1"/>
  <c r="X654" i="1"/>
  <c r="U654" i="1"/>
  <c r="T654" i="1"/>
  <c r="S654" i="1"/>
  <c r="AG654" i="1"/>
  <c r="AH654" i="1" s="1"/>
  <c r="AK654" i="1"/>
  <c r="AL654" i="1"/>
  <c r="AM654" i="1"/>
  <c r="AN654" i="1" s="1"/>
  <c r="AD654" i="1"/>
  <c r="AP654" i="1"/>
  <c r="AQ654" i="1"/>
  <c r="AR654" i="1"/>
  <c r="AS654" i="1"/>
  <c r="AT654" i="1" s="1"/>
  <c r="AV654" i="1"/>
  <c r="AW654" i="1"/>
  <c r="AJ654" i="1"/>
  <c r="CI654" i="1"/>
  <c r="CC654" i="1"/>
  <c r="CB654" i="1"/>
  <c r="CA654" i="1"/>
  <c r="CG654" i="1"/>
  <c r="CJ654" i="1" s="1"/>
  <c r="BZ654" i="1"/>
  <c r="BW654" i="1"/>
  <c r="BV654" i="1"/>
  <c r="BU654" i="1"/>
  <c r="BT654" i="1"/>
  <c r="BQ654" i="1"/>
  <c r="BP654" i="1"/>
  <c r="BO654" i="1"/>
  <c r="BN654" i="1"/>
  <c r="BJ654" i="1"/>
  <c r="BI654" i="1"/>
  <c r="BH654" i="1"/>
  <c r="BK654" i="1" s="1"/>
  <c r="BL654" i="1" s="1"/>
  <c r="BE654" i="1"/>
  <c r="BD654" i="1"/>
  <c r="BC654" i="1"/>
  <c r="BB654" i="1"/>
  <c r="AY654" i="1"/>
  <c r="AX654" i="1"/>
  <c r="R654" i="1"/>
  <c r="P654" i="1"/>
  <c r="N654" i="1"/>
  <c r="M654" i="1"/>
  <c r="K654" i="1"/>
  <c r="CI653" i="1"/>
  <c r="BW653" i="1"/>
  <c r="BU653" i="1"/>
  <c r="BQ653" i="1"/>
  <c r="BO653" i="1"/>
  <c r="BJ653" i="1"/>
  <c r="BI653" i="1"/>
  <c r="BE653" i="1"/>
  <c r="BC653" i="1"/>
  <c r="AX653" i="1"/>
  <c r="T653" i="1"/>
  <c r="Z653" i="1"/>
  <c r="AF653" i="1"/>
  <c r="N653" i="1"/>
  <c r="AQ653" i="1"/>
  <c r="BB653" i="1"/>
  <c r="R653" i="1"/>
  <c r="U653" i="1"/>
  <c r="V653" i="1" s="1"/>
  <c r="X653" i="1"/>
  <c r="AA653" i="1"/>
  <c r="AB653" i="1" s="1"/>
  <c r="AE653" i="1"/>
  <c r="AL653" i="1"/>
  <c r="AR653" i="1"/>
  <c r="AW653" i="1"/>
  <c r="BD653" i="1"/>
  <c r="CG653" i="1"/>
  <c r="CJ653" i="1" s="1"/>
  <c r="CC653" i="1"/>
  <c r="CB653" i="1"/>
  <c r="CA653" i="1"/>
  <c r="BZ653" i="1"/>
  <c r="BV653" i="1"/>
  <c r="AK653" i="1"/>
  <c r="BP653" i="1"/>
  <c r="BN653" i="1"/>
  <c r="BH653" i="1"/>
  <c r="BK653" i="1" s="1"/>
  <c r="BL653" i="1" s="1"/>
  <c r="AY653" i="1"/>
  <c r="AZ653" i="1" s="1"/>
  <c r="AV653" i="1"/>
  <c r="AS653" i="1"/>
  <c r="AT653" i="1" s="1"/>
  <c r="AP653" i="1"/>
  <c r="AM653" i="1"/>
  <c r="AN653" i="1" s="1"/>
  <c r="AJ653" i="1"/>
  <c r="AG653" i="1"/>
  <c r="AH653" i="1" s="1"/>
  <c r="AD653" i="1"/>
  <c r="Y653" i="1"/>
  <c r="S653" i="1"/>
  <c r="P653" i="1"/>
  <c r="M653" i="1"/>
  <c r="K653" i="1"/>
  <c r="BT653" i="1"/>
  <c r="AY652" i="1"/>
  <c r="BD652" i="1"/>
  <c r="BE652" i="1"/>
  <c r="BF652" i="1" s="1"/>
  <c r="BJ652" i="1"/>
  <c r="BV652" i="1"/>
  <c r="AL652" i="1"/>
  <c r="AJ652" i="1"/>
  <c r="AF652" i="1"/>
  <c r="AD652" i="1"/>
  <c r="Z652" i="1"/>
  <c r="X652" i="1"/>
  <c r="T652" i="1"/>
  <c r="P652" i="1"/>
  <c r="N652" i="1"/>
  <c r="K652" i="1"/>
  <c r="M652" i="1"/>
  <c r="R652" i="1"/>
  <c r="S652" i="1"/>
  <c r="U652" i="1"/>
  <c r="V652" i="1" s="1"/>
  <c r="Y652" i="1"/>
  <c r="AA652" i="1"/>
  <c r="AB652" i="1" s="1"/>
  <c r="AE652" i="1"/>
  <c r="AG652" i="1"/>
  <c r="AH652" i="1" s="1"/>
  <c r="CI652" i="1"/>
  <c r="CG652" i="1"/>
  <c r="CJ652" i="1" s="1"/>
  <c r="CC652" i="1"/>
  <c r="CB652" i="1"/>
  <c r="CA652" i="1"/>
  <c r="BZ652" i="1"/>
  <c r="BW652" i="1"/>
  <c r="BX652" i="1" s="1"/>
  <c r="BU652" i="1"/>
  <c r="BT652" i="1"/>
  <c r="BQ652" i="1"/>
  <c r="BP652" i="1"/>
  <c r="BO652" i="1"/>
  <c r="BN652" i="1"/>
  <c r="BI652" i="1"/>
  <c r="BH652" i="1"/>
  <c r="BK652" i="1" s="1"/>
  <c r="BL652" i="1" s="1"/>
  <c r="BC652" i="1"/>
  <c r="BB652" i="1"/>
  <c r="AX652" i="1"/>
  <c r="AV652" i="1"/>
  <c r="AR652" i="1"/>
  <c r="AP652" i="1"/>
  <c r="AK652" i="1"/>
  <c r="AM652" i="1"/>
  <c r="AN652" i="1" s="1"/>
  <c r="AQ652" i="1"/>
  <c r="AS652" i="1"/>
  <c r="AT652" i="1" s="1"/>
  <c r="AW652" i="1"/>
  <c r="AW651" i="1"/>
  <c r="BE651" i="1"/>
  <c r="BH651" i="1"/>
  <c r="BK651" i="1" s="1"/>
  <c r="BI651" i="1"/>
  <c r="BJ651" i="1"/>
  <c r="BN651" i="1"/>
  <c r="BO651" i="1"/>
  <c r="CI651" i="1"/>
  <c r="CG651" i="1"/>
  <c r="CJ651" i="1" s="1"/>
  <c r="CC651" i="1"/>
  <c r="CB651" i="1"/>
  <c r="CA651" i="1"/>
  <c r="BZ651" i="1"/>
  <c r="BD651" i="1"/>
  <c r="K651" i="1"/>
  <c r="M651" i="1"/>
  <c r="N651" i="1"/>
  <c r="O651" i="1" s="1"/>
  <c r="P651" i="1"/>
  <c r="R651" i="1"/>
  <c r="S651" i="1"/>
  <c r="T651" i="1"/>
  <c r="U651" i="1"/>
  <c r="V651" i="1" s="1"/>
  <c r="AY651" i="1"/>
  <c r="AX651" i="1"/>
  <c r="BW651" i="1"/>
  <c r="AV651" i="1"/>
  <c r="AS651" i="1"/>
  <c r="AR651" i="1"/>
  <c r="AQ651" i="1"/>
  <c r="AP651" i="1"/>
  <c r="AM651" i="1"/>
  <c r="AL651" i="1"/>
  <c r="AK651" i="1"/>
  <c r="AJ651" i="1"/>
  <c r="AG651" i="1"/>
  <c r="AF651" i="1"/>
  <c r="AE651" i="1"/>
  <c r="AD651" i="1"/>
  <c r="AA651" i="1"/>
  <c r="Z651" i="1"/>
  <c r="Y651" i="1"/>
  <c r="X651" i="1"/>
  <c r="BQ651" i="1"/>
  <c r="BV651" i="1"/>
  <c r="BU651" i="1"/>
  <c r="BT651" i="1"/>
  <c r="BP651" i="1"/>
  <c r="BB651" i="1"/>
  <c r="BC651" i="1"/>
  <c r="CI650" i="1"/>
  <c r="AD650" i="1"/>
  <c r="AE650" i="1"/>
  <c r="AF650" i="1"/>
  <c r="AG650" i="1"/>
  <c r="AH650" i="1" s="1"/>
  <c r="AJ650" i="1"/>
  <c r="AK650" i="1"/>
  <c r="AL650" i="1"/>
  <c r="AM650" i="1"/>
  <c r="AN650" i="1" s="1"/>
  <c r="AP650" i="1"/>
  <c r="AR650" i="1"/>
  <c r="AS650" i="1"/>
  <c r="AT650" i="1" s="1"/>
  <c r="AV650" i="1"/>
  <c r="AW650" i="1"/>
  <c r="AX650" i="1"/>
  <c r="AY650" i="1"/>
  <c r="AZ650" i="1" s="1"/>
  <c r="BB650" i="1"/>
  <c r="CC650" i="1"/>
  <c r="BC650" i="1"/>
  <c r="BD650" i="1"/>
  <c r="BE650" i="1"/>
  <c r="BF650" i="1" s="1"/>
  <c r="BH650" i="1"/>
  <c r="BK650" i="1" s="1"/>
  <c r="AQ650" i="1"/>
  <c r="BI650" i="1"/>
  <c r="BJ650" i="1"/>
  <c r="BN650" i="1"/>
  <c r="BO650" i="1"/>
  <c r="BP650" i="1"/>
  <c r="BQ650" i="1"/>
  <c r="BR650" i="1" s="1"/>
  <c r="BT650" i="1"/>
  <c r="BU650" i="1"/>
  <c r="T650" i="1"/>
  <c r="BV650" i="1"/>
  <c r="BW650" i="1"/>
  <c r="BX650" i="1" s="1"/>
  <c r="BZ650" i="1"/>
  <c r="CA650" i="1"/>
  <c r="CB650" i="1"/>
  <c r="CG650" i="1"/>
  <c r="CJ650" i="1" s="1"/>
  <c r="K650" i="1"/>
  <c r="M650" i="1"/>
  <c r="N650" i="1"/>
  <c r="O650" i="1" s="1"/>
  <c r="P650" i="1"/>
  <c r="R650" i="1"/>
  <c r="S650" i="1"/>
  <c r="U650" i="1"/>
  <c r="V650" i="1" s="1"/>
  <c r="X650" i="1"/>
  <c r="Y650" i="1"/>
  <c r="Z650" i="1"/>
  <c r="AA650" i="1"/>
  <c r="AB650" i="1" s="1"/>
  <c r="K649" i="1"/>
  <c r="M649" i="1"/>
  <c r="P649" i="1"/>
  <c r="R649" i="1"/>
  <c r="U649" i="1"/>
  <c r="Y649" i="1"/>
  <c r="BO649" i="1"/>
  <c r="AE649" i="1"/>
  <c r="AG649" i="1"/>
  <c r="AK649" i="1"/>
  <c r="AM649" i="1"/>
  <c r="AQ649" i="1"/>
  <c r="BT649" i="1"/>
  <c r="BV649" i="1"/>
  <c r="AW649" i="1"/>
  <c r="AY649" i="1"/>
  <c r="BB649" i="1"/>
  <c r="BC649" i="1"/>
  <c r="BE649" i="1"/>
  <c r="N649" i="1"/>
  <c r="O649" i="1" s="1"/>
  <c r="S649" i="1"/>
  <c r="T649" i="1"/>
  <c r="AR649" i="1"/>
  <c r="BH649" i="1"/>
  <c r="BK649" i="1" s="1"/>
  <c r="BN649" i="1"/>
  <c r="BJ649" i="1"/>
  <c r="BQ649" i="1"/>
  <c r="BU649" i="1"/>
  <c r="BW649" i="1"/>
  <c r="BX649" i="1" s="1"/>
  <c r="BZ649" i="1"/>
  <c r="CA649" i="1"/>
  <c r="CB649" i="1"/>
  <c r="CC649" i="1"/>
  <c r="CD649" i="1" s="1"/>
  <c r="CG649" i="1"/>
  <c r="BI649" i="1"/>
  <c r="BD649" i="1"/>
  <c r="AX649" i="1"/>
  <c r="BP649" i="1"/>
  <c r="AV649" i="1"/>
  <c r="AS649" i="1"/>
  <c r="AT649" i="1" s="1"/>
  <c r="CI649" i="1"/>
  <c r="X649" i="1"/>
  <c r="Z649" i="1"/>
  <c r="AD649" i="1"/>
  <c r="AF649" i="1"/>
  <c r="AJ649" i="1"/>
  <c r="AL649" i="1"/>
  <c r="AP649" i="1"/>
  <c r="AA649" i="1"/>
  <c r="AB649" i="1" s="1"/>
  <c r="BE648" i="1"/>
  <c r="BD648" i="1"/>
  <c r="BC648" i="1"/>
  <c r="BB648" i="1"/>
  <c r="AY648" i="1"/>
  <c r="AX648" i="1"/>
  <c r="AW648" i="1"/>
  <c r="AV648" i="1"/>
  <c r="AS648" i="1"/>
  <c r="AR648" i="1"/>
  <c r="AQ648" i="1"/>
  <c r="AM648" i="1"/>
  <c r="AL648" i="1"/>
  <c r="AJ648" i="1"/>
  <c r="AG648" i="1"/>
  <c r="AF648" i="1"/>
  <c r="CI648" i="1"/>
  <c r="AP648" i="1"/>
  <c r="BI648" i="1"/>
  <c r="X648" i="1"/>
  <c r="AD648" i="1"/>
  <c r="AA648" i="1"/>
  <c r="Z648" i="1"/>
  <c r="AE648" i="1"/>
  <c r="Y648" i="1"/>
  <c r="BH648" i="1"/>
  <c r="BK648" i="1" s="1"/>
  <c r="AK648" i="1"/>
  <c r="K648" i="1"/>
  <c r="M648" i="1"/>
  <c r="N648" i="1"/>
  <c r="O648" i="1" s="1"/>
  <c r="P648" i="1"/>
  <c r="R648" i="1"/>
  <c r="S648" i="1"/>
  <c r="T648" i="1"/>
  <c r="U648" i="1"/>
  <c r="V648" i="1" s="1"/>
  <c r="CG648" i="1"/>
  <c r="CJ648" i="1" s="1"/>
  <c r="CC648" i="1"/>
  <c r="CB648" i="1"/>
  <c r="CA648" i="1"/>
  <c r="BZ648" i="1"/>
  <c r="BW648" i="1"/>
  <c r="BV648" i="1"/>
  <c r="BU648" i="1"/>
  <c r="BT648" i="1"/>
  <c r="BQ648" i="1"/>
  <c r="BP648" i="1"/>
  <c r="BO648" i="1"/>
  <c r="BN648" i="1"/>
  <c r="BJ648" i="1"/>
  <c r="N647" i="1"/>
  <c r="CG647" i="1"/>
  <c r="CC647" i="1"/>
  <c r="CB647" i="1"/>
  <c r="CA647" i="1"/>
  <c r="BZ647" i="1"/>
  <c r="BW647" i="1"/>
  <c r="BV647" i="1"/>
  <c r="BU647" i="1"/>
  <c r="BT647" i="1"/>
  <c r="BQ647" i="1"/>
  <c r="BP647" i="1"/>
  <c r="BO647" i="1"/>
  <c r="BN647" i="1"/>
  <c r="BJ647" i="1"/>
  <c r="BI647" i="1"/>
  <c r="BH647" i="1"/>
  <c r="BK647" i="1" s="1"/>
  <c r="BL647" i="1" s="1"/>
  <c r="BE647" i="1"/>
  <c r="BD647" i="1"/>
  <c r="AJ647" i="1"/>
  <c r="M647" i="1"/>
  <c r="K647" i="1"/>
  <c r="AX647" i="1"/>
  <c r="BB647" i="1"/>
  <c r="BC647" i="1"/>
  <c r="AY647" i="1"/>
  <c r="AZ647" i="1" s="1"/>
  <c r="AK647" i="1"/>
  <c r="AW647" i="1"/>
  <c r="AV647" i="1"/>
  <c r="AS647" i="1"/>
  <c r="AR647" i="1"/>
  <c r="AQ647" i="1"/>
  <c r="AP647" i="1"/>
  <c r="AM647" i="1"/>
  <c r="AL647" i="1"/>
  <c r="AG647" i="1"/>
  <c r="AF647" i="1"/>
  <c r="AE647" i="1"/>
  <c r="AD647" i="1"/>
  <c r="AA647" i="1"/>
  <c r="Z647" i="1"/>
  <c r="Y647" i="1"/>
  <c r="X647" i="1"/>
  <c r="U647" i="1"/>
  <c r="T647" i="1"/>
  <c r="S647" i="1"/>
  <c r="R647" i="1"/>
  <c r="P647" i="1"/>
  <c r="CI647" i="1"/>
  <c r="AQ646" i="1"/>
  <c r="AP646" i="1"/>
  <c r="AM646" i="1"/>
  <c r="AL646" i="1"/>
  <c r="AK646" i="1"/>
  <c r="AJ646" i="1"/>
  <c r="AG646" i="1"/>
  <c r="AF646" i="1"/>
  <c r="AE646" i="1"/>
  <c r="AD646" i="1"/>
  <c r="AA646" i="1"/>
  <c r="Z646" i="1"/>
  <c r="Y646" i="1"/>
  <c r="X646" i="1"/>
  <c r="U646" i="1"/>
  <c r="T646" i="1"/>
  <c r="S646" i="1"/>
  <c r="R646" i="1"/>
  <c r="BV646" i="1"/>
  <c r="BT646" i="1"/>
  <c r="BW646" i="1"/>
  <c r="BX646" i="1" s="1"/>
  <c r="BQ646" i="1"/>
  <c r="BP646" i="1"/>
  <c r="BO646" i="1"/>
  <c r="BN646" i="1"/>
  <c r="AV646" i="1"/>
  <c r="BJ646" i="1"/>
  <c r="BI646" i="1"/>
  <c r="BH646" i="1"/>
  <c r="BK646" i="1" s="1"/>
  <c r="BL646" i="1" s="1"/>
  <c r="AS646" i="1"/>
  <c r="BU646" i="1"/>
  <c r="AR646" i="1"/>
  <c r="BE646" i="1"/>
  <c r="BD646" i="1"/>
  <c r="BC646" i="1"/>
  <c r="BB646" i="1"/>
  <c r="AY646" i="1"/>
  <c r="AX646" i="1"/>
  <c r="CI646" i="1"/>
  <c r="CG646" i="1"/>
  <c r="CJ646" i="1" s="1"/>
  <c r="CC646" i="1"/>
  <c r="CB646" i="1"/>
  <c r="P646" i="1"/>
  <c r="AW646" i="1"/>
  <c r="N646" i="1"/>
  <c r="M646" i="1"/>
  <c r="K646" i="1"/>
  <c r="CA646" i="1"/>
  <c r="BZ646" i="1"/>
  <c r="CG645" i="1"/>
  <c r="AJ645" i="1"/>
  <c r="AK645" i="1"/>
  <c r="AL645" i="1"/>
  <c r="AP645" i="1"/>
  <c r="AQ645" i="1"/>
  <c r="AG645" i="1"/>
  <c r="AR645" i="1"/>
  <c r="AS645" i="1"/>
  <c r="AT645" i="1" s="1"/>
  <c r="AV645" i="1"/>
  <c r="AW645" i="1"/>
  <c r="AX645" i="1"/>
  <c r="AY645" i="1"/>
  <c r="AZ645" i="1" s="1"/>
  <c r="BB645" i="1"/>
  <c r="BC645" i="1"/>
  <c r="BD645" i="1"/>
  <c r="BE645" i="1"/>
  <c r="BF645" i="1" s="1"/>
  <c r="BH645" i="1"/>
  <c r="BK645" i="1" s="1"/>
  <c r="BI645" i="1"/>
  <c r="BJ645" i="1"/>
  <c r="BN645" i="1"/>
  <c r="BO645" i="1"/>
  <c r="BP645" i="1"/>
  <c r="BQ645" i="1"/>
  <c r="BR645" i="1" s="1"/>
  <c r="BT645" i="1"/>
  <c r="BU645" i="1"/>
  <c r="BV645" i="1"/>
  <c r="BW645" i="1"/>
  <c r="BX645" i="1" s="1"/>
  <c r="BZ645" i="1"/>
  <c r="CA645" i="1"/>
  <c r="CB645" i="1"/>
  <c r="CC645" i="1"/>
  <c r="CD645" i="1" s="1"/>
  <c r="CI645" i="1"/>
  <c r="K645" i="1"/>
  <c r="M645" i="1"/>
  <c r="N645" i="1"/>
  <c r="O645" i="1" s="1"/>
  <c r="P645" i="1"/>
  <c r="R645" i="1"/>
  <c r="S645" i="1"/>
  <c r="T645" i="1"/>
  <c r="U645" i="1"/>
  <c r="V645" i="1" s="1"/>
  <c r="X645" i="1"/>
  <c r="Y645" i="1"/>
  <c r="Z645" i="1"/>
  <c r="AA645" i="1"/>
  <c r="AB645" i="1" s="1"/>
  <c r="AD645" i="1"/>
  <c r="AE645" i="1"/>
  <c r="AF645" i="1"/>
  <c r="AM645" i="1"/>
  <c r="AN645" i="1" s="1"/>
  <c r="BZ644" i="1"/>
  <c r="CA644" i="1"/>
  <c r="CB644" i="1"/>
  <c r="CC644" i="1"/>
  <c r="CD644" i="1" s="1"/>
  <c r="CG644" i="1"/>
  <c r="CI644" i="1"/>
  <c r="N644" i="1"/>
  <c r="P644" i="1"/>
  <c r="S644" i="1"/>
  <c r="U644" i="1"/>
  <c r="X644" i="1"/>
  <c r="Z644" i="1"/>
  <c r="T644" i="1"/>
  <c r="AD644" i="1"/>
  <c r="AF644" i="1"/>
  <c r="AJ644" i="1"/>
  <c r="AV644" i="1"/>
  <c r="K644" i="1"/>
  <c r="AL644" i="1"/>
  <c r="AP644" i="1"/>
  <c r="AR644" i="1"/>
  <c r="AX644" i="1"/>
  <c r="BB644" i="1"/>
  <c r="R644" i="1"/>
  <c r="BD644" i="1"/>
  <c r="Y644" i="1"/>
  <c r="AA644" i="1"/>
  <c r="AB644" i="1" s="1"/>
  <c r="AE644" i="1"/>
  <c r="AG644" i="1"/>
  <c r="AH644" i="1" s="1"/>
  <c r="AK644" i="1"/>
  <c r="AM644" i="1"/>
  <c r="AN644" i="1" s="1"/>
  <c r="AQ644" i="1"/>
  <c r="BN644" i="1"/>
  <c r="BJ644" i="1"/>
  <c r="BH644" i="1"/>
  <c r="BK644" i="1" s="1"/>
  <c r="BL644" i="1" s="1"/>
  <c r="BE644" i="1"/>
  <c r="BF644" i="1" s="1"/>
  <c r="BC644" i="1"/>
  <c r="AY644" i="1"/>
  <c r="AZ644" i="1" s="1"/>
  <c r="AW644" i="1"/>
  <c r="AS644" i="1"/>
  <c r="AT644" i="1" s="1"/>
  <c r="BI644" i="1"/>
  <c r="BQ644" i="1"/>
  <c r="BO644" i="1"/>
  <c r="M644" i="1"/>
  <c r="BP644" i="1"/>
  <c r="BT644" i="1"/>
  <c r="BU644" i="1"/>
  <c r="BV644" i="1"/>
  <c r="BW644" i="1"/>
  <c r="BX644" i="1" s="1"/>
  <c r="N643" i="1"/>
  <c r="P643" i="1"/>
  <c r="R643" i="1"/>
  <c r="T643" i="1"/>
  <c r="X643" i="1"/>
  <c r="Z643" i="1"/>
  <c r="AF643" i="1"/>
  <c r="AK643" i="1"/>
  <c r="AL643" i="1"/>
  <c r="AQ643" i="1"/>
  <c r="AS643" i="1"/>
  <c r="AW643" i="1"/>
  <c r="AY643" i="1"/>
  <c r="BC643" i="1"/>
  <c r="BE643" i="1"/>
  <c r="CI643" i="1"/>
  <c r="AE643" i="1"/>
  <c r="BV643" i="1"/>
  <c r="BW643" i="1"/>
  <c r="BX643" i="1" s="1"/>
  <c r="BZ643" i="1"/>
  <c r="CA643" i="1"/>
  <c r="AD643" i="1"/>
  <c r="CB643" i="1"/>
  <c r="CC643" i="1"/>
  <c r="CD643" i="1" s="1"/>
  <c r="AA643" i="1"/>
  <c r="AB643" i="1" s="1"/>
  <c r="Y643" i="1"/>
  <c r="U643" i="1"/>
  <c r="V643" i="1" s="1"/>
  <c r="S643" i="1"/>
  <c r="M643" i="1"/>
  <c r="K643" i="1"/>
  <c r="BN643" i="1"/>
  <c r="BJ643" i="1"/>
  <c r="BI643" i="1"/>
  <c r="CG643" i="1"/>
  <c r="CJ643" i="1" s="1"/>
  <c r="AP643" i="1"/>
  <c r="AM643" i="1"/>
  <c r="AN643" i="1" s="1"/>
  <c r="AR643" i="1"/>
  <c r="AG643" i="1"/>
  <c r="AH643" i="1" s="1"/>
  <c r="BP643" i="1"/>
  <c r="BQ643" i="1"/>
  <c r="BR643" i="1" s="1"/>
  <c r="BO643" i="1"/>
  <c r="BT643" i="1"/>
  <c r="BU643" i="1"/>
  <c r="BH643" i="1"/>
  <c r="BK643" i="1" s="1"/>
  <c r="BL643" i="1" s="1"/>
  <c r="BD643" i="1"/>
  <c r="BB643" i="1"/>
  <c r="AX643" i="1"/>
  <c r="AV643" i="1"/>
  <c r="AJ643" i="1"/>
  <c r="AS642" i="1"/>
  <c r="AR642" i="1"/>
  <c r="AQ642" i="1"/>
  <c r="AP642" i="1"/>
  <c r="AK642" i="1"/>
  <c r="AJ642" i="1"/>
  <c r="AF642" i="1"/>
  <c r="AD642" i="1"/>
  <c r="Z642" i="1"/>
  <c r="X642" i="1"/>
  <c r="T642" i="1"/>
  <c r="R642" i="1"/>
  <c r="M642" i="1"/>
  <c r="K642" i="1"/>
  <c r="CI642" i="1"/>
  <c r="AM642" i="1"/>
  <c r="AG642" i="1"/>
  <c r="AH642" i="1" s="1"/>
  <c r="AE642" i="1"/>
  <c r="AA642" i="1"/>
  <c r="AB642" i="1" s="1"/>
  <c r="Y642" i="1"/>
  <c r="U642" i="1"/>
  <c r="V642" i="1" s="1"/>
  <c r="S642" i="1"/>
  <c r="P642" i="1"/>
  <c r="N642" i="1"/>
  <c r="O642" i="1" s="1"/>
  <c r="AL642" i="1"/>
  <c r="CG642" i="1"/>
  <c r="CJ642" i="1" s="1"/>
  <c r="CC642" i="1"/>
  <c r="CB642" i="1"/>
  <c r="CA642" i="1"/>
  <c r="BZ642" i="1"/>
  <c r="BW642" i="1"/>
  <c r="BV642" i="1"/>
  <c r="BU642" i="1"/>
  <c r="BT642" i="1"/>
  <c r="BQ642" i="1"/>
  <c r="BP642" i="1"/>
  <c r="BO642" i="1"/>
  <c r="BN642" i="1"/>
  <c r="BJ642" i="1"/>
  <c r="BI642" i="1"/>
  <c r="BH642" i="1"/>
  <c r="BK642" i="1" s="1"/>
  <c r="BL642" i="1" s="1"/>
  <c r="BE642" i="1"/>
  <c r="BD642" i="1"/>
  <c r="BC642" i="1"/>
  <c r="BB642" i="1"/>
  <c r="AY642" i="1"/>
  <c r="AX642" i="1"/>
  <c r="AW642" i="1"/>
  <c r="AV642" i="1"/>
  <c r="CG641" i="1"/>
  <c r="CC641" i="1"/>
  <c r="CB641" i="1"/>
  <c r="CA641" i="1"/>
  <c r="BZ641" i="1"/>
  <c r="AE641" i="1"/>
  <c r="Y641" i="1"/>
  <c r="P641" i="1"/>
  <c r="R641" i="1"/>
  <c r="T641" i="1"/>
  <c r="K641" i="1"/>
  <c r="AA641" i="1"/>
  <c r="M641" i="1"/>
  <c r="S641" i="1"/>
  <c r="U641" i="1"/>
  <c r="V641" i="1" s="1"/>
  <c r="X641" i="1"/>
  <c r="Z641" i="1"/>
  <c r="BV641" i="1"/>
  <c r="AG641" i="1"/>
  <c r="AJ641" i="1"/>
  <c r="AM641" i="1"/>
  <c r="AQ641" i="1"/>
  <c r="AR641" i="1"/>
  <c r="AW641" i="1"/>
  <c r="AX641" i="1"/>
  <c r="BB641" i="1"/>
  <c r="BD641" i="1"/>
  <c r="BI641" i="1"/>
  <c r="BJ641" i="1"/>
  <c r="BN641" i="1"/>
  <c r="BO641" i="1"/>
  <c r="BP641" i="1"/>
  <c r="BQ641" i="1"/>
  <c r="BR641" i="1" s="1"/>
  <c r="BT641" i="1"/>
  <c r="BU641" i="1"/>
  <c r="BH641" i="1"/>
  <c r="BK641" i="1" s="1"/>
  <c r="BL641" i="1" s="1"/>
  <c r="BW641" i="1"/>
  <c r="BX641" i="1" s="1"/>
  <c r="BE641" i="1"/>
  <c r="BF641" i="1" s="1"/>
  <c r="BC641" i="1"/>
  <c r="N641" i="1"/>
  <c r="O641" i="1" s="1"/>
  <c r="AY641" i="1"/>
  <c r="AZ641" i="1" s="1"/>
  <c r="AV641" i="1"/>
  <c r="AS641" i="1"/>
  <c r="AT641" i="1" s="1"/>
  <c r="AP641" i="1"/>
  <c r="AL641" i="1"/>
  <c r="AK641" i="1"/>
  <c r="AF641" i="1"/>
  <c r="AD641" i="1"/>
  <c r="CI641" i="1"/>
  <c r="AQ640" i="1"/>
  <c r="AP640" i="1"/>
  <c r="AM640" i="1"/>
  <c r="AL640" i="1"/>
  <c r="AK640" i="1"/>
  <c r="AJ640" i="1"/>
  <c r="AG640" i="1"/>
  <c r="AF640" i="1"/>
  <c r="AE640" i="1"/>
  <c r="AD640" i="1"/>
  <c r="AA640" i="1"/>
  <c r="Z640" i="1"/>
  <c r="AR640" i="1"/>
  <c r="Y640" i="1"/>
  <c r="X640" i="1"/>
  <c r="T640" i="1"/>
  <c r="S640" i="1"/>
  <c r="AW640" i="1"/>
  <c r="R640" i="1"/>
  <c r="P640" i="1"/>
  <c r="M640" i="1"/>
  <c r="K640" i="1"/>
  <c r="AV640" i="1"/>
  <c r="U640" i="1"/>
  <c r="V640" i="1" s="1"/>
  <c r="AS640" i="1"/>
  <c r="AT640" i="1" s="1"/>
  <c r="CI640" i="1"/>
  <c r="CG640" i="1"/>
  <c r="CJ640" i="1" s="1"/>
  <c r="CC640" i="1"/>
  <c r="CB640" i="1"/>
  <c r="CA640" i="1"/>
  <c r="BZ640" i="1"/>
  <c r="BW640" i="1"/>
  <c r="BV640" i="1"/>
  <c r="BU640" i="1"/>
  <c r="BT640" i="1"/>
  <c r="BQ640" i="1"/>
  <c r="BP640" i="1"/>
  <c r="BO640" i="1"/>
  <c r="BN640" i="1"/>
  <c r="N640" i="1"/>
  <c r="O640" i="1" s="1"/>
  <c r="BJ640" i="1"/>
  <c r="BI640" i="1"/>
  <c r="BH640" i="1"/>
  <c r="BK640" i="1" s="1"/>
  <c r="BL640" i="1" s="1"/>
  <c r="BE640" i="1"/>
  <c r="BD640" i="1"/>
  <c r="BC640" i="1"/>
  <c r="BB640" i="1"/>
  <c r="AY640" i="1"/>
  <c r="AX640" i="1"/>
  <c r="AL639" i="1"/>
  <c r="BB639" i="1"/>
  <c r="AY639" i="1"/>
  <c r="AX639" i="1"/>
  <c r="AW639" i="1"/>
  <c r="AV639" i="1"/>
  <c r="AS639" i="1"/>
  <c r="AR639" i="1"/>
  <c r="AQ639" i="1"/>
  <c r="AP639" i="1"/>
  <c r="AM639" i="1"/>
  <c r="AN639" i="1" s="1"/>
  <c r="BT639" i="1"/>
  <c r="AK639" i="1"/>
  <c r="BZ639" i="1"/>
  <c r="AG639" i="1"/>
  <c r="AF639" i="1"/>
  <c r="AE639" i="1"/>
  <c r="AD639" i="1"/>
  <c r="AA639" i="1"/>
  <c r="Z639" i="1"/>
  <c r="Y639" i="1"/>
  <c r="X639" i="1"/>
  <c r="U639" i="1"/>
  <c r="T639" i="1"/>
  <c r="S639" i="1"/>
  <c r="R639" i="1"/>
  <c r="P639" i="1"/>
  <c r="N639" i="1"/>
  <c r="M639" i="1"/>
  <c r="K639" i="1"/>
  <c r="BW639" i="1"/>
  <c r="CA639" i="1"/>
  <c r="CB639" i="1"/>
  <c r="CC639" i="1"/>
  <c r="CD639" i="1" s="1"/>
  <c r="CG639" i="1"/>
  <c r="CI639" i="1"/>
  <c r="BU639" i="1"/>
  <c r="BV639" i="1"/>
  <c r="BQ639" i="1"/>
  <c r="BP639" i="1"/>
  <c r="BO639" i="1"/>
  <c r="BN639" i="1"/>
  <c r="BJ639" i="1"/>
  <c r="BI639" i="1"/>
  <c r="BH639" i="1"/>
  <c r="BK639" i="1" s="1"/>
  <c r="BL639" i="1" s="1"/>
  <c r="BE639" i="1"/>
  <c r="BD639" i="1"/>
  <c r="BC639" i="1"/>
  <c r="AJ639" i="1"/>
  <c r="X638" i="1"/>
  <c r="BB638" i="1"/>
  <c r="BD638" i="1"/>
  <c r="BH638" i="1"/>
  <c r="BK638" i="1" s="1"/>
  <c r="BJ638" i="1"/>
  <c r="BN638" i="1"/>
  <c r="BP638" i="1"/>
  <c r="BW638" i="1"/>
  <c r="BZ638" i="1"/>
  <c r="CA638" i="1"/>
  <c r="CB638" i="1"/>
  <c r="CC638" i="1"/>
  <c r="CD638" i="1" s="1"/>
  <c r="CG638" i="1"/>
  <c r="AL638" i="1"/>
  <c r="AP638" i="1"/>
  <c r="AS638" i="1"/>
  <c r="AW638" i="1"/>
  <c r="AY638" i="1"/>
  <c r="BC638" i="1"/>
  <c r="BE638" i="1"/>
  <c r="BF638" i="1" s="1"/>
  <c r="BI638" i="1"/>
  <c r="BO638" i="1"/>
  <c r="BQ638" i="1"/>
  <c r="BR638" i="1" s="1"/>
  <c r="BU638" i="1"/>
  <c r="BV638" i="1"/>
  <c r="CI638" i="1"/>
  <c r="BT638" i="1"/>
  <c r="N638" i="1"/>
  <c r="P638" i="1"/>
  <c r="R638" i="1"/>
  <c r="T638" i="1"/>
  <c r="Z638" i="1"/>
  <c r="AA638" i="1"/>
  <c r="AB638" i="1" s="1"/>
  <c r="AD638" i="1"/>
  <c r="AF638" i="1"/>
  <c r="AJ638" i="1"/>
  <c r="K638" i="1"/>
  <c r="M638" i="1"/>
  <c r="S638" i="1"/>
  <c r="U638" i="1"/>
  <c r="V638" i="1" s="1"/>
  <c r="Y638" i="1"/>
  <c r="AE638" i="1"/>
  <c r="AG638" i="1"/>
  <c r="AH638" i="1" s="1"/>
  <c r="AK638" i="1"/>
  <c r="AM638" i="1"/>
  <c r="AN638" i="1" s="1"/>
  <c r="AQ638" i="1"/>
  <c r="AR638" i="1"/>
  <c r="AV638" i="1"/>
  <c r="AX638" i="1"/>
  <c r="BB637" i="1"/>
  <c r="BC637" i="1"/>
  <c r="BD637" i="1"/>
  <c r="BE637" i="1"/>
  <c r="BF637" i="1" s="1"/>
  <c r="BH637" i="1"/>
  <c r="BK637" i="1" s="1"/>
  <c r="BI637" i="1"/>
  <c r="BJ637" i="1"/>
  <c r="AP637" i="1"/>
  <c r="AM637" i="1"/>
  <c r="AL637" i="1"/>
  <c r="M637" i="1"/>
  <c r="BN637" i="1"/>
  <c r="BO637" i="1"/>
  <c r="BP637" i="1"/>
  <c r="BQ637" i="1"/>
  <c r="BR637" i="1" s="1"/>
  <c r="BT637" i="1"/>
  <c r="BU637" i="1"/>
  <c r="AK637" i="1"/>
  <c r="BW637" i="1"/>
  <c r="BZ637" i="1"/>
  <c r="CA637" i="1"/>
  <c r="CB637" i="1"/>
  <c r="CC637" i="1"/>
  <c r="CD637" i="1" s="1"/>
  <c r="CG637" i="1"/>
  <c r="CI637" i="1"/>
  <c r="AG637" i="1"/>
  <c r="AF637" i="1"/>
  <c r="AE637" i="1"/>
  <c r="AD637" i="1"/>
  <c r="AA637" i="1"/>
  <c r="Z637" i="1"/>
  <c r="R637" i="1"/>
  <c r="AJ637" i="1"/>
  <c r="K637" i="1"/>
  <c r="Y637" i="1"/>
  <c r="X637" i="1"/>
  <c r="U637" i="1"/>
  <c r="P637" i="1"/>
  <c r="T637" i="1"/>
  <c r="S637" i="1"/>
  <c r="BV637" i="1"/>
  <c r="N637" i="1"/>
  <c r="O637" i="1" s="1"/>
  <c r="AQ637" i="1"/>
  <c r="AR637" i="1"/>
  <c r="AS637" i="1"/>
  <c r="AT637" i="1" s="1"/>
  <c r="AV637" i="1"/>
  <c r="AW637" i="1"/>
  <c r="AX637" i="1"/>
  <c r="AY637" i="1"/>
  <c r="AZ637" i="1" s="1"/>
  <c r="AD636" i="1"/>
  <c r="Z636" i="1"/>
  <c r="U636" i="1"/>
  <c r="S636" i="1"/>
  <c r="P636" i="1"/>
  <c r="M636" i="1"/>
  <c r="BP636" i="1"/>
  <c r="BO636" i="1"/>
  <c r="BN636" i="1"/>
  <c r="BI636" i="1"/>
  <c r="BH636" i="1"/>
  <c r="BK636" i="1" s="1"/>
  <c r="AF636" i="1"/>
  <c r="BE636" i="1"/>
  <c r="BD636" i="1"/>
  <c r="BB636" i="1"/>
  <c r="AY636" i="1"/>
  <c r="AQ636" i="1"/>
  <c r="AP636" i="1"/>
  <c r="AL636" i="1"/>
  <c r="AS636" i="1"/>
  <c r="AG636" i="1"/>
  <c r="AH636" i="1" s="1"/>
  <c r="Y636" i="1"/>
  <c r="T636" i="1"/>
  <c r="N636" i="1"/>
  <c r="O636" i="1" s="1"/>
  <c r="AK636" i="1"/>
  <c r="K636" i="1"/>
  <c r="BZ636" i="1"/>
  <c r="R636" i="1"/>
  <c r="X636" i="1"/>
  <c r="AA636" i="1"/>
  <c r="AB636" i="1" s="1"/>
  <c r="AE636" i="1"/>
  <c r="AJ636" i="1"/>
  <c r="AM636" i="1"/>
  <c r="AN636" i="1" s="1"/>
  <c r="AR636" i="1"/>
  <c r="AV636" i="1"/>
  <c r="AW636" i="1"/>
  <c r="AX636" i="1"/>
  <c r="BC636" i="1"/>
  <c r="BJ636" i="1"/>
  <c r="CI636" i="1"/>
  <c r="CG636" i="1"/>
  <c r="CJ636" i="1" s="1"/>
  <c r="CC636" i="1"/>
  <c r="CB636" i="1"/>
  <c r="CA636" i="1"/>
  <c r="BW636" i="1"/>
  <c r="BV636" i="1"/>
  <c r="BU636" i="1"/>
  <c r="BT636" i="1"/>
  <c r="BQ636" i="1"/>
  <c r="BR636" i="1" s="1"/>
  <c r="CG635" i="1"/>
  <c r="CC635" i="1"/>
  <c r="CB635" i="1"/>
  <c r="CA635" i="1"/>
  <c r="BZ635" i="1"/>
  <c r="AS635" i="1"/>
  <c r="AQ635" i="1"/>
  <c r="AM635" i="1"/>
  <c r="AK635" i="1"/>
  <c r="AF635" i="1"/>
  <c r="M635" i="1"/>
  <c r="AE635" i="1"/>
  <c r="BU635" i="1"/>
  <c r="X635" i="1"/>
  <c r="Z635" i="1"/>
  <c r="AD635" i="1"/>
  <c r="S635" i="1"/>
  <c r="BW635" i="1"/>
  <c r="K635" i="1"/>
  <c r="P635" i="1"/>
  <c r="R635" i="1"/>
  <c r="T635" i="1"/>
  <c r="AG635" i="1"/>
  <c r="AH635" i="1" s="1"/>
  <c r="AJ635" i="1"/>
  <c r="AL635" i="1"/>
  <c r="BV635" i="1"/>
  <c r="AP635" i="1"/>
  <c r="AR635" i="1"/>
  <c r="N635" i="1"/>
  <c r="O635" i="1" s="1"/>
  <c r="AV635" i="1"/>
  <c r="CI635" i="1"/>
  <c r="U635" i="1"/>
  <c r="V635" i="1" s="1"/>
  <c r="AX635" i="1"/>
  <c r="BC635" i="1"/>
  <c r="BE635" i="1"/>
  <c r="BH635" i="1"/>
  <c r="BK635" i="1" s="1"/>
  <c r="BN635" i="1"/>
  <c r="BP635" i="1"/>
  <c r="Y635" i="1"/>
  <c r="AA635" i="1"/>
  <c r="AB635" i="1" s="1"/>
  <c r="AW635" i="1"/>
  <c r="AY635" i="1"/>
  <c r="AZ635" i="1" s="1"/>
  <c r="BB635" i="1"/>
  <c r="BD635" i="1"/>
  <c r="BI635" i="1"/>
  <c r="BJ635" i="1"/>
  <c r="BO635" i="1"/>
  <c r="BQ635" i="1"/>
  <c r="BR635" i="1" s="1"/>
  <c r="BT635" i="1"/>
  <c r="Z634" i="1"/>
  <c r="K634" i="1"/>
  <c r="CI634" i="1"/>
  <c r="CG634" i="1"/>
  <c r="CJ634" i="1" s="1"/>
  <c r="CC634" i="1"/>
  <c r="CB634" i="1"/>
  <c r="CA634" i="1"/>
  <c r="BZ634" i="1"/>
  <c r="BW634" i="1"/>
  <c r="BV634" i="1"/>
  <c r="BU634" i="1"/>
  <c r="BT634" i="1"/>
  <c r="BQ634" i="1"/>
  <c r="BP634" i="1"/>
  <c r="BO634" i="1"/>
  <c r="BN634" i="1"/>
  <c r="BJ634" i="1"/>
  <c r="BH634" i="1"/>
  <c r="BK634" i="1" s="1"/>
  <c r="BL634" i="1" s="1"/>
  <c r="BE634" i="1"/>
  <c r="BD634" i="1"/>
  <c r="BC634" i="1"/>
  <c r="BB634" i="1"/>
  <c r="AY634" i="1"/>
  <c r="BI634" i="1"/>
  <c r="AX634" i="1"/>
  <c r="AW634" i="1"/>
  <c r="AV634" i="1"/>
  <c r="AS634" i="1"/>
  <c r="AR634" i="1"/>
  <c r="AQ634" i="1"/>
  <c r="AP634" i="1"/>
  <c r="AM634" i="1"/>
  <c r="AL634" i="1"/>
  <c r="AK634" i="1"/>
  <c r="AJ634" i="1"/>
  <c r="AG634" i="1"/>
  <c r="AF634" i="1"/>
  <c r="AE634" i="1"/>
  <c r="AD634" i="1"/>
  <c r="AA634" i="1"/>
  <c r="AB634" i="1" s="1"/>
  <c r="Y634" i="1"/>
  <c r="X634" i="1"/>
  <c r="U634" i="1"/>
  <c r="T634" i="1"/>
  <c r="S634" i="1"/>
  <c r="R634" i="1"/>
  <c r="P634" i="1"/>
  <c r="N634" i="1"/>
  <c r="M634" i="1"/>
  <c r="CG633" i="1"/>
  <c r="CC633" i="1"/>
  <c r="AE633" i="1"/>
  <c r="P633" i="1"/>
  <c r="R633" i="1"/>
  <c r="S633" i="1"/>
  <c r="T633" i="1"/>
  <c r="U633" i="1"/>
  <c r="V633" i="1" s="1"/>
  <c r="X633" i="1"/>
  <c r="Y633" i="1"/>
  <c r="Z633" i="1"/>
  <c r="CB633" i="1"/>
  <c r="CA633" i="1"/>
  <c r="BZ633" i="1"/>
  <c r="BW633" i="1"/>
  <c r="BV633" i="1"/>
  <c r="BU633" i="1"/>
  <c r="BT633" i="1"/>
  <c r="AM633" i="1"/>
  <c r="BQ633" i="1"/>
  <c r="BP633" i="1"/>
  <c r="BO633" i="1"/>
  <c r="BN633" i="1"/>
  <c r="BJ633" i="1"/>
  <c r="BI633" i="1"/>
  <c r="BH633" i="1"/>
  <c r="BK633" i="1" s="1"/>
  <c r="BL633" i="1" s="1"/>
  <c r="AA633" i="1"/>
  <c r="AB633" i="1" s="1"/>
  <c r="AD633" i="1"/>
  <c r="AF633" i="1"/>
  <c r="BE633" i="1"/>
  <c r="BD633" i="1"/>
  <c r="N633" i="1"/>
  <c r="K633" i="1"/>
  <c r="CI633" i="1"/>
  <c r="BC633" i="1"/>
  <c r="BB633" i="1"/>
  <c r="AY633" i="1"/>
  <c r="AX633" i="1"/>
  <c r="AW633" i="1"/>
  <c r="AV633" i="1"/>
  <c r="AS633" i="1"/>
  <c r="AR633" i="1"/>
  <c r="AQ633" i="1"/>
  <c r="AP633" i="1"/>
  <c r="AL633" i="1"/>
  <c r="AK633" i="1"/>
  <c r="AJ633" i="1"/>
  <c r="AG633" i="1"/>
  <c r="AH633" i="1" s="1"/>
  <c r="M633" i="1"/>
  <c r="AW632" i="1"/>
  <c r="AX632" i="1"/>
  <c r="AY632" i="1"/>
  <c r="AZ632" i="1" s="1"/>
  <c r="BB632" i="1"/>
  <c r="BD632" i="1"/>
  <c r="BE632" i="1"/>
  <c r="BF632" i="1" s="1"/>
  <c r="BH632" i="1"/>
  <c r="BK632" i="1" s="1"/>
  <c r="BI632" i="1"/>
  <c r="BJ632" i="1"/>
  <c r="BN632" i="1"/>
  <c r="BO632" i="1"/>
  <c r="BP632" i="1"/>
  <c r="BQ632" i="1"/>
  <c r="BR632" i="1" s="1"/>
  <c r="BT632" i="1"/>
  <c r="BU632" i="1"/>
  <c r="BV632" i="1"/>
  <c r="BW632" i="1"/>
  <c r="BX632" i="1" s="1"/>
  <c r="BZ632" i="1"/>
  <c r="CA632" i="1"/>
  <c r="CB632" i="1"/>
  <c r="CC632" i="1"/>
  <c r="CD632" i="1" s="1"/>
  <c r="CG632" i="1"/>
  <c r="CI632" i="1"/>
  <c r="BC632" i="1"/>
  <c r="K632" i="1"/>
  <c r="M632" i="1"/>
  <c r="N632" i="1"/>
  <c r="O632" i="1" s="1"/>
  <c r="P632" i="1"/>
  <c r="R632" i="1"/>
  <c r="S632" i="1"/>
  <c r="T632" i="1"/>
  <c r="U632" i="1"/>
  <c r="V632" i="1" s="1"/>
  <c r="X632" i="1"/>
  <c r="Y632" i="1"/>
  <c r="Z632" i="1"/>
  <c r="AA632" i="1"/>
  <c r="AB632" i="1" s="1"/>
  <c r="AD632" i="1"/>
  <c r="AE632" i="1"/>
  <c r="AF632" i="1"/>
  <c r="AG632" i="1"/>
  <c r="AH632" i="1" s="1"/>
  <c r="AJ632" i="1"/>
  <c r="AK632" i="1"/>
  <c r="AL632" i="1"/>
  <c r="AM632" i="1"/>
  <c r="AN632" i="1" s="1"/>
  <c r="AP632" i="1"/>
  <c r="AQ632" i="1"/>
  <c r="AR632" i="1"/>
  <c r="AS632" i="1"/>
  <c r="AT632" i="1" s="1"/>
  <c r="AV632" i="1"/>
  <c r="AX631" i="1"/>
  <c r="AY631" i="1"/>
  <c r="AZ631" i="1" s="1"/>
  <c r="CA631" i="1"/>
  <c r="BB631" i="1"/>
  <c r="BC631" i="1"/>
  <c r="BD631" i="1"/>
  <c r="BE631" i="1"/>
  <c r="BF631" i="1" s="1"/>
  <c r="BH631" i="1"/>
  <c r="BK631" i="1" s="1"/>
  <c r="BI631" i="1"/>
  <c r="BJ631" i="1"/>
  <c r="BN631" i="1"/>
  <c r="BO631" i="1"/>
  <c r="BP631" i="1"/>
  <c r="BQ631" i="1"/>
  <c r="BR631" i="1" s="1"/>
  <c r="BT631" i="1"/>
  <c r="BU631" i="1"/>
  <c r="BV631" i="1"/>
  <c r="BW631" i="1"/>
  <c r="BX631" i="1" s="1"/>
  <c r="AW631" i="1"/>
  <c r="AV631" i="1"/>
  <c r="AS631" i="1"/>
  <c r="AR631" i="1"/>
  <c r="AQ631" i="1"/>
  <c r="AP631" i="1"/>
  <c r="AJ631" i="1"/>
  <c r="AM631" i="1"/>
  <c r="AL631" i="1"/>
  <c r="AK631" i="1"/>
  <c r="AG631" i="1"/>
  <c r="AF631" i="1"/>
  <c r="AE631" i="1"/>
  <c r="AD631" i="1"/>
  <c r="AA631" i="1"/>
  <c r="Z631" i="1"/>
  <c r="Y631" i="1"/>
  <c r="X631" i="1"/>
  <c r="U631" i="1"/>
  <c r="T631" i="1"/>
  <c r="S631" i="1"/>
  <c r="R631" i="1"/>
  <c r="P631" i="1"/>
  <c r="N631" i="1"/>
  <c r="BZ631" i="1"/>
  <c r="M631" i="1"/>
  <c r="K631" i="1"/>
  <c r="CI631" i="1"/>
  <c r="CG631" i="1"/>
  <c r="CJ631" i="1" s="1"/>
  <c r="CC631" i="1"/>
  <c r="CB631" i="1"/>
  <c r="M630" i="1"/>
  <c r="N630" i="1"/>
  <c r="O630" i="1" s="1"/>
  <c r="AY630" i="1"/>
  <c r="P630" i="1"/>
  <c r="R630" i="1"/>
  <c r="S630" i="1"/>
  <c r="T630" i="1"/>
  <c r="U630" i="1"/>
  <c r="V630" i="1" s="1"/>
  <c r="X630" i="1"/>
  <c r="Y630" i="1"/>
  <c r="Z630" i="1"/>
  <c r="AA630" i="1"/>
  <c r="AB630" i="1" s="1"/>
  <c r="AD630" i="1"/>
  <c r="AE630" i="1"/>
  <c r="AF630" i="1"/>
  <c r="AG630" i="1"/>
  <c r="AH630" i="1" s="1"/>
  <c r="AJ630" i="1"/>
  <c r="AK630" i="1"/>
  <c r="AL630" i="1"/>
  <c r="AM630" i="1"/>
  <c r="AN630" i="1" s="1"/>
  <c r="AP630" i="1"/>
  <c r="AQ630" i="1"/>
  <c r="AR630" i="1"/>
  <c r="AS630" i="1"/>
  <c r="AT630" i="1" s="1"/>
  <c r="AV630" i="1"/>
  <c r="AW630" i="1"/>
  <c r="AX630" i="1"/>
  <c r="BB630" i="1"/>
  <c r="BC630" i="1"/>
  <c r="BD630" i="1"/>
  <c r="BE630" i="1"/>
  <c r="BF630" i="1" s="1"/>
  <c r="BH630" i="1"/>
  <c r="BK630" i="1" s="1"/>
  <c r="BI630" i="1"/>
  <c r="BJ630" i="1"/>
  <c r="BN630" i="1"/>
  <c r="BO630" i="1"/>
  <c r="BP630" i="1"/>
  <c r="BQ630" i="1"/>
  <c r="BR630" i="1" s="1"/>
  <c r="K630" i="1"/>
  <c r="BT630" i="1"/>
  <c r="BU630" i="1"/>
  <c r="BV630" i="1"/>
  <c r="BW630" i="1"/>
  <c r="BX630" i="1" s="1"/>
  <c r="BZ630" i="1"/>
  <c r="CA630" i="1"/>
  <c r="CB630" i="1"/>
  <c r="CC630" i="1"/>
  <c r="CD630" i="1" s="1"/>
  <c r="CG630" i="1"/>
  <c r="CI630" i="1"/>
  <c r="BP629" i="1"/>
  <c r="BT629" i="1"/>
  <c r="AA629" i="1"/>
  <c r="K629" i="1"/>
  <c r="M629" i="1"/>
  <c r="N629" i="1"/>
  <c r="O629" i="1" s="1"/>
  <c r="R629" i="1"/>
  <c r="S629" i="1"/>
  <c r="U629" i="1"/>
  <c r="Y629" i="1"/>
  <c r="P629" i="1"/>
  <c r="AF629" i="1"/>
  <c r="AG629" i="1"/>
  <c r="AH629" i="1" s="1"/>
  <c r="AK629" i="1"/>
  <c r="AM629" i="1"/>
  <c r="AQ629" i="1"/>
  <c r="AS629" i="1"/>
  <c r="AV629" i="1"/>
  <c r="AY629" i="1"/>
  <c r="BB629" i="1"/>
  <c r="BD629" i="1"/>
  <c r="BI629" i="1"/>
  <c r="BJ629" i="1"/>
  <c r="BO629" i="1"/>
  <c r="BQ629" i="1"/>
  <c r="BR629" i="1" s="1"/>
  <c r="BU629" i="1"/>
  <c r="BW629" i="1"/>
  <c r="CB629" i="1"/>
  <c r="CI629" i="1"/>
  <c r="CG629" i="1"/>
  <c r="CJ629" i="1" s="1"/>
  <c r="CC629" i="1"/>
  <c r="CD629" i="1" s="1"/>
  <c r="CA629" i="1"/>
  <c r="BZ629" i="1"/>
  <c r="BV629" i="1"/>
  <c r="BN629" i="1"/>
  <c r="BH629" i="1"/>
  <c r="BK629" i="1" s="1"/>
  <c r="BL629" i="1" s="1"/>
  <c r="BE629" i="1"/>
  <c r="BF629" i="1" s="1"/>
  <c r="BC629" i="1"/>
  <c r="AX629" i="1"/>
  <c r="AW629" i="1"/>
  <c r="AR629" i="1"/>
  <c r="AP629" i="1"/>
  <c r="AL629" i="1"/>
  <c r="AJ629" i="1"/>
  <c r="AE629" i="1"/>
  <c r="AD629" i="1"/>
  <c r="Z629" i="1"/>
  <c r="X629" i="1"/>
  <c r="T629" i="1"/>
  <c r="AE628" i="1"/>
  <c r="AW628" i="1"/>
  <c r="CI628" i="1"/>
  <c r="BO628" i="1"/>
  <c r="BN628" i="1"/>
  <c r="BH628" i="1"/>
  <c r="BK628" i="1" s="1"/>
  <c r="BE628" i="1"/>
  <c r="BC628" i="1"/>
  <c r="AY628" i="1"/>
  <c r="AS628" i="1"/>
  <c r="AQ628" i="1"/>
  <c r="AM628" i="1"/>
  <c r="AK628" i="1"/>
  <c r="AF628" i="1"/>
  <c r="AA628" i="1"/>
  <c r="Y628" i="1"/>
  <c r="U628" i="1"/>
  <c r="T628" i="1"/>
  <c r="M628" i="1"/>
  <c r="K628" i="1"/>
  <c r="BJ628" i="1"/>
  <c r="N628" i="1"/>
  <c r="O628" i="1" s="1"/>
  <c r="CG628" i="1"/>
  <c r="CJ628" i="1" s="1"/>
  <c r="CC628" i="1"/>
  <c r="CB628" i="1"/>
  <c r="CA628" i="1"/>
  <c r="BZ628" i="1"/>
  <c r="BW628" i="1"/>
  <c r="BV628" i="1"/>
  <c r="BU628" i="1"/>
  <c r="BT628" i="1"/>
  <c r="BQ628" i="1"/>
  <c r="BP628" i="1"/>
  <c r="BI628" i="1"/>
  <c r="BD628" i="1"/>
  <c r="BB628" i="1"/>
  <c r="AX628" i="1"/>
  <c r="AV628" i="1"/>
  <c r="AR628" i="1"/>
  <c r="AP628" i="1"/>
  <c r="AL628" i="1"/>
  <c r="AJ628" i="1"/>
  <c r="AG628" i="1"/>
  <c r="AH628" i="1" s="1"/>
  <c r="AD628" i="1"/>
  <c r="Z628" i="1"/>
  <c r="X628" i="1"/>
  <c r="S628" i="1"/>
  <c r="R628" i="1"/>
  <c r="P628" i="1"/>
  <c r="AD627" i="1"/>
  <c r="Z627" i="1"/>
  <c r="X627" i="1"/>
  <c r="T627" i="1"/>
  <c r="M627" i="1"/>
  <c r="BE627" i="1"/>
  <c r="CI627" i="1"/>
  <c r="CG627" i="1"/>
  <c r="CJ627" i="1" s="1"/>
  <c r="CC627" i="1"/>
  <c r="CB627" i="1"/>
  <c r="CA627" i="1"/>
  <c r="BZ627" i="1"/>
  <c r="BW627" i="1"/>
  <c r="BV627" i="1"/>
  <c r="BU627" i="1"/>
  <c r="BT627" i="1"/>
  <c r="BQ627" i="1"/>
  <c r="BP627" i="1"/>
  <c r="BO627" i="1"/>
  <c r="BN627" i="1"/>
  <c r="BI627" i="1"/>
  <c r="BH627" i="1"/>
  <c r="BK627" i="1" s="1"/>
  <c r="R627" i="1"/>
  <c r="BC627" i="1"/>
  <c r="AY627" i="1"/>
  <c r="AW627" i="1"/>
  <c r="AS627" i="1"/>
  <c r="AR627" i="1"/>
  <c r="AP627" i="1"/>
  <c r="BD627" i="1"/>
  <c r="K627" i="1"/>
  <c r="BB627" i="1"/>
  <c r="AX627" i="1"/>
  <c r="AV627" i="1"/>
  <c r="AQ627" i="1"/>
  <c r="AM627" i="1"/>
  <c r="AK627" i="1"/>
  <c r="AG627" i="1"/>
  <c r="AF627" i="1"/>
  <c r="AA627" i="1"/>
  <c r="AB627" i="1" s="1"/>
  <c r="Y627" i="1"/>
  <c r="U627" i="1"/>
  <c r="V627" i="1" s="1"/>
  <c r="S627" i="1"/>
  <c r="P627" i="1"/>
  <c r="N627" i="1"/>
  <c r="O627" i="1" s="1"/>
  <c r="AL627" i="1"/>
  <c r="AJ627" i="1"/>
  <c r="AE627" i="1"/>
  <c r="BJ627" i="1"/>
  <c r="AK626" i="1"/>
  <c r="AL626" i="1"/>
  <c r="AM626" i="1"/>
  <c r="AN626" i="1" s="1"/>
  <c r="AP626" i="1"/>
  <c r="AQ626" i="1"/>
  <c r="AR626" i="1"/>
  <c r="AS626" i="1"/>
  <c r="AT626" i="1" s="1"/>
  <c r="AV626" i="1"/>
  <c r="AW626" i="1"/>
  <c r="AX626" i="1"/>
  <c r="AY626" i="1"/>
  <c r="AZ626" i="1" s="1"/>
  <c r="BB626" i="1"/>
  <c r="BC626" i="1"/>
  <c r="BD626" i="1"/>
  <c r="BE626" i="1"/>
  <c r="BF626" i="1" s="1"/>
  <c r="BH626" i="1"/>
  <c r="BK626" i="1" s="1"/>
  <c r="BI626" i="1"/>
  <c r="BJ626" i="1"/>
  <c r="BN626" i="1"/>
  <c r="BO626" i="1"/>
  <c r="BP626" i="1"/>
  <c r="BQ626" i="1"/>
  <c r="BR626" i="1" s="1"/>
  <c r="BT626" i="1"/>
  <c r="BU626" i="1"/>
  <c r="BV626" i="1"/>
  <c r="BW626" i="1"/>
  <c r="BX626" i="1" s="1"/>
  <c r="BZ626" i="1"/>
  <c r="CA626" i="1"/>
  <c r="CB626" i="1"/>
  <c r="CC626" i="1"/>
  <c r="CD626" i="1" s="1"/>
  <c r="CG626" i="1"/>
  <c r="CI626" i="1"/>
  <c r="AJ626" i="1"/>
  <c r="R626" i="1"/>
  <c r="N626" i="1"/>
  <c r="P626" i="1"/>
  <c r="S626" i="1"/>
  <c r="T626" i="1"/>
  <c r="U626" i="1"/>
  <c r="V626" i="1" s="1"/>
  <c r="X626" i="1"/>
  <c r="Y626" i="1"/>
  <c r="K626" i="1"/>
  <c r="M626" i="1"/>
  <c r="Z626" i="1"/>
  <c r="AA626" i="1"/>
  <c r="AB626" i="1" s="1"/>
  <c r="AD626" i="1"/>
  <c r="AE626" i="1"/>
  <c r="AF626" i="1"/>
  <c r="AG626" i="1"/>
  <c r="AH626" i="1" s="1"/>
  <c r="BT625" i="1"/>
  <c r="K625" i="1"/>
  <c r="M625" i="1"/>
  <c r="R625" i="1"/>
  <c r="T625" i="1"/>
  <c r="Z625" i="1"/>
  <c r="AD625" i="1"/>
  <c r="AF625" i="1"/>
  <c r="N625" i="1"/>
  <c r="O625" i="1" s="1"/>
  <c r="P625" i="1"/>
  <c r="S625" i="1"/>
  <c r="U625" i="1"/>
  <c r="V625" i="1" s="1"/>
  <c r="X625" i="1"/>
  <c r="Y625" i="1"/>
  <c r="BB625" i="1"/>
  <c r="BC625" i="1"/>
  <c r="BD625" i="1"/>
  <c r="BE625" i="1"/>
  <c r="BF625" i="1" s="1"/>
  <c r="BH625" i="1"/>
  <c r="BK625" i="1" s="1"/>
  <c r="BI625" i="1"/>
  <c r="BJ625" i="1"/>
  <c r="BN625" i="1"/>
  <c r="BO625" i="1"/>
  <c r="BP625" i="1"/>
  <c r="BQ625" i="1"/>
  <c r="BR625" i="1" s="1"/>
  <c r="AE625" i="1"/>
  <c r="BU625" i="1"/>
  <c r="BV625" i="1"/>
  <c r="BW625" i="1"/>
  <c r="BX625" i="1" s="1"/>
  <c r="BZ625" i="1"/>
  <c r="CA625" i="1"/>
  <c r="CB625" i="1"/>
  <c r="CC625" i="1"/>
  <c r="CD625" i="1" s="1"/>
  <c r="CG625" i="1"/>
  <c r="CI625" i="1"/>
  <c r="AG625" i="1"/>
  <c r="AH625" i="1" s="1"/>
  <c r="AJ625" i="1"/>
  <c r="AA625" i="1"/>
  <c r="AB625" i="1" s="1"/>
  <c r="AK625" i="1"/>
  <c r="AL625" i="1"/>
  <c r="AM625" i="1"/>
  <c r="AN625" i="1" s="1"/>
  <c r="AP625" i="1"/>
  <c r="AQ625" i="1"/>
  <c r="AR625" i="1"/>
  <c r="AS625" i="1"/>
  <c r="AT625" i="1" s="1"/>
  <c r="AV625" i="1"/>
  <c r="AW625" i="1"/>
  <c r="AX625" i="1"/>
  <c r="AY625" i="1"/>
  <c r="AZ625" i="1" s="1"/>
  <c r="Y624" i="1"/>
  <c r="Z624" i="1"/>
  <c r="AA624" i="1"/>
  <c r="AB624" i="1" s="1"/>
  <c r="AD624" i="1"/>
  <c r="AE624" i="1"/>
  <c r="BJ624" i="1"/>
  <c r="BI624" i="1"/>
  <c r="BH624" i="1"/>
  <c r="BK624" i="1" s="1"/>
  <c r="BL624" i="1" s="1"/>
  <c r="BE624" i="1"/>
  <c r="BD624" i="1"/>
  <c r="BC624" i="1"/>
  <c r="BB624" i="1"/>
  <c r="AY624" i="1"/>
  <c r="AX624" i="1"/>
  <c r="AW624" i="1"/>
  <c r="AV624" i="1"/>
  <c r="AS624" i="1"/>
  <c r="AR624" i="1"/>
  <c r="AQ624" i="1"/>
  <c r="AP624" i="1"/>
  <c r="AM624" i="1"/>
  <c r="AL624" i="1"/>
  <c r="AK624" i="1"/>
  <c r="AJ624" i="1"/>
  <c r="AG624" i="1"/>
  <c r="P624" i="1"/>
  <c r="BO624" i="1"/>
  <c r="BP624" i="1"/>
  <c r="BQ624" i="1"/>
  <c r="BR624" i="1" s="1"/>
  <c r="BT624" i="1"/>
  <c r="BU624" i="1"/>
  <c r="BV624" i="1"/>
  <c r="BW624" i="1"/>
  <c r="BX624" i="1" s="1"/>
  <c r="BZ624" i="1"/>
  <c r="CA624" i="1"/>
  <c r="CB624" i="1"/>
  <c r="CC624" i="1"/>
  <c r="CD624" i="1" s="1"/>
  <c r="CG624" i="1"/>
  <c r="CI624" i="1"/>
  <c r="AF624" i="1"/>
  <c r="BN624" i="1"/>
  <c r="K624" i="1"/>
  <c r="M624" i="1"/>
  <c r="N624" i="1"/>
  <c r="O624" i="1" s="1"/>
  <c r="R624" i="1"/>
  <c r="S624" i="1"/>
  <c r="T624" i="1"/>
  <c r="U624" i="1"/>
  <c r="V624" i="1" s="1"/>
  <c r="X624" i="1"/>
  <c r="CI623" i="1"/>
  <c r="AA623" i="1"/>
  <c r="Y623" i="1"/>
  <c r="U623" i="1"/>
  <c r="S623" i="1"/>
  <c r="M623" i="1"/>
  <c r="AS623" i="1"/>
  <c r="AQ623" i="1"/>
  <c r="AL623" i="1"/>
  <c r="AJ623" i="1"/>
  <c r="AF623" i="1"/>
  <c r="AD623" i="1"/>
  <c r="Z623" i="1"/>
  <c r="X623" i="1"/>
  <c r="T623" i="1"/>
  <c r="R623" i="1"/>
  <c r="P623" i="1"/>
  <c r="N623" i="1"/>
  <c r="O623" i="1" s="1"/>
  <c r="K623" i="1"/>
  <c r="BO623" i="1"/>
  <c r="BH623" i="1"/>
  <c r="BK623" i="1" s="1"/>
  <c r="BD623" i="1"/>
  <c r="BB623" i="1"/>
  <c r="AW623" i="1"/>
  <c r="AE623" i="1"/>
  <c r="CG623" i="1"/>
  <c r="CJ623" i="1" s="1"/>
  <c r="CC623" i="1"/>
  <c r="CB623" i="1"/>
  <c r="CA623" i="1"/>
  <c r="BZ623" i="1"/>
  <c r="BW623" i="1"/>
  <c r="BV623" i="1"/>
  <c r="BU623" i="1"/>
  <c r="BT623" i="1"/>
  <c r="BQ623" i="1"/>
  <c r="BP623" i="1"/>
  <c r="BN623" i="1"/>
  <c r="BJ623" i="1"/>
  <c r="BI623" i="1"/>
  <c r="BE623" i="1"/>
  <c r="BF623" i="1" s="1"/>
  <c r="BC623" i="1"/>
  <c r="AY623" i="1"/>
  <c r="AX623" i="1"/>
  <c r="AV623" i="1"/>
  <c r="AR623" i="1"/>
  <c r="AP623" i="1"/>
  <c r="AM623" i="1"/>
  <c r="AN623" i="1" s="1"/>
  <c r="AK623" i="1"/>
  <c r="AG623" i="1"/>
  <c r="AH623" i="1" s="1"/>
  <c r="CB622" i="1"/>
  <c r="AP622" i="1"/>
  <c r="AR622" i="1"/>
  <c r="AV622" i="1"/>
  <c r="AX622" i="1"/>
  <c r="BC622" i="1"/>
  <c r="BE622" i="1"/>
  <c r="BH622" i="1"/>
  <c r="BK622" i="1" s="1"/>
  <c r="BJ622" i="1"/>
  <c r="BO622" i="1"/>
  <c r="BQ622" i="1"/>
  <c r="K622" i="1"/>
  <c r="M622" i="1"/>
  <c r="S622" i="1"/>
  <c r="U622" i="1"/>
  <c r="Y622" i="1"/>
  <c r="AA622" i="1"/>
  <c r="AE622" i="1"/>
  <c r="AG622" i="1"/>
  <c r="AK622" i="1"/>
  <c r="AM622" i="1"/>
  <c r="AQ622" i="1"/>
  <c r="AS622" i="1"/>
  <c r="AT622" i="1" s="1"/>
  <c r="AW622" i="1"/>
  <c r="AY622" i="1"/>
  <c r="AZ622" i="1" s="1"/>
  <c r="BB622" i="1"/>
  <c r="BD622" i="1"/>
  <c r="BI622" i="1"/>
  <c r="BN622" i="1"/>
  <c r="BP622" i="1"/>
  <c r="BT622" i="1"/>
  <c r="BU622" i="1"/>
  <c r="BV622" i="1"/>
  <c r="BW622" i="1"/>
  <c r="BX622" i="1" s="1"/>
  <c r="BZ622" i="1"/>
  <c r="CA622" i="1"/>
  <c r="CC622" i="1"/>
  <c r="CD622" i="1" s="1"/>
  <c r="CG622" i="1"/>
  <c r="CI622" i="1"/>
  <c r="AL622" i="1"/>
  <c r="N622" i="1"/>
  <c r="O622" i="1" s="1"/>
  <c r="P622" i="1"/>
  <c r="R622" i="1"/>
  <c r="T622" i="1"/>
  <c r="X622" i="1"/>
  <c r="Z622" i="1"/>
  <c r="AD622" i="1"/>
  <c r="AF622" i="1"/>
  <c r="AJ622" i="1"/>
  <c r="CG621" i="1"/>
  <c r="CC621" i="1"/>
  <c r="CB621" i="1"/>
  <c r="CA621" i="1"/>
  <c r="BZ621" i="1"/>
  <c r="BW621" i="1"/>
  <c r="BV621" i="1"/>
  <c r="BU621" i="1"/>
  <c r="BT621" i="1"/>
  <c r="BQ621" i="1"/>
  <c r="BP621" i="1"/>
  <c r="BN621" i="1"/>
  <c r="BJ621" i="1"/>
  <c r="BI621" i="1"/>
  <c r="BH621" i="1"/>
  <c r="BK621" i="1" s="1"/>
  <c r="BL621" i="1" s="1"/>
  <c r="BD621" i="1"/>
  <c r="BB621" i="1"/>
  <c r="AY621" i="1"/>
  <c r="AV621" i="1"/>
  <c r="AR621" i="1"/>
  <c r="AM621" i="1"/>
  <c r="AK621" i="1"/>
  <c r="AF621" i="1"/>
  <c r="AD621" i="1"/>
  <c r="CI621" i="1"/>
  <c r="S621" i="1"/>
  <c r="Y621" i="1"/>
  <c r="Z621" i="1"/>
  <c r="U621" i="1"/>
  <c r="P621" i="1"/>
  <c r="BE621" i="1"/>
  <c r="BF621" i="1" s="1"/>
  <c r="N621" i="1"/>
  <c r="M621" i="1"/>
  <c r="K621" i="1"/>
  <c r="T621" i="1"/>
  <c r="AE621" i="1"/>
  <c r="BC621" i="1"/>
  <c r="AX621" i="1"/>
  <c r="BO621" i="1"/>
  <c r="AW621" i="1"/>
  <c r="AS621" i="1"/>
  <c r="AT621" i="1" s="1"/>
  <c r="AQ621" i="1"/>
  <c r="AP621" i="1"/>
  <c r="AL621" i="1"/>
  <c r="AJ621" i="1"/>
  <c r="AG621" i="1"/>
  <c r="AH621" i="1" s="1"/>
  <c r="AA621" i="1"/>
  <c r="AB621" i="1" s="1"/>
  <c r="X621" i="1"/>
  <c r="R621" i="1"/>
  <c r="AQ620" i="1"/>
  <c r="AP620" i="1"/>
  <c r="AM620" i="1"/>
  <c r="AL620" i="1"/>
  <c r="AK620" i="1"/>
  <c r="AJ620" i="1"/>
  <c r="AG620" i="1"/>
  <c r="AF620" i="1"/>
  <c r="AE620" i="1"/>
  <c r="AD620" i="1"/>
  <c r="AA620" i="1"/>
  <c r="BO620" i="1"/>
  <c r="BN620" i="1"/>
  <c r="BJ620" i="1"/>
  <c r="BI620" i="1"/>
  <c r="BH620" i="1"/>
  <c r="BK620" i="1" s="1"/>
  <c r="BL620" i="1" s="1"/>
  <c r="BE620" i="1"/>
  <c r="BD620" i="1"/>
  <c r="BC620" i="1"/>
  <c r="BB620" i="1"/>
  <c r="AY620" i="1"/>
  <c r="BW620" i="1"/>
  <c r="BV620" i="1"/>
  <c r="BU620" i="1"/>
  <c r="P620" i="1"/>
  <c r="N620" i="1"/>
  <c r="BQ620" i="1"/>
  <c r="BP620" i="1"/>
  <c r="AR620" i="1"/>
  <c r="M620" i="1"/>
  <c r="Z620" i="1"/>
  <c r="K620" i="1"/>
  <c r="R620" i="1"/>
  <c r="CG620" i="1"/>
  <c r="CI620" i="1" s="1"/>
  <c r="CJ620" i="1" s="1"/>
  <c r="CN620" i="1" s="1"/>
  <c r="CQ620" i="1" s="1"/>
  <c r="CC620" i="1"/>
  <c r="BT620" i="1"/>
  <c r="CB620" i="1"/>
  <c r="S620" i="1"/>
  <c r="CA620" i="1"/>
  <c r="BZ620" i="1"/>
  <c r="T620" i="1"/>
  <c r="U620" i="1"/>
  <c r="V620" i="1" s="1"/>
  <c r="X620" i="1"/>
  <c r="Y620" i="1"/>
  <c r="AX620" i="1"/>
  <c r="AW620" i="1"/>
  <c r="AV620" i="1"/>
  <c r="AS620" i="1"/>
  <c r="AT620" i="1" s="1"/>
  <c r="BE619" i="1"/>
  <c r="BB619" i="1"/>
  <c r="AY619" i="1"/>
  <c r="AW619" i="1"/>
  <c r="AS619" i="1"/>
  <c r="AQ619" i="1"/>
  <c r="AM619" i="1"/>
  <c r="AK619" i="1"/>
  <c r="AG619" i="1"/>
  <c r="AE619" i="1"/>
  <c r="AA619" i="1"/>
  <c r="Y619" i="1"/>
  <c r="U619" i="1"/>
  <c r="S619" i="1"/>
  <c r="M619" i="1"/>
  <c r="K619" i="1"/>
  <c r="AF619" i="1"/>
  <c r="AD619" i="1"/>
  <c r="Z619" i="1"/>
  <c r="X619" i="1"/>
  <c r="T619" i="1"/>
  <c r="R619" i="1"/>
  <c r="P619" i="1"/>
  <c r="N619" i="1"/>
  <c r="O619" i="1" s="1"/>
  <c r="BJ619" i="1"/>
  <c r="CG619" i="1"/>
  <c r="CI619" i="1" s="1"/>
  <c r="CJ619" i="1" s="1"/>
  <c r="CN619" i="1" s="1"/>
  <c r="CQ619" i="1" s="1"/>
  <c r="CC619" i="1"/>
  <c r="CB619" i="1"/>
  <c r="CA619" i="1"/>
  <c r="BZ619" i="1"/>
  <c r="BW619" i="1"/>
  <c r="BV619" i="1"/>
  <c r="BU619" i="1"/>
  <c r="BT619" i="1"/>
  <c r="BQ619" i="1"/>
  <c r="BP619" i="1"/>
  <c r="BO619" i="1"/>
  <c r="BN619" i="1"/>
  <c r="BI619" i="1"/>
  <c r="BH619" i="1"/>
  <c r="BK619" i="1" s="1"/>
  <c r="BL619" i="1" s="1"/>
  <c r="BD619" i="1"/>
  <c r="BC619" i="1"/>
  <c r="AX619" i="1"/>
  <c r="AV619" i="1"/>
  <c r="AR619" i="1"/>
  <c r="AP619" i="1"/>
  <c r="AL619" i="1"/>
  <c r="AJ619" i="1"/>
  <c r="AM618" i="1"/>
  <c r="AQ618" i="1"/>
  <c r="AR618" i="1"/>
  <c r="AS618" i="1"/>
  <c r="AT618" i="1" s="1"/>
  <c r="AV618" i="1"/>
  <c r="AW618" i="1"/>
  <c r="AX618" i="1"/>
  <c r="AY618" i="1"/>
  <c r="AZ618" i="1" s="1"/>
  <c r="BB618" i="1"/>
  <c r="BC618" i="1"/>
  <c r="BD618" i="1"/>
  <c r="BE618" i="1"/>
  <c r="BF618" i="1" s="1"/>
  <c r="BH618" i="1"/>
  <c r="BK618" i="1" s="1"/>
  <c r="BI618" i="1"/>
  <c r="BJ618" i="1"/>
  <c r="BN618" i="1"/>
  <c r="BO618" i="1"/>
  <c r="BP618" i="1"/>
  <c r="BQ618" i="1"/>
  <c r="BR618" i="1" s="1"/>
  <c r="BT618" i="1"/>
  <c r="BU618" i="1"/>
  <c r="BV618" i="1"/>
  <c r="BW618" i="1"/>
  <c r="BX618" i="1" s="1"/>
  <c r="BZ618" i="1"/>
  <c r="Z618" i="1"/>
  <c r="AP618" i="1"/>
  <c r="CI618" i="1"/>
  <c r="CC618" i="1"/>
  <c r="CA618" i="1"/>
  <c r="CB618" i="1"/>
  <c r="CG618" i="1"/>
  <c r="CJ618" i="1" s="1"/>
  <c r="AL618" i="1"/>
  <c r="AK618" i="1"/>
  <c r="AJ618" i="1"/>
  <c r="AG618" i="1"/>
  <c r="AF618" i="1"/>
  <c r="AE618" i="1"/>
  <c r="AD618" i="1"/>
  <c r="AA618" i="1"/>
  <c r="AB618" i="1" s="1"/>
  <c r="Y618" i="1"/>
  <c r="X618" i="1"/>
  <c r="U618" i="1"/>
  <c r="T618" i="1"/>
  <c r="S618" i="1"/>
  <c r="R618" i="1"/>
  <c r="P618" i="1"/>
  <c r="N618" i="1"/>
  <c r="M618" i="1"/>
  <c r="K618" i="1"/>
  <c r="X617" i="1"/>
  <c r="Y617" i="1"/>
  <c r="Z617" i="1"/>
  <c r="AD617" i="1"/>
  <c r="AE617" i="1"/>
  <c r="AF617" i="1"/>
  <c r="AG617" i="1"/>
  <c r="AH617" i="1" s="1"/>
  <c r="AJ617" i="1"/>
  <c r="AK617" i="1"/>
  <c r="AL617" i="1"/>
  <c r="AM617" i="1"/>
  <c r="AN617" i="1" s="1"/>
  <c r="AP617" i="1"/>
  <c r="AQ617" i="1"/>
  <c r="AR617" i="1"/>
  <c r="AS617" i="1"/>
  <c r="AT617" i="1" s="1"/>
  <c r="AV617" i="1"/>
  <c r="AW617" i="1"/>
  <c r="AX617" i="1"/>
  <c r="AY617" i="1"/>
  <c r="AZ617" i="1" s="1"/>
  <c r="BB617" i="1"/>
  <c r="BC617" i="1"/>
  <c r="BD617" i="1"/>
  <c r="BE617" i="1"/>
  <c r="BF617" i="1" s="1"/>
  <c r="BH617" i="1"/>
  <c r="BK617" i="1" s="1"/>
  <c r="BI617" i="1"/>
  <c r="BN617" i="1"/>
  <c r="BO617" i="1"/>
  <c r="BP617" i="1"/>
  <c r="U617" i="1"/>
  <c r="CI617" i="1"/>
  <c r="CC617" i="1"/>
  <c r="BQ617" i="1"/>
  <c r="BR617" i="1" s="1"/>
  <c r="BT617" i="1"/>
  <c r="BU617" i="1"/>
  <c r="BV617" i="1"/>
  <c r="BW617" i="1"/>
  <c r="BX617" i="1" s="1"/>
  <c r="BJ617" i="1"/>
  <c r="BZ617" i="1"/>
  <c r="CA617" i="1"/>
  <c r="CG617" i="1"/>
  <c r="CJ617" i="1" s="1"/>
  <c r="K617" i="1"/>
  <c r="M617" i="1"/>
  <c r="N617" i="1"/>
  <c r="O617" i="1" s="1"/>
  <c r="P617" i="1"/>
  <c r="R617" i="1"/>
  <c r="S617" i="1"/>
  <c r="T617" i="1"/>
  <c r="CB617" i="1"/>
  <c r="AA617" i="1"/>
  <c r="AB617" i="1" s="1"/>
  <c r="AS616" i="1"/>
  <c r="AV616" i="1"/>
  <c r="AX616" i="1"/>
  <c r="AY616" i="1"/>
  <c r="AZ616" i="1" s="1"/>
  <c r="Z616" i="1"/>
  <c r="Y616" i="1"/>
  <c r="T616" i="1"/>
  <c r="N616" i="1"/>
  <c r="K616" i="1"/>
  <c r="P616" i="1"/>
  <c r="U616" i="1"/>
  <c r="V616" i="1" s="1"/>
  <c r="BC616" i="1"/>
  <c r="BE616" i="1"/>
  <c r="BI616" i="1"/>
  <c r="BJ616" i="1"/>
  <c r="BN616" i="1"/>
  <c r="BP616" i="1"/>
  <c r="BQ616" i="1"/>
  <c r="BR616" i="1" s="1"/>
  <c r="BT616" i="1"/>
  <c r="BU616" i="1"/>
  <c r="BV616" i="1"/>
  <c r="BW616" i="1"/>
  <c r="BX616" i="1" s="1"/>
  <c r="BZ616" i="1"/>
  <c r="CB616" i="1"/>
  <c r="CC616" i="1"/>
  <c r="CD616" i="1" s="1"/>
  <c r="CG616" i="1"/>
  <c r="CI616" i="1"/>
  <c r="CA616" i="1"/>
  <c r="BH616" i="1"/>
  <c r="BK616" i="1" s="1"/>
  <c r="BL616" i="1" s="1"/>
  <c r="BO616" i="1"/>
  <c r="BD616" i="1"/>
  <c r="BB616" i="1"/>
  <c r="AW616" i="1"/>
  <c r="AQ616" i="1"/>
  <c r="AM616" i="1"/>
  <c r="M616" i="1"/>
  <c r="AK616" i="1"/>
  <c r="AG616" i="1"/>
  <c r="AE616" i="1"/>
  <c r="S616" i="1"/>
  <c r="X616" i="1"/>
  <c r="AA616" i="1"/>
  <c r="AB616" i="1" s="1"/>
  <c r="R616" i="1"/>
  <c r="AD616" i="1"/>
  <c r="AF616" i="1"/>
  <c r="AJ616" i="1"/>
  <c r="AL616" i="1"/>
  <c r="AP616" i="1"/>
  <c r="AR616" i="1"/>
  <c r="AF615" i="1"/>
  <c r="BB615" i="1"/>
  <c r="Z615" i="1"/>
  <c r="AJ615" i="1"/>
  <c r="X615" i="1"/>
  <c r="U615" i="1"/>
  <c r="S615" i="1"/>
  <c r="M615" i="1"/>
  <c r="K615" i="1"/>
  <c r="CA615" i="1"/>
  <c r="N615" i="1"/>
  <c r="O615" i="1" s="1"/>
  <c r="P615" i="1"/>
  <c r="R615" i="1"/>
  <c r="T615" i="1"/>
  <c r="Y615" i="1"/>
  <c r="AA615" i="1"/>
  <c r="AB615" i="1" s="1"/>
  <c r="CB615" i="1"/>
  <c r="CC615" i="1"/>
  <c r="CD615" i="1" s="1"/>
  <c r="BO615" i="1"/>
  <c r="BQ615" i="1"/>
  <c r="BT615" i="1"/>
  <c r="BU615" i="1"/>
  <c r="BV615" i="1"/>
  <c r="BW615" i="1"/>
  <c r="BX615" i="1" s="1"/>
  <c r="AS615" i="1"/>
  <c r="BZ615" i="1"/>
  <c r="AD615" i="1"/>
  <c r="AQ615" i="1"/>
  <c r="AM615" i="1"/>
  <c r="BP615" i="1"/>
  <c r="BN615" i="1"/>
  <c r="BJ615" i="1"/>
  <c r="BH615" i="1"/>
  <c r="BK615" i="1" s="1"/>
  <c r="BL615" i="1" s="1"/>
  <c r="BE615" i="1"/>
  <c r="BD615" i="1"/>
  <c r="AY615" i="1"/>
  <c r="AW615" i="1"/>
  <c r="AR615" i="1"/>
  <c r="AP615" i="1"/>
  <c r="AL615" i="1"/>
  <c r="AK615" i="1"/>
  <c r="AE615" i="1"/>
  <c r="CI615" i="1"/>
  <c r="CG615" i="1"/>
  <c r="CJ615" i="1" s="1"/>
  <c r="AV615" i="1"/>
  <c r="AG615" i="1"/>
  <c r="AH615" i="1" s="1"/>
  <c r="BC615" i="1"/>
  <c r="BI615" i="1"/>
  <c r="AX615" i="1"/>
  <c r="BZ614" i="1"/>
  <c r="BW614" i="1"/>
  <c r="BV614" i="1"/>
  <c r="BU614" i="1"/>
  <c r="BT614" i="1"/>
  <c r="BQ614" i="1"/>
  <c r="BP614" i="1"/>
  <c r="BO614" i="1"/>
  <c r="BN614" i="1"/>
  <c r="BJ614" i="1"/>
  <c r="BI614" i="1"/>
  <c r="BH614" i="1"/>
  <c r="BK614" i="1" s="1"/>
  <c r="BL614" i="1" s="1"/>
  <c r="BD614" i="1"/>
  <c r="BC614" i="1"/>
  <c r="BB614" i="1"/>
  <c r="AY614" i="1"/>
  <c r="AX614" i="1"/>
  <c r="AW614" i="1"/>
  <c r="AV614" i="1"/>
  <c r="AS614" i="1"/>
  <c r="AR614" i="1"/>
  <c r="AQ614" i="1"/>
  <c r="AP614" i="1"/>
  <c r="AM614" i="1"/>
  <c r="AL614" i="1"/>
  <c r="AK614" i="1"/>
  <c r="AJ614" i="1"/>
  <c r="AG614" i="1"/>
  <c r="AF614" i="1"/>
  <c r="AE614" i="1"/>
  <c r="AD614" i="1"/>
  <c r="AA614" i="1"/>
  <c r="Z614" i="1"/>
  <c r="Y614" i="1"/>
  <c r="X614" i="1"/>
  <c r="U614" i="1"/>
  <c r="T614" i="1"/>
  <c r="S614" i="1"/>
  <c r="R614" i="1"/>
  <c r="P614" i="1"/>
  <c r="N614" i="1"/>
  <c r="M614" i="1"/>
  <c r="K614" i="1"/>
  <c r="BE614" i="1"/>
  <c r="BF614" i="1" s="1"/>
  <c r="CG614" i="1"/>
  <c r="CI614" i="1" s="1"/>
  <c r="CJ614" i="1" s="1"/>
  <c r="CN614" i="1" s="1"/>
  <c r="CQ614" i="1" s="1"/>
  <c r="CC614" i="1"/>
  <c r="CB614" i="1"/>
  <c r="CA614" i="1"/>
  <c r="BW613" i="1"/>
  <c r="BQ613" i="1"/>
  <c r="BN613" i="1"/>
  <c r="BJ613" i="1"/>
  <c r="BI613" i="1"/>
  <c r="BH613" i="1"/>
  <c r="BK613" i="1" s="1"/>
  <c r="BL613" i="1" s="1"/>
  <c r="Z613" i="1"/>
  <c r="Y613" i="1"/>
  <c r="X613" i="1"/>
  <c r="U613" i="1"/>
  <c r="T613" i="1"/>
  <c r="S613" i="1"/>
  <c r="P613" i="1"/>
  <c r="R613" i="1"/>
  <c r="N613" i="1"/>
  <c r="M613" i="1"/>
  <c r="K613" i="1"/>
  <c r="BE613" i="1"/>
  <c r="BD613" i="1"/>
  <c r="BC613" i="1"/>
  <c r="BB613" i="1"/>
  <c r="AY613" i="1"/>
  <c r="AX613" i="1"/>
  <c r="AW613" i="1"/>
  <c r="AV613" i="1"/>
  <c r="AK613" i="1"/>
  <c r="AS613" i="1"/>
  <c r="AR613" i="1"/>
  <c r="AQ613" i="1"/>
  <c r="AP613" i="1"/>
  <c r="AM613" i="1"/>
  <c r="AL613" i="1"/>
  <c r="AJ613" i="1"/>
  <c r="AG613" i="1"/>
  <c r="AF613" i="1"/>
  <c r="AE613" i="1"/>
  <c r="AD613" i="1"/>
  <c r="AA613" i="1"/>
  <c r="AB613" i="1" s="1"/>
  <c r="BO613" i="1"/>
  <c r="BT613" i="1"/>
  <c r="BU613" i="1"/>
  <c r="BV613" i="1"/>
  <c r="BZ613" i="1"/>
  <c r="CA613" i="1"/>
  <c r="CB613" i="1"/>
  <c r="CC613" i="1"/>
  <c r="CD613" i="1" s="1"/>
  <c r="CG613" i="1"/>
  <c r="CI613" i="1"/>
  <c r="BP613" i="1"/>
  <c r="CB612" i="1"/>
  <c r="CA612" i="1"/>
  <c r="BZ612" i="1"/>
  <c r="BW612" i="1"/>
  <c r="BV612" i="1"/>
  <c r="BU612" i="1"/>
  <c r="BT612" i="1"/>
  <c r="BQ612" i="1"/>
  <c r="BP612" i="1"/>
  <c r="BO612" i="1"/>
  <c r="BJ612" i="1"/>
  <c r="BI612" i="1"/>
  <c r="BH612" i="1"/>
  <c r="BK612" i="1" s="1"/>
  <c r="BL612" i="1" s="1"/>
  <c r="BE612" i="1"/>
  <c r="BD612" i="1"/>
  <c r="BB612" i="1"/>
  <c r="AY612" i="1"/>
  <c r="AX612" i="1"/>
  <c r="AW612" i="1"/>
  <c r="AV612" i="1"/>
  <c r="AS612" i="1"/>
  <c r="AR612" i="1"/>
  <c r="AQ612" i="1"/>
  <c r="AP612" i="1"/>
  <c r="AM612" i="1"/>
  <c r="AL612" i="1"/>
  <c r="AK612" i="1"/>
  <c r="AJ612" i="1"/>
  <c r="AG612" i="1"/>
  <c r="AF612" i="1"/>
  <c r="AE612" i="1"/>
  <c r="AD612" i="1"/>
  <c r="AA612" i="1"/>
  <c r="Z612" i="1"/>
  <c r="Y612" i="1"/>
  <c r="U612" i="1"/>
  <c r="T612" i="1"/>
  <c r="S612" i="1"/>
  <c r="R612" i="1"/>
  <c r="P612" i="1"/>
  <c r="N612" i="1"/>
  <c r="M612" i="1"/>
  <c r="K612" i="1"/>
  <c r="CG612" i="1"/>
  <c r="BN612" i="1"/>
  <c r="CI612" i="1"/>
  <c r="CC612" i="1"/>
  <c r="CD612" i="1" s="1"/>
  <c r="X612" i="1"/>
  <c r="BC612" i="1"/>
  <c r="CI611" i="1"/>
  <c r="CG611" i="1"/>
  <c r="CJ611" i="1" s="1"/>
  <c r="CC611" i="1"/>
  <c r="CB611" i="1"/>
  <c r="CA611" i="1"/>
  <c r="BZ611" i="1"/>
  <c r="BW611" i="1"/>
  <c r="BV611" i="1"/>
  <c r="BU611" i="1"/>
  <c r="BT611" i="1"/>
  <c r="BQ611" i="1"/>
  <c r="BO611" i="1"/>
  <c r="BN611" i="1"/>
  <c r="BJ611" i="1"/>
  <c r="BI611" i="1"/>
  <c r="BH611" i="1"/>
  <c r="BK611" i="1" s="1"/>
  <c r="BL611" i="1" s="1"/>
  <c r="BE611" i="1"/>
  <c r="BD611" i="1"/>
  <c r="BC611" i="1"/>
  <c r="BB611" i="1"/>
  <c r="AY611" i="1"/>
  <c r="AX611" i="1"/>
  <c r="AW611" i="1"/>
  <c r="AV611" i="1"/>
  <c r="AS611" i="1"/>
  <c r="AR611" i="1"/>
  <c r="AQ611" i="1"/>
  <c r="AP611" i="1"/>
  <c r="AM611" i="1"/>
  <c r="AK611" i="1"/>
  <c r="AJ611" i="1"/>
  <c r="AG611" i="1"/>
  <c r="AF611" i="1"/>
  <c r="AE611" i="1"/>
  <c r="AD611" i="1"/>
  <c r="AA611" i="1"/>
  <c r="Z611" i="1"/>
  <c r="Y611" i="1"/>
  <c r="X611" i="1"/>
  <c r="U611" i="1"/>
  <c r="T611" i="1"/>
  <c r="S611" i="1"/>
  <c r="R611" i="1"/>
  <c r="P611" i="1"/>
  <c r="N611" i="1"/>
  <c r="M611" i="1"/>
  <c r="BP611" i="1"/>
  <c r="K611" i="1"/>
  <c r="AL611" i="1"/>
  <c r="BW610" i="1"/>
  <c r="BN610" i="1"/>
  <c r="AG610" i="1"/>
  <c r="AA610" i="1"/>
  <c r="Y610" i="1"/>
  <c r="BV610" i="1"/>
  <c r="BJ610" i="1"/>
  <c r="BI610" i="1"/>
  <c r="BH610" i="1"/>
  <c r="BK610" i="1" s="1"/>
  <c r="BL610" i="1" s="1"/>
  <c r="BE610" i="1"/>
  <c r="BD610" i="1"/>
  <c r="BC610" i="1"/>
  <c r="BB610" i="1"/>
  <c r="AY610" i="1"/>
  <c r="AX610" i="1"/>
  <c r="AW610" i="1"/>
  <c r="AV610" i="1"/>
  <c r="AS610" i="1"/>
  <c r="AR610" i="1"/>
  <c r="BO610" i="1"/>
  <c r="AQ610" i="1"/>
  <c r="AP610" i="1"/>
  <c r="AM610" i="1"/>
  <c r="AL610" i="1"/>
  <c r="AF610" i="1"/>
  <c r="AK610" i="1"/>
  <c r="AJ610" i="1"/>
  <c r="AE610" i="1"/>
  <c r="AD610" i="1"/>
  <c r="Z610" i="1"/>
  <c r="X610" i="1"/>
  <c r="U610" i="1"/>
  <c r="S610" i="1"/>
  <c r="M610" i="1"/>
  <c r="K610" i="1"/>
  <c r="N610" i="1"/>
  <c r="O610" i="1" s="1"/>
  <c r="P610" i="1"/>
  <c r="R610" i="1"/>
  <c r="CA610" i="1"/>
  <c r="T610" i="1"/>
  <c r="BP610" i="1"/>
  <c r="BQ610" i="1"/>
  <c r="BR610" i="1" s="1"/>
  <c r="BT610" i="1"/>
  <c r="CI610" i="1"/>
  <c r="CG610" i="1"/>
  <c r="CJ610" i="1" s="1"/>
  <c r="CC610" i="1"/>
  <c r="CB610" i="1"/>
  <c r="BU610" i="1"/>
  <c r="BZ610" i="1"/>
  <c r="CG609" i="1"/>
  <c r="CC609" i="1"/>
  <c r="CB609" i="1"/>
  <c r="CA609" i="1"/>
  <c r="BZ609" i="1"/>
  <c r="BW609" i="1"/>
  <c r="BV609" i="1"/>
  <c r="BU609" i="1"/>
  <c r="BT609" i="1"/>
  <c r="BQ609" i="1"/>
  <c r="BN609" i="1"/>
  <c r="BJ609" i="1"/>
  <c r="BH609" i="1"/>
  <c r="BK609" i="1" s="1"/>
  <c r="BL609" i="1" s="1"/>
  <c r="BE609" i="1"/>
  <c r="P609" i="1"/>
  <c r="R609" i="1"/>
  <c r="T609" i="1"/>
  <c r="X609" i="1"/>
  <c r="Z609" i="1"/>
  <c r="AD609" i="1"/>
  <c r="AE609" i="1"/>
  <c r="AG609" i="1"/>
  <c r="AK609" i="1"/>
  <c r="AM609" i="1"/>
  <c r="AQ609" i="1"/>
  <c r="AS609" i="1"/>
  <c r="AW609" i="1"/>
  <c r="AX609" i="1"/>
  <c r="BB609" i="1"/>
  <c r="BC609" i="1"/>
  <c r="AY609" i="1"/>
  <c r="AZ609" i="1" s="1"/>
  <c r="AV609" i="1"/>
  <c r="AR609" i="1"/>
  <c r="AP609" i="1"/>
  <c r="AL609" i="1"/>
  <c r="AJ609" i="1"/>
  <c r="AF609" i="1"/>
  <c r="BD609" i="1"/>
  <c r="BI609" i="1"/>
  <c r="BO609" i="1"/>
  <c r="BP609" i="1"/>
  <c r="CI609" i="1"/>
  <c r="N609" i="1"/>
  <c r="AA609" i="1"/>
  <c r="AB609" i="1" s="1"/>
  <c r="K609" i="1"/>
  <c r="M609" i="1"/>
  <c r="S609" i="1"/>
  <c r="U609" i="1"/>
  <c r="V609" i="1" s="1"/>
  <c r="Y609" i="1"/>
  <c r="BO608" i="1"/>
  <c r="CB608" i="1"/>
  <c r="BZ608" i="1"/>
  <c r="BW608" i="1"/>
  <c r="BU608" i="1"/>
  <c r="BP608" i="1"/>
  <c r="BN608" i="1"/>
  <c r="BI608" i="1"/>
  <c r="BE608" i="1"/>
  <c r="BC608" i="1"/>
  <c r="AY608" i="1"/>
  <c r="AW608" i="1"/>
  <c r="BJ608" i="1"/>
  <c r="AQ608" i="1"/>
  <c r="AM608" i="1"/>
  <c r="AK608" i="1"/>
  <c r="AR608" i="1"/>
  <c r="AG608" i="1"/>
  <c r="AE608" i="1"/>
  <c r="AA608" i="1"/>
  <c r="Y608" i="1"/>
  <c r="CG608" i="1"/>
  <c r="CI608" i="1" s="1"/>
  <c r="CJ608" i="1" s="1"/>
  <c r="CN608" i="1" s="1"/>
  <c r="CQ608" i="1" s="1"/>
  <c r="U608" i="1"/>
  <c r="S608" i="1"/>
  <c r="M608" i="1"/>
  <c r="K608" i="1"/>
  <c r="CC608" i="1"/>
  <c r="CD608" i="1" s="1"/>
  <c r="BH608" i="1"/>
  <c r="BK608" i="1" s="1"/>
  <c r="BL608" i="1" s="1"/>
  <c r="BD608" i="1"/>
  <c r="BB608" i="1"/>
  <c r="AX608" i="1"/>
  <c r="AV608" i="1"/>
  <c r="AS608" i="1"/>
  <c r="AT608" i="1" s="1"/>
  <c r="AP608" i="1"/>
  <c r="CA608" i="1"/>
  <c r="BV608" i="1"/>
  <c r="BT608" i="1"/>
  <c r="BQ608" i="1"/>
  <c r="BR608" i="1" s="1"/>
  <c r="AL608" i="1"/>
  <c r="AJ608" i="1"/>
  <c r="AF608" i="1"/>
  <c r="AD608" i="1"/>
  <c r="Z608" i="1"/>
  <c r="X608" i="1"/>
  <c r="T608" i="1"/>
  <c r="R608" i="1"/>
  <c r="N608" i="1"/>
  <c r="O608" i="1" s="1"/>
  <c r="P608" i="1"/>
  <c r="M607" i="1"/>
  <c r="K607" i="1"/>
  <c r="N607" i="1"/>
  <c r="O607" i="1" s="1"/>
  <c r="P607" i="1"/>
  <c r="R607" i="1"/>
  <c r="T607" i="1"/>
  <c r="X607" i="1"/>
  <c r="Z607" i="1"/>
  <c r="AE607" i="1"/>
  <c r="AF607" i="1"/>
  <c r="AK607" i="1"/>
  <c r="AM607" i="1"/>
  <c r="AQ607" i="1"/>
  <c r="AR607" i="1"/>
  <c r="AV607" i="1"/>
  <c r="AY607" i="1"/>
  <c r="BC607" i="1"/>
  <c r="BE607" i="1"/>
  <c r="BH607" i="1"/>
  <c r="BK607" i="1" s="1"/>
  <c r="BN607" i="1"/>
  <c r="BQ607" i="1"/>
  <c r="S607" i="1"/>
  <c r="U607" i="1"/>
  <c r="V607" i="1" s="1"/>
  <c r="Y607" i="1"/>
  <c r="AA607" i="1"/>
  <c r="AB607" i="1" s="1"/>
  <c r="AD607" i="1"/>
  <c r="AG607" i="1"/>
  <c r="AH607" i="1" s="1"/>
  <c r="AJ607" i="1"/>
  <c r="AL607" i="1"/>
  <c r="AP607" i="1"/>
  <c r="AS607" i="1"/>
  <c r="AT607" i="1" s="1"/>
  <c r="AW607" i="1"/>
  <c r="AX607" i="1"/>
  <c r="BB607" i="1"/>
  <c r="BD607" i="1"/>
  <c r="BI607" i="1"/>
  <c r="BJ607" i="1"/>
  <c r="BO607" i="1"/>
  <c r="BP607" i="1"/>
  <c r="BT607" i="1"/>
  <c r="BU607" i="1"/>
  <c r="BV607" i="1"/>
  <c r="BW607" i="1"/>
  <c r="BX607" i="1" s="1"/>
  <c r="BZ607" i="1"/>
  <c r="CA607" i="1"/>
  <c r="CB607" i="1"/>
  <c r="CC607" i="1"/>
  <c r="CD607" i="1" s="1"/>
  <c r="CG607" i="1"/>
  <c r="CI607" i="1"/>
  <c r="S606" i="1"/>
  <c r="CB606" i="1"/>
  <c r="CA606" i="1"/>
  <c r="CI606" i="1"/>
  <c r="CG606" i="1"/>
  <c r="CJ606" i="1" s="1"/>
  <c r="BZ606" i="1"/>
  <c r="BV606" i="1"/>
  <c r="BU606" i="1"/>
  <c r="BT606" i="1"/>
  <c r="BQ606" i="1"/>
  <c r="AQ606" i="1"/>
  <c r="BP606" i="1"/>
  <c r="BO606" i="1"/>
  <c r="BN606" i="1"/>
  <c r="BJ606" i="1"/>
  <c r="BI606" i="1"/>
  <c r="BH606" i="1"/>
  <c r="BK606" i="1" s="1"/>
  <c r="BL606" i="1" s="1"/>
  <c r="BW606" i="1"/>
  <c r="BX606" i="1" s="1"/>
  <c r="BE606" i="1"/>
  <c r="BD606" i="1"/>
  <c r="BC606" i="1"/>
  <c r="BB606" i="1"/>
  <c r="AY606" i="1"/>
  <c r="AX606" i="1"/>
  <c r="AW606" i="1"/>
  <c r="AV606" i="1"/>
  <c r="AS606" i="1"/>
  <c r="AR606" i="1"/>
  <c r="AP606" i="1"/>
  <c r="AM606" i="1"/>
  <c r="AL606" i="1"/>
  <c r="R606" i="1"/>
  <c r="AK606" i="1"/>
  <c r="AJ606" i="1"/>
  <c r="AG606" i="1"/>
  <c r="AF606" i="1"/>
  <c r="AE606" i="1"/>
  <c r="AD606" i="1"/>
  <c r="AA606" i="1"/>
  <c r="Z606" i="1"/>
  <c r="Y606" i="1"/>
  <c r="X606" i="1"/>
  <c r="U606" i="1"/>
  <c r="T606" i="1"/>
  <c r="K606" i="1"/>
  <c r="M606" i="1"/>
  <c r="N606" i="1"/>
  <c r="O606" i="1" s="1"/>
  <c r="P606" i="1"/>
  <c r="CC606" i="1"/>
  <c r="P605" i="1"/>
  <c r="N605" i="1"/>
  <c r="BW605" i="1"/>
  <c r="T605" i="1"/>
  <c r="BT605" i="1"/>
  <c r="BP605" i="1"/>
  <c r="BN605" i="1"/>
  <c r="BJ605" i="1"/>
  <c r="BH605" i="1"/>
  <c r="BK605" i="1" s="1"/>
  <c r="BL605" i="1" s="1"/>
  <c r="BE605" i="1"/>
  <c r="BC605" i="1"/>
  <c r="AY605" i="1"/>
  <c r="AW605" i="1"/>
  <c r="AS605" i="1"/>
  <c r="AQ605" i="1"/>
  <c r="AL605" i="1"/>
  <c r="AJ605" i="1"/>
  <c r="AF605" i="1"/>
  <c r="AD605" i="1"/>
  <c r="AA605" i="1"/>
  <c r="Y605" i="1"/>
  <c r="U605" i="1"/>
  <c r="V605" i="1" s="1"/>
  <c r="S605" i="1"/>
  <c r="M605" i="1"/>
  <c r="K605" i="1"/>
  <c r="CI605" i="1"/>
  <c r="CG605" i="1"/>
  <c r="CJ605" i="1" s="1"/>
  <c r="CC605" i="1"/>
  <c r="CB605" i="1"/>
  <c r="CA605" i="1"/>
  <c r="BZ605" i="1"/>
  <c r="R605" i="1"/>
  <c r="BV605" i="1"/>
  <c r="BU605" i="1"/>
  <c r="BQ605" i="1"/>
  <c r="BR605" i="1" s="1"/>
  <c r="BO605" i="1"/>
  <c r="BI605" i="1"/>
  <c r="BD605" i="1"/>
  <c r="BB605" i="1"/>
  <c r="AX605" i="1"/>
  <c r="AV605" i="1"/>
  <c r="AR605" i="1"/>
  <c r="AP605" i="1"/>
  <c r="AM605" i="1"/>
  <c r="AN605" i="1" s="1"/>
  <c r="AK605" i="1"/>
  <c r="AG605" i="1"/>
  <c r="AH605" i="1" s="1"/>
  <c r="AE605" i="1"/>
  <c r="Z605" i="1"/>
  <c r="X605" i="1"/>
  <c r="BO604" i="1"/>
  <c r="Z604" i="1"/>
  <c r="BB604" i="1"/>
  <c r="AX604" i="1"/>
  <c r="AV604" i="1"/>
  <c r="AR604" i="1"/>
  <c r="AP604" i="1"/>
  <c r="AL604" i="1"/>
  <c r="AJ604" i="1"/>
  <c r="AG604" i="1"/>
  <c r="AE604" i="1"/>
  <c r="AA604" i="1"/>
  <c r="AB604" i="1" s="1"/>
  <c r="X604" i="1"/>
  <c r="T604" i="1"/>
  <c r="M604" i="1"/>
  <c r="K604" i="1"/>
  <c r="BC604" i="1"/>
  <c r="AY604" i="1"/>
  <c r="AZ604" i="1" s="1"/>
  <c r="S604" i="1"/>
  <c r="CC604" i="1"/>
  <c r="Y604" i="1"/>
  <c r="R604" i="1"/>
  <c r="P604" i="1"/>
  <c r="CI604" i="1"/>
  <c r="CG604" i="1"/>
  <c r="CJ604" i="1" s="1"/>
  <c r="BU604" i="1"/>
  <c r="CB604" i="1"/>
  <c r="CA604" i="1"/>
  <c r="BZ604" i="1"/>
  <c r="BW604" i="1"/>
  <c r="BV604" i="1"/>
  <c r="BT604" i="1"/>
  <c r="BQ604" i="1"/>
  <c r="BP604" i="1"/>
  <c r="N604" i="1"/>
  <c r="O604" i="1" s="1"/>
  <c r="BN604" i="1"/>
  <c r="U604" i="1"/>
  <c r="V604" i="1" s="1"/>
  <c r="BI604" i="1"/>
  <c r="BH604" i="1"/>
  <c r="BK604" i="1" s="1"/>
  <c r="BE604" i="1"/>
  <c r="AD604" i="1"/>
  <c r="AF604" i="1"/>
  <c r="AK604" i="1"/>
  <c r="AM604" i="1"/>
  <c r="AN604" i="1" s="1"/>
  <c r="AQ604" i="1"/>
  <c r="AS604" i="1"/>
  <c r="AT604" i="1" s="1"/>
  <c r="AW604" i="1"/>
  <c r="BD604" i="1"/>
  <c r="BJ604" i="1"/>
  <c r="BB603" i="1"/>
  <c r="AY603" i="1"/>
  <c r="AW603" i="1"/>
  <c r="AS603" i="1"/>
  <c r="AQ603" i="1"/>
  <c r="AM603" i="1"/>
  <c r="AJ603" i="1"/>
  <c r="K603" i="1"/>
  <c r="M603" i="1"/>
  <c r="AK603" i="1"/>
  <c r="BU603" i="1"/>
  <c r="AL603" i="1"/>
  <c r="AP603" i="1"/>
  <c r="AR603" i="1"/>
  <c r="AV603" i="1"/>
  <c r="AX603" i="1"/>
  <c r="BC603" i="1"/>
  <c r="BE603" i="1"/>
  <c r="BI603" i="1"/>
  <c r="BN603" i="1"/>
  <c r="BP603" i="1"/>
  <c r="BT603" i="1"/>
  <c r="BV603" i="1"/>
  <c r="AE603" i="1"/>
  <c r="CA603" i="1"/>
  <c r="CI603" i="1"/>
  <c r="BZ603" i="1"/>
  <c r="CB603" i="1"/>
  <c r="CC603" i="1"/>
  <c r="CD603" i="1" s="1"/>
  <c r="CG603" i="1"/>
  <c r="CJ603" i="1" s="1"/>
  <c r="BQ603" i="1"/>
  <c r="BR603" i="1" s="1"/>
  <c r="BO603" i="1"/>
  <c r="BJ603" i="1"/>
  <c r="AF603" i="1"/>
  <c r="BH603" i="1"/>
  <c r="BK603" i="1" s="1"/>
  <c r="BL603" i="1" s="1"/>
  <c r="BD603" i="1"/>
  <c r="BW603" i="1"/>
  <c r="BX603" i="1" s="1"/>
  <c r="N603" i="1"/>
  <c r="O603" i="1" s="1"/>
  <c r="P603" i="1"/>
  <c r="R603" i="1"/>
  <c r="S603" i="1"/>
  <c r="T603" i="1"/>
  <c r="U603" i="1"/>
  <c r="V603" i="1" s="1"/>
  <c r="X603" i="1"/>
  <c r="Y603" i="1"/>
  <c r="Z603" i="1"/>
  <c r="AA603" i="1"/>
  <c r="AB603" i="1" s="1"/>
  <c r="AD603" i="1"/>
  <c r="Z602" i="1"/>
  <c r="AA602" i="1"/>
  <c r="AB602" i="1" s="1"/>
  <c r="AD602" i="1"/>
  <c r="AE602" i="1"/>
  <c r="AF602" i="1"/>
  <c r="AG602" i="1"/>
  <c r="AH602" i="1" s="1"/>
  <c r="AJ602" i="1"/>
  <c r="AK602" i="1"/>
  <c r="AL602" i="1"/>
  <c r="AP602" i="1"/>
  <c r="AQ602" i="1"/>
  <c r="AR602" i="1"/>
  <c r="AS602" i="1"/>
  <c r="AT602" i="1" s="1"/>
  <c r="N602" i="1"/>
  <c r="AW602" i="1"/>
  <c r="AX602" i="1"/>
  <c r="AY602" i="1"/>
  <c r="AZ602" i="1" s="1"/>
  <c r="BB602" i="1"/>
  <c r="BC602" i="1"/>
  <c r="BD602" i="1"/>
  <c r="BE602" i="1"/>
  <c r="BF602" i="1" s="1"/>
  <c r="BH602" i="1"/>
  <c r="BK602" i="1" s="1"/>
  <c r="BI602" i="1"/>
  <c r="BJ602" i="1"/>
  <c r="BN602" i="1"/>
  <c r="BO602" i="1"/>
  <c r="BP602" i="1"/>
  <c r="BQ602" i="1"/>
  <c r="BR602" i="1" s="1"/>
  <c r="BT602" i="1"/>
  <c r="BU602" i="1"/>
  <c r="BV602" i="1"/>
  <c r="AV602" i="1"/>
  <c r="BZ602" i="1"/>
  <c r="CA602" i="1"/>
  <c r="CB602" i="1"/>
  <c r="CC602" i="1"/>
  <c r="CD602" i="1" s="1"/>
  <c r="CG602" i="1"/>
  <c r="CI602" i="1"/>
  <c r="M602" i="1"/>
  <c r="K602" i="1"/>
  <c r="Y602" i="1"/>
  <c r="AM602" i="1"/>
  <c r="AN602" i="1" s="1"/>
  <c r="R602" i="1"/>
  <c r="P602" i="1"/>
  <c r="S602" i="1"/>
  <c r="T602" i="1"/>
  <c r="U602" i="1"/>
  <c r="V602" i="1" s="1"/>
  <c r="X602" i="1"/>
  <c r="BW602" i="1"/>
  <c r="BX602" i="1" s="1"/>
  <c r="AY601" i="1"/>
  <c r="AX601" i="1"/>
  <c r="AW601" i="1"/>
  <c r="AV601" i="1"/>
  <c r="AS601" i="1"/>
  <c r="AR601" i="1"/>
  <c r="AQ601" i="1"/>
  <c r="AM601" i="1"/>
  <c r="AL601" i="1"/>
  <c r="AK601" i="1"/>
  <c r="AJ601" i="1"/>
  <c r="AG601" i="1"/>
  <c r="AF601" i="1"/>
  <c r="AE601" i="1"/>
  <c r="AD601" i="1"/>
  <c r="AA601" i="1"/>
  <c r="Z601" i="1"/>
  <c r="Y601" i="1"/>
  <c r="X601" i="1"/>
  <c r="U601" i="1"/>
  <c r="T601" i="1"/>
  <c r="S601" i="1"/>
  <c r="R601" i="1"/>
  <c r="P601" i="1"/>
  <c r="N601" i="1"/>
  <c r="M601" i="1"/>
  <c r="K601" i="1"/>
  <c r="AP601" i="1"/>
  <c r="CI601" i="1"/>
  <c r="CG601" i="1"/>
  <c r="CJ601" i="1" s="1"/>
  <c r="CC601" i="1"/>
  <c r="CB601" i="1"/>
  <c r="CA601" i="1"/>
  <c r="BZ601" i="1"/>
  <c r="BW601" i="1"/>
  <c r="BV601" i="1"/>
  <c r="BU601" i="1"/>
  <c r="BT601" i="1"/>
  <c r="BQ601" i="1"/>
  <c r="BP601" i="1"/>
  <c r="BO601" i="1"/>
  <c r="BN601" i="1"/>
  <c r="BJ601" i="1"/>
  <c r="BI601" i="1"/>
  <c r="BH601" i="1"/>
  <c r="BK601" i="1" s="1"/>
  <c r="BL601" i="1" s="1"/>
  <c r="BE601" i="1"/>
  <c r="BD601" i="1"/>
  <c r="BC601" i="1"/>
  <c r="BB601" i="1"/>
  <c r="BD600" i="1"/>
  <c r="BB600" i="1"/>
  <c r="AX600" i="1"/>
  <c r="AV600" i="1"/>
  <c r="AR600" i="1"/>
  <c r="AP600" i="1"/>
  <c r="AQ600" i="1"/>
  <c r="AL600" i="1"/>
  <c r="AJ600" i="1"/>
  <c r="AS600" i="1"/>
  <c r="AT600" i="1" s="1"/>
  <c r="AW600" i="1"/>
  <c r="AY600" i="1"/>
  <c r="AZ600" i="1" s="1"/>
  <c r="BC600" i="1"/>
  <c r="BE600" i="1"/>
  <c r="BF600" i="1" s="1"/>
  <c r="BH600" i="1"/>
  <c r="BK600" i="1" s="1"/>
  <c r="BI600" i="1"/>
  <c r="AG600" i="1"/>
  <c r="BJ600" i="1"/>
  <c r="AD600" i="1"/>
  <c r="Z600" i="1"/>
  <c r="X600" i="1"/>
  <c r="T600" i="1"/>
  <c r="K600" i="1"/>
  <c r="M600" i="1"/>
  <c r="S600" i="1"/>
  <c r="U600" i="1"/>
  <c r="V600" i="1" s="1"/>
  <c r="Y600" i="1"/>
  <c r="AA600" i="1"/>
  <c r="AB600" i="1" s="1"/>
  <c r="AE600" i="1"/>
  <c r="AF600" i="1"/>
  <c r="AK600" i="1"/>
  <c r="AM600" i="1"/>
  <c r="AN600" i="1" s="1"/>
  <c r="R600" i="1"/>
  <c r="BO600" i="1"/>
  <c r="N600" i="1"/>
  <c r="O600" i="1" s="1"/>
  <c r="P600" i="1"/>
  <c r="CG600" i="1"/>
  <c r="CC600" i="1"/>
  <c r="CA600" i="1"/>
  <c r="BW600" i="1"/>
  <c r="BU600" i="1"/>
  <c r="BQ600" i="1"/>
  <c r="BP600" i="1"/>
  <c r="BN600" i="1"/>
  <c r="CI600" i="1"/>
  <c r="CB600" i="1"/>
  <c r="BZ600" i="1"/>
  <c r="BV600" i="1"/>
  <c r="BT600" i="1"/>
  <c r="AK599" i="1"/>
  <c r="AG599" i="1"/>
  <c r="AF599" i="1"/>
  <c r="AE599" i="1"/>
  <c r="AD599" i="1"/>
  <c r="AA599" i="1"/>
  <c r="Z599" i="1"/>
  <c r="Y599" i="1"/>
  <c r="X599" i="1"/>
  <c r="U599" i="1"/>
  <c r="T599" i="1"/>
  <c r="S599" i="1"/>
  <c r="R599" i="1"/>
  <c r="P599" i="1"/>
  <c r="N599" i="1"/>
  <c r="M599" i="1"/>
  <c r="K599" i="1"/>
  <c r="AV599" i="1"/>
  <c r="AS599" i="1"/>
  <c r="AR599" i="1"/>
  <c r="AQ599" i="1"/>
  <c r="AP599" i="1"/>
  <c r="AM599" i="1"/>
  <c r="AL599" i="1"/>
  <c r="AJ599" i="1"/>
  <c r="CI599" i="1"/>
  <c r="CG599" i="1"/>
  <c r="CJ599" i="1" s="1"/>
  <c r="CC599" i="1"/>
  <c r="CB599" i="1"/>
  <c r="CA599" i="1"/>
  <c r="BZ599" i="1"/>
  <c r="BW599" i="1"/>
  <c r="BV599" i="1"/>
  <c r="BU599" i="1"/>
  <c r="BT599" i="1"/>
  <c r="BQ599" i="1"/>
  <c r="BP599" i="1"/>
  <c r="BO599" i="1"/>
  <c r="BN599" i="1"/>
  <c r="BJ599" i="1"/>
  <c r="BI599" i="1"/>
  <c r="BH599" i="1"/>
  <c r="BK599" i="1" s="1"/>
  <c r="BL599" i="1" s="1"/>
  <c r="BE599" i="1"/>
  <c r="BD599" i="1"/>
  <c r="BC599" i="1"/>
  <c r="BB599" i="1"/>
  <c r="AY599" i="1"/>
  <c r="AX599" i="1"/>
  <c r="AW599" i="1"/>
  <c r="CG598" i="1"/>
  <c r="Z598" i="1"/>
  <c r="AA598" i="1"/>
  <c r="AB598" i="1" s="1"/>
  <c r="AD598" i="1"/>
  <c r="BT598" i="1"/>
  <c r="BQ598" i="1"/>
  <c r="BI598" i="1"/>
  <c r="BJ598" i="1"/>
  <c r="AE598" i="1"/>
  <c r="AF598" i="1"/>
  <c r="AG598" i="1"/>
  <c r="AH598" i="1" s="1"/>
  <c r="AW598" i="1"/>
  <c r="AJ598" i="1"/>
  <c r="AK598" i="1"/>
  <c r="AL598" i="1"/>
  <c r="AM598" i="1"/>
  <c r="AN598" i="1" s="1"/>
  <c r="AP598" i="1"/>
  <c r="AQ598" i="1"/>
  <c r="AR598" i="1"/>
  <c r="AS598" i="1"/>
  <c r="AT598" i="1" s="1"/>
  <c r="AV598" i="1"/>
  <c r="BN598" i="1"/>
  <c r="BO598" i="1"/>
  <c r="BP598" i="1"/>
  <c r="AY598" i="1"/>
  <c r="BB598" i="1"/>
  <c r="BC598" i="1"/>
  <c r="AX598" i="1"/>
  <c r="BD598" i="1"/>
  <c r="BE598" i="1"/>
  <c r="BF598" i="1" s="1"/>
  <c r="BH598" i="1"/>
  <c r="BK598" i="1" s="1"/>
  <c r="BL598" i="1" s="1"/>
  <c r="K598" i="1"/>
  <c r="CI598" i="1"/>
  <c r="CC598" i="1"/>
  <c r="CB598" i="1"/>
  <c r="CA598" i="1"/>
  <c r="BZ598" i="1"/>
  <c r="BW598" i="1"/>
  <c r="BV598" i="1"/>
  <c r="BU598" i="1"/>
  <c r="Y598" i="1"/>
  <c r="X598" i="1"/>
  <c r="U598" i="1"/>
  <c r="T598" i="1"/>
  <c r="S598" i="1"/>
  <c r="R598" i="1"/>
  <c r="P598" i="1"/>
  <c r="N598" i="1"/>
  <c r="M598" i="1"/>
  <c r="CA597" i="1"/>
  <c r="BW597" i="1"/>
  <c r="BU597" i="1"/>
  <c r="BP597" i="1"/>
  <c r="BN597" i="1"/>
  <c r="BH597" i="1"/>
  <c r="BK597" i="1" s="1"/>
  <c r="BE597" i="1"/>
  <c r="BC597" i="1"/>
  <c r="AY597" i="1"/>
  <c r="AW597" i="1"/>
  <c r="AS597" i="1"/>
  <c r="AQ597" i="1"/>
  <c r="AL597" i="1"/>
  <c r="AJ597" i="1"/>
  <c r="AG597" i="1"/>
  <c r="AE597" i="1"/>
  <c r="AA597" i="1"/>
  <c r="Y597" i="1"/>
  <c r="U597" i="1"/>
  <c r="S597" i="1"/>
  <c r="M597" i="1"/>
  <c r="K597" i="1"/>
  <c r="T597" i="1"/>
  <c r="BV597" i="1"/>
  <c r="BZ597" i="1"/>
  <c r="Z597" i="1"/>
  <c r="X597" i="1"/>
  <c r="R597" i="1"/>
  <c r="P597" i="1"/>
  <c r="N597" i="1"/>
  <c r="O597" i="1" s="1"/>
  <c r="CI597" i="1"/>
  <c r="CG597" i="1"/>
  <c r="CJ597" i="1" s="1"/>
  <c r="CC597" i="1"/>
  <c r="CB597" i="1"/>
  <c r="BT597" i="1"/>
  <c r="BQ597" i="1"/>
  <c r="BR597" i="1" s="1"/>
  <c r="BO597" i="1"/>
  <c r="BJ597" i="1"/>
  <c r="BI597" i="1"/>
  <c r="BD597" i="1"/>
  <c r="BB597" i="1"/>
  <c r="AX597" i="1"/>
  <c r="AV597" i="1"/>
  <c r="AR597" i="1"/>
  <c r="AP597" i="1"/>
  <c r="AM597" i="1"/>
  <c r="AN597" i="1" s="1"/>
  <c r="AK597" i="1"/>
  <c r="AF597" i="1"/>
  <c r="AD597" i="1"/>
  <c r="Y596" i="1"/>
  <c r="Z596" i="1"/>
  <c r="AA596" i="1"/>
  <c r="AB596" i="1" s="1"/>
  <c r="AD596" i="1"/>
  <c r="CI596" i="1"/>
  <c r="CG596" i="1"/>
  <c r="CJ596" i="1" s="1"/>
  <c r="CC596" i="1"/>
  <c r="AE596" i="1"/>
  <c r="AG596" i="1"/>
  <c r="AJ596" i="1"/>
  <c r="AK596" i="1"/>
  <c r="AL596" i="1"/>
  <c r="AM596" i="1"/>
  <c r="AN596" i="1" s="1"/>
  <c r="AP596" i="1"/>
  <c r="AQ596" i="1"/>
  <c r="AR596" i="1"/>
  <c r="CA596" i="1"/>
  <c r="X596" i="1"/>
  <c r="M596" i="1"/>
  <c r="N596" i="1"/>
  <c r="O596" i="1" s="1"/>
  <c r="P596" i="1"/>
  <c r="AX596" i="1"/>
  <c r="R596" i="1"/>
  <c r="AS596" i="1"/>
  <c r="AT596" i="1" s="1"/>
  <c r="AV596" i="1"/>
  <c r="AW596" i="1"/>
  <c r="CB596" i="1"/>
  <c r="BP596" i="1"/>
  <c r="BQ596" i="1"/>
  <c r="BR596" i="1" s="1"/>
  <c r="BT596" i="1"/>
  <c r="BU596" i="1"/>
  <c r="BV596" i="1"/>
  <c r="BW596" i="1"/>
  <c r="BX596" i="1" s="1"/>
  <c r="BZ596" i="1"/>
  <c r="AY596" i="1"/>
  <c r="AZ596" i="1" s="1"/>
  <c r="BB596" i="1"/>
  <c r="BC596" i="1"/>
  <c r="BD596" i="1"/>
  <c r="BE596" i="1"/>
  <c r="BF596" i="1" s="1"/>
  <c r="BH596" i="1"/>
  <c r="BK596" i="1" s="1"/>
  <c r="BI596" i="1"/>
  <c r="BJ596" i="1"/>
  <c r="BN596" i="1"/>
  <c r="BO596" i="1"/>
  <c r="AF596" i="1"/>
  <c r="K596" i="1"/>
  <c r="T596" i="1"/>
  <c r="U596" i="1"/>
  <c r="V596" i="1" s="1"/>
  <c r="M595" i="1"/>
  <c r="N595" i="1"/>
  <c r="O595" i="1" s="1"/>
  <c r="P595" i="1"/>
  <c r="R595" i="1"/>
  <c r="S595" i="1"/>
  <c r="T595" i="1"/>
  <c r="AV595" i="1"/>
  <c r="AS595" i="1"/>
  <c r="AR595" i="1"/>
  <c r="BP595" i="1"/>
  <c r="AQ595" i="1"/>
  <c r="AP595" i="1"/>
  <c r="AM595" i="1"/>
  <c r="AL595" i="1"/>
  <c r="AJ595" i="1"/>
  <c r="AG595" i="1"/>
  <c r="AF595" i="1"/>
  <c r="AE595" i="1"/>
  <c r="AD595" i="1"/>
  <c r="AA595" i="1"/>
  <c r="Z595" i="1"/>
  <c r="Y595" i="1"/>
  <c r="X595" i="1"/>
  <c r="U595" i="1"/>
  <c r="V595" i="1" s="1"/>
  <c r="K595" i="1"/>
  <c r="AK595" i="1"/>
  <c r="CI595" i="1"/>
  <c r="CG595" i="1"/>
  <c r="CJ595" i="1" s="1"/>
  <c r="CC595" i="1"/>
  <c r="CB595" i="1"/>
  <c r="CA595" i="1"/>
  <c r="BZ595" i="1"/>
  <c r="BW595" i="1"/>
  <c r="BV595" i="1"/>
  <c r="BU595" i="1"/>
  <c r="BT595" i="1"/>
  <c r="BQ595" i="1"/>
  <c r="BR595" i="1" s="1"/>
  <c r="BO595" i="1"/>
  <c r="BN595" i="1"/>
  <c r="BJ595" i="1"/>
  <c r="BI595" i="1"/>
  <c r="BH595" i="1"/>
  <c r="BK595" i="1" s="1"/>
  <c r="BL595" i="1" s="1"/>
  <c r="BE595" i="1"/>
  <c r="BD595" i="1"/>
  <c r="BC595" i="1"/>
  <c r="BB595" i="1"/>
  <c r="AY595" i="1"/>
  <c r="AX595" i="1"/>
  <c r="AW595" i="1"/>
  <c r="BW594" i="1"/>
  <c r="CI594" i="1"/>
  <c r="CG594" i="1"/>
  <c r="CJ594" i="1" s="1"/>
  <c r="CB594" i="1"/>
  <c r="CA594" i="1"/>
  <c r="BZ594" i="1"/>
  <c r="BN594" i="1"/>
  <c r="BV594" i="1"/>
  <c r="BT594" i="1"/>
  <c r="BQ594" i="1"/>
  <c r="BP594" i="1"/>
  <c r="BO594" i="1"/>
  <c r="BJ594" i="1"/>
  <c r="BI594" i="1"/>
  <c r="BH594" i="1"/>
  <c r="BK594" i="1" s="1"/>
  <c r="BL594" i="1" s="1"/>
  <c r="BE594" i="1"/>
  <c r="BD594" i="1"/>
  <c r="BU594" i="1"/>
  <c r="K594" i="1"/>
  <c r="N594" i="1"/>
  <c r="P594" i="1"/>
  <c r="T594" i="1"/>
  <c r="R594" i="1"/>
  <c r="U594" i="1"/>
  <c r="V594" i="1" s="1"/>
  <c r="X594" i="1"/>
  <c r="Y594" i="1"/>
  <c r="Z594" i="1"/>
  <c r="AA594" i="1"/>
  <c r="AB594" i="1" s="1"/>
  <c r="AD594" i="1"/>
  <c r="AE594" i="1"/>
  <c r="AF594" i="1"/>
  <c r="CC594" i="1"/>
  <c r="CD594" i="1" s="1"/>
  <c r="AG594" i="1"/>
  <c r="AH594" i="1" s="1"/>
  <c r="AJ594" i="1"/>
  <c r="AK594" i="1"/>
  <c r="AL594" i="1"/>
  <c r="S594" i="1"/>
  <c r="AM594" i="1"/>
  <c r="AN594" i="1" s="1"/>
  <c r="AP594" i="1"/>
  <c r="AQ594" i="1"/>
  <c r="AR594" i="1"/>
  <c r="AS594" i="1"/>
  <c r="AT594" i="1" s="1"/>
  <c r="AV594" i="1"/>
  <c r="AW594" i="1"/>
  <c r="AX594" i="1"/>
  <c r="AY594" i="1"/>
  <c r="AZ594" i="1" s="1"/>
  <c r="BB594" i="1"/>
  <c r="BC594" i="1"/>
  <c r="M594" i="1"/>
  <c r="CG593" i="1"/>
  <c r="CC593" i="1"/>
  <c r="CA593" i="1"/>
  <c r="BV593" i="1"/>
  <c r="BT593" i="1"/>
  <c r="BP593" i="1"/>
  <c r="BN593" i="1"/>
  <c r="BJ593" i="1"/>
  <c r="BH593" i="1"/>
  <c r="BK593" i="1" s="1"/>
  <c r="BL593" i="1" s="1"/>
  <c r="BD593" i="1"/>
  <c r="BB593" i="1"/>
  <c r="AX593" i="1"/>
  <c r="AV593" i="1"/>
  <c r="AS593" i="1"/>
  <c r="AP593" i="1"/>
  <c r="AL593" i="1"/>
  <c r="AJ593" i="1"/>
  <c r="AG593" i="1"/>
  <c r="AE593" i="1"/>
  <c r="AA593" i="1"/>
  <c r="Y593" i="1"/>
  <c r="U593" i="1"/>
  <c r="S593" i="1"/>
  <c r="M593" i="1"/>
  <c r="K593" i="1"/>
  <c r="BZ593" i="1"/>
  <c r="CB593" i="1"/>
  <c r="CI593" i="1"/>
  <c r="N593" i="1"/>
  <c r="O593" i="1" s="1"/>
  <c r="P593" i="1"/>
  <c r="R593" i="1"/>
  <c r="T593" i="1"/>
  <c r="X593" i="1"/>
  <c r="Z593" i="1"/>
  <c r="AD593" i="1"/>
  <c r="AF593" i="1"/>
  <c r="AK593" i="1"/>
  <c r="AM593" i="1"/>
  <c r="AN593" i="1" s="1"/>
  <c r="AQ593" i="1"/>
  <c r="AR593" i="1"/>
  <c r="AW593" i="1"/>
  <c r="AY593" i="1"/>
  <c r="AZ593" i="1" s="1"/>
  <c r="BC593" i="1"/>
  <c r="BE593" i="1"/>
  <c r="BF593" i="1" s="1"/>
  <c r="BI593" i="1"/>
  <c r="BO593" i="1"/>
  <c r="BQ593" i="1"/>
  <c r="BR593" i="1" s="1"/>
  <c r="BU593" i="1"/>
  <c r="BW593" i="1"/>
  <c r="BX593" i="1" s="1"/>
  <c r="CI592" i="1"/>
  <c r="CG592" i="1"/>
  <c r="CJ592" i="1" s="1"/>
  <c r="CC592" i="1"/>
  <c r="CB592" i="1"/>
  <c r="CA592" i="1"/>
  <c r="BZ592" i="1"/>
  <c r="BW592" i="1"/>
  <c r="BV592" i="1"/>
  <c r="BU592" i="1"/>
  <c r="BT592" i="1"/>
  <c r="BQ592" i="1"/>
  <c r="BP592" i="1"/>
  <c r="BO592" i="1"/>
  <c r="BN592" i="1"/>
  <c r="BJ592" i="1"/>
  <c r="BI592" i="1"/>
  <c r="BH592" i="1"/>
  <c r="BK592" i="1" s="1"/>
  <c r="BL592" i="1" s="1"/>
  <c r="BE592" i="1"/>
  <c r="BD592" i="1"/>
  <c r="BC592" i="1"/>
  <c r="BB592" i="1"/>
  <c r="AY592" i="1"/>
  <c r="AX592" i="1"/>
  <c r="AW592" i="1"/>
  <c r="AV592" i="1"/>
  <c r="AS592" i="1"/>
  <c r="AR592" i="1"/>
  <c r="AQ592" i="1"/>
  <c r="AP592" i="1"/>
  <c r="AM592" i="1"/>
  <c r="AL592" i="1"/>
  <c r="AK592" i="1"/>
  <c r="AJ592" i="1"/>
  <c r="AG592" i="1"/>
  <c r="AF592" i="1"/>
  <c r="AE592" i="1"/>
  <c r="AD592" i="1"/>
  <c r="AA592" i="1"/>
  <c r="Z592" i="1"/>
  <c r="Y592" i="1"/>
  <c r="X592" i="1"/>
  <c r="U592" i="1"/>
  <c r="T592" i="1"/>
  <c r="S592" i="1"/>
  <c r="R592" i="1"/>
  <c r="P592" i="1"/>
  <c r="N592" i="1"/>
  <c r="M592" i="1"/>
  <c r="K592" i="1"/>
  <c r="BD591" i="1"/>
  <c r="BB591" i="1"/>
  <c r="AX591" i="1"/>
  <c r="AV591" i="1"/>
  <c r="AQ591" i="1"/>
  <c r="AM591" i="1"/>
  <c r="AK591" i="1"/>
  <c r="AG591" i="1"/>
  <c r="AF591" i="1"/>
  <c r="Z591" i="1"/>
  <c r="U591" i="1"/>
  <c r="T591" i="1"/>
  <c r="AR591" i="1"/>
  <c r="M591" i="1"/>
  <c r="K591" i="1"/>
  <c r="BH591" i="1"/>
  <c r="BK591" i="1" s="1"/>
  <c r="N591" i="1"/>
  <c r="O591" i="1" s="1"/>
  <c r="P591" i="1"/>
  <c r="R591" i="1"/>
  <c r="S591" i="1"/>
  <c r="X591" i="1"/>
  <c r="Y591" i="1"/>
  <c r="AA591" i="1"/>
  <c r="AB591" i="1" s="1"/>
  <c r="AD591" i="1"/>
  <c r="AE591" i="1"/>
  <c r="AJ591" i="1"/>
  <c r="BQ591" i="1"/>
  <c r="BO591" i="1"/>
  <c r="BI591" i="1"/>
  <c r="BE591" i="1"/>
  <c r="BF591" i="1" s="1"/>
  <c r="BC591" i="1"/>
  <c r="AY591" i="1"/>
  <c r="AZ591" i="1" s="1"/>
  <c r="AW591" i="1"/>
  <c r="AS591" i="1"/>
  <c r="AT591" i="1" s="1"/>
  <c r="AL591" i="1"/>
  <c r="AP591" i="1"/>
  <c r="CI591" i="1"/>
  <c r="CC591" i="1"/>
  <c r="CA591" i="1"/>
  <c r="BW591" i="1"/>
  <c r="BU591" i="1"/>
  <c r="CG591" i="1"/>
  <c r="CJ591" i="1" s="1"/>
  <c r="CB591" i="1"/>
  <c r="BZ591" i="1"/>
  <c r="BV591" i="1"/>
  <c r="BT591" i="1"/>
  <c r="BP591" i="1"/>
  <c r="BN591" i="1"/>
  <c r="BJ591" i="1"/>
  <c r="AL590" i="1"/>
  <c r="AP590" i="1"/>
  <c r="AM590" i="1"/>
  <c r="AN590" i="1" s="1"/>
  <c r="AJ590" i="1"/>
  <c r="AK590" i="1"/>
  <c r="AG590" i="1"/>
  <c r="AF590" i="1"/>
  <c r="AE590" i="1"/>
  <c r="AD590" i="1"/>
  <c r="Z590" i="1"/>
  <c r="Y590" i="1"/>
  <c r="X590" i="1"/>
  <c r="U590" i="1"/>
  <c r="T590" i="1"/>
  <c r="S590" i="1"/>
  <c r="R590" i="1"/>
  <c r="P590" i="1"/>
  <c r="N590" i="1"/>
  <c r="M590" i="1"/>
  <c r="K590" i="1"/>
  <c r="BU590" i="1"/>
  <c r="BT590" i="1"/>
  <c r="BQ590" i="1"/>
  <c r="BP590" i="1"/>
  <c r="BO590" i="1"/>
  <c r="BN590" i="1"/>
  <c r="BJ590" i="1"/>
  <c r="BI590" i="1"/>
  <c r="BH590" i="1"/>
  <c r="BK590" i="1" s="1"/>
  <c r="BL590" i="1" s="1"/>
  <c r="BE590" i="1"/>
  <c r="BD590" i="1"/>
  <c r="BC590" i="1"/>
  <c r="BB590" i="1"/>
  <c r="AY590" i="1"/>
  <c r="AX590" i="1"/>
  <c r="AW590" i="1"/>
  <c r="AV590" i="1"/>
  <c r="AS590" i="1"/>
  <c r="AR590" i="1"/>
  <c r="AQ590" i="1"/>
  <c r="AA590" i="1"/>
  <c r="AB590" i="1" s="1"/>
  <c r="CI590" i="1"/>
  <c r="CG590" i="1"/>
  <c r="CJ590" i="1" s="1"/>
  <c r="CC590" i="1"/>
  <c r="CB590" i="1"/>
  <c r="CA590" i="1"/>
  <c r="BZ590" i="1"/>
  <c r="BW590" i="1"/>
  <c r="BV590" i="1"/>
  <c r="M589" i="1"/>
  <c r="BZ589" i="1"/>
  <c r="AA589" i="1"/>
  <c r="R589" i="1"/>
  <c r="T589" i="1"/>
  <c r="X589" i="1"/>
  <c r="AR589" i="1"/>
  <c r="Z589" i="1"/>
  <c r="AD589" i="1"/>
  <c r="AF589" i="1"/>
  <c r="AJ589" i="1"/>
  <c r="P589" i="1"/>
  <c r="AL589" i="1"/>
  <c r="BH589" i="1"/>
  <c r="BK589" i="1" s="1"/>
  <c r="AM589" i="1"/>
  <c r="AN589" i="1" s="1"/>
  <c r="AK589" i="1"/>
  <c r="BW589" i="1"/>
  <c r="BV589" i="1"/>
  <c r="AS589" i="1"/>
  <c r="AT589" i="1" s="1"/>
  <c r="BU589" i="1"/>
  <c r="AP589" i="1"/>
  <c r="BT589" i="1"/>
  <c r="BQ589" i="1"/>
  <c r="BP589" i="1"/>
  <c r="BO589" i="1"/>
  <c r="BN589" i="1"/>
  <c r="BJ589" i="1"/>
  <c r="BI589" i="1"/>
  <c r="BE589" i="1"/>
  <c r="BC589" i="1"/>
  <c r="AY589" i="1"/>
  <c r="AW589" i="1"/>
  <c r="AG589" i="1"/>
  <c r="AH589" i="1" s="1"/>
  <c r="AQ589" i="1"/>
  <c r="K589" i="1"/>
  <c r="N589" i="1"/>
  <c r="O589" i="1" s="1"/>
  <c r="S589" i="1"/>
  <c r="U589" i="1"/>
  <c r="V589" i="1" s="1"/>
  <c r="Y589" i="1"/>
  <c r="CA589" i="1"/>
  <c r="CB589" i="1"/>
  <c r="CC589" i="1"/>
  <c r="CD589" i="1" s="1"/>
  <c r="CG589" i="1"/>
  <c r="CI589" i="1"/>
  <c r="AE589" i="1"/>
  <c r="AV589" i="1"/>
  <c r="AX589" i="1"/>
  <c r="BB589" i="1"/>
  <c r="BD589" i="1"/>
  <c r="AV588" i="1"/>
  <c r="AW588" i="1"/>
  <c r="AY588" i="1"/>
  <c r="BC588" i="1"/>
  <c r="BH588" i="1"/>
  <c r="BK588" i="1" s="1"/>
  <c r="BI588" i="1"/>
  <c r="BN588" i="1"/>
  <c r="BO588" i="1"/>
  <c r="BP588" i="1"/>
  <c r="BQ588" i="1"/>
  <c r="BR588" i="1" s="1"/>
  <c r="BT588" i="1"/>
  <c r="BU588" i="1"/>
  <c r="BV588" i="1"/>
  <c r="BW588" i="1"/>
  <c r="BX588" i="1" s="1"/>
  <c r="BZ588" i="1"/>
  <c r="CA588" i="1"/>
  <c r="CB588" i="1"/>
  <c r="CC588" i="1"/>
  <c r="CD588" i="1" s="1"/>
  <c r="CG588" i="1"/>
  <c r="CI588" i="1"/>
  <c r="BD588" i="1"/>
  <c r="Z588" i="1"/>
  <c r="M588" i="1"/>
  <c r="K588" i="1"/>
  <c r="BJ588" i="1"/>
  <c r="N588" i="1"/>
  <c r="O588" i="1" s="1"/>
  <c r="P588" i="1"/>
  <c r="R588" i="1"/>
  <c r="U588" i="1"/>
  <c r="X588" i="1"/>
  <c r="AA588" i="1"/>
  <c r="AB588" i="1" s="1"/>
  <c r="AE588" i="1"/>
  <c r="AF588" i="1"/>
  <c r="AK588" i="1"/>
  <c r="AP588" i="1"/>
  <c r="AR588" i="1"/>
  <c r="AL588" i="1"/>
  <c r="BE588" i="1"/>
  <c r="BF588" i="1" s="1"/>
  <c r="BB588" i="1"/>
  <c r="S588" i="1"/>
  <c r="T588" i="1"/>
  <c r="Y588" i="1"/>
  <c r="AD588" i="1"/>
  <c r="AG588" i="1"/>
  <c r="AH588" i="1" s="1"/>
  <c r="AJ588" i="1"/>
  <c r="AM588" i="1"/>
  <c r="AN588" i="1" s="1"/>
  <c r="AQ588" i="1"/>
  <c r="AS588" i="1"/>
  <c r="AT588" i="1" s="1"/>
  <c r="AX588" i="1"/>
  <c r="AM587" i="1"/>
  <c r="AP587" i="1"/>
  <c r="AS587" i="1"/>
  <c r="AV587" i="1"/>
  <c r="BC587" i="1"/>
  <c r="BH587" i="1"/>
  <c r="BK587" i="1" s="1"/>
  <c r="BN587" i="1"/>
  <c r="BP587" i="1"/>
  <c r="BQ587" i="1"/>
  <c r="BR587" i="1" s="1"/>
  <c r="BI587" i="1"/>
  <c r="BE587" i="1"/>
  <c r="BB587" i="1"/>
  <c r="AX587" i="1"/>
  <c r="BU587" i="1"/>
  <c r="AL587" i="1"/>
  <c r="AE587" i="1"/>
  <c r="X587" i="1"/>
  <c r="U587" i="1"/>
  <c r="R587" i="1"/>
  <c r="P587" i="1"/>
  <c r="M587" i="1"/>
  <c r="BT587" i="1"/>
  <c r="K587" i="1"/>
  <c r="N587" i="1"/>
  <c r="O587" i="1" s="1"/>
  <c r="T587" i="1"/>
  <c r="Y587" i="1"/>
  <c r="AA587" i="1"/>
  <c r="AD587" i="1"/>
  <c r="AK587" i="1"/>
  <c r="AQ587" i="1"/>
  <c r="AW587" i="1"/>
  <c r="AY587" i="1"/>
  <c r="AZ587" i="1" s="1"/>
  <c r="BD587" i="1"/>
  <c r="BJ587" i="1"/>
  <c r="BO587" i="1"/>
  <c r="BV587" i="1"/>
  <c r="CA587" i="1"/>
  <c r="BW587" i="1"/>
  <c r="BX587" i="1" s="1"/>
  <c r="BZ587" i="1"/>
  <c r="CB587" i="1"/>
  <c r="CG587" i="1"/>
  <c r="CI587" i="1" s="1"/>
  <c r="CJ587" i="1" s="1"/>
  <c r="CN587" i="1" s="1"/>
  <c r="CQ587" i="1" s="1"/>
  <c r="CC587" i="1"/>
  <c r="CD587" i="1" s="1"/>
  <c r="S587" i="1"/>
  <c r="Z587" i="1"/>
  <c r="AF587" i="1"/>
  <c r="AG587" i="1"/>
  <c r="AH587" i="1" s="1"/>
  <c r="AJ587" i="1"/>
  <c r="AR587" i="1"/>
  <c r="AA586" i="1"/>
  <c r="AE586" i="1"/>
  <c r="AG586" i="1"/>
  <c r="AK586" i="1"/>
  <c r="AM586" i="1"/>
  <c r="AP586" i="1"/>
  <c r="AR586" i="1"/>
  <c r="AV586" i="1"/>
  <c r="AW586" i="1"/>
  <c r="AY586" i="1"/>
  <c r="BC586" i="1"/>
  <c r="BE586" i="1"/>
  <c r="BI586" i="1"/>
  <c r="BO586" i="1"/>
  <c r="BP586" i="1"/>
  <c r="BU586" i="1"/>
  <c r="BW586" i="1"/>
  <c r="CA586" i="1"/>
  <c r="CC586" i="1"/>
  <c r="CI586" i="1"/>
  <c r="K586" i="1"/>
  <c r="BV586" i="1"/>
  <c r="CG586" i="1"/>
  <c r="CJ586" i="1" s="1"/>
  <c r="CB586" i="1"/>
  <c r="BZ586" i="1"/>
  <c r="BT586" i="1"/>
  <c r="BQ586" i="1"/>
  <c r="BR586" i="1" s="1"/>
  <c r="BN586" i="1"/>
  <c r="BJ586" i="1"/>
  <c r="BH586" i="1"/>
  <c r="BK586" i="1" s="1"/>
  <c r="BL586" i="1" s="1"/>
  <c r="BD586" i="1"/>
  <c r="BB586" i="1"/>
  <c r="AX586" i="1"/>
  <c r="AS586" i="1"/>
  <c r="AT586" i="1" s="1"/>
  <c r="AQ586" i="1"/>
  <c r="AL586" i="1"/>
  <c r="AJ586" i="1"/>
  <c r="AF586" i="1"/>
  <c r="AD586" i="1"/>
  <c r="Z586" i="1"/>
  <c r="U586" i="1"/>
  <c r="S586" i="1"/>
  <c r="M586" i="1"/>
  <c r="N586" i="1"/>
  <c r="O586" i="1" s="1"/>
  <c r="P586" i="1"/>
  <c r="R586" i="1"/>
  <c r="T586" i="1"/>
  <c r="X586" i="1"/>
  <c r="Y586" i="1"/>
  <c r="K585" i="1"/>
  <c r="AW585" i="1"/>
  <c r="T585" i="1"/>
  <c r="AV585" i="1"/>
  <c r="AS585" i="1"/>
  <c r="AR585" i="1"/>
  <c r="AQ585" i="1"/>
  <c r="AP585" i="1"/>
  <c r="AM585" i="1"/>
  <c r="X585" i="1"/>
  <c r="AL585" i="1"/>
  <c r="AK585" i="1"/>
  <c r="AJ585" i="1"/>
  <c r="AG585" i="1"/>
  <c r="AF585" i="1"/>
  <c r="AE585" i="1"/>
  <c r="AD585" i="1"/>
  <c r="CA585" i="1"/>
  <c r="AA585" i="1"/>
  <c r="U585" i="1"/>
  <c r="V585" i="1" s="1"/>
  <c r="Z585" i="1"/>
  <c r="Y585" i="1"/>
  <c r="BE585" i="1"/>
  <c r="BD585" i="1"/>
  <c r="BC585" i="1"/>
  <c r="BB585" i="1"/>
  <c r="AY585" i="1"/>
  <c r="AX585" i="1"/>
  <c r="BH585" i="1"/>
  <c r="BK585" i="1" s="1"/>
  <c r="BI585" i="1"/>
  <c r="BJ585" i="1"/>
  <c r="BN585" i="1"/>
  <c r="BO585" i="1"/>
  <c r="BP585" i="1"/>
  <c r="BQ585" i="1"/>
  <c r="BR585" i="1" s="1"/>
  <c r="BT585" i="1"/>
  <c r="BU585" i="1"/>
  <c r="BV585" i="1"/>
  <c r="BW585" i="1"/>
  <c r="BX585" i="1" s="1"/>
  <c r="BZ585" i="1"/>
  <c r="CB585" i="1"/>
  <c r="CC585" i="1"/>
  <c r="CD585" i="1" s="1"/>
  <c r="CG585" i="1"/>
  <c r="CI585" i="1"/>
  <c r="S585" i="1"/>
  <c r="R585" i="1"/>
  <c r="P585" i="1"/>
  <c r="N585" i="1"/>
  <c r="M585" i="1"/>
  <c r="BJ584" i="1"/>
  <c r="BN584" i="1"/>
  <c r="BO584" i="1"/>
  <c r="BP584" i="1"/>
  <c r="BQ584" i="1"/>
  <c r="BR584" i="1" s="1"/>
  <c r="BT584" i="1"/>
  <c r="BU584" i="1"/>
  <c r="BV584" i="1"/>
  <c r="BW584" i="1"/>
  <c r="BX584" i="1" s="1"/>
  <c r="BZ584" i="1"/>
  <c r="CA584" i="1"/>
  <c r="CB584" i="1"/>
  <c r="CC584" i="1"/>
  <c r="CD584" i="1" s="1"/>
  <c r="CG584" i="1"/>
  <c r="AA584" i="1"/>
  <c r="Z584" i="1"/>
  <c r="Y584" i="1"/>
  <c r="X584" i="1"/>
  <c r="U584" i="1"/>
  <c r="T584" i="1"/>
  <c r="S584" i="1"/>
  <c r="R584" i="1"/>
  <c r="P584" i="1"/>
  <c r="N584" i="1"/>
  <c r="BB584" i="1"/>
  <c r="K584" i="1"/>
  <c r="CI584" i="1"/>
  <c r="AD584" i="1"/>
  <c r="AE584" i="1"/>
  <c r="AF584" i="1"/>
  <c r="AG584" i="1"/>
  <c r="AH584" i="1" s="1"/>
  <c r="AJ584" i="1"/>
  <c r="AK584" i="1"/>
  <c r="AL584" i="1"/>
  <c r="AM584" i="1"/>
  <c r="AN584" i="1" s="1"/>
  <c r="AP584" i="1"/>
  <c r="AQ584" i="1"/>
  <c r="AR584" i="1"/>
  <c r="AS584" i="1"/>
  <c r="AT584" i="1" s="1"/>
  <c r="M584" i="1"/>
  <c r="AV584" i="1"/>
  <c r="AW584" i="1"/>
  <c r="AX584" i="1"/>
  <c r="AY584" i="1"/>
  <c r="AZ584" i="1" s="1"/>
  <c r="BC584" i="1"/>
  <c r="BE584" i="1"/>
  <c r="BH584" i="1"/>
  <c r="BK584" i="1" s="1"/>
  <c r="BL584" i="1" s="1"/>
  <c r="BD584" i="1"/>
  <c r="BI584" i="1"/>
  <c r="AM583" i="1"/>
  <c r="AL583" i="1"/>
  <c r="AK583" i="1"/>
  <c r="AJ583" i="1"/>
  <c r="AG583" i="1"/>
  <c r="AF583" i="1"/>
  <c r="AE583" i="1"/>
  <c r="AD583" i="1"/>
  <c r="AA583" i="1"/>
  <c r="Z583" i="1"/>
  <c r="Y583" i="1"/>
  <c r="X583" i="1"/>
  <c r="U583" i="1"/>
  <c r="T583" i="1"/>
  <c r="S583" i="1"/>
  <c r="R583" i="1"/>
  <c r="P583" i="1"/>
  <c r="M583" i="1"/>
  <c r="K583" i="1"/>
  <c r="BD583" i="1"/>
  <c r="AX583" i="1"/>
  <c r="AY583" i="1"/>
  <c r="AZ583" i="1" s="1"/>
  <c r="BB583" i="1"/>
  <c r="BC583" i="1"/>
  <c r="BO583" i="1"/>
  <c r="BE583" i="1"/>
  <c r="BF583" i="1" s="1"/>
  <c r="BH583" i="1"/>
  <c r="BK583" i="1" s="1"/>
  <c r="BI583" i="1"/>
  <c r="BJ583" i="1"/>
  <c r="N583" i="1"/>
  <c r="O583" i="1" s="1"/>
  <c r="BP583" i="1"/>
  <c r="BQ583" i="1"/>
  <c r="BR583" i="1" s="1"/>
  <c r="BT583" i="1"/>
  <c r="BU583" i="1"/>
  <c r="AW583" i="1"/>
  <c r="BV583" i="1"/>
  <c r="BW583" i="1"/>
  <c r="BX583" i="1" s="1"/>
  <c r="BZ583" i="1"/>
  <c r="CA583" i="1"/>
  <c r="CB583" i="1"/>
  <c r="CC583" i="1"/>
  <c r="CD583" i="1" s="1"/>
  <c r="CG583" i="1"/>
  <c r="CI583" i="1"/>
  <c r="AV583" i="1"/>
  <c r="AS583" i="1"/>
  <c r="AR583" i="1"/>
  <c r="AQ583" i="1"/>
  <c r="AP583" i="1"/>
  <c r="BN583" i="1"/>
  <c r="BT582" i="1"/>
  <c r="BU582" i="1"/>
  <c r="BV582" i="1"/>
  <c r="BW582" i="1"/>
  <c r="BX582" i="1" s="1"/>
  <c r="BZ582" i="1"/>
  <c r="CA582" i="1"/>
  <c r="CB582" i="1"/>
  <c r="CC582" i="1"/>
  <c r="CD582" i="1" s="1"/>
  <c r="CG582" i="1"/>
  <c r="CI582" i="1"/>
  <c r="K582" i="1"/>
  <c r="M582" i="1"/>
  <c r="N582" i="1"/>
  <c r="O582" i="1" s="1"/>
  <c r="P582" i="1"/>
  <c r="R582" i="1"/>
  <c r="S582" i="1"/>
  <c r="T582" i="1"/>
  <c r="U582" i="1"/>
  <c r="V582" i="1" s="1"/>
  <c r="X582" i="1"/>
  <c r="Y582" i="1"/>
  <c r="Z582" i="1"/>
  <c r="AA582" i="1"/>
  <c r="AB582" i="1" s="1"/>
  <c r="AD582" i="1"/>
  <c r="AE582" i="1"/>
  <c r="AF582" i="1"/>
  <c r="AG582" i="1"/>
  <c r="AH582" i="1" s="1"/>
  <c r="AJ582" i="1"/>
  <c r="AK582" i="1"/>
  <c r="AL582" i="1"/>
  <c r="AM582" i="1"/>
  <c r="AN582" i="1" s="1"/>
  <c r="AP582" i="1"/>
  <c r="AQ582" i="1"/>
  <c r="AR582" i="1"/>
  <c r="AS582" i="1"/>
  <c r="AT582" i="1" s="1"/>
  <c r="AV582" i="1"/>
  <c r="AW582" i="1"/>
  <c r="AX582" i="1"/>
  <c r="AY582" i="1"/>
  <c r="AZ582" i="1" s="1"/>
  <c r="BB582" i="1"/>
  <c r="BC582" i="1"/>
  <c r="BD582" i="1"/>
  <c r="BE582" i="1"/>
  <c r="BF582" i="1" s="1"/>
  <c r="BH582" i="1"/>
  <c r="BK582" i="1" s="1"/>
  <c r="BI582" i="1"/>
  <c r="BJ582" i="1"/>
  <c r="BN582" i="1"/>
  <c r="BO582" i="1"/>
  <c r="BP582" i="1"/>
  <c r="BQ582" i="1"/>
  <c r="BR582" i="1" s="1"/>
  <c r="AA581" i="1"/>
  <c r="Y581" i="1"/>
  <c r="U581" i="1"/>
  <c r="R581" i="1"/>
  <c r="CG581" i="1"/>
  <c r="P581" i="1"/>
  <c r="N581" i="1"/>
  <c r="M581" i="1"/>
  <c r="K581" i="1"/>
  <c r="CI581" i="1"/>
  <c r="BT581" i="1"/>
  <c r="BI581" i="1"/>
  <c r="AY581" i="1"/>
  <c r="AW581" i="1"/>
  <c r="AR581" i="1"/>
  <c r="AQ581" i="1"/>
  <c r="AL581" i="1"/>
  <c r="AE581" i="1"/>
  <c r="AJ581" i="1"/>
  <c r="AF581" i="1"/>
  <c r="AD581" i="1"/>
  <c r="Z581" i="1"/>
  <c r="X581" i="1"/>
  <c r="T581" i="1"/>
  <c r="S581" i="1"/>
  <c r="AG581" i="1"/>
  <c r="AH581" i="1" s="1"/>
  <c r="AK581" i="1"/>
  <c r="AM581" i="1"/>
  <c r="AN581" i="1" s="1"/>
  <c r="AP581" i="1"/>
  <c r="AS581" i="1"/>
  <c r="AT581" i="1" s="1"/>
  <c r="AV581" i="1"/>
  <c r="AX581" i="1"/>
  <c r="BB581" i="1"/>
  <c r="BC581" i="1"/>
  <c r="BD581" i="1"/>
  <c r="BE581" i="1"/>
  <c r="BF581" i="1" s="1"/>
  <c r="BH581" i="1"/>
  <c r="BK581" i="1" s="1"/>
  <c r="BJ581" i="1"/>
  <c r="BN581" i="1"/>
  <c r="BO581" i="1"/>
  <c r="BP581" i="1"/>
  <c r="BQ581" i="1"/>
  <c r="BR581" i="1" s="1"/>
  <c r="BU581" i="1"/>
  <c r="BV581" i="1"/>
  <c r="BW581" i="1"/>
  <c r="BX581" i="1" s="1"/>
  <c r="BZ581" i="1"/>
  <c r="CA581" i="1"/>
  <c r="CB581" i="1"/>
  <c r="CC581" i="1"/>
  <c r="CD581" i="1" s="1"/>
  <c r="CB580" i="1"/>
  <c r="CA580" i="1"/>
  <c r="BZ580" i="1"/>
  <c r="BW580" i="1"/>
  <c r="BV580" i="1"/>
  <c r="BU580" i="1"/>
  <c r="BT580" i="1"/>
  <c r="BQ580" i="1"/>
  <c r="BP580" i="1"/>
  <c r="BO580" i="1"/>
  <c r="BN580" i="1"/>
  <c r="BJ580" i="1"/>
  <c r="AA580" i="1"/>
  <c r="BI580" i="1"/>
  <c r="BH580" i="1"/>
  <c r="BK580" i="1" s="1"/>
  <c r="BL580" i="1" s="1"/>
  <c r="BE580" i="1"/>
  <c r="BD580" i="1"/>
  <c r="BC580" i="1"/>
  <c r="BB580" i="1"/>
  <c r="AY580" i="1"/>
  <c r="AX580" i="1"/>
  <c r="AW580" i="1"/>
  <c r="AV580" i="1"/>
  <c r="AS580" i="1"/>
  <c r="AR580" i="1"/>
  <c r="CC580" i="1"/>
  <c r="CD580" i="1" s="1"/>
  <c r="K580" i="1"/>
  <c r="M580" i="1"/>
  <c r="N580" i="1"/>
  <c r="O580" i="1" s="1"/>
  <c r="P580" i="1"/>
  <c r="R580" i="1"/>
  <c r="S580" i="1"/>
  <c r="T580" i="1"/>
  <c r="U580" i="1"/>
  <c r="V580" i="1" s="1"/>
  <c r="X580" i="1"/>
  <c r="Y580" i="1"/>
  <c r="Z580" i="1"/>
  <c r="AK580" i="1"/>
  <c r="CG580" i="1"/>
  <c r="AE580" i="1"/>
  <c r="AF580" i="1"/>
  <c r="AG580" i="1"/>
  <c r="AH580" i="1" s="1"/>
  <c r="AJ580" i="1"/>
  <c r="AD580" i="1"/>
  <c r="AL580" i="1"/>
  <c r="AM580" i="1"/>
  <c r="AN580" i="1" s="1"/>
  <c r="AQ580" i="1"/>
  <c r="CI580" i="1"/>
  <c r="AP580" i="1"/>
  <c r="BO579" i="1"/>
  <c r="CG579" i="1"/>
  <c r="CI579" i="1" s="1"/>
  <c r="CJ579" i="1" s="1"/>
  <c r="CN579" i="1" s="1"/>
  <c r="CQ579" i="1" s="1"/>
  <c r="CC579" i="1"/>
  <c r="CB579" i="1"/>
  <c r="CA579" i="1"/>
  <c r="BZ579" i="1"/>
  <c r="BW579" i="1"/>
  <c r="BV579" i="1"/>
  <c r="BU579" i="1"/>
  <c r="BT579" i="1"/>
  <c r="BQ579" i="1"/>
  <c r="BP579" i="1"/>
  <c r="BN579" i="1"/>
  <c r="BJ579" i="1"/>
  <c r="BI579" i="1"/>
  <c r="BH579" i="1"/>
  <c r="BK579" i="1" s="1"/>
  <c r="BL579" i="1" s="1"/>
  <c r="BE579" i="1"/>
  <c r="BC579" i="1"/>
  <c r="BB579" i="1"/>
  <c r="AY579" i="1"/>
  <c r="AX579" i="1"/>
  <c r="AW579" i="1"/>
  <c r="AV579" i="1"/>
  <c r="AS579" i="1"/>
  <c r="M579" i="1"/>
  <c r="N579" i="1"/>
  <c r="O579" i="1" s="1"/>
  <c r="P579" i="1"/>
  <c r="R579" i="1"/>
  <c r="S579" i="1"/>
  <c r="BD579" i="1"/>
  <c r="T579" i="1"/>
  <c r="U579" i="1"/>
  <c r="V579" i="1" s="1"/>
  <c r="X579" i="1"/>
  <c r="Y579" i="1"/>
  <c r="Z579" i="1"/>
  <c r="K579" i="1"/>
  <c r="AD579" i="1"/>
  <c r="AE579" i="1"/>
  <c r="AF579" i="1"/>
  <c r="AG579" i="1"/>
  <c r="AH579" i="1" s="1"/>
  <c r="AJ579" i="1"/>
  <c r="AK579" i="1"/>
  <c r="AL579" i="1"/>
  <c r="AM579" i="1"/>
  <c r="AN579" i="1" s="1"/>
  <c r="AP579" i="1"/>
  <c r="AQ579" i="1"/>
  <c r="AR579" i="1"/>
  <c r="AA579" i="1"/>
  <c r="AB579" i="1" s="1"/>
  <c r="BV578" i="1"/>
  <c r="BW578" i="1"/>
  <c r="BX578" i="1" s="1"/>
  <c r="BZ578" i="1"/>
  <c r="CA578" i="1"/>
  <c r="CB578" i="1"/>
  <c r="CC578" i="1"/>
  <c r="CD578" i="1" s="1"/>
  <c r="CG578" i="1"/>
  <c r="CI578" i="1"/>
  <c r="AG578" i="1"/>
  <c r="AJ578" i="1"/>
  <c r="AK578" i="1"/>
  <c r="AL578" i="1"/>
  <c r="AM578" i="1"/>
  <c r="AN578" i="1" s="1"/>
  <c r="AE578" i="1"/>
  <c r="Z578" i="1"/>
  <c r="X578" i="1"/>
  <c r="U578" i="1"/>
  <c r="S578" i="1"/>
  <c r="N578" i="1"/>
  <c r="BI578" i="1"/>
  <c r="K578" i="1"/>
  <c r="M578" i="1"/>
  <c r="P578" i="1"/>
  <c r="R578" i="1"/>
  <c r="T578" i="1"/>
  <c r="Y578" i="1"/>
  <c r="AA578" i="1"/>
  <c r="AB578" i="1" s="1"/>
  <c r="AD578" i="1"/>
  <c r="AP578" i="1"/>
  <c r="AQ578" i="1"/>
  <c r="AR578" i="1"/>
  <c r="AS578" i="1"/>
  <c r="AT578" i="1" s="1"/>
  <c r="AV578" i="1"/>
  <c r="AW578" i="1"/>
  <c r="AX578" i="1"/>
  <c r="AY578" i="1"/>
  <c r="AZ578" i="1" s="1"/>
  <c r="BB578" i="1"/>
  <c r="BC578" i="1"/>
  <c r="BD578" i="1"/>
  <c r="BE578" i="1"/>
  <c r="BF578" i="1" s="1"/>
  <c r="BH578" i="1"/>
  <c r="BK578" i="1" s="1"/>
  <c r="AF578" i="1"/>
  <c r="BJ578" i="1"/>
  <c r="BN578" i="1"/>
  <c r="BO578" i="1"/>
  <c r="BP578" i="1"/>
  <c r="BQ578" i="1"/>
  <c r="BR578" i="1" s="1"/>
  <c r="BT578" i="1"/>
  <c r="BU578" i="1"/>
  <c r="BC577" i="1"/>
  <c r="AS577" i="1"/>
  <c r="AQ577" i="1"/>
  <c r="AK577" i="1"/>
  <c r="AE577" i="1"/>
  <c r="Y577" i="1"/>
  <c r="S577" i="1"/>
  <c r="R577" i="1"/>
  <c r="N577" i="1"/>
  <c r="BW577" i="1"/>
  <c r="BZ577" i="1"/>
  <c r="CA577" i="1"/>
  <c r="K577" i="1"/>
  <c r="CB577" i="1"/>
  <c r="CC577" i="1"/>
  <c r="CD577" i="1" s="1"/>
  <c r="CG577" i="1"/>
  <c r="CI577" i="1"/>
  <c r="M577" i="1"/>
  <c r="P577" i="1"/>
  <c r="T577" i="1"/>
  <c r="Z577" i="1"/>
  <c r="AF577" i="1"/>
  <c r="AM577" i="1"/>
  <c r="AP577" i="1"/>
  <c r="AV577" i="1"/>
  <c r="BH577" i="1"/>
  <c r="BK577" i="1" s="1"/>
  <c r="BJ577" i="1"/>
  <c r="BD577" i="1"/>
  <c r="AX577" i="1"/>
  <c r="BV577" i="1"/>
  <c r="AR577" i="1"/>
  <c r="AL577" i="1"/>
  <c r="AJ577" i="1"/>
  <c r="AG577" i="1"/>
  <c r="AH577" i="1" s="1"/>
  <c r="AD577" i="1"/>
  <c r="BU577" i="1"/>
  <c r="BT577" i="1"/>
  <c r="BQ577" i="1"/>
  <c r="BP577" i="1"/>
  <c r="BO577" i="1"/>
  <c r="AA577" i="1"/>
  <c r="AB577" i="1" s="1"/>
  <c r="X577" i="1"/>
  <c r="U577" i="1"/>
  <c r="V577" i="1" s="1"/>
  <c r="BN577" i="1"/>
  <c r="BI577" i="1"/>
  <c r="BE577" i="1"/>
  <c r="BF577" i="1" s="1"/>
  <c r="BB577" i="1"/>
  <c r="AY577" i="1"/>
  <c r="AZ577" i="1" s="1"/>
  <c r="AW577" i="1"/>
  <c r="BC576" i="1"/>
  <c r="BD576" i="1"/>
  <c r="BE576" i="1"/>
  <c r="BF576" i="1" s="1"/>
  <c r="BH576" i="1"/>
  <c r="BK576" i="1" s="1"/>
  <c r="BI576" i="1"/>
  <c r="BJ576" i="1"/>
  <c r="BN576" i="1"/>
  <c r="BP576" i="1"/>
  <c r="BQ576" i="1"/>
  <c r="BR576" i="1" s="1"/>
  <c r="BT576" i="1"/>
  <c r="BU576" i="1"/>
  <c r="BV576" i="1"/>
  <c r="BW576" i="1"/>
  <c r="BX576" i="1" s="1"/>
  <c r="BZ576" i="1"/>
  <c r="P576" i="1"/>
  <c r="M576" i="1"/>
  <c r="K576" i="1"/>
  <c r="CA576" i="1"/>
  <c r="CB576" i="1"/>
  <c r="CC576" i="1"/>
  <c r="CD576" i="1" s="1"/>
  <c r="CG576" i="1"/>
  <c r="CI576" i="1"/>
  <c r="S576" i="1"/>
  <c r="N576" i="1"/>
  <c r="O576" i="1" s="1"/>
  <c r="R576" i="1"/>
  <c r="BO576" i="1"/>
  <c r="T576" i="1"/>
  <c r="U576" i="1"/>
  <c r="V576" i="1" s="1"/>
  <c r="X576" i="1"/>
  <c r="Y576" i="1"/>
  <c r="Z576" i="1"/>
  <c r="AA576" i="1"/>
  <c r="AB576" i="1" s="1"/>
  <c r="AD576" i="1"/>
  <c r="AE576" i="1"/>
  <c r="AF576" i="1"/>
  <c r="AG576" i="1"/>
  <c r="AH576" i="1" s="1"/>
  <c r="AJ576" i="1"/>
  <c r="AK576" i="1"/>
  <c r="AL576" i="1"/>
  <c r="AM576" i="1"/>
  <c r="AN576" i="1" s="1"/>
  <c r="AP576" i="1"/>
  <c r="AQ576" i="1"/>
  <c r="AR576" i="1"/>
  <c r="AS576" i="1"/>
  <c r="AT576" i="1" s="1"/>
  <c r="AV576" i="1"/>
  <c r="AW576" i="1"/>
  <c r="AX576" i="1"/>
  <c r="AY576" i="1"/>
  <c r="AZ576" i="1" s="1"/>
  <c r="BB576" i="1"/>
  <c r="AG575" i="1"/>
  <c r="AE575" i="1"/>
  <c r="AA575" i="1"/>
  <c r="Y575" i="1"/>
  <c r="U575" i="1"/>
  <c r="S575" i="1"/>
  <c r="M575" i="1"/>
  <c r="K575" i="1"/>
  <c r="AW575" i="1"/>
  <c r="AX575" i="1"/>
  <c r="AY575" i="1"/>
  <c r="AZ575" i="1" s="1"/>
  <c r="BB575" i="1"/>
  <c r="BC575" i="1"/>
  <c r="BD575" i="1"/>
  <c r="BE575" i="1"/>
  <c r="BF575" i="1" s="1"/>
  <c r="BH575" i="1"/>
  <c r="BK575" i="1" s="1"/>
  <c r="BZ575" i="1"/>
  <c r="BI575" i="1"/>
  <c r="BJ575" i="1"/>
  <c r="BN575" i="1"/>
  <c r="BO575" i="1"/>
  <c r="R575" i="1"/>
  <c r="BP575" i="1"/>
  <c r="BQ575" i="1"/>
  <c r="BR575" i="1" s="1"/>
  <c r="BT575" i="1"/>
  <c r="BU575" i="1"/>
  <c r="BV575" i="1"/>
  <c r="CI575" i="1"/>
  <c r="CG575" i="1"/>
  <c r="CJ575" i="1" s="1"/>
  <c r="CC575" i="1"/>
  <c r="BW575" i="1"/>
  <c r="BX575" i="1" s="1"/>
  <c r="CB575" i="1"/>
  <c r="CA575" i="1"/>
  <c r="AR575" i="1"/>
  <c r="AM575" i="1"/>
  <c r="AS575" i="1"/>
  <c r="AT575" i="1" s="1"/>
  <c r="AV575" i="1"/>
  <c r="Z575" i="1"/>
  <c r="N575" i="1"/>
  <c r="O575" i="1" s="1"/>
  <c r="P575" i="1"/>
  <c r="AP575" i="1"/>
  <c r="T575" i="1"/>
  <c r="X575" i="1"/>
  <c r="AJ575" i="1"/>
  <c r="AD575" i="1"/>
  <c r="AF575" i="1"/>
  <c r="AK575" i="1"/>
  <c r="AL575" i="1"/>
  <c r="AQ575" i="1"/>
  <c r="CC574" i="1"/>
  <c r="CB574" i="1"/>
  <c r="CA574" i="1"/>
  <c r="BZ574" i="1"/>
  <c r="BW574" i="1"/>
  <c r="BU574" i="1"/>
  <c r="BP574" i="1"/>
  <c r="BN574" i="1"/>
  <c r="BI574" i="1"/>
  <c r="BE574" i="1"/>
  <c r="BC574" i="1"/>
  <c r="AY574" i="1"/>
  <c r="AW574" i="1"/>
  <c r="AS574" i="1"/>
  <c r="AQ574" i="1"/>
  <c r="AM574" i="1"/>
  <c r="AL574" i="1"/>
  <c r="AJ574" i="1"/>
  <c r="AG574" i="1"/>
  <c r="AE574" i="1"/>
  <c r="X574" i="1"/>
  <c r="T574" i="1"/>
  <c r="S574" i="1"/>
  <c r="N574" i="1"/>
  <c r="U574" i="1"/>
  <c r="V574" i="1" s="1"/>
  <c r="BV574" i="1"/>
  <c r="BT574" i="1"/>
  <c r="BQ574" i="1"/>
  <c r="BR574" i="1" s="1"/>
  <c r="BO574" i="1"/>
  <c r="BJ574" i="1"/>
  <c r="BH574" i="1"/>
  <c r="BK574" i="1" s="1"/>
  <c r="BL574" i="1" s="1"/>
  <c r="BD574" i="1"/>
  <c r="BB574" i="1"/>
  <c r="AX574" i="1"/>
  <c r="AV574" i="1"/>
  <c r="AR574" i="1"/>
  <c r="AP574" i="1"/>
  <c r="AK574" i="1"/>
  <c r="AF574" i="1"/>
  <c r="AD574" i="1"/>
  <c r="Z574" i="1"/>
  <c r="Y574" i="1"/>
  <c r="R574" i="1"/>
  <c r="P574" i="1"/>
  <c r="M574" i="1"/>
  <c r="K574" i="1"/>
  <c r="AA574" i="1"/>
  <c r="AB574" i="1" s="1"/>
  <c r="CI574" i="1"/>
  <c r="CG574" i="1"/>
  <c r="CJ574" i="1" s="1"/>
  <c r="K573" i="1"/>
  <c r="BP573" i="1"/>
  <c r="BO573" i="1"/>
  <c r="AY573" i="1"/>
  <c r="BN573" i="1"/>
  <c r="BJ573" i="1"/>
  <c r="X573" i="1"/>
  <c r="BH573" i="1"/>
  <c r="BK573" i="1" s="1"/>
  <c r="BL573" i="1" s="1"/>
  <c r="BE573" i="1"/>
  <c r="BD573" i="1"/>
  <c r="BC573" i="1"/>
  <c r="BB573" i="1"/>
  <c r="AX573" i="1"/>
  <c r="BQ573" i="1"/>
  <c r="BR573" i="1" s="1"/>
  <c r="Y573" i="1"/>
  <c r="AW573" i="1"/>
  <c r="AV573" i="1"/>
  <c r="U573" i="1"/>
  <c r="T573" i="1"/>
  <c r="CG573" i="1"/>
  <c r="CC573" i="1"/>
  <c r="CB573" i="1"/>
  <c r="CA573" i="1"/>
  <c r="BZ573" i="1"/>
  <c r="BW573" i="1"/>
  <c r="BV573" i="1"/>
  <c r="BU573" i="1"/>
  <c r="AE573" i="1"/>
  <c r="Z573" i="1"/>
  <c r="AA573" i="1"/>
  <c r="AB573" i="1" s="1"/>
  <c r="AD573" i="1"/>
  <c r="BI573" i="1"/>
  <c r="AS573" i="1"/>
  <c r="AR573" i="1"/>
  <c r="AQ573" i="1"/>
  <c r="AP573" i="1"/>
  <c r="AM573" i="1"/>
  <c r="AL573" i="1"/>
  <c r="AK573" i="1"/>
  <c r="AJ573" i="1"/>
  <c r="AG573" i="1"/>
  <c r="AF573" i="1"/>
  <c r="BT573" i="1"/>
  <c r="M573" i="1"/>
  <c r="P573" i="1"/>
  <c r="N573" i="1"/>
  <c r="O573" i="1" s="1"/>
  <c r="S573" i="1"/>
  <c r="R573" i="1"/>
  <c r="CI573" i="1"/>
  <c r="BP572" i="1"/>
  <c r="BO572" i="1"/>
  <c r="BN572" i="1"/>
  <c r="BJ572" i="1"/>
  <c r="BI572" i="1"/>
  <c r="BH572" i="1"/>
  <c r="BK572" i="1" s="1"/>
  <c r="BL572" i="1" s="1"/>
  <c r="BE572" i="1"/>
  <c r="BD572" i="1"/>
  <c r="BC572" i="1"/>
  <c r="BB572" i="1"/>
  <c r="AY572" i="1"/>
  <c r="AX572" i="1"/>
  <c r="AV572" i="1"/>
  <c r="AS572" i="1"/>
  <c r="AR572" i="1"/>
  <c r="AQ572" i="1"/>
  <c r="AP572" i="1"/>
  <c r="AM572" i="1"/>
  <c r="AL572" i="1"/>
  <c r="AA572" i="1"/>
  <c r="AD572" i="1"/>
  <c r="AE572" i="1"/>
  <c r="AF572" i="1"/>
  <c r="AG572" i="1"/>
  <c r="AH572" i="1" s="1"/>
  <c r="AJ572" i="1"/>
  <c r="AK572" i="1"/>
  <c r="AW572" i="1"/>
  <c r="K572" i="1"/>
  <c r="M572" i="1"/>
  <c r="N572" i="1"/>
  <c r="O572" i="1" s="1"/>
  <c r="P572" i="1"/>
  <c r="R572" i="1"/>
  <c r="S572" i="1"/>
  <c r="T572" i="1"/>
  <c r="U572" i="1"/>
  <c r="V572" i="1" s="1"/>
  <c r="X572" i="1"/>
  <c r="Y572" i="1"/>
  <c r="Z572" i="1"/>
  <c r="CI572" i="1"/>
  <c r="CG572" i="1"/>
  <c r="CJ572" i="1" s="1"/>
  <c r="CC572" i="1"/>
  <c r="CB572" i="1"/>
  <c r="CA572" i="1"/>
  <c r="BZ572" i="1"/>
  <c r="BW572" i="1"/>
  <c r="BV572" i="1"/>
  <c r="BU572" i="1"/>
  <c r="BT572" i="1"/>
  <c r="BQ572" i="1"/>
  <c r="BR572" i="1" s="1"/>
  <c r="CC571" i="1"/>
  <c r="CB571" i="1"/>
  <c r="CA571" i="1"/>
  <c r="BZ571" i="1"/>
  <c r="BW571" i="1"/>
  <c r="BV571" i="1"/>
  <c r="BU571" i="1"/>
  <c r="BT571" i="1"/>
  <c r="BP571" i="1"/>
  <c r="BO571" i="1"/>
  <c r="BN571" i="1"/>
  <c r="BH571" i="1"/>
  <c r="BK571" i="1" s="1"/>
  <c r="BD571" i="1"/>
  <c r="BB571" i="1"/>
  <c r="AY571" i="1"/>
  <c r="AW571" i="1"/>
  <c r="AS571" i="1"/>
  <c r="R571" i="1"/>
  <c r="P571" i="1"/>
  <c r="AL571" i="1"/>
  <c r="AK571" i="1"/>
  <c r="AG571" i="1"/>
  <c r="AF571" i="1"/>
  <c r="AD571" i="1"/>
  <c r="Z571" i="1"/>
  <c r="X571" i="1"/>
  <c r="U571" i="1"/>
  <c r="T571" i="1"/>
  <c r="S571" i="1"/>
  <c r="N571" i="1"/>
  <c r="CI571" i="1"/>
  <c r="CG571" i="1"/>
  <c r="CJ571" i="1" s="1"/>
  <c r="AQ571" i="1"/>
  <c r="M571" i="1"/>
  <c r="K571" i="1"/>
  <c r="BQ571" i="1"/>
  <c r="BR571" i="1" s="1"/>
  <c r="BJ571" i="1"/>
  <c r="BI571" i="1"/>
  <c r="BE571" i="1"/>
  <c r="BF571" i="1" s="1"/>
  <c r="BC571" i="1"/>
  <c r="AX571" i="1"/>
  <c r="AV571" i="1"/>
  <c r="AR571" i="1"/>
  <c r="AP571" i="1"/>
  <c r="AM571" i="1"/>
  <c r="AN571" i="1" s="1"/>
  <c r="AJ571" i="1"/>
  <c r="AE571" i="1"/>
  <c r="AA571" i="1"/>
  <c r="AB571" i="1" s="1"/>
  <c r="Y571" i="1"/>
  <c r="AK570" i="1"/>
  <c r="AX570" i="1"/>
  <c r="CI570" i="1"/>
  <c r="CG570" i="1"/>
  <c r="CJ570" i="1" s="1"/>
  <c r="AY570" i="1"/>
  <c r="AZ570" i="1" s="1"/>
  <c r="BB570" i="1"/>
  <c r="BC570" i="1"/>
  <c r="BD570" i="1"/>
  <c r="BE570" i="1"/>
  <c r="BF570" i="1" s="1"/>
  <c r="BH570" i="1"/>
  <c r="BK570" i="1" s="1"/>
  <c r="BI570" i="1"/>
  <c r="BJ570" i="1"/>
  <c r="BN570" i="1"/>
  <c r="BO570" i="1"/>
  <c r="BQ570" i="1"/>
  <c r="BT570" i="1"/>
  <c r="BU570" i="1"/>
  <c r="BV570" i="1"/>
  <c r="BW570" i="1"/>
  <c r="BX570" i="1" s="1"/>
  <c r="BZ570" i="1"/>
  <c r="CA570" i="1"/>
  <c r="CB570" i="1"/>
  <c r="CC570" i="1"/>
  <c r="CD570" i="1" s="1"/>
  <c r="BP570" i="1"/>
  <c r="AM570" i="1"/>
  <c r="K570" i="1"/>
  <c r="M570" i="1"/>
  <c r="N570" i="1"/>
  <c r="O570" i="1" s="1"/>
  <c r="P570" i="1"/>
  <c r="R570" i="1"/>
  <c r="S570" i="1"/>
  <c r="T570" i="1"/>
  <c r="U570" i="1"/>
  <c r="V570" i="1" s="1"/>
  <c r="X570" i="1"/>
  <c r="Y570" i="1"/>
  <c r="Z570" i="1"/>
  <c r="AA570" i="1"/>
  <c r="AB570" i="1" s="1"/>
  <c r="AD570" i="1"/>
  <c r="AE570" i="1"/>
  <c r="AF570" i="1"/>
  <c r="AG570" i="1"/>
  <c r="AH570" i="1" s="1"/>
  <c r="AJ570" i="1"/>
  <c r="AL570" i="1"/>
  <c r="AP570" i="1"/>
  <c r="AQ570" i="1"/>
  <c r="AR570" i="1"/>
  <c r="AS570" i="1"/>
  <c r="AT570" i="1" s="1"/>
  <c r="AV570" i="1"/>
  <c r="AW570" i="1"/>
  <c r="U569" i="1"/>
  <c r="CI569" i="1"/>
  <c r="CG569" i="1"/>
  <c r="CJ569" i="1" s="1"/>
  <c r="CC569" i="1"/>
  <c r="CB569" i="1"/>
  <c r="CA569" i="1"/>
  <c r="BZ569" i="1"/>
  <c r="BW569" i="1"/>
  <c r="BV569" i="1"/>
  <c r="BU569" i="1"/>
  <c r="BT569" i="1"/>
  <c r="BQ569" i="1"/>
  <c r="BP569" i="1"/>
  <c r="BO569" i="1"/>
  <c r="BN569" i="1"/>
  <c r="BJ569" i="1"/>
  <c r="BI569" i="1"/>
  <c r="BH569" i="1"/>
  <c r="BK569" i="1" s="1"/>
  <c r="BL569" i="1" s="1"/>
  <c r="BE569" i="1"/>
  <c r="BD569" i="1"/>
  <c r="AR569" i="1"/>
  <c r="AQ569" i="1"/>
  <c r="AP569" i="1"/>
  <c r="AM569" i="1"/>
  <c r="AL569" i="1"/>
  <c r="AK569" i="1"/>
  <c r="AJ569" i="1"/>
  <c r="AG569" i="1"/>
  <c r="AF569" i="1"/>
  <c r="AD569" i="1"/>
  <c r="AA569" i="1"/>
  <c r="AX569" i="1"/>
  <c r="Z569" i="1"/>
  <c r="X569" i="1"/>
  <c r="Y569" i="1"/>
  <c r="BB569" i="1"/>
  <c r="AE569" i="1"/>
  <c r="AW569" i="1"/>
  <c r="T569" i="1"/>
  <c r="AY569" i="1"/>
  <c r="AZ569" i="1" s="1"/>
  <c r="AV569" i="1"/>
  <c r="S569" i="1"/>
  <c r="R569" i="1"/>
  <c r="P569" i="1"/>
  <c r="N569" i="1"/>
  <c r="M569" i="1"/>
  <c r="K569" i="1"/>
  <c r="BC569" i="1"/>
  <c r="AS569" i="1"/>
  <c r="AT569" i="1" s="1"/>
  <c r="Y568" i="1"/>
  <c r="U568" i="1"/>
  <c r="S568" i="1"/>
  <c r="M568" i="1"/>
  <c r="K568" i="1"/>
  <c r="BE568" i="1"/>
  <c r="BD568" i="1"/>
  <c r="BC568" i="1"/>
  <c r="BB568" i="1"/>
  <c r="AY568" i="1"/>
  <c r="AX568" i="1"/>
  <c r="AW568" i="1"/>
  <c r="AV568" i="1"/>
  <c r="AS568" i="1"/>
  <c r="AR568" i="1"/>
  <c r="AQ568" i="1"/>
  <c r="AP568" i="1"/>
  <c r="AL568" i="1"/>
  <c r="AK568" i="1"/>
  <c r="AJ568" i="1"/>
  <c r="AG568" i="1"/>
  <c r="AF568" i="1"/>
  <c r="AE568" i="1"/>
  <c r="AD568" i="1"/>
  <c r="Z568" i="1"/>
  <c r="X568" i="1"/>
  <c r="T568" i="1"/>
  <c r="R568" i="1"/>
  <c r="P568" i="1"/>
  <c r="N568" i="1"/>
  <c r="O568" i="1" s="1"/>
  <c r="AM568" i="1"/>
  <c r="AN568" i="1" s="1"/>
  <c r="CG568" i="1"/>
  <c r="CI568" i="1"/>
  <c r="AA568" i="1"/>
  <c r="AB568" i="1" s="1"/>
  <c r="CC568" i="1"/>
  <c r="CB568" i="1"/>
  <c r="CA568" i="1"/>
  <c r="BZ568" i="1"/>
  <c r="BW568" i="1"/>
  <c r="BV568" i="1"/>
  <c r="BU568" i="1"/>
  <c r="BT568" i="1"/>
  <c r="BQ568" i="1"/>
  <c r="BP568" i="1"/>
  <c r="BO568" i="1"/>
  <c r="BN568" i="1"/>
  <c r="BJ568" i="1"/>
  <c r="BI568" i="1"/>
  <c r="BH568" i="1"/>
  <c r="BK568" i="1" s="1"/>
  <c r="BL568" i="1" s="1"/>
  <c r="CB567" i="1"/>
  <c r="BZ567" i="1"/>
  <c r="BW567" i="1"/>
  <c r="BV567" i="1"/>
  <c r="BU567" i="1"/>
  <c r="BQ567" i="1"/>
  <c r="BO567" i="1"/>
  <c r="BJ567" i="1"/>
  <c r="BI567" i="1"/>
  <c r="BE567" i="1"/>
  <c r="BC567" i="1"/>
  <c r="AY567" i="1"/>
  <c r="AV567" i="1"/>
  <c r="AR567" i="1"/>
  <c r="AP567" i="1"/>
  <c r="AL567" i="1"/>
  <c r="AJ567" i="1"/>
  <c r="AF567" i="1"/>
  <c r="AE567" i="1"/>
  <c r="Z567" i="1"/>
  <c r="X567" i="1"/>
  <c r="T567" i="1"/>
  <c r="R567" i="1"/>
  <c r="P567" i="1"/>
  <c r="BP567" i="1"/>
  <c r="BH567" i="1"/>
  <c r="BK567" i="1" s="1"/>
  <c r="BL567" i="1" s="1"/>
  <c r="BN567" i="1"/>
  <c r="BT567" i="1"/>
  <c r="CA567" i="1"/>
  <c r="N567" i="1"/>
  <c r="K567" i="1"/>
  <c r="M567" i="1"/>
  <c r="S567" i="1"/>
  <c r="U567" i="1"/>
  <c r="V567" i="1" s="1"/>
  <c r="Y567" i="1"/>
  <c r="AA567" i="1"/>
  <c r="AB567" i="1" s="1"/>
  <c r="CC567" i="1"/>
  <c r="CD567" i="1" s="1"/>
  <c r="AG567" i="1"/>
  <c r="AH567" i="1" s="1"/>
  <c r="AK567" i="1"/>
  <c r="AM567" i="1"/>
  <c r="AN567" i="1" s="1"/>
  <c r="AQ567" i="1"/>
  <c r="AW567" i="1"/>
  <c r="AD567" i="1"/>
  <c r="AX567" i="1"/>
  <c r="BB567" i="1"/>
  <c r="BD567" i="1"/>
  <c r="CI567" i="1"/>
  <c r="CG567" i="1"/>
  <c r="CJ567" i="1" s="1"/>
  <c r="AS567" i="1"/>
  <c r="AT567" i="1" s="1"/>
  <c r="CC566" i="1"/>
  <c r="CG566" i="1"/>
  <c r="K566" i="1"/>
  <c r="BW566" i="1"/>
  <c r="BU566" i="1"/>
  <c r="BT566" i="1"/>
  <c r="BP566" i="1"/>
  <c r="BN566" i="1"/>
  <c r="BH566" i="1"/>
  <c r="BK566" i="1" s="1"/>
  <c r="BD566" i="1"/>
  <c r="BB566" i="1"/>
  <c r="AX566" i="1"/>
  <c r="AV566" i="1"/>
  <c r="AR566" i="1"/>
  <c r="AP566" i="1"/>
  <c r="AL566" i="1"/>
  <c r="AJ566" i="1"/>
  <c r="AF566" i="1"/>
  <c r="AD566" i="1"/>
  <c r="Z566" i="1"/>
  <c r="Y566" i="1"/>
  <c r="U566" i="1"/>
  <c r="S566" i="1"/>
  <c r="M566" i="1"/>
  <c r="BJ566" i="1"/>
  <c r="CI566" i="1"/>
  <c r="CA566" i="1"/>
  <c r="CB566" i="1"/>
  <c r="BZ566" i="1"/>
  <c r="BV566" i="1"/>
  <c r="BQ566" i="1"/>
  <c r="BR566" i="1" s="1"/>
  <c r="BO566" i="1"/>
  <c r="BI566" i="1"/>
  <c r="BE566" i="1"/>
  <c r="BF566" i="1" s="1"/>
  <c r="BC566" i="1"/>
  <c r="AY566" i="1"/>
  <c r="AZ566" i="1" s="1"/>
  <c r="AW566" i="1"/>
  <c r="AS566" i="1"/>
  <c r="AT566" i="1" s="1"/>
  <c r="AQ566" i="1"/>
  <c r="AM566" i="1"/>
  <c r="AN566" i="1" s="1"/>
  <c r="AK566" i="1"/>
  <c r="AG566" i="1"/>
  <c r="AH566" i="1" s="1"/>
  <c r="AE566" i="1"/>
  <c r="AA566" i="1"/>
  <c r="AB566" i="1" s="1"/>
  <c r="X566" i="1"/>
  <c r="T566" i="1"/>
  <c r="R566" i="1"/>
  <c r="P566" i="1"/>
  <c r="N566" i="1"/>
  <c r="O566" i="1" s="1"/>
  <c r="BB565" i="1"/>
  <c r="CI565" i="1"/>
  <c r="CG565" i="1"/>
  <c r="CJ565" i="1" s="1"/>
  <c r="CC565" i="1"/>
  <c r="CB565" i="1"/>
  <c r="CA565" i="1"/>
  <c r="BZ565" i="1"/>
  <c r="BW565" i="1"/>
  <c r="BV565" i="1"/>
  <c r="BU565" i="1"/>
  <c r="BT565" i="1"/>
  <c r="BQ565" i="1"/>
  <c r="BP565" i="1"/>
  <c r="BO565" i="1"/>
  <c r="BN565" i="1"/>
  <c r="BJ565" i="1"/>
  <c r="BI565" i="1"/>
  <c r="BH565" i="1"/>
  <c r="BK565" i="1" s="1"/>
  <c r="BL565" i="1" s="1"/>
  <c r="BE565" i="1"/>
  <c r="BD565" i="1"/>
  <c r="BC565" i="1"/>
  <c r="AY565" i="1"/>
  <c r="AX565" i="1"/>
  <c r="AW565" i="1"/>
  <c r="AV565" i="1"/>
  <c r="AS565" i="1"/>
  <c r="AR565" i="1"/>
  <c r="AQ565" i="1"/>
  <c r="AP565" i="1"/>
  <c r="AM565" i="1"/>
  <c r="AL565" i="1"/>
  <c r="AK565" i="1"/>
  <c r="AJ565" i="1"/>
  <c r="AG565" i="1"/>
  <c r="AF565" i="1"/>
  <c r="AE565" i="1"/>
  <c r="AD565" i="1"/>
  <c r="AA565" i="1"/>
  <c r="Z565" i="1"/>
  <c r="Y565" i="1"/>
  <c r="X565" i="1"/>
  <c r="U565" i="1"/>
  <c r="T565" i="1"/>
  <c r="S565" i="1"/>
  <c r="R565" i="1"/>
  <c r="P565" i="1"/>
  <c r="N565" i="1"/>
  <c r="M565" i="1"/>
  <c r="K565" i="1"/>
  <c r="BN564" i="1"/>
  <c r="BO564" i="1"/>
  <c r="BQ564" i="1"/>
  <c r="BT564" i="1"/>
  <c r="BU564" i="1"/>
  <c r="BP564" i="1"/>
  <c r="BV564" i="1"/>
  <c r="AJ564" i="1"/>
  <c r="AG564" i="1"/>
  <c r="AF564" i="1"/>
  <c r="AE564" i="1"/>
  <c r="AD564" i="1"/>
  <c r="AA564" i="1"/>
  <c r="Z564" i="1"/>
  <c r="Y564" i="1"/>
  <c r="X564" i="1"/>
  <c r="U564" i="1"/>
  <c r="T564" i="1"/>
  <c r="S564" i="1"/>
  <c r="R564" i="1"/>
  <c r="P564" i="1"/>
  <c r="N564" i="1"/>
  <c r="M564" i="1"/>
  <c r="K564" i="1"/>
  <c r="BB564" i="1"/>
  <c r="AY564" i="1"/>
  <c r="BC564" i="1"/>
  <c r="CG564" i="1"/>
  <c r="CI564" i="1" s="1"/>
  <c r="CJ564" i="1" s="1"/>
  <c r="CN564" i="1" s="1"/>
  <c r="CQ564" i="1" s="1"/>
  <c r="CC564" i="1"/>
  <c r="CB564" i="1"/>
  <c r="CA564" i="1"/>
  <c r="BZ564" i="1"/>
  <c r="BW564" i="1"/>
  <c r="BX564" i="1" s="1"/>
  <c r="AW564" i="1"/>
  <c r="AV564" i="1"/>
  <c r="AS564" i="1"/>
  <c r="AR564" i="1"/>
  <c r="AQ564" i="1"/>
  <c r="AP564" i="1"/>
  <c r="AM564" i="1"/>
  <c r="AL564" i="1"/>
  <c r="AK564" i="1"/>
  <c r="BD564" i="1"/>
  <c r="BE564" i="1"/>
  <c r="BF564" i="1" s="1"/>
  <c r="BH564" i="1"/>
  <c r="BK564" i="1" s="1"/>
  <c r="BI564" i="1"/>
  <c r="BJ564" i="1"/>
  <c r="AX564" i="1"/>
  <c r="AY563" i="1"/>
  <c r="AX563" i="1"/>
  <c r="AW563" i="1"/>
  <c r="AV563" i="1"/>
  <c r="S563" i="1"/>
  <c r="AS563" i="1"/>
  <c r="AR563" i="1"/>
  <c r="AQ563" i="1"/>
  <c r="AP563" i="1"/>
  <c r="AM563" i="1"/>
  <c r="AK563" i="1"/>
  <c r="T563" i="1"/>
  <c r="AJ563" i="1"/>
  <c r="AG563" i="1"/>
  <c r="AF563" i="1"/>
  <c r="AE563" i="1"/>
  <c r="AD563" i="1"/>
  <c r="AA563" i="1"/>
  <c r="M563" i="1"/>
  <c r="Z563" i="1"/>
  <c r="Y563" i="1"/>
  <c r="X563" i="1"/>
  <c r="AL563" i="1"/>
  <c r="K563" i="1"/>
  <c r="N563" i="1"/>
  <c r="O563" i="1" s="1"/>
  <c r="P563" i="1"/>
  <c r="R563" i="1"/>
  <c r="U563" i="1"/>
  <c r="V563" i="1" s="1"/>
  <c r="CI563" i="1"/>
  <c r="CG563" i="1"/>
  <c r="CJ563" i="1" s="1"/>
  <c r="CC563" i="1"/>
  <c r="CB563" i="1"/>
  <c r="CA563" i="1"/>
  <c r="BZ563" i="1"/>
  <c r="BW563" i="1"/>
  <c r="BV563" i="1"/>
  <c r="BU563" i="1"/>
  <c r="BT563" i="1"/>
  <c r="BQ563" i="1"/>
  <c r="BP563" i="1"/>
  <c r="BO563" i="1"/>
  <c r="BN563" i="1"/>
  <c r="BJ563" i="1"/>
  <c r="BI563" i="1"/>
  <c r="BH563" i="1"/>
  <c r="BK563" i="1" s="1"/>
  <c r="BL563" i="1" s="1"/>
  <c r="BE563" i="1"/>
  <c r="BD563" i="1"/>
  <c r="BC563" i="1"/>
  <c r="BB563" i="1"/>
  <c r="CG562" i="1"/>
  <c r="CB562" i="1"/>
  <c r="BZ562" i="1"/>
  <c r="BU562" i="1"/>
  <c r="BP562" i="1"/>
  <c r="BN562" i="1"/>
  <c r="BH562" i="1"/>
  <c r="BK562" i="1" s="1"/>
  <c r="BE562" i="1"/>
  <c r="BC562" i="1"/>
  <c r="AY562" i="1"/>
  <c r="AW562" i="1"/>
  <c r="AS562" i="1"/>
  <c r="AR562" i="1"/>
  <c r="AP562" i="1"/>
  <c r="AL562" i="1"/>
  <c r="AJ562" i="1"/>
  <c r="AG562" i="1"/>
  <c r="AE562" i="1"/>
  <c r="Z562" i="1"/>
  <c r="Y562" i="1"/>
  <c r="T562" i="1"/>
  <c r="R562" i="1"/>
  <c r="M562" i="1"/>
  <c r="K562" i="1"/>
  <c r="P562" i="1"/>
  <c r="CI562" i="1"/>
  <c r="CC562" i="1"/>
  <c r="CD562" i="1" s="1"/>
  <c r="CA562" i="1"/>
  <c r="BW562" i="1"/>
  <c r="BV562" i="1"/>
  <c r="BT562" i="1"/>
  <c r="BQ562" i="1"/>
  <c r="BR562" i="1" s="1"/>
  <c r="BO562" i="1"/>
  <c r="BJ562" i="1"/>
  <c r="BI562" i="1"/>
  <c r="BD562" i="1"/>
  <c r="BB562" i="1"/>
  <c r="AX562" i="1"/>
  <c r="AV562" i="1"/>
  <c r="AQ562" i="1"/>
  <c r="AM562" i="1"/>
  <c r="AN562" i="1" s="1"/>
  <c r="AK562" i="1"/>
  <c r="AF562" i="1"/>
  <c r="AD562" i="1"/>
  <c r="AA562" i="1"/>
  <c r="AB562" i="1" s="1"/>
  <c r="X562" i="1"/>
  <c r="U562" i="1"/>
  <c r="V562" i="1" s="1"/>
  <c r="S562" i="1"/>
  <c r="N562" i="1"/>
  <c r="O562" i="1" s="1"/>
  <c r="N561" i="1"/>
  <c r="CA561" i="1"/>
  <c r="CI561" i="1"/>
  <c r="BO561" i="1"/>
  <c r="AK561" i="1"/>
  <c r="AG561" i="1"/>
  <c r="AW561" i="1"/>
  <c r="AX561" i="1"/>
  <c r="BC561" i="1"/>
  <c r="BE561" i="1"/>
  <c r="BH561" i="1"/>
  <c r="BK561" i="1" s="1"/>
  <c r="AR561" i="1"/>
  <c r="BQ561" i="1"/>
  <c r="BU561" i="1"/>
  <c r="BW561" i="1"/>
  <c r="CB561" i="1"/>
  <c r="CC561" i="1"/>
  <c r="CD561" i="1" s="1"/>
  <c r="CG561" i="1"/>
  <c r="CJ561" i="1" s="1"/>
  <c r="AE561" i="1"/>
  <c r="AA561" i="1"/>
  <c r="Y561" i="1"/>
  <c r="U561" i="1"/>
  <c r="S561" i="1"/>
  <c r="M561" i="1"/>
  <c r="K561" i="1"/>
  <c r="AM561" i="1"/>
  <c r="AQ561" i="1"/>
  <c r="BP561" i="1"/>
  <c r="BT561" i="1"/>
  <c r="BV561" i="1"/>
  <c r="BZ561" i="1"/>
  <c r="BN561" i="1"/>
  <c r="BJ561" i="1"/>
  <c r="BI561" i="1"/>
  <c r="BD561" i="1"/>
  <c r="BB561" i="1"/>
  <c r="AY561" i="1"/>
  <c r="AZ561" i="1" s="1"/>
  <c r="AV561" i="1"/>
  <c r="AS561" i="1"/>
  <c r="AT561" i="1" s="1"/>
  <c r="AP561" i="1"/>
  <c r="AL561" i="1"/>
  <c r="AJ561" i="1"/>
  <c r="AF561" i="1"/>
  <c r="AD561" i="1"/>
  <c r="Z561" i="1"/>
  <c r="X561" i="1"/>
  <c r="T561" i="1"/>
  <c r="R561" i="1"/>
  <c r="P561" i="1"/>
  <c r="BB560" i="1"/>
  <c r="BC560" i="1"/>
  <c r="BD560" i="1"/>
  <c r="BE560" i="1"/>
  <c r="BF560" i="1" s="1"/>
  <c r="BI560" i="1"/>
  <c r="BJ560" i="1"/>
  <c r="BH560" i="1"/>
  <c r="BK560" i="1" s="1"/>
  <c r="BL560" i="1" s="1"/>
  <c r="AM560" i="1"/>
  <c r="AP560" i="1"/>
  <c r="AQ560" i="1"/>
  <c r="AR560" i="1"/>
  <c r="AS560" i="1"/>
  <c r="AT560" i="1" s="1"/>
  <c r="AV560" i="1"/>
  <c r="AW560" i="1"/>
  <c r="AX560" i="1"/>
  <c r="AY560" i="1"/>
  <c r="AZ560" i="1" s="1"/>
  <c r="BW560" i="1"/>
  <c r="BN560" i="1"/>
  <c r="BO560" i="1"/>
  <c r="BP560" i="1"/>
  <c r="BQ560" i="1"/>
  <c r="BR560" i="1" s="1"/>
  <c r="BT560" i="1"/>
  <c r="BU560" i="1"/>
  <c r="BV560" i="1"/>
  <c r="AD560" i="1"/>
  <c r="BZ560" i="1"/>
  <c r="CA560" i="1"/>
  <c r="CB560" i="1"/>
  <c r="CC560" i="1"/>
  <c r="CD560" i="1" s="1"/>
  <c r="CG560" i="1"/>
  <c r="CI560" i="1"/>
  <c r="K560" i="1"/>
  <c r="M560" i="1"/>
  <c r="N560" i="1"/>
  <c r="O560" i="1" s="1"/>
  <c r="P560" i="1"/>
  <c r="R560" i="1"/>
  <c r="S560" i="1"/>
  <c r="T560" i="1"/>
  <c r="U560" i="1"/>
  <c r="V560" i="1" s="1"/>
  <c r="X560" i="1"/>
  <c r="Y560" i="1"/>
  <c r="Z560" i="1"/>
  <c r="AA560" i="1"/>
  <c r="AB560" i="1" s="1"/>
  <c r="AE560" i="1"/>
  <c r="AF560" i="1"/>
  <c r="AG560" i="1"/>
  <c r="AH560" i="1" s="1"/>
  <c r="AJ560" i="1"/>
  <c r="AK560" i="1"/>
  <c r="AL560" i="1"/>
  <c r="BV559" i="1"/>
  <c r="CG559" i="1"/>
  <c r="CC559" i="1"/>
  <c r="CA559" i="1"/>
  <c r="BT559" i="1"/>
  <c r="BP559" i="1"/>
  <c r="BN559" i="1"/>
  <c r="BJ559" i="1"/>
  <c r="BH559" i="1"/>
  <c r="BK559" i="1" s="1"/>
  <c r="BL559" i="1" s="1"/>
  <c r="BQ559" i="1"/>
  <c r="BR559" i="1" s="1"/>
  <c r="BU559" i="1"/>
  <c r="BW559" i="1"/>
  <c r="BX559" i="1" s="1"/>
  <c r="BZ559" i="1"/>
  <c r="CB559" i="1"/>
  <c r="AP559" i="1"/>
  <c r="CI559" i="1"/>
  <c r="K559" i="1"/>
  <c r="M559" i="1"/>
  <c r="S559" i="1"/>
  <c r="X559" i="1"/>
  <c r="Z559" i="1"/>
  <c r="AD559" i="1"/>
  <c r="AR559" i="1"/>
  <c r="AV559" i="1"/>
  <c r="AX559" i="1"/>
  <c r="BB559" i="1"/>
  <c r="AJ559" i="1"/>
  <c r="AL559" i="1"/>
  <c r="N559" i="1"/>
  <c r="O559" i="1" s="1"/>
  <c r="P559" i="1"/>
  <c r="R559" i="1"/>
  <c r="AF559" i="1"/>
  <c r="T559" i="1"/>
  <c r="U559" i="1"/>
  <c r="V559" i="1" s="1"/>
  <c r="Y559" i="1"/>
  <c r="AA559" i="1"/>
  <c r="AB559" i="1" s="1"/>
  <c r="AE559" i="1"/>
  <c r="AG559" i="1"/>
  <c r="AH559" i="1" s="1"/>
  <c r="AK559" i="1"/>
  <c r="AM559" i="1"/>
  <c r="AN559" i="1" s="1"/>
  <c r="AQ559" i="1"/>
  <c r="AS559" i="1"/>
  <c r="AT559" i="1" s="1"/>
  <c r="AW559" i="1"/>
  <c r="AY559" i="1"/>
  <c r="AZ559" i="1" s="1"/>
  <c r="BD559" i="1"/>
  <c r="BI559" i="1"/>
  <c r="BO559" i="1"/>
  <c r="BC559" i="1"/>
  <c r="BE559" i="1"/>
  <c r="BF559" i="1" s="1"/>
  <c r="AD558" i="1"/>
  <c r="AA558" i="1"/>
  <c r="X558" i="1"/>
  <c r="T558" i="1"/>
  <c r="R558" i="1"/>
  <c r="P558" i="1"/>
  <c r="N558" i="1"/>
  <c r="M558" i="1"/>
  <c r="K558" i="1"/>
  <c r="CC558" i="1"/>
  <c r="CB558" i="1"/>
  <c r="CA558" i="1"/>
  <c r="BZ558" i="1"/>
  <c r="BW558" i="1"/>
  <c r="BV558" i="1"/>
  <c r="AQ558" i="1"/>
  <c r="BU558" i="1"/>
  <c r="BT558" i="1"/>
  <c r="BQ558" i="1"/>
  <c r="BP558" i="1"/>
  <c r="BO558" i="1"/>
  <c r="BJ558" i="1"/>
  <c r="BI558" i="1"/>
  <c r="BH558" i="1"/>
  <c r="BK558" i="1" s="1"/>
  <c r="BL558" i="1" s="1"/>
  <c r="BE558" i="1"/>
  <c r="BD558" i="1"/>
  <c r="BC558" i="1"/>
  <c r="BB558" i="1"/>
  <c r="AY558" i="1"/>
  <c r="AX558" i="1"/>
  <c r="AW558" i="1"/>
  <c r="AV558" i="1"/>
  <c r="AS558" i="1"/>
  <c r="AR558" i="1"/>
  <c r="BN558" i="1"/>
  <c r="AP558" i="1"/>
  <c r="AM558" i="1"/>
  <c r="AL558" i="1"/>
  <c r="AK558" i="1"/>
  <c r="AJ558" i="1"/>
  <c r="AG558" i="1"/>
  <c r="AF558" i="1"/>
  <c r="AE558" i="1"/>
  <c r="Z558" i="1"/>
  <c r="Y558" i="1"/>
  <c r="S558" i="1"/>
  <c r="U558" i="1"/>
  <c r="V558" i="1" s="1"/>
  <c r="CI558" i="1"/>
  <c r="CG558" i="1"/>
  <c r="CJ558" i="1" s="1"/>
  <c r="BU557" i="1"/>
  <c r="BQ557" i="1"/>
  <c r="BO557" i="1"/>
  <c r="BN557" i="1"/>
  <c r="BJ557" i="1"/>
  <c r="BH557" i="1"/>
  <c r="BK557" i="1" s="1"/>
  <c r="BL557" i="1" s="1"/>
  <c r="BE557" i="1"/>
  <c r="BC557" i="1"/>
  <c r="AY557" i="1"/>
  <c r="AV557" i="1"/>
  <c r="AS557" i="1"/>
  <c r="BD557" i="1"/>
  <c r="AK557" i="1"/>
  <c r="CG557" i="1"/>
  <c r="CI557" i="1" s="1"/>
  <c r="CJ557" i="1" s="1"/>
  <c r="CN557" i="1" s="1"/>
  <c r="CQ557" i="1" s="1"/>
  <c r="Z557" i="1"/>
  <c r="K557" i="1"/>
  <c r="M557" i="1"/>
  <c r="AD557" i="1"/>
  <c r="P557" i="1"/>
  <c r="R557" i="1"/>
  <c r="AX557" i="1"/>
  <c r="S557" i="1"/>
  <c r="U557" i="1"/>
  <c r="Y557" i="1"/>
  <c r="BI557" i="1"/>
  <c r="BP557" i="1"/>
  <c r="BT557" i="1"/>
  <c r="BV557" i="1"/>
  <c r="BW557" i="1"/>
  <c r="BX557" i="1" s="1"/>
  <c r="BZ557" i="1"/>
  <c r="N557" i="1"/>
  <c r="O557" i="1" s="1"/>
  <c r="CA557" i="1"/>
  <c r="CB557" i="1"/>
  <c r="CC557" i="1"/>
  <c r="CD557" i="1" s="1"/>
  <c r="AA557" i="1"/>
  <c r="AB557" i="1" s="1"/>
  <c r="AE557" i="1"/>
  <c r="AF557" i="1"/>
  <c r="BB557" i="1"/>
  <c r="AG557" i="1"/>
  <c r="AH557" i="1" s="1"/>
  <c r="AJ557" i="1"/>
  <c r="AL557" i="1"/>
  <c r="AM557" i="1"/>
  <c r="AN557" i="1" s="1"/>
  <c r="AP557" i="1"/>
  <c r="AQ557" i="1"/>
  <c r="AR557" i="1"/>
  <c r="AW557" i="1"/>
  <c r="T557" i="1"/>
  <c r="X557" i="1"/>
  <c r="CB556" i="1"/>
  <c r="CA556" i="1"/>
  <c r="BZ556" i="1"/>
  <c r="BW556" i="1"/>
  <c r="BU556" i="1"/>
  <c r="BP556" i="1"/>
  <c r="BN556" i="1"/>
  <c r="Y556" i="1"/>
  <c r="U556" i="1"/>
  <c r="S556" i="1"/>
  <c r="CG556" i="1"/>
  <c r="BJ556" i="1"/>
  <c r="BI556" i="1"/>
  <c r="BE556" i="1"/>
  <c r="AY556" i="1"/>
  <c r="AV556" i="1"/>
  <c r="AS556" i="1"/>
  <c r="AQ556" i="1"/>
  <c r="AM556" i="1"/>
  <c r="AK556" i="1"/>
  <c r="AF556" i="1"/>
  <c r="AE556" i="1"/>
  <c r="Z556" i="1"/>
  <c r="X556" i="1"/>
  <c r="AW556" i="1"/>
  <c r="T556" i="1"/>
  <c r="BB556" i="1"/>
  <c r="BD556" i="1"/>
  <c r="BH556" i="1"/>
  <c r="BK556" i="1" s="1"/>
  <c r="BL556" i="1" s="1"/>
  <c r="BO556" i="1"/>
  <c r="CI556" i="1"/>
  <c r="BQ556" i="1"/>
  <c r="BR556" i="1" s="1"/>
  <c r="BT556" i="1"/>
  <c r="BV556" i="1"/>
  <c r="P556" i="1"/>
  <c r="N556" i="1"/>
  <c r="K556" i="1"/>
  <c r="BC556" i="1"/>
  <c r="M556" i="1"/>
  <c r="AD556" i="1"/>
  <c r="R556" i="1"/>
  <c r="AJ556" i="1"/>
  <c r="AG556" i="1"/>
  <c r="AH556" i="1" s="1"/>
  <c r="AL556" i="1"/>
  <c r="CC556" i="1"/>
  <c r="CD556" i="1" s="1"/>
  <c r="AP556" i="1"/>
  <c r="AR556" i="1"/>
  <c r="AA556" i="1"/>
  <c r="AB556" i="1" s="1"/>
  <c r="AX556" i="1"/>
  <c r="CA555" i="1"/>
  <c r="BZ555" i="1"/>
  <c r="BW555" i="1"/>
  <c r="BV555" i="1"/>
  <c r="BU555" i="1"/>
  <c r="BT555" i="1"/>
  <c r="BP555" i="1"/>
  <c r="BO555" i="1"/>
  <c r="BH555" i="1"/>
  <c r="BK555" i="1" s="1"/>
  <c r="BB555" i="1"/>
  <c r="AX555" i="1"/>
  <c r="AV555" i="1"/>
  <c r="AQ555" i="1"/>
  <c r="AM555" i="1"/>
  <c r="AK555" i="1"/>
  <c r="AG555" i="1"/>
  <c r="AE555" i="1"/>
  <c r="AA555" i="1"/>
  <c r="Y555" i="1"/>
  <c r="T555" i="1"/>
  <c r="R555" i="1"/>
  <c r="P555" i="1"/>
  <c r="N555" i="1"/>
  <c r="K555" i="1"/>
  <c r="BD555" i="1"/>
  <c r="BQ555" i="1"/>
  <c r="BR555" i="1" s="1"/>
  <c r="BJ555" i="1"/>
  <c r="BI555" i="1"/>
  <c r="BE555" i="1"/>
  <c r="BF555" i="1" s="1"/>
  <c r="BC555" i="1"/>
  <c r="AY555" i="1"/>
  <c r="AZ555" i="1" s="1"/>
  <c r="AW555" i="1"/>
  <c r="AS555" i="1"/>
  <c r="AR555" i="1"/>
  <c r="AP555" i="1"/>
  <c r="AL555" i="1"/>
  <c r="AJ555" i="1"/>
  <c r="AF555" i="1"/>
  <c r="AD555" i="1"/>
  <c r="Z555" i="1"/>
  <c r="X555" i="1"/>
  <c r="U555" i="1"/>
  <c r="V555" i="1" s="1"/>
  <c r="S555" i="1"/>
  <c r="M555" i="1"/>
  <c r="CG555" i="1"/>
  <c r="CI555" i="1"/>
  <c r="BN555" i="1"/>
  <c r="CB555" i="1"/>
  <c r="CC555" i="1"/>
  <c r="CD555" i="1" s="1"/>
  <c r="AS554" i="1"/>
  <c r="AD554" i="1"/>
  <c r="AY554" i="1"/>
  <c r="BP554" i="1"/>
  <c r="BJ554" i="1"/>
  <c r="BZ554" i="1"/>
  <c r="BW554" i="1"/>
  <c r="BV554" i="1"/>
  <c r="BU554" i="1"/>
  <c r="BT554" i="1"/>
  <c r="BQ554" i="1"/>
  <c r="BR554" i="1" s="1"/>
  <c r="CA554" i="1"/>
  <c r="BO554" i="1"/>
  <c r="BN554" i="1"/>
  <c r="BH554" i="1"/>
  <c r="BK554" i="1" s="1"/>
  <c r="BL554" i="1" s="1"/>
  <c r="BE554" i="1"/>
  <c r="BC554" i="1"/>
  <c r="AW554" i="1"/>
  <c r="AQ554" i="1"/>
  <c r="CI554" i="1"/>
  <c r="CG554" i="1"/>
  <c r="CJ554" i="1" s="1"/>
  <c r="CC554" i="1"/>
  <c r="CB554" i="1"/>
  <c r="AM554" i="1"/>
  <c r="AK554" i="1"/>
  <c r="AG554" i="1"/>
  <c r="AE554" i="1"/>
  <c r="AA554" i="1"/>
  <c r="Y554" i="1"/>
  <c r="U554" i="1"/>
  <c r="T554" i="1"/>
  <c r="X554" i="1"/>
  <c r="Z554" i="1"/>
  <c r="AF554" i="1"/>
  <c r="AJ554" i="1"/>
  <c r="AL554" i="1"/>
  <c r="AP554" i="1"/>
  <c r="AR554" i="1"/>
  <c r="AV554" i="1"/>
  <c r="AX554" i="1"/>
  <c r="S554" i="1"/>
  <c r="M554" i="1"/>
  <c r="BB554" i="1"/>
  <c r="N554" i="1"/>
  <c r="O554" i="1" s="1"/>
  <c r="BD554" i="1"/>
  <c r="BI554" i="1"/>
  <c r="P554" i="1"/>
  <c r="R554" i="1"/>
  <c r="K554" i="1"/>
  <c r="BD553" i="1"/>
  <c r="BH553" i="1"/>
  <c r="BK553" i="1" s="1"/>
  <c r="BI553" i="1"/>
  <c r="BJ553" i="1"/>
  <c r="BN553" i="1"/>
  <c r="BU553" i="1"/>
  <c r="BO553" i="1"/>
  <c r="BP553" i="1"/>
  <c r="BT553" i="1"/>
  <c r="BV553" i="1"/>
  <c r="BW553" i="1"/>
  <c r="BX553" i="1" s="1"/>
  <c r="BZ553" i="1"/>
  <c r="CA553" i="1"/>
  <c r="CB553" i="1"/>
  <c r="CC553" i="1"/>
  <c r="CD553" i="1" s="1"/>
  <c r="BQ553" i="1"/>
  <c r="BR553" i="1" s="1"/>
  <c r="K553" i="1"/>
  <c r="M553" i="1"/>
  <c r="N553" i="1"/>
  <c r="O553" i="1" s="1"/>
  <c r="P553" i="1"/>
  <c r="R553" i="1"/>
  <c r="CG553" i="1"/>
  <c r="CI553" i="1"/>
  <c r="S553" i="1"/>
  <c r="BE553" i="1"/>
  <c r="BF553" i="1" s="1"/>
  <c r="X553" i="1"/>
  <c r="Y553" i="1"/>
  <c r="Z553" i="1"/>
  <c r="AA553" i="1"/>
  <c r="AB553" i="1" s="1"/>
  <c r="AD553" i="1"/>
  <c r="AE553" i="1"/>
  <c r="AF553" i="1"/>
  <c r="AG553" i="1"/>
  <c r="AH553" i="1" s="1"/>
  <c r="AJ553" i="1"/>
  <c r="AK553" i="1"/>
  <c r="AL553" i="1"/>
  <c r="AM553" i="1"/>
  <c r="AN553" i="1" s="1"/>
  <c r="AP553" i="1"/>
  <c r="AQ553" i="1"/>
  <c r="AR553" i="1"/>
  <c r="AS553" i="1"/>
  <c r="AT553" i="1" s="1"/>
  <c r="AV553" i="1"/>
  <c r="T553" i="1"/>
  <c r="AX553" i="1"/>
  <c r="AY553" i="1"/>
  <c r="AZ553" i="1" s="1"/>
  <c r="U553" i="1"/>
  <c r="V553" i="1" s="1"/>
  <c r="BB553" i="1"/>
  <c r="BC553" i="1"/>
  <c r="AW553" i="1"/>
  <c r="K552" i="1"/>
  <c r="M552" i="1"/>
  <c r="S552" i="1"/>
  <c r="U552" i="1"/>
  <c r="X552" i="1"/>
  <c r="AA552" i="1"/>
  <c r="AD552" i="1"/>
  <c r="AF552" i="1"/>
  <c r="AJ552" i="1"/>
  <c r="AL552" i="1"/>
  <c r="AP552" i="1"/>
  <c r="AR552" i="1"/>
  <c r="AV552" i="1"/>
  <c r="AX552" i="1"/>
  <c r="BB552" i="1"/>
  <c r="BE552" i="1"/>
  <c r="BH552" i="1"/>
  <c r="BK552" i="1" s="1"/>
  <c r="BQ552" i="1"/>
  <c r="BT552" i="1"/>
  <c r="BV552" i="1"/>
  <c r="BW552" i="1"/>
  <c r="BX552" i="1" s="1"/>
  <c r="CA552" i="1"/>
  <c r="CB552" i="1"/>
  <c r="CG552" i="1"/>
  <c r="CI552" i="1"/>
  <c r="CC552" i="1"/>
  <c r="CD552" i="1" s="1"/>
  <c r="BZ552" i="1"/>
  <c r="BU552" i="1"/>
  <c r="BP552" i="1"/>
  <c r="BN552" i="1"/>
  <c r="BJ552" i="1"/>
  <c r="BI552" i="1"/>
  <c r="BD552" i="1"/>
  <c r="BC552" i="1"/>
  <c r="AY552" i="1"/>
  <c r="AZ552" i="1" s="1"/>
  <c r="AW552" i="1"/>
  <c r="AS552" i="1"/>
  <c r="AT552" i="1" s="1"/>
  <c r="AQ552" i="1"/>
  <c r="AM552" i="1"/>
  <c r="AN552" i="1" s="1"/>
  <c r="AK552" i="1"/>
  <c r="AG552" i="1"/>
  <c r="AH552" i="1" s="1"/>
  <c r="AE552" i="1"/>
  <c r="Z552" i="1"/>
  <c r="Y552" i="1"/>
  <c r="T552" i="1"/>
  <c r="R552" i="1"/>
  <c r="P552" i="1"/>
  <c r="N552" i="1"/>
  <c r="O552" i="1" s="1"/>
  <c r="BO552" i="1"/>
  <c r="CA551" i="1"/>
  <c r="M551" i="1"/>
  <c r="N551" i="1"/>
  <c r="O551" i="1" s="1"/>
  <c r="P551" i="1"/>
  <c r="R551" i="1"/>
  <c r="T551" i="1"/>
  <c r="X551" i="1"/>
  <c r="AA551" i="1"/>
  <c r="AE551" i="1"/>
  <c r="AJ551" i="1"/>
  <c r="AL551" i="1"/>
  <c r="AP551" i="1"/>
  <c r="AR551" i="1"/>
  <c r="AV551" i="1"/>
  <c r="AY551" i="1"/>
  <c r="BB551" i="1"/>
  <c r="BE551" i="1"/>
  <c r="BH551" i="1"/>
  <c r="BK551" i="1" s="1"/>
  <c r="BN551" i="1"/>
  <c r="BP551" i="1"/>
  <c r="BU551" i="1"/>
  <c r="BW551" i="1"/>
  <c r="BZ551" i="1"/>
  <c r="CB551" i="1"/>
  <c r="CG551" i="1"/>
  <c r="CI551" i="1" s="1"/>
  <c r="CJ551" i="1" s="1"/>
  <c r="CC551" i="1"/>
  <c r="CD551" i="1" s="1"/>
  <c r="BI551" i="1"/>
  <c r="BJ551" i="1"/>
  <c r="BO551" i="1"/>
  <c r="BQ551" i="1"/>
  <c r="BR551" i="1" s="1"/>
  <c r="BT551" i="1"/>
  <c r="BV551" i="1"/>
  <c r="K551" i="1"/>
  <c r="S551" i="1"/>
  <c r="U551" i="1"/>
  <c r="V551" i="1" s="1"/>
  <c r="Y551" i="1"/>
  <c r="Z551" i="1"/>
  <c r="AD551" i="1"/>
  <c r="AF551" i="1"/>
  <c r="AW551" i="1"/>
  <c r="AS551" i="1"/>
  <c r="AT551" i="1" s="1"/>
  <c r="AQ551" i="1"/>
  <c r="AM551" i="1"/>
  <c r="AN551" i="1" s="1"/>
  <c r="AK551" i="1"/>
  <c r="AX551" i="1"/>
  <c r="BC551" i="1"/>
  <c r="AG551" i="1"/>
  <c r="AH551" i="1" s="1"/>
  <c r="BD551" i="1"/>
  <c r="BO550" i="1"/>
  <c r="BH550" i="1"/>
  <c r="BK550" i="1" s="1"/>
  <c r="BB550" i="1"/>
  <c r="S550" i="1"/>
  <c r="T550" i="1"/>
  <c r="Y550" i="1"/>
  <c r="AA550" i="1"/>
  <c r="AD550" i="1"/>
  <c r="AF550" i="1"/>
  <c r="AK550" i="1"/>
  <c r="AL550" i="1"/>
  <c r="AQ550" i="1"/>
  <c r="AS550" i="1"/>
  <c r="AW550" i="1"/>
  <c r="BP550" i="1"/>
  <c r="AY550" i="1"/>
  <c r="BT550" i="1"/>
  <c r="BW550" i="1"/>
  <c r="BZ550" i="1"/>
  <c r="BC550" i="1"/>
  <c r="BE550" i="1"/>
  <c r="BI550" i="1"/>
  <c r="BJ550" i="1"/>
  <c r="BD550" i="1"/>
  <c r="AX550" i="1"/>
  <c r="AV550" i="1"/>
  <c r="AR550" i="1"/>
  <c r="AP550" i="1"/>
  <c r="AM550" i="1"/>
  <c r="AN550" i="1" s="1"/>
  <c r="AJ550" i="1"/>
  <c r="AG550" i="1"/>
  <c r="AH550" i="1" s="1"/>
  <c r="AE550" i="1"/>
  <c r="Z550" i="1"/>
  <c r="X550" i="1"/>
  <c r="U550" i="1"/>
  <c r="V550" i="1" s="1"/>
  <c r="R550" i="1"/>
  <c r="P550" i="1"/>
  <c r="CG550" i="1"/>
  <c r="M550" i="1"/>
  <c r="K550" i="1"/>
  <c r="CC550" i="1"/>
  <c r="CB550" i="1"/>
  <c r="CA550" i="1"/>
  <c r="BV550" i="1"/>
  <c r="BU550" i="1"/>
  <c r="BQ550" i="1"/>
  <c r="BR550" i="1" s="1"/>
  <c r="BN550" i="1"/>
  <c r="CI550" i="1"/>
  <c r="N550" i="1"/>
  <c r="O550" i="1" s="1"/>
  <c r="AK549" i="1"/>
  <c r="CC549" i="1"/>
  <c r="BW549" i="1"/>
  <c r="BU549" i="1"/>
  <c r="BQ549" i="1"/>
  <c r="BO549" i="1"/>
  <c r="BH549" i="1"/>
  <c r="BK549" i="1" s="1"/>
  <c r="BD549" i="1"/>
  <c r="BB549" i="1"/>
  <c r="BZ549" i="1"/>
  <c r="N549" i="1"/>
  <c r="BV549" i="1"/>
  <c r="P549" i="1"/>
  <c r="R549" i="1"/>
  <c r="T549" i="1"/>
  <c r="X549" i="1"/>
  <c r="Z549" i="1"/>
  <c r="AA549" i="1"/>
  <c r="AB549" i="1" s="1"/>
  <c r="AE549" i="1"/>
  <c r="BT549" i="1"/>
  <c r="BP549" i="1"/>
  <c r="BN549" i="1"/>
  <c r="BJ549" i="1"/>
  <c r="BI549" i="1"/>
  <c r="BE549" i="1"/>
  <c r="BF549" i="1" s="1"/>
  <c r="BC549" i="1"/>
  <c r="AY549" i="1"/>
  <c r="AS549" i="1"/>
  <c r="CB549" i="1"/>
  <c r="AX549" i="1"/>
  <c r="AV549" i="1"/>
  <c r="CA549" i="1"/>
  <c r="CG549" i="1"/>
  <c r="CI549" i="1" s="1"/>
  <c r="CJ549" i="1" s="1"/>
  <c r="CN549" i="1" s="1"/>
  <c r="CQ549" i="1" s="1"/>
  <c r="AG549" i="1"/>
  <c r="AW549" i="1"/>
  <c r="AQ549" i="1"/>
  <c r="AD549" i="1"/>
  <c r="K549" i="1"/>
  <c r="M549" i="1"/>
  <c r="S549" i="1"/>
  <c r="U549" i="1"/>
  <c r="V549" i="1" s="1"/>
  <c r="Y549" i="1"/>
  <c r="AR549" i="1"/>
  <c r="AM549" i="1"/>
  <c r="AF549" i="1"/>
  <c r="AJ549" i="1"/>
  <c r="AL549" i="1"/>
  <c r="AP549" i="1"/>
  <c r="AL548" i="1"/>
  <c r="AM548" i="1"/>
  <c r="AN548" i="1" s="1"/>
  <c r="AP548" i="1"/>
  <c r="AQ548" i="1"/>
  <c r="AR548" i="1"/>
  <c r="AS548" i="1"/>
  <c r="AT548" i="1" s="1"/>
  <c r="AV548" i="1"/>
  <c r="AW548" i="1"/>
  <c r="AX548" i="1"/>
  <c r="AY548" i="1"/>
  <c r="AZ548" i="1" s="1"/>
  <c r="BB548" i="1"/>
  <c r="BC548" i="1"/>
  <c r="BE548" i="1"/>
  <c r="BH548" i="1"/>
  <c r="BK548" i="1" s="1"/>
  <c r="BI548" i="1"/>
  <c r="BJ548" i="1"/>
  <c r="BN548" i="1"/>
  <c r="BO548" i="1"/>
  <c r="BP548" i="1"/>
  <c r="BQ548" i="1"/>
  <c r="BR548" i="1" s="1"/>
  <c r="BT548" i="1"/>
  <c r="BU548" i="1"/>
  <c r="BV548" i="1"/>
  <c r="BW548" i="1"/>
  <c r="BX548" i="1" s="1"/>
  <c r="BZ548" i="1"/>
  <c r="CA548" i="1"/>
  <c r="CB548" i="1"/>
  <c r="CC548" i="1"/>
  <c r="CD548" i="1" s="1"/>
  <c r="CG548" i="1"/>
  <c r="CI548" i="1" s="1"/>
  <c r="CJ548" i="1" s="1"/>
  <c r="CN548" i="1" s="1"/>
  <c r="CQ548" i="1" s="1"/>
  <c r="BD548" i="1"/>
  <c r="AK548" i="1"/>
  <c r="AJ548" i="1"/>
  <c r="AG548" i="1"/>
  <c r="AF548" i="1"/>
  <c r="AE548" i="1"/>
  <c r="AD548" i="1"/>
  <c r="AA548" i="1"/>
  <c r="Z548" i="1"/>
  <c r="Y548" i="1"/>
  <c r="X548" i="1"/>
  <c r="U548" i="1"/>
  <c r="T548" i="1"/>
  <c r="S548" i="1"/>
  <c r="R548" i="1"/>
  <c r="P548" i="1"/>
  <c r="N548" i="1"/>
  <c r="M548" i="1"/>
  <c r="K548" i="1"/>
  <c r="K547" i="1"/>
  <c r="M547" i="1"/>
  <c r="T547" i="1"/>
  <c r="AR547" i="1"/>
  <c r="U547" i="1"/>
  <c r="V547" i="1" s="1"/>
  <c r="Y547" i="1"/>
  <c r="AF547" i="1"/>
  <c r="AG547" i="1"/>
  <c r="AH547" i="1" s="1"/>
  <c r="AL547" i="1"/>
  <c r="AP547" i="1"/>
  <c r="AW547" i="1"/>
  <c r="AY547" i="1"/>
  <c r="BB547" i="1"/>
  <c r="BD547" i="1"/>
  <c r="BJ547" i="1"/>
  <c r="BN547" i="1"/>
  <c r="BO547" i="1"/>
  <c r="BP547" i="1"/>
  <c r="BQ547" i="1"/>
  <c r="BR547" i="1" s="1"/>
  <c r="BT547" i="1"/>
  <c r="BU547" i="1"/>
  <c r="BV547" i="1"/>
  <c r="BW547" i="1"/>
  <c r="BX547" i="1" s="1"/>
  <c r="BZ547" i="1"/>
  <c r="CA547" i="1"/>
  <c r="CB547" i="1"/>
  <c r="CC547" i="1"/>
  <c r="CD547" i="1" s="1"/>
  <c r="CG547" i="1"/>
  <c r="CI547" i="1"/>
  <c r="BH547" i="1"/>
  <c r="BK547" i="1" s="1"/>
  <c r="BL547" i="1" s="1"/>
  <c r="N547" i="1"/>
  <c r="O547" i="1" s="1"/>
  <c r="P547" i="1"/>
  <c r="R547" i="1"/>
  <c r="S547" i="1"/>
  <c r="X547" i="1"/>
  <c r="Z547" i="1"/>
  <c r="AA547" i="1"/>
  <c r="AB547" i="1" s="1"/>
  <c r="AD547" i="1"/>
  <c r="AJ547" i="1"/>
  <c r="AK547" i="1"/>
  <c r="AM547" i="1"/>
  <c r="AN547" i="1" s="1"/>
  <c r="AQ547" i="1"/>
  <c r="AS547" i="1"/>
  <c r="AT547" i="1" s="1"/>
  <c r="AV547" i="1"/>
  <c r="AX547" i="1"/>
  <c r="BC547" i="1"/>
  <c r="BE547" i="1"/>
  <c r="BF547" i="1" s="1"/>
  <c r="BI547" i="1"/>
  <c r="AE547" i="1"/>
  <c r="BD546" i="1"/>
  <c r="BE546" i="1"/>
  <c r="BF546" i="1" s="1"/>
  <c r="BH546" i="1"/>
  <c r="BK546" i="1" s="1"/>
  <c r="BI546" i="1"/>
  <c r="CB546" i="1"/>
  <c r="CI546" i="1"/>
  <c r="CA546" i="1"/>
  <c r="CG546" i="1"/>
  <c r="CJ546" i="1" s="1"/>
  <c r="CC546" i="1"/>
  <c r="CD546" i="1" s="1"/>
  <c r="BJ546" i="1"/>
  <c r="BN546" i="1"/>
  <c r="BO546" i="1"/>
  <c r="BP546" i="1"/>
  <c r="BQ546" i="1"/>
  <c r="BR546" i="1" s="1"/>
  <c r="BT546" i="1"/>
  <c r="BU546" i="1"/>
  <c r="BV546" i="1"/>
  <c r="AX546" i="1"/>
  <c r="U546" i="1"/>
  <c r="X546" i="1"/>
  <c r="Z546" i="1"/>
  <c r="AD546" i="1"/>
  <c r="AF546" i="1"/>
  <c r="AK546" i="1"/>
  <c r="AM546" i="1"/>
  <c r="AR546" i="1"/>
  <c r="BW546" i="1"/>
  <c r="BX546" i="1" s="1"/>
  <c r="K546" i="1"/>
  <c r="M546" i="1"/>
  <c r="P546" i="1"/>
  <c r="R546" i="1"/>
  <c r="N546" i="1"/>
  <c r="O546" i="1" s="1"/>
  <c r="S546" i="1"/>
  <c r="T546" i="1"/>
  <c r="Y546" i="1"/>
  <c r="AA546" i="1"/>
  <c r="AB546" i="1" s="1"/>
  <c r="BZ546" i="1"/>
  <c r="AE546" i="1"/>
  <c r="AG546" i="1"/>
  <c r="AH546" i="1" s="1"/>
  <c r="AJ546" i="1"/>
  <c r="AL546" i="1"/>
  <c r="AP546" i="1"/>
  <c r="AQ546" i="1"/>
  <c r="AS546" i="1"/>
  <c r="AT546" i="1" s="1"/>
  <c r="AV546" i="1"/>
  <c r="AW546" i="1"/>
  <c r="AY546" i="1"/>
  <c r="AZ546" i="1" s="1"/>
  <c r="BB546" i="1"/>
  <c r="BC546" i="1"/>
  <c r="AF545" i="1"/>
  <c r="AW545" i="1"/>
  <c r="AE545" i="1"/>
  <c r="AD545" i="1"/>
  <c r="AA545" i="1"/>
  <c r="Z545" i="1"/>
  <c r="Y545" i="1"/>
  <c r="X545" i="1"/>
  <c r="U545" i="1"/>
  <c r="T545" i="1"/>
  <c r="S545" i="1"/>
  <c r="AM545" i="1"/>
  <c r="AP545" i="1"/>
  <c r="AQ545" i="1"/>
  <c r="AK545" i="1"/>
  <c r="AJ545" i="1"/>
  <c r="AG545" i="1"/>
  <c r="AH545" i="1" s="1"/>
  <c r="AX545" i="1"/>
  <c r="AR545" i="1"/>
  <c r="R545" i="1"/>
  <c r="P545" i="1"/>
  <c r="M545" i="1"/>
  <c r="K545" i="1"/>
  <c r="CB545" i="1"/>
  <c r="AV545" i="1"/>
  <c r="N545" i="1"/>
  <c r="O545" i="1" s="1"/>
  <c r="AL545" i="1"/>
  <c r="CI545" i="1"/>
  <c r="CG545" i="1"/>
  <c r="CJ545" i="1" s="1"/>
  <c r="CC545" i="1"/>
  <c r="CD545" i="1" s="1"/>
  <c r="CA545" i="1"/>
  <c r="BZ545" i="1"/>
  <c r="BW545" i="1"/>
  <c r="BV545" i="1"/>
  <c r="BU545" i="1"/>
  <c r="BT545" i="1"/>
  <c r="BQ545" i="1"/>
  <c r="BP545" i="1"/>
  <c r="BO545" i="1"/>
  <c r="BN545" i="1"/>
  <c r="BJ545" i="1"/>
  <c r="BI545" i="1"/>
  <c r="BH545" i="1"/>
  <c r="BK545" i="1" s="1"/>
  <c r="BL545" i="1" s="1"/>
  <c r="BE545" i="1"/>
  <c r="BD545" i="1"/>
  <c r="BC545" i="1"/>
  <c r="AY545" i="1"/>
  <c r="AZ545" i="1" s="1"/>
  <c r="BB545" i="1"/>
  <c r="AS545" i="1"/>
  <c r="AT545" i="1" s="1"/>
  <c r="AA544" i="1"/>
  <c r="AD544" i="1"/>
  <c r="AW544" i="1"/>
  <c r="AV544" i="1"/>
  <c r="AS544" i="1"/>
  <c r="AR544" i="1"/>
  <c r="AQ544" i="1"/>
  <c r="AP544" i="1"/>
  <c r="AM544" i="1"/>
  <c r="N544" i="1"/>
  <c r="BV544" i="1"/>
  <c r="BW544" i="1"/>
  <c r="BX544" i="1" s="1"/>
  <c r="CA544" i="1"/>
  <c r="CC544" i="1"/>
  <c r="CG544" i="1"/>
  <c r="CI544" i="1"/>
  <c r="BT544" i="1"/>
  <c r="AK544" i="1"/>
  <c r="BQ544" i="1"/>
  <c r="BP544" i="1"/>
  <c r="BO544" i="1"/>
  <c r="BN544" i="1"/>
  <c r="BJ544" i="1"/>
  <c r="BI544" i="1"/>
  <c r="BU544" i="1"/>
  <c r="BH544" i="1"/>
  <c r="BK544" i="1" s="1"/>
  <c r="BL544" i="1" s="1"/>
  <c r="BE544" i="1"/>
  <c r="BD544" i="1"/>
  <c r="BC544" i="1"/>
  <c r="BB544" i="1"/>
  <c r="AY544" i="1"/>
  <c r="Z544" i="1"/>
  <c r="K544" i="1"/>
  <c r="AX544" i="1"/>
  <c r="AL544" i="1"/>
  <c r="AJ544" i="1"/>
  <c r="AG544" i="1"/>
  <c r="AF544" i="1"/>
  <c r="AE544" i="1"/>
  <c r="M544" i="1"/>
  <c r="P544" i="1"/>
  <c r="R544" i="1"/>
  <c r="S544" i="1"/>
  <c r="CB544" i="1"/>
  <c r="BZ544" i="1"/>
  <c r="T544" i="1"/>
  <c r="U544" i="1"/>
  <c r="V544" i="1" s="1"/>
  <c r="X544" i="1"/>
  <c r="Y544" i="1"/>
  <c r="AY543" i="1"/>
  <c r="AW543" i="1"/>
  <c r="AV543" i="1"/>
  <c r="AR543" i="1"/>
  <c r="AQ543" i="1"/>
  <c r="AM543" i="1"/>
  <c r="AK543" i="1"/>
  <c r="AG543" i="1"/>
  <c r="AF543" i="1"/>
  <c r="AD543" i="1"/>
  <c r="Z543" i="1"/>
  <c r="X543" i="1"/>
  <c r="T543" i="1"/>
  <c r="P543" i="1"/>
  <c r="N543" i="1"/>
  <c r="K543" i="1"/>
  <c r="M543" i="1"/>
  <c r="S543" i="1"/>
  <c r="U543" i="1"/>
  <c r="V543" i="1" s="1"/>
  <c r="Y543" i="1"/>
  <c r="AA543" i="1"/>
  <c r="AB543" i="1" s="1"/>
  <c r="AE543" i="1"/>
  <c r="AJ543" i="1"/>
  <c r="AL543" i="1"/>
  <c r="AP543" i="1"/>
  <c r="AS543" i="1"/>
  <c r="AT543" i="1" s="1"/>
  <c r="AX543" i="1"/>
  <c r="BB543" i="1"/>
  <c r="BD543" i="1"/>
  <c r="BI543" i="1"/>
  <c r="BJ543" i="1"/>
  <c r="BN543" i="1"/>
  <c r="BP543" i="1"/>
  <c r="BQ543" i="1"/>
  <c r="BR543" i="1" s="1"/>
  <c r="BT543" i="1"/>
  <c r="BU543" i="1"/>
  <c r="BV543" i="1"/>
  <c r="BW543" i="1"/>
  <c r="BX543" i="1" s="1"/>
  <c r="BZ543" i="1"/>
  <c r="CA543" i="1"/>
  <c r="CB543" i="1"/>
  <c r="CC543" i="1"/>
  <c r="CD543" i="1" s="1"/>
  <c r="CG543" i="1"/>
  <c r="R543" i="1"/>
  <c r="CI543" i="1"/>
  <c r="BO543" i="1"/>
  <c r="BH543" i="1"/>
  <c r="BK543" i="1" s="1"/>
  <c r="BL543" i="1" s="1"/>
  <c r="BE543" i="1"/>
  <c r="BF543" i="1" s="1"/>
  <c r="BC543" i="1"/>
  <c r="AV542" i="1"/>
  <c r="AW542" i="1"/>
  <c r="AX542" i="1"/>
  <c r="AY542" i="1"/>
  <c r="AZ542" i="1" s="1"/>
  <c r="BB542" i="1"/>
  <c r="BC542" i="1"/>
  <c r="BD542" i="1"/>
  <c r="BE542" i="1"/>
  <c r="BF542" i="1" s="1"/>
  <c r="BH542" i="1"/>
  <c r="BK542" i="1" s="1"/>
  <c r="BI542" i="1"/>
  <c r="BJ542" i="1"/>
  <c r="BN542" i="1"/>
  <c r="BO542" i="1"/>
  <c r="BP542" i="1"/>
  <c r="BQ542" i="1"/>
  <c r="BR542" i="1" s="1"/>
  <c r="CI542" i="1"/>
  <c r="CG542" i="1"/>
  <c r="CJ542" i="1" s="1"/>
  <c r="CC542" i="1"/>
  <c r="CB542" i="1"/>
  <c r="CA542" i="1"/>
  <c r="BZ542" i="1"/>
  <c r="BW542" i="1"/>
  <c r="BV542" i="1"/>
  <c r="BU542" i="1"/>
  <c r="K542" i="1"/>
  <c r="M542" i="1"/>
  <c r="N542" i="1"/>
  <c r="O542" i="1" s="1"/>
  <c r="P542" i="1"/>
  <c r="R542" i="1"/>
  <c r="S542" i="1"/>
  <c r="Z542" i="1"/>
  <c r="T542" i="1"/>
  <c r="U542" i="1"/>
  <c r="V542" i="1" s="1"/>
  <c r="X542" i="1"/>
  <c r="Y542" i="1"/>
  <c r="AA542" i="1"/>
  <c r="AB542" i="1" s="1"/>
  <c r="AD542" i="1"/>
  <c r="AE542" i="1"/>
  <c r="AF542" i="1"/>
  <c r="AG542" i="1"/>
  <c r="AH542" i="1" s="1"/>
  <c r="AJ542" i="1"/>
  <c r="AK542" i="1"/>
  <c r="BT542" i="1"/>
  <c r="AL542" i="1"/>
  <c r="AM542" i="1"/>
  <c r="AN542" i="1" s="1"/>
  <c r="AP542" i="1"/>
  <c r="AQ542" i="1"/>
  <c r="AR542" i="1"/>
  <c r="AS542" i="1"/>
  <c r="AT542" i="1" s="1"/>
  <c r="BT541" i="1"/>
  <c r="CC541" i="1"/>
  <c r="CG541" i="1"/>
  <c r="CI541" i="1"/>
  <c r="AK541" i="1"/>
  <c r="AG541" i="1"/>
  <c r="AE541" i="1"/>
  <c r="AA541" i="1"/>
  <c r="X541" i="1"/>
  <c r="T541" i="1"/>
  <c r="S541" i="1"/>
  <c r="N541" i="1"/>
  <c r="AY541" i="1"/>
  <c r="AV541" i="1"/>
  <c r="AM541" i="1"/>
  <c r="AR541" i="1"/>
  <c r="K541" i="1"/>
  <c r="M541" i="1"/>
  <c r="P541" i="1"/>
  <c r="R541" i="1"/>
  <c r="U541" i="1"/>
  <c r="V541" i="1" s="1"/>
  <c r="Y541" i="1"/>
  <c r="Z541" i="1"/>
  <c r="AD541" i="1"/>
  <c r="AF541" i="1"/>
  <c r="AJ541" i="1"/>
  <c r="AQ541" i="1"/>
  <c r="AP541" i="1"/>
  <c r="AS541" i="1"/>
  <c r="AT541" i="1" s="1"/>
  <c r="AW541" i="1"/>
  <c r="AX541" i="1"/>
  <c r="BB541" i="1"/>
  <c r="BC541" i="1"/>
  <c r="BD541" i="1"/>
  <c r="BE541" i="1"/>
  <c r="BF541" i="1" s="1"/>
  <c r="BH541" i="1"/>
  <c r="BK541" i="1" s="1"/>
  <c r="BI541" i="1"/>
  <c r="BJ541" i="1"/>
  <c r="BN541" i="1"/>
  <c r="BO541" i="1"/>
  <c r="BP541" i="1"/>
  <c r="BQ541" i="1"/>
  <c r="BR541" i="1" s="1"/>
  <c r="AL541" i="1"/>
  <c r="BU541" i="1"/>
  <c r="BV541" i="1"/>
  <c r="BW541" i="1"/>
  <c r="BX541" i="1" s="1"/>
  <c r="BZ541" i="1"/>
  <c r="CA541" i="1"/>
  <c r="CB541" i="1"/>
  <c r="BJ540" i="1"/>
  <c r="BN540" i="1"/>
  <c r="BO540" i="1"/>
  <c r="BP540" i="1"/>
  <c r="BQ540" i="1"/>
  <c r="BR540" i="1" s="1"/>
  <c r="BT540" i="1"/>
  <c r="BU540" i="1"/>
  <c r="BV540" i="1"/>
  <c r="BW540" i="1"/>
  <c r="BX540" i="1" s="1"/>
  <c r="BZ540" i="1"/>
  <c r="CA540" i="1"/>
  <c r="CB540" i="1"/>
  <c r="CC540" i="1"/>
  <c r="CD540" i="1" s="1"/>
  <c r="CG540" i="1"/>
  <c r="CI540" i="1"/>
  <c r="AV540" i="1"/>
  <c r="BI540" i="1"/>
  <c r="AR540" i="1"/>
  <c r="R540" i="1"/>
  <c r="AP540" i="1"/>
  <c r="AL540" i="1"/>
  <c r="AJ540" i="1"/>
  <c r="AF540" i="1"/>
  <c r="P540" i="1"/>
  <c r="U540" i="1"/>
  <c r="X540" i="1"/>
  <c r="AA540" i="1"/>
  <c r="AE540" i="1"/>
  <c r="AG540" i="1"/>
  <c r="AH540" i="1" s="1"/>
  <c r="AK540" i="1"/>
  <c r="AM540" i="1"/>
  <c r="AN540" i="1" s="1"/>
  <c r="AQ540" i="1"/>
  <c r="AS540" i="1"/>
  <c r="AT540" i="1" s="1"/>
  <c r="AW540" i="1"/>
  <c r="AY540" i="1"/>
  <c r="BB540" i="1"/>
  <c r="BD540" i="1"/>
  <c r="Z540" i="1"/>
  <c r="Y540" i="1"/>
  <c r="T540" i="1"/>
  <c r="S540" i="1"/>
  <c r="N540" i="1"/>
  <c r="M540" i="1"/>
  <c r="K540" i="1"/>
  <c r="AD540" i="1"/>
  <c r="BH540" i="1"/>
  <c r="BK540" i="1" s="1"/>
  <c r="BL540" i="1" s="1"/>
  <c r="BE540" i="1"/>
  <c r="BF540" i="1" s="1"/>
  <c r="BC540" i="1"/>
  <c r="AX540" i="1"/>
  <c r="X539" i="1"/>
  <c r="T539" i="1"/>
  <c r="S539" i="1"/>
  <c r="P539" i="1"/>
  <c r="M539" i="1"/>
  <c r="K539" i="1"/>
  <c r="AL539" i="1"/>
  <c r="AJ539" i="1"/>
  <c r="AG539" i="1"/>
  <c r="AE539" i="1"/>
  <c r="AD539" i="1"/>
  <c r="AA539" i="1"/>
  <c r="Y539" i="1"/>
  <c r="U539" i="1"/>
  <c r="V539" i="1" s="1"/>
  <c r="R539" i="1"/>
  <c r="BB539" i="1"/>
  <c r="BN539" i="1"/>
  <c r="BJ539" i="1"/>
  <c r="N539" i="1"/>
  <c r="O539" i="1" s="1"/>
  <c r="BI539" i="1"/>
  <c r="BH539" i="1"/>
  <c r="BK539" i="1" s="1"/>
  <c r="BL539" i="1" s="1"/>
  <c r="BE539" i="1"/>
  <c r="BD539" i="1"/>
  <c r="BC539" i="1"/>
  <c r="BT539" i="1"/>
  <c r="AY539" i="1"/>
  <c r="AW539" i="1"/>
  <c r="AR539" i="1"/>
  <c r="BO539" i="1"/>
  <c r="BP539" i="1"/>
  <c r="BQ539" i="1"/>
  <c r="BR539" i="1" s="1"/>
  <c r="BU539" i="1"/>
  <c r="BV539" i="1"/>
  <c r="BW539" i="1"/>
  <c r="BX539" i="1" s="1"/>
  <c r="BZ539" i="1"/>
  <c r="CA539" i="1"/>
  <c r="CB539" i="1"/>
  <c r="CC539" i="1"/>
  <c r="CD539" i="1" s="1"/>
  <c r="CG539" i="1"/>
  <c r="CI539" i="1"/>
  <c r="AX539" i="1"/>
  <c r="AV539" i="1"/>
  <c r="AS539" i="1"/>
  <c r="AT539" i="1" s="1"/>
  <c r="AQ539" i="1"/>
  <c r="AP539" i="1"/>
  <c r="AM539" i="1"/>
  <c r="AN539" i="1" s="1"/>
  <c r="AK539" i="1"/>
  <c r="AF539" i="1"/>
  <c r="Z539" i="1"/>
  <c r="CI538" i="1"/>
  <c r="CG538" i="1"/>
  <c r="CJ538" i="1" s="1"/>
  <c r="CB538" i="1"/>
  <c r="CA538" i="1"/>
  <c r="BZ538" i="1"/>
  <c r="BW538" i="1"/>
  <c r="AM538" i="1"/>
  <c r="AL538" i="1"/>
  <c r="AK538" i="1"/>
  <c r="U538" i="1"/>
  <c r="AG538" i="1"/>
  <c r="AF538" i="1"/>
  <c r="AE538" i="1"/>
  <c r="AD538" i="1"/>
  <c r="AA538" i="1"/>
  <c r="Z538" i="1"/>
  <c r="Y538" i="1"/>
  <c r="X538" i="1"/>
  <c r="AY538" i="1"/>
  <c r="BB538" i="1"/>
  <c r="BC538" i="1"/>
  <c r="BD538" i="1"/>
  <c r="BE538" i="1"/>
  <c r="BF538" i="1" s="1"/>
  <c r="BH538" i="1"/>
  <c r="BK538" i="1" s="1"/>
  <c r="BI538" i="1"/>
  <c r="BJ538" i="1"/>
  <c r="BN538" i="1"/>
  <c r="BO538" i="1"/>
  <c r="BP538" i="1"/>
  <c r="BQ538" i="1"/>
  <c r="BR538" i="1" s="1"/>
  <c r="BT538" i="1"/>
  <c r="CC538" i="1"/>
  <c r="CD538" i="1" s="1"/>
  <c r="BU538" i="1"/>
  <c r="BV538" i="1"/>
  <c r="AW538" i="1"/>
  <c r="T538" i="1"/>
  <c r="S538" i="1"/>
  <c r="AJ538" i="1"/>
  <c r="R538" i="1"/>
  <c r="P538" i="1"/>
  <c r="N538" i="1"/>
  <c r="M538" i="1"/>
  <c r="K538" i="1"/>
  <c r="AP538" i="1"/>
  <c r="AX538" i="1"/>
  <c r="AV538" i="1"/>
  <c r="AS538" i="1"/>
  <c r="AR538" i="1"/>
  <c r="AQ538" i="1"/>
  <c r="BO537" i="1"/>
  <c r="BH537" i="1"/>
  <c r="BK537" i="1" s="1"/>
  <c r="BE537" i="1"/>
  <c r="BC537" i="1"/>
  <c r="AX537" i="1"/>
  <c r="AR537" i="1"/>
  <c r="AP537" i="1"/>
  <c r="AK537" i="1"/>
  <c r="AL537" i="1"/>
  <c r="CG537" i="1"/>
  <c r="CC537" i="1"/>
  <c r="CA537" i="1"/>
  <c r="BZ537" i="1"/>
  <c r="BV537" i="1"/>
  <c r="AJ537" i="1"/>
  <c r="BP537" i="1"/>
  <c r="BN537" i="1"/>
  <c r="BJ537" i="1"/>
  <c r="BI537" i="1"/>
  <c r="BD537" i="1"/>
  <c r="BB537" i="1"/>
  <c r="AY537" i="1"/>
  <c r="AZ537" i="1" s="1"/>
  <c r="AW537" i="1"/>
  <c r="AV537" i="1"/>
  <c r="AS537" i="1"/>
  <c r="AT537" i="1" s="1"/>
  <c r="AQ537" i="1"/>
  <c r="AM537" i="1"/>
  <c r="AN537" i="1" s="1"/>
  <c r="AG537" i="1"/>
  <c r="AE537" i="1"/>
  <c r="AA537" i="1"/>
  <c r="Y537" i="1"/>
  <c r="X537" i="1"/>
  <c r="T537" i="1"/>
  <c r="R537" i="1"/>
  <c r="P537" i="1"/>
  <c r="M537" i="1"/>
  <c r="K537" i="1"/>
  <c r="AF537" i="1"/>
  <c r="AD537" i="1"/>
  <c r="Z537" i="1"/>
  <c r="U537" i="1"/>
  <c r="V537" i="1" s="1"/>
  <c r="S537" i="1"/>
  <c r="N537" i="1"/>
  <c r="O537" i="1" s="1"/>
  <c r="BT537" i="1"/>
  <c r="CI537" i="1"/>
  <c r="CB537" i="1"/>
  <c r="BW537" i="1"/>
  <c r="BX537" i="1" s="1"/>
  <c r="BU537" i="1"/>
  <c r="BQ537" i="1"/>
  <c r="BR537" i="1" s="1"/>
  <c r="AM536" i="1"/>
  <c r="AL536" i="1"/>
  <c r="AK536" i="1"/>
  <c r="AJ536" i="1"/>
  <c r="AG536" i="1"/>
  <c r="AF536" i="1"/>
  <c r="CI536" i="1"/>
  <c r="AE536" i="1"/>
  <c r="AD536" i="1"/>
  <c r="AA536" i="1"/>
  <c r="Z536" i="1"/>
  <c r="X536" i="1"/>
  <c r="U536" i="1"/>
  <c r="T536" i="1"/>
  <c r="R536" i="1"/>
  <c r="P536" i="1"/>
  <c r="N536" i="1"/>
  <c r="CC536" i="1"/>
  <c r="CB536" i="1"/>
  <c r="CA536" i="1"/>
  <c r="BZ536" i="1"/>
  <c r="BW536" i="1"/>
  <c r="BV536" i="1"/>
  <c r="BU536" i="1"/>
  <c r="BT536" i="1"/>
  <c r="BQ536" i="1"/>
  <c r="BP536" i="1"/>
  <c r="BO536" i="1"/>
  <c r="CG536" i="1"/>
  <c r="CJ536" i="1" s="1"/>
  <c r="BJ536" i="1"/>
  <c r="BI536" i="1"/>
  <c r="BH536" i="1"/>
  <c r="BK536" i="1" s="1"/>
  <c r="BL536" i="1" s="1"/>
  <c r="BE536" i="1"/>
  <c r="BD536" i="1"/>
  <c r="BC536" i="1"/>
  <c r="BB536" i="1"/>
  <c r="AP536" i="1"/>
  <c r="AY536" i="1"/>
  <c r="AX536" i="1"/>
  <c r="AW536" i="1"/>
  <c r="AV536" i="1"/>
  <c r="AS536" i="1"/>
  <c r="Y536" i="1"/>
  <c r="S536" i="1"/>
  <c r="M536" i="1"/>
  <c r="K536" i="1"/>
  <c r="AR536" i="1"/>
  <c r="AQ536" i="1"/>
  <c r="BN536" i="1"/>
  <c r="BZ535" i="1"/>
  <c r="CA535" i="1"/>
  <c r="CB535" i="1"/>
  <c r="CC535" i="1"/>
  <c r="CD535" i="1" s="1"/>
  <c r="CG535" i="1"/>
  <c r="CI535" i="1"/>
  <c r="K535" i="1"/>
  <c r="M535" i="1"/>
  <c r="S535" i="1"/>
  <c r="U535" i="1"/>
  <c r="Y535" i="1"/>
  <c r="AE535" i="1"/>
  <c r="AG535" i="1"/>
  <c r="AJ535" i="1"/>
  <c r="AL535" i="1"/>
  <c r="AP535" i="1"/>
  <c r="N535" i="1"/>
  <c r="O535" i="1" s="1"/>
  <c r="P535" i="1"/>
  <c r="R535" i="1"/>
  <c r="T535" i="1"/>
  <c r="X535" i="1"/>
  <c r="Z535" i="1"/>
  <c r="AA535" i="1"/>
  <c r="AB535" i="1" s="1"/>
  <c r="AD535" i="1"/>
  <c r="AF535" i="1"/>
  <c r="AK535" i="1"/>
  <c r="AM535" i="1"/>
  <c r="AN535" i="1" s="1"/>
  <c r="AQ535" i="1"/>
  <c r="AR535" i="1"/>
  <c r="AS535" i="1"/>
  <c r="AT535" i="1" s="1"/>
  <c r="AV535" i="1"/>
  <c r="AW535" i="1"/>
  <c r="AX535" i="1"/>
  <c r="AY535" i="1"/>
  <c r="AZ535" i="1" s="1"/>
  <c r="BB535" i="1"/>
  <c r="BC535" i="1"/>
  <c r="BD535" i="1"/>
  <c r="BE535" i="1"/>
  <c r="BF535" i="1" s="1"/>
  <c r="BH535" i="1"/>
  <c r="BK535" i="1" s="1"/>
  <c r="BI535" i="1"/>
  <c r="BJ535" i="1"/>
  <c r="BN535" i="1"/>
  <c r="BO535" i="1"/>
  <c r="BP535" i="1"/>
  <c r="BQ535" i="1"/>
  <c r="BR535" i="1" s="1"/>
  <c r="BT535" i="1"/>
  <c r="BU535" i="1"/>
  <c r="BV535" i="1"/>
  <c r="BW535" i="1"/>
  <c r="BX535" i="1" s="1"/>
  <c r="CB534" i="1"/>
  <c r="CC534" i="1"/>
  <c r="CD534" i="1" s="1"/>
  <c r="CG534" i="1"/>
  <c r="BT534" i="1"/>
  <c r="BQ534" i="1"/>
  <c r="BB534" i="1"/>
  <c r="BI534" i="1"/>
  <c r="BH534" i="1"/>
  <c r="BK534" i="1" s="1"/>
  <c r="BE534" i="1"/>
  <c r="BD534" i="1"/>
  <c r="BC534" i="1"/>
  <c r="BJ534" i="1"/>
  <c r="AY534" i="1"/>
  <c r="AX534" i="1"/>
  <c r="AW534" i="1"/>
  <c r="AV534" i="1"/>
  <c r="BZ534" i="1"/>
  <c r="AS534" i="1"/>
  <c r="AR534" i="1"/>
  <c r="AQ534" i="1"/>
  <c r="AP534" i="1"/>
  <c r="AM534" i="1"/>
  <c r="AL534" i="1"/>
  <c r="M534" i="1"/>
  <c r="K534" i="1"/>
  <c r="AG534" i="1"/>
  <c r="AD534" i="1"/>
  <c r="AA534" i="1"/>
  <c r="Y534" i="1"/>
  <c r="U534" i="1"/>
  <c r="S534" i="1"/>
  <c r="BU534" i="1"/>
  <c r="BV534" i="1"/>
  <c r="BW534" i="1"/>
  <c r="BX534" i="1" s="1"/>
  <c r="CA534" i="1"/>
  <c r="X534" i="1"/>
  <c r="T534" i="1"/>
  <c r="R534" i="1"/>
  <c r="P534" i="1"/>
  <c r="N534" i="1"/>
  <c r="O534" i="1" s="1"/>
  <c r="AK534" i="1"/>
  <c r="CI534" i="1"/>
  <c r="BP534" i="1"/>
  <c r="BO534" i="1"/>
  <c r="BN534" i="1"/>
  <c r="AJ534" i="1"/>
  <c r="AF534" i="1"/>
  <c r="Z534" i="1"/>
  <c r="AE534" i="1"/>
  <c r="BU533" i="1"/>
  <c r="BT533" i="1"/>
  <c r="P533" i="1"/>
  <c r="BQ533" i="1"/>
  <c r="R533" i="1"/>
  <c r="S533" i="1"/>
  <c r="BB533" i="1"/>
  <c r="BH533" i="1"/>
  <c r="BK533" i="1" s="1"/>
  <c r="Y533" i="1"/>
  <c r="T533" i="1"/>
  <c r="BP533" i="1"/>
  <c r="BO533" i="1"/>
  <c r="BN533" i="1"/>
  <c r="U533" i="1"/>
  <c r="V533" i="1" s="1"/>
  <c r="BC533" i="1"/>
  <c r="CG533" i="1"/>
  <c r="CI533" i="1" s="1"/>
  <c r="CJ533" i="1" s="1"/>
  <c r="CN533" i="1" s="1"/>
  <c r="CQ533" i="1" s="1"/>
  <c r="CC533" i="1"/>
  <c r="CB533" i="1"/>
  <c r="BD533" i="1"/>
  <c r="BE533" i="1"/>
  <c r="BF533" i="1" s="1"/>
  <c r="BJ533" i="1"/>
  <c r="X533" i="1"/>
  <c r="CA533" i="1"/>
  <c r="BZ533" i="1"/>
  <c r="AA533" i="1"/>
  <c r="AD533" i="1"/>
  <c r="AE533" i="1"/>
  <c r="AF533" i="1"/>
  <c r="AG533" i="1"/>
  <c r="AH533" i="1" s="1"/>
  <c r="AJ533" i="1"/>
  <c r="AK533" i="1"/>
  <c r="AL533" i="1"/>
  <c r="AM533" i="1"/>
  <c r="AN533" i="1" s="1"/>
  <c r="AP533" i="1"/>
  <c r="AQ533" i="1"/>
  <c r="Z533" i="1"/>
  <c r="BW533" i="1"/>
  <c r="BI533" i="1"/>
  <c r="AS533" i="1"/>
  <c r="AV533" i="1"/>
  <c r="AW533" i="1"/>
  <c r="AX533" i="1"/>
  <c r="AY533" i="1"/>
  <c r="AZ533" i="1" s="1"/>
  <c r="N533" i="1"/>
  <c r="M533" i="1"/>
  <c r="K533" i="1"/>
  <c r="BV533" i="1"/>
  <c r="AR533" i="1"/>
  <c r="AG532" i="1"/>
  <c r="BZ532" i="1"/>
  <c r="M532" i="1"/>
  <c r="CG532" i="1"/>
  <c r="CI532" i="1" s="1"/>
  <c r="CJ532" i="1" s="1"/>
  <c r="CN532" i="1" s="1"/>
  <c r="CQ532" i="1" s="1"/>
  <c r="CC532" i="1"/>
  <c r="CB532" i="1"/>
  <c r="CA532" i="1"/>
  <c r="BW532" i="1"/>
  <c r="BV532" i="1"/>
  <c r="BU532" i="1"/>
  <c r="BT532" i="1"/>
  <c r="K532" i="1"/>
  <c r="BQ532" i="1"/>
  <c r="BP532" i="1"/>
  <c r="BO532" i="1"/>
  <c r="BN532" i="1"/>
  <c r="BJ532" i="1"/>
  <c r="BI532" i="1"/>
  <c r="BH532" i="1"/>
  <c r="BK532" i="1" s="1"/>
  <c r="BL532" i="1" s="1"/>
  <c r="BE532" i="1"/>
  <c r="BD532" i="1"/>
  <c r="BC532" i="1"/>
  <c r="BB532" i="1"/>
  <c r="AY532" i="1"/>
  <c r="AW532" i="1"/>
  <c r="AV532" i="1"/>
  <c r="AS532" i="1"/>
  <c r="AR532" i="1"/>
  <c r="AQ532" i="1"/>
  <c r="AP532" i="1"/>
  <c r="AM532" i="1"/>
  <c r="AL532" i="1"/>
  <c r="AK532" i="1"/>
  <c r="AJ532" i="1"/>
  <c r="AX532" i="1"/>
  <c r="AF532" i="1"/>
  <c r="AE532" i="1"/>
  <c r="AD532" i="1"/>
  <c r="AA532" i="1"/>
  <c r="Z532" i="1"/>
  <c r="Y532" i="1"/>
  <c r="X532" i="1"/>
  <c r="U532" i="1"/>
  <c r="T532" i="1"/>
  <c r="S532" i="1"/>
  <c r="R532" i="1"/>
  <c r="P532" i="1"/>
  <c r="N532" i="1"/>
  <c r="O532" i="1" s="1"/>
  <c r="CA531" i="1"/>
  <c r="CG531" i="1"/>
  <c r="CI531" i="1" s="1"/>
  <c r="CJ531" i="1" s="1"/>
  <c r="CN531" i="1" s="1"/>
  <c r="CQ531" i="1" s="1"/>
  <c r="CC531" i="1"/>
  <c r="BW531" i="1"/>
  <c r="Y531" i="1"/>
  <c r="K531" i="1"/>
  <c r="M531" i="1"/>
  <c r="N531" i="1"/>
  <c r="O531" i="1" s="1"/>
  <c r="S531" i="1"/>
  <c r="U531" i="1"/>
  <c r="CB531" i="1"/>
  <c r="AA531" i="1"/>
  <c r="AE531" i="1"/>
  <c r="AJ531" i="1"/>
  <c r="AL531" i="1"/>
  <c r="AR531" i="1"/>
  <c r="P531" i="1"/>
  <c r="R531" i="1"/>
  <c r="T531" i="1"/>
  <c r="X531" i="1"/>
  <c r="Z531" i="1"/>
  <c r="AD531" i="1"/>
  <c r="AG531" i="1"/>
  <c r="AF531" i="1"/>
  <c r="AK531" i="1"/>
  <c r="AM531" i="1"/>
  <c r="AN531" i="1" s="1"/>
  <c r="AP531" i="1"/>
  <c r="AQ531" i="1"/>
  <c r="AS531" i="1"/>
  <c r="AT531" i="1" s="1"/>
  <c r="AV531" i="1"/>
  <c r="AW531" i="1"/>
  <c r="AX531" i="1"/>
  <c r="AY531" i="1"/>
  <c r="AZ531" i="1" s="1"/>
  <c r="BB531" i="1"/>
  <c r="BC531" i="1"/>
  <c r="BD531" i="1"/>
  <c r="BE531" i="1"/>
  <c r="BF531" i="1" s="1"/>
  <c r="BH531" i="1"/>
  <c r="BK531" i="1" s="1"/>
  <c r="BI531" i="1"/>
  <c r="BJ531" i="1"/>
  <c r="BN531" i="1"/>
  <c r="BO531" i="1"/>
  <c r="BZ531" i="1"/>
  <c r="BP531" i="1"/>
  <c r="BQ531" i="1"/>
  <c r="BR531" i="1" s="1"/>
  <c r="BT531" i="1"/>
  <c r="BU531" i="1"/>
  <c r="BV531" i="1"/>
  <c r="BJ530" i="1"/>
  <c r="BI530" i="1"/>
  <c r="BE530" i="1"/>
  <c r="BC530" i="1"/>
  <c r="BB530" i="1"/>
  <c r="X530" i="1"/>
  <c r="AW530" i="1"/>
  <c r="AS530" i="1"/>
  <c r="AR530" i="1"/>
  <c r="AP530" i="1"/>
  <c r="AK530" i="1"/>
  <c r="AG530" i="1"/>
  <c r="AE530" i="1"/>
  <c r="AA530" i="1"/>
  <c r="Y530" i="1"/>
  <c r="U530" i="1"/>
  <c r="T530" i="1"/>
  <c r="R530" i="1"/>
  <c r="P530" i="1"/>
  <c r="N530" i="1"/>
  <c r="M530" i="1"/>
  <c r="K530" i="1"/>
  <c r="S530" i="1"/>
  <c r="AY530" i="1"/>
  <c r="Z530" i="1"/>
  <c r="AD530" i="1"/>
  <c r="AF530" i="1"/>
  <c r="AJ530" i="1"/>
  <c r="AL530" i="1"/>
  <c r="AM530" i="1"/>
  <c r="AN530" i="1" s="1"/>
  <c r="AQ530" i="1"/>
  <c r="AV530" i="1"/>
  <c r="AX530" i="1"/>
  <c r="BD530" i="1"/>
  <c r="BH530" i="1"/>
  <c r="BK530" i="1" s="1"/>
  <c r="BL530" i="1" s="1"/>
  <c r="BP530" i="1"/>
  <c r="BU530" i="1"/>
  <c r="BW530" i="1"/>
  <c r="BZ530" i="1"/>
  <c r="CA530" i="1"/>
  <c r="CB530" i="1"/>
  <c r="CC530" i="1"/>
  <c r="CD530" i="1" s="1"/>
  <c r="CG530" i="1"/>
  <c r="CI530" i="1"/>
  <c r="BV530" i="1"/>
  <c r="BT530" i="1"/>
  <c r="BQ530" i="1"/>
  <c r="BR530" i="1" s="1"/>
  <c r="BO530" i="1"/>
  <c r="BN530" i="1"/>
  <c r="R529" i="1"/>
  <c r="BW529" i="1"/>
  <c r="BV529" i="1"/>
  <c r="BU529" i="1"/>
  <c r="BT529" i="1"/>
  <c r="BQ529" i="1"/>
  <c r="BP529" i="1"/>
  <c r="BO529" i="1"/>
  <c r="BN529" i="1"/>
  <c r="BJ529" i="1"/>
  <c r="BI529" i="1"/>
  <c r="BH529" i="1"/>
  <c r="BK529" i="1" s="1"/>
  <c r="BL529" i="1" s="1"/>
  <c r="BE529" i="1"/>
  <c r="BD529" i="1"/>
  <c r="BC529" i="1"/>
  <c r="BB529" i="1"/>
  <c r="AY529" i="1"/>
  <c r="S529" i="1"/>
  <c r="AX529" i="1"/>
  <c r="AW529" i="1"/>
  <c r="U529" i="1"/>
  <c r="AV529" i="1"/>
  <c r="AS529" i="1"/>
  <c r="AR529" i="1"/>
  <c r="AQ529" i="1"/>
  <c r="AP529" i="1"/>
  <c r="AM529" i="1"/>
  <c r="AL529" i="1"/>
  <c r="AK529" i="1"/>
  <c r="AJ529" i="1"/>
  <c r="AG529" i="1"/>
  <c r="AF529" i="1"/>
  <c r="AE529" i="1"/>
  <c r="AD529" i="1"/>
  <c r="AA529" i="1"/>
  <c r="Z529" i="1"/>
  <c r="Y529" i="1"/>
  <c r="X529" i="1"/>
  <c r="BZ529" i="1"/>
  <c r="T529" i="1"/>
  <c r="P529" i="1"/>
  <c r="N529" i="1"/>
  <c r="M529" i="1"/>
  <c r="K529" i="1"/>
  <c r="CA529" i="1"/>
  <c r="CG529" i="1"/>
  <c r="CI529" i="1" s="1"/>
  <c r="CJ529" i="1" s="1"/>
  <c r="CN529" i="1" s="1"/>
  <c r="CQ529" i="1" s="1"/>
  <c r="CC529" i="1"/>
  <c r="CB529" i="1"/>
  <c r="BU528" i="1"/>
  <c r="BT528" i="1"/>
  <c r="BQ528" i="1"/>
  <c r="BP528" i="1"/>
  <c r="BO528" i="1"/>
  <c r="BN528" i="1"/>
  <c r="BJ528" i="1"/>
  <c r="BI528" i="1"/>
  <c r="BH528" i="1"/>
  <c r="BK528" i="1" s="1"/>
  <c r="BL528" i="1" s="1"/>
  <c r="BE528" i="1"/>
  <c r="BD528" i="1"/>
  <c r="BB528" i="1"/>
  <c r="AY528" i="1"/>
  <c r="AX528" i="1"/>
  <c r="AW528" i="1"/>
  <c r="AV528" i="1"/>
  <c r="AS528" i="1"/>
  <c r="AR528" i="1"/>
  <c r="AQ528" i="1"/>
  <c r="AP528" i="1"/>
  <c r="AM528" i="1"/>
  <c r="AL528" i="1"/>
  <c r="AK528" i="1"/>
  <c r="AJ528" i="1"/>
  <c r="AG528" i="1"/>
  <c r="AF528" i="1"/>
  <c r="AE528" i="1"/>
  <c r="AD528" i="1"/>
  <c r="AA528" i="1"/>
  <c r="Z528" i="1"/>
  <c r="Y528" i="1"/>
  <c r="X528" i="1"/>
  <c r="U528" i="1"/>
  <c r="T528" i="1"/>
  <c r="S528" i="1"/>
  <c r="N528" i="1"/>
  <c r="K528" i="1"/>
  <c r="M528" i="1"/>
  <c r="R528" i="1"/>
  <c r="P528" i="1"/>
  <c r="BC528" i="1"/>
  <c r="BV528" i="1"/>
  <c r="BW528" i="1"/>
  <c r="BX528" i="1" s="1"/>
  <c r="CG528" i="1"/>
  <c r="CI528" i="1" s="1"/>
  <c r="CJ528" i="1" s="1"/>
  <c r="CN528" i="1" s="1"/>
  <c r="CQ528" i="1" s="1"/>
  <c r="CC528" i="1"/>
  <c r="CB528" i="1"/>
  <c r="CA528" i="1"/>
  <c r="BZ528" i="1"/>
  <c r="K527" i="1"/>
  <c r="CA527" i="1"/>
  <c r="CB527" i="1"/>
  <c r="CC527" i="1"/>
  <c r="CD527" i="1" s="1"/>
  <c r="CG527" i="1"/>
  <c r="CI527" i="1"/>
  <c r="BZ527" i="1"/>
  <c r="BW527" i="1"/>
  <c r="BV527" i="1"/>
  <c r="BU527" i="1"/>
  <c r="BT527" i="1"/>
  <c r="BQ527" i="1"/>
  <c r="BP527" i="1"/>
  <c r="BO527" i="1"/>
  <c r="BN527" i="1"/>
  <c r="BJ527" i="1"/>
  <c r="BI527" i="1"/>
  <c r="BH527" i="1"/>
  <c r="BK527" i="1" s="1"/>
  <c r="BL527" i="1" s="1"/>
  <c r="BE527" i="1"/>
  <c r="BD527" i="1"/>
  <c r="BC527" i="1"/>
  <c r="BB527" i="1"/>
  <c r="AY527" i="1"/>
  <c r="AX527" i="1"/>
  <c r="AW527" i="1"/>
  <c r="AV527" i="1"/>
  <c r="AS527" i="1"/>
  <c r="AR527" i="1"/>
  <c r="AQ527" i="1"/>
  <c r="AP527" i="1"/>
  <c r="AM527" i="1"/>
  <c r="AL527" i="1"/>
  <c r="AK527" i="1"/>
  <c r="AJ527" i="1"/>
  <c r="AG527" i="1"/>
  <c r="AF527" i="1"/>
  <c r="AE527" i="1"/>
  <c r="AD527" i="1"/>
  <c r="AA527" i="1"/>
  <c r="Z527" i="1"/>
  <c r="Y527" i="1"/>
  <c r="X527" i="1"/>
  <c r="U527" i="1"/>
  <c r="T527" i="1"/>
  <c r="S527" i="1"/>
  <c r="R527" i="1"/>
  <c r="P527" i="1"/>
  <c r="N527" i="1"/>
  <c r="M527" i="1"/>
  <c r="K526" i="1"/>
  <c r="BI526" i="1"/>
  <c r="BB526" i="1"/>
  <c r="AK526" i="1"/>
  <c r="BH526" i="1"/>
  <c r="BK526" i="1" s="1"/>
  <c r="BE526" i="1"/>
  <c r="BD526" i="1"/>
  <c r="CG526" i="1"/>
  <c r="CI526" i="1" s="1"/>
  <c r="CJ526" i="1" s="1"/>
  <c r="CN526" i="1" s="1"/>
  <c r="CQ526" i="1" s="1"/>
  <c r="CC526" i="1"/>
  <c r="CB526" i="1"/>
  <c r="BC526" i="1"/>
  <c r="CA526" i="1"/>
  <c r="BZ526" i="1"/>
  <c r="BW526" i="1"/>
  <c r="BV526" i="1"/>
  <c r="BU526" i="1"/>
  <c r="BT526" i="1"/>
  <c r="BQ526" i="1"/>
  <c r="BP526" i="1"/>
  <c r="BO526" i="1"/>
  <c r="BN526" i="1"/>
  <c r="BJ526" i="1"/>
  <c r="AY526" i="1"/>
  <c r="AX526" i="1"/>
  <c r="AW526" i="1"/>
  <c r="AV526" i="1"/>
  <c r="AS526" i="1"/>
  <c r="AR526" i="1"/>
  <c r="AQ526" i="1"/>
  <c r="AP526" i="1"/>
  <c r="AM526" i="1"/>
  <c r="AL526" i="1"/>
  <c r="AJ526" i="1"/>
  <c r="AG526" i="1"/>
  <c r="AF526" i="1"/>
  <c r="AE526" i="1"/>
  <c r="AD526" i="1"/>
  <c r="AA526" i="1"/>
  <c r="Z526" i="1"/>
  <c r="Y526" i="1"/>
  <c r="X526" i="1"/>
  <c r="U526" i="1"/>
  <c r="T526" i="1"/>
  <c r="S526" i="1"/>
  <c r="R526" i="1"/>
  <c r="P526" i="1"/>
  <c r="N526" i="1"/>
  <c r="M526" i="1"/>
  <c r="CI525" i="1"/>
  <c r="CG525" i="1"/>
  <c r="CJ525" i="1" s="1"/>
  <c r="CC525" i="1"/>
  <c r="CB525" i="1"/>
  <c r="CA525" i="1"/>
  <c r="AW525" i="1"/>
  <c r="AX525" i="1"/>
  <c r="AY525" i="1"/>
  <c r="AZ525" i="1" s="1"/>
  <c r="BB525" i="1"/>
  <c r="N525" i="1"/>
  <c r="BC525" i="1"/>
  <c r="BD525" i="1"/>
  <c r="BH525" i="1"/>
  <c r="BK525" i="1" s="1"/>
  <c r="BI525" i="1"/>
  <c r="BJ525" i="1"/>
  <c r="BZ525" i="1"/>
  <c r="BW525" i="1"/>
  <c r="BV525" i="1"/>
  <c r="BU525" i="1"/>
  <c r="BT525" i="1"/>
  <c r="BQ525" i="1"/>
  <c r="BP525" i="1"/>
  <c r="BO525" i="1"/>
  <c r="BN525" i="1"/>
  <c r="K525" i="1"/>
  <c r="M525" i="1"/>
  <c r="Z525" i="1"/>
  <c r="BE525" i="1"/>
  <c r="BF525" i="1" s="1"/>
  <c r="P525" i="1"/>
  <c r="R525" i="1"/>
  <c r="S525" i="1"/>
  <c r="T525" i="1"/>
  <c r="U525" i="1"/>
  <c r="V525" i="1" s="1"/>
  <c r="X525" i="1"/>
  <c r="Y525" i="1"/>
  <c r="AA525" i="1"/>
  <c r="AB525" i="1" s="1"/>
  <c r="AD525" i="1"/>
  <c r="AE525" i="1"/>
  <c r="AF525" i="1"/>
  <c r="AG525" i="1"/>
  <c r="AH525" i="1" s="1"/>
  <c r="AJ525" i="1"/>
  <c r="AK525" i="1"/>
  <c r="AL525" i="1"/>
  <c r="AM525" i="1"/>
  <c r="AN525" i="1" s="1"/>
  <c r="AP525" i="1"/>
  <c r="AQ525" i="1"/>
  <c r="AR525" i="1"/>
  <c r="AS525" i="1"/>
  <c r="AT525" i="1" s="1"/>
  <c r="AV525" i="1"/>
  <c r="K524" i="1"/>
  <c r="BW524" i="1"/>
  <c r="S524" i="1"/>
  <c r="CI524" i="1"/>
  <c r="CG524" i="1"/>
  <c r="CJ524" i="1" s="1"/>
  <c r="CC524" i="1"/>
  <c r="CB524" i="1"/>
  <c r="CA524" i="1"/>
  <c r="BZ524" i="1"/>
  <c r="BV524" i="1"/>
  <c r="BU524" i="1"/>
  <c r="BT524" i="1"/>
  <c r="BQ524" i="1"/>
  <c r="BP524" i="1"/>
  <c r="BO524" i="1"/>
  <c r="BN524" i="1"/>
  <c r="BJ524" i="1"/>
  <c r="BI524" i="1"/>
  <c r="BH524" i="1"/>
  <c r="BK524" i="1" s="1"/>
  <c r="BL524" i="1" s="1"/>
  <c r="BE524" i="1"/>
  <c r="BD524" i="1"/>
  <c r="BC524" i="1"/>
  <c r="BB524" i="1"/>
  <c r="AY524" i="1"/>
  <c r="AX524" i="1"/>
  <c r="AW524" i="1"/>
  <c r="AV524" i="1"/>
  <c r="AS524" i="1"/>
  <c r="AR524" i="1"/>
  <c r="AQ524" i="1"/>
  <c r="AP524" i="1"/>
  <c r="AM524" i="1"/>
  <c r="AL524" i="1"/>
  <c r="AK524" i="1"/>
  <c r="AJ524" i="1"/>
  <c r="AG524" i="1"/>
  <c r="AF524" i="1"/>
  <c r="AE524" i="1"/>
  <c r="AD524" i="1"/>
  <c r="AA524" i="1"/>
  <c r="Z524" i="1"/>
  <c r="Y524" i="1"/>
  <c r="X524" i="1"/>
  <c r="U524" i="1"/>
  <c r="T524" i="1"/>
  <c r="R524" i="1"/>
  <c r="P524" i="1"/>
  <c r="N524" i="1"/>
  <c r="M524" i="1"/>
  <c r="BJ523" i="1"/>
  <c r="BI523" i="1"/>
  <c r="BH523" i="1"/>
  <c r="BK523" i="1" s="1"/>
  <c r="BL523" i="1" s="1"/>
  <c r="BV523" i="1"/>
  <c r="BD523" i="1"/>
  <c r="BC523" i="1"/>
  <c r="BB523" i="1"/>
  <c r="AY523" i="1"/>
  <c r="AX523" i="1"/>
  <c r="AW523" i="1"/>
  <c r="AV523" i="1"/>
  <c r="AS523" i="1"/>
  <c r="AR523" i="1"/>
  <c r="BW523" i="1"/>
  <c r="BX523" i="1" s="1"/>
  <c r="BZ523" i="1"/>
  <c r="CA523" i="1"/>
  <c r="CB523" i="1"/>
  <c r="CC523" i="1"/>
  <c r="CD523" i="1" s="1"/>
  <c r="CG523" i="1"/>
  <c r="CI523" i="1"/>
  <c r="BE523" i="1"/>
  <c r="BF523" i="1" s="1"/>
  <c r="AF523" i="1"/>
  <c r="AQ523" i="1"/>
  <c r="K523" i="1"/>
  <c r="M523" i="1"/>
  <c r="N523" i="1"/>
  <c r="O523" i="1" s="1"/>
  <c r="P523" i="1"/>
  <c r="R523" i="1"/>
  <c r="S523" i="1"/>
  <c r="T523" i="1"/>
  <c r="U523" i="1"/>
  <c r="V523" i="1" s="1"/>
  <c r="BT523" i="1"/>
  <c r="X523" i="1"/>
  <c r="Y523" i="1"/>
  <c r="Z523" i="1"/>
  <c r="AA523" i="1"/>
  <c r="AB523" i="1" s="1"/>
  <c r="AD523" i="1"/>
  <c r="AE523" i="1"/>
  <c r="AG523" i="1"/>
  <c r="AH523" i="1" s="1"/>
  <c r="BN523" i="1"/>
  <c r="BO523" i="1"/>
  <c r="BP523" i="1"/>
  <c r="BQ523" i="1"/>
  <c r="BR523" i="1" s="1"/>
  <c r="BU523" i="1"/>
  <c r="AP523" i="1"/>
  <c r="AM523" i="1"/>
  <c r="AL523" i="1"/>
  <c r="AK523" i="1"/>
  <c r="AJ523" i="1"/>
  <c r="AR522" i="1"/>
  <c r="AQ522" i="1"/>
  <c r="AP522" i="1"/>
  <c r="AM522" i="1"/>
  <c r="AL522" i="1"/>
  <c r="AK522" i="1"/>
  <c r="AJ522" i="1"/>
  <c r="AG522" i="1"/>
  <c r="AF522" i="1"/>
  <c r="AE522" i="1"/>
  <c r="AD522" i="1"/>
  <c r="AA522" i="1"/>
  <c r="Z522" i="1"/>
  <c r="Y522" i="1"/>
  <c r="X522" i="1"/>
  <c r="U522" i="1"/>
  <c r="T522" i="1"/>
  <c r="S522" i="1"/>
  <c r="R522" i="1"/>
  <c r="P522" i="1"/>
  <c r="N522" i="1"/>
  <c r="M522" i="1"/>
  <c r="K522" i="1"/>
  <c r="AW522" i="1"/>
  <c r="BB522" i="1"/>
  <c r="BC522" i="1"/>
  <c r="BD522" i="1"/>
  <c r="BE522" i="1"/>
  <c r="BF522" i="1" s="1"/>
  <c r="BH522" i="1"/>
  <c r="BK522" i="1" s="1"/>
  <c r="BI522" i="1"/>
  <c r="BJ522" i="1"/>
  <c r="BN522" i="1"/>
  <c r="BO522" i="1"/>
  <c r="BP522" i="1"/>
  <c r="BQ522" i="1"/>
  <c r="BR522" i="1" s="1"/>
  <c r="BT522" i="1"/>
  <c r="AX522" i="1"/>
  <c r="BU522" i="1"/>
  <c r="BV522" i="1"/>
  <c r="BW522" i="1"/>
  <c r="BX522" i="1" s="1"/>
  <c r="BZ522" i="1"/>
  <c r="CA522" i="1"/>
  <c r="CB522" i="1"/>
  <c r="CC522" i="1"/>
  <c r="CD522" i="1" s="1"/>
  <c r="CG522" i="1"/>
  <c r="CI522" i="1"/>
  <c r="AY522" i="1"/>
  <c r="AZ522" i="1" s="1"/>
  <c r="AV522" i="1"/>
  <c r="AS522" i="1"/>
  <c r="AT522" i="1" s="1"/>
  <c r="BN521" i="1"/>
  <c r="CI521" i="1"/>
  <c r="CG521" i="1"/>
  <c r="CJ521" i="1" s="1"/>
  <c r="CC521" i="1"/>
  <c r="CB521" i="1"/>
  <c r="AL521" i="1"/>
  <c r="AK521" i="1"/>
  <c r="AJ521" i="1"/>
  <c r="AG521" i="1"/>
  <c r="AF521" i="1"/>
  <c r="AE521" i="1"/>
  <c r="AD521" i="1"/>
  <c r="AA521" i="1"/>
  <c r="Z521" i="1"/>
  <c r="Y521" i="1"/>
  <c r="X521" i="1"/>
  <c r="U521" i="1"/>
  <c r="T521" i="1"/>
  <c r="S521" i="1"/>
  <c r="R521" i="1"/>
  <c r="P521" i="1"/>
  <c r="N521" i="1"/>
  <c r="M521" i="1"/>
  <c r="K521" i="1"/>
  <c r="BD521" i="1"/>
  <c r="CA521" i="1"/>
  <c r="BZ521" i="1"/>
  <c r="BW521" i="1"/>
  <c r="BV521" i="1"/>
  <c r="BU521" i="1"/>
  <c r="BT521" i="1"/>
  <c r="BQ521" i="1"/>
  <c r="BP521" i="1"/>
  <c r="BO521" i="1"/>
  <c r="BJ521" i="1"/>
  <c r="BI521" i="1"/>
  <c r="BH521" i="1"/>
  <c r="BK521" i="1" s="1"/>
  <c r="BL521" i="1" s="1"/>
  <c r="BE521" i="1"/>
  <c r="BF521" i="1" s="1"/>
  <c r="BC521" i="1"/>
  <c r="BB521" i="1"/>
  <c r="AY521" i="1"/>
  <c r="AX521" i="1"/>
  <c r="AW521" i="1"/>
  <c r="AV521" i="1"/>
  <c r="AS521" i="1"/>
  <c r="AR521" i="1"/>
  <c r="AQ521" i="1"/>
  <c r="AP521" i="1"/>
  <c r="AM521" i="1"/>
  <c r="AN521" i="1" s="1"/>
  <c r="AJ520" i="1"/>
  <c r="BT520" i="1"/>
  <c r="BQ520" i="1"/>
  <c r="BP520" i="1"/>
  <c r="BO520" i="1"/>
  <c r="BN520" i="1"/>
  <c r="AL520" i="1"/>
  <c r="AQ520" i="1"/>
  <c r="AS520" i="1"/>
  <c r="AV520" i="1"/>
  <c r="AW520" i="1"/>
  <c r="CI520" i="1"/>
  <c r="BU520" i="1"/>
  <c r="AF520" i="1"/>
  <c r="BB520" i="1"/>
  <c r="N520" i="1"/>
  <c r="P520" i="1"/>
  <c r="R520" i="1"/>
  <c r="T520" i="1"/>
  <c r="BD520" i="1"/>
  <c r="BH520" i="1"/>
  <c r="BK520" i="1" s="1"/>
  <c r="BJ520" i="1"/>
  <c r="AD520" i="1"/>
  <c r="Z520" i="1"/>
  <c r="X520" i="1"/>
  <c r="S520" i="1"/>
  <c r="M520" i="1"/>
  <c r="K520" i="1"/>
  <c r="BI520" i="1"/>
  <c r="BE520" i="1"/>
  <c r="BF520" i="1" s="1"/>
  <c r="BC520" i="1"/>
  <c r="AY520" i="1"/>
  <c r="AX520" i="1"/>
  <c r="AR520" i="1"/>
  <c r="AP520" i="1"/>
  <c r="AM520" i="1"/>
  <c r="AN520" i="1" s="1"/>
  <c r="AK520" i="1"/>
  <c r="AG520" i="1"/>
  <c r="AH520" i="1" s="1"/>
  <c r="AE520" i="1"/>
  <c r="AA520" i="1"/>
  <c r="AB520" i="1" s="1"/>
  <c r="Y520" i="1"/>
  <c r="U520" i="1"/>
  <c r="V520" i="1" s="1"/>
  <c r="CG520" i="1"/>
  <c r="CJ520" i="1" s="1"/>
  <c r="CC520" i="1"/>
  <c r="CB520" i="1"/>
  <c r="CA520" i="1"/>
  <c r="BZ520" i="1"/>
  <c r="BW520" i="1"/>
  <c r="BV520" i="1"/>
  <c r="Y519" i="1"/>
  <c r="AF519" i="1"/>
  <c r="AJ519" i="1"/>
  <c r="AL519" i="1"/>
  <c r="AP519" i="1"/>
  <c r="AQ519" i="1"/>
  <c r="AS519" i="1"/>
  <c r="AV519" i="1"/>
  <c r="AX519" i="1"/>
  <c r="BC519" i="1"/>
  <c r="BE519" i="1"/>
  <c r="BQ519" i="1"/>
  <c r="CI519" i="1"/>
  <c r="BT519" i="1"/>
  <c r="BU519" i="1"/>
  <c r="BV519" i="1"/>
  <c r="BW519" i="1"/>
  <c r="BX519" i="1" s="1"/>
  <c r="BZ519" i="1"/>
  <c r="CA519" i="1"/>
  <c r="CB519" i="1"/>
  <c r="CC519" i="1"/>
  <c r="CD519" i="1" s="1"/>
  <c r="CG519" i="1"/>
  <c r="CJ519" i="1" s="1"/>
  <c r="S519" i="1"/>
  <c r="M519" i="1"/>
  <c r="K519" i="1"/>
  <c r="P519" i="1"/>
  <c r="R519" i="1"/>
  <c r="T519" i="1"/>
  <c r="N519" i="1"/>
  <c r="O519" i="1" s="1"/>
  <c r="AK519" i="1"/>
  <c r="U519" i="1"/>
  <c r="V519" i="1" s="1"/>
  <c r="X519" i="1"/>
  <c r="Z519" i="1"/>
  <c r="AA519" i="1"/>
  <c r="AB519" i="1" s="1"/>
  <c r="AD519" i="1"/>
  <c r="AE519" i="1"/>
  <c r="BN519" i="1"/>
  <c r="AM519" i="1"/>
  <c r="AN519" i="1" s="1"/>
  <c r="AR519" i="1"/>
  <c r="AW519" i="1"/>
  <c r="AY519" i="1"/>
  <c r="AZ519" i="1" s="1"/>
  <c r="BB519" i="1"/>
  <c r="BD519" i="1"/>
  <c r="BH519" i="1"/>
  <c r="BK519" i="1" s="1"/>
  <c r="BI519" i="1"/>
  <c r="BJ519" i="1"/>
  <c r="BO519" i="1"/>
  <c r="BP519" i="1"/>
  <c r="AG519" i="1"/>
  <c r="AH519" i="1" s="1"/>
  <c r="BN518" i="1"/>
  <c r="BJ518" i="1"/>
  <c r="BI518" i="1"/>
  <c r="BH518" i="1"/>
  <c r="BK518" i="1" s="1"/>
  <c r="BL518" i="1" s="1"/>
  <c r="BE518" i="1"/>
  <c r="BD518" i="1"/>
  <c r="BC518" i="1"/>
  <c r="BB518" i="1"/>
  <c r="AY518" i="1"/>
  <c r="AX518" i="1"/>
  <c r="AW518" i="1"/>
  <c r="AV518" i="1"/>
  <c r="AS518" i="1"/>
  <c r="AR518" i="1"/>
  <c r="AQ518" i="1"/>
  <c r="AP518" i="1"/>
  <c r="AM518" i="1"/>
  <c r="AL518" i="1"/>
  <c r="AK518" i="1"/>
  <c r="AJ518" i="1"/>
  <c r="AG518" i="1"/>
  <c r="AF518" i="1"/>
  <c r="AE518" i="1"/>
  <c r="AD518" i="1"/>
  <c r="AA518" i="1"/>
  <c r="Z518" i="1"/>
  <c r="Y518" i="1"/>
  <c r="X518" i="1"/>
  <c r="U518" i="1"/>
  <c r="T518" i="1"/>
  <c r="S518" i="1"/>
  <c r="R518" i="1"/>
  <c r="P518" i="1"/>
  <c r="N518" i="1"/>
  <c r="M518" i="1"/>
  <c r="K518" i="1"/>
  <c r="CI518" i="1"/>
  <c r="CG518" i="1"/>
  <c r="CJ518" i="1" s="1"/>
  <c r="CC518" i="1"/>
  <c r="CB518" i="1"/>
  <c r="CA518" i="1"/>
  <c r="BZ518" i="1"/>
  <c r="BW518" i="1"/>
  <c r="BV518" i="1"/>
  <c r="BU518" i="1"/>
  <c r="BT518" i="1"/>
  <c r="BQ518" i="1"/>
  <c r="BP518" i="1"/>
  <c r="BO518" i="1"/>
  <c r="BW517" i="1"/>
  <c r="BZ517" i="1"/>
  <c r="CA517" i="1"/>
  <c r="CB517" i="1"/>
  <c r="CC517" i="1"/>
  <c r="CD517" i="1" s="1"/>
  <c r="CG517" i="1"/>
  <c r="CI517" i="1"/>
  <c r="AJ517" i="1"/>
  <c r="AG517" i="1"/>
  <c r="AE517" i="1"/>
  <c r="AD517" i="1"/>
  <c r="AA517" i="1"/>
  <c r="AF517" i="1"/>
  <c r="Y517" i="1"/>
  <c r="U517" i="1"/>
  <c r="T517" i="1"/>
  <c r="R517" i="1"/>
  <c r="P517" i="1"/>
  <c r="N517" i="1"/>
  <c r="K517" i="1"/>
  <c r="M517" i="1"/>
  <c r="S517" i="1"/>
  <c r="X517" i="1"/>
  <c r="Z517" i="1"/>
  <c r="BN517" i="1"/>
  <c r="AL517" i="1"/>
  <c r="BV517" i="1"/>
  <c r="BU517" i="1"/>
  <c r="BT517" i="1"/>
  <c r="BQ517" i="1"/>
  <c r="BP517" i="1"/>
  <c r="BO517" i="1"/>
  <c r="BJ517" i="1"/>
  <c r="BI517" i="1"/>
  <c r="BH517" i="1"/>
  <c r="BK517" i="1" s="1"/>
  <c r="BL517" i="1" s="1"/>
  <c r="BE517" i="1"/>
  <c r="BD517" i="1"/>
  <c r="BC517" i="1"/>
  <c r="BB517" i="1"/>
  <c r="AY517" i="1"/>
  <c r="AX517" i="1"/>
  <c r="AW517" i="1"/>
  <c r="AV517" i="1"/>
  <c r="AS517" i="1"/>
  <c r="AR517" i="1"/>
  <c r="AQ517" i="1"/>
  <c r="AP517" i="1"/>
  <c r="AM517" i="1"/>
  <c r="AN517" i="1" s="1"/>
  <c r="AK517" i="1"/>
  <c r="BP516" i="1"/>
  <c r="BQ516" i="1"/>
  <c r="BR516" i="1" s="1"/>
  <c r="BT516" i="1"/>
  <c r="BU516" i="1"/>
  <c r="BV516" i="1"/>
  <c r="BZ516" i="1"/>
  <c r="CA516" i="1"/>
  <c r="CB516" i="1"/>
  <c r="CC516" i="1"/>
  <c r="CD516" i="1" s="1"/>
  <c r="CG516" i="1"/>
  <c r="CI516" i="1"/>
  <c r="BW516" i="1"/>
  <c r="BX516" i="1" s="1"/>
  <c r="AF516" i="1"/>
  <c r="BO516" i="1"/>
  <c r="K516" i="1"/>
  <c r="M516" i="1"/>
  <c r="N516" i="1"/>
  <c r="O516" i="1" s="1"/>
  <c r="P516" i="1"/>
  <c r="R516" i="1"/>
  <c r="S516" i="1"/>
  <c r="T516" i="1"/>
  <c r="U516" i="1"/>
  <c r="V516" i="1" s="1"/>
  <c r="X516" i="1"/>
  <c r="Y516" i="1"/>
  <c r="Z516" i="1"/>
  <c r="AA516" i="1"/>
  <c r="AB516" i="1" s="1"/>
  <c r="AD516" i="1"/>
  <c r="AE516" i="1"/>
  <c r="AG516" i="1"/>
  <c r="AH516" i="1" s="1"/>
  <c r="AJ516" i="1"/>
  <c r="AK516" i="1"/>
  <c r="AL516" i="1"/>
  <c r="AM516" i="1"/>
  <c r="AN516" i="1" s="1"/>
  <c r="AP516" i="1"/>
  <c r="AQ516" i="1"/>
  <c r="AR516" i="1"/>
  <c r="AS516" i="1"/>
  <c r="AT516" i="1" s="1"/>
  <c r="AV516" i="1"/>
  <c r="AW516" i="1"/>
  <c r="AX516" i="1"/>
  <c r="AY516" i="1"/>
  <c r="AZ516" i="1" s="1"/>
  <c r="BB516" i="1"/>
  <c r="BC516" i="1"/>
  <c r="BD516" i="1"/>
  <c r="BE516" i="1"/>
  <c r="BF516" i="1" s="1"/>
  <c r="BH516" i="1"/>
  <c r="BK516" i="1" s="1"/>
  <c r="BI516" i="1"/>
  <c r="BJ516" i="1"/>
  <c r="BN516" i="1"/>
  <c r="BI515" i="1"/>
  <c r="U515" i="1"/>
  <c r="BJ515" i="1"/>
  <c r="BN515" i="1"/>
  <c r="BO515" i="1"/>
  <c r="BP515" i="1"/>
  <c r="BT515" i="1"/>
  <c r="BU515" i="1"/>
  <c r="BV515" i="1"/>
  <c r="BW515" i="1"/>
  <c r="BX515" i="1" s="1"/>
  <c r="BZ515" i="1"/>
  <c r="CA515" i="1"/>
  <c r="CB515" i="1"/>
  <c r="CC515" i="1"/>
  <c r="CD515" i="1" s="1"/>
  <c r="CG515" i="1"/>
  <c r="CI515" i="1"/>
  <c r="X515" i="1"/>
  <c r="Y515" i="1"/>
  <c r="Z515" i="1"/>
  <c r="AA515" i="1"/>
  <c r="AB515" i="1" s="1"/>
  <c r="K515" i="1"/>
  <c r="AL515" i="1"/>
  <c r="AD515" i="1"/>
  <c r="AE515" i="1"/>
  <c r="AF515" i="1"/>
  <c r="AG515" i="1"/>
  <c r="AH515" i="1" s="1"/>
  <c r="AJ515" i="1"/>
  <c r="AK515" i="1"/>
  <c r="BQ515" i="1"/>
  <c r="BR515" i="1" s="1"/>
  <c r="M515" i="1"/>
  <c r="N515" i="1"/>
  <c r="O515" i="1" s="1"/>
  <c r="P515" i="1"/>
  <c r="R515" i="1"/>
  <c r="S515" i="1"/>
  <c r="T515" i="1"/>
  <c r="AM515" i="1"/>
  <c r="AN515" i="1" s="1"/>
  <c r="AP515" i="1"/>
  <c r="AQ515" i="1"/>
  <c r="AR515" i="1"/>
  <c r="AS515" i="1"/>
  <c r="AT515" i="1" s="1"/>
  <c r="AV515" i="1"/>
  <c r="AW515" i="1"/>
  <c r="AX515" i="1"/>
  <c r="AY515" i="1"/>
  <c r="AZ515" i="1" s="1"/>
  <c r="BB515" i="1"/>
  <c r="BC515" i="1"/>
  <c r="BD515" i="1"/>
  <c r="BE515" i="1"/>
  <c r="BF515" i="1" s="1"/>
  <c r="BH515" i="1"/>
  <c r="BK515" i="1" s="1"/>
  <c r="BL515" i="1" s="1"/>
  <c r="AV514" i="1"/>
  <c r="AE514" i="1"/>
  <c r="AA514" i="1"/>
  <c r="Y514" i="1"/>
  <c r="U514" i="1"/>
  <c r="S514" i="1"/>
  <c r="BW514" i="1"/>
  <c r="P514" i="1"/>
  <c r="BB514" i="1"/>
  <c r="BU514" i="1"/>
  <c r="BC514" i="1"/>
  <c r="BD514" i="1"/>
  <c r="BE514" i="1"/>
  <c r="BF514" i="1" s="1"/>
  <c r="BH514" i="1"/>
  <c r="BK514" i="1" s="1"/>
  <c r="BI514" i="1"/>
  <c r="BJ514" i="1"/>
  <c r="BN514" i="1"/>
  <c r="BO514" i="1"/>
  <c r="CB514" i="1"/>
  <c r="BP514" i="1"/>
  <c r="BQ514" i="1"/>
  <c r="BR514" i="1" s="1"/>
  <c r="BT514" i="1"/>
  <c r="BZ514" i="1"/>
  <c r="AG514" i="1"/>
  <c r="K514" i="1"/>
  <c r="BV514" i="1"/>
  <c r="N514" i="1"/>
  <c r="AM514" i="1"/>
  <c r="AJ514" i="1"/>
  <c r="AF514" i="1"/>
  <c r="AD514" i="1"/>
  <c r="Z514" i="1"/>
  <c r="X514" i="1"/>
  <c r="T514" i="1"/>
  <c r="CA514" i="1"/>
  <c r="R514" i="1"/>
  <c r="CC514" i="1"/>
  <c r="CD514" i="1" s="1"/>
  <c r="CG514" i="1"/>
  <c r="CI514" i="1"/>
  <c r="AY514" i="1"/>
  <c r="AX514" i="1"/>
  <c r="AW514" i="1"/>
  <c r="M514" i="1"/>
  <c r="AS514" i="1"/>
  <c r="AR514" i="1"/>
  <c r="AQ514" i="1"/>
  <c r="AP514" i="1"/>
  <c r="AL514" i="1"/>
  <c r="AK514" i="1"/>
  <c r="S513" i="1"/>
  <c r="R513" i="1"/>
  <c r="P513" i="1"/>
  <c r="N513" i="1"/>
  <c r="M513" i="1"/>
  <c r="K513" i="1"/>
  <c r="AP513" i="1"/>
  <c r="CI513" i="1"/>
  <c r="CG513" i="1"/>
  <c r="CJ513" i="1" s="1"/>
  <c r="CC513" i="1"/>
  <c r="CB513" i="1"/>
  <c r="CA513" i="1"/>
  <c r="BZ513" i="1"/>
  <c r="BW513" i="1"/>
  <c r="BV513" i="1"/>
  <c r="BU513" i="1"/>
  <c r="BT513" i="1"/>
  <c r="BQ513" i="1"/>
  <c r="BP513" i="1"/>
  <c r="BO513" i="1"/>
  <c r="BN513" i="1"/>
  <c r="BJ513" i="1"/>
  <c r="BI513" i="1"/>
  <c r="BH513" i="1"/>
  <c r="BK513" i="1" s="1"/>
  <c r="BL513" i="1" s="1"/>
  <c r="BE513" i="1"/>
  <c r="BD513" i="1"/>
  <c r="BC513" i="1"/>
  <c r="BB513" i="1"/>
  <c r="AY513" i="1"/>
  <c r="AX513" i="1"/>
  <c r="AW513" i="1"/>
  <c r="AV513" i="1"/>
  <c r="AS513" i="1"/>
  <c r="AR513" i="1"/>
  <c r="AQ513" i="1"/>
  <c r="AM513" i="1"/>
  <c r="AL513" i="1"/>
  <c r="AK513" i="1"/>
  <c r="AJ513" i="1"/>
  <c r="AG513" i="1"/>
  <c r="AF513" i="1"/>
  <c r="AE513" i="1"/>
  <c r="AD513" i="1"/>
  <c r="AA513" i="1"/>
  <c r="Z513" i="1"/>
  <c r="Y513" i="1"/>
  <c r="X513" i="1"/>
  <c r="U513" i="1"/>
  <c r="T513" i="1"/>
  <c r="Z512" i="1"/>
  <c r="X512" i="1"/>
  <c r="T512" i="1"/>
  <c r="S512" i="1"/>
  <c r="P512" i="1"/>
  <c r="N512" i="1"/>
  <c r="AQ512" i="1"/>
  <c r="BH512" i="1"/>
  <c r="BK512" i="1" s="1"/>
  <c r="AE512" i="1"/>
  <c r="AD512" i="1"/>
  <c r="CI512" i="1"/>
  <c r="BO512" i="1"/>
  <c r="BJ512" i="1"/>
  <c r="BD512" i="1"/>
  <c r="CC512" i="1"/>
  <c r="CB512" i="1"/>
  <c r="CA512" i="1"/>
  <c r="BB512" i="1"/>
  <c r="AX512" i="1"/>
  <c r="AV512" i="1"/>
  <c r="AP512" i="1"/>
  <c r="AM512" i="1"/>
  <c r="AK512" i="1"/>
  <c r="AG512" i="1"/>
  <c r="AA512" i="1"/>
  <c r="AB512" i="1" s="1"/>
  <c r="Y512" i="1"/>
  <c r="U512" i="1"/>
  <c r="V512" i="1" s="1"/>
  <c r="R512" i="1"/>
  <c r="BZ512" i="1"/>
  <c r="BW512" i="1"/>
  <c r="BV512" i="1"/>
  <c r="CG512" i="1"/>
  <c r="CJ512" i="1" s="1"/>
  <c r="K512" i="1"/>
  <c r="BU512" i="1"/>
  <c r="BT512" i="1"/>
  <c r="BQ512" i="1"/>
  <c r="M512" i="1"/>
  <c r="BP512" i="1"/>
  <c r="BN512" i="1"/>
  <c r="BI512" i="1"/>
  <c r="BE512" i="1"/>
  <c r="BF512" i="1" s="1"/>
  <c r="BC512" i="1"/>
  <c r="AY512" i="1"/>
  <c r="AZ512" i="1" s="1"/>
  <c r="AW512" i="1"/>
  <c r="AS512" i="1"/>
  <c r="AR512" i="1"/>
  <c r="AL512" i="1"/>
  <c r="AJ512" i="1"/>
  <c r="AF512" i="1"/>
  <c r="AL511" i="1"/>
  <c r="AJ511" i="1"/>
  <c r="AF511" i="1"/>
  <c r="AD511" i="1"/>
  <c r="Z511" i="1"/>
  <c r="X511" i="1"/>
  <c r="T511" i="1"/>
  <c r="R511" i="1"/>
  <c r="P511" i="1"/>
  <c r="K511" i="1"/>
  <c r="M511" i="1"/>
  <c r="N511" i="1"/>
  <c r="O511" i="1" s="1"/>
  <c r="U511" i="1"/>
  <c r="V511" i="1" s="1"/>
  <c r="Y511" i="1"/>
  <c r="AA511" i="1"/>
  <c r="AB511" i="1" s="1"/>
  <c r="AE511" i="1"/>
  <c r="AG511" i="1"/>
  <c r="AH511" i="1" s="1"/>
  <c r="AK511" i="1"/>
  <c r="AM511" i="1"/>
  <c r="AN511" i="1" s="1"/>
  <c r="AQ511" i="1"/>
  <c r="AS511" i="1"/>
  <c r="AW511" i="1"/>
  <c r="AY511" i="1"/>
  <c r="BC511" i="1"/>
  <c r="BE511" i="1"/>
  <c r="BI511" i="1"/>
  <c r="BN511" i="1"/>
  <c r="CI511" i="1"/>
  <c r="S511" i="1"/>
  <c r="CG511" i="1"/>
  <c r="CJ511" i="1" s="1"/>
  <c r="CC511" i="1"/>
  <c r="CB511" i="1"/>
  <c r="CA511" i="1"/>
  <c r="BZ511" i="1"/>
  <c r="BW511" i="1"/>
  <c r="BV511" i="1"/>
  <c r="BU511" i="1"/>
  <c r="BT511" i="1"/>
  <c r="BQ511" i="1"/>
  <c r="BP511" i="1"/>
  <c r="BO511" i="1"/>
  <c r="BJ511" i="1"/>
  <c r="BH511" i="1"/>
  <c r="BK511" i="1" s="1"/>
  <c r="BL511" i="1" s="1"/>
  <c r="BD511" i="1"/>
  <c r="BB511" i="1"/>
  <c r="AX511" i="1"/>
  <c r="AV511" i="1"/>
  <c r="AR511" i="1"/>
  <c r="AP511" i="1"/>
  <c r="N510" i="1"/>
  <c r="AW510" i="1"/>
  <c r="AX510" i="1"/>
  <c r="AY510" i="1"/>
  <c r="AZ510" i="1" s="1"/>
  <c r="BB510" i="1"/>
  <c r="BC510" i="1"/>
  <c r="BD510" i="1"/>
  <c r="BE510" i="1"/>
  <c r="BF510" i="1" s="1"/>
  <c r="BH510" i="1"/>
  <c r="BK510" i="1" s="1"/>
  <c r="BI510" i="1"/>
  <c r="BJ510" i="1"/>
  <c r="BN510" i="1"/>
  <c r="AQ510" i="1"/>
  <c r="AP510" i="1"/>
  <c r="AM510" i="1"/>
  <c r="AL510" i="1"/>
  <c r="AK510" i="1"/>
  <c r="U510" i="1"/>
  <c r="AJ510" i="1"/>
  <c r="AG510" i="1"/>
  <c r="AF510" i="1"/>
  <c r="AE510" i="1"/>
  <c r="AD510" i="1"/>
  <c r="AA510" i="1"/>
  <c r="Z510" i="1"/>
  <c r="Y510" i="1"/>
  <c r="X510" i="1"/>
  <c r="BP510" i="1"/>
  <c r="T510" i="1"/>
  <c r="S510" i="1"/>
  <c r="R510" i="1"/>
  <c r="P510" i="1"/>
  <c r="M510" i="1"/>
  <c r="AR510" i="1"/>
  <c r="BO510" i="1"/>
  <c r="BQ510" i="1"/>
  <c r="BR510" i="1" s="1"/>
  <c r="BT510" i="1"/>
  <c r="BU510" i="1"/>
  <c r="BV510" i="1"/>
  <c r="BW510" i="1"/>
  <c r="BX510" i="1" s="1"/>
  <c r="BZ510" i="1"/>
  <c r="CA510" i="1"/>
  <c r="CB510" i="1"/>
  <c r="CC510" i="1"/>
  <c r="CD510" i="1" s="1"/>
  <c r="CG510" i="1"/>
  <c r="CI510" i="1"/>
  <c r="AV510" i="1"/>
  <c r="AS510" i="1"/>
  <c r="AT510" i="1" s="1"/>
  <c r="K510" i="1"/>
  <c r="M509" i="1"/>
  <c r="R509" i="1"/>
  <c r="T509" i="1"/>
  <c r="X509" i="1"/>
  <c r="AE509" i="1"/>
  <c r="AG509" i="1"/>
  <c r="AK509" i="1"/>
  <c r="AM509" i="1"/>
  <c r="AQ509" i="1"/>
  <c r="AS509" i="1"/>
  <c r="AW509" i="1"/>
  <c r="AY509" i="1"/>
  <c r="BB509" i="1"/>
  <c r="BD509" i="1"/>
  <c r="BH509" i="1"/>
  <c r="BK509" i="1" s="1"/>
  <c r="BJ509" i="1"/>
  <c r="BN509" i="1"/>
  <c r="BP509" i="1"/>
  <c r="BT509" i="1"/>
  <c r="BV509" i="1"/>
  <c r="CI509" i="1"/>
  <c r="CC509" i="1"/>
  <c r="CB509" i="1"/>
  <c r="CA509" i="1"/>
  <c r="BZ509" i="1"/>
  <c r="BW509" i="1"/>
  <c r="BX509" i="1" s="1"/>
  <c r="BU509" i="1"/>
  <c r="BQ509" i="1"/>
  <c r="BR509" i="1" s="1"/>
  <c r="BO509" i="1"/>
  <c r="BI509" i="1"/>
  <c r="BE509" i="1"/>
  <c r="BF509" i="1" s="1"/>
  <c r="BC509" i="1"/>
  <c r="AX509" i="1"/>
  <c r="AV509" i="1"/>
  <c r="AR509" i="1"/>
  <c r="AP509" i="1"/>
  <c r="AL509" i="1"/>
  <c r="CG509" i="1"/>
  <c r="CJ509" i="1" s="1"/>
  <c r="AJ509" i="1"/>
  <c r="AF509" i="1"/>
  <c r="AD509" i="1"/>
  <c r="AA509" i="1"/>
  <c r="Y509" i="1"/>
  <c r="U509" i="1"/>
  <c r="V509" i="1" s="1"/>
  <c r="S509" i="1"/>
  <c r="P509" i="1"/>
  <c r="N509" i="1"/>
  <c r="O509" i="1" s="1"/>
  <c r="Z509" i="1"/>
  <c r="K509" i="1"/>
  <c r="CB508" i="1"/>
  <c r="CA508" i="1"/>
  <c r="BZ508" i="1"/>
  <c r="Y508" i="1"/>
  <c r="Z508" i="1"/>
  <c r="AA508" i="1"/>
  <c r="AB508" i="1" s="1"/>
  <c r="X508" i="1"/>
  <c r="AD508" i="1"/>
  <c r="AE508" i="1"/>
  <c r="AF508" i="1"/>
  <c r="AG508" i="1"/>
  <c r="AH508" i="1" s="1"/>
  <c r="AJ508" i="1"/>
  <c r="AK508" i="1"/>
  <c r="U508" i="1"/>
  <c r="AM508" i="1"/>
  <c r="AP508" i="1"/>
  <c r="AQ508" i="1"/>
  <c r="AR508" i="1"/>
  <c r="AS508" i="1"/>
  <c r="AT508" i="1" s="1"/>
  <c r="AV508" i="1"/>
  <c r="T508" i="1"/>
  <c r="S508" i="1"/>
  <c r="R508" i="1"/>
  <c r="P508" i="1"/>
  <c r="N508" i="1"/>
  <c r="M508" i="1"/>
  <c r="BN508" i="1"/>
  <c r="K508" i="1"/>
  <c r="BJ508" i="1"/>
  <c r="BO508" i="1"/>
  <c r="BI508" i="1"/>
  <c r="BP508" i="1"/>
  <c r="CC508" i="1"/>
  <c r="CD508" i="1" s="1"/>
  <c r="BQ508" i="1"/>
  <c r="BR508" i="1" s="1"/>
  <c r="BT508" i="1"/>
  <c r="BU508" i="1"/>
  <c r="AW508" i="1"/>
  <c r="AX508" i="1"/>
  <c r="AY508" i="1"/>
  <c r="AZ508" i="1" s="1"/>
  <c r="BB508" i="1"/>
  <c r="BC508" i="1"/>
  <c r="BD508" i="1"/>
  <c r="BE508" i="1"/>
  <c r="BF508" i="1" s="1"/>
  <c r="BH508" i="1"/>
  <c r="BK508" i="1" s="1"/>
  <c r="BL508" i="1" s="1"/>
  <c r="CI508" i="1"/>
  <c r="CG508" i="1"/>
  <c r="CJ508" i="1" s="1"/>
  <c r="BW508" i="1"/>
  <c r="BV508" i="1"/>
  <c r="AL508" i="1"/>
  <c r="N507" i="1"/>
  <c r="P507" i="1"/>
  <c r="R507" i="1"/>
  <c r="S507" i="1"/>
  <c r="T507" i="1"/>
  <c r="U507" i="1"/>
  <c r="V507" i="1" s="1"/>
  <c r="X507" i="1"/>
  <c r="Y507" i="1"/>
  <c r="Z507" i="1"/>
  <c r="AA507" i="1"/>
  <c r="AB507" i="1" s="1"/>
  <c r="AD507" i="1"/>
  <c r="AE507" i="1"/>
  <c r="AF507" i="1"/>
  <c r="AG507" i="1"/>
  <c r="AH507" i="1" s="1"/>
  <c r="AJ507" i="1"/>
  <c r="AK507" i="1"/>
  <c r="AL507" i="1"/>
  <c r="AM507" i="1"/>
  <c r="AN507" i="1" s="1"/>
  <c r="AP507" i="1"/>
  <c r="AQ507" i="1"/>
  <c r="AR507" i="1"/>
  <c r="AS507" i="1"/>
  <c r="AT507" i="1" s="1"/>
  <c r="AV507" i="1"/>
  <c r="AW507" i="1"/>
  <c r="AX507" i="1"/>
  <c r="AY507" i="1"/>
  <c r="AZ507" i="1" s="1"/>
  <c r="BB507" i="1"/>
  <c r="BC507" i="1"/>
  <c r="BD507" i="1"/>
  <c r="BE507" i="1"/>
  <c r="BF507" i="1" s="1"/>
  <c r="BH507" i="1"/>
  <c r="BK507" i="1" s="1"/>
  <c r="BJ507" i="1"/>
  <c r="BN507" i="1"/>
  <c r="BO507" i="1"/>
  <c r="BP507" i="1"/>
  <c r="BQ507" i="1"/>
  <c r="BR507" i="1" s="1"/>
  <c r="BT507" i="1"/>
  <c r="BU507" i="1"/>
  <c r="BV507" i="1"/>
  <c r="BW507" i="1"/>
  <c r="BX507" i="1" s="1"/>
  <c r="BZ507" i="1"/>
  <c r="CA507" i="1"/>
  <c r="CB507" i="1"/>
  <c r="CC507" i="1"/>
  <c r="CD507" i="1" s="1"/>
  <c r="CG507" i="1"/>
  <c r="CI507" i="1"/>
  <c r="BI507" i="1"/>
  <c r="K507" i="1"/>
  <c r="M507" i="1"/>
  <c r="U506" i="1"/>
  <c r="T506" i="1"/>
  <c r="S506" i="1"/>
  <c r="AK506" i="1"/>
  <c r="AL506" i="1"/>
  <c r="AM506" i="1"/>
  <c r="AN506" i="1" s="1"/>
  <c r="N506" i="1"/>
  <c r="AP506" i="1"/>
  <c r="AQ506" i="1"/>
  <c r="AR506" i="1"/>
  <c r="AS506" i="1"/>
  <c r="AT506" i="1" s="1"/>
  <c r="AV506" i="1"/>
  <c r="AW506" i="1"/>
  <c r="AX506" i="1"/>
  <c r="AY506" i="1"/>
  <c r="AZ506" i="1" s="1"/>
  <c r="BB506" i="1"/>
  <c r="BC506" i="1"/>
  <c r="BD506" i="1"/>
  <c r="BE506" i="1"/>
  <c r="BF506" i="1" s="1"/>
  <c r="BH506" i="1"/>
  <c r="BK506" i="1" s="1"/>
  <c r="BI506" i="1"/>
  <c r="BJ506" i="1"/>
  <c r="BO506" i="1"/>
  <c r="BP506" i="1"/>
  <c r="AJ506" i="1"/>
  <c r="R506" i="1"/>
  <c r="BQ506" i="1"/>
  <c r="BR506" i="1" s="1"/>
  <c r="BT506" i="1"/>
  <c r="BN506" i="1"/>
  <c r="BU506" i="1"/>
  <c r="BW506" i="1"/>
  <c r="K506" i="1"/>
  <c r="M506" i="1"/>
  <c r="AG506" i="1"/>
  <c r="BZ506" i="1"/>
  <c r="CA506" i="1"/>
  <c r="CB506" i="1"/>
  <c r="CC506" i="1"/>
  <c r="CD506" i="1" s="1"/>
  <c r="CG506" i="1"/>
  <c r="CI506" i="1"/>
  <c r="P506" i="1"/>
  <c r="BV506" i="1"/>
  <c r="AF506" i="1"/>
  <c r="AE506" i="1"/>
  <c r="AD506" i="1"/>
  <c r="AA506" i="1"/>
  <c r="Z506" i="1"/>
  <c r="Y506" i="1"/>
  <c r="X506" i="1"/>
  <c r="BU505" i="1"/>
  <c r="CI505" i="1"/>
  <c r="BV505" i="1"/>
  <c r="BT505" i="1"/>
  <c r="BQ505" i="1"/>
  <c r="BO505" i="1"/>
  <c r="N505" i="1"/>
  <c r="T505" i="1"/>
  <c r="Y505" i="1"/>
  <c r="AA505" i="1"/>
  <c r="AF505" i="1"/>
  <c r="AK505" i="1"/>
  <c r="AR505" i="1"/>
  <c r="AQ505" i="1"/>
  <c r="AM505" i="1"/>
  <c r="AJ505" i="1"/>
  <c r="AV505" i="1"/>
  <c r="AY505" i="1"/>
  <c r="BC505" i="1"/>
  <c r="BE505" i="1"/>
  <c r="BI505" i="1"/>
  <c r="BJ505" i="1"/>
  <c r="BN505" i="1"/>
  <c r="BP505" i="1"/>
  <c r="BW505" i="1"/>
  <c r="BX505" i="1" s="1"/>
  <c r="BZ505" i="1"/>
  <c r="CA505" i="1"/>
  <c r="CB505" i="1"/>
  <c r="CC505" i="1"/>
  <c r="CD505" i="1" s="1"/>
  <c r="CG505" i="1"/>
  <c r="CJ505" i="1" s="1"/>
  <c r="BH505" i="1"/>
  <c r="BK505" i="1" s="1"/>
  <c r="BL505" i="1" s="1"/>
  <c r="BD505" i="1"/>
  <c r="BB505" i="1"/>
  <c r="AW505" i="1"/>
  <c r="AS505" i="1"/>
  <c r="AT505" i="1" s="1"/>
  <c r="AP505" i="1"/>
  <c r="AL505" i="1"/>
  <c r="AG505" i="1"/>
  <c r="AH505" i="1" s="1"/>
  <c r="AD505" i="1"/>
  <c r="X505" i="1"/>
  <c r="S505" i="1"/>
  <c r="P505" i="1"/>
  <c r="M505" i="1"/>
  <c r="K505" i="1"/>
  <c r="Z505" i="1"/>
  <c r="U505" i="1"/>
  <c r="V505" i="1" s="1"/>
  <c r="R505" i="1"/>
  <c r="AE505" i="1"/>
  <c r="AX505" i="1"/>
  <c r="BW504" i="1"/>
  <c r="BZ504" i="1"/>
  <c r="CA504" i="1"/>
  <c r="CB504" i="1"/>
  <c r="CC504" i="1"/>
  <c r="CD504" i="1" s="1"/>
  <c r="CG504" i="1"/>
  <c r="AX504" i="1"/>
  <c r="CI504" i="1"/>
  <c r="BP504" i="1"/>
  <c r="BN504" i="1"/>
  <c r="BJ504" i="1"/>
  <c r="BU504" i="1"/>
  <c r="BT504" i="1"/>
  <c r="BQ504" i="1"/>
  <c r="BR504" i="1" s="1"/>
  <c r="BO504" i="1"/>
  <c r="BI504" i="1"/>
  <c r="BE504" i="1"/>
  <c r="BC504" i="1"/>
  <c r="AY504" i="1"/>
  <c r="AZ504" i="1" s="1"/>
  <c r="AW504" i="1"/>
  <c r="AS504" i="1"/>
  <c r="AQ504" i="1"/>
  <c r="AM504" i="1"/>
  <c r="AK504" i="1"/>
  <c r="BH504" i="1"/>
  <c r="BK504" i="1" s="1"/>
  <c r="BL504" i="1" s="1"/>
  <c r="BD504" i="1"/>
  <c r="BB504" i="1"/>
  <c r="AV504" i="1"/>
  <c r="AR504" i="1"/>
  <c r="AP504" i="1"/>
  <c r="AL504" i="1"/>
  <c r="AJ504" i="1"/>
  <c r="K504" i="1"/>
  <c r="N504" i="1"/>
  <c r="P504" i="1"/>
  <c r="R504" i="1"/>
  <c r="T504" i="1"/>
  <c r="Y504" i="1"/>
  <c r="M504" i="1"/>
  <c r="S504" i="1"/>
  <c r="U504" i="1"/>
  <c r="V504" i="1" s="1"/>
  <c r="AA504" i="1"/>
  <c r="AD504" i="1"/>
  <c r="AF504" i="1"/>
  <c r="X504" i="1"/>
  <c r="Z504" i="1"/>
  <c r="BV504" i="1"/>
  <c r="AE504" i="1"/>
  <c r="AG504" i="1"/>
  <c r="AH504" i="1" s="1"/>
  <c r="T503" i="1"/>
  <c r="R503" i="1"/>
  <c r="P503" i="1"/>
  <c r="M503" i="1"/>
  <c r="K503" i="1"/>
  <c r="AD503" i="1"/>
  <c r="BO503" i="1"/>
  <c r="AA503" i="1"/>
  <c r="Z503" i="1"/>
  <c r="Y503" i="1"/>
  <c r="X503" i="1"/>
  <c r="U503" i="1"/>
  <c r="V503" i="1" s="1"/>
  <c r="S503" i="1"/>
  <c r="N503" i="1"/>
  <c r="O503" i="1" s="1"/>
  <c r="AE503" i="1"/>
  <c r="AL503" i="1"/>
  <c r="AK503" i="1"/>
  <c r="AM503" i="1"/>
  <c r="AN503" i="1" s="1"/>
  <c r="AP503" i="1"/>
  <c r="AQ503" i="1"/>
  <c r="AR503" i="1"/>
  <c r="AS503" i="1"/>
  <c r="AT503" i="1" s="1"/>
  <c r="BE503" i="1"/>
  <c r="BH503" i="1"/>
  <c r="BK503" i="1" s="1"/>
  <c r="AG503" i="1"/>
  <c r="BI503" i="1"/>
  <c r="BJ503" i="1"/>
  <c r="BN503" i="1"/>
  <c r="BP503" i="1"/>
  <c r="BQ503" i="1"/>
  <c r="BR503" i="1" s="1"/>
  <c r="BT503" i="1"/>
  <c r="BU503" i="1"/>
  <c r="BV503" i="1"/>
  <c r="BW503" i="1"/>
  <c r="BX503" i="1" s="1"/>
  <c r="BZ503" i="1"/>
  <c r="CA503" i="1"/>
  <c r="CB503" i="1"/>
  <c r="CC503" i="1"/>
  <c r="CD503" i="1" s="1"/>
  <c r="CG503" i="1"/>
  <c r="CI503" i="1"/>
  <c r="AW503" i="1"/>
  <c r="AF503" i="1"/>
  <c r="AJ503" i="1"/>
  <c r="AV503" i="1"/>
  <c r="AX503" i="1"/>
  <c r="AY503" i="1"/>
  <c r="AZ503" i="1" s="1"/>
  <c r="BB503" i="1"/>
  <c r="BC503" i="1"/>
  <c r="BD503" i="1"/>
  <c r="T502" i="1"/>
  <c r="AG502" i="1"/>
  <c r="S502" i="1"/>
  <c r="R502" i="1"/>
  <c r="P502" i="1"/>
  <c r="N502" i="1"/>
  <c r="M502" i="1"/>
  <c r="K502" i="1"/>
  <c r="AP502" i="1"/>
  <c r="CI502" i="1"/>
  <c r="CG502" i="1"/>
  <c r="CJ502" i="1" s="1"/>
  <c r="CC502" i="1"/>
  <c r="CB502" i="1"/>
  <c r="CA502" i="1"/>
  <c r="BZ502" i="1"/>
  <c r="BW502" i="1"/>
  <c r="BV502" i="1"/>
  <c r="BU502" i="1"/>
  <c r="BT502" i="1"/>
  <c r="BQ502" i="1"/>
  <c r="BP502" i="1"/>
  <c r="BO502" i="1"/>
  <c r="BN502" i="1"/>
  <c r="BJ502" i="1"/>
  <c r="BI502" i="1"/>
  <c r="BH502" i="1"/>
  <c r="BK502" i="1" s="1"/>
  <c r="BL502" i="1" s="1"/>
  <c r="BE502" i="1"/>
  <c r="BD502" i="1"/>
  <c r="BC502" i="1"/>
  <c r="BB502" i="1"/>
  <c r="AY502" i="1"/>
  <c r="AX502" i="1"/>
  <c r="AW502" i="1"/>
  <c r="AV502" i="1"/>
  <c r="AS502" i="1"/>
  <c r="AR502" i="1"/>
  <c r="AQ502" i="1"/>
  <c r="AM502" i="1"/>
  <c r="AL502" i="1"/>
  <c r="AK502" i="1"/>
  <c r="AJ502" i="1"/>
  <c r="AF502" i="1"/>
  <c r="AE502" i="1"/>
  <c r="AD502" i="1"/>
  <c r="AA502" i="1"/>
  <c r="Z502" i="1"/>
  <c r="Y502" i="1"/>
  <c r="X502" i="1"/>
  <c r="U502" i="1"/>
  <c r="V502" i="1" s="1"/>
  <c r="CI501" i="1"/>
  <c r="CG501" i="1"/>
  <c r="CJ501" i="1" s="1"/>
  <c r="CC501" i="1"/>
  <c r="CB501" i="1"/>
  <c r="CA501" i="1"/>
  <c r="BZ501" i="1"/>
  <c r="BW501" i="1"/>
  <c r="S501" i="1"/>
  <c r="P501" i="1"/>
  <c r="N501" i="1"/>
  <c r="BC501" i="1"/>
  <c r="AX501" i="1"/>
  <c r="U501" i="1"/>
  <c r="K501" i="1"/>
  <c r="M501" i="1"/>
  <c r="R501" i="1"/>
  <c r="T501" i="1"/>
  <c r="X501" i="1"/>
  <c r="Y501" i="1"/>
  <c r="Z501" i="1"/>
  <c r="AA501" i="1"/>
  <c r="AB501" i="1" s="1"/>
  <c r="AD501" i="1"/>
  <c r="AE501" i="1"/>
  <c r="AF501" i="1"/>
  <c r="AG501" i="1"/>
  <c r="AH501" i="1" s="1"/>
  <c r="AK501" i="1"/>
  <c r="AL501" i="1"/>
  <c r="AM501" i="1"/>
  <c r="AN501" i="1" s="1"/>
  <c r="AP501" i="1"/>
  <c r="AQ501" i="1"/>
  <c r="AR501" i="1"/>
  <c r="AS501" i="1"/>
  <c r="AT501" i="1" s="1"/>
  <c r="AV501" i="1"/>
  <c r="AW501" i="1"/>
  <c r="AY501" i="1"/>
  <c r="AZ501" i="1" s="1"/>
  <c r="BB501" i="1"/>
  <c r="BD501" i="1"/>
  <c r="AJ501" i="1"/>
  <c r="BE501" i="1"/>
  <c r="BF501" i="1" s="1"/>
  <c r="BH501" i="1"/>
  <c r="BK501" i="1" s="1"/>
  <c r="BI501" i="1"/>
  <c r="BJ501" i="1"/>
  <c r="BN501" i="1"/>
  <c r="BO501" i="1"/>
  <c r="BP501" i="1"/>
  <c r="BQ501" i="1"/>
  <c r="BR501" i="1" s="1"/>
  <c r="BT501" i="1"/>
  <c r="BU501" i="1"/>
  <c r="BV501" i="1"/>
  <c r="U500" i="1"/>
  <c r="T500" i="1"/>
  <c r="S500" i="1"/>
  <c r="R500" i="1"/>
  <c r="P500" i="1"/>
  <c r="N500" i="1"/>
  <c r="M500" i="1"/>
  <c r="K500" i="1"/>
  <c r="AQ500" i="1"/>
  <c r="AD500" i="1"/>
  <c r="BO500" i="1"/>
  <c r="CI500" i="1"/>
  <c r="CG500" i="1"/>
  <c r="CJ500" i="1" s="1"/>
  <c r="CC500" i="1"/>
  <c r="CB500" i="1"/>
  <c r="CA500" i="1"/>
  <c r="BZ500" i="1"/>
  <c r="BW500" i="1"/>
  <c r="BV500" i="1"/>
  <c r="BU500" i="1"/>
  <c r="BT500" i="1"/>
  <c r="BQ500" i="1"/>
  <c r="BP500" i="1"/>
  <c r="BN500" i="1"/>
  <c r="BJ500" i="1"/>
  <c r="BI500" i="1"/>
  <c r="BH500" i="1"/>
  <c r="BK500" i="1" s="1"/>
  <c r="BL500" i="1" s="1"/>
  <c r="BE500" i="1"/>
  <c r="AG500" i="1"/>
  <c r="BD500" i="1"/>
  <c r="BC500" i="1"/>
  <c r="BB500" i="1"/>
  <c r="AY500" i="1"/>
  <c r="AX500" i="1"/>
  <c r="AP500" i="1"/>
  <c r="AM500" i="1"/>
  <c r="AL500" i="1"/>
  <c r="AW500" i="1"/>
  <c r="AK500" i="1"/>
  <c r="AJ500" i="1"/>
  <c r="AF500" i="1"/>
  <c r="AE500" i="1"/>
  <c r="AA500" i="1"/>
  <c r="Z500" i="1"/>
  <c r="Y500" i="1"/>
  <c r="X500" i="1"/>
  <c r="AV500" i="1"/>
  <c r="AS500" i="1"/>
  <c r="AR500" i="1"/>
  <c r="CG499" i="1"/>
  <c r="CI499" i="1"/>
  <c r="BE499" i="1"/>
  <c r="AW499" i="1"/>
  <c r="AY499" i="1"/>
  <c r="BC499" i="1"/>
  <c r="BD499" i="1"/>
  <c r="BH499" i="1"/>
  <c r="BK499" i="1" s="1"/>
  <c r="BJ499" i="1"/>
  <c r="BN499" i="1"/>
  <c r="BO499" i="1"/>
  <c r="CC499" i="1"/>
  <c r="AR499" i="1"/>
  <c r="K499" i="1"/>
  <c r="M499" i="1"/>
  <c r="N499" i="1"/>
  <c r="O499" i="1" s="1"/>
  <c r="S499" i="1"/>
  <c r="U499" i="1"/>
  <c r="Y499" i="1"/>
  <c r="AD499" i="1"/>
  <c r="AF499" i="1"/>
  <c r="AJ499" i="1"/>
  <c r="AL499" i="1"/>
  <c r="R499" i="1"/>
  <c r="T499" i="1"/>
  <c r="X499" i="1"/>
  <c r="Z499" i="1"/>
  <c r="AA499" i="1"/>
  <c r="AB499" i="1" s="1"/>
  <c r="AE499" i="1"/>
  <c r="AG499" i="1"/>
  <c r="AH499" i="1" s="1"/>
  <c r="AK499" i="1"/>
  <c r="AM499" i="1"/>
  <c r="AN499" i="1" s="1"/>
  <c r="AQ499" i="1"/>
  <c r="AS499" i="1"/>
  <c r="AT499" i="1" s="1"/>
  <c r="AV499" i="1"/>
  <c r="AP499" i="1"/>
  <c r="BB499" i="1"/>
  <c r="BI499" i="1"/>
  <c r="BP499" i="1"/>
  <c r="BQ499" i="1"/>
  <c r="BR499" i="1" s="1"/>
  <c r="BT499" i="1"/>
  <c r="BU499" i="1"/>
  <c r="BV499" i="1"/>
  <c r="BW499" i="1"/>
  <c r="BX499" i="1" s="1"/>
  <c r="BZ499" i="1"/>
  <c r="CA499" i="1"/>
  <c r="CB499" i="1"/>
  <c r="P499" i="1"/>
  <c r="AX499" i="1"/>
  <c r="AD498" i="1"/>
  <c r="AA498" i="1"/>
  <c r="Z498" i="1"/>
  <c r="Y498" i="1"/>
  <c r="X498" i="1"/>
  <c r="U498" i="1"/>
  <c r="T498" i="1"/>
  <c r="S498" i="1"/>
  <c r="R498" i="1"/>
  <c r="P498" i="1"/>
  <c r="N498" i="1"/>
  <c r="M498" i="1"/>
  <c r="K498" i="1"/>
  <c r="CC498" i="1"/>
  <c r="CB498" i="1"/>
  <c r="CA498" i="1"/>
  <c r="BZ498" i="1"/>
  <c r="BW498" i="1"/>
  <c r="BV498" i="1"/>
  <c r="BU498" i="1"/>
  <c r="BT498" i="1"/>
  <c r="BQ498" i="1"/>
  <c r="BP498" i="1"/>
  <c r="BO498" i="1"/>
  <c r="AV498" i="1"/>
  <c r="CI498" i="1"/>
  <c r="BN498" i="1"/>
  <c r="BJ498" i="1"/>
  <c r="CG498" i="1"/>
  <c r="CJ498" i="1" s="1"/>
  <c r="BI498" i="1"/>
  <c r="BH498" i="1"/>
  <c r="BK498" i="1" s="1"/>
  <c r="BL498" i="1" s="1"/>
  <c r="BE498" i="1"/>
  <c r="BD498" i="1"/>
  <c r="BC498" i="1"/>
  <c r="BB498" i="1"/>
  <c r="AY498" i="1"/>
  <c r="AX498" i="1"/>
  <c r="AW498" i="1"/>
  <c r="AS498" i="1"/>
  <c r="AR498" i="1"/>
  <c r="AQ498" i="1"/>
  <c r="AP498" i="1"/>
  <c r="AM498" i="1"/>
  <c r="AL498" i="1"/>
  <c r="AK498" i="1"/>
  <c r="AJ498" i="1"/>
  <c r="AG498" i="1"/>
  <c r="AF498" i="1"/>
  <c r="AE498" i="1"/>
  <c r="N497" i="1"/>
  <c r="AS497" i="1"/>
  <c r="CI497" i="1"/>
  <c r="BV497" i="1"/>
  <c r="BQ497" i="1"/>
  <c r="BO497" i="1"/>
  <c r="BI497" i="1"/>
  <c r="BD497" i="1"/>
  <c r="BB497" i="1"/>
  <c r="AX497" i="1"/>
  <c r="AV497" i="1"/>
  <c r="AR497" i="1"/>
  <c r="AP497" i="1"/>
  <c r="AL497" i="1"/>
  <c r="AJ497" i="1"/>
  <c r="AF497" i="1"/>
  <c r="AD497" i="1"/>
  <c r="Z497" i="1"/>
  <c r="U497" i="1"/>
  <c r="S497" i="1"/>
  <c r="P497" i="1"/>
  <c r="M497" i="1"/>
  <c r="CG497" i="1"/>
  <c r="CJ497" i="1" s="1"/>
  <c r="CC497" i="1"/>
  <c r="CB497" i="1"/>
  <c r="CA497" i="1"/>
  <c r="BZ497" i="1"/>
  <c r="BW497" i="1"/>
  <c r="BX497" i="1" s="1"/>
  <c r="BU497" i="1"/>
  <c r="BT497" i="1"/>
  <c r="BP497" i="1"/>
  <c r="BN497" i="1"/>
  <c r="BJ497" i="1"/>
  <c r="BH497" i="1"/>
  <c r="BK497" i="1" s="1"/>
  <c r="BL497" i="1" s="1"/>
  <c r="BE497" i="1"/>
  <c r="BF497" i="1" s="1"/>
  <c r="BC497" i="1"/>
  <c r="AY497" i="1"/>
  <c r="AZ497" i="1" s="1"/>
  <c r="AW497" i="1"/>
  <c r="K497" i="1"/>
  <c r="AQ497" i="1"/>
  <c r="AM497" i="1"/>
  <c r="AN497" i="1" s="1"/>
  <c r="AK497" i="1"/>
  <c r="AG497" i="1"/>
  <c r="AH497" i="1" s="1"/>
  <c r="AE497" i="1"/>
  <c r="AA497" i="1"/>
  <c r="AB497" i="1" s="1"/>
  <c r="Y497" i="1"/>
  <c r="X497" i="1"/>
  <c r="T497" i="1"/>
  <c r="R497" i="1"/>
  <c r="S496" i="1"/>
  <c r="AY496" i="1"/>
  <c r="AE496" i="1"/>
  <c r="AG496" i="1"/>
  <c r="Z496" i="1"/>
  <c r="AA496" i="1"/>
  <c r="AB496" i="1" s="1"/>
  <c r="AD496" i="1"/>
  <c r="AF496" i="1"/>
  <c r="AK496" i="1"/>
  <c r="AL496" i="1"/>
  <c r="AQ496" i="1"/>
  <c r="AR496" i="1"/>
  <c r="CC496" i="1"/>
  <c r="AW496" i="1"/>
  <c r="BD496" i="1"/>
  <c r="BH496" i="1"/>
  <c r="BK496" i="1" s="1"/>
  <c r="BI496" i="1"/>
  <c r="BJ496" i="1"/>
  <c r="BN496" i="1"/>
  <c r="BO496" i="1"/>
  <c r="BP496" i="1"/>
  <c r="CA496" i="1"/>
  <c r="CB496" i="1"/>
  <c r="BQ496" i="1"/>
  <c r="BR496" i="1" s="1"/>
  <c r="CG496" i="1"/>
  <c r="CI496" i="1"/>
  <c r="U496" i="1"/>
  <c r="BT496" i="1"/>
  <c r="BU496" i="1"/>
  <c r="BV496" i="1"/>
  <c r="AJ496" i="1"/>
  <c r="BW496" i="1"/>
  <c r="BX496" i="1" s="1"/>
  <c r="AM496" i="1"/>
  <c r="AN496" i="1" s="1"/>
  <c r="AP496" i="1"/>
  <c r="AS496" i="1"/>
  <c r="AT496" i="1" s="1"/>
  <c r="AV496" i="1"/>
  <c r="AX496" i="1"/>
  <c r="Y496" i="1"/>
  <c r="BB496" i="1"/>
  <c r="BC496" i="1"/>
  <c r="BE496" i="1"/>
  <c r="BF496" i="1" s="1"/>
  <c r="K496" i="1"/>
  <c r="BZ496" i="1"/>
  <c r="M496" i="1"/>
  <c r="N496" i="1"/>
  <c r="O496" i="1" s="1"/>
  <c r="P496" i="1"/>
  <c r="R496" i="1"/>
  <c r="T496" i="1"/>
  <c r="X496" i="1"/>
  <c r="CI495" i="1"/>
  <c r="CG495" i="1"/>
  <c r="CJ495" i="1" s="1"/>
  <c r="CC495" i="1"/>
  <c r="CB495" i="1"/>
  <c r="CA495" i="1"/>
  <c r="BZ495" i="1"/>
  <c r="BW495" i="1"/>
  <c r="BV495" i="1"/>
  <c r="BU495" i="1"/>
  <c r="BT495" i="1"/>
  <c r="BQ495" i="1"/>
  <c r="BO495" i="1"/>
  <c r="BN495" i="1"/>
  <c r="BJ495" i="1"/>
  <c r="AX495" i="1"/>
  <c r="AY495" i="1"/>
  <c r="AZ495" i="1" s="1"/>
  <c r="BB495" i="1"/>
  <c r="BC495" i="1"/>
  <c r="BD495" i="1"/>
  <c r="BP495" i="1"/>
  <c r="BE495" i="1"/>
  <c r="BF495" i="1" s="1"/>
  <c r="BI495" i="1"/>
  <c r="X495" i="1"/>
  <c r="AL495" i="1"/>
  <c r="K495" i="1"/>
  <c r="M495" i="1"/>
  <c r="N495" i="1"/>
  <c r="O495" i="1" s="1"/>
  <c r="P495" i="1"/>
  <c r="R495" i="1"/>
  <c r="S495" i="1"/>
  <c r="U495" i="1"/>
  <c r="Y495" i="1"/>
  <c r="BH495" i="1"/>
  <c r="BK495" i="1" s="1"/>
  <c r="BL495" i="1" s="1"/>
  <c r="Z495" i="1"/>
  <c r="AA495" i="1"/>
  <c r="AB495" i="1" s="1"/>
  <c r="AD495" i="1"/>
  <c r="AE495" i="1"/>
  <c r="T495" i="1"/>
  <c r="AF495" i="1"/>
  <c r="AG495" i="1"/>
  <c r="AH495" i="1" s="1"/>
  <c r="AJ495" i="1"/>
  <c r="AK495" i="1"/>
  <c r="AM495" i="1"/>
  <c r="AN495" i="1" s="1"/>
  <c r="AP495" i="1"/>
  <c r="AQ495" i="1"/>
  <c r="AR495" i="1"/>
  <c r="AS495" i="1"/>
  <c r="AT495" i="1" s="1"/>
  <c r="AV495" i="1"/>
  <c r="AW495" i="1"/>
  <c r="P494" i="1"/>
  <c r="M494" i="1"/>
  <c r="K494" i="1"/>
  <c r="BV494" i="1"/>
  <c r="BW494" i="1"/>
  <c r="BX494" i="1" s="1"/>
  <c r="BZ494" i="1"/>
  <c r="N494" i="1"/>
  <c r="O494" i="1" s="1"/>
  <c r="R494" i="1"/>
  <c r="S494" i="1"/>
  <c r="T494" i="1"/>
  <c r="U494" i="1"/>
  <c r="V494" i="1" s="1"/>
  <c r="X494" i="1"/>
  <c r="Y494" i="1"/>
  <c r="Z494" i="1"/>
  <c r="AA494" i="1"/>
  <c r="AB494" i="1" s="1"/>
  <c r="AD494" i="1"/>
  <c r="AE494" i="1"/>
  <c r="AF494" i="1"/>
  <c r="AG494" i="1"/>
  <c r="AH494" i="1" s="1"/>
  <c r="AJ494" i="1"/>
  <c r="AK494" i="1"/>
  <c r="AL494" i="1"/>
  <c r="AM494" i="1"/>
  <c r="AN494" i="1" s="1"/>
  <c r="AP494" i="1"/>
  <c r="AQ494" i="1"/>
  <c r="AR494" i="1"/>
  <c r="AS494" i="1"/>
  <c r="AT494" i="1" s="1"/>
  <c r="AW494" i="1"/>
  <c r="AX494" i="1"/>
  <c r="AY494" i="1"/>
  <c r="AZ494" i="1" s="1"/>
  <c r="BB494" i="1"/>
  <c r="BC494" i="1"/>
  <c r="BD494" i="1"/>
  <c r="BE494" i="1"/>
  <c r="BF494" i="1" s="1"/>
  <c r="BH494" i="1"/>
  <c r="BK494" i="1" s="1"/>
  <c r="BI494" i="1"/>
  <c r="CA494" i="1"/>
  <c r="CB494" i="1"/>
  <c r="CC494" i="1"/>
  <c r="CD494" i="1" s="1"/>
  <c r="CG494" i="1"/>
  <c r="CI494" i="1"/>
  <c r="BQ494" i="1"/>
  <c r="AV494" i="1"/>
  <c r="BJ494" i="1"/>
  <c r="BN494" i="1"/>
  <c r="BO494" i="1"/>
  <c r="BP494" i="1"/>
  <c r="BT494" i="1"/>
  <c r="BU494" i="1"/>
  <c r="CG493" i="1"/>
  <c r="CI493" i="1"/>
  <c r="BI493" i="1"/>
  <c r="BB493" i="1"/>
  <c r="BC493" i="1"/>
  <c r="BD493" i="1"/>
  <c r="BE493" i="1"/>
  <c r="BF493" i="1" s="1"/>
  <c r="BH493" i="1"/>
  <c r="BK493" i="1" s="1"/>
  <c r="K493" i="1"/>
  <c r="M493" i="1"/>
  <c r="N493" i="1"/>
  <c r="O493" i="1" s="1"/>
  <c r="P493" i="1"/>
  <c r="R493" i="1"/>
  <c r="S493" i="1"/>
  <c r="T493" i="1"/>
  <c r="U493" i="1"/>
  <c r="V493" i="1" s="1"/>
  <c r="X493" i="1"/>
  <c r="Y493" i="1"/>
  <c r="Z493" i="1"/>
  <c r="AA493" i="1"/>
  <c r="AB493" i="1" s="1"/>
  <c r="AD493" i="1"/>
  <c r="AE493" i="1"/>
  <c r="AF493" i="1"/>
  <c r="AG493" i="1"/>
  <c r="AH493" i="1" s="1"/>
  <c r="BJ493" i="1"/>
  <c r="AJ493" i="1"/>
  <c r="AK493" i="1"/>
  <c r="AL493" i="1"/>
  <c r="CB493" i="1"/>
  <c r="AS493" i="1"/>
  <c r="BN493" i="1"/>
  <c r="BO493" i="1"/>
  <c r="BP493" i="1"/>
  <c r="BQ493" i="1"/>
  <c r="BR493" i="1" s="1"/>
  <c r="BT493" i="1"/>
  <c r="BU493" i="1"/>
  <c r="BV493" i="1"/>
  <c r="BW493" i="1"/>
  <c r="BX493" i="1" s="1"/>
  <c r="BZ493" i="1"/>
  <c r="CA493" i="1"/>
  <c r="CC493" i="1"/>
  <c r="CD493" i="1" s="1"/>
  <c r="AM493" i="1"/>
  <c r="AN493" i="1" s="1"/>
  <c r="AP493" i="1"/>
  <c r="AQ493" i="1"/>
  <c r="AR493" i="1"/>
  <c r="AV493" i="1"/>
  <c r="AW493" i="1"/>
  <c r="AX493" i="1"/>
  <c r="AY493" i="1"/>
  <c r="AZ493" i="1" s="1"/>
  <c r="CB492" i="1"/>
  <c r="CC492" i="1"/>
  <c r="CD492" i="1" s="1"/>
  <c r="CG492" i="1"/>
  <c r="CI492" i="1"/>
  <c r="AS492" i="1"/>
  <c r="BZ492" i="1"/>
  <c r="BW492" i="1"/>
  <c r="CA492" i="1"/>
  <c r="BU492" i="1"/>
  <c r="BT492" i="1"/>
  <c r="BQ492" i="1"/>
  <c r="BP492" i="1"/>
  <c r="BO492" i="1"/>
  <c r="BN492" i="1"/>
  <c r="BJ492" i="1"/>
  <c r="BI492" i="1"/>
  <c r="BH492" i="1"/>
  <c r="BK492" i="1" s="1"/>
  <c r="BL492" i="1" s="1"/>
  <c r="BE492" i="1"/>
  <c r="BD492" i="1"/>
  <c r="BC492" i="1"/>
  <c r="BB492" i="1"/>
  <c r="AY492" i="1"/>
  <c r="AX492" i="1"/>
  <c r="AW492" i="1"/>
  <c r="AV492" i="1"/>
  <c r="AR492" i="1"/>
  <c r="AQ492" i="1"/>
  <c r="AP492" i="1"/>
  <c r="AM492" i="1"/>
  <c r="AL492" i="1"/>
  <c r="AK492" i="1"/>
  <c r="AJ492" i="1"/>
  <c r="AG492" i="1"/>
  <c r="AF492" i="1"/>
  <c r="AE492" i="1"/>
  <c r="AD492" i="1"/>
  <c r="AA492" i="1"/>
  <c r="Z492" i="1"/>
  <c r="Y492" i="1"/>
  <c r="X492" i="1"/>
  <c r="U492" i="1"/>
  <c r="T492" i="1"/>
  <c r="S492" i="1"/>
  <c r="R492" i="1"/>
  <c r="P492" i="1"/>
  <c r="N492" i="1"/>
  <c r="M492" i="1"/>
  <c r="K492" i="1"/>
  <c r="BV492" i="1"/>
  <c r="Y491" i="1"/>
  <c r="BC491" i="1"/>
  <c r="AX491" i="1"/>
  <c r="AF491" i="1"/>
  <c r="K491" i="1"/>
  <c r="N491" i="1"/>
  <c r="P491" i="1"/>
  <c r="U491" i="1"/>
  <c r="AA491" i="1"/>
  <c r="AE491" i="1"/>
  <c r="AG491" i="1"/>
  <c r="AH491" i="1" s="1"/>
  <c r="AK491" i="1"/>
  <c r="AM491" i="1"/>
  <c r="AQ491" i="1"/>
  <c r="AS491" i="1"/>
  <c r="AV491" i="1"/>
  <c r="S491" i="1"/>
  <c r="M491" i="1"/>
  <c r="R491" i="1"/>
  <c r="CG491" i="1"/>
  <c r="CC491" i="1"/>
  <c r="CA491" i="1"/>
  <c r="BW491" i="1"/>
  <c r="BU491" i="1"/>
  <c r="BQ491" i="1"/>
  <c r="BO491" i="1"/>
  <c r="BI491" i="1"/>
  <c r="BE491" i="1"/>
  <c r="BB491" i="1"/>
  <c r="AY491" i="1"/>
  <c r="AZ491" i="1" s="1"/>
  <c r="AW491" i="1"/>
  <c r="AR491" i="1"/>
  <c r="AP491" i="1"/>
  <c r="AL491" i="1"/>
  <c r="AJ491" i="1"/>
  <c r="AD491" i="1"/>
  <c r="Z491" i="1"/>
  <c r="X491" i="1"/>
  <c r="T491" i="1"/>
  <c r="CI491" i="1"/>
  <c r="CB491" i="1"/>
  <c r="BZ491" i="1"/>
  <c r="BV491" i="1"/>
  <c r="BT491" i="1"/>
  <c r="BP491" i="1"/>
  <c r="BN491" i="1"/>
  <c r="BJ491" i="1"/>
  <c r="BH491" i="1"/>
  <c r="BK491" i="1" s="1"/>
  <c r="BL491" i="1" s="1"/>
  <c r="BD491" i="1"/>
  <c r="S490" i="1"/>
  <c r="M490" i="1"/>
  <c r="K490" i="1"/>
  <c r="T490" i="1"/>
  <c r="Z490" i="1"/>
  <c r="BP490" i="1"/>
  <c r="BN490" i="1"/>
  <c r="CG490" i="1"/>
  <c r="BI490" i="1"/>
  <c r="BD490" i="1"/>
  <c r="BC490" i="1"/>
  <c r="AY490" i="1"/>
  <c r="AX490" i="1"/>
  <c r="AD490" i="1"/>
  <c r="N490" i="1"/>
  <c r="O490" i="1" s="1"/>
  <c r="P490" i="1"/>
  <c r="R490" i="1"/>
  <c r="U490" i="1"/>
  <c r="V490" i="1" s="1"/>
  <c r="X490" i="1"/>
  <c r="AV490" i="1"/>
  <c r="AR490" i="1"/>
  <c r="AP490" i="1"/>
  <c r="AL490" i="1"/>
  <c r="AJ490" i="1"/>
  <c r="BW490" i="1"/>
  <c r="BT490" i="1"/>
  <c r="AG490" i="1"/>
  <c r="CA490" i="1"/>
  <c r="BZ490" i="1"/>
  <c r="BV490" i="1"/>
  <c r="CI490" i="1"/>
  <c r="CC490" i="1"/>
  <c r="CB490" i="1"/>
  <c r="BU490" i="1"/>
  <c r="BQ490" i="1"/>
  <c r="BR490" i="1" s="1"/>
  <c r="BO490" i="1"/>
  <c r="BJ490" i="1"/>
  <c r="BH490" i="1"/>
  <c r="BK490" i="1" s="1"/>
  <c r="BL490" i="1" s="1"/>
  <c r="BE490" i="1"/>
  <c r="BF490" i="1" s="1"/>
  <c r="BB490" i="1"/>
  <c r="AW490" i="1"/>
  <c r="AS490" i="1"/>
  <c r="AT490" i="1" s="1"/>
  <c r="AQ490" i="1"/>
  <c r="AM490" i="1"/>
  <c r="AN490" i="1" s="1"/>
  <c r="AK490" i="1"/>
  <c r="AF490" i="1"/>
  <c r="AE490" i="1"/>
  <c r="AA490" i="1"/>
  <c r="AB490" i="1" s="1"/>
  <c r="Y490" i="1"/>
  <c r="CG489" i="1"/>
  <c r="CC489" i="1"/>
  <c r="CB489" i="1"/>
  <c r="CA489" i="1"/>
  <c r="BZ489" i="1"/>
  <c r="BW489" i="1"/>
  <c r="BV489" i="1"/>
  <c r="BU489" i="1"/>
  <c r="BT489" i="1"/>
  <c r="BQ489" i="1"/>
  <c r="BP489" i="1"/>
  <c r="BO489" i="1"/>
  <c r="BN489" i="1"/>
  <c r="BJ489" i="1"/>
  <c r="BI489" i="1"/>
  <c r="BH489" i="1"/>
  <c r="BK489" i="1" s="1"/>
  <c r="BL489" i="1" s="1"/>
  <c r="BE489" i="1"/>
  <c r="BD489" i="1"/>
  <c r="BB489" i="1"/>
  <c r="AY489" i="1"/>
  <c r="AX489" i="1"/>
  <c r="AW489" i="1"/>
  <c r="AV489" i="1"/>
  <c r="AS489" i="1"/>
  <c r="AR489" i="1"/>
  <c r="AQ489" i="1"/>
  <c r="AP489" i="1"/>
  <c r="AM489" i="1"/>
  <c r="AL489" i="1"/>
  <c r="AK489" i="1"/>
  <c r="AJ489" i="1"/>
  <c r="AG489" i="1"/>
  <c r="AF489" i="1"/>
  <c r="AE489" i="1"/>
  <c r="AD489" i="1"/>
  <c r="AA489" i="1"/>
  <c r="Z489" i="1"/>
  <c r="Y489" i="1"/>
  <c r="X489" i="1"/>
  <c r="U489" i="1"/>
  <c r="T489" i="1"/>
  <c r="S489" i="1"/>
  <c r="R489" i="1"/>
  <c r="P489" i="1"/>
  <c r="N489" i="1"/>
  <c r="M489" i="1"/>
  <c r="K489" i="1"/>
  <c r="BC489" i="1"/>
  <c r="CI489" i="1"/>
  <c r="AE488" i="1"/>
  <c r="BT488" i="1"/>
  <c r="BU488" i="1"/>
  <c r="BV488" i="1"/>
  <c r="BW488" i="1"/>
  <c r="BX488" i="1" s="1"/>
  <c r="BZ488" i="1"/>
  <c r="CA488" i="1"/>
  <c r="CB488" i="1"/>
  <c r="CC488" i="1"/>
  <c r="CD488" i="1" s="1"/>
  <c r="CG488" i="1"/>
  <c r="CI488" i="1"/>
  <c r="K488" i="1"/>
  <c r="M488" i="1"/>
  <c r="N488" i="1"/>
  <c r="O488" i="1" s="1"/>
  <c r="P488" i="1"/>
  <c r="R488" i="1"/>
  <c r="S488" i="1"/>
  <c r="T488" i="1"/>
  <c r="U488" i="1"/>
  <c r="V488" i="1" s="1"/>
  <c r="X488" i="1"/>
  <c r="Y488" i="1"/>
  <c r="Z488" i="1"/>
  <c r="AA488" i="1"/>
  <c r="AB488" i="1" s="1"/>
  <c r="AD488" i="1"/>
  <c r="BQ488" i="1"/>
  <c r="AF488" i="1"/>
  <c r="AG488" i="1"/>
  <c r="AH488" i="1" s="1"/>
  <c r="AJ488" i="1"/>
  <c r="AK488" i="1"/>
  <c r="AL488" i="1"/>
  <c r="AM488" i="1"/>
  <c r="AN488" i="1" s="1"/>
  <c r="AP488" i="1"/>
  <c r="AQ488" i="1"/>
  <c r="AR488" i="1"/>
  <c r="AS488" i="1"/>
  <c r="AT488" i="1" s="1"/>
  <c r="AV488" i="1"/>
  <c r="AW488" i="1"/>
  <c r="AY488" i="1"/>
  <c r="BB488" i="1"/>
  <c r="BC488" i="1"/>
  <c r="BD488" i="1"/>
  <c r="BE488" i="1"/>
  <c r="BF488" i="1" s="1"/>
  <c r="AX488" i="1"/>
  <c r="BI488" i="1"/>
  <c r="BJ488" i="1"/>
  <c r="BN488" i="1"/>
  <c r="BO488" i="1"/>
  <c r="BP488" i="1"/>
  <c r="BH488" i="1"/>
  <c r="BK488" i="1" s="1"/>
  <c r="BL488" i="1" s="1"/>
  <c r="T487" i="1"/>
  <c r="CI487" i="1"/>
  <c r="BJ487" i="1"/>
  <c r="BI487" i="1"/>
  <c r="BH487" i="1"/>
  <c r="BK487" i="1" s="1"/>
  <c r="BL487" i="1" s="1"/>
  <c r="BD487" i="1"/>
  <c r="BB487" i="1"/>
  <c r="AY487" i="1"/>
  <c r="AW487" i="1"/>
  <c r="AR487" i="1"/>
  <c r="AP487" i="1"/>
  <c r="AM487" i="1"/>
  <c r="M487" i="1"/>
  <c r="P487" i="1"/>
  <c r="S487" i="1"/>
  <c r="Z487" i="1"/>
  <c r="AE487" i="1"/>
  <c r="AJ487" i="1"/>
  <c r="AL487" i="1"/>
  <c r="AQ487" i="1"/>
  <c r="AS487" i="1"/>
  <c r="AT487" i="1" s="1"/>
  <c r="AV487" i="1"/>
  <c r="AX487" i="1"/>
  <c r="BC487" i="1"/>
  <c r="BE487" i="1"/>
  <c r="BF487" i="1" s="1"/>
  <c r="BN487" i="1"/>
  <c r="BO487" i="1"/>
  <c r="BP487" i="1"/>
  <c r="BQ487" i="1"/>
  <c r="BR487" i="1" s="1"/>
  <c r="BT487" i="1"/>
  <c r="BU487" i="1"/>
  <c r="BV487" i="1"/>
  <c r="BW487" i="1"/>
  <c r="BX487" i="1" s="1"/>
  <c r="BZ487" i="1"/>
  <c r="CA487" i="1"/>
  <c r="CB487" i="1"/>
  <c r="CC487" i="1"/>
  <c r="CD487" i="1" s="1"/>
  <c r="CG487" i="1"/>
  <c r="CJ487" i="1" s="1"/>
  <c r="AK487" i="1"/>
  <c r="AF487" i="1"/>
  <c r="AD487" i="1"/>
  <c r="Y487" i="1"/>
  <c r="N487" i="1"/>
  <c r="O487" i="1" s="1"/>
  <c r="K487" i="1"/>
  <c r="AG487" i="1"/>
  <c r="AH487" i="1" s="1"/>
  <c r="AA487" i="1"/>
  <c r="AB487" i="1" s="1"/>
  <c r="X487" i="1"/>
  <c r="U487" i="1"/>
  <c r="V487" i="1" s="1"/>
  <c r="R487" i="1"/>
  <c r="CC486" i="1"/>
  <c r="Z486" i="1"/>
  <c r="X486" i="1"/>
  <c r="S486" i="1"/>
  <c r="N486" i="1"/>
  <c r="AA486" i="1"/>
  <c r="AB486" i="1" s="1"/>
  <c r="AG486" i="1"/>
  <c r="T486" i="1"/>
  <c r="R486" i="1"/>
  <c r="M486" i="1"/>
  <c r="CI486" i="1"/>
  <c r="AE486" i="1"/>
  <c r="CB486" i="1"/>
  <c r="CA486" i="1"/>
  <c r="BZ486" i="1"/>
  <c r="BW486" i="1"/>
  <c r="BV486" i="1"/>
  <c r="BT486" i="1"/>
  <c r="BQ486" i="1"/>
  <c r="BN486" i="1"/>
  <c r="BJ486" i="1"/>
  <c r="BH486" i="1"/>
  <c r="BK486" i="1" s="1"/>
  <c r="BL486" i="1" s="1"/>
  <c r="AK486" i="1"/>
  <c r="AD486" i="1"/>
  <c r="AY486" i="1"/>
  <c r="Y486" i="1"/>
  <c r="U486" i="1"/>
  <c r="V486" i="1" s="1"/>
  <c r="K486" i="1"/>
  <c r="CG486" i="1"/>
  <c r="CJ486" i="1" s="1"/>
  <c r="BI486" i="1"/>
  <c r="P486" i="1"/>
  <c r="BC486" i="1"/>
  <c r="AW486" i="1"/>
  <c r="AS486" i="1"/>
  <c r="AQ486" i="1"/>
  <c r="BU486" i="1"/>
  <c r="BP486" i="1"/>
  <c r="BO486" i="1"/>
  <c r="BE486" i="1"/>
  <c r="BD486" i="1"/>
  <c r="BB486" i="1"/>
  <c r="AX486" i="1"/>
  <c r="AV486" i="1"/>
  <c r="AR486" i="1"/>
  <c r="AP486" i="1"/>
  <c r="AM486" i="1"/>
  <c r="AL486" i="1"/>
  <c r="AJ486" i="1"/>
  <c r="AF486" i="1"/>
  <c r="BC485" i="1"/>
  <c r="BB485" i="1"/>
  <c r="P485" i="1"/>
  <c r="M485" i="1"/>
  <c r="X485" i="1"/>
  <c r="T485" i="1"/>
  <c r="R485" i="1"/>
  <c r="N485" i="1"/>
  <c r="O485" i="1" s="1"/>
  <c r="AY485" i="1"/>
  <c r="AX485" i="1"/>
  <c r="AW485" i="1"/>
  <c r="AV485" i="1"/>
  <c r="AS485" i="1"/>
  <c r="AR485" i="1"/>
  <c r="AQ485" i="1"/>
  <c r="AP485" i="1"/>
  <c r="AM485" i="1"/>
  <c r="AL485" i="1"/>
  <c r="AK485" i="1"/>
  <c r="AJ485" i="1"/>
  <c r="AG485" i="1"/>
  <c r="AF485" i="1"/>
  <c r="AE485" i="1"/>
  <c r="BD485" i="1"/>
  <c r="K485" i="1"/>
  <c r="Z485" i="1"/>
  <c r="Y485" i="1"/>
  <c r="S485" i="1"/>
  <c r="CI485" i="1"/>
  <c r="CG485" i="1"/>
  <c r="CJ485" i="1" s="1"/>
  <c r="CC485" i="1"/>
  <c r="U485" i="1"/>
  <c r="V485" i="1" s="1"/>
  <c r="CB485" i="1"/>
  <c r="CA485" i="1"/>
  <c r="BZ485" i="1"/>
  <c r="BV485" i="1"/>
  <c r="AA485" i="1"/>
  <c r="AB485" i="1" s="1"/>
  <c r="BU485" i="1"/>
  <c r="BT485" i="1"/>
  <c r="BQ485" i="1"/>
  <c r="BP485" i="1"/>
  <c r="BO485" i="1"/>
  <c r="BN485" i="1"/>
  <c r="BJ485" i="1"/>
  <c r="BI485" i="1"/>
  <c r="BH485" i="1"/>
  <c r="BK485" i="1" s="1"/>
  <c r="BL485" i="1" s="1"/>
  <c r="BE485" i="1"/>
  <c r="BF485" i="1" s="1"/>
  <c r="BW485" i="1"/>
  <c r="BX485" i="1" s="1"/>
  <c r="AD485" i="1"/>
  <c r="X484" i="1"/>
  <c r="CG484" i="1"/>
  <c r="CB484" i="1"/>
  <c r="BV484" i="1"/>
  <c r="BT484" i="1"/>
  <c r="BP484" i="1"/>
  <c r="BN484" i="1"/>
  <c r="BI484" i="1"/>
  <c r="BD484" i="1"/>
  <c r="BB484" i="1"/>
  <c r="AX484" i="1"/>
  <c r="AV484" i="1"/>
  <c r="AR484" i="1"/>
  <c r="AP484" i="1"/>
  <c r="AM484" i="1"/>
  <c r="AK484" i="1"/>
  <c r="AG484" i="1"/>
  <c r="AE484" i="1"/>
  <c r="AA484" i="1"/>
  <c r="Y484" i="1"/>
  <c r="U484" i="1"/>
  <c r="S484" i="1"/>
  <c r="P484" i="1"/>
  <c r="N484" i="1"/>
  <c r="CI484" i="1"/>
  <c r="CC484" i="1"/>
  <c r="CD484" i="1" s="1"/>
  <c r="CA484" i="1"/>
  <c r="BZ484" i="1"/>
  <c r="BW484" i="1"/>
  <c r="BX484" i="1" s="1"/>
  <c r="BU484" i="1"/>
  <c r="BQ484" i="1"/>
  <c r="BR484" i="1" s="1"/>
  <c r="BO484" i="1"/>
  <c r="BJ484" i="1"/>
  <c r="BH484" i="1"/>
  <c r="BK484" i="1" s="1"/>
  <c r="BL484" i="1" s="1"/>
  <c r="BE484" i="1"/>
  <c r="BF484" i="1" s="1"/>
  <c r="BC484" i="1"/>
  <c r="AY484" i="1"/>
  <c r="AZ484" i="1" s="1"/>
  <c r="AW484" i="1"/>
  <c r="AS484" i="1"/>
  <c r="AT484" i="1" s="1"/>
  <c r="AQ484" i="1"/>
  <c r="AL484" i="1"/>
  <c r="AJ484" i="1"/>
  <c r="AF484" i="1"/>
  <c r="AD484" i="1"/>
  <c r="Z484" i="1"/>
  <c r="T484" i="1"/>
  <c r="R484" i="1"/>
  <c r="M484" i="1"/>
  <c r="K484" i="1"/>
  <c r="AK483" i="1"/>
  <c r="AX483" i="1"/>
  <c r="AY483" i="1"/>
  <c r="AZ483" i="1" s="1"/>
  <c r="BB483" i="1"/>
  <c r="BC483" i="1"/>
  <c r="BD483" i="1"/>
  <c r="BO483" i="1"/>
  <c r="BN483" i="1"/>
  <c r="BE483" i="1"/>
  <c r="BF483" i="1" s="1"/>
  <c r="BH483" i="1"/>
  <c r="BK483" i="1" s="1"/>
  <c r="BI483" i="1"/>
  <c r="BJ483" i="1"/>
  <c r="CI483" i="1"/>
  <c r="CG483" i="1"/>
  <c r="CJ483" i="1" s="1"/>
  <c r="CC483" i="1"/>
  <c r="CB483" i="1"/>
  <c r="CA483" i="1"/>
  <c r="BZ483" i="1"/>
  <c r="N483" i="1"/>
  <c r="BW483" i="1"/>
  <c r="BV483" i="1"/>
  <c r="BU483" i="1"/>
  <c r="BT483" i="1"/>
  <c r="BQ483" i="1"/>
  <c r="K483" i="1"/>
  <c r="M483" i="1"/>
  <c r="P483" i="1"/>
  <c r="R483" i="1"/>
  <c r="T483" i="1"/>
  <c r="X483" i="1"/>
  <c r="Z483" i="1"/>
  <c r="AE483" i="1"/>
  <c r="AG483" i="1"/>
  <c r="AR483" i="1"/>
  <c r="AM483" i="1"/>
  <c r="AF483" i="1"/>
  <c r="AD483" i="1"/>
  <c r="AA483" i="1"/>
  <c r="AB483" i="1" s="1"/>
  <c r="Y483" i="1"/>
  <c r="U483" i="1"/>
  <c r="V483" i="1" s="1"/>
  <c r="S483" i="1"/>
  <c r="AJ483" i="1"/>
  <c r="AL483" i="1"/>
  <c r="AP483" i="1"/>
  <c r="AQ483" i="1"/>
  <c r="AS483" i="1"/>
  <c r="AT483" i="1" s="1"/>
  <c r="AV483" i="1"/>
  <c r="AW483" i="1"/>
  <c r="BP483" i="1"/>
  <c r="AX482" i="1"/>
  <c r="AW482" i="1"/>
  <c r="AV482" i="1"/>
  <c r="AS482" i="1"/>
  <c r="AR482" i="1"/>
  <c r="AQ482" i="1"/>
  <c r="BN482" i="1"/>
  <c r="AP482" i="1"/>
  <c r="AM482" i="1"/>
  <c r="AL482" i="1"/>
  <c r="AK482" i="1"/>
  <c r="AJ482" i="1"/>
  <c r="AG482" i="1"/>
  <c r="BU482" i="1"/>
  <c r="AF482" i="1"/>
  <c r="BJ482" i="1"/>
  <c r="BI482" i="1"/>
  <c r="BE482" i="1"/>
  <c r="BD482" i="1"/>
  <c r="BC482" i="1"/>
  <c r="BB482" i="1"/>
  <c r="AY482" i="1"/>
  <c r="AZ482" i="1" s="1"/>
  <c r="BH482" i="1"/>
  <c r="BK482" i="1" s="1"/>
  <c r="BL482" i="1" s="1"/>
  <c r="R482" i="1"/>
  <c r="BT482" i="1"/>
  <c r="AE482" i="1"/>
  <c r="AD482" i="1"/>
  <c r="AA482" i="1"/>
  <c r="Z482" i="1"/>
  <c r="Y482" i="1"/>
  <c r="X482" i="1"/>
  <c r="U482" i="1"/>
  <c r="T482" i="1"/>
  <c r="S482" i="1"/>
  <c r="P482" i="1"/>
  <c r="N482" i="1"/>
  <c r="M482" i="1"/>
  <c r="CI482" i="1"/>
  <c r="CG482" i="1"/>
  <c r="CJ482" i="1" s="1"/>
  <c r="CC482" i="1"/>
  <c r="CB482" i="1"/>
  <c r="CA482" i="1"/>
  <c r="BZ482" i="1"/>
  <c r="BW482" i="1"/>
  <c r="BV482" i="1"/>
  <c r="BQ482" i="1"/>
  <c r="BP482" i="1"/>
  <c r="K482" i="1"/>
  <c r="BO482" i="1"/>
  <c r="BN481" i="1"/>
  <c r="BO481" i="1"/>
  <c r="BQ481" i="1"/>
  <c r="BT481" i="1"/>
  <c r="BU481" i="1"/>
  <c r="BV481" i="1"/>
  <c r="BW481" i="1"/>
  <c r="BX481" i="1" s="1"/>
  <c r="BB481" i="1"/>
  <c r="AY481" i="1"/>
  <c r="AX481" i="1"/>
  <c r="AW481" i="1"/>
  <c r="CI481" i="1"/>
  <c r="AS481" i="1"/>
  <c r="AR481" i="1"/>
  <c r="AQ481" i="1"/>
  <c r="T481" i="1"/>
  <c r="S481" i="1"/>
  <c r="R481" i="1"/>
  <c r="CG481" i="1"/>
  <c r="CJ481" i="1" s="1"/>
  <c r="CC481" i="1"/>
  <c r="CB481" i="1"/>
  <c r="CA481" i="1"/>
  <c r="BZ481" i="1"/>
  <c r="AP481" i="1"/>
  <c r="AM481" i="1"/>
  <c r="AL481" i="1"/>
  <c r="AK481" i="1"/>
  <c r="AJ481" i="1"/>
  <c r="BD481" i="1"/>
  <c r="AG481" i="1"/>
  <c r="AF481" i="1"/>
  <c r="BP481" i="1"/>
  <c r="AE481" i="1"/>
  <c r="AD481" i="1"/>
  <c r="K481" i="1"/>
  <c r="M481" i="1"/>
  <c r="N481" i="1"/>
  <c r="O481" i="1" s="1"/>
  <c r="P481" i="1"/>
  <c r="AA481" i="1"/>
  <c r="U481" i="1"/>
  <c r="V481" i="1" s="1"/>
  <c r="Z481" i="1"/>
  <c r="AV481" i="1"/>
  <c r="Y481" i="1"/>
  <c r="X481" i="1"/>
  <c r="BJ481" i="1"/>
  <c r="BI481" i="1"/>
  <c r="BH481" i="1"/>
  <c r="BK481" i="1" s="1"/>
  <c r="BL481" i="1" s="1"/>
  <c r="BE481" i="1"/>
  <c r="BF481" i="1" s="1"/>
  <c r="BC481" i="1"/>
  <c r="BB480" i="1"/>
  <c r="BD480" i="1"/>
  <c r="BH480" i="1"/>
  <c r="BK480" i="1" s="1"/>
  <c r="BI480" i="1"/>
  <c r="BN480" i="1"/>
  <c r="BO480" i="1"/>
  <c r="BP480" i="1"/>
  <c r="BQ480" i="1"/>
  <c r="BR480" i="1" s="1"/>
  <c r="BT480" i="1"/>
  <c r="BU480" i="1"/>
  <c r="BV480" i="1"/>
  <c r="K480" i="1"/>
  <c r="M480" i="1"/>
  <c r="S480" i="1"/>
  <c r="Y480" i="1"/>
  <c r="Z480" i="1"/>
  <c r="AD480" i="1"/>
  <c r="AF480" i="1"/>
  <c r="AJ480" i="1"/>
  <c r="AL480" i="1"/>
  <c r="AQ480" i="1"/>
  <c r="AR480" i="1"/>
  <c r="AV480" i="1"/>
  <c r="AX480" i="1"/>
  <c r="BC480" i="1"/>
  <c r="U480" i="1"/>
  <c r="BE480" i="1"/>
  <c r="BF480" i="1" s="1"/>
  <c r="BW480" i="1"/>
  <c r="BX480" i="1" s="1"/>
  <c r="BZ480" i="1"/>
  <c r="CA480" i="1"/>
  <c r="CB480" i="1"/>
  <c r="CC480" i="1"/>
  <c r="CD480" i="1" s="1"/>
  <c r="CG480" i="1"/>
  <c r="CI480" i="1"/>
  <c r="BJ480" i="1"/>
  <c r="N480" i="1"/>
  <c r="O480" i="1" s="1"/>
  <c r="P480" i="1"/>
  <c r="R480" i="1"/>
  <c r="T480" i="1"/>
  <c r="X480" i="1"/>
  <c r="AA480" i="1"/>
  <c r="AB480" i="1" s="1"/>
  <c r="AE480" i="1"/>
  <c r="AG480" i="1"/>
  <c r="AH480" i="1" s="1"/>
  <c r="AK480" i="1"/>
  <c r="AM480" i="1"/>
  <c r="AN480" i="1" s="1"/>
  <c r="AP480" i="1"/>
  <c r="AS480" i="1"/>
  <c r="AT480" i="1" s="1"/>
  <c r="AW480" i="1"/>
  <c r="AY480" i="1"/>
  <c r="AZ480" i="1" s="1"/>
  <c r="P479" i="1"/>
  <c r="AY479" i="1"/>
  <c r="AX479" i="1"/>
  <c r="AW479" i="1"/>
  <c r="AV479" i="1"/>
  <c r="BB479" i="1"/>
  <c r="K479" i="1"/>
  <c r="M479" i="1"/>
  <c r="N479" i="1"/>
  <c r="O479" i="1" s="1"/>
  <c r="S479" i="1"/>
  <c r="T479" i="1"/>
  <c r="X479" i="1"/>
  <c r="Y479" i="1"/>
  <c r="AF479" i="1"/>
  <c r="AG479" i="1"/>
  <c r="AH479" i="1" s="1"/>
  <c r="AK479" i="1"/>
  <c r="AL479" i="1"/>
  <c r="AM479" i="1"/>
  <c r="AN479" i="1" s="1"/>
  <c r="AP479" i="1"/>
  <c r="AQ479" i="1"/>
  <c r="AR479" i="1"/>
  <c r="U479" i="1"/>
  <c r="V479" i="1" s="1"/>
  <c r="R479" i="1"/>
  <c r="BT479" i="1"/>
  <c r="CG479" i="1"/>
  <c r="CI479" i="1" s="1"/>
  <c r="CJ479" i="1" s="1"/>
  <c r="CN479" i="1" s="1"/>
  <c r="CQ479" i="1" s="1"/>
  <c r="BO479" i="1"/>
  <c r="CC479" i="1"/>
  <c r="AA479" i="1"/>
  <c r="CB479" i="1"/>
  <c r="CA479" i="1"/>
  <c r="BZ479" i="1"/>
  <c r="BW479" i="1"/>
  <c r="BV479" i="1"/>
  <c r="BU479" i="1"/>
  <c r="BQ479" i="1"/>
  <c r="BP479" i="1"/>
  <c r="AE479" i="1"/>
  <c r="AJ479" i="1"/>
  <c r="BN479" i="1"/>
  <c r="BJ479" i="1"/>
  <c r="AS479" i="1"/>
  <c r="AT479" i="1" s="1"/>
  <c r="BI479" i="1"/>
  <c r="BH479" i="1"/>
  <c r="BK479" i="1" s="1"/>
  <c r="BL479" i="1" s="1"/>
  <c r="BE479" i="1"/>
  <c r="BD479" i="1"/>
  <c r="BC479" i="1"/>
  <c r="Z479" i="1"/>
  <c r="AD479" i="1"/>
  <c r="K478" i="1"/>
  <c r="M478" i="1"/>
  <c r="R478" i="1"/>
  <c r="S478" i="1"/>
  <c r="U478" i="1"/>
  <c r="Y478" i="1"/>
  <c r="AA478" i="1"/>
  <c r="AE478" i="1"/>
  <c r="AF478" i="1"/>
  <c r="AK478" i="1"/>
  <c r="AM478" i="1"/>
  <c r="AQ478" i="1"/>
  <c r="AR478" i="1"/>
  <c r="AV478" i="1"/>
  <c r="AG478" i="1"/>
  <c r="AH478" i="1" s="1"/>
  <c r="BQ478" i="1"/>
  <c r="AJ478" i="1"/>
  <c r="AL478" i="1"/>
  <c r="AP478" i="1"/>
  <c r="AS478" i="1"/>
  <c r="AT478" i="1" s="1"/>
  <c r="AW478" i="1"/>
  <c r="AX478" i="1"/>
  <c r="BB478" i="1"/>
  <c r="BC478" i="1"/>
  <c r="BD478" i="1"/>
  <c r="BE478" i="1"/>
  <c r="BF478" i="1" s="1"/>
  <c r="BH478" i="1"/>
  <c r="BK478" i="1" s="1"/>
  <c r="BI478" i="1"/>
  <c r="BJ478" i="1"/>
  <c r="BN478" i="1"/>
  <c r="BO478" i="1"/>
  <c r="CC478" i="1"/>
  <c r="CB478" i="1"/>
  <c r="AD478" i="1"/>
  <c r="Z478" i="1"/>
  <c r="X478" i="1"/>
  <c r="T478" i="1"/>
  <c r="AY478" i="1"/>
  <c r="AZ478" i="1" s="1"/>
  <c r="P478" i="1"/>
  <c r="N478" i="1"/>
  <c r="O478" i="1" s="1"/>
  <c r="BT478" i="1"/>
  <c r="BU478" i="1"/>
  <c r="CA478" i="1"/>
  <c r="BW478" i="1"/>
  <c r="BZ478" i="1"/>
  <c r="BP478" i="1"/>
  <c r="CG478" i="1"/>
  <c r="CI478" i="1" s="1"/>
  <c r="CJ478" i="1" s="1"/>
  <c r="CN478" i="1" s="1"/>
  <c r="CQ478" i="1" s="1"/>
  <c r="BV478" i="1"/>
  <c r="CA477" i="1"/>
  <c r="BZ477" i="1"/>
  <c r="BV477" i="1"/>
  <c r="BU477" i="1"/>
  <c r="BT477" i="1"/>
  <c r="BQ477" i="1"/>
  <c r="BO477" i="1"/>
  <c r="BI477" i="1"/>
  <c r="BE477" i="1"/>
  <c r="BB477" i="1"/>
  <c r="AY477" i="1"/>
  <c r="AW477" i="1"/>
  <c r="K477" i="1"/>
  <c r="M477" i="1"/>
  <c r="S477" i="1"/>
  <c r="U477" i="1"/>
  <c r="Y477" i="1"/>
  <c r="AA477" i="1"/>
  <c r="AE477" i="1"/>
  <c r="AJ477" i="1"/>
  <c r="AL477" i="1"/>
  <c r="AP477" i="1"/>
  <c r="AR477" i="1"/>
  <c r="AS477" i="1"/>
  <c r="AT477" i="1" s="1"/>
  <c r="AQ477" i="1"/>
  <c r="N477" i="1"/>
  <c r="O477" i="1" s="1"/>
  <c r="P477" i="1"/>
  <c r="R477" i="1"/>
  <c r="T477" i="1"/>
  <c r="X477" i="1"/>
  <c r="Z477" i="1"/>
  <c r="AD477" i="1"/>
  <c r="AF477" i="1"/>
  <c r="AK477" i="1"/>
  <c r="AM477" i="1"/>
  <c r="AN477" i="1" s="1"/>
  <c r="AV477" i="1"/>
  <c r="AX477" i="1"/>
  <c r="BC477" i="1"/>
  <c r="BD477" i="1"/>
  <c r="BH477" i="1"/>
  <c r="BK477" i="1" s="1"/>
  <c r="BJ477" i="1"/>
  <c r="BN477" i="1"/>
  <c r="BP477" i="1"/>
  <c r="BW477" i="1"/>
  <c r="BX477" i="1" s="1"/>
  <c r="AG477" i="1"/>
  <c r="AH477" i="1" s="1"/>
  <c r="CI477" i="1"/>
  <c r="CG477" i="1"/>
  <c r="CJ477" i="1" s="1"/>
  <c r="CC477" i="1"/>
  <c r="CB477" i="1"/>
  <c r="N476" i="1"/>
  <c r="P476" i="1"/>
  <c r="R476" i="1"/>
  <c r="S476" i="1"/>
  <c r="T476" i="1"/>
  <c r="U476" i="1"/>
  <c r="V476" i="1" s="1"/>
  <c r="X476" i="1"/>
  <c r="Y476" i="1"/>
  <c r="Z476" i="1"/>
  <c r="AA476" i="1"/>
  <c r="AB476" i="1" s="1"/>
  <c r="AD476" i="1"/>
  <c r="AE476" i="1"/>
  <c r="CA476" i="1"/>
  <c r="BZ476" i="1"/>
  <c r="BW476" i="1"/>
  <c r="BV476" i="1"/>
  <c r="BU476" i="1"/>
  <c r="BT476" i="1"/>
  <c r="BQ476" i="1"/>
  <c r="BP476" i="1"/>
  <c r="BO476" i="1"/>
  <c r="BN476" i="1"/>
  <c r="BJ476" i="1"/>
  <c r="BI476" i="1"/>
  <c r="BE476" i="1"/>
  <c r="BD476" i="1"/>
  <c r="BC476" i="1"/>
  <c r="K476" i="1"/>
  <c r="M476" i="1"/>
  <c r="AX476" i="1"/>
  <c r="AW476" i="1"/>
  <c r="AV476" i="1"/>
  <c r="AS476" i="1"/>
  <c r="AR476" i="1"/>
  <c r="AQ476" i="1"/>
  <c r="AP476" i="1"/>
  <c r="AM476" i="1"/>
  <c r="BB476" i="1"/>
  <c r="AL476" i="1"/>
  <c r="AK476" i="1"/>
  <c r="AJ476" i="1"/>
  <c r="AG476" i="1"/>
  <c r="AF476" i="1"/>
  <c r="AY476" i="1"/>
  <c r="AZ476" i="1" s="1"/>
  <c r="BH476" i="1"/>
  <c r="BK476" i="1" s="1"/>
  <c r="BL476" i="1" s="1"/>
  <c r="CI476" i="1"/>
  <c r="CG476" i="1"/>
  <c r="CJ476" i="1" s="1"/>
  <c r="CC476" i="1"/>
  <c r="CB476" i="1"/>
  <c r="CG475" i="1"/>
  <c r="CC475" i="1"/>
  <c r="CB475" i="1"/>
  <c r="CA475" i="1"/>
  <c r="BZ475" i="1"/>
  <c r="BW475" i="1"/>
  <c r="BV475" i="1"/>
  <c r="BU475" i="1"/>
  <c r="BT475" i="1"/>
  <c r="BP475" i="1"/>
  <c r="BO475" i="1"/>
  <c r="BN475" i="1"/>
  <c r="BJ475" i="1"/>
  <c r="BH475" i="1"/>
  <c r="BK475" i="1" s="1"/>
  <c r="BL475" i="1" s="1"/>
  <c r="BE475" i="1"/>
  <c r="BC475" i="1"/>
  <c r="AY475" i="1"/>
  <c r="AV475" i="1"/>
  <c r="BI475" i="1"/>
  <c r="AX475" i="1"/>
  <c r="AW475" i="1"/>
  <c r="AR475" i="1"/>
  <c r="AQ475" i="1"/>
  <c r="AM475" i="1"/>
  <c r="AK475" i="1"/>
  <c r="AG475" i="1"/>
  <c r="AF475" i="1"/>
  <c r="AE475" i="1"/>
  <c r="AA475" i="1"/>
  <c r="Y475" i="1"/>
  <c r="U475" i="1"/>
  <c r="S475" i="1"/>
  <c r="AP475" i="1"/>
  <c r="AL475" i="1"/>
  <c r="AJ475" i="1"/>
  <c r="AD475" i="1"/>
  <c r="Z475" i="1"/>
  <c r="BD475" i="1"/>
  <c r="T475" i="1"/>
  <c r="R475" i="1"/>
  <c r="P475" i="1"/>
  <c r="N475" i="1"/>
  <c r="BQ475" i="1"/>
  <c r="BR475" i="1" s="1"/>
  <c r="M475" i="1"/>
  <c r="K475" i="1"/>
  <c r="AS475" i="1"/>
  <c r="AT475" i="1" s="1"/>
  <c r="BB475" i="1"/>
  <c r="CI475" i="1"/>
  <c r="X475" i="1"/>
  <c r="CG474" i="1"/>
  <c r="CC474" i="1"/>
  <c r="CB474" i="1"/>
  <c r="CA474" i="1"/>
  <c r="BZ474" i="1"/>
  <c r="BW474" i="1"/>
  <c r="BV474" i="1"/>
  <c r="BU474" i="1"/>
  <c r="BP474" i="1"/>
  <c r="BN474" i="1"/>
  <c r="BH474" i="1"/>
  <c r="BK474" i="1" s="1"/>
  <c r="BE474" i="1"/>
  <c r="BC474" i="1"/>
  <c r="AY474" i="1"/>
  <c r="AX474" i="1"/>
  <c r="AS474" i="1"/>
  <c r="AP474" i="1"/>
  <c r="AL474" i="1"/>
  <c r="AE474" i="1"/>
  <c r="Y474" i="1"/>
  <c r="S474" i="1"/>
  <c r="P474" i="1"/>
  <c r="M474" i="1"/>
  <c r="R474" i="1"/>
  <c r="Z474" i="1"/>
  <c r="AF474" i="1"/>
  <c r="AK474" i="1"/>
  <c r="AR474" i="1"/>
  <c r="AW474" i="1"/>
  <c r="BB474" i="1"/>
  <c r="BD474" i="1"/>
  <c r="BI474" i="1"/>
  <c r="BJ474" i="1"/>
  <c r="BO474" i="1"/>
  <c r="BQ474" i="1"/>
  <c r="BR474" i="1" s="1"/>
  <c r="BT474" i="1"/>
  <c r="CI474" i="1"/>
  <c r="AV474" i="1"/>
  <c r="AQ474" i="1"/>
  <c r="AM474" i="1"/>
  <c r="AN474" i="1" s="1"/>
  <c r="AJ474" i="1"/>
  <c r="AG474" i="1"/>
  <c r="AH474" i="1" s="1"/>
  <c r="AD474" i="1"/>
  <c r="AA474" i="1"/>
  <c r="AB474" i="1" s="1"/>
  <c r="X474" i="1"/>
  <c r="U474" i="1"/>
  <c r="T474" i="1"/>
  <c r="N474" i="1"/>
  <c r="O474" i="1" s="1"/>
  <c r="K474" i="1"/>
  <c r="K473" i="1"/>
  <c r="CI473" i="1"/>
  <c r="CG473" i="1"/>
  <c r="CJ473" i="1" s="1"/>
  <c r="CC473" i="1"/>
  <c r="CB473" i="1"/>
  <c r="CA473" i="1"/>
  <c r="BZ473" i="1"/>
  <c r="BW473" i="1"/>
  <c r="BV473" i="1"/>
  <c r="BU473" i="1"/>
  <c r="BT473" i="1"/>
  <c r="BQ473" i="1"/>
  <c r="BP473" i="1"/>
  <c r="BO473" i="1"/>
  <c r="BN473" i="1"/>
  <c r="BJ473" i="1"/>
  <c r="BI473" i="1"/>
  <c r="BH473" i="1"/>
  <c r="BK473" i="1" s="1"/>
  <c r="BL473" i="1" s="1"/>
  <c r="BE473" i="1"/>
  <c r="BD473" i="1"/>
  <c r="BC473" i="1"/>
  <c r="BB473" i="1"/>
  <c r="AY473" i="1"/>
  <c r="AX473" i="1"/>
  <c r="AW473" i="1"/>
  <c r="AV473" i="1"/>
  <c r="AS473" i="1"/>
  <c r="AR473" i="1"/>
  <c r="AQ473" i="1"/>
  <c r="AP473" i="1"/>
  <c r="AM473" i="1"/>
  <c r="AL473" i="1"/>
  <c r="AK473" i="1"/>
  <c r="AJ473" i="1"/>
  <c r="AG473" i="1"/>
  <c r="AF473" i="1"/>
  <c r="AD473" i="1"/>
  <c r="AA473" i="1"/>
  <c r="Z473" i="1"/>
  <c r="Y473" i="1"/>
  <c r="U473" i="1"/>
  <c r="T473" i="1"/>
  <c r="M473" i="1"/>
  <c r="AE473" i="1"/>
  <c r="X473" i="1"/>
  <c r="S473" i="1"/>
  <c r="R473" i="1"/>
  <c r="P473" i="1"/>
  <c r="N473" i="1"/>
  <c r="O473" i="1" s="1"/>
  <c r="AQ472" i="1"/>
  <c r="AM472" i="1"/>
  <c r="AK472" i="1"/>
  <c r="AF472" i="1"/>
  <c r="AD472" i="1"/>
  <c r="Z472" i="1"/>
  <c r="AY472" i="1"/>
  <c r="U472" i="1"/>
  <c r="S472" i="1"/>
  <c r="M472" i="1"/>
  <c r="K472" i="1"/>
  <c r="N472" i="1"/>
  <c r="O472" i="1" s="1"/>
  <c r="P472" i="1"/>
  <c r="R472" i="1"/>
  <c r="T472" i="1"/>
  <c r="X472" i="1"/>
  <c r="Y472" i="1"/>
  <c r="AA472" i="1"/>
  <c r="AB472" i="1" s="1"/>
  <c r="AE472" i="1"/>
  <c r="AG472" i="1"/>
  <c r="AH472" i="1" s="1"/>
  <c r="AJ472" i="1"/>
  <c r="AL472" i="1"/>
  <c r="AP472" i="1"/>
  <c r="AR472" i="1"/>
  <c r="AV472" i="1"/>
  <c r="AW472" i="1"/>
  <c r="BB472" i="1"/>
  <c r="BD472" i="1"/>
  <c r="BH472" i="1"/>
  <c r="BK472" i="1" s="1"/>
  <c r="BJ472" i="1"/>
  <c r="BI472" i="1"/>
  <c r="BE472" i="1"/>
  <c r="BF472" i="1" s="1"/>
  <c r="BC472" i="1"/>
  <c r="AX472" i="1"/>
  <c r="AS472" i="1"/>
  <c r="AT472" i="1" s="1"/>
  <c r="CG472" i="1"/>
  <c r="CI472" i="1" s="1"/>
  <c r="CJ472" i="1" s="1"/>
  <c r="CC472" i="1"/>
  <c r="CB472" i="1"/>
  <c r="CA472" i="1"/>
  <c r="BZ472" i="1"/>
  <c r="BW472" i="1"/>
  <c r="BV472" i="1"/>
  <c r="BU472" i="1"/>
  <c r="BT472" i="1"/>
  <c r="BP472" i="1"/>
  <c r="BO472" i="1"/>
  <c r="BN472" i="1"/>
  <c r="BQ472" i="1"/>
  <c r="BR472" i="1" s="1"/>
  <c r="CG471" i="1"/>
  <c r="CC471" i="1"/>
  <c r="Y471" i="1"/>
  <c r="X471" i="1"/>
  <c r="U471" i="1"/>
  <c r="T471" i="1"/>
  <c r="S471" i="1"/>
  <c r="R471" i="1"/>
  <c r="P471" i="1"/>
  <c r="N471" i="1"/>
  <c r="M471" i="1"/>
  <c r="K471" i="1"/>
  <c r="CI471" i="1"/>
  <c r="AJ471" i="1"/>
  <c r="BQ471" i="1"/>
  <c r="BP471" i="1"/>
  <c r="BO471" i="1"/>
  <c r="BN471" i="1"/>
  <c r="BJ471" i="1"/>
  <c r="BI471" i="1"/>
  <c r="BH471" i="1"/>
  <c r="BK471" i="1" s="1"/>
  <c r="BL471" i="1" s="1"/>
  <c r="BE471" i="1"/>
  <c r="BD471" i="1"/>
  <c r="BC471" i="1"/>
  <c r="BB471" i="1"/>
  <c r="AY471" i="1"/>
  <c r="AX471" i="1"/>
  <c r="AW471" i="1"/>
  <c r="AV471" i="1"/>
  <c r="BT471" i="1"/>
  <c r="BU471" i="1"/>
  <c r="BV471" i="1"/>
  <c r="BW471" i="1"/>
  <c r="BX471" i="1" s="1"/>
  <c r="BZ471" i="1"/>
  <c r="CA471" i="1"/>
  <c r="CB471" i="1"/>
  <c r="AS471" i="1"/>
  <c r="AR471" i="1"/>
  <c r="AQ471" i="1"/>
  <c r="AP471" i="1"/>
  <c r="AM471" i="1"/>
  <c r="AL471" i="1"/>
  <c r="AK471" i="1"/>
  <c r="AG471" i="1"/>
  <c r="AF471" i="1"/>
  <c r="AE471" i="1"/>
  <c r="AD471" i="1"/>
  <c r="AA471" i="1"/>
  <c r="Z471" i="1"/>
  <c r="P470" i="1"/>
  <c r="N470" i="1"/>
  <c r="M470" i="1"/>
  <c r="K470" i="1"/>
  <c r="CI470" i="1"/>
  <c r="R470" i="1"/>
  <c r="AS470" i="1"/>
  <c r="AR470" i="1"/>
  <c r="AQ470" i="1"/>
  <c r="AP470" i="1"/>
  <c r="AM470" i="1"/>
  <c r="AL470" i="1"/>
  <c r="AK470" i="1"/>
  <c r="AJ470" i="1"/>
  <c r="AG470" i="1"/>
  <c r="AF470" i="1"/>
  <c r="AE470" i="1"/>
  <c r="BI470" i="1"/>
  <c r="AD470" i="1"/>
  <c r="AA470" i="1"/>
  <c r="Z470" i="1"/>
  <c r="Y470" i="1"/>
  <c r="X470" i="1"/>
  <c r="U470" i="1"/>
  <c r="T470" i="1"/>
  <c r="S470" i="1"/>
  <c r="AV470" i="1"/>
  <c r="AW470" i="1"/>
  <c r="AX470" i="1"/>
  <c r="AY470" i="1"/>
  <c r="AZ470" i="1" s="1"/>
  <c r="BB470" i="1"/>
  <c r="BC470" i="1"/>
  <c r="BD470" i="1"/>
  <c r="BE470" i="1"/>
  <c r="BF470" i="1" s="1"/>
  <c r="BH470" i="1"/>
  <c r="BK470" i="1" s="1"/>
  <c r="BJ470" i="1"/>
  <c r="BN470" i="1"/>
  <c r="BO470" i="1"/>
  <c r="BP470" i="1"/>
  <c r="BQ470" i="1"/>
  <c r="BR470" i="1" s="1"/>
  <c r="BT470" i="1"/>
  <c r="BU470" i="1"/>
  <c r="BV470" i="1"/>
  <c r="BW470" i="1"/>
  <c r="BX470" i="1" s="1"/>
  <c r="BZ470" i="1"/>
  <c r="CA470" i="1"/>
  <c r="CB470" i="1"/>
  <c r="CC470" i="1"/>
  <c r="CD470" i="1" s="1"/>
  <c r="CG470" i="1"/>
  <c r="CJ470" i="1" s="1"/>
  <c r="AS469" i="1"/>
  <c r="AR469" i="1"/>
  <c r="AP469" i="1"/>
  <c r="AL469" i="1"/>
  <c r="AJ469" i="1"/>
  <c r="AF469" i="1"/>
  <c r="AE469" i="1"/>
  <c r="AA469" i="1"/>
  <c r="X469" i="1"/>
  <c r="N469" i="1"/>
  <c r="P469" i="1"/>
  <c r="AQ469" i="1"/>
  <c r="S469" i="1"/>
  <c r="AM469" i="1"/>
  <c r="AN469" i="1" s="1"/>
  <c r="AK469" i="1"/>
  <c r="AG469" i="1"/>
  <c r="AH469" i="1" s="1"/>
  <c r="AD469" i="1"/>
  <c r="Z469" i="1"/>
  <c r="Y469" i="1"/>
  <c r="U469" i="1"/>
  <c r="T469" i="1"/>
  <c r="R469" i="1"/>
  <c r="M469" i="1"/>
  <c r="K469" i="1"/>
  <c r="BD469" i="1"/>
  <c r="CI469" i="1"/>
  <c r="CG469" i="1"/>
  <c r="CJ469" i="1" s="1"/>
  <c r="CC469" i="1"/>
  <c r="CB469" i="1"/>
  <c r="CA469" i="1"/>
  <c r="BZ469" i="1"/>
  <c r="BW469" i="1"/>
  <c r="BV469" i="1"/>
  <c r="BU469" i="1"/>
  <c r="BT469" i="1"/>
  <c r="BQ469" i="1"/>
  <c r="BP469" i="1"/>
  <c r="BO469" i="1"/>
  <c r="BN469" i="1"/>
  <c r="BJ469" i="1"/>
  <c r="BI469" i="1"/>
  <c r="BH469" i="1"/>
  <c r="BK469" i="1" s="1"/>
  <c r="BL469" i="1" s="1"/>
  <c r="BE469" i="1"/>
  <c r="BF469" i="1" s="1"/>
  <c r="BC469" i="1"/>
  <c r="BB469" i="1"/>
  <c r="AY469" i="1"/>
  <c r="AX469" i="1"/>
  <c r="AW469" i="1"/>
  <c r="AV469" i="1"/>
  <c r="CB468" i="1"/>
  <c r="CA468" i="1"/>
  <c r="BZ468" i="1"/>
  <c r="BW468" i="1"/>
  <c r="BV468" i="1"/>
  <c r="N468" i="1"/>
  <c r="BU468" i="1"/>
  <c r="BT468" i="1"/>
  <c r="BQ468" i="1"/>
  <c r="BP468" i="1"/>
  <c r="BN468" i="1"/>
  <c r="BJ468" i="1"/>
  <c r="BH468" i="1"/>
  <c r="BK468" i="1" s="1"/>
  <c r="BL468" i="1" s="1"/>
  <c r="K468" i="1"/>
  <c r="P468" i="1"/>
  <c r="S468" i="1"/>
  <c r="U468" i="1"/>
  <c r="Y468" i="1"/>
  <c r="AX468" i="1"/>
  <c r="AA468" i="1"/>
  <c r="AE468" i="1"/>
  <c r="AG468" i="1"/>
  <c r="BE468" i="1"/>
  <c r="BO468" i="1"/>
  <c r="BI468" i="1"/>
  <c r="M468" i="1"/>
  <c r="R468" i="1"/>
  <c r="T468" i="1"/>
  <c r="X468" i="1"/>
  <c r="Z468" i="1"/>
  <c r="AD468" i="1"/>
  <c r="CG468" i="1"/>
  <c r="AF468" i="1"/>
  <c r="AJ468" i="1"/>
  <c r="AL468" i="1"/>
  <c r="AP468" i="1"/>
  <c r="AR468" i="1"/>
  <c r="AW468" i="1"/>
  <c r="AY468" i="1"/>
  <c r="AZ468" i="1" s="1"/>
  <c r="BD468" i="1"/>
  <c r="BB468" i="1"/>
  <c r="AV468" i="1"/>
  <c r="AS468" i="1"/>
  <c r="AT468" i="1" s="1"/>
  <c r="AQ468" i="1"/>
  <c r="CI468" i="1"/>
  <c r="CC468" i="1"/>
  <c r="CD468" i="1" s="1"/>
  <c r="AM468" i="1"/>
  <c r="AN468" i="1" s="1"/>
  <c r="AK468" i="1"/>
  <c r="BC468" i="1"/>
  <c r="K467" i="1"/>
  <c r="M467" i="1"/>
  <c r="S467" i="1"/>
  <c r="T467" i="1"/>
  <c r="X467" i="1"/>
  <c r="Z467" i="1"/>
  <c r="AD467" i="1"/>
  <c r="AF467" i="1"/>
  <c r="AJ467" i="1"/>
  <c r="AM467" i="1"/>
  <c r="AP467" i="1"/>
  <c r="AR467" i="1"/>
  <c r="AW467" i="1"/>
  <c r="CI467" i="1"/>
  <c r="AS467" i="1"/>
  <c r="AT467" i="1" s="1"/>
  <c r="CG467" i="1"/>
  <c r="CJ467" i="1" s="1"/>
  <c r="CC467" i="1"/>
  <c r="CB467" i="1"/>
  <c r="CA467" i="1"/>
  <c r="BZ467" i="1"/>
  <c r="BW467" i="1"/>
  <c r="BV467" i="1"/>
  <c r="BU467" i="1"/>
  <c r="BT467" i="1"/>
  <c r="BQ467" i="1"/>
  <c r="BP467" i="1"/>
  <c r="BO467" i="1"/>
  <c r="BN467" i="1"/>
  <c r="BJ467" i="1"/>
  <c r="BI467" i="1"/>
  <c r="BH467" i="1"/>
  <c r="BK467" i="1" s="1"/>
  <c r="BL467" i="1" s="1"/>
  <c r="BE467" i="1"/>
  <c r="BD467" i="1"/>
  <c r="BC467" i="1"/>
  <c r="BB467" i="1"/>
  <c r="AY467" i="1"/>
  <c r="AX467" i="1"/>
  <c r="AV467" i="1"/>
  <c r="AQ467" i="1"/>
  <c r="AL467" i="1"/>
  <c r="AK467" i="1"/>
  <c r="AG467" i="1"/>
  <c r="AH467" i="1" s="1"/>
  <c r="AE467" i="1"/>
  <c r="AA467" i="1"/>
  <c r="AB467" i="1" s="1"/>
  <c r="Y467" i="1"/>
  <c r="U467" i="1"/>
  <c r="V467" i="1" s="1"/>
  <c r="R467" i="1"/>
  <c r="P467" i="1"/>
  <c r="N467" i="1"/>
  <c r="O467" i="1" s="1"/>
  <c r="AJ466" i="1"/>
  <c r="AV466" i="1"/>
  <c r="AR466" i="1"/>
  <c r="AQ466" i="1"/>
  <c r="AP466" i="1"/>
  <c r="AM466" i="1"/>
  <c r="AL466" i="1"/>
  <c r="AK466" i="1"/>
  <c r="CB466" i="1"/>
  <c r="AG466" i="1"/>
  <c r="AF466" i="1"/>
  <c r="AE466" i="1"/>
  <c r="AD466" i="1"/>
  <c r="AA466" i="1"/>
  <c r="Z466" i="1"/>
  <c r="Y466" i="1"/>
  <c r="X466" i="1"/>
  <c r="U466" i="1"/>
  <c r="T466" i="1"/>
  <c r="R466" i="1"/>
  <c r="P466" i="1"/>
  <c r="N466" i="1"/>
  <c r="M466" i="1"/>
  <c r="K466" i="1"/>
  <c r="S466" i="1"/>
  <c r="AS466" i="1"/>
  <c r="AT466" i="1" s="1"/>
  <c r="CA466" i="1"/>
  <c r="BZ466" i="1"/>
  <c r="BW466" i="1"/>
  <c r="BV466" i="1"/>
  <c r="BU466" i="1"/>
  <c r="BE466" i="1"/>
  <c r="BT466" i="1"/>
  <c r="BQ466" i="1"/>
  <c r="BP466" i="1"/>
  <c r="BO466" i="1"/>
  <c r="BN466" i="1"/>
  <c r="BJ466" i="1"/>
  <c r="BI466" i="1"/>
  <c r="BH466" i="1"/>
  <c r="BK466" i="1" s="1"/>
  <c r="BL466" i="1" s="1"/>
  <c r="BD466" i="1"/>
  <c r="BC466" i="1"/>
  <c r="BB466" i="1"/>
  <c r="AY466" i="1"/>
  <c r="AX466" i="1"/>
  <c r="AW466" i="1"/>
  <c r="CI466" i="1"/>
  <c r="CG466" i="1"/>
  <c r="CJ466" i="1" s="1"/>
  <c r="CC466" i="1"/>
  <c r="CD466" i="1" s="1"/>
  <c r="AF465" i="1"/>
  <c r="CI465" i="1"/>
  <c r="CG465" i="1"/>
  <c r="CJ465" i="1" s="1"/>
  <c r="CC465" i="1"/>
  <c r="CB465" i="1"/>
  <c r="BB465" i="1"/>
  <c r="CA465" i="1"/>
  <c r="BZ465" i="1"/>
  <c r="BW465" i="1"/>
  <c r="BV465" i="1"/>
  <c r="BT465" i="1"/>
  <c r="BQ465" i="1"/>
  <c r="BP465" i="1"/>
  <c r="BO465" i="1"/>
  <c r="BN465" i="1"/>
  <c r="BJ465" i="1"/>
  <c r="BI465" i="1"/>
  <c r="BH465" i="1"/>
  <c r="BK465" i="1" s="1"/>
  <c r="BL465" i="1" s="1"/>
  <c r="BE465" i="1"/>
  <c r="BD465" i="1"/>
  <c r="BC465" i="1"/>
  <c r="AE465" i="1"/>
  <c r="M465" i="1"/>
  <c r="N465" i="1"/>
  <c r="O465" i="1" s="1"/>
  <c r="BU465" i="1"/>
  <c r="AG465" i="1"/>
  <c r="AH465" i="1" s="1"/>
  <c r="AJ465" i="1"/>
  <c r="AK465" i="1"/>
  <c r="AL465" i="1"/>
  <c r="AM465" i="1"/>
  <c r="AN465" i="1" s="1"/>
  <c r="AP465" i="1"/>
  <c r="AQ465" i="1"/>
  <c r="AR465" i="1"/>
  <c r="AS465" i="1"/>
  <c r="AT465" i="1" s="1"/>
  <c r="AV465" i="1"/>
  <c r="AW465" i="1"/>
  <c r="AX465" i="1"/>
  <c r="AY465" i="1"/>
  <c r="AZ465" i="1" s="1"/>
  <c r="K465" i="1"/>
  <c r="P465" i="1"/>
  <c r="R465" i="1"/>
  <c r="S465" i="1"/>
  <c r="T465" i="1"/>
  <c r="U465" i="1"/>
  <c r="V465" i="1" s="1"/>
  <c r="X465" i="1"/>
  <c r="Y465" i="1"/>
  <c r="Z465" i="1"/>
  <c r="AA465" i="1"/>
  <c r="AB465" i="1" s="1"/>
  <c r="AD465" i="1"/>
  <c r="K464" i="1"/>
  <c r="M464" i="1"/>
  <c r="N464" i="1"/>
  <c r="O464" i="1" s="1"/>
  <c r="P464" i="1"/>
  <c r="R464" i="1"/>
  <c r="S464" i="1"/>
  <c r="T464" i="1"/>
  <c r="U464" i="1"/>
  <c r="V464" i="1" s="1"/>
  <c r="X464" i="1"/>
  <c r="Y464" i="1"/>
  <c r="Z464" i="1"/>
  <c r="AA464" i="1"/>
  <c r="AB464" i="1" s="1"/>
  <c r="AD464" i="1"/>
  <c r="AE464" i="1"/>
  <c r="AF464" i="1"/>
  <c r="AG464" i="1"/>
  <c r="AH464" i="1" s="1"/>
  <c r="AJ464" i="1"/>
  <c r="AK464" i="1"/>
  <c r="AL464" i="1"/>
  <c r="AM464" i="1"/>
  <c r="AN464" i="1" s="1"/>
  <c r="CB464" i="1"/>
  <c r="CI464" i="1"/>
  <c r="CC464" i="1"/>
  <c r="CD464" i="1" s="1"/>
  <c r="CG464" i="1"/>
  <c r="CJ464" i="1" s="1"/>
  <c r="BZ464" i="1"/>
  <c r="BW464" i="1"/>
  <c r="BV464" i="1"/>
  <c r="BU464" i="1"/>
  <c r="BT464" i="1"/>
  <c r="BQ464" i="1"/>
  <c r="BC464" i="1"/>
  <c r="BP464" i="1"/>
  <c r="BO464" i="1"/>
  <c r="BN464" i="1"/>
  <c r="BJ464" i="1"/>
  <c r="BI464" i="1"/>
  <c r="BH464" i="1"/>
  <c r="BK464" i="1" s="1"/>
  <c r="BL464" i="1" s="1"/>
  <c r="BE464" i="1"/>
  <c r="BD464" i="1"/>
  <c r="BB464" i="1"/>
  <c r="AY464" i="1"/>
  <c r="AX464" i="1"/>
  <c r="AW464" i="1"/>
  <c r="AV464" i="1"/>
  <c r="AS464" i="1"/>
  <c r="AR464" i="1"/>
  <c r="AQ464" i="1"/>
  <c r="AP464" i="1"/>
  <c r="CA464" i="1"/>
  <c r="U463" i="1"/>
  <c r="N463" i="1"/>
  <c r="P463" i="1"/>
  <c r="R463" i="1"/>
  <c r="S463" i="1"/>
  <c r="T463" i="1"/>
  <c r="AX463" i="1"/>
  <c r="Y463" i="1"/>
  <c r="Z463" i="1"/>
  <c r="AA463" i="1"/>
  <c r="AB463" i="1" s="1"/>
  <c r="AL463" i="1"/>
  <c r="AM463" i="1"/>
  <c r="AN463" i="1" s="1"/>
  <c r="CB463" i="1"/>
  <c r="AP463" i="1"/>
  <c r="AY463" i="1"/>
  <c r="AZ463" i="1" s="1"/>
  <c r="AW463" i="1"/>
  <c r="AQ463" i="1"/>
  <c r="AR463" i="1"/>
  <c r="AS463" i="1"/>
  <c r="AT463" i="1" s="1"/>
  <c r="AE463" i="1"/>
  <c r="AF463" i="1"/>
  <c r="AG463" i="1"/>
  <c r="AH463" i="1" s="1"/>
  <c r="AJ463" i="1"/>
  <c r="AK463" i="1"/>
  <c r="AV463" i="1"/>
  <c r="K463" i="1"/>
  <c r="M463" i="1"/>
  <c r="BB463" i="1"/>
  <c r="BC463" i="1"/>
  <c r="BD463" i="1"/>
  <c r="BE463" i="1"/>
  <c r="BF463" i="1" s="1"/>
  <c r="BH463" i="1"/>
  <c r="BK463" i="1" s="1"/>
  <c r="BI463" i="1"/>
  <c r="BJ463" i="1"/>
  <c r="BN463" i="1"/>
  <c r="BO463" i="1"/>
  <c r="BP463" i="1"/>
  <c r="BQ463" i="1"/>
  <c r="BR463" i="1" s="1"/>
  <c r="BT463" i="1"/>
  <c r="BU463" i="1"/>
  <c r="AD463" i="1"/>
  <c r="BV463" i="1"/>
  <c r="BW463" i="1"/>
  <c r="BX463" i="1" s="1"/>
  <c r="X463" i="1"/>
  <c r="BZ463" i="1"/>
  <c r="CA463" i="1"/>
  <c r="CG463" i="1"/>
  <c r="CI463" i="1" s="1"/>
  <c r="CJ463" i="1" s="1"/>
  <c r="CN463" i="1" s="1"/>
  <c r="CQ463" i="1" s="1"/>
  <c r="CC463" i="1"/>
  <c r="CD463" i="1" s="1"/>
  <c r="AE462" i="1"/>
  <c r="AD462" i="1"/>
  <c r="AA462" i="1"/>
  <c r="Z462" i="1"/>
  <c r="Y462" i="1"/>
  <c r="X462" i="1"/>
  <c r="U462" i="1"/>
  <c r="T462" i="1"/>
  <c r="S462" i="1"/>
  <c r="R462" i="1"/>
  <c r="P462" i="1"/>
  <c r="N462" i="1"/>
  <c r="K462" i="1"/>
  <c r="BT462" i="1"/>
  <c r="BU462" i="1"/>
  <c r="BV462" i="1"/>
  <c r="BW462" i="1"/>
  <c r="BX462" i="1" s="1"/>
  <c r="M462" i="1"/>
  <c r="CI462" i="1"/>
  <c r="BP462" i="1"/>
  <c r="BO462" i="1"/>
  <c r="BN462" i="1"/>
  <c r="BJ462" i="1"/>
  <c r="BI462" i="1"/>
  <c r="CG462" i="1"/>
  <c r="CJ462" i="1" s="1"/>
  <c r="BE462" i="1"/>
  <c r="BD462" i="1"/>
  <c r="BC462" i="1"/>
  <c r="BQ462" i="1"/>
  <c r="BR462" i="1" s="1"/>
  <c r="BB462" i="1"/>
  <c r="AY462" i="1"/>
  <c r="AX462" i="1"/>
  <c r="AW462" i="1"/>
  <c r="AV462" i="1"/>
  <c r="AS462" i="1"/>
  <c r="AR462" i="1"/>
  <c r="BH462" i="1"/>
  <c r="BK462" i="1" s="1"/>
  <c r="BL462" i="1" s="1"/>
  <c r="AP462" i="1"/>
  <c r="AM462" i="1"/>
  <c r="AL462" i="1"/>
  <c r="AK462" i="1"/>
  <c r="AJ462" i="1"/>
  <c r="AG462" i="1"/>
  <c r="AF462" i="1"/>
  <c r="CC462" i="1"/>
  <c r="CB462" i="1"/>
  <c r="CA462" i="1"/>
  <c r="BZ462" i="1"/>
  <c r="AQ462" i="1"/>
  <c r="K461" i="1"/>
  <c r="N461" i="1"/>
  <c r="P461" i="1"/>
  <c r="R461" i="1"/>
  <c r="S461" i="1"/>
  <c r="T461" i="1"/>
  <c r="X461" i="1"/>
  <c r="Z461" i="1"/>
  <c r="AD461" i="1"/>
  <c r="AF461" i="1"/>
  <c r="AG461" i="1"/>
  <c r="AH461" i="1" s="1"/>
  <c r="AJ461" i="1"/>
  <c r="AL461" i="1"/>
  <c r="AP461" i="1"/>
  <c r="AR461" i="1"/>
  <c r="AV461" i="1"/>
  <c r="BC461" i="1"/>
  <c r="BD461" i="1"/>
  <c r="BI461" i="1"/>
  <c r="BO461" i="1"/>
  <c r="BU461" i="1"/>
  <c r="BW461" i="1"/>
  <c r="CA461" i="1"/>
  <c r="CC461" i="1"/>
  <c r="CI461" i="1"/>
  <c r="AX461" i="1"/>
  <c r="AA461" i="1"/>
  <c r="AB461" i="1" s="1"/>
  <c r="AE461" i="1"/>
  <c r="AK461" i="1"/>
  <c r="AM461" i="1"/>
  <c r="AN461" i="1" s="1"/>
  <c r="AQ461" i="1"/>
  <c r="AS461" i="1"/>
  <c r="AT461" i="1" s="1"/>
  <c r="AW461" i="1"/>
  <c r="AY461" i="1"/>
  <c r="AZ461" i="1" s="1"/>
  <c r="BB461" i="1"/>
  <c r="BE461" i="1"/>
  <c r="BF461" i="1" s="1"/>
  <c r="BH461" i="1"/>
  <c r="BK461" i="1" s="1"/>
  <c r="BJ461" i="1"/>
  <c r="BN461" i="1"/>
  <c r="BP461" i="1"/>
  <c r="BQ461" i="1"/>
  <c r="BR461" i="1" s="1"/>
  <c r="BT461" i="1"/>
  <c r="BV461" i="1"/>
  <c r="BZ461" i="1"/>
  <c r="CB461" i="1"/>
  <c r="CG461" i="1"/>
  <c r="CJ461" i="1" s="1"/>
  <c r="Y461" i="1"/>
  <c r="U461" i="1"/>
  <c r="V461" i="1" s="1"/>
  <c r="M461" i="1"/>
  <c r="AM460" i="1"/>
  <c r="AP460" i="1"/>
  <c r="AR460" i="1"/>
  <c r="AV460" i="1"/>
  <c r="AY460" i="1"/>
  <c r="BB460" i="1"/>
  <c r="BD460" i="1"/>
  <c r="BH460" i="1"/>
  <c r="BK460" i="1" s="1"/>
  <c r="BI460" i="1"/>
  <c r="BJ460" i="1"/>
  <c r="BN460" i="1"/>
  <c r="T460" i="1"/>
  <c r="BO460" i="1"/>
  <c r="BE460" i="1"/>
  <c r="BF460" i="1" s="1"/>
  <c r="BP460" i="1"/>
  <c r="BQ460" i="1"/>
  <c r="BR460" i="1" s="1"/>
  <c r="BT460" i="1"/>
  <c r="CC460" i="1"/>
  <c r="BV460" i="1"/>
  <c r="BW460" i="1"/>
  <c r="BX460" i="1" s="1"/>
  <c r="BZ460" i="1"/>
  <c r="CA460" i="1"/>
  <c r="N460" i="1"/>
  <c r="CB460" i="1"/>
  <c r="Z460" i="1"/>
  <c r="AE460" i="1"/>
  <c r="AJ460" i="1"/>
  <c r="BC460" i="1"/>
  <c r="AX460" i="1"/>
  <c r="AW460" i="1"/>
  <c r="AS460" i="1"/>
  <c r="AT460" i="1" s="1"/>
  <c r="BU460" i="1"/>
  <c r="AK460" i="1"/>
  <c r="CG460" i="1"/>
  <c r="CI460" i="1"/>
  <c r="K460" i="1"/>
  <c r="R460" i="1"/>
  <c r="X460" i="1"/>
  <c r="AA460" i="1"/>
  <c r="AB460" i="1" s="1"/>
  <c r="AD460" i="1"/>
  <c r="AG460" i="1"/>
  <c r="AL460" i="1"/>
  <c r="AF460" i="1"/>
  <c r="Y460" i="1"/>
  <c r="U460" i="1"/>
  <c r="V460" i="1" s="1"/>
  <c r="S460" i="1"/>
  <c r="P460" i="1"/>
  <c r="M460" i="1"/>
  <c r="AQ460" i="1"/>
  <c r="AQ459" i="1"/>
  <c r="BE459" i="1"/>
  <c r="BD459" i="1"/>
  <c r="BC459" i="1"/>
  <c r="BB459" i="1"/>
  <c r="AP459" i="1"/>
  <c r="AL459" i="1"/>
  <c r="AK459" i="1"/>
  <c r="AJ459" i="1"/>
  <c r="AE459" i="1"/>
  <c r="AD459" i="1"/>
  <c r="Z459" i="1"/>
  <c r="Y459" i="1"/>
  <c r="BV459" i="1"/>
  <c r="BN459" i="1"/>
  <c r="AY459" i="1"/>
  <c r="AX459" i="1"/>
  <c r="AW459" i="1"/>
  <c r="AV459" i="1"/>
  <c r="P459" i="1"/>
  <c r="S459" i="1"/>
  <c r="U459" i="1"/>
  <c r="AF459" i="1"/>
  <c r="K459" i="1"/>
  <c r="M459" i="1"/>
  <c r="N459" i="1"/>
  <c r="O459" i="1" s="1"/>
  <c r="R459" i="1"/>
  <c r="T459" i="1"/>
  <c r="X459" i="1"/>
  <c r="AG459" i="1"/>
  <c r="AH459" i="1" s="1"/>
  <c r="AM459" i="1"/>
  <c r="AN459" i="1" s="1"/>
  <c r="AA459" i="1"/>
  <c r="AB459" i="1" s="1"/>
  <c r="AS459" i="1"/>
  <c r="CG459" i="1"/>
  <c r="CI459" i="1" s="1"/>
  <c r="CJ459" i="1" s="1"/>
  <c r="CN459" i="1" s="1"/>
  <c r="CQ459" i="1" s="1"/>
  <c r="CC459" i="1"/>
  <c r="CB459" i="1"/>
  <c r="CA459" i="1"/>
  <c r="BZ459" i="1"/>
  <c r="BW459" i="1"/>
  <c r="BX459" i="1" s="1"/>
  <c r="BU459" i="1"/>
  <c r="BT459" i="1"/>
  <c r="AR459" i="1"/>
  <c r="BQ459" i="1"/>
  <c r="BP459" i="1"/>
  <c r="BO459" i="1"/>
  <c r="BJ459" i="1"/>
  <c r="BI459" i="1"/>
  <c r="BH459" i="1"/>
  <c r="BK459" i="1" s="1"/>
  <c r="BL459" i="1" s="1"/>
  <c r="BV458" i="1"/>
  <c r="BW458" i="1"/>
  <c r="BX458" i="1" s="1"/>
  <c r="BZ458" i="1"/>
  <c r="CA458" i="1"/>
  <c r="CB458" i="1"/>
  <c r="CC458" i="1"/>
  <c r="CD458" i="1" s="1"/>
  <c r="CG458" i="1"/>
  <c r="CI458" i="1"/>
  <c r="BU458" i="1"/>
  <c r="AW458" i="1"/>
  <c r="AX458" i="1"/>
  <c r="AY458" i="1"/>
  <c r="AZ458" i="1" s="1"/>
  <c r="BC458" i="1"/>
  <c r="BD458" i="1"/>
  <c r="BT458" i="1"/>
  <c r="BE458" i="1"/>
  <c r="BF458" i="1" s="1"/>
  <c r="BH458" i="1"/>
  <c r="BK458" i="1" s="1"/>
  <c r="BI458" i="1"/>
  <c r="BJ458" i="1"/>
  <c r="BN458" i="1"/>
  <c r="BO458" i="1"/>
  <c r="BP458" i="1"/>
  <c r="BQ458" i="1"/>
  <c r="BR458" i="1" s="1"/>
  <c r="N458" i="1"/>
  <c r="BB458" i="1"/>
  <c r="K458" i="1"/>
  <c r="M458" i="1"/>
  <c r="P458" i="1"/>
  <c r="R458" i="1"/>
  <c r="S458" i="1"/>
  <c r="T458" i="1"/>
  <c r="U458" i="1"/>
  <c r="V458" i="1" s="1"/>
  <c r="X458" i="1"/>
  <c r="Y458" i="1"/>
  <c r="Z458" i="1"/>
  <c r="AA458" i="1"/>
  <c r="AB458" i="1" s="1"/>
  <c r="AD458" i="1"/>
  <c r="AE458" i="1"/>
  <c r="AF458" i="1"/>
  <c r="AG458" i="1"/>
  <c r="AH458" i="1" s="1"/>
  <c r="AJ458" i="1"/>
  <c r="AK458" i="1"/>
  <c r="AL458" i="1"/>
  <c r="AM458" i="1"/>
  <c r="AN458" i="1" s="1"/>
  <c r="AP458" i="1"/>
  <c r="AQ458" i="1"/>
  <c r="AR458" i="1"/>
  <c r="AS458" i="1"/>
  <c r="AT458" i="1" s="1"/>
  <c r="AV458" i="1"/>
  <c r="N457" i="1"/>
  <c r="O457" i="1" s="1"/>
  <c r="R457" i="1"/>
  <c r="P457" i="1"/>
  <c r="M457" i="1"/>
  <c r="K457" i="1"/>
  <c r="AS457" i="1"/>
  <c r="AQ457" i="1"/>
  <c r="Y457" i="1"/>
  <c r="AV457" i="1"/>
  <c r="AW457" i="1"/>
  <c r="AX457" i="1"/>
  <c r="AY457" i="1"/>
  <c r="AZ457" i="1" s="1"/>
  <c r="BN457" i="1"/>
  <c r="AP457" i="1"/>
  <c r="S457" i="1"/>
  <c r="AL457" i="1"/>
  <c r="AK457" i="1"/>
  <c r="BB457" i="1"/>
  <c r="BC457" i="1"/>
  <c r="BD457" i="1"/>
  <c r="BE457" i="1"/>
  <c r="BF457" i="1" s="1"/>
  <c r="BH457" i="1"/>
  <c r="BK457" i="1" s="1"/>
  <c r="BI457" i="1"/>
  <c r="BJ457" i="1"/>
  <c r="AM457" i="1"/>
  <c r="AN457" i="1" s="1"/>
  <c r="BO457" i="1"/>
  <c r="BP457" i="1"/>
  <c r="BQ457" i="1"/>
  <c r="BR457" i="1" s="1"/>
  <c r="BT457" i="1"/>
  <c r="BU457" i="1"/>
  <c r="BV457" i="1"/>
  <c r="BW457" i="1"/>
  <c r="BX457" i="1" s="1"/>
  <c r="BZ457" i="1"/>
  <c r="CA457" i="1"/>
  <c r="CB457" i="1"/>
  <c r="CC457" i="1"/>
  <c r="CD457" i="1" s="1"/>
  <c r="CG457" i="1"/>
  <c r="CI457" i="1"/>
  <c r="AJ457" i="1"/>
  <c r="AR457" i="1"/>
  <c r="AG457" i="1"/>
  <c r="AF457" i="1"/>
  <c r="AE457" i="1"/>
  <c r="AD457" i="1"/>
  <c r="AA457" i="1"/>
  <c r="Z457" i="1"/>
  <c r="X457" i="1"/>
  <c r="U457" i="1"/>
  <c r="T457" i="1"/>
  <c r="AJ456" i="1"/>
  <c r="AF456" i="1"/>
  <c r="K456" i="1"/>
  <c r="M456" i="1"/>
  <c r="N456" i="1"/>
  <c r="O456" i="1" s="1"/>
  <c r="P456" i="1"/>
  <c r="R456" i="1"/>
  <c r="S456" i="1"/>
  <c r="T456" i="1"/>
  <c r="U456" i="1"/>
  <c r="V456" i="1" s="1"/>
  <c r="Y456" i="1"/>
  <c r="X456" i="1"/>
  <c r="CI456" i="1"/>
  <c r="BT456" i="1"/>
  <c r="BQ456" i="1"/>
  <c r="BP456" i="1"/>
  <c r="BN456" i="1"/>
  <c r="BJ456" i="1"/>
  <c r="CG456" i="1"/>
  <c r="CJ456" i="1" s="1"/>
  <c r="BI456" i="1"/>
  <c r="BH456" i="1"/>
  <c r="BK456" i="1" s="1"/>
  <c r="BL456" i="1" s="1"/>
  <c r="BE456" i="1"/>
  <c r="BD456" i="1"/>
  <c r="BC456" i="1"/>
  <c r="BB456" i="1"/>
  <c r="CC456" i="1"/>
  <c r="AX456" i="1"/>
  <c r="AW456" i="1"/>
  <c r="AV456" i="1"/>
  <c r="AS456" i="1"/>
  <c r="AR456" i="1"/>
  <c r="AQ456" i="1"/>
  <c r="AP456" i="1"/>
  <c r="AM456" i="1"/>
  <c r="AL456" i="1"/>
  <c r="AK456" i="1"/>
  <c r="AG456" i="1"/>
  <c r="AH456" i="1" s="1"/>
  <c r="AY456" i="1"/>
  <c r="AZ456" i="1" s="1"/>
  <c r="AE456" i="1"/>
  <c r="AD456" i="1"/>
  <c r="AA456" i="1"/>
  <c r="Z456" i="1"/>
  <c r="BO456" i="1"/>
  <c r="CB456" i="1"/>
  <c r="CA456" i="1"/>
  <c r="BZ456" i="1"/>
  <c r="BW456" i="1"/>
  <c r="BV456" i="1"/>
  <c r="BU456" i="1"/>
  <c r="CC455" i="1"/>
  <c r="CB455" i="1"/>
  <c r="CA455" i="1"/>
  <c r="BZ455" i="1"/>
  <c r="BW455" i="1"/>
  <c r="BV455" i="1"/>
  <c r="BU455" i="1"/>
  <c r="BT455" i="1"/>
  <c r="BP455" i="1"/>
  <c r="BO455" i="1"/>
  <c r="BN455" i="1"/>
  <c r="BJ455" i="1"/>
  <c r="BI455" i="1"/>
  <c r="BH455" i="1"/>
  <c r="BK455" i="1" s="1"/>
  <c r="BL455" i="1" s="1"/>
  <c r="BE455" i="1"/>
  <c r="BD455" i="1"/>
  <c r="BC455" i="1"/>
  <c r="BB455" i="1"/>
  <c r="AY455" i="1"/>
  <c r="AX455" i="1"/>
  <c r="AW455" i="1"/>
  <c r="AV455" i="1"/>
  <c r="AS455" i="1"/>
  <c r="AR455" i="1"/>
  <c r="AQ455" i="1"/>
  <c r="AP455" i="1"/>
  <c r="AM455" i="1"/>
  <c r="AL455" i="1"/>
  <c r="AK455" i="1"/>
  <c r="AJ455" i="1"/>
  <c r="AF455" i="1"/>
  <c r="AE455" i="1"/>
  <c r="AD455" i="1"/>
  <c r="Z455" i="1"/>
  <c r="X455" i="1"/>
  <c r="T455" i="1"/>
  <c r="R455" i="1"/>
  <c r="P455" i="1"/>
  <c r="AA455" i="1"/>
  <c r="AB455" i="1" s="1"/>
  <c r="N455" i="1"/>
  <c r="Y455" i="1"/>
  <c r="U455" i="1"/>
  <c r="V455" i="1" s="1"/>
  <c r="S455" i="1"/>
  <c r="M455" i="1"/>
  <c r="K455" i="1"/>
  <c r="BQ455" i="1"/>
  <c r="BR455" i="1" s="1"/>
  <c r="AG455" i="1"/>
  <c r="AH455" i="1" s="1"/>
  <c r="CI455" i="1"/>
  <c r="CG455" i="1"/>
  <c r="CJ455" i="1" s="1"/>
  <c r="AJ454" i="1"/>
  <c r="AG454" i="1"/>
  <c r="AF454" i="1"/>
  <c r="AE454" i="1"/>
  <c r="AD454" i="1"/>
  <c r="AA454" i="1"/>
  <c r="CC454" i="1"/>
  <c r="Z454" i="1"/>
  <c r="Y454" i="1"/>
  <c r="X454" i="1"/>
  <c r="U454" i="1"/>
  <c r="T454" i="1"/>
  <c r="S454" i="1"/>
  <c r="R454" i="1"/>
  <c r="P454" i="1"/>
  <c r="N454" i="1"/>
  <c r="M454" i="1"/>
  <c r="K454" i="1"/>
  <c r="BV454" i="1"/>
  <c r="CI454" i="1"/>
  <c r="CB454" i="1"/>
  <c r="CA454" i="1"/>
  <c r="BZ454" i="1"/>
  <c r="BW454" i="1"/>
  <c r="BX454" i="1" s="1"/>
  <c r="BN454" i="1"/>
  <c r="BU454" i="1"/>
  <c r="BT454" i="1"/>
  <c r="BQ454" i="1"/>
  <c r="BP454" i="1"/>
  <c r="BO454" i="1"/>
  <c r="BJ454" i="1"/>
  <c r="CG454" i="1"/>
  <c r="CJ454" i="1" s="1"/>
  <c r="BH454" i="1"/>
  <c r="BK454" i="1" s="1"/>
  <c r="BL454" i="1" s="1"/>
  <c r="BE454" i="1"/>
  <c r="BD454" i="1"/>
  <c r="BC454" i="1"/>
  <c r="BB454" i="1"/>
  <c r="AY454" i="1"/>
  <c r="AK454" i="1"/>
  <c r="AX454" i="1"/>
  <c r="AW454" i="1"/>
  <c r="AV454" i="1"/>
  <c r="AS454" i="1"/>
  <c r="AR454" i="1"/>
  <c r="AQ454" i="1"/>
  <c r="AP454" i="1"/>
  <c r="AM454" i="1"/>
  <c r="AL454" i="1"/>
  <c r="BI454" i="1"/>
  <c r="BD453" i="1"/>
  <c r="BH453" i="1"/>
  <c r="BK453" i="1" s="1"/>
  <c r="BN453" i="1"/>
  <c r="BO453" i="1"/>
  <c r="BQ453" i="1"/>
  <c r="BT453" i="1"/>
  <c r="BU453" i="1"/>
  <c r="BV453" i="1"/>
  <c r="BW453" i="1"/>
  <c r="BX453" i="1" s="1"/>
  <c r="BZ453" i="1"/>
  <c r="CA453" i="1"/>
  <c r="CB453" i="1"/>
  <c r="CC453" i="1"/>
  <c r="CD453" i="1" s="1"/>
  <c r="CG453" i="1"/>
  <c r="CI453" i="1"/>
  <c r="BJ453" i="1"/>
  <c r="BI453" i="1"/>
  <c r="BE453" i="1"/>
  <c r="BF453" i="1" s="1"/>
  <c r="BC453" i="1"/>
  <c r="AY453" i="1"/>
  <c r="AW453" i="1"/>
  <c r="AR453" i="1"/>
  <c r="AP453" i="1"/>
  <c r="AK453" i="1"/>
  <c r="AG453" i="1"/>
  <c r="AE453" i="1"/>
  <c r="AA453" i="1"/>
  <c r="Y453" i="1"/>
  <c r="U453" i="1"/>
  <c r="BB453" i="1"/>
  <c r="S453" i="1"/>
  <c r="M453" i="1"/>
  <c r="K453" i="1"/>
  <c r="AX453" i="1"/>
  <c r="AV453" i="1"/>
  <c r="N453" i="1"/>
  <c r="O453" i="1" s="1"/>
  <c r="P453" i="1"/>
  <c r="R453" i="1"/>
  <c r="T453" i="1"/>
  <c r="X453" i="1"/>
  <c r="Z453" i="1"/>
  <c r="AD453" i="1"/>
  <c r="AF453" i="1"/>
  <c r="AJ453" i="1"/>
  <c r="AL453" i="1"/>
  <c r="AM453" i="1"/>
  <c r="AN453" i="1" s="1"/>
  <c r="AQ453" i="1"/>
  <c r="AS453" i="1"/>
  <c r="AT453" i="1" s="1"/>
  <c r="BP453" i="1"/>
  <c r="CB452" i="1"/>
  <c r="AQ452" i="1"/>
  <c r="Z452" i="1"/>
  <c r="AA452" i="1"/>
  <c r="AB452" i="1" s="1"/>
  <c r="AD452" i="1"/>
  <c r="AE452" i="1"/>
  <c r="BB452" i="1"/>
  <c r="AK452" i="1"/>
  <c r="AY452" i="1"/>
  <c r="AW452" i="1"/>
  <c r="BC452" i="1"/>
  <c r="BD452" i="1"/>
  <c r="BE452" i="1"/>
  <c r="BF452" i="1" s="1"/>
  <c r="BH452" i="1"/>
  <c r="BK452" i="1" s="1"/>
  <c r="BI452" i="1"/>
  <c r="BJ452" i="1"/>
  <c r="BN452" i="1"/>
  <c r="BO452" i="1"/>
  <c r="BP452" i="1"/>
  <c r="BQ452" i="1"/>
  <c r="BR452" i="1" s="1"/>
  <c r="BT452" i="1"/>
  <c r="BU452" i="1"/>
  <c r="BV452" i="1"/>
  <c r="BZ452" i="1"/>
  <c r="CA452" i="1"/>
  <c r="AV452" i="1"/>
  <c r="CC452" i="1"/>
  <c r="CD452" i="1" s="1"/>
  <c r="CG452" i="1"/>
  <c r="CI452" i="1"/>
  <c r="BW452" i="1"/>
  <c r="BX452" i="1" s="1"/>
  <c r="AS452" i="1"/>
  <c r="AR452" i="1"/>
  <c r="AP452" i="1"/>
  <c r="AM452" i="1"/>
  <c r="AL452" i="1"/>
  <c r="AG452" i="1"/>
  <c r="AJ452" i="1"/>
  <c r="Y452" i="1"/>
  <c r="U452" i="1"/>
  <c r="T452" i="1"/>
  <c r="S452" i="1"/>
  <c r="R452" i="1"/>
  <c r="AX452" i="1"/>
  <c r="P452" i="1"/>
  <c r="N452" i="1"/>
  <c r="M452" i="1"/>
  <c r="AF452" i="1"/>
  <c r="K452" i="1"/>
  <c r="X452" i="1"/>
  <c r="U451" i="1"/>
  <c r="T451" i="1"/>
  <c r="S451" i="1"/>
  <c r="R451" i="1"/>
  <c r="P451" i="1"/>
  <c r="N451" i="1"/>
  <c r="M451" i="1"/>
  <c r="K451" i="1"/>
  <c r="BB451" i="1"/>
  <c r="CG451" i="1"/>
  <c r="CI451" i="1" s="1"/>
  <c r="CJ451" i="1" s="1"/>
  <c r="CN451" i="1" s="1"/>
  <c r="CQ451" i="1" s="1"/>
  <c r="CC451" i="1"/>
  <c r="CB451" i="1"/>
  <c r="CA451" i="1"/>
  <c r="BZ451" i="1"/>
  <c r="BW451" i="1"/>
  <c r="BU451" i="1"/>
  <c r="BT451" i="1"/>
  <c r="BQ451" i="1"/>
  <c r="BP451" i="1"/>
  <c r="BO451" i="1"/>
  <c r="BN451" i="1"/>
  <c r="BJ451" i="1"/>
  <c r="BI451" i="1"/>
  <c r="BH451" i="1"/>
  <c r="BK451" i="1" s="1"/>
  <c r="BL451" i="1" s="1"/>
  <c r="BE451" i="1"/>
  <c r="BD451" i="1"/>
  <c r="BC451" i="1"/>
  <c r="BV451" i="1"/>
  <c r="X451" i="1"/>
  <c r="Y451" i="1"/>
  <c r="Z451" i="1"/>
  <c r="AA451" i="1"/>
  <c r="AB451" i="1" s="1"/>
  <c r="AD451" i="1"/>
  <c r="AE451" i="1"/>
  <c r="AF451" i="1"/>
  <c r="AG451" i="1"/>
  <c r="AH451" i="1" s="1"/>
  <c r="AJ451" i="1"/>
  <c r="AK451" i="1"/>
  <c r="AL451" i="1"/>
  <c r="AM451" i="1"/>
  <c r="AN451" i="1" s="1"/>
  <c r="AP451" i="1"/>
  <c r="AQ451" i="1"/>
  <c r="AR451" i="1"/>
  <c r="AS451" i="1"/>
  <c r="AT451" i="1" s="1"/>
  <c r="AV451" i="1"/>
  <c r="AW451" i="1"/>
  <c r="AX451" i="1"/>
  <c r="AY451" i="1"/>
  <c r="AZ451" i="1" s="1"/>
  <c r="AJ450" i="1"/>
  <c r="AK450" i="1"/>
  <c r="AL450" i="1"/>
  <c r="AM450" i="1"/>
  <c r="AN450" i="1" s="1"/>
  <c r="AP450" i="1"/>
  <c r="AQ450" i="1"/>
  <c r="AR450" i="1"/>
  <c r="AS450" i="1"/>
  <c r="AT450" i="1" s="1"/>
  <c r="AV450" i="1"/>
  <c r="AW450" i="1"/>
  <c r="AX450" i="1"/>
  <c r="AY450" i="1"/>
  <c r="AZ450" i="1" s="1"/>
  <c r="BB450" i="1"/>
  <c r="BC450" i="1"/>
  <c r="AG450" i="1"/>
  <c r="BD450" i="1"/>
  <c r="CG450" i="1"/>
  <c r="CC450" i="1"/>
  <c r="CB450" i="1"/>
  <c r="CA450" i="1"/>
  <c r="BZ450" i="1"/>
  <c r="BW450" i="1"/>
  <c r="BV450" i="1"/>
  <c r="BU450" i="1"/>
  <c r="BQ450" i="1"/>
  <c r="CI450" i="1"/>
  <c r="BP450" i="1"/>
  <c r="BO450" i="1"/>
  <c r="BN450" i="1"/>
  <c r="BJ450" i="1"/>
  <c r="BI450" i="1"/>
  <c r="BH450" i="1"/>
  <c r="BK450" i="1" s="1"/>
  <c r="BL450" i="1" s="1"/>
  <c r="BE450" i="1"/>
  <c r="BF450" i="1" s="1"/>
  <c r="K450" i="1"/>
  <c r="M450" i="1"/>
  <c r="N450" i="1"/>
  <c r="O450" i="1" s="1"/>
  <c r="P450" i="1"/>
  <c r="R450" i="1"/>
  <c r="T450" i="1"/>
  <c r="U450" i="1"/>
  <c r="V450" i="1" s="1"/>
  <c r="X450" i="1"/>
  <c r="Y450" i="1"/>
  <c r="AA450" i="1"/>
  <c r="AD450" i="1"/>
  <c r="AE450" i="1"/>
  <c r="AF450" i="1"/>
  <c r="BT450" i="1"/>
  <c r="Z450" i="1"/>
  <c r="S450" i="1"/>
  <c r="AF449" i="1"/>
  <c r="AE449" i="1"/>
  <c r="AD449" i="1"/>
  <c r="AA449" i="1"/>
  <c r="Z449" i="1"/>
  <c r="Y449" i="1"/>
  <c r="X449" i="1"/>
  <c r="U449" i="1"/>
  <c r="S449" i="1"/>
  <c r="R449" i="1"/>
  <c r="P449" i="1"/>
  <c r="N449" i="1"/>
  <c r="M449" i="1"/>
  <c r="K449" i="1"/>
  <c r="AJ449" i="1"/>
  <c r="AK449" i="1"/>
  <c r="AL449" i="1"/>
  <c r="AM449" i="1"/>
  <c r="AN449" i="1" s="1"/>
  <c r="AP449" i="1"/>
  <c r="AQ449" i="1"/>
  <c r="AR449" i="1"/>
  <c r="AS449" i="1"/>
  <c r="AT449" i="1" s="1"/>
  <c r="AV449" i="1"/>
  <c r="T449" i="1"/>
  <c r="AW449" i="1"/>
  <c r="AX449" i="1"/>
  <c r="AY449" i="1"/>
  <c r="AZ449" i="1" s="1"/>
  <c r="BB449" i="1"/>
  <c r="BC449" i="1"/>
  <c r="BD449" i="1"/>
  <c r="BE449" i="1"/>
  <c r="BF449" i="1" s="1"/>
  <c r="BH449" i="1"/>
  <c r="BK449" i="1" s="1"/>
  <c r="BI449" i="1"/>
  <c r="BJ449" i="1"/>
  <c r="BN449" i="1"/>
  <c r="BO449" i="1"/>
  <c r="BQ449" i="1"/>
  <c r="BT449" i="1"/>
  <c r="BU449" i="1"/>
  <c r="BV449" i="1"/>
  <c r="BW449" i="1"/>
  <c r="BX449" i="1" s="1"/>
  <c r="BP449" i="1"/>
  <c r="CA449" i="1"/>
  <c r="CB449" i="1"/>
  <c r="CG449" i="1"/>
  <c r="CI449" i="1" s="1"/>
  <c r="CJ449" i="1" s="1"/>
  <c r="CN449" i="1" s="1"/>
  <c r="CQ449" i="1" s="1"/>
  <c r="CC449" i="1"/>
  <c r="CD449" i="1" s="1"/>
  <c r="AG449" i="1"/>
  <c r="AH449" i="1" s="1"/>
  <c r="BZ449" i="1"/>
  <c r="AV448" i="1"/>
  <c r="AW448" i="1"/>
  <c r="AX448" i="1"/>
  <c r="AY448" i="1"/>
  <c r="AZ448" i="1" s="1"/>
  <c r="BB448" i="1"/>
  <c r="BC448" i="1"/>
  <c r="BD448" i="1"/>
  <c r="BE448" i="1"/>
  <c r="BF448" i="1" s="1"/>
  <c r="BH448" i="1"/>
  <c r="BK448" i="1" s="1"/>
  <c r="BI448" i="1"/>
  <c r="BJ448" i="1"/>
  <c r="BN448" i="1"/>
  <c r="BO448" i="1"/>
  <c r="BP448" i="1"/>
  <c r="BQ448" i="1"/>
  <c r="BR448" i="1" s="1"/>
  <c r="BT448" i="1"/>
  <c r="BU448" i="1"/>
  <c r="BV448" i="1"/>
  <c r="BW448" i="1"/>
  <c r="BX448" i="1" s="1"/>
  <c r="BZ448" i="1"/>
  <c r="CA448" i="1"/>
  <c r="CC448" i="1"/>
  <c r="CG448" i="1"/>
  <c r="CI448" i="1"/>
  <c r="CB448" i="1"/>
  <c r="K448" i="1"/>
  <c r="M448" i="1"/>
  <c r="N448" i="1"/>
  <c r="O448" i="1" s="1"/>
  <c r="P448" i="1"/>
  <c r="R448" i="1"/>
  <c r="S448" i="1"/>
  <c r="T448" i="1"/>
  <c r="U448" i="1"/>
  <c r="V448" i="1" s="1"/>
  <c r="X448" i="1"/>
  <c r="Y448" i="1"/>
  <c r="Z448" i="1"/>
  <c r="AA448" i="1"/>
  <c r="AB448" i="1" s="1"/>
  <c r="AD448" i="1"/>
  <c r="AE448" i="1"/>
  <c r="AF448" i="1"/>
  <c r="AG448" i="1"/>
  <c r="AH448" i="1" s="1"/>
  <c r="AJ448" i="1"/>
  <c r="AK448" i="1"/>
  <c r="AL448" i="1"/>
  <c r="AM448" i="1"/>
  <c r="AN448" i="1" s="1"/>
  <c r="AP448" i="1"/>
  <c r="AQ448" i="1"/>
  <c r="AR448" i="1"/>
  <c r="AS448" i="1"/>
  <c r="AT448" i="1" s="1"/>
  <c r="BV447" i="1"/>
  <c r="BW447" i="1"/>
  <c r="BX447" i="1" s="1"/>
  <c r="BZ447" i="1"/>
  <c r="CA447" i="1"/>
  <c r="CB447" i="1"/>
  <c r="CC447" i="1"/>
  <c r="CD447" i="1" s="1"/>
  <c r="CG447" i="1"/>
  <c r="CI447" i="1"/>
  <c r="BU447" i="1"/>
  <c r="K447" i="1"/>
  <c r="AA447" i="1"/>
  <c r="AD447" i="1"/>
  <c r="X447" i="1"/>
  <c r="AG447" i="1"/>
  <c r="AJ447" i="1"/>
  <c r="AM447" i="1"/>
  <c r="AP447" i="1"/>
  <c r="AS447" i="1"/>
  <c r="AX447" i="1"/>
  <c r="M447" i="1"/>
  <c r="P447" i="1"/>
  <c r="S447" i="1"/>
  <c r="Y447" i="1"/>
  <c r="AE447" i="1"/>
  <c r="BB447" i="1"/>
  <c r="N447" i="1"/>
  <c r="O447" i="1" s="1"/>
  <c r="T447" i="1"/>
  <c r="Z447" i="1"/>
  <c r="BE447" i="1"/>
  <c r="AK447" i="1"/>
  <c r="AR447" i="1"/>
  <c r="BI447" i="1"/>
  <c r="AW447" i="1"/>
  <c r="AY447" i="1"/>
  <c r="AZ447" i="1" s="1"/>
  <c r="BD447" i="1"/>
  <c r="BP447" i="1"/>
  <c r="BH447" i="1"/>
  <c r="BK447" i="1" s="1"/>
  <c r="BC447" i="1"/>
  <c r="AV447" i="1"/>
  <c r="AQ447" i="1"/>
  <c r="AL447" i="1"/>
  <c r="AF447" i="1"/>
  <c r="U447" i="1"/>
  <c r="V447" i="1" s="1"/>
  <c r="BJ447" i="1"/>
  <c r="R447" i="1"/>
  <c r="BN447" i="1"/>
  <c r="BO447" i="1"/>
  <c r="BQ447" i="1"/>
  <c r="BR447" i="1" s="1"/>
  <c r="BT447" i="1"/>
  <c r="BC446" i="1"/>
  <c r="BD446" i="1"/>
  <c r="BH446" i="1"/>
  <c r="BK446" i="1" s="1"/>
  <c r="BO446" i="1"/>
  <c r="BU446" i="1"/>
  <c r="CA446" i="1"/>
  <c r="CB446" i="1"/>
  <c r="CC446" i="1"/>
  <c r="CD446" i="1" s="1"/>
  <c r="CG446" i="1"/>
  <c r="CI446" i="1"/>
  <c r="BP446" i="1"/>
  <c r="BV446" i="1"/>
  <c r="K446" i="1"/>
  <c r="BZ446" i="1"/>
  <c r="BW446" i="1"/>
  <c r="BX446" i="1" s="1"/>
  <c r="BT446" i="1"/>
  <c r="BQ446" i="1"/>
  <c r="BR446" i="1" s="1"/>
  <c r="BB446" i="1"/>
  <c r="AW446" i="1"/>
  <c r="AQ446" i="1"/>
  <c r="AK446" i="1"/>
  <c r="T446" i="1"/>
  <c r="AF446" i="1"/>
  <c r="AD446" i="1"/>
  <c r="Z446" i="1"/>
  <c r="X446" i="1"/>
  <c r="S446" i="1"/>
  <c r="N446" i="1"/>
  <c r="P446" i="1"/>
  <c r="R446" i="1"/>
  <c r="U446" i="1"/>
  <c r="V446" i="1" s="1"/>
  <c r="Y446" i="1"/>
  <c r="AA446" i="1"/>
  <c r="AB446" i="1" s="1"/>
  <c r="AE446" i="1"/>
  <c r="AG446" i="1"/>
  <c r="AH446" i="1" s="1"/>
  <c r="AJ446" i="1"/>
  <c r="AL446" i="1"/>
  <c r="BN446" i="1"/>
  <c r="AP446" i="1"/>
  <c r="AR446" i="1"/>
  <c r="AS446" i="1"/>
  <c r="AT446" i="1" s="1"/>
  <c r="AV446" i="1"/>
  <c r="AX446" i="1"/>
  <c r="AY446" i="1"/>
  <c r="AZ446" i="1" s="1"/>
  <c r="M446" i="1"/>
  <c r="BJ446" i="1"/>
  <c r="BI446" i="1"/>
  <c r="BE446" i="1"/>
  <c r="BF446" i="1" s="1"/>
  <c r="AM446" i="1"/>
  <c r="AN446" i="1" s="1"/>
  <c r="BV445" i="1"/>
  <c r="BW445" i="1"/>
  <c r="BX445" i="1" s="1"/>
  <c r="BZ445" i="1"/>
  <c r="CB445" i="1"/>
  <c r="CC445" i="1"/>
  <c r="CD445" i="1" s="1"/>
  <c r="CG445" i="1"/>
  <c r="CI445" i="1"/>
  <c r="CA445" i="1"/>
  <c r="K445" i="1"/>
  <c r="M445" i="1"/>
  <c r="T445" i="1"/>
  <c r="U445" i="1"/>
  <c r="V445" i="1" s="1"/>
  <c r="X445" i="1"/>
  <c r="Y445" i="1"/>
  <c r="BB445" i="1"/>
  <c r="Z445" i="1"/>
  <c r="AD445" i="1"/>
  <c r="AE445" i="1"/>
  <c r="AF445" i="1"/>
  <c r="AG445" i="1"/>
  <c r="AH445" i="1" s="1"/>
  <c r="AJ445" i="1"/>
  <c r="AK445" i="1"/>
  <c r="AL445" i="1"/>
  <c r="AM445" i="1"/>
  <c r="AN445" i="1" s="1"/>
  <c r="N445" i="1"/>
  <c r="O445" i="1" s="1"/>
  <c r="AP445" i="1"/>
  <c r="AQ445" i="1"/>
  <c r="AR445" i="1"/>
  <c r="AS445" i="1"/>
  <c r="AT445" i="1" s="1"/>
  <c r="AV445" i="1"/>
  <c r="AW445" i="1"/>
  <c r="AX445" i="1"/>
  <c r="AY445" i="1"/>
  <c r="AZ445" i="1" s="1"/>
  <c r="BC445" i="1"/>
  <c r="BD445" i="1"/>
  <c r="BE445" i="1"/>
  <c r="BF445" i="1" s="1"/>
  <c r="BH445" i="1"/>
  <c r="BK445" i="1" s="1"/>
  <c r="BI445" i="1"/>
  <c r="BJ445" i="1"/>
  <c r="BN445" i="1"/>
  <c r="BO445" i="1"/>
  <c r="BP445" i="1"/>
  <c r="BQ445" i="1"/>
  <c r="BR445" i="1" s="1"/>
  <c r="BT445" i="1"/>
  <c r="BU445" i="1"/>
  <c r="AA445" i="1"/>
  <c r="AB445" i="1" s="1"/>
  <c r="S445" i="1"/>
  <c r="R445" i="1"/>
  <c r="P445" i="1"/>
  <c r="AD444" i="1"/>
  <c r="BH444" i="1"/>
  <c r="BK444" i="1" s="1"/>
  <c r="BI444" i="1"/>
  <c r="BJ444" i="1"/>
  <c r="BN444" i="1"/>
  <c r="BO444" i="1"/>
  <c r="BP444" i="1"/>
  <c r="BQ444" i="1"/>
  <c r="BR444" i="1" s="1"/>
  <c r="AE444" i="1"/>
  <c r="AF444" i="1"/>
  <c r="AG444" i="1"/>
  <c r="AH444" i="1" s="1"/>
  <c r="AV444" i="1"/>
  <c r="AJ444" i="1"/>
  <c r="BT444" i="1"/>
  <c r="BU444" i="1"/>
  <c r="BV444" i="1"/>
  <c r="BW444" i="1"/>
  <c r="BX444" i="1" s="1"/>
  <c r="BZ444" i="1"/>
  <c r="CA444" i="1"/>
  <c r="CC444" i="1"/>
  <c r="CG444" i="1"/>
  <c r="AK444" i="1"/>
  <c r="AL444" i="1"/>
  <c r="AM444" i="1"/>
  <c r="AN444" i="1" s="1"/>
  <c r="CB444" i="1"/>
  <c r="AP444" i="1"/>
  <c r="AQ444" i="1"/>
  <c r="AR444" i="1"/>
  <c r="CI444" i="1"/>
  <c r="AS444" i="1"/>
  <c r="AT444" i="1" s="1"/>
  <c r="R444" i="1"/>
  <c r="S444" i="1"/>
  <c r="T444" i="1"/>
  <c r="U444" i="1"/>
  <c r="V444" i="1" s="1"/>
  <c r="X444" i="1"/>
  <c r="Y444" i="1"/>
  <c r="Z444" i="1"/>
  <c r="P444" i="1"/>
  <c r="N444" i="1"/>
  <c r="M444" i="1"/>
  <c r="K444" i="1"/>
  <c r="AW444" i="1"/>
  <c r="AA444" i="1"/>
  <c r="AB444" i="1" s="1"/>
  <c r="AX444" i="1"/>
  <c r="AY444" i="1"/>
  <c r="AZ444" i="1" s="1"/>
  <c r="BB444" i="1"/>
  <c r="BC444" i="1"/>
  <c r="BD444" i="1"/>
  <c r="BE444" i="1"/>
  <c r="BF444" i="1" s="1"/>
  <c r="BW443" i="1"/>
  <c r="CI443" i="1"/>
  <c r="CG443" i="1"/>
  <c r="CJ443" i="1" s="1"/>
  <c r="CC443" i="1"/>
  <c r="CB443" i="1"/>
  <c r="CA443" i="1"/>
  <c r="BZ443" i="1"/>
  <c r="BV443" i="1"/>
  <c r="BU443" i="1"/>
  <c r="BT443" i="1"/>
  <c r="BQ443" i="1"/>
  <c r="BP443" i="1"/>
  <c r="BO443" i="1"/>
  <c r="BN443" i="1"/>
  <c r="BJ443" i="1"/>
  <c r="BI443" i="1"/>
  <c r="BH443" i="1"/>
  <c r="BK443" i="1" s="1"/>
  <c r="BL443" i="1" s="1"/>
  <c r="BE443" i="1"/>
  <c r="BD443" i="1"/>
  <c r="BC443" i="1"/>
  <c r="BB443" i="1"/>
  <c r="AY443" i="1"/>
  <c r="AX443" i="1"/>
  <c r="AW443" i="1"/>
  <c r="AV443" i="1"/>
  <c r="AS443" i="1"/>
  <c r="AR443" i="1"/>
  <c r="AQ443" i="1"/>
  <c r="AP443" i="1"/>
  <c r="AM443" i="1"/>
  <c r="AL443" i="1"/>
  <c r="AK443" i="1"/>
  <c r="AJ443" i="1"/>
  <c r="AG443" i="1"/>
  <c r="AF443" i="1"/>
  <c r="AE443" i="1"/>
  <c r="AD443" i="1"/>
  <c r="AA443" i="1"/>
  <c r="Z443" i="1"/>
  <c r="Y443" i="1"/>
  <c r="X443" i="1"/>
  <c r="U443" i="1"/>
  <c r="T443" i="1"/>
  <c r="S443" i="1"/>
  <c r="R443" i="1"/>
  <c r="P443" i="1"/>
  <c r="N443" i="1"/>
  <c r="M443" i="1"/>
  <c r="K443" i="1"/>
  <c r="X442" i="1"/>
  <c r="CA442" i="1"/>
  <c r="BZ442" i="1"/>
  <c r="BW442" i="1"/>
  <c r="BV442" i="1"/>
  <c r="BU442" i="1"/>
  <c r="BT442" i="1"/>
  <c r="BP442" i="1"/>
  <c r="BO442" i="1"/>
  <c r="BN442" i="1"/>
  <c r="BJ442" i="1"/>
  <c r="BI442" i="1"/>
  <c r="BH442" i="1"/>
  <c r="BK442" i="1" s="1"/>
  <c r="BL442" i="1" s="1"/>
  <c r="BQ442" i="1"/>
  <c r="BR442" i="1" s="1"/>
  <c r="CI442" i="1"/>
  <c r="CB442" i="1"/>
  <c r="K442" i="1"/>
  <c r="M442" i="1"/>
  <c r="N442" i="1"/>
  <c r="O442" i="1" s="1"/>
  <c r="P442" i="1"/>
  <c r="R442" i="1"/>
  <c r="S442" i="1"/>
  <c r="T442" i="1"/>
  <c r="U442" i="1"/>
  <c r="V442" i="1" s="1"/>
  <c r="CG442" i="1"/>
  <c r="CJ442" i="1" s="1"/>
  <c r="Y442" i="1"/>
  <c r="Z442" i="1"/>
  <c r="AA442" i="1"/>
  <c r="AB442" i="1" s="1"/>
  <c r="AD442" i="1"/>
  <c r="AE442" i="1"/>
  <c r="AF442" i="1"/>
  <c r="AG442" i="1"/>
  <c r="AH442" i="1" s="1"/>
  <c r="AJ442" i="1"/>
  <c r="AK442" i="1"/>
  <c r="AL442" i="1"/>
  <c r="AM442" i="1"/>
  <c r="AN442" i="1" s="1"/>
  <c r="AP442" i="1"/>
  <c r="AQ442" i="1"/>
  <c r="AR442" i="1"/>
  <c r="AS442" i="1"/>
  <c r="AT442" i="1" s="1"/>
  <c r="AV442" i="1"/>
  <c r="AW442" i="1"/>
  <c r="AX442" i="1"/>
  <c r="AY442" i="1"/>
  <c r="AZ442" i="1" s="1"/>
  <c r="BB442" i="1"/>
  <c r="BC442" i="1"/>
  <c r="BD442" i="1"/>
  <c r="BE442" i="1"/>
  <c r="BF442" i="1" s="1"/>
  <c r="CC442" i="1"/>
  <c r="CD442" i="1" s="1"/>
  <c r="AM441" i="1"/>
  <c r="AV441" i="1"/>
  <c r="AR441" i="1"/>
  <c r="AP441" i="1"/>
  <c r="AK441" i="1"/>
  <c r="AF441" i="1"/>
  <c r="AD441" i="1"/>
  <c r="Z441" i="1"/>
  <c r="X441" i="1"/>
  <c r="U441" i="1"/>
  <c r="R441" i="1"/>
  <c r="N441" i="1"/>
  <c r="AJ441" i="1"/>
  <c r="CG441" i="1"/>
  <c r="CI441" i="1"/>
  <c r="AL441" i="1"/>
  <c r="AG441" i="1"/>
  <c r="AH441" i="1" s="1"/>
  <c r="AE441" i="1"/>
  <c r="AA441" i="1"/>
  <c r="AB441" i="1" s="1"/>
  <c r="Y441" i="1"/>
  <c r="T441" i="1"/>
  <c r="P441" i="1"/>
  <c r="M441" i="1"/>
  <c r="K441" i="1"/>
  <c r="S441" i="1"/>
  <c r="CC441" i="1"/>
  <c r="CB441" i="1"/>
  <c r="CA441" i="1"/>
  <c r="BZ441" i="1"/>
  <c r="BW441" i="1"/>
  <c r="BV441" i="1"/>
  <c r="BU441" i="1"/>
  <c r="BT441" i="1"/>
  <c r="BQ441" i="1"/>
  <c r="BP441" i="1"/>
  <c r="BO441" i="1"/>
  <c r="BN441" i="1"/>
  <c r="BJ441" i="1"/>
  <c r="BI441" i="1"/>
  <c r="BH441" i="1"/>
  <c r="BK441" i="1" s="1"/>
  <c r="BL441" i="1" s="1"/>
  <c r="BE441" i="1"/>
  <c r="BD441" i="1"/>
  <c r="BC441" i="1"/>
  <c r="BB441" i="1"/>
  <c r="AY441" i="1"/>
  <c r="AX441" i="1"/>
  <c r="AW441" i="1"/>
  <c r="AS441" i="1"/>
  <c r="AT441" i="1" s="1"/>
  <c r="AQ441" i="1"/>
  <c r="BI440" i="1"/>
  <c r="K440" i="1"/>
  <c r="M440" i="1"/>
  <c r="S440" i="1"/>
  <c r="U440" i="1"/>
  <c r="Y440" i="1"/>
  <c r="AA440" i="1"/>
  <c r="AF440" i="1"/>
  <c r="AJ440" i="1"/>
  <c r="AE440" i="1"/>
  <c r="AX440" i="1"/>
  <c r="AW440" i="1"/>
  <c r="AR440" i="1"/>
  <c r="AP440" i="1"/>
  <c r="AL440" i="1"/>
  <c r="AS440" i="1"/>
  <c r="AT440" i="1" s="1"/>
  <c r="AQ440" i="1"/>
  <c r="AM440" i="1"/>
  <c r="AN440" i="1" s="1"/>
  <c r="AK440" i="1"/>
  <c r="AG440" i="1"/>
  <c r="AH440" i="1" s="1"/>
  <c r="AD440" i="1"/>
  <c r="Z440" i="1"/>
  <c r="X440" i="1"/>
  <c r="BE440" i="1"/>
  <c r="BH440" i="1"/>
  <c r="BK440" i="1" s="1"/>
  <c r="BD440" i="1"/>
  <c r="BB440" i="1"/>
  <c r="AY440" i="1"/>
  <c r="AZ440" i="1" s="1"/>
  <c r="N440" i="1"/>
  <c r="O440" i="1" s="1"/>
  <c r="P440" i="1"/>
  <c r="T440" i="1"/>
  <c r="R440" i="1"/>
  <c r="BC440" i="1"/>
  <c r="AV440" i="1"/>
  <c r="CI440" i="1"/>
  <c r="CG440" i="1"/>
  <c r="CJ440" i="1" s="1"/>
  <c r="CC440" i="1"/>
  <c r="CB440" i="1"/>
  <c r="CA440" i="1"/>
  <c r="BZ440" i="1"/>
  <c r="BW440" i="1"/>
  <c r="BV440" i="1"/>
  <c r="BU440" i="1"/>
  <c r="BT440" i="1"/>
  <c r="BQ440" i="1"/>
  <c r="BP440" i="1"/>
  <c r="BO440" i="1"/>
  <c r="BN440" i="1"/>
  <c r="BJ440" i="1"/>
  <c r="K439" i="1"/>
  <c r="M439" i="1"/>
  <c r="N439" i="1"/>
  <c r="O439" i="1" s="1"/>
  <c r="R439" i="1"/>
  <c r="S439" i="1"/>
  <c r="T439" i="1"/>
  <c r="U439" i="1"/>
  <c r="V439" i="1" s="1"/>
  <c r="Y439" i="1"/>
  <c r="Z439" i="1"/>
  <c r="AA439" i="1"/>
  <c r="AB439" i="1" s="1"/>
  <c r="AD439" i="1"/>
  <c r="AE439" i="1"/>
  <c r="AF439" i="1"/>
  <c r="AG439" i="1"/>
  <c r="AH439" i="1" s="1"/>
  <c r="AJ439" i="1"/>
  <c r="AK439" i="1"/>
  <c r="AL439" i="1"/>
  <c r="AM439" i="1"/>
  <c r="AN439" i="1" s="1"/>
  <c r="AP439" i="1"/>
  <c r="AQ439" i="1"/>
  <c r="AR439" i="1"/>
  <c r="AS439" i="1"/>
  <c r="AT439" i="1" s="1"/>
  <c r="AV439" i="1"/>
  <c r="P439" i="1"/>
  <c r="X439" i="1"/>
  <c r="AW439" i="1"/>
  <c r="AX439" i="1"/>
  <c r="AY439" i="1"/>
  <c r="AZ439" i="1" s="1"/>
  <c r="BB439" i="1"/>
  <c r="BC439" i="1"/>
  <c r="CI439" i="1"/>
  <c r="CG439" i="1"/>
  <c r="CJ439" i="1" s="1"/>
  <c r="CC439" i="1"/>
  <c r="CB439" i="1"/>
  <c r="CA439" i="1"/>
  <c r="BZ439" i="1"/>
  <c r="BW439" i="1"/>
  <c r="BV439" i="1"/>
  <c r="BU439" i="1"/>
  <c r="BT439" i="1"/>
  <c r="BQ439" i="1"/>
  <c r="BP439" i="1"/>
  <c r="BO439" i="1"/>
  <c r="BN439" i="1"/>
  <c r="BJ439" i="1"/>
  <c r="BI439" i="1"/>
  <c r="BH439" i="1"/>
  <c r="BK439" i="1" s="1"/>
  <c r="BL439" i="1" s="1"/>
  <c r="BD439" i="1"/>
  <c r="BE439" i="1"/>
  <c r="BF439" i="1" s="1"/>
  <c r="BC438" i="1"/>
  <c r="BB438" i="1"/>
  <c r="AY438" i="1"/>
  <c r="AX438" i="1"/>
  <c r="AV438" i="1"/>
  <c r="AS438" i="1"/>
  <c r="AR438" i="1"/>
  <c r="AP438" i="1"/>
  <c r="AM438" i="1"/>
  <c r="AL438" i="1"/>
  <c r="AK438" i="1"/>
  <c r="AF438" i="1"/>
  <c r="AA438" i="1"/>
  <c r="Y438" i="1"/>
  <c r="T438" i="1"/>
  <c r="R438" i="1"/>
  <c r="P438" i="1"/>
  <c r="M438" i="1"/>
  <c r="CI438" i="1"/>
  <c r="CG438" i="1"/>
  <c r="CJ438" i="1" s="1"/>
  <c r="CC438" i="1"/>
  <c r="CB438" i="1"/>
  <c r="CA438" i="1"/>
  <c r="BZ438" i="1"/>
  <c r="BW438" i="1"/>
  <c r="BV438" i="1"/>
  <c r="BU438" i="1"/>
  <c r="BT438" i="1"/>
  <c r="BQ438" i="1"/>
  <c r="BP438" i="1"/>
  <c r="BO438" i="1"/>
  <c r="BN438" i="1"/>
  <c r="BJ438" i="1"/>
  <c r="BI438" i="1"/>
  <c r="BH438" i="1"/>
  <c r="BK438" i="1" s="1"/>
  <c r="BL438" i="1" s="1"/>
  <c r="BE438" i="1"/>
  <c r="BD438" i="1"/>
  <c r="AW438" i="1"/>
  <c r="AQ438" i="1"/>
  <c r="AJ438" i="1"/>
  <c r="AG438" i="1"/>
  <c r="AH438" i="1" s="1"/>
  <c r="AE438" i="1"/>
  <c r="AD438" i="1"/>
  <c r="Z438" i="1"/>
  <c r="X438" i="1"/>
  <c r="U438" i="1"/>
  <c r="V438" i="1" s="1"/>
  <c r="S438" i="1"/>
  <c r="N438" i="1"/>
  <c r="O438" i="1" s="1"/>
  <c r="K438" i="1"/>
  <c r="AY437" i="1"/>
  <c r="BB437" i="1"/>
  <c r="BC437" i="1"/>
  <c r="BE437" i="1"/>
  <c r="BH437" i="1"/>
  <c r="BK437" i="1" s="1"/>
  <c r="BI437" i="1"/>
  <c r="BJ437" i="1"/>
  <c r="BN437" i="1"/>
  <c r="BO437" i="1"/>
  <c r="BP437" i="1"/>
  <c r="BQ437" i="1"/>
  <c r="BR437" i="1" s="1"/>
  <c r="BT437" i="1"/>
  <c r="BU437" i="1"/>
  <c r="BV437" i="1"/>
  <c r="BW437" i="1"/>
  <c r="BX437" i="1" s="1"/>
  <c r="BZ437" i="1"/>
  <c r="CA437" i="1"/>
  <c r="CB437" i="1"/>
  <c r="CC437" i="1"/>
  <c r="CD437" i="1" s="1"/>
  <c r="CG437" i="1"/>
  <c r="CI437" i="1"/>
  <c r="BD437" i="1"/>
  <c r="K437" i="1"/>
  <c r="M437" i="1"/>
  <c r="N437" i="1"/>
  <c r="O437" i="1" s="1"/>
  <c r="P437" i="1"/>
  <c r="R437" i="1"/>
  <c r="S437" i="1"/>
  <c r="T437" i="1"/>
  <c r="U437" i="1"/>
  <c r="V437" i="1" s="1"/>
  <c r="X437" i="1"/>
  <c r="Y437" i="1"/>
  <c r="Z437" i="1"/>
  <c r="AA437" i="1"/>
  <c r="AB437" i="1" s="1"/>
  <c r="AD437" i="1"/>
  <c r="AE437" i="1"/>
  <c r="AX437" i="1"/>
  <c r="AG437" i="1"/>
  <c r="AJ437" i="1"/>
  <c r="AK437" i="1"/>
  <c r="AL437" i="1"/>
  <c r="AM437" i="1"/>
  <c r="AN437" i="1" s="1"/>
  <c r="AF437" i="1"/>
  <c r="AP437" i="1"/>
  <c r="AQ437" i="1"/>
  <c r="AR437" i="1"/>
  <c r="AS437" i="1"/>
  <c r="AT437" i="1" s="1"/>
  <c r="AV437" i="1"/>
  <c r="AW437" i="1"/>
  <c r="AD436" i="1"/>
  <c r="AF436" i="1"/>
  <c r="AJ436" i="1"/>
  <c r="AL436" i="1"/>
  <c r="AM436" i="1"/>
  <c r="AN436" i="1" s="1"/>
  <c r="AQ436" i="1"/>
  <c r="AS436" i="1"/>
  <c r="AW436" i="1"/>
  <c r="AX436" i="1"/>
  <c r="BC436" i="1"/>
  <c r="BE436" i="1"/>
  <c r="BI436" i="1"/>
  <c r="BO436" i="1"/>
  <c r="BQ436" i="1"/>
  <c r="BT436" i="1"/>
  <c r="Y436" i="1"/>
  <c r="Z436" i="1"/>
  <c r="AE436" i="1"/>
  <c r="AG436" i="1"/>
  <c r="AH436" i="1" s="1"/>
  <c r="AK436" i="1"/>
  <c r="AP436" i="1"/>
  <c r="AR436" i="1"/>
  <c r="AV436" i="1"/>
  <c r="AY436" i="1"/>
  <c r="AZ436" i="1" s="1"/>
  <c r="BB436" i="1"/>
  <c r="BD436" i="1"/>
  <c r="BH436" i="1"/>
  <c r="BK436" i="1" s="1"/>
  <c r="BJ436" i="1"/>
  <c r="BN436" i="1"/>
  <c r="BP436" i="1"/>
  <c r="BU436" i="1"/>
  <c r="BV436" i="1"/>
  <c r="BW436" i="1"/>
  <c r="BX436" i="1" s="1"/>
  <c r="BZ436" i="1"/>
  <c r="CA436" i="1"/>
  <c r="CB436" i="1"/>
  <c r="CC436" i="1"/>
  <c r="CD436" i="1" s="1"/>
  <c r="CG436" i="1"/>
  <c r="CI436" i="1"/>
  <c r="AA436" i="1"/>
  <c r="AB436" i="1" s="1"/>
  <c r="T436" i="1"/>
  <c r="K436" i="1"/>
  <c r="M436" i="1"/>
  <c r="S436" i="1"/>
  <c r="U436" i="1"/>
  <c r="V436" i="1" s="1"/>
  <c r="X436" i="1"/>
  <c r="N436" i="1"/>
  <c r="O436" i="1" s="1"/>
  <c r="P436" i="1"/>
  <c r="R436" i="1"/>
  <c r="BW435" i="1"/>
  <c r="BZ435" i="1"/>
  <c r="BN435" i="1"/>
  <c r="CA435" i="1"/>
  <c r="M435" i="1"/>
  <c r="N435" i="1"/>
  <c r="O435" i="1" s="1"/>
  <c r="P435" i="1"/>
  <c r="R435" i="1"/>
  <c r="S435" i="1"/>
  <c r="T435" i="1"/>
  <c r="U435" i="1"/>
  <c r="V435" i="1" s="1"/>
  <c r="X435" i="1"/>
  <c r="Y435" i="1"/>
  <c r="Z435" i="1"/>
  <c r="AA435" i="1"/>
  <c r="AB435" i="1" s="1"/>
  <c r="AD435" i="1"/>
  <c r="AE435" i="1"/>
  <c r="CB435" i="1"/>
  <c r="AF435" i="1"/>
  <c r="AG435" i="1"/>
  <c r="AH435" i="1" s="1"/>
  <c r="AJ435" i="1"/>
  <c r="AK435" i="1"/>
  <c r="AM435" i="1"/>
  <c r="AQ435" i="1"/>
  <c r="AS435" i="1"/>
  <c r="AV435" i="1"/>
  <c r="AW435" i="1"/>
  <c r="AX435" i="1"/>
  <c r="AY435" i="1"/>
  <c r="AZ435" i="1" s="1"/>
  <c r="BB435" i="1"/>
  <c r="BC435" i="1"/>
  <c r="AL435" i="1"/>
  <c r="K435" i="1"/>
  <c r="AP435" i="1"/>
  <c r="BD435" i="1"/>
  <c r="BP435" i="1"/>
  <c r="BQ435" i="1"/>
  <c r="BR435" i="1" s="1"/>
  <c r="BJ435" i="1"/>
  <c r="BI435" i="1"/>
  <c r="BV435" i="1"/>
  <c r="BH435" i="1"/>
  <c r="BK435" i="1" s="1"/>
  <c r="BL435" i="1" s="1"/>
  <c r="BE435" i="1"/>
  <c r="BF435" i="1" s="1"/>
  <c r="CI435" i="1"/>
  <c r="BO435" i="1"/>
  <c r="AR435" i="1"/>
  <c r="CG435" i="1"/>
  <c r="CJ435" i="1" s="1"/>
  <c r="CC435" i="1"/>
  <c r="CD435" i="1" s="1"/>
  <c r="BT435" i="1"/>
  <c r="BU435" i="1"/>
  <c r="AP434" i="1"/>
  <c r="BU434" i="1"/>
  <c r="BT434" i="1"/>
  <c r="BQ434" i="1"/>
  <c r="BC434" i="1"/>
  <c r="AK434" i="1"/>
  <c r="AL434" i="1"/>
  <c r="AM434" i="1"/>
  <c r="AN434" i="1" s="1"/>
  <c r="AQ434" i="1"/>
  <c r="AR434" i="1"/>
  <c r="AS434" i="1"/>
  <c r="AT434" i="1" s="1"/>
  <c r="AV434" i="1"/>
  <c r="AW434" i="1"/>
  <c r="AX434" i="1"/>
  <c r="AY434" i="1"/>
  <c r="AZ434" i="1" s="1"/>
  <c r="BB434" i="1"/>
  <c r="BD434" i="1"/>
  <c r="BE434" i="1"/>
  <c r="BF434" i="1" s="1"/>
  <c r="BH434" i="1"/>
  <c r="BK434" i="1" s="1"/>
  <c r="BI434" i="1"/>
  <c r="BJ434" i="1"/>
  <c r="BN434" i="1"/>
  <c r="BO434" i="1"/>
  <c r="BP434" i="1"/>
  <c r="CB434" i="1"/>
  <c r="S434" i="1"/>
  <c r="T434" i="1"/>
  <c r="U434" i="1"/>
  <c r="V434" i="1" s="1"/>
  <c r="K434" i="1"/>
  <c r="X434" i="1"/>
  <c r="Y434" i="1"/>
  <c r="Z434" i="1"/>
  <c r="AA434" i="1"/>
  <c r="AB434" i="1" s="1"/>
  <c r="AD434" i="1"/>
  <c r="AE434" i="1"/>
  <c r="AF434" i="1"/>
  <c r="AG434" i="1"/>
  <c r="AH434" i="1" s="1"/>
  <c r="AJ434" i="1"/>
  <c r="M434" i="1"/>
  <c r="N434" i="1"/>
  <c r="O434" i="1" s="1"/>
  <c r="P434" i="1"/>
  <c r="CI434" i="1"/>
  <c r="CG434" i="1"/>
  <c r="CJ434" i="1" s="1"/>
  <c r="CC434" i="1"/>
  <c r="CD434" i="1" s="1"/>
  <c r="CA434" i="1"/>
  <c r="BZ434" i="1"/>
  <c r="BW434" i="1"/>
  <c r="BV434" i="1"/>
  <c r="R434" i="1"/>
  <c r="BV433" i="1"/>
  <c r="BU433" i="1"/>
  <c r="BT433" i="1"/>
  <c r="BQ433" i="1"/>
  <c r="S433" i="1"/>
  <c r="R433" i="1"/>
  <c r="P433" i="1"/>
  <c r="N433" i="1"/>
  <c r="M433" i="1"/>
  <c r="K433" i="1"/>
  <c r="BZ433" i="1"/>
  <c r="CA433" i="1"/>
  <c r="CB433" i="1"/>
  <c r="CC433" i="1"/>
  <c r="CD433" i="1" s="1"/>
  <c r="U433" i="1"/>
  <c r="AR433" i="1"/>
  <c r="CG433" i="1"/>
  <c r="CI433" i="1"/>
  <c r="Z433" i="1"/>
  <c r="T433" i="1"/>
  <c r="AW433" i="1"/>
  <c r="BC433" i="1"/>
  <c r="X433" i="1"/>
  <c r="Y433" i="1"/>
  <c r="AA433" i="1"/>
  <c r="AB433" i="1" s="1"/>
  <c r="AD433" i="1"/>
  <c r="AE433" i="1"/>
  <c r="AF433" i="1"/>
  <c r="AG433" i="1"/>
  <c r="AH433" i="1" s="1"/>
  <c r="AJ433" i="1"/>
  <c r="AK433" i="1"/>
  <c r="BW433" i="1"/>
  <c r="BX433" i="1" s="1"/>
  <c r="AL433" i="1"/>
  <c r="AM433" i="1"/>
  <c r="AN433" i="1" s="1"/>
  <c r="AP433" i="1"/>
  <c r="AQ433" i="1"/>
  <c r="AS433" i="1"/>
  <c r="AT433" i="1" s="1"/>
  <c r="AV433" i="1"/>
  <c r="AX433" i="1"/>
  <c r="AY433" i="1"/>
  <c r="AZ433" i="1" s="1"/>
  <c r="BB433" i="1"/>
  <c r="BD433" i="1"/>
  <c r="BE433" i="1"/>
  <c r="BF433" i="1" s="1"/>
  <c r="BH433" i="1"/>
  <c r="BK433" i="1" s="1"/>
  <c r="BI433" i="1"/>
  <c r="BJ433" i="1"/>
  <c r="BN433" i="1"/>
  <c r="BO433" i="1"/>
  <c r="BP433" i="1"/>
  <c r="AQ432" i="1"/>
  <c r="AR432" i="1"/>
  <c r="AS432" i="1"/>
  <c r="AT432" i="1" s="1"/>
  <c r="AV432" i="1"/>
  <c r="AW432" i="1"/>
  <c r="AX432" i="1"/>
  <c r="AY432" i="1"/>
  <c r="AZ432" i="1" s="1"/>
  <c r="BC432" i="1"/>
  <c r="BD432" i="1"/>
  <c r="BE432" i="1"/>
  <c r="BF432" i="1" s="1"/>
  <c r="BH432" i="1"/>
  <c r="BK432" i="1" s="1"/>
  <c r="BI432" i="1"/>
  <c r="BJ432" i="1"/>
  <c r="BN432" i="1"/>
  <c r="BO432" i="1"/>
  <c r="BP432" i="1"/>
  <c r="BQ432" i="1"/>
  <c r="BR432" i="1" s="1"/>
  <c r="BT432" i="1"/>
  <c r="BU432" i="1"/>
  <c r="BV432" i="1"/>
  <c r="BW432" i="1"/>
  <c r="BX432" i="1" s="1"/>
  <c r="BZ432" i="1"/>
  <c r="CA432" i="1"/>
  <c r="CB432" i="1"/>
  <c r="CC432" i="1"/>
  <c r="CD432" i="1" s="1"/>
  <c r="CG432" i="1"/>
  <c r="CI432" i="1"/>
  <c r="BB432" i="1"/>
  <c r="K432" i="1"/>
  <c r="M432" i="1"/>
  <c r="N432" i="1"/>
  <c r="O432" i="1" s="1"/>
  <c r="P432" i="1"/>
  <c r="R432" i="1"/>
  <c r="S432" i="1"/>
  <c r="T432" i="1"/>
  <c r="U432" i="1"/>
  <c r="V432" i="1" s="1"/>
  <c r="X432" i="1"/>
  <c r="Y432" i="1"/>
  <c r="Z432" i="1"/>
  <c r="AA432" i="1"/>
  <c r="AB432" i="1" s="1"/>
  <c r="AD432" i="1"/>
  <c r="AE432" i="1"/>
  <c r="AF432" i="1"/>
  <c r="AG432" i="1"/>
  <c r="AH432" i="1" s="1"/>
  <c r="AJ432" i="1"/>
  <c r="AK432" i="1"/>
  <c r="AL432" i="1"/>
  <c r="AM432" i="1"/>
  <c r="AN432" i="1" s="1"/>
  <c r="AP432" i="1"/>
  <c r="N431" i="1"/>
  <c r="AK431" i="1"/>
  <c r="S431" i="1"/>
  <c r="P431" i="1"/>
  <c r="K431" i="1"/>
  <c r="M431" i="1"/>
  <c r="R431" i="1"/>
  <c r="T431" i="1"/>
  <c r="U431" i="1"/>
  <c r="V431" i="1" s="1"/>
  <c r="X431" i="1"/>
  <c r="Y431" i="1"/>
  <c r="Z431" i="1"/>
  <c r="AW431" i="1"/>
  <c r="AA431" i="1"/>
  <c r="AB431" i="1" s="1"/>
  <c r="AD431" i="1"/>
  <c r="AE431" i="1"/>
  <c r="AF431" i="1"/>
  <c r="AL431" i="1"/>
  <c r="AM431" i="1"/>
  <c r="AN431" i="1" s="1"/>
  <c r="AP431" i="1"/>
  <c r="AQ431" i="1"/>
  <c r="AR431" i="1"/>
  <c r="AS431" i="1"/>
  <c r="AT431" i="1" s="1"/>
  <c r="AV431" i="1"/>
  <c r="AG431" i="1"/>
  <c r="AH431" i="1" s="1"/>
  <c r="AX431" i="1"/>
  <c r="AY431" i="1"/>
  <c r="AZ431" i="1" s="1"/>
  <c r="BB431" i="1"/>
  <c r="BC431" i="1"/>
  <c r="BD431" i="1"/>
  <c r="BE431" i="1"/>
  <c r="BF431" i="1" s="1"/>
  <c r="BH431" i="1"/>
  <c r="BK431" i="1" s="1"/>
  <c r="BI431" i="1"/>
  <c r="BJ431" i="1"/>
  <c r="BN431" i="1"/>
  <c r="BO431" i="1"/>
  <c r="BP431" i="1"/>
  <c r="BQ431" i="1"/>
  <c r="BR431" i="1" s="1"/>
  <c r="BT431" i="1"/>
  <c r="BU431" i="1"/>
  <c r="BV431" i="1"/>
  <c r="BW431" i="1"/>
  <c r="BX431" i="1" s="1"/>
  <c r="BZ431" i="1"/>
  <c r="AJ431" i="1"/>
  <c r="CA431" i="1"/>
  <c r="CB431" i="1"/>
  <c r="CC431" i="1"/>
  <c r="CD431" i="1" s="1"/>
  <c r="CG431" i="1"/>
  <c r="CI431" i="1"/>
  <c r="AY430" i="1"/>
  <c r="AX430" i="1"/>
  <c r="AW430" i="1"/>
  <c r="AV430" i="1"/>
  <c r="AS430" i="1"/>
  <c r="AR430" i="1"/>
  <c r="AQ430" i="1"/>
  <c r="AP430" i="1"/>
  <c r="AM430" i="1"/>
  <c r="AL430" i="1"/>
  <c r="AJ430" i="1"/>
  <c r="AE430" i="1"/>
  <c r="AA430" i="1"/>
  <c r="Y430" i="1"/>
  <c r="U430" i="1"/>
  <c r="AG430" i="1"/>
  <c r="BB430" i="1"/>
  <c r="BU430" i="1"/>
  <c r="BV430" i="1"/>
  <c r="S430" i="1"/>
  <c r="P430" i="1"/>
  <c r="N430" i="1"/>
  <c r="BW430" i="1"/>
  <c r="BX430" i="1" s="1"/>
  <c r="BZ430" i="1"/>
  <c r="CA430" i="1"/>
  <c r="X430" i="1"/>
  <c r="CC430" i="1"/>
  <c r="CG430" i="1"/>
  <c r="AD430" i="1"/>
  <c r="T430" i="1"/>
  <c r="CI430" i="1"/>
  <c r="AK430" i="1"/>
  <c r="R430" i="1"/>
  <c r="M430" i="1"/>
  <c r="AF430" i="1"/>
  <c r="K430" i="1"/>
  <c r="Z430" i="1"/>
  <c r="BC430" i="1"/>
  <c r="BD430" i="1"/>
  <c r="BE430" i="1"/>
  <c r="BF430" i="1" s="1"/>
  <c r="BH430" i="1"/>
  <c r="BK430" i="1" s="1"/>
  <c r="BI430" i="1"/>
  <c r="BJ430" i="1"/>
  <c r="BN430" i="1"/>
  <c r="BO430" i="1"/>
  <c r="BP430" i="1"/>
  <c r="BQ430" i="1"/>
  <c r="BR430" i="1" s="1"/>
  <c r="BT430" i="1"/>
  <c r="CB430" i="1"/>
  <c r="AS429" i="1"/>
  <c r="AV429" i="1"/>
  <c r="AW429" i="1"/>
  <c r="AX429" i="1"/>
  <c r="AY429" i="1"/>
  <c r="AZ429" i="1" s="1"/>
  <c r="BB429" i="1"/>
  <c r="BC429" i="1"/>
  <c r="BD429" i="1"/>
  <c r="BE429" i="1"/>
  <c r="BF429" i="1" s="1"/>
  <c r="BH429" i="1"/>
  <c r="BK429" i="1" s="1"/>
  <c r="BJ429" i="1"/>
  <c r="BN429" i="1"/>
  <c r="BO429" i="1"/>
  <c r="BP429" i="1"/>
  <c r="BQ429" i="1"/>
  <c r="BR429" i="1" s="1"/>
  <c r="BT429" i="1"/>
  <c r="BU429" i="1"/>
  <c r="BV429" i="1"/>
  <c r="BW429" i="1"/>
  <c r="BX429" i="1" s="1"/>
  <c r="BZ429" i="1"/>
  <c r="CA429" i="1"/>
  <c r="CB429" i="1"/>
  <c r="CC429" i="1"/>
  <c r="CD429" i="1" s="1"/>
  <c r="CG429" i="1"/>
  <c r="CI429" i="1"/>
  <c r="BI429" i="1"/>
  <c r="K429" i="1"/>
  <c r="M429" i="1"/>
  <c r="N429" i="1"/>
  <c r="O429" i="1" s="1"/>
  <c r="P429" i="1"/>
  <c r="R429" i="1"/>
  <c r="S429" i="1"/>
  <c r="T429" i="1"/>
  <c r="U429" i="1"/>
  <c r="V429" i="1" s="1"/>
  <c r="X429" i="1"/>
  <c r="Y429" i="1"/>
  <c r="Z429" i="1"/>
  <c r="AA429" i="1"/>
  <c r="AB429" i="1" s="1"/>
  <c r="AD429" i="1"/>
  <c r="AE429" i="1"/>
  <c r="AF429" i="1"/>
  <c r="AG429" i="1"/>
  <c r="AH429" i="1" s="1"/>
  <c r="AJ429" i="1"/>
  <c r="AK429" i="1"/>
  <c r="AL429" i="1"/>
  <c r="AM429" i="1"/>
  <c r="AN429" i="1" s="1"/>
  <c r="AP429" i="1"/>
  <c r="AQ429" i="1"/>
  <c r="AR429" i="1"/>
  <c r="X428" i="1"/>
  <c r="Y428" i="1"/>
  <c r="Z428" i="1"/>
  <c r="AA428" i="1"/>
  <c r="AB428" i="1" s="1"/>
  <c r="AD428" i="1"/>
  <c r="AE428" i="1"/>
  <c r="AF428" i="1"/>
  <c r="AG428" i="1"/>
  <c r="AH428" i="1" s="1"/>
  <c r="AJ428" i="1"/>
  <c r="AK428" i="1"/>
  <c r="N428" i="1"/>
  <c r="P428" i="1"/>
  <c r="CG428" i="1"/>
  <c r="CI428" i="1" s="1"/>
  <c r="CJ428" i="1" s="1"/>
  <c r="AS428" i="1"/>
  <c r="CC428" i="1"/>
  <c r="CB428" i="1"/>
  <c r="BO428" i="1"/>
  <c r="CA428" i="1"/>
  <c r="BZ428" i="1"/>
  <c r="BW428" i="1"/>
  <c r="BV428" i="1"/>
  <c r="BU428" i="1"/>
  <c r="BT428" i="1"/>
  <c r="R428" i="1"/>
  <c r="BQ428" i="1"/>
  <c r="BP428" i="1"/>
  <c r="BN428" i="1"/>
  <c r="BJ428" i="1"/>
  <c r="BI428" i="1"/>
  <c r="BH428" i="1"/>
  <c r="BK428" i="1" s="1"/>
  <c r="BL428" i="1" s="1"/>
  <c r="BE428" i="1"/>
  <c r="BD428" i="1"/>
  <c r="BC428" i="1"/>
  <c r="BB428" i="1"/>
  <c r="AY428" i="1"/>
  <c r="AR428" i="1"/>
  <c r="AL428" i="1"/>
  <c r="AQ428" i="1"/>
  <c r="AP428" i="1"/>
  <c r="AM428" i="1"/>
  <c r="AN428" i="1" s="1"/>
  <c r="AX428" i="1"/>
  <c r="AV428" i="1"/>
  <c r="U428" i="1"/>
  <c r="AW428" i="1"/>
  <c r="T428" i="1"/>
  <c r="M428" i="1"/>
  <c r="K428" i="1"/>
  <c r="S428" i="1"/>
  <c r="Y427" i="1"/>
  <c r="AE427" i="1"/>
  <c r="AK427" i="1"/>
  <c r="AR427" i="1"/>
  <c r="AX427" i="1"/>
  <c r="AY427" i="1"/>
  <c r="AZ427" i="1" s="1"/>
  <c r="BB427" i="1"/>
  <c r="BC427" i="1"/>
  <c r="BD427" i="1"/>
  <c r="BE427" i="1"/>
  <c r="BF427" i="1" s="1"/>
  <c r="BH427" i="1"/>
  <c r="BK427" i="1" s="1"/>
  <c r="BJ427" i="1"/>
  <c r="BN427" i="1"/>
  <c r="BO427" i="1"/>
  <c r="BP427" i="1"/>
  <c r="BQ427" i="1"/>
  <c r="BR427" i="1" s="1"/>
  <c r="BT427" i="1"/>
  <c r="BV427" i="1"/>
  <c r="BW427" i="1"/>
  <c r="BX427" i="1" s="1"/>
  <c r="BZ427" i="1"/>
  <c r="CA427" i="1"/>
  <c r="CB427" i="1"/>
  <c r="CC427" i="1"/>
  <c r="CD427" i="1" s="1"/>
  <c r="CG427" i="1"/>
  <c r="P427" i="1"/>
  <c r="BU427" i="1"/>
  <c r="BI427" i="1"/>
  <c r="AD427" i="1"/>
  <c r="S427" i="1"/>
  <c r="AJ427" i="1"/>
  <c r="K427" i="1"/>
  <c r="N427" i="1"/>
  <c r="Z427" i="1"/>
  <c r="T427" i="1"/>
  <c r="AV427" i="1"/>
  <c r="AS427" i="1"/>
  <c r="AT427" i="1" s="1"/>
  <c r="AP427" i="1"/>
  <c r="AM427" i="1"/>
  <c r="AL427" i="1"/>
  <c r="AG427" i="1"/>
  <c r="AF427" i="1"/>
  <c r="R427" i="1"/>
  <c r="M427" i="1"/>
  <c r="CI427" i="1"/>
  <c r="AW427" i="1"/>
  <c r="AQ427" i="1"/>
  <c r="AA427" i="1"/>
  <c r="AB427" i="1" s="1"/>
  <c r="X427" i="1"/>
  <c r="U427" i="1"/>
  <c r="V427" i="1" s="1"/>
  <c r="AY426" i="1"/>
  <c r="AW426" i="1"/>
  <c r="AP426" i="1"/>
  <c r="AL426" i="1"/>
  <c r="X426" i="1"/>
  <c r="S426" i="1"/>
  <c r="M426" i="1"/>
  <c r="K426" i="1"/>
  <c r="AX426" i="1"/>
  <c r="BB426" i="1"/>
  <c r="BD426" i="1"/>
  <c r="AF426" i="1"/>
  <c r="P426" i="1"/>
  <c r="BE426" i="1"/>
  <c r="BF426" i="1" s="1"/>
  <c r="BI426" i="1"/>
  <c r="BO426" i="1"/>
  <c r="BQ426" i="1"/>
  <c r="AS426" i="1"/>
  <c r="U426" i="1"/>
  <c r="CG426" i="1"/>
  <c r="CI426" i="1" s="1"/>
  <c r="CJ426" i="1" s="1"/>
  <c r="CC426" i="1"/>
  <c r="CB426" i="1"/>
  <c r="CA426" i="1"/>
  <c r="BZ426" i="1"/>
  <c r="BW426" i="1"/>
  <c r="BV426" i="1"/>
  <c r="AV426" i="1"/>
  <c r="BU426" i="1"/>
  <c r="BT426" i="1"/>
  <c r="BP426" i="1"/>
  <c r="BC426" i="1"/>
  <c r="Y426" i="1"/>
  <c r="AD426" i="1"/>
  <c r="AG426" i="1"/>
  <c r="AH426" i="1" s="1"/>
  <c r="AJ426" i="1"/>
  <c r="AQ426" i="1"/>
  <c r="R426" i="1"/>
  <c r="BN426" i="1"/>
  <c r="BJ426" i="1"/>
  <c r="BH426" i="1"/>
  <c r="BK426" i="1" s="1"/>
  <c r="BL426" i="1" s="1"/>
  <c r="N426" i="1"/>
  <c r="O426" i="1" s="1"/>
  <c r="T426" i="1"/>
  <c r="Z426" i="1"/>
  <c r="AA426" i="1"/>
  <c r="AB426" i="1" s="1"/>
  <c r="AE426" i="1"/>
  <c r="AK426" i="1"/>
  <c r="AM426" i="1"/>
  <c r="AN426" i="1" s="1"/>
  <c r="AR426" i="1"/>
  <c r="AE425" i="1"/>
  <c r="AG425" i="1"/>
  <c r="AK425" i="1"/>
  <c r="AM425" i="1"/>
  <c r="AP425" i="1"/>
  <c r="BQ425" i="1"/>
  <c r="AS425" i="1"/>
  <c r="AV425" i="1"/>
  <c r="AW425" i="1"/>
  <c r="AX425" i="1"/>
  <c r="AY425" i="1"/>
  <c r="AZ425" i="1" s="1"/>
  <c r="BB425" i="1"/>
  <c r="BC425" i="1"/>
  <c r="BD425" i="1"/>
  <c r="BE425" i="1"/>
  <c r="BF425" i="1" s="1"/>
  <c r="P425" i="1"/>
  <c r="R425" i="1"/>
  <c r="T425" i="1"/>
  <c r="X425" i="1"/>
  <c r="Z425" i="1"/>
  <c r="AD425" i="1"/>
  <c r="CA425" i="1"/>
  <c r="BZ425" i="1"/>
  <c r="Y425" i="1"/>
  <c r="BW425" i="1"/>
  <c r="BV425" i="1"/>
  <c r="BU425" i="1"/>
  <c r="AF425" i="1"/>
  <c r="AJ425" i="1"/>
  <c r="AL425" i="1"/>
  <c r="AQ425" i="1"/>
  <c r="N425" i="1"/>
  <c r="BT425" i="1"/>
  <c r="CB425" i="1"/>
  <c r="CC425" i="1"/>
  <c r="CD425" i="1" s="1"/>
  <c r="CG425" i="1"/>
  <c r="CI425" i="1"/>
  <c r="BP425" i="1"/>
  <c r="BO425" i="1"/>
  <c r="BN425" i="1"/>
  <c r="BJ425" i="1"/>
  <c r="BH425" i="1"/>
  <c r="BK425" i="1" s="1"/>
  <c r="BL425" i="1" s="1"/>
  <c r="K425" i="1"/>
  <c r="M425" i="1"/>
  <c r="S425" i="1"/>
  <c r="U425" i="1"/>
  <c r="V425" i="1" s="1"/>
  <c r="BI425" i="1"/>
  <c r="AA425" i="1"/>
  <c r="AB425" i="1" s="1"/>
  <c r="AR425" i="1"/>
  <c r="K424" i="1"/>
  <c r="AE424" i="1"/>
  <c r="AF424" i="1"/>
  <c r="AG424" i="1"/>
  <c r="AH424" i="1" s="1"/>
  <c r="AJ424" i="1"/>
  <c r="AK424" i="1"/>
  <c r="AL424" i="1"/>
  <c r="AM424" i="1"/>
  <c r="AN424" i="1" s="1"/>
  <c r="AP424" i="1"/>
  <c r="AQ424" i="1"/>
  <c r="AR424" i="1"/>
  <c r="AS424" i="1"/>
  <c r="AT424" i="1" s="1"/>
  <c r="AW424" i="1"/>
  <c r="AX424" i="1"/>
  <c r="AY424" i="1"/>
  <c r="AZ424" i="1" s="1"/>
  <c r="BB424" i="1"/>
  <c r="BC424" i="1"/>
  <c r="BD424" i="1"/>
  <c r="BE424" i="1"/>
  <c r="BF424" i="1" s="1"/>
  <c r="BH424" i="1"/>
  <c r="BK424" i="1" s="1"/>
  <c r="BI424" i="1"/>
  <c r="BJ424" i="1"/>
  <c r="BN424" i="1"/>
  <c r="BO424" i="1"/>
  <c r="BP424" i="1"/>
  <c r="BQ424" i="1"/>
  <c r="BR424" i="1" s="1"/>
  <c r="BT424" i="1"/>
  <c r="BU424" i="1"/>
  <c r="BV424" i="1"/>
  <c r="BW424" i="1"/>
  <c r="BX424" i="1" s="1"/>
  <c r="BZ424" i="1"/>
  <c r="CA424" i="1"/>
  <c r="CB424" i="1"/>
  <c r="CC424" i="1"/>
  <c r="CD424" i="1" s="1"/>
  <c r="CG424" i="1"/>
  <c r="CI424" i="1"/>
  <c r="AV424" i="1"/>
  <c r="M424" i="1"/>
  <c r="N424" i="1"/>
  <c r="O424" i="1" s="1"/>
  <c r="P424" i="1"/>
  <c r="R424" i="1"/>
  <c r="S424" i="1"/>
  <c r="T424" i="1"/>
  <c r="U424" i="1"/>
  <c r="V424" i="1" s="1"/>
  <c r="X424" i="1"/>
  <c r="Y424" i="1"/>
  <c r="Z424" i="1"/>
  <c r="AA424" i="1"/>
  <c r="AB424" i="1" s="1"/>
  <c r="AD424" i="1"/>
  <c r="Z423" i="1"/>
  <c r="BC423" i="1"/>
  <c r="BE423" i="1"/>
  <c r="P423" i="1"/>
  <c r="R423" i="1"/>
  <c r="BU423" i="1"/>
  <c r="BO423" i="1"/>
  <c r="AA423" i="1"/>
  <c r="AB423" i="1" s="1"/>
  <c r="T423" i="1"/>
  <c r="AF423" i="1"/>
  <c r="AG423" i="1"/>
  <c r="AH423" i="1" s="1"/>
  <c r="BQ423" i="1"/>
  <c r="AL423" i="1"/>
  <c r="AK423" i="1"/>
  <c r="AJ423" i="1"/>
  <c r="AE423" i="1"/>
  <c r="AD423" i="1"/>
  <c r="Y423" i="1"/>
  <c r="X423" i="1"/>
  <c r="U423" i="1"/>
  <c r="V423" i="1" s="1"/>
  <c r="BH423" i="1"/>
  <c r="BK423" i="1" s="1"/>
  <c r="S423" i="1"/>
  <c r="M423" i="1"/>
  <c r="K423" i="1"/>
  <c r="AW423" i="1"/>
  <c r="BZ423" i="1"/>
  <c r="AP423" i="1"/>
  <c r="AR423" i="1"/>
  <c r="AV423" i="1"/>
  <c r="AX423" i="1"/>
  <c r="BB423" i="1"/>
  <c r="BD423" i="1"/>
  <c r="BI423" i="1"/>
  <c r="BN423" i="1"/>
  <c r="BP423" i="1"/>
  <c r="N423" i="1"/>
  <c r="O423" i="1" s="1"/>
  <c r="BT423" i="1"/>
  <c r="BV423" i="1"/>
  <c r="BJ423" i="1"/>
  <c r="BW423" i="1"/>
  <c r="BX423" i="1" s="1"/>
  <c r="CA423" i="1"/>
  <c r="CB423" i="1"/>
  <c r="CC423" i="1"/>
  <c r="CD423" i="1" s="1"/>
  <c r="CG423" i="1"/>
  <c r="CI423" i="1"/>
  <c r="AS423" i="1"/>
  <c r="AT423" i="1" s="1"/>
  <c r="AQ423" i="1"/>
  <c r="AM423" i="1"/>
  <c r="AN423" i="1" s="1"/>
  <c r="AY423" i="1"/>
  <c r="AZ423" i="1" s="1"/>
  <c r="X422" i="1"/>
  <c r="K422" i="1"/>
  <c r="M422" i="1"/>
  <c r="S422" i="1"/>
  <c r="U422" i="1"/>
  <c r="Y422" i="1"/>
  <c r="AA422" i="1"/>
  <c r="AE422" i="1"/>
  <c r="AG422" i="1"/>
  <c r="AK422" i="1"/>
  <c r="AL422" i="1"/>
  <c r="AP422" i="1"/>
  <c r="AS422" i="1"/>
  <c r="AW422" i="1"/>
  <c r="AY422" i="1"/>
  <c r="BC422" i="1"/>
  <c r="BD422" i="1"/>
  <c r="BI422" i="1"/>
  <c r="BO422" i="1"/>
  <c r="BQ422" i="1"/>
  <c r="BU422" i="1"/>
  <c r="T422" i="1"/>
  <c r="BW422" i="1"/>
  <c r="CA422" i="1"/>
  <c r="N422" i="1"/>
  <c r="O422" i="1" s="1"/>
  <c r="P422" i="1"/>
  <c r="R422" i="1"/>
  <c r="Z422" i="1"/>
  <c r="AD422" i="1"/>
  <c r="AF422" i="1"/>
  <c r="AJ422" i="1"/>
  <c r="AM422" i="1"/>
  <c r="AN422" i="1" s="1"/>
  <c r="AQ422" i="1"/>
  <c r="AR422" i="1"/>
  <c r="AV422" i="1"/>
  <c r="AX422" i="1"/>
  <c r="BB422" i="1"/>
  <c r="BE422" i="1"/>
  <c r="BF422" i="1" s="1"/>
  <c r="BH422" i="1"/>
  <c r="BK422" i="1" s="1"/>
  <c r="BJ422" i="1"/>
  <c r="BN422" i="1"/>
  <c r="BP422" i="1"/>
  <c r="BT422" i="1"/>
  <c r="BV422" i="1"/>
  <c r="BZ422" i="1"/>
  <c r="CB422" i="1"/>
  <c r="CC422" i="1"/>
  <c r="CD422" i="1" s="1"/>
  <c r="CG422" i="1"/>
  <c r="CI422" i="1"/>
  <c r="CC421" i="1"/>
  <c r="CA421" i="1"/>
  <c r="BZ421" i="1"/>
  <c r="BW421" i="1"/>
  <c r="BV421" i="1"/>
  <c r="BU421" i="1"/>
  <c r="BT421" i="1"/>
  <c r="BQ421" i="1"/>
  <c r="BP421" i="1"/>
  <c r="BO421" i="1"/>
  <c r="BN421" i="1"/>
  <c r="BJ421" i="1"/>
  <c r="BD421" i="1"/>
  <c r="BI421" i="1"/>
  <c r="BH421" i="1"/>
  <c r="BK421" i="1" s="1"/>
  <c r="BL421" i="1" s="1"/>
  <c r="BE421" i="1"/>
  <c r="BF421" i="1" s="1"/>
  <c r="BC421" i="1"/>
  <c r="AY421" i="1"/>
  <c r="M421" i="1"/>
  <c r="S421" i="1"/>
  <c r="U421" i="1"/>
  <c r="T421" i="1"/>
  <c r="Y421" i="1"/>
  <c r="CG421" i="1"/>
  <c r="CB421" i="1"/>
  <c r="K421" i="1"/>
  <c r="N421" i="1"/>
  <c r="O421" i="1" s="1"/>
  <c r="P421" i="1"/>
  <c r="R421" i="1"/>
  <c r="X421" i="1"/>
  <c r="Z421" i="1"/>
  <c r="AD421" i="1"/>
  <c r="AF421" i="1"/>
  <c r="AK421" i="1"/>
  <c r="AP421" i="1"/>
  <c r="AR421" i="1"/>
  <c r="AW421" i="1"/>
  <c r="AX421" i="1"/>
  <c r="BB421" i="1"/>
  <c r="CI421" i="1"/>
  <c r="AV421" i="1"/>
  <c r="AS421" i="1"/>
  <c r="AT421" i="1" s="1"/>
  <c r="AQ421" i="1"/>
  <c r="AM421" i="1"/>
  <c r="AL421" i="1"/>
  <c r="AJ421" i="1"/>
  <c r="AG421" i="1"/>
  <c r="AH421" i="1" s="1"/>
  <c r="AE421" i="1"/>
  <c r="AA421" i="1"/>
  <c r="AB421" i="1" s="1"/>
  <c r="U420" i="1"/>
  <c r="X420" i="1"/>
  <c r="Y420" i="1"/>
  <c r="Z420" i="1"/>
  <c r="AA420" i="1"/>
  <c r="AB420" i="1" s="1"/>
  <c r="AD420" i="1"/>
  <c r="AE420" i="1"/>
  <c r="AF420" i="1"/>
  <c r="AG420" i="1"/>
  <c r="AH420" i="1" s="1"/>
  <c r="BH420" i="1"/>
  <c r="BK420" i="1" s="1"/>
  <c r="BI420" i="1"/>
  <c r="BJ420" i="1"/>
  <c r="BN420" i="1"/>
  <c r="BO420" i="1"/>
  <c r="BP420" i="1"/>
  <c r="BQ420" i="1"/>
  <c r="BR420" i="1" s="1"/>
  <c r="BT420" i="1"/>
  <c r="BU420" i="1"/>
  <c r="BV420" i="1"/>
  <c r="BW420" i="1"/>
  <c r="BX420" i="1" s="1"/>
  <c r="CA420" i="1"/>
  <c r="CB420" i="1"/>
  <c r="CC420" i="1"/>
  <c r="CD420" i="1" s="1"/>
  <c r="T420" i="1"/>
  <c r="AJ420" i="1"/>
  <c r="CG420" i="1"/>
  <c r="CI420" i="1"/>
  <c r="BD420" i="1"/>
  <c r="BZ420" i="1"/>
  <c r="K420" i="1"/>
  <c r="M420" i="1"/>
  <c r="N420" i="1"/>
  <c r="O420" i="1" s="1"/>
  <c r="P420" i="1"/>
  <c r="R420" i="1"/>
  <c r="S420" i="1"/>
  <c r="BE420" i="1"/>
  <c r="BF420" i="1" s="1"/>
  <c r="AK420" i="1"/>
  <c r="AL420" i="1"/>
  <c r="AM420" i="1"/>
  <c r="AN420" i="1" s="1"/>
  <c r="AP420" i="1"/>
  <c r="AQ420" i="1"/>
  <c r="AR420" i="1"/>
  <c r="AS420" i="1"/>
  <c r="AT420" i="1" s="1"/>
  <c r="AV420" i="1"/>
  <c r="AW420" i="1"/>
  <c r="AX420" i="1"/>
  <c r="AY420" i="1"/>
  <c r="AZ420" i="1" s="1"/>
  <c r="BB420" i="1"/>
  <c r="BC420" i="1"/>
  <c r="BO419" i="1"/>
  <c r="BP419" i="1"/>
  <c r="BQ419" i="1"/>
  <c r="BR419" i="1" s="1"/>
  <c r="BT419" i="1"/>
  <c r="BU419" i="1"/>
  <c r="BV419" i="1"/>
  <c r="BW419" i="1"/>
  <c r="BX419" i="1" s="1"/>
  <c r="BZ419" i="1"/>
  <c r="CA419" i="1"/>
  <c r="CB419" i="1"/>
  <c r="CC419" i="1"/>
  <c r="CD419" i="1" s="1"/>
  <c r="CG419" i="1"/>
  <c r="BI419" i="1"/>
  <c r="CI419" i="1"/>
  <c r="K419" i="1"/>
  <c r="M419" i="1"/>
  <c r="N419" i="1"/>
  <c r="O419" i="1" s="1"/>
  <c r="P419" i="1"/>
  <c r="R419" i="1"/>
  <c r="S419" i="1"/>
  <c r="T419" i="1"/>
  <c r="U419" i="1"/>
  <c r="V419" i="1" s="1"/>
  <c r="X419" i="1"/>
  <c r="Y419" i="1"/>
  <c r="Z419" i="1"/>
  <c r="AA419" i="1"/>
  <c r="AB419" i="1" s="1"/>
  <c r="AD419" i="1"/>
  <c r="AE419" i="1"/>
  <c r="AF419" i="1"/>
  <c r="AJ419" i="1"/>
  <c r="AK419" i="1"/>
  <c r="AL419" i="1"/>
  <c r="AM419" i="1"/>
  <c r="AN419" i="1" s="1"/>
  <c r="AP419" i="1"/>
  <c r="AQ419" i="1"/>
  <c r="AR419" i="1"/>
  <c r="AS419" i="1"/>
  <c r="AT419" i="1" s="1"/>
  <c r="AV419" i="1"/>
  <c r="AW419" i="1"/>
  <c r="AX419" i="1"/>
  <c r="AY419" i="1"/>
  <c r="AZ419" i="1" s="1"/>
  <c r="BB419" i="1"/>
  <c r="BC419" i="1"/>
  <c r="BD419" i="1"/>
  <c r="BE419" i="1"/>
  <c r="BF419" i="1" s="1"/>
  <c r="BH419" i="1"/>
  <c r="BK419" i="1" s="1"/>
  <c r="AG419" i="1"/>
  <c r="AH419" i="1" s="1"/>
  <c r="BJ419" i="1"/>
  <c r="BN419" i="1"/>
  <c r="BT418" i="1"/>
  <c r="BU418" i="1"/>
  <c r="BV418" i="1"/>
  <c r="AW418" i="1"/>
  <c r="BW418" i="1"/>
  <c r="BX418" i="1" s="1"/>
  <c r="BZ418" i="1"/>
  <c r="CA418" i="1"/>
  <c r="CB418" i="1"/>
  <c r="BJ418" i="1"/>
  <c r="CC418" i="1"/>
  <c r="CD418" i="1" s="1"/>
  <c r="CG418" i="1"/>
  <c r="CI418" i="1"/>
  <c r="AS418" i="1"/>
  <c r="AQ418" i="1"/>
  <c r="AM418" i="1"/>
  <c r="AG418" i="1"/>
  <c r="AE418" i="1"/>
  <c r="U418" i="1"/>
  <c r="AA418" i="1"/>
  <c r="Y418" i="1"/>
  <c r="N418" i="1"/>
  <c r="P418" i="1"/>
  <c r="R418" i="1"/>
  <c r="T418" i="1"/>
  <c r="X418" i="1"/>
  <c r="S418" i="1"/>
  <c r="AD418" i="1"/>
  <c r="AF418" i="1"/>
  <c r="AJ418" i="1"/>
  <c r="AL418" i="1"/>
  <c r="AP418" i="1"/>
  <c r="AR418" i="1"/>
  <c r="AV418" i="1"/>
  <c r="AX418" i="1"/>
  <c r="AY418" i="1"/>
  <c r="AZ418" i="1" s="1"/>
  <c r="BB418" i="1"/>
  <c r="BD418" i="1"/>
  <c r="BE418" i="1"/>
  <c r="BF418" i="1" s="1"/>
  <c r="BH418" i="1"/>
  <c r="BK418" i="1" s="1"/>
  <c r="BL418" i="1" s="1"/>
  <c r="BI418" i="1"/>
  <c r="M418" i="1"/>
  <c r="K418" i="1"/>
  <c r="AK418" i="1"/>
  <c r="BQ418" i="1"/>
  <c r="BC418" i="1"/>
  <c r="BN418" i="1"/>
  <c r="BO418" i="1"/>
  <c r="BP418" i="1"/>
  <c r="Z418" i="1"/>
  <c r="AG417" i="1"/>
  <c r="AE417" i="1"/>
  <c r="AA417" i="1"/>
  <c r="Y417" i="1"/>
  <c r="R417" i="1"/>
  <c r="P417" i="1"/>
  <c r="N417" i="1"/>
  <c r="AQ417" i="1"/>
  <c r="AM417" i="1"/>
  <c r="AK417" i="1"/>
  <c r="AF417" i="1"/>
  <c r="AD417" i="1"/>
  <c r="Z417" i="1"/>
  <c r="X417" i="1"/>
  <c r="U417" i="1"/>
  <c r="S417" i="1"/>
  <c r="M417" i="1"/>
  <c r="K417" i="1"/>
  <c r="AV417" i="1"/>
  <c r="AX417" i="1"/>
  <c r="BB417" i="1"/>
  <c r="BE417" i="1"/>
  <c r="BH417" i="1"/>
  <c r="BK417" i="1" s="1"/>
  <c r="BN417" i="1"/>
  <c r="BQ417" i="1"/>
  <c r="CI417" i="1"/>
  <c r="AS417" i="1"/>
  <c r="T417" i="1"/>
  <c r="CG417" i="1"/>
  <c r="CJ417" i="1" s="1"/>
  <c r="CC417" i="1"/>
  <c r="CB417" i="1"/>
  <c r="CA417" i="1"/>
  <c r="BZ417" i="1"/>
  <c r="BW417" i="1"/>
  <c r="BV417" i="1"/>
  <c r="BU417" i="1"/>
  <c r="BT417" i="1"/>
  <c r="BP417" i="1"/>
  <c r="BO417" i="1"/>
  <c r="BJ417" i="1"/>
  <c r="BI417" i="1"/>
  <c r="BD417" i="1"/>
  <c r="BC417" i="1"/>
  <c r="AY417" i="1"/>
  <c r="AZ417" i="1" s="1"/>
  <c r="AW417" i="1"/>
  <c r="AR417" i="1"/>
  <c r="AP417" i="1"/>
  <c r="AL417" i="1"/>
  <c r="AJ417" i="1"/>
  <c r="CA416" i="1"/>
  <c r="BI416" i="1"/>
  <c r="N416" i="1"/>
  <c r="BE416" i="1"/>
  <c r="BC416" i="1"/>
  <c r="AY416" i="1"/>
  <c r="AW416" i="1"/>
  <c r="AS416" i="1"/>
  <c r="AQ416" i="1"/>
  <c r="AM416" i="1"/>
  <c r="M416" i="1"/>
  <c r="R416" i="1"/>
  <c r="T416" i="1"/>
  <c r="BQ416" i="1"/>
  <c r="X416" i="1"/>
  <c r="Z416" i="1"/>
  <c r="AE416" i="1"/>
  <c r="AG416" i="1"/>
  <c r="P416" i="1"/>
  <c r="AL416" i="1"/>
  <c r="AP416" i="1"/>
  <c r="AR416" i="1"/>
  <c r="AV416" i="1"/>
  <c r="AX416" i="1"/>
  <c r="BB416" i="1"/>
  <c r="BD416" i="1"/>
  <c r="BW416" i="1"/>
  <c r="BU416" i="1"/>
  <c r="AK416" i="1"/>
  <c r="AJ416" i="1"/>
  <c r="AF416" i="1"/>
  <c r="AD416" i="1"/>
  <c r="AA416" i="1"/>
  <c r="AB416" i="1" s="1"/>
  <c r="Y416" i="1"/>
  <c r="U416" i="1"/>
  <c r="V416" i="1" s="1"/>
  <c r="S416" i="1"/>
  <c r="BH416" i="1"/>
  <c r="BK416" i="1" s="1"/>
  <c r="K416" i="1"/>
  <c r="BO416" i="1"/>
  <c r="CI416" i="1"/>
  <c r="CG416" i="1"/>
  <c r="CJ416" i="1" s="1"/>
  <c r="CC416" i="1"/>
  <c r="CB416" i="1"/>
  <c r="BZ416" i="1"/>
  <c r="BV416" i="1"/>
  <c r="BT416" i="1"/>
  <c r="BP416" i="1"/>
  <c r="BN416" i="1"/>
  <c r="BJ416" i="1"/>
  <c r="BJ415" i="1"/>
  <c r="N415" i="1"/>
  <c r="P415" i="1"/>
  <c r="R415" i="1"/>
  <c r="T415" i="1"/>
  <c r="X415" i="1"/>
  <c r="Y415" i="1"/>
  <c r="BI415" i="1"/>
  <c r="BH415" i="1"/>
  <c r="BK415" i="1" s="1"/>
  <c r="BL415" i="1" s="1"/>
  <c r="BE415" i="1"/>
  <c r="BD415" i="1"/>
  <c r="AM415" i="1"/>
  <c r="BC415" i="1"/>
  <c r="BB415" i="1"/>
  <c r="AX415" i="1"/>
  <c r="AV415" i="1"/>
  <c r="AR415" i="1"/>
  <c r="AD415" i="1"/>
  <c r="AF415" i="1"/>
  <c r="AJ415" i="1"/>
  <c r="AL415" i="1"/>
  <c r="AQ415" i="1"/>
  <c r="AW415" i="1"/>
  <c r="AP415" i="1"/>
  <c r="CI415" i="1"/>
  <c r="CG415" i="1"/>
  <c r="CJ415" i="1" s="1"/>
  <c r="CC415" i="1"/>
  <c r="CB415" i="1"/>
  <c r="CA415" i="1"/>
  <c r="BZ415" i="1"/>
  <c r="BW415" i="1"/>
  <c r="BV415" i="1"/>
  <c r="BU415" i="1"/>
  <c r="BT415" i="1"/>
  <c r="BQ415" i="1"/>
  <c r="BP415" i="1"/>
  <c r="BO415" i="1"/>
  <c r="AK415" i="1"/>
  <c r="AG415" i="1"/>
  <c r="AH415" i="1" s="1"/>
  <c r="AE415" i="1"/>
  <c r="AA415" i="1"/>
  <c r="Z415" i="1"/>
  <c r="U415" i="1"/>
  <c r="V415" i="1" s="1"/>
  <c r="S415" i="1"/>
  <c r="M415" i="1"/>
  <c r="K415" i="1"/>
  <c r="AY415" i="1"/>
  <c r="AZ415" i="1" s="1"/>
  <c r="BN415" i="1"/>
  <c r="AS415" i="1"/>
  <c r="AT415" i="1" s="1"/>
  <c r="CG414" i="1"/>
  <c r="CI414" i="1"/>
  <c r="AD414" i="1"/>
  <c r="AE414" i="1"/>
  <c r="AG414" i="1"/>
  <c r="AL414" i="1"/>
  <c r="AR414" i="1"/>
  <c r="AW414" i="1"/>
  <c r="AY414" i="1"/>
  <c r="R414" i="1"/>
  <c r="BC414" i="1"/>
  <c r="BP414" i="1"/>
  <c r="BQ414" i="1"/>
  <c r="BR414" i="1" s="1"/>
  <c r="BT414" i="1"/>
  <c r="BU414" i="1"/>
  <c r="BV414" i="1"/>
  <c r="BH414" i="1"/>
  <c r="BK414" i="1" s="1"/>
  <c r="AA414" i="1"/>
  <c r="Y414" i="1"/>
  <c r="U414" i="1"/>
  <c r="S414" i="1"/>
  <c r="M414" i="1"/>
  <c r="K414" i="1"/>
  <c r="BW414" i="1"/>
  <c r="BX414" i="1" s="1"/>
  <c r="BD414" i="1"/>
  <c r="BB414" i="1"/>
  <c r="AX414" i="1"/>
  <c r="AV414" i="1"/>
  <c r="AS414" i="1"/>
  <c r="AT414" i="1" s="1"/>
  <c r="AQ414" i="1"/>
  <c r="BE414" i="1"/>
  <c r="BF414" i="1" s="1"/>
  <c r="AP414" i="1"/>
  <c r="AM414" i="1"/>
  <c r="AN414" i="1" s="1"/>
  <c r="AK414" i="1"/>
  <c r="AJ414" i="1"/>
  <c r="AF414" i="1"/>
  <c r="BZ414" i="1"/>
  <c r="CA414" i="1"/>
  <c r="CB414" i="1"/>
  <c r="CC414" i="1"/>
  <c r="CD414" i="1" s="1"/>
  <c r="BI414" i="1"/>
  <c r="BJ414" i="1"/>
  <c r="BN414" i="1"/>
  <c r="BO414" i="1"/>
  <c r="N414" i="1"/>
  <c r="O414" i="1" s="1"/>
  <c r="Z414" i="1"/>
  <c r="X414" i="1"/>
  <c r="T414" i="1"/>
  <c r="P414" i="1"/>
  <c r="CI413" i="1"/>
  <c r="K413" i="1"/>
  <c r="M413" i="1"/>
  <c r="S413" i="1"/>
  <c r="U413" i="1"/>
  <c r="X413" i="1"/>
  <c r="Z413" i="1"/>
  <c r="AD413" i="1"/>
  <c r="AF413" i="1"/>
  <c r="AJ413" i="1"/>
  <c r="AL413" i="1"/>
  <c r="AP413" i="1"/>
  <c r="AR413" i="1"/>
  <c r="AV413" i="1"/>
  <c r="AX413" i="1"/>
  <c r="AY413" i="1"/>
  <c r="AZ413" i="1" s="1"/>
  <c r="BC413" i="1"/>
  <c r="BE413" i="1"/>
  <c r="BI413" i="1"/>
  <c r="BO413" i="1"/>
  <c r="BP413" i="1"/>
  <c r="BT413" i="1"/>
  <c r="BV413" i="1"/>
  <c r="CC413" i="1"/>
  <c r="CG413" i="1"/>
  <c r="CJ413" i="1" s="1"/>
  <c r="CB413" i="1"/>
  <c r="CA413" i="1"/>
  <c r="BZ413" i="1"/>
  <c r="BW413" i="1"/>
  <c r="BX413" i="1" s="1"/>
  <c r="BU413" i="1"/>
  <c r="BQ413" i="1"/>
  <c r="BR413" i="1" s="1"/>
  <c r="BN413" i="1"/>
  <c r="BJ413" i="1"/>
  <c r="BH413" i="1"/>
  <c r="BK413" i="1" s="1"/>
  <c r="BL413" i="1" s="1"/>
  <c r="BD413" i="1"/>
  <c r="BB413" i="1"/>
  <c r="AW413" i="1"/>
  <c r="AS413" i="1"/>
  <c r="AT413" i="1" s="1"/>
  <c r="AQ413" i="1"/>
  <c r="AM413" i="1"/>
  <c r="AN413" i="1" s="1"/>
  <c r="AK413" i="1"/>
  <c r="AG413" i="1"/>
  <c r="AH413" i="1" s="1"/>
  <c r="AE413" i="1"/>
  <c r="AA413" i="1"/>
  <c r="AB413" i="1" s="1"/>
  <c r="Y413" i="1"/>
  <c r="T413" i="1"/>
  <c r="R413" i="1"/>
  <c r="P413" i="1"/>
  <c r="N413" i="1"/>
  <c r="O413" i="1" s="1"/>
  <c r="AP412" i="1"/>
  <c r="BT412" i="1"/>
  <c r="BW412" i="1"/>
  <c r="BZ412" i="1"/>
  <c r="CB412" i="1"/>
  <c r="CI412" i="1"/>
  <c r="K412" i="1"/>
  <c r="M412" i="1"/>
  <c r="S412" i="1"/>
  <c r="U412" i="1"/>
  <c r="Y412" i="1"/>
  <c r="AA412" i="1"/>
  <c r="AE412" i="1"/>
  <c r="AG412" i="1"/>
  <c r="AK412" i="1"/>
  <c r="AM412" i="1"/>
  <c r="AQ412" i="1"/>
  <c r="AS412" i="1"/>
  <c r="AY412" i="1"/>
  <c r="BC412" i="1"/>
  <c r="BD412" i="1"/>
  <c r="BJ412" i="1"/>
  <c r="BO412" i="1"/>
  <c r="BV412" i="1"/>
  <c r="AR412" i="1"/>
  <c r="BH412" i="1"/>
  <c r="BK412" i="1" s="1"/>
  <c r="BL412" i="1" s="1"/>
  <c r="CA412" i="1"/>
  <c r="CC412" i="1"/>
  <c r="CD412" i="1" s="1"/>
  <c r="CG412" i="1"/>
  <c r="CJ412" i="1" s="1"/>
  <c r="AW412" i="1"/>
  <c r="AV412" i="1"/>
  <c r="AX412" i="1"/>
  <c r="BB412" i="1"/>
  <c r="BE412" i="1"/>
  <c r="BF412" i="1" s="1"/>
  <c r="BI412" i="1"/>
  <c r="BN412" i="1"/>
  <c r="BP412" i="1"/>
  <c r="BU412" i="1"/>
  <c r="N412" i="1"/>
  <c r="O412" i="1" s="1"/>
  <c r="P412" i="1"/>
  <c r="R412" i="1"/>
  <c r="T412" i="1"/>
  <c r="X412" i="1"/>
  <c r="Z412" i="1"/>
  <c r="AD412" i="1"/>
  <c r="AF412" i="1"/>
  <c r="AJ412" i="1"/>
  <c r="AL412" i="1"/>
  <c r="BQ412" i="1"/>
  <c r="BR412" i="1" s="1"/>
  <c r="R411" i="1"/>
  <c r="N411" i="1"/>
  <c r="K411" i="1"/>
  <c r="BE411" i="1"/>
  <c r="Y411" i="1"/>
  <c r="P411" i="1"/>
  <c r="S411" i="1"/>
  <c r="AE411" i="1"/>
  <c r="AG411" i="1"/>
  <c r="AJ411" i="1"/>
  <c r="AL411" i="1"/>
  <c r="AQ411" i="1"/>
  <c r="AS411" i="1"/>
  <c r="AX411" i="1"/>
  <c r="BC411" i="1"/>
  <c r="BH411" i="1"/>
  <c r="BK411" i="1" s="1"/>
  <c r="BN411" i="1"/>
  <c r="BP411" i="1"/>
  <c r="BU411" i="1"/>
  <c r="BW411" i="1"/>
  <c r="U411" i="1"/>
  <c r="CG411" i="1"/>
  <c r="CI411" i="1" s="1"/>
  <c r="CJ411" i="1" s="1"/>
  <c r="CC411" i="1"/>
  <c r="CB411" i="1"/>
  <c r="CA411" i="1"/>
  <c r="BZ411" i="1"/>
  <c r="BT411" i="1"/>
  <c r="BJ411" i="1"/>
  <c r="BD411" i="1"/>
  <c r="AW411" i="1"/>
  <c r="AR411" i="1"/>
  <c r="AK411" i="1"/>
  <c r="AD411" i="1"/>
  <c r="AA411" i="1"/>
  <c r="X411" i="1"/>
  <c r="T411" i="1"/>
  <c r="M411" i="1"/>
  <c r="Z411" i="1"/>
  <c r="AF411" i="1"/>
  <c r="AM411" i="1"/>
  <c r="AN411" i="1" s="1"/>
  <c r="AP411" i="1"/>
  <c r="AV411" i="1"/>
  <c r="AY411" i="1"/>
  <c r="AZ411" i="1" s="1"/>
  <c r="BB411" i="1"/>
  <c r="BI411" i="1"/>
  <c r="BO411" i="1"/>
  <c r="BQ411" i="1"/>
  <c r="BR411" i="1" s="1"/>
  <c r="BV411" i="1"/>
  <c r="AL410" i="1"/>
  <c r="P410" i="1"/>
  <c r="K410" i="1"/>
  <c r="M410" i="1"/>
  <c r="CC410" i="1"/>
  <c r="CB410" i="1"/>
  <c r="CA410" i="1"/>
  <c r="BZ410" i="1"/>
  <c r="BW410" i="1"/>
  <c r="BV410" i="1"/>
  <c r="BU410" i="1"/>
  <c r="BQ410" i="1"/>
  <c r="BO410" i="1"/>
  <c r="BN410" i="1"/>
  <c r="BJ410" i="1"/>
  <c r="BI410" i="1"/>
  <c r="BH410" i="1"/>
  <c r="BK410" i="1" s="1"/>
  <c r="BL410" i="1" s="1"/>
  <c r="BB410" i="1"/>
  <c r="AY410" i="1"/>
  <c r="AV410" i="1"/>
  <c r="AS410" i="1"/>
  <c r="AP410" i="1"/>
  <c r="AJ410" i="1"/>
  <c r="AG410" i="1"/>
  <c r="AE410" i="1"/>
  <c r="AA410" i="1"/>
  <c r="Z410" i="1"/>
  <c r="Y410" i="1"/>
  <c r="U410" i="1"/>
  <c r="T410" i="1"/>
  <c r="N410" i="1"/>
  <c r="O410" i="1" s="1"/>
  <c r="CG410" i="1"/>
  <c r="CI410" i="1" s="1"/>
  <c r="CJ410" i="1" s="1"/>
  <c r="AX410" i="1"/>
  <c r="BT410" i="1"/>
  <c r="BP410" i="1"/>
  <c r="BE410" i="1"/>
  <c r="BD410" i="1"/>
  <c r="BC410" i="1"/>
  <c r="AW410" i="1"/>
  <c r="AR410" i="1"/>
  <c r="AQ410" i="1"/>
  <c r="AM410" i="1"/>
  <c r="AN410" i="1" s="1"/>
  <c r="AK410" i="1"/>
  <c r="AF410" i="1"/>
  <c r="AD410" i="1"/>
  <c r="X410" i="1"/>
  <c r="S410" i="1"/>
  <c r="R410" i="1"/>
  <c r="M409" i="1"/>
  <c r="K409" i="1"/>
  <c r="AR409" i="1"/>
  <c r="P409" i="1"/>
  <c r="S409" i="1"/>
  <c r="U409" i="1"/>
  <c r="Y409" i="1"/>
  <c r="AA409" i="1"/>
  <c r="AE409" i="1"/>
  <c r="AG409" i="1"/>
  <c r="N409" i="1"/>
  <c r="O409" i="1" s="1"/>
  <c r="AQ409" i="1"/>
  <c r="AP409" i="1"/>
  <c r="AM409" i="1"/>
  <c r="AS409" i="1"/>
  <c r="AT409" i="1" s="1"/>
  <c r="AV409" i="1"/>
  <c r="T409" i="1"/>
  <c r="AW409" i="1"/>
  <c r="AX409" i="1"/>
  <c r="AY409" i="1"/>
  <c r="AZ409" i="1" s="1"/>
  <c r="BB409" i="1"/>
  <c r="CI409" i="1"/>
  <c r="CG409" i="1"/>
  <c r="CJ409" i="1" s="1"/>
  <c r="BC409" i="1"/>
  <c r="BD409" i="1"/>
  <c r="BU409" i="1"/>
  <c r="BV409" i="1"/>
  <c r="BW409" i="1"/>
  <c r="BX409" i="1" s="1"/>
  <c r="BZ409" i="1"/>
  <c r="CA409" i="1"/>
  <c r="CB409" i="1"/>
  <c r="BE409" i="1"/>
  <c r="BF409" i="1" s="1"/>
  <c r="BH409" i="1"/>
  <c r="BK409" i="1" s="1"/>
  <c r="BI409" i="1"/>
  <c r="BJ409" i="1"/>
  <c r="BO409" i="1"/>
  <c r="BT409" i="1"/>
  <c r="BP409" i="1"/>
  <c r="BQ409" i="1"/>
  <c r="BR409" i="1" s="1"/>
  <c r="AL409" i="1"/>
  <c r="AK409" i="1"/>
  <c r="AJ409" i="1"/>
  <c r="AF409" i="1"/>
  <c r="AD409" i="1"/>
  <c r="Z409" i="1"/>
  <c r="X409" i="1"/>
  <c r="R409" i="1"/>
  <c r="BN409" i="1"/>
  <c r="CC409" i="1"/>
  <c r="CD409" i="1" s="1"/>
  <c r="BU408" i="1"/>
  <c r="BT408" i="1"/>
  <c r="BQ408" i="1"/>
  <c r="BP408" i="1"/>
  <c r="BO408" i="1"/>
  <c r="BN408" i="1"/>
  <c r="BJ408" i="1"/>
  <c r="BH408" i="1"/>
  <c r="BK408" i="1" s="1"/>
  <c r="BL408" i="1" s="1"/>
  <c r="X408" i="1"/>
  <c r="AY408" i="1"/>
  <c r="AX408" i="1"/>
  <c r="AV408" i="1"/>
  <c r="AR408" i="1"/>
  <c r="AL408" i="1"/>
  <c r="AG408" i="1"/>
  <c r="AM408" i="1"/>
  <c r="AN408" i="1" s="1"/>
  <c r="AP408" i="1"/>
  <c r="AQ408" i="1"/>
  <c r="Z408" i="1"/>
  <c r="AD408" i="1"/>
  <c r="U408" i="1"/>
  <c r="CI408" i="1"/>
  <c r="CG408" i="1"/>
  <c r="CJ408" i="1" s="1"/>
  <c r="CC408" i="1"/>
  <c r="AK408" i="1"/>
  <c r="AJ408" i="1"/>
  <c r="AF408" i="1"/>
  <c r="AE408" i="1"/>
  <c r="AA408" i="1"/>
  <c r="AB408" i="1" s="1"/>
  <c r="AS408" i="1"/>
  <c r="AT408" i="1" s="1"/>
  <c r="AW408" i="1"/>
  <c r="BB408" i="1"/>
  <c r="BD408" i="1"/>
  <c r="BE408" i="1"/>
  <c r="BF408" i="1" s="1"/>
  <c r="BI408" i="1"/>
  <c r="BC408" i="1"/>
  <c r="Y408" i="1"/>
  <c r="T408" i="1"/>
  <c r="R408" i="1"/>
  <c r="M408" i="1"/>
  <c r="K408" i="1"/>
  <c r="BV408" i="1"/>
  <c r="N408" i="1"/>
  <c r="O408" i="1" s="1"/>
  <c r="P408" i="1"/>
  <c r="S408" i="1"/>
  <c r="CB408" i="1"/>
  <c r="CA408" i="1"/>
  <c r="BZ408" i="1"/>
  <c r="BW408" i="1"/>
  <c r="BX408" i="1" s="1"/>
  <c r="AA407" i="1"/>
  <c r="Z407" i="1"/>
  <c r="Y407" i="1"/>
  <c r="X407" i="1"/>
  <c r="U407" i="1"/>
  <c r="T407" i="1"/>
  <c r="S407" i="1"/>
  <c r="R407" i="1"/>
  <c r="P407" i="1"/>
  <c r="N407" i="1"/>
  <c r="BB407" i="1"/>
  <c r="AY407" i="1"/>
  <c r="AX407" i="1"/>
  <c r="AV407" i="1"/>
  <c r="AW407" i="1"/>
  <c r="AS407" i="1"/>
  <c r="BW407" i="1"/>
  <c r="AR407" i="1"/>
  <c r="AQ407" i="1"/>
  <c r="AP407" i="1"/>
  <c r="AM407" i="1"/>
  <c r="AL407" i="1"/>
  <c r="AK407" i="1"/>
  <c r="AJ407" i="1"/>
  <c r="AG407" i="1"/>
  <c r="K407" i="1"/>
  <c r="M407" i="1"/>
  <c r="AD407" i="1"/>
  <c r="AE407" i="1"/>
  <c r="CG407" i="1"/>
  <c r="CI407" i="1" s="1"/>
  <c r="CJ407" i="1" s="1"/>
  <c r="CC407" i="1"/>
  <c r="CB407" i="1"/>
  <c r="CA407" i="1"/>
  <c r="BZ407" i="1"/>
  <c r="AF407" i="1"/>
  <c r="BV407" i="1"/>
  <c r="BU407" i="1"/>
  <c r="BT407" i="1"/>
  <c r="BQ407" i="1"/>
  <c r="BP407" i="1"/>
  <c r="BO407" i="1"/>
  <c r="BN407" i="1"/>
  <c r="BJ407" i="1"/>
  <c r="BI407" i="1"/>
  <c r="BH407" i="1"/>
  <c r="BK407" i="1" s="1"/>
  <c r="BL407" i="1" s="1"/>
  <c r="BE407" i="1"/>
  <c r="BD407" i="1"/>
  <c r="BC407" i="1"/>
  <c r="AK406" i="1"/>
  <c r="AJ406" i="1"/>
  <c r="AF406" i="1"/>
  <c r="AD406" i="1"/>
  <c r="Z406" i="1"/>
  <c r="X406" i="1"/>
  <c r="T406" i="1"/>
  <c r="R406" i="1"/>
  <c r="P406" i="1"/>
  <c r="N406" i="1"/>
  <c r="M406" i="1"/>
  <c r="K406" i="1"/>
  <c r="CC406" i="1"/>
  <c r="CA406" i="1"/>
  <c r="BV406" i="1"/>
  <c r="BT406" i="1"/>
  <c r="BP406" i="1"/>
  <c r="BN406" i="1"/>
  <c r="BJ406" i="1"/>
  <c r="BH406" i="1"/>
  <c r="BK406" i="1" s="1"/>
  <c r="BL406" i="1" s="1"/>
  <c r="BD406" i="1"/>
  <c r="BB406" i="1"/>
  <c r="AX406" i="1"/>
  <c r="AV406" i="1"/>
  <c r="AR406" i="1"/>
  <c r="AP406" i="1"/>
  <c r="AL406" i="1"/>
  <c r="AG406" i="1"/>
  <c r="AH406" i="1" s="1"/>
  <c r="AE406" i="1"/>
  <c r="AA406" i="1"/>
  <c r="AB406" i="1" s="1"/>
  <c r="Y406" i="1"/>
  <c r="U406" i="1"/>
  <c r="V406" i="1" s="1"/>
  <c r="S406" i="1"/>
  <c r="CG406" i="1"/>
  <c r="CI406" i="1" s="1"/>
  <c r="CJ406" i="1" s="1"/>
  <c r="CB406" i="1"/>
  <c r="BZ406" i="1"/>
  <c r="BW406" i="1"/>
  <c r="BX406" i="1" s="1"/>
  <c r="BU406" i="1"/>
  <c r="BQ406" i="1"/>
  <c r="BR406" i="1" s="1"/>
  <c r="BO406" i="1"/>
  <c r="BI406" i="1"/>
  <c r="BE406" i="1"/>
  <c r="BF406" i="1" s="1"/>
  <c r="BC406" i="1"/>
  <c r="AY406" i="1"/>
  <c r="AZ406" i="1" s="1"/>
  <c r="AW406" i="1"/>
  <c r="AS406" i="1"/>
  <c r="AT406" i="1" s="1"/>
  <c r="AQ406" i="1"/>
  <c r="AM406" i="1"/>
  <c r="AN406" i="1" s="1"/>
  <c r="AJ405" i="1"/>
  <c r="AE405" i="1"/>
  <c r="AF405" i="1"/>
  <c r="AA405" i="1"/>
  <c r="U405" i="1"/>
  <c r="S405" i="1"/>
  <c r="M405" i="1"/>
  <c r="K405" i="1"/>
  <c r="AK405" i="1"/>
  <c r="N405" i="1"/>
  <c r="O405" i="1" s="1"/>
  <c r="P405" i="1"/>
  <c r="R405" i="1"/>
  <c r="AG405" i="1"/>
  <c r="AH405" i="1" s="1"/>
  <c r="Y405" i="1"/>
  <c r="AD405" i="1"/>
  <c r="Z405" i="1"/>
  <c r="X405" i="1"/>
  <c r="T405" i="1"/>
  <c r="CG405" i="1"/>
  <c r="CI405" i="1" s="1"/>
  <c r="CJ405" i="1" s="1"/>
  <c r="CC405" i="1"/>
  <c r="CB405" i="1"/>
  <c r="CA405" i="1"/>
  <c r="BZ405" i="1"/>
  <c r="BW405" i="1"/>
  <c r="BV405" i="1"/>
  <c r="BU405" i="1"/>
  <c r="BT405" i="1"/>
  <c r="BQ405" i="1"/>
  <c r="BP405" i="1"/>
  <c r="BO405" i="1"/>
  <c r="BN405" i="1"/>
  <c r="BJ405" i="1"/>
  <c r="BI405" i="1"/>
  <c r="BH405" i="1"/>
  <c r="BK405" i="1" s="1"/>
  <c r="BL405" i="1" s="1"/>
  <c r="BE405" i="1"/>
  <c r="BD405" i="1"/>
  <c r="BC405" i="1"/>
  <c r="BB405" i="1"/>
  <c r="AY405" i="1"/>
  <c r="AX405" i="1"/>
  <c r="AW405" i="1"/>
  <c r="AV405" i="1"/>
  <c r="AS405" i="1"/>
  <c r="AR405" i="1"/>
  <c r="AQ405" i="1"/>
  <c r="AP405" i="1"/>
  <c r="AM405" i="1"/>
  <c r="AL405" i="1"/>
  <c r="Y404" i="1"/>
  <c r="Z404" i="1"/>
  <c r="AA404" i="1"/>
  <c r="AB404" i="1" s="1"/>
  <c r="AD404" i="1"/>
  <c r="AE404" i="1"/>
  <c r="AF404" i="1"/>
  <c r="AG404" i="1"/>
  <c r="AH404" i="1" s="1"/>
  <c r="AJ404" i="1"/>
  <c r="AK404" i="1"/>
  <c r="AL404" i="1"/>
  <c r="AM404" i="1"/>
  <c r="AN404" i="1" s="1"/>
  <c r="AP404" i="1"/>
  <c r="AQ404" i="1"/>
  <c r="AR404" i="1"/>
  <c r="AS404" i="1"/>
  <c r="AT404" i="1" s="1"/>
  <c r="AV404" i="1"/>
  <c r="AW404" i="1"/>
  <c r="AX404" i="1"/>
  <c r="AY404" i="1"/>
  <c r="AZ404" i="1" s="1"/>
  <c r="BB404" i="1"/>
  <c r="BC404" i="1"/>
  <c r="BD404" i="1"/>
  <c r="BE404" i="1"/>
  <c r="BF404" i="1" s="1"/>
  <c r="BH404" i="1"/>
  <c r="BK404" i="1" s="1"/>
  <c r="BI404" i="1"/>
  <c r="BJ404" i="1"/>
  <c r="BN404" i="1"/>
  <c r="BO404" i="1"/>
  <c r="BP404" i="1"/>
  <c r="BQ404" i="1"/>
  <c r="BR404" i="1" s="1"/>
  <c r="BT404" i="1"/>
  <c r="BU404" i="1"/>
  <c r="BV404" i="1"/>
  <c r="BW404" i="1"/>
  <c r="BX404" i="1" s="1"/>
  <c r="BZ404" i="1"/>
  <c r="CA404" i="1"/>
  <c r="CB404" i="1"/>
  <c r="CC404" i="1"/>
  <c r="CD404" i="1" s="1"/>
  <c r="CG404" i="1"/>
  <c r="CI404" i="1"/>
  <c r="T404" i="1"/>
  <c r="U404" i="1"/>
  <c r="V404" i="1" s="1"/>
  <c r="K404" i="1"/>
  <c r="X404" i="1"/>
  <c r="M404" i="1"/>
  <c r="N404" i="1"/>
  <c r="O404" i="1" s="1"/>
  <c r="P404" i="1"/>
  <c r="R404" i="1"/>
  <c r="S404" i="1"/>
  <c r="AD403" i="1"/>
  <c r="BP403" i="1"/>
  <c r="AR403" i="1"/>
  <c r="AQ403" i="1"/>
  <c r="AP403" i="1"/>
  <c r="AM403" i="1"/>
  <c r="AL403" i="1"/>
  <c r="AK403" i="1"/>
  <c r="AJ403" i="1"/>
  <c r="AG403" i="1"/>
  <c r="AF403" i="1"/>
  <c r="AE403" i="1"/>
  <c r="CB403" i="1"/>
  <c r="Z403" i="1"/>
  <c r="Y403" i="1"/>
  <c r="X403" i="1"/>
  <c r="CC403" i="1"/>
  <c r="CD403" i="1" s="1"/>
  <c r="BD403" i="1"/>
  <c r="CG403" i="1"/>
  <c r="CI403" i="1"/>
  <c r="AA403" i="1"/>
  <c r="AB403" i="1" s="1"/>
  <c r="U403" i="1"/>
  <c r="T403" i="1"/>
  <c r="S403" i="1"/>
  <c r="R403" i="1"/>
  <c r="P403" i="1"/>
  <c r="N403" i="1"/>
  <c r="M403" i="1"/>
  <c r="K403" i="1"/>
  <c r="BZ403" i="1"/>
  <c r="CA403" i="1"/>
  <c r="BW403" i="1"/>
  <c r="BV403" i="1"/>
  <c r="BU403" i="1"/>
  <c r="BT403" i="1"/>
  <c r="BQ403" i="1"/>
  <c r="BR403" i="1" s="1"/>
  <c r="BO403" i="1"/>
  <c r="BN403" i="1"/>
  <c r="AS403" i="1"/>
  <c r="AT403" i="1" s="1"/>
  <c r="BJ403" i="1"/>
  <c r="BI403" i="1"/>
  <c r="BH403" i="1"/>
  <c r="BK403" i="1" s="1"/>
  <c r="BL403" i="1" s="1"/>
  <c r="BE403" i="1"/>
  <c r="BF403" i="1" s="1"/>
  <c r="BC403" i="1"/>
  <c r="BB403" i="1"/>
  <c r="AY403" i="1"/>
  <c r="AX403" i="1"/>
  <c r="AW403" i="1"/>
  <c r="AV403" i="1"/>
  <c r="CC402" i="1"/>
  <c r="CB402" i="1"/>
  <c r="CA402" i="1"/>
  <c r="BZ402" i="1"/>
  <c r="BW402" i="1"/>
  <c r="BV402" i="1"/>
  <c r="BU402" i="1"/>
  <c r="BT402" i="1"/>
  <c r="BQ402" i="1"/>
  <c r="BP402" i="1"/>
  <c r="BN402" i="1"/>
  <c r="BJ402" i="1"/>
  <c r="BI402" i="1"/>
  <c r="BH402" i="1"/>
  <c r="BK402" i="1" s="1"/>
  <c r="BL402" i="1" s="1"/>
  <c r="BE402" i="1"/>
  <c r="BD402" i="1"/>
  <c r="BC402" i="1"/>
  <c r="BB402" i="1"/>
  <c r="AY402" i="1"/>
  <c r="AX402" i="1"/>
  <c r="AW402" i="1"/>
  <c r="AV402" i="1"/>
  <c r="AS402" i="1"/>
  <c r="AR402" i="1"/>
  <c r="AQ402" i="1"/>
  <c r="AP402" i="1"/>
  <c r="AM402" i="1"/>
  <c r="AL402" i="1"/>
  <c r="AK402" i="1"/>
  <c r="AJ402" i="1"/>
  <c r="AG402" i="1"/>
  <c r="AF402" i="1"/>
  <c r="AE402" i="1"/>
  <c r="AD402" i="1"/>
  <c r="AA402" i="1"/>
  <c r="Y402" i="1"/>
  <c r="X402" i="1"/>
  <c r="U402" i="1"/>
  <c r="T402" i="1"/>
  <c r="S402" i="1"/>
  <c r="R402" i="1"/>
  <c r="P402" i="1"/>
  <c r="N402" i="1"/>
  <c r="M402" i="1"/>
  <c r="K402" i="1"/>
  <c r="BO402" i="1"/>
  <c r="CG402" i="1"/>
  <c r="CI402" i="1" s="1"/>
  <c r="CJ402" i="1" s="1"/>
  <c r="Z402" i="1"/>
  <c r="AR401" i="1"/>
  <c r="AS401" i="1"/>
  <c r="AT401" i="1" s="1"/>
  <c r="AV401" i="1"/>
  <c r="AW401" i="1"/>
  <c r="AX401" i="1"/>
  <c r="AY401" i="1"/>
  <c r="AZ401" i="1" s="1"/>
  <c r="BB401" i="1"/>
  <c r="BC401" i="1"/>
  <c r="BD401" i="1"/>
  <c r="BE401" i="1"/>
  <c r="BF401" i="1" s="1"/>
  <c r="BH401" i="1"/>
  <c r="BK401" i="1" s="1"/>
  <c r="BI401" i="1"/>
  <c r="BJ401" i="1"/>
  <c r="BN401" i="1"/>
  <c r="BO401" i="1"/>
  <c r="BP401" i="1"/>
  <c r="BQ401" i="1"/>
  <c r="BR401" i="1" s="1"/>
  <c r="BT401" i="1"/>
  <c r="BU401" i="1"/>
  <c r="BV401" i="1"/>
  <c r="BW401" i="1"/>
  <c r="BX401" i="1" s="1"/>
  <c r="BZ401" i="1"/>
  <c r="CB401" i="1"/>
  <c r="CC401" i="1"/>
  <c r="CD401" i="1" s="1"/>
  <c r="CG401" i="1"/>
  <c r="CI401" i="1"/>
  <c r="CA401" i="1"/>
  <c r="K401" i="1"/>
  <c r="M401" i="1"/>
  <c r="N401" i="1"/>
  <c r="O401" i="1" s="1"/>
  <c r="P401" i="1"/>
  <c r="R401" i="1"/>
  <c r="S401" i="1"/>
  <c r="T401" i="1"/>
  <c r="U401" i="1"/>
  <c r="V401" i="1" s="1"/>
  <c r="X401" i="1"/>
  <c r="Y401" i="1"/>
  <c r="Z401" i="1"/>
  <c r="AA401" i="1"/>
  <c r="AB401" i="1" s="1"/>
  <c r="AD401" i="1"/>
  <c r="AE401" i="1"/>
  <c r="AF401" i="1"/>
  <c r="AG401" i="1"/>
  <c r="AH401" i="1" s="1"/>
  <c r="AJ401" i="1"/>
  <c r="AK401" i="1"/>
  <c r="AL401" i="1"/>
  <c r="AM401" i="1"/>
  <c r="AN401" i="1" s="1"/>
  <c r="AP401" i="1"/>
  <c r="AQ401" i="1"/>
  <c r="BN400" i="1"/>
  <c r="CC400" i="1"/>
  <c r="CB400" i="1"/>
  <c r="BZ400" i="1"/>
  <c r="BV400" i="1"/>
  <c r="BT400" i="1"/>
  <c r="S400" i="1"/>
  <c r="U400" i="1"/>
  <c r="Y400" i="1"/>
  <c r="AA400" i="1"/>
  <c r="AV400" i="1"/>
  <c r="AE400" i="1"/>
  <c r="AG400" i="1"/>
  <c r="AK400" i="1"/>
  <c r="AM400" i="1"/>
  <c r="AQ400" i="1"/>
  <c r="AS400" i="1"/>
  <c r="AW400" i="1"/>
  <c r="M400" i="1"/>
  <c r="R400" i="1"/>
  <c r="T400" i="1"/>
  <c r="X400" i="1"/>
  <c r="Z400" i="1"/>
  <c r="AD400" i="1"/>
  <c r="AF400" i="1"/>
  <c r="AJ400" i="1"/>
  <c r="AL400" i="1"/>
  <c r="AP400" i="1"/>
  <c r="AR400" i="1"/>
  <c r="AX400" i="1"/>
  <c r="BB400" i="1"/>
  <c r="BD400" i="1"/>
  <c r="BI400" i="1"/>
  <c r="BJ400" i="1"/>
  <c r="BO400" i="1"/>
  <c r="AY400" i="1"/>
  <c r="AZ400" i="1" s="1"/>
  <c r="P400" i="1"/>
  <c r="BQ400" i="1"/>
  <c r="BU400" i="1"/>
  <c r="BW400" i="1"/>
  <c r="BX400" i="1" s="1"/>
  <c r="CA400" i="1"/>
  <c r="CG400" i="1"/>
  <c r="CI400" i="1" s="1"/>
  <c r="CJ400" i="1" s="1"/>
  <c r="BC400" i="1"/>
  <c r="BE400" i="1"/>
  <c r="BF400" i="1" s="1"/>
  <c r="BP400" i="1"/>
  <c r="BH400" i="1"/>
  <c r="BK400" i="1" s="1"/>
  <c r="BL400" i="1" s="1"/>
  <c r="K400" i="1"/>
  <c r="N400" i="1"/>
  <c r="O400" i="1" s="1"/>
  <c r="U399" i="1"/>
  <c r="R399" i="1"/>
  <c r="N399" i="1"/>
  <c r="P399" i="1"/>
  <c r="BQ399" i="1"/>
  <c r="BP399" i="1"/>
  <c r="BO399" i="1"/>
  <c r="BN399" i="1"/>
  <c r="BJ399" i="1"/>
  <c r="BI399" i="1"/>
  <c r="BH399" i="1"/>
  <c r="BK399" i="1" s="1"/>
  <c r="BL399" i="1" s="1"/>
  <c r="BE399" i="1"/>
  <c r="BD399" i="1"/>
  <c r="BC399" i="1"/>
  <c r="BB399" i="1"/>
  <c r="AY399" i="1"/>
  <c r="AW399" i="1"/>
  <c r="AV399" i="1"/>
  <c r="AS399" i="1"/>
  <c r="AR399" i="1"/>
  <c r="AQ399" i="1"/>
  <c r="AP399" i="1"/>
  <c r="AM399" i="1"/>
  <c r="AL399" i="1"/>
  <c r="AK399" i="1"/>
  <c r="CG399" i="1"/>
  <c r="AJ399" i="1"/>
  <c r="BV399" i="1"/>
  <c r="BW399" i="1"/>
  <c r="BX399" i="1" s="1"/>
  <c r="BZ399" i="1"/>
  <c r="CA399" i="1"/>
  <c r="CB399" i="1"/>
  <c r="CC399" i="1"/>
  <c r="CD399" i="1" s="1"/>
  <c r="AX399" i="1"/>
  <c r="CI399" i="1"/>
  <c r="BU399" i="1"/>
  <c r="BT399" i="1"/>
  <c r="AG399" i="1"/>
  <c r="AF399" i="1"/>
  <c r="AE399" i="1"/>
  <c r="AD399" i="1"/>
  <c r="AA399" i="1"/>
  <c r="Z399" i="1"/>
  <c r="Y399" i="1"/>
  <c r="X399" i="1"/>
  <c r="T399" i="1"/>
  <c r="S399" i="1"/>
  <c r="M399" i="1"/>
  <c r="K399" i="1"/>
  <c r="BN398" i="1"/>
  <c r="BO398" i="1"/>
  <c r="BQ398" i="1"/>
  <c r="BT398" i="1"/>
  <c r="BU398" i="1"/>
  <c r="BV398" i="1"/>
  <c r="BW398" i="1"/>
  <c r="BX398" i="1" s="1"/>
  <c r="BZ398" i="1"/>
  <c r="CA398" i="1"/>
  <c r="CB398" i="1"/>
  <c r="CC398" i="1"/>
  <c r="CD398" i="1" s="1"/>
  <c r="CG398" i="1"/>
  <c r="CI398" i="1"/>
  <c r="AV398" i="1"/>
  <c r="BJ398" i="1"/>
  <c r="BI398" i="1"/>
  <c r="BH398" i="1"/>
  <c r="BK398" i="1" s="1"/>
  <c r="BL398" i="1" s="1"/>
  <c r="BE398" i="1"/>
  <c r="BD398" i="1"/>
  <c r="BC398" i="1"/>
  <c r="Y398" i="1"/>
  <c r="BB398" i="1"/>
  <c r="AW398" i="1"/>
  <c r="AR398" i="1"/>
  <c r="AP398" i="1"/>
  <c r="AK398" i="1"/>
  <c r="AG398" i="1"/>
  <c r="AD398" i="1"/>
  <c r="AA398" i="1"/>
  <c r="X398" i="1"/>
  <c r="U398" i="1"/>
  <c r="S398" i="1"/>
  <c r="P398" i="1"/>
  <c r="N398" i="1"/>
  <c r="K398" i="1"/>
  <c r="M398" i="1"/>
  <c r="R398" i="1"/>
  <c r="T398" i="1"/>
  <c r="Z398" i="1"/>
  <c r="AE398" i="1"/>
  <c r="AF398" i="1"/>
  <c r="AJ398" i="1"/>
  <c r="AL398" i="1"/>
  <c r="AM398" i="1"/>
  <c r="AN398" i="1" s="1"/>
  <c r="AQ398" i="1"/>
  <c r="AS398" i="1"/>
  <c r="AT398" i="1" s="1"/>
  <c r="AX398" i="1"/>
  <c r="AY398" i="1"/>
  <c r="AZ398" i="1" s="1"/>
  <c r="BP398" i="1"/>
  <c r="CG397" i="1"/>
  <c r="CC397" i="1"/>
  <c r="CB397" i="1"/>
  <c r="CA397" i="1"/>
  <c r="BZ397" i="1"/>
  <c r="BV397" i="1"/>
  <c r="BU397" i="1"/>
  <c r="BT397" i="1"/>
  <c r="BQ397" i="1"/>
  <c r="BP397" i="1"/>
  <c r="BO397" i="1"/>
  <c r="BN397" i="1"/>
  <c r="BJ397" i="1"/>
  <c r="BH397" i="1"/>
  <c r="BK397" i="1" s="1"/>
  <c r="BL397" i="1" s="1"/>
  <c r="BE397" i="1"/>
  <c r="BC397" i="1"/>
  <c r="AY397" i="1"/>
  <c r="AW397" i="1"/>
  <c r="AV397" i="1"/>
  <c r="BD397" i="1"/>
  <c r="BB397" i="1"/>
  <c r="AX397" i="1"/>
  <c r="AS397" i="1"/>
  <c r="AQ397" i="1"/>
  <c r="Y397" i="1"/>
  <c r="X397" i="1"/>
  <c r="K397" i="1"/>
  <c r="M397" i="1"/>
  <c r="S397" i="1"/>
  <c r="AA397" i="1"/>
  <c r="AR397" i="1"/>
  <c r="AP397" i="1"/>
  <c r="AJ397" i="1"/>
  <c r="AE397" i="1"/>
  <c r="N397" i="1"/>
  <c r="O397" i="1" s="1"/>
  <c r="AM397" i="1"/>
  <c r="U397" i="1"/>
  <c r="AL397" i="1"/>
  <c r="AG397" i="1"/>
  <c r="AF397" i="1"/>
  <c r="AD397" i="1"/>
  <c r="Z397" i="1"/>
  <c r="T397" i="1"/>
  <c r="R397" i="1"/>
  <c r="P397" i="1"/>
  <c r="CI397" i="1"/>
  <c r="BW397" i="1"/>
  <c r="BX397" i="1" s="1"/>
  <c r="AK397" i="1"/>
  <c r="BI397" i="1"/>
  <c r="Z396" i="1"/>
  <c r="X396" i="1"/>
  <c r="T396" i="1"/>
  <c r="R396" i="1"/>
  <c r="P396" i="1"/>
  <c r="K396" i="1"/>
  <c r="AK396" i="1"/>
  <c r="N396" i="1"/>
  <c r="S396" i="1"/>
  <c r="U396" i="1"/>
  <c r="V396" i="1" s="1"/>
  <c r="Y396" i="1"/>
  <c r="AA396" i="1"/>
  <c r="AB396" i="1" s="1"/>
  <c r="AE396" i="1"/>
  <c r="AG396" i="1"/>
  <c r="AM396" i="1"/>
  <c r="AP396" i="1"/>
  <c r="AR396" i="1"/>
  <c r="AV396" i="1"/>
  <c r="AX396" i="1"/>
  <c r="BB396" i="1"/>
  <c r="BD396" i="1"/>
  <c r="BI396" i="1"/>
  <c r="BN396" i="1"/>
  <c r="BQ396" i="1"/>
  <c r="M396" i="1"/>
  <c r="CI396" i="1"/>
  <c r="CG396" i="1"/>
  <c r="CJ396" i="1" s="1"/>
  <c r="CC396" i="1"/>
  <c r="CB396" i="1"/>
  <c r="CA396" i="1"/>
  <c r="BZ396" i="1"/>
  <c r="BW396" i="1"/>
  <c r="BV396" i="1"/>
  <c r="BU396" i="1"/>
  <c r="BT396" i="1"/>
  <c r="BP396" i="1"/>
  <c r="BO396" i="1"/>
  <c r="BJ396" i="1"/>
  <c r="BH396" i="1"/>
  <c r="BK396" i="1" s="1"/>
  <c r="BL396" i="1" s="1"/>
  <c r="BE396" i="1"/>
  <c r="BF396" i="1" s="1"/>
  <c r="BC396" i="1"/>
  <c r="AY396" i="1"/>
  <c r="AZ396" i="1" s="1"/>
  <c r="AW396" i="1"/>
  <c r="AS396" i="1"/>
  <c r="AT396" i="1" s="1"/>
  <c r="AQ396" i="1"/>
  <c r="AL396" i="1"/>
  <c r="AJ396" i="1"/>
  <c r="AF396" i="1"/>
  <c r="AD396" i="1"/>
  <c r="BQ395" i="1"/>
  <c r="BT395" i="1"/>
  <c r="BU395" i="1"/>
  <c r="BV395" i="1"/>
  <c r="BW395" i="1"/>
  <c r="BX395" i="1" s="1"/>
  <c r="BZ395" i="1"/>
  <c r="CA395" i="1"/>
  <c r="AM395" i="1"/>
  <c r="AK395" i="1"/>
  <c r="AJ395" i="1"/>
  <c r="AE395" i="1"/>
  <c r="Y395" i="1"/>
  <c r="T395" i="1"/>
  <c r="AG395" i="1"/>
  <c r="S395" i="1"/>
  <c r="AA395" i="1"/>
  <c r="K395" i="1"/>
  <c r="M395" i="1"/>
  <c r="N395" i="1"/>
  <c r="O395" i="1" s="1"/>
  <c r="BE395" i="1"/>
  <c r="BD395" i="1"/>
  <c r="P395" i="1"/>
  <c r="R395" i="1"/>
  <c r="U395" i="1"/>
  <c r="V395" i="1" s="1"/>
  <c r="X395" i="1"/>
  <c r="Z395" i="1"/>
  <c r="AD395" i="1"/>
  <c r="AF395" i="1"/>
  <c r="BB395" i="1"/>
  <c r="AX395" i="1"/>
  <c r="AV395" i="1"/>
  <c r="AS395" i="1"/>
  <c r="AR395" i="1"/>
  <c r="BC395" i="1"/>
  <c r="AY395" i="1"/>
  <c r="AZ395" i="1" s="1"/>
  <c r="BH395" i="1"/>
  <c r="BK395" i="1" s="1"/>
  <c r="AW395" i="1"/>
  <c r="AQ395" i="1"/>
  <c r="AL395" i="1"/>
  <c r="CI395" i="1"/>
  <c r="CG395" i="1"/>
  <c r="CJ395" i="1" s="1"/>
  <c r="CC395" i="1"/>
  <c r="CB395" i="1"/>
  <c r="BI395" i="1"/>
  <c r="BJ395" i="1"/>
  <c r="BN395" i="1"/>
  <c r="BO395" i="1"/>
  <c r="BP395" i="1"/>
  <c r="AP395" i="1"/>
  <c r="M394" i="1"/>
  <c r="T394" i="1"/>
  <c r="K394" i="1"/>
  <c r="CI394" i="1"/>
  <c r="CG394" i="1"/>
  <c r="CJ394" i="1" s="1"/>
  <c r="CC394" i="1"/>
  <c r="CB394" i="1"/>
  <c r="CA394" i="1"/>
  <c r="BZ394" i="1"/>
  <c r="BW394" i="1"/>
  <c r="BV394" i="1"/>
  <c r="BU394" i="1"/>
  <c r="BT394" i="1"/>
  <c r="BQ394" i="1"/>
  <c r="BP394" i="1"/>
  <c r="BO394" i="1"/>
  <c r="BN394" i="1"/>
  <c r="BJ394" i="1"/>
  <c r="BI394" i="1"/>
  <c r="BH394" i="1"/>
  <c r="BK394" i="1" s="1"/>
  <c r="BL394" i="1" s="1"/>
  <c r="BE394" i="1"/>
  <c r="BD394" i="1"/>
  <c r="BC394" i="1"/>
  <c r="BB394" i="1"/>
  <c r="AY394" i="1"/>
  <c r="AX394" i="1"/>
  <c r="AW394" i="1"/>
  <c r="AV394" i="1"/>
  <c r="AS394" i="1"/>
  <c r="AR394" i="1"/>
  <c r="AQ394" i="1"/>
  <c r="AP394" i="1"/>
  <c r="AM394" i="1"/>
  <c r="AL394" i="1"/>
  <c r="AK394" i="1"/>
  <c r="AJ394" i="1"/>
  <c r="AG394" i="1"/>
  <c r="AF394" i="1"/>
  <c r="AE394" i="1"/>
  <c r="AD394" i="1"/>
  <c r="AA394" i="1"/>
  <c r="Z394" i="1"/>
  <c r="Y394" i="1"/>
  <c r="X394" i="1"/>
  <c r="U394" i="1"/>
  <c r="V394" i="1" s="1"/>
  <c r="S394" i="1"/>
  <c r="R394" i="1"/>
  <c r="P394" i="1"/>
  <c r="N394" i="1"/>
  <c r="O394" i="1" s="1"/>
  <c r="K393" i="1"/>
  <c r="BU393" i="1"/>
  <c r="BV393" i="1"/>
  <c r="BW393" i="1"/>
  <c r="BX393" i="1" s="1"/>
  <c r="BZ393" i="1"/>
  <c r="CA393" i="1"/>
  <c r="CB393" i="1"/>
  <c r="CC393" i="1"/>
  <c r="CD393" i="1" s="1"/>
  <c r="CG393" i="1"/>
  <c r="CI393" i="1"/>
  <c r="AV393" i="1"/>
  <c r="BQ393" i="1"/>
  <c r="BP393" i="1"/>
  <c r="AS393" i="1"/>
  <c r="AR393" i="1"/>
  <c r="AP393" i="1"/>
  <c r="AM393" i="1"/>
  <c r="AQ393" i="1"/>
  <c r="AL393" i="1"/>
  <c r="BT393" i="1"/>
  <c r="AK393" i="1"/>
  <c r="AJ393" i="1"/>
  <c r="AG393" i="1"/>
  <c r="AF393" i="1"/>
  <c r="BO393" i="1"/>
  <c r="BN393" i="1"/>
  <c r="BJ393" i="1"/>
  <c r="BI393" i="1"/>
  <c r="BH393" i="1"/>
  <c r="BK393" i="1" s="1"/>
  <c r="BL393" i="1" s="1"/>
  <c r="BE393" i="1"/>
  <c r="BD393" i="1"/>
  <c r="BC393" i="1"/>
  <c r="BB393" i="1"/>
  <c r="AE393" i="1"/>
  <c r="AD393" i="1"/>
  <c r="AA393" i="1"/>
  <c r="Z393" i="1"/>
  <c r="Y393" i="1"/>
  <c r="AY393" i="1"/>
  <c r="X393" i="1"/>
  <c r="U393" i="1"/>
  <c r="AX393" i="1"/>
  <c r="T393" i="1"/>
  <c r="S393" i="1"/>
  <c r="R393" i="1"/>
  <c r="P393" i="1"/>
  <c r="N393" i="1"/>
  <c r="M393" i="1"/>
  <c r="AW393" i="1"/>
  <c r="CI392" i="1"/>
  <c r="AQ392" i="1"/>
  <c r="AM392" i="1"/>
  <c r="AK392" i="1"/>
  <c r="AG392" i="1"/>
  <c r="AA392" i="1"/>
  <c r="Y392" i="1"/>
  <c r="U392" i="1"/>
  <c r="S392" i="1"/>
  <c r="M392" i="1"/>
  <c r="K392" i="1"/>
  <c r="AV392" i="1"/>
  <c r="AR392" i="1"/>
  <c r="AP392" i="1"/>
  <c r="AL392" i="1"/>
  <c r="AJ392" i="1"/>
  <c r="AF392" i="1"/>
  <c r="AD392" i="1"/>
  <c r="Z392" i="1"/>
  <c r="X392" i="1"/>
  <c r="T392" i="1"/>
  <c r="R392" i="1"/>
  <c r="P392" i="1"/>
  <c r="N392" i="1"/>
  <c r="O392" i="1" s="1"/>
  <c r="AE392" i="1"/>
  <c r="BH392" i="1"/>
  <c r="BK392" i="1" s="1"/>
  <c r="CG392" i="1"/>
  <c r="CJ392" i="1" s="1"/>
  <c r="CB392" i="1"/>
  <c r="BZ392" i="1"/>
  <c r="BV392" i="1"/>
  <c r="BT392" i="1"/>
  <c r="BP392" i="1"/>
  <c r="BN392" i="1"/>
  <c r="BD392" i="1"/>
  <c r="AY392" i="1"/>
  <c r="AW392" i="1"/>
  <c r="AS392" i="1"/>
  <c r="AT392" i="1" s="1"/>
  <c r="AX392" i="1"/>
  <c r="BB392" i="1"/>
  <c r="BC392" i="1"/>
  <c r="BE392" i="1"/>
  <c r="BF392" i="1" s="1"/>
  <c r="BI392" i="1"/>
  <c r="BJ392" i="1"/>
  <c r="BO392" i="1"/>
  <c r="BQ392" i="1"/>
  <c r="BR392" i="1" s="1"/>
  <c r="BU392" i="1"/>
  <c r="BW392" i="1"/>
  <c r="BX392" i="1" s="1"/>
  <c r="CA392" i="1"/>
  <c r="CC392" i="1"/>
  <c r="CD392" i="1" s="1"/>
  <c r="AD391" i="1"/>
  <c r="AK391" i="1"/>
  <c r="AJ391" i="1"/>
  <c r="AG391" i="1"/>
  <c r="AF391" i="1"/>
  <c r="AR391" i="1"/>
  <c r="BD391" i="1"/>
  <c r="AQ391" i="1"/>
  <c r="AP391" i="1"/>
  <c r="AM391" i="1"/>
  <c r="AL391" i="1"/>
  <c r="AS391" i="1"/>
  <c r="AT391" i="1" s="1"/>
  <c r="AV391" i="1"/>
  <c r="AW391" i="1"/>
  <c r="AX391" i="1"/>
  <c r="AY391" i="1"/>
  <c r="AZ391" i="1" s="1"/>
  <c r="BB391" i="1"/>
  <c r="BC391" i="1"/>
  <c r="BE391" i="1"/>
  <c r="BF391" i="1" s="1"/>
  <c r="BH391" i="1"/>
  <c r="BK391" i="1" s="1"/>
  <c r="BI391" i="1"/>
  <c r="BJ391" i="1"/>
  <c r="BN391" i="1"/>
  <c r="BO391" i="1"/>
  <c r="BP391" i="1"/>
  <c r="BQ391" i="1"/>
  <c r="BR391" i="1" s="1"/>
  <c r="BT391" i="1"/>
  <c r="BU391" i="1"/>
  <c r="BW391" i="1"/>
  <c r="BZ391" i="1"/>
  <c r="CA391" i="1"/>
  <c r="BV391" i="1"/>
  <c r="CB391" i="1"/>
  <c r="CC391" i="1"/>
  <c r="CD391" i="1" s="1"/>
  <c r="CG391" i="1"/>
  <c r="CI391" i="1"/>
  <c r="M391" i="1"/>
  <c r="AE391" i="1"/>
  <c r="N391" i="1"/>
  <c r="O391" i="1" s="1"/>
  <c r="P391" i="1"/>
  <c r="R391" i="1"/>
  <c r="S391" i="1"/>
  <c r="T391" i="1"/>
  <c r="U391" i="1"/>
  <c r="V391" i="1" s="1"/>
  <c r="X391" i="1"/>
  <c r="Y391" i="1"/>
  <c r="Z391" i="1"/>
  <c r="AA391" i="1"/>
  <c r="AB391" i="1" s="1"/>
  <c r="K391" i="1"/>
  <c r="AG390" i="1"/>
  <c r="AJ390" i="1"/>
  <c r="AK390" i="1"/>
  <c r="AL390" i="1"/>
  <c r="AM390" i="1"/>
  <c r="AN390" i="1" s="1"/>
  <c r="AP390" i="1"/>
  <c r="AQ390" i="1"/>
  <c r="AR390" i="1"/>
  <c r="AS390" i="1"/>
  <c r="AT390" i="1" s="1"/>
  <c r="AV390" i="1"/>
  <c r="AW390" i="1"/>
  <c r="AX390" i="1"/>
  <c r="AY390" i="1"/>
  <c r="AZ390" i="1" s="1"/>
  <c r="BB390" i="1"/>
  <c r="BC390" i="1"/>
  <c r="BD390" i="1"/>
  <c r="BH390" i="1"/>
  <c r="BK390" i="1" s="1"/>
  <c r="BI390" i="1"/>
  <c r="BJ390" i="1"/>
  <c r="BN390" i="1"/>
  <c r="CB390" i="1"/>
  <c r="CI390" i="1"/>
  <c r="CG390" i="1"/>
  <c r="CJ390" i="1" s="1"/>
  <c r="CC390" i="1"/>
  <c r="CD390" i="1" s="1"/>
  <c r="BE390" i="1"/>
  <c r="BF390" i="1" s="1"/>
  <c r="CA390" i="1"/>
  <c r="BZ390" i="1"/>
  <c r="BW390" i="1"/>
  <c r="BV390" i="1"/>
  <c r="BU390" i="1"/>
  <c r="BT390" i="1"/>
  <c r="BQ390" i="1"/>
  <c r="BP390" i="1"/>
  <c r="BO390" i="1"/>
  <c r="K390" i="1"/>
  <c r="M390" i="1"/>
  <c r="N390" i="1"/>
  <c r="O390" i="1" s="1"/>
  <c r="P390" i="1"/>
  <c r="R390" i="1"/>
  <c r="S390" i="1"/>
  <c r="T390" i="1"/>
  <c r="U390" i="1"/>
  <c r="V390" i="1" s="1"/>
  <c r="X390" i="1"/>
  <c r="Y390" i="1"/>
  <c r="Z390" i="1"/>
  <c r="AA390" i="1"/>
  <c r="AB390" i="1" s="1"/>
  <c r="AD390" i="1"/>
  <c r="AE390" i="1"/>
  <c r="AF390" i="1"/>
  <c r="BV389" i="1"/>
  <c r="BB389" i="1"/>
  <c r="AY389" i="1"/>
  <c r="AX389" i="1"/>
  <c r="AW389" i="1"/>
  <c r="AV389" i="1"/>
  <c r="AS389" i="1"/>
  <c r="AR389" i="1"/>
  <c r="N389" i="1"/>
  <c r="AQ389" i="1"/>
  <c r="K389" i="1"/>
  <c r="M389" i="1"/>
  <c r="CG389" i="1"/>
  <c r="CC389" i="1"/>
  <c r="CB389" i="1"/>
  <c r="CA389" i="1"/>
  <c r="BZ389" i="1"/>
  <c r="BW389" i="1"/>
  <c r="BX389" i="1" s="1"/>
  <c r="BE389" i="1"/>
  <c r="BU389" i="1"/>
  <c r="S389" i="1"/>
  <c r="X389" i="1"/>
  <c r="Z389" i="1"/>
  <c r="AP389" i="1"/>
  <c r="AD389" i="1"/>
  <c r="AF389" i="1"/>
  <c r="AM389" i="1"/>
  <c r="CI389" i="1"/>
  <c r="BT389" i="1"/>
  <c r="BQ389" i="1"/>
  <c r="BP389" i="1"/>
  <c r="BO389" i="1"/>
  <c r="BN389" i="1"/>
  <c r="BJ389" i="1"/>
  <c r="BI389" i="1"/>
  <c r="BH389" i="1"/>
  <c r="BK389" i="1" s="1"/>
  <c r="BL389" i="1" s="1"/>
  <c r="BD389" i="1"/>
  <c r="AK389" i="1"/>
  <c r="AJ389" i="1"/>
  <c r="AG389" i="1"/>
  <c r="AH389" i="1" s="1"/>
  <c r="AL389" i="1"/>
  <c r="AE389" i="1"/>
  <c r="AA389" i="1"/>
  <c r="AB389" i="1" s="1"/>
  <c r="Y389" i="1"/>
  <c r="U389" i="1"/>
  <c r="T389" i="1"/>
  <c r="R389" i="1"/>
  <c r="P389" i="1"/>
  <c r="BC389" i="1"/>
  <c r="AL388" i="1"/>
  <c r="AJ388" i="1"/>
  <c r="AD388" i="1"/>
  <c r="Z388" i="1"/>
  <c r="Y388" i="1"/>
  <c r="X388" i="1"/>
  <c r="T388" i="1"/>
  <c r="S388" i="1"/>
  <c r="U388" i="1"/>
  <c r="V388" i="1" s="1"/>
  <c r="AA388" i="1"/>
  <c r="AB388" i="1" s="1"/>
  <c r="AE388" i="1"/>
  <c r="AF388" i="1"/>
  <c r="AG388" i="1"/>
  <c r="AH388" i="1" s="1"/>
  <c r="AK388" i="1"/>
  <c r="AM388" i="1"/>
  <c r="AN388" i="1" s="1"/>
  <c r="AP388" i="1"/>
  <c r="AR388" i="1"/>
  <c r="AS388" i="1"/>
  <c r="AT388" i="1" s="1"/>
  <c r="AV388" i="1"/>
  <c r="AX388" i="1"/>
  <c r="AY388" i="1"/>
  <c r="AZ388" i="1" s="1"/>
  <c r="BE388" i="1"/>
  <c r="BQ388" i="1"/>
  <c r="BB388" i="1"/>
  <c r="AW388" i="1"/>
  <c r="BC388" i="1"/>
  <c r="K388" i="1"/>
  <c r="M388" i="1"/>
  <c r="N388" i="1"/>
  <c r="O388" i="1" s="1"/>
  <c r="P388" i="1"/>
  <c r="R388" i="1"/>
  <c r="BD388" i="1"/>
  <c r="BH388" i="1"/>
  <c r="BK388" i="1" s="1"/>
  <c r="BI388" i="1"/>
  <c r="BJ388" i="1"/>
  <c r="BN388" i="1"/>
  <c r="BO388" i="1"/>
  <c r="BP388" i="1"/>
  <c r="BT388" i="1"/>
  <c r="BU388" i="1"/>
  <c r="BV388" i="1"/>
  <c r="BW388" i="1"/>
  <c r="BX388" i="1" s="1"/>
  <c r="BZ388" i="1"/>
  <c r="CA388" i="1"/>
  <c r="CB388" i="1"/>
  <c r="CC388" i="1"/>
  <c r="CD388" i="1" s="1"/>
  <c r="CG388" i="1"/>
  <c r="CI388" i="1"/>
  <c r="AQ388" i="1"/>
  <c r="BQ387" i="1"/>
  <c r="BU387" i="1"/>
  <c r="CA387" i="1"/>
  <c r="BT387" i="1"/>
  <c r="CB387" i="1"/>
  <c r="CC387" i="1"/>
  <c r="CD387" i="1" s="1"/>
  <c r="BP387" i="1"/>
  <c r="CG387" i="1"/>
  <c r="CI387" i="1"/>
  <c r="BV387" i="1"/>
  <c r="BO387" i="1"/>
  <c r="BJ387" i="1"/>
  <c r="BI387" i="1"/>
  <c r="AW387" i="1"/>
  <c r="BC387" i="1"/>
  <c r="BD387" i="1"/>
  <c r="BN387" i="1"/>
  <c r="Y387" i="1"/>
  <c r="Z387" i="1"/>
  <c r="AA387" i="1"/>
  <c r="AB387" i="1" s="1"/>
  <c r="AD387" i="1"/>
  <c r="AE387" i="1"/>
  <c r="AF387" i="1"/>
  <c r="AJ387" i="1"/>
  <c r="AK387" i="1"/>
  <c r="X387" i="1"/>
  <c r="AL387" i="1"/>
  <c r="AM387" i="1"/>
  <c r="AN387" i="1" s="1"/>
  <c r="AP387" i="1"/>
  <c r="AQ387" i="1"/>
  <c r="AR387" i="1"/>
  <c r="AG387" i="1"/>
  <c r="AH387" i="1" s="1"/>
  <c r="AS387" i="1"/>
  <c r="AT387" i="1" s="1"/>
  <c r="BE387" i="1"/>
  <c r="BF387" i="1" s="1"/>
  <c r="AV387" i="1"/>
  <c r="K387" i="1"/>
  <c r="M387" i="1"/>
  <c r="N387" i="1"/>
  <c r="O387" i="1" s="1"/>
  <c r="P387" i="1"/>
  <c r="R387" i="1"/>
  <c r="S387" i="1"/>
  <c r="T387" i="1"/>
  <c r="U387" i="1"/>
  <c r="V387" i="1" s="1"/>
  <c r="AX387" i="1"/>
  <c r="AY387" i="1"/>
  <c r="AZ387" i="1" s="1"/>
  <c r="BB387" i="1"/>
  <c r="BH387" i="1"/>
  <c r="BK387" i="1" s="1"/>
  <c r="BL387" i="1" s="1"/>
  <c r="BZ387" i="1"/>
  <c r="BW387" i="1"/>
  <c r="BX387" i="1" s="1"/>
  <c r="BH386" i="1"/>
  <c r="BK386" i="1" s="1"/>
  <c r="BD386" i="1"/>
  <c r="AY386" i="1"/>
  <c r="AW386" i="1"/>
  <c r="AV386" i="1"/>
  <c r="AS386" i="1"/>
  <c r="AQ386" i="1"/>
  <c r="AM386" i="1"/>
  <c r="AK386" i="1"/>
  <c r="AG386" i="1"/>
  <c r="AE386" i="1"/>
  <c r="AA386" i="1"/>
  <c r="Y386" i="1"/>
  <c r="U386" i="1"/>
  <c r="S386" i="1"/>
  <c r="M386" i="1"/>
  <c r="K386" i="1"/>
  <c r="CG386" i="1"/>
  <c r="CC386" i="1"/>
  <c r="CB386" i="1"/>
  <c r="CA386" i="1"/>
  <c r="BZ386" i="1"/>
  <c r="BW386" i="1"/>
  <c r="BV386" i="1"/>
  <c r="BU386" i="1"/>
  <c r="BT386" i="1"/>
  <c r="BQ386" i="1"/>
  <c r="BP386" i="1"/>
  <c r="BO386" i="1"/>
  <c r="BN386" i="1"/>
  <c r="BJ386" i="1"/>
  <c r="BI386" i="1"/>
  <c r="BE386" i="1"/>
  <c r="BF386" i="1" s="1"/>
  <c r="BC386" i="1"/>
  <c r="AX386" i="1"/>
  <c r="AR386" i="1"/>
  <c r="AP386" i="1"/>
  <c r="AL386" i="1"/>
  <c r="AJ386" i="1"/>
  <c r="AF386" i="1"/>
  <c r="AD386" i="1"/>
  <c r="Z386" i="1"/>
  <c r="X386" i="1"/>
  <c r="T386" i="1"/>
  <c r="R386" i="1"/>
  <c r="P386" i="1"/>
  <c r="N386" i="1"/>
  <c r="O386" i="1" s="1"/>
  <c r="BB386" i="1"/>
  <c r="CI386" i="1"/>
  <c r="AQ385" i="1"/>
  <c r="AR385" i="1"/>
  <c r="AS385" i="1"/>
  <c r="AT385" i="1" s="1"/>
  <c r="AV385" i="1"/>
  <c r="AW385" i="1"/>
  <c r="AX385" i="1"/>
  <c r="AY385" i="1"/>
  <c r="AZ385" i="1" s="1"/>
  <c r="BB385" i="1"/>
  <c r="BC385" i="1"/>
  <c r="BD385" i="1"/>
  <c r="BE385" i="1"/>
  <c r="BF385" i="1" s="1"/>
  <c r="BH385" i="1"/>
  <c r="BK385" i="1" s="1"/>
  <c r="BI385" i="1"/>
  <c r="BJ385" i="1"/>
  <c r="BN385" i="1"/>
  <c r="BO385" i="1"/>
  <c r="BP385" i="1"/>
  <c r="BQ385" i="1"/>
  <c r="BR385" i="1" s="1"/>
  <c r="BT385" i="1"/>
  <c r="BU385" i="1"/>
  <c r="BV385" i="1"/>
  <c r="BZ385" i="1"/>
  <c r="AG385" i="1"/>
  <c r="AF385" i="1"/>
  <c r="BW385" i="1"/>
  <c r="BX385" i="1" s="1"/>
  <c r="AE385" i="1"/>
  <c r="AJ385" i="1"/>
  <c r="AD385" i="1"/>
  <c r="AA385" i="1"/>
  <c r="Y385" i="1"/>
  <c r="X385" i="1"/>
  <c r="U385" i="1"/>
  <c r="T385" i="1"/>
  <c r="S385" i="1"/>
  <c r="R385" i="1"/>
  <c r="P385" i="1"/>
  <c r="N385" i="1"/>
  <c r="M385" i="1"/>
  <c r="K385" i="1"/>
  <c r="AK385" i="1"/>
  <c r="AL385" i="1"/>
  <c r="AP385" i="1"/>
  <c r="CA385" i="1"/>
  <c r="CB385" i="1"/>
  <c r="CC385" i="1"/>
  <c r="CD385" i="1" s="1"/>
  <c r="CG385" i="1"/>
  <c r="CI385" i="1"/>
  <c r="Z385" i="1"/>
  <c r="AM385" i="1"/>
  <c r="AN385" i="1" s="1"/>
  <c r="BB384" i="1"/>
  <c r="AY384" i="1"/>
  <c r="AX384" i="1"/>
  <c r="AW384" i="1"/>
  <c r="AV384" i="1"/>
  <c r="AS384" i="1"/>
  <c r="AR384" i="1"/>
  <c r="AQ384" i="1"/>
  <c r="AP384" i="1"/>
  <c r="AM384" i="1"/>
  <c r="AL384" i="1"/>
  <c r="AK384" i="1"/>
  <c r="AJ384" i="1"/>
  <c r="AG384" i="1"/>
  <c r="AF384" i="1"/>
  <c r="AE384" i="1"/>
  <c r="AD384" i="1"/>
  <c r="AA384" i="1"/>
  <c r="Z384" i="1"/>
  <c r="Y384" i="1"/>
  <c r="X384" i="1"/>
  <c r="U384" i="1"/>
  <c r="T384" i="1"/>
  <c r="S384" i="1"/>
  <c r="R384" i="1"/>
  <c r="P384" i="1"/>
  <c r="N384" i="1"/>
  <c r="M384" i="1"/>
  <c r="K384" i="1"/>
  <c r="CG384" i="1"/>
  <c r="CI384" i="1" s="1"/>
  <c r="CJ384" i="1" s="1"/>
  <c r="CC384" i="1"/>
  <c r="CB384" i="1"/>
  <c r="CA384" i="1"/>
  <c r="BZ384" i="1"/>
  <c r="BW384" i="1"/>
  <c r="BV384" i="1"/>
  <c r="BU384" i="1"/>
  <c r="BT384" i="1"/>
  <c r="BQ384" i="1"/>
  <c r="BP384" i="1"/>
  <c r="BO384" i="1"/>
  <c r="BN384" i="1"/>
  <c r="BJ384" i="1"/>
  <c r="BI384" i="1"/>
  <c r="BH384" i="1"/>
  <c r="BK384" i="1" s="1"/>
  <c r="BL384" i="1" s="1"/>
  <c r="BE384" i="1"/>
  <c r="BD384" i="1"/>
  <c r="BC384" i="1"/>
  <c r="CC383" i="1"/>
  <c r="K383" i="1"/>
  <c r="BB383" i="1"/>
  <c r="CG383" i="1"/>
  <c r="CI383" i="1" s="1"/>
  <c r="CJ383" i="1" s="1"/>
  <c r="AY383" i="1"/>
  <c r="CB383" i="1"/>
  <c r="CA383" i="1"/>
  <c r="BZ383" i="1"/>
  <c r="BW383" i="1"/>
  <c r="BV383" i="1"/>
  <c r="M383" i="1"/>
  <c r="BU383" i="1"/>
  <c r="BT383" i="1"/>
  <c r="BQ383" i="1"/>
  <c r="BP383" i="1"/>
  <c r="BO383" i="1"/>
  <c r="BN383" i="1"/>
  <c r="BJ383" i="1"/>
  <c r="BI383" i="1"/>
  <c r="BH383" i="1"/>
  <c r="BK383" i="1" s="1"/>
  <c r="BL383" i="1" s="1"/>
  <c r="BE383" i="1"/>
  <c r="BD383" i="1"/>
  <c r="BC383" i="1"/>
  <c r="AX383" i="1"/>
  <c r="AW383" i="1"/>
  <c r="AV383" i="1"/>
  <c r="AS383" i="1"/>
  <c r="AR383" i="1"/>
  <c r="AQ383" i="1"/>
  <c r="AP383" i="1"/>
  <c r="AM383" i="1"/>
  <c r="AL383" i="1"/>
  <c r="AK383" i="1"/>
  <c r="AJ383" i="1"/>
  <c r="AG383" i="1"/>
  <c r="AF383" i="1"/>
  <c r="AE383" i="1"/>
  <c r="AD383" i="1"/>
  <c r="AA383" i="1"/>
  <c r="Z383" i="1"/>
  <c r="Y383" i="1"/>
  <c r="X383" i="1"/>
  <c r="U383" i="1"/>
  <c r="T383" i="1"/>
  <c r="S383" i="1"/>
  <c r="R383" i="1"/>
  <c r="P383" i="1"/>
  <c r="N383" i="1"/>
  <c r="O383" i="1" s="1"/>
  <c r="K382" i="1"/>
  <c r="M382" i="1"/>
  <c r="T382" i="1"/>
  <c r="AA382" i="1"/>
  <c r="AD382" i="1"/>
  <c r="AF382" i="1"/>
  <c r="AK382" i="1"/>
  <c r="AM382" i="1"/>
  <c r="AP382" i="1"/>
  <c r="AR382" i="1"/>
  <c r="AW382" i="1"/>
  <c r="AX382" i="1"/>
  <c r="BE382" i="1"/>
  <c r="BN382" i="1"/>
  <c r="BP382" i="1"/>
  <c r="BU382" i="1"/>
  <c r="BV382" i="1"/>
  <c r="BW382" i="1"/>
  <c r="BX382" i="1" s="1"/>
  <c r="BZ382" i="1"/>
  <c r="CA382" i="1"/>
  <c r="CB382" i="1"/>
  <c r="CC382" i="1"/>
  <c r="CD382" i="1" s="1"/>
  <c r="CG382" i="1"/>
  <c r="CI382" i="1"/>
  <c r="Y382" i="1"/>
  <c r="BD382" i="1"/>
  <c r="BT382" i="1"/>
  <c r="BQ382" i="1"/>
  <c r="BR382" i="1" s="1"/>
  <c r="BO382" i="1"/>
  <c r="BJ382" i="1"/>
  <c r="BI382" i="1"/>
  <c r="BH382" i="1"/>
  <c r="BK382" i="1" s="1"/>
  <c r="BL382" i="1" s="1"/>
  <c r="BC382" i="1"/>
  <c r="BB382" i="1"/>
  <c r="AY382" i="1"/>
  <c r="AZ382" i="1" s="1"/>
  <c r="AV382" i="1"/>
  <c r="AS382" i="1"/>
  <c r="AT382" i="1" s="1"/>
  <c r="AQ382" i="1"/>
  <c r="AL382" i="1"/>
  <c r="AJ382" i="1"/>
  <c r="AG382" i="1"/>
  <c r="AH382" i="1" s="1"/>
  <c r="AE382" i="1"/>
  <c r="Z382" i="1"/>
  <c r="X382" i="1"/>
  <c r="U382" i="1"/>
  <c r="V382" i="1" s="1"/>
  <c r="S382" i="1"/>
  <c r="R382" i="1"/>
  <c r="P382" i="1"/>
  <c r="N382" i="1"/>
  <c r="O382" i="1" s="1"/>
  <c r="BJ381" i="1"/>
  <c r="BN381" i="1"/>
  <c r="BO381" i="1"/>
  <c r="BP381" i="1"/>
  <c r="BQ381" i="1"/>
  <c r="BR381" i="1" s="1"/>
  <c r="BT381" i="1"/>
  <c r="BV381" i="1"/>
  <c r="BW381" i="1"/>
  <c r="BX381" i="1" s="1"/>
  <c r="BZ381" i="1"/>
  <c r="CA381" i="1"/>
  <c r="CB381" i="1"/>
  <c r="CC381" i="1"/>
  <c r="CD381" i="1" s="1"/>
  <c r="CG381" i="1"/>
  <c r="CI381" i="1"/>
  <c r="N381" i="1"/>
  <c r="P381" i="1"/>
  <c r="R381" i="1"/>
  <c r="AV381" i="1"/>
  <c r="BU381" i="1"/>
  <c r="K381" i="1"/>
  <c r="M381" i="1"/>
  <c r="S381" i="1"/>
  <c r="T381" i="1"/>
  <c r="U381" i="1"/>
  <c r="V381" i="1" s="1"/>
  <c r="X381" i="1"/>
  <c r="Y381" i="1"/>
  <c r="Z381" i="1"/>
  <c r="AA381" i="1"/>
  <c r="AB381" i="1" s="1"/>
  <c r="AD381" i="1"/>
  <c r="AE381" i="1"/>
  <c r="AF381" i="1"/>
  <c r="AG381" i="1"/>
  <c r="AH381" i="1" s="1"/>
  <c r="AJ381" i="1"/>
  <c r="AK381" i="1"/>
  <c r="AL381" i="1"/>
  <c r="AM381" i="1"/>
  <c r="AN381" i="1" s="1"/>
  <c r="AP381" i="1"/>
  <c r="AQ381" i="1"/>
  <c r="AR381" i="1"/>
  <c r="AS381" i="1"/>
  <c r="AT381" i="1" s="1"/>
  <c r="AW381" i="1"/>
  <c r="AX381" i="1"/>
  <c r="AY381" i="1"/>
  <c r="AZ381" i="1" s="1"/>
  <c r="BB381" i="1"/>
  <c r="BC381" i="1"/>
  <c r="BD381" i="1"/>
  <c r="BE381" i="1"/>
  <c r="BF381" i="1" s="1"/>
  <c r="BH381" i="1"/>
  <c r="BK381" i="1" s="1"/>
  <c r="BL381" i="1" s="1"/>
  <c r="BI381" i="1"/>
  <c r="BQ380" i="1"/>
  <c r="BT380" i="1"/>
  <c r="BU380" i="1"/>
  <c r="BV380" i="1"/>
  <c r="BW380" i="1"/>
  <c r="BX380" i="1" s="1"/>
  <c r="BZ380" i="1"/>
  <c r="CA380" i="1"/>
  <c r="CB380" i="1"/>
  <c r="CC380" i="1"/>
  <c r="CD380" i="1" s="1"/>
  <c r="CG380" i="1"/>
  <c r="CI380" i="1"/>
  <c r="AY380" i="1"/>
  <c r="AD380" i="1"/>
  <c r="AW380" i="1"/>
  <c r="AR380" i="1"/>
  <c r="AM380" i="1"/>
  <c r="AK380" i="1"/>
  <c r="AG380" i="1"/>
  <c r="AE380" i="1"/>
  <c r="AA380" i="1"/>
  <c r="Y380" i="1"/>
  <c r="U380" i="1"/>
  <c r="S380" i="1"/>
  <c r="P380" i="1"/>
  <c r="M380" i="1"/>
  <c r="K380" i="1"/>
  <c r="BO380" i="1"/>
  <c r="BH380" i="1"/>
  <c r="BK380" i="1" s="1"/>
  <c r="BD380" i="1"/>
  <c r="BC380" i="1"/>
  <c r="AX380" i="1"/>
  <c r="AV380" i="1"/>
  <c r="AS380" i="1"/>
  <c r="AT380" i="1" s="1"/>
  <c r="AQ380" i="1"/>
  <c r="AL380" i="1"/>
  <c r="AJ380" i="1"/>
  <c r="AF380" i="1"/>
  <c r="Z380" i="1"/>
  <c r="X380" i="1"/>
  <c r="T380" i="1"/>
  <c r="R380" i="1"/>
  <c r="N380" i="1"/>
  <c r="O380" i="1" s="1"/>
  <c r="AP380" i="1"/>
  <c r="BB380" i="1"/>
  <c r="BE380" i="1"/>
  <c r="BF380" i="1" s="1"/>
  <c r="BI380" i="1"/>
  <c r="BJ380" i="1"/>
  <c r="BN380" i="1"/>
  <c r="BP380" i="1"/>
  <c r="BN379" i="1"/>
  <c r="BJ379" i="1"/>
  <c r="BH379" i="1"/>
  <c r="BK379" i="1" s="1"/>
  <c r="BL379" i="1" s="1"/>
  <c r="BE379" i="1"/>
  <c r="BD379" i="1"/>
  <c r="BC379" i="1"/>
  <c r="BB379" i="1"/>
  <c r="AY379" i="1"/>
  <c r="AW379" i="1"/>
  <c r="AV379" i="1"/>
  <c r="AS379" i="1"/>
  <c r="Y379" i="1"/>
  <c r="AQ379" i="1"/>
  <c r="AK379" i="1"/>
  <c r="AJ379" i="1"/>
  <c r="BV379" i="1"/>
  <c r="AF379" i="1"/>
  <c r="CG379" i="1"/>
  <c r="CI379" i="1" s="1"/>
  <c r="CJ379" i="1" s="1"/>
  <c r="CC379" i="1"/>
  <c r="CB379" i="1"/>
  <c r="CA379" i="1"/>
  <c r="BZ379" i="1"/>
  <c r="BW379" i="1"/>
  <c r="BX379" i="1" s="1"/>
  <c r="AX379" i="1"/>
  <c r="BU379" i="1"/>
  <c r="BT379" i="1"/>
  <c r="BQ379" i="1"/>
  <c r="BP379" i="1"/>
  <c r="BO379" i="1"/>
  <c r="U379" i="1"/>
  <c r="K379" i="1"/>
  <c r="M379" i="1"/>
  <c r="S379" i="1"/>
  <c r="AD379" i="1"/>
  <c r="AA379" i="1"/>
  <c r="BI379" i="1"/>
  <c r="AR379" i="1"/>
  <c r="N379" i="1"/>
  <c r="O379" i="1" s="1"/>
  <c r="P379" i="1"/>
  <c r="R379" i="1"/>
  <c r="T379" i="1"/>
  <c r="X379" i="1"/>
  <c r="Z379" i="1"/>
  <c r="AE379" i="1"/>
  <c r="AG379" i="1"/>
  <c r="AH379" i="1" s="1"/>
  <c r="AL379" i="1"/>
  <c r="AM379" i="1"/>
  <c r="AN379" i="1" s="1"/>
  <c r="AP379" i="1"/>
  <c r="K378" i="1"/>
  <c r="BB378" i="1"/>
  <c r="BC378" i="1"/>
  <c r="BD378" i="1"/>
  <c r="BE378" i="1"/>
  <c r="BF378" i="1" s="1"/>
  <c r="BH378" i="1"/>
  <c r="BK378" i="1" s="1"/>
  <c r="BI378" i="1"/>
  <c r="BJ378" i="1"/>
  <c r="BN378" i="1"/>
  <c r="BO378" i="1"/>
  <c r="BQ378" i="1"/>
  <c r="BT378" i="1"/>
  <c r="BU378" i="1"/>
  <c r="BV378" i="1"/>
  <c r="BW378" i="1"/>
  <c r="BX378" i="1" s="1"/>
  <c r="BZ378" i="1"/>
  <c r="CB378" i="1"/>
  <c r="CC378" i="1"/>
  <c r="CD378" i="1" s="1"/>
  <c r="CG378" i="1"/>
  <c r="CI378" i="1" s="1"/>
  <c r="CJ378" i="1" s="1"/>
  <c r="BP378" i="1"/>
  <c r="CA378" i="1"/>
  <c r="AY378" i="1"/>
  <c r="AX378" i="1"/>
  <c r="AW378" i="1"/>
  <c r="AV378" i="1"/>
  <c r="AS378" i="1"/>
  <c r="AR378" i="1"/>
  <c r="AQ378" i="1"/>
  <c r="AP378" i="1"/>
  <c r="AM378" i="1"/>
  <c r="AL378" i="1"/>
  <c r="AK378" i="1"/>
  <c r="AJ378" i="1"/>
  <c r="AG378" i="1"/>
  <c r="AF378" i="1"/>
  <c r="AE378" i="1"/>
  <c r="AD378" i="1"/>
  <c r="AA378" i="1"/>
  <c r="Z378" i="1"/>
  <c r="Y378" i="1"/>
  <c r="X378" i="1"/>
  <c r="U378" i="1"/>
  <c r="T378" i="1"/>
  <c r="S378" i="1"/>
  <c r="R378" i="1"/>
  <c r="P378" i="1"/>
  <c r="N378" i="1"/>
  <c r="M378" i="1"/>
  <c r="AY377" i="1"/>
  <c r="AX377" i="1"/>
  <c r="AW377" i="1"/>
  <c r="AV377" i="1"/>
  <c r="AS377" i="1"/>
  <c r="AQ377" i="1"/>
  <c r="AL377" i="1"/>
  <c r="AJ377" i="1"/>
  <c r="AF377" i="1"/>
  <c r="Y377" i="1"/>
  <c r="BZ377" i="1"/>
  <c r="BW377" i="1"/>
  <c r="AR377" i="1"/>
  <c r="AP377" i="1"/>
  <c r="AM377" i="1"/>
  <c r="AN377" i="1" s="1"/>
  <c r="AK377" i="1"/>
  <c r="AG377" i="1"/>
  <c r="AH377" i="1" s="1"/>
  <c r="AE377" i="1"/>
  <c r="AD377" i="1"/>
  <c r="AA377" i="1"/>
  <c r="Z377" i="1"/>
  <c r="X377" i="1"/>
  <c r="T377" i="1"/>
  <c r="S377" i="1"/>
  <c r="R377" i="1"/>
  <c r="P377" i="1"/>
  <c r="N377" i="1"/>
  <c r="U377" i="1"/>
  <c r="V377" i="1" s="1"/>
  <c r="M377" i="1"/>
  <c r="K377" i="1"/>
  <c r="CI377" i="1"/>
  <c r="CG377" i="1"/>
  <c r="CJ377" i="1" s="1"/>
  <c r="CC377" i="1"/>
  <c r="CB377" i="1"/>
  <c r="BV377" i="1"/>
  <c r="BU377" i="1"/>
  <c r="CA377" i="1"/>
  <c r="BQ377" i="1"/>
  <c r="BP377" i="1"/>
  <c r="BO377" i="1"/>
  <c r="BN377" i="1"/>
  <c r="BJ377" i="1"/>
  <c r="BT377" i="1"/>
  <c r="BH377" i="1"/>
  <c r="BK377" i="1" s="1"/>
  <c r="BL377" i="1" s="1"/>
  <c r="BE377" i="1"/>
  <c r="BD377" i="1"/>
  <c r="BC377" i="1"/>
  <c r="BB377" i="1"/>
  <c r="BI377" i="1"/>
  <c r="Y376" i="1"/>
  <c r="Z376" i="1"/>
  <c r="AA376" i="1"/>
  <c r="AB376" i="1" s="1"/>
  <c r="AD376" i="1"/>
  <c r="AE376" i="1"/>
  <c r="AF376" i="1"/>
  <c r="AG376" i="1"/>
  <c r="AH376" i="1" s="1"/>
  <c r="AJ376" i="1"/>
  <c r="AK376" i="1"/>
  <c r="AL376" i="1"/>
  <c r="AM376" i="1"/>
  <c r="AN376" i="1" s="1"/>
  <c r="AP376" i="1"/>
  <c r="AQ376" i="1"/>
  <c r="AR376" i="1"/>
  <c r="AS376" i="1"/>
  <c r="AT376" i="1" s="1"/>
  <c r="AV376" i="1"/>
  <c r="AW376" i="1"/>
  <c r="AX376" i="1"/>
  <c r="AY376" i="1"/>
  <c r="AZ376" i="1" s="1"/>
  <c r="BB376" i="1"/>
  <c r="BC376" i="1"/>
  <c r="BD376" i="1"/>
  <c r="BE376" i="1"/>
  <c r="BF376" i="1" s="1"/>
  <c r="BH376" i="1"/>
  <c r="BK376" i="1" s="1"/>
  <c r="BI376" i="1"/>
  <c r="BJ376" i="1"/>
  <c r="BN376" i="1"/>
  <c r="BO376" i="1"/>
  <c r="BP376" i="1"/>
  <c r="BQ376" i="1"/>
  <c r="BR376" i="1" s="1"/>
  <c r="BT376" i="1"/>
  <c r="BU376" i="1"/>
  <c r="BV376" i="1"/>
  <c r="BW376" i="1"/>
  <c r="BX376" i="1" s="1"/>
  <c r="BZ376" i="1"/>
  <c r="CA376" i="1"/>
  <c r="CB376" i="1"/>
  <c r="CC376" i="1"/>
  <c r="CD376" i="1" s="1"/>
  <c r="CG376" i="1"/>
  <c r="CI376" i="1"/>
  <c r="K376" i="1"/>
  <c r="M376" i="1"/>
  <c r="N376" i="1"/>
  <c r="O376" i="1" s="1"/>
  <c r="P376" i="1"/>
  <c r="R376" i="1"/>
  <c r="S376" i="1"/>
  <c r="T376" i="1"/>
  <c r="U376" i="1"/>
  <c r="V376" i="1" s="1"/>
  <c r="X376" i="1"/>
  <c r="S375" i="1"/>
  <c r="CI375" i="1"/>
  <c r="CG375" i="1"/>
  <c r="CJ375" i="1" s="1"/>
  <c r="BD375" i="1"/>
  <c r="BE375" i="1"/>
  <c r="BF375" i="1" s="1"/>
  <c r="BH375" i="1"/>
  <c r="BK375" i="1" s="1"/>
  <c r="AW375" i="1"/>
  <c r="BI375" i="1"/>
  <c r="BJ375" i="1"/>
  <c r="AX375" i="1"/>
  <c r="AV375" i="1"/>
  <c r="BT375" i="1"/>
  <c r="N375" i="1"/>
  <c r="X375" i="1"/>
  <c r="Z375" i="1"/>
  <c r="AD375" i="1"/>
  <c r="AE375" i="1"/>
  <c r="AF375" i="1"/>
  <c r="AG375" i="1"/>
  <c r="AH375" i="1" s="1"/>
  <c r="AJ375" i="1"/>
  <c r="AK375" i="1"/>
  <c r="AL375" i="1"/>
  <c r="AM375" i="1"/>
  <c r="AN375" i="1" s="1"/>
  <c r="AP375" i="1"/>
  <c r="AQ375" i="1"/>
  <c r="AR375" i="1"/>
  <c r="AS375" i="1"/>
  <c r="AT375" i="1" s="1"/>
  <c r="AA375" i="1"/>
  <c r="AB375" i="1" s="1"/>
  <c r="Y375" i="1"/>
  <c r="U375" i="1"/>
  <c r="T375" i="1"/>
  <c r="R375" i="1"/>
  <c r="P375" i="1"/>
  <c r="M375" i="1"/>
  <c r="K375" i="1"/>
  <c r="BN375" i="1"/>
  <c r="BQ375" i="1"/>
  <c r="BO375" i="1"/>
  <c r="BP375" i="1"/>
  <c r="BC375" i="1"/>
  <c r="BB375" i="1"/>
  <c r="AY375" i="1"/>
  <c r="AZ375" i="1" s="1"/>
  <c r="CC375" i="1"/>
  <c r="CB375" i="1"/>
  <c r="CA375" i="1"/>
  <c r="BZ375" i="1"/>
  <c r="BW375" i="1"/>
  <c r="BV375" i="1"/>
  <c r="BU375" i="1"/>
  <c r="BO374" i="1"/>
  <c r="BN374" i="1"/>
  <c r="BJ374" i="1"/>
  <c r="BI374" i="1"/>
  <c r="BH374" i="1"/>
  <c r="BK374" i="1" s="1"/>
  <c r="BL374" i="1" s="1"/>
  <c r="BE374" i="1"/>
  <c r="BD374" i="1"/>
  <c r="BC374" i="1"/>
  <c r="BB374" i="1"/>
  <c r="AY374" i="1"/>
  <c r="AW374" i="1"/>
  <c r="AV374" i="1"/>
  <c r="AS374" i="1"/>
  <c r="AQ374" i="1"/>
  <c r="AM374" i="1"/>
  <c r="AK374" i="1"/>
  <c r="AF374" i="1"/>
  <c r="AD374" i="1"/>
  <c r="AA374" i="1"/>
  <c r="X374" i="1"/>
  <c r="T374" i="1"/>
  <c r="R374" i="1"/>
  <c r="P374" i="1"/>
  <c r="N374" i="1"/>
  <c r="K374" i="1"/>
  <c r="CA374" i="1"/>
  <c r="CI374" i="1"/>
  <c r="CG374" i="1"/>
  <c r="CJ374" i="1" s="1"/>
  <c r="CC374" i="1"/>
  <c r="CB374" i="1"/>
  <c r="BZ374" i="1"/>
  <c r="BW374" i="1"/>
  <c r="BV374" i="1"/>
  <c r="BU374" i="1"/>
  <c r="BT374" i="1"/>
  <c r="BQ374" i="1"/>
  <c r="BP374" i="1"/>
  <c r="AX374" i="1"/>
  <c r="AR374" i="1"/>
  <c r="AP374" i="1"/>
  <c r="AL374" i="1"/>
  <c r="AJ374" i="1"/>
  <c r="AG374" i="1"/>
  <c r="AH374" i="1" s="1"/>
  <c r="AE374" i="1"/>
  <c r="Z374" i="1"/>
  <c r="Y374" i="1"/>
  <c r="U374" i="1"/>
  <c r="V374" i="1" s="1"/>
  <c r="S374" i="1"/>
  <c r="M374" i="1"/>
  <c r="CB373" i="1"/>
  <c r="K373" i="1"/>
  <c r="M373" i="1"/>
  <c r="N373" i="1"/>
  <c r="O373" i="1" s="1"/>
  <c r="P373" i="1"/>
  <c r="CA373" i="1"/>
  <c r="BZ373" i="1"/>
  <c r="BW373" i="1"/>
  <c r="AV373" i="1"/>
  <c r="BV373" i="1"/>
  <c r="BU373" i="1"/>
  <c r="BT373" i="1"/>
  <c r="BQ373" i="1"/>
  <c r="BP373" i="1"/>
  <c r="BO373" i="1"/>
  <c r="BN373" i="1"/>
  <c r="BJ373" i="1"/>
  <c r="AS373" i="1"/>
  <c r="AR373" i="1"/>
  <c r="AQ373" i="1"/>
  <c r="AP373" i="1"/>
  <c r="AM373" i="1"/>
  <c r="AL373" i="1"/>
  <c r="AK373" i="1"/>
  <c r="AJ373" i="1"/>
  <c r="AG373" i="1"/>
  <c r="AF373" i="1"/>
  <c r="AE373" i="1"/>
  <c r="AD373" i="1"/>
  <c r="AA373" i="1"/>
  <c r="Z373" i="1"/>
  <c r="CC373" i="1"/>
  <c r="CD373" i="1" s="1"/>
  <c r="X373" i="1"/>
  <c r="U373" i="1"/>
  <c r="T373" i="1"/>
  <c r="S373" i="1"/>
  <c r="R373" i="1"/>
  <c r="BI373" i="1"/>
  <c r="BH373" i="1"/>
  <c r="BK373" i="1" s="1"/>
  <c r="BL373" i="1" s="1"/>
  <c r="BD373" i="1"/>
  <c r="BC373" i="1"/>
  <c r="BB373" i="1"/>
  <c r="AY373" i="1"/>
  <c r="AX373" i="1"/>
  <c r="AW373" i="1"/>
  <c r="CG373" i="1"/>
  <c r="CI373" i="1"/>
  <c r="BE373" i="1"/>
  <c r="BF373" i="1" s="1"/>
  <c r="Y373" i="1"/>
  <c r="CI372" i="1"/>
  <c r="CG372" i="1"/>
  <c r="CJ372" i="1" s="1"/>
  <c r="CC372" i="1"/>
  <c r="CB372" i="1"/>
  <c r="CA372" i="1"/>
  <c r="BZ372" i="1"/>
  <c r="BW372" i="1"/>
  <c r="BV372" i="1"/>
  <c r="BU372" i="1"/>
  <c r="BT372" i="1"/>
  <c r="BQ372" i="1"/>
  <c r="BP372" i="1"/>
  <c r="BO372" i="1"/>
  <c r="BN372" i="1"/>
  <c r="BJ372" i="1"/>
  <c r="BI372" i="1"/>
  <c r="BH372" i="1"/>
  <c r="BK372" i="1" s="1"/>
  <c r="BL372" i="1" s="1"/>
  <c r="BE372" i="1"/>
  <c r="BD372" i="1"/>
  <c r="BC372" i="1"/>
  <c r="BB372" i="1"/>
  <c r="AX372" i="1"/>
  <c r="AW372" i="1"/>
  <c r="AV372" i="1"/>
  <c r="AS372" i="1"/>
  <c r="AR372" i="1"/>
  <c r="AQ372" i="1"/>
  <c r="AP372" i="1"/>
  <c r="AM372" i="1"/>
  <c r="AL372" i="1"/>
  <c r="AK372" i="1"/>
  <c r="AJ372" i="1"/>
  <c r="AG372" i="1"/>
  <c r="AF372" i="1"/>
  <c r="AE372" i="1"/>
  <c r="AD372" i="1"/>
  <c r="AA372" i="1"/>
  <c r="Z372" i="1"/>
  <c r="Y372" i="1"/>
  <c r="X372" i="1"/>
  <c r="U372" i="1"/>
  <c r="T372" i="1"/>
  <c r="S372" i="1"/>
  <c r="R372" i="1"/>
  <c r="P372" i="1"/>
  <c r="N372" i="1"/>
  <c r="M372" i="1"/>
  <c r="AY372" i="1"/>
  <c r="AZ372" i="1" s="1"/>
  <c r="K372" i="1"/>
  <c r="CI371" i="1"/>
  <c r="BO371" i="1"/>
  <c r="BI371" i="1"/>
  <c r="BE371" i="1"/>
  <c r="BC371" i="1"/>
  <c r="AX371" i="1"/>
  <c r="AS371" i="1"/>
  <c r="AW371" i="1"/>
  <c r="AF371" i="1"/>
  <c r="AA371" i="1"/>
  <c r="X371" i="1"/>
  <c r="U371" i="1"/>
  <c r="S371" i="1"/>
  <c r="P371" i="1"/>
  <c r="N371" i="1"/>
  <c r="K371" i="1"/>
  <c r="BZ371" i="1"/>
  <c r="BQ371" i="1"/>
  <c r="CG371" i="1"/>
  <c r="CJ371" i="1" s="1"/>
  <c r="CC371" i="1"/>
  <c r="CB371" i="1"/>
  <c r="CA371" i="1"/>
  <c r="BW371" i="1"/>
  <c r="BV371" i="1"/>
  <c r="BU371" i="1"/>
  <c r="BT371" i="1"/>
  <c r="BP371" i="1"/>
  <c r="BN371" i="1"/>
  <c r="BJ371" i="1"/>
  <c r="BH371" i="1"/>
  <c r="BK371" i="1" s="1"/>
  <c r="BL371" i="1" s="1"/>
  <c r="BD371" i="1"/>
  <c r="BB371" i="1"/>
  <c r="AY371" i="1"/>
  <c r="AZ371" i="1" s="1"/>
  <c r="AV371" i="1"/>
  <c r="AQ371" i="1"/>
  <c r="AL371" i="1"/>
  <c r="AJ371" i="1"/>
  <c r="AG371" i="1"/>
  <c r="AH371" i="1" s="1"/>
  <c r="AE371" i="1"/>
  <c r="Z371" i="1"/>
  <c r="T371" i="1"/>
  <c r="AR371" i="1"/>
  <c r="AP371" i="1"/>
  <c r="AM371" i="1"/>
  <c r="AN371" i="1" s="1"/>
  <c r="AK371" i="1"/>
  <c r="AD371" i="1"/>
  <c r="Y371" i="1"/>
  <c r="R371" i="1"/>
  <c r="M371" i="1"/>
  <c r="CB370" i="1"/>
  <c r="BZ370" i="1"/>
  <c r="BV370" i="1"/>
  <c r="BT370" i="1"/>
  <c r="BP370" i="1"/>
  <c r="BN370" i="1"/>
  <c r="BJ370" i="1"/>
  <c r="BH370" i="1"/>
  <c r="BK370" i="1" s="1"/>
  <c r="BL370" i="1" s="1"/>
  <c r="BD370" i="1"/>
  <c r="BB370" i="1"/>
  <c r="AX370" i="1"/>
  <c r="AV370" i="1"/>
  <c r="AS370" i="1"/>
  <c r="AP370" i="1"/>
  <c r="S370" i="1"/>
  <c r="P370" i="1"/>
  <c r="N370" i="1"/>
  <c r="AG370" i="1"/>
  <c r="CI370" i="1"/>
  <c r="CG370" i="1"/>
  <c r="CJ370" i="1" s="1"/>
  <c r="CC370" i="1"/>
  <c r="CD370" i="1" s="1"/>
  <c r="CA370" i="1"/>
  <c r="BW370" i="1"/>
  <c r="BX370" i="1" s="1"/>
  <c r="BU370" i="1"/>
  <c r="BQ370" i="1"/>
  <c r="BR370" i="1" s="1"/>
  <c r="BO370" i="1"/>
  <c r="AW370" i="1"/>
  <c r="AY370" i="1"/>
  <c r="AZ370" i="1" s="1"/>
  <c r="BC370" i="1"/>
  <c r="K370" i="1"/>
  <c r="M370" i="1"/>
  <c r="R370" i="1"/>
  <c r="T370" i="1"/>
  <c r="U370" i="1"/>
  <c r="V370" i="1" s="1"/>
  <c r="X370" i="1"/>
  <c r="Y370" i="1"/>
  <c r="Z370" i="1"/>
  <c r="BI370" i="1"/>
  <c r="AJ370" i="1"/>
  <c r="AK370" i="1"/>
  <c r="AA370" i="1"/>
  <c r="AB370" i="1" s="1"/>
  <c r="AD370" i="1"/>
  <c r="AE370" i="1"/>
  <c r="AF370" i="1"/>
  <c r="BE370" i="1"/>
  <c r="BF370" i="1" s="1"/>
  <c r="AL370" i="1"/>
  <c r="AM370" i="1"/>
  <c r="AN370" i="1" s="1"/>
  <c r="AQ370" i="1"/>
  <c r="AR370" i="1"/>
  <c r="AA369" i="1"/>
  <c r="AX369" i="1"/>
  <c r="AV369" i="1"/>
  <c r="AR369" i="1"/>
  <c r="AP369" i="1"/>
  <c r="AL369" i="1"/>
  <c r="AJ369" i="1"/>
  <c r="AE369" i="1"/>
  <c r="AG369" i="1"/>
  <c r="K369" i="1"/>
  <c r="M369" i="1"/>
  <c r="AK369" i="1"/>
  <c r="AQ369" i="1"/>
  <c r="AS369" i="1"/>
  <c r="AT369" i="1" s="1"/>
  <c r="AW369" i="1"/>
  <c r="AY369" i="1"/>
  <c r="AZ369" i="1" s="1"/>
  <c r="AM369" i="1"/>
  <c r="AN369" i="1" s="1"/>
  <c r="BC369" i="1"/>
  <c r="BE369" i="1"/>
  <c r="BI369" i="1"/>
  <c r="BJ369" i="1"/>
  <c r="BN369" i="1"/>
  <c r="BP369" i="1"/>
  <c r="BQ369" i="1"/>
  <c r="BR369" i="1" s="1"/>
  <c r="BT369" i="1"/>
  <c r="BU369" i="1"/>
  <c r="BV369" i="1"/>
  <c r="BW369" i="1"/>
  <c r="BX369" i="1" s="1"/>
  <c r="BZ369" i="1"/>
  <c r="CA369" i="1"/>
  <c r="CB369" i="1"/>
  <c r="CC369" i="1"/>
  <c r="CD369" i="1" s="1"/>
  <c r="CG369" i="1"/>
  <c r="CI369" i="1"/>
  <c r="BB369" i="1"/>
  <c r="R369" i="1"/>
  <c r="T369" i="1"/>
  <c r="X369" i="1"/>
  <c r="Z369" i="1"/>
  <c r="AD369" i="1"/>
  <c r="AF369" i="1"/>
  <c r="BO369" i="1"/>
  <c r="BH369" i="1"/>
  <c r="BK369" i="1" s="1"/>
  <c r="BL369" i="1" s="1"/>
  <c r="BD369" i="1"/>
  <c r="N369" i="1"/>
  <c r="O369" i="1" s="1"/>
  <c r="P369" i="1"/>
  <c r="S369" i="1"/>
  <c r="U369" i="1"/>
  <c r="V369" i="1" s="1"/>
  <c r="Y369" i="1"/>
  <c r="R368" i="1"/>
  <c r="BI368" i="1"/>
  <c r="CI368" i="1"/>
  <c r="K368" i="1"/>
  <c r="M368" i="1"/>
  <c r="N368" i="1"/>
  <c r="O368" i="1" s="1"/>
  <c r="P368" i="1"/>
  <c r="S368" i="1"/>
  <c r="T368" i="1"/>
  <c r="U368" i="1"/>
  <c r="V368" i="1" s="1"/>
  <c r="X368" i="1"/>
  <c r="Y368" i="1"/>
  <c r="Z368" i="1"/>
  <c r="AA368" i="1"/>
  <c r="AB368" i="1" s="1"/>
  <c r="AD368" i="1"/>
  <c r="AE368" i="1"/>
  <c r="AF368" i="1"/>
  <c r="AG368" i="1"/>
  <c r="AH368" i="1" s="1"/>
  <c r="AJ368" i="1"/>
  <c r="AK368" i="1"/>
  <c r="AL368" i="1"/>
  <c r="AM368" i="1"/>
  <c r="AN368" i="1" s="1"/>
  <c r="AP368" i="1"/>
  <c r="AQ368" i="1"/>
  <c r="AR368" i="1"/>
  <c r="AS368" i="1"/>
  <c r="AT368" i="1" s="1"/>
  <c r="AV368" i="1"/>
  <c r="AW368" i="1"/>
  <c r="AX368" i="1"/>
  <c r="AY368" i="1"/>
  <c r="AZ368" i="1" s="1"/>
  <c r="BB368" i="1"/>
  <c r="BC368" i="1"/>
  <c r="BD368" i="1"/>
  <c r="BE368" i="1"/>
  <c r="BF368" i="1" s="1"/>
  <c r="BH368" i="1"/>
  <c r="BK368" i="1" s="1"/>
  <c r="BJ368" i="1"/>
  <c r="BQ368" i="1"/>
  <c r="BT368" i="1"/>
  <c r="BN368" i="1"/>
  <c r="BO368" i="1"/>
  <c r="CG368" i="1"/>
  <c r="CJ368" i="1" s="1"/>
  <c r="BP368" i="1"/>
  <c r="BU368" i="1"/>
  <c r="BV368" i="1"/>
  <c r="BW368" i="1"/>
  <c r="BX368" i="1" s="1"/>
  <c r="BZ368" i="1"/>
  <c r="CA368" i="1"/>
  <c r="CB368" i="1"/>
  <c r="CC368" i="1"/>
  <c r="CD368" i="1" s="1"/>
  <c r="AA367" i="1"/>
  <c r="BH367" i="1"/>
  <c r="BK367" i="1" s="1"/>
  <c r="BE367" i="1"/>
  <c r="BC367" i="1"/>
  <c r="BB367" i="1"/>
  <c r="AW367" i="1"/>
  <c r="AV367" i="1"/>
  <c r="AQ367" i="1"/>
  <c r="AM367" i="1"/>
  <c r="AJ367" i="1"/>
  <c r="AF367" i="1"/>
  <c r="AD367" i="1"/>
  <c r="Z367" i="1"/>
  <c r="X367" i="1"/>
  <c r="S367" i="1"/>
  <c r="M367" i="1"/>
  <c r="K367" i="1"/>
  <c r="U367" i="1"/>
  <c r="T367" i="1"/>
  <c r="P367" i="1"/>
  <c r="N367" i="1"/>
  <c r="O367" i="1" s="1"/>
  <c r="AP367" i="1"/>
  <c r="Y367" i="1"/>
  <c r="R367" i="1"/>
  <c r="AE367" i="1"/>
  <c r="AG367" i="1"/>
  <c r="AH367" i="1" s="1"/>
  <c r="AK367" i="1"/>
  <c r="AL367" i="1"/>
  <c r="AR367" i="1"/>
  <c r="AS367" i="1"/>
  <c r="AT367" i="1" s="1"/>
  <c r="AX367" i="1"/>
  <c r="AY367" i="1"/>
  <c r="AZ367" i="1" s="1"/>
  <c r="BD367" i="1"/>
  <c r="BI367" i="1"/>
  <c r="BJ367" i="1"/>
  <c r="BN367" i="1"/>
  <c r="BO367" i="1"/>
  <c r="BP367" i="1"/>
  <c r="BQ367" i="1"/>
  <c r="BR367" i="1" s="1"/>
  <c r="BT367" i="1"/>
  <c r="BU367" i="1"/>
  <c r="BV367" i="1"/>
  <c r="BW367" i="1"/>
  <c r="BX367" i="1" s="1"/>
  <c r="BZ367" i="1"/>
  <c r="CA367" i="1"/>
  <c r="CB367" i="1"/>
  <c r="CC367" i="1"/>
  <c r="CD367" i="1" s="1"/>
  <c r="CG367" i="1"/>
  <c r="CI367" i="1"/>
  <c r="K366" i="1"/>
  <c r="N366" i="1"/>
  <c r="P366" i="1"/>
  <c r="R366" i="1"/>
  <c r="T366" i="1"/>
  <c r="X366" i="1"/>
  <c r="Z366" i="1"/>
  <c r="AD366" i="1"/>
  <c r="AF366" i="1"/>
  <c r="AJ366" i="1"/>
  <c r="AL366" i="1"/>
  <c r="AR366" i="1"/>
  <c r="AV366" i="1"/>
  <c r="AX366" i="1"/>
  <c r="BB366" i="1"/>
  <c r="BH366" i="1"/>
  <c r="BK366" i="1" s="1"/>
  <c r="BJ366" i="1"/>
  <c r="BP366" i="1"/>
  <c r="BT366" i="1"/>
  <c r="BV366" i="1"/>
  <c r="BZ366" i="1"/>
  <c r="CC366" i="1"/>
  <c r="CI366" i="1"/>
  <c r="M366" i="1"/>
  <c r="S366" i="1"/>
  <c r="U366" i="1"/>
  <c r="V366" i="1" s="1"/>
  <c r="Y366" i="1"/>
  <c r="AA366" i="1"/>
  <c r="AB366" i="1" s="1"/>
  <c r="AE366" i="1"/>
  <c r="AG366" i="1"/>
  <c r="AH366" i="1" s="1"/>
  <c r="AK366" i="1"/>
  <c r="AM366" i="1"/>
  <c r="AN366" i="1" s="1"/>
  <c r="AQ366" i="1"/>
  <c r="AS366" i="1"/>
  <c r="AT366" i="1" s="1"/>
  <c r="AW366" i="1"/>
  <c r="AY366" i="1"/>
  <c r="AZ366" i="1" s="1"/>
  <c r="BC366" i="1"/>
  <c r="BD366" i="1"/>
  <c r="BE366" i="1"/>
  <c r="BF366" i="1" s="1"/>
  <c r="BI366" i="1"/>
  <c r="BO366" i="1"/>
  <c r="BQ366" i="1"/>
  <c r="BR366" i="1" s="1"/>
  <c r="BU366" i="1"/>
  <c r="BW366" i="1"/>
  <c r="BX366" i="1" s="1"/>
  <c r="CA366" i="1"/>
  <c r="CB366" i="1"/>
  <c r="CG366" i="1"/>
  <c r="CJ366" i="1" s="1"/>
  <c r="AP366" i="1"/>
  <c r="BN366" i="1"/>
  <c r="AD365" i="1"/>
  <c r="AA365" i="1"/>
  <c r="AE365" i="1"/>
  <c r="AG365" i="1"/>
  <c r="AK365" i="1"/>
  <c r="AM365" i="1"/>
  <c r="BC365" i="1"/>
  <c r="Z365" i="1"/>
  <c r="AY365" i="1"/>
  <c r="AW365" i="1"/>
  <c r="AS365" i="1"/>
  <c r="AP365" i="1"/>
  <c r="AL365" i="1"/>
  <c r="AJ365" i="1"/>
  <c r="X365" i="1"/>
  <c r="T365" i="1"/>
  <c r="M365" i="1"/>
  <c r="K365" i="1"/>
  <c r="N365" i="1"/>
  <c r="O365" i="1" s="1"/>
  <c r="P365" i="1"/>
  <c r="AF365" i="1"/>
  <c r="AQ365" i="1"/>
  <c r="AR365" i="1"/>
  <c r="AV365" i="1"/>
  <c r="BE365" i="1"/>
  <c r="AX365" i="1"/>
  <c r="BB365" i="1"/>
  <c r="BD365" i="1"/>
  <c r="BH365" i="1"/>
  <c r="BK365" i="1" s="1"/>
  <c r="BJ365" i="1"/>
  <c r="BN365" i="1"/>
  <c r="BP365" i="1"/>
  <c r="BT365" i="1"/>
  <c r="BV365" i="1"/>
  <c r="BZ365" i="1"/>
  <c r="CB365" i="1"/>
  <c r="CI365" i="1"/>
  <c r="BQ365" i="1"/>
  <c r="BR365" i="1" s="1"/>
  <c r="BU365" i="1"/>
  <c r="BW365" i="1"/>
  <c r="BX365" i="1" s="1"/>
  <c r="CA365" i="1"/>
  <c r="CC365" i="1"/>
  <c r="CD365" i="1" s="1"/>
  <c r="BO365" i="1"/>
  <c r="Y365" i="1"/>
  <c r="BI365" i="1"/>
  <c r="U365" i="1"/>
  <c r="V365" i="1" s="1"/>
  <c r="S365" i="1"/>
  <c r="R365" i="1"/>
  <c r="CG365" i="1"/>
  <c r="CJ365" i="1" s="1"/>
  <c r="BJ364" i="1"/>
  <c r="BN364" i="1"/>
  <c r="BP364" i="1"/>
  <c r="BV364" i="1"/>
  <c r="BW364" i="1"/>
  <c r="BX364" i="1" s="1"/>
  <c r="BZ364" i="1"/>
  <c r="CI364" i="1"/>
  <c r="CG364" i="1"/>
  <c r="CJ364" i="1" s="1"/>
  <c r="CC364" i="1"/>
  <c r="CB364" i="1"/>
  <c r="CA364" i="1"/>
  <c r="BU364" i="1"/>
  <c r="BT364" i="1"/>
  <c r="BQ364" i="1"/>
  <c r="BR364" i="1" s="1"/>
  <c r="BO364" i="1"/>
  <c r="BI364" i="1"/>
  <c r="BD364" i="1"/>
  <c r="BB364" i="1"/>
  <c r="AX364" i="1"/>
  <c r="AV364" i="1"/>
  <c r="AS364" i="1"/>
  <c r="AQ364" i="1"/>
  <c r="AM364" i="1"/>
  <c r="AK364" i="1"/>
  <c r="AF364" i="1"/>
  <c r="BE364" i="1"/>
  <c r="BF364" i="1" s="1"/>
  <c r="Z364" i="1"/>
  <c r="X364" i="1"/>
  <c r="U364" i="1"/>
  <c r="S364" i="1"/>
  <c r="M364" i="1"/>
  <c r="K364" i="1"/>
  <c r="AD364" i="1"/>
  <c r="N364" i="1"/>
  <c r="O364" i="1" s="1"/>
  <c r="P364" i="1"/>
  <c r="R364" i="1"/>
  <c r="T364" i="1"/>
  <c r="Y364" i="1"/>
  <c r="AA364" i="1"/>
  <c r="AB364" i="1" s="1"/>
  <c r="AE364" i="1"/>
  <c r="AG364" i="1"/>
  <c r="AH364" i="1" s="1"/>
  <c r="AJ364" i="1"/>
  <c r="AL364" i="1"/>
  <c r="AP364" i="1"/>
  <c r="AR364" i="1"/>
  <c r="AW364" i="1"/>
  <c r="AY364" i="1"/>
  <c r="AZ364" i="1" s="1"/>
  <c r="BC364" i="1"/>
  <c r="BH364" i="1"/>
  <c r="BK364" i="1" s="1"/>
  <c r="BL364" i="1" s="1"/>
  <c r="BC363" i="1"/>
  <c r="BB363" i="1"/>
  <c r="AY363" i="1"/>
  <c r="AX363" i="1"/>
  <c r="K363" i="1"/>
  <c r="AV363" i="1"/>
  <c r="AW363" i="1"/>
  <c r="CI363" i="1"/>
  <c r="AS363" i="1"/>
  <c r="AR363" i="1"/>
  <c r="AQ363" i="1"/>
  <c r="AP363" i="1"/>
  <c r="AM363" i="1"/>
  <c r="AL363" i="1"/>
  <c r="AK363" i="1"/>
  <c r="AJ363" i="1"/>
  <c r="AG363" i="1"/>
  <c r="AF363" i="1"/>
  <c r="AE363" i="1"/>
  <c r="AD363" i="1"/>
  <c r="AA363" i="1"/>
  <c r="Z363" i="1"/>
  <c r="Y363" i="1"/>
  <c r="X363" i="1"/>
  <c r="BD363" i="1"/>
  <c r="U363" i="1"/>
  <c r="T363" i="1"/>
  <c r="S363" i="1"/>
  <c r="R363" i="1"/>
  <c r="P363" i="1"/>
  <c r="N363" i="1"/>
  <c r="M363" i="1"/>
  <c r="CG363" i="1"/>
  <c r="CJ363" i="1" s="1"/>
  <c r="CC363" i="1"/>
  <c r="CB363" i="1"/>
  <c r="CA363" i="1"/>
  <c r="BZ363" i="1"/>
  <c r="BW363" i="1"/>
  <c r="BV363" i="1"/>
  <c r="BU363" i="1"/>
  <c r="BT363" i="1"/>
  <c r="BQ363" i="1"/>
  <c r="BP363" i="1"/>
  <c r="BO363" i="1"/>
  <c r="BN363" i="1"/>
  <c r="BJ363" i="1"/>
  <c r="BI363" i="1"/>
  <c r="BH363" i="1"/>
  <c r="BK363" i="1" s="1"/>
  <c r="BL363" i="1" s="1"/>
  <c r="BE363" i="1"/>
  <c r="BF363" i="1" s="1"/>
  <c r="CB362" i="1"/>
  <c r="CC362" i="1"/>
  <c r="CD362" i="1" s="1"/>
  <c r="CG362" i="1"/>
  <c r="CI362" i="1"/>
  <c r="CA362" i="1"/>
  <c r="K362" i="1"/>
  <c r="AL362" i="1"/>
  <c r="M362" i="1"/>
  <c r="N362" i="1"/>
  <c r="O362" i="1" s="1"/>
  <c r="P362" i="1"/>
  <c r="R362" i="1"/>
  <c r="S362" i="1"/>
  <c r="T362" i="1"/>
  <c r="U362" i="1"/>
  <c r="V362" i="1" s="1"/>
  <c r="X362" i="1"/>
  <c r="Y362" i="1"/>
  <c r="Z362" i="1"/>
  <c r="AA362" i="1"/>
  <c r="AB362" i="1" s="1"/>
  <c r="AD362" i="1"/>
  <c r="AY362" i="1"/>
  <c r="AE362" i="1"/>
  <c r="AF362" i="1"/>
  <c r="AG362" i="1"/>
  <c r="AH362" i="1" s="1"/>
  <c r="AJ362" i="1"/>
  <c r="AK362" i="1"/>
  <c r="AM362" i="1"/>
  <c r="AN362" i="1" s="1"/>
  <c r="AP362" i="1"/>
  <c r="AQ362" i="1"/>
  <c r="AR362" i="1"/>
  <c r="AS362" i="1"/>
  <c r="AT362" i="1" s="1"/>
  <c r="AV362" i="1"/>
  <c r="AW362" i="1"/>
  <c r="AX362" i="1"/>
  <c r="BB362" i="1"/>
  <c r="BC362" i="1"/>
  <c r="BD362" i="1"/>
  <c r="BE362" i="1"/>
  <c r="BF362" i="1" s="1"/>
  <c r="BH362" i="1"/>
  <c r="BK362" i="1" s="1"/>
  <c r="BI362" i="1"/>
  <c r="BJ362" i="1"/>
  <c r="BN362" i="1"/>
  <c r="BO362" i="1"/>
  <c r="BP362" i="1"/>
  <c r="BQ362" i="1"/>
  <c r="BR362" i="1" s="1"/>
  <c r="BT362" i="1"/>
  <c r="BU362" i="1"/>
  <c r="BV362" i="1"/>
  <c r="BW362" i="1"/>
  <c r="BX362" i="1" s="1"/>
  <c r="BZ362" i="1"/>
  <c r="BU361" i="1"/>
  <c r="P361" i="1"/>
  <c r="AW361" i="1"/>
  <c r="BV361" i="1"/>
  <c r="K361" i="1"/>
  <c r="BZ361" i="1"/>
  <c r="CC361" i="1"/>
  <c r="BP361" i="1"/>
  <c r="BQ361" i="1"/>
  <c r="BR361" i="1" s="1"/>
  <c r="BT361" i="1"/>
  <c r="CA361" i="1"/>
  <c r="CB361" i="1"/>
  <c r="BW361" i="1"/>
  <c r="BX361" i="1" s="1"/>
  <c r="CG361" i="1"/>
  <c r="CI361" i="1"/>
  <c r="M361" i="1"/>
  <c r="N361" i="1"/>
  <c r="O361" i="1" s="1"/>
  <c r="R361" i="1"/>
  <c r="S361" i="1"/>
  <c r="T361" i="1"/>
  <c r="U361" i="1"/>
  <c r="V361" i="1" s="1"/>
  <c r="X361" i="1"/>
  <c r="Y361" i="1"/>
  <c r="Z361" i="1"/>
  <c r="AA361" i="1"/>
  <c r="AB361" i="1" s="1"/>
  <c r="AD361" i="1"/>
  <c r="AE361" i="1"/>
  <c r="AL361" i="1"/>
  <c r="AF361" i="1"/>
  <c r="AG361" i="1"/>
  <c r="AH361" i="1" s="1"/>
  <c r="AJ361" i="1"/>
  <c r="AK361" i="1"/>
  <c r="AM361" i="1"/>
  <c r="AN361" i="1" s="1"/>
  <c r="AP361" i="1"/>
  <c r="AQ361" i="1"/>
  <c r="AR361" i="1"/>
  <c r="AS361" i="1"/>
  <c r="AT361" i="1" s="1"/>
  <c r="AV361" i="1"/>
  <c r="AX361" i="1"/>
  <c r="AY361" i="1"/>
  <c r="AZ361" i="1" s="1"/>
  <c r="BB361" i="1"/>
  <c r="BC361" i="1"/>
  <c r="BD361" i="1"/>
  <c r="BE361" i="1"/>
  <c r="BF361" i="1" s="1"/>
  <c r="BH361" i="1"/>
  <c r="BK361" i="1" s="1"/>
  <c r="BI361" i="1"/>
  <c r="BJ361" i="1"/>
  <c r="BN361" i="1"/>
  <c r="BO361" i="1"/>
  <c r="AE360" i="1"/>
  <c r="M360" i="1"/>
  <c r="N360" i="1"/>
  <c r="O360" i="1" s="1"/>
  <c r="P360" i="1"/>
  <c r="R360" i="1"/>
  <c r="CC360" i="1"/>
  <c r="CG360" i="1"/>
  <c r="CI360" i="1"/>
  <c r="S360" i="1"/>
  <c r="T360" i="1"/>
  <c r="CB360" i="1"/>
  <c r="U360" i="1"/>
  <c r="V360" i="1" s="1"/>
  <c r="X360" i="1"/>
  <c r="CA360" i="1"/>
  <c r="Y360" i="1"/>
  <c r="Z360" i="1"/>
  <c r="AD360" i="1"/>
  <c r="AF360" i="1"/>
  <c r="AG360" i="1"/>
  <c r="AH360" i="1" s="1"/>
  <c r="AJ360" i="1"/>
  <c r="AK360" i="1"/>
  <c r="AL360" i="1"/>
  <c r="AP360" i="1"/>
  <c r="AQ360" i="1"/>
  <c r="AR360" i="1"/>
  <c r="AS360" i="1"/>
  <c r="AT360" i="1" s="1"/>
  <c r="AV360" i="1"/>
  <c r="AW360" i="1"/>
  <c r="BZ360" i="1"/>
  <c r="AM360" i="1"/>
  <c r="AN360" i="1" s="1"/>
  <c r="AA360" i="1"/>
  <c r="AB360" i="1" s="1"/>
  <c r="AY360" i="1"/>
  <c r="BB360" i="1"/>
  <c r="BC360" i="1"/>
  <c r="BW360" i="1"/>
  <c r="BD360" i="1"/>
  <c r="BN360" i="1"/>
  <c r="K360" i="1"/>
  <c r="BE360" i="1"/>
  <c r="BF360" i="1" s="1"/>
  <c r="BH360" i="1"/>
  <c r="BK360" i="1" s="1"/>
  <c r="BI360" i="1"/>
  <c r="BJ360" i="1"/>
  <c r="BO360" i="1"/>
  <c r="BP360" i="1"/>
  <c r="BQ360" i="1"/>
  <c r="BR360" i="1" s="1"/>
  <c r="BT360" i="1"/>
  <c r="BU360" i="1"/>
  <c r="BV360" i="1"/>
  <c r="AX360" i="1"/>
  <c r="Y359" i="1"/>
  <c r="U359" i="1"/>
  <c r="T359" i="1"/>
  <c r="R359" i="1"/>
  <c r="M359" i="1"/>
  <c r="K359" i="1"/>
  <c r="AD359" i="1"/>
  <c r="CI359" i="1"/>
  <c r="CG359" i="1"/>
  <c r="CJ359" i="1" s="1"/>
  <c r="CC359" i="1"/>
  <c r="CB359" i="1"/>
  <c r="CA359" i="1"/>
  <c r="BZ359" i="1"/>
  <c r="BW359" i="1"/>
  <c r="BV359" i="1"/>
  <c r="BU359" i="1"/>
  <c r="BT359" i="1"/>
  <c r="BQ359" i="1"/>
  <c r="BP359" i="1"/>
  <c r="BO359" i="1"/>
  <c r="BN359" i="1"/>
  <c r="BJ359" i="1"/>
  <c r="BI359" i="1"/>
  <c r="BH359" i="1"/>
  <c r="BK359" i="1" s="1"/>
  <c r="BL359" i="1" s="1"/>
  <c r="BE359" i="1"/>
  <c r="BD359" i="1"/>
  <c r="BC359" i="1"/>
  <c r="BB359" i="1"/>
  <c r="AY359" i="1"/>
  <c r="AX359" i="1"/>
  <c r="AW359" i="1"/>
  <c r="AV359" i="1"/>
  <c r="AR359" i="1"/>
  <c r="AQ359" i="1"/>
  <c r="AP359" i="1"/>
  <c r="AM359" i="1"/>
  <c r="AL359" i="1"/>
  <c r="AK359" i="1"/>
  <c r="AF359" i="1"/>
  <c r="Z359" i="1"/>
  <c r="X359" i="1"/>
  <c r="S359" i="1"/>
  <c r="P359" i="1"/>
  <c r="N359" i="1"/>
  <c r="O359" i="1" s="1"/>
  <c r="AS359" i="1"/>
  <c r="AT359" i="1" s="1"/>
  <c r="AJ359" i="1"/>
  <c r="AG359" i="1"/>
  <c r="AH359" i="1" s="1"/>
  <c r="AE359" i="1"/>
  <c r="AA359" i="1"/>
  <c r="AB359" i="1" s="1"/>
  <c r="CC358" i="1"/>
  <c r="CB358" i="1"/>
  <c r="CA358" i="1"/>
  <c r="BZ358" i="1"/>
  <c r="BW358" i="1"/>
  <c r="Y358" i="1"/>
  <c r="Z358" i="1"/>
  <c r="AA358" i="1"/>
  <c r="AB358" i="1" s="1"/>
  <c r="BV358" i="1"/>
  <c r="BU358" i="1"/>
  <c r="BT358" i="1"/>
  <c r="BQ358" i="1"/>
  <c r="BP358" i="1"/>
  <c r="BO358" i="1"/>
  <c r="BN358" i="1"/>
  <c r="BJ358" i="1"/>
  <c r="BI358" i="1"/>
  <c r="BH358" i="1"/>
  <c r="BK358" i="1" s="1"/>
  <c r="BL358" i="1" s="1"/>
  <c r="BE358" i="1"/>
  <c r="CI358" i="1"/>
  <c r="BD358" i="1"/>
  <c r="BC358" i="1"/>
  <c r="BB358" i="1"/>
  <c r="AY358" i="1"/>
  <c r="X358" i="1"/>
  <c r="AX358" i="1"/>
  <c r="AW358" i="1"/>
  <c r="AV358" i="1"/>
  <c r="AS358" i="1"/>
  <c r="AR358" i="1"/>
  <c r="AQ358" i="1"/>
  <c r="AP358" i="1"/>
  <c r="AM358" i="1"/>
  <c r="AJ358" i="1"/>
  <c r="AL358" i="1"/>
  <c r="AK358" i="1"/>
  <c r="U358" i="1"/>
  <c r="T358" i="1"/>
  <c r="S358" i="1"/>
  <c r="R358" i="1"/>
  <c r="P358" i="1"/>
  <c r="N358" i="1"/>
  <c r="M358" i="1"/>
  <c r="K358" i="1"/>
  <c r="CG358" i="1"/>
  <c r="CJ358" i="1" s="1"/>
  <c r="AG358" i="1"/>
  <c r="AF358" i="1"/>
  <c r="AE358" i="1"/>
  <c r="AD358" i="1"/>
  <c r="BP357" i="1"/>
  <c r="CC357" i="1"/>
  <c r="BU357" i="1"/>
  <c r="BQ357" i="1"/>
  <c r="BR357" i="1" s="1"/>
  <c r="BI357" i="1"/>
  <c r="BE357" i="1"/>
  <c r="BC357" i="1"/>
  <c r="AY357" i="1"/>
  <c r="AW357" i="1"/>
  <c r="AS357" i="1"/>
  <c r="AQ357" i="1"/>
  <c r="AL357" i="1"/>
  <c r="AJ357" i="1"/>
  <c r="AF357" i="1"/>
  <c r="AD357" i="1"/>
  <c r="Z357" i="1"/>
  <c r="X357" i="1"/>
  <c r="T357" i="1"/>
  <c r="R357" i="1"/>
  <c r="P357" i="1"/>
  <c r="N357" i="1"/>
  <c r="BV357" i="1"/>
  <c r="BW357" i="1"/>
  <c r="BX357" i="1" s="1"/>
  <c r="BZ357" i="1"/>
  <c r="CB357" i="1"/>
  <c r="CG357" i="1"/>
  <c r="CI357" i="1"/>
  <c r="BT357" i="1"/>
  <c r="K357" i="1"/>
  <c r="M357" i="1"/>
  <c r="S357" i="1"/>
  <c r="U357" i="1"/>
  <c r="V357" i="1" s="1"/>
  <c r="Y357" i="1"/>
  <c r="AA357" i="1"/>
  <c r="AB357" i="1" s="1"/>
  <c r="AE357" i="1"/>
  <c r="AG357" i="1"/>
  <c r="AH357" i="1" s="1"/>
  <c r="AK357" i="1"/>
  <c r="AM357" i="1"/>
  <c r="AN357" i="1" s="1"/>
  <c r="AP357" i="1"/>
  <c r="AR357" i="1"/>
  <c r="AV357" i="1"/>
  <c r="AX357" i="1"/>
  <c r="BB357" i="1"/>
  <c r="BD357" i="1"/>
  <c r="BH357" i="1"/>
  <c r="BK357" i="1" s="1"/>
  <c r="BJ357" i="1"/>
  <c r="BN357" i="1"/>
  <c r="BO357" i="1"/>
  <c r="AM356" i="1"/>
  <c r="CI356" i="1"/>
  <c r="CG356" i="1"/>
  <c r="CJ356" i="1" s="1"/>
  <c r="CC356" i="1"/>
  <c r="CB356" i="1"/>
  <c r="CA356" i="1"/>
  <c r="BZ356" i="1"/>
  <c r="BV356" i="1"/>
  <c r="BU356" i="1"/>
  <c r="BT356" i="1"/>
  <c r="BP356" i="1"/>
  <c r="BN356" i="1"/>
  <c r="BW356" i="1"/>
  <c r="BX356" i="1" s="1"/>
  <c r="BH356" i="1"/>
  <c r="BK356" i="1" s="1"/>
  <c r="BD356" i="1"/>
  <c r="BB356" i="1"/>
  <c r="AX356" i="1"/>
  <c r="AW356" i="1"/>
  <c r="AS356" i="1"/>
  <c r="AQ356" i="1"/>
  <c r="AK356" i="1"/>
  <c r="AG356" i="1"/>
  <c r="AE356" i="1"/>
  <c r="AA356" i="1"/>
  <c r="Y356" i="1"/>
  <c r="T356" i="1"/>
  <c r="R356" i="1"/>
  <c r="BI356" i="1"/>
  <c r="BQ356" i="1"/>
  <c r="BR356" i="1" s="1"/>
  <c r="BO356" i="1"/>
  <c r="BJ356" i="1"/>
  <c r="BE356" i="1"/>
  <c r="BF356" i="1" s="1"/>
  <c r="BC356" i="1"/>
  <c r="AY356" i="1"/>
  <c r="AZ356" i="1" s="1"/>
  <c r="AV356" i="1"/>
  <c r="AR356" i="1"/>
  <c r="AP356" i="1"/>
  <c r="AL356" i="1"/>
  <c r="AJ356" i="1"/>
  <c r="AF356" i="1"/>
  <c r="AD356" i="1"/>
  <c r="Z356" i="1"/>
  <c r="X356" i="1"/>
  <c r="U356" i="1"/>
  <c r="V356" i="1" s="1"/>
  <c r="S356" i="1"/>
  <c r="M356" i="1"/>
  <c r="K356" i="1"/>
  <c r="P356" i="1"/>
  <c r="N356" i="1"/>
  <c r="O356" i="1" s="1"/>
  <c r="AA355" i="1"/>
  <c r="K355" i="1"/>
  <c r="M355" i="1"/>
  <c r="N355" i="1"/>
  <c r="O355" i="1" s="1"/>
  <c r="P355" i="1"/>
  <c r="R355" i="1"/>
  <c r="S355" i="1"/>
  <c r="T355" i="1"/>
  <c r="U355" i="1"/>
  <c r="V355" i="1" s="1"/>
  <c r="X355" i="1"/>
  <c r="Y355" i="1"/>
  <c r="Z355" i="1"/>
  <c r="AD355" i="1"/>
  <c r="AE355" i="1"/>
  <c r="AF355" i="1"/>
  <c r="AJ355" i="1"/>
  <c r="AK355" i="1"/>
  <c r="AL355" i="1"/>
  <c r="AM355" i="1"/>
  <c r="AN355" i="1" s="1"/>
  <c r="AP355" i="1"/>
  <c r="BN355" i="1"/>
  <c r="AQ355" i="1"/>
  <c r="AR355" i="1"/>
  <c r="AV355" i="1"/>
  <c r="AW355" i="1"/>
  <c r="CI355" i="1"/>
  <c r="CG355" i="1"/>
  <c r="CJ355" i="1" s="1"/>
  <c r="BW355" i="1"/>
  <c r="BV355" i="1"/>
  <c r="CB355" i="1"/>
  <c r="CC355" i="1"/>
  <c r="CD355" i="1" s="1"/>
  <c r="AG355" i="1"/>
  <c r="AH355" i="1" s="1"/>
  <c r="CA355" i="1"/>
  <c r="BZ355" i="1"/>
  <c r="BU355" i="1"/>
  <c r="BT355" i="1"/>
  <c r="AS355" i="1"/>
  <c r="AT355" i="1" s="1"/>
  <c r="BP355" i="1"/>
  <c r="BO355" i="1"/>
  <c r="BJ355" i="1"/>
  <c r="BI355" i="1"/>
  <c r="BH355" i="1"/>
  <c r="BK355" i="1" s="1"/>
  <c r="BL355" i="1" s="1"/>
  <c r="BE355" i="1"/>
  <c r="BD355" i="1"/>
  <c r="BC355" i="1"/>
  <c r="BB355" i="1"/>
  <c r="AY355" i="1"/>
  <c r="AX355" i="1"/>
  <c r="BQ355" i="1"/>
  <c r="BR355" i="1" s="1"/>
  <c r="AK354" i="1"/>
  <c r="AJ354" i="1"/>
  <c r="AG354" i="1"/>
  <c r="AF354" i="1"/>
  <c r="AE354" i="1"/>
  <c r="AD354" i="1"/>
  <c r="AA354" i="1"/>
  <c r="Z354" i="1"/>
  <c r="Y354" i="1"/>
  <c r="X354" i="1"/>
  <c r="U354" i="1"/>
  <c r="T354" i="1"/>
  <c r="S354" i="1"/>
  <c r="R354" i="1"/>
  <c r="P354" i="1"/>
  <c r="N354" i="1"/>
  <c r="M354" i="1"/>
  <c r="K354" i="1"/>
  <c r="AM354" i="1"/>
  <c r="AL354" i="1"/>
  <c r="CI354" i="1"/>
  <c r="CG354" i="1"/>
  <c r="CJ354" i="1" s="1"/>
  <c r="CC354" i="1"/>
  <c r="CB354" i="1"/>
  <c r="CA354" i="1"/>
  <c r="BZ354" i="1"/>
  <c r="BW354" i="1"/>
  <c r="BV354" i="1"/>
  <c r="BU354" i="1"/>
  <c r="BT354" i="1"/>
  <c r="BQ354" i="1"/>
  <c r="BP354" i="1"/>
  <c r="BO354" i="1"/>
  <c r="BN354" i="1"/>
  <c r="BJ354" i="1"/>
  <c r="BI354" i="1"/>
  <c r="BH354" i="1"/>
  <c r="BK354" i="1" s="1"/>
  <c r="BL354" i="1" s="1"/>
  <c r="BE354" i="1"/>
  <c r="BD354" i="1"/>
  <c r="BC354" i="1"/>
  <c r="BB354" i="1"/>
  <c r="AY354" i="1"/>
  <c r="AX354" i="1"/>
  <c r="AW354" i="1"/>
  <c r="AV354" i="1"/>
  <c r="AS354" i="1"/>
  <c r="AR354" i="1"/>
  <c r="AQ354" i="1"/>
  <c r="AP354" i="1"/>
  <c r="AR353" i="1"/>
  <c r="CC353" i="1"/>
  <c r="CB353" i="1"/>
  <c r="CA353" i="1"/>
  <c r="BZ353" i="1"/>
  <c r="BW353" i="1"/>
  <c r="BV353" i="1"/>
  <c r="BU353" i="1"/>
  <c r="BT353" i="1"/>
  <c r="BQ353" i="1"/>
  <c r="BO353" i="1"/>
  <c r="BP353" i="1"/>
  <c r="BN353" i="1"/>
  <c r="K353" i="1"/>
  <c r="M353" i="1"/>
  <c r="N353" i="1"/>
  <c r="O353" i="1" s="1"/>
  <c r="P353" i="1"/>
  <c r="R353" i="1"/>
  <c r="S353" i="1"/>
  <c r="T353" i="1"/>
  <c r="U353" i="1"/>
  <c r="V353" i="1" s="1"/>
  <c r="X353" i="1"/>
  <c r="Y353" i="1"/>
  <c r="Z353" i="1"/>
  <c r="BJ353" i="1"/>
  <c r="AA353" i="1"/>
  <c r="AB353" i="1" s="1"/>
  <c r="AD353" i="1"/>
  <c r="AE353" i="1"/>
  <c r="AF353" i="1"/>
  <c r="AG353" i="1"/>
  <c r="AH353" i="1" s="1"/>
  <c r="AJ353" i="1"/>
  <c r="AK353" i="1"/>
  <c r="AL353" i="1"/>
  <c r="AM353" i="1"/>
  <c r="AN353" i="1" s="1"/>
  <c r="AP353" i="1"/>
  <c r="AQ353" i="1"/>
  <c r="AS353" i="1"/>
  <c r="AT353" i="1" s="1"/>
  <c r="CG353" i="1"/>
  <c r="AV353" i="1"/>
  <c r="AW353" i="1"/>
  <c r="AX353" i="1"/>
  <c r="AY353" i="1"/>
  <c r="AZ353" i="1" s="1"/>
  <c r="BB353" i="1"/>
  <c r="CI353" i="1"/>
  <c r="BC353" i="1"/>
  <c r="BD353" i="1"/>
  <c r="BE353" i="1"/>
  <c r="BF353" i="1" s="1"/>
  <c r="BH353" i="1"/>
  <c r="BK353" i="1" s="1"/>
  <c r="BL353" i="1" s="1"/>
  <c r="BI353" i="1"/>
  <c r="AX352" i="1"/>
  <c r="AV352" i="1"/>
  <c r="AR352" i="1"/>
  <c r="AP352" i="1"/>
  <c r="AL352" i="1"/>
  <c r="AJ352" i="1"/>
  <c r="AE352" i="1"/>
  <c r="BT352" i="1"/>
  <c r="BQ352" i="1"/>
  <c r="BP352" i="1"/>
  <c r="BI352" i="1"/>
  <c r="BE352" i="1"/>
  <c r="BB352" i="1"/>
  <c r="BD352" i="1"/>
  <c r="BH352" i="1"/>
  <c r="BK352" i="1" s="1"/>
  <c r="BJ352" i="1"/>
  <c r="BN352" i="1"/>
  <c r="CI352" i="1"/>
  <c r="CC352" i="1"/>
  <c r="AD352" i="1"/>
  <c r="BC352" i="1"/>
  <c r="AY352" i="1"/>
  <c r="AZ352" i="1" s="1"/>
  <c r="AW352" i="1"/>
  <c r="AS352" i="1"/>
  <c r="AT352" i="1" s="1"/>
  <c r="AQ352" i="1"/>
  <c r="AM352" i="1"/>
  <c r="AN352" i="1" s="1"/>
  <c r="AK352" i="1"/>
  <c r="AG352" i="1"/>
  <c r="AF352" i="1"/>
  <c r="AA352" i="1"/>
  <c r="Y352" i="1"/>
  <c r="X352" i="1"/>
  <c r="T352" i="1"/>
  <c r="R352" i="1"/>
  <c r="K352" i="1"/>
  <c r="Z352" i="1"/>
  <c r="U352" i="1"/>
  <c r="V352" i="1" s="1"/>
  <c r="S352" i="1"/>
  <c r="P352" i="1"/>
  <c r="CG352" i="1"/>
  <c r="CJ352" i="1" s="1"/>
  <c r="M352" i="1"/>
  <c r="BO352" i="1"/>
  <c r="N352" i="1"/>
  <c r="O352" i="1" s="1"/>
  <c r="BU352" i="1"/>
  <c r="BV352" i="1"/>
  <c r="BW352" i="1"/>
  <c r="BX352" i="1" s="1"/>
  <c r="BZ352" i="1"/>
  <c r="CA352" i="1"/>
  <c r="CB352" i="1"/>
  <c r="AD351" i="1"/>
  <c r="AF351" i="1"/>
  <c r="AJ351" i="1"/>
  <c r="AL351" i="1"/>
  <c r="AP351" i="1"/>
  <c r="AR351" i="1"/>
  <c r="AW351" i="1"/>
  <c r="AY351" i="1"/>
  <c r="BC351" i="1"/>
  <c r="BE351" i="1"/>
  <c r="BJ351" i="1"/>
  <c r="M351" i="1"/>
  <c r="S351" i="1"/>
  <c r="U351" i="1"/>
  <c r="Y351" i="1"/>
  <c r="AA351" i="1"/>
  <c r="AE351" i="1"/>
  <c r="AG351" i="1"/>
  <c r="AH351" i="1" s="1"/>
  <c r="AK351" i="1"/>
  <c r="AM351" i="1"/>
  <c r="AN351" i="1" s="1"/>
  <c r="AQ351" i="1"/>
  <c r="AS351" i="1"/>
  <c r="AT351" i="1" s="1"/>
  <c r="AV351" i="1"/>
  <c r="AX351" i="1"/>
  <c r="BB351" i="1"/>
  <c r="BD351" i="1"/>
  <c r="BH351" i="1"/>
  <c r="BK351" i="1" s="1"/>
  <c r="BL351" i="1" s="1"/>
  <c r="BI351" i="1"/>
  <c r="BN351" i="1"/>
  <c r="BO351" i="1"/>
  <c r="BP351" i="1"/>
  <c r="BQ351" i="1"/>
  <c r="BR351" i="1" s="1"/>
  <c r="BT351" i="1"/>
  <c r="BU351" i="1"/>
  <c r="BV351" i="1"/>
  <c r="K351" i="1"/>
  <c r="BZ351" i="1"/>
  <c r="CA351" i="1"/>
  <c r="CB351" i="1"/>
  <c r="CC351" i="1"/>
  <c r="CD351" i="1" s="1"/>
  <c r="CG351" i="1"/>
  <c r="CI351" i="1"/>
  <c r="N351" i="1"/>
  <c r="O351" i="1" s="1"/>
  <c r="P351" i="1"/>
  <c r="R351" i="1"/>
  <c r="T351" i="1"/>
  <c r="X351" i="1"/>
  <c r="Z351" i="1"/>
  <c r="BW351" i="1"/>
  <c r="BX351" i="1" s="1"/>
  <c r="AV350" i="1"/>
  <c r="P350" i="1"/>
  <c r="N350" i="1"/>
  <c r="BC350" i="1"/>
  <c r="CI350" i="1"/>
  <c r="CG350" i="1"/>
  <c r="CJ350" i="1" s="1"/>
  <c r="CC350" i="1"/>
  <c r="CB350" i="1"/>
  <c r="CA350" i="1"/>
  <c r="AY350" i="1"/>
  <c r="AS350" i="1"/>
  <c r="AP350" i="1"/>
  <c r="AL350" i="1"/>
  <c r="AG350" i="1"/>
  <c r="AE350" i="1"/>
  <c r="AA350" i="1"/>
  <c r="Y350" i="1"/>
  <c r="U350" i="1"/>
  <c r="T350" i="1"/>
  <c r="R350" i="1"/>
  <c r="BZ350" i="1"/>
  <c r="BW350" i="1"/>
  <c r="BV350" i="1"/>
  <c r="BU350" i="1"/>
  <c r="BT350" i="1"/>
  <c r="BQ350" i="1"/>
  <c r="BP350" i="1"/>
  <c r="BO350" i="1"/>
  <c r="BN350" i="1"/>
  <c r="BJ350" i="1"/>
  <c r="BI350" i="1"/>
  <c r="AR350" i="1"/>
  <c r="AQ350" i="1"/>
  <c r="AM350" i="1"/>
  <c r="AN350" i="1" s="1"/>
  <c r="AK350" i="1"/>
  <c r="AJ350" i="1"/>
  <c r="AF350" i="1"/>
  <c r="Z350" i="1"/>
  <c r="X350" i="1"/>
  <c r="S350" i="1"/>
  <c r="M350" i="1"/>
  <c r="K350" i="1"/>
  <c r="AD350" i="1"/>
  <c r="BE350" i="1"/>
  <c r="BD350" i="1"/>
  <c r="BB350" i="1"/>
  <c r="AX350" i="1"/>
  <c r="AW350" i="1"/>
  <c r="BH350" i="1"/>
  <c r="BK350" i="1" s="1"/>
  <c r="BL350" i="1" s="1"/>
  <c r="CB349" i="1"/>
  <c r="CC349" i="1"/>
  <c r="CD349" i="1" s="1"/>
  <c r="CG349" i="1"/>
  <c r="CI349" i="1"/>
  <c r="AY349" i="1"/>
  <c r="K349" i="1"/>
  <c r="M349" i="1"/>
  <c r="N349" i="1"/>
  <c r="O349" i="1" s="1"/>
  <c r="P349" i="1"/>
  <c r="R349" i="1"/>
  <c r="S349" i="1"/>
  <c r="T349" i="1"/>
  <c r="U349" i="1"/>
  <c r="V349" i="1" s="1"/>
  <c r="X349" i="1"/>
  <c r="Y349" i="1"/>
  <c r="Z349" i="1"/>
  <c r="AA349" i="1"/>
  <c r="AB349" i="1" s="1"/>
  <c r="AD349" i="1"/>
  <c r="AE349" i="1"/>
  <c r="AF349" i="1"/>
  <c r="AG349" i="1"/>
  <c r="AH349" i="1" s="1"/>
  <c r="AJ349" i="1"/>
  <c r="AK349" i="1"/>
  <c r="AL349" i="1"/>
  <c r="AM349" i="1"/>
  <c r="AN349" i="1" s="1"/>
  <c r="AP349" i="1"/>
  <c r="AQ349" i="1"/>
  <c r="AR349" i="1"/>
  <c r="AS349" i="1"/>
  <c r="AT349" i="1" s="1"/>
  <c r="AV349" i="1"/>
  <c r="AW349" i="1"/>
  <c r="AX349" i="1"/>
  <c r="BB349" i="1"/>
  <c r="BC349" i="1"/>
  <c r="BD349" i="1"/>
  <c r="BE349" i="1"/>
  <c r="BF349" i="1" s="1"/>
  <c r="BH349" i="1"/>
  <c r="BK349" i="1" s="1"/>
  <c r="BI349" i="1"/>
  <c r="BJ349" i="1"/>
  <c r="BN349" i="1"/>
  <c r="BO349" i="1"/>
  <c r="BP349" i="1"/>
  <c r="BQ349" i="1"/>
  <c r="BR349" i="1" s="1"/>
  <c r="BT349" i="1"/>
  <c r="BU349" i="1"/>
  <c r="BV349" i="1"/>
  <c r="BW349" i="1"/>
  <c r="BX349" i="1" s="1"/>
  <c r="BZ349" i="1"/>
  <c r="CA349" i="1"/>
  <c r="CG348" i="1"/>
  <c r="CC348" i="1"/>
  <c r="CB348" i="1"/>
  <c r="CA348" i="1"/>
  <c r="BZ348" i="1"/>
  <c r="BW348" i="1"/>
  <c r="BV348" i="1"/>
  <c r="BU348" i="1"/>
  <c r="BT348" i="1"/>
  <c r="BQ348" i="1"/>
  <c r="BP348" i="1"/>
  <c r="BO348" i="1"/>
  <c r="BN348" i="1"/>
  <c r="BJ348" i="1"/>
  <c r="BI348" i="1"/>
  <c r="BD348" i="1"/>
  <c r="BC348" i="1"/>
  <c r="AY348" i="1"/>
  <c r="AV348" i="1"/>
  <c r="AQ348" i="1"/>
  <c r="AP348" i="1"/>
  <c r="AM348" i="1"/>
  <c r="AK348" i="1"/>
  <c r="AG348" i="1"/>
  <c r="AE348" i="1"/>
  <c r="AA348" i="1"/>
  <c r="Y348" i="1"/>
  <c r="T348" i="1"/>
  <c r="R348" i="1"/>
  <c r="P348" i="1"/>
  <c r="BB348" i="1"/>
  <c r="AX348" i="1"/>
  <c r="AW348" i="1"/>
  <c r="AS348" i="1"/>
  <c r="AR348" i="1"/>
  <c r="AL348" i="1"/>
  <c r="AJ348" i="1"/>
  <c r="AF348" i="1"/>
  <c r="AD348" i="1"/>
  <c r="Z348" i="1"/>
  <c r="X348" i="1"/>
  <c r="U348" i="1"/>
  <c r="V348" i="1" s="1"/>
  <c r="N348" i="1"/>
  <c r="BH348" i="1"/>
  <c r="BK348" i="1" s="1"/>
  <c r="BL348" i="1" s="1"/>
  <c r="BE348" i="1"/>
  <c r="BF348" i="1" s="1"/>
  <c r="CI348" i="1"/>
  <c r="S348" i="1"/>
  <c r="M348" i="1"/>
  <c r="K348" i="1"/>
  <c r="BT347" i="1"/>
  <c r="BQ347" i="1"/>
  <c r="BP347" i="1"/>
  <c r="BN347" i="1"/>
  <c r="BJ347" i="1"/>
  <c r="BI347" i="1"/>
  <c r="BH347" i="1"/>
  <c r="BK347" i="1" s="1"/>
  <c r="BL347" i="1" s="1"/>
  <c r="BE347" i="1"/>
  <c r="T347" i="1"/>
  <c r="BD347" i="1"/>
  <c r="BC347" i="1"/>
  <c r="BB347" i="1"/>
  <c r="AY347" i="1"/>
  <c r="AX347" i="1"/>
  <c r="AW347" i="1"/>
  <c r="AV347" i="1"/>
  <c r="AS347" i="1"/>
  <c r="BO347" i="1"/>
  <c r="AR347" i="1"/>
  <c r="AQ347" i="1"/>
  <c r="AP347" i="1"/>
  <c r="AM347" i="1"/>
  <c r="AL347" i="1"/>
  <c r="AK347" i="1"/>
  <c r="AJ347" i="1"/>
  <c r="AG347" i="1"/>
  <c r="AF347" i="1"/>
  <c r="AE347" i="1"/>
  <c r="AD347" i="1"/>
  <c r="AA347" i="1"/>
  <c r="Z347" i="1"/>
  <c r="Y347" i="1"/>
  <c r="X347" i="1"/>
  <c r="U347" i="1"/>
  <c r="V347" i="1" s="1"/>
  <c r="S347" i="1"/>
  <c r="R347" i="1"/>
  <c r="P347" i="1"/>
  <c r="N347" i="1"/>
  <c r="M347" i="1"/>
  <c r="BZ347" i="1"/>
  <c r="BW347" i="1"/>
  <c r="BV347" i="1"/>
  <c r="BU347" i="1"/>
  <c r="K347" i="1"/>
  <c r="CA347" i="1"/>
  <c r="CB347" i="1"/>
  <c r="CC347" i="1"/>
  <c r="CD347" i="1" s="1"/>
  <c r="CG347" i="1"/>
  <c r="CI347" i="1"/>
  <c r="AD346" i="1"/>
  <c r="AE346" i="1"/>
  <c r="AF346" i="1"/>
  <c r="AG346" i="1"/>
  <c r="AH346" i="1" s="1"/>
  <c r="AJ346" i="1"/>
  <c r="AK346" i="1"/>
  <c r="AV346" i="1"/>
  <c r="AW346" i="1"/>
  <c r="AX346" i="1"/>
  <c r="AY346" i="1"/>
  <c r="AZ346" i="1" s="1"/>
  <c r="BB346" i="1"/>
  <c r="BC346" i="1"/>
  <c r="BD346" i="1"/>
  <c r="BE346" i="1"/>
  <c r="BF346" i="1" s="1"/>
  <c r="N346" i="1"/>
  <c r="BI346" i="1"/>
  <c r="BJ346" i="1"/>
  <c r="BN346" i="1"/>
  <c r="BO346" i="1"/>
  <c r="BQ346" i="1"/>
  <c r="BT346" i="1"/>
  <c r="BU346" i="1"/>
  <c r="BV346" i="1"/>
  <c r="BW346" i="1"/>
  <c r="BX346" i="1" s="1"/>
  <c r="BZ346" i="1"/>
  <c r="CA346" i="1"/>
  <c r="CB346" i="1"/>
  <c r="CC346" i="1"/>
  <c r="CD346" i="1" s="1"/>
  <c r="CG346" i="1"/>
  <c r="CI346" i="1"/>
  <c r="R346" i="1"/>
  <c r="BH346" i="1"/>
  <c r="BK346" i="1" s="1"/>
  <c r="BL346" i="1" s="1"/>
  <c r="P346" i="1"/>
  <c r="S346" i="1"/>
  <c r="K346" i="1"/>
  <c r="M346" i="1"/>
  <c r="AL346" i="1"/>
  <c r="T346" i="1"/>
  <c r="AM346" i="1"/>
  <c r="AN346" i="1" s="1"/>
  <c r="AP346" i="1"/>
  <c r="AQ346" i="1"/>
  <c r="AR346" i="1"/>
  <c r="AS346" i="1"/>
  <c r="AT346" i="1" s="1"/>
  <c r="U346" i="1"/>
  <c r="V346" i="1" s="1"/>
  <c r="X346" i="1"/>
  <c r="Y346" i="1"/>
  <c r="Z346" i="1"/>
  <c r="AA346" i="1"/>
  <c r="AB346" i="1" s="1"/>
  <c r="BP346" i="1"/>
  <c r="AW345" i="1"/>
  <c r="AX345" i="1"/>
  <c r="AY345" i="1"/>
  <c r="AZ345" i="1" s="1"/>
  <c r="BB345" i="1"/>
  <c r="BC345" i="1"/>
  <c r="BD345" i="1"/>
  <c r="BE345" i="1"/>
  <c r="BF345" i="1" s="1"/>
  <c r="BH345" i="1"/>
  <c r="BK345" i="1" s="1"/>
  <c r="BI345" i="1"/>
  <c r="BJ345" i="1"/>
  <c r="BN345" i="1"/>
  <c r="BO345" i="1"/>
  <c r="BP345" i="1"/>
  <c r="BQ345" i="1"/>
  <c r="BR345" i="1" s="1"/>
  <c r="BT345" i="1"/>
  <c r="BU345" i="1"/>
  <c r="BV345" i="1"/>
  <c r="BW345" i="1"/>
  <c r="BX345" i="1" s="1"/>
  <c r="BZ345" i="1"/>
  <c r="CA345" i="1"/>
  <c r="CC345" i="1"/>
  <c r="CG345" i="1"/>
  <c r="CI345" i="1"/>
  <c r="AL345" i="1"/>
  <c r="CB345" i="1"/>
  <c r="AM345" i="1"/>
  <c r="AN345" i="1" s="1"/>
  <c r="AP345" i="1"/>
  <c r="AQ345" i="1"/>
  <c r="AR345" i="1"/>
  <c r="AS345" i="1"/>
  <c r="AT345" i="1" s="1"/>
  <c r="AV345" i="1"/>
  <c r="AK345" i="1"/>
  <c r="AJ345" i="1"/>
  <c r="AG345" i="1"/>
  <c r="AF345" i="1"/>
  <c r="AE345" i="1"/>
  <c r="AD345" i="1"/>
  <c r="AA345" i="1"/>
  <c r="Z345" i="1"/>
  <c r="Y345" i="1"/>
  <c r="X345" i="1"/>
  <c r="U345" i="1"/>
  <c r="T345" i="1"/>
  <c r="S345" i="1"/>
  <c r="R345" i="1"/>
  <c r="P345" i="1"/>
  <c r="N345" i="1"/>
  <c r="M345" i="1"/>
  <c r="K345" i="1"/>
  <c r="AV344" i="1"/>
  <c r="U344" i="1"/>
  <c r="K344" i="1"/>
  <c r="M344" i="1"/>
  <c r="N344" i="1"/>
  <c r="O344" i="1" s="1"/>
  <c r="P344" i="1"/>
  <c r="R344" i="1"/>
  <c r="S344" i="1"/>
  <c r="T344" i="1"/>
  <c r="X344" i="1"/>
  <c r="BQ344" i="1"/>
  <c r="BT344" i="1"/>
  <c r="BU344" i="1"/>
  <c r="BV344" i="1"/>
  <c r="BW344" i="1"/>
  <c r="BX344" i="1" s="1"/>
  <c r="BZ344" i="1"/>
  <c r="CA344" i="1"/>
  <c r="AG344" i="1"/>
  <c r="CB344" i="1"/>
  <c r="CC344" i="1"/>
  <c r="CD344" i="1" s="1"/>
  <c r="CG344" i="1"/>
  <c r="CI344" i="1"/>
  <c r="BO344" i="1"/>
  <c r="BN344" i="1"/>
  <c r="BJ344" i="1"/>
  <c r="BI344" i="1"/>
  <c r="BH344" i="1"/>
  <c r="BK344" i="1" s="1"/>
  <c r="BL344" i="1" s="1"/>
  <c r="BE344" i="1"/>
  <c r="BD344" i="1"/>
  <c r="BP344" i="1"/>
  <c r="BC344" i="1"/>
  <c r="BB344" i="1"/>
  <c r="AY344" i="1"/>
  <c r="AX344" i="1"/>
  <c r="AW344" i="1"/>
  <c r="AS344" i="1"/>
  <c r="AR344" i="1"/>
  <c r="AQ344" i="1"/>
  <c r="AP344" i="1"/>
  <c r="AM344" i="1"/>
  <c r="AL344" i="1"/>
  <c r="AK344" i="1"/>
  <c r="AJ344" i="1"/>
  <c r="AF344" i="1"/>
  <c r="AE344" i="1"/>
  <c r="AD344" i="1"/>
  <c r="AA344" i="1"/>
  <c r="Z344" i="1"/>
  <c r="Y344" i="1"/>
  <c r="AY343" i="1"/>
  <c r="BC343" i="1"/>
  <c r="CI343" i="1"/>
  <c r="CG343" i="1"/>
  <c r="CJ343" i="1" s="1"/>
  <c r="CC343" i="1"/>
  <c r="CB343" i="1"/>
  <c r="CA343" i="1"/>
  <c r="BI343" i="1"/>
  <c r="BJ343" i="1"/>
  <c r="BO343" i="1"/>
  <c r="S343" i="1"/>
  <c r="R343" i="1"/>
  <c r="N343" i="1"/>
  <c r="P343" i="1"/>
  <c r="U343" i="1"/>
  <c r="Y343" i="1"/>
  <c r="AA343" i="1"/>
  <c r="AE343" i="1"/>
  <c r="AG343" i="1"/>
  <c r="AK343" i="1"/>
  <c r="AP343" i="1"/>
  <c r="AR343" i="1"/>
  <c r="AW343" i="1"/>
  <c r="AX343" i="1"/>
  <c r="BE343" i="1"/>
  <c r="BD343" i="1"/>
  <c r="BH343" i="1"/>
  <c r="BK343" i="1" s="1"/>
  <c r="BL343" i="1" s="1"/>
  <c r="BN343" i="1"/>
  <c r="BP343" i="1"/>
  <c r="BQ343" i="1"/>
  <c r="BR343" i="1" s="1"/>
  <c r="BT343" i="1"/>
  <c r="BU343" i="1"/>
  <c r="BV343" i="1"/>
  <c r="BW343" i="1"/>
  <c r="BX343" i="1" s="1"/>
  <c r="BZ343" i="1"/>
  <c r="BB343" i="1"/>
  <c r="K343" i="1"/>
  <c r="M343" i="1"/>
  <c r="T343" i="1"/>
  <c r="X343" i="1"/>
  <c r="Z343" i="1"/>
  <c r="AD343" i="1"/>
  <c r="AF343" i="1"/>
  <c r="AJ343" i="1"/>
  <c r="AL343" i="1"/>
  <c r="AM343" i="1"/>
  <c r="AN343" i="1" s="1"/>
  <c r="AQ343" i="1"/>
  <c r="AS343" i="1"/>
  <c r="AT343" i="1" s="1"/>
  <c r="AV343" i="1"/>
  <c r="BW342" i="1"/>
  <c r="BV342" i="1"/>
  <c r="BU342" i="1"/>
  <c r="BT342" i="1"/>
  <c r="BQ342" i="1"/>
  <c r="BP342" i="1"/>
  <c r="X342" i="1"/>
  <c r="Z342" i="1"/>
  <c r="AD342" i="1"/>
  <c r="AF342" i="1"/>
  <c r="AJ342" i="1"/>
  <c r="AL342" i="1"/>
  <c r="AM342" i="1"/>
  <c r="AN342" i="1" s="1"/>
  <c r="AQ342" i="1"/>
  <c r="AS342" i="1"/>
  <c r="CG342" i="1"/>
  <c r="CI342" i="1"/>
  <c r="AV342" i="1"/>
  <c r="AR342" i="1"/>
  <c r="AP342" i="1"/>
  <c r="AK342" i="1"/>
  <c r="AG342" i="1"/>
  <c r="AH342" i="1" s="1"/>
  <c r="AE342" i="1"/>
  <c r="AA342" i="1"/>
  <c r="AB342" i="1" s="1"/>
  <c r="Y342" i="1"/>
  <c r="U342" i="1"/>
  <c r="S342" i="1"/>
  <c r="M342" i="1"/>
  <c r="K342" i="1"/>
  <c r="BH342" i="1"/>
  <c r="BK342" i="1" s="1"/>
  <c r="CC342" i="1"/>
  <c r="N342" i="1"/>
  <c r="O342" i="1" s="1"/>
  <c r="P342" i="1"/>
  <c r="R342" i="1"/>
  <c r="CB342" i="1"/>
  <c r="CA342" i="1"/>
  <c r="BZ342" i="1"/>
  <c r="AW342" i="1"/>
  <c r="AX342" i="1"/>
  <c r="AY342" i="1"/>
  <c r="AZ342" i="1" s="1"/>
  <c r="BB342" i="1"/>
  <c r="BC342" i="1"/>
  <c r="BD342" i="1"/>
  <c r="BE342" i="1"/>
  <c r="BF342" i="1" s="1"/>
  <c r="BI342" i="1"/>
  <c r="BJ342" i="1"/>
  <c r="BN342" i="1"/>
  <c r="BO342" i="1"/>
  <c r="T342" i="1"/>
  <c r="BU341" i="1"/>
  <c r="BT341" i="1"/>
  <c r="BQ341" i="1"/>
  <c r="BO341" i="1"/>
  <c r="BN341" i="1"/>
  <c r="BJ341" i="1"/>
  <c r="BD341" i="1"/>
  <c r="BB341" i="1"/>
  <c r="AX341" i="1"/>
  <c r="AV341" i="1"/>
  <c r="AR341" i="1"/>
  <c r="AP341" i="1"/>
  <c r="AM341" i="1"/>
  <c r="AL341" i="1"/>
  <c r="AJ341" i="1"/>
  <c r="AE341" i="1"/>
  <c r="AA341" i="1"/>
  <c r="Y341" i="1"/>
  <c r="T341" i="1"/>
  <c r="R341" i="1"/>
  <c r="P341" i="1"/>
  <c r="N341" i="1"/>
  <c r="K341" i="1"/>
  <c r="BP341" i="1"/>
  <c r="M341" i="1"/>
  <c r="S341" i="1"/>
  <c r="U341" i="1"/>
  <c r="V341" i="1" s="1"/>
  <c r="X341" i="1"/>
  <c r="Z341" i="1"/>
  <c r="AD341" i="1"/>
  <c r="AF341" i="1"/>
  <c r="AG341" i="1"/>
  <c r="AH341" i="1" s="1"/>
  <c r="AK341" i="1"/>
  <c r="AQ341" i="1"/>
  <c r="AS341" i="1"/>
  <c r="AT341" i="1" s="1"/>
  <c r="AW341" i="1"/>
  <c r="AY341" i="1"/>
  <c r="AZ341" i="1" s="1"/>
  <c r="BC341" i="1"/>
  <c r="BE341" i="1"/>
  <c r="BF341" i="1" s="1"/>
  <c r="BH341" i="1"/>
  <c r="BK341" i="1" s="1"/>
  <c r="BL341" i="1" s="1"/>
  <c r="BI341" i="1"/>
  <c r="CI341" i="1"/>
  <c r="CG341" i="1"/>
  <c r="CJ341" i="1" s="1"/>
  <c r="CC341" i="1"/>
  <c r="CB341" i="1"/>
  <c r="CA341" i="1"/>
  <c r="BZ341" i="1"/>
  <c r="BW341" i="1"/>
  <c r="BV341" i="1"/>
  <c r="BC340" i="1"/>
  <c r="BD340" i="1"/>
  <c r="BE340" i="1"/>
  <c r="BF340" i="1" s="1"/>
  <c r="BH340" i="1"/>
  <c r="BK340" i="1" s="1"/>
  <c r="BI340" i="1"/>
  <c r="BJ340" i="1"/>
  <c r="BB340" i="1"/>
  <c r="BN340" i="1"/>
  <c r="BO340" i="1"/>
  <c r="BP340" i="1"/>
  <c r="BQ340" i="1"/>
  <c r="BR340" i="1" s="1"/>
  <c r="BT340" i="1"/>
  <c r="BU340" i="1"/>
  <c r="BV340" i="1"/>
  <c r="BW340" i="1"/>
  <c r="BX340" i="1" s="1"/>
  <c r="BZ340" i="1"/>
  <c r="CA340" i="1"/>
  <c r="CB340" i="1"/>
  <c r="CC340" i="1"/>
  <c r="CD340" i="1" s="1"/>
  <c r="CG340" i="1"/>
  <c r="CI340" i="1"/>
  <c r="K340" i="1"/>
  <c r="M340" i="1"/>
  <c r="N340" i="1"/>
  <c r="O340" i="1" s="1"/>
  <c r="P340" i="1"/>
  <c r="AJ340" i="1"/>
  <c r="R340" i="1"/>
  <c r="S340" i="1"/>
  <c r="T340" i="1"/>
  <c r="U340" i="1"/>
  <c r="V340" i="1" s="1"/>
  <c r="X340" i="1"/>
  <c r="Y340" i="1"/>
  <c r="Z340" i="1"/>
  <c r="AA340" i="1"/>
  <c r="AB340" i="1" s="1"/>
  <c r="AD340" i="1"/>
  <c r="AE340" i="1"/>
  <c r="AF340" i="1"/>
  <c r="AG340" i="1"/>
  <c r="AH340" i="1" s="1"/>
  <c r="AK340" i="1"/>
  <c r="AL340" i="1"/>
  <c r="AM340" i="1"/>
  <c r="AN340" i="1" s="1"/>
  <c r="AP340" i="1"/>
  <c r="AQ340" i="1"/>
  <c r="AR340" i="1"/>
  <c r="AS340" i="1"/>
  <c r="AT340" i="1" s="1"/>
  <c r="AV340" i="1"/>
  <c r="AW340" i="1"/>
  <c r="AX340" i="1"/>
  <c r="AY340" i="1"/>
  <c r="AZ340" i="1" s="1"/>
  <c r="BZ339" i="1"/>
  <c r="CA339" i="1"/>
  <c r="CB339" i="1"/>
  <c r="CC339" i="1"/>
  <c r="CD339" i="1" s="1"/>
  <c r="BC339" i="1"/>
  <c r="BB339" i="1"/>
  <c r="AY339" i="1"/>
  <c r="AX339" i="1"/>
  <c r="CG339" i="1"/>
  <c r="AW339" i="1"/>
  <c r="AV339" i="1"/>
  <c r="AR339" i="1"/>
  <c r="AQ339" i="1"/>
  <c r="AP339" i="1"/>
  <c r="AM339" i="1"/>
  <c r="AL339" i="1"/>
  <c r="AK339" i="1"/>
  <c r="AJ339" i="1"/>
  <c r="AG339" i="1"/>
  <c r="AF339" i="1"/>
  <c r="AE339" i="1"/>
  <c r="AS339" i="1"/>
  <c r="AT339" i="1" s="1"/>
  <c r="AD339" i="1"/>
  <c r="AA339" i="1"/>
  <c r="Z339" i="1"/>
  <c r="Y339" i="1"/>
  <c r="X339" i="1"/>
  <c r="N339" i="1"/>
  <c r="M339" i="1"/>
  <c r="K339" i="1"/>
  <c r="BD339" i="1"/>
  <c r="BE339" i="1"/>
  <c r="BF339" i="1" s="1"/>
  <c r="BH339" i="1"/>
  <c r="BK339" i="1" s="1"/>
  <c r="BI339" i="1"/>
  <c r="BJ339" i="1"/>
  <c r="BN339" i="1"/>
  <c r="U339" i="1"/>
  <c r="BO339" i="1"/>
  <c r="BP339" i="1"/>
  <c r="BQ339" i="1"/>
  <c r="BR339" i="1" s="1"/>
  <c r="BT339" i="1"/>
  <c r="BU339" i="1"/>
  <c r="CI339" i="1"/>
  <c r="S339" i="1"/>
  <c r="BW339" i="1"/>
  <c r="T339" i="1"/>
  <c r="R339" i="1"/>
  <c r="P339" i="1"/>
  <c r="BV339" i="1"/>
  <c r="BW338" i="1"/>
  <c r="BV338" i="1"/>
  <c r="BU338" i="1"/>
  <c r="BT338" i="1"/>
  <c r="BQ338" i="1"/>
  <c r="BP338" i="1"/>
  <c r="BO338" i="1"/>
  <c r="BJ338" i="1"/>
  <c r="AM338" i="1"/>
  <c r="AL338" i="1"/>
  <c r="AK338" i="1"/>
  <c r="AJ338" i="1"/>
  <c r="AG338" i="1"/>
  <c r="AF338" i="1"/>
  <c r="AE338" i="1"/>
  <c r="AD338" i="1"/>
  <c r="Z338" i="1"/>
  <c r="Y338" i="1"/>
  <c r="X338" i="1"/>
  <c r="U338" i="1"/>
  <c r="T338" i="1"/>
  <c r="M338" i="1"/>
  <c r="K338" i="1"/>
  <c r="BN338" i="1"/>
  <c r="P338" i="1"/>
  <c r="BI338" i="1"/>
  <c r="BH338" i="1"/>
  <c r="BK338" i="1" s="1"/>
  <c r="BL338" i="1" s="1"/>
  <c r="BE338" i="1"/>
  <c r="BD338" i="1"/>
  <c r="BC338" i="1"/>
  <c r="BB338" i="1"/>
  <c r="AY338" i="1"/>
  <c r="AX338" i="1"/>
  <c r="AW338" i="1"/>
  <c r="AV338" i="1"/>
  <c r="AS338" i="1"/>
  <c r="AR338" i="1"/>
  <c r="AQ338" i="1"/>
  <c r="AP338" i="1"/>
  <c r="N338" i="1"/>
  <c r="O338" i="1" s="1"/>
  <c r="R338" i="1"/>
  <c r="S338" i="1"/>
  <c r="AA338" i="1"/>
  <c r="AB338" i="1" s="1"/>
  <c r="CI338" i="1"/>
  <c r="CG338" i="1"/>
  <c r="CJ338" i="1" s="1"/>
  <c r="CC338" i="1"/>
  <c r="CB338" i="1"/>
  <c r="CA338" i="1"/>
  <c r="BZ338" i="1"/>
  <c r="CG337" i="1"/>
  <c r="CC337" i="1"/>
  <c r="CB337" i="1"/>
  <c r="CA337" i="1"/>
  <c r="BZ337" i="1"/>
  <c r="BW337" i="1"/>
  <c r="BV337" i="1"/>
  <c r="BU337" i="1"/>
  <c r="BT337" i="1"/>
  <c r="BQ337" i="1"/>
  <c r="BP337" i="1"/>
  <c r="BO337" i="1"/>
  <c r="BN337" i="1"/>
  <c r="BJ337" i="1"/>
  <c r="BI337" i="1"/>
  <c r="BH337" i="1"/>
  <c r="BK337" i="1" s="1"/>
  <c r="BL337" i="1" s="1"/>
  <c r="BE337" i="1"/>
  <c r="BD337" i="1"/>
  <c r="BC337" i="1"/>
  <c r="BB337" i="1"/>
  <c r="AY337" i="1"/>
  <c r="AX337" i="1"/>
  <c r="AW337" i="1"/>
  <c r="Z337" i="1"/>
  <c r="AA337" i="1"/>
  <c r="AB337" i="1" s="1"/>
  <c r="AD337" i="1"/>
  <c r="AE337" i="1"/>
  <c r="AF337" i="1"/>
  <c r="AG337" i="1"/>
  <c r="AH337" i="1" s="1"/>
  <c r="AJ337" i="1"/>
  <c r="AK337" i="1"/>
  <c r="AM337" i="1"/>
  <c r="AP337" i="1"/>
  <c r="AQ337" i="1"/>
  <c r="AR337" i="1"/>
  <c r="CI337" i="1"/>
  <c r="N337" i="1"/>
  <c r="AS337" i="1"/>
  <c r="AT337" i="1" s="1"/>
  <c r="M337" i="1"/>
  <c r="AL337" i="1"/>
  <c r="Y337" i="1"/>
  <c r="K337" i="1"/>
  <c r="AV337" i="1"/>
  <c r="P337" i="1"/>
  <c r="R337" i="1"/>
  <c r="S337" i="1"/>
  <c r="T337" i="1"/>
  <c r="U337" i="1"/>
  <c r="V337" i="1" s="1"/>
  <c r="X337" i="1"/>
  <c r="AJ336" i="1"/>
  <c r="AL336" i="1"/>
  <c r="AQ336" i="1"/>
  <c r="AS336" i="1"/>
  <c r="M336" i="1"/>
  <c r="S336" i="1"/>
  <c r="U336" i="1"/>
  <c r="Y336" i="1"/>
  <c r="AA336" i="1"/>
  <c r="AE336" i="1"/>
  <c r="AG336" i="1"/>
  <c r="K336" i="1"/>
  <c r="AK336" i="1"/>
  <c r="AM336" i="1"/>
  <c r="AN336" i="1" s="1"/>
  <c r="AP336" i="1"/>
  <c r="AR336" i="1"/>
  <c r="AY336" i="1"/>
  <c r="BC336" i="1"/>
  <c r="AW336" i="1"/>
  <c r="AV336" i="1"/>
  <c r="AX336" i="1"/>
  <c r="BB336" i="1"/>
  <c r="BD336" i="1"/>
  <c r="BH336" i="1"/>
  <c r="BK336" i="1" s="1"/>
  <c r="BE336" i="1"/>
  <c r="BF336" i="1" s="1"/>
  <c r="BN336" i="1"/>
  <c r="BQ336" i="1"/>
  <c r="BU336" i="1"/>
  <c r="BW336" i="1"/>
  <c r="CI336" i="1"/>
  <c r="BI336" i="1"/>
  <c r="N336" i="1"/>
  <c r="O336" i="1" s="1"/>
  <c r="P336" i="1"/>
  <c r="BO336" i="1"/>
  <c r="BP336" i="1"/>
  <c r="BT336" i="1"/>
  <c r="BJ336" i="1"/>
  <c r="BZ336" i="1"/>
  <c r="CA336" i="1"/>
  <c r="CB336" i="1"/>
  <c r="CC336" i="1"/>
  <c r="CD336" i="1" s="1"/>
  <c r="CG336" i="1"/>
  <c r="CJ336" i="1" s="1"/>
  <c r="R336" i="1"/>
  <c r="T336" i="1"/>
  <c r="X336" i="1"/>
  <c r="Z336" i="1"/>
  <c r="AD336" i="1"/>
  <c r="AF336" i="1"/>
  <c r="BV336" i="1"/>
  <c r="BU335" i="1"/>
  <c r="BV335" i="1"/>
  <c r="BW335" i="1"/>
  <c r="BX335" i="1" s="1"/>
  <c r="BZ335" i="1"/>
  <c r="CA335" i="1"/>
  <c r="CB335" i="1"/>
  <c r="CC335" i="1"/>
  <c r="CD335" i="1" s="1"/>
  <c r="CG335" i="1"/>
  <c r="CI335" i="1"/>
  <c r="X335" i="1"/>
  <c r="K335" i="1"/>
  <c r="M335" i="1"/>
  <c r="N335" i="1"/>
  <c r="O335" i="1" s="1"/>
  <c r="P335" i="1"/>
  <c r="R335" i="1"/>
  <c r="S335" i="1"/>
  <c r="T335" i="1"/>
  <c r="U335" i="1"/>
  <c r="V335" i="1" s="1"/>
  <c r="Y335" i="1"/>
  <c r="Z335" i="1"/>
  <c r="AA335" i="1"/>
  <c r="AB335" i="1" s="1"/>
  <c r="AD335" i="1"/>
  <c r="AE335" i="1"/>
  <c r="AF335" i="1"/>
  <c r="AG335" i="1"/>
  <c r="AH335" i="1" s="1"/>
  <c r="AJ335" i="1"/>
  <c r="AK335" i="1"/>
  <c r="AL335" i="1"/>
  <c r="AM335" i="1"/>
  <c r="AN335" i="1" s="1"/>
  <c r="AP335" i="1"/>
  <c r="AQ335" i="1"/>
  <c r="AR335" i="1"/>
  <c r="AS335" i="1"/>
  <c r="AT335" i="1" s="1"/>
  <c r="AV335" i="1"/>
  <c r="AW335" i="1"/>
  <c r="AX335" i="1"/>
  <c r="AY335" i="1"/>
  <c r="AZ335" i="1" s="1"/>
  <c r="BB335" i="1"/>
  <c r="BC335" i="1"/>
  <c r="BD335" i="1"/>
  <c r="BE335" i="1"/>
  <c r="BF335" i="1" s="1"/>
  <c r="BH335" i="1"/>
  <c r="BK335" i="1" s="1"/>
  <c r="BI335" i="1"/>
  <c r="BJ335" i="1"/>
  <c r="BN335" i="1"/>
  <c r="BO335" i="1"/>
  <c r="BP335" i="1"/>
  <c r="BQ335" i="1"/>
  <c r="BR335" i="1" s="1"/>
  <c r="BT335" i="1"/>
  <c r="BJ334" i="1"/>
  <c r="BP334" i="1"/>
  <c r="U334" i="1"/>
  <c r="K334" i="1"/>
  <c r="M334" i="1"/>
  <c r="S334" i="1"/>
  <c r="T334" i="1"/>
  <c r="X334" i="1"/>
  <c r="Y334" i="1"/>
  <c r="Z334" i="1"/>
  <c r="R334" i="1"/>
  <c r="P334" i="1"/>
  <c r="CG334" i="1"/>
  <c r="CI334" i="1" s="1"/>
  <c r="CJ334" i="1" s="1"/>
  <c r="CC334" i="1"/>
  <c r="CB334" i="1"/>
  <c r="CA334" i="1"/>
  <c r="BZ334" i="1"/>
  <c r="BW334" i="1"/>
  <c r="BV334" i="1"/>
  <c r="BU334" i="1"/>
  <c r="BT334" i="1"/>
  <c r="AA334" i="1"/>
  <c r="AB334" i="1" s="1"/>
  <c r="AD334" i="1"/>
  <c r="AE334" i="1"/>
  <c r="N334" i="1"/>
  <c r="O334" i="1" s="1"/>
  <c r="AF334" i="1"/>
  <c r="AG334" i="1"/>
  <c r="AH334" i="1" s="1"/>
  <c r="AJ334" i="1"/>
  <c r="AK334" i="1"/>
  <c r="AL334" i="1"/>
  <c r="AM334" i="1"/>
  <c r="AN334" i="1" s="1"/>
  <c r="AP334" i="1"/>
  <c r="AR334" i="1"/>
  <c r="AS334" i="1"/>
  <c r="AT334" i="1" s="1"/>
  <c r="AV334" i="1"/>
  <c r="AW334" i="1"/>
  <c r="AX334" i="1"/>
  <c r="AY334" i="1"/>
  <c r="AZ334" i="1" s="1"/>
  <c r="BB334" i="1"/>
  <c r="BC334" i="1"/>
  <c r="BD334" i="1"/>
  <c r="BE334" i="1"/>
  <c r="BF334" i="1" s="1"/>
  <c r="BH334" i="1"/>
  <c r="BK334" i="1" s="1"/>
  <c r="BL334" i="1" s="1"/>
  <c r="BI334" i="1"/>
  <c r="BN334" i="1"/>
  <c r="BO334" i="1"/>
  <c r="BQ334" i="1"/>
  <c r="BR334" i="1" s="1"/>
  <c r="AQ334" i="1"/>
  <c r="CG333" i="1"/>
  <c r="CI333" i="1"/>
  <c r="AS333" i="1"/>
  <c r="AV333" i="1"/>
  <c r="AJ333" i="1"/>
  <c r="AW333" i="1"/>
  <c r="AX333" i="1"/>
  <c r="AY333" i="1"/>
  <c r="AZ333" i="1" s="1"/>
  <c r="BB333" i="1"/>
  <c r="K333" i="1"/>
  <c r="M333" i="1"/>
  <c r="N333" i="1"/>
  <c r="O333" i="1" s="1"/>
  <c r="P333" i="1"/>
  <c r="R333" i="1"/>
  <c r="S333" i="1"/>
  <c r="T333" i="1"/>
  <c r="U333" i="1"/>
  <c r="V333" i="1" s="1"/>
  <c r="X333" i="1"/>
  <c r="Y333" i="1"/>
  <c r="AA333" i="1"/>
  <c r="AD333" i="1"/>
  <c r="AE333" i="1"/>
  <c r="AF333" i="1"/>
  <c r="AG333" i="1"/>
  <c r="AH333" i="1" s="1"/>
  <c r="Z333" i="1"/>
  <c r="AK333" i="1"/>
  <c r="AL333" i="1"/>
  <c r="AM333" i="1"/>
  <c r="AN333" i="1" s="1"/>
  <c r="AP333" i="1"/>
  <c r="AQ333" i="1"/>
  <c r="AR333" i="1"/>
  <c r="CC333" i="1"/>
  <c r="CB333" i="1"/>
  <c r="CA333" i="1"/>
  <c r="BZ333" i="1"/>
  <c r="BW333" i="1"/>
  <c r="BV333" i="1"/>
  <c r="BU333" i="1"/>
  <c r="BT333" i="1"/>
  <c r="BQ333" i="1"/>
  <c r="BP333" i="1"/>
  <c r="BO333" i="1"/>
  <c r="BN333" i="1"/>
  <c r="BJ333" i="1"/>
  <c r="BI333" i="1"/>
  <c r="BH333" i="1"/>
  <c r="BK333" i="1" s="1"/>
  <c r="BL333" i="1" s="1"/>
  <c r="BE333" i="1"/>
  <c r="BD333" i="1"/>
  <c r="BC333" i="1"/>
  <c r="AJ332" i="1"/>
  <c r="AK332" i="1"/>
  <c r="AM332" i="1"/>
  <c r="AG332" i="1"/>
  <c r="BC332" i="1"/>
  <c r="BB332" i="1"/>
  <c r="AL332" i="1"/>
  <c r="AE332" i="1"/>
  <c r="Y332" i="1"/>
  <c r="U332" i="1"/>
  <c r="S332" i="1"/>
  <c r="M332" i="1"/>
  <c r="K332" i="1"/>
  <c r="AY332" i="1"/>
  <c r="N332" i="1"/>
  <c r="O332" i="1" s="1"/>
  <c r="AP332" i="1"/>
  <c r="P332" i="1"/>
  <c r="R332" i="1"/>
  <c r="T332" i="1"/>
  <c r="X332" i="1"/>
  <c r="Z332" i="1"/>
  <c r="AA332" i="1"/>
  <c r="AB332" i="1" s="1"/>
  <c r="AF332" i="1"/>
  <c r="AD332" i="1"/>
  <c r="AX332" i="1"/>
  <c r="AW332" i="1"/>
  <c r="AV332" i="1"/>
  <c r="AS332" i="1"/>
  <c r="AQ332" i="1"/>
  <c r="AR332" i="1"/>
  <c r="CI332" i="1"/>
  <c r="CG332" i="1"/>
  <c r="CJ332" i="1" s="1"/>
  <c r="CC332" i="1"/>
  <c r="CB332" i="1"/>
  <c r="CA332" i="1"/>
  <c r="BZ332" i="1"/>
  <c r="BW332" i="1"/>
  <c r="BV332" i="1"/>
  <c r="BU332" i="1"/>
  <c r="BT332" i="1"/>
  <c r="BQ332" i="1"/>
  <c r="BP332" i="1"/>
  <c r="BO332" i="1"/>
  <c r="BN332" i="1"/>
  <c r="BJ332" i="1"/>
  <c r="BI332" i="1"/>
  <c r="BH332" i="1"/>
  <c r="BK332" i="1" s="1"/>
  <c r="BL332" i="1" s="1"/>
  <c r="BE332" i="1"/>
  <c r="BD332" i="1"/>
  <c r="X331" i="1"/>
  <c r="CI331" i="1"/>
  <c r="Y331" i="1"/>
  <c r="Z331" i="1"/>
  <c r="AA331" i="1"/>
  <c r="AB331" i="1" s="1"/>
  <c r="AD331" i="1"/>
  <c r="AE331" i="1"/>
  <c r="AF331" i="1"/>
  <c r="AG331" i="1"/>
  <c r="AH331" i="1" s="1"/>
  <c r="U331" i="1"/>
  <c r="T331" i="1"/>
  <c r="S331" i="1"/>
  <c r="R331" i="1"/>
  <c r="P331" i="1"/>
  <c r="CG331" i="1"/>
  <c r="CJ331" i="1" s="1"/>
  <c r="N331" i="1"/>
  <c r="M331" i="1"/>
  <c r="K331" i="1"/>
  <c r="AS331" i="1"/>
  <c r="AJ331" i="1"/>
  <c r="AK331" i="1"/>
  <c r="AL331" i="1"/>
  <c r="AQ331" i="1"/>
  <c r="AR331" i="1"/>
  <c r="BC331" i="1"/>
  <c r="AV331" i="1"/>
  <c r="AW331" i="1"/>
  <c r="AX331" i="1"/>
  <c r="AY331" i="1"/>
  <c r="AZ331" i="1" s="1"/>
  <c r="BB331" i="1"/>
  <c r="BD331" i="1"/>
  <c r="BE331" i="1"/>
  <c r="BF331" i="1" s="1"/>
  <c r="BH331" i="1"/>
  <c r="BK331" i="1" s="1"/>
  <c r="CC331" i="1"/>
  <c r="CB331" i="1"/>
  <c r="CA331" i="1"/>
  <c r="AP331" i="1"/>
  <c r="AM331" i="1"/>
  <c r="AN331" i="1" s="1"/>
  <c r="BI331" i="1"/>
  <c r="BJ331" i="1"/>
  <c r="BN331" i="1"/>
  <c r="BO331" i="1"/>
  <c r="BP331" i="1"/>
  <c r="BQ331" i="1"/>
  <c r="BR331" i="1" s="1"/>
  <c r="BT331" i="1"/>
  <c r="BU331" i="1"/>
  <c r="BV331" i="1"/>
  <c r="BW331" i="1"/>
  <c r="BX331" i="1" s="1"/>
  <c r="BZ331" i="1"/>
  <c r="Z330" i="1"/>
  <c r="AA330" i="1"/>
  <c r="AB330" i="1" s="1"/>
  <c r="AE330" i="1"/>
  <c r="AG330" i="1"/>
  <c r="AK330" i="1"/>
  <c r="AM330" i="1"/>
  <c r="AQ330" i="1"/>
  <c r="AS330" i="1"/>
  <c r="AV330" i="1"/>
  <c r="AX330" i="1"/>
  <c r="BC330" i="1"/>
  <c r="BE330" i="1"/>
  <c r="BH330" i="1"/>
  <c r="BK330" i="1" s="1"/>
  <c r="BN330" i="1"/>
  <c r="BP330" i="1"/>
  <c r="BT330" i="1"/>
  <c r="BU330" i="1"/>
  <c r="BV330" i="1"/>
  <c r="BW330" i="1"/>
  <c r="BX330" i="1" s="1"/>
  <c r="BZ330" i="1"/>
  <c r="CA330" i="1"/>
  <c r="CB330" i="1"/>
  <c r="CC330" i="1"/>
  <c r="CD330" i="1" s="1"/>
  <c r="CG330" i="1"/>
  <c r="BI330" i="1"/>
  <c r="AF330" i="1"/>
  <c r="AJ330" i="1"/>
  <c r="AL330" i="1"/>
  <c r="AP330" i="1"/>
  <c r="AR330" i="1"/>
  <c r="AW330" i="1"/>
  <c r="AY330" i="1"/>
  <c r="AZ330" i="1" s="1"/>
  <c r="BB330" i="1"/>
  <c r="BD330" i="1"/>
  <c r="BO330" i="1"/>
  <c r="BQ330" i="1"/>
  <c r="BR330" i="1" s="1"/>
  <c r="CI330" i="1"/>
  <c r="K330" i="1"/>
  <c r="AD330" i="1"/>
  <c r="S330" i="1"/>
  <c r="M330" i="1"/>
  <c r="N330" i="1"/>
  <c r="O330" i="1" s="1"/>
  <c r="P330" i="1"/>
  <c r="R330" i="1"/>
  <c r="T330" i="1"/>
  <c r="U330" i="1"/>
  <c r="V330" i="1" s="1"/>
  <c r="X330" i="1"/>
  <c r="Y330" i="1"/>
  <c r="BJ330" i="1"/>
  <c r="AX329" i="1"/>
  <c r="AW329" i="1"/>
  <c r="AV329" i="1"/>
  <c r="AS329" i="1"/>
  <c r="AR329" i="1"/>
  <c r="AQ329" i="1"/>
  <c r="AP329" i="1"/>
  <c r="AM329" i="1"/>
  <c r="AL329" i="1"/>
  <c r="AK329" i="1"/>
  <c r="AJ329" i="1"/>
  <c r="K329" i="1"/>
  <c r="AG329" i="1"/>
  <c r="AF329" i="1"/>
  <c r="AE329" i="1"/>
  <c r="AD329" i="1"/>
  <c r="Z329" i="1"/>
  <c r="R329" i="1"/>
  <c r="S329" i="1"/>
  <c r="BT329" i="1"/>
  <c r="BQ329" i="1"/>
  <c r="BP329" i="1"/>
  <c r="BO329" i="1"/>
  <c r="X329" i="1"/>
  <c r="BU329" i="1"/>
  <c r="U329" i="1"/>
  <c r="M329" i="1"/>
  <c r="N329" i="1"/>
  <c r="O329" i="1" s="1"/>
  <c r="T329" i="1"/>
  <c r="Y329" i="1"/>
  <c r="P329" i="1"/>
  <c r="AA329" i="1"/>
  <c r="AB329" i="1" s="1"/>
  <c r="BN329" i="1"/>
  <c r="BJ329" i="1"/>
  <c r="BI329" i="1"/>
  <c r="BH329" i="1"/>
  <c r="BK329" i="1" s="1"/>
  <c r="BL329" i="1" s="1"/>
  <c r="BE329" i="1"/>
  <c r="BD329" i="1"/>
  <c r="BW329" i="1"/>
  <c r="BZ329" i="1"/>
  <c r="CA329" i="1"/>
  <c r="CB329" i="1"/>
  <c r="CC329" i="1"/>
  <c r="CD329" i="1" s="1"/>
  <c r="CG329" i="1"/>
  <c r="CI329" i="1"/>
  <c r="BV329" i="1"/>
  <c r="BC329" i="1"/>
  <c r="BB329" i="1"/>
  <c r="AY329" i="1"/>
  <c r="AZ329" i="1" s="1"/>
  <c r="X328" i="1"/>
  <c r="T328" i="1"/>
  <c r="R328" i="1"/>
  <c r="P328" i="1"/>
  <c r="N328" i="1"/>
  <c r="BU328" i="1"/>
  <c r="S328" i="1"/>
  <c r="BH328" i="1"/>
  <c r="BK328" i="1" s="1"/>
  <c r="BD328" i="1"/>
  <c r="BB328" i="1"/>
  <c r="AX328" i="1"/>
  <c r="AV328" i="1"/>
  <c r="AR328" i="1"/>
  <c r="AP328" i="1"/>
  <c r="AL328" i="1"/>
  <c r="AJ328" i="1"/>
  <c r="AF328" i="1"/>
  <c r="AD328" i="1"/>
  <c r="Z328" i="1"/>
  <c r="BW328" i="1"/>
  <c r="BQ328" i="1"/>
  <c r="BO328" i="1"/>
  <c r="BI328" i="1"/>
  <c r="BE328" i="1"/>
  <c r="BF328" i="1" s="1"/>
  <c r="BC328" i="1"/>
  <c r="AY328" i="1"/>
  <c r="AZ328" i="1" s="1"/>
  <c r="AW328" i="1"/>
  <c r="AS328" i="1"/>
  <c r="AT328" i="1" s="1"/>
  <c r="AQ328" i="1"/>
  <c r="AM328" i="1"/>
  <c r="AN328" i="1" s="1"/>
  <c r="AK328" i="1"/>
  <c r="AG328" i="1"/>
  <c r="AH328" i="1" s="1"/>
  <c r="AE328" i="1"/>
  <c r="AA328" i="1"/>
  <c r="AB328" i="1" s="1"/>
  <c r="Y328" i="1"/>
  <c r="U328" i="1"/>
  <c r="V328" i="1" s="1"/>
  <c r="M328" i="1"/>
  <c r="K328" i="1"/>
  <c r="CG328" i="1"/>
  <c r="CI328" i="1" s="1"/>
  <c r="CJ328" i="1" s="1"/>
  <c r="CC328" i="1"/>
  <c r="CB328" i="1"/>
  <c r="CA328" i="1"/>
  <c r="BZ328" i="1"/>
  <c r="BV328" i="1"/>
  <c r="BT328" i="1"/>
  <c r="BP328" i="1"/>
  <c r="BN328" i="1"/>
  <c r="BJ328" i="1"/>
  <c r="CG327" i="1"/>
  <c r="CC327" i="1"/>
  <c r="CB327" i="1"/>
  <c r="CA327" i="1"/>
  <c r="BZ327" i="1"/>
  <c r="BW327" i="1"/>
  <c r="BV327" i="1"/>
  <c r="BU327" i="1"/>
  <c r="BT327" i="1"/>
  <c r="BQ327" i="1"/>
  <c r="BP327" i="1"/>
  <c r="BO327" i="1"/>
  <c r="BN327" i="1"/>
  <c r="AE327" i="1"/>
  <c r="AG327" i="1"/>
  <c r="AK327" i="1"/>
  <c r="AM327" i="1"/>
  <c r="AP327" i="1"/>
  <c r="AR327" i="1"/>
  <c r="BC327" i="1"/>
  <c r="BE327" i="1"/>
  <c r="BB327" i="1"/>
  <c r="AY327" i="1"/>
  <c r="K327" i="1"/>
  <c r="AX327" i="1"/>
  <c r="AW327" i="1"/>
  <c r="AV327" i="1"/>
  <c r="AS327" i="1"/>
  <c r="AT327" i="1" s="1"/>
  <c r="AQ327" i="1"/>
  <c r="AL327" i="1"/>
  <c r="AJ327" i="1"/>
  <c r="AF327" i="1"/>
  <c r="AD327" i="1"/>
  <c r="Z327" i="1"/>
  <c r="M327" i="1"/>
  <c r="S327" i="1"/>
  <c r="U327" i="1"/>
  <c r="CI327" i="1"/>
  <c r="X327" i="1"/>
  <c r="AA327" i="1"/>
  <c r="AB327" i="1" s="1"/>
  <c r="Y327" i="1"/>
  <c r="T327" i="1"/>
  <c r="R327" i="1"/>
  <c r="P327" i="1"/>
  <c r="N327" i="1"/>
  <c r="O327" i="1" s="1"/>
  <c r="BD327" i="1"/>
  <c r="BH327" i="1"/>
  <c r="BK327" i="1" s="1"/>
  <c r="BI327" i="1"/>
  <c r="BJ327" i="1"/>
  <c r="AJ326" i="1"/>
  <c r="AM326" i="1"/>
  <c r="AP326" i="1"/>
  <c r="AS326" i="1"/>
  <c r="AV326" i="1"/>
  <c r="AX326" i="1"/>
  <c r="BB326" i="1"/>
  <c r="BD326" i="1"/>
  <c r="BH326" i="1"/>
  <c r="BK326" i="1" s="1"/>
  <c r="BO326" i="1"/>
  <c r="BQ326" i="1"/>
  <c r="BV326" i="1"/>
  <c r="CI326" i="1"/>
  <c r="AK326" i="1"/>
  <c r="AG326" i="1"/>
  <c r="AE326" i="1"/>
  <c r="CG326" i="1"/>
  <c r="CJ326" i="1" s="1"/>
  <c r="CC326" i="1"/>
  <c r="CB326" i="1"/>
  <c r="CA326" i="1"/>
  <c r="BZ326" i="1"/>
  <c r="BW326" i="1"/>
  <c r="BX326" i="1" s="1"/>
  <c r="BU326" i="1"/>
  <c r="BT326" i="1"/>
  <c r="BP326" i="1"/>
  <c r="BN326" i="1"/>
  <c r="BJ326" i="1"/>
  <c r="U326" i="1"/>
  <c r="BI326" i="1"/>
  <c r="K326" i="1"/>
  <c r="M326" i="1"/>
  <c r="S326" i="1"/>
  <c r="Y326" i="1"/>
  <c r="AA326" i="1"/>
  <c r="BE326" i="1"/>
  <c r="BF326" i="1" s="1"/>
  <c r="P326" i="1"/>
  <c r="N326" i="1"/>
  <c r="O326" i="1" s="1"/>
  <c r="AY326" i="1"/>
  <c r="AZ326" i="1" s="1"/>
  <c r="AW326" i="1"/>
  <c r="AR326" i="1"/>
  <c r="AQ326" i="1"/>
  <c r="AL326" i="1"/>
  <c r="R326" i="1"/>
  <c r="T326" i="1"/>
  <c r="X326" i="1"/>
  <c r="Z326" i="1"/>
  <c r="AD326" i="1"/>
  <c r="BC326" i="1"/>
  <c r="AF326" i="1"/>
  <c r="AF325" i="1"/>
  <c r="AJ325" i="1"/>
  <c r="AL325" i="1"/>
  <c r="AP325" i="1"/>
  <c r="AQ325" i="1"/>
  <c r="AR325" i="1"/>
  <c r="AS325" i="1"/>
  <c r="AT325" i="1" s="1"/>
  <c r="AV325" i="1"/>
  <c r="AW325" i="1"/>
  <c r="AX325" i="1"/>
  <c r="AY325" i="1"/>
  <c r="AZ325" i="1" s="1"/>
  <c r="BB325" i="1"/>
  <c r="BC325" i="1"/>
  <c r="BD325" i="1"/>
  <c r="BE325" i="1"/>
  <c r="BF325" i="1" s="1"/>
  <c r="BH325" i="1"/>
  <c r="BK325" i="1" s="1"/>
  <c r="BI325" i="1"/>
  <c r="BJ325" i="1"/>
  <c r="BN325" i="1"/>
  <c r="BO325" i="1"/>
  <c r="BQ325" i="1"/>
  <c r="BT325" i="1"/>
  <c r="BU325" i="1"/>
  <c r="BV325" i="1"/>
  <c r="BW325" i="1"/>
  <c r="BX325" i="1" s="1"/>
  <c r="CA325" i="1"/>
  <c r="CC325" i="1"/>
  <c r="CG325" i="1"/>
  <c r="AG325" i="1"/>
  <c r="AH325" i="1" s="1"/>
  <c r="AK325" i="1"/>
  <c r="AM325" i="1"/>
  <c r="AN325" i="1" s="1"/>
  <c r="BZ325" i="1"/>
  <c r="CB325" i="1"/>
  <c r="CI325" i="1"/>
  <c r="BP325" i="1"/>
  <c r="N325" i="1"/>
  <c r="S325" i="1"/>
  <c r="U325" i="1"/>
  <c r="X325" i="1"/>
  <c r="AA325" i="1"/>
  <c r="AE325" i="1"/>
  <c r="K325" i="1"/>
  <c r="M325" i="1"/>
  <c r="P325" i="1"/>
  <c r="R325" i="1"/>
  <c r="T325" i="1"/>
  <c r="Y325" i="1"/>
  <c r="Z325" i="1"/>
  <c r="AD325" i="1"/>
  <c r="AF324" i="1"/>
  <c r="AG324" i="1"/>
  <c r="AH324" i="1" s="1"/>
  <c r="AK324" i="1"/>
  <c r="AM324" i="1"/>
  <c r="AQ324" i="1"/>
  <c r="AS324" i="1"/>
  <c r="AW324" i="1"/>
  <c r="AY324" i="1"/>
  <c r="BC324" i="1"/>
  <c r="BE324" i="1"/>
  <c r="BI324" i="1"/>
  <c r="BQ324" i="1"/>
  <c r="BO324" i="1"/>
  <c r="BU324" i="1"/>
  <c r="BW324" i="1"/>
  <c r="BZ324" i="1"/>
  <c r="CA324" i="1"/>
  <c r="CB324" i="1"/>
  <c r="BT324" i="1"/>
  <c r="BV324" i="1"/>
  <c r="S324" i="1"/>
  <c r="T324" i="1"/>
  <c r="Y324" i="1"/>
  <c r="AD324" i="1"/>
  <c r="AE324" i="1"/>
  <c r="AJ324" i="1"/>
  <c r="AL324" i="1"/>
  <c r="AP324" i="1"/>
  <c r="AR324" i="1"/>
  <c r="AV324" i="1"/>
  <c r="AX324" i="1"/>
  <c r="BB324" i="1"/>
  <c r="BD324" i="1"/>
  <c r="BH324" i="1"/>
  <c r="BK324" i="1" s="1"/>
  <c r="BJ324" i="1"/>
  <c r="BN324" i="1"/>
  <c r="CI324" i="1"/>
  <c r="BP324" i="1"/>
  <c r="CC324" i="1"/>
  <c r="CD324" i="1" s="1"/>
  <c r="CG324" i="1"/>
  <c r="CJ324" i="1" s="1"/>
  <c r="AA324" i="1"/>
  <c r="K324" i="1"/>
  <c r="M324" i="1"/>
  <c r="N324" i="1"/>
  <c r="O324" i="1" s="1"/>
  <c r="P324" i="1"/>
  <c r="R324" i="1"/>
  <c r="U324" i="1"/>
  <c r="V324" i="1" s="1"/>
  <c r="X324" i="1"/>
  <c r="Z324" i="1"/>
  <c r="K323" i="1"/>
  <c r="N323" i="1"/>
  <c r="P323" i="1"/>
  <c r="T323" i="1"/>
  <c r="X323" i="1"/>
  <c r="Z323" i="1"/>
  <c r="AD323" i="1"/>
  <c r="AF323" i="1"/>
  <c r="AG323" i="1"/>
  <c r="AH323" i="1" s="1"/>
  <c r="AK323" i="1"/>
  <c r="AM323" i="1"/>
  <c r="AS323" i="1"/>
  <c r="AW323" i="1"/>
  <c r="AA323" i="1"/>
  <c r="AB323" i="1" s="1"/>
  <c r="R323" i="1"/>
  <c r="AY323" i="1"/>
  <c r="BC323" i="1"/>
  <c r="U323" i="1"/>
  <c r="V323" i="1" s="1"/>
  <c r="S323" i="1"/>
  <c r="M323" i="1"/>
  <c r="Y323" i="1"/>
  <c r="AE323" i="1"/>
  <c r="BE323" i="1"/>
  <c r="BO323" i="1"/>
  <c r="AJ323" i="1"/>
  <c r="BU323" i="1"/>
  <c r="BV323" i="1"/>
  <c r="CA323" i="1"/>
  <c r="BI323" i="1"/>
  <c r="BJ323" i="1"/>
  <c r="BN323" i="1"/>
  <c r="BP323" i="1"/>
  <c r="BT323" i="1"/>
  <c r="BW323" i="1"/>
  <c r="BX323" i="1" s="1"/>
  <c r="BZ323" i="1"/>
  <c r="CB323" i="1"/>
  <c r="BQ323" i="1"/>
  <c r="BR323" i="1" s="1"/>
  <c r="CG323" i="1"/>
  <c r="CI323" i="1"/>
  <c r="AL323" i="1"/>
  <c r="AP323" i="1"/>
  <c r="AR323" i="1"/>
  <c r="AV323" i="1"/>
  <c r="AX323" i="1"/>
  <c r="BB323" i="1"/>
  <c r="BD323" i="1"/>
  <c r="BH323" i="1"/>
  <c r="BK323" i="1" s="1"/>
  <c r="BL323" i="1" s="1"/>
  <c r="AQ323" i="1"/>
  <c r="CC323" i="1"/>
  <c r="CD323" i="1" s="1"/>
  <c r="Z322" i="1"/>
  <c r="BB322" i="1"/>
  <c r="AY322" i="1"/>
  <c r="AX322" i="1"/>
  <c r="AW322" i="1"/>
  <c r="AV322" i="1"/>
  <c r="AS322" i="1"/>
  <c r="AR322" i="1"/>
  <c r="AP322" i="1"/>
  <c r="AM322" i="1"/>
  <c r="AK322" i="1"/>
  <c r="AG322" i="1"/>
  <c r="BC322" i="1"/>
  <c r="AF322" i="1"/>
  <c r="AD322" i="1"/>
  <c r="Y322" i="1"/>
  <c r="U322" i="1"/>
  <c r="T322" i="1"/>
  <c r="P322" i="1"/>
  <c r="N322" i="1"/>
  <c r="K322" i="1"/>
  <c r="M322" i="1"/>
  <c r="R322" i="1"/>
  <c r="S322" i="1"/>
  <c r="X322" i="1"/>
  <c r="AA322" i="1"/>
  <c r="AB322" i="1" s="1"/>
  <c r="AE322" i="1"/>
  <c r="AJ322" i="1"/>
  <c r="AL322" i="1"/>
  <c r="AQ322" i="1"/>
  <c r="CG322" i="1"/>
  <c r="CI322" i="1" s="1"/>
  <c r="CJ322" i="1" s="1"/>
  <c r="CC322" i="1"/>
  <c r="CB322" i="1"/>
  <c r="CA322" i="1"/>
  <c r="BZ322" i="1"/>
  <c r="BW322" i="1"/>
  <c r="BV322" i="1"/>
  <c r="BU322" i="1"/>
  <c r="BT322" i="1"/>
  <c r="BQ322" i="1"/>
  <c r="BP322" i="1"/>
  <c r="BO322" i="1"/>
  <c r="BN322" i="1"/>
  <c r="BJ322" i="1"/>
  <c r="BI322" i="1"/>
  <c r="BH322" i="1"/>
  <c r="BK322" i="1" s="1"/>
  <c r="BL322" i="1" s="1"/>
  <c r="BE322" i="1"/>
  <c r="BD322" i="1"/>
  <c r="N321" i="1"/>
  <c r="P321" i="1"/>
  <c r="R321" i="1"/>
  <c r="S321" i="1"/>
  <c r="T321" i="1"/>
  <c r="U321" i="1"/>
  <c r="V321" i="1" s="1"/>
  <c r="X321" i="1"/>
  <c r="Y321" i="1"/>
  <c r="Z321" i="1"/>
  <c r="AA321" i="1"/>
  <c r="AB321" i="1" s="1"/>
  <c r="AD321" i="1"/>
  <c r="AE321" i="1"/>
  <c r="AF321" i="1"/>
  <c r="AG321" i="1"/>
  <c r="AH321" i="1" s="1"/>
  <c r="AJ321" i="1"/>
  <c r="AK321" i="1"/>
  <c r="AL321" i="1"/>
  <c r="AM321" i="1"/>
  <c r="AN321" i="1" s="1"/>
  <c r="AP321" i="1"/>
  <c r="BJ321" i="1"/>
  <c r="BN321" i="1"/>
  <c r="BO321" i="1"/>
  <c r="BP321" i="1"/>
  <c r="BQ321" i="1"/>
  <c r="BR321" i="1" s="1"/>
  <c r="BT321" i="1"/>
  <c r="BU321" i="1"/>
  <c r="BV321" i="1"/>
  <c r="BW321" i="1"/>
  <c r="BX321" i="1" s="1"/>
  <c r="BZ321" i="1"/>
  <c r="CA321" i="1"/>
  <c r="K321" i="1"/>
  <c r="CI321" i="1"/>
  <c r="CG321" i="1"/>
  <c r="CJ321" i="1" s="1"/>
  <c r="CC321" i="1"/>
  <c r="CB321" i="1"/>
  <c r="BI321" i="1"/>
  <c r="BH321" i="1"/>
  <c r="BK321" i="1" s="1"/>
  <c r="BL321" i="1" s="1"/>
  <c r="BE321" i="1"/>
  <c r="BD321" i="1"/>
  <c r="M321" i="1"/>
  <c r="BC321" i="1"/>
  <c r="BB321" i="1"/>
  <c r="AY321" i="1"/>
  <c r="AX321" i="1"/>
  <c r="AW321" i="1"/>
  <c r="AV321" i="1"/>
  <c r="AS321" i="1"/>
  <c r="AR321" i="1"/>
  <c r="AQ321" i="1"/>
  <c r="AV320" i="1"/>
  <c r="AW320" i="1"/>
  <c r="AY320" i="1"/>
  <c r="BB320" i="1"/>
  <c r="BC320" i="1"/>
  <c r="BD320" i="1"/>
  <c r="BE320" i="1"/>
  <c r="BF320" i="1" s="1"/>
  <c r="BH320" i="1"/>
  <c r="BK320" i="1" s="1"/>
  <c r="BI320" i="1"/>
  <c r="BJ320" i="1"/>
  <c r="BN320" i="1"/>
  <c r="BO320" i="1"/>
  <c r="BP320" i="1"/>
  <c r="BQ320" i="1"/>
  <c r="BR320" i="1" s="1"/>
  <c r="BT320" i="1"/>
  <c r="BU320" i="1"/>
  <c r="BV320" i="1"/>
  <c r="BW320" i="1"/>
  <c r="BX320" i="1" s="1"/>
  <c r="BZ320" i="1"/>
  <c r="CA320" i="1"/>
  <c r="CB320" i="1"/>
  <c r="CC320" i="1"/>
  <c r="CD320" i="1" s="1"/>
  <c r="CG320" i="1"/>
  <c r="CI320" i="1"/>
  <c r="R320" i="1"/>
  <c r="K320" i="1"/>
  <c r="M320" i="1"/>
  <c r="P320" i="1"/>
  <c r="S320" i="1"/>
  <c r="AX320" i="1"/>
  <c r="AQ320" i="1"/>
  <c r="AM320" i="1"/>
  <c r="AK320" i="1"/>
  <c r="U320" i="1"/>
  <c r="Y320" i="1"/>
  <c r="T320" i="1"/>
  <c r="N320" i="1"/>
  <c r="O320" i="1" s="1"/>
  <c r="AG320" i="1"/>
  <c r="AE320" i="1"/>
  <c r="AA320" i="1"/>
  <c r="Z320" i="1"/>
  <c r="X320" i="1"/>
  <c r="AD320" i="1"/>
  <c r="AF320" i="1"/>
  <c r="AJ320" i="1"/>
  <c r="AL320" i="1"/>
  <c r="AP320" i="1"/>
  <c r="AR320" i="1"/>
  <c r="AS320" i="1"/>
  <c r="AT320" i="1" s="1"/>
  <c r="BJ319" i="1"/>
  <c r="Y319" i="1"/>
  <c r="T319" i="1"/>
  <c r="BI319" i="1"/>
  <c r="BE319" i="1"/>
  <c r="BC319" i="1"/>
  <c r="AY319" i="1"/>
  <c r="AW319" i="1"/>
  <c r="AS319" i="1"/>
  <c r="AQ319" i="1"/>
  <c r="AM319" i="1"/>
  <c r="AK319" i="1"/>
  <c r="U319" i="1"/>
  <c r="V319" i="1" s="1"/>
  <c r="M319" i="1"/>
  <c r="X319" i="1"/>
  <c r="Z319" i="1"/>
  <c r="AD319" i="1"/>
  <c r="AF319" i="1"/>
  <c r="AJ319" i="1"/>
  <c r="AL319" i="1"/>
  <c r="AP319" i="1"/>
  <c r="K319" i="1"/>
  <c r="N319" i="1"/>
  <c r="O319" i="1" s="1"/>
  <c r="P319" i="1"/>
  <c r="R319" i="1"/>
  <c r="AA319" i="1"/>
  <c r="AB319" i="1" s="1"/>
  <c r="AE319" i="1"/>
  <c r="AG319" i="1"/>
  <c r="AH319" i="1" s="1"/>
  <c r="AR319" i="1"/>
  <c r="AV319" i="1"/>
  <c r="AX319" i="1"/>
  <c r="S319" i="1"/>
  <c r="BB319" i="1"/>
  <c r="BV319" i="1"/>
  <c r="BT319" i="1"/>
  <c r="BP319" i="1"/>
  <c r="BN319" i="1"/>
  <c r="BD319" i="1"/>
  <c r="BH319" i="1"/>
  <c r="BK319" i="1" s="1"/>
  <c r="BL319" i="1" s="1"/>
  <c r="BO319" i="1"/>
  <c r="BQ319" i="1"/>
  <c r="BR319" i="1" s="1"/>
  <c r="BU319" i="1"/>
  <c r="BW319" i="1"/>
  <c r="BX319" i="1" s="1"/>
  <c r="BZ319" i="1"/>
  <c r="CA319" i="1"/>
  <c r="CB319" i="1"/>
  <c r="CC319" i="1"/>
  <c r="CD319" i="1" s="1"/>
  <c r="CG319" i="1"/>
  <c r="CI319" i="1"/>
  <c r="AE318" i="1"/>
  <c r="AF318" i="1"/>
  <c r="AG318" i="1"/>
  <c r="AH318" i="1" s="1"/>
  <c r="AJ318" i="1"/>
  <c r="AK318" i="1"/>
  <c r="AL318" i="1"/>
  <c r="CI318" i="1"/>
  <c r="CG318" i="1"/>
  <c r="CJ318" i="1" s="1"/>
  <c r="CC318" i="1"/>
  <c r="CB318" i="1"/>
  <c r="CA318" i="1"/>
  <c r="BZ318" i="1"/>
  <c r="BW318" i="1"/>
  <c r="BV318" i="1"/>
  <c r="BT318" i="1"/>
  <c r="BP318" i="1"/>
  <c r="BN318" i="1"/>
  <c r="BJ318" i="1"/>
  <c r="BI318" i="1"/>
  <c r="BE318" i="1"/>
  <c r="BC318" i="1"/>
  <c r="AY318" i="1"/>
  <c r="AW318" i="1"/>
  <c r="AS318" i="1"/>
  <c r="AQ318" i="1"/>
  <c r="BU318" i="1"/>
  <c r="BQ318" i="1"/>
  <c r="BR318" i="1" s="1"/>
  <c r="BO318" i="1"/>
  <c r="BH318" i="1"/>
  <c r="BK318" i="1" s="1"/>
  <c r="BL318" i="1" s="1"/>
  <c r="BD318" i="1"/>
  <c r="BB318" i="1"/>
  <c r="AX318" i="1"/>
  <c r="AV318" i="1"/>
  <c r="AR318" i="1"/>
  <c r="AP318" i="1"/>
  <c r="AM318" i="1"/>
  <c r="AN318" i="1" s="1"/>
  <c r="K318" i="1"/>
  <c r="M318" i="1"/>
  <c r="N318" i="1"/>
  <c r="O318" i="1" s="1"/>
  <c r="P318" i="1"/>
  <c r="R318" i="1"/>
  <c r="S318" i="1"/>
  <c r="T318" i="1"/>
  <c r="U318" i="1"/>
  <c r="V318" i="1" s="1"/>
  <c r="X318" i="1"/>
  <c r="Y318" i="1"/>
  <c r="Z318" i="1"/>
  <c r="AA318" i="1"/>
  <c r="AB318" i="1" s="1"/>
  <c r="AD318" i="1"/>
  <c r="CG317" i="1"/>
  <c r="CC317" i="1"/>
  <c r="CB317" i="1"/>
  <c r="CA317" i="1"/>
  <c r="BZ317" i="1"/>
  <c r="BV317" i="1"/>
  <c r="BU317" i="1"/>
  <c r="BQ317" i="1"/>
  <c r="BO317" i="1"/>
  <c r="BN317" i="1"/>
  <c r="BJ317" i="1"/>
  <c r="BD317" i="1"/>
  <c r="BB317" i="1"/>
  <c r="AX317" i="1"/>
  <c r="AV317" i="1"/>
  <c r="AR317" i="1"/>
  <c r="AQ317" i="1"/>
  <c r="AL317" i="1"/>
  <c r="AJ317" i="1"/>
  <c r="M317" i="1"/>
  <c r="AE317" i="1"/>
  <c r="AF317" i="1"/>
  <c r="AG317" i="1"/>
  <c r="AH317" i="1" s="1"/>
  <c r="R317" i="1"/>
  <c r="AK317" i="1"/>
  <c r="AM317" i="1"/>
  <c r="AN317" i="1" s="1"/>
  <c r="AP317" i="1"/>
  <c r="AS317" i="1"/>
  <c r="AT317" i="1" s="1"/>
  <c r="AW317" i="1"/>
  <c r="AY317" i="1"/>
  <c r="AZ317" i="1" s="1"/>
  <c r="BC317" i="1"/>
  <c r="BE317" i="1"/>
  <c r="BF317" i="1" s="1"/>
  <c r="BI317" i="1"/>
  <c r="BP317" i="1"/>
  <c r="BT317" i="1"/>
  <c r="BW317" i="1"/>
  <c r="BX317" i="1" s="1"/>
  <c r="N317" i="1"/>
  <c r="O317" i="1" s="1"/>
  <c r="P317" i="1"/>
  <c r="S317" i="1"/>
  <c r="T317" i="1"/>
  <c r="U317" i="1"/>
  <c r="V317" i="1" s="1"/>
  <c r="X317" i="1"/>
  <c r="Y317" i="1"/>
  <c r="AA317" i="1"/>
  <c r="AB317" i="1" s="1"/>
  <c r="AC317" i="1" s="1"/>
  <c r="AD317" i="1"/>
  <c r="BH317" i="1"/>
  <c r="BK317" i="1" s="1"/>
  <c r="BL317" i="1" s="1"/>
  <c r="CI317" i="1"/>
  <c r="K317" i="1"/>
  <c r="AX316" i="1"/>
  <c r="BE316" i="1"/>
  <c r="BH316" i="1"/>
  <c r="BK316" i="1" s="1"/>
  <c r="BI316" i="1"/>
  <c r="BJ316" i="1"/>
  <c r="BN316" i="1"/>
  <c r="BO316" i="1"/>
  <c r="BP316" i="1"/>
  <c r="BQ316" i="1"/>
  <c r="BR316" i="1" s="1"/>
  <c r="BT316" i="1"/>
  <c r="BU316" i="1"/>
  <c r="BV316" i="1"/>
  <c r="BW316" i="1"/>
  <c r="BX316" i="1" s="1"/>
  <c r="BZ316" i="1"/>
  <c r="CA316" i="1"/>
  <c r="CB316" i="1"/>
  <c r="CC316" i="1"/>
  <c r="CD316" i="1" s="1"/>
  <c r="CG316" i="1"/>
  <c r="T316" i="1"/>
  <c r="CI316" i="1"/>
  <c r="K316" i="1"/>
  <c r="M316" i="1"/>
  <c r="N316" i="1"/>
  <c r="O316" i="1" s="1"/>
  <c r="P316" i="1"/>
  <c r="R316" i="1"/>
  <c r="S316" i="1"/>
  <c r="U316" i="1"/>
  <c r="V316" i="1" s="1"/>
  <c r="X316" i="1"/>
  <c r="Y316" i="1"/>
  <c r="Z316" i="1"/>
  <c r="AA316" i="1"/>
  <c r="AB316" i="1" s="1"/>
  <c r="AD316" i="1"/>
  <c r="AE316" i="1"/>
  <c r="AF316" i="1"/>
  <c r="AG316" i="1"/>
  <c r="AH316" i="1" s="1"/>
  <c r="AJ316" i="1"/>
  <c r="AK316" i="1"/>
  <c r="AL316" i="1"/>
  <c r="AM316" i="1"/>
  <c r="AN316" i="1" s="1"/>
  <c r="AP316" i="1"/>
  <c r="AQ316" i="1"/>
  <c r="AR316" i="1"/>
  <c r="AS316" i="1"/>
  <c r="AT316" i="1" s="1"/>
  <c r="AV316" i="1"/>
  <c r="AW316" i="1"/>
  <c r="AY316" i="1"/>
  <c r="AZ316" i="1" s="1"/>
  <c r="BB316" i="1"/>
  <c r="BC316" i="1"/>
  <c r="BD316" i="1"/>
  <c r="BW315" i="1"/>
  <c r="BN315" i="1"/>
  <c r="BJ315" i="1"/>
  <c r="BI315" i="1"/>
  <c r="BH315" i="1"/>
  <c r="BK315" i="1" s="1"/>
  <c r="BL315" i="1" s="1"/>
  <c r="AA315" i="1"/>
  <c r="Z315" i="1"/>
  <c r="Y315" i="1"/>
  <c r="X315" i="1"/>
  <c r="U315" i="1"/>
  <c r="T315" i="1"/>
  <c r="S315" i="1"/>
  <c r="BZ315" i="1"/>
  <c r="R315" i="1"/>
  <c r="P315" i="1"/>
  <c r="N315" i="1"/>
  <c r="M315" i="1"/>
  <c r="BE315" i="1"/>
  <c r="K315" i="1"/>
  <c r="CI315" i="1"/>
  <c r="CG315" i="1"/>
  <c r="CJ315" i="1" s="1"/>
  <c r="CC315" i="1"/>
  <c r="CB315" i="1"/>
  <c r="CA315" i="1"/>
  <c r="BV315" i="1"/>
  <c r="BU315" i="1"/>
  <c r="BT315" i="1"/>
  <c r="BQ315" i="1"/>
  <c r="BP315" i="1"/>
  <c r="BO315" i="1"/>
  <c r="AG315" i="1"/>
  <c r="AV315" i="1"/>
  <c r="AD315" i="1"/>
  <c r="AE315" i="1"/>
  <c r="AF315" i="1"/>
  <c r="AJ315" i="1"/>
  <c r="AK315" i="1"/>
  <c r="AL315" i="1"/>
  <c r="AM315" i="1"/>
  <c r="AN315" i="1" s="1"/>
  <c r="AP315" i="1"/>
  <c r="AQ315" i="1"/>
  <c r="AR315" i="1"/>
  <c r="AS315" i="1"/>
  <c r="AT315" i="1" s="1"/>
  <c r="AW315" i="1"/>
  <c r="AX315" i="1"/>
  <c r="AY315" i="1"/>
  <c r="AZ315" i="1" s="1"/>
  <c r="BB315" i="1"/>
  <c r="BC315" i="1"/>
  <c r="BD315" i="1"/>
  <c r="Z314" i="1"/>
  <c r="AD314" i="1"/>
  <c r="AE314" i="1"/>
  <c r="AJ314" i="1"/>
  <c r="BZ314" i="1"/>
  <c r="AL314" i="1"/>
  <c r="AP314" i="1"/>
  <c r="AR314" i="1"/>
  <c r="AV314" i="1"/>
  <c r="AY314" i="1"/>
  <c r="BB314" i="1"/>
  <c r="BD314" i="1"/>
  <c r="BH314" i="1"/>
  <c r="BK314" i="1" s="1"/>
  <c r="BN314" i="1"/>
  <c r="BP314" i="1"/>
  <c r="BT314" i="1"/>
  <c r="BU314" i="1"/>
  <c r="BV314" i="1"/>
  <c r="BW314" i="1"/>
  <c r="BX314" i="1" s="1"/>
  <c r="CA314" i="1"/>
  <c r="CB314" i="1"/>
  <c r="CC314" i="1"/>
  <c r="CD314" i="1" s="1"/>
  <c r="K314" i="1"/>
  <c r="CG314" i="1"/>
  <c r="BQ314" i="1"/>
  <c r="BR314" i="1" s="1"/>
  <c r="BO314" i="1"/>
  <c r="BJ314" i="1"/>
  <c r="BI314" i="1"/>
  <c r="BE314" i="1"/>
  <c r="BF314" i="1" s="1"/>
  <c r="BC314" i="1"/>
  <c r="AX314" i="1"/>
  <c r="AW314" i="1"/>
  <c r="AS314" i="1"/>
  <c r="AT314" i="1" s="1"/>
  <c r="AQ314" i="1"/>
  <c r="AM314" i="1"/>
  <c r="AN314" i="1" s="1"/>
  <c r="AG314" i="1"/>
  <c r="AF314" i="1"/>
  <c r="CI314" i="1"/>
  <c r="AA314" i="1"/>
  <c r="AB314" i="1" s="1"/>
  <c r="Y314" i="1"/>
  <c r="X314" i="1"/>
  <c r="U314" i="1"/>
  <c r="AK314" i="1"/>
  <c r="M314" i="1"/>
  <c r="S314" i="1"/>
  <c r="N314" i="1"/>
  <c r="O314" i="1" s="1"/>
  <c r="P314" i="1"/>
  <c r="R314" i="1"/>
  <c r="T314" i="1"/>
  <c r="AS313" i="1"/>
  <c r="AR313" i="1"/>
  <c r="AQ313" i="1"/>
  <c r="AP313" i="1"/>
  <c r="AM313" i="1"/>
  <c r="AL313" i="1"/>
  <c r="AK313" i="1"/>
  <c r="AJ313" i="1"/>
  <c r="AG313" i="1"/>
  <c r="AF313" i="1"/>
  <c r="AE313" i="1"/>
  <c r="CG313" i="1"/>
  <c r="AD313" i="1"/>
  <c r="AA313" i="1"/>
  <c r="Z313" i="1"/>
  <c r="Y313" i="1"/>
  <c r="X313" i="1"/>
  <c r="U313" i="1"/>
  <c r="T313" i="1"/>
  <c r="S313" i="1"/>
  <c r="R313" i="1"/>
  <c r="P313" i="1"/>
  <c r="N313" i="1"/>
  <c r="O313" i="1" s="1"/>
  <c r="M313" i="1"/>
  <c r="CI313" i="1"/>
  <c r="CC313" i="1"/>
  <c r="CD313" i="1" s="1"/>
  <c r="CB313" i="1"/>
  <c r="AV313" i="1"/>
  <c r="BZ313" i="1"/>
  <c r="BW313" i="1"/>
  <c r="BV313" i="1"/>
  <c r="BU313" i="1"/>
  <c r="BT313" i="1"/>
  <c r="BQ313" i="1"/>
  <c r="BP313" i="1"/>
  <c r="BO313" i="1"/>
  <c r="BN313" i="1"/>
  <c r="BJ313" i="1"/>
  <c r="BI313" i="1"/>
  <c r="BH313" i="1"/>
  <c r="BK313" i="1" s="1"/>
  <c r="BL313" i="1" s="1"/>
  <c r="BE313" i="1"/>
  <c r="BD313" i="1"/>
  <c r="BC313" i="1"/>
  <c r="BB313" i="1"/>
  <c r="AY313" i="1"/>
  <c r="K313" i="1"/>
  <c r="AX313" i="1"/>
  <c r="AW313" i="1"/>
  <c r="CA313" i="1"/>
  <c r="Y312" i="1"/>
  <c r="Z312" i="1"/>
  <c r="AA312" i="1"/>
  <c r="AB312" i="1" s="1"/>
  <c r="AD312" i="1"/>
  <c r="AE312" i="1"/>
  <c r="AF312" i="1"/>
  <c r="AG312" i="1"/>
  <c r="AH312" i="1" s="1"/>
  <c r="AJ312" i="1"/>
  <c r="AK312" i="1"/>
  <c r="AL312" i="1"/>
  <c r="AM312" i="1"/>
  <c r="AN312" i="1" s="1"/>
  <c r="AP312" i="1"/>
  <c r="AQ312" i="1"/>
  <c r="R312" i="1"/>
  <c r="AR312" i="1"/>
  <c r="AS312" i="1"/>
  <c r="AT312" i="1" s="1"/>
  <c r="AV312" i="1"/>
  <c r="BT312" i="1"/>
  <c r="AW312" i="1"/>
  <c r="AX312" i="1"/>
  <c r="AY312" i="1"/>
  <c r="AZ312" i="1" s="1"/>
  <c r="BB312" i="1"/>
  <c r="BC312" i="1"/>
  <c r="BD312" i="1"/>
  <c r="BZ312" i="1"/>
  <c r="BE312" i="1"/>
  <c r="BF312" i="1" s="1"/>
  <c r="BH312" i="1"/>
  <c r="BK312" i="1" s="1"/>
  <c r="BI312" i="1"/>
  <c r="CC312" i="1"/>
  <c r="CG312" i="1"/>
  <c r="CI312" i="1" s="1"/>
  <c r="CJ312" i="1" s="1"/>
  <c r="BJ312" i="1"/>
  <c r="BN312" i="1"/>
  <c r="BO312" i="1"/>
  <c r="BQ312" i="1"/>
  <c r="BP312" i="1"/>
  <c r="BU312" i="1"/>
  <c r="BW312" i="1"/>
  <c r="BX312" i="1" s="1"/>
  <c r="BV312" i="1"/>
  <c r="CA312" i="1"/>
  <c r="X312" i="1"/>
  <c r="U312" i="1"/>
  <c r="T312" i="1"/>
  <c r="S312" i="1"/>
  <c r="P312" i="1"/>
  <c r="N312" i="1"/>
  <c r="M312" i="1"/>
  <c r="K312" i="1"/>
  <c r="CB312" i="1"/>
  <c r="AD311" i="1"/>
  <c r="AA311" i="1"/>
  <c r="AB311" i="1" s="1"/>
  <c r="Z311" i="1"/>
  <c r="BN311" i="1"/>
  <c r="K311" i="1"/>
  <c r="M311" i="1"/>
  <c r="N311" i="1"/>
  <c r="O311" i="1" s="1"/>
  <c r="P311" i="1"/>
  <c r="R311" i="1"/>
  <c r="S311" i="1"/>
  <c r="T311" i="1"/>
  <c r="U311" i="1"/>
  <c r="V311" i="1" s="1"/>
  <c r="X311" i="1"/>
  <c r="Y311" i="1"/>
  <c r="CA311" i="1"/>
  <c r="BZ311" i="1"/>
  <c r="BV311" i="1"/>
  <c r="BU311" i="1"/>
  <c r="BT311" i="1"/>
  <c r="BQ311" i="1"/>
  <c r="BP311" i="1"/>
  <c r="BO311" i="1"/>
  <c r="BJ311" i="1"/>
  <c r="CG311" i="1"/>
  <c r="BW311" i="1"/>
  <c r="BX311" i="1" s="1"/>
  <c r="BI311" i="1"/>
  <c r="BH311" i="1"/>
  <c r="BK311" i="1" s="1"/>
  <c r="BL311" i="1" s="1"/>
  <c r="BE311" i="1"/>
  <c r="BD311" i="1"/>
  <c r="BC311" i="1"/>
  <c r="BB311" i="1"/>
  <c r="AY311" i="1"/>
  <c r="AX311" i="1"/>
  <c r="AW311" i="1"/>
  <c r="AV311" i="1"/>
  <c r="AS311" i="1"/>
  <c r="AT311" i="1" s="1"/>
  <c r="AR311" i="1"/>
  <c r="AQ311" i="1"/>
  <c r="CI311" i="1"/>
  <c r="CB311" i="1"/>
  <c r="AP311" i="1"/>
  <c r="CC311" i="1"/>
  <c r="CD311" i="1" s="1"/>
  <c r="AM311" i="1"/>
  <c r="AL311" i="1"/>
  <c r="AK311" i="1"/>
  <c r="AJ311" i="1"/>
  <c r="AG311" i="1"/>
  <c r="AF311" i="1"/>
  <c r="AE311" i="1"/>
  <c r="BQ310" i="1"/>
  <c r="BR310" i="1" s="1"/>
  <c r="BP310" i="1"/>
  <c r="BO310" i="1"/>
  <c r="BN310" i="1"/>
  <c r="BJ310" i="1"/>
  <c r="BH310" i="1"/>
  <c r="BK310" i="1" s="1"/>
  <c r="BL310" i="1" s="1"/>
  <c r="CB310" i="1"/>
  <c r="M310" i="1"/>
  <c r="N310" i="1"/>
  <c r="O310" i="1" s="1"/>
  <c r="P310" i="1"/>
  <c r="R310" i="1"/>
  <c r="BE310" i="1"/>
  <c r="BD310" i="1"/>
  <c r="BC310" i="1"/>
  <c r="BB310" i="1"/>
  <c r="AY310" i="1"/>
  <c r="AX310" i="1"/>
  <c r="AW310" i="1"/>
  <c r="AV310" i="1"/>
  <c r="AS310" i="1"/>
  <c r="AR310" i="1"/>
  <c r="AQ310" i="1"/>
  <c r="AP310" i="1"/>
  <c r="AM310" i="1"/>
  <c r="AL310" i="1"/>
  <c r="AK310" i="1"/>
  <c r="AJ310" i="1"/>
  <c r="CA310" i="1"/>
  <c r="BZ310" i="1"/>
  <c r="BT310" i="1"/>
  <c r="BI310" i="1"/>
  <c r="AG310" i="1"/>
  <c r="CI310" i="1"/>
  <c r="CG310" i="1"/>
  <c r="CJ310" i="1" s="1"/>
  <c r="CC310" i="1"/>
  <c r="CD310" i="1" s="1"/>
  <c r="BW310" i="1"/>
  <c r="BV310" i="1"/>
  <c r="S310" i="1"/>
  <c r="T310" i="1"/>
  <c r="U310" i="1"/>
  <c r="V310" i="1" s="1"/>
  <c r="X310" i="1"/>
  <c r="BU310" i="1"/>
  <c r="K310" i="1"/>
  <c r="Z310" i="1"/>
  <c r="AA310" i="1"/>
  <c r="AB310" i="1" s="1"/>
  <c r="AD310" i="1"/>
  <c r="AE310" i="1"/>
  <c r="AF310" i="1"/>
  <c r="Y310" i="1"/>
  <c r="U309" i="1"/>
  <c r="T309" i="1"/>
  <c r="S309" i="1"/>
  <c r="R309" i="1"/>
  <c r="P309" i="1"/>
  <c r="N309" i="1"/>
  <c r="O309" i="1" s="1"/>
  <c r="M309" i="1"/>
  <c r="K309" i="1"/>
  <c r="BU309" i="1"/>
  <c r="CI309" i="1"/>
  <c r="CG309" i="1"/>
  <c r="CJ309" i="1" s="1"/>
  <c r="CC309" i="1"/>
  <c r="CD309" i="1" s="1"/>
  <c r="CB309" i="1"/>
  <c r="CA309" i="1"/>
  <c r="BZ309" i="1"/>
  <c r="BW309" i="1"/>
  <c r="BV309" i="1"/>
  <c r="BT309" i="1"/>
  <c r="BQ309" i="1"/>
  <c r="BP309" i="1"/>
  <c r="BO309" i="1"/>
  <c r="BN309" i="1"/>
  <c r="BJ309" i="1"/>
  <c r="BI309" i="1"/>
  <c r="BH309" i="1"/>
  <c r="BK309" i="1" s="1"/>
  <c r="BL309" i="1" s="1"/>
  <c r="BD309" i="1"/>
  <c r="BC309" i="1"/>
  <c r="BB309" i="1"/>
  <c r="AY309" i="1"/>
  <c r="AX309" i="1"/>
  <c r="AW309" i="1"/>
  <c r="AV309" i="1"/>
  <c r="AS309" i="1"/>
  <c r="AR309" i="1"/>
  <c r="AQ309" i="1"/>
  <c r="AP309" i="1"/>
  <c r="AM309" i="1"/>
  <c r="AL309" i="1"/>
  <c r="AK309" i="1"/>
  <c r="AJ309" i="1"/>
  <c r="AG309" i="1"/>
  <c r="AF309" i="1"/>
  <c r="AE309" i="1"/>
  <c r="AD309" i="1"/>
  <c r="AA309" i="1"/>
  <c r="Z309" i="1"/>
  <c r="BE309" i="1"/>
  <c r="BF309" i="1" s="1"/>
  <c r="Y309" i="1"/>
  <c r="X309" i="1"/>
  <c r="AY308" i="1"/>
  <c r="BE308" i="1"/>
  <c r="BD308" i="1"/>
  <c r="BC308" i="1"/>
  <c r="AL308" i="1"/>
  <c r="AM308" i="1"/>
  <c r="AN308" i="1" s="1"/>
  <c r="AP308" i="1"/>
  <c r="AQ308" i="1"/>
  <c r="AR308" i="1"/>
  <c r="AS308" i="1"/>
  <c r="AT308" i="1" s="1"/>
  <c r="AV308" i="1"/>
  <c r="AW308" i="1"/>
  <c r="AX308" i="1"/>
  <c r="AF308" i="1"/>
  <c r="K308" i="1"/>
  <c r="M308" i="1"/>
  <c r="N308" i="1"/>
  <c r="O308" i="1" s="1"/>
  <c r="P308" i="1"/>
  <c r="R308" i="1"/>
  <c r="U308" i="1"/>
  <c r="Y308" i="1"/>
  <c r="CI308" i="1"/>
  <c r="CG308" i="1"/>
  <c r="CJ308" i="1" s="1"/>
  <c r="CC308" i="1"/>
  <c r="BB308" i="1"/>
  <c r="CB308" i="1"/>
  <c r="CA308" i="1"/>
  <c r="BZ308" i="1"/>
  <c r="BW308" i="1"/>
  <c r="BV308" i="1"/>
  <c r="BU308" i="1"/>
  <c r="BT308" i="1"/>
  <c r="BQ308" i="1"/>
  <c r="BR308" i="1" s="1"/>
  <c r="BP308" i="1"/>
  <c r="BO308" i="1"/>
  <c r="BN308" i="1"/>
  <c r="BJ308" i="1"/>
  <c r="BI308" i="1"/>
  <c r="BH308" i="1"/>
  <c r="BK308" i="1" s="1"/>
  <c r="BL308" i="1" s="1"/>
  <c r="S308" i="1"/>
  <c r="T308" i="1"/>
  <c r="X308" i="1"/>
  <c r="Z308" i="1"/>
  <c r="AA308" i="1"/>
  <c r="AB308" i="1" s="1"/>
  <c r="AD308" i="1"/>
  <c r="AE308" i="1"/>
  <c r="AG308" i="1"/>
  <c r="AH308" i="1" s="1"/>
  <c r="AJ308" i="1"/>
  <c r="AK308" i="1"/>
  <c r="BQ307" i="1"/>
  <c r="BT307" i="1"/>
  <c r="BU307" i="1"/>
  <c r="BZ307" i="1"/>
  <c r="BV307" i="1"/>
  <c r="BW307" i="1"/>
  <c r="BX307" i="1" s="1"/>
  <c r="CA307" i="1"/>
  <c r="CB307" i="1"/>
  <c r="CC307" i="1"/>
  <c r="CD307" i="1" s="1"/>
  <c r="CG307" i="1"/>
  <c r="BP307" i="1"/>
  <c r="BO307" i="1"/>
  <c r="BN307" i="1"/>
  <c r="BJ307" i="1"/>
  <c r="BI307" i="1"/>
  <c r="BH307" i="1"/>
  <c r="BK307" i="1" s="1"/>
  <c r="BL307" i="1" s="1"/>
  <c r="BE307" i="1"/>
  <c r="BD307" i="1"/>
  <c r="BC307" i="1"/>
  <c r="BB307" i="1"/>
  <c r="AY307" i="1"/>
  <c r="AZ307" i="1" s="1"/>
  <c r="AX307" i="1"/>
  <c r="AW307" i="1"/>
  <c r="AV307" i="1"/>
  <c r="AS307" i="1"/>
  <c r="AT307" i="1" s="1"/>
  <c r="AR307" i="1"/>
  <c r="AQ307" i="1"/>
  <c r="AP307" i="1"/>
  <c r="AM307" i="1"/>
  <c r="AN307" i="1" s="1"/>
  <c r="AL307" i="1"/>
  <c r="AK307" i="1"/>
  <c r="AJ307" i="1"/>
  <c r="AG307" i="1"/>
  <c r="AH307" i="1" s="1"/>
  <c r="AF307" i="1"/>
  <c r="AE307" i="1"/>
  <c r="AD307" i="1"/>
  <c r="AA307" i="1"/>
  <c r="Z307" i="1"/>
  <c r="X307" i="1"/>
  <c r="U307" i="1"/>
  <c r="S307" i="1"/>
  <c r="R307" i="1"/>
  <c r="P307" i="1"/>
  <c r="N307" i="1"/>
  <c r="M307" i="1"/>
  <c r="K307" i="1"/>
  <c r="CI307" i="1"/>
  <c r="Y307" i="1"/>
  <c r="T307" i="1"/>
  <c r="P306" i="1"/>
  <c r="M306" i="1"/>
  <c r="R306" i="1"/>
  <c r="T306" i="1"/>
  <c r="U306" i="1"/>
  <c r="V306" i="1" s="1"/>
  <c r="Y306" i="1"/>
  <c r="AD306" i="1"/>
  <c r="AF306" i="1"/>
  <c r="AJ306" i="1"/>
  <c r="AK306" i="1"/>
  <c r="AM306" i="1"/>
  <c r="AQ306" i="1"/>
  <c r="AR306" i="1"/>
  <c r="AS306" i="1"/>
  <c r="AT306" i="1" s="1"/>
  <c r="AV306" i="1"/>
  <c r="AW306" i="1"/>
  <c r="AX306" i="1"/>
  <c r="AY306" i="1"/>
  <c r="AZ306" i="1" s="1"/>
  <c r="BB306" i="1"/>
  <c r="BC306" i="1"/>
  <c r="BD306" i="1"/>
  <c r="BE306" i="1"/>
  <c r="BF306" i="1" s="1"/>
  <c r="BI306" i="1"/>
  <c r="BJ306" i="1"/>
  <c r="BN306" i="1"/>
  <c r="BO306" i="1"/>
  <c r="BP306" i="1"/>
  <c r="BQ306" i="1"/>
  <c r="BR306" i="1" s="1"/>
  <c r="BT306" i="1"/>
  <c r="BU306" i="1"/>
  <c r="AP306" i="1"/>
  <c r="AL306" i="1"/>
  <c r="AG306" i="1"/>
  <c r="AH306" i="1" s="1"/>
  <c r="AE306" i="1"/>
  <c r="AA306" i="1"/>
  <c r="Z306" i="1"/>
  <c r="X306" i="1"/>
  <c r="S306" i="1"/>
  <c r="N306" i="1"/>
  <c r="O306" i="1" s="1"/>
  <c r="K306" i="1"/>
  <c r="BH306" i="1"/>
  <c r="BK306" i="1" s="1"/>
  <c r="BL306" i="1" s="1"/>
  <c r="CI306" i="1"/>
  <c r="CG306" i="1"/>
  <c r="CC306" i="1"/>
  <c r="CB306" i="1"/>
  <c r="CA306" i="1"/>
  <c r="BZ306" i="1"/>
  <c r="BW306" i="1"/>
  <c r="BV306" i="1"/>
  <c r="BO305" i="1"/>
  <c r="BT305" i="1"/>
  <c r="BV305" i="1"/>
  <c r="BZ305" i="1"/>
  <c r="Y305" i="1"/>
  <c r="CB305" i="1"/>
  <c r="CI305" i="1"/>
  <c r="CG305" i="1"/>
  <c r="CJ305" i="1" s="1"/>
  <c r="CC305" i="1"/>
  <c r="CD305" i="1" s="1"/>
  <c r="N305" i="1"/>
  <c r="P305" i="1"/>
  <c r="R305" i="1"/>
  <c r="T305" i="1"/>
  <c r="X305" i="1"/>
  <c r="Z305" i="1"/>
  <c r="AD305" i="1"/>
  <c r="AF305" i="1"/>
  <c r="AJ305" i="1"/>
  <c r="AL305" i="1"/>
  <c r="AP305" i="1"/>
  <c r="AR305" i="1"/>
  <c r="AS305" i="1"/>
  <c r="AT305" i="1" s="1"/>
  <c r="AW305" i="1"/>
  <c r="BB305" i="1"/>
  <c r="BD305" i="1"/>
  <c r="BH305" i="1"/>
  <c r="BK305" i="1" s="1"/>
  <c r="BJ305" i="1"/>
  <c r="BN305" i="1"/>
  <c r="K305" i="1"/>
  <c r="M305" i="1"/>
  <c r="S305" i="1"/>
  <c r="U305" i="1"/>
  <c r="V305" i="1" s="1"/>
  <c r="AA305" i="1"/>
  <c r="AB305" i="1" s="1"/>
  <c r="AE305" i="1"/>
  <c r="AG305" i="1"/>
  <c r="AH305" i="1" s="1"/>
  <c r="AK305" i="1"/>
  <c r="AM305" i="1"/>
  <c r="AN305" i="1" s="1"/>
  <c r="AQ305" i="1"/>
  <c r="AV305" i="1"/>
  <c r="AX305" i="1"/>
  <c r="AY305" i="1"/>
  <c r="AZ305" i="1" s="1"/>
  <c r="BC305" i="1"/>
  <c r="BE305" i="1"/>
  <c r="BF305" i="1" s="1"/>
  <c r="BI305" i="1"/>
  <c r="BP305" i="1"/>
  <c r="BQ305" i="1"/>
  <c r="BR305" i="1" s="1"/>
  <c r="BU305" i="1"/>
  <c r="BW305" i="1"/>
  <c r="BX305" i="1" s="1"/>
  <c r="CA305" i="1"/>
  <c r="BD304" i="1"/>
  <c r="BC304" i="1"/>
  <c r="BB304" i="1"/>
  <c r="AY304" i="1"/>
  <c r="AX304" i="1"/>
  <c r="AW304" i="1"/>
  <c r="AV304" i="1"/>
  <c r="AS304" i="1"/>
  <c r="AR304" i="1"/>
  <c r="AQ304" i="1"/>
  <c r="AP304" i="1"/>
  <c r="AM304" i="1"/>
  <c r="AL304" i="1"/>
  <c r="AK304" i="1"/>
  <c r="AJ304" i="1"/>
  <c r="AG304" i="1"/>
  <c r="AF304" i="1"/>
  <c r="AE304" i="1"/>
  <c r="AD304" i="1"/>
  <c r="AA304" i="1"/>
  <c r="Z304" i="1"/>
  <c r="Y304" i="1"/>
  <c r="X304" i="1"/>
  <c r="U304" i="1"/>
  <c r="T304" i="1"/>
  <c r="S304" i="1"/>
  <c r="R304" i="1"/>
  <c r="P304" i="1"/>
  <c r="N304" i="1"/>
  <c r="M304" i="1"/>
  <c r="K304" i="1"/>
  <c r="CI304" i="1"/>
  <c r="CG304" i="1"/>
  <c r="CJ304" i="1" s="1"/>
  <c r="CC304" i="1"/>
  <c r="CB304" i="1"/>
  <c r="CA304" i="1"/>
  <c r="BZ304" i="1"/>
  <c r="BW304" i="1"/>
  <c r="BV304" i="1"/>
  <c r="BU304" i="1"/>
  <c r="BT304" i="1"/>
  <c r="BQ304" i="1"/>
  <c r="BP304" i="1"/>
  <c r="BO304" i="1"/>
  <c r="BN304" i="1"/>
  <c r="BJ304" i="1"/>
  <c r="BI304" i="1"/>
  <c r="BH304" i="1"/>
  <c r="BK304" i="1" s="1"/>
  <c r="BL304" i="1" s="1"/>
  <c r="BE304" i="1"/>
  <c r="BF304" i="1" s="1"/>
  <c r="Z303" i="1"/>
  <c r="AA303" i="1"/>
  <c r="AB303" i="1" s="1"/>
  <c r="AD303" i="1"/>
  <c r="AE303" i="1"/>
  <c r="AF303" i="1"/>
  <c r="U303" i="1"/>
  <c r="AG303" i="1"/>
  <c r="AH303" i="1" s="1"/>
  <c r="AJ303" i="1"/>
  <c r="AK303" i="1"/>
  <c r="AL303" i="1"/>
  <c r="AM303" i="1"/>
  <c r="AN303" i="1" s="1"/>
  <c r="AP303" i="1"/>
  <c r="AQ303" i="1"/>
  <c r="AR303" i="1"/>
  <c r="AS303" i="1"/>
  <c r="AT303" i="1" s="1"/>
  <c r="AV303" i="1"/>
  <c r="AW303" i="1"/>
  <c r="CA303" i="1"/>
  <c r="AY303" i="1"/>
  <c r="BB303" i="1"/>
  <c r="BC303" i="1"/>
  <c r="BD303" i="1"/>
  <c r="BE303" i="1"/>
  <c r="BF303" i="1" s="1"/>
  <c r="BH303" i="1"/>
  <c r="BK303" i="1" s="1"/>
  <c r="BI303" i="1"/>
  <c r="BJ303" i="1"/>
  <c r="BN303" i="1"/>
  <c r="BO303" i="1"/>
  <c r="BP303" i="1"/>
  <c r="BQ303" i="1"/>
  <c r="BR303" i="1" s="1"/>
  <c r="BT303" i="1"/>
  <c r="BU303" i="1"/>
  <c r="BV303" i="1"/>
  <c r="BW303" i="1"/>
  <c r="BX303" i="1" s="1"/>
  <c r="BZ303" i="1"/>
  <c r="T303" i="1"/>
  <c r="CB303" i="1"/>
  <c r="CC303" i="1"/>
  <c r="CD303" i="1" s="1"/>
  <c r="CG303" i="1"/>
  <c r="CI303" i="1"/>
  <c r="S303" i="1"/>
  <c r="R303" i="1"/>
  <c r="P303" i="1"/>
  <c r="Y303" i="1"/>
  <c r="N303" i="1"/>
  <c r="M303" i="1"/>
  <c r="K303" i="1"/>
  <c r="AX303" i="1"/>
  <c r="X303" i="1"/>
  <c r="AX302" i="1"/>
  <c r="AY302" i="1"/>
  <c r="AZ302" i="1" s="1"/>
  <c r="CI302" i="1"/>
  <c r="CG302" i="1"/>
  <c r="CJ302" i="1" s="1"/>
  <c r="CC302" i="1"/>
  <c r="CB302" i="1"/>
  <c r="CA302" i="1"/>
  <c r="BZ302" i="1"/>
  <c r="BW302" i="1"/>
  <c r="BV302" i="1"/>
  <c r="BU302" i="1"/>
  <c r="BT302" i="1"/>
  <c r="BQ302" i="1"/>
  <c r="BP302" i="1"/>
  <c r="BO302" i="1"/>
  <c r="BN302" i="1"/>
  <c r="BJ302" i="1"/>
  <c r="BI302" i="1"/>
  <c r="BH302" i="1"/>
  <c r="BK302" i="1" s="1"/>
  <c r="BL302" i="1" s="1"/>
  <c r="BE302" i="1"/>
  <c r="BD302" i="1"/>
  <c r="BC302" i="1"/>
  <c r="BB302" i="1"/>
  <c r="N302" i="1"/>
  <c r="AD302" i="1"/>
  <c r="K302" i="1"/>
  <c r="M302" i="1"/>
  <c r="P302" i="1"/>
  <c r="R302" i="1"/>
  <c r="S302" i="1"/>
  <c r="T302" i="1"/>
  <c r="U302" i="1"/>
  <c r="V302" i="1" s="1"/>
  <c r="X302" i="1"/>
  <c r="Y302" i="1"/>
  <c r="Z302" i="1"/>
  <c r="AA302" i="1"/>
  <c r="AB302" i="1" s="1"/>
  <c r="AE302" i="1"/>
  <c r="AF302" i="1"/>
  <c r="AG302" i="1"/>
  <c r="AH302" i="1" s="1"/>
  <c r="AJ302" i="1"/>
  <c r="AK302" i="1"/>
  <c r="AL302" i="1"/>
  <c r="AM302" i="1"/>
  <c r="AN302" i="1" s="1"/>
  <c r="AP302" i="1"/>
  <c r="AQ302" i="1"/>
  <c r="AR302" i="1"/>
  <c r="AS302" i="1"/>
  <c r="AT302" i="1" s="1"/>
  <c r="AV302" i="1"/>
  <c r="AW302" i="1"/>
  <c r="AJ301" i="1"/>
  <c r="BZ301" i="1"/>
  <c r="CA301" i="1"/>
  <c r="CB301" i="1"/>
  <c r="CC301" i="1"/>
  <c r="CD301" i="1" s="1"/>
  <c r="CG301" i="1"/>
  <c r="BW301" i="1"/>
  <c r="CI301" i="1"/>
  <c r="AG301" i="1"/>
  <c r="AF301" i="1"/>
  <c r="AE301" i="1"/>
  <c r="AD301" i="1"/>
  <c r="AA301" i="1"/>
  <c r="BV301" i="1"/>
  <c r="Y301" i="1"/>
  <c r="X301" i="1"/>
  <c r="U301" i="1"/>
  <c r="T301" i="1"/>
  <c r="S301" i="1"/>
  <c r="R301" i="1"/>
  <c r="P301" i="1"/>
  <c r="N301" i="1"/>
  <c r="M301" i="1"/>
  <c r="K301" i="1"/>
  <c r="BU301" i="1"/>
  <c r="AL301" i="1"/>
  <c r="AM301" i="1"/>
  <c r="AN301" i="1" s="1"/>
  <c r="AP301" i="1"/>
  <c r="AQ301" i="1"/>
  <c r="AR301" i="1"/>
  <c r="AS301" i="1"/>
  <c r="AT301" i="1" s="1"/>
  <c r="Z301" i="1"/>
  <c r="AW301" i="1"/>
  <c r="AX301" i="1"/>
  <c r="AY301" i="1"/>
  <c r="AZ301" i="1" s="1"/>
  <c r="BB301" i="1"/>
  <c r="BC301" i="1"/>
  <c r="AK301" i="1"/>
  <c r="BT301" i="1"/>
  <c r="BQ301" i="1"/>
  <c r="BP301" i="1"/>
  <c r="BO301" i="1"/>
  <c r="BN301" i="1"/>
  <c r="BJ301" i="1"/>
  <c r="BI301" i="1"/>
  <c r="BH301" i="1"/>
  <c r="BK301" i="1" s="1"/>
  <c r="BL301" i="1" s="1"/>
  <c r="BE301" i="1"/>
  <c r="BD301" i="1"/>
  <c r="AV301" i="1"/>
  <c r="CA300" i="1"/>
  <c r="BZ300" i="1"/>
  <c r="BW300" i="1"/>
  <c r="BV300" i="1"/>
  <c r="BU300" i="1"/>
  <c r="BT300" i="1"/>
  <c r="BQ300" i="1"/>
  <c r="BP300" i="1"/>
  <c r="BO300" i="1"/>
  <c r="AL300" i="1"/>
  <c r="AK300" i="1"/>
  <c r="AJ300" i="1"/>
  <c r="AG300" i="1"/>
  <c r="AF300" i="1"/>
  <c r="AE300" i="1"/>
  <c r="AD300" i="1"/>
  <c r="AA300" i="1"/>
  <c r="Z300" i="1"/>
  <c r="X300" i="1"/>
  <c r="U300" i="1"/>
  <c r="T300" i="1"/>
  <c r="S300" i="1"/>
  <c r="R300" i="1"/>
  <c r="P300" i="1"/>
  <c r="N300" i="1"/>
  <c r="M300" i="1"/>
  <c r="BN300" i="1"/>
  <c r="BJ300" i="1"/>
  <c r="BI300" i="1"/>
  <c r="BH300" i="1"/>
  <c r="BK300" i="1" s="1"/>
  <c r="BL300" i="1" s="1"/>
  <c r="BE300" i="1"/>
  <c r="BD300" i="1"/>
  <c r="BC300" i="1"/>
  <c r="BB300" i="1"/>
  <c r="AY300" i="1"/>
  <c r="AX300" i="1"/>
  <c r="AW300" i="1"/>
  <c r="AV300" i="1"/>
  <c r="AS300" i="1"/>
  <c r="AR300" i="1"/>
  <c r="AQ300" i="1"/>
  <c r="AP300" i="1"/>
  <c r="K300" i="1"/>
  <c r="Y300" i="1"/>
  <c r="AM300" i="1"/>
  <c r="AN300" i="1" s="1"/>
  <c r="CI300" i="1"/>
  <c r="CG300" i="1"/>
  <c r="CJ300" i="1" s="1"/>
  <c r="CC300" i="1"/>
  <c r="CB300" i="1"/>
  <c r="BC299" i="1"/>
  <c r="BB299" i="1"/>
  <c r="BT299" i="1"/>
  <c r="BU299" i="1"/>
  <c r="AX299" i="1"/>
  <c r="AW299" i="1"/>
  <c r="BV299" i="1"/>
  <c r="AV299" i="1"/>
  <c r="AS299" i="1"/>
  <c r="AR299" i="1"/>
  <c r="AQ299" i="1"/>
  <c r="AP299" i="1"/>
  <c r="AM299" i="1"/>
  <c r="AL299" i="1"/>
  <c r="AK299" i="1"/>
  <c r="AJ299" i="1"/>
  <c r="AG299" i="1"/>
  <c r="BW299" i="1"/>
  <c r="BX299" i="1" s="1"/>
  <c r="AF299" i="1"/>
  <c r="AE299" i="1"/>
  <c r="AD299" i="1"/>
  <c r="CC299" i="1"/>
  <c r="CG299" i="1"/>
  <c r="CI299" i="1"/>
  <c r="AY299" i="1"/>
  <c r="AZ299" i="1" s="1"/>
  <c r="BD299" i="1"/>
  <c r="BQ299" i="1"/>
  <c r="BP299" i="1"/>
  <c r="BO299" i="1"/>
  <c r="BN299" i="1"/>
  <c r="BJ299" i="1"/>
  <c r="BI299" i="1"/>
  <c r="BH299" i="1"/>
  <c r="BK299" i="1" s="1"/>
  <c r="BL299" i="1" s="1"/>
  <c r="BE299" i="1"/>
  <c r="BF299" i="1" s="1"/>
  <c r="K299" i="1"/>
  <c r="M299" i="1"/>
  <c r="N299" i="1"/>
  <c r="O299" i="1" s="1"/>
  <c r="P299" i="1"/>
  <c r="R299" i="1"/>
  <c r="S299" i="1"/>
  <c r="T299" i="1"/>
  <c r="U299" i="1"/>
  <c r="V299" i="1" s="1"/>
  <c r="X299" i="1"/>
  <c r="Y299" i="1"/>
  <c r="Z299" i="1"/>
  <c r="AA299" i="1"/>
  <c r="AB299" i="1" s="1"/>
  <c r="CB299" i="1"/>
  <c r="CA299" i="1"/>
  <c r="BZ299" i="1"/>
  <c r="AD298" i="1"/>
  <c r="AA298" i="1"/>
  <c r="X298" i="1"/>
  <c r="S298" i="1"/>
  <c r="M298" i="1"/>
  <c r="K298" i="1"/>
  <c r="AK298" i="1"/>
  <c r="CI298" i="1"/>
  <c r="CG298" i="1"/>
  <c r="CJ298" i="1" s="1"/>
  <c r="CB298" i="1"/>
  <c r="CA298" i="1"/>
  <c r="BW298" i="1"/>
  <c r="BT298" i="1"/>
  <c r="BP298" i="1"/>
  <c r="BN298" i="1"/>
  <c r="BI298" i="1"/>
  <c r="BD298" i="1"/>
  <c r="BB298" i="1"/>
  <c r="AX298" i="1"/>
  <c r="AS298" i="1"/>
  <c r="AP298" i="1"/>
  <c r="AL298" i="1"/>
  <c r="AJ298" i="1"/>
  <c r="AG298" i="1"/>
  <c r="U298" i="1"/>
  <c r="Y298" i="1"/>
  <c r="N298" i="1"/>
  <c r="O298" i="1" s="1"/>
  <c r="P298" i="1"/>
  <c r="R298" i="1"/>
  <c r="T298" i="1"/>
  <c r="Z298" i="1"/>
  <c r="AF298" i="1"/>
  <c r="AE298" i="1"/>
  <c r="AR298" i="1"/>
  <c r="CC298" i="1"/>
  <c r="CD298" i="1" s="1"/>
  <c r="BZ298" i="1"/>
  <c r="BV298" i="1"/>
  <c r="BU298" i="1"/>
  <c r="BQ298" i="1"/>
  <c r="BR298" i="1" s="1"/>
  <c r="BO298" i="1"/>
  <c r="BJ298" i="1"/>
  <c r="BH298" i="1"/>
  <c r="BK298" i="1" s="1"/>
  <c r="BL298" i="1" s="1"/>
  <c r="BE298" i="1"/>
  <c r="BF298" i="1" s="1"/>
  <c r="BC298" i="1"/>
  <c r="AY298" i="1"/>
  <c r="AZ298" i="1" s="1"/>
  <c r="AW298" i="1"/>
  <c r="AV298" i="1"/>
  <c r="AQ298" i="1"/>
  <c r="AM298" i="1"/>
  <c r="AN298" i="1" s="1"/>
  <c r="S297" i="1"/>
  <c r="R297" i="1"/>
  <c r="P297" i="1"/>
  <c r="N297" i="1"/>
  <c r="M297" i="1"/>
  <c r="K297" i="1"/>
  <c r="BD297" i="1"/>
  <c r="BE297" i="1"/>
  <c r="BF297" i="1" s="1"/>
  <c r="BH297" i="1"/>
  <c r="BK297" i="1" s="1"/>
  <c r="BI297" i="1"/>
  <c r="BJ297" i="1"/>
  <c r="BN297" i="1"/>
  <c r="BO297" i="1"/>
  <c r="BP297" i="1"/>
  <c r="BQ297" i="1"/>
  <c r="BR297" i="1" s="1"/>
  <c r="BT297" i="1"/>
  <c r="BU297" i="1"/>
  <c r="BV297" i="1"/>
  <c r="BW297" i="1"/>
  <c r="BX297" i="1" s="1"/>
  <c r="CA297" i="1"/>
  <c r="CB297" i="1"/>
  <c r="CC297" i="1"/>
  <c r="CD297" i="1" s="1"/>
  <c r="CG297" i="1"/>
  <c r="CI297" i="1"/>
  <c r="BZ297" i="1"/>
  <c r="AY297" i="1"/>
  <c r="AX297" i="1"/>
  <c r="AW297" i="1"/>
  <c r="AS297" i="1"/>
  <c r="AR297" i="1"/>
  <c r="AQ297" i="1"/>
  <c r="AP297" i="1"/>
  <c r="AM297" i="1"/>
  <c r="AV297" i="1"/>
  <c r="AL297" i="1"/>
  <c r="BC297" i="1"/>
  <c r="AK297" i="1"/>
  <c r="AJ297" i="1"/>
  <c r="AG297" i="1"/>
  <c r="AF297" i="1"/>
  <c r="AE297" i="1"/>
  <c r="AD297" i="1"/>
  <c r="BB297" i="1"/>
  <c r="AA297" i="1"/>
  <c r="Z297" i="1"/>
  <c r="Y297" i="1"/>
  <c r="X297" i="1"/>
  <c r="U297" i="1"/>
  <c r="T297" i="1"/>
  <c r="CA296" i="1"/>
  <c r="BZ296" i="1"/>
  <c r="BW296" i="1"/>
  <c r="BV296" i="1"/>
  <c r="BU296" i="1"/>
  <c r="BQ296" i="1"/>
  <c r="BP296" i="1"/>
  <c r="BO296" i="1"/>
  <c r="BN296" i="1"/>
  <c r="BJ296" i="1"/>
  <c r="BI296" i="1"/>
  <c r="BH296" i="1"/>
  <c r="BK296" i="1" s="1"/>
  <c r="BL296" i="1" s="1"/>
  <c r="BE296" i="1"/>
  <c r="BD296" i="1"/>
  <c r="BC296" i="1"/>
  <c r="BB296" i="1"/>
  <c r="AY296" i="1"/>
  <c r="AX296" i="1"/>
  <c r="AV296" i="1"/>
  <c r="AS296" i="1"/>
  <c r="AR296" i="1"/>
  <c r="AP296" i="1"/>
  <c r="AL296" i="1"/>
  <c r="AJ296" i="1"/>
  <c r="BT296" i="1"/>
  <c r="AG296" i="1"/>
  <c r="AE296" i="1"/>
  <c r="Z296" i="1"/>
  <c r="X296" i="1"/>
  <c r="U296" i="1"/>
  <c r="S296" i="1"/>
  <c r="M296" i="1"/>
  <c r="AK296" i="1"/>
  <c r="AM296" i="1"/>
  <c r="AN296" i="1" s="1"/>
  <c r="AQ296" i="1"/>
  <c r="AW296" i="1"/>
  <c r="N296" i="1"/>
  <c r="O296" i="1" s="1"/>
  <c r="P296" i="1"/>
  <c r="R296" i="1"/>
  <c r="T296" i="1"/>
  <c r="Y296" i="1"/>
  <c r="AA296" i="1"/>
  <c r="AB296" i="1" s="1"/>
  <c r="AD296" i="1"/>
  <c r="CG296" i="1"/>
  <c r="CI296" i="1" s="1"/>
  <c r="CJ296" i="1" s="1"/>
  <c r="CC296" i="1"/>
  <c r="CB296" i="1"/>
  <c r="AF296" i="1"/>
  <c r="K296" i="1"/>
  <c r="CA295" i="1"/>
  <c r="AR295" i="1"/>
  <c r="BZ295" i="1"/>
  <c r="BW295" i="1"/>
  <c r="BV295" i="1"/>
  <c r="BU295" i="1"/>
  <c r="AK295" i="1"/>
  <c r="AF295" i="1"/>
  <c r="AD295" i="1"/>
  <c r="Z295" i="1"/>
  <c r="X295" i="1"/>
  <c r="T295" i="1"/>
  <c r="R295" i="1"/>
  <c r="P295" i="1"/>
  <c r="N295" i="1"/>
  <c r="AL295" i="1"/>
  <c r="BT295" i="1"/>
  <c r="BQ295" i="1"/>
  <c r="BP295" i="1"/>
  <c r="BO295" i="1"/>
  <c r="BJ295" i="1"/>
  <c r="BI295" i="1"/>
  <c r="BH295" i="1"/>
  <c r="BK295" i="1" s="1"/>
  <c r="BL295" i="1" s="1"/>
  <c r="BE295" i="1"/>
  <c r="AV295" i="1"/>
  <c r="BD295" i="1"/>
  <c r="BC295" i="1"/>
  <c r="BB295" i="1"/>
  <c r="AY295" i="1"/>
  <c r="AX295" i="1"/>
  <c r="AW295" i="1"/>
  <c r="AS295" i="1"/>
  <c r="AT295" i="1" s="1"/>
  <c r="AQ295" i="1"/>
  <c r="BN295" i="1"/>
  <c r="CB295" i="1"/>
  <c r="CG295" i="1"/>
  <c r="CI295" i="1"/>
  <c r="AA295" i="1"/>
  <c r="AB295" i="1" s="1"/>
  <c r="K295" i="1"/>
  <c r="M295" i="1"/>
  <c r="S295" i="1"/>
  <c r="U295" i="1"/>
  <c r="V295" i="1" s="1"/>
  <c r="Y295" i="1"/>
  <c r="AE295" i="1"/>
  <c r="AM295" i="1"/>
  <c r="AN295" i="1" s="1"/>
  <c r="AP295" i="1"/>
  <c r="CC295" i="1"/>
  <c r="CD295" i="1" s="1"/>
  <c r="AJ295" i="1"/>
  <c r="AG295" i="1"/>
  <c r="AH295" i="1" s="1"/>
  <c r="AW294" i="1"/>
  <c r="AX294" i="1"/>
  <c r="AY294" i="1"/>
  <c r="AZ294" i="1" s="1"/>
  <c r="BB294" i="1"/>
  <c r="BC294" i="1"/>
  <c r="BD294" i="1"/>
  <c r="BE294" i="1"/>
  <c r="BF294" i="1" s="1"/>
  <c r="BH294" i="1"/>
  <c r="BK294" i="1" s="1"/>
  <c r="BI294" i="1"/>
  <c r="BJ294" i="1"/>
  <c r="BN294" i="1"/>
  <c r="BO294" i="1"/>
  <c r="BP294" i="1"/>
  <c r="BQ294" i="1"/>
  <c r="BR294" i="1" s="1"/>
  <c r="BT294" i="1"/>
  <c r="BU294" i="1"/>
  <c r="BV294" i="1"/>
  <c r="BW294" i="1"/>
  <c r="BX294" i="1" s="1"/>
  <c r="BZ294" i="1"/>
  <c r="CA294" i="1"/>
  <c r="CB294" i="1"/>
  <c r="CC294" i="1"/>
  <c r="CD294" i="1" s="1"/>
  <c r="CG294" i="1"/>
  <c r="CI294" i="1"/>
  <c r="AQ294" i="1"/>
  <c r="K294" i="1"/>
  <c r="M294" i="1"/>
  <c r="N294" i="1"/>
  <c r="O294" i="1" s="1"/>
  <c r="P294" i="1"/>
  <c r="R294" i="1"/>
  <c r="S294" i="1"/>
  <c r="T294" i="1"/>
  <c r="U294" i="1"/>
  <c r="V294" i="1" s="1"/>
  <c r="X294" i="1"/>
  <c r="Y294" i="1"/>
  <c r="Z294" i="1"/>
  <c r="AA294" i="1"/>
  <c r="AB294" i="1" s="1"/>
  <c r="AD294" i="1"/>
  <c r="AE294" i="1"/>
  <c r="AF294" i="1"/>
  <c r="AG294" i="1"/>
  <c r="AH294" i="1" s="1"/>
  <c r="AJ294" i="1"/>
  <c r="AK294" i="1"/>
  <c r="AL294" i="1"/>
  <c r="AM294" i="1"/>
  <c r="AN294" i="1" s="1"/>
  <c r="AP294" i="1"/>
  <c r="AR294" i="1"/>
  <c r="AS294" i="1"/>
  <c r="AT294" i="1" s="1"/>
  <c r="AV294" i="1"/>
  <c r="BU293" i="1"/>
  <c r="AY293" i="1"/>
  <c r="CA293" i="1"/>
  <c r="BT293" i="1"/>
  <c r="AV293" i="1"/>
  <c r="AQ293" i="1"/>
  <c r="AM293" i="1"/>
  <c r="AK293" i="1"/>
  <c r="AG293" i="1"/>
  <c r="AE293" i="1"/>
  <c r="Z293" i="1"/>
  <c r="CB293" i="1"/>
  <c r="CC293" i="1"/>
  <c r="CD293" i="1" s="1"/>
  <c r="BQ293" i="1"/>
  <c r="CI293" i="1"/>
  <c r="X293" i="1"/>
  <c r="T293" i="1"/>
  <c r="R293" i="1"/>
  <c r="BP293" i="1"/>
  <c r="P293" i="1"/>
  <c r="BO293" i="1"/>
  <c r="BN293" i="1"/>
  <c r="BJ293" i="1"/>
  <c r="BI293" i="1"/>
  <c r="BH293" i="1"/>
  <c r="BK293" i="1" s="1"/>
  <c r="BL293" i="1" s="1"/>
  <c r="BE293" i="1"/>
  <c r="BD293" i="1"/>
  <c r="BC293" i="1"/>
  <c r="BB293" i="1"/>
  <c r="AW293" i="1"/>
  <c r="AS293" i="1"/>
  <c r="BW293" i="1"/>
  <c r="AR293" i="1"/>
  <c r="AP293" i="1"/>
  <c r="AL293" i="1"/>
  <c r="AJ293" i="1"/>
  <c r="AF293" i="1"/>
  <c r="AD293" i="1"/>
  <c r="AA293" i="1"/>
  <c r="AB293" i="1" s="1"/>
  <c r="Y293" i="1"/>
  <c r="U293" i="1"/>
  <c r="V293" i="1" s="1"/>
  <c r="S293" i="1"/>
  <c r="N293" i="1"/>
  <c r="CG293" i="1"/>
  <c r="CJ293" i="1" s="1"/>
  <c r="AX293" i="1"/>
  <c r="BV293" i="1"/>
  <c r="M293" i="1"/>
  <c r="K293" i="1"/>
  <c r="BZ293" i="1"/>
  <c r="AF292" i="1"/>
  <c r="K292" i="1"/>
  <c r="M292" i="1"/>
  <c r="R292" i="1"/>
  <c r="T292" i="1"/>
  <c r="X292" i="1"/>
  <c r="Z292" i="1"/>
  <c r="AD292" i="1"/>
  <c r="AJ292" i="1"/>
  <c r="AL292" i="1"/>
  <c r="AQ292" i="1"/>
  <c r="AS292" i="1"/>
  <c r="AW292" i="1"/>
  <c r="AX292" i="1"/>
  <c r="BB292" i="1"/>
  <c r="BD292" i="1"/>
  <c r="BI292" i="1"/>
  <c r="BJ292" i="1"/>
  <c r="BN292" i="1"/>
  <c r="BP292" i="1"/>
  <c r="BT292" i="1"/>
  <c r="BV292" i="1"/>
  <c r="BZ292" i="1"/>
  <c r="CB292" i="1"/>
  <c r="CI292" i="1"/>
  <c r="CG292" i="1"/>
  <c r="CJ292" i="1" s="1"/>
  <c r="CC292" i="1"/>
  <c r="CD292" i="1" s="1"/>
  <c r="CA292" i="1"/>
  <c r="BW292" i="1"/>
  <c r="BX292" i="1" s="1"/>
  <c r="BU292" i="1"/>
  <c r="BQ292" i="1"/>
  <c r="BR292" i="1" s="1"/>
  <c r="BO292" i="1"/>
  <c r="BH292" i="1"/>
  <c r="BK292" i="1" s="1"/>
  <c r="BL292" i="1" s="1"/>
  <c r="BE292" i="1"/>
  <c r="BF292" i="1" s="1"/>
  <c r="BC292" i="1"/>
  <c r="AY292" i="1"/>
  <c r="AZ292" i="1" s="1"/>
  <c r="AV292" i="1"/>
  <c r="AR292" i="1"/>
  <c r="AP292" i="1"/>
  <c r="AM292" i="1"/>
  <c r="AN292" i="1" s="1"/>
  <c r="AK292" i="1"/>
  <c r="AG292" i="1"/>
  <c r="AH292" i="1" s="1"/>
  <c r="AE292" i="1"/>
  <c r="AA292" i="1"/>
  <c r="AB292" i="1" s="1"/>
  <c r="Y292" i="1"/>
  <c r="U292" i="1"/>
  <c r="V292" i="1" s="1"/>
  <c r="S292" i="1"/>
  <c r="P292" i="1"/>
  <c r="N292" i="1"/>
  <c r="O292" i="1" s="1"/>
  <c r="BB291" i="1"/>
  <c r="AG291" i="1"/>
  <c r="AJ291" i="1"/>
  <c r="AK291" i="1"/>
  <c r="BD291" i="1"/>
  <c r="BC291" i="1"/>
  <c r="AL291" i="1"/>
  <c r="AP291" i="1"/>
  <c r="AY291" i="1"/>
  <c r="AX291" i="1"/>
  <c r="P291" i="1"/>
  <c r="BE291" i="1"/>
  <c r="BF291" i="1" s="1"/>
  <c r="AW291" i="1"/>
  <c r="AV291" i="1"/>
  <c r="AS291" i="1"/>
  <c r="AR291" i="1"/>
  <c r="AQ291" i="1"/>
  <c r="CI291" i="1"/>
  <c r="CB291" i="1"/>
  <c r="CA291" i="1"/>
  <c r="BZ291" i="1"/>
  <c r="BW291" i="1"/>
  <c r="BV291" i="1"/>
  <c r="BU291" i="1"/>
  <c r="BT291" i="1"/>
  <c r="BQ291" i="1"/>
  <c r="BP291" i="1"/>
  <c r="BO291" i="1"/>
  <c r="BN291" i="1"/>
  <c r="BJ291" i="1"/>
  <c r="BI291" i="1"/>
  <c r="BH291" i="1"/>
  <c r="BK291" i="1" s="1"/>
  <c r="BL291" i="1" s="1"/>
  <c r="AM291" i="1"/>
  <c r="AN291" i="1" s="1"/>
  <c r="AF291" i="1"/>
  <c r="AE291" i="1"/>
  <c r="AD291" i="1"/>
  <c r="AA291" i="1"/>
  <c r="Z291" i="1"/>
  <c r="Y291" i="1"/>
  <c r="X291" i="1"/>
  <c r="U291" i="1"/>
  <c r="T291" i="1"/>
  <c r="S291" i="1"/>
  <c r="R291" i="1"/>
  <c r="N291" i="1"/>
  <c r="M291" i="1"/>
  <c r="K291" i="1"/>
  <c r="CC291" i="1"/>
  <c r="CD291" i="1" s="1"/>
  <c r="CG291" i="1"/>
  <c r="CJ291" i="1" s="1"/>
  <c r="AG290" i="1"/>
  <c r="AJ290" i="1"/>
  <c r="AK290" i="1"/>
  <c r="AL290" i="1"/>
  <c r="AM290" i="1"/>
  <c r="AN290" i="1" s="1"/>
  <c r="AP290" i="1"/>
  <c r="AQ290" i="1"/>
  <c r="AR290" i="1"/>
  <c r="AS290" i="1"/>
  <c r="AT290" i="1" s="1"/>
  <c r="AW290" i="1"/>
  <c r="AX290" i="1"/>
  <c r="AY290" i="1"/>
  <c r="AZ290" i="1" s="1"/>
  <c r="BB290" i="1"/>
  <c r="BC290" i="1"/>
  <c r="BD290" i="1"/>
  <c r="BE290" i="1"/>
  <c r="BF290" i="1" s="1"/>
  <c r="BH290" i="1"/>
  <c r="BK290" i="1" s="1"/>
  <c r="BI290" i="1"/>
  <c r="BJ290" i="1"/>
  <c r="BN290" i="1"/>
  <c r="BO290" i="1"/>
  <c r="BP290" i="1"/>
  <c r="BQ290" i="1"/>
  <c r="BR290" i="1" s="1"/>
  <c r="BT290" i="1"/>
  <c r="AV290" i="1"/>
  <c r="BV290" i="1"/>
  <c r="BW290" i="1"/>
  <c r="BX290" i="1" s="1"/>
  <c r="K290" i="1"/>
  <c r="M290" i="1"/>
  <c r="N290" i="1"/>
  <c r="O290" i="1" s="1"/>
  <c r="P290" i="1"/>
  <c r="R290" i="1"/>
  <c r="S290" i="1"/>
  <c r="U290" i="1"/>
  <c r="X290" i="1"/>
  <c r="Y290" i="1"/>
  <c r="Z290" i="1"/>
  <c r="BU290" i="1"/>
  <c r="AA290" i="1"/>
  <c r="AB290" i="1" s="1"/>
  <c r="BZ290" i="1"/>
  <c r="T290" i="1"/>
  <c r="CI290" i="1"/>
  <c r="CG290" i="1"/>
  <c r="CJ290" i="1" s="1"/>
  <c r="CC290" i="1"/>
  <c r="CB290" i="1"/>
  <c r="CA290" i="1"/>
  <c r="AD290" i="1"/>
  <c r="AE290" i="1"/>
  <c r="AF290" i="1"/>
  <c r="K289" i="1"/>
  <c r="U289" i="1"/>
  <c r="N289" i="1"/>
  <c r="M289" i="1"/>
  <c r="P289" i="1"/>
  <c r="R289" i="1"/>
  <c r="S289" i="1"/>
  <c r="T289" i="1"/>
  <c r="X289" i="1"/>
  <c r="Y289" i="1"/>
  <c r="Z289" i="1"/>
  <c r="AA289" i="1"/>
  <c r="AB289" i="1" s="1"/>
  <c r="AD289" i="1"/>
  <c r="AE289" i="1"/>
  <c r="AF289" i="1"/>
  <c r="AG289" i="1"/>
  <c r="AH289" i="1" s="1"/>
  <c r="AJ289" i="1"/>
  <c r="AK289" i="1"/>
  <c r="AL289" i="1"/>
  <c r="AM289" i="1"/>
  <c r="AN289" i="1" s="1"/>
  <c r="AP289" i="1"/>
  <c r="AQ289" i="1"/>
  <c r="AR289" i="1"/>
  <c r="AS289" i="1"/>
  <c r="AT289" i="1" s="1"/>
  <c r="AV289" i="1"/>
  <c r="AW289" i="1"/>
  <c r="AX289" i="1"/>
  <c r="AY289" i="1"/>
  <c r="AZ289" i="1" s="1"/>
  <c r="BB289" i="1"/>
  <c r="BC289" i="1"/>
  <c r="BD289" i="1"/>
  <c r="BE289" i="1"/>
  <c r="BF289" i="1" s="1"/>
  <c r="BH289" i="1"/>
  <c r="BK289" i="1" s="1"/>
  <c r="BI289" i="1"/>
  <c r="BJ289" i="1"/>
  <c r="BN289" i="1"/>
  <c r="BO289" i="1"/>
  <c r="BP289" i="1"/>
  <c r="BQ289" i="1"/>
  <c r="BR289" i="1" s="1"/>
  <c r="BT289" i="1"/>
  <c r="BU289" i="1"/>
  <c r="BV289" i="1"/>
  <c r="BW289" i="1"/>
  <c r="BX289" i="1" s="1"/>
  <c r="BZ289" i="1"/>
  <c r="CA289" i="1"/>
  <c r="CB289" i="1"/>
  <c r="CC289" i="1"/>
  <c r="CD289" i="1" s="1"/>
  <c r="CG289" i="1"/>
  <c r="CI289" i="1"/>
  <c r="CG288" i="1"/>
  <c r="CC288" i="1"/>
  <c r="CB288" i="1"/>
  <c r="CA288" i="1"/>
  <c r="BZ288" i="1"/>
  <c r="BW288" i="1"/>
  <c r="BV288" i="1"/>
  <c r="BU288" i="1"/>
  <c r="BT288" i="1"/>
  <c r="BQ288" i="1"/>
  <c r="BP288" i="1"/>
  <c r="BO288" i="1"/>
  <c r="BN288" i="1"/>
  <c r="BJ288" i="1"/>
  <c r="BI288" i="1"/>
  <c r="BH288" i="1"/>
  <c r="BK288" i="1" s="1"/>
  <c r="BL288" i="1" s="1"/>
  <c r="BE288" i="1"/>
  <c r="AV288" i="1"/>
  <c r="K288" i="1"/>
  <c r="M288" i="1"/>
  <c r="T288" i="1"/>
  <c r="X288" i="1"/>
  <c r="Y288" i="1"/>
  <c r="AA288" i="1"/>
  <c r="AD288" i="1"/>
  <c r="AF288" i="1"/>
  <c r="AJ288" i="1"/>
  <c r="AK288" i="1"/>
  <c r="AM288" i="1"/>
  <c r="AP288" i="1"/>
  <c r="AQ288" i="1"/>
  <c r="AR288" i="1"/>
  <c r="AS288" i="1"/>
  <c r="AT288" i="1" s="1"/>
  <c r="AW288" i="1"/>
  <c r="AX288" i="1"/>
  <c r="AY288" i="1"/>
  <c r="AZ288" i="1" s="1"/>
  <c r="BB288" i="1"/>
  <c r="BC288" i="1"/>
  <c r="BD288" i="1"/>
  <c r="N288" i="1"/>
  <c r="O288" i="1" s="1"/>
  <c r="P288" i="1"/>
  <c r="R288" i="1"/>
  <c r="S288" i="1"/>
  <c r="U288" i="1"/>
  <c r="V288" i="1" s="1"/>
  <c r="Z288" i="1"/>
  <c r="AG288" i="1"/>
  <c r="AH288" i="1" s="1"/>
  <c r="AL288" i="1"/>
  <c r="CI288" i="1"/>
  <c r="AE288" i="1"/>
  <c r="M287" i="1"/>
  <c r="BU287" i="1"/>
  <c r="BT287" i="1"/>
  <c r="BQ287" i="1"/>
  <c r="BP287" i="1"/>
  <c r="BO287" i="1"/>
  <c r="BN287" i="1"/>
  <c r="BJ287" i="1"/>
  <c r="BI287" i="1"/>
  <c r="BH287" i="1"/>
  <c r="BK287" i="1" s="1"/>
  <c r="BL287" i="1" s="1"/>
  <c r="BE287" i="1"/>
  <c r="BD287" i="1"/>
  <c r="BC287" i="1"/>
  <c r="BB287" i="1"/>
  <c r="AY287" i="1"/>
  <c r="AX287" i="1"/>
  <c r="AW287" i="1"/>
  <c r="AV287" i="1"/>
  <c r="AS287" i="1"/>
  <c r="AR287" i="1"/>
  <c r="AQ287" i="1"/>
  <c r="X287" i="1"/>
  <c r="U287" i="1"/>
  <c r="T287" i="1"/>
  <c r="S287" i="1"/>
  <c r="BV287" i="1"/>
  <c r="K287" i="1"/>
  <c r="CI287" i="1"/>
  <c r="CG287" i="1"/>
  <c r="CJ287" i="1" s="1"/>
  <c r="CC287" i="1"/>
  <c r="CB287" i="1"/>
  <c r="CA287" i="1"/>
  <c r="BZ287" i="1"/>
  <c r="BW287" i="1"/>
  <c r="BX287" i="1" s="1"/>
  <c r="AP287" i="1"/>
  <c r="AM287" i="1"/>
  <c r="AL287" i="1"/>
  <c r="AK287" i="1"/>
  <c r="AJ287" i="1"/>
  <c r="AG287" i="1"/>
  <c r="AF287" i="1"/>
  <c r="AE287" i="1"/>
  <c r="AD287" i="1"/>
  <c r="AA287" i="1"/>
  <c r="Z287" i="1"/>
  <c r="Y287" i="1"/>
  <c r="N287" i="1"/>
  <c r="O287" i="1" s="1"/>
  <c r="P287" i="1"/>
  <c r="R287" i="1"/>
  <c r="R286" i="1"/>
  <c r="S286" i="1"/>
  <c r="T286" i="1"/>
  <c r="U286" i="1"/>
  <c r="V286" i="1" s="1"/>
  <c r="X286" i="1"/>
  <c r="Y286" i="1"/>
  <c r="Z286" i="1"/>
  <c r="AA286" i="1"/>
  <c r="AB286" i="1" s="1"/>
  <c r="AD286" i="1"/>
  <c r="AE286" i="1"/>
  <c r="AF286" i="1"/>
  <c r="AG286" i="1"/>
  <c r="AH286" i="1" s="1"/>
  <c r="AK286" i="1"/>
  <c r="AL286" i="1"/>
  <c r="AM286" i="1"/>
  <c r="AN286" i="1" s="1"/>
  <c r="AP286" i="1"/>
  <c r="AQ286" i="1"/>
  <c r="AR286" i="1"/>
  <c r="AS286" i="1"/>
  <c r="AT286" i="1" s="1"/>
  <c r="AV286" i="1"/>
  <c r="AW286" i="1"/>
  <c r="AX286" i="1"/>
  <c r="AY286" i="1"/>
  <c r="AZ286" i="1" s="1"/>
  <c r="BB286" i="1"/>
  <c r="BC286" i="1"/>
  <c r="BD286" i="1"/>
  <c r="BE286" i="1"/>
  <c r="BF286" i="1" s="1"/>
  <c r="BH286" i="1"/>
  <c r="BK286" i="1" s="1"/>
  <c r="BI286" i="1"/>
  <c r="BJ286" i="1"/>
  <c r="BN286" i="1"/>
  <c r="BO286" i="1"/>
  <c r="BP286" i="1"/>
  <c r="BQ286" i="1"/>
  <c r="BR286" i="1" s="1"/>
  <c r="BT286" i="1"/>
  <c r="BU286" i="1"/>
  <c r="BV286" i="1"/>
  <c r="BW286" i="1"/>
  <c r="BX286" i="1" s="1"/>
  <c r="BZ286" i="1"/>
  <c r="CA286" i="1"/>
  <c r="CB286" i="1"/>
  <c r="CC286" i="1"/>
  <c r="CD286" i="1" s="1"/>
  <c r="CG286" i="1"/>
  <c r="CI286" i="1"/>
  <c r="N286" i="1"/>
  <c r="M286" i="1"/>
  <c r="K286" i="1"/>
  <c r="P286" i="1"/>
  <c r="AJ286" i="1"/>
  <c r="AW285" i="1"/>
  <c r="AV285" i="1"/>
  <c r="AS285" i="1"/>
  <c r="AR285" i="1"/>
  <c r="AQ285" i="1"/>
  <c r="AP285" i="1"/>
  <c r="AM285" i="1"/>
  <c r="AL285" i="1"/>
  <c r="AK285" i="1"/>
  <c r="AJ285" i="1"/>
  <c r="AG285" i="1"/>
  <c r="AF285" i="1"/>
  <c r="AE285" i="1"/>
  <c r="AD285" i="1"/>
  <c r="AA285" i="1"/>
  <c r="Z285" i="1"/>
  <c r="Y285" i="1"/>
  <c r="X285" i="1"/>
  <c r="U285" i="1"/>
  <c r="T285" i="1"/>
  <c r="S285" i="1"/>
  <c r="R285" i="1"/>
  <c r="P285" i="1"/>
  <c r="N285" i="1"/>
  <c r="M285" i="1"/>
  <c r="K285" i="1"/>
  <c r="BV285" i="1"/>
  <c r="CB285" i="1"/>
  <c r="CC285" i="1"/>
  <c r="CD285" i="1" s="1"/>
  <c r="CG285" i="1"/>
  <c r="CI285" i="1"/>
  <c r="CA285" i="1"/>
  <c r="BZ285" i="1"/>
  <c r="BW285" i="1"/>
  <c r="BX285" i="1" s="1"/>
  <c r="BU285" i="1"/>
  <c r="BT285" i="1"/>
  <c r="BQ285" i="1"/>
  <c r="BP285" i="1"/>
  <c r="BO285" i="1"/>
  <c r="BN285" i="1"/>
  <c r="BJ285" i="1"/>
  <c r="BI285" i="1"/>
  <c r="BH285" i="1"/>
  <c r="BK285" i="1" s="1"/>
  <c r="BL285" i="1" s="1"/>
  <c r="BE285" i="1"/>
  <c r="BD285" i="1"/>
  <c r="BC285" i="1"/>
  <c r="BB285" i="1"/>
  <c r="AY285" i="1"/>
  <c r="AX285" i="1"/>
  <c r="CB284" i="1"/>
  <c r="CG284" i="1"/>
  <c r="CC284" i="1"/>
  <c r="CD284" i="1" s="1"/>
  <c r="CA284" i="1"/>
  <c r="BW284" i="1"/>
  <c r="CI284" i="1"/>
  <c r="BI284" i="1"/>
  <c r="BV284" i="1"/>
  <c r="BQ284" i="1"/>
  <c r="BP284" i="1"/>
  <c r="BN284" i="1"/>
  <c r="BJ284" i="1"/>
  <c r="BD284" i="1"/>
  <c r="BO284" i="1"/>
  <c r="AX284" i="1"/>
  <c r="AQ284" i="1"/>
  <c r="AK284" i="1"/>
  <c r="AP284" i="1"/>
  <c r="AF284" i="1"/>
  <c r="Z284" i="1"/>
  <c r="S284" i="1"/>
  <c r="P284" i="1"/>
  <c r="M284" i="1"/>
  <c r="BT284" i="1"/>
  <c r="K284" i="1"/>
  <c r="N284" i="1"/>
  <c r="O284" i="1" s="1"/>
  <c r="T284" i="1"/>
  <c r="Y284" i="1"/>
  <c r="AE284" i="1"/>
  <c r="AL284" i="1"/>
  <c r="AS284" i="1"/>
  <c r="AV284" i="1"/>
  <c r="AY284" i="1"/>
  <c r="AZ284" i="1" s="1"/>
  <c r="BC284" i="1"/>
  <c r="BZ284" i="1"/>
  <c r="BU284" i="1"/>
  <c r="BH284" i="1"/>
  <c r="BK284" i="1" s="1"/>
  <c r="BL284" i="1" s="1"/>
  <c r="R284" i="1"/>
  <c r="U284" i="1"/>
  <c r="V284" i="1" s="1"/>
  <c r="X284" i="1"/>
  <c r="AA284" i="1"/>
  <c r="AB284" i="1" s="1"/>
  <c r="AD284" i="1"/>
  <c r="BB284" i="1"/>
  <c r="AG284" i="1"/>
  <c r="AH284" i="1" s="1"/>
  <c r="AJ284" i="1"/>
  <c r="AM284" i="1"/>
  <c r="AN284" i="1" s="1"/>
  <c r="AR284" i="1"/>
  <c r="BE284" i="1"/>
  <c r="BF284" i="1" s="1"/>
  <c r="AW284" i="1"/>
  <c r="BW283" i="1"/>
  <c r="K283" i="1"/>
  <c r="M283" i="1"/>
  <c r="S283" i="1"/>
  <c r="U283" i="1"/>
  <c r="Y283" i="1"/>
  <c r="AA283" i="1"/>
  <c r="AD283" i="1"/>
  <c r="AF283" i="1"/>
  <c r="AJ283" i="1"/>
  <c r="AK283" i="1"/>
  <c r="AL283" i="1"/>
  <c r="AM283" i="1"/>
  <c r="AN283" i="1" s="1"/>
  <c r="AQ283" i="1"/>
  <c r="AS283" i="1"/>
  <c r="AW283" i="1"/>
  <c r="AY283" i="1"/>
  <c r="BC283" i="1"/>
  <c r="BE283" i="1"/>
  <c r="BJ283" i="1"/>
  <c r="BO283" i="1"/>
  <c r="BQ283" i="1"/>
  <c r="BU283" i="1"/>
  <c r="CI283" i="1"/>
  <c r="CB283" i="1"/>
  <c r="N283" i="1"/>
  <c r="O283" i="1" s="1"/>
  <c r="P283" i="1"/>
  <c r="R283" i="1"/>
  <c r="T283" i="1"/>
  <c r="X283" i="1"/>
  <c r="Z283" i="1"/>
  <c r="BI283" i="1"/>
  <c r="AE283" i="1"/>
  <c r="AP283" i="1"/>
  <c r="AR283" i="1"/>
  <c r="AV283" i="1"/>
  <c r="AX283" i="1"/>
  <c r="BB283" i="1"/>
  <c r="BD283" i="1"/>
  <c r="BH283" i="1"/>
  <c r="BK283" i="1" s="1"/>
  <c r="BL283" i="1" s="1"/>
  <c r="BN283" i="1"/>
  <c r="BP283" i="1"/>
  <c r="BT283" i="1"/>
  <c r="BV283" i="1"/>
  <c r="BZ283" i="1"/>
  <c r="CA283" i="1"/>
  <c r="CC283" i="1"/>
  <c r="CD283" i="1" s="1"/>
  <c r="CG283" i="1"/>
  <c r="CJ283" i="1" s="1"/>
  <c r="AG283" i="1"/>
  <c r="AH283" i="1" s="1"/>
  <c r="Y282" i="1"/>
  <c r="CI282" i="1"/>
  <c r="AD282" i="1"/>
  <c r="CG282" i="1"/>
  <c r="CJ282" i="1" s="1"/>
  <c r="CC282" i="1"/>
  <c r="CB282" i="1"/>
  <c r="CA282" i="1"/>
  <c r="BZ282" i="1"/>
  <c r="BW282" i="1"/>
  <c r="BV282" i="1"/>
  <c r="BU282" i="1"/>
  <c r="BT282" i="1"/>
  <c r="BQ282" i="1"/>
  <c r="BJ282" i="1"/>
  <c r="BP282" i="1"/>
  <c r="BO282" i="1"/>
  <c r="BI282" i="1"/>
  <c r="BH282" i="1"/>
  <c r="BK282" i="1" s="1"/>
  <c r="BL282" i="1" s="1"/>
  <c r="BE282" i="1"/>
  <c r="BD282" i="1"/>
  <c r="BC282" i="1"/>
  <c r="AY282" i="1"/>
  <c r="AX282" i="1"/>
  <c r="AW282" i="1"/>
  <c r="AV282" i="1"/>
  <c r="AS282" i="1"/>
  <c r="AR282" i="1"/>
  <c r="AQ282" i="1"/>
  <c r="AP282" i="1"/>
  <c r="AM282" i="1"/>
  <c r="AL282" i="1"/>
  <c r="BB282" i="1"/>
  <c r="AK282" i="1"/>
  <c r="AJ282" i="1"/>
  <c r="AG282" i="1"/>
  <c r="AF282" i="1"/>
  <c r="AE282" i="1"/>
  <c r="AA282" i="1"/>
  <c r="Z282" i="1"/>
  <c r="K282" i="1"/>
  <c r="M282" i="1"/>
  <c r="N282" i="1"/>
  <c r="O282" i="1" s="1"/>
  <c r="P282" i="1"/>
  <c r="R282" i="1"/>
  <c r="S282" i="1"/>
  <c r="T282" i="1"/>
  <c r="U282" i="1"/>
  <c r="V282" i="1" s="1"/>
  <c r="X282" i="1"/>
  <c r="BN282" i="1"/>
  <c r="CG281" i="1"/>
  <c r="CC281" i="1"/>
  <c r="AX281" i="1"/>
  <c r="AY281" i="1"/>
  <c r="AZ281" i="1" s="1"/>
  <c r="BB281" i="1"/>
  <c r="CI281" i="1"/>
  <c r="K281" i="1"/>
  <c r="M281" i="1"/>
  <c r="S281" i="1"/>
  <c r="U281" i="1"/>
  <c r="Y281" i="1"/>
  <c r="AA281" i="1"/>
  <c r="AE281" i="1"/>
  <c r="AL281" i="1"/>
  <c r="BC281" i="1"/>
  <c r="BD281" i="1"/>
  <c r="BE281" i="1"/>
  <c r="BF281" i="1" s="1"/>
  <c r="BH281" i="1"/>
  <c r="BK281" i="1" s="1"/>
  <c r="BI281" i="1"/>
  <c r="BJ281" i="1"/>
  <c r="BN281" i="1"/>
  <c r="BO281" i="1"/>
  <c r="BP281" i="1"/>
  <c r="BQ281" i="1"/>
  <c r="BR281" i="1" s="1"/>
  <c r="BT281" i="1"/>
  <c r="BU281" i="1"/>
  <c r="BV281" i="1"/>
  <c r="BW281" i="1"/>
  <c r="BX281" i="1" s="1"/>
  <c r="BZ281" i="1"/>
  <c r="CA281" i="1"/>
  <c r="CB281" i="1"/>
  <c r="N281" i="1"/>
  <c r="O281" i="1" s="1"/>
  <c r="P281" i="1"/>
  <c r="R281" i="1"/>
  <c r="T281" i="1"/>
  <c r="X281" i="1"/>
  <c r="Z281" i="1"/>
  <c r="AD281" i="1"/>
  <c r="AF281" i="1"/>
  <c r="AG281" i="1"/>
  <c r="AH281" i="1" s="1"/>
  <c r="AJ281" i="1"/>
  <c r="AK281" i="1"/>
  <c r="AM281" i="1"/>
  <c r="AN281" i="1" s="1"/>
  <c r="AP281" i="1"/>
  <c r="AQ281" i="1"/>
  <c r="AR281" i="1"/>
  <c r="AS281" i="1"/>
  <c r="AT281" i="1" s="1"/>
  <c r="AV281" i="1"/>
  <c r="AW281" i="1"/>
  <c r="K280" i="1"/>
  <c r="AS280" i="1"/>
  <c r="AR280" i="1"/>
  <c r="AQ280" i="1"/>
  <c r="AP280" i="1"/>
  <c r="AM280" i="1"/>
  <c r="AL280" i="1"/>
  <c r="M280" i="1"/>
  <c r="AK280" i="1"/>
  <c r="AJ280" i="1"/>
  <c r="BQ280" i="1"/>
  <c r="AG280" i="1"/>
  <c r="AF280" i="1"/>
  <c r="AE280" i="1"/>
  <c r="AD280" i="1"/>
  <c r="AA280" i="1"/>
  <c r="Z280" i="1"/>
  <c r="BT280" i="1"/>
  <c r="BU280" i="1"/>
  <c r="BV280" i="1"/>
  <c r="N280" i="1"/>
  <c r="O280" i="1" s="1"/>
  <c r="P280" i="1"/>
  <c r="R280" i="1"/>
  <c r="S280" i="1"/>
  <c r="T280" i="1"/>
  <c r="U280" i="1"/>
  <c r="V280" i="1" s="1"/>
  <c r="X280" i="1"/>
  <c r="Y280" i="1"/>
  <c r="BW280" i="1"/>
  <c r="BX280" i="1" s="1"/>
  <c r="CG280" i="1"/>
  <c r="CI280" i="1" s="1"/>
  <c r="CJ280" i="1" s="1"/>
  <c r="BO280" i="1"/>
  <c r="BN280" i="1"/>
  <c r="BJ280" i="1"/>
  <c r="BP280" i="1"/>
  <c r="CC280" i="1"/>
  <c r="CB280" i="1"/>
  <c r="CA280" i="1"/>
  <c r="BZ280" i="1"/>
  <c r="BI280" i="1"/>
  <c r="BH280" i="1"/>
  <c r="BK280" i="1" s="1"/>
  <c r="BL280" i="1" s="1"/>
  <c r="BE280" i="1"/>
  <c r="BD280" i="1"/>
  <c r="BC280" i="1"/>
  <c r="BB280" i="1"/>
  <c r="AY280" i="1"/>
  <c r="AX280" i="1"/>
  <c r="AW280" i="1"/>
  <c r="AV280" i="1"/>
  <c r="AY279" i="1"/>
  <c r="BB279" i="1"/>
  <c r="BC279" i="1"/>
  <c r="BD279" i="1"/>
  <c r="BE279" i="1"/>
  <c r="BF279" i="1" s="1"/>
  <c r="BI279" i="1"/>
  <c r="BJ279" i="1"/>
  <c r="BN279" i="1"/>
  <c r="BO279" i="1"/>
  <c r="BP279" i="1"/>
  <c r="BQ279" i="1"/>
  <c r="BR279" i="1" s="1"/>
  <c r="BT279" i="1"/>
  <c r="BU279" i="1"/>
  <c r="BV279" i="1"/>
  <c r="BW279" i="1"/>
  <c r="BX279" i="1" s="1"/>
  <c r="BZ279" i="1"/>
  <c r="CA279" i="1"/>
  <c r="CB279" i="1"/>
  <c r="CC279" i="1"/>
  <c r="CD279" i="1" s="1"/>
  <c r="CG279" i="1"/>
  <c r="CI279" i="1"/>
  <c r="N279" i="1"/>
  <c r="M279" i="1"/>
  <c r="K279" i="1"/>
  <c r="AK279" i="1"/>
  <c r="BH279" i="1"/>
  <c r="BK279" i="1" s="1"/>
  <c r="BL279" i="1" s="1"/>
  <c r="AX279" i="1"/>
  <c r="AW279" i="1"/>
  <c r="AV279" i="1"/>
  <c r="AS279" i="1"/>
  <c r="AR279" i="1"/>
  <c r="AQ279" i="1"/>
  <c r="AP279" i="1"/>
  <c r="AM279" i="1"/>
  <c r="AL279" i="1"/>
  <c r="AJ279" i="1"/>
  <c r="AG279" i="1"/>
  <c r="AF279" i="1"/>
  <c r="AE279" i="1"/>
  <c r="AD279" i="1"/>
  <c r="AA279" i="1"/>
  <c r="Z279" i="1"/>
  <c r="Y279" i="1"/>
  <c r="X279" i="1"/>
  <c r="U279" i="1"/>
  <c r="T279" i="1"/>
  <c r="S279" i="1"/>
  <c r="R279" i="1"/>
  <c r="P279" i="1"/>
  <c r="BE278" i="1"/>
  <c r="CI278" i="1"/>
  <c r="CG278" i="1"/>
  <c r="CJ278" i="1" s="1"/>
  <c r="BB278" i="1"/>
  <c r="BC278" i="1"/>
  <c r="BD278" i="1"/>
  <c r="BP278" i="1"/>
  <c r="BH278" i="1"/>
  <c r="BK278" i="1" s="1"/>
  <c r="BI278" i="1"/>
  <c r="BJ278" i="1"/>
  <c r="BN278" i="1"/>
  <c r="BO278" i="1"/>
  <c r="AS278" i="1"/>
  <c r="BQ278" i="1"/>
  <c r="BR278" i="1" s="1"/>
  <c r="BT278" i="1"/>
  <c r="BU278" i="1"/>
  <c r="BV278" i="1"/>
  <c r="BW278" i="1"/>
  <c r="BX278" i="1" s="1"/>
  <c r="BZ278" i="1"/>
  <c r="CA278" i="1"/>
  <c r="CB278" i="1"/>
  <c r="CC278" i="1"/>
  <c r="CD278" i="1" s="1"/>
  <c r="M278" i="1"/>
  <c r="S278" i="1"/>
  <c r="U278" i="1"/>
  <c r="Y278" i="1"/>
  <c r="AA278" i="1"/>
  <c r="K278" i="1"/>
  <c r="AE278" i="1"/>
  <c r="AG278" i="1"/>
  <c r="AK278" i="1"/>
  <c r="AP278" i="1"/>
  <c r="AM278" i="1"/>
  <c r="AQ278" i="1"/>
  <c r="AR278" i="1"/>
  <c r="AV278" i="1"/>
  <c r="AW278" i="1"/>
  <c r="P278" i="1"/>
  <c r="R278" i="1"/>
  <c r="T278" i="1"/>
  <c r="X278" i="1"/>
  <c r="Z278" i="1"/>
  <c r="AX278" i="1"/>
  <c r="AF278" i="1"/>
  <c r="N278" i="1"/>
  <c r="O278" i="1" s="1"/>
  <c r="AJ278" i="1"/>
  <c r="AL278" i="1"/>
  <c r="AY278" i="1"/>
  <c r="AZ278" i="1" s="1"/>
  <c r="AD278" i="1"/>
  <c r="AY277" i="1"/>
  <c r="BB277" i="1"/>
  <c r="BC277" i="1"/>
  <c r="BD277" i="1"/>
  <c r="BE277" i="1"/>
  <c r="BF277" i="1" s="1"/>
  <c r="BH277" i="1"/>
  <c r="BK277" i="1" s="1"/>
  <c r="BI277" i="1"/>
  <c r="BJ277" i="1"/>
  <c r="BN277" i="1"/>
  <c r="BO277" i="1"/>
  <c r="BP277" i="1"/>
  <c r="BQ277" i="1"/>
  <c r="BR277" i="1" s="1"/>
  <c r="BT277" i="1"/>
  <c r="BU277" i="1"/>
  <c r="BV277" i="1"/>
  <c r="BW277" i="1"/>
  <c r="BX277" i="1" s="1"/>
  <c r="BZ277" i="1"/>
  <c r="CA277" i="1"/>
  <c r="CB277" i="1"/>
  <c r="CC277" i="1"/>
  <c r="CD277" i="1" s="1"/>
  <c r="M277" i="1"/>
  <c r="CI277" i="1"/>
  <c r="AF277" i="1"/>
  <c r="AD277" i="1"/>
  <c r="K277" i="1"/>
  <c r="CG277" i="1"/>
  <c r="CJ277" i="1" s="1"/>
  <c r="P277" i="1"/>
  <c r="R277" i="1"/>
  <c r="S277" i="1"/>
  <c r="T277" i="1"/>
  <c r="U277" i="1"/>
  <c r="V277" i="1" s="1"/>
  <c r="X277" i="1"/>
  <c r="Y277" i="1"/>
  <c r="Z277" i="1"/>
  <c r="AA277" i="1"/>
  <c r="AB277" i="1" s="1"/>
  <c r="AE277" i="1"/>
  <c r="AG277" i="1"/>
  <c r="AH277" i="1" s="1"/>
  <c r="AJ277" i="1"/>
  <c r="AK277" i="1"/>
  <c r="AL277" i="1"/>
  <c r="AM277" i="1"/>
  <c r="AN277" i="1" s="1"/>
  <c r="AP277" i="1"/>
  <c r="AQ277" i="1"/>
  <c r="AR277" i="1"/>
  <c r="AS277" i="1"/>
  <c r="AT277" i="1" s="1"/>
  <c r="AV277" i="1"/>
  <c r="AW277" i="1"/>
  <c r="AX277" i="1"/>
  <c r="N277" i="1"/>
  <c r="O277" i="1" s="1"/>
  <c r="AY276" i="1"/>
  <c r="AX276" i="1"/>
  <c r="AW276" i="1"/>
  <c r="AV276" i="1"/>
  <c r="AS276" i="1"/>
  <c r="AR276" i="1"/>
  <c r="AQ276" i="1"/>
  <c r="M276" i="1"/>
  <c r="N276" i="1"/>
  <c r="O276" i="1" s="1"/>
  <c r="P276" i="1"/>
  <c r="R276" i="1"/>
  <c r="S276" i="1"/>
  <c r="AP276" i="1"/>
  <c r="AD276" i="1"/>
  <c r="Y276" i="1"/>
  <c r="X276" i="1"/>
  <c r="U276" i="1"/>
  <c r="CI276" i="1"/>
  <c r="CG276" i="1"/>
  <c r="CJ276" i="1" s="1"/>
  <c r="CC276" i="1"/>
  <c r="CB276" i="1"/>
  <c r="CA276" i="1"/>
  <c r="BZ276" i="1"/>
  <c r="BW276" i="1"/>
  <c r="BV276" i="1"/>
  <c r="BU276" i="1"/>
  <c r="AM276" i="1"/>
  <c r="BT276" i="1"/>
  <c r="Z276" i="1"/>
  <c r="BQ276" i="1"/>
  <c r="AL276" i="1"/>
  <c r="BP276" i="1"/>
  <c r="AK276" i="1"/>
  <c r="AJ276" i="1"/>
  <c r="AG276" i="1"/>
  <c r="AF276" i="1"/>
  <c r="AE276" i="1"/>
  <c r="AA276" i="1"/>
  <c r="AB276" i="1" s="1"/>
  <c r="BO276" i="1"/>
  <c r="BN276" i="1"/>
  <c r="BJ276" i="1"/>
  <c r="BI276" i="1"/>
  <c r="BH276" i="1"/>
  <c r="BK276" i="1" s="1"/>
  <c r="BL276" i="1" s="1"/>
  <c r="BE276" i="1"/>
  <c r="BD276" i="1"/>
  <c r="BC276" i="1"/>
  <c r="T276" i="1"/>
  <c r="BB276" i="1"/>
  <c r="K276" i="1"/>
  <c r="CG275" i="1"/>
  <c r="CC275" i="1"/>
  <c r="CA275" i="1"/>
  <c r="BW275" i="1"/>
  <c r="BU275" i="1"/>
  <c r="BO275" i="1"/>
  <c r="BH275" i="1"/>
  <c r="BK275" i="1" s="1"/>
  <c r="BD275" i="1"/>
  <c r="BB275" i="1"/>
  <c r="AY275" i="1"/>
  <c r="AV275" i="1"/>
  <c r="AR275" i="1"/>
  <c r="AP275" i="1"/>
  <c r="AL275" i="1"/>
  <c r="AK275" i="1"/>
  <c r="AG275" i="1"/>
  <c r="BQ275" i="1"/>
  <c r="Y275" i="1"/>
  <c r="S275" i="1"/>
  <c r="N275" i="1"/>
  <c r="BP275" i="1"/>
  <c r="CI275" i="1"/>
  <c r="CB275" i="1"/>
  <c r="BZ275" i="1"/>
  <c r="BV275" i="1"/>
  <c r="BT275" i="1"/>
  <c r="BE275" i="1"/>
  <c r="BF275" i="1" s="1"/>
  <c r="BI275" i="1"/>
  <c r="BJ275" i="1"/>
  <c r="AW275" i="1"/>
  <c r="AX275" i="1"/>
  <c r="BC275" i="1"/>
  <c r="K275" i="1"/>
  <c r="T275" i="1"/>
  <c r="X275" i="1"/>
  <c r="AA275" i="1"/>
  <c r="AD275" i="1"/>
  <c r="AE275" i="1"/>
  <c r="AF275" i="1"/>
  <c r="BN275" i="1"/>
  <c r="AJ275" i="1"/>
  <c r="AM275" i="1"/>
  <c r="AN275" i="1" s="1"/>
  <c r="U275" i="1"/>
  <c r="V275" i="1" s="1"/>
  <c r="AQ275" i="1"/>
  <c r="AS275" i="1"/>
  <c r="AT275" i="1" s="1"/>
  <c r="Z275" i="1"/>
  <c r="R275" i="1"/>
  <c r="P275" i="1"/>
  <c r="M275" i="1"/>
  <c r="CA274" i="1"/>
  <c r="CB274" i="1"/>
  <c r="CC274" i="1"/>
  <c r="CD274" i="1" s="1"/>
  <c r="CG274" i="1"/>
  <c r="CI274" i="1"/>
  <c r="K274" i="1"/>
  <c r="N274" i="1"/>
  <c r="S274" i="1"/>
  <c r="Y274" i="1"/>
  <c r="AF274" i="1"/>
  <c r="AL274" i="1"/>
  <c r="AQ274" i="1"/>
  <c r="P274" i="1"/>
  <c r="T274" i="1"/>
  <c r="X274" i="1"/>
  <c r="Z274" i="1"/>
  <c r="AD274" i="1"/>
  <c r="AK274" i="1"/>
  <c r="AP274" i="1"/>
  <c r="AS274" i="1"/>
  <c r="AV274" i="1"/>
  <c r="AX274" i="1"/>
  <c r="BO274" i="1"/>
  <c r="BP274" i="1"/>
  <c r="BQ274" i="1"/>
  <c r="BR274" i="1" s="1"/>
  <c r="BT274" i="1"/>
  <c r="BU274" i="1"/>
  <c r="BV274" i="1"/>
  <c r="BW274" i="1"/>
  <c r="BX274" i="1" s="1"/>
  <c r="BZ274" i="1"/>
  <c r="BN274" i="1"/>
  <c r="BJ274" i="1"/>
  <c r="BI274" i="1"/>
  <c r="BH274" i="1"/>
  <c r="BK274" i="1" s="1"/>
  <c r="BL274" i="1" s="1"/>
  <c r="BE274" i="1"/>
  <c r="BD274" i="1"/>
  <c r="BC274" i="1"/>
  <c r="BB274" i="1"/>
  <c r="AY274" i="1"/>
  <c r="AZ274" i="1" s="1"/>
  <c r="AW274" i="1"/>
  <c r="AR274" i="1"/>
  <c r="AM274" i="1"/>
  <c r="AN274" i="1" s="1"/>
  <c r="AJ274" i="1"/>
  <c r="AG274" i="1"/>
  <c r="AH274" i="1" s="1"/>
  <c r="AE274" i="1"/>
  <c r="AA274" i="1"/>
  <c r="AB274" i="1" s="1"/>
  <c r="U274" i="1"/>
  <c r="V274" i="1" s="1"/>
  <c r="R274" i="1"/>
  <c r="M274" i="1"/>
  <c r="R273" i="1"/>
  <c r="AR273" i="1"/>
  <c r="AQ273" i="1"/>
  <c r="AL273" i="1"/>
  <c r="AJ273" i="1"/>
  <c r="AF273" i="1"/>
  <c r="AD273" i="1"/>
  <c r="AA273" i="1"/>
  <c r="Y273" i="1"/>
  <c r="T273" i="1"/>
  <c r="S273" i="1"/>
  <c r="N273" i="1"/>
  <c r="AV273" i="1"/>
  <c r="BP273" i="1"/>
  <c r="BN273" i="1"/>
  <c r="BJ273" i="1"/>
  <c r="BH273" i="1"/>
  <c r="BK273" i="1" s="1"/>
  <c r="BL273" i="1" s="1"/>
  <c r="CG273" i="1"/>
  <c r="CC273" i="1"/>
  <c r="CB273" i="1"/>
  <c r="CA273" i="1"/>
  <c r="BZ273" i="1"/>
  <c r="BW273" i="1"/>
  <c r="BV273" i="1"/>
  <c r="BU273" i="1"/>
  <c r="BT273" i="1"/>
  <c r="BQ273" i="1"/>
  <c r="BR273" i="1" s="1"/>
  <c r="BO273" i="1"/>
  <c r="BI273" i="1"/>
  <c r="BE273" i="1"/>
  <c r="BC273" i="1"/>
  <c r="AY273" i="1"/>
  <c r="AW273" i="1"/>
  <c r="AS273" i="1"/>
  <c r="AT273" i="1" s="1"/>
  <c r="AP273" i="1"/>
  <c r="AM273" i="1"/>
  <c r="AN273" i="1" s="1"/>
  <c r="AK273" i="1"/>
  <c r="AG273" i="1"/>
  <c r="AH273" i="1" s="1"/>
  <c r="AE273" i="1"/>
  <c r="Z273" i="1"/>
  <c r="X273" i="1"/>
  <c r="U273" i="1"/>
  <c r="V273" i="1" s="1"/>
  <c r="CI273" i="1"/>
  <c r="P273" i="1"/>
  <c r="M273" i="1"/>
  <c r="BD273" i="1"/>
  <c r="K273" i="1"/>
  <c r="BB273" i="1"/>
  <c r="AX273" i="1"/>
  <c r="AS272" i="1"/>
  <c r="AQ272" i="1"/>
  <c r="AM272" i="1"/>
  <c r="AK272" i="1"/>
  <c r="AF272" i="1"/>
  <c r="AE272" i="1"/>
  <c r="AA272" i="1"/>
  <c r="Y272" i="1"/>
  <c r="T272" i="1"/>
  <c r="R272" i="1"/>
  <c r="P272" i="1"/>
  <c r="N272" i="1"/>
  <c r="AP272" i="1"/>
  <c r="AG272" i="1"/>
  <c r="AH272" i="1" s="1"/>
  <c r="CI272" i="1"/>
  <c r="CG272" i="1"/>
  <c r="CJ272" i="1" s="1"/>
  <c r="CC272" i="1"/>
  <c r="CB272" i="1"/>
  <c r="CA272" i="1"/>
  <c r="BZ272" i="1"/>
  <c r="BW272" i="1"/>
  <c r="BV272" i="1"/>
  <c r="BU272" i="1"/>
  <c r="BT272" i="1"/>
  <c r="BQ272" i="1"/>
  <c r="BP272" i="1"/>
  <c r="BO272" i="1"/>
  <c r="BN272" i="1"/>
  <c r="BJ272" i="1"/>
  <c r="BI272" i="1"/>
  <c r="BH272" i="1"/>
  <c r="BK272" i="1" s="1"/>
  <c r="BL272" i="1" s="1"/>
  <c r="BE272" i="1"/>
  <c r="BD272" i="1"/>
  <c r="BC272" i="1"/>
  <c r="BB272" i="1"/>
  <c r="AX272" i="1"/>
  <c r="AV272" i="1"/>
  <c r="AR272" i="1"/>
  <c r="AL272" i="1"/>
  <c r="AJ272" i="1"/>
  <c r="AD272" i="1"/>
  <c r="Z272" i="1"/>
  <c r="X272" i="1"/>
  <c r="U272" i="1"/>
  <c r="V272" i="1" s="1"/>
  <c r="S272" i="1"/>
  <c r="M272" i="1"/>
  <c r="K272" i="1"/>
  <c r="AY272" i="1"/>
  <c r="AZ272" i="1" s="1"/>
  <c r="AW272" i="1"/>
  <c r="AR271" i="1"/>
  <c r="AS271" i="1"/>
  <c r="AT271" i="1" s="1"/>
  <c r="BD271" i="1"/>
  <c r="K271" i="1"/>
  <c r="M271" i="1"/>
  <c r="AX271" i="1"/>
  <c r="Y271" i="1"/>
  <c r="BZ271" i="1"/>
  <c r="BW271" i="1"/>
  <c r="BV271" i="1"/>
  <c r="AV271" i="1"/>
  <c r="AW271" i="1"/>
  <c r="CI271" i="1"/>
  <c r="CG271" i="1"/>
  <c r="CJ271" i="1" s="1"/>
  <c r="CC271" i="1"/>
  <c r="CB271" i="1"/>
  <c r="BU271" i="1"/>
  <c r="BT271" i="1"/>
  <c r="BQ271" i="1"/>
  <c r="BP271" i="1"/>
  <c r="BO271" i="1"/>
  <c r="BN271" i="1"/>
  <c r="BJ271" i="1"/>
  <c r="BI271" i="1"/>
  <c r="Z271" i="1"/>
  <c r="BH271" i="1"/>
  <c r="BK271" i="1" s="1"/>
  <c r="BL271" i="1" s="1"/>
  <c r="BE271" i="1"/>
  <c r="BF271" i="1" s="1"/>
  <c r="AQ271" i="1"/>
  <c r="AP271" i="1"/>
  <c r="AK271" i="1"/>
  <c r="AM271" i="1"/>
  <c r="AL271" i="1"/>
  <c r="N271" i="1"/>
  <c r="O271" i="1" s="1"/>
  <c r="P271" i="1"/>
  <c r="R271" i="1"/>
  <c r="S271" i="1"/>
  <c r="T271" i="1"/>
  <c r="U271" i="1"/>
  <c r="V271" i="1" s="1"/>
  <c r="X271" i="1"/>
  <c r="AA271" i="1"/>
  <c r="AB271" i="1" s="1"/>
  <c r="AD271" i="1"/>
  <c r="AE271" i="1"/>
  <c r="AF271" i="1"/>
  <c r="AG271" i="1"/>
  <c r="AH271" i="1" s="1"/>
  <c r="AJ271" i="1"/>
  <c r="CA271" i="1"/>
  <c r="BC271" i="1"/>
  <c r="BB271" i="1"/>
  <c r="AY271" i="1"/>
  <c r="AZ271" i="1" s="1"/>
  <c r="AL270" i="1"/>
  <c r="AM270" i="1"/>
  <c r="AN270" i="1" s="1"/>
  <c r="AP270" i="1"/>
  <c r="AQ270" i="1"/>
  <c r="AR270" i="1"/>
  <c r="AS270" i="1"/>
  <c r="AT270" i="1" s="1"/>
  <c r="AV270" i="1"/>
  <c r="AW270" i="1"/>
  <c r="AX270" i="1"/>
  <c r="AY270" i="1"/>
  <c r="AZ270" i="1" s="1"/>
  <c r="BB270" i="1"/>
  <c r="BC270" i="1"/>
  <c r="BD270" i="1"/>
  <c r="BE270" i="1"/>
  <c r="BF270" i="1" s="1"/>
  <c r="BH270" i="1"/>
  <c r="BK270" i="1" s="1"/>
  <c r="BI270" i="1"/>
  <c r="BJ270" i="1"/>
  <c r="BN270" i="1"/>
  <c r="BO270" i="1"/>
  <c r="BP270" i="1"/>
  <c r="BQ270" i="1"/>
  <c r="BR270" i="1" s="1"/>
  <c r="BU270" i="1"/>
  <c r="BV270" i="1"/>
  <c r="BW270" i="1"/>
  <c r="BX270" i="1" s="1"/>
  <c r="AK270" i="1"/>
  <c r="CB270" i="1"/>
  <c r="CC270" i="1"/>
  <c r="CD270" i="1" s="1"/>
  <c r="CG270" i="1"/>
  <c r="CI270" i="1"/>
  <c r="U270" i="1"/>
  <c r="BT270" i="1"/>
  <c r="K270" i="1"/>
  <c r="M270" i="1"/>
  <c r="N270" i="1"/>
  <c r="O270" i="1" s="1"/>
  <c r="P270" i="1"/>
  <c r="S270" i="1"/>
  <c r="CA270" i="1"/>
  <c r="T270" i="1"/>
  <c r="X270" i="1"/>
  <c r="Y270" i="1"/>
  <c r="Z270" i="1"/>
  <c r="AA270" i="1"/>
  <c r="AB270" i="1" s="1"/>
  <c r="AD270" i="1"/>
  <c r="AE270" i="1"/>
  <c r="AF270" i="1"/>
  <c r="AG270" i="1"/>
  <c r="AH270" i="1" s="1"/>
  <c r="AJ270" i="1"/>
  <c r="R270" i="1"/>
  <c r="BZ270" i="1"/>
  <c r="BB269" i="1"/>
  <c r="AY269" i="1"/>
  <c r="AS269" i="1"/>
  <c r="AQ269" i="1"/>
  <c r="AM269" i="1"/>
  <c r="AK269" i="1"/>
  <c r="AG269" i="1"/>
  <c r="AE269" i="1"/>
  <c r="AA269" i="1"/>
  <c r="Z269" i="1"/>
  <c r="X269" i="1"/>
  <c r="T269" i="1"/>
  <c r="R269" i="1"/>
  <c r="AL269" i="1"/>
  <c r="N269" i="1"/>
  <c r="BZ269" i="1"/>
  <c r="AP269" i="1"/>
  <c r="AR269" i="1"/>
  <c r="AW269" i="1"/>
  <c r="AX269" i="1"/>
  <c r="BC269" i="1"/>
  <c r="BE269" i="1"/>
  <c r="BJ269" i="1"/>
  <c r="BH269" i="1"/>
  <c r="BK269" i="1" s="1"/>
  <c r="BL269" i="1" s="1"/>
  <c r="P269" i="1"/>
  <c r="K269" i="1"/>
  <c r="M269" i="1"/>
  <c r="S269" i="1"/>
  <c r="U269" i="1"/>
  <c r="V269" i="1" s="1"/>
  <c r="Y269" i="1"/>
  <c r="AD269" i="1"/>
  <c r="AF269" i="1"/>
  <c r="AJ269" i="1"/>
  <c r="AV269" i="1"/>
  <c r="CI269" i="1"/>
  <c r="CG269" i="1"/>
  <c r="CJ269" i="1" s="1"/>
  <c r="CC269" i="1"/>
  <c r="CB269" i="1"/>
  <c r="CA269" i="1"/>
  <c r="BW269" i="1"/>
  <c r="BV269" i="1"/>
  <c r="BU269" i="1"/>
  <c r="BT269" i="1"/>
  <c r="BQ269" i="1"/>
  <c r="BP269" i="1"/>
  <c r="BO269" i="1"/>
  <c r="BN269" i="1"/>
  <c r="BI269" i="1"/>
  <c r="BD269" i="1"/>
  <c r="BJ268" i="1"/>
  <c r="CB268" i="1"/>
  <c r="CA268" i="1"/>
  <c r="BZ268" i="1"/>
  <c r="AW268" i="1"/>
  <c r="AS268" i="1"/>
  <c r="AQ268" i="1"/>
  <c r="AM268" i="1"/>
  <c r="BW268" i="1"/>
  <c r="AK268" i="1"/>
  <c r="AG268" i="1"/>
  <c r="CG268" i="1"/>
  <c r="CI268" i="1" s="1"/>
  <c r="CJ268" i="1" s="1"/>
  <c r="CN268" i="1" s="1"/>
  <c r="CQ268" i="1" s="1"/>
  <c r="R268" i="1"/>
  <c r="P268" i="1"/>
  <c r="N268" i="1"/>
  <c r="M268" i="1"/>
  <c r="BV268" i="1"/>
  <c r="K268" i="1"/>
  <c r="BU268" i="1"/>
  <c r="T268" i="1"/>
  <c r="Z268" i="1"/>
  <c r="AE268" i="1"/>
  <c r="BT268" i="1"/>
  <c r="BQ268" i="1"/>
  <c r="BP268" i="1"/>
  <c r="BO268" i="1"/>
  <c r="X268" i="1"/>
  <c r="BN268" i="1"/>
  <c r="BI268" i="1"/>
  <c r="BH268" i="1"/>
  <c r="BK268" i="1" s="1"/>
  <c r="BL268" i="1" s="1"/>
  <c r="BE268" i="1"/>
  <c r="BD268" i="1"/>
  <c r="BC268" i="1"/>
  <c r="BB268" i="1"/>
  <c r="AY268" i="1"/>
  <c r="AX268" i="1"/>
  <c r="CC268" i="1"/>
  <c r="CD268" i="1" s="1"/>
  <c r="AV268" i="1"/>
  <c r="AR268" i="1"/>
  <c r="AP268" i="1"/>
  <c r="AL268" i="1"/>
  <c r="AJ268" i="1"/>
  <c r="AF268" i="1"/>
  <c r="AD268" i="1"/>
  <c r="AA268" i="1"/>
  <c r="AB268" i="1" s="1"/>
  <c r="Y268" i="1"/>
  <c r="U268" i="1"/>
  <c r="V268" i="1" s="1"/>
  <c r="S268" i="1"/>
  <c r="BV267" i="1"/>
  <c r="BU267" i="1"/>
  <c r="BT267" i="1"/>
  <c r="BQ267" i="1"/>
  <c r="BJ267" i="1"/>
  <c r="BW267" i="1"/>
  <c r="BX267" i="1" s="1"/>
  <c r="BO267" i="1"/>
  <c r="CG267" i="1"/>
  <c r="CC267" i="1"/>
  <c r="CB267" i="1"/>
  <c r="CA267" i="1"/>
  <c r="BZ267" i="1"/>
  <c r="BH267" i="1"/>
  <c r="BK267" i="1" s="1"/>
  <c r="BL267" i="1" s="1"/>
  <c r="BD267" i="1"/>
  <c r="BB267" i="1"/>
  <c r="AX267" i="1"/>
  <c r="AV267" i="1"/>
  <c r="AS267" i="1"/>
  <c r="AQ267" i="1"/>
  <c r="AJ267" i="1"/>
  <c r="AF267" i="1"/>
  <c r="AE267" i="1"/>
  <c r="AA267" i="1"/>
  <c r="Y267" i="1"/>
  <c r="U267" i="1"/>
  <c r="S267" i="1"/>
  <c r="R267" i="1"/>
  <c r="P267" i="1"/>
  <c r="N267" i="1"/>
  <c r="M267" i="1"/>
  <c r="AL267" i="1"/>
  <c r="CI267" i="1"/>
  <c r="BP267" i="1"/>
  <c r="BN267" i="1"/>
  <c r="BI267" i="1"/>
  <c r="BE267" i="1"/>
  <c r="BF267" i="1" s="1"/>
  <c r="BC267" i="1"/>
  <c r="AY267" i="1"/>
  <c r="AZ267" i="1" s="1"/>
  <c r="AW267" i="1"/>
  <c r="AR267" i="1"/>
  <c r="AP267" i="1"/>
  <c r="AM267" i="1"/>
  <c r="AN267" i="1" s="1"/>
  <c r="AK267" i="1"/>
  <c r="AG267" i="1"/>
  <c r="AH267" i="1" s="1"/>
  <c r="AD267" i="1"/>
  <c r="Z267" i="1"/>
  <c r="X267" i="1"/>
  <c r="T267" i="1"/>
  <c r="K267" i="1"/>
  <c r="AV266" i="1"/>
  <c r="S266" i="1"/>
  <c r="U266" i="1"/>
  <c r="Y266" i="1"/>
  <c r="AD266" i="1"/>
  <c r="AF266" i="1"/>
  <c r="AJ266" i="1"/>
  <c r="AL266" i="1"/>
  <c r="AQ266" i="1"/>
  <c r="AS266" i="1"/>
  <c r="AW266" i="1"/>
  <c r="BD266" i="1"/>
  <c r="BH266" i="1"/>
  <c r="BK266" i="1" s="1"/>
  <c r="BN266" i="1"/>
  <c r="BO266" i="1"/>
  <c r="BP266" i="1"/>
  <c r="BQ266" i="1"/>
  <c r="BR266" i="1" s="1"/>
  <c r="BT266" i="1"/>
  <c r="BU266" i="1"/>
  <c r="BV266" i="1"/>
  <c r="BW266" i="1"/>
  <c r="BX266" i="1" s="1"/>
  <c r="BZ266" i="1"/>
  <c r="CA266" i="1"/>
  <c r="CB266" i="1"/>
  <c r="CC266" i="1"/>
  <c r="CD266" i="1" s="1"/>
  <c r="BJ266" i="1"/>
  <c r="BI266" i="1"/>
  <c r="BE266" i="1"/>
  <c r="BF266" i="1" s="1"/>
  <c r="BC266" i="1"/>
  <c r="BB266" i="1"/>
  <c r="AY266" i="1"/>
  <c r="AX266" i="1"/>
  <c r="AR266" i="1"/>
  <c r="AP266" i="1"/>
  <c r="AM266" i="1"/>
  <c r="AN266" i="1" s="1"/>
  <c r="AK266" i="1"/>
  <c r="AG266" i="1"/>
  <c r="AH266" i="1" s="1"/>
  <c r="AE266" i="1"/>
  <c r="AA266" i="1"/>
  <c r="Z266" i="1"/>
  <c r="X266" i="1"/>
  <c r="T266" i="1"/>
  <c r="R266" i="1"/>
  <c r="P266" i="1"/>
  <c r="N266" i="1"/>
  <c r="M266" i="1"/>
  <c r="K266" i="1"/>
  <c r="CG266" i="1"/>
  <c r="CI266" i="1"/>
  <c r="Z265" i="1"/>
  <c r="K265" i="1"/>
  <c r="M265" i="1"/>
  <c r="S265" i="1"/>
  <c r="U265" i="1"/>
  <c r="AA265" i="1"/>
  <c r="AB265" i="1" s="1"/>
  <c r="AE265" i="1"/>
  <c r="AG265" i="1"/>
  <c r="AK265" i="1"/>
  <c r="AS265" i="1"/>
  <c r="AY265" i="1"/>
  <c r="CG265" i="1"/>
  <c r="CI265" i="1" s="1"/>
  <c r="CJ265" i="1" s="1"/>
  <c r="CN265" i="1" s="1"/>
  <c r="CQ265" i="1" s="1"/>
  <c r="CC265" i="1"/>
  <c r="CB265" i="1"/>
  <c r="CA265" i="1"/>
  <c r="BZ265" i="1"/>
  <c r="Y265" i="1"/>
  <c r="BW265" i="1"/>
  <c r="BV265" i="1"/>
  <c r="BU265" i="1"/>
  <c r="BT265" i="1"/>
  <c r="BQ265" i="1"/>
  <c r="BP265" i="1"/>
  <c r="BO265" i="1"/>
  <c r="BN265" i="1"/>
  <c r="BJ265" i="1"/>
  <c r="BI265" i="1"/>
  <c r="BH265" i="1"/>
  <c r="BK265" i="1" s="1"/>
  <c r="BL265" i="1" s="1"/>
  <c r="BE265" i="1"/>
  <c r="BD265" i="1"/>
  <c r="BC265" i="1"/>
  <c r="BB265" i="1"/>
  <c r="AX265" i="1"/>
  <c r="AW265" i="1"/>
  <c r="AV265" i="1"/>
  <c r="AR265" i="1"/>
  <c r="AP265" i="1"/>
  <c r="AM265" i="1"/>
  <c r="AQ265" i="1"/>
  <c r="AL265" i="1"/>
  <c r="AJ265" i="1"/>
  <c r="AF265" i="1"/>
  <c r="AD265" i="1"/>
  <c r="X265" i="1"/>
  <c r="T265" i="1"/>
  <c r="R265" i="1"/>
  <c r="P265" i="1"/>
  <c r="N265" i="1"/>
  <c r="O265" i="1" s="1"/>
  <c r="AW264" i="1"/>
  <c r="BE264" i="1"/>
  <c r="BD264" i="1"/>
  <c r="BC264" i="1"/>
  <c r="BB264" i="1"/>
  <c r="AY264" i="1"/>
  <c r="AX264" i="1"/>
  <c r="AR264" i="1"/>
  <c r="AP264" i="1"/>
  <c r="AM264" i="1"/>
  <c r="AK264" i="1"/>
  <c r="AG264" i="1"/>
  <c r="AE264" i="1"/>
  <c r="AA264" i="1"/>
  <c r="Y264" i="1"/>
  <c r="U264" i="1"/>
  <c r="S264" i="1"/>
  <c r="M264" i="1"/>
  <c r="K264" i="1"/>
  <c r="BH264" i="1"/>
  <c r="BK264" i="1" s="1"/>
  <c r="BI264" i="1"/>
  <c r="BJ264" i="1"/>
  <c r="BN264" i="1"/>
  <c r="BO264" i="1"/>
  <c r="AV264" i="1"/>
  <c r="BQ264" i="1"/>
  <c r="BT264" i="1"/>
  <c r="BU264" i="1"/>
  <c r="BV264" i="1"/>
  <c r="BW264" i="1"/>
  <c r="BX264" i="1" s="1"/>
  <c r="BZ264" i="1"/>
  <c r="CA264" i="1"/>
  <c r="CB264" i="1"/>
  <c r="CC264" i="1"/>
  <c r="CD264" i="1" s="1"/>
  <c r="CG264" i="1"/>
  <c r="CI264" i="1"/>
  <c r="BP264" i="1"/>
  <c r="AS264" i="1"/>
  <c r="AT264" i="1" s="1"/>
  <c r="N264" i="1"/>
  <c r="O264" i="1" s="1"/>
  <c r="P264" i="1"/>
  <c r="R264" i="1"/>
  <c r="T264" i="1"/>
  <c r="X264" i="1"/>
  <c r="Z264" i="1"/>
  <c r="AD264" i="1"/>
  <c r="AF264" i="1"/>
  <c r="AJ264" i="1"/>
  <c r="AL264" i="1"/>
  <c r="AQ264" i="1"/>
  <c r="AD263" i="1"/>
  <c r="AE263" i="1"/>
  <c r="AF263" i="1"/>
  <c r="AG263" i="1"/>
  <c r="AH263" i="1" s="1"/>
  <c r="AJ263" i="1"/>
  <c r="AK263" i="1"/>
  <c r="AL263" i="1"/>
  <c r="AM263" i="1"/>
  <c r="AN263" i="1" s="1"/>
  <c r="AQ263" i="1"/>
  <c r="AR263" i="1"/>
  <c r="AS263" i="1"/>
  <c r="AT263" i="1" s="1"/>
  <c r="AV263" i="1"/>
  <c r="AW263" i="1"/>
  <c r="AX263" i="1"/>
  <c r="AY263" i="1"/>
  <c r="AZ263" i="1" s="1"/>
  <c r="BB263" i="1"/>
  <c r="BC263" i="1"/>
  <c r="BD263" i="1"/>
  <c r="BE263" i="1"/>
  <c r="BF263" i="1" s="1"/>
  <c r="BI263" i="1"/>
  <c r="BJ263" i="1"/>
  <c r="BN263" i="1"/>
  <c r="BO263" i="1"/>
  <c r="BP263" i="1"/>
  <c r="BQ263" i="1"/>
  <c r="BR263" i="1" s="1"/>
  <c r="BT263" i="1"/>
  <c r="BU263" i="1"/>
  <c r="BV263" i="1"/>
  <c r="BW263" i="1"/>
  <c r="BX263" i="1" s="1"/>
  <c r="BZ263" i="1"/>
  <c r="CA263" i="1"/>
  <c r="BH263" i="1"/>
  <c r="BK263" i="1" s="1"/>
  <c r="BL263" i="1" s="1"/>
  <c r="CB263" i="1"/>
  <c r="CC263" i="1"/>
  <c r="CD263" i="1" s="1"/>
  <c r="CG263" i="1"/>
  <c r="CI263" i="1"/>
  <c r="K263" i="1"/>
  <c r="AA263" i="1"/>
  <c r="M263" i="1"/>
  <c r="N263" i="1"/>
  <c r="O263" i="1" s="1"/>
  <c r="P263" i="1"/>
  <c r="R263" i="1"/>
  <c r="AP263" i="1"/>
  <c r="S263" i="1"/>
  <c r="T263" i="1"/>
  <c r="U263" i="1"/>
  <c r="V263" i="1" s="1"/>
  <c r="X263" i="1"/>
  <c r="Y263" i="1"/>
  <c r="Z263" i="1"/>
  <c r="BH262" i="1"/>
  <c r="BK262" i="1" s="1"/>
  <c r="BI262" i="1"/>
  <c r="BJ262" i="1"/>
  <c r="BN262" i="1"/>
  <c r="BO262" i="1"/>
  <c r="BP262" i="1"/>
  <c r="BQ262" i="1"/>
  <c r="BR262" i="1" s="1"/>
  <c r="BT262" i="1"/>
  <c r="BU262" i="1"/>
  <c r="BV262" i="1"/>
  <c r="BW262" i="1"/>
  <c r="BX262" i="1" s="1"/>
  <c r="BZ262" i="1"/>
  <c r="CA262" i="1"/>
  <c r="CB262" i="1"/>
  <c r="CC262" i="1"/>
  <c r="CD262" i="1" s="1"/>
  <c r="CG262" i="1"/>
  <c r="BB262" i="1"/>
  <c r="AL262" i="1"/>
  <c r="N262" i="1"/>
  <c r="P262" i="1"/>
  <c r="R262" i="1"/>
  <c r="T262" i="1"/>
  <c r="Y262" i="1"/>
  <c r="AA262" i="1"/>
  <c r="AD262" i="1"/>
  <c r="AF262" i="1"/>
  <c r="AJ262" i="1"/>
  <c r="AP262" i="1"/>
  <c r="AR262" i="1"/>
  <c r="AW262" i="1"/>
  <c r="AX262" i="1"/>
  <c r="BC262" i="1"/>
  <c r="BD262" i="1"/>
  <c r="BE262" i="1"/>
  <c r="BF262" i="1" s="1"/>
  <c r="CI262" i="1"/>
  <c r="AY262" i="1"/>
  <c r="AZ262" i="1" s="1"/>
  <c r="AV262" i="1"/>
  <c r="AS262" i="1"/>
  <c r="AT262" i="1" s="1"/>
  <c r="AQ262" i="1"/>
  <c r="AM262" i="1"/>
  <c r="AN262" i="1" s="1"/>
  <c r="AK262" i="1"/>
  <c r="AG262" i="1"/>
  <c r="AH262" i="1" s="1"/>
  <c r="AE262" i="1"/>
  <c r="Z262" i="1"/>
  <c r="X262" i="1"/>
  <c r="U262" i="1"/>
  <c r="V262" i="1" s="1"/>
  <c r="S262" i="1"/>
  <c r="M262" i="1"/>
  <c r="K262" i="1"/>
  <c r="BN261" i="1"/>
  <c r="BO261" i="1"/>
  <c r="BP261" i="1"/>
  <c r="BC261" i="1"/>
  <c r="BQ261" i="1"/>
  <c r="BR261" i="1" s="1"/>
  <c r="BT261" i="1"/>
  <c r="BD261" i="1"/>
  <c r="BU261" i="1"/>
  <c r="BV261" i="1"/>
  <c r="AM261" i="1"/>
  <c r="AP261" i="1"/>
  <c r="AQ261" i="1"/>
  <c r="AR261" i="1"/>
  <c r="AS261" i="1"/>
  <c r="AT261" i="1" s="1"/>
  <c r="AV261" i="1"/>
  <c r="AW261" i="1"/>
  <c r="AX261" i="1"/>
  <c r="BW261" i="1"/>
  <c r="BX261" i="1" s="1"/>
  <c r="AY261" i="1"/>
  <c r="AZ261" i="1" s="1"/>
  <c r="CA261" i="1"/>
  <c r="CB261" i="1"/>
  <c r="CC261" i="1"/>
  <c r="CD261" i="1" s="1"/>
  <c r="CG261" i="1"/>
  <c r="CI261" i="1"/>
  <c r="BE261" i="1"/>
  <c r="BF261" i="1" s="1"/>
  <c r="BH261" i="1"/>
  <c r="BK261" i="1" s="1"/>
  <c r="BI261" i="1"/>
  <c r="BJ261" i="1"/>
  <c r="BB261" i="1"/>
  <c r="AL261" i="1"/>
  <c r="AK261" i="1"/>
  <c r="AJ261" i="1"/>
  <c r="AG261" i="1"/>
  <c r="AF261" i="1"/>
  <c r="AE261" i="1"/>
  <c r="AD261" i="1"/>
  <c r="AA261" i="1"/>
  <c r="Z261" i="1"/>
  <c r="Y261" i="1"/>
  <c r="X261" i="1"/>
  <c r="U261" i="1"/>
  <c r="T261" i="1"/>
  <c r="S261" i="1"/>
  <c r="R261" i="1"/>
  <c r="P261" i="1"/>
  <c r="N261" i="1"/>
  <c r="M261" i="1"/>
  <c r="K261" i="1"/>
  <c r="BZ261" i="1"/>
  <c r="CA260" i="1"/>
  <c r="Z260" i="1"/>
  <c r="AD260" i="1"/>
  <c r="AF260" i="1"/>
  <c r="AJ260" i="1"/>
  <c r="AL260" i="1"/>
  <c r="AQ260" i="1"/>
  <c r="AS260" i="1"/>
  <c r="AW260" i="1"/>
  <c r="AY260" i="1"/>
  <c r="BC260" i="1"/>
  <c r="U260" i="1"/>
  <c r="R260" i="1"/>
  <c r="P260" i="1"/>
  <c r="N260" i="1"/>
  <c r="BZ260" i="1"/>
  <c r="BW260" i="1"/>
  <c r="BV260" i="1"/>
  <c r="BU260" i="1"/>
  <c r="BT260" i="1"/>
  <c r="BQ260" i="1"/>
  <c r="BP260" i="1"/>
  <c r="BO260" i="1"/>
  <c r="BN260" i="1"/>
  <c r="BJ260" i="1"/>
  <c r="BI260" i="1"/>
  <c r="BH260" i="1"/>
  <c r="BK260" i="1" s="1"/>
  <c r="BL260" i="1" s="1"/>
  <c r="BE260" i="1"/>
  <c r="AV260" i="1"/>
  <c r="AR260" i="1"/>
  <c r="AP260" i="1"/>
  <c r="AM260" i="1"/>
  <c r="AN260" i="1" s="1"/>
  <c r="AK260" i="1"/>
  <c r="AG260" i="1"/>
  <c r="AH260" i="1" s="1"/>
  <c r="AE260" i="1"/>
  <c r="AA260" i="1"/>
  <c r="AB260" i="1" s="1"/>
  <c r="Y260" i="1"/>
  <c r="S260" i="1"/>
  <c r="AX260" i="1"/>
  <c r="BB260" i="1"/>
  <c r="BD260" i="1"/>
  <c r="X260" i="1"/>
  <c r="CG260" i="1"/>
  <c r="CI260" i="1" s="1"/>
  <c r="CJ260" i="1" s="1"/>
  <c r="CN260" i="1" s="1"/>
  <c r="CQ260" i="1" s="1"/>
  <c r="CC260" i="1"/>
  <c r="CB260" i="1"/>
  <c r="K260" i="1"/>
  <c r="M260" i="1"/>
  <c r="T260" i="1"/>
  <c r="AE259" i="1"/>
  <c r="AG259" i="1"/>
  <c r="AJ259" i="1"/>
  <c r="AX259" i="1"/>
  <c r="BB259" i="1"/>
  <c r="BD259" i="1"/>
  <c r="BH259" i="1"/>
  <c r="BK259" i="1" s="1"/>
  <c r="BJ259" i="1"/>
  <c r="BN259" i="1"/>
  <c r="BQ259" i="1"/>
  <c r="BU259" i="1"/>
  <c r="CB259" i="1"/>
  <c r="CC259" i="1"/>
  <c r="CD259" i="1" s="1"/>
  <c r="CG259" i="1"/>
  <c r="CI259" i="1"/>
  <c r="K259" i="1"/>
  <c r="BZ259" i="1"/>
  <c r="AV259" i="1"/>
  <c r="M259" i="1"/>
  <c r="S259" i="1"/>
  <c r="U259" i="1"/>
  <c r="X259" i="1"/>
  <c r="AA259" i="1"/>
  <c r="N259" i="1"/>
  <c r="O259" i="1" s="1"/>
  <c r="P259" i="1"/>
  <c r="R259" i="1"/>
  <c r="T259" i="1"/>
  <c r="Y259" i="1"/>
  <c r="Z259" i="1"/>
  <c r="AD259" i="1"/>
  <c r="AF259" i="1"/>
  <c r="AK259" i="1"/>
  <c r="AL259" i="1"/>
  <c r="AP259" i="1"/>
  <c r="AR259" i="1"/>
  <c r="CA259" i="1"/>
  <c r="BW259" i="1"/>
  <c r="BV259" i="1"/>
  <c r="BT259" i="1"/>
  <c r="BP259" i="1"/>
  <c r="BO259" i="1"/>
  <c r="BI259" i="1"/>
  <c r="BE259" i="1"/>
  <c r="BF259" i="1" s="1"/>
  <c r="BC259" i="1"/>
  <c r="AY259" i="1"/>
  <c r="AZ259" i="1" s="1"/>
  <c r="AW259" i="1"/>
  <c r="AS259" i="1"/>
  <c r="AT259" i="1" s="1"/>
  <c r="AQ259" i="1"/>
  <c r="AM259" i="1"/>
  <c r="AN259" i="1" s="1"/>
  <c r="BU258" i="1"/>
  <c r="BV258" i="1"/>
  <c r="BW258" i="1"/>
  <c r="BX258" i="1" s="1"/>
  <c r="BZ258" i="1"/>
  <c r="CA258" i="1"/>
  <c r="CB258" i="1"/>
  <c r="CC258" i="1"/>
  <c r="CD258" i="1" s="1"/>
  <c r="CG258" i="1"/>
  <c r="CI258" i="1"/>
  <c r="K258" i="1"/>
  <c r="M258" i="1"/>
  <c r="N258" i="1"/>
  <c r="O258" i="1" s="1"/>
  <c r="P258" i="1"/>
  <c r="R258" i="1"/>
  <c r="S258" i="1"/>
  <c r="T258" i="1"/>
  <c r="U258" i="1"/>
  <c r="V258" i="1" s="1"/>
  <c r="X258" i="1"/>
  <c r="Y258" i="1"/>
  <c r="Z258" i="1"/>
  <c r="AA258" i="1"/>
  <c r="AB258" i="1" s="1"/>
  <c r="AD258" i="1"/>
  <c r="AE258" i="1"/>
  <c r="AF258" i="1"/>
  <c r="AG258" i="1"/>
  <c r="AH258" i="1" s="1"/>
  <c r="AJ258" i="1"/>
  <c r="AK258" i="1"/>
  <c r="AL258" i="1"/>
  <c r="AM258" i="1"/>
  <c r="AN258" i="1" s="1"/>
  <c r="AP258" i="1"/>
  <c r="AQ258" i="1"/>
  <c r="AR258" i="1"/>
  <c r="AS258" i="1"/>
  <c r="AT258" i="1" s="1"/>
  <c r="AV258" i="1"/>
  <c r="AW258" i="1"/>
  <c r="AX258" i="1"/>
  <c r="AY258" i="1"/>
  <c r="AZ258" i="1" s="1"/>
  <c r="BB258" i="1"/>
  <c r="BC258" i="1"/>
  <c r="BD258" i="1"/>
  <c r="BE258" i="1"/>
  <c r="BF258" i="1" s="1"/>
  <c r="BH258" i="1"/>
  <c r="BK258" i="1" s="1"/>
  <c r="BI258" i="1"/>
  <c r="BJ258" i="1"/>
  <c r="BN258" i="1"/>
  <c r="BO258" i="1"/>
  <c r="BP258" i="1"/>
  <c r="BQ258" i="1"/>
  <c r="BR258" i="1" s="1"/>
  <c r="BT258" i="1"/>
  <c r="BH257" i="1"/>
  <c r="BK257" i="1" s="1"/>
  <c r="N257" i="1"/>
  <c r="P257" i="1"/>
  <c r="R257" i="1"/>
  <c r="T257" i="1"/>
  <c r="Z257" i="1"/>
  <c r="K257" i="1"/>
  <c r="BT257" i="1"/>
  <c r="AA257" i="1"/>
  <c r="AB257" i="1" s="1"/>
  <c r="CI257" i="1"/>
  <c r="CG257" i="1"/>
  <c r="CJ257" i="1" s="1"/>
  <c r="CC257" i="1"/>
  <c r="CB257" i="1"/>
  <c r="CA257" i="1"/>
  <c r="BZ257" i="1"/>
  <c r="BW257" i="1"/>
  <c r="BV257" i="1"/>
  <c r="BU257" i="1"/>
  <c r="BQ257" i="1"/>
  <c r="BP257" i="1"/>
  <c r="BO257" i="1"/>
  <c r="BN257" i="1"/>
  <c r="BJ257" i="1"/>
  <c r="BI257" i="1"/>
  <c r="AX257" i="1"/>
  <c r="BE257" i="1"/>
  <c r="BD257" i="1"/>
  <c r="BC257" i="1"/>
  <c r="BB257" i="1"/>
  <c r="AY257" i="1"/>
  <c r="AZ257" i="1" s="1"/>
  <c r="AW257" i="1"/>
  <c r="AV257" i="1"/>
  <c r="AS257" i="1"/>
  <c r="AR257" i="1"/>
  <c r="AQ257" i="1"/>
  <c r="AP257" i="1"/>
  <c r="AM257" i="1"/>
  <c r="AL257" i="1"/>
  <c r="AK257" i="1"/>
  <c r="AJ257" i="1"/>
  <c r="AG257" i="1"/>
  <c r="AF257" i="1"/>
  <c r="AE257" i="1"/>
  <c r="AD257" i="1"/>
  <c r="Y257" i="1"/>
  <c r="X257" i="1"/>
  <c r="U257" i="1"/>
  <c r="V257" i="1" s="1"/>
  <c r="S257" i="1"/>
  <c r="M257" i="1"/>
  <c r="BT256" i="1"/>
  <c r="BQ256" i="1"/>
  <c r="BP256" i="1"/>
  <c r="BO256" i="1"/>
  <c r="BN256" i="1"/>
  <c r="BJ256" i="1"/>
  <c r="BI256" i="1"/>
  <c r="BH256" i="1"/>
  <c r="BK256" i="1" s="1"/>
  <c r="BL256" i="1" s="1"/>
  <c r="BE256" i="1"/>
  <c r="BD256" i="1"/>
  <c r="BC256" i="1"/>
  <c r="BB256" i="1"/>
  <c r="AY256" i="1"/>
  <c r="AX256" i="1"/>
  <c r="AW256" i="1"/>
  <c r="AV256" i="1"/>
  <c r="AS256" i="1"/>
  <c r="AR256" i="1"/>
  <c r="AQ256" i="1"/>
  <c r="AP256" i="1"/>
  <c r="AM256" i="1"/>
  <c r="AL256" i="1"/>
  <c r="AK256" i="1"/>
  <c r="AJ256" i="1"/>
  <c r="AG256" i="1"/>
  <c r="AF256" i="1"/>
  <c r="AE256" i="1"/>
  <c r="AD256" i="1"/>
  <c r="AA256" i="1"/>
  <c r="Z256" i="1"/>
  <c r="Y256" i="1"/>
  <c r="X256" i="1"/>
  <c r="U256" i="1"/>
  <c r="T256" i="1"/>
  <c r="S256" i="1"/>
  <c r="R256" i="1"/>
  <c r="P256" i="1"/>
  <c r="N256" i="1"/>
  <c r="M256" i="1"/>
  <c r="K256" i="1"/>
  <c r="CI256" i="1"/>
  <c r="CG256" i="1"/>
  <c r="CJ256" i="1" s="1"/>
  <c r="CC256" i="1"/>
  <c r="CB256" i="1"/>
  <c r="CA256" i="1"/>
  <c r="BZ256" i="1"/>
  <c r="BW256" i="1"/>
  <c r="BV256" i="1"/>
  <c r="BU256" i="1"/>
  <c r="AQ255" i="1"/>
  <c r="AW255" i="1"/>
  <c r="N255" i="1"/>
  <c r="CI255" i="1"/>
  <c r="CG255" i="1"/>
  <c r="CJ255" i="1" s="1"/>
  <c r="CC255" i="1"/>
  <c r="CB255" i="1"/>
  <c r="CA255" i="1"/>
  <c r="BZ255" i="1"/>
  <c r="BW255" i="1"/>
  <c r="BV255" i="1"/>
  <c r="BB255" i="1"/>
  <c r="BT255" i="1"/>
  <c r="BQ255" i="1"/>
  <c r="BP255" i="1"/>
  <c r="BO255" i="1"/>
  <c r="BN255" i="1"/>
  <c r="BJ255" i="1"/>
  <c r="BI255" i="1"/>
  <c r="BH255" i="1"/>
  <c r="BK255" i="1" s="1"/>
  <c r="BL255" i="1" s="1"/>
  <c r="BE255" i="1"/>
  <c r="BD255" i="1"/>
  <c r="BC255" i="1"/>
  <c r="AS255" i="1"/>
  <c r="AY255" i="1"/>
  <c r="AX255" i="1"/>
  <c r="AV255" i="1"/>
  <c r="AR255" i="1"/>
  <c r="AP255" i="1"/>
  <c r="AM255" i="1"/>
  <c r="AG255" i="1"/>
  <c r="AF255" i="1"/>
  <c r="AD255" i="1"/>
  <c r="Y255" i="1"/>
  <c r="U255" i="1"/>
  <c r="S255" i="1"/>
  <c r="M255" i="1"/>
  <c r="K255" i="1"/>
  <c r="BU255" i="1"/>
  <c r="AL255" i="1"/>
  <c r="AK255" i="1"/>
  <c r="AJ255" i="1"/>
  <c r="AE255" i="1"/>
  <c r="AA255" i="1"/>
  <c r="Z255" i="1"/>
  <c r="X255" i="1"/>
  <c r="T255" i="1"/>
  <c r="R255" i="1"/>
  <c r="P255" i="1"/>
  <c r="BO254" i="1"/>
  <c r="BN254" i="1"/>
  <c r="BJ254" i="1"/>
  <c r="BI254" i="1"/>
  <c r="BH254" i="1"/>
  <c r="BK254" i="1" s="1"/>
  <c r="BL254" i="1" s="1"/>
  <c r="BE254" i="1"/>
  <c r="BD254" i="1"/>
  <c r="BC254" i="1"/>
  <c r="BB254" i="1"/>
  <c r="AY254" i="1"/>
  <c r="AX254" i="1"/>
  <c r="AW254" i="1"/>
  <c r="AV254" i="1"/>
  <c r="AS254" i="1"/>
  <c r="AR254" i="1"/>
  <c r="AQ254" i="1"/>
  <c r="AP254" i="1"/>
  <c r="AM254" i="1"/>
  <c r="AL254" i="1"/>
  <c r="AK254" i="1"/>
  <c r="AJ254" i="1"/>
  <c r="AG254" i="1"/>
  <c r="AF254" i="1"/>
  <c r="AE254" i="1"/>
  <c r="AD254" i="1"/>
  <c r="CC254" i="1"/>
  <c r="Z254" i="1"/>
  <c r="Y254" i="1"/>
  <c r="X254" i="1"/>
  <c r="U254" i="1"/>
  <c r="T254" i="1"/>
  <c r="S254" i="1"/>
  <c r="R254" i="1"/>
  <c r="P254" i="1"/>
  <c r="N254" i="1"/>
  <c r="M254" i="1"/>
  <c r="AA254" i="1"/>
  <c r="AB254" i="1" s="1"/>
  <c r="CG254" i="1"/>
  <c r="CI254" i="1"/>
  <c r="CB254" i="1"/>
  <c r="BZ254" i="1"/>
  <c r="BW254" i="1"/>
  <c r="CA254" i="1"/>
  <c r="BV254" i="1"/>
  <c r="BU254" i="1"/>
  <c r="BT254" i="1"/>
  <c r="BQ254" i="1"/>
  <c r="K254" i="1"/>
  <c r="BP254" i="1"/>
  <c r="AA253" i="1"/>
  <c r="AD253" i="1"/>
  <c r="AE253" i="1"/>
  <c r="AF253" i="1"/>
  <c r="AG253" i="1"/>
  <c r="AH253" i="1" s="1"/>
  <c r="AJ253" i="1"/>
  <c r="AL253" i="1"/>
  <c r="AM253" i="1"/>
  <c r="AN253" i="1" s="1"/>
  <c r="AP253" i="1"/>
  <c r="AQ253" i="1"/>
  <c r="AR253" i="1"/>
  <c r="AS253" i="1"/>
  <c r="AT253" i="1" s="1"/>
  <c r="AV253" i="1"/>
  <c r="AW253" i="1"/>
  <c r="AX253" i="1"/>
  <c r="AY253" i="1"/>
  <c r="AZ253" i="1" s="1"/>
  <c r="BB253" i="1"/>
  <c r="BC253" i="1"/>
  <c r="BD253" i="1"/>
  <c r="BE253" i="1"/>
  <c r="BF253" i="1" s="1"/>
  <c r="BH253" i="1"/>
  <c r="BK253" i="1" s="1"/>
  <c r="BI253" i="1"/>
  <c r="BJ253" i="1"/>
  <c r="BN253" i="1"/>
  <c r="BO253" i="1"/>
  <c r="BP253" i="1"/>
  <c r="BQ253" i="1"/>
  <c r="BR253" i="1" s="1"/>
  <c r="BT253" i="1"/>
  <c r="BU253" i="1"/>
  <c r="BV253" i="1"/>
  <c r="BW253" i="1"/>
  <c r="BX253" i="1" s="1"/>
  <c r="BZ253" i="1"/>
  <c r="CA253" i="1"/>
  <c r="CB253" i="1"/>
  <c r="CC253" i="1"/>
  <c r="CD253" i="1" s="1"/>
  <c r="CG253" i="1"/>
  <c r="CI253" i="1"/>
  <c r="AK253" i="1"/>
  <c r="U253" i="1"/>
  <c r="T253" i="1"/>
  <c r="S253" i="1"/>
  <c r="R253" i="1"/>
  <c r="P253" i="1"/>
  <c r="N253" i="1"/>
  <c r="M253" i="1"/>
  <c r="K253" i="1"/>
  <c r="X253" i="1"/>
  <c r="Y253" i="1"/>
  <c r="Z253" i="1"/>
  <c r="BN252" i="1"/>
  <c r="BE252" i="1"/>
  <c r="BC252" i="1"/>
  <c r="AX252" i="1"/>
  <c r="AV252" i="1"/>
  <c r="K252" i="1"/>
  <c r="N252" i="1"/>
  <c r="P252" i="1"/>
  <c r="T252" i="1"/>
  <c r="X252" i="1"/>
  <c r="AE252" i="1"/>
  <c r="AK252" i="1"/>
  <c r="R252" i="1"/>
  <c r="AR252" i="1"/>
  <c r="AW252" i="1"/>
  <c r="BO252" i="1"/>
  <c r="BP252" i="1"/>
  <c r="BT252" i="1"/>
  <c r="BW252" i="1"/>
  <c r="BZ252" i="1"/>
  <c r="CB252" i="1"/>
  <c r="CA252" i="1"/>
  <c r="CC252" i="1"/>
  <c r="CD252" i="1" s="1"/>
  <c r="BU252" i="1"/>
  <c r="BQ252" i="1"/>
  <c r="BR252" i="1" s="1"/>
  <c r="CG252" i="1"/>
  <c r="CI252" i="1"/>
  <c r="AJ252" i="1"/>
  <c r="AS252" i="1"/>
  <c r="AT252" i="1" s="1"/>
  <c r="AP252" i="1"/>
  <c r="AM252" i="1"/>
  <c r="BJ252" i="1"/>
  <c r="BD252" i="1"/>
  <c r="BH252" i="1"/>
  <c r="BK252" i="1" s="1"/>
  <c r="BL252" i="1" s="1"/>
  <c r="BB252" i="1"/>
  <c r="AY252" i="1"/>
  <c r="AZ252" i="1" s="1"/>
  <c r="AQ252" i="1"/>
  <c r="BI252" i="1"/>
  <c r="AL252" i="1"/>
  <c r="AF252" i="1"/>
  <c r="Z252" i="1"/>
  <c r="U252" i="1"/>
  <c r="V252" i="1" s="1"/>
  <c r="S252" i="1"/>
  <c r="M252" i="1"/>
  <c r="BV252" i="1"/>
  <c r="AG252" i="1"/>
  <c r="AH252" i="1" s="1"/>
  <c r="AD252" i="1"/>
  <c r="AA252" i="1"/>
  <c r="AB252" i="1" s="1"/>
  <c r="Y252" i="1"/>
  <c r="CC251" i="1"/>
  <c r="CB251" i="1"/>
  <c r="CA251" i="1"/>
  <c r="BZ251" i="1"/>
  <c r="BW251" i="1"/>
  <c r="BU251" i="1"/>
  <c r="BQ251" i="1"/>
  <c r="BN251" i="1"/>
  <c r="BJ251" i="1"/>
  <c r="BE251" i="1"/>
  <c r="AX251" i="1"/>
  <c r="AR251" i="1"/>
  <c r="AM251" i="1"/>
  <c r="AJ251" i="1"/>
  <c r="AG251" i="1"/>
  <c r="AD251" i="1"/>
  <c r="AA251" i="1"/>
  <c r="X251" i="1"/>
  <c r="P251" i="1"/>
  <c r="N251" i="1"/>
  <c r="K251" i="1"/>
  <c r="T251" i="1"/>
  <c r="AF251" i="1"/>
  <c r="AK251" i="1"/>
  <c r="AP251" i="1"/>
  <c r="AS251" i="1"/>
  <c r="AT251" i="1" s="1"/>
  <c r="BB251" i="1"/>
  <c r="BD251" i="1"/>
  <c r="BH251" i="1"/>
  <c r="BK251" i="1" s="1"/>
  <c r="BL251" i="1" s="1"/>
  <c r="BO251" i="1"/>
  <c r="BT251" i="1"/>
  <c r="BV251" i="1"/>
  <c r="BI251" i="1"/>
  <c r="Z251" i="1"/>
  <c r="BC251" i="1"/>
  <c r="U251" i="1"/>
  <c r="V251" i="1" s="1"/>
  <c r="AY251" i="1"/>
  <c r="AZ251" i="1" s="1"/>
  <c r="AV251" i="1"/>
  <c r="AW251" i="1"/>
  <c r="AQ251" i="1"/>
  <c r="AL251" i="1"/>
  <c r="AE251" i="1"/>
  <c r="Y251" i="1"/>
  <c r="S251" i="1"/>
  <c r="R251" i="1"/>
  <c r="M251" i="1"/>
  <c r="CI251" i="1"/>
  <c r="BP251" i="1"/>
  <c r="CG251" i="1"/>
  <c r="CJ251" i="1" s="1"/>
  <c r="CI250" i="1"/>
  <c r="CA250" i="1"/>
  <c r="BU250" i="1"/>
  <c r="BQ250" i="1"/>
  <c r="BP250" i="1"/>
  <c r="BN250" i="1"/>
  <c r="BJ250" i="1"/>
  <c r="BH250" i="1"/>
  <c r="BK250" i="1" s="1"/>
  <c r="BL250" i="1" s="1"/>
  <c r="BE250" i="1"/>
  <c r="BC250" i="1"/>
  <c r="AY250" i="1"/>
  <c r="AW250" i="1"/>
  <c r="AR250" i="1"/>
  <c r="AP250" i="1"/>
  <c r="AL250" i="1"/>
  <c r="AF250" i="1"/>
  <c r="AD250" i="1"/>
  <c r="Z250" i="1"/>
  <c r="X250" i="1"/>
  <c r="T250" i="1"/>
  <c r="R250" i="1"/>
  <c r="P250" i="1"/>
  <c r="N250" i="1"/>
  <c r="K250" i="1"/>
  <c r="M250" i="1"/>
  <c r="S250" i="1"/>
  <c r="U250" i="1"/>
  <c r="V250" i="1" s="1"/>
  <c r="BW250" i="1"/>
  <c r="BO250" i="1"/>
  <c r="AS250" i="1"/>
  <c r="AT250" i="1" s="1"/>
  <c r="Y250" i="1"/>
  <c r="AA250" i="1"/>
  <c r="AB250" i="1" s="1"/>
  <c r="AE250" i="1"/>
  <c r="AG250" i="1"/>
  <c r="AH250" i="1" s="1"/>
  <c r="AJ250" i="1"/>
  <c r="AK250" i="1"/>
  <c r="AM250" i="1"/>
  <c r="AN250" i="1" s="1"/>
  <c r="AQ250" i="1"/>
  <c r="BI250" i="1"/>
  <c r="BD250" i="1"/>
  <c r="BB250" i="1"/>
  <c r="AX250" i="1"/>
  <c r="AV250" i="1"/>
  <c r="CG250" i="1"/>
  <c r="CJ250" i="1" s="1"/>
  <c r="CC250" i="1"/>
  <c r="CB250" i="1"/>
  <c r="BZ250" i="1"/>
  <c r="BV250" i="1"/>
  <c r="BT250" i="1"/>
  <c r="M249" i="1"/>
  <c r="N249" i="1"/>
  <c r="O249" i="1" s="1"/>
  <c r="BN249" i="1"/>
  <c r="P249" i="1"/>
  <c r="Y249" i="1"/>
  <c r="U249" i="1"/>
  <c r="Z249" i="1"/>
  <c r="AY249" i="1"/>
  <c r="AX249" i="1"/>
  <c r="AW249" i="1"/>
  <c r="AV249" i="1"/>
  <c r="AS249" i="1"/>
  <c r="AD249" i="1"/>
  <c r="AA249" i="1"/>
  <c r="AB249" i="1" s="1"/>
  <c r="AR249" i="1"/>
  <c r="AQ249" i="1"/>
  <c r="AP249" i="1"/>
  <c r="R249" i="1"/>
  <c r="BE249" i="1"/>
  <c r="BH249" i="1"/>
  <c r="BK249" i="1" s="1"/>
  <c r="BI249" i="1"/>
  <c r="BJ249" i="1"/>
  <c r="AE249" i="1"/>
  <c r="AF249" i="1"/>
  <c r="BO249" i="1"/>
  <c r="BP249" i="1"/>
  <c r="BQ249" i="1"/>
  <c r="BR249" i="1" s="1"/>
  <c r="BT249" i="1"/>
  <c r="BU249" i="1"/>
  <c r="BV249" i="1"/>
  <c r="BW249" i="1"/>
  <c r="BX249" i="1" s="1"/>
  <c r="BZ249" i="1"/>
  <c r="CA249" i="1"/>
  <c r="CB249" i="1"/>
  <c r="CG249" i="1"/>
  <c r="CI249" i="1"/>
  <c r="AG249" i="1"/>
  <c r="AH249" i="1" s="1"/>
  <c r="CC249" i="1"/>
  <c r="CD249" i="1" s="1"/>
  <c r="K249" i="1"/>
  <c r="S249" i="1"/>
  <c r="AM249" i="1"/>
  <c r="AL249" i="1"/>
  <c r="AK249" i="1"/>
  <c r="AJ249" i="1"/>
  <c r="T249" i="1"/>
  <c r="BD249" i="1"/>
  <c r="BC249" i="1"/>
  <c r="BB249" i="1"/>
  <c r="X249" i="1"/>
  <c r="BD248" i="1"/>
  <c r="BE248" i="1"/>
  <c r="BF248" i="1" s="1"/>
  <c r="BH248" i="1"/>
  <c r="BK248" i="1" s="1"/>
  <c r="BJ248" i="1"/>
  <c r="BN248" i="1"/>
  <c r="BO248" i="1"/>
  <c r="BP248" i="1"/>
  <c r="BQ248" i="1"/>
  <c r="BR248" i="1" s="1"/>
  <c r="BT248" i="1"/>
  <c r="BU248" i="1"/>
  <c r="BV248" i="1"/>
  <c r="BW248" i="1"/>
  <c r="BX248" i="1" s="1"/>
  <c r="CA248" i="1"/>
  <c r="CB248" i="1"/>
  <c r="CC248" i="1"/>
  <c r="CD248" i="1" s="1"/>
  <c r="CG248" i="1"/>
  <c r="CI248" i="1"/>
  <c r="BI248" i="1"/>
  <c r="K248" i="1"/>
  <c r="M248" i="1"/>
  <c r="N248" i="1"/>
  <c r="O248" i="1" s="1"/>
  <c r="P248" i="1"/>
  <c r="BZ248" i="1"/>
  <c r="S248" i="1"/>
  <c r="U248" i="1"/>
  <c r="X248" i="1"/>
  <c r="AA248" i="1"/>
  <c r="AE248" i="1"/>
  <c r="AG248" i="1"/>
  <c r="AK248" i="1"/>
  <c r="AL248" i="1"/>
  <c r="AQ248" i="1"/>
  <c r="AS248" i="1"/>
  <c r="AX248" i="1"/>
  <c r="AY248" i="1"/>
  <c r="AZ248" i="1" s="1"/>
  <c r="BB248" i="1"/>
  <c r="R248" i="1"/>
  <c r="T248" i="1"/>
  <c r="Y248" i="1"/>
  <c r="Z248" i="1"/>
  <c r="AD248" i="1"/>
  <c r="AF248" i="1"/>
  <c r="AJ248" i="1"/>
  <c r="AM248" i="1"/>
  <c r="AN248" i="1" s="1"/>
  <c r="AP248" i="1"/>
  <c r="AR248" i="1"/>
  <c r="AV248" i="1"/>
  <c r="AW248" i="1"/>
  <c r="BC248" i="1"/>
  <c r="R247" i="1"/>
  <c r="S247" i="1"/>
  <c r="T247" i="1"/>
  <c r="U247" i="1"/>
  <c r="V247" i="1" s="1"/>
  <c r="X247" i="1"/>
  <c r="Y247" i="1"/>
  <c r="Z247" i="1"/>
  <c r="AA247" i="1"/>
  <c r="AB247" i="1" s="1"/>
  <c r="AD247" i="1"/>
  <c r="AE247" i="1"/>
  <c r="AF247" i="1"/>
  <c r="AG247" i="1"/>
  <c r="AH247" i="1" s="1"/>
  <c r="AJ247" i="1"/>
  <c r="AK247" i="1"/>
  <c r="AL247" i="1"/>
  <c r="AM247" i="1"/>
  <c r="AN247" i="1" s="1"/>
  <c r="AP247" i="1"/>
  <c r="AQ247" i="1"/>
  <c r="CI247" i="1"/>
  <c r="K247" i="1"/>
  <c r="CG247" i="1"/>
  <c r="CJ247" i="1" s="1"/>
  <c r="BB247" i="1"/>
  <c r="BC247" i="1"/>
  <c r="M247" i="1"/>
  <c r="P247" i="1"/>
  <c r="CC247" i="1"/>
  <c r="AY247" i="1"/>
  <c r="N247" i="1"/>
  <c r="O247" i="1" s="1"/>
  <c r="CB247" i="1"/>
  <c r="CA247" i="1"/>
  <c r="BZ247" i="1"/>
  <c r="AR247" i="1"/>
  <c r="BW247" i="1"/>
  <c r="BV247" i="1"/>
  <c r="BU247" i="1"/>
  <c r="BT247" i="1"/>
  <c r="BQ247" i="1"/>
  <c r="BP247" i="1"/>
  <c r="BO247" i="1"/>
  <c r="BN247" i="1"/>
  <c r="BJ247" i="1"/>
  <c r="BI247" i="1"/>
  <c r="BH247" i="1"/>
  <c r="BK247" i="1" s="1"/>
  <c r="BL247" i="1" s="1"/>
  <c r="AX247" i="1"/>
  <c r="BE247" i="1"/>
  <c r="BD247" i="1"/>
  <c r="AW247" i="1"/>
  <c r="AV247" i="1"/>
  <c r="AS247" i="1"/>
  <c r="AT247" i="1" s="1"/>
  <c r="CI246" i="1"/>
  <c r="BE246" i="1"/>
  <c r="AX246" i="1"/>
  <c r="AW246" i="1"/>
  <c r="AS246" i="1"/>
  <c r="AQ246" i="1"/>
  <c r="AM246" i="1"/>
  <c r="AK246" i="1"/>
  <c r="AJ246" i="1"/>
  <c r="AG246" i="1"/>
  <c r="AE246" i="1"/>
  <c r="AA246" i="1"/>
  <c r="Z246" i="1"/>
  <c r="X246" i="1"/>
  <c r="U246" i="1"/>
  <c r="S246" i="1"/>
  <c r="N246" i="1"/>
  <c r="BV246" i="1"/>
  <c r="BC246" i="1"/>
  <c r="CG246" i="1"/>
  <c r="CJ246" i="1" s="1"/>
  <c r="CC246" i="1"/>
  <c r="CB246" i="1"/>
  <c r="CA246" i="1"/>
  <c r="BZ246" i="1"/>
  <c r="BW246" i="1"/>
  <c r="BX246" i="1" s="1"/>
  <c r="BU246" i="1"/>
  <c r="BT246" i="1"/>
  <c r="BQ246" i="1"/>
  <c r="BP246" i="1"/>
  <c r="BO246" i="1"/>
  <c r="BN246" i="1"/>
  <c r="BJ246" i="1"/>
  <c r="BI246" i="1"/>
  <c r="BH246" i="1"/>
  <c r="BK246" i="1" s="1"/>
  <c r="BL246" i="1" s="1"/>
  <c r="BD246" i="1"/>
  <c r="BB246" i="1"/>
  <c r="AY246" i="1"/>
  <c r="AZ246" i="1" s="1"/>
  <c r="AV246" i="1"/>
  <c r="AR246" i="1"/>
  <c r="AP246" i="1"/>
  <c r="AL246" i="1"/>
  <c r="AF246" i="1"/>
  <c r="AD246" i="1"/>
  <c r="Y246" i="1"/>
  <c r="T246" i="1"/>
  <c r="R246" i="1"/>
  <c r="P246" i="1"/>
  <c r="M246" i="1"/>
  <c r="K246" i="1"/>
  <c r="AK245" i="1"/>
  <c r="AM245" i="1"/>
  <c r="CG245" i="1"/>
  <c r="AQ245" i="1"/>
  <c r="AS245" i="1"/>
  <c r="AW245" i="1"/>
  <c r="BB245" i="1"/>
  <c r="BE245" i="1"/>
  <c r="BI245" i="1"/>
  <c r="BJ245" i="1"/>
  <c r="BN245" i="1"/>
  <c r="T245" i="1"/>
  <c r="R245" i="1"/>
  <c r="P245" i="1"/>
  <c r="CA245" i="1"/>
  <c r="BP245" i="1"/>
  <c r="BT245" i="1"/>
  <c r="BW245" i="1"/>
  <c r="N245" i="1"/>
  <c r="CC245" i="1"/>
  <c r="K245" i="1"/>
  <c r="M245" i="1"/>
  <c r="S245" i="1"/>
  <c r="U245" i="1"/>
  <c r="V245" i="1" s="1"/>
  <c r="AL245" i="1"/>
  <c r="Y245" i="1"/>
  <c r="Z245" i="1"/>
  <c r="AD245" i="1"/>
  <c r="AF245" i="1"/>
  <c r="AJ245" i="1"/>
  <c r="AP245" i="1"/>
  <c r="AR245" i="1"/>
  <c r="AV245" i="1"/>
  <c r="AX245" i="1"/>
  <c r="AY245" i="1"/>
  <c r="AZ245" i="1" s="1"/>
  <c r="BC245" i="1"/>
  <c r="BD245" i="1"/>
  <c r="BH245" i="1"/>
  <c r="BK245" i="1" s="1"/>
  <c r="BL245" i="1" s="1"/>
  <c r="BO245" i="1"/>
  <c r="BQ245" i="1"/>
  <c r="BR245" i="1" s="1"/>
  <c r="BU245" i="1"/>
  <c r="BV245" i="1"/>
  <c r="BZ245" i="1"/>
  <c r="CB245" i="1"/>
  <c r="X245" i="1"/>
  <c r="CI245" i="1"/>
  <c r="AA245" i="1"/>
  <c r="AB245" i="1" s="1"/>
  <c r="AE245" i="1"/>
  <c r="AG245" i="1"/>
  <c r="AH245" i="1" s="1"/>
  <c r="U244" i="1"/>
  <c r="BH244" i="1"/>
  <c r="BK244" i="1" s="1"/>
  <c r="BI244" i="1"/>
  <c r="S244" i="1"/>
  <c r="BJ244" i="1"/>
  <c r="BN244" i="1"/>
  <c r="BO244" i="1"/>
  <c r="BP244" i="1"/>
  <c r="BQ244" i="1"/>
  <c r="BR244" i="1" s="1"/>
  <c r="BT244" i="1"/>
  <c r="BU244" i="1"/>
  <c r="BV244" i="1"/>
  <c r="BW244" i="1"/>
  <c r="BX244" i="1" s="1"/>
  <c r="BZ244" i="1"/>
  <c r="CA244" i="1"/>
  <c r="CB244" i="1"/>
  <c r="CC244" i="1"/>
  <c r="CD244" i="1" s="1"/>
  <c r="CG244" i="1"/>
  <c r="CI244" i="1"/>
  <c r="BE244" i="1"/>
  <c r="T244" i="1"/>
  <c r="M244" i="1"/>
  <c r="N244" i="1"/>
  <c r="O244" i="1" s="1"/>
  <c r="P244" i="1"/>
  <c r="R244" i="1"/>
  <c r="K244" i="1"/>
  <c r="X244" i="1"/>
  <c r="Y244" i="1"/>
  <c r="Z244" i="1"/>
  <c r="AA244" i="1"/>
  <c r="AB244" i="1" s="1"/>
  <c r="AD244" i="1"/>
  <c r="AE244" i="1"/>
  <c r="AF244" i="1"/>
  <c r="AG244" i="1"/>
  <c r="AH244" i="1" s="1"/>
  <c r="AJ244" i="1"/>
  <c r="AK244" i="1"/>
  <c r="AL244" i="1"/>
  <c r="AM244" i="1"/>
  <c r="AN244" i="1" s="1"/>
  <c r="AP244" i="1"/>
  <c r="AQ244" i="1"/>
  <c r="AR244" i="1"/>
  <c r="AS244" i="1"/>
  <c r="AT244" i="1" s="1"/>
  <c r="AV244" i="1"/>
  <c r="AW244" i="1"/>
  <c r="AX244" i="1"/>
  <c r="AY244" i="1"/>
  <c r="AZ244" i="1" s="1"/>
  <c r="BB244" i="1"/>
  <c r="BC244" i="1"/>
  <c r="BD244" i="1"/>
  <c r="BD243" i="1"/>
  <c r="CC243" i="1"/>
  <c r="CG243" i="1"/>
  <c r="AX243" i="1"/>
  <c r="CI243" i="1"/>
  <c r="BO243" i="1"/>
  <c r="BP243" i="1"/>
  <c r="BQ243" i="1"/>
  <c r="BR243" i="1" s="1"/>
  <c r="BT243" i="1"/>
  <c r="BU243" i="1"/>
  <c r="BV243" i="1"/>
  <c r="AJ243" i="1"/>
  <c r="AG243" i="1"/>
  <c r="AE243" i="1"/>
  <c r="AV243" i="1"/>
  <c r="AS243" i="1"/>
  <c r="AQ243" i="1"/>
  <c r="K243" i="1"/>
  <c r="M243" i="1"/>
  <c r="AW243" i="1"/>
  <c r="AY243" i="1"/>
  <c r="AZ243" i="1" s="1"/>
  <c r="BB243" i="1"/>
  <c r="BC243" i="1"/>
  <c r="AL243" i="1"/>
  <c r="N243" i="1"/>
  <c r="O243" i="1" s="1"/>
  <c r="BH243" i="1"/>
  <c r="BK243" i="1" s="1"/>
  <c r="BI243" i="1"/>
  <c r="BJ243" i="1"/>
  <c r="BN243" i="1"/>
  <c r="Z243" i="1"/>
  <c r="X243" i="1"/>
  <c r="U243" i="1"/>
  <c r="S243" i="1"/>
  <c r="CB243" i="1"/>
  <c r="CA243" i="1"/>
  <c r="BZ243" i="1"/>
  <c r="BW243" i="1"/>
  <c r="BX243" i="1" s="1"/>
  <c r="AA243" i="1"/>
  <c r="AB243" i="1" s="1"/>
  <c r="BE243" i="1"/>
  <c r="BF243" i="1" s="1"/>
  <c r="AR243" i="1"/>
  <c r="AP243" i="1"/>
  <c r="AM243" i="1"/>
  <c r="AN243" i="1" s="1"/>
  <c r="AK243" i="1"/>
  <c r="AF243" i="1"/>
  <c r="AD243" i="1"/>
  <c r="Y243" i="1"/>
  <c r="T243" i="1"/>
  <c r="R243" i="1"/>
  <c r="P243" i="1"/>
  <c r="BI242" i="1"/>
  <c r="BJ242" i="1"/>
  <c r="BN242" i="1"/>
  <c r="BO242" i="1"/>
  <c r="BP242" i="1"/>
  <c r="R242" i="1"/>
  <c r="BQ242" i="1"/>
  <c r="BR242" i="1" s="1"/>
  <c r="BT242" i="1"/>
  <c r="BU242" i="1"/>
  <c r="BV242" i="1"/>
  <c r="BE242" i="1"/>
  <c r="BD242" i="1"/>
  <c r="BC242" i="1"/>
  <c r="BB242" i="1"/>
  <c r="AY242" i="1"/>
  <c r="AX242" i="1"/>
  <c r="AW242" i="1"/>
  <c r="AV242" i="1"/>
  <c r="AS242" i="1"/>
  <c r="AR242" i="1"/>
  <c r="AQ242" i="1"/>
  <c r="AP242" i="1"/>
  <c r="AM242" i="1"/>
  <c r="BW242" i="1"/>
  <c r="BX242" i="1" s="1"/>
  <c r="BZ242" i="1"/>
  <c r="T242" i="1"/>
  <c r="U242" i="1"/>
  <c r="V242" i="1" s="1"/>
  <c r="X242" i="1"/>
  <c r="Y242" i="1"/>
  <c r="Z242" i="1"/>
  <c r="AA242" i="1"/>
  <c r="AB242" i="1" s="1"/>
  <c r="AD242" i="1"/>
  <c r="AE242" i="1"/>
  <c r="AF242" i="1"/>
  <c r="AG242" i="1"/>
  <c r="AH242" i="1" s="1"/>
  <c r="AJ242" i="1"/>
  <c r="S242" i="1"/>
  <c r="AL242" i="1"/>
  <c r="BH242" i="1"/>
  <c r="BK242" i="1" s="1"/>
  <c r="BL242" i="1" s="1"/>
  <c r="CB242" i="1"/>
  <c r="CC242" i="1"/>
  <c r="CD242" i="1" s="1"/>
  <c r="CG242" i="1"/>
  <c r="CI242" i="1"/>
  <c r="CA242" i="1"/>
  <c r="K242" i="1"/>
  <c r="M242" i="1"/>
  <c r="N242" i="1"/>
  <c r="O242" i="1" s="1"/>
  <c r="P242" i="1"/>
  <c r="AK242" i="1"/>
  <c r="AV241" i="1"/>
  <c r="AS241" i="1"/>
  <c r="AR241" i="1"/>
  <c r="AQ241" i="1"/>
  <c r="AP241" i="1"/>
  <c r="AM241" i="1"/>
  <c r="AL241" i="1"/>
  <c r="AK241" i="1"/>
  <c r="AJ241" i="1"/>
  <c r="AF241" i="1"/>
  <c r="AE241" i="1"/>
  <c r="AA241" i="1"/>
  <c r="Y241" i="1"/>
  <c r="U241" i="1"/>
  <c r="S241" i="1"/>
  <c r="R241" i="1"/>
  <c r="P241" i="1"/>
  <c r="BE241" i="1"/>
  <c r="N241" i="1"/>
  <c r="K241" i="1"/>
  <c r="M241" i="1"/>
  <c r="T241" i="1"/>
  <c r="X241" i="1"/>
  <c r="Z241" i="1"/>
  <c r="AD241" i="1"/>
  <c r="BO241" i="1"/>
  <c r="AG241" i="1"/>
  <c r="AH241" i="1" s="1"/>
  <c r="BD241" i="1"/>
  <c r="CI241" i="1"/>
  <c r="CG241" i="1"/>
  <c r="CJ241" i="1" s="1"/>
  <c r="CC241" i="1"/>
  <c r="CB241" i="1"/>
  <c r="CA241" i="1"/>
  <c r="BZ241" i="1"/>
  <c r="BW241" i="1"/>
  <c r="BV241" i="1"/>
  <c r="BU241" i="1"/>
  <c r="BT241" i="1"/>
  <c r="BQ241" i="1"/>
  <c r="BP241" i="1"/>
  <c r="BC241" i="1"/>
  <c r="BN241" i="1"/>
  <c r="BJ241" i="1"/>
  <c r="BI241" i="1"/>
  <c r="BH241" i="1"/>
  <c r="BK241" i="1" s="1"/>
  <c r="BL241" i="1" s="1"/>
  <c r="BB241" i="1"/>
  <c r="AY241" i="1"/>
  <c r="AX241" i="1"/>
  <c r="AW241" i="1"/>
  <c r="BJ240" i="1"/>
  <c r="BI240" i="1"/>
  <c r="BN240" i="1"/>
  <c r="N240" i="1"/>
  <c r="BP240" i="1"/>
  <c r="BT240" i="1"/>
  <c r="BH240" i="1"/>
  <c r="BK240" i="1" s="1"/>
  <c r="BL240" i="1" s="1"/>
  <c r="BD240" i="1"/>
  <c r="BB240" i="1"/>
  <c r="AX240" i="1"/>
  <c r="AV240" i="1"/>
  <c r="AR240" i="1"/>
  <c r="BW240" i="1"/>
  <c r="AP240" i="1"/>
  <c r="AM240" i="1"/>
  <c r="AL240" i="1"/>
  <c r="AG240" i="1"/>
  <c r="AE240" i="1"/>
  <c r="AA240" i="1"/>
  <c r="Y240" i="1"/>
  <c r="U240" i="1"/>
  <c r="S240" i="1"/>
  <c r="M240" i="1"/>
  <c r="K240" i="1"/>
  <c r="AW240" i="1"/>
  <c r="BE240" i="1"/>
  <c r="BF240" i="1" s="1"/>
  <c r="BC240" i="1"/>
  <c r="AY240" i="1"/>
  <c r="AZ240" i="1" s="1"/>
  <c r="AS240" i="1"/>
  <c r="AT240" i="1" s="1"/>
  <c r="AQ240" i="1"/>
  <c r="AK240" i="1"/>
  <c r="AJ240" i="1"/>
  <c r="AF240" i="1"/>
  <c r="BZ240" i="1"/>
  <c r="CA240" i="1"/>
  <c r="CC240" i="1"/>
  <c r="CG240" i="1"/>
  <c r="CB240" i="1"/>
  <c r="BV240" i="1"/>
  <c r="AD240" i="1"/>
  <c r="CI240" i="1"/>
  <c r="BU240" i="1"/>
  <c r="BQ240" i="1"/>
  <c r="BR240" i="1" s="1"/>
  <c r="BO240" i="1"/>
  <c r="Z240" i="1"/>
  <c r="X240" i="1"/>
  <c r="T240" i="1"/>
  <c r="R240" i="1"/>
  <c r="P240" i="1"/>
  <c r="BE239" i="1"/>
  <c r="BU239" i="1"/>
  <c r="K239" i="1"/>
  <c r="M239" i="1"/>
  <c r="N239" i="1"/>
  <c r="O239" i="1" s="1"/>
  <c r="P239" i="1"/>
  <c r="R239" i="1"/>
  <c r="T239" i="1"/>
  <c r="U239" i="1"/>
  <c r="V239" i="1" s="1"/>
  <c r="X239" i="1"/>
  <c r="Y239" i="1"/>
  <c r="Z239" i="1"/>
  <c r="AA239" i="1"/>
  <c r="AB239" i="1" s="1"/>
  <c r="AD239" i="1"/>
  <c r="AE239" i="1"/>
  <c r="AF239" i="1"/>
  <c r="AG239" i="1"/>
  <c r="AH239" i="1" s="1"/>
  <c r="AJ239" i="1"/>
  <c r="BD239" i="1"/>
  <c r="BC239" i="1"/>
  <c r="BB239" i="1"/>
  <c r="AY239" i="1"/>
  <c r="AX239" i="1"/>
  <c r="AW239" i="1"/>
  <c r="AV239" i="1"/>
  <c r="AS239" i="1"/>
  <c r="AK239" i="1"/>
  <c r="AL239" i="1"/>
  <c r="AM239" i="1"/>
  <c r="AN239" i="1" s="1"/>
  <c r="AP239" i="1"/>
  <c r="AQ239" i="1"/>
  <c r="AR239" i="1"/>
  <c r="BI239" i="1"/>
  <c r="BH239" i="1"/>
  <c r="BK239" i="1" s="1"/>
  <c r="CG239" i="1"/>
  <c r="CC239" i="1"/>
  <c r="CB239" i="1"/>
  <c r="S239" i="1"/>
  <c r="CA239" i="1"/>
  <c r="BZ239" i="1"/>
  <c r="BW239" i="1"/>
  <c r="BV239" i="1"/>
  <c r="CI239" i="1"/>
  <c r="BT239" i="1"/>
  <c r="BQ239" i="1"/>
  <c r="BP239" i="1"/>
  <c r="BO239" i="1"/>
  <c r="BN239" i="1"/>
  <c r="BJ239" i="1"/>
  <c r="BI238" i="1"/>
  <c r="BH238" i="1"/>
  <c r="BK238" i="1" s="1"/>
  <c r="BE238" i="1"/>
  <c r="BD238" i="1"/>
  <c r="BC238" i="1"/>
  <c r="BB238" i="1"/>
  <c r="AY238" i="1"/>
  <c r="AX238" i="1"/>
  <c r="AW238" i="1"/>
  <c r="AV238" i="1"/>
  <c r="AS238" i="1"/>
  <c r="AR238" i="1"/>
  <c r="AQ238" i="1"/>
  <c r="AM238" i="1"/>
  <c r="AL238" i="1"/>
  <c r="AK238" i="1"/>
  <c r="AJ238" i="1"/>
  <c r="AG238" i="1"/>
  <c r="AF238" i="1"/>
  <c r="AE238" i="1"/>
  <c r="AD238" i="1"/>
  <c r="AA238" i="1"/>
  <c r="Z238" i="1"/>
  <c r="Y238" i="1"/>
  <c r="X238" i="1"/>
  <c r="U238" i="1"/>
  <c r="T238" i="1"/>
  <c r="S238" i="1"/>
  <c r="R238" i="1"/>
  <c r="P238" i="1"/>
  <c r="N238" i="1"/>
  <c r="M238" i="1"/>
  <c r="K238" i="1"/>
  <c r="BJ238" i="1"/>
  <c r="BO238" i="1"/>
  <c r="BP238" i="1"/>
  <c r="BQ238" i="1"/>
  <c r="BR238" i="1" s="1"/>
  <c r="BT238" i="1"/>
  <c r="BU238" i="1"/>
  <c r="BV238" i="1"/>
  <c r="BW238" i="1"/>
  <c r="BX238" i="1" s="1"/>
  <c r="BZ238" i="1"/>
  <c r="CA238" i="1"/>
  <c r="CB238" i="1"/>
  <c r="CC238" i="1"/>
  <c r="CD238" i="1" s="1"/>
  <c r="CG238" i="1"/>
  <c r="CI238" i="1"/>
  <c r="BN238" i="1"/>
  <c r="AP238" i="1"/>
  <c r="BB237" i="1"/>
  <c r="BC237" i="1"/>
  <c r="BD237" i="1"/>
  <c r="BE237" i="1"/>
  <c r="BF237" i="1" s="1"/>
  <c r="BH237" i="1"/>
  <c r="BK237" i="1" s="1"/>
  <c r="BI237" i="1"/>
  <c r="BJ237" i="1"/>
  <c r="BN237" i="1"/>
  <c r="BO237" i="1"/>
  <c r="BP237" i="1"/>
  <c r="BQ237" i="1"/>
  <c r="BR237" i="1" s="1"/>
  <c r="BT237" i="1"/>
  <c r="Y237" i="1"/>
  <c r="AF237" i="1"/>
  <c r="AA237" i="1"/>
  <c r="X237" i="1"/>
  <c r="T237" i="1"/>
  <c r="R237" i="1"/>
  <c r="CI237" i="1"/>
  <c r="CG237" i="1"/>
  <c r="CJ237" i="1" s="1"/>
  <c r="CC237" i="1"/>
  <c r="S237" i="1"/>
  <c r="P237" i="1"/>
  <c r="Z237" i="1"/>
  <c r="N237" i="1"/>
  <c r="AV237" i="1"/>
  <c r="CB237" i="1"/>
  <c r="AY237" i="1"/>
  <c r="BV237" i="1"/>
  <c r="BW237" i="1"/>
  <c r="BX237" i="1" s="1"/>
  <c r="BZ237" i="1"/>
  <c r="CA237" i="1"/>
  <c r="M237" i="1"/>
  <c r="K237" i="1"/>
  <c r="AD237" i="1"/>
  <c r="AE237" i="1"/>
  <c r="AG237" i="1"/>
  <c r="AH237" i="1" s="1"/>
  <c r="AJ237" i="1"/>
  <c r="AK237" i="1"/>
  <c r="AL237" i="1"/>
  <c r="AM237" i="1"/>
  <c r="AN237" i="1" s="1"/>
  <c r="AP237" i="1"/>
  <c r="AQ237" i="1"/>
  <c r="AR237" i="1"/>
  <c r="AS237" i="1"/>
  <c r="AT237" i="1" s="1"/>
  <c r="AW237" i="1"/>
  <c r="AX237" i="1"/>
  <c r="U237" i="1"/>
  <c r="V237" i="1" s="1"/>
  <c r="BT236" i="1"/>
  <c r="BQ236" i="1"/>
  <c r="BP236" i="1"/>
  <c r="BO236" i="1"/>
  <c r="BN236" i="1"/>
  <c r="BJ236" i="1"/>
  <c r="BI236" i="1"/>
  <c r="BH236" i="1"/>
  <c r="BK236" i="1" s="1"/>
  <c r="BL236" i="1" s="1"/>
  <c r="BE236" i="1"/>
  <c r="BD236" i="1"/>
  <c r="BB236" i="1"/>
  <c r="AY236" i="1"/>
  <c r="AX236" i="1"/>
  <c r="AW236" i="1"/>
  <c r="AV236" i="1"/>
  <c r="AS236" i="1"/>
  <c r="AR236" i="1"/>
  <c r="AQ236" i="1"/>
  <c r="AP236" i="1"/>
  <c r="AM236" i="1"/>
  <c r="AL236" i="1"/>
  <c r="AK236" i="1"/>
  <c r="AJ236" i="1"/>
  <c r="AG236" i="1"/>
  <c r="AF236" i="1"/>
  <c r="AE236" i="1"/>
  <c r="AD236" i="1"/>
  <c r="AA236" i="1"/>
  <c r="Z236" i="1"/>
  <c r="Y236" i="1"/>
  <c r="X236" i="1"/>
  <c r="U236" i="1"/>
  <c r="T236" i="1"/>
  <c r="S236" i="1"/>
  <c r="R236" i="1"/>
  <c r="P236" i="1"/>
  <c r="N236" i="1"/>
  <c r="M236" i="1"/>
  <c r="BC236" i="1"/>
  <c r="CI236" i="1"/>
  <c r="CG236" i="1"/>
  <c r="CJ236" i="1" s="1"/>
  <c r="CC236" i="1"/>
  <c r="CB236" i="1"/>
  <c r="CA236" i="1"/>
  <c r="BZ236" i="1"/>
  <c r="BW236" i="1"/>
  <c r="BV236" i="1"/>
  <c r="BU236" i="1"/>
  <c r="K236" i="1"/>
  <c r="BQ235" i="1"/>
  <c r="AM235" i="1"/>
  <c r="AL235" i="1"/>
  <c r="AK235" i="1"/>
  <c r="AJ235" i="1"/>
  <c r="AG235" i="1"/>
  <c r="AF235" i="1"/>
  <c r="AE235" i="1"/>
  <c r="AD235" i="1"/>
  <c r="AA235" i="1"/>
  <c r="Z235" i="1"/>
  <c r="Y235" i="1"/>
  <c r="CB235" i="1"/>
  <c r="X235" i="1"/>
  <c r="T235" i="1"/>
  <c r="S235" i="1"/>
  <c r="R235" i="1"/>
  <c r="P235" i="1"/>
  <c r="N235" i="1"/>
  <c r="M235" i="1"/>
  <c r="K235" i="1"/>
  <c r="CI235" i="1"/>
  <c r="CG235" i="1"/>
  <c r="CJ235" i="1" s="1"/>
  <c r="CC235" i="1"/>
  <c r="CD235" i="1" s="1"/>
  <c r="CA235" i="1"/>
  <c r="BZ235" i="1"/>
  <c r="BW235" i="1"/>
  <c r="BV235" i="1"/>
  <c r="BU235" i="1"/>
  <c r="BT235" i="1"/>
  <c r="U235" i="1"/>
  <c r="V235" i="1" s="1"/>
  <c r="BP235" i="1"/>
  <c r="BO235" i="1"/>
  <c r="BN235" i="1"/>
  <c r="BJ235" i="1"/>
  <c r="BI235" i="1"/>
  <c r="BH235" i="1"/>
  <c r="BK235" i="1" s="1"/>
  <c r="BL235" i="1" s="1"/>
  <c r="BE235" i="1"/>
  <c r="BD235" i="1"/>
  <c r="BC235" i="1"/>
  <c r="BB235" i="1"/>
  <c r="AY235" i="1"/>
  <c r="AX235" i="1"/>
  <c r="AW235" i="1"/>
  <c r="AV235" i="1"/>
  <c r="AS235" i="1"/>
  <c r="AR235" i="1"/>
  <c r="AQ235" i="1"/>
  <c r="AP235" i="1"/>
  <c r="CG234" i="1"/>
  <c r="CI234" i="1"/>
  <c r="BN234" i="1"/>
  <c r="BP234" i="1"/>
  <c r="BT234" i="1"/>
  <c r="BU234" i="1"/>
  <c r="BQ234" i="1"/>
  <c r="BR234" i="1" s="1"/>
  <c r="BO234" i="1"/>
  <c r="BI234" i="1"/>
  <c r="BD234" i="1"/>
  <c r="BB234" i="1"/>
  <c r="AV234" i="1"/>
  <c r="AR234" i="1"/>
  <c r="R234" i="1"/>
  <c r="AP234" i="1"/>
  <c r="AL234" i="1"/>
  <c r="AJ234" i="1"/>
  <c r="AG234" i="1"/>
  <c r="AE234" i="1"/>
  <c r="CC234" i="1"/>
  <c r="AA234" i="1"/>
  <c r="Y234" i="1"/>
  <c r="T234" i="1"/>
  <c r="P234" i="1"/>
  <c r="N234" i="1"/>
  <c r="Z234" i="1"/>
  <c r="AX234" i="1"/>
  <c r="CB234" i="1"/>
  <c r="CA234" i="1"/>
  <c r="BZ234" i="1"/>
  <c r="BW234" i="1"/>
  <c r="BV234" i="1"/>
  <c r="K234" i="1"/>
  <c r="M234" i="1"/>
  <c r="S234" i="1"/>
  <c r="U234" i="1"/>
  <c r="V234" i="1" s="1"/>
  <c r="X234" i="1"/>
  <c r="BJ234" i="1"/>
  <c r="AD234" i="1"/>
  <c r="AF234" i="1"/>
  <c r="AK234" i="1"/>
  <c r="AM234" i="1"/>
  <c r="AN234" i="1" s="1"/>
  <c r="AQ234" i="1"/>
  <c r="AS234" i="1"/>
  <c r="AT234" i="1" s="1"/>
  <c r="AW234" i="1"/>
  <c r="AY234" i="1"/>
  <c r="AZ234" i="1" s="1"/>
  <c r="BC234" i="1"/>
  <c r="BE234" i="1"/>
  <c r="BF234" i="1" s="1"/>
  <c r="BH234" i="1"/>
  <c r="BK234" i="1" s="1"/>
  <c r="BL234" i="1" s="1"/>
  <c r="AL233" i="1"/>
  <c r="AP233" i="1"/>
  <c r="AR233" i="1"/>
  <c r="AS233" i="1"/>
  <c r="AT233" i="1" s="1"/>
  <c r="AV233" i="1"/>
  <c r="AX233" i="1"/>
  <c r="BB233" i="1"/>
  <c r="BD233" i="1"/>
  <c r="BH233" i="1"/>
  <c r="BK233" i="1" s="1"/>
  <c r="BI233" i="1"/>
  <c r="BJ233" i="1"/>
  <c r="BN233" i="1"/>
  <c r="BO233" i="1"/>
  <c r="BP233" i="1"/>
  <c r="BQ233" i="1"/>
  <c r="BR233" i="1" s="1"/>
  <c r="BT233" i="1"/>
  <c r="BU233" i="1"/>
  <c r="BV233" i="1"/>
  <c r="BW233" i="1"/>
  <c r="BX233" i="1" s="1"/>
  <c r="BZ233" i="1"/>
  <c r="CA233" i="1"/>
  <c r="CB233" i="1"/>
  <c r="CG233" i="1"/>
  <c r="CI233" i="1"/>
  <c r="CC233" i="1"/>
  <c r="CD233" i="1" s="1"/>
  <c r="BE233" i="1"/>
  <c r="BF233" i="1" s="1"/>
  <c r="BC233" i="1"/>
  <c r="AY233" i="1"/>
  <c r="AZ233" i="1" s="1"/>
  <c r="AW233" i="1"/>
  <c r="AQ233" i="1"/>
  <c r="AM233" i="1"/>
  <c r="AN233" i="1" s="1"/>
  <c r="AK233" i="1"/>
  <c r="AF233" i="1"/>
  <c r="AD233" i="1"/>
  <c r="Z233" i="1"/>
  <c r="X233" i="1"/>
  <c r="T233" i="1"/>
  <c r="R233" i="1"/>
  <c r="P233" i="1"/>
  <c r="N233" i="1"/>
  <c r="K233" i="1"/>
  <c r="M233" i="1"/>
  <c r="S233" i="1"/>
  <c r="U233" i="1"/>
  <c r="V233" i="1" s="1"/>
  <c r="Y233" i="1"/>
  <c r="AA233" i="1"/>
  <c r="AB233" i="1" s="1"/>
  <c r="AE233" i="1"/>
  <c r="AG233" i="1"/>
  <c r="AH233" i="1" s="1"/>
  <c r="AJ233" i="1"/>
  <c r="Z232" i="1"/>
  <c r="AA232" i="1"/>
  <c r="AB232" i="1" s="1"/>
  <c r="AD232" i="1"/>
  <c r="AE232" i="1"/>
  <c r="AF232" i="1"/>
  <c r="AG232" i="1"/>
  <c r="AH232" i="1" s="1"/>
  <c r="AJ232" i="1"/>
  <c r="AK232" i="1"/>
  <c r="AL232" i="1"/>
  <c r="AM232" i="1"/>
  <c r="AN232" i="1" s="1"/>
  <c r="AP232" i="1"/>
  <c r="AQ232" i="1"/>
  <c r="AR232" i="1"/>
  <c r="AS232" i="1"/>
  <c r="AT232" i="1" s="1"/>
  <c r="AV232" i="1"/>
  <c r="AW232" i="1"/>
  <c r="AX232" i="1"/>
  <c r="AY232" i="1"/>
  <c r="AZ232" i="1" s="1"/>
  <c r="BB232" i="1"/>
  <c r="BC232" i="1"/>
  <c r="BD232" i="1"/>
  <c r="BE232" i="1"/>
  <c r="BF232" i="1" s="1"/>
  <c r="BH232" i="1"/>
  <c r="BK232" i="1" s="1"/>
  <c r="CC232" i="1"/>
  <c r="CG232" i="1"/>
  <c r="CI232" i="1"/>
  <c r="K232" i="1"/>
  <c r="M232" i="1"/>
  <c r="N232" i="1"/>
  <c r="O232" i="1" s="1"/>
  <c r="P232" i="1"/>
  <c r="R232" i="1"/>
  <c r="S232" i="1"/>
  <c r="T232" i="1"/>
  <c r="Y232" i="1"/>
  <c r="BU232" i="1"/>
  <c r="BV232" i="1"/>
  <c r="BW232" i="1"/>
  <c r="BX232" i="1" s="1"/>
  <c r="BZ232" i="1"/>
  <c r="CA232" i="1"/>
  <c r="CB232" i="1"/>
  <c r="BT232" i="1"/>
  <c r="U232" i="1"/>
  <c r="V232" i="1" s="1"/>
  <c r="X232" i="1"/>
  <c r="BQ232" i="1"/>
  <c r="BP232" i="1"/>
  <c r="BO232" i="1"/>
  <c r="BN232" i="1"/>
  <c r="BJ232" i="1"/>
  <c r="BI232" i="1"/>
  <c r="AY231" i="1"/>
  <c r="N231" i="1"/>
  <c r="BB231" i="1"/>
  <c r="M231" i="1"/>
  <c r="K231" i="1"/>
  <c r="AX231" i="1"/>
  <c r="AW231" i="1"/>
  <c r="AV231" i="1"/>
  <c r="AS231" i="1"/>
  <c r="AE231" i="1"/>
  <c r="AD231" i="1"/>
  <c r="AA231" i="1"/>
  <c r="Z231" i="1"/>
  <c r="Y231" i="1"/>
  <c r="X231" i="1"/>
  <c r="U231" i="1"/>
  <c r="T231" i="1"/>
  <c r="S231" i="1"/>
  <c r="AR231" i="1"/>
  <c r="R231" i="1"/>
  <c r="P231" i="1"/>
  <c r="BC231" i="1"/>
  <c r="BD231" i="1"/>
  <c r="BE231" i="1"/>
  <c r="BF231" i="1" s="1"/>
  <c r="AQ231" i="1"/>
  <c r="BH231" i="1"/>
  <c r="BK231" i="1" s="1"/>
  <c r="BI231" i="1"/>
  <c r="BJ231" i="1"/>
  <c r="BN231" i="1"/>
  <c r="BO231" i="1"/>
  <c r="AP231" i="1"/>
  <c r="BP231" i="1"/>
  <c r="BQ231" i="1"/>
  <c r="BR231" i="1" s="1"/>
  <c r="BT231" i="1"/>
  <c r="BU231" i="1"/>
  <c r="BV231" i="1"/>
  <c r="BW231" i="1"/>
  <c r="BX231" i="1" s="1"/>
  <c r="BZ231" i="1"/>
  <c r="CA231" i="1"/>
  <c r="CB231" i="1"/>
  <c r="CC231" i="1"/>
  <c r="CD231" i="1" s="1"/>
  <c r="CG231" i="1"/>
  <c r="CI231" i="1"/>
  <c r="AM231" i="1"/>
  <c r="AL231" i="1"/>
  <c r="AK231" i="1"/>
  <c r="AJ231" i="1"/>
  <c r="AG231" i="1"/>
  <c r="AF231" i="1"/>
  <c r="BI230" i="1"/>
  <c r="BJ230" i="1"/>
  <c r="BN230" i="1"/>
  <c r="BO230" i="1"/>
  <c r="BP230" i="1"/>
  <c r="BT230" i="1"/>
  <c r="BU230" i="1"/>
  <c r="BV230" i="1"/>
  <c r="BW230" i="1"/>
  <c r="BX230" i="1" s="1"/>
  <c r="BZ230" i="1"/>
  <c r="CA230" i="1"/>
  <c r="CB230" i="1"/>
  <c r="CC230" i="1"/>
  <c r="CD230" i="1" s="1"/>
  <c r="CG230" i="1"/>
  <c r="CI230" i="1"/>
  <c r="K230" i="1"/>
  <c r="M230" i="1"/>
  <c r="N230" i="1"/>
  <c r="O230" i="1" s="1"/>
  <c r="P230" i="1"/>
  <c r="R230" i="1"/>
  <c r="BQ230" i="1"/>
  <c r="BR230" i="1" s="1"/>
  <c r="T230" i="1"/>
  <c r="U230" i="1"/>
  <c r="V230" i="1" s="1"/>
  <c r="X230" i="1"/>
  <c r="Y230" i="1"/>
  <c r="Z230" i="1"/>
  <c r="AA230" i="1"/>
  <c r="AB230" i="1" s="1"/>
  <c r="AD230" i="1"/>
  <c r="AE230" i="1"/>
  <c r="AF230" i="1"/>
  <c r="AG230" i="1"/>
  <c r="AH230" i="1" s="1"/>
  <c r="AJ230" i="1"/>
  <c r="AK230" i="1"/>
  <c r="AL230" i="1"/>
  <c r="AM230" i="1"/>
  <c r="AN230" i="1" s="1"/>
  <c r="AP230" i="1"/>
  <c r="AQ230" i="1"/>
  <c r="AR230" i="1"/>
  <c r="AS230" i="1"/>
  <c r="AT230" i="1" s="1"/>
  <c r="AV230" i="1"/>
  <c r="AW230" i="1"/>
  <c r="AX230" i="1"/>
  <c r="AY230" i="1"/>
  <c r="AZ230" i="1" s="1"/>
  <c r="BB230" i="1"/>
  <c r="BC230" i="1"/>
  <c r="BD230" i="1"/>
  <c r="BE230" i="1"/>
  <c r="BF230" i="1" s="1"/>
  <c r="BH230" i="1"/>
  <c r="BK230" i="1" s="1"/>
  <c r="BL230" i="1" s="1"/>
  <c r="BC229" i="1"/>
  <c r="N229" i="1"/>
  <c r="P229" i="1"/>
  <c r="R229" i="1"/>
  <c r="U229" i="1"/>
  <c r="AJ229" i="1"/>
  <c r="BO229" i="1"/>
  <c r="Y229" i="1"/>
  <c r="AA229" i="1"/>
  <c r="BN229" i="1"/>
  <c r="BJ229" i="1"/>
  <c r="AM229" i="1"/>
  <c r="BH229" i="1"/>
  <c r="BK229" i="1" s="1"/>
  <c r="BL229" i="1" s="1"/>
  <c r="BE229" i="1"/>
  <c r="AY229" i="1"/>
  <c r="AV229" i="1"/>
  <c r="AR229" i="1"/>
  <c r="AP229" i="1"/>
  <c r="AL229" i="1"/>
  <c r="AF229" i="1"/>
  <c r="AE229" i="1"/>
  <c r="AG229" i="1"/>
  <c r="AH229" i="1" s="1"/>
  <c r="AK229" i="1"/>
  <c r="AD229" i="1"/>
  <c r="AW229" i="1"/>
  <c r="AQ229" i="1"/>
  <c r="AS229" i="1"/>
  <c r="AT229" i="1" s="1"/>
  <c r="Z229" i="1"/>
  <c r="X229" i="1"/>
  <c r="T229" i="1"/>
  <c r="S229" i="1"/>
  <c r="M229" i="1"/>
  <c r="K229" i="1"/>
  <c r="CI229" i="1"/>
  <c r="BP229" i="1"/>
  <c r="BI229" i="1"/>
  <c r="BD229" i="1"/>
  <c r="BQ229" i="1"/>
  <c r="BR229" i="1" s="1"/>
  <c r="BB229" i="1"/>
  <c r="AX229" i="1"/>
  <c r="CG229" i="1"/>
  <c r="CJ229" i="1" s="1"/>
  <c r="CC229" i="1"/>
  <c r="CB229" i="1"/>
  <c r="CA229" i="1"/>
  <c r="BZ229" i="1"/>
  <c r="BW229" i="1"/>
  <c r="BV229" i="1"/>
  <c r="BU229" i="1"/>
  <c r="BT229" i="1"/>
  <c r="AM228" i="1"/>
  <c r="AR228" i="1"/>
  <c r="K228" i="1"/>
  <c r="S228" i="1"/>
  <c r="U228" i="1"/>
  <c r="Y228" i="1"/>
  <c r="Z228" i="1"/>
  <c r="AE228" i="1"/>
  <c r="AG228" i="1"/>
  <c r="N228" i="1"/>
  <c r="P228" i="1"/>
  <c r="M228" i="1"/>
  <c r="R228" i="1"/>
  <c r="AS228" i="1"/>
  <c r="AT228" i="1" s="1"/>
  <c r="AV228" i="1"/>
  <c r="AW228" i="1"/>
  <c r="AX228" i="1"/>
  <c r="AY228" i="1"/>
  <c r="AZ228" i="1" s="1"/>
  <c r="BB228" i="1"/>
  <c r="BC228" i="1"/>
  <c r="BD228" i="1"/>
  <c r="CC228" i="1"/>
  <c r="AJ228" i="1"/>
  <c r="T228" i="1"/>
  <c r="CB228" i="1"/>
  <c r="BZ228" i="1"/>
  <c r="BW228" i="1"/>
  <c r="BV228" i="1"/>
  <c r="BU228" i="1"/>
  <c r="BT228" i="1"/>
  <c r="BQ228" i="1"/>
  <c r="AA228" i="1"/>
  <c r="AB228" i="1" s="1"/>
  <c r="AD228" i="1"/>
  <c r="AF228" i="1"/>
  <c r="AK228" i="1"/>
  <c r="AL228" i="1"/>
  <c r="CA228" i="1"/>
  <c r="AQ228" i="1"/>
  <c r="BJ228" i="1"/>
  <c r="BN228" i="1"/>
  <c r="BO228" i="1"/>
  <c r="BP228" i="1"/>
  <c r="BH228" i="1"/>
  <c r="BK228" i="1" s="1"/>
  <c r="BL228" i="1" s="1"/>
  <c r="BE228" i="1"/>
  <c r="BF228" i="1" s="1"/>
  <c r="CI228" i="1"/>
  <c r="X228" i="1"/>
  <c r="CG228" i="1"/>
  <c r="CJ228" i="1" s="1"/>
  <c r="BI228" i="1"/>
  <c r="AP228" i="1"/>
  <c r="BW227" i="1"/>
  <c r="BQ227" i="1"/>
  <c r="BP227" i="1"/>
  <c r="BO227" i="1"/>
  <c r="BN227" i="1"/>
  <c r="BJ227" i="1"/>
  <c r="BI227" i="1"/>
  <c r="BV227" i="1"/>
  <c r="BH227" i="1"/>
  <c r="BK227" i="1" s="1"/>
  <c r="BL227" i="1" s="1"/>
  <c r="BE227" i="1"/>
  <c r="BD227" i="1"/>
  <c r="BC227" i="1"/>
  <c r="BB227" i="1"/>
  <c r="AY227" i="1"/>
  <c r="AX227" i="1"/>
  <c r="K227" i="1"/>
  <c r="M227" i="1"/>
  <c r="N227" i="1"/>
  <c r="O227" i="1" s="1"/>
  <c r="P227" i="1"/>
  <c r="R227" i="1"/>
  <c r="S227" i="1"/>
  <c r="T227" i="1"/>
  <c r="U227" i="1"/>
  <c r="V227" i="1" s="1"/>
  <c r="Y227" i="1"/>
  <c r="AW227" i="1"/>
  <c r="X227" i="1"/>
  <c r="Z227" i="1"/>
  <c r="AA227" i="1"/>
  <c r="AB227" i="1" s="1"/>
  <c r="AD227" i="1"/>
  <c r="AE227" i="1"/>
  <c r="AF227" i="1"/>
  <c r="AG227" i="1"/>
  <c r="AH227" i="1" s="1"/>
  <c r="AJ227" i="1"/>
  <c r="AK227" i="1"/>
  <c r="AL227" i="1"/>
  <c r="AM227" i="1"/>
  <c r="AN227" i="1" s="1"/>
  <c r="AP227" i="1"/>
  <c r="AQ227" i="1"/>
  <c r="AR227" i="1"/>
  <c r="AS227" i="1"/>
  <c r="AT227" i="1" s="1"/>
  <c r="AV227" i="1"/>
  <c r="CI227" i="1"/>
  <c r="CG227" i="1"/>
  <c r="CJ227" i="1" s="1"/>
  <c r="CC227" i="1"/>
  <c r="CB227" i="1"/>
  <c r="CA227" i="1"/>
  <c r="BZ227" i="1"/>
  <c r="BU227" i="1"/>
  <c r="BT227" i="1"/>
  <c r="BD226" i="1"/>
  <c r="P226" i="1"/>
  <c r="N226" i="1"/>
  <c r="M226" i="1"/>
  <c r="AF226" i="1"/>
  <c r="K226" i="1"/>
  <c r="BV226" i="1"/>
  <c r="AL226" i="1"/>
  <c r="BU226" i="1"/>
  <c r="BT226" i="1"/>
  <c r="BQ226" i="1"/>
  <c r="BP226" i="1"/>
  <c r="BO226" i="1"/>
  <c r="BN226" i="1"/>
  <c r="BJ226" i="1"/>
  <c r="BI226" i="1"/>
  <c r="BH226" i="1"/>
  <c r="BK226" i="1" s="1"/>
  <c r="BL226" i="1" s="1"/>
  <c r="BE226" i="1"/>
  <c r="BF226" i="1" s="1"/>
  <c r="AE226" i="1"/>
  <c r="BB226" i="1"/>
  <c r="AY226" i="1"/>
  <c r="AX226" i="1"/>
  <c r="AW226" i="1"/>
  <c r="AV226" i="1"/>
  <c r="BC226" i="1"/>
  <c r="AR226" i="1"/>
  <c r="AQ226" i="1"/>
  <c r="AP226" i="1"/>
  <c r="AM226" i="1"/>
  <c r="AN226" i="1" s="1"/>
  <c r="AD226" i="1"/>
  <c r="AS226" i="1"/>
  <c r="AT226" i="1" s="1"/>
  <c r="AA226" i="1"/>
  <c r="Z226" i="1"/>
  <c r="CG226" i="1"/>
  <c r="CI226" i="1"/>
  <c r="Y226" i="1"/>
  <c r="CC226" i="1"/>
  <c r="CB226" i="1"/>
  <c r="CA226" i="1"/>
  <c r="BZ226" i="1"/>
  <c r="BW226" i="1"/>
  <c r="BX226" i="1" s="1"/>
  <c r="X226" i="1"/>
  <c r="U226" i="1"/>
  <c r="T226" i="1"/>
  <c r="S226" i="1"/>
  <c r="R226" i="1"/>
  <c r="AK226" i="1"/>
  <c r="AJ226" i="1"/>
  <c r="AG226" i="1"/>
  <c r="AH226" i="1" s="1"/>
  <c r="P225" i="1"/>
  <c r="N225" i="1"/>
  <c r="AS225" i="1"/>
  <c r="AR225" i="1"/>
  <c r="AQ225" i="1"/>
  <c r="AP225" i="1"/>
  <c r="AM225" i="1"/>
  <c r="T225" i="1"/>
  <c r="K225" i="1"/>
  <c r="AL225" i="1"/>
  <c r="AJ225" i="1"/>
  <c r="AG225" i="1"/>
  <c r="AF225" i="1"/>
  <c r="AD225" i="1"/>
  <c r="AA225" i="1"/>
  <c r="Z225" i="1"/>
  <c r="U225" i="1"/>
  <c r="V225" i="1" s="1"/>
  <c r="AE225" i="1"/>
  <c r="Y225" i="1"/>
  <c r="X225" i="1"/>
  <c r="S225" i="1"/>
  <c r="R225" i="1"/>
  <c r="M225" i="1"/>
  <c r="BQ225" i="1"/>
  <c r="AK225" i="1"/>
  <c r="CI225" i="1"/>
  <c r="CG225" i="1"/>
  <c r="CJ225" i="1" s="1"/>
  <c r="CC225" i="1"/>
  <c r="CB225" i="1"/>
  <c r="CA225" i="1"/>
  <c r="BZ225" i="1"/>
  <c r="BW225" i="1"/>
  <c r="BV225" i="1"/>
  <c r="BU225" i="1"/>
  <c r="BT225" i="1"/>
  <c r="BP225" i="1"/>
  <c r="BO225" i="1"/>
  <c r="BN225" i="1"/>
  <c r="BJ225" i="1"/>
  <c r="BI225" i="1"/>
  <c r="BH225" i="1"/>
  <c r="BK225" i="1" s="1"/>
  <c r="BL225" i="1" s="1"/>
  <c r="BE225" i="1"/>
  <c r="BD225" i="1"/>
  <c r="BC225" i="1"/>
  <c r="BB225" i="1"/>
  <c r="AY225" i="1"/>
  <c r="AX225" i="1"/>
  <c r="AW225" i="1"/>
  <c r="AV225" i="1"/>
  <c r="BQ224" i="1"/>
  <c r="BO224" i="1"/>
  <c r="BI224" i="1"/>
  <c r="BE224" i="1"/>
  <c r="BB224" i="1"/>
  <c r="AQ224" i="1"/>
  <c r="M224" i="1"/>
  <c r="P224" i="1"/>
  <c r="S224" i="1"/>
  <c r="U224" i="1"/>
  <c r="X224" i="1"/>
  <c r="Z224" i="1"/>
  <c r="AW224" i="1"/>
  <c r="BC224" i="1"/>
  <c r="AY224" i="1"/>
  <c r="AL224" i="1"/>
  <c r="AJ224" i="1"/>
  <c r="AX224" i="1"/>
  <c r="AE224" i="1"/>
  <c r="T224" i="1"/>
  <c r="N224" i="1"/>
  <c r="O224" i="1" s="1"/>
  <c r="AV224" i="1"/>
  <c r="AS224" i="1"/>
  <c r="AP224" i="1"/>
  <c r="AM224" i="1"/>
  <c r="AN224" i="1" s="1"/>
  <c r="AF224" i="1"/>
  <c r="AA224" i="1"/>
  <c r="AB224" i="1" s="1"/>
  <c r="Y224" i="1"/>
  <c r="R224" i="1"/>
  <c r="K224" i="1"/>
  <c r="BD224" i="1"/>
  <c r="CI224" i="1"/>
  <c r="BH224" i="1"/>
  <c r="BK224" i="1" s="1"/>
  <c r="BJ224" i="1"/>
  <c r="BN224" i="1"/>
  <c r="BP224" i="1"/>
  <c r="BT224" i="1"/>
  <c r="BU224" i="1"/>
  <c r="BV224" i="1"/>
  <c r="BW224" i="1"/>
  <c r="BX224" i="1" s="1"/>
  <c r="BZ224" i="1"/>
  <c r="CA224" i="1"/>
  <c r="CB224" i="1"/>
  <c r="CC224" i="1"/>
  <c r="CD224" i="1" s="1"/>
  <c r="CG224" i="1"/>
  <c r="CJ224" i="1" s="1"/>
  <c r="AR224" i="1"/>
  <c r="AK224" i="1"/>
  <c r="AG224" i="1"/>
  <c r="AH224" i="1" s="1"/>
  <c r="AD224" i="1"/>
  <c r="BC223" i="1"/>
  <c r="AY223" i="1"/>
  <c r="AV223" i="1"/>
  <c r="AS223" i="1"/>
  <c r="CI223" i="1"/>
  <c r="BV223" i="1"/>
  <c r="BT223" i="1"/>
  <c r="BQ223" i="1"/>
  <c r="BO223" i="1"/>
  <c r="AQ223" i="1"/>
  <c r="AM223" i="1"/>
  <c r="AK223" i="1"/>
  <c r="AG223" i="1"/>
  <c r="AE223" i="1"/>
  <c r="AA223" i="1"/>
  <c r="Y223" i="1"/>
  <c r="U223" i="1"/>
  <c r="S223" i="1"/>
  <c r="P223" i="1"/>
  <c r="CG223" i="1"/>
  <c r="CJ223" i="1" s="1"/>
  <c r="CC223" i="1"/>
  <c r="CB223" i="1"/>
  <c r="BJ223" i="1"/>
  <c r="CA223" i="1"/>
  <c r="M223" i="1"/>
  <c r="K223" i="1"/>
  <c r="BD223" i="1"/>
  <c r="BB223" i="1"/>
  <c r="AX223" i="1"/>
  <c r="BH223" i="1"/>
  <c r="BK223" i="1" s="1"/>
  <c r="BL223" i="1" s="1"/>
  <c r="AR223" i="1"/>
  <c r="AP223" i="1"/>
  <c r="AL223" i="1"/>
  <c r="AJ223" i="1"/>
  <c r="AF223" i="1"/>
  <c r="AD223" i="1"/>
  <c r="Z223" i="1"/>
  <c r="X223" i="1"/>
  <c r="T223" i="1"/>
  <c r="R223" i="1"/>
  <c r="N223" i="1"/>
  <c r="O223" i="1" s="1"/>
  <c r="AW223" i="1"/>
  <c r="BI223" i="1"/>
  <c r="BE223" i="1"/>
  <c r="BF223" i="1" s="1"/>
  <c r="BZ223" i="1"/>
  <c r="BW223" i="1"/>
  <c r="BX223" i="1" s="1"/>
  <c r="BU223" i="1"/>
  <c r="BP223" i="1"/>
  <c r="BN223" i="1"/>
  <c r="BJ222" i="1"/>
  <c r="BI222" i="1"/>
  <c r="BH222" i="1"/>
  <c r="BK222" i="1" s="1"/>
  <c r="BL222" i="1" s="1"/>
  <c r="BE222" i="1"/>
  <c r="BD222" i="1"/>
  <c r="BC222" i="1"/>
  <c r="BB222" i="1"/>
  <c r="AY222" i="1"/>
  <c r="AX222" i="1"/>
  <c r="AW222" i="1"/>
  <c r="AV222" i="1"/>
  <c r="AS222" i="1"/>
  <c r="AR222" i="1"/>
  <c r="AQ222" i="1"/>
  <c r="AP222" i="1"/>
  <c r="AM222" i="1"/>
  <c r="AL222" i="1"/>
  <c r="AK222" i="1"/>
  <c r="AJ222" i="1"/>
  <c r="AG222" i="1"/>
  <c r="AF222" i="1"/>
  <c r="AE222" i="1"/>
  <c r="AD222" i="1"/>
  <c r="AA222" i="1"/>
  <c r="Z222" i="1"/>
  <c r="Y222" i="1"/>
  <c r="X222" i="1"/>
  <c r="U222" i="1"/>
  <c r="T222" i="1"/>
  <c r="S222" i="1"/>
  <c r="R222" i="1"/>
  <c r="P222" i="1"/>
  <c r="N222" i="1"/>
  <c r="M222" i="1"/>
  <c r="K222" i="1"/>
  <c r="CI222" i="1"/>
  <c r="CG222" i="1"/>
  <c r="CJ222" i="1" s="1"/>
  <c r="BO222" i="1"/>
  <c r="BQ222" i="1"/>
  <c r="BT222" i="1"/>
  <c r="BU222" i="1"/>
  <c r="BV222" i="1"/>
  <c r="BW222" i="1"/>
  <c r="BX222" i="1" s="1"/>
  <c r="BZ222" i="1"/>
  <c r="CA222" i="1"/>
  <c r="CB222" i="1"/>
  <c r="CC222" i="1"/>
  <c r="CD222" i="1" s="1"/>
  <c r="BP222" i="1"/>
  <c r="BN222" i="1"/>
  <c r="AV221" i="1"/>
  <c r="AX221" i="1"/>
  <c r="AY221" i="1"/>
  <c r="AZ221" i="1" s="1"/>
  <c r="BB221" i="1"/>
  <c r="BC221" i="1"/>
  <c r="BD221" i="1"/>
  <c r="BE221" i="1"/>
  <c r="BF221" i="1" s="1"/>
  <c r="BH221" i="1"/>
  <c r="BK221" i="1" s="1"/>
  <c r="BI221" i="1"/>
  <c r="BJ221" i="1"/>
  <c r="BN221" i="1"/>
  <c r="BO221" i="1"/>
  <c r="BP221" i="1"/>
  <c r="BQ221" i="1"/>
  <c r="BR221" i="1" s="1"/>
  <c r="BT221" i="1"/>
  <c r="BU221" i="1"/>
  <c r="BV221" i="1"/>
  <c r="BW221" i="1"/>
  <c r="BX221" i="1" s="1"/>
  <c r="BZ221" i="1"/>
  <c r="CA221" i="1"/>
  <c r="CB221" i="1"/>
  <c r="CC221" i="1"/>
  <c r="CD221" i="1" s="1"/>
  <c r="CG221" i="1"/>
  <c r="K221" i="1"/>
  <c r="CI221" i="1"/>
  <c r="AW221" i="1"/>
  <c r="AR221" i="1"/>
  <c r="AP221" i="1"/>
  <c r="AM221" i="1"/>
  <c r="AJ221" i="1"/>
  <c r="AF221" i="1"/>
  <c r="AD221" i="1"/>
  <c r="AA221" i="1"/>
  <c r="Y221" i="1"/>
  <c r="T221" i="1"/>
  <c r="R221" i="1"/>
  <c r="N221" i="1"/>
  <c r="M221" i="1"/>
  <c r="P221" i="1"/>
  <c r="S221" i="1"/>
  <c r="U221" i="1"/>
  <c r="V221" i="1" s="1"/>
  <c r="X221" i="1"/>
  <c r="AE221" i="1"/>
  <c r="AG221" i="1"/>
  <c r="AH221" i="1" s="1"/>
  <c r="AK221" i="1"/>
  <c r="AL221" i="1"/>
  <c r="AQ221" i="1"/>
  <c r="AS221" i="1"/>
  <c r="AT221" i="1" s="1"/>
  <c r="Z221" i="1"/>
  <c r="AQ220" i="1"/>
  <c r="AP220" i="1"/>
  <c r="AM220" i="1"/>
  <c r="AL220" i="1"/>
  <c r="AK220" i="1"/>
  <c r="AJ220" i="1"/>
  <c r="AG220" i="1"/>
  <c r="AF220" i="1"/>
  <c r="AE220" i="1"/>
  <c r="AD220" i="1"/>
  <c r="AA220" i="1"/>
  <c r="Z220" i="1"/>
  <c r="Y220" i="1"/>
  <c r="X220" i="1"/>
  <c r="U220" i="1"/>
  <c r="T220" i="1"/>
  <c r="S220" i="1"/>
  <c r="R220" i="1"/>
  <c r="P220" i="1"/>
  <c r="N220" i="1"/>
  <c r="M220" i="1"/>
  <c r="K220" i="1"/>
  <c r="BT220" i="1"/>
  <c r="CG220" i="1"/>
  <c r="CI220" i="1" s="1"/>
  <c r="CJ220" i="1" s="1"/>
  <c r="CN220" i="1" s="1"/>
  <c r="CQ220" i="1" s="1"/>
  <c r="CC220" i="1"/>
  <c r="CB220" i="1"/>
  <c r="CA220" i="1"/>
  <c r="BZ220" i="1"/>
  <c r="BW220" i="1"/>
  <c r="BV220" i="1"/>
  <c r="BU220" i="1"/>
  <c r="BQ220" i="1"/>
  <c r="BP220" i="1"/>
  <c r="BO220" i="1"/>
  <c r="BN220" i="1"/>
  <c r="BJ220" i="1"/>
  <c r="BI220" i="1"/>
  <c r="BH220" i="1"/>
  <c r="BK220" i="1" s="1"/>
  <c r="BL220" i="1" s="1"/>
  <c r="BE220" i="1"/>
  <c r="BD220" i="1"/>
  <c r="BC220" i="1"/>
  <c r="BB220" i="1"/>
  <c r="AY220" i="1"/>
  <c r="AX220" i="1"/>
  <c r="AW220" i="1"/>
  <c r="AV220" i="1"/>
  <c r="AS220" i="1"/>
  <c r="AR220" i="1"/>
  <c r="T219" i="1"/>
  <c r="CB219" i="1"/>
  <c r="CC219" i="1"/>
  <c r="CD219" i="1" s="1"/>
  <c r="CG219" i="1"/>
  <c r="CI219" i="1"/>
  <c r="BH219" i="1"/>
  <c r="BK219" i="1" s="1"/>
  <c r="CA219" i="1"/>
  <c r="K219" i="1"/>
  <c r="M219" i="1"/>
  <c r="N219" i="1"/>
  <c r="O219" i="1" s="1"/>
  <c r="P219" i="1"/>
  <c r="R219" i="1"/>
  <c r="S219" i="1"/>
  <c r="U219" i="1"/>
  <c r="V219" i="1" s="1"/>
  <c r="X219" i="1"/>
  <c r="Y219" i="1"/>
  <c r="Z219" i="1"/>
  <c r="AA219" i="1"/>
  <c r="AB219" i="1" s="1"/>
  <c r="AD219" i="1"/>
  <c r="AE219" i="1"/>
  <c r="AF219" i="1"/>
  <c r="AG219" i="1"/>
  <c r="AH219" i="1" s="1"/>
  <c r="AJ219" i="1"/>
  <c r="AK219" i="1"/>
  <c r="AL219" i="1"/>
  <c r="AM219" i="1"/>
  <c r="AN219" i="1" s="1"/>
  <c r="AP219" i="1"/>
  <c r="AQ219" i="1"/>
  <c r="AR219" i="1"/>
  <c r="AS219" i="1"/>
  <c r="AT219" i="1" s="1"/>
  <c r="AV219" i="1"/>
  <c r="AW219" i="1"/>
  <c r="AX219" i="1"/>
  <c r="AY219" i="1"/>
  <c r="AZ219" i="1" s="1"/>
  <c r="BB219" i="1"/>
  <c r="BC219" i="1"/>
  <c r="BD219" i="1"/>
  <c r="BE219" i="1"/>
  <c r="BF219" i="1" s="1"/>
  <c r="BI219" i="1"/>
  <c r="BJ219" i="1"/>
  <c r="BN219" i="1"/>
  <c r="BO219" i="1"/>
  <c r="BP219" i="1"/>
  <c r="BQ219" i="1"/>
  <c r="BR219" i="1" s="1"/>
  <c r="BT219" i="1"/>
  <c r="BU219" i="1"/>
  <c r="BV219" i="1"/>
  <c r="BW219" i="1"/>
  <c r="BX219" i="1" s="1"/>
  <c r="BZ219" i="1"/>
  <c r="AG218" i="1"/>
  <c r="AD218" i="1"/>
  <c r="Y218" i="1"/>
  <c r="T218" i="1"/>
  <c r="R218" i="1"/>
  <c r="AE218" i="1"/>
  <c r="M218" i="1"/>
  <c r="P218" i="1"/>
  <c r="S218" i="1"/>
  <c r="Z218" i="1"/>
  <c r="AL218" i="1"/>
  <c r="AJ218" i="1"/>
  <c r="AP218" i="1"/>
  <c r="AR218" i="1"/>
  <c r="CI218" i="1"/>
  <c r="AW218" i="1"/>
  <c r="BB218" i="1"/>
  <c r="BD218" i="1"/>
  <c r="BI218" i="1"/>
  <c r="BO218" i="1"/>
  <c r="BQ218" i="1"/>
  <c r="BT218" i="1"/>
  <c r="BW218" i="1"/>
  <c r="AS218" i="1"/>
  <c r="AT218" i="1" s="1"/>
  <c r="K218" i="1"/>
  <c r="N218" i="1"/>
  <c r="O218" i="1" s="1"/>
  <c r="U218" i="1"/>
  <c r="V218" i="1" s="1"/>
  <c r="X218" i="1"/>
  <c r="AA218" i="1"/>
  <c r="AB218" i="1" s="1"/>
  <c r="AY218" i="1"/>
  <c r="AF218" i="1"/>
  <c r="CA218" i="1"/>
  <c r="CG218" i="1"/>
  <c r="CJ218" i="1" s="1"/>
  <c r="CC218" i="1"/>
  <c r="CB218" i="1"/>
  <c r="BZ218" i="1"/>
  <c r="AK218" i="1"/>
  <c r="BV218" i="1"/>
  <c r="BU218" i="1"/>
  <c r="BP218" i="1"/>
  <c r="BN218" i="1"/>
  <c r="BJ218" i="1"/>
  <c r="BH218" i="1"/>
  <c r="BK218" i="1" s="1"/>
  <c r="BL218" i="1" s="1"/>
  <c r="BE218" i="1"/>
  <c r="BF218" i="1" s="1"/>
  <c r="BC218" i="1"/>
  <c r="AX218" i="1"/>
  <c r="AV218" i="1"/>
  <c r="AQ218" i="1"/>
  <c r="AM218" i="1"/>
  <c r="AN218" i="1" s="1"/>
  <c r="AE217" i="1"/>
  <c r="Z217" i="1"/>
  <c r="Y217" i="1"/>
  <c r="T217" i="1"/>
  <c r="R217" i="1"/>
  <c r="P217" i="1"/>
  <c r="K217" i="1"/>
  <c r="M217" i="1"/>
  <c r="N217" i="1"/>
  <c r="O217" i="1" s="1"/>
  <c r="S217" i="1"/>
  <c r="U217" i="1"/>
  <c r="V217" i="1" s="1"/>
  <c r="X217" i="1"/>
  <c r="AA217" i="1"/>
  <c r="AB217" i="1" s="1"/>
  <c r="AD217" i="1"/>
  <c r="AF217" i="1"/>
  <c r="AK217" i="1"/>
  <c r="AL217" i="1"/>
  <c r="AQ217" i="1"/>
  <c r="AS217" i="1"/>
  <c r="AW217" i="1"/>
  <c r="BB217" i="1"/>
  <c r="BE217" i="1"/>
  <c r="BH217" i="1"/>
  <c r="BK217" i="1" s="1"/>
  <c r="BO217" i="1"/>
  <c r="BV217" i="1"/>
  <c r="CI217" i="1"/>
  <c r="CG217" i="1"/>
  <c r="CJ217" i="1" s="1"/>
  <c r="CC217" i="1"/>
  <c r="CB217" i="1"/>
  <c r="CA217" i="1"/>
  <c r="BZ217" i="1"/>
  <c r="BW217" i="1"/>
  <c r="BX217" i="1" s="1"/>
  <c r="BU217" i="1"/>
  <c r="BT217" i="1"/>
  <c r="BQ217" i="1"/>
  <c r="BP217" i="1"/>
  <c r="BN217" i="1"/>
  <c r="BJ217" i="1"/>
  <c r="BI217" i="1"/>
  <c r="BD217" i="1"/>
  <c r="BC217" i="1"/>
  <c r="AY217" i="1"/>
  <c r="AX217" i="1"/>
  <c r="AV217" i="1"/>
  <c r="AR217" i="1"/>
  <c r="AP217" i="1"/>
  <c r="AM217" i="1"/>
  <c r="AN217" i="1" s="1"/>
  <c r="AJ217" i="1"/>
  <c r="AG217" i="1"/>
  <c r="AH217" i="1" s="1"/>
  <c r="X216" i="1"/>
  <c r="U216" i="1"/>
  <c r="S216" i="1"/>
  <c r="P216" i="1"/>
  <c r="N216" i="1"/>
  <c r="Y216" i="1"/>
  <c r="AG216" i="1"/>
  <c r="CI216" i="1"/>
  <c r="CG216" i="1"/>
  <c r="CJ216" i="1" s="1"/>
  <c r="BW216" i="1"/>
  <c r="K216" i="1"/>
  <c r="AS216" i="1"/>
  <c r="M216" i="1"/>
  <c r="R216" i="1"/>
  <c r="T216" i="1"/>
  <c r="CC216" i="1"/>
  <c r="CB216" i="1"/>
  <c r="CA216" i="1"/>
  <c r="BZ216" i="1"/>
  <c r="Z216" i="1"/>
  <c r="BV216" i="1"/>
  <c r="BU216" i="1"/>
  <c r="BT216" i="1"/>
  <c r="BQ216" i="1"/>
  <c r="BP216" i="1"/>
  <c r="BO216" i="1"/>
  <c r="BN216" i="1"/>
  <c r="BJ216" i="1"/>
  <c r="BI216" i="1"/>
  <c r="BH216" i="1"/>
  <c r="BK216" i="1" s="1"/>
  <c r="BL216" i="1" s="1"/>
  <c r="BE216" i="1"/>
  <c r="BD216" i="1"/>
  <c r="BC216" i="1"/>
  <c r="BB216" i="1"/>
  <c r="AY216" i="1"/>
  <c r="AX216" i="1"/>
  <c r="AW216" i="1"/>
  <c r="AV216" i="1"/>
  <c r="AR216" i="1"/>
  <c r="AQ216" i="1"/>
  <c r="AP216" i="1"/>
  <c r="AM216" i="1"/>
  <c r="AL216" i="1"/>
  <c r="AK216" i="1"/>
  <c r="AJ216" i="1"/>
  <c r="AF216" i="1"/>
  <c r="AE216" i="1"/>
  <c r="AD216" i="1"/>
  <c r="AA216" i="1"/>
  <c r="AB216" i="1" s="1"/>
  <c r="P215" i="1"/>
  <c r="R215" i="1"/>
  <c r="T215" i="1"/>
  <c r="Y215" i="1"/>
  <c r="AA215" i="1"/>
  <c r="AE215" i="1"/>
  <c r="BV215" i="1"/>
  <c r="BW215" i="1"/>
  <c r="BX215" i="1" s="1"/>
  <c r="BZ215" i="1"/>
  <c r="CA215" i="1"/>
  <c r="CB215" i="1"/>
  <c r="N215" i="1"/>
  <c r="BU215" i="1"/>
  <c r="AG215" i="1"/>
  <c r="AM215" i="1"/>
  <c r="AK215" i="1"/>
  <c r="BC215" i="1"/>
  <c r="AQ215" i="1"/>
  <c r="AS215" i="1"/>
  <c r="AW215" i="1"/>
  <c r="AX215" i="1"/>
  <c r="AY215" i="1"/>
  <c r="AZ215" i="1" s="1"/>
  <c r="K215" i="1"/>
  <c r="M215" i="1"/>
  <c r="S215" i="1"/>
  <c r="U215" i="1"/>
  <c r="V215" i="1" s="1"/>
  <c r="X215" i="1"/>
  <c r="Z215" i="1"/>
  <c r="AD215" i="1"/>
  <c r="AF215" i="1"/>
  <c r="AJ215" i="1"/>
  <c r="AL215" i="1"/>
  <c r="AP215" i="1"/>
  <c r="AR215" i="1"/>
  <c r="CC215" i="1"/>
  <c r="CD215" i="1" s="1"/>
  <c r="BB215" i="1"/>
  <c r="CG215" i="1"/>
  <c r="CI215" i="1" s="1"/>
  <c r="CJ215" i="1" s="1"/>
  <c r="CN215" i="1" s="1"/>
  <c r="CQ215" i="1" s="1"/>
  <c r="BT215" i="1"/>
  <c r="BQ215" i="1"/>
  <c r="BP215" i="1"/>
  <c r="BO215" i="1"/>
  <c r="BN215" i="1"/>
  <c r="BJ215" i="1"/>
  <c r="BI215" i="1"/>
  <c r="BH215" i="1"/>
  <c r="BK215" i="1" s="1"/>
  <c r="BL215" i="1" s="1"/>
  <c r="BE215" i="1"/>
  <c r="BD215" i="1"/>
  <c r="AV215" i="1"/>
  <c r="AV214" i="1"/>
  <c r="AW214" i="1"/>
  <c r="AX214" i="1"/>
  <c r="AY214" i="1"/>
  <c r="AZ214" i="1" s="1"/>
  <c r="BB214" i="1"/>
  <c r="BC214" i="1"/>
  <c r="BD214" i="1"/>
  <c r="BE214" i="1"/>
  <c r="BF214" i="1" s="1"/>
  <c r="BH214" i="1"/>
  <c r="BK214" i="1" s="1"/>
  <c r="BI214" i="1"/>
  <c r="BJ214" i="1"/>
  <c r="BN214" i="1"/>
  <c r="BO214" i="1"/>
  <c r="BP214" i="1"/>
  <c r="BQ214" i="1"/>
  <c r="BR214" i="1" s="1"/>
  <c r="BT214" i="1"/>
  <c r="BU214" i="1"/>
  <c r="BV214" i="1"/>
  <c r="BW214" i="1"/>
  <c r="BX214" i="1" s="1"/>
  <c r="BZ214" i="1"/>
  <c r="CA214" i="1"/>
  <c r="CB214" i="1"/>
  <c r="CC214" i="1"/>
  <c r="CD214" i="1" s="1"/>
  <c r="CG214" i="1"/>
  <c r="CI214" i="1"/>
  <c r="N214" i="1"/>
  <c r="K214" i="1"/>
  <c r="M214" i="1"/>
  <c r="P214" i="1"/>
  <c r="R214" i="1"/>
  <c r="S214" i="1"/>
  <c r="T214" i="1"/>
  <c r="U214" i="1"/>
  <c r="V214" i="1" s="1"/>
  <c r="X214" i="1"/>
  <c r="Y214" i="1"/>
  <c r="Z214" i="1"/>
  <c r="AA214" i="1"/>
  <c r="AB214" i="1" s="1"/>
  <c r="AD214" i="1"/>
  <c r="AE214" i="1"/>
  <c r="AF214" i="1"/>
  <c r="AG214" i="1"/>
  <c r="AH214" i="1" s="1"/>
  <c r="AJ214" i="1"/>
  <c r="AK214" i="1"/>
  <c r="AL214" i="1"/>
  <c r="AM214" i="1"/>
  <c r="AN214" i="1" s="1"/>
  <c r="AP214" i="1"/>
  <c r="AQ214" i="1"/>
  <c r="AR214" i="1"/>
  <c r="AS214" i="1"/>
  <c r="AT214" i="1" s="1"/>
  <c r="CI213" i="1"/>
  <c r="CG213" i="1"/>
  <c r="CJ213" i="1" s="1"/>
  <c r="CC213" i="1"/>
  <c r="CB213" i="1"/>
  <c r="CA213" i="1"/>
  <c r="BZ213" i="1"/>
  <c r="BW213" i="1"/>
  <c r="BV213" i="1"/>
  <c r="BU213" i="1"/>
  <c r="BT213" i="1"/>
  <c r="BQ213" i="1"/>
  <c r="BP213" i="1"/>
  <c r="BO213" i="1"/>
  <c r="BN213" i="1"/>
  <c r="BJ213" i="1"/>
  <c r="BI213" i="1"/>
  <c r="BH213" i="1"/>
  <c r="BK213" i="1" s="1"/>
  <c r="BL213" i="1" s="1"/>
  <c r="BE213" i="1"/>
  <c r="BD213" i="1"/>
  <c r="BC213" i="1"/>
  <c r="AY213" i="1"/>
  <c r="AW213" i="1"/>
  <c r="AS213" i="1"/>
  <c r="AQ213" i="1"/>
  <c r="AM213" i="1"/>
  <c r="AK213" i="1"/>
  <c r="AF213" i="1"/>
  <c r="AD213" i="1"/>
  <c r="AP213" i="1"/>
  <c r="K213" i="1"/>
  <c r="M213" i="1"/>
  <c r="P213" i="1"/>
  <c r="R213" i="1"/>
  <c r="T213" i="1"/>
  <c r="X213" i="1"/>
  <c r="Z213" i="1"/>
  <c r="AG213" i="1"/>
  <c r="AH213" i="1" s="1"/>
  <c r="AE213" i="1"/>
  <c r="AA213" i="1"/>
  <c r="AB213" i="1" s="1"/>
  <c r="Y213" i="1"/>
  <c r="U213" i="1"/>
  <c r="V213" i="1" s="1"/>
  <c r="S213" i="1"/>
  <c r="N213" i="1"/>
  <c r="O213" i="1" s="1"/>
  <c r="BB213" i="1"/>
  <c r="AX213" i="1"/>
  <c r="AV213" i="1"/>
  <c r="AR213" i="1"/>
  <c r="AL213" i="1"/>
  <c r="AJ213" i="1"/>
  <c r="AM212" i="1"/>
  <c r="CB212" i="1"/>
  <c r="CC212" i="1"/>
  <c r="CD212" i="1" s="1"/>
  <c r="CG212" i="1"/>
  <c r="CI212" i="1"/>
  <c r="BW212" i="1"/>
  <c r="K212" i="1"/>
  <c r="M212" i="1"/>
  <c r="N212" i="1"/>
  <c r="O212" i="1" s="1"/>
  <c r="P212" i="1"/>
  <c r="R212" i="1"/>
  <c r="S212" i="1"/>
  <c r="CA212" i="1"/>
  <c r="T212" i="1"/>
  <c r="U212" i="1"/>
  <c r="V212" i="1" s="1"/>
  <c r="X212" i="1"/>
  <c r="Y212" i="1"/>
  <c r="AE212" i="1"/>
  <c r="Z212" i="1"/>
  <c r="AA212" i="1"/>
  <c r="AB212" i="1" s="1"/>
  <c r="AD212" i="1"/>
  <c r="AF212" i="1"/>
  <c r="AG212" i="1"/>
  <c r="AH212" i="1" s="1"/>
  <c r="AJ212" i="1"/>
  <c r="AK212" i="1"/>
  <c r="AL212" i="1"/>
  <c r="AP212" i="1"/>
  <c r="AQ212" i="1"/>
  <c r="AR212" i="1"/>
  <c r="AS212" i="1"/>
  <c r="AT212" i="1" s="1"/>
  <c r="AV212" i="1"/>
  <c r="BZ212" i="1"/>
  <c r="AW212" i="1"/>
  <c r="AX212" i="1"/>
  <c r="AY212" i="1"/>
  <c r="AZ212" i="1" s="1"/>
  <c r="BD212" i="1"/>
  <c r="BE212" i="1"/>
  <c r="BF212" i="1" s="1"/>
  <c r="BH212" i="1"/>
  <c r="BK212" i="1" s="1"/>
  <c r="BI212" i="1"/>
  <c r="BJ212" i="1"/>
  <c r="BN212" i="1"/>
  <c r="BB212" i="1"/>
  <c r="BO212" i="1"/>
  <c r="BP212" i="1"/>
  <c r="BQ212" i="1"/>
  <c r="BR212" i="1" s="1"/>
  <c r="BT212" i="1"/>
  <c r="BU212" i="1"/>
  <c r="BV212" i="1"/>
  <c r="BC212" i="1"/>
  <c r="M211" i="1"/>
  <c r="P211" i="1"/>
  <c r="S211" i="1"/>
  <c r="U211" i="1"/>
  <c r="Y211" i="1"/>
  <c r="Z211" i="1"/>
  <c r="AE211" i="1"/>
  <c r="AG211" i="1"/>
  <c r="AK211" i="1"/>
  <c r="AM211" i="1"/>
  <c r="AQ211" i="1"/>
  <c r="AW211" i="1"/>
  <c r="AY211" i="1"/>
  <c r="BC211" i="1"/>
  <c r="BE211" i="1"/>
  <c r="BI211" i="1"/>
  <c r="BN211" i="1"/>
  <c r="BO211" i="1"/>
  <c r="BP211" i="1"/>
  <c r="BQ211" i="1"/>
  <c r="BR211" i="1" s="1"/>
  <c r="BT211" i="1"/>
  <c r="BU211" i="1"/>
  <c r="BV211" i="1"/>
  <c r="BW211" i="1"/>
  <c r="BX211" i="1" s="1"/>
  <c r="BZ211" i="1"/>
  <c r="CA211" i="1"/>
  <c r="CC211" i="1"/>
  <c r="CG211" i="1"/>
  <c r="BJ211" i="1"/>
  <c r="BH211" i="1"/>
  <c r="BK211" i="1" s="1"/>
  <c r="BL211" i="1" s="1"/>
  <c r="BD211" i="1"/>
  <c r="BB211" i="1"/>
  <c r="T211" i="1"/>
  <c r="AX211" i="1"/>
  <c r="R211" i="1"/>
  <c r="CB211" i="1"/>
  <c r="AR211" i="1"/>
  <c r="AS211" i="1"/>
  <c r="AT211" i="1" s="1"/>
  <c r="AP211" i="1"/>
  <c r="AL211" i="1"/>
  <c r="AJ211" i="1"/>
  <c r="AV211" i="1"/>
  <c r="AF211" i="1"/>
  <c r="AD211" i="1"/>
  <c r="AA211" i="1"/>
  <c r="AB211" i="1" s="1"/>
  <c r="K211" i="1"/>
  <c r="CI211" i="1"/>
  <c r="N211" i="1"/>
  <c r="O211" i="1" s="1"/>
  <c r="X211" i="1"/>
  <c r="CB210" i="1"/>
  <c r="CA210" i="1"/>
  <c r="BZ210" i="1"/>
  <c r="BW210" i="1"/>
  <c r="BU210" i="1"/>
  <c r="BT210" i="1"/>
  <c r="BQ210" i="1"/>
  <c r="BO210" i="1"/>
  <c r="BI210" i="1"/>
  <c r="BD210" i="1"/>
  <c r="BB210" i="1"/>
  <c r="AX210" i="1"/>
  <c r="AV210" i="1"/>
  <c r="AR210" i="1"/>
  <c r="AP210" i="1"/>
  <c r="AL210" i="1"/>
  <c r="AJ210" i="1"/>
  <c r="AF210" i="1"/>
  <c r="AD210" i="1"/>
  <c r="Z210" i="1"/>
  <c r="X210" i="1"/>
  <c r="R210" i="1"/>
  <c r="P210" i="1"/>
  <c r="N210" i="1"/>
  <c r="T210" i="1"/>
  <c r="BP210" i="1"/>
  <c r="BN210" i="1"/>
  <c r="BJ210" i="1"/>
  <c r="BH210" i="1"/>
  <c r="BK210" i="1" s="1"/>
  <c r="BL210" i="1" s="1"/>
  <c r="BE210" i="1"/>
  <c r="BF210" i="1" s="1"/>
  <c r="BC210" i="1"/>
  <c r="AY210" i="1"/>
  <c r="AZ210" i="1" s="1"/>
  <c r="AW210" i="1"/>
  <c r="AS210" i="1"/>
  <c r="AT210" i="1" s="1"/>
  <c r="AQ210" i="1"/>
  <c r="AM210" i="1"/>
  <c r="AN210" i="1" s="1"/>
  <c r="AK210" i="1"/>
  <c r="AG210" i="1"/>
  <c r="AH210" i="1" s="1"/>
  <c r="AE210" i="1"/>
  <c r="AA210" i="1"/>
  <c r="AB210" i="1" s="1"/>
  <c r="Y210" i="1"/>
  <c r="U210" i="1"/>
  <c r="V210" i="1" s="1"/>
  <c r="S210" i="1"/>
  <c r="M210" i="1"/>
  <c r="K210" i="1"/>
  <c r="CG210" i="1"/>
  <c r="CI210" i="1" s="1"/>
  <c r="CJ210" i="1" s="1"/>
  <c r="CC210" i="1"/>
  <c r="CD210" i="1" s="1"/>
  <c r="BV210" i="1"/>
  <c r="AX209" i="1"/>
  <c r="X209" i="1"/>
  <c r="Y209" i="1"/>
  <c r="Z209" i="1"/>
  <c r="AA209" i="1"/>
  <c r="AB209" i="1" s="1"/>
  <c r="AD209" i="1"/>
  <c r="AE209" i="1"/>
  <c r="AF209" i="1"/>
  <c r="AG209" i="1"/>
  <c r="AH209" i="1" s="1"/>
  <c r="AJ209" i="1"/>
  <c r="AK209" i="1"/>
  <c r="AL209" i="1"/>
  <c r="AM209" i="1"/>
  <c r="AN209" i="1" s="1"/>
  <c r="AP209" i="1"/>
  <c r="AQ209" i="1"/>
  <c r="AR209" i="1"/>
  <c r="AS209" i="1"/>
  <c r="AT209" i="1" s="1"/>
  <c r="AV209" i="1"/>
  <c r="AW209" i="1"/>
  <c r="AY209" i="1"/>
  <c r="AZ209" i="1" s="1"/>
  <c r="BB209" i="1"/>
  <c r="BC209" i="1"/>
  <c r="BD209" i="1"/>
  <c r="BE209" i="1"/>
  <c r="BF209" i="1" s="1"/>
  <c r="BH209" i="1"/>
  <c r="BK209" i="1" s="1"/>
  <c r="BI209" i="1"/>
  <c r="BJ209" i="1"/>
  <c r="BN209" i="1"/>
  <c r="BO209" i="1"/>
  <c r="BP209" i="1"/>
  <c r="BQ209" i="1"/>
  <c r="BR209" i="1" s="1"/>
  <c r="BT209" i="1"/>
  <c r="K209" i="1"/>
  <c r="M209" i="1"/>
  <c r="N209" i="1"/>
  <c r="O209" i="1" s="1"/>
  <c r="P209" i="1"/>
  <c r="S209" i="1"/>
  <c r="CG209" i="1"/>
  <c r="CI209" i="1" s="1"/>
  <c r="CJ209" i="1" s="1"/>
  <c r="CC209" i="1"/>
  <c r="CB209" i="1"/>
  <c r="CA209" i="1"/>
  <c r="R209" i="1"/>
  <c r="BW209" i="1"/>
  <c r="BV209" i="1"/>
  <c r="BU209" i="1"/>
  <c r="T209" i="1"/>
  <c r="U209" i="1"/>
  <c r="V209" i="1" s="1"/>
  <c r="BZ209" i="1"/>
  <c r="X208" i="1"/>
  <c r="T208" i="1"/>
  <c r="R208" i="1"/>
  <c r="P208" i="1"/>
  <c r="U208" i="1"/>
  <c r="V208" i="1" s="1"/>
  <c r="Y208" i="1"/>
  <c r="AA208" i="1"/>
  <c r="AE208" i="1"/>
  <c r="AG208" i="1"/>
  <c r="AK208" i="1"/>
  <c r="AM208" i="1"/>
  <c r="AR208" i="1"/>
  <c r="S208" i="1"/>
  <c r="N208" i="1"/>
  <c r="M208" i="1"/>
  <c r="K208" i="1"/>
  <c r="AV208" i="1"/>
  <c r="CI208" i="1"/>
  <c r="CG208" i="1"/>
  <c r="CJ208" i="1" s="1"/>
  <c r="CC208" i="1"/>
  <c r="CB208" i="1"/>
  <c r="CA208" i="1"/>
  <c r="BZ208" i="1"/>
  <c r="BW208" i="1"/>
  <c r="BV208" i="1"/>
  <c r="BU208" i="1"/>
  <c r="BT208" i="1"/>
  <c r="BQ208" i="1"/>
  <c r="BP208" i="1"/>
  <c r="BO208" i="1"/>
  <c r="BN208" i="1"/>
  <c r="BJ208" i="1"/>
  <c r="BI208" i="1"/>
  <c r="BH208" i="1"/>
  <c r="BK208" i="1" s="1"/>
  <c r="BL208" i="1" s="1"/>
  <c r="BE208" i="1"/>
  <c r="BD208" i="1"/>
  <c r="BC208" i="1"/>
  <c r="BB208" i="1"/>
  <c r="AY208" i="1"/>
  <c r="AX208" i="1"/>
  <c r="AW208" i="1"/>
  <c r="AS208" i="1"/>
  <c r="AT208" i="1" s="1"/>
  <c r="AQ208" i="1"/>
  <c r="AP208" i="1"/>
  <c r="AL208" i="1"/>
  <c r="AJ208" i="1"/>
  <c r="AF208" i="1"/>
  <c r="AD208" i="1"/>
  <c r="Z208" i="1"/>
  <c r="AP207" i="1"/>
  <c r="P207" i="1"/>
  <c r="K207" i="1"/>
  <c r="M207" i="1"/>
  <c r="BN207" i="1"/>
  <c r="CI207" i="1"/>
  <c r="CG207" i="1"/>
  <c r="CJ207" i="1" s="1"/>
  <c r="CC207" i="1"/>
  <c r="CB207" i="1"/>
  <c r="CA207" i="1"/>
  <c r="BZ207" i="1"/>
  <c r="BW207" i="1"/>
  <c r="BV207" i="1"/>
  <c r="BU207" i="1"/>
  <c r="BT207" i="1"/>
  <c r="BQ207" i="1"/>
  <c r="BP207" i="1"/>
  <c r="BO207" i="1"/>
  <c r="N207" i="1"/>
  <c r="O207" i="1" s="1"/>
  <c r="BJ207" i="1"/>
  <c r="BI207" i="1"/>
  <c r="BH207" i="1"/>
  <c r="BK207" i="1" s="1"/>
  <c r="BL207" i="1" s="1"/>
  <c r="BE207" i="1"/>
  <c r="BD207" i="1"/>
  <c r="BC207" i="1"/>
  <c r="BB207" i="1"/>
  <c r="AY207" i="1"/>
  <c r="AX207" i="1"/>
  <c r="AW207" i="1"/>
  <c r="AV207" i="1"/>
  <c r="AS207" i="1"/>
  <c r="AR207" i="1"/>
  <c r="AQ207" i="1"/>
  <c r="AM207" i="1"/>
  <c r="AL207" i="1"/>
  <c r="AK207" i="1"/>
  <c r="AJ207" i="1"/>
  <c r="AG207" i="1"/>
  <c r="AF207" i="1"/>
  <c r="AE207" i="1"/>
  <c r="AD207" i="1"/>
  <c r="AA207" i="1"/>
  <c r="Z207" i="1"/>
  <c r="Y207" i="1"/>
  <c r="X207" i="1"/>
  <c r="U207" i="1"/>
  <c r="T207" i="1"/>
  <c r="S207" i="1"/>
  <c r="R207" i="1"/>
  <c r="AW206" i="1"/>
  <c r="AV206" i="1"/>
  <c r="AS206" i="1"/>
  <c r="AR206" i="1"/>
  <c r="AQ206" i="1"/>
  <c r="AP206" i="1"/>
  <c r="AM206" i="1"/>
  <c r="AL206" i="1"/>
  <c r="AK206" i="1"/>
  <c r="AJ206" i="1"/>
  <c r="AG206" i="1"/>
  <c r="AF206" i="1"/>
  <c r="AE206" i="1"/>
  <c r="AD206" i="1"/>
  <c r="AA206" i="1"/>
  <c r="Z206" i="1"/>
  <c r="Y206" i="1"/>
  <c r="X206" i="1"/>
  <c r="U206" i="1"/>
  <c r="S206" i="1"/>
  <c r="R206" i="1"/>
  <c r="P206" i="1"/>
  <c r="N206" i="1"/>
  <c r="M206" i="1"/>
  <c r="K206" i="1"/>
  <c r="T206" i="1"/>
  <c r="CI206" i="1"/>
  <c r="CG206" i="1"/>
  <c r="CJ206" i="1" s="1"/>
  <c r="CC206" i="1"/>
  <c r="CB206" i="1"/>
  <c r="CA206" i="1"/>
  <c r="BZ206" i="1"/>
  <c r="BW206" i="1"/>
  <c r="BV206" i="1"/>
  <c r="BU206" i="1"/>
  <c r="BT206" i="1"/>
  <c r="BQ206" i="1"/>
  <c r="BP206" i="1"/>
  <c r="BO206" i="1"/>
  <c r="BN206" i="1"/>
  <c r="BJ206" i="1"/>
  <c r="BI206" i="1"/>
  <c r="BH206" i="1"/>
  <c r="BK206" i="1" s="1"/>
  <c r="BL206" i="1" s="1"/>
  <c r="BE206" i="1"/>
  <c r="BD206" i="1"/>
  <c r="BC206" i="1"/>
  <c r="BB206" i="1"/>
  <c r="AY206" i="1"/>
  <c r="AX206" i="1"/>
  <c r="R205" i="1"/>
  <c r="AG205" i="1"/>
  <c r="AF205" i="1"/>
  <c r="AE205" i="1"/>
  <c r="AD205" i="1"/>
  <c r="AA205" i="1"/>
  <c r="Z205" i="1"/>
  <c r="Y205" i="1"/>
  <c r="X205" i="1"/>
  <c r="U205" i="1"/>
  <c r="T205" i="1"/>
  <c r="S205" i="1"/>
  <c r="BV205" i="1"/>
  <c r="P205" i="1"/>
  <c r="N205" i="1"/>
  <c r="M205" i="1"/>
  <c r="K205" i="1"/>
  <c r="AJ205" i="1"/>
  <c r="CG205" i="1"/>
  <c r="CC205" i="1"/>
  <c r="CB205" i="1"/>
  <c r="CA205" i="1"/>
  <c r="BZ205" i="1"/>
  <c r="BW205" i="1"/>
  <c r="BX205" i="1" s="1"/>
  <c r="BU205" i="1"/>
  <c r="BC205" i="1"/>
  <c r="BT205" i="1"/>
  <c r="BQ205" i="1"/>
  <c r="BP205" i="1"/>
  <c r="BO205" i="1"/>
  <c r="AL205" i="1"/>
  <c r="BN205" i="1"/>
  <c r="BJ205" i="1"/>
  <c r="BI205" i="1"/>
  <c r="BH205" i="1"/>
  <c r="BK205" i="1" s="1"/>
  <c r="BL205" i="1" s="1"/>
  <c r="BE205" i="1"/>
  <c r="BD205" i="1"/>
  <c r="BB205" i="1"/>
  <c r="CI205" i="1"/>
  <c r="AY205" i="1"/>
  <c r="AX205" i="1"/>
  <c r="AW205" i="1"/>
  <c r="AS205" i="1"/>
  <c r="AR205" i="1"/>
  <c r="AV205" i="1"/>
  <c r="AQ205" i="1"/>
  <c r="AP205" i="1"/>
  <c r="AM205" i="1"/>
  <c r="AN205" i="1" s="1"/>
  <c r="AK205" i="1"/>
  <c r="CG204" i="1"/>
  <c r="CC204" i="1"/>
  <c r="CB204" i="1"/>
  <c r="CA204" i="1"/>
  <c r="BZ204" i="1"/>
  <c r="BW204" i="1"/>
  <c r="BP204" i="1"/>
  <c r="BT204" i="1"/>
  <c r="AL204" i="1"/>
  <c r="AM204" i="1"/>
  <c r="AN204" i="1" s="1"/>
  <c r="AP204" i="1"/>
  <c r="AQ204" i="1"/>
  <c r="AR204" i="1"/>
  <c r="BV204" i="1"/>
  <c r="AV204" i="1"/>
  <c r="AW204" i="1"/>
  <c r="AX204" i="1"/>
  <c r="AY204" i="1"/>
  <c r="AZ204" i="1" s="1"/>
  <c r="BB204" i="1"/>
  <c r="BD204" i="1"/>
  <c r="BJ204" i="1"/>
  <c r="BN204" i="1"/>
  <c r="BQ204" i="1"/>
  <c r="BR204" i="1" s="1"/>
  <c r="BU204" i="1"/>
  <c r="AS204" i="1"/>
  <c r="AT204" i="1" s="1"/>
  <c r="K204" i="1"/>
  <c r="BC204" i="1"/>
  <c r="BE204" i="1"/>
  <c r="BF204" i="1" s="1"/>
  <c r="BH204" i="1"/>
  <c r="BK204" i="1" s="1"/>
  <c r="BL204" i="1" s="1"/>
  <c r="BO204" i="1"/>
  <c r="U204" i="1"/>
  <c r="X204" i="1"/>
  <c r="Y204" i="1"/>
  <c r="Z204" i="1"/>
  <c r="AA204" i="1"/>
  <c r="AB204" i="1" s="1"/>
  <c r="AD204" i="1"/>
  <c r="S204" i="1"/>
  <c r="AE204" i="1"/>
  <c r="AF204" i="1"/>
  <c r="AG204" i="1"/>
  <c r="AH204" i="1" s="1"/>
  <c r="AJ204" i="1"/>
  <c r="CI204" i="1"/>
  <c r="M204" i="1"/>
  <c r="N204" i="1"/>
  <c r="O204" i="1" s="1"/>
  <c r="P204" i="1"/>
  <c r="R204" i="1"/>
  <c r="BI204" i="1"/>
  <c r="T204" i="1"/>
  <c r="AK204" i="1"/>
  <c r="N203" i="1"/>
  <c r="AE203" i="1"/>
  <c r="Z203" i="1"/>
  <c r="X203" i="1"/>
  <c r="T203" i="1"/>
  <c r="S203" i="1"/>
  <c r="P203" i="1"/>
  <c r="AJ203" i="1"/>
  <c r="AR203" i="1"/>
  <c r="BJ203" i="1"/>
  <c r="CG203" i="1"/>
  <c r="BN203" i="1"/>
  <c r="BO203" i="1"/>
  <c r="BP203" i="1"/>
  <c r="BQ203" i="1"/>
  <c r="BR203" i="1" s="1"/>
  <c r="BT203" i="1"/>
  <c r="K203" i="1"/>
  <c r="M203" i="1"/>
  <c r="BU203" i="1"/>
  <c r="R203" i="1"/>
  <c r="U203" i="1"/>
  <c r="V203" i="1" s="1"/>
  <c r="Y203" i="1"/>
  <c r="AA203" i="1"/>
  <c r="AB203" i="1" s="1"/>
  <c r="AD203" i="1"/>
  <c r="AF203" i="1"/>
  <c r="BV203" i="1"/>
  <c r="BW203" i="1"/>
  <c r="BX203" i="1" s="1"/>
  <c r="BZ203" i="1"/>
  <c r="CA203" i="1"/>
  <c r="CB203" i="1"/>
  <c r="CC203" i="1"/>
  <c r="CD203" i="1" s="1"/>
  <c r="CI203" i="1"/>
  <c r="AG203" i="1"/>
  <c r="AH203" i="1" s="1"/>
  <c r="AK203" i="1"/>
  <c r="AM203" i="1"/>
  <c r="AP203" i="1"/>
  <c r="AQ203" i="1"/>
  <c r="AS203" i="1"/>
  <c r="AT203" i="1" s="1"/>
  <c r="AV203" i="1"/>
  <c r="AW203" i="1"/>
  <c r="AX203" i="1"/>
  <c r="AY203" i="1"/>
  <c r="AZ203" i="1" s="1"/>
  <c r="BB203" i="1"/>
  <c r="BC203" i="1"/>
  <c r="BD203" i="1"/>
  <c r="BE203" i="1"/>
  <c r="BF203" i="1" s="1"/>
  <c r="BH203" i="1"/>
  <c r="BK203" i="1" s="1"/>
  <c r="BL203" i="1" s="1"/>
  <c r="BI203" i="1"/>
  <c r="AL203" i="1"/>
  <c r="BJ202" i="1"/>
  <c r="BN202" i="1"/>
  <c r="BO202" i="1"/>
  <c r="BP202" i="1"/>
  <c r="BQ202" i="1"/>
  <c r="BR202" i="1" s="1"/>
  <c r="BT202" i="1"/>
  <c r="BU202" i="1"/>
  <c r="BV202" i="1"/>
  <c r="BW202" i="1"/>
  <c r="BX202" i="1" s="1"/>
  <c r="BZ202" i="1"/>
  <c r="CA202" i="1"/>
  <c r="CB202" i="1"/>
  <c r="CC202" i="1"/>
  <c r="CD202" i="1" s="1"/>
  <c r="CG202" i="1"/>
  <c r="CI202" i="1"/>
  <c r="BI202" i="1"/>
  <c r="BH202" i="1"/>
  <c r="BK202" i="1" s="1"/>
  <c r="BL202" i="1" s="1"/>
  <c r="AX202" i="1"/>
  <c r="AY202" i="1"/>
  <c r="AZ202" i="1" s="1"/>
  <c r="BB202" i="1"/>
  <c r="BC202" i="1"/>
  <c r="BD202" i="1"/>
  <c r="AE202" i="1"/>
  <c r="BE202" i="1"/>
  <c r="BF202" i="1" s="1"/>
  <c r="K202" i="1"/>
  <c r="M202" i="1"/>
  <c r="N202" i="1"/>
  <c r="O202" i="1" s="1"/>
  <c r="P202" i="1"/>
  <c r="R202" i="1"/>
  <c r="S202" i="1"/>
  <c r="T202" i="1"/>
  <c r="U202" i="1"/>
  <c r="V202" i="1" s="1"/>
  <c r="X202" i="1"/>
  <c r="Y202" i="1"/>
  <c r="Z202" i="1"/>
  <c r="AA202" i="1"/>
  <c r="AB202" i="1" s="1"/>
  <c r="AD202" i="1"/>
  <c r="AF202" i="1"/>
  <c r="AG202" i="1"/>
  <c r="AH202" i="1" s="1"/>
  <c r="AJ202" i="1"/>
  <c r="AK202" i="1"/>
  <c r="AL202" i="1"/>
  <c r="AM202" i="1"/>
  <c r="AN202" i="1" s="1"/>
  <c r="AP202" i="1"/>
  <c r="AQ202" i="1"/>
  <c r="AR202" i="1"/>
  <c r="AS202" i="1"/>
  <c r="AT202" i="1" s="1"/>
  <c r="AV202" i="1"/>
  <c r="AW202" i="1"/>
  <c r="CI201" i="1"/>
  <c r="CG201" i="1"/>
  <c r="CJ201" i="1" s="1"/>
  <c r="CC201" i="1"/>
  <c r="CB201" i="1"/>
  <c r="CA201" i="1"/>
  <c r="BZ201" i="1"/>
  <c r="BW201" i="1"/>
  <c r="S201" i="1"/>
  <c r="T201" i="1"/>
  <c r="U201" i="1"/>
  <c r="V201" i="1" s="1"/>
  <c r="X201" i="1"/>
  <c r="M201" i="1"/>
  <c r="Y201" i="1"/>
  <c r="Z201" i="1"/>
  <c r="AA201" i="1"/>
  <c r="AB201" i="1" s="1"/>
  <c r="AD201" i="1"/>
  <c r="AE201" i="1"/>
  <c r="AF201" i="1"/>
  <c r="AG201" i="1"/>
  <c r="AH201" i="1" s="1"/>
  <c r="AJ201" i="1"/>
  <c r="AK201" i="1"/>
  <c r="AP201" i="1"/>
  <c r="AL201" i="1"/>
  <c r="AM201" i="1"/>
  <c r="AN201" i="1" s="1"/>
  <c r="AQ201" i="1"/>
  <c r="AR201" i="1"/>
  <c r="AS201" i="1"/>
  <c r="AT201" i="1" s="1"/>
  <c r="AV201" i="1"/>
  <c r="AW201" i="1"/>
  <c r="N201" i="1"/>
  <c r="O201" i="1" s="1"/>
  <c r="K201" i="1"/>
  <c r="P201" i="1"/>
  <c r="AX201" i="1"/>
  <c r="AY201" i="1"/>
  <c r="AZ201" i="1" s="1"/>
  <c r="BB201" i="1"/>
  <c r="BC201" i="1"/>
  <c r="BD201" i="1"/>
  <c r="BE201" i="1"/>
  <c r="BF201" i="1" s="1"/>
  <c r="BH201" i="1"/>
  <c r="BK201" i="1" s="1"/>
  <c r="BI201" i="1"/>
  <c r="BJ201" i="1"/>
  <c r="BN201" i="1"/>
  <c r="BO201" i="1"/>
  <c r="BP201" i="1"/>
  <c r="BQ201" i="1"/>
  <c r="BR201" i="1" s="1"/>
  <c r="BT201" i="1"/>
  <c r="BU201" i="1"/>
  <c r="BV201" i="1"/>
  <c r="R201" i="1"/>
  <c r="BC200" i="1"/>
  <c r="BB200" i="1"/>
  <c r="AX200" i="1"/>
  <c r="AW200" i="1"/>
  <c r="AR200" i="1"/>
  <c r="AP200" i="1"/>
  <c r="AL200" i="1"/>
  <c r="AJ200" i="1"/>
  <c r="AG200" i="1"/>
  <c r="AE200" i="1"/>
  <c r="Z200" i="1"/>
  <c r="X200" i="1"/>
  <c r="U200" i="1"/>
  <c r="R200" i="1"/>
  <c r="P200" i="1"/>
  <c r="N200" i="1"/>
  <c r="M200" i="1"/>
  <c r="K200" i="1"/>
  <c r="AK200" i="1"/>
  <c r="AM200" i="1"/>
  <c r="AN200" i="1" s="1"/>
  <c r="AQ200" i="1"/>
  <c r="AS200" i="1"/>
  <c r="AT200" i="1" s="1"/>
  <c r="AV200" i="1"/>
  <c r="AY200" i="1"/>
  <c r="AZ200" i="1" s="1"/>
  <c r="BD200" i="1"/>
  <c r="BH200" i="1"/>
  <c r="BK200" i="1" s="1"/>
  <c r="BO200" i="1"/>
  <c r="BQ200" i="1"/>
  <c r="BU200" i="1"/>
  <c r="BV200" i="1"/>
  <c r="BW200" i="1"/>
  <c r="BX200" i="1" s="1"/>
  <c r="BZ200" i="1"/>
  <c r="CA200" i="1"/>
  <c r="CB200" i="1"/>
  <c r="CC200" i="1"/>
  <c r="CD200" i="1" s="1"/>
  <c r="CG200" i="1"/>
  <c r="S200" i="1"/>
  <c r="T200" i="1"/>
  <c r="Y200" i="1"/>
  <c r="AA200" i="1"/>
  <c r="AB200" i="1" s="1"/>
  <c r="AD200" i="1"/>
  <c r="AF200" i="1"/>
  <c r="CI200" i="1"/>
  <c r="BT200" i="1"/>
  <c r="BP200" i="1"/>
  <c r="BN200" i="1"/>
  <c r="BJ200" i="1"/>
  <c r="BI200" i="1"/>
  <c r="BE200" i="1"/>
  <c r="BF200" i="1" s="1"/>
  <c r="BQ199" i="1"/>
  <c r="BP199" i="1"/>
  <c r="BO199" i="1"/>
  <c r="BN199" i="1"/>
  <c r="BJ199" i="1"/>
  <c r="BI199" i="1"/>
  <c r="AL199" i="1"/>
  <c r="AE199" i="1"/>
  <c r="AA199" i="1"/>
  <c r="Y199" i="1"/>
  <c r="BH199" i="1"/>
  <c r="BK199" i="1" s="1"/>
  <c r="BL199" i="1" s="1"/>
  <c r="BE199" i="1"/>
  <c r="BD199" i="1"/>
  <c r="BC199" i="1"/>
  <c r="BB199" i="1"/>
  <c r="AY199" i="1"/>
  <c r="AX199" i="1"/>
  <c r="AD199" i="1"/>
  <c r="AW199" i="1"/>
  <c r="AV199" i="1"/>
  <c r="U199" i="1"/>
  <c r="AS199" i="1"/>
  <c r="AR199" i="1"/>
  <c r="AQ199" i="1"/>
  <c r="AP199" i="1"/>
  <c r="AM199" i="1"/>
  <c r="AN199" i="1" s="1"/>
  <c r="AK199" i="1"/>
  <c r="AJ199" i="1"/>
  <c r="AG199" i="1"/>
  <c r="AF199" i="1"/>
  <c r="S199" i="1"/>
  <c r="P199" i="1"/>
  <c r="N199" i="1"/>
  <c r="CB199" i="1"/>
  <c r="K199" i="1"/>
  <c r="M199" i="1"/>
  <c r="R199" i="1"/>
  <c r="T199" i="1"/>
  <c r="X199" i="1"/>
  <c r="CI199" i="1"/>
  <c r="CG199" i="1"/>
  <c r="CJ199" i="1" s="1"/>
  <c r="CC199" i="1"/>
  <c r="CD199" i="1" s="1"/>
  <c r="Z199" i="1"/>
  <c r="CA199" i="1"/>
  <c r="BZ199" i="1"/>
  <c r="BW199" i="1"/>
  <c r="BV199" i="1"/>
  <c r="BU199" i="1"/>
  <c r="BT199" i="1"/>
  <c r="S198" i="1"/>
  <c r="BJ198" i="1"/>
  <c r="CB198" i="1"/>
  <c r="CC198" i="1"/>
  <c r="CD198" i="1" s="1"/>
  <c r="CG198" i="1"/>
  <c r="CI198" i="1"/>
  <c r="AK198" i="1"/>
  <c r="AJ198" i="1"/>
  <c r="AF198" i="1"/>
  <c r="AA198" i="1"/>
  <c r="Y198" i="1"/>
  <c r="AM198" i="1"/>
  <c r="U198" i="1"/>
  <c r="M198" i="1"/>
  <c r="K198" i="1"/>
  <c r="AQ198" i="1"/>
  <c r="AS198" i="1"/>
  <c r="AV198" i="1"/>
  <c r="AX198" i="1"/>
  <c r="AY198" i="1"/>
  <c r="AZ198" i="1" s="1"/>
  <c r="BC198" i="1"/>
  <c r="BE198" i="1"/>
  <c r="BI198" i="1"/>
  <c r="BQ198" i="1"/>
  <c r="AR198" i="1"/>
  <c r="N198" i="1"/>
  <c r="O198" i="1" s="1"/>
  <c r="P198" i="1"/>
  <c r="R198" i="1"/>
  <c r="T198" i="1"/>
  <c r="X198" i="1"/>
  <c r="Z198" i="1"/>
  <c r="AD198" i="1"/>
  <c r="AE198" i="1"/>
  <c r="AG198" i="1"/>
  <c r="AH198" i="1" s="1"/>
  <c r="AL198" i="1"/>
  <c r="AP198" i="1"/>
  <c r="AW198" i="1"/>
  <c r="BB198" i="1"/>
  <c r="BD198" i="1"/>
  <c r="BH198" i="1"/>
  <c r="BK198" i="1" s="1"/>
  <c r="BL198" i="1" s="1"/>
  <c r="BN198" i="1"/>
  <c r="BO198" i="1"/>
  <c r="BP198" i="1"/>
  <c r="BT198" i="1"/>
  <c r="BU198" i="1"/>
  <c r="BV198" i="1"/>
  <c r="BW198" i="1"/>
  <c r="BX198" i="1" s="1"/>
  <c r="BZ198" i="1"/>
  <c r="CA198" i="1"/>
  <c r="M197" i="1"/>
  <c r="K197" i="1"/>
  <c r="AP197" i="1"/>
  <c r="BZ197" i="1"/>
  <c r="BO197" i="1"/>
  <c r="BQ197" i="1"/>
  <c r="BH197" i="1"/>
  <c r="BK197" i="1" s="1"/>
  <c r="BI197" i="1"/>
  <c r="BJ197" i="1"/>
  <c r="BN197" i="1"/>
  <c r="BT197" i="1"/>
  <c r="BW197" i="1"/>
  <c r="BU197" i="1"/>
  <c r="BV197" i="1"/>
  <c r="CI197" i="1"/>
  <c r="CG197" i="1"/>
  <c r="CJ197" i="1" s="1"/>
  <c r="CC197" i="1"/>
  <c r="CB197" i="1"/>
  <c r="CA197" i="1"/>
  <c r="BE197" i="1"/>
  <c r="BD197" i="1"/>
  <c r="BC197" i="1"/>
  <c r="BB197" i="1"/>
  <c r="AY197" i="1"/>
  <c r="AX197" i="1"/>
  <c r="AW197" i="1"/>
  <c r="AV197" i="1"/>
  <c r="AS197" i="1"/>
  <c r="AR197" i="1"/>
  <c r="AQ197" i="1"/>
  <c r="BP197" i="1"/>
  <c r="N197" i="1"/>
  <c r="O197" i="1" s="1"/>
  <c r="AM197" i="1"/>
  <c r="AL197" i="1"/>
  <c r="AK197" i="1"/>
  <c r="AJ197" i="1"/>
  <c r="AG197" i="1"/>
  <c r="AF197" i="1"/>
  <c r="AE197" i="1"/>
  <c r="AD197" i="1"/>
  <c r="AA197" i="1"/>
  <c r="Z197" i="1"/>
  <c r="Y197" i="1"/>
  <c r="X197" i="1"/>
  <c r="U197" i="1"/>
  <c r="T197" i="1"/>
  <c r="S197" i="1"/>
  <c r="R197" i="1"/>
  <c r="P197" i="1"/>
  <c r="AX196" i="1"/>
  <c r="AY196" i="1"/>
  <c r="AZ196" i="1" s="1"/>
  <c r="BB196" i="1"/>
  <c r="BC196" i="1"/>
  <c r="BD196" i="1"/>
  <c r="BE196" i="1"/>
  <c r="BF196" i="1" s="1"/>
  <c r="BH196" i="1"/>
  <c r="BK196" i="1" s="1"/>
  <c r="BI196" i="1"/>
  <c r="BJ196" i="1"/>
  <c r="BN196" i="1"/>
  <c r="BO196" i="1"/>
  <c r="BP196" i="1"/>
  <c r="BQ196" i="1"/>
  <c r="BR196" i="1" s="1"/>
  <c r="BT196" i="1"/>
  <c r="BU196" i="1"/>
  <c r="BV196" i="1"/>
  <c r="BZ196" i="1"/>
  <c r="CA196" i="1"/>
  <c r="CB196" i="1"/>
  <c r="CC196" i="1"/>
  <c r="CD196" i="1" s="1"/>
  <c r="CG196" i="1"/>
  <c r="CI196" i="1"/>
  <c r="BW196" i="1"/>
  <c r="BX196" i="1" s="1"/>
  <c r="K196" i="1"/>
  <c r="M196" i="1"/>
  <c r="N196" i="1"/>
  <c r="O196" i="1" s="1"/>
  <c r="P196" i="1"/>
  <c r="R196" i="1"/>
  <c r="S196" i="1"/>
  <c r="T196" i="1"/>
  <c r="U196" i="1"/>
  <c r="V196" i="1" s="1"/>
  <c r="X196" i="1"/>
  <c r="Y196" i="1"/>
  <c r="Z196" i="1"/>
  <c r="AA196" i="1"/>
  <c r="AB196" i="1" s="1"/>
  <c r="AD196" i="1"/>
  <c r="AE196" i="1"/>
  <c r="AF196" i="1"/>
  <c r="AG196" i="1"/>
  <c r="AH196" i="1" s="1"/>
  <c r="AJ196" i="1"/>
  <c r="AK196" i="1"/>
  <c r="AL196" i="1"/>
  <c r="AM196" i="1"/>
  <c r="AN196" i="1" s="1"/>
  <c r="AP196" i="1"/>
  <c r="AQ196" i="1"/>
  <c r="AR196" i="1"/>
  <c r="AS196" i="1"/>
  <c r="AT196" i="1" s="1"/>
  <c r="AV196" i="1"/>
  <c r="AW196" i="1"/>
  <c r="BO195" i="1"/>
  <c r="K195" i="1"/>
  <c r="M195" i="1"/>
  <c r="S195" i="1"/>
  <c r="U195" i="1"/>
  <c r="Y195" i="1"/>
  <c r="AA195" i="1"/>
  <c r="AE195" i="1"/>
  <c r="AG195" i="1"/>
  <c r="AK195" i="1"/>
  <c r="AM195" i="1"/>
  <c r="AQ195" i="1"/>
  <c r="BN195" i="1"/>
  <c r="AW195" i="1"/>
  <c r="AY195" i="1"/>
  <c r="BC195" i="1"/>
  <c r="AS195" i="1"/>
  <c r="BE195" i="1"/>
  <c r="BI195" i="1"/>
  <c r="BP195" i="1"/>
  <c r="BQ195" i="1"/>
  <c r="BR195" i="1" s="1"/>
  <c r="BT195" i="1"/>
  <c r="BU195" i="1"/>
  <c r="BV195" i="1"/>
  <c r="BW195" i="1"/>
  <c r="BX195" i="1" s="1"/>
  <c r="BZ195" i="1"/>
  <c r="CA195" i="1"/>
  <c r="CB195" i="1"/>
  <c r="CC195" i="1"/>
  <c r="CD195" i="1" s="1"/>
  <c r="N195" i="1"/>
  <c r="O195" i="1" s="1"/>
  <c r="CG195" i="1"/>
  <c r="CI195" i="1"/>
  <c r="P195" i="1"/>
  <c r="R195" i="1"/>
  <c r="T195" i="1"/>
  <c r="X195" i="1"/>
  <c r="Z195" i="1"/>
  <c r="AD195" i="1"/>
  <c r="AF195" i="1"/>
  <c r="AJ195" i="1"/>
  <c r="AL195" i="1"/>
  <c r="AP195" i="1"/>
  <c r="AR195" i="1"/>
  <c r="AV195" i="1"/>
  <c r="AX195" i="1"/>
  <c r="BB195" i="1"/>
  <c r="BD195" i="1"/>
  <c r="BH195" i="1"/>
  <c r="BK195" i="1" s="1"/>
  <c r="BJ195" i="1"/>
  <c r="BP194" i="1"/>
  <c r="S194" i="1"/>
  <c r="CI194" i="1"/>
  <c r="CG194" i="1"/>
  <c r="CJ194" i="1" s="1"/>
  <c r="CC194" i="1"/>
  <c r="CB194" i="1"/>
  <c r="CA194" i="1"/>
  <c r="BW194" i="1"/>
  <c r="BV194" i="1"/>
  <c r="BU194" i="1"/>
  <c r="BT194" i="1"/>
  <c r="BQ194" i="1"/>
  <c r="BR194" i="1" s="1"/>
  <c r="BO194" i="1"/>
  <c r="BN194" i="1"/>
  <c r="AP194" i="1"/>
  <c r="AQ194" i="1"/>
  <c r="AR194" i="1"/>
  <c r="AS194" i="1"/>
  <c r="AT194" i="1" s="1"/>
  <c r="AV194" i="1"/>
  <c r="AW194" i="1"/>
  <c r="AX194" i="1"/>
  <c r="AY194" i="1"/>
  <c r="AZ194" i="1" s="1"/>
  <c r="BB194" i="1"/>
  <c r="BC194" i="1"/>
  <c r="BZ194" i="1"/>
  <c r="BJ194" i="1"/>
  <c r="T194" i="1"/>
  <c r="BI194" i="1"/>
  <c r="R194" i="1"/>
  <c r="P194" i="1"/>
  <c r="N194" i="1"/>
  <c r="M194" i="1"/>
  <c r="K194" i="1"/>
  <c r="BH194" i="1"/>
  <c r="BK194" i="1" s="1"/>
  <c r="BL194" i="1" s="1"/>
  <c r="BE194" i="1"/>
  <c r="AM194" i="1"/>
  <c r="AL194" i="1"/>
  <c r="AK194" i="1"/>
  <c r="AJ194" i="1"/>
  <c r="AG194" i="1"/>
  <c r="AF194" i="1"/>
  <c r="AE194" i="1"/>
  <c r="AD194" i="1"/>
  <c r="AA194" i="1"/>
  <c r="Z194" i="1"/>
  <c r="Y194" i="1"/>
  <c r="X194" i="1"/>
  <c r="U194" i="1"/>
  <c r="V194" i="1" s="1"/>
  <c r="BD194" i="1"/>
  <c r="AW193" i="1"/>
  <c r="AX193" i="1"/>
  <c r="AY193" i="1"/>
  <c r="AZ193" i="1" s="1"/>
  <c r="BB193" i="1"/>
  <c r="BC193" i="1"/>
  <c r="BD193" i="1"/>
  <c r="BE193" i="1"/>
  <c r="BF193" i="1" s="1"/>
  <c r="BH193" i="1"/>
  <c r="BK193" i="1" s="1"/>
  <c r="BI193" i="1"/>
  <c r="BJ193" i="1"/>
  <c r="BN193" i="1"/>
  <c r="BO193" i="1"/>
  <c r="BP193" i="1"/>
  <c r="BQ193" i="1"/>
  <c r="BR193" i="1" s="1"/>
  <c r="BT193" i="1"/>
  <c r="BU193" i="1"/>
  <c r="BV193" i="1"/>
  <c r="BW193" i="1"/>
  <c r="BX193" i="1" s="1"/>
  <c r="BZ193" i="1"/>
  <c r="CA193" i="1"/>
  <c r="CB193" i="1"/>
  <c r="CC193" i="1"/>
  <c r="CD193" i="1" s="1"/>
  <c r="CG193" i="1"/>
  <c r="CI193" i="1"/>
  <c r="AK193" i="1"/>
  <c r="K193" i="1"/>
  <c r="M193" i="1"/>
  <c r="N193" i="1"/>
  <c r="O193" i="1" s="1"/>
  <c r="P193" i="1"/>
  <c r="R193" i="1"/>
  <c r="S193" i="1"/>
  <c r="T193" i="1"/>
  <c r="U193" i="1"/>
  <c r="V193" i="1" s="1"/>
  <c r="X193" i="1"/>
  <c r="Y193" i="1"/>
  <c r="Z193" i="1"/>
  <c r="AA193" i="1"/>
  <c r="AB193" i="1" s="1"/>
  <c r="AD193" i="1"/>
  <c r="AE193" i="1"/>
  <c r="AF193" i="1"/>
  <c r="AG193" i="1"/>
  <c r="AH193" i="1" s="1"/>
  <c r="AJ193" i="1"/>
  <c r="AL193" i="1"/>
  <c r="AM193" i="1"/>
  <c r="AN193" i="1" s="1"/>
  <c r="AP193" i="1"/>
  <c r="AQ193" i="1"/>
  <c r="AR193" i="1"/>
  <c r="AS193" i="1"/>
  <c r="AT193" i="1" s="1"/>
  <c r="AV193" i="1"/>
  <c r="AW192" i="1"/>
  <c r="BT192" i="1"/>
  <c r="BU192" i="1"/>
  <c r="BV192" i="1"/>
  <c r="BW192" i="1"/>
  <c r="BX192" i="1" s="1"/>
  <c r="BZ192" i="1"/>
  <c r="CA192" i="1"/>
  <c r="CB192" i="1"/>
  <c r="CC192" i="1"/>
  <c r="CD192" i="1" s="1"/>
  <c r="CG192" i="1"/>
  <c r="CI192" i="1"/>
  <c r="AJ192" i="1"/>
  <c r="AG192" i="1"/>
  <c r="AF192" i="1"/>
  <c r="AE192" i="1"/>
  <c r="AD192" i="1"/>
  <c r="AA192" i="1"/>
  <c r="Z192" i="1"/>
  <c r="AQ192" i="1"/>
  <c r="Y192" i="1"/>
  <c r="X192" i="1"/>
  <c r="U192" i="1"/>
  <c r="T192" i="1"/>
  <c r="S192" i="1"/>
  <c r="AP192" i="1"/>
  <c r="AL192" i="1"/>
  <c r="R192" i="1"/>
  <c r="P192" i="1"/>
  <c r="N192" i="1"/>
  <c r="M192" i="1"/>
  <c r="K192" i="1"/>
  <c r="AK192" i="1"/>
  <c r="BD192" i="1"/>
  <c r="BC192" i="1"/>
  <c r="BB192" i="1"/>
  <c r="AY192" i="1"/>
  <c r="BQ192" i="1"/>
  <c r="BP192" i="1"/>
  <c r="BO192" i="1"/>
  <c r="BN192" i="1"/>
  <c r="BJ192" i="1"/>
  <c r="BI192" i="1"/>
  <c r="BH192" i="1"/>
  <c r="BK192" i="1" s="1"/>
  <c r="BL192" i="1" s="1"/>
  <c r="BE192" i="1"/>
  <c r="BF192" i="1" s="1"/>
  <c r="AX192" i="1"/>
  <c r="AV192" i="1"/>
  <c r="AS192" i="1"/>
  <c r="AR192" i="1"/>
  <c r="AM192" i="1"/>
  <c r="AN192" i="1" s="1"/>
  <c r="AQ191" i="1"/>
  <c r="AS191" i="1"/>
  <c r="AW191" i="1"/>
  <c r="AY191" i="1"/>
  <c r="BC191" i="1"/>
  <c r="BB191" i="1"/>
  <c r="BD191" i="1"/>
  <c r="BE191" i="1"/>
  <c r="BF191" i="1" s="1"/>
  <c r="BH191" i="1"/>
  <c r="BK191" i="1" s="1"/>
  <c r="BI191" i="1"/>
  <c r="BN191" i="1"/>
  <c r="BP191" i="1"/>
  <c r="BQ191" i="1"/>
  <c r="BR191" i="1" s="1"/>
  <c r="BT191" i="1"/>
  <c r="BU191" i="1"/>
  <c r="BV191" i="1"/>
  <c r="BW191" i="1"/>
  <c r="BX191" i="1" s="1"/>
  <c r="BZ191" i="1"/>
  <c r="CA191" i="1"/>
  <c r="CB191" i="1"/>
  <c r="CC191" i="1"/>
  <c r="CD191" i="1" s="1"/>
  <c r="BJ191" i="1"/>
  <c r="K191" i="1"/>
  <c r="N191" i="1"/>
  <c r="T191" i="1"/>
  <c r="X191" i="1"/>
  <c r="AA191" i="1"/>
  <c r="AF191" i="1"/>
  <c r="AK191" i="1"/>
  <c r="AM191" i="1"/>
  <c r="AR191" i="1"/>
  <c r="AV191" i="1"/>
  <c r="AX191" i="1"/>
  <c r="AP191" i="1"/>
  <c r="AJ191" i="1"/>
  <c r="AG191" i="1"/>
  <c r="AH191" i="1" s="1"/>
  <c r="AD191" i="1"/>
  <c r="Z191" i="1"/>
  <c r="M191" i="1"/>
  <c r="R191" i="1"/>
  <c r="AL191" i="1"/>
  <c r="P191" i="1"/>
  <c r="S191" i="1"/>
  <c r="U191" i="1"/>
  <c r="V191" i="1" s="1"/>
  <c r="Y191" i="1"/>
  <c r="AE191" i="1"/>
  <c r="CI191" i="1"/>
  <c r="CG191" i="1"/>
  <c r="CJ191" i="1" s="1"/>
  <c r="BO191" i="1"/>
  <c r="AD190" i="1"/>
  <c r="BV190" i="1"/>
  <c r="BQ190" i="1"/>
  <c r="BO190" i="1"/>
  <c r="BI190" i="1"/>
  <c r="BE190" i="1"/>
  <c r="BC190" i="1"/>
  <c r="AY190" i="1"/>
  <c r="AV190" i="1"/>
  <c r="AR190" i="1"/>
  <c r="AP190" i="1"/>
  <c r="AL190" i="1"/>
  <c r="AG190" i="1"/>
  <c r="AE190" i="1"/>
  <c r="AA190" i="1"/>
  <c r="Y190" i="1"/>
  <c r="U190" i="1"/>
  <c r="S190" i="1"/>
  <c r="M190" i="1"/>
  <c r="K190" i="1"/>
  <c r="CI190" i="1"/>
  <c r="CG190" i="1"/>
  <c r="CJ190" i="1" s="1"/>
  <c r="CC190" i="1"/>
  <c r="CB190" i="1"/>
  <c r="CA190" i="1"/>
  <c r="BZ190" i="1"/>
  <c r="BW190" i="1"/>
  <c r="BX190" i="1" s="1"/>
  <c r="BU190" i="1"/>
  <c r="BT190" i="1"/>
  <c r="BP190" i="1"/>
  <c r="BN190" i="1"/>
  <c r="BJ190" i="1"/>
  <c r="BH190" i="1"/>
  <c r="BK190" i="1" s="1"/>
  <c r="BL190" i="1" s="1"/>
  <c r="BD190" i="1"/>
  <c r="BB190" i="1"/>
  <c r="AX190" i="1"/>
  <c r="AW190" i="1"/>
  <c r="AS190" i="1"/>
  <c r="AT190" i="1" s="1"/>
  <c r="AQ190" i="1"/>
  <c r="AM190" i="1"/>
  <c r="AN190" i="1" s="1"/>
  <c r="AK190" i="1"/>
  <c r="AJ190" i="1"/>
  <c r="AF190" i="1"/>
  <c r="Z190" i="1"/>
  <c r="X190" i="1"/>
  <c r="T190" i="1"/>
  <c r="R190" i="1"/>
  <c r="P190" i="1"/>
  <c r="N190" i="1"/>
  <c r="O190" i="1" s="1"/>
  <c r="BZ189" i="1"/>
  <c r="BW189" i="1"/>
  <c r="BV189" i="1"/>
  <c r="BU189" i="1"/>
  <c r="BT189" i="1"/>
  <c r="BQ189" i="1"/>
  <c r="AX189" i="1"/>
  <c r="BP189" i="1"/>
  <c r="BO189" i="1"/>
  <c r="BI189" i="1"/>
  <c r="BE189" i="1"/>
  <c r="AY189" i="1"/>
  <c r="AZ189" i="1" s="1"/>
  <c r="AJ189" i="1"/>
  <c r="BC189" i="1"/>
  <c r="CI189" i="1"/>
  <c r="CG189" i="1"/>
  <c r="CJ189" i="1" s="1"/>
  <c r="CC189" i="1"/>
  <c r="CB189" i="1"/>
  <c r="N189" i="1"/>
  <c r="CA189" i="1"/>
  <c r="AV189" i="1"/>
  <c r="AS189" i="1"/>
  <c r="AQ189" i="1"/>
  <c r="AM189" i="1"/>
  <c r="AK189" i="1"/>
  <c r="AG189" i="1"/>
  <c r="AE189" i="1"/>
  <c r="AA189" i="1"/>
  <c r="Y189" i="1"/>
  <c r="U189" i="1"/>
  <c r="S189" i="1"/>
  <c r="P189" i="1"/>
  <c r="BN189" i="1"/>
  <c r="BJ189" i="1"/>
  <c r="BH189" i="1"/>
  <c r="BK189" i="1" s="1"/>
  <c r="BL189" i="1" s="1"/>
  <c r="BD189" i="1"/>
  <c r="BB189" i="1"/>
  <c r="AW189" i="1"/>
  <c r="AR189" i="1"/>
  <c r="AP189" i="1"/>
  <c r="AL189" i="1"/>
  <c r="K189" i="1"/>
  <c r="M189" i="1"/>
  <c r="R189" i="1"/>
  <c r="T189" i="1"/>
  <c r="X189" i="1"/>
  <c r="Z189" i="1"/>
  <c r="AD189" i="1"/>
  <c r="AF189" i="1"/>
  <c r="T188" i="1"/>
  <c r="X188" i="1"/>
  <c r="Y188" i="1"/>
  <c r="Z188" i="1"/>
  <c r="AA188" i="1"/>
  <c r="AB188" i="1" s="1"/>
  <c r="AE188" i="1"/>
  <c r="AF188" i="1"/>
  <c r="AG188" i="1"/>
  <c r="AH188" i="1" s="1"/>
  <c r="AJ188" i="1"/>
  <c r="AK188" i="1"/>
  <c r="BJ188" i="1"/>
  <c r="BN188" i="1"/>
  <c r="BO188" i="1"/>
  <c r="BP188" i="1"/>
  <c r="BQ188" i="1"/>
  <c r="BR188" i="1" s="1"/>
  <c r="BT188" i="1"/>
  <c r="BU188" i="1"/>
  <c r="BV188" i="1"/>
  <c r="BW188" i="1"/>
  <c r="BX188" i="1" s="1"/>
  <c r="BZ188" i="1"/>
  <c r="CA188" i="1"/>
  <c r="CB188" i="1"/>
  <c r="AL188" i="1"/>
  <c r="AQ188" i="1"/>
  <c r="AP188" i="1"/>
  <c r="AR188" i="1"/>
  <c r="AS188" i="1"/>
  <c r="AT188" i="1" s="1"/>
  <c r="AV188" i="1"/>
  <c r="AW188" i="1"/>
  <c r="AX188" i="1"/>
  <c r="AY188" i="1"/>
  <c r="AZ188" i="1" s="1"/>
  <c r="BB188" i="1"/>
  <c r="BC188" i="1"/>
  <c r="BD188" i="1"/>
  <c r="BE188" i="1"/>
  <c r="BF188" i="1" s="1"/>
  <c r="CC188" i="1"/>
  <c r="CD188" i="1" s="1"/>
  <c r="CG188" i="1"/>
  <c r="CI188" i="1"/>
  <c r="BH188" i="1"/>
  <c r="BK188" i="1" s="1"/>
  <c r="BL188" i="1" s="1"/>
  <c r="BI188" i="1"/>
  <c r="K188" i="1"/>
  <c r="M188" i="1"/>
  <c r="S188" i="1"/>
  <c r="U188" i="1"/>
  <c r="V188" i="1" s="1"/>
  <c r="AD188" i="1"/>
  <c r="AM188" i="1"/>
  <c r="AN188" i="1" s="1"/>
  <c r="N188" i="1"/>
  <c r="O188" i="1" s="1"/>
  <c r="P188" i="1"/>
  <c r="R188" i="1"/>
  <c r="AX187" i="1"/>
  <c r="BP187" i="1"/>
  <c r="N187" i="1"/>
  <c r="P187" i="1"/>
  <c r="S187" i="1"/>
  <c r="U187" i="1"/>
  <c r="Y187" i="1"/>
  <c r="Z187" i="1"/>
  <c r="AD187" i="1"/>
  <c r="AF187" i="1"/>
  <c r="AJ187" i="1"/>
  <c r="AL187" i="1"/>
  <c r="AQ187" i="1"/>
  <c r="AV187" i="1"/>
  <c r="AS187" i="1"/>
  <c r="AW187" i="1"/>
  <c r="AY187" i="1"/>
  <c r="AZ187" i="1" s="1"/>
  <c r="BB187" i="1"/>
  <c r="BC187" i="1"/>
  <c r="BD187" i="1"/>
  <c r="BE187" i="1"/>
  <c r="BF187" i="1" s="1"/>
  <c r="BH187" i="1"/>
  <c r="BK187" i="1" s="1"/>
  <c r="BI187" i="1"/>
  <c r="BJ187" i="1"/>
  <c r="BN187" i="1"/>
  <c r="BO187" i="1"/>
  <c r="K187" i="1"/>
  <c r="M187" i="1"/>
  <c r="R187" i="1"/>
  <c r="T187" i="1"/>
  <c r="X187" i="1"/>
  <c r="AA187" i="1"/>
  <c r="AB187" i="1" s="1"/>
  <c r="AE187" i="1"/>
  <c r="AG187" i="1"/>
  <c r="AH187" i="1" s="1"/>
  <c r="AK187" i="1"/>
  <c r="AM187" i="1"/>
  <c r="AN187" i="1" s="1"/>
  <c r="AP187" i="1"/>
  <c r="AR187" i="1"/>
  <c r="BQ187" i="1"/>
  <c r="BR187" i="1" s="1"/>
  <c r="BT187" i="1"/>
  <c r="BU187" i="1"/>
  <c r="BV187" i="1"/>
  <c r="BW187" i="1"/>
  <c r="BX187" i="1" s="1"/>
  <c r="BZ187" i="1"/>
  <c r="CA187" i="1"/>
  <c r="CB187" i="1"/>
  <c r="CC187" i="1"/>
  <c r="CD187" i="1" s="1"/>
  <c r="CG187" i="1"/>
  <c r="CI187" i="1"/>
  <c r="X186" i="1"/>
  <c r="P186" i="1"/>
  <c r="BZ186" i="1"/>
  <c r="BW186" i="1"/>
  <c r="BV186" i="1"/>
  <c r="BU186" i="1"/>
  <c r="BT186" i="1"/>
  <c r="BQ186" i="1"/>
  <c r="BP186" i="1"/>
  <c r="BO186" i="1"/>
  <c r="BN186" i="1"/>
  <c r="BJ186" i="1"/>
  <c r="BI186" i="1"/>
  <c r="N186" i="1"/>
  <c r="S186" i="1"/>
  <c r="T186" i="1"/>
  <c r="U186" i="1"/>
  <c r="V186" i="1" s="1"/>
  <c r="CB186" i="1"/>
  <c r="Y186" i="1"/>
  <c r="Z186" i="1"/>
  <c r="AA186" i="1"/>
  <c r="AB186" i="1" s="1"/>
  <c r="AD186" i="1"/>
  <c r="AE186" i="1"/>
  <c r="BH186" i="1"/>
  <c r="BK186" i="1" s="1"/>
  <c r="BL186" i="1" s="1"/>
  <c r="BE186" i="1"/>
  <c r="BD186" i="1"/>
  <c r="BC186" i="1"/>
  <c r="BB186" i="1"/>
  <c r="AY186" i="1"/>
  <c r="AX186" i="1"/>
  <c r="AW186" i="1"/>
  <c r="AS186" i="1"/>
  <c r="AR186" i="1"/>
  <c r="AQ186" i="1"/>
  <c r="AP186" i="1"/>
  <c r="R186" i="1"/>
  <c r="CA186" i="1"/>
  <c r="AV186" i="1"/>
  <c r="CI186" i="1"/>
  <c r="CG186" i="1"/>
  <c r="CJ186" i="1" s="1"/>
  <c r="CC186" i="1"/>
  <c r="CD186" i="1" s="1"/>
  <c r="K186" i="1"/>
  <c r="M186" i="1"/>
  <c r="AM186" i="1"/>
  <c r="AL186" i="1"/>
  <c r="AK186" i="1"/>
  <c r="AJ186" i="1"/>
  <c r="AG186" i="1"/>
  <c r="AF186" i="1"/>
  <c r="U185" i="1"/>
  <c r="X185" i="1"/>
  <c r="Y185" i="1"/>
  <c r="Z185" i="1"/>
  <c r="AA185" i="1"/>
  <c r="AB185" i="1" s="1"/>
  <c r="AD185" i="1"/>
  <c r="AE185" i="1"/>
  <c r="AF185" i="1"/>
  <c r="AG185" i="1"/>
  <c r="AH185" i="1" s="1"/>
  <c r="AJ185" i="1"/>
  <c r="AK185" i="1"/>
  <c r="AL185" i="1"/>
  <c r="AM185" i="1"/>
  <c r="AN185" i="1" s="1"/>
  <c r="AQ185" i="1"/>
  <c r="AR185" i="1"/>
  <c r="AS185" i="1"/>
  <c r="AT185" i="1" s="1"/>
  <c r="AV185" i="1"/>
  <c r="AW185" i="1"/>
  <c r="AX185" i="1"/>
  <c r="AY185" i="1"/>
  <c r="AZ185" i="1" s="1"/>
  <c r="BB185" i="1"/>
  <c r="BC185" i="1"/>
  <c r="BD185" i="1"/>
  <c r="BE185" i="1"/>
  <c r="BF185" i="1" s="1"/>
  <c r="BH185" i="1"/>
  <c r="BK185" i="1" s="1"/>
  <c r="BI185" i="1"/>
  <c r="BJ185" i="1"/>
  <c r="BN185" i="1"/>
  <c r="BO185" i="1"/>
  <c r="BP185" i="1"/>
  <c r="BQ185" i="1"/>
  <c r="BR185" i="1" s="1"/>
  <c r="BU185" i="1"/>
  <c r="BV185" i="1"/>
  <c r="BW185" i="1"/>
  <c r="BX185" i="1" s="1"/>
  <c r="BZ185" i="1"/>
  <c r="CA185" i="1"/>
  <c r="CB185" i="1"/>
  <c r="CC185" i="1"/>
  <c r="CD185" i="1" s="1"/>
  <c r="CG185" i="1"/>
  <c r="CI185" i="1"/>
  <c r="BT185" i="1"/>
  <c r="K185" i="1"/>
  <c r="M185" i="1"/>
  <c r="N185" i="1"/>
  <c r="O185" i="1" s="1"/>
  <c r="P185" i="1"/>
  <c r="R185" i="1"/>
  <c r="S185" i="1"/>
  <c r="T185" i="1"/>
  <c r="AP185" i="1"/>
  <c r="X184" i="1"/>
  <c r="U184" i="1"/>
  <c r="S184" i="1"/>
  <c r="BP184" i="1"/>
  <c r="BQ184" i="1"/>
  <c r="BR184" i="1" s="1"/>
  <c r="BT184" i="1"/>
  <c r="BU184" i="1"/>
  <c r="BV184" i="1"/>
  <c r="BW184" i="1"/>
  <c r="BX184" i="1" s="1"/>
  <c r="BZ184" i="1"/>
  <c r="CA184" i="1"/>
  <c r="CB184" i="1"/>
  <c r="CC184" i="1"/>
  <c r="CD184" i="1" s="1"/>
  <c r="CG184" i="1"/>
  <c r="CI184" i="1"/>
  <c r="P184" i="1"/>
  <c r="N184" i="1"/>
  <c r="M184" i="1"/>
  <c r="AQ184" i="1"/>
  <c r="AM184" i="1"/>
  <c r="AK184" i="1"/>
  <c r="AG184" i="1"/>
  <c r="K184" i="1"/>
  <c r="Z184" i="1"/>
  <c r="Y184" i="1"/>
  <c r="T184" i="1"/>
  <c r="R184" i="1"/>
  <c r="AS184" i="1"/>
  <c r="AW184" i="1"/>
  <c r="AX184" i="1"/>
  <c r="AE184" i="1"/>
  <c r="AY184" i="1"/>
  <c r="AZ184" i="1" s="1"/>
  <c r="BB184" i="1"/>
  <c r="BC184" i="1"/>
  <c r="BD184" i="1"/>
  <c r="BE184" i="1"/>
  <c r="BF184" i="1" s="1"/>
  <c r="BH184" i="1"/>
  <c r="BK184" i="1" s="1"/>
  <c r="BI184" i="1"/>
  <c r="BJ184" i="1"/>
  <c r="BN184" i="1"/>
  <c r="BO184" i="1"/>
  <c r="AV184" i="1"/>
  <c r="AR184" i="1"/>
  <c r="AP184" i="1"/>
  <c r="AL184" i="1"/>
  <c r="AJ184" i="1"/>
  <c r="AF184" i="1"/>
  <c r="AD184" i="1"/>
  <c r="AA184" i="1"/>
  <c r="AB184" i="1" s="1"/>
  <c r="AS183" i="1"/>
  <c r="AV183" i="1"/>
  <c r="AW183" i="1"/>
  <c r="AX183" i="1"/>
  <c r="AY183" i="1"/>
  <c r="AZ183" i="1" s="1"/>
  <c r="BB183" i="1"/>
  <c r="BC183" i="1"/>
  <c r="BD183" i="1"/>
  <c r="BE183" i="1"/>
  <c r="BF183" i="1" s="1"/>
  <c r="BI183" i="1"/>
  <c r="BJ183" i="1"/>
  <c r="BN183" i="1"/>
  <c r="BO183" i="1"/>
  <c r="BP183" i="1"/>
  <c r="BQ183" i="1"/>
  <c r="BR183" i="1" s="1"/>
  <c r="BT183" i="1"/>
  <c r="BU183" i="1"/>
  <c r="BV183" i="1"/>
  <c r="BW183" i="1"/>
  <c r="BX183" i="1" s="1"/>
  <c r="BZ183" i="1"/>
  <c r="CA183" i="1"/>
  <c r="CB183" i="1"/>
  <c r="CC183" i="1"/>
  <c r="CD183" i="1" s="1"/>
  <c r="CG183" i="1"/>
  <c r="CI183" i="1"/>
  <c r="BH183" i="1"/>
  <c r="BK183" i="1" s="1"/>
  <c r="BL183" i="1" s="1"/>
  <c r="N183" i="1"/>
  <c r="P183" i="1"/>
  <c r="R183" i="1"/>
  <c r="T183" i="1"/>
  <c r="X183" i="1"/>
  <c r="Z183" i="1"/>
  <c r="AE183" i="1"/>
  <c r="AF183" i="1"/>
  <c r="AG183" i="1"/>
  <c r="AH183" i="1" s="1"/>
  <c r="AJ183" i="1"/>
  <c r="AK183" i="1"/>
  <c r="AL183" i="1"/>
  <c r="AM183" i="1"/>
  <c r="AN183" i="1" s="1"/>
  <c r="AP183" i="1"/>
  <c r="AQ183" i="1"/>
  <c r="AD183" i="1"/>
  <c r="AA183" i="1"/>
  <c r="AB183" i="1" s="1"/>
  <c r="Y183" i="1"/>
  <c r="U183" i="1"/>
  <c r="V183" i="1" s="1"/>
  <c r="S183" i="1"/>
  <c r="M183" i="1"/>
  <c r="K183" i="1"/>
  <c r="AR183" i="1"/>
  <c r="AK182" i="1"/>
  <c r="BD182" i="1"/>
  <c r="CI182" i="1"/>
  <c r="CG182" i="1"/>
  <c r="CJ182" i="1" s="1"/>
  <c r="CC182" i="1"/>
  <c r="CB182" i="1"/>
  <c r="CA182" i="1"/>
  <c r="BZ182" i="1"/>
  <c r="BW182" i="1"/>
  <c r="BV182" i="1"/>
  <c r="BU182" i="1"/>
  <c r="AV182" i="1"/>
  <c r="BT182" i="1"/>
  <c r="BQ182" i="1"/>
  <c r="BP182" i="1"/>
  <c r="BO182" i="1"/>
  <c r="BN182" i="1"/>
  <c r="BJ182" i="1"/>
  <c r="BI182" i="1"/>
  <c r="BH182" i="1"/>
  <c r="BK182" i="1" s="1"/>
  <c r="BL182" i="1" s="1"/>
  <c r="BE182" i="1"/>
  <c r="BF182" i="1" s="1"/>
  <c r="BC182" i="1"/>
  <c r="BB182" i="1"/>
  <c r="AY182" i="1"/>
  <c r="AX182" i="1"/>
  <c r="K182" i="1"/>
  <c r="M182" i="1"/>
  <c r="N182" i="1"/>
  <c r="O182" i="1" s="1"/>
  <c r="P182" i="1"/>
  <c r="R182" i="1"/>
  <c r="S182" i="1"/>
  <c r="T182" i="1"/>
  <c r="U182" i="1"/>
  <c r="V182" i="1" s="1"/>
  <c r="X182" i="1"/>
  <c r="Y182" i="1"/>
  <c r="Z182" i="1"/>
  <c r="AA182" i="1"/>
  <c r="AB182" i="1" s="1"/>
  <c r="AD182" i="1"/>
  <c r="AE182" i="1"/>
  <c r="AF182" i="1"/>
  <c r="AG182" i="1"/>
  <c r="AH182" i="1" s="1"/>
  <c r="AJ182" i="1"/>
  <c r="AW182" i="1"/>
  <c r="AL182" i="1"/>
  <c r="AM182" i="1"/>
  <c r="AN182" i="1" s="1"/>
  <c r="AP182" i="1"/>
  <c r="AQ182" i="1"/>
  <c r="AR182" i="1"/>
  <c r="AS182" i="1"/>
  <c r="AT182" i="1" s="1"/>
  <c r="AW181" i="1"/>
  <c r="CI181" i="1"/>
  <c r="CG181" i="1"/>
  <c r="CJ181" i="1" s="1"/>
  <c r="CC181" i="1"/>
  <c r="CB181" i="1"/>
  <c r="CA181" i="1"/>
  <c r="BZ181" i="1"/>
  <c r="BW181" i="1"/>
  <c r="BV181" i="1"/>
  <c r="BU181" i="1"/>
  <c r="BT181" i="1"/>
  <c r="BQ181" i="1"/>
  <c r="BP181" i="1"/>
  <c r="AV181" i="1"/>
  <c r="BO181" i="1"/>
  <c r="BN181" i="1"/>
  <c r="BJ181" i="1"/>
  <c r="BI181" i="1"/>
  <c r="BH181" i="1"/>
  <c r="BK181" i="1" s="1"/>
  <c r="BL181" i="1" s="1"/>
  <c r="BE181" i="1"/>
  <c r="BD181" i="1"/>
  <c r="BC181" i="1"/>
  <c r="BB181" i="1"/>
  <c r="AY181" i="1"/>
  <c r="AS181" i="1"/>
  <c r="AR181" i="1"/>
  <c r="AQ181" i="1"/>
  <c r="AP181" i="1"/>
  <c r="AM181" i="1"/>
  <c r="AL181" i="1"/>
  <c r="AK181" i="1"/>
  <c r="AX181" i="1"/>
  <c r="AJ181" i="1"/>
  <c r="AG181" i="1"/>
  <c r="AF181" i="1"/>
  <c r="AE181" i="1"/>
  <c r="AD181" i="1"/>
  <c r="AA181" i="1"/>
  <c r="Z181" i="1"/>
  <c r="Y181" i="1"/>
  <c r="X181" i="1"/>
  <c r="U181" i="1"/>
  <c r="T181" i="1"/>
  <c r="S181" i="1"/>
  <c r="R181" i="1"/>
  <c r="P181" i="1"/>
  <c r="N181" i="1"/>
  <c r="M181" i="1"/>
  <c r="K181" i="1"/>
  <c r="AR180" i="1"/>
  <c r="AS180" i="1"/>
  <c r="AT180" i="1" s="1"/>
  <c r="AV180" i="1"/>
  <c r="AW180" i="1"/>
  <c r="AX180" i="1"/>
  <c r="AY180" i="1"/>
  <c r="AZ180" i="1" s="1"/>
  <c r="BB180" i="1"/>
  <c r="BC180" i="1"/>
  <c r="BD180" i="1"/>
  <c r="BE180" i="1"/>
  <c r="BF180" i="1" s="1"/>
  <c r="BH180" i="1"/>
  <c r="BK180" i="1" s="1"/>
  <c r="BI180" i="1"/>
  <c r="BJ180" i="1"/>
  <c r="BN180" i="1"/>
  <c r="BO180" i="1"/>
  <c r="BP180" i="1"/>
  <c r="BQ180" i="1"/>
  <c r="BR180" i="1" s="1"/>
  <c r="BT180" i="1"/>
  <c r="BU180" i="1"/>
  <c r="BV180" i="1"/>
  <c r="BW180" i="1"/>
  <c r="BX180" i="1" s="1"/>
  <c r="BZ180" i="1"/>
  <c r="CA180" i="1"/>
  <c r="CB180" i="1"/>
  <c r="CC180" i="1"/>
  <c r="CD180" i="1" s="1"/>
  <c r="CG180" i="1"/>
  <c r="CI180" i="1"/>
  <c r="K180" i="1"/>
  <c r="M180" i="1"/>
  <c r="N180" i="1"/>
  <c r="O180" i="1" s="1"/>
  <c r="P180" i="1"/>
  <c r="R180" i="1"/>
  <c r="S180" i="1"/>
  <c r="T180" i="1"/>
  <c r="U180" i="1"/>
  <c r="V180" i="1" s="1"/>
  <c r="X180" i="1"/>
  <c r="Y180" i="1"/>
  <c r="Z180" i="1"/>
  <c r="AA180" i="1"/>
  <c r="AB180" i="1" s="1"/>
  <c r="AD180" i="1"/>
  <c r="AE180" i="1"/>
  <c r="AF180" i="1"/>
  <c r="AG180" i="1"/>
  <c r="AH180" i="1" s="1"/>
  <c r="AJ180" i="1"/>
  <c r="AK180" i="1"/>
  <c r="AL180" i="1"/>
  <c r="AM180" i="1"/>
  <c r="AN180" i="1" s="1"/>
  <c r="AP180" i="1"/>
  <c r="AQ180" i="1"/>
  <c r="CG179" i="1"/>
  <c r="AL179" i="1"/>
  <c r="CC179" i="1"/>
  <c r="AP179" i="1"/>
  <c r="AR179" i="1"/>
  <c r="AV179" i="1"/>
  <c r="AX179" i="1"/>
  <c r="BB179" i="1"/>
  <c r="BD179" i="1"/>
  <c r="S179" i="1"/>
  <c r="CB179" i="1"/>
  <c r="CA179" i="1"/>
  <c r="M179" i="1"/>
  <c r="BC179" i="1"/>
  <c r="BZ179" i="1"/>
  <c r="BW179" i="1"/>
  <c r="BV179" i="1"/>
  <c r="BU179" i="1"/>
  <c r="BT179" i="1"/>
  <c r="BQ179" i="1"/>
  <c r="BP179" i="1"/>
  <c r="BO179" i="1"/>
  <c r="BN179" i="1"/>
  <c r="AY179" i="1"/>
  <c r="AZ179" i="1" s="1"/>
  <c r="BE179" i="1"/>
  <c r="BF179" i="1" s="1"/>
  <c r="BH179" i="1"/>
  <c r="BK179" i="1" s="1"/>
  <c r="BJ179" i="1"/>
  <c r="K179" i="1"/>
  <c r="CI179" i="1"/>
  <c r="U179" i="1"/>
  <c r="X179" i="1"/>
  <c r="AA179" i="1"/>
  <c r="AE179" i="1"/>
  <c r="AG179" i="1"/>
  <c r="AK179" i="1"/>
  <c r="AM179" i="1"/>
  <c r="AN179" i="1" s="1"/>
  <c r="AQ179" i="1"/>
  <c r="AS179" i="1"/>
  <c r="AT179" i="1" s="1"/>
  <c r="AW179" i="1"/>
  <c r="BI179" i="1"/>
  <c r="AJ179" i="1"/>
  <c r="AF179" i="1"/>
  <c r="AD179" i="1"/>
  <c r="Z179" i="1"/>
  <c r="Y179" i="1"/>
  <c r="T179" i="1"/>
  <c r="R179" i="1"/>
  <c r="P179" i="1"/>
  <c r="N179" i="1"/>
  <c r="O179" i="1" s="1"/>
  <c r="AJ178" i="1"/>
  <c r="BZ178" i="1"/>
  <c r="K178" i="1"/>
  <c r="M178" i="1"/>
  <c r="P178" i="1"/>
  <c r="R178" i="1"/>
  <c r="S178" i="1"/>
  <c r="T178" i="1"/>
  <c r="U178" i="1"/>
  <c r="V178" i="1" s="1"/>
  <c r="X178" i="1"/>
  <c r="Y178" i="1"/>
  <c r="AA178" i="1"/>
  <c r="AD178" i="1"/>
  <c r="AE178" i="1"/>
  <c r="AF178" i="1"/>
  <c r="AG178" i="1"/>
  <c r="AH178" i="1" s="1"/>
  <c r="AK178" i="1"/>
  <c r="BW178" i="1"/>
  <c r="Z178" i="1"/>
  <c r="N178" i="1"/>
  <c r="O178" i="1" s="1"/>
  <c r="CG178" i="1"/>
  <c r="CI178" i="1" s="1"/>
  <c r="CJ178" i="1" s="1"/>
  <c r="CC178" i="1"/>
  <c r="CB178" i="1"/>
  <c r="CA178" i="1"/>
  <c r="BV178" i="1"/>
  <c r="BU178" i="1"/>
  <c r="BT178" i="1"/>
  <c r="BQ178" i="1"/>
  <c r="BP178" i="1"/>
  <c r="BO178" i="1"/>
  <c r="BN178" i="1"/>
  <c r="BJ178" i="1"/>
  <c r="BI178" i="1"/>
  <c r="BH178" i="1"/>
  <c r="BK178" i="1" s="1"/>
  <c r="BL178" i="1" s="1"/>
  <c r="BE178" i="1"/>
  <c r="BD178" i="1"/>
  <c r="BC178" i="1"/>
  <c r="BB178" i="1"/>
  <c r="AY178" i="1"/>
  <c r="AX178" i="1"/>
  <c r="AW178" i="1"/>
  <c r="AV178" i="1"/>
  <c r="AS178" i="1"/>
  <c r="AR178" i="1"/>
  <c r="AQ178" i="1"/>
  <c r="AP178" i="1"/>
  <c r="AM178" i="1"/>
  <c r="AL178" i="1"/>
  <c r="CC177" i="1"/>
  <c r="CB177" i="1"/>
  <c r="CA177" i="1"/>
  <c r="BZ177" i="1"/>
  <c r="BW177" i="1"/>
  <c r="BV177" i="1"/>
  <c r="BU177" i="1"/>
  <c r="BT177" i="1"/>
  <c r="BQ177" i="1"/>
  <c r="BP177" i="1"/>
  <c r="BO177" i="1"/>
  <c r="M177" i="1"/>
  <c r="N177" i="1"/>
  <c r="O177" i="1" s="1"/>
  <c r="P177" i="1"/>
  <c r="R177" i="1"/>
  <c r="S177" i="1"/>
  <c r="T177" i="1"/>
  <c r="U177" i="1"/>
  <c r="V177" i="1" s="1"/>
  <c r="X177" i="1"/>
  <c r="Y177" i="1"/>
  <c r="Z177" i="1"/>
  <c r="AA177" i="1"/>
  <c r="AB177" i="1" s="1"/>
  <c r="AD177" i="1"/>
  <c r="AE177" i="1"/>
  <c r="CG177" i="1"/>
  <c r="AF177" i="1"/>
  <c r="AG177" i="1"/>
  <c r="AH177" i="1" s="1"/>
  <c r="AJ177" i="1"/>
  <c r="AK177" i="1"/>
  <c r="CI177" i="1"/>
  <c r="AL177" i="1"/>
  <c r="AM177" i="1"/>
  <c r="AN177" i="1" s="1"/>
  <c r="AP177" i="1"/>
  <c r="AQ177" i="1"/>
  <c r="AR177" i="1"/>
  <c r="AS177" i="1"/>
  <c r="AT177" i="1" s="1"/>
  <c r="AV177" i="1"/>
  <c r="AW177" i="1"/>
  <c r="AX177" i="1"/>
  <c r="AY177" i="1"/>
  <c r="AZ177" i="1" s="1"/>
  <c r="BB177" i="1"/>
  <c r="BC177" i="1"/>
  <c r="BD177" i="1"/>
  <c r="BE177" i="1"/>
  <c r="BF177" i="1" s="1"/>
  <c r="BH177" i="1"/>
  <c r="BK177" i="1" s="1"/>
  <c r="BI177" i="1"/>
  <c r="BJ177" i="1"/>
  <c r="BN177" i="1"/>
  <c r="K177" i="1"/>
  <c r="CG176" i="1"/>
  <c r="X176" i="1"/>
  <c r="R176" i="1"/>
  <c r="AA176" i="1"/>
  <c r="K176" i="1"/>
  <c r="N176" i="1"/>
  <c r="T176" i="1"/>
  <c r="Z176" i="1"/>
  <c r="AF176" i="1"/>
  <c r="AP176" i="1"/>
  <c r="AM176" i="1"/>
  <c r="AK176" i="1"/>
  <c r="AE176" i="1"/>
  <c r="Y176" i="1"/>
  <c r="S176" i="1"/>
  <c r="P176" i="1"/>
  <c r="AW176" i="1"/>
  <c r="M176" i="1"/>
  <c r="AY176" i="1"/>
  <c r="BB176" i="1"/>
  <c r="BE176" i="1"/>
  <c r="BH176" i="1"/>
  <c r="BK176" i="1" s="1"/>
  <c r="BJ176" i="1"/>
  <c r="U176" i="1"/>
  <c r="V176" i="1" s="1"/>
  <c r="BN176" i="1"/>
  <c r="BQ176" i="1"/>
  <c r="AG176" i="1"/>
  <c r="AH176" i="1" s="1"/>
  <c r="CI176" i="1"/>
  <c r="AL176" i="1"/>
  <c r="CA176" i="1"/>
  <c r="BU176" i="1"/>
  <c r="AQ176" i="1"/>
  <c r="BP176" i="1"/>
  <c r="BD176" i="1"/>
  <c r="AX176" i="1"/>
  <c r="AV176" i="1"/>
  <c r="AS176" i="1"/>
  <c r="CC176" i="1"/>
  <c r="CB176" i="1"/>
  <c r="BZ176" i="1"/>
  <c r="BW176" i="1"/>
  <c r="BV176" i="1"/>
  <c r="BT176" i="1"/>
  <c r="BO176" i="1"/>
  <c r="BI176" i="1"/>
  <c r="BC176" i="1"/>
  <c r="AR176" i="1"/>
  <c r="AJ176" i="1"/>
  <c r="AD176" i="1"/>
  <c r="BZ175" i="1"/>
  <c r="BV175" i="1"/>
  <c r="BT175" i="1"/>
  <c r="BQ175" i="1"/>
  <c r="BO175" i="1"/>
  <c r="BI175" i="1"/>
  <c r="BE175" i="1"/>
  <c r="BC175" i="1"/>
  <c r="AY175" i="1"/>
  <c r="AV175" i="1"/>
  <c r="AR175" i="1"/>
  <c r="AP175" i="1"/>
  <c r="AL175" i="1"/>
  <c r="AK175" i="1"/>
  <c r="AG175" i="1"/>
  <c r="AE175" i="1"/>
  <c r="AA175" i="1"/>
  <c r="Y175" i="1"/>
  <c r="T175" i="1"/>
  <c r="K175" i="1"/>
  <c r="CG175" i="1"/>
  <c r="CC175" i="1"/>
  <c r="CB175" i="1"/>
  <c r="CA175" i="1"/>
  <c r="BW175" i="1"/>
  <c r="BX175" i="1" s="1"/>
  <c r="BU175" i="1"/>
  <c r="BJ175" i="1"/>
  <c r="M175" i="1"/>
  <c r="R175" i="1"/>
  <c r="U175" i="1"/>
  <c r="V175" i="1" s="1"/>
  <c r="P175" i="1"/>
  <c r="X175" i="1"/>
  <c r="Z175" i="1"/>
  <c r="AD175" i="1"/>
  <c r="AF175" i="1"/>
  <c r="AJ175" i="1"/>
  <c r="AM175" i="1"/>
  <c r="AN175" i="1" s="1"/>
  <c r="AQ175" i="1"/>
  <c r="AS175" i="1"/>
  <c r="AT175" i="1" s="1"/>
  <c r="AW175" i="1"/>
  <c r="AX175" i="1"/>
  <c r="BB175" i="1"/>
  <c r="BD175" i="1"/>
  <c r="BH175" i="1"/>
  <c r="BK175" i="1" s="1"/>
  <c r="BL175" i="1" s="1"/>
  <c r="BN175" i="1"/>
  <c r="BP175" i="1"/>
  <c r="CI175" i="1"/>
  <c r="S175" i="1"/>
  <c r="N175" i="1"/>
  <c r="O175" i="1" s="1"/>
  <c r="CI174" i="1"/>
  <c r="CG174" i="1"/>
  <c r="CJ174" i="1" s="1"/>
  <c r="CC174" i="1"/>
  <c r="CB174" i="1"/>
  <c r="CA174" i="1"/>
  <c r="BV174" i="1"/>
  <c r="BT174" i="1"/>
  <c r="BQ174" i="1"/>
  <c r="BO174" i="1"/>
  <c r="BJ174" i="1"/>
  <c r="BI174" i="1"/>
  <c r="BD174" i="1"/>
  <c r="BB174" i="1"/>
  <c r="AX174" i="1"/>
  <c r="AV174" i="1"/>
  <c r="AR174" i="1"/>
  <c r="AP174" i="1"/>
  <c r="AL174" i="1"/>
  <c r="AJ174" i="1"/>
  <c r="AD174" i="1"/>
  <c r="Z174" i="1"/>
  <c r="X174" i="1"/>
  <c r="T174" i="1"/>
  <c r="R174" i="1"/>
  <c r="AF174" i="1"/>
  <c r="N174" i="1"/>
  <c r="K174" i="1"/>
  <c r="AW174" i="1"/>
  <c r="U174" i="1"/>
  <c r="V174" i="1" s="1"/>
  <c r="P174" i="1"/>
  <c r="Y174" i="1"/>
  <c r="AA174" i="1"/>
  <c r="AB174" i="1" s="1"/>
  <c r="AE174" i="1"/>
  <c r="AG174" i="1"/>
  <c r="AH174" i="1" s="1"/>
  <c r="AK174" i="1"/>
  <c r="AM174" i="1"/>
  <c r="AN174" i="1" s="1"/>
  <c r="AQ174" i="1"/>
  <c r="AS174" i="1"/>
  <c r="AT174" i="1" s="1"/>
  <c r="AY174" i="1"/>
  <c r="AZ174" i="1" s="1"/>
  <c r="BC174" i="1"/>
  <c r="BE174" i="1"/>
  <c r="BF174" i="1" s="1"/>
  <c r="BH174" i="1"/>
  <c r="BK174" i="1" s="1"/>
  <c r="BL174" i="1" s="1"/>
  <c r="BN174" i="1"/>
  <c r="BP174" i="1"/>
  <c r="BU174" i="1"/>
  <c r="BW174" i="1"/>
  <c r="BX174" i="1" s="1"/>
  <c r="BZ174" i="1"/>
  <c r="S174" i="1"/>
  <c r="M174" i="1"/>
  <c r="R173" i="1"/>
  <c r="P173" i="1"/>
  <c r="N173" i="1"/>
  <c r="M173" i="1"/>
  <c r="K173" i="1"/>
  <c r="CG173" i="1"/>
  <c r="CI173" i="1"/>
  <c r="BB173" i="1"/>
  <c r="CB173" i="1"/>
  <c r="CA173" i="1"/>
  <c r="AF173" i="1"/>
  <c r="BZ173" i="1"/>
  <c r="BW173" i="1"/>
  <c r="BV173" i="1"/>
  <c r="BU173" i="1"/>
  <c r="BT173" i="1"/>
  <c r="BQ173" i="1"/>
  <c r="BP173" i="1"/>
  <c r="BO173" i="1"/>
  <c r="BN173" i="1"/>
  <c r="BJ173" i="1"/>
  <c r="BI173" i="1"/>
  <c r="BH173" i="1"/>
  <c r="BK173" i="1" s="1"/>
  <c r="BL173" i="1" s="1"/>
  <c r="BE173" i="1"/>
  <c r="AY173" i="1"/>
  <c r="BC173" i="1"/>
  <c r="AX173" i="1"/>
  <c r="AW173" i="1"/>
  <c r="AV173" i="1"/>
  <c r="AS173" i="1"/>
  <c r="AR173" i="1"/>
  <c r="AQ173" i="1"/>
  <c r="AP173" i="1"/>
  <c r="AM173" i="1"/>
  <c r="AL173" i="1"/>
  <c r="AK173" i="1"/>
  <c r="BD173" i="1"/>
  <c r="AJ173" i="1"/>
  <c r="AG173" i="1"/>
  <c r="AH173" i="1" s="1"/>
  <c r="AE173" i="1"/>
  <c r="AD173" i="1"/>
  <c r="AA173" i="1"/>
  <c r="Z173" i="1"/>
  <c r="Y173" i="1"/>
  <c r="X173" i="1"/>
  <c r="U173" i="1"/>
  <c r="T173" i="1"/>
  <c r="S173" i="1"/>
  <c r="CC173" i="1"/>
  <c r="CD173" i="1" s="1"/>
  <c r="BU172" i="1"/>
  <c r="BT172" i="1"/>
  <c r="BQ172" i="1"/>
  <c r="BP172" i="1"/>
  <c r="BO172" i="1"/>
  <c r="BN172" i="1"/>
  <c r="BJ172" i="1"/>
  <c r="BI172" i="1"/>
  <c r="BH172" i="1"/>
  <c r="BK172" i="1" s="1"/>
  <c r="BL172" i="1" s="1"/>
  <c r="BE172" i="1"/>
  <c r="BD172" i="1"/>
  <c r="BC172" i="1"/>
  <c r="BB172" i="1"/>
  <c r="AY172" i="1"/>
  <c r="AX172" i="1"/>
  <c r="AW172" i="1"/>
  <c r="AV172" i="1"/>
  <c r="AS172" i="1"/>
  <c r="AR172" i="1"/>
  <c r="AQ172" i="1"/>
  <c r="AP172" i="1"/>
  <c r="AM172" i="1"/>
  <c r="AL172" i="1"/>
  <c r="AK172" i="1"/>
  <c r="CI172" i="1"/>
  <c r="AJ172" i="1"/>
  <c r="AG172" i="1"/>
  <c r="AF172" i="1"/>
  <c r="AE172" i="1"/>
  <c r="AD172" i="1"/>
  <c r="AA172" i="1"/>
  <c r="Z172" i="1"/>
  <c r="Y172" i="1"/>
  <c r="X172" i="1"/>
  <c r="U172" i="1"/>
  <c r="T172" i="1"/>
  <c r="S172" i="1"/>
  <c r="R172" i="1"/>
  <c r="P172" i="1"/>
  <c r="N172" i="1"/>
  <c r="M172" i="1"/>
  <c r="K172" i="1"/>
  <c r="CG172" i="1"/>
  <c r="CJ172" i="1" s="1"/>
  <c r="BW172" i="1"/>
  <c r="CB172" i="1"/>
  <c r="CA172" i="1"/>
  <c r="BZ172" i="1"/>
  <c r="CC172" i="1"/>
  <c r="CD172" i="1" s="1"/>
  <c r="BV172" i="1"/>
  <c r="BP171" i="1"/>
  <c r="BO171" i="1"/>
  <c r="BN171" i="1"/>
  <c r="BJ171" i="1"/>
  <c r="BI171" i="1"/>
  <c r="BH171" i="1"/>
  <c r="BK171" i="1" s="1"/>
  <c r="BL171" i="1" s="1"/>
  <c r="BE171" i="1"/>
  <c r="BD171" i="1"/>
  <c r="BC171" i="1"/>
  <c r="BB171" i="1"/>
  <c r="AX171" i="1"/>
  <c r="Y171" i="1"/>
  <c r="AW171" i="1"/>
  <c r="AV171" i="1"/>
  <c r="AS171" i="1"/>
  <c r="AR171" i="1"/>
  <c r="AQ171" i="1"/>
  <c r="CA171" i="1"/>
  <c r="BZ171" i="1"/>
  <c r="BW171" i="1"/>
  <c r="BV171" i="1"/>
  <c r="BU171" i="1"/>
  <c r="BT171" i="1"/>
  <c r="AY171" i="1"/>
  <c r="AZ171" i="1" s="1"/>
  <c r="AP171" i="1"/>
  <c r="AM171" i="1"/>
  <c r="AL171" i="1"/>
  <c r="AJ171" i="1"/>
  <c r="AG171" i="1"/>
  <c r="AF171" i="1"/>
  <c r="AE171" i="1"/>
  <c r="AD171" i="1"/>
  <c r="AA171" i="1"/>
  <c r="Z171" i="1"/>
  <c r="X171" i="1"/>
  <c r="U171" i="1"/>
  <c r="T171" i="1"/>
  <c r="S171" i="1"/>
  <c r="R171" i="1"/>
  <c r="P171" i="1"/>
  <c r="N171" i="1"/>
  <c r="M171" i="1"/>
  <c r="K171" i="1"/>
  <c r="CC171" i="1"/>
  <c r="CB171" i="1"/>
  <c r="BQ171" i="1"/>
  <c r="BR171" i="1" s="1"/>
  <c r="AK171" i="1"/>
  <c r="CI171" i="1"/>
  <c r="CG171" i="1"/>
  <c r="CJ171" i="1" s="1"/>
  <c r="BP170" i="1"/>
  <c r="BJ170" i="1"/>
  <c r="BI170" i="1"/>
  <c r="BE170" i="1"/>
  <c r="BB170" i="1"/>
  <c r="AY170" i="1"/>
  <c r="AW170" i="1"/>
  <c r="AS170" i="1"/>
  <c r="AQ170" i="1"/>
  <c r="AM170" i="1"/>
  <c r="K170" i="1"/>
  <c r="AK170" i="1"/>
  <c r="AE170" i="1"/>
  <c r="AA170" i="1"/>
  <c r="Y170" i="1"/>
  <c r="U170" i="1"/>
  <c r="R170" i="1"/>
  <c r="AG170" i="1"/>
  <c r="AD170" i="1"/>
  <c r="Z170" i="1"/>
  <c r="X170" i="1"/>
  <c r="AL170" i="1"/>
  <c r="AP170" i="1"/>
  <c r="AR170" i="1"/>
  <c r="T170" i="1"/>
  <c r="AX170" i="1"/>
  <c r="BC170" i="1"/>
  <c r="BD170" i="1"/>
  <c r="BH170" i="1"/>
  <c r="BK170" i="1" s="1"/>
  <c r="BL170" i="1" s="1"/>
  <c r="BN170" i="1"/>
  <c r="BO170" i="1"/>
  <c r="BQ170" i="1"/>
  <c r="BR170" i="1" s="1"/>
  <c r="BT170" i="1"/>
  <c r="BU170" i="1"/>
  <c r="BW170" i="1"/>
  <c r="BZ170" i="1"/>
  <c r="AV170" i="1"/>
  <c r="CB170" i="1"/>
  <c r="CC170" i="1"/>
  <c r="CD170" i="1" s="1"/>
  <c r="CG170" i="1"/>
  <c r="AJ170" i="1"/>
  <c r="CI170" i="1"/>
  <c r="AF170" i="1"/>
  <c r="S170" i="1"/>
  <c r="P170" i="1"/>
  <c r="N170" i="1"/>
  <c r="M170" i="1"/>
  <c r="BV170" i="1"/>
  <c r="CA170" i="1"/>
  <c r="CI169" i="1"/>
  <c r="CG169" i="1"/>
  <c r="CJ169" i="1" s="1"/>
  <c r="CC169" i="1"/>
  <c r="CB169" i="1"/>
  <c r="CA169" i="1"/>
  <c r="BZ169" i="1"/>
  <c r="BW169" i="1"/>
  <c r="BV169" i="1"/>
  <c r="BU169" i="1"/>
  <c r="BT169" i="1"/>
  <c r="BQ169" i="1"/>
  <c r="BP169" i="1"/>
  <c r="BO169" i="1"/>
  <c r="BN169" i="1"/>
  <c r="BJ169" i="1"/>
  <c r="BI169" i="1"/>
  <c r="BH169" i="1"/>
  <c r="BK169" i="1" s="1"/>
  <c r="BL169" i="1" s="1"/>
  <c r="BD169" i="1"/>
  <c r="BC169" i="1"/>
  <c r="BB169" i="1"/>
  <c r="AY169" i="1"/>
  <c r="AX169" i="1"/>
  <c r="AW169" i="1"/>
  <c r="AV169" i="1"/>
  <c r="AS169" i="1"/>
  <c r="AQ169" i="1"/>
  <c r="AP169" i="1"/>
  <c r="AM169" i="1"/>
  <c r="AL169" i="1"/>
  <c r="AK169" i="1"/>
  <c r="AJ169" i="1"/>
  <c r="AG169" i="1"/>
  <c r="AF169" i="1"/>
  <c r="AE169" i="1"/>
  <c r="AD169" i="1"/>
  <c r="AA169" i="1"/>
  <c r="Z169" i="1"/>
  <c r="Y169" i="1"/>
  <c r="X169" i="1"/>
  <c r="U169" i="1"/>
  <c r="T169" i="1"/>
  <c r="S169" i="1"/>
  <c r="R169" i="1"/>
  <c r="P169" i="1"/>
  <c r="N169" i="1"/>
  <c r="M169" i="1"/>
  <c r="K169" i="1"/>
  <c r="BE169" i="1"/>
  <c r="BF169" i="1" s="1"/>
  <c r="AR169" i="1"/>
  <c r="CG168" i="1"/>
  <c r="BQ168" i="1"/>
  <c r="AA168" i="1"/>
  <c r="AE168" i="1"/>
  <c r="AF168" i="1"/>
  <c r="AK168" i="1"/>
  <c r="Y168" i="1"/>
  <c r="AM168" i="1"/>
  <c r="AQ168" i="1"/>
  <c r="AS168" i="1"/>
  <c r="AW168" i="1"/>
  <c r="AD168" i="1"/>
  <c r="AY168" i="1"/>
  <c r="BC168" i="1"/>
  <c r="BE168" i="1"/>
  <c r="BI168" i="1"/>
  <c r="BJ168" i="1"/>
  <c r="BN168" i="1"/>
  <c r="BP168" i="1"/>
  <c r="BT168" i="1"/>
  <c r="BV168" i="1"/>
  <c r="BZ168" i="1"/>
  <c r="CB168" i="1"/>
  <c r="K168" i="1"/>
  <c r="U168" i="1"/>
  <c r="S168" i="1"/>
  <c r="N168" i="1"/>
  <c r="BO168" i="1"/>
  <c r="BH168" i="1"/>
  <c r="BK168" i="1" s="1"/>
  <c r="BL168" i="1" s="1"/>
  <c r="BD168" i="1"/>
  <c r="BB168" i="1"/>
  <c r="AX168" i="1"/>
  <c r="AV168" i="1"/>
  <c r="AR168" i="1"/>
  <c r="AP168" i="1"/>
  <c r="AL168" i="1"/>
  <c r="AJ168" i="1"/>
  <c r="AG168" i="1"/>
  <c r="AH168" i="1" s="1"/>
  <c r="Z168" i="1"/>
  <c r="X168" i="1"/>
  <c r="T168" i="1"/>
  <c r="R168" i="1"/>
  <c r="P168" i="1"/>
  <c r="M168" i="1"/>
  <c r="BU168" i="1"/>
  <c r="BW168" i="1"/>
  <c r="BX168" i="1" s="1"/>
  <c r="CA168" i="1"/>
  <c r="CC168" i="1"/>
  <c r="CD168" i="1" s="1"/>
  <c r="CI168" i="1"/>
  <c r="P167" i="1"/>
  <c r="R167" i="1"/>
  <c r="S167" i="1"/>
  <c r="T167" i="1"/>
  <c r="CI167" i="1"/>
  <c r="CG167" i="1"/>
  <c r="CJ167" i="1" s="1"/>
  <c r="CC167" i="1"/>
  <c r="CB167" i="1"/>
  <c r="CA167" i="1"/>
  <c r="BZ167" i="1"/>
  <c r="BW167" i="1"/>
  <c r="BV167" i="1"/>
  <c r="BU167" i="1"/>
  <c r="BT167" i="1"/>
  <c r="BQ167" i="1"/>
  <c r="BP167" i="1"/>
  <c r="BO167" i="1"/>
  <c r="BN167" i="1"/>
  <c r="BJ167" i="1"/>
  <c r="BI167" i="1"/>
  <c r="BH167" i="1"/>
  <c r="BK167" i="1" s="1"/>
  <c r="BL167" i="1" s="1"/>
  <c r="N167" i="1"/>
  <c r="M167" i="1"/>
  <c r="K167" i="1"/>
  <c r="U167" i="1"/>
  <c r="V167" i="1" s="1"/>
  <c r="X167" i="1"/>
  <c r="Z167" i="1"/>
  <c r="AA167" i="1"/>
  <c r="AB167" i="1" s="1"/>
  <c r="Y167" i="1"/>
  <c r="AD167" i="1"/>
  <c r="AE167" i="1"/>
  <c r="AG167" i="1"/>
  <c r="AJ167" i="1"/>
  <c r="AK167" i="1"/>
  <c r="AL167" i="1"/>
  <c r="AM167" i="1"/>
  <c r="AN167" i="1" s="1"/>
  <c r="AY167" i="1"/>
  <c r="AP167" i="1"/>
  <c r="AQ167" i="1"/>
  <c r="AR167" i="1"/>
  <c r="AS167" i="1"/>
  <c r="AT167" i="1" s="1"/>
  <c r="AV167" i="1"/>
  <c r="AW167" i="1"/>
  <c r="AX167" i="1"/>
  <c r="BE167" i="1"/>
  <c r="BD167" i="1"/>
  <c r="BC167" i="1"/>
  <c r="BB167" i="1"/>
  <c r="AF167" i="1"/>
  <c r="AV166" i="1"/>
  <c r="AY166" i="1"/>
  <c r="BC166" i="1"/>
  <c r="AX166" i="1"/>
  <c r="AW166" i="1"/>
  <c r="AS166" i="1"/>
  <c r="AR166" i="1"/>
  <c r="AQ166" i="1"/>
  <c r="AP166" i="1"/>
  <c r="AM166" i="1"/>
  <c r="AL166" i="1"/>
  <c r="AK166" i="1"/>
  <c r="AJ166" i="1"/>
  <c r="AG166" i="1"/>
  <c r="AF166" i="1"/>
  <c r="AE166" i="1"/>
  <c r="AD166" i="1"/>
  <c r="AA166" i="1"/>
  <c r="Z166" i="1"/>
  <c r="Y166" i="1"/>
  <c r="X166" i="1"/>
  <c r="U166" i="1"/>
  <c r="T166" i="1"/>
  <c r="S166" i="1"/>
  <c r="CC166" i="1"/>
  <c r="CG166" i="1"/>
  <c r="BB166" i="1"/>
  <c r="R166" i="1"/>
  <c r="P166" i="1"/>
  <c r="N166" i="1"/>
  <c r="M166" i="1"/>
  <c r="BD166" i="1"/>
  <c r="BE166" i="1"/>
  <c r="BF166" i="1" s="1"/>
  <c r="BH166" i="1"/>
  <c r="BK166" i="1" s="1"/>
  <c r="BI166" i="1"/>
  <c r="BJ166" i="1"/>
  <c r="BN166" i="1"/>
  <c r="BO166" i="1"/>
  <c r="BP166" i="1"/>
  <c r="K166" i="1"/>
  <c r="BQ166" i="1"/>
  <c r="BR166" i="1" s="1"/>
  <c r="BT166" i="1"/>
  <c r="BU166" i="1"/>
  <c r="BV166" i="1"/>
  <c r="BW166" i="1"/>
  <c r="BX166" i="1" s="1"/>
  <c r="BZ166" i="1"/>
  <c r="CA166" i="1"/>
  <c r="CB166" i="1"/>
  <c r="CI166" i="1"/>
  <c r="T165" i="1"/>
  <c r="U165" i="1"/>
  <c r="V165" i="1" s="1"/>
  <c r="X165" i="1"/>
  <c r="Z165" i="1"/>
  <c r="AD165" i="1"/>
  <c r="AE165" i="1"/>
  <c r="AK165" i="1"/>
  <c r="AM165" i="1"/>
  <c r="AQ165" i="1"/>
  <c r="AS165" i="1"/>
  <c r="AW165" i="1"/>
  <c r="AY165" i="1"/>
  <c r="BC165" i="1"/>
  <c r="BE165" i="1"/>
  <c r="BI165" i="1"/>
  <c r="BW165" i="1"/>
  <c r="K165" i="1"/>
  <c r="M165" i="1"/>
  <c r="S165" i="1"/>
  <c r="AA165" i="1"/>
  <c r="AB165" i="1" s="1"/>
  <c r="AF165" i="1"/>
  <c r="AG165" i="1"/>
  <c r="AH165" i="1" s="1"/>
  <c r="AJ165" i="1"/>
  <c r="AL165" i="1"/>
  <c r="Y165" i="1"/>
  <c r="AP165" i="1"/>
  <c r="AR165" i="1"/>
  <c r="AV165" i="1"/>
  <c r="AX165" i="1"/>
  <c r="BB165" i="1"/>
  <c r="BD165" i="1"/>
  <c r="BH165" i="1"/>
  <c r="BK165" i="1" s="1"/>
  <c r="BJ165" i="1"/>
  <c r="BN165" i="1"/>
  <c r="BP165" i="1"/>
  <c r="BU165" i="1"/>
  <c r="CB165" i="1"/>
  <c r="BO165" i="1"/>
  <c r="BQ165" i="1"/>
  <c r="BR165" i="1" s="1"/>
  <c r="BT165" i="1"/>
  <c r="BV165" i="1"/>
  <c r="CA165" i="1"/>
  <c r="CC165" i="1"/>
  <c r="CD165" i="1" s="1"/>
  <c r="CG165" i="1"/>
  <c r="CI165" i="1"/>
  <c r="P165" i="1"/>
  <c r="BZ165" i="1"/>
  <c r="R165" i="1"/>
  <c r="N165" i="1"/>
  <c r="O165" i="1" s="1"/>
  <c r="CI164" i="1"/>
  <c r="CG164" i="1"/>
  <c r="CJ164" i="1" s="1"/>
  <c r="CC164" i="1"/>
  <c r="CB164" i="1"/>
  <c r="CA164" i="1"/>
  <c r="BZ164" i="1"/>
  <c r="BW164" i="1"/>
  <c r="BV164" i="1"/>
  <c r="BU164" i="1"/>
  <c r="BT164" i="1"/>
  <c r="BQ164" i="1"/>
  <c r="BP164" i="1"/>
  <c r="BO164" i="1"/>
  <c r="BN164" i="1"/>
  <c r="BJ164" i="1"/>
  <c r="BI164" i="1"/>
  <c r="BH164" i="1"/>
  <c r="BK164" i="1" s="1"/>
  <c r="BL164" i="1" s="1"/>
  <c r="BE164" i="1"/>
  <c r="BD164" i="1"/>
  <c r="BC164" i="1"/>
  <c r="BB164" i="1"/>
  <c r="AY164" i="1"/>
  <c r="AX164" i="1"/>
  <c r="AW164" i="1"/>
  <c r="AR164" i="1"/>
  <c r="AP164" i="1"/>
  <c r="AL164" i="1"/>
  <c r="AJ164" i="1"/>
  <c r="AF164" i="1"/>
  <c r="Z164" i="1"/>
  <c r="Y164" i="1"/>
  <c r="R164" i="1"/>
  <c r="P164" i="1"/>
  <c r="N164" i="1"/>
  <c r="S164" i="1"/>
  <c r="M164" i="1"/>
  <c r="K164" i="1"/>
  <c r="T164" i="1"/>
  <c r="U164" i="1"/>
  <c r="V164" i="1" s="1"/>
  <c r="AD164" i="1"/>
  <c r="AV164" i="1"/>
  <c r="AS164" i="1"/>
  <c r="AT164" i="1" s="1"/>
  <c r="AQ164" i="1"/>
  <c r="AM164" i="1"/>
  <c r="AN164" i="1" s="1"/>
  <c r="AK164" i="1"/>
  <c r="AG164" i="1"/>
  <c r="AH164" i="1" s="1"/>
  <c r="AE164" i="1"/>
  <c r="AA164" i="1"/>
  <c r="AB164" i="1" s="1"/>
  <c r="X164" i="1"/>
  <c r="BV163" i="1"/>
  <c r="BW163" i="1"/>
  <c r="BX163" i="1" s="1"/>
  <c r="BZ163" i="1"/>
  <c r="CA163" i="1"/>
  <c r="CB163" i="1"/>
  <c r="CC163" i="1"/>
  <c r="CD163" i="1" s="1"/>
  <c r="CG163" i="1"/>
  <c r="CI163" i="1"/>
  <c r="AR163" i="1"/>
  <c r="X163" i="1"/>
  <c r="U163" i="1"/>
  <c r="AK163" i="1"/>
  <c r="T163" i="1"/>
  <c r="Y163" i="1"/>
  <c r="S163" i="1"/>
  <c r="K163" i="1"/>
  <c r="Z163" i="1"/>
  <c r="AA163" i="1"/>
  <c r="AB163" i="1" s="1"/>
  <c r="AD163" i="1"/>
  <c r="AE163" i="1"/>
  <c r="AF163" i="1"/>
  <c r="AG163" i="1"/>
  <c r="AH163" i="1" s="1"/>
  <c r="AJ163" i="1"/>
  <c r="M163" i="1"/>
  <c r="AL163" i="1"/>
  <c r="AM163" i="1"/>
  <c r="AN163" i="1" s="1"/>
  <c r="AP163" i="1"/>
  <c r="AQ163" i="1"/>
  <c r="N163" i="1"/>
  <c r="O163" i="1" s="1"/>
  <c r="AS163" i="1"/>
  <c r="AT163" i="1" s="1"/>
  <c r="P163" i="1"/>
  <c r="AV163" i="1"/>
  <c r="AW163" i="1"/>
  <c r="AX163" i="1"/>
  <c r="AY163" i="1"/>
  <c r="AZ163" i="1" s="1"/>
  <c r="R163" i="1"/>
  <c r="BC163" i="1"/>
  <c r="BD163" i="1"/>
  <c r="BE163" i="1"/>
  <c r="BF163" i="1" s="1"/>
  <c r="BH163" i="1"/>
  <c r="BK163" i="1" s="1"/>
  <c r="BI163" i="1"/>
  <c r="BJ163" i="1"/>
  <c r="BB163" i="1"/>
  <c r="BN163" i="1"/>
  <c r="BO163" i="1"/>
  <c r="BP163" i="1"/>
  <c r="BQ163" i="1"/>
  <c r="BR163" i="1" s="1"/>
  <c r="BT163" i="1"/>
  <c r="BU163" i="1"/>
  <c r="T162" i="1"/>
  <c r="AR162" i="1"/>
  <c r="AQ162" i="1"/>
  <c r="AP162" i="1"/>
  <c r="AM162" i="1"/>
  <c r="AL162" i="1"/>
  <c r="AK162" i="1"/>
  <c r="BW162" i="1"/>
  <c r="BV162" i="1"/>
  <c r="BT162" i="1"/>
  <c r="BQ162" i="1"/>
  <c r="BP162" i="1"/>
  <c r="BN162" i="1"/>
  <c r="BU162" i="1"/>
  <c r="U162" i="1"/>
  <c r="V162" i="1" s="1"/>
  <c r="AS162" i="1"/>
  <c r="AT162" i="1" s="1"/>
  <c r="BZ162" i="1"/>
  <c r="AJ162" i="1"/>
  <c r="BD162" i="1"/>
  <c r="AG162" i="1"/>
  <c r="AF162" i="1"/>
  <c r="AE162" i="1"/>
  <c r="AD162" i="1"/>
  <c r="AA162" i="1"/>
  <c r="Z162" i="1"/>
  <c r="Y162" i="1"/>
  <c r="X162" i="1"/>
  <c r="S162" i="1"/>
  <c r="CI162" i="1"/>
  <c r="BO162" i="1"/>
  <c r="BC162" i="1"/>
  <c r="CG162" i="1"/>
  <c r="CJ162" i="1" s="1"/>
  <c r="BJ162" i="1"/>
  <c r="BI162" i="1"/>
  <c r="BH162" i="1"/>
  <c r="BK162" i="1" s="1"/>
  <c r="BL162" i="1" s="1"/>
  <c r="CC162" i="1"/>
  <c r="CB162" i="1"/>
  <c r="CA162" i="1"/>
  <c r="BB162" i="1"/>
  <c r="AY162" i="1"/>
  <c r="AX162" i="1"/>
  <c r="AW162" i="1"/>
  <c r="AV162" i="1"/>
  <c r="BE162" i="1"/>
  <c r="BF162" i="1" s="1"/>
  <c r="K162" i="1"/>
  <c r="M162" i="1"/>
  <c r="N162" i="1"/>
  <c r="O162" i="1" s="1"/>
  <c r="P162" i="1"/>
  <c r="R162" i="1"/>
  <c r="BV161" i="1"/>
  <c r="BW161" i="1"/>
  <c r="BX161" i="1" s="1"/>
  <c r="BZ161" i="1"/>
  <c r="CA161" i="1"/>
  <c r="CB161" i="1"/>
  <c r="CC161" i="1"/>
  <c r="CD161" i="1" s="1"/>
  <c r="CG161" i="1"/>
  <c r="CI161" i="1"/>
  <c r="K161" i="1"/>
  <c r="AG161" i="1"/>
  <c r="AF161" i="1"/>
  <c r="AE161" i="1"/>
  <c r="AD161" i="1"/>
  <c r="AA161" i="1"/>
  <c r="Z161" i="1"/>
  <c r="Y161" i="1"/>
  <c r="X161" i="1"/>
  <c r="U161" i="1"/>
  <c r="T161" i="1"/>
  <c r="R161" i="1"/>
  <c r="P161" i="1"/>
  <c r="N161" i="1"/>
  <c r="M161" i="1"/>
  <c r="S161" i="1"/>
  <c r="AM161" i="1"/>
  <c r="AJ161" i="1"/>
  <c r="AK161" i="1"/>
  <c r="AL161" i="1"/>
  <c r="AP161" i="1"/>
  <c r="AQ161" i="1"/>
  <c r="AR161" i="1"/>
  <c r="AS161" i="1"/>
  <c r="AT161" i="1" s="1"/>
  <c r="AV161" i="1"/>
  <c r="AW161" i="1"/>
  <c r="AX161" i="1"/>
  <c r="AY161" i="1"/>
  <c r="AZ161" i="1" s="1"/>
  <c r="BB161" i="1"/>
  <c r="BC161" i="1"/>
  <c r="BD161" i="1"/>
  <c r="BE161" i="1"/>
  <c r="BF161" i="1" s="1"/>
  <c r="BH161" i="1"/>
  <c r="BK161" i="1" s="1"/>
  <c r="BI161" i="1"/>
  <c r="BJ161" i="1"/>
  <c r="BN161" i="1"/>
  <c r="BO161" i="1"/>
  <c r="BP161" i="1"/>
  <c r="BQ161" i="1"/>
  <c r="BR161" i="1" s="1"/>
  <c r="BT161" i="1"/>
  <c r="BU161" i="1"/>
  <c r="CG160" i="1"/>
  <c r="CC160" i="1"/>
  <c r="CB160" i="1"/>
  <c r="CA160" i="1"/>
  <c r="BZ160" i="1"/>
  <c r="BW160" i="1"/>
  <c r="BV160" i="1"/>
  <c r="K160" i="1"/>
  <c r="M160" i="1"/>
  <c r="N160" i="1"/>
  <c r="O160" i="1" s="1"/>
  <c r="BU160" i="1"/>
  <c r="AJ160" i="1"/>
  <c r="R160" i="1"/>
  <c r="S160" i="1"/>
  <c r="T160" i="1"/>
  <c r="U160" i="1"/>
  <c r="V160" i="1" s="1"/>
  <c r="X160" i="1"/>
  <c r="Y160" i="1"/>
  <c r="Z160" i="1"/>
  <c r="AA160" i="1"/>
  <c r="AB160" i="1" s="1"/>
  <c r="AD160" i="1"/>
  <c r="AE160" i="1"/>
  <c r="AF160" i="1"/>
  <c r="AG160" i="1"/>
  <c r="AH160" i="1" s="1"/>
  <c r="BI160" i="1"/>
  <c r="BJ160" i="1"/>
  <c r="BN160" i="1"/>
  <c r="BO160" i="1"/>
  <c r="BP160" i="1"/>
  <c r="BQ160" i="1"/>
  <c r="BR160" i="1" s="1"/>
  <c r="BT160" i="1"/>
  <c r="AY160" i="1"/>
  <c r="AK160" i="1"/>
  <c r="AL160" i="1"/>
  <c r="AM160" i="1"/>
  <c r="AN160" i="1" s="1"/>
  <c r="AP160" i="1"/>
  <c r="AQ160" i="1"/>
  <c r="AR160" i="1"/>
  <c r="AS160" i="1"/>
  <c r="AT160" i="1" s="1"/>
  <c r="AV160" i="1"/>
  <c r="AW160" i="1"/>
  <c r="AX160" i="1"/>
  <c r="BB160" i="1"/>
  <c r="BC160" i="1"/>
  <c r="BD160" i="1"/>
  <c r="BE160" i="1"/>
  <c r="BF160" i="1" s="1"/>
  <c r="BH160" i="1"/>
  <c r="BK160" i="1" s="1"/>
  <c r="BL160" i="1" s="1"/>
  <c r="CI160" i="1"/>
  <c r="P160" i="1"/>
  <c r="BD159" i="1"/>
  <c r="BE159" i="1"/>
  <c r="BF159" i="1" s="1"/>
  <c r="BH159" i="1"/>
  <c r="BK159" i="1" s="1"/>
  <c r="BJ159" i="1"/>
  <c r="BO159" i="1"/>
  <c r="BP159" i="1"/>
  <c r="BQ159" i="1"/>
  <c r="BR159" i="1" s="1"/>
  <c r="BT159" i="1"/>
  <c r="BU159" i="1"/>
  <c r="BV159" i="1"/>
  <c r="BW159" i="1"/>
  <c r="BX159" i="1" s="1"/>
  <c r="BZ159" i="1"/>
  <c r="CA159" i="1"/>
  <c r="CC159" i="1"/>
  <c r="CG159" i="1"/>
  <c r="CI159" i="1"/>
  <c r="AQ159" i="1"/>
  <c r="BI159" i="1"/>
  <c r="K159" i="1"/>
  <c r="M159" i="1"/>
  <c r="N159" i="1"/>
  <c r="O159" i="1" s="1"/>
  <c r="P159" i="1"/>
  <c r="CB159" i="1"/>
  <c r="R159" i="1"/>
  <c r="BN159" i="1"/>
  <c r="T159" i="1"/>
  <c r="U159" i="1"/>
  <c r="V159" i="1" s="1"/>
  <c r="X159" i="1"/>
  <c r="Y159" i="1"/>
  <c r="Z159" i="1"/>
  <c r="AA159" i="1"/>
  <c r="AB159" i="1" s="1"/>
  <c r="AD159" i="1"/>
  <c r="AE159" i="1"/>
  <c r="AF159" i="1"/>
  <c r="AG159" i="1"/>
  <c r="AH159" i="1" s="1"/>
  <c r="AJ159" i="1"/>
  <c r="S159" i="1"/>
  <c r="AL159" i="1"/>
  <c r="AM159" i="1"/>
  <c r="AN159" i="1" s="1"/>
  <c r="AP159" i="1"/>
  <c r="AR159" i="1"/>
  <c r="AS159" i="1"/>
  <c r="AT159" i="1" s="1"/>
  <c r="AV159" i="1"/>
  <c r="AW159" i="1"/>
  <c r="AX159" i="1"/>
  <c r="AY159" i="1"/>
  <c r="AZ159" i="1" s="1"/>
  <c r="BB159" i="1"/>
  <c r="BC159" i="1"/>
  <c r="AK159" i="1"/>
  <c r="AD158" i="1"/>
  <c r="CA158" i="1"/>
  <c r="X158" i="1"/>
  <c r="S158" i="1"/>
  <c r="M158" i="1"/>
  <c r="K158" i="1"/>
  <c r="P158" i="1"/>
  <c r="T158" i="1"/>
  <c r="U158" i="1"/>
  <c r="V158" i="1" s="1"/>
  <c r="Y158" i="1"/>
  <c r="N158" i="1"/>
  <c r="O158" i="1" s="1"/>
  <c r="AK158" i="1"/>
  <c r="Z158" i="1"/>
  <c r="AA158" i="1"/>
  <c r="AB158" i="1" s="1"/>
  <c r="AM158" i="1"/>
  <c r="AP158" i="1"/>
  <c r="AR158" i="1"/>
  <c r="AV158" i="1"/>
  <c r="AX158" i="1"/>
  <c r="BB158" i="1"/>
  <c r="BD158" i="1"/>
  <c r="BH158" i="1"/>
  <c r="BK158" i="1" s="1"/>
  <c r="BI158" i="1"/>
  <c r="BP158" i="1"/>
  <c r="BU158" i="1"/>
  <c r="BW158" i="1"/>
  <c r="R158" i="1"/>
  <c r="AE158" i="1"/>
  <c r="AG158" i="1"/>
  <c r="CG158" i="1"/>
  <c r="CI158" i="1" s="1"/>
  <c r="CJ158" i="1" s="1"/>
  <c r="CC158" i="1"/>
  <c r="CB158" i="1"/>
  <c r="BZ158" i="1"/>
  <c r="BV158" i="1"/>
  <c r="BT158" i="1"/>
  <c r="BQ158" i="1"/>
  <c r="BR158" i="1" s="1"/>
  <c r="BO158" i="1"/>
  <c r="BN158" i="1"/>
  <c r="BJ158" i="1"/>
  <c r="BE158" i="1"/>
  <c r="BF158" i="1" s="1"/>
  <c r="BC158" i="1"/>
  <c r="AY158" i="1"/>
  <c r="AZ158" i="1" s="1"/>
  <c r="AW158" i="1"/>
  <c r="AS158" i="1"/>
  <c r="AT158" i="1" s="1"/>
  <c r="AQ158" i="1"/>
  <c r="AL158" i="1"/>
  <c r="AJ158" i="1"/>
  <c r="AF158" i="1"/>
  <c r="BE157" i="1"/>
  <c r="BH157" i="1"/>
  <c r="BK157" i="1" s="1"/>
  <c r="BI157" i="1"/>
  <c r="AV157" i="1"/>
  <c r="AW157" i="1"/>
  <c r="AX157" i="1"/>
  <c r="BB157" i="1"/>
  <c r="S157" i="1"/>
  <c r="T157" i="1"/>
  <c r="Y157" i="1"/>
  <c r="Z157" i="1"/>
  <c r="AA157" i="1"/>
  <c r="AB157" i="1" s="1"/>
  <c r="AD157" i="1"/>
  <c r="AE157" i="1"/>
  <c r="AF157" i="1"/>
  <c r="AG157" i="1"/>
  <c r="AH157" i="1" s="1"/>
  <c r="AJ157" i="1"/>
  <c r="AK157" i="1"/>
  <c r="AL157" i="1"/>
  <c r="AM157" i="1"/>
  <c r="AN157" i="1" s="1"/>
  <c r="AP157" i="1"/>
  <c r="AQ157" i="1"/>
  <c r="AR157" i="1"/>
  <c r="AY157" i="1"/>
  <c r="AZ157" i="1" s="1"/>
  <c r="CG157" i="1"/>
  <c r="CC157" i="1"/>
  <c r="CB157" i="1"/>
  <c r="CA157" i="1"/>
  <c r="BO157" i="1"/>
  <c r="BN157" i="1"/>
  <c r="BJ157" i="1"/>
  <c r="BZ157" i="1"/>
  <c r="BW157" i="1"/>
  <c r="BV157" i="1"/>
  <c r="BU157" i="1"/>
  <c r="BT157" i="1"/>
  <c r="BQ157" i="1"/>
  <c r="U157" i="1"/>
  <c r="V157" i="1" s="1"/>
  <c r="BP157" i="1"/>
  <c r="R157" i="1"/>
  <c r="P157" i="1"/>
  <c r="N157" i="1"/>
  <c r="AS157" i="1"/>
  <c r="AT157" i="1" s="1"/>
  <c r="M157" i="1"/>
  <c r="K157" i="1"/>
  <c r="CI157" i="1"/>
  <c r="BC157" i="1"/>
  <c r="BD157" i="1"/>
  <c r="X157" i="1"/>
  <c r="P156" i="1"/>
  <c r="BV156" i="1"/>
  <c r="BO156" i="1"/>
  <c r="BE156" i="1"/>
  <c r="BF156" i="1" s="1"/>
  <c r="BB156" i="1"/>
  <c r="AY156" i="1"/>
  <c r="AZ156" i="1" s="1"/>
  <c r="S156" i="1"/>
  <c r="AV156" i="1"/>
  <c r="CG156" i="1"/>
  <c r="CI156" i="1" s="1"/>
  <c r="CC156" i="1"/>
  <c r="CB156" i="1"/>
  <c r="CA156" i="1"/>
  <c r="BZ156" i="1"/>
  <c r="BW156" i="1"/>
  <c r="BX156" i="1" s="1"/>
  <c r="BU156" i="1"/>
  <c r="BT156" i="1"/>
  <c r="BP156" i="1"/>
  <c r="BI156" i="1"/>
  <c r="BC156" i="1"/>
  <c r="AW156" i="1"/>
  <c r="AS156" i="1"/>
  <c r="AT156" i="1" s="1"/>
  <c r="AQ156" i="1"/>
  <c r="AK156" i="1"/>
  <c r="AF156" i="1"/>
  <c r="AA156" i="1"/>
  <c r="Y156" i="1"/>
  <c r="N156" i="1"/>
  <c r="K156" i="1"/>
  <c r="AM156" i="1"/>
  <c r="AN156" i="1" s="1"/>
  <c r="AE156" i="1"/>
  <c r="X156" i="1"/>
  <c r="M156" i="1"/>
  <c r="R156" i="1"/>
  <c r="U156" i="1"/>
  <c r="V156" i="1" s="1"/>
  <c r="Z156" i="1"/>
  <c r="AD156" i="1"/>
  <c r="AG156" i="1"/>
  <c r="AH156" i="1" s="1"/>
  <c r="AJ156" i="1"/>
  <c r="AL156" i="1"/>
  <c r="AR156" i="1"/>
  <c r="AX156" i="1"/>
  <c r="BD156" i="1"/>
  <c r="BH156" i="1"/>
  <c r="BK156" i="1" s="1"/>
  <c r="BJ156" i="1"/>
  <c r="BN156" i="1"/>
  <c r="BQ156" i="1"/>
  <c r="T156" i="1"/>
  <c r="AP156" i="1"/>
  <c r="T155" i="1"/>
  <c r="AE155" i="1"/>
  <c r="AK155" i="1"/>
  <c r="AR155" i="1"/>
  <c r="AX155" i="1"/>
  <c r="BC155" i="1"/>
  <c r="BH155" i="1"/>
  <c r="BK155" i="1" s="1"/>
  <c r="CG155" i="1"/>
  <c r="CC155" i="1"/>
  <c r="BJ155" i="1"/>
  <c r="N155" i="1"/>
  <c r="CA155" i="1"/>
  <c r="Z155" i="1"/>
  <c r="AF155" i="1"/>
  <c r="AL155" i="1"/>
  <c r="AQ155" i="1"/>
  <c r="AW155" i="1"/>
  <c r="BD155" i="1"/>
  <c r="CI155" i="1"/>
  <c r="CB155" i="1"/>
  <c r="K155" i="1"/>
  <c r="M155" i="1"/>
  <c r="BN155" i="1"/>
  <c r="P155" i="1"/>
  <c r="S155" i="1"/>
  <c r="Y155" i="1"/>
  <c r="BZ155" i="1"/>
  <c r="BW155" i="1"/>
  <c r="BV155" i="1"/>
  <c r="BU155" i="1"/>
  <c r="BT155" i="1"/>
  <c r="BQ155" i="1"/>
  <c r="BP155" i="1"/>
  <c r="BO155" i="1"/>
  <c r="BI155" i="1"/>
  <c r="BE155" i="1"/>
  <c r="BF155" i="1" s="1"/>
  <c r="BB155" i="1"/>
  <c r="AY155" i="1"/>
  <c r="AZ155" i="1" s="1"/>
  <c r="AV155" i="1"/>
  <c r="AS155" i="1"/>
  <c r="AT155" i="1" s="1"/>
  <c r="AP155" i="1"/>
  <c r="AM155" i="1"/>
  <c r="AN155" i="1" s="1"/>
  <c r="AJ155" i="1"/>
  <c r="AG155" i="1"/>
  <c r="AH155" i="1" s="1"/>
  <c r="AD155" i="1"/>
  <c r="AA155" i="1"/>
  <c r="AB155" i="1" s="1"/>
  <c r="X155" i="1"/>
  <c r="U155" i="1"/>
  <c r="V155" i="1" s="1"/>
  <c r="R155" i="1"/>
  <c r="CB154" i="1"/>
  <c r="CA154" i="1"/>
  <c r="BZ154" i="1"/>
  <c r="BW154" i="1"/>
  <c r="BV154" i="1"/>
  <c r="Y154" i="1"/>
  <c r="BU154" i="1"/>
  <c r="BT154" i="1"/>
  <c r="BQ154" i="1"/>
  <c r="BP154" i="1"/>
  <c r="BO154" i="1"/>
  <c r="BN154" i="1"/>
  <c r="BJ154" i="1"/>
  <c r="BH154" i="1"/>
  <c r="BK154" i="1" s="1"/>
  <c r="BL154" i="1" s="1"/>
  <c r="BD154" i="1"/>
  <c r="BB154" i="1"/>
  <c r="AX154" i="1"/>
  <c r="AV154" i="1"/>
  <c r="P154" i="1"/>
  <c r="AR154" i="1"/>
  <c r="AL154" i="1"/>
  <c r="AF154" i="1"/>
  <c r="CG154" i="1"/>
  <c r="CI154" i="1"/>
  <c r="BI154" i="1"/>
  <c r="BE154" i="1"/>
  <c r="BF154" i="1" s="1"/>
  <c r="BC154" i="1"/>
  <c r="AY154" i="1"/>
  <c r="AZ154" i="1" s="1"/>
  <c r="AW154" i="1"/>
  <c r="AS154" i="1"/>
  <c r="AT154" i="1" s="1"/>
  <c r="AQ154" i="1"/>
  <c r="AJ154" i="1"/>
  <c r="AG154" i="1"/>
  <c r="AH154" i="1" s="1"/>
  <c r="AE154" i="1"/>
  <c r="AA154" i="1"/>
  <c r="X154" i="1"/>
  <c r="U154" i="1"/>
  <c r="S154" i="1"/>
  <c r="CC154" i="1"/>
  <c r="CD154" i="1" s="1"/>
  <c r="M154" i="1"/>
  <c r="AP154" i="1"/>
  <c r="AM154" i="1"/>
  <c r="AN154" i="1" s="1"/>
  <c r="T154" i="1"/>
  <c r="AK154" i="1"/>
  <c r="AD154" i="1"/>
  <c r="Z154" i="1"/>
  <c r="R154" i="1"/>
  <c r="K154" i="1"/>
  <c r="N154" i="1"/>
  <c r="O154" i="1" s="1"/>
  <c r="BQ153" i="1"/>
  <c r="Z153" i="1"/>
  <c r="X153" i="1"/>
  <c r="T153" i="1"/>
  <c r="M153" i="1"/>
  <c r="K153" i="1"/>
  <c r="N153" i="1"/>
  <c r="O153" i="1" s="1"/>
  <c r="P153" i="1"/>
  <c r="R153" i="1"/>
  <c r="S153" i="1"/>
  <c r="U153" i="1"/>
  <c r="V153" i="1" s="1"/>
  <c r="Y153" i="1"/>
  <c r="AA153" i="1"/>
  <c r="AB153" i="1" s="1"/>
  <c r="AE153" i="1"/>
  <c r="AG153" i="1"/>
  <c r="AK153" i="1"/>
  <c r="AM153" i="1"/>
  <c r="AQ153" i="1"/>
  <c r="AS153" i="1"/>
  <c r="AW153" i="1"/>
  <c r="AY153" i="1"/>
  <c r="BC153" i="1"/>
  <c r="BE153" i="1"/>
  <c r="AP153" i="1"/>
  <c r="BT153" i="1"/>
  <c r="BU153" i="1"/>
  <c r="BV153" i="1"/>
  <c r="BW153" i="1"/>
  <c r="BX153" i="1" s="1"/>
  <c r="BZ153" i="1"/>
  <c r="CA153" i="1"/>
  <c r="CB153" i="1"/>
  <c r="CC153" i="1"/>
  <c r="CD153" i="1" s="1"/>
  <c r="CG153" i="1"/>
  <c r="CI153" i="1" s="1"/>
  <c r="CJ153" i="1" s="1"/>
  <c r="CN153" i="1" s="1"/>
  <c r="CQ153" i="1" s="1"/>
  <c r="BP153" i="1"/>
  <c r="BO153" i="1"/>
  <c r="BN153" i="1"/>
  <c r="BJ153" i="1"/>
  <c r="BI153" i="1"/>
  <c r="BH153" i="1"/>
  <c r="BK153" i="1" s="1"/>
  <c r="BL153" i="1" s="1"/>
  <c r="BD153" i="1"/>
  <c r="BB153" i="1"/>
  <c r="AX153" i="1"/>
  <c r="AV153" i="1"/>
  <c r="AR153" i="1"/>
  <c r="AL153" i="1"/>
  <c r="AJ153" i="1"/>
  <c r="AF153" i="1"/>
  <c r="AD153" i="1"/>
  <c r="AS152" i="1"/>
  <c r="AR152" i="1"/>
  <c r="AP152" i="1"/>
  <c r="AL152" i="1"/>
  <c r="AJ152" i="1"/>
  <c r="CG152" i="1"/>
  <c r="CC152" i="1"/>
  <c r="CB152" i="1"/>
  <c r="CA152" i="1"/>
  <c r="BZ152" i="1"/>
  <c r="BW152" i="1"/>
  <c r="BV152" i="1"/>
  <c r="BU152" i="1"/>
  <c r="BQ152" i="1"/>
  <c r="BP152" i="1"/>
  <c r="BJ152" i="1"/>
  <c r="BH152" i="1"/>
  <c r="BK152" i="1" s="1"/>
  <c r="BL152" i="1" s="1"/>
  <c r="BC152" i="1"/>
  <c r="AY152" i="1"/>
  <c r="AV152" i="1"/>
  <c r="AQ152" i="1"/>
  <c r="AM152" i="1"/>
  <c r="AN152" i="1" s="1"/>
  <c r="Y152" i="1"/>
  <c r="AA152" i="1"/>
  <c r="AW152" i="1"/>
  <c r="AF152" i="1"/>
  <c r="BT152" i="1"/>
  <c r="K152" i="1"/>
  <c r="CI152" i="1"/>
  <c r="AX152" i="1"/>
  <c r="AE152" i="1"/>
  <c r="M152" i="1"/>
  <c r="S152" i="1"/>
  <c r="U152" i="1"/>
  <c r="BO152" i="1"/>
  <c r="BN152" i="1"/>
  <c r="BI152" i="1"/>
  <c r="BE152" i="1"/>
  <c r="BD152" i="1"/>
  <c r="BB152" i="1"/>
  <c r="N152" i="1"/>
  <c r="O152" i="1" s="1"/>
  <c r="P152" i="1"/>
  <c r="R152" i="1"/>
  <c r="T152" i="1"/>
  <c r="X152" i="1"/>
  <c r="Z152" i="1"/>
  <c r="AD152" i="1"/>
  <c r="AG152" i="1"/>
  <c r="AH152" i="1" s="1"/>
  <c r="AK152" i="1"/>
  <c r="AJ151" i="1"/>
  <c r="AK151" i="1"/>
  <c r="AL151" i="1"/>
  <c r="AM151" i="1"/>
  <c r="AN151" i="1" s="1"/>
  <c r="AP151" i="1"/>
  <c r="AQ151" i="1"/>
  <c r="AR151" i="1"/>
  <c r="AS151" i="1"/>
  <c r="AT151" i="1" s="1"/>
  <c r="AV151" i="1"/>
  <c r="AW151" i="1"/>
  <c r="AX151" i="1"/>
  <c r="AY151" i="1"/>
  <c r="AZ151" i="1" s="1"/>
  <c r="BB151" i="1"/>
  <c r="BC151" i="1"/>
  <c r="BD151" i="1"/>
  <c r="BE151" i="1"/>
  <c r="BF151" i="1" s="1"/>
  <c r="BH151" i="1"/>
  <c r="BK151" i="1" s="1"/>
  <c r="BI151" i="1"/>
  <c r="BJ151" i="1"/>
  <c r="BN151" i="1"/>
  <c r="BO151" i="1"/>
  <c r="BP151" i="1"/>
  <c r="BQ151" i="1"/>
  <c r="BR151" i="1" s="1"/>
  <c r="BT151" i="1"/>
  <c r="BU151" i="1"/>
  <c r="BV151" i="1"/>
  <c r="BW151" i="1"/>
  <c r="BX151" i="1" s="1"/>
  <c r="BZ151" i="1"/>
  <c r="CA151" i="1"/>
  <c r="CB151" i="1"/>
  <c r="K151" i="1"/>
  <c r="M151" i="1"/>
  <c r="N151" i="1"/>
  <c r="O151" i="1" s="1"/>
  <c r="P151" i="1"/>
  <c r="S151" i="1"/>
  <c r="T151" i="1"/>
  <c r="CC151" i="1"/>
  <c r="CD151" i="1" s="1"/>
  <c r="CG151" i="1"/>
  <c r="CI151" i="1"/>
  <c r="U151" i="1"/>
  <c r="V151" i="1" s="1"/>
  <c r="X151" i="1"/>
  <c r="Y151" i="1"/>
  <c r="Z151" i="1"/>
  <c r="AA151" i="1"/>
  <c r="AB151" i="1" s="1"/>
  <c r="AD151" i="1"/>
  <c r="AE151" i="1"/>
  <c r="AF151" i="1"/>
  <c r="AG151" i="1"/>
  <c r="AH151" i="1" s="1"/>
  <c r="R151" i="1"/>
  <c r="BP150" i="1"/>
  <c r="BT150" i="1"/>
  <c r="BU150" i="1"/>
  <c r="BZ150" i="1"/>
  <c r="K150" i="1"/>
  <c r="N150" i="1"/>
  <c r="P150" i="1"/>
  <c r="R150" i="1"/>
  <c r="T150" i="1"/>
  <c r="U150" i="1"/>
  <c r="V150" i="1" s="1"/>
  <c r="Y150" i="1"/>
  <c r="AF150" i="1"/>
  <c r="AK150" i="1"/>
  <c r="AM150" i="1"/>
  <c r="AQ150" i="1"/>
  <c r="AV150" i="1"/>
  <c r="AX150" i="1"/>
  <c r="BC150" i="1"/>
  <c r="BH150" i="1"/>
  <c r="BK150" i="1" s="1"/>
  <c r="BO150" i="1"/>
  <c r="BQ150" i="1"/>
  <c r="BR150" i="1" s="1"/>
  <c r="BV150" i="1"/>
  <c r="BW150" i="1"/>
  <c r="BX150" i="1" s="1"/>
  <c r="CA150" i="1"/>
  <c r="CB150" i="1"/>
  <c r="CC150" i="1"/>
  <c r="CD150" i="1" s="1"/>
  <c r="CG150" i="1"/>
  <c r="CI150" i="1"/>
  <c r="AJ150" i="1"/>
  <c r="M150" i="1"/>
  <c r="S150" i="1"/>
  <c r="X150" i="1"/>
  <c r="Z150" i="1"/>
  <c r="AA150" i="1"/>
  <c r="AB150" i="1" s="1"/>
  <c r="AD150" i="1"/>
  <c r="AE150" i="1"/>
  <c r="AG150" i="1"/>
  <c r="AH150" i="1" s="1"/>
  <c r="AL150" i="1"/>
  <c r="AP150" i="1"/>
  <c r="AR150" i="1"/>
  <c r="AS150" i="1"/>
  <c r="AT150" i="1" s="1"/>
  <c r="AW150" i="1"/>
  <c r="AY150" i="1"/>
  <c r="AZ150" i="1" s="1"/>
  <c r="BB150" i="1"/>
  <c r="BD150" i="1"/>
  <c r="BE150" i="1"/>
  <c r="BF150" i="1" s="1"/>
  <c r="BI150" i="1"/>
  <c r="BJ150" i="1"/>
  <c r="BN150" i="1"/>
  <c r="CC149" i="1"/>
  <c r="CB149" i="1"/>
  <c r="CA149" i="1"/>
  <c r="BZ149" i="1"/>
  <c r="BV149" i="1"/>
  <c r="BU149" i="1"/>
  <c r="BQ149" i="1"/>
  <c r="BO149" i="1"/>
  <c r="BI149" i="1"/>
  <c r="BE149" i="1"/>
  <c r="BC149" i="1"/>
  <c r="AY149" i="1"/>
  <c r="AW149" i="1"/>
  <c r="AV149" i="1"/>
  <c r="AS149" i="1"/>
  <c r="AQ149" i="1"/>
  <c r="U149" i="1"/>
  <c r="Y149" i="1"/>
  <c r="AA149" i="1"/>
  <c r="AD149" i="1"/>
  <c r="AF149" i="1"/>
  <c r="K149" i="1"/>
  <c r="M149" i="1"/>
  <c r="AJ149" i="1"/>
  <c r="S149" i="1"/>
  <c r="AL149" i="1"/>
  <c r="N149" i="1"/>
  <c r="O149" i="1" s="1"/>
  <c r="P149" i="1"/>
  <c r="R149" i="1"/>
  <c r="T149" i="1"/>
  <c r="X149" i="1"/>
  <c r="Z149" i="1"/>
  <c r="AE149" i="1"/>
  <c r="AG149" i="1"/>
  <c r="AH149" i="1" s="1"/>
  <c r="AK149" i="1"/>
  <c r="AM149" i="1"/>
  <c r="AN149" i="1" s="1"/>
  <c r="CG149" i="1"/>
  <c r="AR149" i="1"/>
  <c r="AX149" i="1"/>
  <c r="BB149" i="1"/>
  <c r="BD149" i="1"/>
  <c r="BH149" i="1"/>
  <c r="BK149" i="1" s="1"/>
  <c r="AP149" i="1"/>
  <c r="BN149" i="1"/>
  <c r="BP149" i="1"/>
  <c r="BT149" i="1"/>
  <c r="BW149" i="1"/>
  <c r="BX149" i="1" s="1"/>
  <c r="CI149" i="1"/>
  <c r="BJ149" i="1"/>
  <c r="BT148" i="1"/>
  <c r="CG148" i="1"/>
  <c r="K148" i="1"/>
  <c r="M148" i="1"/>
  <c r="S148" i="1"/>
  <c r="U148" i="1"/>
  <c r="X148" i="1"/>
  <c r="Z148" i="1"/>
  <c r="AD148" i="1"/>
  <c r="AF148" i="1"/>
  <c r="AJ148" i="1"/>
  <c r="AL148" i="1"/>
  <c r="AM148" i="1"/>
  <c r="AN148" i="1" s="1"/>
  <c r="AQ148" i="1"/>
  <c r="AS148" i="1"/>
  <c r="AV148" i="1"/>
  <c r="AX148" i="1"/>
  <c r="BC148" i="1"/>
  <c r="BE148" i="1"/>
  <c r="BI148" i="1"/>
  <c r="BJ148" i="1"/>
  <c r="BO148" i="1"/>
  <c r="BQ148" i="1"/>
  <c r="BU148" i="1"/>
  <c r="BW148" i="1"/>
  <c r="AG148" i="1"/>
  <c r="AH148" i="1" s="1"/>
  <c r="CA148" i="1"/>
  <c r="N148" i="1"/>
  <c r="O148" i="1" s="1"/>
  <c r="P148" i="1"/>
  <c r="R148" i="1"/>
  <c r="T148" i="1"/>
  <c r="Y148" i="1"/>
  <c r="AA148" i="1"/>
  <c r="AB148" i="1" s="1"/>
  <c r="AE148" i="1"/>
  <c r="AK148" i="1"/>
  <c r="AP148" i="1"/>
  <c r="AR148" i="1"/>
  <c r="AW148" i="1"/>
  <c r="AY148" i="1"/>
  <c r="AZ148" i="1" s="1"/>
  <c r="BB148" i="1"/>
  <c r="BD148" i="1"/>
  <c r="BH148" i="1"/>
  <c r="BK148" i="1" s="1"/>
  <c r="BL148" i="1" s="1"/>
  <c r="BN148" i="1"/>
  <c r="BP148" i="1"/>
  <c r="BV148" i="1"/>
  <c r="BZ148" i="1"/>
  <c r="CB148" i="1"/>
  <c r="CC148" i="1"/>
  <c r="CD148" i="1" s="1"/>
  <c r="CI148" i="1"/>
  <c r="BE147" i="1"/>
  <c r="X147" i="1"/>
  <c r="Y147" i="1"/>
  <c r="Z147" i="1"/>
  <c r="BT147" i="1"/>
  <c r="BQ147" i="1"/>
  <c r="BP147" i="1"/>
  <c r="BO147" i="1"/>
  <c r="BN147" i="1"/>
  <c r="BJ147" i="1"/>
  <c r="BI147" i="1"/>
  <c r="BH147" i="1"/>
  <c r="BK147" i="1" s="1"/>
  <c r="BL147" i="1" s="1"/>
  <c r="T147" i="1"/>
  <c r="BD147" i="1"/>
  <c r="BC147" i="1"/>
  <c r="BB147" i="1"/>
  <c r="AY147" i="1"/>
  <c r="AX147" i="1"/>
  <c r="AA147" i="1"/>
  <c r="AB147" i="1" s="1"/>
  <c r="K147" i="1"/>
  <c r="M147" i="1"/>
  <c r="N147" i="1"/>
  <c r="O147" i="1" s="1"/>
  <c r="P147" i="1"/>
  <c r="R147" i="1"/>
  <c r="AD147" i="1"/>
  <c r="AE147" i="1"/>
  <c r="AF147" i="1"/>
  <c r="AG147" i="1"/>
  <c r="AH147" i="1" s="1"/>
  <c r="AJ147" i="1"/>
  <c r="AK147" i="1"/>
  <c r="AM147" i="1"/>
  <c r="AP147" i="1"/>
  <c r="AW147" i="1"/>
  <c r="AQ147" i="1"/>
  <c r="AR147" i="1"/>
  <c r="AS147" i="1"/>
  <c r="AT147" i="1" s="1"/>
  <c r="AV147" i="1"/>
  <c r="U147" i="1"/>
  <c r="V147" i="1" s="1"/>
  <c r="AL147" i="1"/>
  <c r="S147" i="1"/>
  <c r="CI147" i="1"/>
  <c r="CG147" i="1"/>
  <c r="CJ147" i="1" s="1"/>
  <c r="CC147" i="1"/>
  <c r="CB147" i="1"/>
  <c r="CA147" i="1"/>
  <c r="BZ147" i="1"/>
  <c r="BW147" i="1"/>
  <c r="BV147" i="1"/>
  <c r="BU147" i="1"/>
  <c r="AR146" i="1"/>
  <c r="AV146" i="1"/>
  <c r="BB146" i="1"/>
  <c r="AP146" i="1"/>
  <c r="BJ146" i="1"/>
  <c r="BN146" i="1"/>
  <c r="BO146" i="1"/>
  <c r="BP146" i="1"/>
  <c r="BQ146" i="1"/>
  <c r="BR146" i="1" s="1"/>
  <c r="BT146" i="1"/>
  <c r="BU146" i="1"/>
  <c r="BV146" i="1"/>
  <c r="BW146" i="1"/>
  <c r="BX146" i="1" s="1"/>
  <c r="BZ146" i="1"/>
  <c r="CA146" i="1"/>
  <c r="AA146" i="1"/>
  <c r="CC146" i="1"/>
  <c r="CG146" i="1"/>
  <c r="AM146" i="1"/>
  <c r="AJ146" i="1"/>
  <c r="AG146" i="1"/>
  <c r="AD146" i="1"/>
  <c r="Z146" i="1"/>
  <c r="Y146" i="1"/>
  <c r="U146" i="1"/>
  <c r="S146" i="1"/>
  <c r="X146" i="1"/>
  <c r="T146" i="1"/>
  <c r="R146" i="1"/>
  <c r="P146" i="1"/>
  <c r="M146" i="1"/>
  <c r="K146" i="1"/>
  <c r="CI146" i="1"/>
  <c r="N146" i="1"/>
  <c r="O146" i="1" s="1"/>
  <c r="AX146" i="1"/>
  <c r="AW146" i="1"/>
  <c r="CB146" i="1"/>
  <c r="AQ146" i="1"/>
  <c r="AL146" i="1"/>
  <c r="AK146" i="1"/>
  <c r="AF146" i="1"/>
  <c r="AE146" i="1"/>
  <c r="AY146" i="1"/>
  <c r="AZ146" i="1" s="1"/>
  <c r="BC146" i="1"/>
  <c r="BD146" i="1"/>
  <c r="BE146" i="1"/>
  <c r="BF146" i="1" s="1"/>
  <c r="BH146" i="1"/>
  <c r="BK146" i="1" s="1"/>
  <c r="BL146" i="1" s="1"/>
  <c r="BI146" i="1"/>
  <c r="AS146" i="1"/>
  <c r="AT146" i="1" s="1"/>
  <c r="BJ145" i="1"/>
  <c r="BN145" i="1"/>
  <c r="BP145" i="1"/>
  <c r="BU145" i="1"/>
  <c r="BW145" i="1"/>
  <c r="BZ145" i="1"/>
  <c r="CB145" i="1"/>
  <c r="CC145" i="1"/>
  <c r="CD145" i="1" s="1"/>
  <c r="CG145" i="1"/>
  <c r="CI145" i="1"/>
  <c r="AG145" i="1"/>
  <c r="AK145" i="1"/>
  <c r="AM145" i="1"/>
  <c r="AQ145" i="1"/>
  <c r="AS145" i="1"/>
  <c r="AY145" i="1"/>
  <c r="BC145" i="1"/>
  <c r="BE145" i="1"/>
  <c r="BI145" i="1"/>
  <c r="BO145" i="1"/>
  <c r="BT145" i="1"/>
  <c r="BV145" i="1"/>
  <c r="CA145" i="1"/>
  <c r="AX145" i="1"/>
  <c r="BQ145" i="1"/>
  <c r="BR145" i="1" s="1"/>
  <c r="K145" i="1"/>
  <c r="M145" i="1"/>
  <c r="N145" i="1"/>
  <c r="O145" i="1" s="1"/>
  <c r="P145" i="1"/>
  <c r="R145" i="1"/>
  <c r="S145" i="1"/>
  <c r="T145" i="1"/>
  <c r="U145" i="1"/>
  <c r="V145" i="1" s="1"/>
  <c r="X145" i="1"/>
  <c r="Y145" i="1"/>
  <c r="Z145" i="1"/>
  <c r="AA145" i="1"/>
  <c r="AB145" i="1" s="1"/>
  <c r="AD145" i="1"/>
  <c r="AE145" i="1"/>
  <c r="AF145" i="1"/>
  <c r="AJ145" i="1"/>
  <c r="AL145" i="1"/>
  <c r="AP145" i="1"/>
  <c r="AR145" i="1"/>
  <c r="AV145" i="1"/>
  <c r="AW145" i="1"/>
  <c r="BB145" i="1"/>
  <c r="BD145" i="1"/>
  <c r="BH145" i="1"/>
  <c r="BK145" i="1" s="1"/>
  <c r="BL145" i="1" s="1"/>
  <c r="BV144" i="1"/>
  <c r="R144" i="1"/>
  <c r="S144" i="1"/>
  <c r="U144" i="1"/>
  <c r="Y144" i="1"/>
  <c r="Z144" i="1"/>
  <c r="AD144" i="1"/>
  <c r="AF144" i="1"/>
  <c r="AJ144" i="1"/>
  <c r="AL144" i="1"/>
  <c r="AQ144" i="1"/>
  <c r="AS144" i="1"/>
  <c r="BW144" i="1"/>
  <c r="BX144" i="1" s="1"/>
  <c r="AW144" i="1"/>
  <c r="BB144" i="1"/>
  <c r="BD144" i="1"/>
  <c r="BI144" i="1"/>
  <c r="BO144" i="1"/>
  <c r="BQ144" i="1"/>
  <c r="CI144" i="1"/>
  <c r="CC144" i="1"/>
  <c r="CB144" i="1"/>
  <c r="BZ144" i="1"/>
  <c r="BU144" i="1"/>
  <c r="BT144" i="1"/>
  <c r="BP144" i="1"/>
  <c r="BN144" i="1"/>
  <c r="BJ144" i="1"/>
  <c r="N144" i="1"/>
  <c r="P144" i="1"/>
  <c r="CA144" i="1"/>
  <c r="BH144" i="1"/>
  <c r="BK144" i="1" s="1"/>
  <c r="BL144" i="1" s="1"/>
  <c r="BE144" i="1"/>
  <c r="BF144" i="1" s="1"/>
  <c r="BC144" i="1"/>
  <c r="AY144" i="1"/>
  <c r="AV144" i="1"/>
  <c r="CG144" i="1"/>
  <c r="CJ144" i="1" s="1"/>
  <c r="AR144" i="1"/>
  <c r="AP144" i="1"/>
  <c r="AX144" i="1"/>
  <c r="AM144" i="1"/>
  <c r="AN144" i="1" s="1"/>
  <c r="T144" i="1"/>
  <c r="K144" i="1"/>
  <c r="M144" i="1"/>
  <c r="X144" i="1"/>
  <c r="AA144" i="1"/>
  <c r="AB144" i="1" s="1"/>
  <c r="AE144" i="1"/>
  <c r="AG144" i="1"/>
  <c r="AH144" i="1" s="1"/>
  <c r="AK144" i="1"/>
  <c r="Y143" i="1"/>
  <c r="AA143" i="1"/>
  <c r="AD143" i="1"/>
  <c r="AF143" i="1"/>
  <c r="AJ143" i="1"/>
  <c r="AL143" i="1"/>
  <c r="AP143" i="1"/>
  <c r="AR143" i="1"/>
  <c r="AV143" i="1"/>
  <c r="AX143" i="1"/>
  <c r="CG143" i="1"/>
  <c r="CC143" i="1"/>
  <c r="CB143" i="1"/>
  <c r="CA143" i="1"/>
  <c r="BZ143" i="1"/>
  <c r="BW143" i="1"/>
  <c r="BV143" i="1"/>
  <c r="BU143" i="1"/>
  <c r="BT143" i="1"/>
  <c r="BQ143" i="1"/>
  <c r="BO143" i="1"/>
  <c r="BH143" i="1"/>
  <c r="BK143" i="1" s="1"/>
  <c r="BD143" i="1"/>
  <c r="BC143" i="1"/>
  <c r="R143" i="1"/>
  <c r="BB143" i="1"/>
  <c r="X143" i="1"/>
  <c r="Z143" i="1"/>
  <c r="AE143" i="1"/>
  <c r="AG143" i="1"/>
  <c r="AH143" i="1" s="1"/>
  <c r="AK143" i="1"/>
  <c r="AY143" i="1"/>
  <c r="AZ143" i="1" s="1"/>
  <c r="AW143" i="1"/>
  <c r="AS143" i="1"/>
  <c r="AT143" i="1" s="1"/>
  <c r="AQ143" i="1"/>
  <c r="BI143" i="1"/>
  <c r="T143" i="1"/>
  <c r="M143" i="1"/>
  <c r="N143" i="1"/>
  <c r="O143" i="1" s="1"/>
  <c r="S143" i="1"/>
  <c r="CI143" i="1"/>
  <c r="BJ143" i="1"/>
  <c r="BN143" i="1"/>
  <c r="BP143" i="1"/>
  <c r="P143" i="1"/>
  <c r="AM143" i="1"/>
  <c r="AN143" i="1" s="1"/>
  <c r="BE143" i="1"/>
  <c r="BF143" i="1" s="1"/>
  <c r="U143" i="1"/>
  <c r="V143" i="1" s="1"/>
  <c r="K143" i="1"/>
  <c r="CA142" i="1"/>
  <c r="CB142" i="1"/>
  <c r="CC142" i="1"/>
  <c r="CD142" i="1" s="1"/>
  <c r="CG142" i="1"/>
  <c r="CI142" i="1"/>
  <c r="S142" i="1"/>
  <c r="K142" i="1"/>
  <c r="M142" i="1"/>
  <c r="N142" i="1"/>
  <c r="O142" i="1" s="1"/>
  <c r="P142" i="1"/>
  <c r="R142" i="1"/>
  <c r="T142" i="1"/>
  <c r="U142" i="1"/>
  <c r="V142" i="1" s="1"/>
  <c r="X142" i="1"/>
  <c r="Y142" i="1"/>
  <c r="Z142" i="1"/>
  <c r="AA142" i="1"/>
  <c r="AB142" i="1" s="1"/>
  <c r="AD142" i="1"/>
  <c r="AE142" i="1"/>
  <c r="AF142" i="1"/>
  <c r="AG142" i="1"/>
  <c r="AH142" i="1" s="1"/>
  <c r="AJ142" i="1"/>
  <c r="AK142" i="1"/>
  <c r="AL142" i="1"/>
  <c r="AM142" i="1"/>
  <c r="AN142" i="1" s="1"/>
  <c r="AP142" i="1"/>
  <c r="AQ142" i="1"/>
  <c r="AR142" i="1"/>
  <c r="AS142" i="1"/>
  <c r="AT142" i="1" s="1"/>
  <c r="AV142" i="1"/>
  <c r="AW142" i="1"/>
  <c r="AX142" i="1"/>
  <c r="AY142" i="1"/>
  <c r="AZ142" i="1" s="1"/>
  <c r="BB142" i="1"/>
  <c r="BC142" i="1"/>
  <c r="BD142" i="1"/>
  <c r="BE142" i="1"/>
  <c r="BF142" i="1" s="1"/>
  <c r="BH142" i="1"/>
  <c r="BK142" i="1" s="1"/>
  <c r="BI142" i="1"/>
  <c r="BJ142" i="1"/>
  <c r="BN142" i="1"/>
  <c r="BO142" i="1"/>
  <c r="BP142" i="1"/>
  <c r="BQ142" i="1"/>
  <c r="BR142" i="1" s="1"/>
  <c r="BT142" i="1"/>
  <c r="BU142" i="1"/>
  <c r="BV142" i="1"/>
  <c r="BW142" i="1"/>
  <c r="BX142" i="1" s="1"/>
  <c r="BZ142" i="1"/>
  <c r="AW141" i="1"/>
  <c r="N141" i="1"/>
  <c r="S141" i="1"/>
  <c r="BU141" i="1"/>
  <c r="BP141" i="1"/>
  <c r="BN141" i="1"/>
  <c r="BH141" i="1"/>
  <c r="BK141" i="1" s="1"/>
  <c r="BD141" i="1"/>
  <c r="BB141" i="1"/>
  <c r="AX141" i="1"/>
  <c r="AV141" i="1"/>
  <c r="AR141" i="1"/>
  <c r="AP141" i="1"/>
  <c r="AM141" i="1"/>
  <c r="AK141" i="1"/>
  <c r="AG141" i="1"/>
  <c r="AD141" i="1"/>
  <c r="AA141" i="1"/>
  <c r="X141" i="1"/>
  <c r="T141" i="1"/>
  <c r="R141" i="1"/>
  <c r="P141" i="1"/>
  <c r="M141" i="1"/>
  <c r="K141" i="1"/>
  <c r="CC141" i="1"/>
  <c r="U141" i="1"/>
  <c r="V141" i="1" s="1"/>
  <c r="Y141" i="1"/>
  <c r="Z141" i="1"/>
  <c r="AE141" i="1"/>
  <c r="AF141" i="1"/>
  <c r="AJ141" i="1"/>
  <c r="AL141" i="1"/>
  <c r="AQ141" i="1"/>
  <c r="AS141" i="1"/>
  <c r="AT141" i="1" s="1"/>
  <c r="CG141" i="1"/>
  <c r="AY141" i="1"/>
  <c r="AZ141" i="1" s="1"/>
  <c r="BC141" i="1"/>
  <c r="BE141" i="1"/>
  <c r="BF141" i="1" s="1"/>
  <c r="BJ141" i="1"/>
  <c r="BO141" i="1"/>
  <c r="BQ141" i="1"/>
  <c r="BR141" i="1" s="1"/>
  <c r="BT141" i="1"/>
  <c r="BV141" i="1"/>
  <c r="BW141" i="1"/>
  <c r="BX141" i="1" s="1"/>
  <c r="BZ141" i="1"/>
  <c r="CA141" i="1"/>
  <c r="CB141" i="1"/>
  <c r="BI141" i="1"/>
  <c r="CI141" i="1"/>
  <c r="CI140" i="1"/>
  <c r="AS140" i="1"/>
  <c r="K140" i="1"/>
  <c r="M140" i="1"/>
  <c r="N140" i="1"/>
  <c r="O140" i="1" s="1"/>
  <c r="P140" i="1"/>
  <c r="R140" i="1"/>
  <c r="S140" i="1"/>
  <c r="T140" i="1"/>
  <c r="U140" i="1"/>
  <c r="V140" i="1" s="1"/>
  <c r="X140" i="1"/>
  <c r="Y140" i="1"/>
  <c r="Z140" i="1"/>
  <c r="AA140" i="1"/>
  <c r="AB140" i="1" s="1"/>
  <c r="AD140" i="1"/>
  <c r="AE140" i="1"/>
  <c r="AF140" i="1"/>
  <c r="AG140" i="1"/>
  <c r="AH140" i="1" s="1"/>
  <c r="AJ140" i="1"/>
  <c r="AK140" i="1"/>
  <c r="AL140" i="1"/>
  <c r="AM140" i="1"/>
  <c r="AN140" i="1" s="1"/>
  <c r="AP140" i="1"/>
  <c r="AQ140" i="1"/>
  <c r="AR140" i="1"/>
  <c r="AV140" i="1"/>
  <c r="AW140" i="1"/>
  <c r="AX140" i="1"/>
  <c r="AY140" i="1"/>
  <c r="AZ140" i="1" s="1"/>
  <c r="BB140" i="1"/>
  <c r="BC140" i="1"/>
  <c r="BD140" i="1"/>
  <c r="BE140" i="1"/>
  <c r="BF140" i="1" s="1"/>
  <c r="BH140" i="1"/>
  <c r="BK140" i="1" s="1"/>
  <c r="BI140" i="1"/>
  <c r="BJ140" i="1"/>
  <c r="BN140" i="1"/>
  <c r="BO140" i="1"/>
  <c r="BP140" i="1"/>
  <c r="BQ140" i="1"/>
  <c r="BR140" i="1" s="1"/>
  <c r="BT140" i="1"/>
  <c r="BU140" i="1"/>
  <c r="BV140" i="1"/>
  <c r="BW140" i="1"/>
  <c r="BX140" i="1" s="1"/>
  <c r="BZ140" i="1"/>
  <c r="CA140" i="1"/>
  <c r="CB140" i="1"/>
  <c r="CC140" i="1"/>
  <c r="CD140" i="1" s="1"/>
  <c r="CG140" i="1"/>
  <c r="CJ140" i="1" s="1"/>
  <c r="N139" i="1"/>
  <c r="AM139" i="1"/>
  <c r="AJ139" i="1"/>
  <c r="BV139" i="1"/>
  <c r="AK139" i="1"/>
  <c r="AE139" i="1"/>
  <c r="AA139" i="1"/>
  <c r="Y139" i="1"/>
  <c r="T139" i="1"/>
  <c r="R139" i="1"/>
  <c r="P139" i="1"/>
  <c r="CB139" i="1"/>
  <c r="BZ139" i="1"/>
  <c r="AQ139" i="1"/>
  <c r="CA139" i="1"/>
  <c r="AS139" i="1"/>
  <c r="AW139" i="1"/>
  <c r="AY139" i="1"/>
  <c r="BC139" i="1"/>
  <c r="BE139" i="1"/>
  <c r="BI139" i="1"/>
  <c r="BJ139" i="1"/>
  <c r="BN139" i="1"/>
  <c r="BO139" i="1"/>
  <c r="BP139" i="1"/>
  <c r="BQ139" i="1"/>
  <c r="BR139" i="1" s="1"/>
  <c r="BT139" i="1"/>
  <c r="BU139" i="1"/>
  <c r="BW139" i="1"/>
  <c r="BX139" i="1" s="1"/>
  <c r="CC139" i="1"/>
  <c r="CD139" i="1" s="1"/>
  <c r="CG139" i="1"/>
  <c r="CI139" i="1"/>
  <c r="BH139" i="1"/>
  <c r="BK139" i="1" s="1"/>
  <c r="BL139" i="1" s="1"/>
  <c r="BD139" i="1"/>
  <c r="BB139" i="1"/>
  <c r="AX139" i="1"/>
  <c r="AV139" i="1"/>
  <c r="AR139" i="1"/>
  <c r="AP139" i="1"/>
  <c r="AL139" i="1"/>
  <c r="AG139" i="1"/>
  <c r="AF139" i="1"/>
  <c r="AD139" i="1"/>
  <c r="Z139" i="1"/>
  <c r="X139" i="1"/>
  <c r="U139" i="1"/>
  <c r="V139" i="1" s="1"/>
  <c r="S139" i="1"/>
  <c r="M139" i="1"/>
  <c r="K139" i="1"/>
  <c r="M138" i="1"/>
  <c r="BV138" i="1"/>
  <c r="BQ138" i="1"/>
  <c r="CC138" i="1"/>
  <c r="BI138" i="1"/>
  <c r="BC138" i="1"/>
  <c r="AY138" i="1"/>
  <c r="AW138" i="1"/>
  <c r="AS138" i="1"/>
  <c r="AQ138" i="1"/>
  <c r="AL138" i="1"/>
  <c r="AJ138" i="1"/>
  <c r="AE138" i="1"/>
  <c r="Z138" i="1"/>
  <c r="AD138" i="1"/>
  <c r="X138" i="1"/>
  <c r="U138" i="1"/>
  <c r="S138" i="1"/>
  <c r="CB138" i="1"/>
  <c r="R138" i="1"/>
  <c r="T138" i="1"/>
  <c r="Y138" i="1"/>
  <c r="AA138" i="1"/>
  <c r="AB138" i="1" s="1"/>
  <c r="P138" i="1"/>
  <c r="AF138" i="1"/>
  <c r="AG138" i="1"/>
  <c r="AH138" i="1" s="1"/>
  <c r="N138" i="1"/>
  <c r="O138" i="1" s="1"/>
  <c r="K138" i="1"/>
  <c r="BH138" i="1"/>
  <c r="BK138" i="1" s="1"/>
  <c r="AK138" i="1"/>
  <c r="AM138" i="1"/>
  <c r="AN138" i="1" s="1"/>
  <c r="CG138" i="1"/>
  <c r="CI138" i="1" s="1"/>
  <c r="CJ138" i="1" s="1"/>
  <c r="CN138" i="1" s="1"/>
  <c r="CQ138" i="1" s="1"/>
  <c r="AP138" i="1"/>
  <c r="AR138" i="1"/>
  <c r="AV138" i="1"/>
  <c r="AX138" i="1"/>
  <c r="BB138" i="1"/>
  <c r="BD138" i="1"/>
  <c r="BE138" i="1"/>
  <c r="BF138" i="1" s="1"/>
  <c r="BJ138" i="1"/>
  <c r="BN138" i="1"/>
  <c r="BO138" i="1"/>
  <c r="BP138" i="1"/>
  <c r="BT138" i="1"/>
  <c r="BU138" i="1"/>
  <c r="BW138" i="1"/>
  <c r="BX138" i="1" s="1"/>
  <c r="BZ138" i="1"/>
  <c r="CA138" i="1"/>
  <c r="BJ137" i="1"/>
  <c r="BI137" i="1"/>
  <c r="BH137" i="1"/>
  <c r="BK137" i="1" s="1"/>
  <c r="BL137" i="1" s="1"/>
  <c r="BE137" i="1"/>
  <c r="BD137" i="1"/>
  <c r="BC137" i="1"/>
  <c r="BB137" i="1"/>
  <c r="AX137" i="1"/>
  <c r="AW137" i="1"/>
  <c r="AV137" i="1"/>
  <c r="BQ137" i="1"/>
  <c r="CG137" i="1"/>
  <c r="CI137" i="1" s="1"/>
  <c r="CJ137" i="1" s="1"/>
  <c r="CN137" i="1" s="1"/>
  <c r="CQ137" i="1" s="1"/>
  <c r="BP137" i="1"/>
  <c r="BO137" i="1"/>
  <c r="AP137" i="1"/>
  <c r="AL137" i="1"/>
  <c r="AK137" i="1"/>
  <c r="AG137" i="1"/>
  <c r="AE137" i="1"/>
  <c r="AD137" i="1"/>
  <c r="Z137" i="1"/>
  <c r="U137" i="1"/>
  <c r="T137" i="1"/>
  <c r="BN137" i="1"/>
  <c r="R137" i="1"/>
  <c r="P137" i="1"/>
  <c r="N137" i="1"/>
  <c r="AR137" i="1"/>
  <c r="CC137" i="1"/>
  <c r="CB137" i="1"/>
  <c r="CA137" i="1"/>
  <c r="BZ137" i="1"/>
  <c r="AY137" i="1"/>
  <c r="AZ137" i="1" s="1"/>
  <c r="AS137" i="1"/>
  <c r="AT137" i="1" s="1"/>
  <c r="AQ137" i="1"/>
  <c r="AM137" i="1"/>
  <c r="AN137" i="1" s="1"/>
  <c r="AJ137" i="1"/>
  <c r="BT137" i="1"/>
  <c r="AF137" i="1"/>
  <c r="AA137" i="1"/>
  <c r="AB137" i="1" s="1"/>
  <c r="Y137" i="1"/>
  <c r="X137" i="1"/>
  <c r="S137" i="1"/>
  <c r="M137" i="1"/>
  <c r="K137" i="1"/>
  <c r="BW137" i="1"/>
  <c r="BV137" i="1"/>
  <c r="BU137" i="1"/>
  <c r="BC136" i="1"/>
  <c r="BD136" i="1"/>
  <c r="BH136" i="1"/>
  <c r="BK136" i="1" s="1"/>
  <c r="BI136" i="1"/>
  <c r="BJ136" i="1"/>
  <c r="BN136" i="1"/>
  <c r="BO136" i="1"/>
  <c r="BP136" i="1"/>
  <c r="BQ136" i="1"/>
  <c r="BR136" i="1" s="1"/>
  <c r="BT136" i="1"/>
  <c r="BU136" i="1"/>
  <c r="BV136" i="1"/>
  <c r="BZ136" i="1"/>
  <c r="CA136" i="1"/>
  <c r="CB136" i="1"/>
  <c r="CC136" i="1"/>
  <c r="CD136" i="1" s="1"/>
  <c r="CG136" i="1"/>
  <c r="AX136" i="1"/>
  <c r="AW136" i="1"/>
  <c r="AV136" i="1"/>
  <c r="AS136" i="1"/>
  <c r="AR136" i="1"/>
  <c r="AP136" i="1"/>
  <c r="AL136" i="1"/>
  <c r="AK136" i="1"/>
  <c r="AG136" i="1"/>
  <c r="AA136" i="1"/>
  <c r="Y136" i="1"/>
  <c r="U136" i="1"/>
  <c r="S136" i="1"/>
  <c r="M136" i="1"/>
  <c r="K136" i="1"/>
  <c r="CI136" i="1"/>
  <c r="R136" i="1"/>
  <c r="P136" i="1"/>
  <c r="N136" i="1"/>
  <c r="O136" i="1" s="1"/>
  <c r="BB136" i="1"/>
  <c r="BW136" i="1"/>
  <c r="BX136" i="1" s="1"/>
  <c r="AY136" i="1"/>
  <c r="AZ136" i="1" s="1"/>
  <c r="AE136" i="1"/>
  <c r="AQ136" i="1"/>
  <c r="AM136" i="1"/>
  <c r="AN136" i="1" s="1"/>
  <c r="BE136" i="1"/>
  <c r="BF136" i="1" s="1"/>
  <c r="AF136" i="1"/>
  <c r="AD136" i="1"/>
  <c r="Z136" i="1"/>
  <c r="X136" i="1"/>
  <c r="T136" i="1"/>
  <c r="AJ136" i="1"/>
  <c r="BW135" i="1"/>
  <c r="K135" i="1"/>
  <c r="M135" i="1"/>
  <c r="S135" i="1"/>
  <c r="T135" i="1"/>
  <c r="X135" i="1"/>
  <c r="Z135" i="1"/>
  <c r="AE135" i="1"/>
  <c r="AG135" i="1"/>
  <c r="AJ135" i="1"/>
  <c r="AL135" i="1"/>
  <c r="AP135" i="1"/>
  <c r="AR135" i="1"/>
  <c r="AV135" i="1"/>
  <c r="AX135" i="1"/>
  <c r="BT135" i="1"/>
  <c r="BV135" i="1"/>
  <c r="CA135" i="1"/>
  <c r="CG135" i="1"/>
  <c r="BB135" i="1"/>
  <c r="BN135" i="1"/>
  <c r="BD135" i="1"/>
  <c r="BH135" i="1"/>
  <c r="BK135" i="1" s="1"/>
  <c r="BJ135" i="1"/>
  <c r="CI135" i="1"/>
  <c r="CC135" i="1"/>
  <c r="CB135" i="1"/>
  <c r="BZ135" i="1"/>
  <c r="BU135" i="1"/>
  <c r="BQ135" i="1"/>
  <c r="BO135" i="1"/>
  <c r="BI135" i="1"/>
  <c r="BE135" i="1"/>
  <c r="BF135" i="1" s="1"/>
  <c r="BC135" i="1"/>
  <c r="AY135" i="1"/>
  <c r="AZ135" i="1" s="1"/>
  <c r="AW135" i="1"/>
  <c r="AS135" i="1"/>
  <c r="AT135" i="1" s="1"/>
  <c r="AQ135" i="1"/>
  <c r="AM135" i="1"/>
  <c r="AN135" i="1" s="1"/>
  <c r="AK135" i="1"/>
  <c r="AF135" i="1"/>
  <c r="AD135" i="1"/>
  <c r="AA135" i="1"/>
  <c r="AB135" i="1" s="1"/>
  <c r="Y135" i="1"/>
  <c r="U135" i="1"/>
  <c r="V135" i="1" s="1"/>
  <c r="R135" i="1"/>
  <c r="P135" i="1"/>
  <c r="N135" i="1"/>
  <c r="O135" i="1" s="1"/>
  <c r="BP135" i="1"/>
  <c r="X134" i="1"/>
  <c r="AL134" i="1"/>
  <c r="AV134" i="1"/>
  <c r="AW134" i="1"/>
  <c r="AX134" i="1"/>
  <c r="U134" i="1"/>
  <c r="BZ134" i="1"/>
  <c r="N134" i="1"/>
  <c r="T134" i="1"/>
  <c r="S134" i="1"/>
  <c r="P134" i="1"/>
  <c r="M134" i="1"/>
  <c r="AR134" i="1"/>
  <c r="BU134" i="1"/>
  <c r="BV134" i="1"/>
  <c r="BW134" i="1"/>
  <c r="BX134" i="1" s="1"/>
  <c r="CC134" i="1"/>
  <c r="CG134" i="1"/>
  <c r="CI134" i="1"/>
  <c r="BT134" i="1"/>
  <c r="CB134" i="1"/>
  <c r="R134" i="1"/>
  <c r="K134" i="1"/>
  <c r="AY134" i="1"/>
  <c r="AZ134" i="1" s="1"/>
  <c r="CA134" i="1"/>
  <c r="AS134" i="1"/>
  <c r="AT134" i="1" s="1"/>
  <c r="BB134" i="1"/>
  <c r="BC134" i="1"/>
  <c r="AQ134" i="1"/>
  <c r="AP134" i="1"/>
  <c r="AM134" i="1"/>
  <c r="AN134" i="1" s="1"/>
  <c r="AK134" i="1"/>
  <c r="AJ134" i="1"/>
  <c r="AG134" i="1"/>
  <c r="AF134" i="1"/>
  <c r="AE134" i="1"/>
  <c r="AD134" i="1"/>
  <c r="AA134" i="1"/>
  <c r="Z134" i="1"/>
  <c r="Y134" i="1"/>
  <c r="BD134" i="1"/>
  <c r="BE134" i="1"/>
  <c r="BF134" i="1" s="1"/>
  <c r="BH134" i="1"/>
  <c r="BK134" i="1" s="1"/>
  <c r="BI134" i="1"/>
  <c r="BJ134" i="1"/>
  <c r="BN134" i="1"/>
  <c r="BO134" i="1"/>
  <c r="BP134" i="1"/>
  <c r="BQ134" i="1"/>
  <c r="BR134" i="1" s="1"/>
  <c r="R133" i="1"/>
  <c r="P133" i="1"/>
  <c r="N133" i="1"/>
  <c r="CA133" i="1"/>
  <c r="CG133" i="1"/>
  <c r="CI133" i="1" s="1"/>
  <c r="CJ133" i="1" s="1"/>
  <c r="CN133" i="1" s="1"/>
  <c r="CQ133" i="1" s="1"/>
  <c r="CC133" i="1"/>
  <c r="CB133" i="1"/>
  <c r="BZ133" i="1"/>
  <c r="BV133" i="1"/>
  <c r="BU133" i="1"/>
  <c r="BQ133" i="1"/>
  <c r="BO133" i="1"/>
  <c r="BH133" i="1"/>
  <c r="BK133" i="1" s="1"/>
  <c r="BE133" i="1"/>
  <c r="BC133" i="1"/>
  <c r="AY133" i="1"/>
  <c r="AV133" i="1"/>
  <c r="AR133" i="1"/>
  <c r="AP133" i="1"/>
  <c r="AL133" i="1"/>
  <c r="AJ133" i="1"/>
  <c r="AF133" i="1"/>
  <c r="AD133" i="1"/>
  <c r="Z133" i="1"/>
  <c r="X133" i="1"/>
  <c r="S133" i="1"/>
  <c r="BW133" i="1"/>
  <c r="BX133" i="1" s="1"/>
  <c r="BT133" i="1"/>
  <c r="BP133" i="1"/>
  <c r="BN133" i="1"/>
  <c r="BJ133" i="1"/>
  <c r="BI133" i="1"/>
  <c r="BD133" i="1"/>
  <c r="BB133" i="1"/>
  <c r="AX133" i="1"/>
  <c r="AW133" i="1"/>
  <c r="AS133" i="1"/>
  <c r="AT133" i="1" s="1"/>
  <c r="AQ133" i="1"/>
  <c r="AM133" i="1"/>
  <c r="AN133" i="1" s="1"/>
  <c r="AK133" i="1"/>
  <c r="AG133" i="1"/>
  <c r="AH133" i="1" s="1"/>
  <c r="AE133" i="1"/>
  <c r="AA133" i="1"/>
  <c r="AB133" i="1" s="1"/>
  <c r="Y133" i="1"/>
  <c r="U133" i="1"/>
  <c r="T133" i="1"/>
  <c r="M133" i="1"/>
  <c r="K133" i="1"/>
  <c r="AD132" i="1"/>
  <c r="N132" i="1"/>
  <c r="P132" i="1"/>
  <c r="R132" i="1"/>
  <c r="S132" i="1"/>
  <c r="T132" i="1"/>
  <c r="U132" i="1"/>
  <c r="V132" i="1" s="1"/>
  <c r="X132" i="1"/>
  <c r="Y132" i="1"/>
  <c r="Z132" i="1"/>
  <c r="AA132" i="1"/>
  <c r="AB132" i="1" s="1"/>
  <c r="AV132" i="1"/>
  <c r="AE132" i="1"/>
  <c r="AF132" i="1"/>
  <c r="AG132" i="1"/>
  <c r="AH132" i="1" s="1"/>
  <c r="AJ132" i="1"/>
  <c r="AK132" i="1"/>
  <c r="AL132" i="1"/>
  <c r="AM132" i="1"/>
  <c r="AN132" i="1" s="1"/>
  <c r="AP132" i="1"/>
  <c r="AQ132" i="1"/>
  <c r="AR132" i="1"/>
  <c r="AS132" i="1"/>
  <c r="AT132" i="1" s="1"/>
  <c r="BD132" i="1"/>
  <c r="AW132" i="1"/>
  <c r="AX132" i="1"/>
  <c r="AY132" i="1"/>
  <c r="AZ132" i="1" s="1"/>
  <c r="BB132" i="1"/>
  <c r="BC132" i="1"/>
  <c r="BE132" i="1"/>
  <c r="BF132" i="1" s="1"/>
  <c r="K132" i="1"/>
  <c r="BH132" i="1"/>
  <c r="BK132" i="1" s="1"/>
  <c r="BI132" i="1"/>
  <c r="BJ132" i="1"/>
  <c r="BN132" i="1"/>
  <c r="BO132" i="1"/>
  <c r="BP132" i="1"/>
  <c r="BQ132" i="1"/>
  <c r="BR132" i="1" s="1"/>
  <c r="BT132" i="1"/>
  <c r="BU132" i="1"/>
  <c r="BV132" i="1"/>
  <c r="BW132" i="1"/>
  <c r="BX132" i="1" s="1"/>
  <c r="BZ132" i="1"/>
  <c r="CA132" i="1"/>
  <c r="CB132" i="1"/>
  <c r="CC132" i="1"/>
  <c r="CD132" i="1" s="1"/>
  <c r="CG132" i="1"/>
  <c r="CI132" i="1"/>
  <c r="M132" i="1"/>
  <c r="BJ131" i="1"/>
  <c r="AW131" i="1"/>
  <c r="AK131" i="1"/>
  <c r="AE131" i="1"/>
  <c r="Z131" i="1"/>
  <c r="X131" i="1"/>
  <c r="U131" i="1"/>
  <c r="S131" i="1"/>
  <c r="N131" i="1"/>
  <c r="M131" i="1"/>
  <c r="K131" i="1"/>
  <c r="AS131" i="1"/>
  <c r="CG131" i="1"/>
  <c r="CC131" i="1"/>
  <c r="CB131" i="1"/>
  <c r="CA131" i="1"/>
  <c r="BZ131" i="1"/>
  <c r="BW131" i="1"/>
  <c r="BV131" i="1"/>
  <c r="BU131" i="1"/>
  <c r="BT131" i="1"/>
  <c r="BQ131" i="1"/>
  <c r="BP131" i="1"/>
  <c r="BO131" i="1"/>
  <c r="BN131" i="1"/>
  <c r="AQ131" i="1"/>
  <c r="BI131" i="1"/>
  <c r="BH131" i="1"/>
  <c r="BK131" i="1" s="1"/>
  <c r="BL131" i="1" s="1"/>
  <c r="BE131" i="1"/>
  <c r="BD131" i="1"/>
  <c r="BC131" i="1"/>
  <c r="BB131" i="1"/>
  <c r="AY131" i="1"/>
  <c r="AX131" i="1"/>
  <c r="AV131" i="1"/>
  <c r="AR131" i="1"/>
  <c r="AP131" i="1"/>
  <c r="CI131" i="1"/>
  <c r="AJ131" i="1"/>
  <c r="AG131" i="1"/>
  <c r="AF131" i="1"/>
  <c r="AD131" i="1"/>
  <c r="AA131" i="1"/>
  <c r="AB131" i="1" s="1"/>
  <c r="Y131" i="1"/>
  <c r="T131" i="1"/>
  <c r="R131" i="1"/>
  <c r="P131" i="1"/>
  <c r="AM131" i="1"/>
  <c r="AL131" i="1"/>
  <c r="CC130" i="1"/>
  <c r="CB130" i="1"/>
  <c r="CA130" i="1"/>
  <c r="BZ130" i="1"/>
  <c r="BW130" i="1"/>
  <c r="BV130" i="1"/>
  <c r="BU130" i="1"/>
  <c r="BT130" i="1"/>
  <c r="BQ130" i="1"/>
  <c r="BP130" i="1"/>
  <c r="BO130" i="1"/>
  <c r="BN130" i="1"/>
  <c r="BJ130" i="1"/>
  <c r="BI130" i="1"/>
  <c r="BH130" i="1"/>
  <c r="BK130" i="1" s="1"/>
  <c r="BL130" i="1" s="1"/>
  <c r="BE130" i="1"/>
  <c r="BD130" i="1"/>
  <c r="BC130" i="1"/>
  <c r="BB130" i="1"/>
  <c r="AY130" i="1"/>
  <c r="AX130" i="1"/>
  <c r="AW130" i="1"/>
  <c r="AV130" i="1"/>
  <c r="AS130" i="1"/>
  <c r="AR130" i="1"/>
  <c r="AQ130" i="1"/>
  <c r="AP130" i="1"/>
  <c r="AM130" i="1"/>
  <c r="AL130" i="1"/>
  <c r="AK130" i="1"/>
  <c r="AJ130" i="1"/>
  <c r="AG130" i="1"/>
  <c r="AF130" i="1"/>
  <c r="AE130" i="1"/>
  <c r="AD130" i="1"/>
  <c r="AA130" i="1"/>
  <c r="Z130" i="1"/>
  <c r="Y130" i="1"/>
  <c r="X130" i="1"/>
  <c r="U130" i="1"/>
  <c r="T130" i="1"/>
  <c r="S130" i="1"/>
  <c r="R130" i="1"/>
  <c r="P130" i="1"/>
  <c r="N130" i="1"/>
  <c r="M130" i="1"/>
  <c r="K130" i="1"/>
  <c r="CI130" i="1"/>
  <c r="CG130" i="1"/>
  <c r="CJ130" i="1" s="1"/>
  <c r="BN129" i="1"/>
  <c r="BJ129" i="1"/>
  <c r="BI129" i="1"/>
  <c r="BD129" i="1"/>
  <c r="BB129" i="1"/>
  <c r="AY129" i="1"/>
  <c r="AW129" i="1"/>
  <c r="AS129" i="1"/>
  <c r="AQ129" i="1"/>
  <c r="X129" i="1"/>
  <c r="AL129" i="1"/>
  <c r="AF129" i="1"/>
  <c r="AJ129" i="1"/>
  <c r="CI129" i="1"/>
  <c r="CG129" i="1"/>
  <c r="CJ129" i="1" s="1"/>
  <c r="BZ129" i="1"/>
  <c r="BW129" i="1"/>
  <c r="BU129" i="1"/>
  <c r="BP129" i="1"/>
  <c r="BH129" i="1"/>
  <c r="BK129" i="1" s="1"/>
  <c r="BL129" i="1" s="1"/>
  <c r="N129" i="1"/>
  <c r="P129" i="1"/>
  <c r="R129" i="1"/>
  <c r="T129" i="1"/>
  <c r="Y129" i="1"/>
  <c r="AA129" i="1"/>
  <c r="AE129" i="1"/>
  <c r="AG129" i="1"/>
  <c r="AH129" i="1" s="1"/>
  <c r="AK129" i="1"/>
  <c r="AM129" i="1"/>
  <c r="AN129" i="1" s="1"/>
  <c r="AP129" i="1"/>
  <c r="AR129" i="1"/>
  <c r="AV129" i="1"/>
  <c r="AX129" i="1"/>
  <c r="BC129" i="1"/>
  <c r="BE129" i="1"/>
  <c r="BF129" i="1" s="1"/>
  <c r="BO129" i="1"/>
  <c r="Z129" i="1"/>
  <c r="BQ129" i="1"/>
  <c r="BR129" i="1" s="1"/>
  <c r="BT129" i="1"/>
  <c r="BV129" i="1"/>
  <c r="CA129" i="1"/>
  <c r="CB129" i="1"/>
  <c r="CC129" i="1"/>
  <c r="CD129" i="1" s="1"/>
  <c r="AD129" i="1"/>
  <c r="K129" i="1"/>
  <c r="M129" i="1"/>
  <c r="S129" i="1"/>
  <c r="U129" i="1"/>
  <c r="V129" i="1" s="1"/>
  <c r="AJ128" i="1"/>
  <c r="AF128" i="1"/>
  <c r="AD128" i="1"/>
  <c r="AA128" i="1"/>
  <c r="Y128" i="1"/>
  <c r="T128" i="1"/>
  <c r="S128" i="1"/>
  <c r="M128" i="1"/>
  <c r="K128" i="1"/>
  <c r="BZ128" i="1"/>
  <c r="CA128" i="1"/>
  <c r="BV128" i="1"/>
  <c r="BU128" i="1"/>
  <c r="BT128" i="1"/>
  <c r="BQ128" i="1"/>
  <c r="BP128" i="1"/>
  <c r="BO128" i="1"/>
  <c r="BN128" i="1"/>
  <c r="BJ128" i="1"/>
  <c r="BI128" i="1"/>
  <c r="BH128" i="1"/>
  <c r="BK128" i="1" s="1"/>
  <c r="BL128" i="1" s="1"/>
  <c r="BE128" i="1"/>
  <c r="BD128" i="1"/>
  <c r="BC128" i="1"/>
  <c r="BB128" i="1"/>
  <c r="P128" i="1"/>
  <c r="R128" i="1"/>
  <c r="U128" i="1"/>
  <c r="V128" i="1" s="1"/>
  <c r="X128" i="1"/>
  <c r="Z128" i="1"/>
  <c r="AE128" i="1"/>
  <c r="AG128" i="1"/>
  <c r="AH128" i="1" s="1"/>
  <c r="AK128" i="1"/>
  <c r="AL128" i="1"/>
  <c r="AQ128" i="1"/>
  <c r="AS128" i="1"/>
  <c r="N128" i="1"/>
  <c r="O128" i="1" s="1"/>
  <c r="CB128" i="1"/>
  <c r="CC128" i="1"/>
  <c r="CD128" i="1" s="1"/>
  <c r="CG128" i="1"/>
  <c r="CI128" i="1"/>
  <c r="AY128" i="1"/>
  <c r="AW128" i="1"/>
  <c r="AV128" i="1"/>
  <c r="AR128" i="1"/>
  <c r="BW128" i="1"/>
  <c r="BX128" i="1" s="1"/>
  <c r="AP128" i="1"/>
  <c r="AM128" i="1"/>
  <c r="AN128" i="1" s="1"/>
  <c r="AX128" i="1"/>
  <c r="BO127" i="1"/>
  <c r="BN127" i="1"/>
  <c r="BJ127" i="1"/>
  <c r="BI127" i="1"/>
  <c r="BH127" i="1"/>
  <c r="BK127" i="1" s="1"/>
  <c r="BL127" i="1" s="1"/>
  <c r="BE127" i="1"/>
  <c r="BC127" i="1"/>
  <c r="BB127" i="1"/>
  <c r="AY127" i="1"/>
  <c r="AW127" i="1"/>
  <c r="AV127" i="1"/>
  <c r="AR127" i="1"/>
  <c r="AP127" i="1"/>
  <c r="AL127" i="1"/>
  <c r="AJ127" i="1"/>
  <c r="AF127" i="1"/>
  <c r="AD127" i="1"/>
  <c r="Z127" i="1"/>
  <c r="X127" i="1"/>
  <c r="S127" i="1"/>
  <c r="R127" i="1"/>
  <c r="P127" i="1"/>
  <c r="N127" i="1"/>
  <c r="BD127" i="1"/>
  <c r="CI127" i="1"/>
  <c r="CG127" i="1"/>
  <c r="CJ127" i="1" s="1"/>
  <c r="CC127" i="1"/>
  <c r="CB127" i="1"/>
  <c r="CA127" i="1"/>
  <c r="BZ127" i="1"/>
  <c r="BW127" i="1"/>
  <c r="BV127" i="1"/>
  <c r="BU127" i="1"/>
  <c r="BT127" i="1"/>
  <c r="BQ127" i="1"/>
  <c r="BP127" i="1"/>
  <c r="AX127" i="1"/>
  <c r="AS127" i="1"/>
  <c r="AT127" i="1" s="1"/>
  <c r="AQ127" i="1"/>
  <c r="AM127" i="1"/>
  <c r="AN127" i="1" s="1"/>
  <c r="AK127" i="1"/>
  <c r="AG127" i="1"/>
  <c r="AH127" i="1" s="1"/>
  <c r="AE127" i="1"/>
  <c r="AA127" i="1"/>
  <c r="AB127" i="1" s="1"/>
  <c r="Y127" i="1"/>
  <c r="U127" i="1"/>
  <c r="T127" i="1"/>
  <c r="M127" i="1"/>
  <c r="K127" i="1"/>
  <c r="BO126" i="1"/>
  <c r="CI126" i="1"/>
  <c r="AP126" i="1"/>
  <c r="AL126" i="1"/>
  <c r="AJ126" i="1"/>
  <c r="AF126" i="1"/>
  <c r="AD126" i="1"/>
  <c r="Z126" i="1"/>
  <c r="X126" i="1"/>
  <c r="T126" i="1"/>
  <c r="R126" i="1"/>
  <c r="P126" i="1"/>
  <c r="M126" i="1"/>
  <c r="K126" i="1"/>
  <c r="BB126" i="1"/>
  <c r="AX126" i="1"/>
  <c r="CG126" i="1"/>
  <c r="CJ126" i="1" s="1"/>
  <c r="CC126" i="1"/>
  <c r="CB126" i="1"/>
  <c r="CA126" i="1"/>
  <c r="BZ126" i="1"/>
  <c r="BW126" i="1"/>
  <c r="BU126" i="1"/>
  <c r="BQ126" i="1"/>
  <c r="BV126" i="1"/>
  <c r="BI126" i="1"/>
  <c r="BE126" i="1"/>
  <c r="BC126" i="1"/>
  <c r="AY126" i="1"/>
  <c r="AZ126" i="1" s="1"/>
  <c r="AW126" i="1"/>
  <c r="AS126" i="1"/>
  <c r="AQ126" i="1"/>
  <c r="AM126" i="1"/>
  <c r="AN126" i="1" s="1"/>
  <c r="AK126" i="1"/>
  <c r="AG126" i="1"/>
  <c r="AH126" i="1" s="1"/>
  <c r="AE126" i="1"/>
  <c r="AA126" i="1"/>
  <c r="AB126" i="1" s="1"/>
  <c r="Y126" i="1"/>
  <c r="U126" i="1"/>
  <c r="V126" i="1" s="1"/>
  <c r="S126" i="1"/>
  <c r="N126" i="1"/>
  <c r="O126" i="1" s="1"/>
  <c r="BD126" i="1"/>
  <c r="AV126" i="1"/>
  <c r="BH126" i="1"/>
  <c r="BK126" i="1" s="1"/>
  <c r="BJ126" i="1"/>
  <c r="BN126" i="1"/>
  <c r="BP126" i="1"/>
  <c r="BT126" i="1"/>
  <c r="AR126" i="1"/>
  <c r="BT125" i="1"/>
  <c r="AM125" i="1"/>
  <c r="AK125" i="1"/>
  <c r="AL125" i="1"/>
  <c r="AP125" i="1"/>
  <c r="AQ125" i="1"/>
  <c r="AR125" i="1"/>
  <c r="AS125" i="1"/>
  <c r="AT125" i="1" s="1"/>
  <c r="AV125" i="1"/>
  <c r="AW125" i="1"/>
  <c r="AX125" i="1"/>
  <c r="AY125" i="1"/>
  <c r="AZ125" i="1" s="1"/>
  <c r="BB125" i="1"/>
  <c r="BC125" i="1"/>
  <c r="BD125" i="1"/>
  <c r="BE125" i="1"/>
  <c r="BF125" i="1" s="1"/>
  <c r="BH125" i="1"/>
  <c r="BK125" i="1" s="1"/>
  <c r="BQ125" i="1"/>
  <c r="BI125" i="1"/>
  <c r="BJ125" i="1"/>
  <c r="BN125" i="1"/>
  <c r="BO125" i="1"/>
  <c r="BP125" i="1"/>
  <c r="BU125" i="1"/>
  <c r="BV125" i="1"/>
  <c r="BW125" i="1"/>
  <c r="BX125" i="1" s="1"/>
  <c r="AJ125" i="1"/>
  <c r="AG125" i="1"/>
  <c r="AF125" i="1"/>
  <c r="AE125" i="1"/>
  <c r="AD125" i="1"/>
  <c r="AA125" i="1"/>
  <c r="Z125" i="1"/>
  <c r="Y125" i="1"/>
  <c r="X125" i="1"/>
  <c r="U125" i="1"/>
  <c r="T125" i="1"/>
  <c r="S125" i="1"/>
  <c r="R125" i="1"/>
  <c r="P125" i="1"/>
  <c r="N125" i="1"/>
  <c r="M125" i="1"/>
  <c r="K125" i="1"/>
  <c r="BZ125" i="1"/>
  <c r="CA125" i="1"/>
  <c r="CB125" i="1"/>
  <c r="CC125" i="1"/>
  <c r="CD125" i="1" s="1"/>
  <c r="CG125" i="1"/>
  <c r="CI125" i="1"/>
  <c r="BE124" i="1"/>
  <c r="BD124" i="1"/>
  <c r="BC124" i="1"/>
  <c r="BB124" i="1"/>
  <c r="AY124" i="1"/>
  <c r="AW124" i="1"/>
  <c r="AV124" i="1"/>
  <c r="AS124" i="1"/>
  <c r="AP124" i="1"/>
  <c r="AM124" i="1"/>
  <c r="AK124" i="1"/>
  <c r="AF124" i="1"/>
  <c r="AD124" i="1"/>
  <c r="Z124" i="1"/>
  <c r="U124" i="1"/>
  <c r="CC124" i="1"/>
  <c r="BI124" i="1"/>
  <c r="AX124" i="1"/>
  <c r="AR124" i="1"/>
  <c r="AQ124" i="1"/>
  <c r="AL124" i="1"/>
  <c r="CG124" i="1"/>
  <c r="AJ124" i="1"/>
  <c r="AG124" i="1"/>
  <c r="AH124" i="1" s="1"/>
  <c r="AE124" i="1"/>
  <c r="BH124" i="1"/>
  <c r="BK124" i="1" s="1"/>
  <c r="AA124" i="1"/>
  <c r="AB124" i="1" s="1"/>
  <c r="Y124" i="1"/>
  <c r="X124" i="1"/>
  <c r="T124" i="1"/>
  <c r="S124" i="1"/>
  <c r="CI124" i="1"/>
  <c r="K124" i="1"/>
  <c r="BN124" i="1"/>
  <c r="BO124" i="1"/>
  <c r="BP124" i="1"/>
  <c r="BQ124" i="1"/>
  <c r="BR124" i="1" s="1"/>
  <c r="BT124" i="1"/>
  <c r="BU124" i="1"/>
  <c r="BV124" i="1"/>
  <c r="BW124" i="1"/>
  <c r="BX124" i="1" s="1"/>
  <c r="BZ124" i="1"/>
  <c r="CA124" i="1"/>
  <c r="CB124" i="1"/>
  <c r="BJ124" i="1"/>
  <c r="M124" i="1"/>
  <c r="N124" i="1"/>
  <c r="O124" i="1" s="1"/>
  <c r="P124" i="1"/>
  <c r="R124" i="1"/>
  <c r="N123" i="1"/>
  <c r="AX123" i="1"/>
  <c r="AA123" i="1"/>
  <c r="BB123" i="1"/>
  <c r="BD123" i="1"/>
  <c r="BH123" i="1"/>
  <c r="BK123" i="1" s="1"/>
  <c r="BN123" i="1"/>
  <c r="BP123" i="1"/>
  <c r="BV123" i="1"/>
  <c r="AD123" i="1"/>
  <c r="AF123" i="1"/>
  <c r="AK123" i="1"/>
  <c r="AM123" i="1"/>
  <c r="AR123" i="1"/>
  <c r="AS123" i="1"/>
  <c r="AT123" i="1" s="1"/>
  <c r="AW123" i="1"/>
  <c r="AY123" i="1"/>
  <c r="AZ123" i="1" s="1"/>
  <c r="X123" i="1"/>
  <c r="BC123" i="1"/>
  <c r="BE123" i="1"/>
  <c r="BF123" i="1" s="1"/>
  <c r="BI123" i="1"/>
  <c r="BJ123" i="1"/>
  <c r="BO123" i="1"/>
  <c r="BQ123" i="1"/>
  <c r="BR123" i="1" s="1"/>
  <c r="AV123" i="1"/>
  <c r="BT123" i="1"/>
  <c r="BU123" i="1"/>
  <c r="BW123" i="1"/>
  <c r="BX123" i="1" s="1"/>
  <c r="BZ123" i="1"/>
  <c r="CA123" i="1"/>
  <c r="AQ123" i="1"/>
  <c r="CB123" i="1"/>
  <c r="CC123" i="1"/>
  <c r="CD123" i="1" s="1"/>
  <c r="CG123" i="1"/>
  <c r="AL123" i="1"/>
  <c r="Z123" i="1"/>
  <c r="AJ123" i="1"/>
  <c r="AG123" i="1"/>
  <c r="AH123" i="1" s="1"/>
  <c r="AE123" i="1"/>
  <c r="Y123" i="1"/>
  <c r="U123" i="1"/>
  <c r="S123" i="1"/>
  <c r="M123" i="1"/>
  <c r="K123" i="1"/>
  <c r="CI123" i="1"/>
  <c r="T123" i="1"/>
  <c r="R123" i="1"/>
  <c r="AP123" i="1"/>
  <c r="P123" i="1"/>
  <c r="S122" i="1"/>
  <c r="AV122" i="1"/>
  <c r="AW122" i="1"/>
  <c r="AX122" i="1"/>
  <c r="AY122" i="1"/>
  <c r="AZ122" i="1" s="1"/>
  <c r="BC122" i="1"/>
  <c r="BD122" i="1"/>
  <c r="BE122" i="1"/>
  <c r="BF122" i="1" s="1"/>
  <c r="BH122" i="1"/>
  <c r="BK122" i="1" s="1"/>
  <c r="BI122" i="1"/>
  <c r="BN122" i="1"/>
  <c r="BO122" i="1"/>
  <c r="BP122" i="1"/>
  <c r="BQ122" i="1"/>
  <c r="BR122" i="1" s="1"/>
  <c r="BT122" i="1"/>
  <c r="BU122" i="1"/>
  <c r="BV122" i="1"/>
  <c r="BW122" i="1"/>
  <c r="BX122" i="1" s="1"/>
  <c r="BZ122" i="1"/>
  <c r="CA122" i="1"/>
  <c r="CB122" i="1"/>
  <c r="CC122" i="1"/>
  <c r="CD122" i="1" s="1"/>
  <c r="CG122" i="1"/>
  <c r="CI122" i="1"/>
  <c r="BB122" i="1"/>
  <c r="BJ122" i="1"/>
  <c r="K122" i="1"/>
  <c r="M122" i="1"/>
  <c r="N122" i="1"/>
  <c r="O122" i="1" s="1"/>
  <c r="P122" i="1"/>
  <c r="R122" i="1"/>
  <c r="T122" i="1"/>
  <c r="U122" i="1"/>
  <c r="V122" i="1" s="1"/>
  <c r="X122" i="1"/>
  <c r="Y122" i="1"/>
  <c r="Z122" i="1"/>
  <c r="AA122" i="1"/>
  <c r="AB122" i="1" s="1"/>
  <c r="AD122" i="1"/>
  <c r="AE122" i="1"/>
  <c r="AF122" i="1"/>
  <c r="AG122" i="1"/>
  <c r="AH122" i="1" s="1"/>
  <c r="AJ122" i="1"/>
  <c r="AK122" i="1"/>
  <c r="AL122" i="1"/>
  <c r="AM122" i="1"/>
  <c r="AN122" i="1" s="1"/>
  <c r="AP122" i="1"/>
  <c r="AQ122" i="1"/>
  <c r="AR122" i="1"/>
  <c r="AS122" i="1"/>
  <c r="AT122" i="1" s="1"/>
  <c r="Z121" i="1"/>
  <c r="BH121" i="1"/>
  <c r="BK121" i="1" s="1"/>
  <c r="AV121" i="1"/>
  <c r="BV121" i="1"/>
  <c r="BW121" i="1"/>
  <c r="BX121" i="1" s="1"/>
  <c r="BZ121" i="1"/>
  <c r="CA121" i="1"/>
  <c r="CB121" i="1"/>
  <c r="CC121" i="1"/>
  <c r="CD121" i="1" s="1"/>
  <c r="CG121" i="1"/>
  <c r="CI121" i="1"/>
  <c r="BE121" i="1"/>
  <c r="BT121" i="1"/>
  <c r="BD121" i="1"/>
  <c r="BI121" i="1"/>
  <c r="BC121" i="1"/>
  <c r="AS121" i="1"/>
  <c r="BB121" i="1"/>
  <c r="AY121" i="1"/>
  <c r="AX121" i="1"/>
  <c r="AW121" i="1"/>
  <c r="AE121" i="1"/>
  <c r="AD121" i="1"/>
  <c r="AA121" i="1"/>
  <c r="AB121" i="1" s="1"/>
  <c r="BU121" i="1"/>
  <c r="Y121" i="1"/>
  <c r="X121" i="1"/>
  <c r="U121" i="1"/>
  <c r="T121" i="1"/>
  <c r="S121" i="1"/>
  <c r="AF121" i="1"/>
  <c r="R121" i="1"/>
  <c r="P121" i="1"/>
  <c r="N121" i="1"/>
  <c r="M121" i="1"/>
  <c r="K121" i="1"/>
  <c r="AG121" i="1"/>
  <c r="AH121" i="1" s="1"/>
  <c r="AJ121" i="1"/>
  <c r="AR121" i="1"/>
  <c r="AK121" i="1"/>
  <c r="AL121" i="1"/>
  <c r="AM121" i="1"/>
  <c r="AN121" i="1" s="1"/>
  <c r="AP121" i="1"/>
  <c r="BQ121" i="1"/>
  <c r="BP121" i="1"/>
  <c r="BO121" i="1"/>
  <c r="BN121" i="1"/>
  <c r="AQ121" i="1"/>
  <c r="BJ121" i="1"/>
  <c r="AG120" i="1"/>
  <c r="BD120" i="1"/>
  <c r="BC120" i="1"/>
  <c r="BB120" i="1"/>
  <c r="AY120" i="1"/>
  <c r="AX120" i="1"/>
  <c r="AW120" i="1"/>
  <c r="AV120" i="1"/>
  <c r="AS120" i="1"/>
  <c r="AR120" i="1"/>
  <c r="AQ120" i="1"/>
  <c r="AP120" i="1"/>
  <c r="AM120" i="1"/>
  <c r="AL120" i="1"/>
  <c r="AK120" i="1"/>
  <c r="AJ120" i="1"/>
  <c r="AF120" i="1"/>
  <c r="AE120" i="1"/>
  <c r="AD120" i="1"/>
  <c r="AA120" i="1"/>
  <c r="Z120" i="1"/>
  <c r="Y120" i="1"/>
  <c r="CG120" i="1"/>
  <c r="CC120" i="1"/>
  <c r="CB120" i="1"/>
  <c r="CA120" i="1"/>
  <c r="BZ120" i="1"/>
  <c r="BW120" i="1"/>
  <c r="BV120" i="1"/>
  <c r="BU120" i="1"/>
  <c r="BT120" i="1"/>
  <c r="BQ120" i="1"/>
  <c r="BP120" i="1"/>
  <c r="BO120" i="1"/>
  <c r="BN120" i="1"/>
  <c r="X120" i="1"/>
  <c r="BJ120" i="1"/>
  <c r="BI120" i="1"/>
  <c r="U120" i="1"/>
  <c r="T120" i="1"/>
  <c r="S120" i="1"/>
  <c r="R120" i="1"/>
  <c r="P120" i="1"/>
  <c r="N120" i="1"/>
  <c r="M120" i="1"/>
  <c r="K120" i="1"/>
  <c r="CI120" i="1"/>
  <c r="BH120" i="1"/>
  <c r="BK120" i="1" s="1"/>
  <c r="BL120" i="1" s="1"/>
  <c r="BE120" i="1"/>
  <c r="BF120" i="1" s="1"/>
  <c r="AA119" i="1"/>
  <c r="CI119" i="1"/>
  <c r="CG119" i="1"/>
  <c r="CJ119" i="1" s="1"/>
  <c r="CC119" i="1"/>
  <c r="CB119" i="1"/>
  <c r="CA119" i="1"/>
  <c r="BZ119" i="1"/>
  <c r="BW119" i="1"/>
  <c r="BV119" i="1"/>
  <c r="BU119" i="1"/>
  <c r="BT119" i="1"/>
  <c r="BQ119" i="1"/>
  <c r="BP119" i="1"/>
  <c r="BO119" i="1"/>
  <c r="BN119" i="1"/>
  <c r="BJ119" i="1"/>
  <c r="BI119" i="1"/>
  <c r="BH119" i="1"/>
  <c r="BK119" i="1" s="1"/>
  <c r="BL119" i="1" s="1"/>
  <c r="BE119" i="1"/>
  <c r="BD119" i="1"/>
  <c r="BC119" i="1"/>
  <c r="BB119" i="1"/>
  <c r="AY119" i="1"/>
  <c r="AX119" i="1"/>
  <c r="AW119" i="1"/>
  <c r="AS119" i="1"/>
  <c r="AR119" i="1"/>
  <c r="AQ119" i="1"/>
  <c r="AP119" i="1"/>
  <c r="AM119" i="1"/>
  <c r="AL119" i="1"/>
  <c r="AK119" i="1"/>
  <c r="AJ119" i="1"/>
  <c r="AG119" i="1"/>
  <c r="AF119" i="1"/>
  <c r="AE119" i="1"/>
  <c r="AD119" i="1"/>
  <c r="Z119" i="1"/>
  <c r="AV119" i="1"/>
  <c r="Y119" i="1"/>
  <c r="X119" i="1"/>
  <c r="U119" i="1"/>
  <c r="T119" i="1"/>
  <c r="S119" i="1"/>
  <c r="R119" i="1"/>
  <c r="P119" i="1"/>
  <c r="N119" i="1"/>
  <c r="M119" i="1"/>
  <c r="K119" i="1"/>
  <c r="AX118" i="1"/>
  <c r="AW118" i="1"/>
  <c r="AV118" i="1"/>
  <c r="AS118" i="1"/>
  <c r="AR118" i="1"/>
  <c r="AQ118" i="1"/>
  <c r="AP118" i="1"/>
  <c r="AM118" i="1"/>
  <c r="AL118" i="1"/>
  <c r="AJ118" i="1"/>
  <c r="AG118" i="1"/>
  <c r="AE118" i="1"/>
  <c r="AD118" i="1"/>
  <c r="AA118" i="1"/>
  <c r="Z118" i="1"/>
  <c r="Y118" i="1"/>
  <c r="X118" i="1"/>
  <c r="U118" i="1"/>
  <c r="T118" i="1"/>
  <c r="BB118" i="1"/>
  <c r="CC118" i="1"/>
  <c r="CB118" i="1"/>
  <c r="CA118" i="1"/>
  <c r="BZ118" i="1"/>
  <c r="BW118" i="1"/>
  <c r="BV118" i="1"/>
  <c r="BU118" i="1"/>
  <c r="BT118" i="1"/>
  <c r="BQ118" i="1"/>
  <c r="BD118" i="1"/>
  <c r="BE118" i="1"/>
  <c r="BF118" i="1" s="1"/>
  <c r="BH118" i="1"/>
  <c r="BK118" i="1" s="1"/>
  <c r="BJ118" i="1"/>
  <c r="BI118" i="1"/>
  <c r="BN118" i="1"/>
  <c r="BP118" i="1"/>
  <c r="AK118" i="1"/>
  <c r="CG118" i="1"/>
  <c r="CI118" i="1" s="1"/>
  <c r="CJ118" i="1" s="1"/>
  <c r="CN118" i="1" s="1"/>
  <c r="CQ118" i="1" s="1"/>
  <c r="BC118" i="1"/>
  <c r="K118" i="1"/>
  <c r="M118" i="1"/>
  <c r="N118" i="1"/>
  <c r="O118" i="1" s="1"/>
  <c r="P118" i="1"/>
  <c r="R118" i="1"/>
  <c r="AF118" i="1"/>
  <c r="BO118" i="1"/>
  <c r="AY118" i="1"/>
  <c r="AZ118" i="1" s="1"/>
  <c r="S118" i="1"/>
  <c r="K117" i="1"/>
  <c r="AP117" i="1"/>
  <c r="AR117" i="1"/>
  <c r="AV117" i="1"/>
  <c r="AX117" i="1"/>
  <c r="BB117" i="1"/>
  <c r="BD117" i="1"/>
  <c r="BE117" i="1"/>
  <c r="BF117" i="1" s="1"/>
  <c r="BH117" i="1"/>
  <c r="BK117" i="1" s="1"/>
  <c r="BI117" i="1"/>
  <c r="BJ117" i="1"/>
  <c r="BN117" i="1"/>
  <c r="BO117" i="1"/>
  <c r="BP117" i="1"/>
  <c r="BQ117" i="1"/>
  <c r="BR117" i="1" s="1"/>
  <c r="BT117" i="1"/>
  <c r="BU117" i="1"/>
  <c r="BV117" i="1"/>
  <c r="BW117" i="1"/>
  <c r="BX117" i="1" s="1"/>
  <c r="BZ117" i="1"/>
  <c r="CA117" i="1"/>
  <c r="CB117" i="1"/>
  <c r="CC117" i="1"/>
  <c r="CD117" i="1" s="1"/>
  <c r="CG117" i="1"/>
  <c r="CI117" i="1"/>
  <c r="AM117" i="1"/>
  <c r="N117" i="1"/>
  <c r="S117" i="1"/>
  <c r="U117" i="1"/>
  <c r="Y117" i="1"/>
  <c r="AA117" i="1"/>
  <c r="AD117" i="1"/>
  <c r="AF117" i="1"/>
  <c r="AJ117" i="1"/>
  <c r="BC117" i="1"/>
  <c r="AY117" i="1"/>
  <c r="AZ117" i="1" s="1"/>
  <c r="AW117" i="1"/>
  <c r="AS117" i="1"/>
  <c r="AT117" i="1" s="1"/>
  <c r="AQ117" i="1"/>
  <c r="AL117" i="1"/>
  <c r="AK117" i="1"/>
  <c r="AG117" i="1"/>
  <c r="AH117" i="1" s="1"/>
  <c r="AE117" i="1"/>
  <c r="Z117" i="1"/>
  <c r="X117" i="1"/>
  <c r="T117" i="1"/>
  <c r="R117" i="1"/>
  <c r="P117" i="1"/>
  <c r="M117" i="1"/>
  <c r="AS116" i="1"/>
  <c r="BV116" i="1"/>
  <c r="BW116" i="1"/>
  <c r="BX116" i="1" s="1"/>
  <c r="BZ116" i="1"/>
  <c r="CA116" i="1"/>
  <c r="CB116" i="1"/>
  <c r="CC116" i="1"/>
  <c r="CD116" i="1" s="1"/>
  <c r="CG116" i="1"/>
  <c r="CI116" i="1"/>
  <c r="AM116" i="1"/>
  <c r="AL116" i="1"/>
  <c r="AK116" i="1"/>
  <c r="AJ116" i="1"/>
  <c r="AG116" i="1"/>
  <c r="AF116" i="1"/>
  <c r="AE116" i="1"/>
  <c r="AD116" i="1"/>
  <c r="AA116" i="1"/>
  <c r="Z116" i="1"/>
  <c r="Y116" i="1"/>
  <c r="X116" i="1"/>
  <c r="U116" i="1"/>
  <c r="T116" i="1"/>
  <c r="S116" i="1"/>
  <c r="K116" i="1"/>
  <c r="AP116" i="1"/>
  <c r="R116" i="1"/>
  <c r="P116" i="1"/>
  <c r="N116" i="1"/>
  <c r="M116" i="1"/>
  <c r="AR116" i="1"/>
  <c r="AQ116" i="1"/>
  <c r="AV116" i="1"/>
  <c r="AW116" i="1"/>
  <c r="AX116" i="1"/>
  <c r="AY116" i="1"/>
  <c r="AZ116" i="1" s="1"/>
  <c r="BB116" i="1"/>
  <c r="BC116" i="1"/>
  <c r="BD116" i="1"/>
  <c r="BE116" i="1"/>
  <c r="BF116" i="1" s="1"/>
  <c r="BH116" i="1"/>
  <c r="BK116" i="1" s="1"/>
  <c r="BI116" i="1"/>
  <c r="BJ116" i="1"/>
  <c r="BN116" i="1"/>
  <c r="BO116" i="1"/>
  <c r="BP116" i="1"/>
  <c r="BQ116" i="1"/>
  <c r="BR116" i="1" s="1"/>
  <c r="BT116" i="1"/>
  <c r="BU116" i="1"/>
  <c r="AS115" i="1"/>
  <c r="AV115" i="1"/>
  <c r="AW115" i="1"/>
  <c r="AX115" i="1"/>
  <c r="AY115" i="1"/>
  <c r="AZ115" i="1" s="1"/>
  <c r="BB115" i="1"/>
  <c r="BC115" i="1"/>
  <c r="BD115" i="1"/>
  <c r="BE115" i="1"/>
  <c r="BF115" i="1" s="1"/>
  <c r="BH115" i="1"/>
  <c r="BK115" i="1" s="1"/>
  <c r="BI115" i="1"/>
  <c r="BJ115" i="1"/>
  <c r="BN115" i="1"/>
  <c r="BO115" i="1"/>
  <c r="BP115" i="1"/>
  <c r="BQ115" i="1"/>
  <c r="BR115" i="1" s="1"/>
  <c r="BT115" i="1"/>
  <c r="BU115" i="1"/>
  <c r="BV115" i="1"/>
  <c r="BW115" i="1"/>
  <c r="BX115" i="1" s="1"/>
  <c r="BZ115" i="1"/>
  <c r="CA115" i="1"/>
  <c r="CB115" i="1"/>
  <c r="CC115" i="1"/>
  <c r="CD115" i="1" s="1"/>
  <c r="CG115" i="1"/>
  <c r="CI115" i="1"/>
  <c r="AF115" i="1"/>
  <c r="K115" i="1"/>
  <c r="M115" i="1"/>
  <c r="N115" i="1"/>
  <c r="O115" i="1" s="1"/>
  <c r="P115" i="1"/>
  <c r="R115" i="1"/>
  <c r="S115" i="1"/>
  <c r="T115" i="1"/>
  <c r="U115" i="1"/>
  <c r="V115" i="1" s="1"/>
  <c r="X115" i="1"/>
  <c r="Y115" i="1"/>
  <c r="Z115" i="1"/>
  <c r="AA115" i="1"/>
  <c r="AB115" i="1" s="1"/>
  <c r="AD115" i="1"/>
  <c r="AE115" i="1"/>
  <c r="AG115" i="1"/>
  <c r="AH115" i="1" s="1"/>
  <c r="AJ115" i="1"/>
  <c r="AK115" i="1"/>
  <c r="AL115" i="1"/>
  <c r="AM115" i="1"/>
  <c r="AN115" i="1" s="1"/>
  <c r="AP115" i="1"/>
  <c r="AQ115" i="1"/>
  <c r="AR115" i="1"/>
  <c r="K114" i="1"/>
  <c r="M114" i="1"/>
  <c r="BH114" i="1"/>
  <c r="BK114" i="1" s="1"/>
  <c r="BE114" i="1"/>
  <c r="AD114" i="1"/>
  <c r="BD114" i="1"/>
  <c r="BC114" i="1"/>
  <c r="BB114" i="1"/>
  <c r="AY114" i="1"/>
  <c r="AX114" i="1"/>
  <c r="AA114" i="1"/>
  <c r="Z114" i="1"/>
  <c r="AV114" i="1"/>
  <c r="AS114" i="1"/>
  <c r="AR114" i="1"/>
  <c r="AQ114" i="1"/>
  <c r="AP114" i="1"/>
  <c r="AM114" i="1"/>
  <c r="AL114" i="1"/>
  <c r="AK114" i="1"/>
  <c r="AJ114" i="1"/>
  <c r="AG114" i="1"/>
  <c r="AF114" i="1"/>
  <c r="Y114" i="1"/>
  <c r="X114" i="1"/>
  <c r="N114" i="1"/>
  <c r="O114" i="1" s="1"/>
  <c r="U114" i="1"/>
  <c r="CG114" i="1"/>
  <c r="CC114" i="1"/>
  <c r="CB114" i="1"/>
  <c r="CA114" i="1"/>
  <c r="AE114" i="1"/>
  <c r="BZ114" i="1"/>
  <c r="BW114" i="1"/>
  <c r="BV114" i="1"/>
  <c r="BU114" i="1"/>
  <c r="BT114" i="1"/>
  <c r="BQ114" i="1"/>
  <c r="BP114" i="1"/>
  <c r="BO114" i="1"/>
  <c r="T114" i="1"/>
  <c r="BN114" i="1"/>
  <c r="BJ114" i="1"/>
  <c r="BI114" i="1"/>
  <c r="CI114" i="1"/>
  <c r="AW114" i="1"/>
  <c r="S114" i="1"/>
  <c r="R114" i="1"/>
  <c r="P114" i="1"/>
  <c r="AR113" i="1"/>
  <c r="AS113" i="1"/>
  <c r="AT113" i="1" s="1"/>
  <c r="AV113" i="1"/>
  <c r="AW113" i="1"/>
  <c r="AX113" i="1"/>
  <c r="AY113" i="1"/>
  <c r="AZ113" i="1" s="1"/>
  <c r="BB113" i="1"/>
  <c r="BC113" i="1"/>
  <c r="BD113" i="1"/>
  <c r="BE113" i="1"/>
  <c r="BF113" i="1" s="1"/>
  <c r="BH113" i="1"/>
  <c r="BK113" i="1" s="1"/>
  <c r="BI113" i="1"/>
  <c r="BN113" i="1"/>
  <c r="K113" i="1"/>
  <c r="BO113" i="1"/>
  <c r="BP113" i="1"/>
  <c r="BT113" i="1"/>
  <c r="BU113" i="1"/>
  <c r="BV113" i="1"/>
  <c r="BW113" i="1"/>
  <c r="BX113" i="1" s="1"/>
  <c r="BZ113" i="1"/>
  <c r="CA113" i="1"/>
  <c r="CB113" i="1"/>
  <c r="CC113" i="1"/>
  <c r="CD113" i="1" s="1"/>
  <c r="BQ113" i="1"/>
  <c r="BR113" i="1" s="1"/>
  <c r="CG113" i="1"/>
  <c r="CI113" i="1" s="1"/>
  <c r="CJ113" i="1" s="1"/>
  <c r="CN113" i="1" s="1"/>
  <c r="CQ113" i="1" s="1"/>
  <c r="BJ113" i="1"/>
  <c r="AQ113" i="1"/>
  <c r="AP113" i="1"/>
  <c r="AM113" i="1"/>
  <c r="AL113" i="1"/>
  <c r="AK113" i="1"/>
  <c r="AJ113" i="1"/>
  <c r="AG113" i="1"/>
  <c r="AF113" i="1"/>
  <c r="AE113" i="1"/>
  <c r="AD113" i="1"/>
  <c r="AA113" i="1"/>
  <c r="Z113" i="1"/>
  <c r="Y113" i="1"/>
  <c r="X113" i="1"/>
  <c r="U113" i="1"/>
  <c r="T113" i="1"/>
  <c r="S113" i="1"/>
  <c r="R113" i="1"/>
  <c r="P113" i="1"/>
  <c r="N113" i="1"/>
  <c r="M113" i="1"/>
  <c r="AV112" i="1"/>
  <c r="AS112" i="1"/>
  <c r="AR112" i="1"/>
  <c r="AQ112" i="1"/>
  <c r="AP112" i="1"/>
  <c r="AM112" i="1"/>
  <c r="AL112" i="1"/>
  <c r="AK112" i="1"/>
  <c r="AJ112" i="1"/>
  <c r="AG112" i="1"/>
  <c r="AF112" i="1"/>
  <c r="AE112" i="1"/>
  <c r="AD112" i="1"/>
  <c r="AA112" i="1"/>
  <c r="Z112" i="1"/>
  <c r="Y112" i="1"/>
  <c r="X112" i="1"/>
  <c r="U112" i="1"/>
  <c r="T112" i="1"/>
  <c r="S112" i="1"/>
  <c r="R112" i="1"/>
  <c r="P112" i="1"/>
  <c r="N112" i="1"/>
  <c r="M112" i="1"/>
  <c r="CA112" i="1"/>
  <c r="CB112" i="1"/>
  <c r="CC112" i="1"/>
  <c r="CD112" i="1" s="1"/>
  <c r="CG112" i="1"/>
  <c r="K112" i="1"/>
  <c r="AY112" i="1"/>
  <c r="BC112" i="1"/>
  <c r="BE112" i="1"/>
  <c r="BI112" i="1"/>
  <c r="BO112" i="1"/>
  <c r="BQ112" i="1"/>
  <c r="BT112" i="1"/>
  <c r="BW112" i="1"/>
  <c r="BZ112" i="1"/>
  <c r="CI112" i="1"/>
  <c r="BV112" i="1"/>
  <c r="BU112" i="1"/>
  <c r="BP112" i="1"/>
  <c r="BN112" i="1"/>
  <c r="BJ112" i="1"/>
  <c r="BH112" i="1"/>
  <c r="BK112" i="1" s="1"/>
  <c r="BL112" i="1" s="1"/>
  <c r="BD112" i="1"/>
  <c r="BB112" i="1"/>
  <c r="AX112" i="1"/>
  <c r="AW112" i="1"/>
  <c r="BJ111" i="1"/>
  <c r="BO111" i="1"/>
  <c r="BQ111" i="1"/>
  <c r="BV111" i="1"/>
  <c r="BI111" i="1"/>
  <c r="CG111" i="1"/>
  <c r="CI111" i="1" s="1"/>
  <c r="CJ111" i="1" s="1"/>
  <c r="CN111" i="1" s="1"/>
  <c r="CQ111" i="1" s="1"/>
  <c r="CC111" i="1"/>
  <c r="CB111" i="1"/>
  <c r="CA111" i="1"/>
  <c r="BZ111" i="1"/>
  <c r="BW111" i="1"/>
  <c r="BX111" i="1" s="1"/>
  <c r="BU111" i="1"/>
  <c r="BT111" i="1"/>
  <c r="BP111" i="1"/>
  <c r="BN111" i="1"/>
  <c r="BC111" i="1"/>
  <c r="AY111" i="1"/>
  <c r="AS111" i="1"/>
  <c r="AQ111" i="1"/>
  <c r="AM111" i="1"/>
  <c r="AK111" i="1"/>
  <c r="AG111" i="1"/>
  <c r="AE111" i="1"/>
  <c r="BH111" i="1"/>
  <c r="BK111" i="1" s="1"/>
  <c r="BL111" i="1" s="1"/>
  <c r="Z111" i="1"/>
  <c r="X111" i="1"/>
  <c r="T111" i="1"/>
  <c r="R111" i="1"/>
  <c r="P111" i="1"/>
  <c r="Y111" i="1"/>
  <c r="N111" i="1"/>
  <c r="AW111" i="1"/>
  <c r="K111" i="1"/>
  <c r="M111" i="1"/>
  <c r="S111" i="1"/>
  <c r="U111" i="1"/>
  <c r="V111" i="1" s="1"/>
  <c r="AA111" i="1"/>
  <c r="AB111" i="1" s="1"/>
  <c r="AD111" i="1"/>
  <c r="BD111" i="1"/>
  <c r="AF111" i="1"/>
  <c r="AJ111" i="1"/>
  <c r="AL111" i="1"/>
  <c r="AP111" i="1"/>
  <c r="AR111" i="1"/>
  <c r="AV111" i="1"/>
  <c r="AX111" i="1"/>
  <c r="BB111" i="1"/>
  <c r="BE111" i="1"/>
  <c r="BF111" i="1" s="1"/>
  <c r="T110" i="1"/>
  <c r="AE110" i="1"/>
  <c r="AF110" i="1"/>
  <c r="AG110" i="1"/>
  <c r="AH110" i="1" s="1"/>
  <c r="AJ110" i="1"/>
  <c r="AK110" i="1"/>
  <c r="AL110" i="1"/>
  <c r="AM110" i="1"/>
  <c r="AN110" i="1" s="1"/>
  <c r="AP110" i="1"/>
  <c r="AQ110" i="1"/>
  <c r="AR110" i="1"/>
  <c r="AD110" i="1"/>
  <c r="AS110" i="1"/>
  <c r="AT110" i="1" s="1"/>
  <c r="AV110" i="1"/>
  <c r="AW110" i="1"/>
  <c r="AX110" i="1"/>
  <c r="AY110" i="1"/>
  <c r="AZ110" i="1" s="1"/>
  <c r="K110" i="1"/>
  <c r="M110" i="1"/>
  <c r="N110" i="1"/>
  <c r="O110" i="1" s="1"/>
  <c r="P110" i="1"/>
  <c r="R110" i="1"/>
  <c r="S110" i="1"/>
  <c r="U110" i="1"/>
  <c r="V110" i="1" s="1"/>
  <c r="X110" i="1"/>
  <c r="Y110" i="1"/>
  <c r="Z110" i="1"/>
  <c r="AA110" i="1"/>
  <c r="AB110" i="1" s="1"/>
  <c r="BB110" i="1"/>
  <c r="BC110" i="1"/>
  <c r="BD110" i="1"/>
  <c r="BE110" i="1"/>
  <c r="BF110" i="1" s="1"/>
  <c r="BH110" i="1"/>
  <c r="BK110" i="1" s="1"/>
  <c r="BI110" i="1"/>
  <c r="BJ110" i="1"/>
  <c r="BN110" i="1"/>
  <c r="BO110" i="1"/>
  <c r="BQ110" i="1"/>
  <c r="BT110" i="1"/>
  <c r="BU110" i="1"/>
  <c r="BV110" i="1"/>
  <c r="BW110" i="1"/>
  <c r="BX110" i="1" s="1"/>
  <c r="BZ110" i="1"/>
  <c r="CA110" i="1"/>
  <c r="CB110" i="1"/>
  <c r="CC110" i="1"/>
  <c r="CD110" i="1" s="1"/>
  <c r="CG110" i="1"/>
  <c r="CI110" i="1"/>
  <c r="BP110" i="1"/>
  <c r="BI109" i="1"/>
  <c r="BJ109" i="1"/>
  <c r="BN109" i="1"/>
  <c r="BO109" i="1"/>
  <c r="BP109" i="1"/>
  <c r="BQ109" i="1"/>
  <c r="BR109" i="1" s="1"/>
  <c r="BT109" i="1"/>
  <c r="BU109" i="1"/>
  <c r="BV109" i="1"/>
  <c r="BW109" i="1"/>
  <c r="BX109" i="1" s="1"/>
  <c r="BZ109" i="1"/>
  <c r="CA109" i="1"/>
  <c r="CB109" i="1"/>
  <c r="CC109" i="1"/>
  <c r="CD109" i="1" s="1"/>
  <c r="CG109" i="1"/>
  <c r="CI109" i="1"/>
  <c r="BE109" i="1"/>
  <c r="K109" i="1"/>
  <c r="AS109" i="1"/>
  <c r="BH109" i="1"/>
  <c r="BK109" i="1" s="1"/>
  <c r="BL109" i="1" s="1"/>
  <c r="BD109" i="1"/>
  <c r="BC109" i="1"/>
  <c r="BB109" i="1"/>
  <c r="AY109" i="1"/>
  <c r="AX109" i="1"/>
  <c r="AW109" i="1"/>
  <c r="AV109" i="1"/>
  <c r="AR109" i="1"/>
  <c r="AQ109" i="1"/>
  <c r="AP109" i="1"/>
  <c r="AE109" i="1"/>
  <c r="AM109" i="1"/>
  <c r="AL109" i="1"/>
  <c r="AK109" i="1"/>
  <c r="AJ109" i="1"/>
  <c r="AG109" i="1"/>
  <c r="AF109" i="1"/>
  <c r="M109" i="1"/>
  <c r="N109" i="1"/>
  <c r="O109" i="1" s="1"/>
  <c r="P109" i="1"/>
  <c r="R109" i="1"/>
  <c r="S109" i="1"/>
  <c r="T109" i="1"/>
  <c r="U109" i="1"/>
  <c r="V109" i="1" s="1"/>
  <c r="X109" i="1"/>
  <c r="Y109" i="1"/>
  <c r="Z109" i="1"/>
  <c r="AA109" i="1"/>
  <c r="AB109" i="1" s="1"/>
  <c r="AD109" i="1"/>
  <c r="CI108" i="1"/>
  <c r="BW108" i="1"/>
  <c r="BP108" i="1"/>
  <c r="K108" i="1"/>
  <c r="M108" i="1"/>
  <c r="N108" i="1"/>
  <c r="O108" i="1" s="1"/>
  <c r="P108" i="1"/>
  <c r="R108" i="1"/>
  <c r="S108" i="1"/>
  <c r="T108" i="1"/>
  <c r="U108" i="1"/>
  <c r="V108" i="1" s="1"/>
  <c r="Y108" i="1"/>
  <c r="Z108" i="1"/>
  <c r="AA108" i="1"/>
  <c r="AB108" i="1" s="1"/>
  <c r="AD108" i="1"/>
  <c r="AE108" i="1"/>
  <c r="AF108" i="1"/>
  <c r="AS108" i="1"/>
  <c r="AR108" i="1"/>
  <c r="AQ108" i="1"/>
  <c r="AP108" i="1"/>
  <c r="AM108" i="1"/>
  <c r="AL108" i="1"/>
  <c r="CG108" i="1"/>
  <c r="CJ108" i="1" s="1"/>
  <c r="X108" i="1"/>
  <c r="BE108" i="1"/>
  <c r="BD108" i="1"/>
  <c r="CC108" i="1"/>
  <c r="CB108" i="1"/>
  <c r="CA108" i="1"/>
  <c r="BI108" i="1"/>
  <c r="BJ108" i="1"/>
  <c r="BN108" i="1"/>
  <c r="BO108" i="1"/>
  <c r="BQ108" i="1"/>
  <c r="BR108" i="1" s="1"/>
  <c r="BT108" i="1"/>
  <c r="BU108" i="1"/>
  <c r="BV108" i="1"/>
  <c r="BH108" i="1"/>
  <c r="BK108" i="1" s="1"/>
  <c r="BL108" i="1" s="1"/>
  <c r="BZ108" i="1"/>
  <c r="BC108" i="1"/>
  <c r="BB108" i="1"/>
  <c r="AY108" i="1"/>
  <c r="AX108" i="1"/>
  <c r="AW108" i="1"/>
  <c r="AV108" i="1"/>
  <c r="AJ108" i="1"/>
  <c r="AG108" i="1"/>
  <c r="AH108" i="1" s="1"/>
  <c r="AK108" i="1"/>
  <c r="M107" i="1"/>
  <c r="N107" i="1"/>
  <c r="O107" i="1" s="1"/>
  <c r="P107" i="1"/>
  <c r="R107" i="1"/>
  <c r="S107" i="1"/>
  <c r="T107" i="1"/>
  <c r="U107" i="1"/>
  <c r="V107" i="1" s="1"/>
  <c r="X107" i="1"/>
  <c r="Y107" i="1"/>
  <c r="Z107" i="1"/>
  <c r="AA107" i="1"/>
  <c r="AB107" i="1" s="1"/>
  <c r="AD107" i="1"/>
  <c r="AE107" i="1"/>
  <c r="AF107" i="1"/>
  <c r="AG107" i="1"/>
  <c r="AH107" i="1" s="1"/>
  <c r="AJ107" i="1"/>
  <c r="AK107" i="1"/>
  <c r="AL107" i="1"/>
  <c r="AM107" i="1"/>
  <c r="AN107" i="1" s="1"/>
  <c r="AP107" i="1"/>
  <c r="AQ107" i="1"/>
  <c r="AR107" i="1"/>
  <c r="AS107" i="1"/>
  <c r="AT107" i="1" s="1"/>
  <c r="AV107" i="1"/>
  <c r="AX107" i="1"/>
  <c r="AY107" i="1"/>
  <c r="AZ107" i="1" s="1"/>
  <c r="BB107" i="1"/>
  <c r="BC107" i="1"/>
  <c r="BD107" i="1"/>
  <c r="BE107" i="1"/>
  <c r="BF107" i="1" s="1"/>
  <c r="BH107" i="1"/>
  <c r="BK107" i="1" s="1"/>
  <c r="BI107" i="1"/>
  <c r="BJ107" i="1"/>
  <c r="BN107" i="1"/>
  <c r="BO107" i="1"/>
  <c r="BP107" i="1"/>
  <c r="BQ107" i="1"/>
  <c r="BR107" i="1" s="1"/>
  <c r="BT107" i="1"/>
  <c r="BU107" i="1"/>
  <c r="BV107" i="1"/>
  <c r="BW107" i="1"/>
  <c r="BX107" i="1" s="1"/>
  <c r="BZ107" i="1"/>
  <c r="CA107" i="1"/>
  <c r="CB107" i="1"/>
  <c r="CC107" i="1"/>
  <c r="CD107" i="1" s="1"/>
  <c r="CG107" i="1"/>
  <c r="CI107" i="1"/>
  <c r="K107" i="1"/>
  <c r="AW107" i="1"/>
  <c r="BZ106" i="1"/>
  <c r="AE106" i="1"/>
  <c r="AA106" i="1"/>
  <c r="Y106" i="1"/>
  <c r="U106" i="1"/>
  <c r="S106" i="1"/>
  <c r="M106" i="1"/>
  <c r="K106" i="1"/>
  <c r="BP106" i="1"/>
  <c r="AG106" i="1"/>
  <c r="BW106" i="1"/>
  <c r="BB106" i="1"/>
  <c r="CI106" i="1"/>
  <c r="CG106" i="1"/>
  <c r="CJ106" i="1" s="1"/>
  <c r="CC106" i="1"/>
  <c r="CB106" i="1"/>
  <c r="CA106" i="1"/>
  <c r="BV106" i="1"/>
  <c r="BU106" i="1"/>
  <c r="BT106" i="1"/>
  <c r="BQ106" i="1"/>
  <c r="BR106" i="1" s="1"/>
  <c r="AK106" i="1"/>
  <c r="N106" i="1"/>
  <c r="O106" i="1" s="1"/>
  <c r="P106" i="1"/>
  <c r="R106" i="1"/>
  <c r="T106" i="1"/>
  <c r="X106" i="1"/>
  <c r="Z106" i="1"/>
  <c r="AD106" i="1"/>
  <c r="AF106" i="1"/>
  <c r="AJ106" i="1"/>
  <c r="AL106" i="1"/>
  <c r="AM106" i="1"/>
  <c r="AN106" i="1" s="1"/>
  <c r="AP106" i="1"/>
  <c r="AQ106" i="1"/>
  <c r="AR106" i="1"/>
  <c r="AS106" i="1"/>
  <c r="AT106" i="1" s="1"/>
  <c r="AV106" i="1"/>
  <c r="AW106" i="1"/>
  <c r="AX106" i="1"/>
  <c r="AY106" i="1"/>
  <c r="AZ106" i="1" s="1"/>
  <c r="BC106" i="1"/>
  <c r="BD106" i="1"/>
  <c r="BE106" i="1"/>
  <c r="BF106" i="1" s="1"/>
  <c r="BH106" i="1"/>
  <c r="BK106" i="1" s="1"/>
  <c r="BI106" i="1"/>
  <c r="BJ106" i="1"/>
  <c r="BN106" i="1"/>
  <c r="BO106" i="1"/>
  <c r="BH105" i="1"/>
  <c r="BK105" i="1" s="1"/>
  <c r="BI105" i="1"/>
  <c r="BJ105" i="1"/>
  <c r="BN105" i="1"/>
  <c r="BO105" i="1"/>
  <c r="BP105" i="1"/>
  <c r="BQ105" i="1"/>
  <c r="BR105" i="1" s="1"/>
  <c r="BT105" i="1"/>
  <c r="BU105" i="1"/>
  <c r="BV105" i="1"/>
  <c r="BW105" i="1"/>
  <c r="BX105" i="1" s="1"/>
  <c r="AW105" i="1"/>
  <c r="BZ105" i="1"/>
  <c r="CA105" i="1"/>
  <c r="CB105" i="1"/>
  <c r="CC105" i="1"/>
  <c r="CD105" i="1" s="1"/>
  <c r="CG105" i="1"/>
  <c r="CI105" i="1"/>
  <c r="AR105" i="1"/>
  <c r="AP105" i="1"/>
  <c r="AJ105" i="1"/>
  <c r="AE105" i="1"/>
  <c r="AA105" i="1"/>
  <c r="Y105" i="1"/>
  <c r="U105" i="1"/>
  <c r="S105" i="1"/>
  <c r="AL105" i="1"/>
  <c r="K105" i="1"/>
  <c r="M105" i="1"/>
  <c r="P105" i="1"/>
  <c r="R105" i="1"/>
  <c r="T105" i="1"/>
  <c r="X105" i="1"/>
  <c r="AD105" i="1"/>
  <c r="AF105" i="1"/>
  <c r="AG105" i="1"/>
  <c r="AH105" i="1" s="1"/>
  <c r="Z105" i="1"/>
  <c r="AK105" i="1"/>
  <c r="AM105" i="1"/>
  <c r="AN105" i="1" s="1"/>
  <c r="AQ105" i="1"/>
  <c r="AS105" i="1"/>
  <c r="AT105" i="1" s="1"/>
  <c r="AV105" i="1"/>
  <c r="AX105" i="1"/>
  <c r="BB105" i="1"/>
  <c r="BC105" i="1"/>
  <c r="BE105" i="1"/>
  <c r="BD105" i="1"/>
  <c r="AY105" i="1"/>
  <c r="AZ105" i="1" s="1"/>
  <c r="N105" i="1"/>
  <c r="O105" i="1" s="1"/>
  <c r="P104" i="1"/>
  <c r="BT104" i="1"/>
  <c r="N104" i="1"/>
  <c r="AA104" i="1"/>
  <c r="K104" i="1"/>
  <c r="M104" i="1"/>
  <c r="S104" i="1"/>
  <c r="U104" i="1"/>
  <c r="Y104" i="1"/>
  <c r="AD104" i="1"/>
  <c r="CI104" i="1"/>
  <c r="CG104" i="1"/>
  <c r="CJ104" i="1" s="1"/>
  <c r="CC104" i="1"/>
  <c r="CB104" i="1"/>
  <c r="CA104" i="1"/>
  <c r="BZ104" i="1"/>
  <c r="BW104" i="1"/>
  <c r="BV104" i="1"/>
  <c r="BU104" i="1"/>
  <c r="BQ104" i="1"/>
  <c r="BP104" i="1"/>
  <c r="AF104" i="1"/>
  <c r="BO104" i="1"/>
  <c r="AJ104" i="1"/>
  <c r="AL104" i="1"/>
  <c r="AP104" i="1"/>
  <c r="AS104" i="1"/>
  <c r="AW104" i="1"/>
  <c r="AX104" i="1"/>
  <c r="BD104" i="1"/>
  <c r="BN104" i="1"/>
  <c r="BJ104" i="1"/>
  <c r="BI104" i="1"/>
  <c r="BH104" i="1"/>
  <c r="BK104" i="1" s="1"/>
  <c r="BL104" i="1" s="1"/>
  <c r="BE104" i="1"/>
  <c r="BF104" i="1" s="1"/>
  <c r="BC104" i="1"/>
  <c r="BB104" i="1"/>
  <c r="AY104" i="1"/>
  <c r="AZ104" i="1" s="1"/>
  <c r="AV104" i="1"/>
  <c r="AR104" i="1"/>
  <c r="AQ104" i="1"/>
  <c r="AM104" i="1"/>
  <c r="AN104" i="1" s="1"/>
  <c r="AK104" i="1"/>
  <c r="AG104" i="1"/>
  <c r="AH104" i="1" s="1"/>
  <c r="AE104" i="1"/>
  <c r="Z104" i="1"/>
  <c r="X104" i="1"/>
  <c r="T104" i="1"/>
  <c r="R104" i="1"/>
  <c r="BQ103" i="1"/>
  <c r="K103" i="1"/>
  <c r="CG103" i="1"/>
  <c r="CC103" i="1"/>
  <c r="CB103" i="1"/>
  <c r="CA103" i="1"/>
  <c r="BZ103" i="1"/>
  <c r="BW103" i="1"/>
  <c r="BV103" i="1"/>
  <c r="BU103" i="1"/>
  <c r="BT103" i="1"/>
  <c r="AX103" i="1"/>
  <c r="BP103" i="1"/>
  <c r="BO103" i="1"/>
  <c r="BN103" i="1"/>
  <c r="BJ103" i="1"/>
  <c r="BI103" i="1"/>
  <c r="BH103" i="1"/>
  <c r="BK103" i="1" s="1"/>
  <c r="BL103" i="1" s="1"/>
  <c r="BE103" i="1"/>
  <c r="BD103" i="1"/>
  <c r="BC103" i="1"/>
  <c r="BB103" i="1"/>
  <c r="AY103" i="1"/>
  <c r="AZ103" i="1" s="1"/>
  <c r="CI103" i="1"/>
  <c r="AW103" i="1"/>
  <c r="AV103" i="1"/>
  <c r="AS103" i="1"/>
  <c r="AR103" i="1"/>
  <c r="AQ103" i="1"/>
  <c r="AP103" i="1"/>
  <c r="AM103" i="1"/>
  <c r="M103" i="1"/>
  <c r="N103" i="1"/>
  <c r="O103" i="1" s="1"/>
  <c r="P103" i="1"/>
  <c r="R103" i="1"/>
  <c r="S103" i="1"/>
  <c r="T103" i="1"/>
  <c r="U103" i="1"/>
  <c r="V103" i="1" s="1"/>
  <c r="X103" i="1"/>
  <c r="Y103" i="1"/>
  <c r="Z103" i="1"/>
  <c r="AA103" i="1"/>
  <c r="AB103" i="1" s="1"/>
  <c r="AD103" i="1"/>
  <c r="AE103" i="1"/>
  <c r="AF103" i="1"/>
  <c r="AG103" i="1"/>
  <c r="AH103" i="1" s="1"/>
  <c r="AJ103" i="1"/>
  <c r="AK103" i="1"/>
  <c r="AL103" i="1"/>
  <c r="K102" i="1"/>
  <c r="M102" i="1"/>
  <c r="N102" i="1"/>
  <c r="O102" i="1" s="1"/>
  <c r="P102" i="1"/>
  <c r="R102" i="1"/>
  <c r="S102" i="1"/>
  <c r="T102" i="1"/>
  <c r="U102" i="1"/>
  <c r="V102" i="1" s="1"/>
  <c r="X102" i="1"/>
  <c r="Y102" i="1"/>
  <c r="Z102" i="1"/>
  <c r="AA102" i="1"/>
  <c r="AB102" i="1" s="1"/>
  <c r="AD102" i="1"/>
  <c r="AE102" i="1"/>
  <c r="AF102" i="1"/>
  <c r="AG102" i="1"/>
  <c r="AH102" i="1" s="1"/>
  <c r="AJ102" i="1"/>
  <c r="AK102" i="1"/>
  <c r="AL102" i="1"/>
  <c r="AM102" i="1"/>
  <c r="AN102" i="1" s="1"/>
  <c r="AP102" i="1"/>
  <c r="AQ102" i="1"/>
  <c r="AR102" i="1"/>
  <c r="AS102" i="1"/>
  <c r="AT102" i="1" s="1"/>
  <c r="AV102" i="1"/>
  <c r="AW102" i="1"/>
  <c r="AX102" i="1"/>
  <c r="AY102" i="1"/>
  <c r="AZ102" i="1" s="1"/>
  <c r="BB102" i="1"/>
  <c r="BC102" i="1"/>
  <c r="BD102" i="1"/>
  <c r="BH102" i="1"/>
  <c r="BK102" i="1" s="1"/>
  <c r="BI102" i="1"/>
  <c r="BJ102" i="1"/>
  <c r="BN102" i="1"/>
  <c r="BO102" i="1"/>
  <c r="BP102" i="1"/>
  <c r="BQ102" i="1"/>
  <c r="BR102" i="1" s="1"/>
  <c r="BT102" i="1"/>
  <c r="BU102" i="1"/>
  <c r="BV102" i="1"/>
  <c r="BW102" i="1"/>
  <c r="BX102" i="1" s="1"/>
  <c r="BZ102" i="1"/>
  <c r="CA102" i="1"/>
  <c r="CB102" i="1"/>
  <c r="CC102" i="1"/>
  <c r="CD102" i="1" s="1"/>
  <c r="CG102" i="1"/>
  <c r="CI102" i="1"/>
  <c r="BE102" i="1"/>
  <c r="BF102" i="1" s="1"/>
  <c r="K101" i="1"/>
  <c r="M101" i="1"/>
  <c r="N101" i="1"/>
  <c r="O101" i="1" s="1"/>
  <c r="P101" i="1"/>
  <c r="R101" i="1"/>
  <c r="S101" i="1"/>
  <c r="T101" i="1"/>
  <c r="U101" i="1"/>
  <c r="V101" i="1" s="1"/>
  <c r="X101" i="1"/>
  <c r="Y101" i="1"/>
  <c r="Z101" i="1"/>
  <c r="AA101" i="1"/>
  <c r="AB101" i="1" s="1"/>
  <c r="AE101" i="1"/>
  <c r="AF101" i="1"/>
  <c r="AG101" i="1"/>
  <c r="AH101" i="1" s="1"/>
  <c r="AJ101" i="1"/>
  <c r="AD101" i="1"/>
  <c r="AK101" i="1"/>
  <c r="AL101" i="1"/>
  <c r="AM101" i="1"/>
  <c r="AN101" i="1" s="1"/>
  <c r="AP101" i="1"/>
  <c r="AQ101" i="1"/>
  <c r="AR101" i="1"/>
  <c r="AS101" i="1"/>
  <c r="AT101" i="1" s="1"/>
  <c r="AV101" i="1"/>
  <c r="AW101" i="1"/>
  <c r="AX101" i="1"/>
  <c r="AY101" i="1"/>
  <c r="AZ101" i="1" s="1"/>
  <c r="BB101" i="1"/>
  <c r="BC101" i="1"/>
  <c r="BD101" i="1"/>
  <c r="BE101" i="1"/>
  <c r="BF101" i="1" s="1"/>
  <c r="BH101" i="1"/>
  <c r="BK101" i="1" s="1"/>
  <c r="BI101" i="1"/>
  <c r="BJ101" i="1"/>
  <c r="BN101" i="1"/>
  <c r="BO101" i="1"/>
  <c r="BP101" i="1"/>
  <c r="BQ101" i="1"/>
  <c r="BR101" i="1" s="1"/>
  <c r="BT101" i="1"/>
  <c r="BU101" i="1"/>
  <c r="BV101" i="1"/>
  <c r="BW101" i="1"/>
  <c r="BX101" i="1" s="1"/>
  <c r="BZ101" i="1"/>
  <c r="CA101" i="1"/>
  <c r="CB101" i="1"/>
  <c r="CC101" i="1"/>
  <c r="CD101" i="1" s="1"/>
  <c r="CG101" i="1"/>
  <c r="CI101" i="1"/>
  <c r="AQ100" i="1"/>
  <c r="BO100" i="1"/>
  <c r="BQ100" i="1"/>
  <c r="BU100" i="1"/>
  <c r="BW100" i="1"/>
  <c r="CA100" i="1"/>
  <c r="CB100" i="1"/>
  <c r="CG100" i="1"/>
  <c r="CI100" i="1"/>
  <c r="AR100" i="1"/>
  <c r="AW100" i="1"/>
  <c r="M100" i="1"/>
  <c r="BI100" i="1"/>
  <c r="S100" i="1"/>
  <c r="K100" i="1"/>
  <c r="BJ100" i="1"/>
  <c r="BN100" i="1"/>
  <c r="BP100" i="1"/>
  <c r="BT100" i="1"/>
  <c r="BV100" i="1"/>
  <c r="U100" i="1"/>
  <c r="CC100" i="1"/>
  <c r="CD100" i="1" s="1"/>
  <c r="BZ100" i="1"/>
  <c r="AY100" i="1"/>
  <c r="Y100" i="1"/>
  <c r="AA100" i="1"/>
  <c r="AE100" i="1"/>
  <c r="AG100" i="1"/>
  <c r="AK100" i="1"/>
  <c r="AL100" i="1"/>
  <c r="BB100" i="1"/>
  <c r="BD100" i="1"/>
  <c r="BH100" i="1"/>
  <c r="BK100" i="1" s="1"/>
  <c r="BL100" i="1" s="1"/>
  <c r="Z100" i="1"/>
  <c r="N100" i="1"/>
  <c r="O100" i="1" s="1"/>
  <c r="P100" i="1"/>
  <c r="R100" i="1"/>
  <c r="T100" i="1"/>
  <c r="X100" i="1"/>
  <c r="AD100" i="1"/>
  <c r="AF100" i="1"/>
  <c r="AJ100" i="1"/>
  <c r="AM100" i="1"/>
  <c r="AN100" i="1" s="1"/>
  <c r="AP100" i="1"/>
  <c r="AS100" i="1"/>
  <c r="AT100" i="1" s="1"/>
  <c r="AV100" i="1"/>
  <c r="AX100" i="1"/>
  <c r="BC100" i="1"/>
  <c r="BE100" i="1"/>
  <c r="BF100" i="1" s="1"/>
  <c r="AX99" i="1"/>
  <c r="AV99" i="1"/>
  <c r="AR99" i="1"/>
  <c r="K99" i="1"/>
  <c r="M99" i="1"/>
  <c r="S99" i="1"/>
  <c r="U99" i="1"/>
  <c r="Y99" i="1"/>
  <c r="AA99" i="1"/>
  <c r="AE99" i="1"/>
  <c r="AG99" i="1"/>
  <c r="AK99" i="1"/>
  <c r="AM99" i="1"/>
  <c r="AQ99" i="1"/>
  <c r="AS99" i="1"/>
  <c r="AT99" i="1" s="1"/>
  <c r="AW99" i="1"/>
  <c r="AY99" i="1"/>
  <c r="AZ99" i="1" s="1"/>
  <c r="BC99" i="1"/>
  <c r="BE99" i="1"/>
  <c r="BJ99" i="1"/>
  <c r="BN99" i="1"/>
  <c r="BP99" i="1"/>
  <c r="BT99" i="1"/>
  <c r="BV99" i="1"/>
  <c r="AP99" i="1"/>
  <c r="BZ99" i="1"/>
  <c r="CA99" i="1"/>
  <c r="CB99" i="1"/>
  <c r="CC99" i="1"/>
  <c r="CD99" i="1" s="1"/>
  <c r="CG99" i="1"/>
  <c r="CI99" i="1"/>
  <c r="AJ99" i="1"/>
  <c r="AF99" i="1"/>
  <c r="AD99" i="1"/>
  <c r="Z99" i="1"/>
  <c r="X99" i="1"/>
  <c r="BW99" i="1"/>
  <c r="BX99" i="1" s="1"/>
  <c r="N99" i="1"/>
  <c r="O99" i="1" s="1"/>
  <c r="P99" i="1"/>
  <c r="R99" i="1"/>
  <c r="T99" i="1"/>
  <c r="BU99" i="1"/>
  <c r="BQ99" i="1"/>
  <c r="BR99" i="1" s="1"/>
  <c r="BO99" i="1"/>
  <c r="BI99" i="1"/>
  <c r="BH99" i="1"/>
  <c r="BK99" i="1" s="1"/>
  <c r="BL99" i="1" s="1"/>
  <c r="BD99" i="1"/>
  <c r="AL99" i="1"/>
  <c r="BB99" i="1"/>
  <c r="CI98" i="1"/>
  <c r="CA98" i="1"/>
  <c r="K98" i="1"/>
  <c r="M98" i="1"/>
  <c r="N98" i="1"/>
  <c r="O98" i="1" s="1"/>
  <c r="P98" i="1"/>
  <c r="R98" i="1"/>
  <c r="S98" i="1"/>
  <c r="T98" i="1"/>
  <c r="U98" i="1"/>
  <c r="V98" i="1" s="1"/>
  <c r="X98" i="1"/>
  <c r="Y98" i="1"/>
  <c r="Z98" i="1"/>
  <c r="AA98" i="1"/>
  <c r="AB98" i="1" s="1"/>
  <c r="AD98" i="1"/>
  <c r="AE98" i="1"/>
  <c r="AF98" i="1"/>
  <c r="AG98" i="1"/>
  <c r="AH98" i="1" s="1"/>
  <c r="AJ98" i="1"/>
  <c r="AK98" i="1"/>
  <c r="AL98" i="1"/>
  <c r="AM98" i="1"/>
  <c r="AN98" i="1" s="1"/>
  <c r="AP98" i="1"/>
  <c r="AQ98" i="1"/>
  <c r="AR98" i="1"/>
  <c r="AS98" i="1"/>
  <c r="AT98" i="1" s="1"/>
  <c r="AV98" i="1"/>
  <c r="AW98" i="1"/>
  <c r="AX98" i="1"/>
  <c r="AY98" i="1"/>
  <c r="AZ98" i="1" s="1"/>
  <c r="BB98" i="1"/>
  <c r="BC98" i="1"/>
  <c r="BD98" i="1"/>
  <c r="BE98" i="1"/>
  <c r="BF98" i="1" s="1"/>
  <c r="BH98" i="1"/>
  <c r="BK98" i="1" s="1"/>
  <c r="BI98" i="1"/>
  <c r="BJ98" i="1"/>
  <c r="BN98" i="1"/>
  <c r="BO98" i="1"/>
  <c r="BP98" i="1"/>
  <c r="BQ98" i="1"/>
  <c r="BR98" i="1" s="1"/>
  <c r="BT98" i="1"/>
  <c r="BU98" i="1"/>
  <c r="BV98" i="1"/>
  <c r="BW98" i="1"/>
  <c r="BX98" i="1" s="1"/>
  <c r="BZ98" i="1"/>
  <c r="CB98" i="1"/>
  <c r="CC98" i="1"/>
  <c r="CD98" i="1" s="1"/>
  <c r="CG98" i="1"/>
  <c r="CJ98" i="1" s="1"/>
  <c r="CI97" i="1"/>
  <c r="BB97" i="1"/>
  <c r="BC97" i="1"/>
  <c r="BD97" i="1"/>
  <c r="BE97" i="1"/>
  <c r="BF97" i="1" s="1"/>
  <c r="BH97" i="1"/>
  <c r="BK97" i="1" s="1"/>
  <c r="BI97" i="1"/>
  <c r="BJ97" i="1"/>
  <c r="BN97" i="1"/>
  <c r="Z97" i="1"/>
  <c r="Y97" i="1"/>
  <c r="X97" i="1"/>
  <c r="U97" i="1"/>
  <c r="T97" i="1"/>
  <c r="BO97" i="1"/>
  <c r="R97" i="1"/>
  <c r="BP97" i="1"/>
  <c r="BQ97" i="1"/>
  <c r="BR97" i="1" s="1"/>
  <c r="BT97" i="1"/>
  <c r="BU97" i="1"/>
  <c r="BV97" i="1"/>
  <c r="S97" i="1"/>
  <c r="N97" i="1"/>
  <c r="CG97" i="1"/>
  <c r="CJ97" i="1" s="1"/>
  <c r="P97" i="1"/>
  <c r="M97" i="1"/>
  <c r="K97" i="1"/>
  <c r="CA97" i="1"/>
  <c r="BZ97" i="1"/>
  <c r="BW97" i="1"/>
  <c r="BX97" i="1" s="1"/>
  <c r="AY97" i="1"/>
  <c r="AA97" i="1"/>
  <c r="AB97" i="1" s="1"/>
  <c r="AD97" i="1"/>
  <c r="AE97" i="1"/>
  <c r="AF97" i="1"/>
  <c r="CB97" i="1"/>
  <c r="AG97" i="1"/>
  <c r="AH97" i="1" s="1"/>
  <c r="AJ97" i="1"/>
  <c r="AK97" i="1"/>
  <c r="AL97" i="1"/>
  <c r="AM97" i="1"/>
  <c r="AN97" i="1" s="1"/>
  <c r="AP97" i="1"/>
  <c r="AQ97" i="1"/>
  <c r="AR97" i="1"/>
  <c r="AS97" i="1"/>
  <c r="AT97" i="1" s="1"/>
  <c r="AV97" i="1"/>
  <c r="AW97" i="1"/>
  <c r="AX97" i="1"/>
  <c r="CC97" i="1"/>
  <c r="CD97" i="1" s="1"/>
  <c r="BB96" i="1"/>
  <c r="BC96" i="1"/>
  <c r="BD96" i="1"/>
  <c r="BE96" i="1"/>
  <c r="BF96" i="1" s="1"/>
  <c r="BH96" i="1"/>
  <c r="BK96" i="1" s="1"/>
  <c r="BI96" i="1"/>
  <c r="BJ96" i="1"/>
  <c r="BN96" i="1"/>
  <c r="BO96" i="1"/>
  <c r="BP96" i="1"/>
  <c r="BQ96" i="1"/>
  <c r="BR96" i="1" s="1"/>
  <c r="BT96" i="1"/>
  <c r="BU96" i="1"/>
  <c r="BV96" i="1"/>
  <c r="BW96" i="1"/>
  <c r="BX96" i="1" s="1"/>
  <c r="BZ96" i="1"/>
  <c r="CA96" i="1"/>
  <c r="CB96" i="1"/>
  <c r="CC96" i="1"/>
  <c r="CD96" i="1" s="1"/>
  <c r="CG96" i="1"/>
  <c r="CI96" i="1"/>
  <c r="AW96" i="1"/>
  <c r="AR96" i="1"/>
  <c r="AQ96" i="1"/>
  <c r="AF96" i="1"/>
  <c r="AV96" i="1"/>
  <c r="AS96" i="1"/>
  <c r="AT96" i="1" s="1"/>
  <c r="AE96" i="1"/>
  <c r="AD96" i="1"/>
  <c r="AA96" i="1"/>
  <c r="Z96" i="1"/>
  <c r="Y96" i="1"/>
  <c r="X96" i="1"/>
  <c r="U96" i="1"/>
  <c r="K96" i="1"/>
  <c r="M96" i="1"/>
  <c r="N96" i="1"/>
  <c r="O96" i="1" s="1"/>
  <c r="P96" i="1"/>
  <c r="R96" i="1"/>
  <c r="S96" i="1"/>
  <c r="T96" i="1"/>
  <c r="AX96" i="1"/>
  <c r="AY96" i="1"/>
  <c r="AZ96" i="1" s="1"/>
  <c r="AP96" i="1"/>
  <c r="AM96" i="1"/>
  <c r="AL96" i="1"/>
  <c r="AK96" i="1"/>
  <c r="AJ96" i="1"/>
  <c r="AG96" i="1"/>
  <c r="AH96" i="1" s="1"/>
  <c r="R95" i="1"/>
  <c r="BV95" i="1"/>
  <c r="AF95" i="1"/>
  <c r="AW95" i="1"/>
  <c r="CI95" i="1"/>
  <c r="CG95" i="1"/>
  <c r="CJ95" i="1" s="1"/>
  <c r="CC95" i="1"/>
  <c r="CB95" i="1"/>
  <c r="CA95" i="1"/>
  <c r="S95" i="1"/>
  <c r="T95" i="1"/>
  <c r="U95" i="1"/>
  <c r="V95" i="1" s="1"/>
  <c r="X95" i="1"/>
  <c r="Y95" i="1"/>
  <c r="Z95" i="1"/>
  <c r="AA95" i="1"/>
  <c r="AB95" i="1" s="1"/>
  <c r="AD95" i="1"/>
  <c r="AE95" i="1"/>
  <c r="K95" i="1"/>
  <c r="AG95" i="1"/>
  <c r="AH95" i="1" s="1"/>
  <c r="AJ95" i="1"/>
  <c r="AK95" i="1"/>
  <c r="AL95" i="1"/>
  <c r="AM95" i="1"/>
  <c r="AN95" i="1" s="1"/>
  <c r="AP95" i="1"/>
  <c r="AX95" i="1"/>
  <c r="AY95" i="1"/>
  <c r="AZ95" i="1" s="1"/>
  <c r="BB95" i="1"/>
  <c r="BC95" i="1"/>
  <c r="BD95" i="1"/>
  <c r="AQ95" i="1"/>
  <c r="BH95" i="1"/>
  <c r="BK95" i="1" s="1"/>
  <c r="BI95" i="1"/>
  <c r="BJ95" i="1"/>
  <c r="BN95" i="1"/>
  <c r="BO95" i="1"/>
  <c r="BP95" i="1"/>
  <c r="BQ95" i="1"/>
  <c r="BR95" i="1" s="1"/>
  <c r="BT95" i="1"/>
  <c r="BU95" i="1"/>
  <c r="BW95" i="1"/>
  <c r="BX95" i="1" s="1"/>
  <c r="BZ95" i="1"/>
  <c r="AR95" i="1"/>
  <c r="AS95" i="1"/>
  <c r="AT95" i="1" s="1"/>
  <c r="AV95" i="1"/>
  <c r="M95" i="1"/>
  <c r="N95" i="1"/>
  <c r="O95" i="1" s="1"/>
  <c r="P95" i="1"/>
  <c r="BE95" i="1"/>
  <c r="BF95" i="1" s="1"/>
  <c r="AY94" i="1"/>
  <c r="BC94" i="1"/>
  <c r="BD94" i="1"/>
  <c r="BE94" i="1"/>
  <c r="BF94" i="1" s="1"/>
  <c r="BH94" i="1"/>
  <c r="BK94" i="1" s="1"/>
  <c r="BI94" i="1"/>
  <c r="BJ94" i="1"/>
  <c r="BN94" i="1"/>
  <c r="BO94" i="1"/>
  <c r="BP94" i="1"/>
  <c r="BQ94" i="1"/>
  <c r="BR94" i="1" s="1"/>
  <c r="BT94" i="1"/>
  <c r="BU94" i="1"/>
  <c r="BV94" i="1"/>
  <c r="BW94" i="1"/>
  <c r="BX94" i="1" s="1"/>
  <c r="BZ94" i="1"/>
  <c r="CA94" i="1"/>
  <c r="CB94" i="1"/>
  <c r="CC94" i="1"/>
  <c r="CD94" i="1" s="1"/>
  <c r="CG94" i="1"/>
  <c r="CI94" i="1"/>
  <c r="BB94" i="1"/>
  <c r="N94" i="1"/>
  <c r="K94" i="1"/>
  <c r="AR94" i="1"/>
  <c r="M94" i="1"/>
  <c r="P94" i="1"/>
  <c r="R94" i="1"/>
  <c r="S94" i="1"/>
  <c r="T94" i="1"/>
  <c r="U94" i="1"/>
  <c r="V94" i="1" s="1"/>
  <c r="X94" i="1"/>
  <c r="Y94" i="1"/>
  <c r="Z94" i="1"/>
  <c r="AA94" i="1"/>
  <c r="AB94" i="1" s="1"/>
  <c r="AD94" i="1"/>
  <c r="AE94" i="1"/>
  <c r="AF94" i="1"/>
  <c r="AG94" i="1"/>
  <c r="AH94" i="1" s="1"/>
  <c r="AJ94" i="1"/>
  <c r="AK94" i="1"/>
  <c r="AL94" i="1"/>
  <c r="AM94" i="1"/>
  <c r="AN94" i="1" s="1"/>
  <c r="AP94" i="1"/>
  <c r="AQ94" i="1"/>
  <c r="AS94" i="1"/>
  <c r="AT94" i="1" s="1"/>
  <c r="AV94" i="1"/>
  <c r="AW94" i="1"/>
  <c r="AX94" i="1"/>
  <c r="AK93" i="1"/>
  <c r="AM93" i="1"/>
  <c r="K93" i="1"/>
  <c r="N93" i="1"/>
  <c r="U93" i="1"/>
  <c r="Y93" i="1"/>
  <c r="AA93" i="1"/>
  <c r="AD93" i="1"/>
  <c r="AF93" i="1"/>
  <c r="AG93" i="1"/>
  <c r="AH93" i="1" s="1"/>
  <c r="AJ93" i="1"/>
  <c r="AL93" i="1"/>
  <c r="AS93" i="1"/>
  <c r="AV93" i="1"/>
  <c r="AX93" i="1"/>
  <c r="BB93" i="1"/>
  <c r="T93" i="1"/>
  <c r="BD93" i="1"/>
  <c r="BE93" i="1"/>
  <c r="BF93" i="1" s="1"/>
  <c r="BH93" i="1"/>
  <c r="BK93" i="1" s="1"/>
  <c r="BI93" i="1"/>
  <c r="BP93" i="1"/>
  <c r="M93" i="1"/>
  <c r="P93" i="1"/>
  <c r="R93" i="1"/>
  <c r="S93" i="1"/>
  <c r="BZ93" i="1"/>
  <c r="BW93" i="1"/>
  <c r="BU93" i="1"/>
  <c r="BQ93" i="1"/>
  <c r="BR93" i="1" s="1"/>
  <c r="BO93" i="1"/>
  <c r="BN93" i="1"/>
  <c r="BJ93" i="1"/>
  <c r="BC93" i="1"/>
  <c r="AY93" i="1"/>
  <c r="AZ93" i="1" s="1"/>
  <c r="BT93" i="1"/>
  <c r="AW93" i="1"/>
  <c r="CA93" i="1"/>
  <c r="CB93" i="1"/>
  <c r="CC93" i="1"/>
  <c r="CD93" i="1" s="1"/>
  <c r="AR93" i="1"/>
  <c r="CG93" i="1"/>
  <c r="CI93" i="1"/>
  <c r="AQ93" i="1"/>
  <c r="BV93" i="1"/>
  <c r="AP93" i="1"/>
  <c r="AE93" i="1"/>
  <c r="Z93" i="1"/>
  <c r="X93" i="1"/>
  <c r="T92" i="1"/>
  <c r="U92" i="1"/>
  <c r="V92" i="1" s="1"/>
  <c r="Y92" i="1"/>
  <c r="Z92" i="1"/>
  <c r="AA92" i="1"/>
  <c r="AB92" i="1" s="1"/>
  <c r="AD92" i="1"/>
  <c r="AE92" i="1"/>
  <c r="AF92" i="1"/>
  <c r="AG92" i="1"/>
  <c r="AH92" i="1" s="1"/>
  <c r="K92" i="1"/>
  <c r="X92" i="1"/>
  <c r="N92" i="1"/>
  <c r="AJ92" i="1"/>
  <c r="AK92" i="1"/>
  <c r="AM92" i="1"/>
  <c r="AP92" i="1"/>
  <c r="AQ92" i="1"/>
  <c r="AR92" i="1"/>
  <c r="AS92" i="1"/>
  <c r="AT92" i="1" s="1"/>
  <c r="AV92" i="1"/>
  <c r="AW92" i="1"/>
  <c r="AX92" i="1"/>
  <c r="AY92" i="1"/>
  <c r="AZ92" i="1" s="1"/>
  <c r="BB92" i="1"/>
  <c r="AL92" i="1"/>
  <c r="BD92" i="1"/>
  <c r="BE92" i="1"/>
  <c r="BF92" i="1" s="1"/>
  <c r="BH92" i="1"/>
  <c r="BK92" i="1" s="1"/>
  <c r="BI92" i="1"/>
  <c r="BJ92" i="1"/>
  <c r="BN92" i="1"/>
  <c r="BO92" i="1"/>
  <c r="BP92" i="1"/>
  <c r="BQ92" i="1"/>
  <c r="BR92" i="1" s="1"/>
  <c r="BT92" i="1"/>
  <c r="BU92" i="1"/>
  <c r="BV92" i="1"/>
  <c r="BW92" i="1"/>
  <c r="BX92" i="1" s="1"/>
  <c r="BZ92" i="1"/>
  <c r="CA92" i="1"/>
  <c r="CB92" i="1"/>
  <c r="CC92" i="1"/>
  <c r="CD92" i="1" s="1"/>
  <c r="CG92" i="1"/>
  <c r="CI92" i="1"/>
  <c r="BC92" i="1"/>
  <c r="P92" i="1"/>
  <c r="R92" i="1"/>
  <c r="S92" i="1"/>
  <c r="M92" i="1"/>
  <c r="AJ91" i="1"/>
  <c r="AK91" i="1"/>
  <c r="BU91" i="1"/>
  <c r="CI91" i="1"/>
  <c r="AG91" i="1"/>
  <c r="AF91" i="1"/>
  <c r="AE91" i="1"/>
  <c r="AD91" i="1"/>
  <c r="AA91" i="1"/>
  <c r="Z91" i="1"/>
  <c r="Y91" i="1"/>
  <c r="X91" i="1"/>
  <c r="U91" i="1"/>
  <c r="T91" i="1"/>
  <c r="S91" i="1"/>
  <c r="R91" i="1"/>
  <c r="P91" i="1"/>
  <c r="N91" i="1"/>
  <c r="M91" i="1"/>
  <c r="AL91" i="1"/>
  <c r="BT91" i="1"/>
  <c r="AQ91" i="1"/>
  <c r="CG91" i="1"/>
  <c r="CJ91" i="1" s="1"/>
  <c r="CC91" i="1"/>
  <c r="AP91" i="1"/>
  <c r="CB91" i="1"/>
  <c r="CA91" i="1"/>
  <c r="BZ91" i="1"/>
  <c r="BW91" i="1"/>
  <c r="BV91" i="1"/>
  <c r="AM91" i="1"/>
  <c r="AN91" i="1" s="1"/>
  <c r="K91" i="1"/>
  <c r="BQ91" i="1"/>
  <c r="BP91" i="1"/>
  <c r="BO91" i="1"/>
  <c r="BN91" i="1"/>
  <c r="BJ91" i="1"/>
  <c r="BI91" i="1"/>
  <c r="BH91" i="1"/>
  <c r="BK91" i="1" s="1"/>
  <c r="BL91" i="1" s="1"/>
  <c r="BE91" i="1"/>
  <c r="BD91" i="1"/>
  <c r="BC91" i="1"/>
  <c r="BB91" i="1"/>
  <c r="AY91" i="1"/>
  <c r="AX91" i="1"/>
  <c r="AW91" i="1"/>
  <c r="AV91" i="1"/>
  <c r="AS91" i="1"/>
  <c r="AR91" i="1"/>
  <c r="CG90" i="1"/>
  <c r="CI90" i="1"/>
  <c r="BD90" i="1"/>
  <c r="BC90" i="1"/>
  <c r="BB90" i="1"/>
  <c r="AY90" i="1"/>
  <c r="AX90" i="1"/>
  <c r="AW90" i="1"/>
  <c r="AV90" i="1"/>
  <c r="AS90" i="1"/>
  <c r="AR90" i="1"/>
  <c r="AQ90" i="1"/>
  <c r="AP90" i="1"/>
  <c r="AM90" i="1"/>
  <c r="AK90" i="1"/>
  <c r="AJ90" i="1"/>
  <c r="AG90" i="1"/>
  <c r="AF90" i="1"/>
  <c r="AE90" i="1"/>
  <c r="AD90" i="1"/>
  <c r="AA90" i="1"/>
  <c r="Z90" i="1"/>
  <c r="Y90" i="1"/>
  <c r="X90" i="1"/>
  <c r="U90" i="1"/>
  <c r="T90" i="1"/>
  <c r="S90" i="1"/>
  <c r="R90" i="1"/>
  <c r="P90" i="1"/>
  <c r="N90" i="1"/>
  <c r="M90" i="1"/>
  <c r="K90" i="1"/>
  <c r="AL90" i="1"/>
  <c r="CC90" i="1"/>
  <c r="CB90" i="1"/>
  <c r="CA90" i="1"/>
  <c r="BZ90" i="1"/>
  <c r="BW90" i="1"/>
  <c r="BV90" i="1"/>
  <c r="BU90" i="1"/>
  <c r="BT90" i="1"/>
  <c r="BQ90" i="1"/>
  <c r="BP90" i="1"/>
  <c r="BO90" i="1"/>
  <c r="BN90" i="1"/>
  <c r="BJ90" i="1"/>
  <c r="BI90" i="1"/>
  <c r="BH90" i="1"/>
  <c r="BK90" i="1" s="1"/>
  <c r="BL90" i="1" s="1"/>
  <c r="BE90" i="1"/>
  <c r="BF90" i="1" s="1"/>
  <c r="AR89" i="1"/>
  <c r="AK89" i="1"/>
  <c r="AL89" i="1"/>
  <c r="AM89" i="1"/>
  <c r="AN89" i="1" s="1"/>
  <c r="AP89" i="1"/>
  <c r="AQ89" i="1"/>
  <c r="BB89" i="1"/>
  <c r="AS89" i="1"/>
  <c r="AT89" i="1" s="1"/>
  <c r="AV89" i="1"/>
  <c r="AW89" i="1"/>
  <c r="AX89" i="1"/>
  <c r="AY89" i="1"/>
  <c r="AZ89" i="1" s="1"/>
  <c r="BD89" i="1"/>
  <c r="BE89" i="1"/>
  <c r="BF89" i="1" s="1"/>
  <c r="BH89" i="1"/>
  <c r="BK89" i="1" s="1"/>
  <c r="BI89" i="1"/>
  <c r="BJ89" i="1"/>
  <c r="BN89" i="1"/>
  <c r="BO89" i="1"/>
  <c r="BP89" i="1"/>
  <c r="BQ89" i="1"/>
  <c r="BR89" i="1" s="1"/>
  <c r="BT89" i="1"/>
  <c r="BU89" i="1"/>
  <c r="BV89" i="1"/>
  <c r="BW89" i="1"/>
  <c r="BX89" i="1" s="1"/>
  <c r="BZ89" i="1"/>
  <c r="BC89" i="1"/>
  <c r="CI89" i="1"/>
  <c r="CG89" i="1"/>
  <c r="CJ89" i="1" s="1"/>
  <c r="CC89" i="1"/>
  <c r="CA89" i="1"/>
  <c r="CB89" i="1"/>
  <c r="K89" i="1"/>
  <c r="M89" i="1"/>
  <c r="N89" i="1"/>
  <c r="O89" i="1" s="1"/>
  <c r="P89" i="1"/>
  <c r="R89" i="1"/>
  <c r="S89" i="1"/>
  <c r="T89" i="1"/>
  <c r="U89" i="1"/>
  <c r="V89" i="1" s="1"/>
  <c r="X89" i="1"/>
  <c r="Y89" i="1"/>
  <c r="Z89" i="1"/>
  <c r="AA89" i="1"/>
  <c r="AB89" i="1" s="1"/>
  <c r="AD89" i="1"/>
  <c r="AE89" i="1"/>
  <c r="AF89" i="1"/>
  <c r="AG89" i="1"/>
  <c r="AH89" i="1" s="1"/>
  <c r="AJ89" i="1"/>
  <c r="U88" i="1"/>
  <c r="R88" i="1"/>
  <c r="P88" i="1"/>
  <c r="BC88" i="1"/>
  <c r="BB88" i="1"/>
  <c r="AY88" i="1"/>
  <c r="AX88" i="1"/>
  <c r="AW88" i="1"/>
  <c r="AV88" i="1"/>
  <c r="AD88" i="1"/>
  <c r="AS88" i="1"/>
  <c r="AR88" i="1"/>
  <c r="AQ88" i="1"/>
  <c r="AP88" i="1"/>
  <c r="AM88" i="1"/>
  <c r="AL88" i="1"/>
  <c r="AK88" i="1"/>
  <c r="AJ88" i="1"/>
  <c r="AG88" i="1"/>
  <c r="AF88" i="1"/>
  <c r="AE88" i="1"/>
  <c r="Z88" i="1"/>
  <c r="Y88" i="1"/>
  <c r="X88" i="1"/>
  <c r="T88" i="1"/>
  <c r="S88" i="1"/>
  <c r="N88" i="1"/>
  <c r="M88" i="1"/>
  <c r="K88" i="1"/>
  <c r="AA88" i="1"/>
  <c r="AB88" i="1" s="1"/>
  <c r="CI88" i="1"/>
  <c r="CG88" i="1"/>
  <c r="CJ88" i="1" s="1"/>
  <c r="CC88" i="1"/>
  <c r="CB88" i="1"/>
  <c r="CA88" i="1"/>
  <c r="BZ88" i="1"/>
  <c r="BW88" i="1"/>
  <c r="BV88" i="1"/>
  <c r="BU88" i="1"/>
  <c r="BT88" i="1"/>
  <c r="BQ88" i="1"/>
  <c r="BP88" i="1"/>
  <c r="BO88" i="1"/>
  <c r="BN88" i="1"/>
  <c r="BJ88" i="1"/>
  <c r="BI88" i="1"/>
  <c r="BH88" i="1"/>
  <c r="BK88" i="1" s="1"/>
  <c r="BL88" i="1" s="1"/>
  <c r="BE88" i="1"/>
  <c r="BD88" i="1"/>
  <c r="AQ87" i="1"/>
  <c r="AS87" i="1"/>
  <c r="AV87" i="1"/>
  <c r="AW87" i="1"/>
  <c r="AY87" i="1"/>
  <c r="BN87" i="1"/>
  <c r="BJ87" i="1"/>
  <c r="BI87" i="1"/>
  <c r="BH87" i="1"/>
  <c r="BK87" i="1" s="1"/>
  <c r="BL87" i="1" s="1"/>
  <c r="BE87" i="1"/>
  <c r="BD87" i="1"/>
  <c r="BC87" i="1"/>
  <c r="BB87" i="1"/>
  <c r="K87" i="1"/>
  <c r="M87" i="1"/>
  <c r="S87" i="1"/>
  <c r="Z87" i="1"/>
  <c r="AD87" i="1"/>
  <c r="AF87" i="1"/>
  <c r="AJ87" i="1"/>
  <c r="AL87" i="1"/>
  <c r="AR87" i="1"/>
  <c r="AX87" i="1"/>
  <c r="AA87" i="1"/>
  <c r="AB87" i="1" s="1"/>
  <c r="Y87" i="1"/>
  <c r="X87" i="1"/>
  <c r="U87" i="1"/>
  <c r="T87" i="1"/>
  <c r="R87" i="1"/>
  <c r="CI87" i="1"/>
  <c r="P87" i="1"/>
  <c r="N87" i="1"/>
  <c r="O87" i="1" s="1"/>
  <c r="AM87" i="1"/>
  <c r="AN87" i="1" s="1"/>
  <c r="BO87" i="1"/>
  <c r="BP87" i="1"/>
  <c r="BT87" i="1"/>
  <c r="BU87" i="1"/>
  <c r="BV87" i="1"/>
  <c r="BW87" i="1"/>
  <c r="BX87" i="1" s="1"/>
  <c r="BZ87" i="1"/>
  <c r="CA87" i="1"/>
  <c r="BQ87" i="1"/>
  <c r="BR87" i="1" s="1"/>
  <c r="CB87" i="1"/>
  <c r="CC87" i="1"/>
  <c r="CD87" i="1" s="1"/>
  <c r="CG87" i="1"/>
  <c r="CJ87" i="1" s="1"/>
  <c r="AP87" i="1"/>
  <c r="AK87" i="1"/>
  <c r="AG87" i="1"/>
  <c r="AH87" i="1" s="1"/>
  <c r="AE87" i="1"/>
  <c r="AW86" i="1"/>
  <c r="AX86" i="1"/>
  <c r="AY86" i="1"/>
  <c r="AZ86" i="1" s="1"/>
  <c r="BB86" i="1"/>
  <c r="BC86" i="1"/>
  <c r="BD86" i="1"/>
  <c r="BE86" i="1"/>
  <c r="BF86" i="1" s="1"/>
  <c r="BH86" i="1"/>
  <c r="BK86" i="1" s="1"/>
  <c r="BI86" i="1"/>
  <c r="BJ86" i="1"/>
  <c r="BN86" i="1"/>
  <c r="BO86" i="1"/>
  <c r="BP86" i="1"/>
  <c r="BQ86" i="1"/>
  <c r="BR86" i="1" s="1"/>
  <c r="BT86" i="1"/>
  <c r="BU86" i="1"/>
  <c r="BV86" i="1"/>
  <c r="BW86" i="1"/>
  <c r="BX86" i="1" s="1"/>
  <c r="BZ86" i="1"/>
  <c r="CA86" i="1"/>
  <c r="CB86" i="1"/>
  <c r="CC86" i="1"/>
  <c r="CD86" i="1" s="1"/>
  <c r="CG86" i="1"/>
  <c r="CI86" i="1"/>
  <c r="R86" i="1"/>
  <c r="K86" i="1"/>
  <c r="M86" i="1"/>
  <c r="N86" i="1"/>
  <c r="O86" i="1" s="1"/>
  <c r="P86" i="1"/>
  <c r="S86" i="1"/>
  <c r="T86" i="1"/>
  <c r="U86" i="1"/>
  <c r="V86" i="1" s="1"/>
  <c r="X86" i="1"/>
  <c r="Y86" i="1"/>
  <c r="Z86" i="1"/>
  <c r="AA86" i="1"/>
  <c r="AB86" i="1" s="1"/>
  <c r="AD86" i="1"/>
  <c r="AE86" i="1"/>
  <c r="AF86" i="1"/>
  <c r="AG86" i="1"/>
  <c r="AH86" i="1" s="1"/>
  <c r="AJ86" i="1"/>
  <c r="AK86" i="1"/>
  <c r="AL86" i="1"/>
  <c r="AM86" i="1"/>
  <c r="AN86" i="1" s="1"/>
  <c r="AP86" i="1"/>
  <c r="AQ86" i="1"/>
  <c r="AR86" i="1"/>
  <c r="AS86" i="1"/>
  <c r="AT86" i="1" s="1"/>
  <c r="AV86" i="1"/>
  <c r="CG85" i="1"/>
  <c r="CC85" i="1"/>
  <c r="CB85" i="1"/>
  <c r="CA85" i="1"/>
  <c r="BZ85" i="1"/>
  <c r="BW85" i="1"/>
  <c r="BV85" i="1"/>
  <c r="BU85" i="1"/>
  <c r="BT85" i="1"/>
  <c r="BQ85" i="1"/>
  <c r="BP85" i="1"/>
  <c r="BO85" i="1"/>
  <c r="BN85" i="1"/>
  <c r="BJ85" i="1"/>
  <c r="BI85" i="1"/>
  <c r="BH85" i="1"/>
  <c r="BK85" i="1" s="1"/>
  <c r="BL85" i="1" s="1"/>
  <c r="BE85" i="1"/>
  <c r="BD85" i="1"/>
  <c r="BC85" i="1"/>
  <c r="BB85" i="1"/>
  <c r="AY85" i="1"/>
  <c r="AX85" i="1"/>
  <c r="AW85" i="1"/>
  <c r="T85" i="1"/>
  <c r="U85" i="1"/>
  <c r="V85" i="1" s="1"/>
  <c r="X85" i="1"/>
  <c r="N85" i="1"/>
  <c r="Y85" i="1"/>
  <c r="Z85" i="1"/>
  <c r="AA85" i="1"/>
  <c r="AB85" i="1" s="1"/>
  <c r="M85" i="1"/>
  <c r="K85" i="1"/>
  <c r="P85" i="1"/>
  <c r="AG85" i="1"/>
  <c r="R85" i="1"/>
  <c r="S85" i="1"/>
  <c r="CI85" i="1"/>
  <c r="AE85" i="1"/>
  <c r="AF85" i="1"/>
  <c r="AJ85" i="1"/>
  <c r="AK85" i="1"/>
  <c r="AL85" i="1"/>
  <c r="AD85" i="1"/>
  <c r="AP85" i="1"/>
  <c r="AQ85" i="1"/>
  <c r="AR85" i="1"/>
  <c r="AS85" i="1"/>
  <c r="AT85" i="1" s="1"/>
  <c r="AV85" i="1"/>
  <c r="AM85" i="1"/>
  <c r="AN85" i="1" s="1"/>
  <c r="AW84" i="1"/>
  <c r="AV84" i="1"/>
  <c r="AS84" i="1"/>
  <c r="AR84" i="1"/>
  <c r="AQ84" i="1"/>
  <c r="AP84" i="1"/>
  <c r="AM84" i="1"/>
  <c r="AL84" i="1"/>
  <c r="AK84" i="1"/>
  <c r="AJ84" i="1"/>
  <c r="AG84" i="1"/>
  <c r="AF84" i="1"/>
  <c r="AE84" i="1"/>
  <c r="AD84" i="1"/>
  <c r="AA84" i="1"/>
  <c r="Z84" i="1"/>
  <c r="Y84" i="1"/>
  <c r="X84" i="1"/>
  <c r="U84" i="1"/>
  <c r="T84" i="1"/>
  <c r="S84" i="1"/>
  <c r="R84" i="1"/>
  <c r="P84" i="1"/>
  <c r="N84" i="1"/>
  <c r="M84" i="1"/>
  <c r="K84" i="1"/>
  <c r="CI84" i="1"/>
  <c r="CG84" i="1"/>
  <c r="CJ84" i="1" s="1"/>
  <c r="CC84" i="1"/>
  <c r="CB84" i="1"/>
  <c r="CA84" i="1"/>
  <c r="BZ84" i="1"/>
  <c r="BW84" i="1"/>
  <c r="BV84" i="1"/>
  <c r="BU84" i="1"/>
  <c r="BT84" i="1"/>
  <c r="BQ84" i="1"/>
  <c r="BP84" i="1"/>
  <c r="BO84" i="1"/>
  <c r="BN84" i="1"/>
  <c r="BJ84" i="1"/>
  <c r="BI84" i="1"/>
  <c r="BH84" i="1"/>
  <c r="BK84" i="1" s="1"/>
  <c r="BL84" i="1" s="1"/>
  <c r="BE84" i="1"/>
  <c r="BD84" i="1"/>
  <c r="BC84" i="1"/>
  <c r="BB84" i="1"/>
  <c r="AY84" i="1"/>
  <c r="AX84" i="1"/>
  <c r="AY83" i="1"/>
  <c r="AX83" i="1"/>
  <c r="AW83" i="1"/>
  <c r="AV83" i="1"/>
  <c r="CI83" i="1"/>
  <c r="AS83" i="1"/>
  <c r="AR83" i="1"/>
  <c r="AQ83" i="1"/>
  <c r="AP83" i="1"/>
  <c r="AM83" i="1"/>
  <c r="AL83" i="1"/>
  <c r="AK83" i="1"/>
  <c r="AJ83" i="1"/>
  <c r="AG83" i="1"/>
  <c r="AF83" i="1"/>
  <c r="AE83" i="1"/>
  <c r="AD83" i="1"/>
  <c r="BE83" i="1"/>
  <c r="AA83" i="1"/>
  <c r="Z83" i="1"/>
  <c r="Y83" i="1"/>
  <c r="X83" i="1"/>
  <c r="U83" i="1"/>
  <c r="T83" i="1"/>
  <c r="S83" i="1"/>
  <c r="R83" i="1"/>
  <c r="P83" i="1"/>
  <c r="N83" i="1"/>
  <c r="M83" i="1"/>
  <c r="K83" i="1"/>
  <c r="BU83" i="1"/>
  <c r="BT83" i="1"/>
  <c r="BQ83" i="1"/>
  <c r="BP83" i="1"/>
  <c r="BO83" i="1"/>
  <c r="BN83" i="1"/>
  <c r="BJ83" i="1"/>
  <c r="BI83" i="1"/>
  <c r="BH83" i="1"/>
  <c r="BK83" i="1" s="1"/>
  <c r="BL83" i="1" s="1"/>
  <c r="BD83" i="1"/>
  <c r="BC83" i="1"/>
  <c r="BB83" i="1"/>
  <c r="BV83" i="1"/>
  <c r="BW83" i="1"/>
  <c r="BX83" i="1" s="1"/>
  <c r="BZ83" i="1"/>
  <c r="CA83" i="1"/>
  <c r="CB83" i="1"/>
  <c r="CC83" i="1"/>
  <c r="CD83" i="1" s="1"/>
  <c r="CG83" i="1"/>
  <c r="CJ83" i="1" s="1"/>
  <c r="BN82" i="1"/>
  <c r="BJ82" i="1"/>
  <c r="BH82" i="1"/>
  <c r="BK82" i="1" s="1"/>
  <c r="BL82" i="1" s="1"/>
  <c r="BE82" i="1"/>
  <c r="BC82" i="1"/>
  <c r="AY82" i="1"/>
  <c r="AW82" i="1"/>
  <c r="AQ82" i="1"/>
  <c r="AP82" i="1"/>
  <c r="AK82" i="1"/>
  <c r="AF82" i="1"/>
  <c r="AE82" i="1"/>
  <c r="AD82" i="1"/>
  <c r="Z82" i="1"/>
  <c r="X82" i="1"/>
  <c r="U82" i="1"/>
  <c r="S82" i="1"/>
  <c r="T82" i="1"/>
  <c r="R82" i="1"/>
  <c r="N82" i="1"/>
  <c r="M82" i="1"/>
  <c r="K82" i="1"/>
  <c r="P82" i="1"/>
  <c r="BI82" i="1"/>
  <c r="AJ82" i="1"/>
  <c r="Y82" i="1"/>
  <c r="AA82" i="1"/>
  <c r="AB82" i="1" s="1"/>
  <c r="AG82" i="1"/>
  <c r="AH82" i="1" s="1"/>
  <c r="AL82" i="1"/>
  <c r="AM82" i="1"/>
  <c r="AN82" i="1" s="1"/>
  <c r="AR82" i="1"/>
  <c r="AS82" i="1"/>
  <c r="AT82" i="1" s="1"/>
  <c r="AV82" i="1"/>
  <c r="AX82" i="1"/>
  <c r="BB82" i="1"/>
  <c r="BD82" i="1"/>
  <c r="BO82" i="1"/>
  <c r="BQ82" i="1"/>
  <c r="BU82" i="1"/>
  <c r="BW82" i="1"/>
  <c r="BZ82" i="1"/>
  <c r="CI82" i="1"/>
  <c r="CG82" i="1"/>
  <c r="CJ82" i="1" s="1"/>
  <c r="CC82" i="1"/>
  <c r="CB82" i="1"/>
  <c r="CA82" i="1"/>
  <c r="BV82" i="1"/>
  <c r="BT82" i="1"/>
  <c r="BP82" i="1"/>
  <c r="AG81" i="1"/>
  <c r="AK81" i="1"/>
  <c r="AM81" i="1"/>
  <c r="K81" i="1"/>
  <c r="AV81" i="1"/>
  <c r="AX81" i="1"/>
  <c r="BB81" i="1"/>
  <c r="BE81" i="1"/>
  <c r="BH81" i="1"/>
  <c r="BK81" i="1" s="1"/>
  <c r="AP81" i="1"/>
  <c r="BJ81" i="1"/>
  <c r="BO81" i="1"/>
  <c r="BN81" i="1"/>
  <c r="BP81" i="1"/>
  <c r="N81" i="1"/>
  <c r="S81" i="1"/>
  <c r="X81" i="1"/>
  <c r="Z81" i="1"/>
  <c r="AD81" i="1"/>
  <c r="AF81" i="1"/>
  <c r="AJ81" i="1"/>
  <c r="AR81" i="1"/>
  <c r="AL81" i="1"/>
  <c r="AS81" i="1"/>
  <c r="AT81" i="1" s="1"/>
  <c r="AW81" i="1"/>
  <c r="AY81" i="1"/>
  <c r="AZ81" i="1" s="1"/>
  <c r="BC81" i="1"/>
  <c r="M81" i="1"/>
  <c r="BQ81" i="1"/>
  <c r="BR81" i="1" s="1"/>
  <c r="BT81" i="1"/>
  <c r="BU81" i="1"/>
  <c r="U81" i="1"/>
  <c r="BV81" i="1"/>
  <c r="BW81" i="1"/>
  <c r="BX81" i="1" s="1"/>
  <c r="BZ81" i="1"/>
  <c r="CA81" i="1"/>
  <c r="CB81" i="1"/>
  <c r="CG81" i="1"/>
  <c r="CI81" i="1"/>
  <c r="AQ81" i="1"/>
  <c r="BI81" i="1"/>
  <c r="AA81" i="1"/>
  <c r="AB81" i="1" s="1"/>
  <c r="CC81" i="1"/>
  <c r="CD81" i="1" s="1"/>
  <c r="Y81" i="1"/>
  <c r="T81" i="1"/>
  <c r="R81" i="1"/>
  <c r="P81" i="1"/>
  <c r="AE81" i="1"/>
  <c r="BD81" i="1"/>
  <c r="AD80" i="1"/>
  <c r="AA80" i="1"/>
  <c r="Z80" i="1"/>
  <c r="Y80" i="1"/>
  <c r="X80" i="1"/>
  <c r="U80" i="1"/>
  <c r="T80" i="1"/>
  <c r="S80" i="1"/>
  <c r="R80" i="1"/>
  <c r="P80" i="1"/>
  <c r="N80" i="1"/>
  <c r="M80" i="1"/>
  <c r="K80" i="1"/>
  <c r="CI80" i="1"/>
  <c r="CG80" i="1"/>
  <c r="CJ80" i="1" s="1"/>
  <c r="CC80" i="1"/>
  <c r="CB80" i="1"/>
  <c r="CA80" i="1"/>
  <c r="BT80" i="1"/>
  <c r="BZ80" i="1"/>
  <c r="BW80" i="1"/>
  <c r="BV80" i="1"/>
  <c r="BU80" i="1"/>
  <c r="AK80" i="1"/>
  <c r="BQ80" i="1"/>
  <c r="BP80" i="1"/>
  <c r="BO80" i="1"/>
  <c r="BH80" i="1"/>
  <c r="BK80" i="1" s="1"/>
  <c r="BN80" i="1"/>
  <c r="BJ80" i="1"/>
  <c r="BI80" i="1"/>
  <c r="BE80" i="1"/>
  <c r="BD80" i="1"/>
  <c r="BC80" i="1"/>
  <c r="BB80" i="1"/>
  <c r="AY80" i="1"/>
  <c r="AX80" i="1"/>
  <c r="AW80" i="1"/>
  <c r="AV80" i="1"/>
  <c r="AS80" i="1"/>
  <c r="AR80" i="1"/>
  <c r="AQ80" i="1"/>
  <c r="AP80" i="1"/>
  <c r="AM80" i="1"/>
  <c r="AL80" i="1"/>
  <c r="AJ80" i="1"/>
  <c r="AG80" i="1"/>
  <c r="AF80" i="1"/>
  <c r="AE80" i="1"/>
  <c r="S79" i="1"/>
  <c r="M79" i="1"/>
  <c r="K79" i="1"/>
  <c r="AL79" i="1"/>
  <c r="AY79" i="1"/>
  <c r="AW79" i="1"/>
  <c r="AR79" i="1"/>
  <c r="AP79" i="1"/>
  <c r="X79" i="1"/>
  <c r="Z79" i="1"/>
  <c r="AA79" i="1"/>
  <c r="AB79" i="1" s="1"/>
  <c r="AE79" i="1"/>
  <c r="AG79" i="1"/>
  <c r="AK79" i="1"/>
  <c r="AM79" i="1"/>
  <c r="AN79" i="1" s="1"/>
  <c r="AS79" i="1"/>
  <c r="AT79" i="1" s="1"/>
  <c r="BH79" i="1"/>
  <c r="BK79" i="1" s="1"/>
  <c r="BD79" i="1"/>
  <c r="AV79" i="1"/>
  <c r="BB79" i="1"/>
  <c r="AX79" i="1"/>
  <c r="AQ79" i="1"/>
  <c r="N79" i="1"/>
  <c r="O79" i="1" s="1"/>
  <c r="P79" i="1"/>
  <c r="R79" i="1"/>
  <c r="T79" i="1"/>
  <c r="CI79" i="1"/>
  <c r="CG79" i="1"/>
  <c r="CJ79" i="1" s="1"/>
  <c r="CC79" i="1"/>
  <c r="CB79" i="1"/>
  <c r="CA79" i="1"/>
  <c r="BZ79" i="1"/>
  <c r="BW79" i="1"/>
  <c r="BV79" i="1"/>
  <c r="BU79" i="1"/>
  <c r="BT79" i="1"/>
  <c r="BQ79" i="1"/>
  <c r="BP79" i="1"/>
  <c r="AJ79" i="1"/>
  <c r="AF79" i="1"/>
  <c r="AD79" i="1"/>
  <c r="Y79" i="1"/>
  <c r="U79" i="1"/>
  <c r="V79" i="1" s="1"/>
  <c r="BO79" i="1"/>
  <c r="BN79" i="1"/>
  <c r="BJ79" i="1"/>
  <c r="BI79" i="1"/>
  <c r="BE79" i="1"/>
  <c r="BF79" i="1" s="1"/>
  <c r="BC79" i="1"/>
  <c r="AS78" i="1"/>
  <c r="AR78" i="1"/>
  <c r="AQ78" i="1"/>
  <c r="AP78" i="1"/>
  <c r="AM78" i="1"/>
  <c r="AL78" i="1"/>
  <c r="AK78" i="1"/>
  <c r="AJ78" i="1"/>
  <c r="AG78" i="1"/>
  <c r="AF78" i="1"/>
  <c r="AE78" i="1"/>
  <c r="AD78" i="1"/>
  <c r="AA78" i="1"/>
  <c r="Z78" i="1"/>
  <c r="Y78" i="1"/>
  <c r="X78" i="1"/>
  <c r="U78" i="1"/>
  <c r="T78" i="1"/>
  <c r="S78" i="1"/>
  <c r="R78" i="1"/>
  <c r="P78" i="1"/>
  <c r="N78" i="1"/>
  <c r="CI78" i="1"/>
  <c r="CG78" i="1"/>
  <c r="CJ78" i="1" s="1"/>
  <c r="CC78" i="1"/>
  <c r="M78" i="1"/>
  <c r="K78" i="1"/>
  <c r="CB78" i="1"/>
  <c r="CA78" i="1"/>
  <c r="BZ78" i="1"/>
  <c r="BW78" i="1"/>
  <c r="BV78" i="1"/>
  <c r="BU78" i="1"/>
  <c r="BT78" i="1"/>
  <c r="BQ78" i="1"/>
  <c r="BP78" i="1"/>
  <c r="BO78" i="1"/>
  <c r="BN78" i="1"/>
  <c r="BJ78" i="1"/>
  <c r="BI78" i="1"/>
  <c r="BH78" i="1"/>
  <c r="BK78" i="1" s="1"/>
  <c r="BL78" i="1" s="1"/>
  <c r="BE78" i="1"/>
  <c r="BD78" i="1"/>
  <c r="BC78" i="1"/>
  <c r="BB78" i="1"/>
  <c r="AY78" i="1"/>
  <c r="AX78" i="1"/>
  <c r="AW78" i="1"/>
  <c r="AV78" i="1"/>
  <c r="CI77" i="1"/>
  <c r="CG77" i="1"/>
  <c r="CJ77" i="1" s="1"/>
  <c r="CC77" i="1"/>
  <c r="CB77" i="1"/>
  <c r="CA77" i="1"/>
  <c r="BZ77" i="1"/>
  <c r="BW77" i="1"/>
  <c r="BV77" i="1"/>
  <c r="BU77" i="1"/>
  <c r="BT77" i="1"/>
  <c r="BQ77" i="1"/>
  <c r="BP77" i="1"/>
  <c r="BO77" i="1"/>
  <c r="BN77" i="1"/>
  <c r="BJ77" i="1"/>
  <c r="BI77" i="1"/>
  <c r="BH77" i="1"/>
  <c r="BK77" i="1" s="1"/>
  <c r="BL77" i="1" s="1"/>
  <c r="BE77" i="1"/>
  <c r="BD77" i="1"/>
  <c r="BC77" i="1"/>
  <c r="BB77" i="1"/>
  <c r="AY77" i="1"/>
  <c r="AX77" i="1"/>
  <c r="AW77" i="1"/>
  <c r="AV77" i="1"/>
  <c r="AS77" i="1"/>
  <c r="AR77" i="1"/>
  <c r="AQ77" i="1"/>
  <c r="AP77" i="1"/>
  <c r="AM77" i="1"/>
  <c r="AL77" i="1"/>
  <c r="AK77" i="1"/>
  <c r="AJ77" i="1"/>
  <c r="AG77" i="1"/>
  <c r="AF77" i="1"/>
  <c r="AE77" i="1"/>
  <c r="AD77" i="1"/>
  <c r="AA77" i="1"/>
  <c r="Z77" i="1"/>
  <c r="Y77" i="1"/>
  <c r="X77" i="1"/>
  <c r="U77" i="1"/>
  <c r="T77" i="1"/>
  <c r="S77" i="1"/>
  <c r="R77" i="1"/>
  <c r="P77" i="1"/>
  <c r="N77" i="1"/>
  <c r="M77" i="1"/>
  <c r="K77" i="1"/>
  <c r="AM76" i="1"/>
  <c r="AL76" i="1"/>
  <c r="AK76" i="1"/>
  <c r="AJ76" i="1"/>
  <c r="AG76" i="1"/>
  <c r="AF76" i="1"/>
  <c r="AE76" i="1"/>
  <c r="AD76" i="1"/>
  <c r="AA76" i="1"/>
  <c r="Z76" i="1"/>
  <c r="Y76" i="1"/>
  <c r="X76" i="1"/>
  <c r="U76" i="1"/>
  <c r="T76" i="1"/>
  <c r="S76" i="1"/>
  <c r="R76" i="1"/>
  <c r="P76" i="1"/>
  <c r="N76" i="1"/>
  <c r="M76" i="1"/>
  <c r="K76" i="1"/>
  <c r="AY76" i="1"/>
  <c r="BJ76" i="1"/>
  <c r="CI76" i="1"/>
  <c r="CG76" i="1"/>
  <c r="CJ76" i="1" s="1"/>
  <c r="CC76" i="1"/>
  <c r="CB76" i="1"/>
  <c r="CA76" i="1"/>
  <c r="BZ76" i="1"/>
  <c r="BW76" i="1"/>
  <c r="BV76" i="1"/>
  <c r="BU76" i="1"/>
  <c r="BT76" i="1"/>
  <c r="BQ76" i="1"/>
  <c r="BP76" i="1"/>
  <c r="BO76" i="1"/>
  <c r="BN76" i="1"/>
  <c r="BI76" i="1"/>
  <c r="BH76" i="1"/>
  <c r="BK76" i="1" s="1"/>
  <c r="BL76" i="1" s="1"/>
  <c r="BE76" i="1"/>
  <c r="BD76" i="1"/>
  <c r="BC76" i="1"/>
  <c r="BB76" i="1"/>
  <c r="AX76" i="1"/>
  <c r="AW76" i="1"/>
  <c r="AV76" i="1"/>
  <c r="AS76" i="1"/>
  <c r="AR76" i="1"/>
  <c r="AQ76" i="1"/>
  <c r="AP76" i="1"/>
  <c r="Z75" i="1"/>
  <c r="CB75" i="1"/>
  <c r="AL75" i="1"/>
  <c r="AM75" i="1"/>
  <c r="AN75" i="1" s="1"/>
  <c r="M75" i="1"/>
  <c r="K75" i="1"/>
  <c r="AP75" i="1"/>
  <c r="AQ75" i="1"/>
  <c r="AR75" i="1"/>
  <c r="AS75" i="1"/>
  <c r="AT75" i="1" s="1"/>
  <c r="AV75" i="1"/>
  <c r="AW75" i="1"/>
  <c r="AK75" i="1"/>
  <c r="AX75" i="1"/>
  <c r="AY75" i="1"/>
  <c r="AZ75" i="1" s="1"/>
  <c r="BB75" i="1"/>
  <c r="BC75" i="1"/>
  <c r="BD75" i="1"/>
  <c r="BE75" i="1"/>
  <c r="BF75" i="1" s="1"/>
  <c r="BH75" i="1"/>
  <c r="BK75" i="1" s="1"/>
  <c r="BI75" i="1"/>
  <c r="BJ75" i="1"/>
  <c r="BN75" i="1"/>
  <c r="BO75" i="1"/>
  <c r="BP75" i="1"/>
  <c r="BQ75" i="1"/>
  <c r="BR75" i="1" s="1"/>
  <c r="BT75" i="1"/>
  <c r="BU75" i="1"/>
  <c r="BV75" i="1"/>
  <c r="BW75" i="1"/>
  <c r="BX75" i="1" s="1"/>
  <c r="CA75" i="1"/>
  <c r="CC75" i="1"/>
  <c r="CD75" i="1" s="1"/>
  <c r="CG75" i="1"/>
  <c r="CI75" i="1"/>
  <c r="N75" i="1"/>
  <c r="O75" i="1" s="1"/>
  <c r="P75" i="1"/>
  <c r="R75" i="1"/>
  <c r="S75" i="1"/>
  <c r="T75" i="1"/>
  <c r="U75" i="1"/>
  <c r="V75" i="1" s="1"/>
  <c r="X75" i="1"/>
  <c r="Y75" i="1"/>
  <c r="BZ75" i="1"/>
  <c r="AA75" i="1"/>
  <c r="AB75" i="1" s="1"/>
  <c r="AD75" i="1"/>
  <c r="AE75" i="1"/>
  <c r="AF75" i="1"/>
  <c r="AG75" i="1"/>
  <c r="AH75" i="1" s="1"/>
  <c r="AJ75" i="1"/>
  <c r="BP74" i="1"/>
  <c r="AA74" i="1"/>
  <c r="AE74" i="1"/>
  <c r="BQ74" i="1"/>
  <c r="BR74" i="1" s="1"/>
  <c r="CI74" i="1"/>
  <c r="CG74" i="1"/>
  <c r="CJ74" i="1" s="1"/>
  <c r="BO74" i="1"/>
  <c r="BN74" i="1"/>
  <c r="BJ74" i="1"/>
  <c r="BH74" i="1"/>
  <c r="BK74" i="1" s="1"/>
  <c r="BL74" i="1" s="1"/>
  <c r="BE74" i="1"/>
  <c r="AJ74" i="1"/>
  <c r="AW74" i="1"/>
  <c r="AX74" i="1"/>
  <c r="BD74" i="1"/>
  <c r="P74" i="1"/>
  <c r="R74" i="1"/>
  <c r="T74" i="1"/>
  <c r="X74" i="1"/>
  <c r="Z74" i="1"/>
  <c r="AD74" i="1"/>
  <c r="AF74" i="1"/>
  <c r="AG74" i="1"/>
  <c r="AH74" i="1" s="1"/>
  <c r="AK74" i="1"/>
  <c r="AM74" i="1"/>
  <c r="AP74" i="1"/>
  <c r="AY74" i="1"/>
  <c r="AZ74" i="1" s="1"/>
  <c r="BC74" i="1"/>
  <c r="N74" i="1"/>
  <c r="BB74" i="1"/>
  <c r="AL74" i="1"/>
  <c r="AQ74" i="1"/>
  <c r="AR74" i="1"/>
  <c r="AS74" i="1"/>
  <c r="AT74" i="1" s="1"/>
  <c r="S74" i="1"/>
  <c r="AV74" i="1"/>
  <c r="BI74" i="1"/>
  <c r="CC74" i="1"/>
  <c r="K74" i="1"/>
  <c r="M74" i="1"/>
  <c r="CB74" i="1"/>
  <c r="CA74" i="1"/>
  <c r="U74" i="1"/>
  <c r="V74" i="1" s="1"/>
  <c r="Y74" i="1"/>
  <c r="BZ74" i="1"/>
  <c r="BW74" i="1"/>
  <c r="BV74" i="1"/>
  <c r="BU74" i="1"/>
  <c r="BT74" i="1"/>
  <c r="AW73" i="1"/>
  <c r="AV73" i="1"/>
  <c r="AS73" i="1"/>
  <c r="AQ73" i="1"/>
  <c r="AP73" i="1"/>
  <c r="AM73" i="1"/>
  <c r="AL73" i="1"/>
  <c r="AK73" i="1"/>
  <c r="AJ73" i="1"/>
  <c r="AG73" i="1"/>
  <c r="AF73" i="1"/>
  <c r="AE73" i="1"/>
  <c r="AD73" i="1"/>
  <c r="AA73" i="1"/>
  <c r="Z73" i="1"/>
  <c r="X73" i="1"/>
  <c r="U73" i="1"/>
  <c r="S73" i="1"/>
  <c r="M73" i="1"/>
  <c r="K73" i="1"/>
  <c r="N73" i="1"/>
  <c r="O73" i="1" s="1"/>
  <c r="P73" i="1"/>
  <c r="R73" i="1"/>
  <c r="T73" i="1"/>
  <c r="Y73" i="1"/>
  <c r="AR73" i="1"/>
  <c r="CI73" i="1"/>
  <c r="CG73" i="1"/>
  <c r="CJ73" i="1" s="1"/>
  <c r="CC73" i="1"/>
  <c r="CB73" i="1"/>
  <c r="CA73" i="1"/>
  <c r="BZ73" i="1"/>
  <c r="BW73" i="1"/>
  <c r="BV73" i="1"/>
  <c r="BU73" i="1"/>
  <c r="BT73" i="1"/>
  <c r="BQ73" i="1"/>
  <c r="BP73" i="1"/>
  <c r="BO73" i="1"/>
  <c r="BN73" i="1"/>
  <c r="BJ73" i="1"/>
  <c r="BI73" i="1"/>
  <c r="BH73" i="1"/>
  <c r="BK73" i="1" s="1"/>
  <c r="BL73" i="1" s="1"/>
  <c r="BE73" i="1"/>
  <c r="BD73" i="1"/>
  <c r="BC73" i="1"/>
  <c r="BB73" i="1"/>
  <c r="AY73" i="1"/>
  <c r="AX73" i="1"/>
  <c r="M72" i="1"/>
  <c r="N72" i="1"/>
  <c r="O72" i="1" s="1"/>
  <c r="P72" i="1"/>
  <c r="R72" i="1"/>
  <c r="S72" i="1"/>
  <c r="T72" i="1"/>
  <c r="U72" i="1"/>
  <c r="V72" i="1" s="1"/>
  <c r="X72" i="1"/>
  <c r="Y72" i="1"/>
  <c r="AA72" i="1"/>
  <c r="AD72" i="1"/>
  <c r="AE72" i="1"/>
  <c r="AF72" i="1"/>
  <c r="AG72" i="1"/>
  <c r="AH72" i="1" s="1"/>
  <c r="AJ72" i="1"/>
  <c r="AK72" i="1"/>
  <c r="AL72" i="1"/>
  <c r="AM72" i="1"/>
  <c r="AN72" i="1" s="1"/>
  <c r="AP72" i="1"/>
  <c r="AQ72" i="1"/>
  <c r="AR72" i="1"/>
  <c r="AS72" i="1"/>
  <c r="AT72" i="1" s="1"/>
  <c r="AV72" i="1"/>
  <c r="BN72" i="1"/>
  <c r="Z72" i="1"/>
  <c r="AW72" i="1"/>
  <c r="AX72" i="1"/>
  <c r="AY72" i="1"/>
  <c r="AZ72" i="1" s="1"/>
  <c r="BB72" i="1"/>
  <c r="BC72" i="1"/>
  <c r="BD72" i="1"/>
  <c r="BE72" i="1"/>
  <c r="BF72" i="1" s="1"/>
  <c r="BO72" i="1"/>
  <c r="BH72" i="1"/>
  <c r="BK72" i="1" s="1"/>
  <c r="BI72" i="1"/>
  <c r="BJ72" i="1"/>
  <c r="CI72" i="1"/>
  <c r="CG72" i="1"/>
  <c r="CJ72" i="1" s="1"/>
  <c r="CC72" i="1"/>
  <c r="CB72" i="1"/>
  <c r="CA72" i="1"/>
  <c r="BZ72" i="1"/>
  <c r="BW72" i="1"/>
  <c r="BP72" i="1"/>
  <c r="K72" i="1"/>
  <c r="BV72" i="1"/>
  <c r="BU72" i="1"/>
  <c r="BT72" i="1"/>
  <c r="BQ72" i="1"/>
  <c r="BR72" i="1" s="1"/>
  <c r="K71" i="1"/>
  <c r="CG71" i="1"/>
  <c r="CI71" i="1" s="1"/>
  <c r="CJ71" i="1" s="1"/>
  <c r="CN71" i="1" s="1"/>
  <c r="CQ71" i="1" s="1"/>
  <c r="CC71" i="1"/>
  <c r="CB71" i="1"/>
  <c r="CA71" i="1"/>
  <c r="BZ71" i="1"/>
  <c r="BW71" i="1"/>
  <c r="BV71" i="1"/>
  <c r="BT71" i="1"/>
  <c r="BQ71" i="1"/>
  <c r="BP71" i="1"/>
  <c r="BO71" i="1"/>
  <c r="BN71" i="1"/>
  <c r="BJ71" i="1"/>
  <c r="BI71" i="1"/>
  <c r="BH71" i="1"/>
  <c r="BK71" i="1" s="1"/>
  <c r="BL71" i="1" s="1"/>
  <c r="BE71" i="1"/>
  <c r="BD71" i="1"/>
  <c r="BC71" i="1"/>
  <c r="BB71" i="1"/>
  <c r="AY71" i="1"/>
  <c r="AX71" i="1"/>
  <c r="AW71" i="1"/>
  <c r="AV71" i="1"/>
  <c r="AS71" i="1"/>
  <c r="AR71" i="1"/>
  <c r="AQ71" i="1"/>
  <c r="AP71" i="1"/>
  <c r="AM71" i="1"/>
  <c r="AL71" i="1"/>
  <c r="AK71" i="1"/>
  <c r="AJ71" i="1"/>
  <c r="N71" i="1"/>
  <c r="P71" i="1"/>
  <c r="R71" i="1"/>
  <c r="T71" i="1"/>
  <c r="X71" i="1"/>
  <c r="Z71" i="1"/>
  <c r="AD71" i="1"/>
  <c r="AG71" i="1"/>
  <c r="AF71" i="1"/>
  <c r="AE71" i="1"/>
  <c r="BU71" i="1"/>
  <c r="AA71" i="1"/>
  <c r="AB71" i="1" s="1"/>
  <c r="Y71" i="1"/>
  <c r="U71" i="1"/>
  <c r="V71" i="1" s="1"/>
  <c r="S71" i="1"/>
  <c r="M71" i="1"/>
  <c r="AS70" i="1"/>
  <c r="AR70" i="1"/>
  <c r="AQ70" i="1"/>
  <c r="AP70" i="1"/>
  <c r="AM70" i="1"/>
  <c r="AL70" i="1"/>
  <c r="AK70" i="1"/>
  <c r="AJ70" i="1"/>
  <c r="AG70" i="1"/>
  <c r="AF70" i="1"/>
  <c r="AE70" i="1"/>
  <c r="AD70" i="1"/>
  <c r="AA70" i="1"/>
  <c r="Z70" i="1"/>
  <c r="Y70" i="1"/>
  <c r="X70" i="1"/>
  <c r="U70" i="1"/>
  <c r="T70" i="1"/>
  <c r="BO70" i="1"/>
  <c r="P70" i="1"/>
  <c r="CG70" i="1"/>
  <c r="CI70" i="1" s="1"/>
  <c r="CJ70" i="1" s="1"/>
  <c r="CN70" i="1" s="1"/>
  <c r="CQ70" i="1" s="1"/>
  <c r="CC70" i="1"/>
  <c r="CB70" i="1"/>
  <c r="R70" i="1"/>
  <c r="N70" i="1"/>
  <c r="M70" i="1"/>
  <c r="K70" i="1"/>
  <c r="CA70" i="1"/>
  <c r="BZ70" i="1"/>
  <c r="BW70" i="1"/>
  <c r="BV70" i="1"/>
  <c r="BU70" i="1"/>
  <c r="S70" i="1"/>
  <c r="BT70" i="1"/>
  <c r="BQ70" i="1"/>
  <c r="BP70" i="1"/>
  <c r="BN70" i="1"/>
  <c r="BJ70" i="1"/>
  <c r="BI70" i="1"/>
  <c r="BH70" i="1"/>
  <c r="BK70" i="1" s="1"/>
  <c r="BL70" i="1" s="1"/>
  <c r="BE70" i="1"/>
  <c r="BD70" i="1"/>
  <c r="BC70" i="1"/>
  <c r="BB70" i="1"/>
  <c r="AY70" i="1"/>
  <c r="AX70" i="1"/>
  <c r="AW70" i="1"/>
  <c r="AV70" i="1"/>
  <c r="R69" i="1"/>
  <c r="P69" i="1"/>
  <c r="N69" i="1"/>
  <c r="M69" i="1"/>
  <c r="K69" i="1"/>
  <c r="AQ69" i="1"/>
  <c r="CI69" i="1"/>
  <c r="CG69" i="1"/>
  <c r="CJ69" i="1" s="1"/>
  <c r="CC69" i="1"/>
  <c r="CB69" i="1"/>
  <c r="S69" i="1"/>
  <c r="CA69" i="1"/>
  <c r="BZ69" i="1"/>
  <c r="BW69" i="1"/>
  <c r="BV69" i="1"/>
  <c r="BU69" i="1"/>
  <c r="BT69" i="1"/>
  <c r="X69" i="1"/>
  <c r="U69" i="1"/>
  <c r="T69" i="1"/>
  <c r="AL69" i="1"/>
  <c r="AK69" i="1"/>
  <c r="AJ69" i="1"/>
  <c r="AG69" i="1"/>
  <c r="AF69" i="1"/>
  <c r="AR69" i="1"/>
  <c r="AS69" i="1"/>
  <c r="AT69" i="1" s="1"/>
  <c r="AV69" i="1"/>
  <c r="AW69" i="1"/>
  <c r="AX69" i="1"/>
  <c r="AY69" i="1"/>
  <c r="AZ69" i="1" s="1"/>
  <c r="BC69" i="1"/>
  <c r="AM69" i="1"/>
  <c r="AN69" i="1" s="1"/>
  <c r="BD69" i="1"/>
  <c r="BE69" i="1"/>
  <c r="BF69" i="1" s="1"/>
  <c r="BH69" i="1"/>
  <c r="BK69" i="1" s="1"/>
  <c r="BI69" i="1"/>
  <c r="AP69" i="1"/>
  <c r="BJ69" i="1"/>
  <c r="BN69" i="1"/>
  <c r="BO69" i="1"/>
  <c r="BP69" i="1"/>
  <c r="BQ69" i="1"/>
  <c r="BR69" i="1" s="1"/>
  <c r="BB69" i="1"/>
  <c r="AE69" i="1"/>
  <c r="AD69" i="1"/>
  <c r="AA69" i="1"/>
  <c r="Z69" i="1"/>
  <c r="Y69" i="1"/>
  <c r="CC68" i="1"/>
  <c r="CI68" i="1"/>
  <c r="CG68" i="1"/>
  <c r="CJ68" i="1" s="1"/>
  <c r="CB68" i="1"/>
  <c r="CA68" i="1"/>
  <c r="BZ68" i="1"/>
  <c r="BW68" i="1"/>
  <c r="BU68" i="1"/>
  <c r="BQ68" i="1"/>
  <c r="BO68" i="1"/>
  <c r="BJ68" i="1"/>
  <c r="BI68" i="1"/>
  <c r="BE68" i="1"/>
  <c r="BC68" i="1"/>
  <c r="AY68" i="1"/>
  <c r="AW68" i="1"/>
  <c r="AQ68" i="1"/>
  <c r="AM68" i="1"/>
  <c r="AK68" i="1"/>
  <c r="AG68" i="1"/>
  <c r="AE68" i="1"/>
  <c r="AA68" i="1"/>
  <c r="Y68" i="1"/>
  <c r="U68" i="1"/>
  <c r="S68" i="1"/>
  <c r="AP68" i="1"/>
  <c r="K68" i="1"/>
  <c r="M68" i="1"/>
  <c r="N68" i="1"/>
  <c r="O68" i="1" s="1"/>
  <c r="P68" i="1"/>
  <c r="R68" i="1"/>
  <c r="T68" i="1"/>
  <c r="X68" i="1"/>
  <c r="Z68" i="1"/>
  <c r="AD68" i="1"/>
  <c r="AF68" i="1"/>
  <c r="AJ68" i="1"/>
  <c r="AL68" i="1"/>
  <c r="AR68" i="1"/>
  <c r="AS68" i="1"/>
  <c r="AT68" i="1" s="1"/>
  <c r="AV68" i="1"/>
  <c r="AX68" i="1"/>
  <c r="BB68" i="1"/>
  <c r="BD68" i="1"/>
  <c r="BH68" i="1"/>
  <c r="BK68" i="1" s="1"/>
  <c r="BL68" i="1" s="1"/>
  <c r="BN68" i="1"/>
  <c r="BP68" i="1"/>
  <c r="BT68" i="1"/>
  <c r="BV68" i="1"/>
  <c r="BD67" i="1"/>
  <c r="CG67" i="1"/>
  <c r="CC67" i="1"/>
  <c r="CB67" i="1"/>
  <c r="CA67" i="1"/>
  <c r="BZ67" i="1"/>
  <c r="BW67" i="1"/>
  <c r="BV67" i="1"/>
  <c r="BU67" i="1"/>
  <c r="BT67" i="1"/>
  <c r="BQ67" i="1"/>
  <c r="BP67" i="1"/>
  <c r="BO67" i="1"/>
  <c r="BN67" i="1"/>
  <c r="BJ67" i="1"/>
  <c r="BI67" i="1"/>
  <c r="BH67" i="1"/>
  <c r="BK67" i="1" s="1"/>
  <c r="BL67" i="1" s="1"/>
  <c r="BE67" i="1"/>
  <c r="BF67" i="1" s="1"/>
  <c r="AF67" i="1"/>
  <c r="BC67" i="1"/>
  <c r="BB67" i="1"/>
  <c r="AY67" i="1"/>
  <c r="AX67" i="1"/>
  <c r="AW67" i="1"/>
  <c r="AV67" i="1"/>
  <c r="AS67" i="1"/>
  <c r="AR67" i="1"/>
  <c r="AQ67" i="1"/>
  <c r="AP67" i="1"/>
  <c r="AM67" i="1"/>
  <c r="AL67" i="1"/>
  <c r="AK67" i="1"/>
  <c r="AJ67" i="1"/>
  <c r="AG67" i="1"/>
  <c r="AH67" i="1" s="1"/>
  <c r="CI67" i="1"/>
  <c r="AE67" i="1"/>
  <c r="AD67" i="1"/>
  <c r="AA67" i="1"/>
  <c r="Z67" i="1"/>
  <c r="Y67" i="1"/>
  <c r="U67" i="1"/>
  <c r="S67" i="1"/>
  <c r="K67" i="1"/>
  <c r="N67" i="1"/>
  <c r="P67" i="1"/>
  <c r="R67" i="1"/>
  <c r="T67" i="1"/>
  <c r="X67" i="1"/>
  <c r="M67" i="1"/>
  <c r="AA66" i="1"/>
  <c r="Z66" i="1"/>
  <c r="Y66" i="1"/>
  <c r="X66" i="1"/>
  <c r="U66" i="1"/>
  <c r="T66" i="1"/>
  <c r="BP66" i="1"/>
  <c r="R66" i="1"/>
  <c r="P66" i="1"/>
  <c r="N66" i="1"/>
  <c r="M66" i="1"/>
  <c r="K66" i="1"/>
  <c r="BW66" i="1"/>
  <c r="BV66" i="1"/>
  <c r="BU66" i="1"/>
  <c r="BT66" i="1"/>
  <c r="BQ66" i="1"/>
  <c r="BR66" i="1" s="1"/>
  <c r="AJ66" i="1"/>
  <c r="AK66" i="1"/>
  <c r="AL66" i="1"/>
  <c r="AM66" i="1"/>
  <c r="AN66" i="1" s="1"/>
  <c r="AP66" i="1"/>
  <c r="AQ66" i="1"/>
  <c r="AR66" i="1"/>
  <c r="AS66" i="1"/>
  <c r="AT66" i="1" s="1"/>
  <c r="AV66" i="1"/>
  <c r="AW66" i="1"/>
  <c r="AX66" i="1"/>
  <c r="AY66" i="1"/>
  <c r="AZ66" i="1" s="1"/>
  <c r="BB66" i="1"/>
  <c r="BC66" i="1"/>
  <c r="BD66" i="1"/>
  <c r="BE66" i="1"/>
  <c r="BF66" i="1" s="1"/>
  <c r="BH66" i="1"/>
  <c r="BK66" i="1" s="1"/>
  <c r="BI66" i="1"/>
  <c r="BJ66" i="1"/>
  <c r="BN66" i="1"/>
  <c r="BO66" i="1"/>
  <c r="BZ66" i="1"/>
  <c r="S66" i="1"/>
  <c r="CI66" i="1"/>
  <c r="CG66" i="1"/>
  <c r="CJ66" i="1" s="1"/>
  <c r="CC66" i="1"/>
  <c r="CB66" i="1"/>
  <c r="CA66" i="1"/>
  <c r="AD66" i="1"/>
  <c r="AE66" i="1"/>
  <c r="AF66" i="1"/>
  <c r="AG66" i="1"/>
  <c r="AH66" i="1" s="1"/>
  <c r="AR65" i="1"/>
  <c r="AV65" i="1"/>
  <c r="AX65" i="1"/>
  <c r="BB65" i="1"/>
  <c r="BE65" i="1"/>
  <c r="N65" i="1"/>
  <c r="P65" i="1"/>
  <c r="R65" i="1"/>
  <c r="T65" i="1"/>
  <c r="X65" i="1"/>
  <c r="Z65" i="1"/>
  <c r="AD65" i="1"/>
  <c r="AF65" i="1"/>
  <c r="AK65" i="1"/>
  <c r="AQ65" i="1"/>
  <c r="AS65" i="1"/>
  <c r="AT65" i="1" s="1"/>
  <c r="AW65" i="1"/>
  <c r="AY65" i="1"/>
  <c r="AZ65" i="1" s="1"/>
  <c r="BC65" i="1"/>
  <c r="BD65" i="1"/>
  <c r="BH65" i="1"/>
  <c r="BK65" i="1" s="1"/>
  <c r="BI65" i="1"/>
  <c r="BJ65" i="1"/>
  <c r="BN65" i="1"/>
  <c r="BO65" i="1"/>
  <c r="BP65" i="1"/>
  <c r="BQ65" i="1"/>
  <c r="BR65" i="1" s="1"/>
  <c r="BT65" i="1"/>
  <c r="BU65" i="1"/>
  <c r="BV65" i="1"/>
  <c r="BW65" i="1"/>
  <c r="BX65" i="1" s="1"/>
  <c r="AM65" i="1"/>
  <c r="CA65" i="1"/>
  <c r="CB65" i="1"/>
  <c r="CC65" i="1"/>
  <c r="CD65" i="1" s="1"/>
  <c r="CG65" i="1"/>
  <c r="CI65" i="1"/>
  <c r="K65" i="1"/>
  <c r="M65" i="1"/>
  <c r="S65" i="1"/>
  <c r="U65" i="1"/>
  <c r="V65" i="1" s="1"/>
  <c r="Y65" i="1"/>
  <c r="AA65" i="1"/>
  <c r="AB65" i="1" s="1"/>
  <c r="AE65" i="1"/>
  <c r="AG65" i="1"/>
  <c r="AH65" i="1" s="1"/>
  <c r="AJ65" i="1"/>
  <c r="AL65" i="1"/>
  <c r="AP65" i="1"/>
  <c r="BZ65" i="1"/>
  <c r="AE64" i="1"/>
  <c r="AA64" i="1"/>
  <c r="Y64" i="1"/>
  <c r="U64" i="1"/>
  <c r="S64" i="1"/>
  <c r="N64" i="1"/>
  <c r="AY64" i="1"/>
  <c r="AX64" i="1"/>
  <c r="AW64" i="1"/>
  <c r="AV64" i="1"/>
  <c r="AS64" i="1"/>
  <c r="AQ64" i="1"/>
  <c r="AP64" i="1"/>
  <c r="AL64" i="1"/>
  <c r="AK64" i="1"/>
  <c r="AJ64" i="1"/>
  <c r="AG64" i="1"/>
  <c r="AD64" i="1"/>
  <c r="Z64" i="1"/>
  <c r="X64" i="1"/>
  <c r="T64" i="1"/>
  <c r="R64" i="1"/>
  <c r="P64" i="1"/>
  <c r="M64" i="1"/>
  <c r="K64" i="1"/>
  <c r="BV64" i="1"/>
  <c r="AR64" i="1"/>
  <c r="AF64" i="1"/>
  <c r="AM64" i="1"/>
  <c r="AN64" i="1" s="1"/>
  <c r="BO64" i="1"/>
  <c r="BN64" i="1"/>
  <c r="BJ64" i="1"/>
  <c r="BI64" i="1"/>
  <c r="BH64" i="1"/>
  <c r="BK64" i="1" s="1"/>
  <c r="BL64" i="1" s="1"/>
  <c r="BE64" i="1"/>
  <c r="BD64" i="1"/>
  <c r="BC64" i="1"/>
  <c r="BB64" i="1"/>
  <c r="CI64" i="1"/>
  <c r="CG64" i="1"/>
  <c r="CJ64" i="1" s="1"/>
  <c r="CC64" i="1"/>
  <c r="CB64" i="1"/>
  <c r="CA64" i="1"/>
  <c r="BZ64" i="1"/>
  <c r="BW64" i="1"/>
  <c r="BX64" i="1" s="1"/>
  <c r="BU64" i="1"/>
  <c r="BT64" i="1"/>
  <c r="BQ64" i="1"/>
  <c r="BP64" i="1"/>
  <c r="BN63" i="1"/>
  <c r="CC63" i="1"/>
  <c r="CB63" i="1"/>
  <c r="CA63" i="1"/>
  <c r="BZ63" i="1"/>
  <c r="BW63" i="1"/>
  <c r="BV63" i="1"/>
  <c r="BU63" i="1"/>
  <c r="BT63" i="1"/>
  <c r="BQ63" i="1"/>
  <c r="BP63" i="1"/>
  <c r="BO63" i="1"/>
  <c r="AE63" i="1"/>
  <c r="BJ63" i="1"/>
  <c r="BI63" i="1"/>
  <c r="BE63" i="1"/>
  <c r="BD63" i="1"/>
  <c r="BB63" i="1"/>
  <c r="Z63" i="1"/>
  <c r="X63" i="1"/>
  <c r="T63" i="1"/>
  <c r="R63" i="1"/>
  <c r="P63" i="1"/>
  <c r="N63" i="1"/>
  <c r="CG63" i="1"/>
  <c r="AX63" i="1"/>
  <c r="AV63" i="1"/>
  <c r="AR63" i="1"/>
  <c r="AP63" i="1"/>
  <c r="AL63" i="1"/>
  <c r="K63" i="1"/>
  <c r="M63" i="1"/>
  <c r="S63" i="1"/>
  <c r="U63" i="1"/>
  <c r="V63" i="1" s="1"/>
  <c r="Y63" i="1"/>
  <c r="AA63" i="1"/>
  <c r="AB63" i="1" s="1"/>
  <c r="AD63" i="1"/>
  <c r="AF63" i="1"/>
  <c r="AJ63" i="1"/>
  <c r="AM63" i="1"/>
  <c r="AN63" i="1" s="1"/>
  <c r="AQ63" i="1"/>
  <c r="AS63" i="1"/>
  <c r="AT63" i="1" s="1"/>
  <c r="AW63" i="1"/>
  <c r="AY63" i="1"/>
  <c r="AZ63" i="1" s="1"/>
  <c r="BC63" i="1"/>
  <c r="BH63" i="1"/>
  <c r="BK63" i="1" s="1"/>
  <c r="BL63" i="1" s="1"/>
  <c r="AK63" i="1"/>
  <c r="CI63" i="1"/>
  <c r="AG63" i="1"/>
  <c r="AH63" i="1" s="1"/>
  <c r="BT62" i="1"/>
  <c r="BC62" i="1"/>
  <c r="CB62" i="1"/>
  <c r="AW62" i="1"/>
  <c r="CC62" i="1"/>
  <c r="CD62" i="1" s="1"/>
  <c r="CG62" i="1"/>
  <c r="K62" i="1"/>
  <c r="N62" i="1"/>
  <c r="R62" i="1"/>
  <c r="U62" i="1"/>
  <c r="Y62" i="1"/>
  <c r="AA62" i="1"/>
  <c r="AE62" i="1"/>
  <c r="AG62" i="1"/>
  <c r="AK62" i="1"/>
  <c r="AM62" i="1"/>
  <c r="AQ62" i="1"/>
  <c r="AY62" i="1"/>
  <c r="M62" i="1"/>
  <c r="P62" i="1"/>
  <c r="S62" i="1"/>
  <c r="T62" i="1"/>
  <c r="X62" i="1"/>
  <c r="Z62" i="1"/>
  <c r="AF62" i="1"/>
  <c r="AJ62" i="1"/>
  <c r="AL62" i="1"/>
  <c r="AP62" i="1"/>
  <c r="AR62" i="1"/>
  <c r="AX62" i="1"/>
  <c r="BB62" i="1"/>
  <c r="AD62" i="1"/>
  <c r="AS62" i="1"/>
  <c r="AT62" i="1" s="1"/>
  <c r="BD62" i="1"/>
  <c r="BH62" i="1"/>
  <c r="BK62" i="1" s="1"/>
  <c r="BN62" i="1"/>
  <c r="BP62" i="1"/>
  <c r="AV62" i="1"/>
  <c r="BJ62" i="1"/>
  <c r="BV62" i="1"/>
  <c r="CA62" i="1"/>
  <c r="CI62" i="1"/>
  <c r="BE62" i="1"/>
  <c r="BF62" i="1" s="1"/>
  <c r="BI62" i="1"/>
  <c r="BO62" i="1"/>
  <c r="BQ62" i="1"/>
  <c r="BR62" i="1" s="1"/>
  <c r="BU62" i="1"/>
  <c r="BW62" i="1"/>
  <c r="BX62" i="1" s="1"/>
  <c r="BZ62" i="1"/>
  <c r="BI61" i="1"/>
  <c r="BN61" i="1"/>
  <c r="BO61" i="1"/>
  <c r="BP61" i="1"/>
  <c r="BQ61" i="1"/>
  <c r="BR61" i="1" s="1"/>
  <c r="BT61" i="1"/>
  <c r="BU61" i="1"/>
  <c r="BV61" i="1"/>
  <c r="BW61" i="1"/>
  <c r="BX61" i="1" s="1"/>
  <c r="BZ61" i="1"/>
  <c r="CA61" i="1"/>
  <c r="CB61" i="1"/>
  <c r="CC61" i="1"/>
  <c r="CD61" i="1" s="1"/>
  <c r="CG61" i="1"/>
  <c r="CI61" i="1"/>
  <c r="BH61" i="1"/>
  <c r="BK61" i="1" s="1"/>
  <c r="BC61" i="1"/>
  <c r="AJ61" i="1"/>
  <c r="AG61" i="1"/>
  <c r="AF61" i="1"/>
  <c r="AE61" i="1"/>
  <c r="AD61" i="1"/>
  <c r="AA61" i="1"/>
  <c r="Z61" i="1"/>
  <c r="Y61" i="1"/>
  <c r="X61" i="1"/>
  <c r="U61" i="1"/>
  <c r="T61" i="1"/>
  <c r="S61" i="1"/>
  <c r="R61" i="1"/>
  <c r="AL61" i="1"/>
  <c r="P61" i="1"/>
  <c r="N61" i="1"/>
  <c r="M61" i="1"/>
  <c r="K61" i="1"/>
  <c r="BE61" i="1"/>
  <c r="BJ61" i="1"/>
  <c r="AK61" i="1"/>
  <c r="BD61" i="1"/>
  <c r="AX61" i="1"/>
  <c r="AY61" i="1"/>
  <c r="AZ61" i="1" s="1"/>
  <c r="AW61" i="1"/>
  <c r="AV61" i="1"/>
  <c r="AS61" i="1"/>
  <c r="BB61" i="1"/>
  <c r="AR61" i="1"/>
  <c r="AQ61" i="1"/>
  <c r="AP61" i="1"/>
  <c r="AM61" i="1"/>
  <c r="AN61" i="1" s="1"/>
  <c r="BN60" i="1"/>
  <c r="BJ60" i="1"/>
  <c r="BI60" i="1"/>
  <c r="BH60" i="1"/>
  <c r="BK60" i="1" s="1"/>
  <c r="BL60" i="1" s="1"/>
  <c r="BE60" i="1"/>
  <c r="BD60" i="1"/>
  <c r="BC60" i="1"/>
  <c r="AY60" i="1"/>
  <c r="BB60" i="1"/>
  <c r="S60" i="1"/>
  <c r="R60" i="1"/>
  <c r="P60" i="1"/>
  <c r="N60" i="1"/>
  <c r="M60" i="1"/>
  <c r="K60" i="1"/>
  <c r="CB60" i="1"/>
  <c r="AK60" i="1"/>
  <c r="AJ60" i="1"/>
  <c r="AG60" i="1"/>
  <c r="AF60" i="1"/>
  <c r="AE60" i="1"/>
  <c r="AD60" i="1"/>
  <c r="AA60" i="1"/>
  <c r="CC60" i="1"/>
  <c r="CD60" i="1" s="1"/>
  <c r="U60" i="1"/>
  <c r="CA60" i="1"/>
  <c r="BZ60" i="1"/>
  <c r="BV60" i="1"/>
  <c r="BU60" i="1"/>
  <c r="BT60" i="1"/>
  <c r="BQ60" i="1"/>
  <c r="BP60" i="1"/>
  <c r="BO60" i="1"/>
  <c r="X60" i="1"/>
  <c r="Y60" i="1"/>
  <c r="T60" i="1"/>
  <c r="Z60" i="1"/>
  <c r="AL60" i="1"/>
  <c r="AM60" i="1"/>
  <c r="AN60" i="1" s="1"/>
  <c r="AP60" i="1"/>
  <c r="AQ60" i="1"/>
  <c r="AR60" i="1"/>
  <c r="CG60" i="1"/>
  <c r="CI60" i="1" s="1"/>
  <c r="CJ60" i="1" s="1"/>
  <c r="CN60" i="1" s="1"/>
  <c r="CQ60" i="1" s="1"/>
  <c r="BW60" i="1"/>
  <c r="BX60" i="1" s="1"/>
  <c r="AS60" i="1"/>
  <c r="AT60" i="1" s="1"/>
  <c r="AV60" i="1"/>
  <c r="AW60" i="1"/>
  <c r="AX60" i="1"/>
  <c r="AX59" i="1"/>
  <c r="AY59" i="1"/>
  <c r="AZ59" i="1" s="1"/>
  <c r="BB59" i="1"/>
  <c r="BC59" i="1"/>
  <c r="BD59" i="1"/>
  <c r="BE59" i="1"/>
  <c r="BF59" i="1" s="1"/>
  <c r="BH59" i="1"/>
  <c r="BK59" i="1" s="1"/>
  <c r="BI59" i="1"/>
  <c r="BJ59" i="1"/>
  <c r="BN59" i="1"/>
  <c r="BO59" i="1"/>
  <c r="BP59" i="1"/>
  <c r="AA59" i="1"/>
  <c r="BQ59" i="1"/>
  <c r="BR59" i="1" s="1"/>
  <c r="BT59" i="1"/>
  <c r="BU59" i="1"/>
  <c r="BV59" i="1"/>
  <c r="BW59" i="1"/>
  <c r="BX59" i="1" s="1"/>
  <c r="AP59" i="1"/>
  <c r="AL59" i="1"/>
  <c r="AJ59" i="1"/>
  <c r="AF59" i="1"/>
  <c r="AD59" i="1"/>
  <c r="Z59" i="1"/>
  <c r="X59" i="1"/>
  <c r="T59" i="1"/>
  <c r="R59" i="1"/>
  <c r="P59" i="1"/>
  <c r="N59" i="1"/>
  <c r="BZ59" i="1"/>
  <c r="CA59" i="1"/>
  <c r="CB59" i="1"/>
  <c r="CC59" i="1"/>
  <c r="CD59" i="1" s="1"/>
  <c r="CG59" i="1"/>
  <c r="CI59" i="1"/>
  <c r="Y59" i="1"/>
  <c r="AE59" i="1"/>
  <c r="AG59" i="1"/>
  <c r="AH59" i="1" s="1"/>
  <c r="AK59" i="1"/>
  <c r="AM59" i="1"/>
  <c r="AN59" i="1" s="1"/>
  <c r="AQ59" i="1"/>
  <c r="AR59" i="1"/>
  <c r="AS59" i="1"/>
  <c r="AT59" i="1" s="1"/>
  <c r="AV59" i="1"/>
  <c r="AW59" i="1"/>
  <c r="U59" i="1"/>
  <c r="V59" i="1" s="1"/>
  <c r="S59" i="1"/>
  <c r="M59" i="1"/>
  <c r="K59" i="1"/>
  <c r="CI58" i="1"/>
  <c r="CG58" i="1"/>
  <c r="CJ58" i="1" s="1"/>
  <c r="CC58" i="1"/>
  <c r="CB58" i="1"/>
  <c r="CA58" i="1"/>
  <c r="BZ58" i="1"/>
  <c r="BW58" i="1"/>
  <c r="BV58" i="1"/>
  <c r="BU58" i="1"/>
  <c r="BT58" i="1"/>
  <c r="BQ58" i="1"/>
  <c r="BP58" i="1"/>
  <c r="BO58" i="1"/>
  <c r="BN58" i="1"/>
  <c r="BJ58" i="1"/>
  <c r="BI58" i="1"/>
  <c r="BH58" i="1"/>
  <c r="BK58" i="1" s="1"/>
  <c r="BL58" i="1" s="1"/>
  <c r="BE58" i="1"/>
  <c r="BD58" i="1"/>
  <c r="BC58" i="1"/>
  <c r="BB58" i="1"/>
  <c r="AY58" i="1"/>
  <c r="AX58" i="1"/>
  <c r="AW58" i="1"/>
  <c r="AV58" i="1"/>
  <c r="AS58" i="1"/>
  <c r="AR58" i="1"/>
  <c r="AQ58" i="1"/>
  <c r="AP58" i="1"/>
  <c r="AM58" i="1"/>
  <c r="AL58" i="1"/>
  <c r="AK58" i="1"/>
  <c r="AJ58" i="1"/>
  <c r="AG58" i="1"/>
  <c r="AF58" i="1"/>
  <c r="AE58" i="1"/>
  <c r="AD58" i="1"/>
  <c r="Z58" i="1"/>
  <c r="Y58" i="1"/>
  <c r="X58" i="1"/>
  <c r="T58" i="1"/>
  <c r="R58" i="1"/>
  <c r="M58" i="1"/>
  <c r="K58" i="1"/>
  <c r="N58" i="1"/>
  <c r="O58" i="1" s="1"/>
  <c r="S58" i="1"/>
  <c r="U58" i="1"/>
  <c r="V58" i="1" s="1"/>
  <c r="AA58" i="1"/>
  <c r="AB58" i="1" s="1"/>
  <c r="P58" i="1"/>
  <c r="BO57" i="1"/>
  <c r="BN57" i="1"/>
  <c r="BJ57" i="1"/>
  <c r="BH57" i="1"/>
  <c r="BK57" i="1" s="1"/>
  <c r="BL57" i="1" s="1"/>
  <c r="BD57" i="1"/>
  <c r="AX57" i="1"/>
  <c r="AV57" i="1"/>
  <c r="AR57" i="1"/>
  <c r="AP57" i="1"/>
  <c r="AM57" i="1"/>
  <c r="AK57" i="1"/>
  <c r="AG57" i="1"/>
  <c r="AE57" i="1"/>
  <c r="Y57" i="1"/>
  <c r="U57" i="1"/>
  <c r="S57" i="1"/>
  <c r="M57" i="1"/>
  <c r="K57" i="1"/>
  <c r="CC57" i="1"/>
  <c r="Z57" i="1"/>
  <c r="X57" i="1"/>
  <c r="T57" i="1"/>
  <c r="R57" i="1"/>
  <c r="P57" i="1"/>
  <c r="BZ57" i="1"/>
  <c r="CG57" i="1"/>
  <c r="CI57" i="1"/>
  <c r="BT57" i="1"/>
  <c r="BV57" i="1"/>
  <c r="BW57" i="1"/>
  <c r="BX57" i="1" s="1"/>
  <c r="CA57" i="1"/>
  <c r="CB57" i="1"/>
  <c r="N57" i="1"/>
  <c r="O57" i="1" s="1"/>
  <c r="AA57" i="1"/>
  <c r="AB57" i="1" s="1"/>
  <c r="BU57" i="1"/>
  <c r="BQ57" i="1"/>
  <c r="BP57" i="1"/>
  <c r="BI57" i="1"/>
  <c r="BE57" i="1"/>
  <c r="BF57" i="1" s="1"/>
  <c r="BC57" i="1"/>
  <c r="BB57" i="1"/>
  <c r="AD57" i="1"/>
  <c r="AY57" i="1"/>
  <c r="AZ57" i="1" s="1"/>
  <c r="AW57" i="1"/>
  <c r="AS57" i="1"/>
  <c r="AT57" i="1" s="1"/>
  <c r="AQ57" i="1"/>
  <c r="AL57" i="1"/>
  <c r="AJ57" i="1"/>
  <c r="AF57" i="1"/>
  <c r="P56" i="1"/>
  <c r="CI56" i="1"/>
  <c r="CG56" i="1"/>
  <c r="CJ56" i="1" s="1"/>
  <c r="CC56" i="1"/>
  <c r="CB56" i="1"/>
  <c r="CA56" i="1"/>
  <c r="BZ56" i="1"/>
  <c r="BW56" i="1"/>
  <c r="BV56" i="1"/>
  <c r="BT56" i="1"/>
  <c r="BP56" i="1"/>
  <c r="BN56" i="1"/>
  <c r="BH56" i="1"/>
  <c r="BK56" i="1" s="1"/>
  <c r="BC56" i="1"/>
  <c r="AY56" i="1"/>
  <c r="AW56" i="1"/>
  <c r="AQ56" i="1"/>
  <c r="AL56" i="1"/>
  <c r="AF56" i="1"/>
  <c r="AD56" i="1"/>
  <c r="AA56" i="1"/>
  <c r="Y56" i="1"/>
  <c r="T56" i="1"/>
  <c r="R56" i="1"/>
  <c r="BE56" i="1"/>
  <c r="N56" i="1"/>
  <c r="BD56" i="1"/>
  <c r="AV56" i="1"/>
  <c r="BU56" i="1"/>
  <c r="BQ56" i="1"/>
  <c r="BR56" i="1" s="1"/>
  <c r="BJ56" i="1"/>
  <c r="BI56" i="1"/>
  <c r="S56" i="1"/>
  <c r="X56" i="1"/>
  <c r="Z56" i="1"/>
  <c r="AJ56" i="1"/>
  <c r="AP56" i="1"/>
  <c r="AS56" i="1"/>
  <c r="BO56" i="1"/>
  <c r="BB56" i="1"/>
  <c r="AX56" i="1"/>
  <c r="AR56" i="1"/>
  <c r="AM56" i="1"/>
  <c r="AN56" i="1" s="1"/>
  <c r="AK56" i="1"/>
  <c r="AG56" i="1"/>
  <c r="AH56" i="1" s="1"/>
  <c r="AE56" i="1"/>
  <c r="U56" i="1"/>
  <c r="V56" i="1" s="1"/>
  <c r="M56" i="1"/>
  <c r="K56" i="1"/>
  <c r="CI55" i="1"/>
  <c r="CG55" i="1"/>
  <c r="CJ55" i="1" s="1"/>
  <c r="CC55" i="1"/>
  <c r="CB55" i="1"/>
  <c r="CA55" i="1"/>
  <c r="BZ55" i="1"/>
  <c r="BW55" i="1"/>
  <c r="BV55" i="1"/>
  <c r="BU55" i="1"/>
  <c r="BT55" i="1"/>
  <c r="BQ55" i="1"/>
  <c r="BP55" i="1"/>
  <c r="BN55" i="1"/>
  <c r="BI55" i="1"/>
  <c r="BD55" i="1"/>
  <c r="BB55" i="1"/>
  <c r="AW55" i="1"/>
  <c r="AR55" i="1"/>
  <c r="AP55" i="1"/>
  <c r="AM55" i="1"/>
  <c r="AK55" i="1"/>
  <c r="AF55" i="1"/>
  <c r="AE55" i="1"/>
  <c r="K55" i="1"/>
  <c r="P55" i="1"/>
  <c r="M55" i="1"/>
  <c r="S55" i="1"/>
  <c r="X55" i="1"/>
  <c r="Z55" i="1"/>
  <c r="AD55" i="1"/>
  <c r="AG55" i="1"/>
  <c r="AH55" i="1" s="1"/>
  <c r="AJ55" i="1"/>
  <c r="AL55" i="1"/>
  <c r="AQ55" i="1"/>
  <c r="AS55" i="1"/>
  <c r="AT55" i="1" s="1"/>
  <c r="AV55" i="1"/>
  <c r="AX55" i="1"/>
  <c r="R55" i="1"/>
  <c r="BE55" i="1"/>
  <c r="BF55" i="1" s="1"/>
  <c r="BH55" i="1"/>
  <c r="BK55" i="1" s="1"/>
  <c r="BJ55" i="1"/>
  <c r="BO55" i="1"/>
  <c r="AY55" i="1"/>
  <c r="AZ55" i="1" s="1"/>
  <c r="BC55" i="1"/>
  <c r="N55" i="1"/>
  <c r="O55" i="1" s="1"/>
  <c r="T55" i="1"/>
  <c r="U55" i="1"/>
  <c r="V55" i="1" s="1"/>
  <c r="Y55" i="1"/>
  <c r="AA55" i="1"/>
  <c r="AB55" i="1" s="1"/>
  <c r="AR54" i="1"/>
  <c r="AW54" i="1"/>
  <c r="AX54" i="1"/>
  <c r="AY54" i="1"/>
  <c r="AZ54" i="1" s="1"/>
  <c r="BB54" i="1"/>
  <c r="AG54" i="1"/>
  <c r="AF54" i="1"/>
  <c r="AE54" i="1"/>
  <c r="AD54" i="1"/>
  <c r="AA54" i="1"/>
  <c r="Z54" i="1"/>
  <c r="BE54" i="1"/>
  <c r="BH54" i="1"/>
  <c r="BK54" i="1" s="1"/>
  <c r="BI54" i="1"/>
  <c r="BJ54" i="1"/>
  <c r="BN54" i="1"/>
  <c r="BO54" i="1"/>
  <c r="BP54" i="1"/>
  <c r="BQ54" i="1"/>
  <c r="BR54" i="1" s="1"/>
  <c r="BT54" i="1"/>
  <c r="BU54" i="1"/>
  <c r="BV54" i="1"/>
  <c r="BW54" i="1"/>
  <c r="BX54" i="1" s="1"/>
  <c r="Y54" i="1"/>
  <c r="CG54" i="1"/>
  <c r="BC54" i="1"/>
  <c r="U54" i="1"/>
  <c r="T54" i="1"/>
  <c r="S54" i="1"/>
  <c r="R54" i="1"/>
  <c r="P54" i="1"/>
  <c r="N54" i="1"/>
  <c r="AS54" i="1"/>
  <c r="AT54" i="1" s="1"/>
  <c r="AV54" i="1"/>
  <c r="AQ54" i="1"/>
  <c r="BZ54" i="1"/>
  <c r="X54" i="1"/>
  <c r="CB54" i="1"/>
  <c r="CC54" i="1"/>
  <c r="CD54" i="1" s="1"/>
  <c r="CI54" i="1"/>
  <c r="AP54" i="1"/>
  <c r="AM54" i="1"/>
  <c r="AL54" i="1"/>
  <c r="AK54" i="1"/>
  <c r="AJ54" i="1"/>
  <c r="K54" i="1"/>
  <c r="M54" i="1"/>
  <c r="BD54" i="1"/>
  <c r="CA54" i="1"/>
  <c r="K53" i="1"/>
  <c r="M53" i="1"/>
  <c r="N53" i="1"/>
  <c r="O53" i="1" s="1"/>
  <c r="P53" i="1"/>
  <c r="R53" i="1"/>
  <c r="T53" i="1"/>
  <c r="U53" i="1"/>
  <c r="V53" i="1" s="1"/>
  <c r="X53" i="1"/>
  <c r="AD53" i="1"/>
  <c r="AE53" i="1"/>
  <c r="AF53" i="1"/>
  <c r="AG53" i="1"/>
  <c r="AH53" i="1" s="1"/>
  <c r="AJ53" i="1"/>
  <c r="AK53" i="1"/>
  <c r="AL53" i="1"/>
  <c r="AM53" i="1"/>
  <c r="AN53" i="1" s="1"/>
  <c r="AP53" i="1"/>
  <c r="AQ53" i="1"/>
  <c r="AR53" i="1"/>
  <c r="AS53" i="1"/>
  <c r="AT53" i="1" s="1"/>
  <c r="AV53" i="1"/>
  <c r="AW53" i="1"/>
  <c r="AX53" i="1"/>
  <c r="AY53" i="1"/>
  <c r="AZ53" i="1" s="1"/>
  <c r="BB53" i="1"/>
  <c r="BC53" i="1"/>
  <c r="BD53" i="1"/>
  <c r="BE53" i="1"/>
  <c r="BF53" i="1" s="1"/>
  <c r="BH53" i="1"/>
  <c r="BK53" i="1" s="1"/>
  <c r="BI53" i="1"/>
  <c r="BJ53" i="1"/>
  <c r="BN53" i="1"/>
  <c r="BO53" i="1"/>
  <c r="BP53" i="1"/>
  <c r="BQ53" i="1"/>
  <c r="BR53" i="1" s="1"/>
  <c r="BT53" i="1"/>
  <c r="BU53" i="1"/>
  <c r="BV53" i="1"/>
  <c r="BW53" i="1"/>
  <c r="BX53" i="1" s="1"/>
  <c r="BZ53" i="1"/>
  <c r="CA53" i="1"/>
  <c r="CB53" i="1"/>
  <c r="CC53" i="1"/>
  <c r="CD53" i="1" s="1"/>
  <c r="CG53" i="1"/>
  <c r="CI53" i="1"/>
  <c r="Y53" i="1"/>
  <c r="Z53" i="1"/>
  <c r="S53" i="1"/>
  <c r="AA53" i="1"/>
  <c r="AB53" i="1" s="1"/>
  <c r="M52" i="1"/>
  <c r="CC52" i="1"/>
  <c r="BQ52" i="1"/>
  <c r="AV52" i="1"/>
  <c r="AW52" i="1"/>
  <c r="AX52" i="1"/>
  <c r="AY52" i="1"/>
  <c r="AZ52" i="1" s="1"/>
  <c r="BB52" i="1"/>
  <c r="BC52" i="1"/>
  <c r="BD52" i="1"/>
  <c r="BE52" i="1"/>
  <c r="BF52" i="1" s="1"/>
  <c r="K52" i="1"/>
  <c r="AE52" i="1"/>
  <c r="N52" i="1"/>
  <c r="O52" i="1" s="1"/>
  <c r="BH52" i="1"/>
  <c r="BK52" i="1" s="1"/>
  <c r="R52" i="1"/>
  <c r="S52" i="1"/>
  <c r="T52" i="1"/>
  <c r="U52" i="1"/>
  <c r="V52" i="1" s="1"/>
  <c r="X52" i="1"/>
  <c r="Y52" i="1"/>
  <c r="Z52" i="1"/>
  <c r="AA52" i="1"/>
  <c r="AB52" i="1" s="1"/>
  <c r="AD52" i="1"/>
  <c r="BI52" i="1"/>
  <c r="AF52" i="1"/>
  <c r="AG52" i="1"/>
  <c r="AH52" i="1" s="1"/>
  <c r="AJ52" i="1"/>
  <c r="AK52" i="1"/>
  <c r="AL52" i="1"/>
  <c r="AM52" i="1"/>
  <c r="AN52" i="1" s="1"/>
  <c r="AP52" i="1"/>
  <c r="AQ52" i="1"/>
  <c r="AR52" i="1"/>
  <c r="AS52" i="1"/>
  <c r="AT52" i="1" s="1"/>
  <c r="BJ52" i="1"/>
  <c r="BN52" i="1"/>
  <c r="BO52" i="1"/>
  <c r="BP52" i="1"/>
  <c r="BT52" i="1"/>
  <c r="BU52" i="1"/>
  <c r="BV52" i="1"/>
  <c r="BW52" i="1"/>
  <c r="BX52" i="1" s="1"/>
  <c r="BZ52" i="1"/>
  <c r="CA52" i="1"/>
  <c r="CB52" i="1"/>
  <c r="CG52" i="1"/>
  <c r="CI52" i="1"/>
  <c r="P52" i="1"/>
  <c r="AQ51" i="1"/>
  <c r="BW51" i="1"/>
  <c r="BZ51" i="1"/>
  <c r="CA51" i="1"/>
  <c r="CB51" i="1"/>
  <c r="CC51" i="1"/>
  <c r="CD51" i="1" s="1"/>
  <c r="CG51" i="1"/>
  <c r="CI51" i="1"/>
  <c r="AP51" i="1"/>
  <c r="AS51" i="1"/>
  <c r="AM51" i="1"/>
  <c r="AL51" i="1"/>
  <c r="AK51" i="1"/>
  <c r="AJ51" i="1"/>
  <c r="AG51" i="1"/>
  <c r="AF51" i="1"/>
  <c r="AW51" i="1"/>
  <c r="AX51" i="1"/>
  <c r="AY51" i="1"/>
  <c r="AZ51" i="1" s="1"/>
  <c r="BB51" i="1"/>
  <c r="BC51" i="1"/>
  <c r="BD51" i="1"/>
  <c r="BE51" i="1"/>
  <c r="BF51" i="1" s="1"/>
  <c r="BH51" i="1"/>
  <c r="BK51" i="1" s="1"/>
  <c r="BO51" i="1"/>
  <c r="BP51" i="1"/>
  <c r="BQ51" i="1"/>
  <c r="BR51" i="1" s="1"/>
  <c r="BT51" i="1"/>
  <c r="BU51" i="1"/>
  <c r="BV51" i="1"/>
  <c r="AE51" i="1"/>
  <c r="AD51" i="1"/>
  <c r="AA51" i="1"/>
  <c r="Z51" i="1"/>
  <c r="Y51" i="1"/>
  <c r="X51" i="1"/>
  <c r="U51" i="1"/>
  <c r="BJ51" i="1"/>
  <c r="T51" i="1"/>
  <c r="S51" i="1"/>
  <c r="R51" i="1"/>
  <c r="P51" i="1"/>
  <c r="N51" i="1"/>
  <c r="M51" i="1"/>
  <c r="K51" i="1"/>
  <c r="AV51" i="1"/>
  <c r="BI51" i="1"/>
  <c r="AR51" i="1"/>
  <c r="BN51" i="1"/>
  <c r="AL50" i="1"/>
  <c r="CI50" i="1"/>
  <c r="CG50" i="1"/>
  <c r="CJ50" i="1" s="1"/>
  <c r="CC50" i="1"/>
  <c r="CB50" i="1"/>
  <c r="CA50" i="1"/>
  <c r="BZ50" i="1"/>
  <c r="BW50" i="1"/>
  <c r="BV50" i="1"/>
  <c r="BU50" i="1"/>
  <c r="BT50" i="1"/>
  <c r="BQ50" i="1"/>
  <c r="BP50" i="1"/>
  <c r="BO50" i="1"/>
  <c r="BN50" i="1"/>
  <c r="BJ50" i="1"/>
  <c r="BI50" i="1"/>
  <c r="BH50" i="1"/>
  <c r="BK50" i="1" s="1"/>
  <c r="BL50" i="1" s="1"/>
  <c r="BE50" i="1"/>
  <c r="BD50" i="1"/>
  <c r="BC50" i="1"/>
  <c r="AY50" i="1"/>
  <c r="AW50" i="1"/>
  <c r="AR50" i="1"/>
  <c r="AG50" i="1"/>
  <c r="Z50" i="1"/>
  <c r="T50" i="1"/>
  <c r="R50" i="1"/>
  <c r="M50" i="1"/>
  <c r="BB50" i="1"/>
  <c r="AQ50" i="1"/>
  <c r="AJ50" i="1"/>
  <c r="AF50" i="1"/>
  <c r="AD50" i="1"/>
  <c r="AA50" i="1"/>
  <c r="AB50" i="1" s="1"/>
  <c r="X50" i="1"/>
  <c r="S50" i="1"/>
  <c r="P50" i="1"/>
  <c r="N50" i="1"/>
  <c r="O50" i="1" s="1"/>
  <c r="K50" i="1"/>
  <c r="AX50" i="1"/>
  <c r="AV50" i="1"/>
  <c r="AS50" i="1"/>
  <c r="AT50" i="1" s="1"/>
  <c r="AP50" i="1"/>
  <c r="AM50" i="1"/>
  <c r="AN50" i="1" s="1"/>
  <c r="AK50" i="1"/>
  <c r="AE50" i="1"/>
  <c r="Y50" i="1"/>
  <c r="U50" i="1"/>
  <c r="V50" i="1" s="1"/>
  <c r="R49" i="1"/>
  <c r="AV49" i="1"/>
  <c r="AW49" i="1"/>
  <c r="AS49" i="1"/>
  <c r="AQ49" i="1"/>
  <c r="AM49" i="1"/>
  <c r="AK49" i="1"/>
  <c r="AG49" i="1"/>
  <c r="AD49" i="1"/>
  <c r="AR49" i="1"/>
  <c r="T49" i="1"/>
  <c r="X49" i="1"/>
  <c r="CI49" i="1"/>
  <c r="BW49" i="1"/>
  <c r="BU49" i="1"/>
  <c r="BQ49" i="1"/>
  <c r="BO49" i="1"/>
  <c r="CG49" i="1"/>
  <c r="CJ49" i="1" s="1"/>
  <c r="BN49" i="1"/>
  <c r="BJ49" i="1"/>
  <c r="N49" i="1"/>
  <c r="BI49" i="1"/>
  <c r="BE49" i="1"/>
  <c r="BC49" i="1"/>
  <c r="AY49" i="1"/>
  <c r="M49" i="1"/>
  <c r="AP49" i="1"/>
  <c r="AL49" i="1"/>
  <c r="K49" i="1"/>
  <c r="AJ49" i="1"/>
  <c r="Z49" i="1"/>
  <c r="AA49" i="1"/>
  <c r="AB49" i="1" s="1"/>
  <c r="Y49" i="1"/>
  <c r="U49" i="1"/>
  <c r="V49" i="1" s="1"/>
  <c r="P49" i="1"/>
  <c r="AE49" i="1"/>
  <c r="S49" i="1"/>
  <c r="AF49" i="1"/>
  <c r="AX49" i="1"/>
  <c r="BB49" i="1"/>
  <c r="BD49" i="1"/>
  <c r="BH49" i="1"/>
  <c r="BK49" i="1" s="1"/>
  <c r="BL49" i="1" s="1"/>
  <c r="BP49" i="1"/>
  <c r="BT49" i="1"/>
  <c r="BV49" i="1"/>
  <c r="BZ49" i="1"/>
  <c r="CA49" i="1"/>
  <c r="CB49" i="1"/>
  <c r="CC49" i="1"/>
  <c r="CD49" i="1" s="1"/>
  <c r="X48" i="1"/>
  <c r="T48" i="1"/>
  <c r="R48" i="1"/>
  <c r="P48" i="1"/>
  <c r="N48" i="1"/>
  <c r="BN48" i="1"/>
  <c r="BO48" i="1"/>
  <c r="BW48" i="1"/>
  <c r="BZ48" i="1"/>
  <c r="CA48" i="1"/>
  <c r="CC48" i="1"/>
  <c r="CG48" i="1"/>
  <c r="CI48" i="1"/>
  <c r="BP48" i="1"/>
  <c r="BQ48" i="1"/>
  <c r="BR48" i="1" s="1"/>
  <c r="BT48" i="1"/>
  <c r="BU48" i="1"/>
  <c r="BV48" i="1"/>
  <c r="K48" i="1"/>
  <c r="M48" i="1"/>
  <c r="S48" i="1"/>
  <c r="U48" i="1"/>
  <c r="V48" i="1" s="1"/>
  <c r="Y48" i="1"/>
  <c r="AA48" i="1"/>
  <c r="CB48" i="1"/>
  <c r="AG48" i="1"/>
  <c r="AK48" i="1"/>
  <c r="AM48" i="1"/>
  <c r="AQ48" i="1"/>
  <c r="AS48" i="1"/>
  <c r="AW48" i="1"/>
  <c r="AX48" i="1"/>
  <c r="BB48" i="1"/>
  <c r="BI48" i="1"/>
  <c r="BH48" i="1"/>
  <c r="BK48" i="1" s="1"/>
  <c r="BE48" i="1"/>
  <c r="BD48" i="1"/>
  <c r="AE48" i="1"/>
  <c r="AJ48" i="1"/>
  <c r="BC48" i="1"/>
  <c r="BJ48" i="1"/>
  <c r="AY48" i="1"/>
  <c r="AZ48" i="1" s="1"/>
  <c r="AV48" i="1"/>
  <c r="AR48" i="1"/>
  <c r="AP48" i="1"/>
  <c r="AL48" i="1"/>
  <c r="AF48" i="1"/>
  <c r="AD48" i="1"/>
  <c r="Z48" i="1"/>
  <c r="AX47" i="1"/>
  <c r="AW47" i="1"/>
  <c r="AV47" i="1"/>
  <c r="AS47" i="1"/>
  <c r="AR47" i="1"/>
  <c r="AQ47" i="1"/>
  <c r="AP47" i="1"/>
  <c r="AM47" i="1"/>
  <c r="AL47" i="1"/>
  <c r="AK47" i="1"/>
  <c r="AJ47" i="1"/>
  <c r="AG47" i="1"/>
  <c r="AF47" i="1"/>
  <c r="CI47" i="1"/>
  <c r="AD47" i="1"/>
  <c r="AA47" i="1"/>
  <c r="Z47" i="1"/>
  <c r="Y47" i="1"/>
  <c r="X47" i="1"/>
  <c r="U47" i="1"/>
  <c r="T47" i="1"/>
  <c r="CC47" i="1"/>
  <c r="CB47" i="1"/>
  <c r="CA47" i="1"/>
  <c r="BZ47" i="1"/>
  <c r="BW47" i="1"/>
  <c r="BU47" i="1"/>
  <c r="BT47" i="1"/>
  <c r="BQ47" i="1"/>
  <c r="BP47" i="1"/>
  <c r="P47" i="1"/>
  <c r="M47" i="1"/>
  <c r="BV47" i="1"/>
  <c r="BN47" i="1"/>
  <c r="BO47" i="1"/>
  <c r="AY47" i="1"/>
  <c r="AZ47" i="1" s="1"/>
  <c r="S47" i="1"/>
  <c r="R47" i="1"/>
  <c r="K47" i="1"/>
  <c r="CG47" i="1"/>
  <c r="CJ47" i="1" s="1"/>
  <c r="N47" i="1"/>
  <c r="O47" i="1" s="1"/>
  <c r="BJ47" i="1"/>
  <c r="BI47" i="1"/>
  <c r="BH47" i="1"/>
  <c r="BK47" i="1" s="1"/>
  <c r="BL47" i="1" s="1"/>
  <c r="BE47" i="1"/>
  <c r="BD47" i="1"/>
  <c r="BC47" i="1"/>
  <c r="BB47" i="1"/>
  <c r="AE47" i="1"/>
  <c r="BN46" i="1"/>
  <c r="BJ46" i="1"/>
  <c r="BI46" i="1"/>
  <c r="BH46" i="1"/>
  <c r="BK46" i="1" s="1"/>
  <c r="BL46" i="1" s="1"/>
  <c r="BE46" i="1"/>
  <c r="BD46" i="1"/>
  <c r="BC46" i="1"/>
  <c r="BB46" i="1"/>
  <c r="AY46" i="1"/>
  <c r="AX46" i="1"/>
  <c r="AW46" i="1"/>
  <c r="AV46" i="1"/>
  <c r="AS46" i="1"/>
  <c r="AR46" i="1"/>
  <c r="AK46" i="1"/>
  <c r="AJ46" i="1"/>
  <c r="AG46" i="1"/>
  <c r="AF46" i="1"/>
  <c r="AE46" i="1"/>
  <c r="AQ46" i="1"/>
  <c r="AP46" i="1"/>
  <c r="AL46" i="1"/>
  <c r="AA46" i="1"/>
  <c r="Z46" i="1"/>
  <c r="Y46" i="1"/>
  <c r="U46" i="1"/>
  <c r="T46" i="1"/>
  <c r="S46" i="1"/>
  <c r="R46" i="1"/>
  <c r="P46" i="1"/>
  <c r="AD46" i="1"/>
  <c r="N46" i="1"/>
  <c r="M46" i="1"/>
  <c r="AM46" i="1"/>
  <c r="AN46" i="1" s="1"/>
  <c r="K46" i="1"/>
  <c r="X46" i="1"/>
  <c r="CI46" i="1"/>
  <c r="CG46" i="1"/>
  <c r="CJ46" i="1" s="1"/>
  <c r="CC46" i="1"/>
  <c r="CB46" i="1"/>
  <c r="CA46" i="1"/>
  <c r="BZ46" i="1"/>
  <c r="BW46" i="1"/>
  <c r="BV46" i="1"/>
  <c r="BU46" i="1"/>
  <c r="BT46" i="1"/>
  <c r="BQ46" i="1"/>
  <c r="BP46" i="1"/>
  <c r="BO46" i="1"/>
  <c r="N45" i="1"/>
  <c r="M45" i="1"/>
  <c r="K45" i="1"/>
  <c r="S45" i="1"/>
  <c r="U45" i="1"/>
  <c r="Y45" i="1"/>
  <c r="AA45" i="1"/>
  <c r="AE45" i="1"/>
  <c r="AG45" i="1"/>
  <c r="AK45" i="1"/>
  <c r="AM45" i="1"/>
  <c r="AQ45" i="1"/>
  <c r="AS45" i="1"/>
  <c r="AW45" i="1"/>
  <c r="AY45" i="1"/>
  <c r="BC45" i="1"/>
  <c r="BE45" i="1"/>
  <c r="BI45" i="1"/>
  <c r="CC45" i="1"/>
  <c r="BO45" i="1"/>
  <c r="BP45" i="1"/>
  <c r="BQ45" i="1"/>
  <c r="BR45" i="1" s="1"/>
  <c r="BT45" i="1"/>
  <c r="BU45" i="1"/>
  <c r="BV45" i="1"/>
  <c r="BW45" i="1"/>
  <c r="BX45" i="1" s="1"/>
  <c r="BZ45" i="1"/>
  <c r="CA45" i="1"/>
  <c r="CB45" i="1"/>
  <c r="CG45" i="1"/>
  <c r="CI45" i="1"/>
  <c r="AD45" i="1"/>
  <c r="Z45" i="1"/>
  <c r="AR45" i="1"/>
  <c r="AV45" i="1"/>
  <c r="AX45" i="1"/>
  <c r="BB45" i="1"/>
  <c r="BD45" i="1"/>
  <c r="BH45" i="1"/>
  <c r="BK45" i="1" s="1"/>
  <c r="AP45" i="1"/>
  <c r="BN45" i="1"/>
  <c r="AL45" i="1"/>
  <c r="AJ45" i="1"/>
  <c r="P45" i="1"/>
  <c r="R45" i="1"/>
  <c r="T45" i="1"/>
  <c r="X45" i="1"/>
  <c r="AF45" i="1"/>
  <c r="BJ45" i="1"/>
  <c r="BB44" i="1"/>
  <c r="BC44" i="1"/>
  <c r="BD44" i="1"/>
  <c r="BE44" i="1"/>
  <c r="BF44" i="1" s="1"/>
  <c r="BH44" i="1"/>
  <c r="BK44" i="1" s="1"/>
  <c r="BI44" i="1"/>
  <c r="BJ44" i="1"/>
  <c r="BN44" i="1"/>
  <c r="BO44" i="1"/>
  <c r="BP44" i="1"/>
  <c r="BQ44" i="1"/>
  <c r="BR44" i="1" s="1"/>
  <c r="BT44" i="1"/>
  <c r="BU44" i="1"/>
  <c r="BV44" i="1"/>
  <c r="BW44" i="1"/>
  <c r="BX44" i="1" s="1"/>
  <c r="BZ44" i="1"/>
  <c r="CB44" i="1"/>
  <c r="CC44" i="1"/>
  <c r="CD44" i="1" s="1"/>
  <c r="CG44" i="1"/>
  <c r="CI44" i="1"/>
  <c r="N44" i="1"/>
  <c r="R44" i="1"/>
  <c r="T44" i="1"/>
  <c r="U44" i="1"/>
  <c r="V44" i="1" s="1"/>
  <c r="X44" i="1"/>
  <c r="Y44" i="1"/>
  <c r="Z44" i="1"/>
  <c r="AA44" i="1"/>
  <c r="AB44" i="1" s="1"/>
  <c r="AD44" i="1"/>
  <c r="AE44" i="1"/>
  <c r="AF44" i="1"/>
  <c r="AG44" i="1"/>
  <c r="AH44" i="1" s="1"/>
  <c r="AJ44" i="1"/>
  <c r="AK44" i="1"/>
  <c r="AL44" i="1"/>
  <c r="AM44" i="1"/>
  <c r="AN44" i="1" s="1"/>
  <c r="AP44" i="1"/>
  <c r="AQ44" i="1"/>
  <c r="AR44" i="1"/>
  <c r="CA44" i="1"/>
  <c r="AS44" i="1"/>
  <c r="AT44" i="1" s="1"/>
  <c r="AV44" i="1"/>
  <c r="AW44" i="1"/>
  <c r="AX44" i="1"/>
  <c r="AY44" i="1"/>
  <c r="AZ44" i="1" s="1"/>
  <c r="P44" i="1"/>
  <c r="S44" i="1"/>
  <c r="M44" i="1"/>
  <c r="K44" i="1"/>
  <c r="AF43" i="1"/>
  <c r="BT43" i="1"/>
  <c r="BU43" i="1"/>
  <c r="BV43" i="1"/>
  <c r="BW43" i="1"/>
  <c r="BX43" i="1" s="1"/>
  <c r="BZ43" i="1"/>
  <c r="CA43" i="1"/>
  <c r="CB43" i="1"/>
  <c r="CC43" i="1"/>
  <c r="CD43" i="1" s="1"/>
  <c r="CG43" i="1"/>
  <c r="CI43" i="1"/>
  <c r="AD43" i="1"/>
  <c r="Z43" i="1"/>
  <c r="X43" i="1"/>
  <c r="T43" i="1"/>
  <c r="AE43" i="1"/>
  <c r="AJ43" i="1"/>
  <c r="AQ43" i="1"/>
  <c r="AS43" i="1"/>
  <c r="AV43" i="1"/>
  <c r="AW43" i="1"/>
  <c r="AX43" i="1"/>
  <c r="AY43" i="1"/>
  <c r="AZ43" i="1" s="1"/>
  <c r="BC43" i="1"/>
  <c r="BD43" i="1"/>
  <c r="BE43" i="1"/>
  <c r="BF43" i="1" s="1"/>
  <c r="BH43" i="1"/>
  <c r="BK43" i="1" s="1"/>
  <c r="BI43" i="1"/>
  <c r="BJ43" i="1"/>
  <c r="BN43" i="1"/>
  <c r="BO43" i="1"/>
  <c r="R43" i="1"/>
  <c r="BB43" i="1"/>
  <c r="AR43" i="1"/>
  <c r="N43" i="1"/>
  <c r="P43" i="1"/>
  <c r="AP43" i="1"/>
  <c r="AA43" i="1"/>
  <c r="AB43" i="1" s="1"/>
  <c r="Y43" i="1"/>
  <c r="U43" i="1"/>
  <c r="V43" i="1" s="1"/>
  <c r="S43" i="1"/>
  <c r="M43" i="1"/>
  <c r="K43" i="1"/>
  <c r="AL43" i="1"/>
  <c r="BP43" i="1"/>
  <c r="BQ43" i="1"/>
  <c r="BR43" i="1" s="1"/>
  <c r="AG43" i="1"/>
  <c r="AH43" i="1" s="1"/>
  <c r="AK43" i="1"/>
  <c r="AM43" i="1"/>
  <c r="AN43" i="1" s="1"/>
  <c r="AL42" i="1"/>
  <c r="AQ42" i="1"/>
  <c r="AS42" i="1"/>
  <c r="AW42" i="1"/>
  <c r="AY42" i="1"/>
  <c r="BC42" i="1"/>
  <c r="BE42" i="1"/>
  <c r="BI42" i="1"/>
  <c r="BP42" i="1"/>
  <c r="X42" i="1"/>
  <c r="BQ42" i="1"/>
  <c r="BR42" i="1" s="1"/>
  <c r="BU42" i="1"/>
  <c r="BW42" i="1"/>
  <c r="CA42" i="1"/>
  <c r="CB42" i="1"/>
  <c r="CC42" i="1"/>
  <c r="CD42" i="1" s="1"/>
  <c r="CG42" i="1"/>
  <c r="CI42" i="1"/>
  <c r="BZ42" i="1"/>
  <c r="AX42" i="1"/>
  <c r="M42" i="1"/>
  <c r="Z42" i="1"/>
  <c r="K42" i="1"/>
  <c r="N42" i="1"/>
  <c r="O42" i="1" s="1"/>
  <c r="P42" i="1"/>
  <c r="T42" i="1"/>
  <c r="S42" i="1"/>
  <c r="U42" i="1"/>
  <c r="V42" i="1" s="1"/>
  <c r="Y42" i="1"/>
  <c r="AA42" i="1"/>
  <c r="AB42" i="1" s="1"/>
  <c r="AE42" i="1"/>
  <c r="AG42" i="1"/>
  <c r="AK42" i="1"/>
  <c r="AM42" i="1"/>
  <c r="AN42" i="1" s="1"/>
  <c r="AP42" i="1"/>
  <c r="AR42" i="1"/>
  <c r="AV42" i="1"/>
  <c r="R42" i="1"/>
  <c r="BB42" i="1"/>
  <c r="BD42" i="1"/>
  <c r="BH42" i="1"/>
  <c r="BK42" i="1" s="1"/>
  <c r="BJ42" i="1"/>
  <c r="BN42" i="1"/>
  <c r="BO42" i="1"/>
  <c r="BT42" i="1"/>
  <c r="BV42" i="1"/>
  <c r="AD42" i="1"/>
  <c r="AF42" i="1"/>
  <c r="AJ42" i="1"/>
  <c r="S41" i="1"/>
  <c r="U41" i="1"/>
  <c r="Y41" i="1"/>
  <c r="AA41" i="1"/>
  <c r="AE41" i="1"/>
  <c r="AG41" i="1"/>
  <c r="AK41" i="1"/>
  <c r="AM41" i="1"/>
  <c r="AP41" i="1"/>
  <c r="AR41" i="1"/>
  <c r="AW41" i="1"/>
  <c r="AY41" i="1"/>
  <c r="BC41" i="1"/>
  <c r="BE41" i="1"/>
  <c r="BI41" i="1"/>
  <c r="BN41" i="1"/>
  <c r="BO41" i="1"/>
  <c r="BP41" i="1"/>
  <c r="BQ41" i="1"/>
  <c r="BR41" i="1" s="1"/>
  <c r="BT41" i="1"/>
  <c r="BU41" i="1"/>
  <c r="BV41" i="1"/>
  <c r="BW41" i="1"/>
  <c r="BX41" i="1" s="1"/>
  <c r="BZ41" i="1"/>
  <c r="CA41" i="1"/>
  <c r="CB41" i="1"/>
  <c r="CC41" i="1"/>
  <c r="CD41" i="1" s="1"/>
  <c r="CG41" i="1"/>
  <c r="CI41" i="1"/>
  <c r="P41" i="1"/>
  <c r="R41" i="1"/>
  <c r="T41" i="1"/>
  <c r="X41" i="1"/>
  <c r="Z41" i="1"/>
  <c r="AD41" i="1"/>
  <c r="AF41" i="1"/>
  <c r="AJ41" i="1"/>
  <c r="AL41" i="1"/>
  <c r="AQ41" i="1"/>
  <c r="AS41" i="1"/>
  <c r="AT41" i="1" s="1"/>
  <c r="AV41" i="1"/>
  <c r="AX41" i="1"/>
  <c r="BB41" i="1"/>
  <c r="BD41" i="1"/>
  <c r="BH41" i="1"/>
  <c r="BK41" i="1" s="1"/>
  <c r="BJ41" i="1"/>
  <c r="K41" i="1"/>
  <c r="M41" i="1"/>
  <c r="N41" i="1"/>
  <c r="O41" i="1" s="1"/>
  <c r="BD40" i="1"/>
  <c r="BH40" i="1"/>
  <c r="BK40" i="1" s="1"/>
  <c r="BO40" i="1"/>
  <c r="BQ40" i="1"/>
  <c r="BT40" i="1"/>
  <c r="BP40" i="1"/>
  <c r="BN40" i="1"/>
  <c r="BJ40" i="1"/>
  <c r="BI40" i="1"/>
  <c r="BE40" i="1"/>
  <c r="BF40" i="1" s="1"/>
  <c r="M40" i="1"/>
  <c r="BC40" i="1"/>
  <c r="AY40" i="1"/>
  <c r="AV40" i="1"/>
  <c r="AR40" i="1"/>
  <c r="AP40" i="1"/>
  <c r="AL40" i="1"/>
  <c r="AF40" i="1"/>
  <c r="AD40" i="1"/>
  <c r="Y40" i="1"/>
  <c r="U40" i="1"/>
  <c r="S40" i="1"/>
  <c r="P40" i="1"/>
  <c r="K40" i="1"/>
  <c r="AE40" i="1"/>
  <c r="R40" i="1"/>
  <c r="T40" i="1"/>
  <c r="X40" i="1"/>
  <c r="Z40" i="1"/>
  <c r="AA40" i="1"/>
  <c r="AB40" i="1" s="1"/>
  <c r="AG40" i="1"/>
  <c r="AH40" i="1" s="1"/>
  <c r="AJ40" i="1"/>
  <c r="AK40" i="1"/>
  <c r="AM40" i="1"/>
  <c r="AN40" i="1" s="1"/>
  <c r="AQ40" i="1"/>
  <c r="AS40" i="1"/>
  <c r="AT40" i="1" s="1"/>
  <c r="AX40" i="1"/>
  <c r="AW40" i="1"/>
  <c r="N40" i="1"/>
  <c r="O40" i="1" s="1"/>
  <c r="BB40" i="1"/>
  <c r="CI40" i="1"/>
  <c r="CG40" i="1"/>
  <c r="CJ40" i="1" s="1"/>
  <c r="CC40" i="1"/>
  <c r="CB40" i="1"/>
  <c r="CA40" i="1"/>
  <c r="BZ40" i="1"/>
  <c r="BW40" i="1"/>
  <c r="BV40" i="1"/>
  <c r="BU40" i="1"/>
  <c r="T39" i="1"/>
  <c r="S39" i="1"/>
  <c r="R39" i="1"/>
  <c r="P39" i="1"/>
  <c r="N39" i="1"/>
  <c r="M39" i="1"/>
  <c r="K39" i="1"/>
  <c r="CI39" i="1"/>
  <c r="CG39" i="1"/>
  <c r="CJ39" i="1" s="1"/>
  <c r="CC39" i="1"/>
  <c r="CB39" i="1"/>
  <c r="CA39" i="1"/>
  <c r="BZ39" i="1"/>
  <c r="BW39" i="1"/>
  <c r="BV39" i="1"/>
  <c r="BU39" i="1"/>
  <c r="BT39" i="1"/>
  <c r="BQ39" i="1"/>
  <c r="BP39" i="1"/>
  <c r="BO39" i="1"/>
  <c r="BN39" i="1"/>
  <c r="BJ39" i="1"/>
  <c r="BI39" i="1"/>
  <c r="BH39" i="1"/>
  <c r="BK39" i="1" s="1"/>
  <c r="BL39" i="1" s="1"/>
  <c r="BE39" i="1"/>
  <c r="BD39" i="1"/>
  <c r="BC39" i="1"/>
  <c r="BB39" i="1"/>
  <c r="AY39" i="1"/>
  <c r="AX39" i="1"/>
  <c r="AW39" i="1"/>
  <c r="AV39" i="1"/>
  <c r="AS39" i="1"/>
  <c r="AR39" i="1"/>
  <c r="AQ39" i="1"/>
  <c r="AP39" i="1"/>
  <c r="AM39" i="1"/>
  <c r="AL39" i="1"/>
  <c r="AK39" i="1"/>
  <c r="AJ39" i="1"/>
  <c r="AG39" i="1"/>
  <c r="AF39" i="1"/>
  <c r="AE39" i="1"/>
  <c r="AD39" i="1"/>
  <c r="AA39" i="1"/>
  <c r="Z39" i="1"/>
  <c r="Y39" i="1"/>
  <c r="X39" i="1"/>
  <c r="U39" i="1"/>
  <c r="V39" i="1" s="1"/>
  <c r="CC38" i="1"/>
  <c r="BJ38" i="1"/>
  <c r="BI38" i="1"/>
  <c r="BH38" i="1"/>
  <c r="BK38" i="1" s="1"/>
  <c r="BL38" i="1" s="1"/>
  <c r="BE38" i="1"/>
  <c r="BD38" i="1"/>
  <c r="BC38" i="1"/>
  <c r="BB38" i="1"/>
  <c r="AY38" i="1"/>
  <c r="AL38" i="1"/>
  <c r="BN38" i="1"/>
  <c r="AK38" i="1"/>
  <c r="AJ38" i="1"/>
  <c r="AG38" i="1"/>
  <c r="AF38" i="1"/>
  <c r="AE38" i="1"/>
  <c r="AD38" i="1"/>
  <c r="AA38" i="1"/>
  <c r="Z38" i="1"/>
  <c r="Y38" i="1"/>
  <c r="X38" i="1"/>
  <c r="U38" i="1"/>
  <c r="T38" i="1"/>
  <c r="S38" i="1"/>
  <c r="R38" i="1"/>
  <c r="P38" i="1"/>
  <c r="M38" i="1"/>
  <c r="BO38" i="1"/>
  <c r="K38" i="1"/>
  <c r="BP38" i="1"/>
  <c r="BQ38" i="1"/>
  <c r="BR38" i="1" s="1"/>
  <c r="BT38" i="1"/>
  <c r="N38" i="1"/>
  <c r="O38" i="1" s="1"/>
  <c r="BU38" i="1"/>
  <c r="BV38" i="1"/>
  <c r="BW38" i="1"/>
  <c r="BX38" i="1" s="1"/>
  <c r="BZ38" i="1"/>
  <c r="CA38" i="1"/>
  <c r="CB38" i="1"/>
  <c r="CG38" i="1"/>
  <c r="CI38" i="1"/>
  <c r="AX38" i="1"/>
  <c r="AW38" i="1"/>
  <c r="AV38" i="1"/>
  <c r="AS38" i="1"/>
  <c r="AR38" i="1"/>
  <c r="AQ38" i="1"/>
  <c r="AP38" i="1"/>
  <c r="AM38" i="1"/>
  <c r="AN38" i="1" s="1"/>
  <c r="S37" i="1"/>
  <c r="U37" i="1"/>
  <c r="Y37" i="1"/>
  <c r="AA37" i="1"/>
  <c r="AD37" i="1"/>
  <c r="AF37" i="1"/>
  <c r="AK37" i="1"/>
  <c r="AQ37" i="1"/>
  <c r="AW37" i="1"/>
  <c r="R37" i="1"/>
  <c r="CG37" i="1"/>
  <c r="CI37" i="1" s="1"/>
  <c r="CJ37" i="1" s="1"/>
  <c r="CN37" i="1" s="1"/>
  <c r="CQ37" i="1" s="1"/>
  <c r="CC37" i="1"/>
  <c r="CB37" i="1"/>
  <c r="CA37" i="1"/>
  <c r="BZ37" i="1"/>
  <c r="BW37" i="1"/>
  <c r="BV37" i="1"/>
  <c r="BU37" i="1"/>
  <c r="BT37" i="1"/>
  <c r="BQ37" i="1"/>
  <c r="BP37" i="1"/>
  <c r="AM37" i="1"/>
  <c r="BO37" i="1"/>
  <c r="BN37" i="1"/>
  <c r="BJ37" i="1"/>
  <c r="BI37" i="1"/>
  <c r="BH37" i="1"/>
  <c r="BK37" i="1" s="1"/>
  <c r="BL37" i="1" s="1"/>
  <c r="BE37" i="1"/>
  <c r="AE37" i="1"/>
  <c r="Z37" i="1"/>
  <c r="X37" i="1"/>
  <c r="T37" i="1"/>
  <c r="P37" i="1"/>
  <c r="N37" i="1"/>
  <c r="BC37" i="1"/>
  <c r="BD37" i="1"/>
  <c r="BB37" i="1"/>
  <c r="AY37" i="1"/>
  <c r="AX37" i="1"/>
  <c r="AV37" i="1"/>
  <c r="AS37" i="1"/>
  <c r="AR37" i="1"/>
  <c r="AP37" i="1"/>
  <c r="AL37" i="1"/>
  <c r="AJ37" i="1"/>
  <c r="AG37" i="1"/>
  <c r="AH37" i="1" s="1"/>
  <c r="K37" i="1"/>
  <c r="M37" i="1"/>
  <c r="AQ36" i="1"/>
  <c r="AR36" i="1"/>
  <c r="AS36" i="1"/>
  <c r="AT36" i="1" s="1"/>
  <c r="AV36" i="1"/>
  <c r="AW36" i="1"/>
  <c r="AX36" i="1"/>
  <c r="AY36" i="1"/>
  <c r="AZ36" i="1" s="1"/>
  <c r="BB36" i="1"/>
  <c r="BC36" i="1"/>
  <c r="BD36" i="1"/>
  <c r="BE36" i="1"/>
  <c r="BF36" i="1" s="1"/>
  <c r="BH36" i="1"/>
  <c r="BK36" i="1" s="1"/>
  <c r="BI36" i="1"/>
  <c r="BJ36" i="1"/>
  <c r="BN36" i="1"/>
  <c r="BO36" i="1"/>
  <c r="BP36" i="1"/>
  <c r="BQ36" i="1"/>
  <c r="BR36" i="1" s="1"/>
  <c r="BT36" i="1"/>
  <c r="BU36" i="1"/>
  <c r="BV36" i="1"/>
  <c r="K36" i="1"/>
  <c r="BW36" i="1"/>
  <c r="BX36" i="1" s="1"/>
  <c r="BZ36" i="1"/>
  <c r="CA36" i="1"/>
  <c r="CB36" i="1"/>
  <c r="CC36" i="1"/>
  <c r="CD36" i="1" s="1"/>
  <c r="CG36" i="1"/>
  <c r="CI36" i="1"/>
  <c r="M36" i="1"/>
  <c r="N36" i="1"/>
  <c r="O36" i="1" s="1"/>
  <c r="P36" i="1"/>
  <c r="R36" i="1"/>
  <c r="S36" i="1"/>
  <c r="T36" i="1"/>
  <c r="U36" i="1"/>
  <c r="V36" i="1" s="1"/>
  <c r="X36" i="1"/>
  <c r="Y36" i="1"/>
  <c r="Z36" i="1"/>
  <c r="AA36" i="1"/>
  <c r="AB36" i="1" s="1"/>
  <c r="AD36" i="1"/>
  <c r="AE36" i="1"/>
  <c r="AF36" i="1"/>
  <c r="AG36" i="1"/>
  <c r="AH36" i="1" s="1"/>
  <c r="AJ36" i="1"/>
  <c r="AK36" i="1"/>
  <c r="AL36" i="1"/>
  <c r="AM36" i="1"/>
  <c r="AN36" i="1" s="1"/>
  <c r="AP36" i="1"/>
  <c r="CA35" i="1"/>
  <c r="S35" i="1"/>
  <c r="AJ35" i="1"/>
  <c r="AG35" i="1"/>
  <c r="AF35" i="1"/>
  <c r="AE35" i="1"/>
  <c r="AD35" i="1"/>
  <c r="AA35" i="1"/>
  <c r="Z35" i="1"/>
  <c r="AX35" i="1"/>
  <c r="Y35" i="1"/>
  <c r="X35" i="1"/>
  <c r="CB35" i="1"/>
  <c r="U35" i="1"/>
  <c r="T35" i="1"/>
  <c r="R35" i="1"/>
  <c r="P35" i="1"/>
  <c r="BC35" i="1"/>
  <c r="K35" i="1"/>
  <c r="M35" i="1"/>
  <c r="N35" i="1"/>
  <c r="O35" i="1" s="1"/>
  <c r="CI35" i="1"/>
  <c r="CG35" i="1"/>
  <c r="CJ35" i="1" s="1"/>
  <c r="CC35" i="1"/>
  <c r="CD35" i="1" s="1"/>
  <c r="BB35" i="1"/>
  <c r="AK35" i="1"/>
  <c r="BZ35" i="1"/>
  <c r="BW35" i="1"/>
  <c r="BV35" i="1"/>
  <c r="BU35" i="1"/>
  <c r="BT35" i="1"/>
  <c r="BQ35" i="1"/>
  <c r="BP35" i="1"/>
  <c r="BO35" i="1"/>
  <c r="BN35" i="1"/>
  <c r="BJ35" i="1"/>
  <c r="BI35" i="1"/>
  <c r="BH35" i="1"/>
  <c r="BK35" i="1" s="1"/>
  <c r="BL35" i="1" s="1"/>
  <c r="BE35" i="1"/>
  <c r="BD35" i="1"/>
  <c r="AY35" i="1"/>
  <c r="AZ35" i="1" s="1"/>
  <c r="AW35" i="1"/>
  <c r="AV35" i="1"/>
  <c r="AS35" i="1"/>
  <c r="AR35" i="1"/>
  <c r="AQ35" i="1"/>
  <c r="AP35" i="1"/>
  <c r="AM35" i="1"/>
  <c r="AL35" i="1"/>
  <c r="AM34" i="1"/>
  <c r="AJ34" i="1"/>
  <c r="AG34" i="1"/>
  <c r="AE34" i="1"/>
  <c r="AA34" i="1"/>
  <c r="S34" i="1"/>
  <c r="N34" i="1"/>
  <c r="BT34" i="1"/>
  <c r="BQ34" i="1"/>
  <c r="BN34" i="1"/>
  <c r="BJ34" i="1"/>
  <c r="BI34" i="1"/>
  <c r="BH34" i="1"/>
  <c r="BK34" i="1" s="1"/>
  <c r="BL34" i="1" s="1"/>
  <c r="BE34" i="1"/>
  <c r="BD34" i="1"/>
  <c r="BC34" i="1"/>
  <c r="BB34" i="1"/>
  <c r="BO34" i="1"/>
  <c r="Y34" i="1"/>
  <c r="Z34" i="1"/>
  <c r="AD34" i="1"/>
  <c r="AF34" i="1"/>
  <c r="AK34" i="1"/>
  <c r="AL34" i="1"/>
  <c r="BP34" i="1"/>
  <c r="AR34" i="1"/>
  <c r="AW34" i="1"/>
  <c r="AV34" i="1"/>
  <c r="AS34" i="1"/>
  <c r="AT34" i="1" s="1"/>
  <c r="K34" i="1"/>
  <c r="M34" i="1"/>
  <c r="P34" i="1"/>
  <c r="R34" i="1"/>
  <c r="BU34" i="1"/>
  <c r="BV34" i="1"/>
  <c r="BW34" i="1"/>
  <c r="BX34" i="1" s="1"/>
  <c r="AP34" i="1"/>
  <c r="CA34" i="1"/>
  <c r="CB34" i="1"/>
  <c r="CC34" i="1"/>
  <c r="CD34" i="1" s="1"/>
  <c r="CG34" i="1"/>
  <c r="CI34" i="1"/>
  <c r="AQ34" i="1"/>
  <c r="T34" i="1"/>
  <c r="U34" i="1"/>
  <c r="V34" i="1" s="1"/>
  <c r="AX34" i="1"/>
  <c r="X34" i="1"/>
  <c r="AY34" i="1"/>
  <c r="AZ34" i="1" s="1"/>
  <c r="BZ34" i="1"/>
  <c r="BI33" i="1"/>
  <c r="BJ33" i="1"/>
  <c r="BO33" i="1"/>
  <c r="BD33" i="1"/>
  <c r="BP33" i="1"/>
  <c r="BQ33" i="1"/>
  <c r="BR33" i="1" s="1"/>
  <c r="BT33" i="1"/>
  <c r="BU33" i="1"/>
  <c r="BV33" i="1"/>
  <c r="BW33" i="1"/>
  <c r="BX33" i="1" s="1"/>
  <c r="CA33" i="1"/>
  <c r="CB33" i="1"/>
  <c r="CC33" i="1"/>
  <c r="CD33" i="1" s="1"/>
  <c r="BN33" i="1"/>
  <c r="U33" i="1"/>
  <c r="CG33" i="1"/>
  <c r="CI33" i="1"/>
  <c r="BZ33" i="1"/>
  <c r="K33" i="1"/>
  <c r="M33" i="1"/>
  <c r="N33" i="1"/>
  <c r="O33" i="1" s="1"/>
  <c r="P33" i="1"/>
  <c r="R33" i="1"/>
  <c r="S33" i="1"/>
  <c r="T33" i="1"/>
  <c r="X33" i="1"/>
  <c r="Y33" i="1"/>
  <c r="Z33" i="1"/>
  <c r="AA33" i="1"/>
  <c r="AB33" i="1" s="1"/>
  <c r="AD33" i="1"/>
  <c r="AE33" i="1"/>
  <c r="AF33" i="1"/>
  <c r="AG33" i="1"/>
  <c r="AH33" i="1" s="1"/>
  <c r="AJ33" i="1"/>
  <c r="AK33" i="1"/>
  <c r="AL33" i="1"/>
  <c r="AM33" i="1"/>
  <c r="AN33" i="1" s="1"/>
  <c r="AP33" i="1"/>
  <c r="AQ33" i="1"/>
  <c r="AR33" i="1"/>
  <c r="AS33" i="1"/>
  <c r="AT33" i="1" s="1"/>
  <c r="AV33" i="1"/>
  <c r="AW33" i="1"/>
  <c r="AX33" i="1"/>
  <c r="AY33" i="1"/>
  <c r="AZ33" i="1" s="1"/>
  <c r="BB33" i="1"/>
  <c r="BC33" i="1"/>
  <c r="BE33" i="1"/>
  <c r="BF33" i="1" s="1"/>
  <c r="BH33" i="1"/>
  <c r="BK33" i="1" s="1"/>
  <c r="BL33" i="1" s="1"/>
  <c r="AY32" i="1"/>
  <c r="BB32" i="1"/>
  <c r="BC32" i="1"/>
  <c r="BD32" i="1"/>
  <c r="BE32" i="1"/>
  <c r="BF32" i="1" s="1"/>
  <c r="BH32" i="1"/>
  <c r="BK32" i="1" s="1"/>
  <c r="BQ32" i="1"/>
  <c r="BJ32" i="1"/>
  <c r="AK32" i="1"/>
  <c r="AJ32" i="1"/>
  <c r="AG32" i="1"/>
  <c r="BT32" i="1"/>
  <c r="BN32" i="1"/>
  <c r="BO32" i="1"/>
  <c r="BU32" i="1"/>
  <c r="AL32" i="1"/>
  <c r="BV32" i="1"/>
  <c r="BW32" i="1"/>
  <c r="BX32" i="1" s="1"/>
  <c r="BZ32" i="1"/>
  <c r="CA32" i="1"/>
  <c r="CB32" i="1"/>
  <c r="CC32" i="1"/>
  <c r="CD32" i="1" s="1"/>
  <c r="Y32" i="1"/>
  <c r="AX32" i="1"/>
  <c r="CG32" i="1"/>
  <c r="CI32" i="1"/>
  <c r="X32" i="1"/>
  <c r="U32" i="1"/>
  <c r="T32" i="1"/>
  <c r="S32" i="1"/>
  <c r="R32" i="1"/>
  <c r="AF32" i="1"/>
  <c r="P32" i="1"/>
  <c r="N32" i="1"/>
  <c r="M32" i="1"/>
  <c r="K32" i="1"/>
  <c r="AQ32" i="1"/>
  <c r="Z32" i="1"/>
  <c r="AA32" i="1"/>
  <c r="AB32" i="1" s="1"/>
  <c r="AD32" i="1"/>
  <c r="AP32" i="1"/>
  <c r="AM32" i="1"/>
  <c r="AN32" i="1" s="1"/>
  <c r="BI32" i="1"/>
  <c r="AR32" i="1"/>
  <c r="AS32" i="1"/>
  <c r="AT32" i="1" s="1"/>
  <c r="AV32" i="1"/>
  <c r="AW32" i="1"/>
  <c r="BP32" i="1"/>
  <c r="Y31" i="1"/>
  <c r="X31" i="1"/>
  <c r="T31" i="1"/>
  <c r="S31" i="1"/>
  <c r="R31" i="1"/>
  <c r="P31" i="1"/>
  <c r="N31" i="1"/>
  <c r="M31" i="1"/>
  <c r="K31" i="1"/>
  <c r="U31" i="1"/>
  <c r="V31" i="1" s="1"/>
  <c r="CI31" i="1"/>
  <c r="CG31" i="1"/>
  <c r="CJ31" i="1" s="1"/>
  <c r="CC31" i="1"/>
  <c r="CB31" i="1"/>
  <c r="CA31" i="1"/>
  <c r="BZ31" i="1"/>
  <c r="BW31" i="1"/>
  <c r="BV31" i="1"/>
  <c r="BU31" i="1"/>
  <c r="BT31" i="1"/>
  <c r="BQ31" i="1"/>
  <c r="BP31" i="1"/>
  <c r="BO31" i="1"/>
  <c r="BN31" i="1"/>
  <c r="BJ31" i="1"/>
  <c r="BI31" i="1"/>
  <c r="BH31" i="1"/>
  <c r="BK31" i="1" s="1"/>
  <c r="BL31" i="1" s="1"/>
  <c r="BE31" i="1"/>
  <c r="BD31" i="1"/>
  <c r="BC31" i="1"/>
  <c r="BB31" i="1"/>
  <c r="AY31" i="1"/>
  <c r="AX31" i="1"/>
  <c r="AW31" i="1"/>
  <c r="AV31" i="1"/>
  <c r="AS31" i="1"/>
  <c r="AR31" i="1"/>
  <c r="AQ31" i="1"/>
  <c r="AP31" i="1"/>
  <c r="AM31" i="1"/>
  <c r="AL31" i="1"/>
  <c r="AK31" i="1"/>
  <c r="AJ31" i="1"/>
  <c r="AG31" i="1"/>
  <c r="AF31" i="1"/>
  <c r="AE31" i="1"/>
  <c r="AD31" i="1"/>
  <c r="AA31" i="1"/>
  <c r="Z31" i="1"/>
  <c r="AV30" i="1"/>
  <c r="CC30" i="1"/>
  <c r="CG30" i="1"/>
  <c r="CI30" i="1"/>
  <c r="R30" i="1"/>
  <c r="BN30" i="1"/>
  <c r="BP30" i="1"/>
  <c r="BW30" i="1"/>
  <c r="T30" i="1"/>
  <c r="K30" i="1"/>
  <c r="M30" i="1"/>
  <c r="Z30" i="1"/>
  <c r="AQ30" i="1"/>
  <c r="AM30" i="1"/>
  <c r="AL30" i="1"/>
  <c r="AJ30" i="1"/>
  <c r="AF30" i="1"/>
  <c r="AD30" i="1"/>
  <c r="BJ30" i="1"/>
  <c r="BH30" i="1"/>
  <c r="BK30" i="1" s="1"/>
  <c r="BL30" i="1" s="1"/>
  <c r="BD30" i="1"/>
  <c r="BB30" i="1"/>
  <c r="AX30" i="1"/>
  <c r="P30" i="1"/>
  <c r="AR30" i="1"/>
  <c r="AP30" i="1"/>
  <c r="AK30" i="1"/>
  <c r="AG30" i="1"/>
  <c r="AH30" i="1" s="1"/>
  <c r="AE30" i="1"/>
  <c r="X30" i="1"/>
  <c r="CB30" i="1"/>
  <c r="U30" i="1"/>
  <c r="V30" i="1" s="1"/>
  <c r="S30" i="1"/>
  <c r="N30" i="1"/>
  <c r="O30" i="1" s="1"/>
  <c r="Y30" i="1"/>
  <c r="AW30" i="1"/>
  <c r="AA30" i="1"/>
  <c r="AB30" i="1" s="1"/>
  <c r="AS30" i="1"/>
  <c r="AT30" i="1" s="1"/>
  <c r="AY30" i="1"/>
  <c r="AZ30" i="1" s="1"/>
  <c r="BC30" i="1"/>
  <c r="BE30" i="1"/>
  <c r="BF30" i="1" s="1"/>
  <c r="BI30" i="1"/>
  <c r="BO30" i="1"/>
  <c r="BT30" i="1"/>
  <c r="BQ30" i="1"/>
  <c r="BR30" i="1" s="1"/>
  <c r="BU30" i="1"/>
  <c r="BV30" i="1"/>
  <c r="BZ30" i="1"/>
  <c r="CA30" i="1"/>
  <c r="BI29" i="1"/>
  <c r="BH29" i="1"/>
  <c r="BK29" i="1" s="1"/>
  <c r="K29" i="1"/>
  <c r="M29" i="1"/>
  <c r="P29" i="1"/>
  <c r="R29" i="1"/>
  <c r="T29" i="1"/>
  <c r="X29" i="1"/>
  <c r="Z29" i="1"/>
  <c r="AD29" i="1"/>
  <c r="BO29" i="1"/>
  <c r="AF29" i="1"/>
  <c r="AJ29" i="1"/>
  <c r="AL29" i="1"/>
  <c r="AR29" i="1"/>
  <c r="AV29" i="1"/>
  <c r="AX29" i="1"/>
  <c r="BC29" i="1"/>
  <c r="AY29" i="1"/>
  <c r="AZ29" i="1" s="1"/>
  <c r="AS29" i="1"/>
  <c r="AT29" i="1" s="1"/>
  <c r="AQ29" i="1"/>
  <c r="AM29" i="1"/>
  <c r="AN29" i="1" s="1"/>
  <c r="AK29" i="1"/>
  <c r="AG29" i="1"/>
  <c r="AH29" i="1" s="1"/>
  <c r="N29" i="1"/>
  <c r="O29" i="1" s="1"/>
  <c r="AA29" i="1"/>
  <c r="AB29" i="1" s="1"/>
  <c r="Y29" i="1"/>
  <c r="U29" i="1"/>
  <c r="V29" i="1" s="1"/>
  <c r="BQ29" i="1"/>
  <c r="BU29" i="1"/>
  <c r="BW29" i="1"/>
  <c r="CC29" i="1"/>
  <c r="CG29" i="1"/>
  <c r="CA29" i="1"/>
  <c r="CB29" i="1"/>
  <c r="AP29" i="1"/>
  <c r="AE29" i="1"/>
  <c r="S29" i="1"/>
  <c r="CI29" i="1"/>
  <c r="BV29" i="1"/>
  <c r="BT29" i="1"/>
  <c r="BN29" i="1"/>
  <c r="BJ29" i="1"/>
  <c r="BB29" i="1"/>
  <c r="BD29" i="1"/>
  <c r="BE29" i="1"/>
  <c r="BF29" i="1" s="1"/>
  <c r="AW29" i="1"/>
  <c r="BP29" i="1"/>
  <c r="BZ29" i="1"/>
  <c r="AV28" i="1"/>
  <c r="AW28" i="1"/>
  <c r="AX28" i="1"/>
  <c r="AY28" i="1"/>
  <c r="AZ28" i="1" s="1"/>
  <c r="BB28" i="1"/>
  <c r="BC28" i="1"/>
  <c r="BD28" i="1"/>
  <c r="BH28" i="1"/>
  <c r="BK28" i="1" s="1"/>
  <c r="BI28" i="1"/>
  <c r="BJ28" i="1"/>
  <c r="BN28" i="1"/>
  <c r="BO28" i="1"/>
  <c r="BP28" i="1"/>
  <c r="BQ28" i="1"/>
  <c r="BR28" i="1" s="1"/>
  <c r="BT28" i="1"/>
  <c r="BU28" i="1"/>
  <c r="BV28" i="1"/>
  <c r="BW28" i="1"/>
  <c r="BX28" i="1" s="1"/>
  <c r="BZ28" i="1"/>
  <c r="CA28" i="1"/>
  <c r="CB28" i="1"/>
  <c r="CC28" i="1"/>
  <c r="CD28" i="1" s="1"/>
  <c r="CG28" i="1"/>
  <c r="CI28" i="1"/>
  <c r="BE28" i="1"/>
  <c r="BF28" i="1" s="1"/>
  <c r="K28" i="1"/>
  <c r="N28" i="1"/>
  <c r="P28" i="1"/>
  <c r="R28" i="1"/>
  <c r="T28" i="1"/>
  <c r="X28" i="1"/>
  <c r="Z28" i="1"/>
  <c r="AA28" i="1"/>
  <c r="AB28" i="1" s="1"/>
  <c r="AE28" i="1"/>
  <c r="AG28" i="1"/>
  <c r="AK28" i="1"/>
  <c r="AL28" i="1"/>
  <c r="AP28" i="1"/>
  <c r="AR28" i="1"/>
  <c r="M28" i="1"/>
  <c r="S28" i="1"/>
  <c r="U28" i="1"/>
  <c r="V28" i="1" s="1"/>
  <c r="Y28" i="1"/>
  <c r="AD28" i="1"/>
  <c r="AF28" i="1"/>
  <c r="AJ28" i="1"/>
  <c r="AM28" i="1"/>
  <c r="AN28" i="1" s="1"/>
  <c r="AQ28" i="1"/>
  <c r="AS28" i="1"/>
  <c r="AT28" i="1" s="1"/>
  <c r="CB27" i="1"/>
  <c r="K27" i="1"/>
  <c r="N27" i="1"/>
  <c r="P27" i="1"/>
  <c r="T27" i="1"/>
  <c r="U27" i="1"/>
  <c r="V27" i="1" s="1"/>
  <c r="Y27" i="1"/>
  <c r="AA27" i="1"/>
  <c r="AE27" i="1"/>
  <c r="AG27" i="1"/>
  <c r="AK27" i="1"/>
  <c r="BV27" i="1"/>
  <c r="AM27" i="1"/>
  <c r="AQ27" i="1"/>
  <c r="AS27" i="1"/>
  <c r="AV27" i="1"/>
  <c r="AX27" i="1"/>
  <c r="BB27" i="1"/>
  <c r="BD27" i="1"/>
  <c r="BN27" i="1"/>
  <c r="CG27" i="1"/>
  <c r="CI27" i="1" s="1"/>
  <c r="CJ27" i="1" s="1"/>
  <c r="CN27" i="1" s="1"/>
  <c r="CQ27" i="1" s="1"/>
  <c r="CC27" i="1"/>
  <c r="CD27" i="1" s="1"/>
  <c r="CA27" i="1"/>
  <c r="BZ27" i="1"/>
  <c r="BW27" i="1"/>
  <c r="BX27" i="1" s="1"/>
  <c r="BU27" i="1"/>
  <c r="BT27" i="1"/>
  <c r="BQ27" i="1"/>
  <c r="BP27" i="1"/>
  <c r="BO27" i="1"/>
  <c r="BJ27" i="1"/>
  <c r="R27" i="1"/>
  <c r="BI27" i="1"/>
  <c r="BH27" i="1"/>
  <c r="BK27" i="1" s="1"/>
  <c r="BL27" i="1" s="1"/>
  <c r="BE27" i="1"/>
  <c r="BF27" i="1" s="1"/>
  <c r="BC27" i="1"/>
  <c r="AY27" i="1"/>
  <c r="AZ27" i="1" s="1"/>
  <c r="AW27" i="1"/>
  <c r="AR27" i="1"/>
  <c r="AP27" i="1"/>
  <c r="AL27" i="1"/>
  <c r="AJ27" i="1"/>
  <c r="AF27" i="1"/>
  <c r="AD27" i="1"/>
  <c r="Z27" i="1"/>
  <c r="X27" i="1"/>
  <c r="S27" i="1"/>
  <c r="M27" i="1"/>
  <c r="AL26" i="1"/>
  <c r="AK26" i="1"/>
  <c r="AJ26" i="1"/>
  <c r="AG26" i="1"/>
  <c r="AF26" i="1"/>
  <c r="AE26" i="1"/>
  <c r="AD26" i="1"/>
  <c r="AA26" i="1"/>
  <c r="AW26" i="1"/>
  <c r="AX26" i="1"/>
  <c r="AY26" i="1"/>
  <c r="AZ26" i="1" s="1"/>
  <c r="AM26" i="1"/>
  <c r="AN26" i="1" s="1"/>
  <c r="BB26" i="1"/>
  <c r="BC26" i="1"/>
  <c r="BD26" i="1"/>
  <c r="AQ26" i="1"/>
  <c r="BE26" i="1"/>
  <c r="BF26" i="1" s="1"/>
  <c r="BH26" i="1"/>
  <c r="BK26" i="1" s="1"/>
  <c r="BI26" i="1"/>
  <c r="BJ26" i="1"/>
  <c r="BN26" i="1"/>
  <c r="BO26" i="1"/>
  <c r="BP26" i="1"/>
  <c r="BQ26" i="1"/>
  <c r="BR26" i="1" s="1"/>
  <c r="BT26" i="1"/>
  <c r="BU26" i="1"/>
  <c r="BV26" i="1"/>
  <c r="BW26" i="1"/>
  <c r="BX26" i="1" s="1"/>
  <c r="BZ26" i="1"/>
  <c r="CA26" i="1"/>
  <c r="CB26" i="1"/>
  <c r="CC26" i="1"/>
  <c r="CD26" i="1" s="1"/>
  <c r="CG26" i="1"/>
  <c r="CI26" i="1"/>
  <c r="AP26" i="1"/>
  <c r="X26" i="1"/>
  <c r="Z26" i="1"/>
  <c r="Y26" i="1"/>
  <c r="AR26" i="1"/>
  <c r="U26" i="1"/>
  <c r="T26" i="1"/>
  <c r="S26" i="1"/>
  <c r="R26" i="1"/>
  <c r="P26" i="1"/>
  <c r="N26" i="1"/>
  <c r="M26" i="1"/>
  <c r="K26" i="1"/>
  <c r="AS26" i="1"/>
  <c r="AT26" i="1" s="1"/>
  <c r="AV26" i="1"/>
  <c r="AW25" i="1"/>
  <c r="AV25" i="1"/>
  <c r="AS25" i="1"/>
  <c r="AR25" i="1"/>
  <c r="AQ25" i="1"/>
  <c r="AP25" i="1"/>
  <c r="AM25" i="1"/>
  <c r="AL25" i="1"/>
  <c r="AK25" i="1"/>
  <c r="AJ25" i="1"/>
  <c r="AG25" i="1"/>
  <c r="AF25" i="1"/>
  <c r="AD25" i="1"/>
  <c r="AA25" i="1"/>
  <c r="Z25" i="1"/>
  <c r="Y25" i="1"/>
  <c r="X25" i="1"/>
  <c r="U25" i="1"/>
  <c r="T25" i="1"/>
  <c r="S25" i="1"/>
  <c r="R25" i="1"/>
  <c r="P25" i="1"/>
  <c r="N25" i="1"/>
  <c r="M25" i="1"/>
  <c r="K25" i="1"/>
  <c r="AE25" i="1"/>
  <c r="CI25" i="1"/>
  <c r="CG25" i="1"/>
  <c r="CJ25" i="1" s="1"/>
  <c r="CC25" i="1"/>
  <c r="CB25" i="1"/>
  <c r="CA25" i="1"/>
  <c r="BZ25" i="1"/>
  <c r="BW25" i="1"/>
  <c r="BV25" i="1"/>
  <c r="BU25" i="1"/>
  <c r="BT25" i="1"/>
  <c r="BQ25" i="1"/>
  <c r="BP25" i="1"/>
  <c r="BO25" i="1"/>
  <c r="BN25" i="1"/>
  <c r="BJ25" i="1"/>
  <c r="BI25" i="1"/>
  <c r="BH25" i="1"/>
  <c r="BK25" i="1" s="1"/>
  <c r="BL25" i="1" s="1"/>
  <c r="BE25" i="1"/>
  <c r="BD25" i="1"/>
  <c r="BC25" i="1"/>
  <c r="BB25" i="1"/>
  <c r="AY25" i="1"/>
  <c r="AX25" i="1"/>
  <c r="BV24" i="1"/>
  <c r="BU24" i="1"/>
  <c r="CB24" i="1"/>
  <c r="CC24" i="1"/>
  <c r="CD24" i="1" s="1"/>
  <c r="CG24" i="1"/>
  <c r="BZ24" i="1"/>
  <c r="CI24" i="1"/>
  <c r="BJ24" i="1"/>
  <c r="BW24" i="1"/>
  <c r="BX24" i="1" s="1"/>
  <c r="M24" i="1"/>
  <c r="S24" i="1"/>
  <c r="BT24" i="1"/>
  <c r="U24" i="1"/>
  <c r="Z24" i="1"/>
  <c r="AD24" i="1"/>
  <c r="AF24" i="1"/>
  <c r="AG24" i="1"/>
  <c r="AH24" i="1" s="1"/>
  <c r="AK24" i="1"/>
  <c r="AL24" i="1"/>
  <c r="AM24" i="1"/>
  <c r="AN24" i="1" s="1"/>
  <c r="AP24" i="1"/>
  <c r="AQ24" i="1"/>
  <c r="N24" i="1"/>
  <c r="O24" i="1" s="1"/>
  <c r="P24" i="1"/>
  <c r="K24" i="1"/>
  <c r="AR24" i="1"/>
  <c r="AS24" i="1"/>
  <c r="AT24" i="1" s="1"/>
  <c r="AV24" i="1"/>
  <c r="AW24" i="1"/>
  <c r="AX24" i="1"/>
  <c r="AY24" i="1"/>
  <c r="AZ24" i="1" s="1"/>
  <c r="BB24" i="1"/>
  <c r="BC24" i="1"/>
  <c r="BD24" i="1"/>
  <c r="BE24" i="1"/>
  <c r="BF24" i="1" s="1"/>
  <c r="BH24" i="1"/>
  <c r="BK24" i="1" s="1"/>
  <c r="BL24" i="1" s="1"/>
  <c r="BI24" i="1"/>
  <c r="BN24" i="1"/>
  <c r="BO24" i="1"/>
  <c r="BP24" i="1"/>
  <c r="R24" i="1"/>
  <c r="T24" i="1"/>
  <c r="BQ24" i="1"/>
  <c r="BR24" i="1" s="1"/>
  <c r="X24" i="1"/>
  <c r="Y24" i="1"/>
  <c r="AA24" i="1"/>
  <c r="AB24" i="1" s="1"/>
  <c r="AE24" i="1"/>
  <c r="AJ24" i="1"/>
  <c r="CA24" i="1"/>
  <c r="BJ23" i="1"/>
  <c r="BP23" i="1"/>
  <c r="U23" i="1"/>
  <c r="AJ23" i="1"/>
  <c r="AF23" i="1"/>
  <c r="AD23" i="1"/>
  <c r="Z23" i="1"/>
  <c r="X23" i="1"/>
  <c r="T23" i="1"/>
  <c r="BH23" i="1"/>
  <c r="BK23" i="1" s="1"/>
  <c r="BL23" i="1" s="1"/>
  <c r="AL23" i="1"/>
  <c r="AP23" i="1"/>
  <c r="BO23" i="1"/>
  <c r="AR23" i="1"/>
  <c r="AV23" i="1"/>
  <c r="AX23" i="1"/>
  <c r="BB23" i="1"/>
  <c r="BD23" i="1"/>
  <c r="BE23" i="1"/>
  <c r="BF23" i="1" s="1"/>
  <c r="BI23" i="1"/>
  <c r="BN23" i="1"/>
  <c r="BQ23" i="1"/>
  <c r="BR23" i="1" s="1"/>
  <c r="BT23" i="1"/>
  <c r="BU23" i="1"/>
  <c r="BV23" i="1"/>
  <c r="BW23" i="1"/>
  <c r="BX23" i="1" s="1"/>
  <c r="BZ23" i="1"/>
  <c r="CA23" i="1"/>
  <c r="CB23" i="1"/>
  <c r="CC23" i="1"/>
  <c r="CD23" i="1" s="1"/>
  <c r="CG23" i="1"/>
  <c r="CI23" i="1"/>
  <c r="BC23" i="1"/>
  <c r="AY23" i="1"/>
  <c r="AZ23" i="1" s="1"/>
  <c r="AW23" i="1"/>
  <c r="AS23" i="1"/>
  <c r="AT23" i="1" s="1"/>
  <c r="AQ23" i="1"/>
  <c r="AM23" i="1"/>
  <c r="AN23" i="1" s="1"/>
  <c r="AK23" i="1"/>
  <c r="AG23" i="1"/>
  <c r="AH23" i="1" s="1"/>
  <c r="AE23" i="1"/>
  <c r="AA23" i="1"/>
  <c r="AB23" i="1" s="1"/>
  <c r="Y23" i="1"/>
  <c r="R23" i="1"/>
  <c r="P23" i="1"/>
  <c r="N23" i="1"/>
  <c r="K23" i="1"/>
  <c r="M23" i="1"/>
  <c r="S23" i="1"/>
  <c r="M22" i="1"/>
  <c r="S22" i="1"/>
  <c r="U22" i="1"/>
  <c r="Y22" i="1"/>
  <c r="AA22" i="1"/>
  <c r="AE22" i="1"/>
  <c r="AG22" i="1"/>
  <c r="AK22" i="1"/>
  <c r="AY22" i="1"/>
  <c r="AW22" i="1"/>
  <c r="AR22" i="1"/>
  <c r="BO22" i="1"/>
  <c r="AL22" i="1"/>
  <c r="CB22" i="1"/>
  <c r="AJ22" i="1"/>
  <c r="AF22" i="1"/>
  <c r="AD22" i="1"/>
  <c r="Z22" i="1"/>
  <c r="X22" i="1"/>
  <c r="T22" i="1"/>
  <c r="R22" i="1"/>
  <c r="P22" i="1"/>
  <c r="N22" i="1"/>
  <c r="O22" i="1" s="1"/>
  <c r="AM22" i="1"/>
  <c r="AN22" i="1" s="1"/>
  <c r="AQ22" i="1"/>
  <c r="AS22" i="1"/>
  <c r="AT22" i="1" s="1"/>
  <c r="AV22" i="1"/>
  <c r="BT22" i="1"/>
  <c r="BU22" i="1"/>
  <c r="AX22" i="1"/>
  <c r="BC22" i="1"/>
  <c r="BE22" i="1"/>
  <c r="K22" i="1"/>
  <c r="BH22" i="1"/>
  <c r="BK22" i="1" s="1"/>
  <c r="AP22" i="1"/>
  <c r="CI22" i="1"/>
  <c r="CG22" i="1"/>
  <c r="CJ22" i="1" s="1"/>
  <c r="BQ22" i="1"/>
  <c r="CC22" i="1"/>
  <c r="CD22" i="1" s="1"/>
  <c r="BI22" i="1"/>
  <c r="BN22" i="1"/>
  <c r="BP22" i="1"/>
  <c r="BB22" i="1"/>
  <c r="BD22" i="1"/>
  <c r="BJ22" i="1"/>
  <c r="CA22" i="1"/>
  <c r="BZ22" i="1"/>
  <c r="BW22" i="1"/>
  <c r="BV22" i="1"/>
  <c r="AS21" i="1"/>
  <c r="AR21" i="1"/>
  <c r="AQ21" i="1"/>
  <c r="AW21" i="1"/>
  <c r="AX21" i="1"/>
  <c r="AY21" i="1"/>
  <c r="AZ21" i="1" s="1"/>
  <c r="BB21" i="1"/>
  <c r="BC21" i="1"/>
  <c r="BD21" i="1"/>
  <c r="BE21" i="1"/>
  <c r="BF21" i="1" s="1"/>
  <c r="BH21" i="1"/>
  <c r="BK21" i="1" s="1"/>
  <c r="BO21" i="1"/>
  <c r="BI21" i="1"/>
  <c r="BJ21" i="1"/>
  <c r="BN21" i="1"/>
  <c r="BP21" i="1"/>
  <c r="BQ21" i="1"/>
  <c r="BR21" i="1" s="1"/>
  <c r="BT21" i="1"/>
  <c r="BU21" i="1"/>
  <c r="CC21" i="1"/>
  <c r="BV21" i="1"/>
  <c r="BW21" i="1"/>
  <c r="BX21" i="1" s="1"/>
  <c r="BZ21" i="1"/>
  <c r="CA21" i="1"/>
  <c r="CB21" i="1"/>
  <c r="Y21" i="1"/>
  <c r="CG21" i="1"/>
  <c r="CI21" i="1"/>
  <c r="K21" i="1"/>
  <c r="AG21" i="1"/>
  <c r="AE21" i="1"/>
  <c r="X21" i="1"/>
  <c r="U21" i="1"/>
  <c r="S21" i="1"/>
  <c r="P21" i="1"/>
  <c r="N21" i="1"/>
  <c r="M21" i="1"/>
  <c r="R21" i="1"/>
  <c r="T21" i="1"/>
  <c r="Z21" i="1"/>
  <c r="AA21" i="1"/>
  <c r="AB21" i="1" s="1"/>
  <c r="AD21" i="1"/>
  <c r="AF21" i="1"/>
  <c r="AK21" i="1"/>
  <c r="AM21" i="1"/>
  <c r="AP21" i="1"/>
  <c r="AL21" i="1"/>
  <c r="AJ21" i="1"/>
  <c r="AV21" i="1"/>
  <c r="N20" i="1"/>
  <c r="AP20" i="1"/>
  <c r="AM20" i="1"/>
  <c r="AK20" i="1"/>
  <c r="AE20" i="1"/>
  <c r="AA20" i="1"/>
  <c r="Y20" i="1"/>
  <c r="U20" i="1"/>
  <c r="S20" i="1"/>
  <c r="M20" i="1"/>
  <c r="K20" i="1"/>
  <c r="CI20" i="1"/>
  <c r="CG20" i="1"/>
  <c r="CJ20" i="1" s="1"/>
  <c r="CC20" i="1"/>
  <c r="CB20" i="1"/>
  <c r="CA20" i="1"/>
  <c r="BZ20" i="1"/>
  <c r="BW20" i="1"/>
  <c r="BV20" i="1"/>
  <c r="BU20" i="1"/>
  <c r="BT20" i="1"/>
  <c r="BQ20" i="1"/>
  <c r="BP20" i="1"/>
  <c r="BO20" i="1"/>
  <c r="BN20" i="1"/>
  <c r="BJ20" i="1"/>
  <c r="BI20" i="1"/>
  <c r="BH20" i="1"/>
  <c r="BK20" i="1" s="1"/>
  <c r="BL20" i="1" s="1"/>
  <c r="BE20" i="1"/>
  <c r="BD20" i="1"/>
  <c r="BC20" i="1"/>
  <c r="BB20" i="1"/>
  <c r="AY20" i="1"/>
  <c r="AX20" i="1"/>
  <c r="AW20" i="1"/>
  <c r="AS20" i="1"/>
  <c r="AR20" i="1"/>
  <c r="AQ20" i="1"/>
  <c r="AL20" i="1"/>
  <c r="AJ20" i="1"/>
  <c r="AG20" i="1"/>
  <c r="AF20" i="1"/>
  <c r="AD20" i="1"/>
  <c r="Z20" i="1"/>
  <c r="X20" i="1"/>
  <c r="T20" i="1"/>
  <c r="R20" i="1"/>
  <c r="P20" i="1"/>
  <c r="AV20" i="1"/>
  <c r="BZ19" i="1"/>
  <c r="CA19" i="1"/>
  <c r="BD19" i="1"/>
  <c r="CB19" i="1"/>
  <c r="CI19" i="1"/>
  <c r="CG19" i="1"/>
  <c r="CJ19" i="1" s="1"/>
  <c r="CC19" i="1"/>
  <c r="CD19" i="1" s="1"/>
  <c r="K19" i="1"/>
  <c r="M19" i="1"/>
  <c r="N19" i="1"/>
  <c r="O19" i="1" s="1"/>
  <c r="P19" i="1"/>
  <c r="S19" i="1"/>
  <c r="R19" i="1"/>
  <c r="T19" i="1"/>
  <c r="U19" i="1"/>
  <c r="V19" i="1" s="1"/>
  <c r="X19" i="1"/>
  <c r="Y19" i="1"/>
  <c r="Z19" i="1"/>
  <c r="AA19" i="1"/>
  <c r="AB19" i="1" s="1"/>
  <c r="AD19" i="1"/>
  <c r="AE19" i="1"/>
  <c r="AF19" i="1"/>
  <c r="AG19" i="1"/>
  <c r="AH19" i="1" s="1"/>
  <c r="AJ19" i="1"/>
  <c r="AK19" i="1"/>
  <c r="AL19" i="1"/>
  <c r="AM19" i="1"/>
  <c r="AN19" i="1" s="1"/>
  <c r="AP19" i="1"/>
  <c r="AQ19" i="1"/>
  <c r="AR19" i="1"/>
  <c r="AS19" i="1"/>
  <c r="AT19" i="1" s="1"/>
  <c r="AV19" i="1"/>
  <c r="AW19" i="1"/>
  <c r="AX19" i="1"/>
  <c r="AY19" i="1"/>
  <c r="AZ19" i="1" s="1"/>
  <c r="BB19" i="1"/>
  <c r="BC19" i="1"/>
  <c r="BE19" i="1"/>
  <c r="BF19" i="1" s="1"/>
  <c r="BH19" i="1"/>
  <c r="BK19" i="1" s="1"/>
  <c r="BI19" i="1"/>
  <c r="BJ19" i="1"/>
  <c r="BN19" i="1"/>
  <c r="BO19" i="1"/>
  <c r="BP19" i="1"/>
  <c r="BQ19" i="1"/>
  <c r="BR19" i="1" s="1"/>
  <c r="BT19" i="1"/>
  <c r="BU19" i="1"/>
  <c r="BV19" i="1"/>
  <c r="BW19" i="1"/>
  <c r="BX19" i="1" s="1"/>
  <c r="CG18" i="1"/>
  <c r="CC18" i="1"/>
  <c r="CB18" i="1"/>
  <c r="CA18" i="1"/>
  <c r="BZ18" i="1"/>
  <c r="BW18" i="1"/>
  <c r="BV18" i="1"/>
  <c r="BU18" i="1"/>
  <c r="BT18" i="1"/>
  <c r="BP18" i="1"/>
  <c r="BO18" i="1"/>
  <c r="BN18" i="1"/>
  <c r="BJ18" i="1"/>
  <c r="BI18" i="1"/>
  <c r="BH18" i="1"/>
  <c r="BK18" i="1" s="1"/>
  <c r="BL18" i="1" s="1"/>
  <c r="BD18" i="1"/>
  <c r="BC18" i="1"/>
  <c r="BB18" i="1"/>
  <c r="AY18" i="1"/>
  <c r="AX18" i="1"/>
  <c r="AW18" i="1"/>
  <c r="AV18" i="1"/>
  <c r="AS18" i="1"/>
  <c r="AR18" i="1"/>
  <c r="AQ18" i="1"/>
  <c r="AP18" i="1"/>
  <c r="AM18" i="1"/>
  <c r="AL18" i="1"/>
  <c r="AK18" i="1"/>
  <c r="AJ18" i="1"/>
  <c r="AG18" i="1"/>
  <c r="AF18" i="1"/>
  <c r="AE18" i="1"/>
  <c r="AD18" i="1"/>
  <c r="Z18" i="1"/>
  <c r="Y18" i="1"/>
  <c r="X18" i="1"/>
  <c r="U18" i="1"/>
  <c r="T18" i="1"/>
  <c r="S18" i="1"/>
  <c r="R18" i="1"/>
  <c r="P18" i="1"/>
  <c r="N18" i="1"/>
  <c r="K18" i="1"/>
  <c r="AA18" i="1"/>
  <c r="AB18" i="1" s="1"/>
  <c r="CI18" i="1"/>
  <c r="BQ18" i="1"/>
  <c r="BR18" i="1" s="1"/>
  <c r="M18" i="1"/>
  <c r="BE18" i="1"/>
  <c r="BF18" i="1" s="1"/>
  <c r="K17" i="1"/>
  <c r="BN17" i="1"/>
  <c r="CI17" i="1"/>
  <c r="CG17" i="1"/>
  <c r="CJ17" i="1" s="1"/>
  <c r="CC17" i="1"/>
  <c r="CB17" i="1"/>
  <c r="CA17" i="1"/>
  <c r="BZ17" i="1"/>
  <c r="BW17" i="1"/>
  <c r="BV17" i="1"/>
  <c r="BU17" i="1"/>
  <c r="BT17" i="1"/>
  <c r="BQ17" i="1"/>
  <c r="BP17" i="1"/>
  <c r="BO17" i="1"/>
  <c r="BJ17" i="1"/>
  <c r="BI17" i="1"/>
  <c r="BH17" i="1"/>
  <c r="BK17" i="1" s="1"/>
  <c r="BL17" i="1" s="1"/>
  <c r="BE17" i="1"/>
  <c r="BD17" i="1"/>
  <c r="BC17" i="1"/>
  <c r="BB17" i="1"/>
  <c r="AY17" i="1"/>
  <c r="AX17" i="1"/>
  <c r="AW17" i="1"/>
  <c r="AV17" i="1"/>
  <c r="AS17" i="1"/>
  <c r="AR17" i="1"/>
  <c r="AQ17" i="1"/>
  <c r="AP17" i="1"/>
  <c r="AM17" i="1"/>
  <c r="AL17" i="1"/>
  <c r="AK17" i="1"/>
  <c r="AJ17" i="1"/>
  <c r="AG17" i="1"/>
  <c r="AF17" i="1"/>
  <c r="AE17" i="1"/>
  <c r="AD17" i="1"/>
  <c r="AA17" i="1"/>
  <c r="Z17" i="1"/>
  <c r="Y17" i="1"/>
  <c r="X17" i="1"/>
  <c r="U17" i="1"/>
  <c r="T17" i="1"/>
  <c r="S17" i="1"/>
  <c r="R17" i="1"/>
  <c r="P17" i="1"/>
  <c r="N17" i="1"/>
  <c r="M17" i="1"/>
  <c r="AJ16" i="1"/>
  <c r="AK16" i="1"/>
  <c r="AL16" i="1"/>
  <c r="AM16" i="1"/>
  <c r="AN16" i="1" s="1"/>
  <c r="AP16" i="1"/>
  <c r="AQ16" i="1"/>
  <c r="AR16" i="1"/>
  <c r="AS16" i="1"/>
  <c r="AT16" i="1" s="1"/>
  <c r="AW16" i="1"/>
  <c r="AX16" i="1"/>
  <c r="AY16" i="1"/>
  <c r="AZ16" i="1" s="1"/>
  <c r="BB16" i="1"/>
  <c r="BC16" i="1"/>
  <c r="Z16" i="1"/>
  <c r="R16" i="1"/>
  <c r="BD16" i="1"/>
  <c r="BE16" i="1"/>
  <c r="BF16" i="1" s="1"/>
  <c r="AV16" i="1"/>
  <c r="BH16" i="1"/>
  <c r="BK16" i="1" s="1"/>
  <c r="BI16" i="1"/>
  <c r="BJ16" i="1"/>
  <c r="N16" i="1"/>
  <c r="BN16" i="1"/>
  <c r="BO16" i="1"/>
  <c r="BQ16" i="1"/>
  <c r="BT16" i="1"/>
  <c r="BP16" i="1"/>
  <c r="BU16" i="1"/>
  <c r="BV16" i="1"/>
  <c r="P16" i="1"/>
  <c r="BW16" i="1"/>
  <c r="BX16" i="1" s="1"/>
  <c r="BZ16" i="1"/>
  <c r="CA16" i="1"/>
  <c r="CB16" i="1"/>
  <c r="CC16" i="1"/>
  <c r="CD16" i="1" s="1"/>
  <c r="CG16" i="1"/>
  <c r="CI16" i="1"/>
  <c r="AE16" i="1"/>
  <c r="T16" i="1"/>
  <c r="AA16" i="1"/>
  <c r="AB16" i="1" s="1"/>
  <c r="AG16" i="1"/>
  <c r="AF16" i="1"/>
  <c r="AD16" i="1"/>
  <c r="Y16" i="1"/>
  <c r="X16" i="1"/>
  <c r="U16" i="1"/>
  <c r="V16" i="1" s="1"/>
  <c r="S16" i="1"/>
  <c r="M16" i="1"/>
  <c r="K16" i="1"/>
  <c r="AM15" i="1"/>
  <c r="AQ15" i="1"/>
  <c r="AS15" i="1"/>
  <c r="AW15" i="1"/>
  <c r="AY15" i="1"/>
  <c r="BC15" i="1"/>
  <c r="BD15" i="1"/>
  <c r="BI15" i="1"/>
  <c r="BJ15" i="1"/>
  <c r="BN15" i="1"/>
  <c r="BO15" i="1"/>
  <c r="BP15" i="1"/>
  <c r="BQ15" i="1"/>
  <c r="BR15" i="1" s="1"/>
  <c r="BT15" i="1"/>
  <c r="BU15" i="1"/>
  <c r="BV15" i="1"/>
  <c r="BW15" i="1"/>
  <c r="BX15" i="1" s="1"/>
  <c r="BZ15" i="1"/>
  <c r="CA15" i="1"/>
  <c r="CB15" i="1"/>
  <c r="AD15" i="1"/>
  <c r="CC15" i="1"/>
  <c r="CD15" i="1" s="1"/>
  <c r="CG15" i="1"/>
  <c r="CI15" i="1"/>
  <c r="Y15" i="1"/>
  <c r="N15" i="1"/>
  <c r="P15" i="1"/>
  <c r="T15" i="1"/>
  <c r="X15" i="1"/>
  <c r="Z15" i="1"/>
  <c r="AF15" i="1"/>
  <c r="AJ15" i="1"/>
  <c r="AL15" i="1"/>
  <c r="AP15" i="1"/>
  <c r="AR15" i="1"/>
  <c r="AV15" i="1"/>
  <c r="AX15" i="1"/>
  <c r="BB15" i="1"/>
  <c r="R15" i="1"/>
  <c r="BE15" i="1"/>
  <c r="BF15" i="1" s="1"/>
  <c r="BH15" i="1"/>
  <c r="BK15" i="1" s="1"/>
  <c r="BL15" i="1" s="1"/>
  <c r="K15" i="1"/>
  <c r="M15" i="1"/>
  <c r="S15" i="1"/>
  <c r="U15" i="1"/>
  <c r="V15" i="1" s="1"/>
  <c r="AA15" i="1"/>
  <c r="AB15" i="1" s="1"/>
  <c r="AE15" i="1"/>
  <c r="AG15" i="1"/>
  <c r="AH15" i="1" s="1"/>
  <c r="AK15" i="1"/>
  <c r="AW14" i="1"/>
  <c r="AY14" i="1"/>
  <c r="BC14" i="1"/>
  <c r="BE14" i="1"/>
  <c r="BI14" i="1"/>
  <c r="BP14" i="1"/>
  <c r="BW14" i="1"/>
  <c r="BN14" i="1"/>
  <c r="BJ14" i="1"/>
  <c r="BH14" i="1"/>
  <c r="BK14" i="1" s="1"/>
  <c r="BL14" i="1" s="1"/>
  <c r="BD14" i="1"/>
  <c r="BB14" i="1"/>
  <c r="AX14" i="1"/>
  <c r="AV14" i="1"/>
  <c r="AR14" i="1"/>
  <c r="AL14" i="1"/>
  <c r="AJ14" i="1"/>
  <c r="AF14" i="1"/>
  <c r="AD14" i="1"/>
  <c r="Z14" i="1"/>
  <c r="X14" i="1"/>
  <c r="T14" i="1"/>
  <c r="R14" i="1"/>
  <c r="P14" i="1"/>
  <c r="N14" i="1"/>
  <c r="CI14" i="1"/>
  <c r="CG14" i="1"/>
  <c r="CJ14" i="1" s="1"/>
  <c r="CC14" i="1"/>
  <c r="CB14" i="1"/>
  <c r="CA14" i="1"/>
  <c r="AS14" i="1"/>
  <c r="AT14" i="1" s="1"/>
  <c r="BV14" i="1"/>
  <c r="BT14" i="1"/>
  <c r="M14" i="1"/>
  <c r="S14" i="1"/>
  <c r="U14" i="1"/>
  <c r="V14" i="1" s="1"/>
  <c r="Y14" i="1"/>
  <c r="AA14" i="1"/>
  <c r="AB14" i="1" s="1"/>
  <c r="AE14" i="1"/>
  <c r="BU14" i="1"/>
  <c r="BQ14" i="1"/>
  <c r="BR14" i="1" s="1"/>
  <c r="AP14" i="1"/>
  <c r="BZ14" i="1"/>
  <c r="BO14" i="1"/>
  <c r="AG14" i="1"/>
  <c r="AH14" i="1" s="1"/>
  <c r="AK14" i="1"/>
  <c r="AM14" i="1"/>
  <c r="AN14" i="1" s="1"/>
  <c r="AQ14" i="1"/>
  <c r="K14" i="1"/>
  <c r="X13" i="1"/>
  <c r="Y13" i="1"/>
  <c r="Z13" i="1"/>
  <c r="AA13" i="1"/>
  <c r="AB13" i="1" s="1"/>
  <c r="AD13" i="1"/>
  <c r="AE13" i="1"/>
  <c r="AF13" i="1"/>
  <c r="AG13" i="1"/>
  <c r="AH13" i="1" s="1"/>
  <c r="AJ13" i="1"/>
  <c r="AK13" i="1"/>
  <c r="AL13" i="1"/>
  <c r="AM13" i="1"/>
  <c r="AP13" i="1"/>
  <c r="AQ13" i="1"/>
  <c r="AR13" i="1"/>
  <c r="AS13" i="1"/>
  <c r="AT13" i="1" s="1"/>
  <c r="AV13" i="1"/>
  <c r="BD13" i="1"/>
  <c r="AW13" i="1"/>
  <c r="AX13" i="1"/>
  <c r="AY13" i="1"/>
  <c r="AZ13" i="1" s="1"/>
  <c r="BB13" i="1"/>
  <c r="BC13" i="1"/>
  <c r="S13" i="1"/>
  <c r="BE13" i="1"/>
  <c r="BF13" i="1" s="1"/>
  <c r="BH13" i="1"/>
  <c r="BK13" i="1" s="1"/>
  <c r="BI13" i="1"/>
  <c r="BJ13" i="1"/>
  <c r="BN13" i="1"/>
  <c r="BO13" i="1"/>
  <c r="BP13" i="1"/>
  <c r="BQ13" i="1"/>
  <c r="BR13" i="1" s="1"/>
  <c r="BT13" i="1"/>
  <c r="BU13" i="1"/>
  <c r="BV13" i="1"/>
  <c r="BW13" i="1"/>
  <c r="BX13" i="1" s="1"/>
  <c r="BZ13" i="1"/>
  <c r="CA13" i="1"/>
  <c r="CB13" i="1"/>
  <c r="CC13" i="1"/>
  <c r="CD13" i="1" s="1"/>
  <c r="CG13" i="1"/>
  <c r="CI13" i="1"/>
  <c r="K13" i="1"/>
  <c r="M13" i="1"/>
  <c r="N13" i="1"/>
  <c r="O13" i="1" s="1"/>
  <c r="P13" i="1"/>
  <c r="R13" i="1"/>
  <c r="T13" i="1"/>
  <c r="U13" i="1"/>
  <c r="V13" i="1" s="1"/>
  <c r="BP12" i="1"/>
  <c r="BQ12" i="1"/>
  <c r="BR12" i="1" s="1"/>
  <c r="BT12" i="1"/>
  <c r="BU12" i="1"/>
  <c r="BV12" i="1"/>
  <c r="BW12" i="1"/>
  <c r="BZ12" i="1"/>
  <c r="CA12" i="1"/>
  <c r="BE12" i="1"/>
  <c r="BD12" i="1"/>
  <c r="BC12" i="1"/>
  <c r="BB12" i="1"/>
  <c r="AY12" i="1"/>
  <c r="AX12" i="1"/>
  <c r="AW12" i="1"/>
  <c r="AV12" i="1"/>
  <c r="AS12" i="1"/>
  <c r="AT12" i="1" s="1"/>
  <c r="AR12" i="1"/>
  <c r="AQ12" i="1"/>
  <c r="AP12" i="1"/>
  <c r="AM12" i="1"/>
  <c r="AN12" i="1" s="1"/>
  <c r="AL12" i="1"/>
  <c r="AK12" i="1"/>
  <c r="AJ12" i="1"/>
  <c r="AG12" i="1"/>
  <c r="AH12" i="1" s="1"/>
  <c r="AF12" i="1"/>
  <c r="AE12" i="1"/>
  <c r="AD12" i="1"/>
  <c r="AA12" i="1"/>
  <c r="AB12" i="1" s="1"/>
  <c r="Z12" i="1"/>
  <c r="CB12" i="1"/>
  <c r="CC12" i="1"/>
  <c r="CG12" i="1"/>
  <c r="N12" i="1"/>
  <c r="O12" i="1" s="1"/>
  <c r="M12" i="1"/>
  <c r="K12" i="1"/>
  <c r="Y12" i="1"/>
  <c r="X12" i="1"/>
  <c r="U12" i="1"/>
  <c r="T12" i="1"/>
  <c r="S12" i="1"/>
  <c r="R12" i="1"/>
  <c r="P12" i="1"/>
  <c r="CI12" i="1"/>
  <c r="BH12" i="1"/>
  <c r="BK12" i="1" s="1"/>
  <c r="BL12" i="1" s="1"/>
  <c r="BI12" i="1"/>
  <c r="BJ12" i="1"/>
  <c r="BN12" i="1"/>
  <c r="BO12" i="1"/>
  <c r="AG11" i="1"/>
  <c r="AE11" i="1"/>
  <c r="AA11" i="1"/>
  <c r="Y11" i="1"/>
  <c r="T11" i="1"/>
  <c r="R11" i="1"/>
  <c r="X11" i="1"/>
  <c r="Z11" i="1"/>
  <c r="AD11" i="1"/>
  <c r="AF11" i="1"/>
  <c r="AJ11" i="1"/>
  <c r="AL11" i="1"/>
  <c r="AP11" i="1"/>
  <c r="AR11" i="1"/>
  <c r="AV11" i="1"/>
  <c r="AX11" i="1"/>
  <c r="BB11" i="1"/>
  <c r="BD11" i="1"/>
  <c r="BH11" i="1"/>
  <c r="BK11" i="1" s="1"/>
  <c r="BN11" i="1"/>
  <c r="P11" i="1"/>
  <c r="AS11" i="1"/>
  <c r="AT11" i="1" s="1"/>
  <c r="M11" i="1"/>
  <c r="K11" i="1"/>
  <c r="N11" i="1"/>
  <c r="O11" i="1" s="1"/>
  <c r="S11" i="1"/>
  <c r="U11" i="1"/>
  <c r="V11" i="1" s="1"/>
  <c r="CG11" i="1"/>
  <c r="CI11" i="1" s="1"/>
  <c r="CI7" i="1" s="1"/>
  <c r="CC11" i="1"/>
  <c r="CB11" i="1"/>
  <c r="CA11" i="1"/>
  <c r="BZ11" i="1"/>
  <c r="BW11" i="1"/>
  <c r="BV11" i="1"/>
  <c r="BU11" i="1"/>
  <c r="BT11" i="1"/>
  <c r="BQ11" i="1"/>
  <c r="BP11" i="1"/>
  <c r="BO11" i="1"/>
  <c r="BJ11" i="1"/>
  <c r="BI11" i="1"/>
  <c r="BE11" i="1"/>
  <c r="BF11" i="1" s="1"/>
  <c r="BC11" i="1"/>
  <c r="AY11" i="1"/>
  <c r="AZ11" i="1" s="1"/>
  <c r="AW11" i="1"/>
  <c r="AQ11" i="1"/>
  <c r="AM11" i="1"/>
  <c r="AN11" i="1" s="1"/>
  <c r="AK11" i="1"/>
  <c r="AD10" i="1"/>
  <c r="AF10" i="1"/>
  <c r="AJ10" i="1"/>
  <c r="AL10" i="1"/>
  <c r="AQ10" i="1"/>
  <c r="AS10" i="1"/>
  <c r="AW10" i="1"/>
  <c r="AY10" i="1"/>
  <c r="BC10" i="1"/>
  <c r="BE10" i="1"/>
  <c r="BH10" i="1"/>
  <c r="BK10" i="1" s="1"/>
  <c r="BL10" i="1" s="1"/>
  <c r="BJ10" i="1"/>
  <c r="BM10" i="1" s="1"/>
  <c r="BN10" i="1"/>
  <c r="BO10" i="1"/>
  <c r="BP10" i="1"/>
  <c r="BQ10" i="1"/>
  <c r="BR10" i="1" s="1"/>
  <c r="BT10" i="1"/>
  <c r="BU10" i="1"/>
  <c r="BW10" i="1"/>
  <c r="BZ10" i="1"/>
  <c r="CA10" i="1"/>
  <c r="CB10" i="1"/>
  <c r="CC10" i="1"/>
  <c r="CD10" i="1" s="1"/>
  <c r="CG10" i="1"/>
  <c r="CI10" i="1"/>
  <c r="BV10" i="1"/>
  <c r="AP10" i="1"/>
  <c r="AM10" i="1"/>
  <c r="AN10" i="1" s="1"/>
  <c r="AK10" i="1"/>
  <c r="AG10" i="1"/>
  <c r="AH10" i="1" s="1"/>
  <c r="AE10" i="1"/>
  <c r="Z10" i="1"/>
  <c r="X10" i="1"/>
  <c r="T10" i="1"/>
  <c r="R10" i="1"/>
  <c r="P10" i="1"/>
  <c r="N10" i="1"/>
  <c r="K10" i="1"/>
  <c r="M10" i="1"/>
  <c r="S10" i="1"/>
  <c r="U10" i="1"/>
  <c r="V10" i="1" s="1"/>
  <c r="Y10" i="1"/>
  <c r="AA10" i="1"/>
  <c r="AB10" i="1" s="1"/>
  <c r="BI10" i="1"/>
  <c r="BD10" i="1"/>
  <c r="BB10" i="1"/>
  <c r="AX10" i="1"/>
  <c r="AV10" i="1"/>
  <c r="AR10" i="1"/>
  <c r="S9" i="1"/>
  <c r="X9" i="1"/>
  <c r="T9" i="1"/>
  <c r="R9" i="1"/>
  <c r="N9" i="1"/>
  <c r="P9" i="1"/>
  <c r="CI9" i="1"/>
  <c r="U9" i="1"/>
  <c r="V9" i="1" s="1"/>
  <c r="M9" i="1"/>
  <c r="Y9" i="1"/>
  <c r="AF9" i="1"/>
  <c r="K9" i="1"/>
  <c r="CG9" i="1"/>
  <c r="CC9" i="1"/>
  <c r="CB9" i="1"/>
  <c r="CA9" i="1"/>
  <c r="BZ9" i="1"/>
  <c r="BW9" i="1"/>
  <c r="BV9" i="1"/>
  <c r="BU9" i="1"/>
  <c r="BT9" i="1"/>
  <c r="BQ9" i="1"/>
  <c r="BP9" i="1"/>
  <c r="BO9" i="1"/>
  <c r="BN9" i="1"/>
  <c r="BJ9" i="1"/>
  <c r="BI9" i="1"/>
  <c r="BH9" i="1"/>
  <c r="BK9" i="1" s="1"/>
  <c r="BL9" i="1" s="1"/>
  <c r="BE9" i="1"/>
  <c r="BD9" i="1"/>
  <c r="BC9" i="1"/>
  <c r="BB9" i="1"/>
  <c r="AY9" i="1"/>
  <c r="AX9" i="1"/>
  <c r="AW9" i="1"/>
  <c r="AV9" i="1"/>
  <c r="AS9" i="1"/>
  <c r="AR9" i="1"/>
  <c r="AQ9" i="1"/>
  <c r="AP9" i="1"/>
  <c r="AM9" i="1"/>
  <c r="AL9" i="1"/>
  <c r="AK9" i="1"/>
  <c r="AJ9" i="1"/>
  <c r="AG9" i="1"/>
  <c r="AH9" i="1" s="1"/>
  <c r="AE9" i="1"/>
  <c r="AD9" i="1"/>
  <c r="AA9" i="1"/>
  <c r="Z9" i="1"/>
  <c r="AT979" i="1" l="1"/>
  <c r="AU979" i="1"/>
  <c r="AH966" i="1"/>
  <c r="AI966" i="1"/>
  <c r="AN840" i="1"/>
  <c r="AO840" i="1"/>
  <c r="AH603" i="1"/>
  <c r="AI603" i="1"/>
  <c r="W9" i="1"/>
  <c r="T7" i="1"/>
  <c r="M7" i="1"/>
  <c r="AI9" i="1"/>
  <c r="AF7" i="1"/>
  <c r="CJ9" i="1"/>
  <c r="CG7" i="1"/>
  <c r="CE9" i="1"/>
  <c r="CB7" i="1"/>
  <c r="BY9" i="1"/>
  <c r="BV7" i="1"/>
  <c r="BS9" i="1"/>
  <c r="BP7" i="1"/>
  <c r="BM9" i="1"/>
  <c r="BJ7" i="1"/>
  <c r="BG9" i="1"/>
  <c r="BD7" i="1"/>
  <c r="BA9" i="1"/>
  <c r="AX7" i="1"/>
  <c r="AU9" i="1"/>
  <c r="AR7" i="1"/>
  <c r="AO9" i="1"/>
  <c r="AL7" i="1"/>
  <c r="AC9" i="1"/>
  <c r="Z7" i="1"/>
  <c r="CE1202" i="1"/>
  <c r="BX1202" i="1"/>
  <c r="BY1202" i="1" s="1"/>
  <c r="BR1202" i="1"/>
  <c r="BS1202" i="1" s="1"/>
  <c r="BM1202" i="1"/>
  <c r="BF1202" i="1"/>
  <c r="BG1202" i="1" s="1"/>
  <c r="AZ1202" i="1"/>
  <c r="BA1202" i="1" s="1"/>
  <c r="AT1202" i="1"/>
  <c r="AU1202" i="1" s="1"/>
  <c r="AN1202" i="1"/>
  <c r="AO1202" i="1" s="1"/>
  <c r="AH1202" i="1"/>
  <c r="AI1202" i="1" s="1"/>
  <c r="AB1202" i="1"/>
  <c r="AC1202" i="1" s="1"/>
  <c r="V1202" i="1"/>
  <c r="W1202" i="1" s="1"/>
  <c r="O1202" i="1"/>
  <c r="Q1202" i="1" s="1"/>
  <c r="CF1202" i="1" s="1"/>
  <c r="CN1202" i="1" s="1"/>
  <c r="CQ1202" i="1" s="1"/>
  <c r="CJ1202" i="1"/>
  <c r="W1201" i="1"/>
  <c r="AC1201" i="1"/>
  <c r="AI1201" i="1"/>
  <c r="AO1201" i="1"/>
  <c r="AU1201" i="1"/>
  <c r="CJ1201" i="1"/>
  <c r="CD1201" i="1"/>
  <c r="CE1201" i="1" s="1"/>
  <c r="BF1201" i="1"/>
  <c r="BG1201" i="1" s="1"/>
  <c r="BX1201" i="1"/>
  <c r="BY1201" i="1" s="1"/>
  <c r="BR1201" i="1"/>
  <c r="BS1201" i="1" s="1"/>
  <c r="BM1201" i="1"/>
  <c r="AZ1201" i="1"/>
  <c r="BA1201" i="1" s="1"/>
  <c r="Q1201" i="1"/>
  <c r="CF1201" i="1" s="1"/>
  <c r="CN1201" i="1" s="1"/>
  <c r="CQ1201" i="1" s="1"/>
  <c r="AH1200" i="1"/>
  <c r="AI1200" i="1" s="1"/>
  <c r="AO1200" i="1"/>
  <c r="AB1200" i="1"/>
  <c r="AC1200" i="1" s="1"/>
  <c r="W1200" i="1"/>
  <c r="O1200" i="1"/>
  <c r="Q1200" i="1" s="1"/>
  <c r="CE1200" i="1"/>
  <c r="BX1200" i="1"/>
  <c r="BY1200" i="1" s="1"/>
  <c r="BS1200" i="1"/>
  <c r="AU1200" i="1"/>
  <c r="BG1200" i="1"/>
  <c r="CJ1200" i="1"/>
  <c r="BM1200" i="1"/>
  <c r="BA1200" i="1"/>
  <c r="BG1199" i="1"/>
  <c r="BA1199" i="1"/>
  <c r="AT1199" i="1"/>
  <c r="AU1199" i="1" s="1"/>
  <c r="AN1199" i="1"/>
  <c r="AO1199" i="1" s="1"/>
  <c r="AH1199" i="1"/>
  <c r="AI1199" i="1" s="1"/>
  <c r="AB1199" i="1"/>
  <c r="AC1199" i="1" s="1"/>
  <c r="W1199" i="1"/>
  <c r="BS1199" i="1"/>
  <c r="Q1199" i="1"/>
  <c r="CD1199" i="1"/>
  <c r="CE1199" i="1" s="1"/>
  <c r="BX1199" i="1"/>
  <c r="BY1199" i="1" s="1"/>
  <c r="BL1199" i="1"/>
  <c r="BM1199" i="1" s="1"/>
  <c r="BY1198" i="1"/>
  <c r="BR1198" i="1"/>
  <c r="BS1198" i="1" s="1"/>
  <c r="AZ1198" i="1"/>
  <c r="BA1198" i="1" s="1"/>
  <c r="AU1198" i="1"/>
  <c r="AO1198" i="1"/>
  <c r="AI1198" i="1"/>
  <c r="O1198" i="1"/>
  <c r="Q1198" i="1" s="1"/>
  <c r="AC1198" i="1"/>
  <c r="V1198" i="1"/>
  <c r="W1198" i="1" s="1"/>
  <c r="BG1198" i="1"/>
  <c r="BL1198" i="1"/>
  <c r="BM1198" i="1" s="1"/>
  <c r="CE1198" i="1"/>
  <c r="CD1197" i="1"/>
  <c r="CE1197" i="1" s="1"/>
  <c r="BY1197" i="1"/>
  <c r="BR1197" i="1"/>
  <c r="BS1197" i="1" s="1"/>
  <c r="BM1197" i="1"/>
  <c r="BF1197" i="1"/>
  <c r="BG1197" i="1" s="1"/>
  <c r="AZ1197" i="1"/>
  <c r="BA1197" i="1" s="1"/>
  <c r="AT1197" i="1"/>
  <c r="AU1197" i="1" s="1"/>
  <c r="AN1197" i="1"/>
  <c r="AO1197" i="1" s="1"/>
  <c r="AH1197" i="1"/>
  <c r="AI1197" i="1" s="1"/>
  <c r="AB1197" i="1"/>
  <c r="AC1197" i="1" s="1"/>
  <c r="V1197" i="1"/>
  <c r="W1197" i="1" s="1"/>
  <c r="O1197" i="1"/>
  <c r="Q1197" i="1" s="1"/>
  <c r="CF1197" i="1" s="1"/>
  <c r="CE1196" i="1"/>
  <c r="BX1196" i="1"/>
  <c r="BY1196" i="1" s="1"/>
  <c r="BR1196" i="1"/>
  <c r="BS1196" i="1" s="1"/>
  <c r="BM1196" i="1"/>
  <c r="BF1196" i="1"/>
  <c r="BG1196" i="1" s="1"/>
  <c r="AZ1196" i="1"/>
  <c r="BA1196" i="1" s="1"/>
  <c r="AT1196" i="1"/>
  <c r="AU1196" i="1" s="1"/>
  <c r="AN1196" i="1"/>
  <c r="AO1196" i="1" s="1"/>
  <c r="AH1196" i="1"/>
  <c r="AI1196" i="1" s="1"/>
  <c r="AB1196" i="1"/>
  <c r="AC1196" i="1" s="1"/>
  <c r="V1196" i="1"/>
  <c r="W1196" i="1" s="1"/>
  <c r="O1196" i="1"/>
  <c r="Q1196" i="1" s="1"/>
  <c r="CF1196" i="1" s="1"/>
  <c r="BS1195" i="1"/>
  <c r="AU1195" i="1"/>
  <c r="AN1195" i="1"/>
  <c r="AO1195" i="1" s="1"/>
  <c r="V1195" i="1"/>
  <c r="W1195" i="1" s="1"/>
  <c r="CE1195" i="1"/>
  <c r="BX1195" i="1"/>
  <c r="BY1195" i="1" s="1"/>
  <c r="BG1195" i="1"/>
  <c r="AH1195" i="1"/>
  <c r="AI1195" i="1" s="1"/>
  <c r="AB1195" i="1"/>
  <c r="AC1195" i="1" s="1"/>
  <c r="Q1195" i="1"/>
  <c r="BM1195" i="1"/>
  <c r="AZ1195" i="1"/>
  <c r="BA1195" i="1" s="1"/>
  <c r="AT1194" i="1"/>
  <c r="AU1194" i="1" s="1"/>
  <c r="BL1194" i="1"/>
  <c r="BM1194" i="1" s="1"/>
  <c r="AN1194" i="1"/>
  <c r="AO1194" i="1" s="1"/>
  <c r="AI1194" i="1"/>
  <c r="O1194" i="1"/>
  <c r="Q1194" i="1" s="1"/>
  <c r="AC1194" i="1"/>
  <c r="AZ1194" i="1"/>
  <c r="BA1194" i="1" s="1"/>
  <c r="V1194" i="1"/>
  <c r="W1194" i="1" s="1"/>
  <c r="BF1194" i="1"/>
  <c r="BG1194" i="1" s="1"/>
  <c r="BX1194" i="1"/>
  <c r="BY1194" i="1" s="1"/>
  <c r="BR1194" i="1"/>
  <c r="BS1194" i="1" s="1"/>
  <c r="CE1194" i="1"/>
  <c r="CD1193" i="1"/>
  <c r="CE1193" i="1" s="1"/>
  <c r="BX1193" i="1"/>
  <c r="BY1193" i="1" s="1"/>
  <c r="BS1193" i="1"/>
  <c r="BM1193" i="1"/>
  <c r="Q1193" i="1"/>
  <c r="AZ1193" i="1"/>
  <c r="BA1193" i="1" s="1"/>
  <c r="BG1193" i="1"/>
  <c r="AU1193" i="1"/>
  <c r="AN1193" i="1"/>
  <c r="AO1193" i="1" s="1"/>
  <c r="AC1193" i="1"/>
  <c r="W1193" i="1"/>
  <c r="AI1193" i="1"/>
  <c r="BX1192" i="1"/>
  <c r="BY1192" i="1" s="1"/>
  <c r="BF1192" i="1"/>
  <c r="BG1192" i="1" s="1"/>
  <c r="AO1192" i="1"/>
  <c r="CJ1192" i="1"/>
  <c r="CD1192" i="1"/>
  <c r="CE1192" i="1" s="1"/>
  <c r="BS1192" i="1"/>
  <c r="BM1192" i="1"/>
  <c r="AZ1192" i="1"/>
  <c r="BA1192" i="1" s="1"/>
  <c r="AH1192" i="1"/>
  <c r="AI1192" i="1" s="1"/>
  <c r="AB1192" i="1"/>
  <c r="AC1192" i="1" s="1"/>
  <c r="V1192" i="1"/>
  <c r="W1192" i="1" s="1"/>
  <c r="AU1192" i="1"/>
  <c r="O1192" i="1"/>
  <c r="Q1192" i="1" s="1"/>
  <c r="CF1192" i="1" s="1"/>
  <c r="CN1192" i="1" s="1"/>
  <c r="CQ1192" i="1" s="1"/>
  <c r="V1191" i="1"/>
  <c r="W1191" i="1" s="1"/>
  <c r="BA1191" i="1"/>
  <c r="BF1191" i="1"/>
  <c r="BG1191" i="1" s="1"/>
  <c r="CJ1191" i="1"/>
  <c r="BX1191" i="1"/>
  <c r="BY1191" i="1" s="1"/>
  <c r="BM1191" i="1"/>
  <c r="O1191" i="1"/>
  <c r="Q1191" i="1" s="1"/>
  <c r="AH1191" i="1"/>
  <c r="AI1191" i="1" s="1"/>
  <c r="AN1191" i="1"/>
  <c r="AO1191" i="1" s="1"/>
  <c r="BR1191" i="1"/>
  <c r="BS1191" i="1" s="1"/>
  <c r="AC1191" i="1"/>
  <c r="AT1191" i="1"/>
  <c r="AU1191" i="1" s="1"/>
  <c r="CE1191" i="1"/>
  <c r="AC1190" i="1"/>
  <c r="V1190" i="1"/>
  <c r="W1190" i="1" s="1"/>
  <c r="Q1190" i="1"/>
  <c r="BG1190" i="1"/>
  <c r="AT1190" i="1"/>
  <c r="AU1190" i="1" s="1"/>
  <c r="AN1190" i="1"/>
  <c r="AO1190" i="1" s="1"/>
  <c r="AI1190" i="1"/>
  <c r="BL1190" i="1"/>
  <c r="BM1190" i="1" s="1"/>
  <c r="CD1190" i="1"/>
  <c r="CE1190" i="1" s="1"/>
  <c r="BX1190" i="1"/>
  <c r="BY1190" i="1" s="1"/>
  <c r="BR1190" i="1"/>
  <c r="BS1190" i="1" s="1"/>
  <c r="AZ1190" i="1"/>
  <c r="BA1190" i="1" s="1"/>
  <c r="BS1189" i="1"/>
  <c r="BY1189" i="1"/>
  <c r="AT1189" i="1"/>
  <c r="AU1189" i="1" s="1"/>
  <c r="CE1189" i="1"/>
  <c r="AC1189" i="1"/>
  <c r="AI1189" i="1"/>
  <c r="O1189" i="1"/>
  <c r="Q1189" i="1" s="1"/>
  <c r="AN1189" i="1"/>
  <c r="AO1189" i="1" s="1"/>
  <c r="BA1189" i="1"/>
  <c r="BG1189" i="1"/>
  <c r="BL1189" i="1"/>
  <c r="BM1189" i="1" s="1"/>
  <c r="W1189" i="1"/>
  <c r="BL1188" i="1"/>
  <c r="BM1188" i="1" s="1"/>
  <c r="BF1188" i="1"/>
  <c r="BG1188" i="1" s="1"/>
  <c r="AZ1188" i="1"/>
  <c r="BA1188" i="1" s="1"/>
  <c r="AT1188" i="1"/>
  <c r="AU1188" i="1" s="1"/>
  <c r="AN1188" i="1"/>
  <c r="AO1188" i="1" s="1"/>
  <c r="AH1188" i="1"/>
  <c r="AI1188" i="1" s="1"/>
  <c r="AC1188" i="1"/>
  <c r="V1188" i="1"/>
  <c r="W1188" i="1" s="1"/>
  <c r="Q1188" i="1"/>
  <c r="CE1188" i="1"/>
  <c r="BX1188" i="1"/>
  <c r="BY1188" i="1" s="1"/>
  <c r="BR1188" i="1"/>
  <c r="BS1188" i="1" s="1"/>
  <c r="BS1187" i="1"/>
  <c r="BY1187" i="1"/>
  <c r="CE1187" i="1"/>
  <c r="CJ1187" i="1"/>
  <c r="Q1187" i="1"/>
  <c r="AB1187" i="1"/>
  <c r="AC1187" i="1" s="1"/>
  <c r="AN1187" i="1"/>
  <c r="AO1187" i="1" s="1"/>
  <c r="AI1187" i="1"/>
  <c r="V1187" i="1"/>
  <c r="W1187" i="1" s="1"/>
  <c r="AU1187" i="1"/>
  <c r="BA1187" i="1"/>
  <c r="BG1187" i="1"/>
  <c r="BL1187" i="1"/>
  <c r="BM1187" i="1" s="1"/>
  <c r="BS1186" i="1"/>
  <c r="Q1186" i="1"/>
  <c r="W1186" i="1"/>
  <c r="BA1186" i="1"/>
  <c r="AB1186" i="1"/>
  <c r="AC1186" i="1" s="1"/>
  <c r="AH1186" i="1"/>
  <c r="AI1186" i="1" s="1"/>
  <c r="AN1186" i="1"/>
  <c r="AO1186" i="1" s="1"/>
  <c r="AU1186" i="1"/>
  <c r="BG1186" i="1"/>
  <c r="BL1186" i="1"/>
  <c r="BM1186" i="1" s="1"/>
  <c r="BY1186" i="1"/>
  <c r="CE1186" i="1"/>
  <c r="CJ1186" i="1"/>
  <c r="CN1186" i="1" s="1"/>
  <c r="CQ1186" i="1" s="1"/>
  <c r="BS1185" i="1"/>
  <c r="BM1185" i="1"/>
  <c r="BF1185" i="1"/>
  <c r="BG1185" i="1" s="1"/>
  <c r="BA1185" i="1"/>
  <c r="AU1185" i="1"/>
  <c r="AO1185" i="1"/>
  <c r="AH1185" i="1"/>
  <c r="AI1185" i="1" s="1"/>
  <c r="AC1185" i="1"/>
  <c r="Q1185" i="1"/>
  <c r="W1185" i="1"/>
  <c r="BY1185" i="1"/>
  <c r="CE1185" i="1"/>
  <c r="AT1184" i="1"/>
  <c r="AU1184" i="1" s="1"/>
  <c r="AN1184" i="1"/>
  <c r="AO1184" i="1" s="1"/>
  <c r="AH1184" i="1"/>
  <c r="AI1184" i="1" s="1"/>
  <c r="AC1184" i="1"/>
  <c r="W1184" i="1"/>
  <c r="Q1184" i="1"/>
  <c r="BM1184" i="1"/>
  <c r="BS1184" i="1"/>
  <c r="CJ1184" i="1"/>
  <c r="CN1184" i="1" s="1"/>
  <c r="CQ1184" i="1" s="1"/>
  <c r="BY1184" i="1"/>
  <c r="CE1184" i="1"/>
  <c r="BA1184" i="1"/>
  <c r="BG1184" i="1"/>
  <c r="CJ1183" i="1"/>
  <c r="CN1183" i="1" s="1"/>
  <c r="CQ1183" i="1" s="1"/>
  <c r="BF1183" i="1"/>
  <c r="BG1183" i="1" s="1"/>
  <c r="Q1183" i="1"/>
  <c r="W1183" i="1"/>
  <c r="AC1183" i="1"/>
  <c r="AI1183" i="1"/>
  <c r="AO1183" i="1"/>
  <c r="AU1183" i="1"/>
  <c r="BA1183" i="1"/>
  <c r="BL1183" i="1"/>
  <c r="BM1183" i="1" s="1"/>
  <c r="BS1183" i="1"/>
  <c r="BY1183" i="1"/>
  <c r="CE1183" i="1"/>
  <c r="BL1182" i="1"/>
  <c r="BM1182" i="1" s="1"/>
  <c r="BS1182" i="1"/>
  <c r="BY1182" i="1"/>
  <c r="CE1182" i="1"/>
  <c r="CJ1182" i="1"/>
  <c r="CN1182" i="1" s="1"/>
  <c r="CQ1182" i="1" s="1"/>
  <c r="BG1182" i="1"/>
  <c r="O1182" i="1"/>
  <c r="Q1182" i="1" s="1"/>
  <c r="AO1182" i="1"/>
  <c r="AH1182" i="1"/>
  <c r="AI1182" i="1" s="1"/>
  <c r="AB1182" i="1"/>
  <c r="AC1182" i="1" s="1"/>
  <c r="V1182" i="1"/>
  <c r="W1182" i="1" s="1"/>
  <c r="AU1182" i="1"/>
  <c r="BA1182" i="1"/>
  <c r="AT1181" i="1"/>
  <c r="AU1181" i="1" s="1"/>
  <c r="AN1181" i="1"/>
  <c r="AO1181" i="1" s="1"/>
  <c r="AH1181" i="1"/>
  <c r="AI1181" i="1" s="1"/>
  <c r="Q1181" i="1"/>
  <c r="W1181" i="1"/>
  <c r="AC1181" i="1"/>
  <c r="BA1181" i="1"/>
  <c r="CD1181" i="1"/>
  <c r="CE1181" i="1" s="1"/>
  <c r="BX1181" i="1"/>
  <c r="BY1181" i="1" s="1"/>
  <c r="BR1181" i="1"/>
  <c r="BS1181" i="1" s="1"/>
  <c r="BM1181" i="1"/>
  <c r="BF1181" i="1"/>
  <c r="BG1181" i="1" s="1"/>
  <c r="AU1180" i="1"/>
  <c r="AI1180" i="1"/>
  <c r="AC1180" i="1"/>
  <c r="W1180" i="1"/>
  <c r="O1180" i="1"/>
  <c r="Q1180" i="1" s="1"/>
  <c r="CF1180" i="1" s="1"/>
  <c r="BG1180" i="1"/>
  <c r="AO1180" i="1"/>
  <c r="BA1180" i="1"/>
  <c r="BL1180" i="1"/>
  <c r="BM1180" i="1" s="1"/>
  <c r="BS1180" i="1"/>
  <c r="BY1180" i="1"/>
  <c r="CE1180" i="1"/>
  <c r="CJ1180" i="1"/>
  <c r="CN1180" i="1" s="1"/>
  <c r="CQ1180" i="1" s="1"/>
  <c r="CJ1179" i="1"/>
  <c r="CN1179" i="1" s="1"/>
  <c r="CQ1179" i="1" s="1"/>
  <c r="CD1179" i="1"/>
  <c r="CE1179" i="1" s="1"/>
  <c r="BY1179" i="1"/>
  <c r="BS1179" i="1"/>
  <c r="BM1179" i="1"/>
  <c r="W1179" i="1"/>
  <c r="Q1179" i="1"/>
  <c r="AI1179" i="1"/>
  <c r="AO1179" i="1"/>
  <c r="AU1179" i="1"/>
  <c r="AZ1179" i="1"/>
  <c r="BA1179" i="1" s="1"/>
  <c r="BF1179" i="1"/>
  <c r="BG1179" i="1" s="1"/>
  <c r="AC1179" i="1"/>
  <c r="BR1178" i="1"/>
  <c r="BS1178" i="1" s="1"/>
  <c r="BM1178" i="1"/>
  <c r="BF1178" i="1"/>
  <c r="BG1178" i="1" s="1"/>
  <c r="AZ1178" i="1"/>
  <c r="BA1178" i="1" s="1"/>
  <c r="AT1178" i="1"/>
  <c r="AU1178" i="1" s="1"/>
  <c r="AN1178" i="1"/>
  <c r="AO1178" i="1" s="1"/>
  <c r="AH1178" i="1"/>
  <c r="AI1178" i="1" s="1"/>
  <c r="AB1178" i="1"/>
  <c r="AC1178" i="1" s="1"/>
  <c r="V1178" i="1"/>
  <c r="W1178" i="1" s="1"/>
  <c r="O1178" i="1"/>
  <c r="Q1178" i="1" s="1"/>
  <c r="CF1178" i="1" s="1"/>
  <c r="CD1178" i="1"/>
  <c r="CE1178" i="1" s="1"/>
  <c r="W1177" i="1"/>
  <c r="AC1177" i="1"/>
  <c r="AI1177" i="1"/>
  <c r="BG1177" i="1"/>
  <c r="AZ1177" i="1"/>
  <c r="BA1177" i="1" s="1"/>
  <c r="AT1177" i="1"/>
  <c r="AU1177" i="1" s="1"/>
  <c r="AN1177" i="1"/>
  <c r="AO1177" i="1" s="1"/>
  <c r="BR1177" i="1"/>
  <c r="BS1177" i="1" s="1"/>
  <c r="CD1177" i="1"/>
  <c r="CE1177" i="1" s="1"/>
  <c r="BX1177" i="1"/>
  <c r="BY1177" i="1" s="1"/>
  <c r="BM1177" i="1"/>
  <c r="Q1177" i="1"/>
  <c r="CF1177" i="1" s="1"/>
  <c r="Q1176" i="1"/>
  <c r="W1176" i="1"/>
  <c r="AC1176" i="1"/>
  <c r="AI1176" i="1"/>
  <c r="BA1176" i="1"/>
  <c r="BF1176" i="1"/>
  <c r="BG1176" i="1" s="1"/>
  <c r="BM1176" i="1"/>
  <c r="BS1176" i="1"/>
  <c r="BY1176" i="1"/>
  <c r="CD1176" i="1"/>
  <c r="CE1176" i="1" s="1"/>
  <c r="CJ1176" i="1"/>
  <c r="CN1176" i="1" s="1"/>
  <c r="CQ1176" i="1" s="1"/>
  <c r="AO1176" i="1"/>
  <c r="AU1176" i="1"/>
  <c r="BA1175" i="1"/>
  <c r="AC1175" i="1"/>
  <c r="BM1175" i="1"/>
  <c r="Q1175" i="1"/>
  <c r="BG1175" i="1"/>
  <c r="CD1175" i="1"/>
  <c r="CE1175" i="1" s="1"/>
  <c r="BX1175" i="1"/>
  <c r="BY1175" i="1" s="1"/>
  <c r="BR1175" i="1"/>
  <c r="BS1175" i="1" s="1"/>
  <c r="AH1175" i="1"/>
  <c r="AI1175" i="1" s="1"/>
  <c r="AO1175" i="1"/>
  <c r="AU1175" i="1"/>
  <c r="W1175" i="1"/>
  <c r="AO1174" i="1"/>
  <c r="AH1174" i="1"/>
  <c r="AI1174" i="1" s="1"/>
  <c r="AB1174" i="1"/>
  <c r="AC1174" i="1" s="1"/>
  <c r="BM1174" i="1"/>
  <c r="BS1174" i="1"/>
  <c r="BY1174" i="1"/>
  <c r="CE1174" i="1"/>
  <c r="CJ1174" i="1"/>
  <c r="V1174" i="1"/>
  <c r="W1174" i="1" s="1"/>
  <c r="O1174" i="1"/>
  <c r="Q1174" i="1" s="1"/>
  <c r="BF1174" i="1"/>
  <c r="BG1174" i="1" s="1"/>
  <c r="AZ1174" i="1"/>
  <c r="BA1174" i="1" s="1"/>
  <c r="AT1174" i="1"/>
  <c r="AU1174" i="1" s="1"/>
  <c r="AZ1173" i="1"/>
  <c r="BA1173" i="1" s="1"/>
  <c r="AT1173" i="1"/>
  <c r="AU1173" i="1" s="1"/>
  <c r="AI1173" i="1"/>
  <c r="AO1173" i="1"/>
  <c r="BM1173" i="1"/>
  <c r="CD1173" i="1"/>
  <c r="CE1173" i="1" s="1"/>
  <c r="Q1173" i="1"/>
  <c r="BX1173" i="1"/>
  <c r="BY1173" i="1" s="1"/>
  <c r="BR1173" i="1"/>
  <c r="BS1173" i="1" s="1"/>
  <c r="BF1173" i="1"/>
  <c r="BG1173" i="1" s="1"/>
  <c r="CJ1173" i="1"/>
  <c r="V1173" i="1"/>
  <c r="W1173" i="1" s="1"/>
  <c r="AC1173" i="1"/>
  <c r="BM1172" i="1"/>
  <c r="AH1172" i="1"/>
  <c r="AI1172" i="1" s="1"/>
  <c r="BF1172" i="1"/>
  <c r="BG1172" i="1" s="1"/>
  <c r="AZ1172" i="1"/>
  <c r="BA1172" i="1" s="1"/>
  <c r="AT1172" i="1"/>
  <c r="AU1172" i="1" s="1"/>
  <c r="AN1172" i="1"/>
  <c r="AO1172" i="1" s="1"/>
  <c r="Q1172" i="1"/>
  <c r="W1172" i="1"/>
  <c r="AC1172" i="1"/>
  <c r="CD1172" i="1"/>
  <c r="CE1172" i="1" s="1"/>
  <c r="BX1172" i="1"/>
  <c r="BY1172" i="1" s="1"/>
  <c r="BR1172" i="1"/>
  <c r="BS1172" i="1" s="1"/>
  <c r="BM1171" i="1"/>
  <c r="AU1171" i="1"/>
  <c r="AO1171" i="1"/>
  <c r="AZ1171" i="1"/>
  <c r="BA1171" i="1" s="1"/>
  <c r="AB1171" i="1"/>
  <c r="AC1171" i="1" s="1"/>
  <c r="V1171" i="1"/>
  <c r="W1171" i="1" s="1"/>
  <c r="O1171" i="1"/>
  <c r="Q1171" i="1" s="1"/>
  <c r="BG1171" i="1"/>
  <c r="CD1171" i="1"/>
  <c r="CE1171" i="1" s="1"/>
  <c r="BX1171" i="1"/>
  <c r="BY1171" i="1" s="1"/>
  <c r="BR1171" i="1"/>
  <c r="BS1171" i="1" s="1"/>
  <c r="AH1171" i="1"/>
  <c r="AI1171" i="1" s="1"/>
  <c r="AB1170" i="1"/>
  <c r="AC1170" i="1" s="1"/>
  <c r="V1170" i="1"/>
  <c r="W1170" i="1" s="1"/>
  <c r="Q1170" i="1"/>
  <c r="CD1170" i="1"/>
  <c r="CE1170" i="1" s="1"/>
  <c r="BX1170" i="1"/>
  <c r="BY1170" i="1" s="1"/>
  <c r="BR1170" i="1"/>
  <c r="BS1170" i="1" s="1"/>
  <c r="BM1170" i="1"/>
  <c r="BF1170" i="1"/>
  <c r="BG1170" i="1" s="1"/>
  <c r="AZ1170" i="1"/>
  <c r="BA1170" i="1" s="1"/>
  <c r="AT1170" i="1"/>
  <c r="AU1170" i="1" s="1"/>
  <c r="AN1170" i="1"/>
  <c r="AO1170" i="1" s="1"/>
  <c r="AH1170" i="1"/>
  <c r="AI1170" i="1" s="1"/>
  <c r="AO1169" i="1"/>
  <c r="AZ1169" i="1"/>
  <c r="BA1169" i="1" s="1"/>
  <c r="O1169" i="1"/>
  <c r="Q1169" i="1" s="1"/>
  <c r="AT1169" i="1"/>
  <c r="AU1169" i="1" s="1"/>
  <c r="BG1169" i="1"/>
  <c r="BL1169" i="1"/>
  <c r="BM1169" i="1" s="1"/>
  <c r="BX1169" i="1"/>
  <c r="BY1169" i="1" s="1"/>
  <c r="BS1169" i="1"/>
  <c r="W1169" i="1"/>
  <c r="CE1169" i="1"/>
  <c r="CJ1169" i="1"/>
  <c r="AC1169" i="1"/>
  <c r="AI1169" i="1"/>
  <c r="BM1168" i="1"/>
  <c r="BF1168" i="1"/>
  <c r="BG1168" i="1" s="1"/>
  <c r="AZ1168" i="1"/>
  <c r="BA1168" i="1" s="1"/>
  <c r="AT1168" i="1"/>
  <c r="AU1168" i="1" s="1"/>
  <c r="AN1168" i="1"/>
  <c r="AO1168" i="1" s="1"/>
  <c r="AH1168" i="1"/>
  <c r="AI1168" i="1" s="1"/>
  <c r="AB1168" i="1"/>
  <c r="AC1168" i="1" s="1"/>
  <c r="V1168" i="1"/>
  <c r="W1168" i="1" s="1"/>
  <c r="O1168" i="1"/>
  <c r="Q1168" i="1" s="1"/>
  <c r="CD1168" i="1"/>
  <c r="CE1168" i="1" s="1"/>
  <c r="BX1168" i="1"/>
  <c r="BY1168" i="1" s="1"/>
  <c r="BR1168" i="1"/>
  <c r="BS1168" i="1" s="1"/>
  <c r="BL1167" i="1"/>
  <c r="BM1167" i="1" s="1"/>
  <c r="AC1167" i="1"/>
  <c r="AI1167" i="1"/>
  <c r="AO1167" i="1"/>
  <c r="AT1167" i="1"/>
  <c r="AU1167" i="1" s="1"/>
  <c r="BA1167" i="1"/>
  <c r="BG1167" i="1"/>
  <c r="CE1167" i="1"/>
  <c r="BY1167" i="1"/>
  <c r="Q1167" i="1"/>
  <c r="CF1167" i="1" s="1"/>
  <c r="CN1167" i="1" s="1"/>
  <c r="CQ1167" i="1" s="1"/>
  <c r="V1167" i="1"/>
  <c r="W1167" i="1" s="1"/>
  <c r="BR1167" i="1"/>
  <c r="BS1167" i="1" s="1"/>
  <c r="AC1166" i="1"/>
  <c r="AI1166" i="1"/>
  <c r="AO1166" i="1"/>
  <c r="AU1166" i="1"/>
  <c r="BA1166" i="1"/>
  <c r="BG1166" i="1"/>
  <c r="BL1166" i="1"/>
  <c r="BM1166" i="1" s="1"/>
  <c r="BS1166" i="1"/>
  <c r="BY1166" i="1"/>
  <c r="CE1166" i="1"/>
  <c r="CJ1166" i="1"/>
  <c r="Q1166" i="1"/>
  <c r="CF1166" i="1" s="1"/>
  <c r="CN1166" i="1" s="1"/>
  <c r="CQ1166" i="1" s="1"/>
  <c r="W1166" i="1"/>
  <c r="BR1165" i="1"/>
  <c r="BS1165" i="1" s="1"/>
  <c r="AZ1165" i="1"/>
  <c r="BA1165" i="1" s="1"/>
  <c r="BF1165" i="1"/>
  <c r="BG1165" i="1" s="1"/>
  <c r="BL1165" i="1"/>
  <c r="BM1165" i="1" s="1"/>
  <c r="AT1165" i="1"/>
  <c r="AU1165" i="1" s="1"/>
  <c r="AH1165" i="1"/>
  <c r="AI1165" i="1" s="1"/>
  <c r="AB1165" i="1"/>
  <c r="AC1165" i="1" s="1"/>
  <c r="V1165" i="1"/>
  <c r="W1165" i="1" s="1"/>
  <c r="Q1165" i="1"/>
  <c r="CJ1165" i="1"/>
  <c r="CD1165" i="1"/>
  <c r="CE1165" i="1" s="1"/>
  <c r="BX1165" i="1"/>
  <c r="BY1165" i="1" s="1"/>
  <c r="AN1165" i="1"/>
  <c r="AO1165" i="1" s="1"/>
  <c r="BM1164" i="1"/>
  <c r="BF1164" i="1"/>
  <c r="BG1164" i="1" s="1"/>
  <c r="AZ1164" i="1"/>
  <c r="BA1164" i="1" s="1"/>
  <c r="AT1164" i="1"/>
  <c r="AU1164" i="1" s="1"/>
  <c r="AN1164" i="1"/>
  <c r="AO1164" i="1" s="1"/>
  <c r="O1164" i="1"/>
  <c r="Q1164" i="1" s="1"/>
  <c r="AH1164" i="1"/>
  <c r="AI1164" i="1" s="1"/>
  <c r="AB1164" i="1"/>
  <c r="AC1164" i="1" s="1"/>
  <c r="V1164" i="1"/>
  <c r="W1164" i="1" s="1"/>
  <c r="CD1164" i="1"/>
  <c r="CE1164" i="1" s="1"/>
  <c r="BX1164" i="1"/>
  <c r="BY1164" i="1" s="1"/>
  <c r="BR1164" i="1"/>
  <c r="BS1164" i="1" s="1"/>
  <c r="BS1163" i="1"/>
  <c r="BM1163" i="1"/>
  <c r="BF1163" i="1"/>
  <c r="BG1163" i="1" s="1"/>
  <c r="AU1163" i="1"/>
  <c r="BA1163" i="1"/>
  <c r="AC1163" i="1"/>
  <c r="AH1163" i="1"/>
  <c r="AI1163" i="1" s="1"/>
  <c r="V1163" i="1"/>
  <c r="W1163" i="1" s="1"/>
  <c r="O1163" i="1"/>
  <c r="Q1163" i="1" s="1"/>
  <c r="AO1163" i="1"/>
  <c r="CD1163" i="1"/>
  <c r="CE1163" i="1" s="1"/>
  <c r="BX1163" i="1"/>
  <c r="BY1163" i="1" s="1"/>
  <c r="BA1162" i="1"/>
  <c r="AT1162" i="1"/>
  <c r="AU1162" i="1" s="1"/>
  <c r="AN1162" i="1"/>
  <c r="AO1162" i="1" s="1"/>
  <c r="AI1162" i="1"/>
  <c r="AB1162" i="1"/>
  <c r="AC1162" i="1" s="1"/>
  <c r="V1162" i="1"/>
  <c r="W1162" i="1" s="1"/>
  <c r="O1162" i="1"/>
  <c r="Q1162" i="1" s="1"/>
  <c r="BF1162" i="1"/>
  <c r="BG1162" i="1" s="1"/>
  <c r="BL1162" i="1"/>
  <c r="BM1162" i="1" s="1"/>
  <c r="BS1162" i="1"/>
  <c r="BY1162" i="1"/>
  <c r="CE1162" i="1"/>
  <c r="CJ1162" i="1"/>
  <c r="W1161" i="1"/>
  <c r="AB1161" i="1"/>
  <c r="AC1161" i="1" s="1"/>
  <c r="AI1161" i="1"/>
  <c r="AO1161" i="1"/>
  <c r="AU1161" i="1"/>
  <c r="BA1161" i="1"/>
  <c r="BG1161" i="1"/>
  <c r="Q1161" i="1"/>
  <c r="BL1161" i="1"/>
  <c r="BM1161" i="1" s="1"/>
  <c r="BS1161" i="1"/>
  <c r="CJ1161" i="1"/>
  <c r="BY1161" i="1"/>
  <c r="CD1161" i="1"/>
  <c r="CE1161" i="1" s="1"/>
  <c r="W1160" i="1"/>
  <c r="AC1160" i="1"/>
  <c r="AI1160" i="1"/>
  <c r="AO1160" i="1"/>
  <c r="AU1160" i="1"/>
  <c r="BA1160" i="1"/>
  <c r="BG1160" i="1"/>
  <c r="BL1160" i="1"/>
  <c r="BM1160" i="1" s="1"/>
  <c r="BS1160" i="1"/>
  <c r="BY1160" i="1"/>
  <c r="CE1160" i="1"/>
  <c r="CJ1160" i="1"/>
  <c r="Q1160" i="1"/>
  <c r="CF1160" i="1" s="1"/>
  <c r="CN1160" i="1" s="1"/>
  <c r="CQ1160" i="1" s="1"/>
  <c r="BX1159" i="1"/>
  <c r="BY1159" i="1" s="1"/>
  <c r="BR1159" i="1"/>
  <c r="BS1159" i="1" s="1"/>
  <c r="AI1159" i="1"/>
  <c r="AC1159" i="1"/>
  <c r="W1159" i="1"/>
  <c r="BM1159" i="1"/>
  <c r="BF1159" i="1"/>
  <c r="BG1159" i="1" s="1"/>
  <c r="CE1159" i="1"/>
  <c r="CJ1159" i="1"/>
  <c r="AZ1159" i="1"/>
  <c r="BA1159" i="1" s="1"/>
  <c r="AT1159" i="1"/>
  <c r="AU1159" i="1" s="1"/>
  <c r="AN1159" i="1"/>
  <c r="AO1159" i="1" s="1"/>
  <c r="O1159" i="1"/>
  <c r="Q1159" i="1" s="1"/>
  <c r="BL1158" i="1"/>
  <c r="BM1158" i="1" s="1"/>
  <c r="BF1158" i="1"/>
  <c r="BG1158" i="1" s="1"/>
  <c r="AZ1158" i="1"/>
  <c r="BA1158" i="1" s="1"/>
  <c r="AU1158" i="1"/>
  <c r="CE1158" i="1"/>
  <c r="CJ1158" i="1"/>
  <c r="AN1158" i="1"/>
  <c r="AO1158" i="1" s="1"/>
  <c r="AH1158" i="1"/>
  <c r="AI1158" i="1" s="1"/>
  <c r="AB1158" i="1"/>
  <c r="AC1158" i="1" s="1"/>
  <c r="V1158" i="1"/>
  <c r="W1158" i="1" s="1"/>
  <c r="O1158" i="1"/>
  <c r="Q1158" i="1" s="1"/>
  <c r="BX1158" i="1"/>
  <c r="BY1158" i="1" s="1"/>
  <c r="BR1158" i="1"/>
  <c r="BS1158" i="1" s="1"/>
  <c r="CJ1157" i="1"/>
  <c r="BR1157" i="1"/>
  <c r="BS1157" i="1" s="1"/>
  <c r="BL1157" i="1"/>
  <c r="BM1157" i="1" s="1"/>
  <c r="BF1157" i="1"/>
  <c r="BG1157" i="1" s="1"/>
  <c r="Q1157" i="1"/>
  <c r="W1157" i="1"/>
  <c r="AC1157" i="1"/>
  <c r="AI1157" i="1"/>
  <c r="AO1157" i="1"/>
  <c r="AU1157" i="1"/>
  <c r="BA1157" i="1"/>
  <c r="CD1157" i="1"/>
  <c r="CE1157" i="1" s="1"/>
  <c r="BX1157" i="1"/>
  <c r="BY1157" i="1" s="1"/>
  <c r="AC1156" i="1"/>
  <c r="AI1156" i="1"/>
  <c r="CD1156" i="1"/>
  <c r="CE1156" i="1" s="1"/>
  <c r="BX1156" i="1"/>
  <c r="BY1156" i="1" s="1"/>
  <c r="BR1156" i="1"/>
  <c r="BS1156" i="1" s="1"/>
  <c r="BM1156" i="1"/>
  <c r="BF1156" i="1"/>
  <c r="BG1156" i="1" s="1"/>
  <c r="AZ1156" i="1"/>
  <c r="BA1156" i="1" s="1"/>
  <c r="AT1156" i="1"/>
  <c r="AU1156" i="1" s="1"/>
  <c r="AO1156" i="1"/>
  <c r="Q1156" i="1"/>
  <c r="CF1156" i="1" s="1"/>
  <c r="CN1156" i="1" s="1"/>
  <c r="CQ1156" i="1" s="1"/>
  <c r="W1156" i="1"/>
  <c r="AN1155" i="1"/>
  <c r="AO1155" i="1" s="1"/>
  <c r="AH1155" i="1"/>
  <c r="AI1155" i="1" s="1"/>
  <c r="AB1155" i="1"/>
  <c r="AC1155" i="1" s="1"/>
  <c r="V1155" i="1"/>
  <c r="W1155" i="1" s="1"/>
  <c r="O1155" i="1"/>
  <c r="Q1155" i="1" s="1"/>
  <c r="BA1155" i="1"/>
  <c r="BG1155" i="1"/>
  <c r="BL1155" i="1"/>
  <c r="BM1155" i="1" s="1"/>
  <c r="BS1155" i="1"/>
  <c r="BY1155" i="1"/>
  <c r="CE1155" i="1"/>
  <c r="CJ1155" i="1"/>
  <c r="AU1155" i="1"/>
  <c r="BM1154" i="1"/>
  <c r="Q1154" i="1"/>
  <c r="AB1154" i="1"/>
  <c r="AC1154" i="1" s="1"/>
  <c r="AI1154" i="1"/>
  <c r="AO1154" i="1"/>
  <c r="BS1154" i="1"/>
  <c r="BY1154" i="1"/>
  <c r="CE1154" i="1"/>
  <c r="AU1154" i="1"/>
  <c r="V1154" i="1"/>
  <c r="W1154" i="1" s="1"/>
  <c r="AZ1154" i="1"/>
  <c r="BA1154" i="1" s="1"/>
  <c r="BG1154" i="1"/>
  <c r="O1153" i="1"/>
  <c r="Q1153" i="1" s="1"/>
  <c r="BA1153" i="1"/>
  <c r="W1153" i="1"/>
  <c r="AC1153" i="1"/>
  <c r="AI1153" i="1"/>
  <c r="AO1153" i="1"/>
  <c r="AU1153" i="1"/>
  <c r="BG1153" i="1"/>
  <c r="BL1153" i="1"/>
  <c r="BM1153" i="1" s="1"/>
  <c r="BS1153" i="1"/>
  <c r="BY1153" i="1"/>
  <c r="CE1153" i="1"/>
  <c r="CJ1153" i="1"/>
  <c r="Q1152" i="1"/>
  <c r="W1152" i="1"/>
  <c r="AC1152" i="1"/>
  <c r="AI1152" i="1"/>
  <c r="AO1152" i="1"/>
  <c r="AU1152" i="1"/>
  <c r="BA1152" i="1"/>
  <c r="BG1152" i="1"/>
  <c r="BL1152" i="1"/>
  <c r="BM1152" i="1" s="1"/>
  <c r="BS1152" i="1"/>
  <c r="CD1152" i="1"/>
  <c r="CE1152" i="1" s="1"/>
  <c r="BX1152" i="1"/>
  <c r="BY1152" i="1" s="1"/>
  <c r="Q1151" i="1"/>
  <c r="AO1151" i="1"/>
  <c r="AU1151" i="1"/>
  <c r="BA1151" i="1"/>
  <c r="BG1151" i="1"/>
  <c r="BL1151" i="1"/>
  <c r="BM1151" i="1" s="1"/>
  <c r="BS1151" i="1"/>
  <c r="BY1151" i="1"/>
  <c r="CE1151" i="1"/>
  <c r="AH1151" i="1"/>
  <c r="AI1151" i="1" s="1"/>
  <c r="AB1151" i="1"/>
  <c r="AC1151" i="1" s="1"/>
  <c r="V1151" i="1"/>
  <c r="W1151" i="1" s="1"/>
  <c r="BR1150" i="1"/>
  <c r="BS1150" i="1" s="1"/>
  <c r="BM1150" i="1"/>
  <c r="BF1150" i="1"/>
  <c r="BG1150" i="1" s="1"/>
  <c r="AZ1150" i="1"/>
  <c r="BA1150" i="1" s="1"/>
  <c r="AT1150" i="1"/>
  <c r="AU1150" i="1" s="1"/>
  <c r="AN1150" i="1"/>
  <c r="AO1150" i="1" s="1"/>
  <c r="AH1150" i="1"/>
  <c r="AI1150" i="1" s="1"/>
  <c r="AB1150" i="1"/>
  <c r="AC1150" i="1" s="1"/>
  <c r="V1150" i="1"/>
  <c r="W1150" i="1" s="1"/>
  <c r="O1150" i="1"/>
  <c r="Q1150" i="1" s="1"/>
  <c r="CF1150" i="1" s="1"/>
  <c r="CN1150" i="1" s="1"/>
  <c r="CQ1150" i="1" s="1"/>
  <c r="CD1150" i="1"/>
  <c r="CE1150" i="1" s="1"/>
  <c r="BX1150" i="1"/>
  <c r="BY1150" i="1" s="1"/>
  <c r="W1149" i="1"/>
  <c r="AC1149" i="1"/>
  <c r="AI1149" i="1"/>
  <c r="BG1149" i="1"/>
  <c r="AO1149" i="1"/>
  <c r="Q1149" i="1"/>
  <c r="AU1149" i="1"/>
  <c r="BA1149" i="1"/>
  <c r="CD1149" i="1"/>
  <c r="CE1149" i="1" s="1"/>
  <c r="BX1149" i="1"/>
  <c r="BY1149" i="1" s="1"/>
  <c r="BR1149" i="1"/>
  <c r="BS1149" i="1" s="1"/>
  <c r="BM1149" i="1"/>
  <c r="BM1148" i="1"/>
  <c r="BG1148" i="1"/>
  <c r="BA1148" i="1"/>
  <c r="AU1148" i="1"/>
  <c r="AO1148" i="1"/>
  <c r="AH1148" i="1"/>
  <c r="AI1148" i="1" s="1"/>
  <c r="Q1148" i="1"/>
  <c r="CJ1148" i="1"/>
  <c r="CD1148" i="1"/>
  <c r="CE1148" i="1" s="1"/>
  <c r="AC1148" i="1"/>
  <c r="V1148" i="1"/>
  <c r="W1148" i="1" s="1"/>
  <c r="BX1148" i="1"/>
  <c r="BY1148" i="1" s="1"/>
  <c r="BR1148" i="1"/>
  <c r="BS1148" i="1" s="1"/>
  <c r="BY1147" i="1"/>
  <c r="AZ1147" i="1"/>
  <c r="BA1147" i="1" s="1"/>
  <c r="BG1147" i="1"/>
  <c r="BL1147" i="1"/>
  <c r="BM1147" i="1" s="1"/>
  <c r="AT1147" i="1"/>
  <c r="AU1147" i="1" s="1"/>
  <c r="AN1147" i="1"/>
  <c r="AO1147" i="1" s="1"/>
  <c r="AH1147" i="1"/>
  <c r="AI1147" i="1" s="1"/>
  <c r="AB1147" i="1"/>
  <c r="AC1147" i="1" s="1"/>
  <c r="V1147" i="1"/>
  <c r="W1147" i="1" s="1"/>
  <c r="Q1147" i="1"/>
  <c r="CD1147" i="1"/>
  <c r="CE1147" i="1" s="1"/>
  <c r="BR1147" i="1"/>
  <c r="BS1147" i="1" s="1"/>
  <c r="V1146" i="1"/>
  <c r="W1146" i="1" s="1"/>
  <c r="O1146" i="1"/>
  <c r="Q1146" i="1" s="1"/>
  <c r="AH1146" i="1"/>
  <c r="AI1146" i="1" s="1"/>
  <c r="AB1146" i="1"/>
  <c r="AC1146" i="1" s="1"/>
  <c r="CD1146" i="1"/>
  <c r="CE1146" i="1" s="1"/>
  <c r="BX1146" i="1"/>
  <c r="BY1146" i="1" s="1"/>
  <c r="BR1146" i="1"/>
  <c r="BS1146" i="1" s="1"/>
  <c r="BM1146" i="1"/>
  <c r="BF1146" i="1"/>
  <c r="BG1146" i="1" s="1"/>
  <c r="AZ1146" i="1"/>
  <c r="BA1146" i="1" s="1"/>
  <c r="AT1146" i="1"/>
  <c r="AU1146" i="1" s="1"/>
  <c r="AN1146" i="1"/>
  <c r="AO1146" i="1" s="1"/>
  <c r="BX1145" i="1"/>
  <c r="BY1145" i="1" s="1"/>
  <c r="BR1145" i="1"/>
  <c r="BS1145" i="1" s="1"/>
  <c r="BM1145" i="1"/>
  <c r="BF1145" i="1"/>
  <c r="BG1145" i="1" s="1"/>
  <c r="AZ1145" i="1"/>
  <c r="BA1145" i="1" s="1"/>
  <c r="AB1145" i="1"/>
  <c r="AC1145" i="1" s="1"/>
  <c r="AI1145" i="1"/>
  <c r="AO1145" i="1"/>
  <c r="AU1145" i="1"/>
  <c r="Q1145" i="1"/>
  <c r="W1145" i="1"/>
  <c r="CD1145" i="1"/>
  <c r="CE1145" i="1" s="1"/>
  <c r="AZ1144" i="1"/>
  <c r="BA1144" i="1" s="1"/>
  <c r="AT1144" i="1"/>
  <c r="AU1144" i="1" s="1"/>
  <c r="AN1144" i="1"/>
  <c r="AO1144" i="1" s="1"/>
  <c r="CD1144" i="1"/>
  <c r="CE1144" i="1" s="1"/>
  <c r="BX1144" i="1"/>
  <c r="BY1144" i="1" s="1"/>
  <c r="BR1144" i="1"/>
  <c r="BS1144" i="1" s="1"/>
  <c r="BM1144" i="1"/>
  <c r="BF1144" i="1"/>
  <c r="BG1144" i="1" s="1"/>
  <c r="Q1144" i="1"/>
  <c r="W1144" i="1"/>
  <c r="AC1144" i="1"/>
  <c r="AI1144" i="1"/>
  <c r="AB1143" i="1"/>
  <c r="AC1143" i="1" s="1"/>
  <c r="BR1143" i="1"/>
  <c r="BS1143" i="1" s="1"/>
  <c r="BM1143" i="1"/>
  <c r="BF1143" i="1"/>
  <c r="BG1143" i="1" s="1"/>
  <c r="CD1143" i="1"/>
  <c r="CE1143" i="1" s="1"/>
  <c r="BX1143" i="1"/>
  <c r="BY1143" i="1" s="1"/>
  <c r="AU1143" i="1"/>
  <c r="AH1143" i="1"/>
  <c r="AI1143" i="1" s="1"/>
  <c r="V1143" i="1"/>
  <c r="W1143" i="1" s="1"/>
  <c r="O1143" i="1"/>
  <c r="Q1143" i="1" s="1"/>
  <c r="AZ1143" i="1"/>
  <c r="BA1143" i="1" s="1"/>
  <c r="AN1143" i="1"/>
  <c r="AO1143" i="1" s="1"/>
  <c r="AC1142" i="1"/>
  <c r="AI1142" i="1"/>
  <c r="BR1142" i="1"/>
  <c r="BS1142" i="1" s="1"/>
  <c r="BM1142" i="1"/>
  <c r="BF1142" i="1"/>
  <c r="BG1142" i="1" s="1"/>
  <c r="AZ1142" i="1"/>
  <c r="BA1142" i="1" s="1"/>
  <c r="AT1142" i="1"/>
  <c r="AU1142" i="1" s="1"/>
  <c r="AN1142" i="1"/>
  <c r="AO1142" i="1" s="1"/>
  <c r="BY1142" i="1"/>
  <c r="V1142" i="1"/>
  <c r="W1142" i="1" s="1"/>
  <c r="O1142" i="1"/>
  <c r="Q1142" i="1" s="1"/>
  <c r="CF1142" i="1" s="1"/>
  <c r="CN1142" i="1" s="1"/>
  <c r="CQ1142" i="1" s="1"/>
  <c r="CD1142" i="1"/>
  <c r="CE1142" i="1" s="1"/>
  <c r="CD1141" i="1"/>
  <c r="CE1141" i="1" s="1"/>
  <c r="BX1141" i="1"/>
  <c r="BY1141" i="1" s="1"/>
  <c r="BR1141" i="1"/>
  <c r="BS1141" i="1" s="1"/>
  <c r="BM1141" i="1"/>
  <c r="BF1141" i="1"/>
  <c r="BG1141" i="1" s="1"/>
  <c r="AZ1141" i="1"/>
  <c r="BA1141" i="1" s="1"/>
  <c r="AT1141" i="1"/>
  <c r="AU1141" i="1" s="1"/>
  <c r="AN1141" i="1"/>
  <c r="AO1141" i="1" s="1"/>
  <c r="AH1141" i="1"/>
  <c r="AI1141" i="1" s="1"/>
  <c r="AB1141" i="1"/>
  <c r="AC1141" i="1" s="1"/>
  <c r="V1141" i="1"/>
  <c r="W1141" i="1" s="1"/>
  <c r="O1141" i="1"/>
  <c r="Q1141" i="1" s="1"/>
  <c r="CJ1140" i="1"/>
  <c r="CD1140" i="1"/>
  <c r="CE1140" i="1" s="1"/>
  <c r="BR1140" i="1"/>
  <c r="BS1140" i="1" s="1"/>
  <c r="BM1140" i="1"/>
  <c r="BF1140" i="1"/>
  <c r="BG1140" i="1" s="1"/>
  <c r="BA1140" i="1"/>
  <c r="AT1140" i="1"/>
  <c r="AU1140" i="1" s="1"/>
  <c r="AO1140" i="1"/>
  <c r="AI1140" i="1"/>
  <c r="AC1140" i="1"/>
  <c r="V1140" i="1"/>
  <c r="W1140" i="1" s="1"/>
  <c r="O1140" i="1"/>
  <c r="Q1140" i="1" s="1"/>
  <c r="CF1140" i="1" s="1"/>
  <c r="CN1140" i="1" s="1"/>
  <c r="CQ1140" i="1" s="1"/>
  <c r="BX1140" i="1"/>
  <c r="BY1140" i="1" s="1"/>
  <c r="AN1139" i="1"/>
  <c r="AO1139" i="1" s="1"/>
  <c r="AH1139" i="1"/>
  <c r="AI1139" i="1" s="1"/>
  <c r="Q1139" i="1"/>
  <c r="W1139" i="1"/>
  <c r="AC1139" i="1"/>
  <c r="CD1139" i="1"/>
  <c r="CE1139" i="1" s="1"/>
  <c r="BX1139" i="1"/>
  <c r="BY1139" i="1" s="1"/>
  <c r="BR1139" i="1"/>
  <c r="BS1139" i="1" s="1"/>
  <c r="BM1139" i="1"/>
  <c r="BF1139" i="1"/>
  <c r="BG1139" i="1" s="1"/>
  <c r="AZ1139" i="1"/>
  <c r="BA1139" i="1" s="1"/>
  <c r="AT1139" i="1"/>
  <c r="AU1139" i="1" s="1"/>
  <c r="BA1138" i="1"/>
  <c r="BG1138" i="1"/>
  <c r="BL1138" i="1"/>
  <c r="BM1138" i="1" s="1"/>
  <c r="BS1138" i="1"/>
  <c r="BY1138" i="1"/>
  <c r="CE1138" i="1"/>
  <c r="CJ1138" i="1"/>
  <c r="CN1138" i="1" s="1"/>
  <c r="CQ1138" i="1" s="1"/>
  <c r="Q1138" i="1"/>
  <c r="W1138" i="1"/>
  <c r="AC1138" i="1"/>
  <c r="AI1138" i="1"/>
  <c r="AO1138" i="1"/>
  <c r="AU1138" i="1"/>
  <c r="BG1137" i="1"/>
  <c r="BL1137" i="1"/>
  <c r="BM1137" i="1" s="1"/>
  <c r="BS1137" i="1"/>
  <c r="BY1137" i="1"/>
  <c r="CE1137" i="1"/>
  <c r="CJ1137" i="1"/>
  <c r="CN1137" i="1" s="1"/>
  <c r="CQ1137" i="1" s="1"/>
  <c r="BA1137" i="1"/>
  <c r="AT1137" i="1"/>
  <c r="AU1137" i="1" s="1"/>
  <c r="AN1137" i="1"/>
  <c r="AO1137" i="1" s="1"/>
  <c r="AH1137" i="1"/>
  <c r="AI1137" i="1" s="1"/>
  <c r="AB1137" i="1"/>
  <c r="AC1137" i="1" s="1"/>
  <c r="Q1137" i="1"/>
  <c r="CF1137" i="1" s="1"/>
  <c r="W1137" i="1"/>
  <c r="W1136" i="1"/>
  <c r="AC1136" i="1"/>
  <c r="AI1136" i="1"/>
  <c r="AO1136" i="1"/>
  <c r="O1136" i="1"/>
  <c r="Q1136" i="1" s="1"/>
  <c r="AU1136" i="1"/>
  <c r="BA1136" i="1"/>
  <c r="BG1136" i="1"/>
  <c r="BR1136" i="1"/>
  <c r="BS1136" i="1" s="1"/>
  <c r="BY1136" i="1"/>
  <c r="CE1136" i="1"/>
  <c r="CJ1136" i="1"/>
  <c r="BM1136" i="1"/>
  <c r="BM1135" i="1"/>
  <c r="BS1135" i="1"/>
  <c r="BY1135" i="1"/>
  <c r="CE1135" i="1"/>
  <c r="CJ1135" i="1"/>
  <c r="AN1135" i="1"/>
  <c r="AO1135" i="1" s="1"/>
  <c r="Q1135" i="1"/>
  <c r="W1135" i="1"/>
  <c r="AC1135" i="1"/>
  <c r="AI1135" i="1"/>
  <c r="AU1135" i="1"/>
  <c r="BA1135" i="1"/>
  <c r="BG1135" i="1"/>
  <c r="BX1134" i="1"/>
  <c r="BY1134" i="1" s="1"/>
  <c r="CE1134" i="1"/>
  <c r="CJ1134" i="1"/>
  <c r="Q1134" i="1"/>
  <c r="AN1134" i="1"/>
  <c r="AO1134" i="1" s="1"/>
  <c r="W1134" i="1"/>
  <c r="AC1134" i="1"/>
  <c r="AI1134" i="1"/>
  <c r="AU1134" i="1"/>
  <c r="BA1134" i="1"/>
  <c r="BG1134" i="1"/>
  <c r="BL1134" i="1"/>
  <c r="BM1134" i="1" s="1"/>
  <c r="BS1134" i="1"/>
  <c r="AO1133" i="1"/>
  <c r="Q1133" i="1"/>
  <c r="W1133" i="1"/>
  <c r="AC1133" i="1"/>
  <c r="AI1133" i="1"/>
  <c r="AU1133" i="1"/>
  <c r="BA1133" i="1"/>
  <c r="BG1133" i="1"/>
  <c r="BL1133" i="1"/>
  <c r="BM1133" i="1" s="1"/>
  <c r="CD1133" i="1"/>
  <c r="CE1133" i="1" s="1"/>
  <c r="BR1133" i="1"/>
  <c r="BS1133" i="1" s="1"/>
  <c r="BX1133" i="1"/>
  <c r="BY1133" i="1" s="1"/>
  <c r="AC1132" i="1"/>
  <c r="CD1132" i="1"/>
  <c r="CE1132" i="1" s="1"/>
  <c r="CJ1132" i="1"/>
  <c r="CN1132" i="1" s="1"/>
  <c r="CQ1132" i="1" s="1"/>
  <c r="AO1132" i="1"/>
  <c r="AH1132" i="1"/>
  <c r="AI1132" i="1" s="1"/>
  <c r="BG1132" i="1"/>
  <c r="BL1132" i="1"/>
  <c r="BM1132" i="1" s="1"/>
  <c r="V1132" i="1"/>
  <c r="W1132" i="1" s="1"/>
  <c r="O1132" i="1"/>
  <c r="Q1132" i="1" s="1"/>
  <c r="AZ1132" i="1"/>
  <c r="BA1132" i="1" s="1"/>
  <c r="AT1132" i="1"/>
  <c r="AU1132" i="1" s="1"/>
  <c r="BS1132" i="1"/>
  <c r="BY1132" i="1"/>
  <c r="BF1131" i="1"/>
  <c r="BG1131" i="1" s="1"/>
  <c r="BS1131" i="1"/>
  <c r="AZ1131" i="1"/>
  <c r="BA1131" i="1" s="1"/>
  <c r="BM1131" i="1"/>
  <c r="AT1131" i="1"/>
  <c r="AU1131" i="1" s="1"/>
  <c r="AH1131" i="1"/>
  <c r="AI1131" i="1" s="1"/>
  <c r="CD1131" i="1"/>
  <c r="CE1131" i="1" s="1"/>
  <c r="Q1131" i="1"/>
  <c r="V1131" i="1"/>
  <c r="W1131" i="1" s="1"/>
  <c r="AC1131" i="1"/>
  <c r="AN1131" i="1"/>
  <c r="AO1131" i="1" s="1"/>
  <c r="BX1131" i="1"/>
  <c r="BY1131" i="1" s="1"/>
  <c r="CD1130" i="1"/>
  <c r="CE1130" i="1" s="1"/>
  <c r="CJ1130" i="1"/>
  <c r="W1130" i="1"/>
  <c r="AC1130" i="1"/>
  <c r="AI1130" i="1"/>
  <c r="AO1130" i="1"/>
  <c r="AU1130" i="1"/>
  <c r="BA1130" i="1"/>
  <c r="BG1130" i="1"/>
  <c r="BL1130" i="1"/>
  <c r="BM1130" i="1" s="1"/>
  <c r="BS1130" i="1"/>
  <c r="BY1130" i="1"/>
  <c r="O1130" i="1"/>
  <c r="Q1130" i="1" s="1"/>
  <c r="CF1130" i="1" s="1"/>
  <c r="CN1130" i="1" s="1"/>
  <c r="CQ1130" i="1" s="1"/>
  <c r="BG1129" i="1"/>
  <c r="O1129" i="1"/>
  <c r="Q1129" i="1" s="1"/>
  <c r="AN1129" i="1"/>
  <c r="AO1129" i="1" s="1"/>
  <c r="BS1129" i="1"/>
  <c r="BY1129" i="1"/>
  <c r="CE1129" i="1"/>
  <c r="CJ1129" i="1"/>
  <c r="BM1129" i="1"/>
  <c r="AU1129" i="1"/>
  <c r="BA1129" i="1"/>
  <c r="W1129" i="1"/>
  <c r="AC1129" i="1"/>
  <c r="AI1129" i="1"/>
  <c r="BS1128" i="1"/>
  <c r="BM1128" i="1"/>
  <c r="BF1128" i="1"/>
  <c r="BG1128" i="1" s="1"/>
  <c r="AZ1128" i="1"/>
  <c r="BA1128" i="1" s="1"/>
  <c r="AT1128" i="1"/>
  <c r="AU1128" i="1" s="1"/>
  <c r="AN1128" i="1"/>
  <c r="AO1128" i="1" s="1"/>
  <c r="AH1128" i="1"/>
  <c r="AI1128" i="1" s="1"/>
  <c r="AC1128" i="1"/>
  <c r="V1128" i="1"/>
  <c r="W1128" i="1" s="1"/>
  <c r="O1128" i="1"/>
  <c r="Q1128" i="1" s="1"/>
  <c r="CF1128" i="1" s="1"/>
  <c r="CN1128" i="1" s="1"/>
  <c r="CQ1128" i="1" s="1"/>
  <c r="CE1128" i="1"/>
  <c r="CJ1128" i="1"/>
  <c r="BX1128" i="1"/>
  <c r="BY1128" i="1" s="1"/>
  <c r="AT1127" i="1"/>
  <c r="AU1127" i="1" s="1"/>
  <c r="BA1127" i="1"/>
  <c r="BG1127" i="1"/>
  <c r="BL1127" i="1"/>
  <c r="BM1127" i="1" s="1"/>
  <c r="AC1127" i="1"/>
  <c r="V1127" i="1"/>
  <c r="W1127" i="1" s="1"/>
  <c r="AI1127" i="1"/>
  <c r="AO1127" i="1"/>
  <c r="BS1127" i="1"/>
  <c r="BY1127" i="1"/>
  <c r="Q1127" i="1"/>
  <c r="CD1127" i="1"/>
  <c r="CE1127" i="1" s="1"/>
  <c r="O1126" i="1"/>
  <c r="Q1126" i="1" s="1"/>
  <c r="W1126" i="1"/>
  <c r="AC1126" i="1"/>
  <c r="AI1126" i="1"/>
  <c r="AN1126" i="1"/>
  <c r="AO1126" i="1" s="1"/>
  <c r="BA1126" i="1"/>
  <c r="BF1126" i="1"/>
  <c r="BG1126" i="1" s="1"/>
  <c r="CD1126" i="1"/>
  <c r="CE1126" i="1" s="1"/>
  <c r="BX1126" i="1"/>
  <c r="BY1126" i="1" s="1"/>
  <c r="BR1126" i="1"/>
  <c r="BS1126" i="1" s="1"/>
  <c r="BM1126" i="1"/>
  <c r="AT1126" i="1"/>
  <c r="AU1126" i="1" s="1"/>
  <c r="AO1125" i="1"/>
  <c r="BG1125" i="1"/>
  <c r="BY1125" i="1"/>
  <c r="Q1125" i="1"/>
  <c r="W1125" i="1"/>
  <c r="AC1125" i="1"/>
  <c r="AI1125" i="1"/>
  <c r="BR1125" i="1"/>
  <c r="BS1125" i="1" s="1"/>
  <c r="BM1125" i="1"/>
  <c r="AZ1125" i="1"/>
  <c r="BA1125" i="1" s="1"/>
  <c r="CJ1125" i="1"/>
  <c r="AT1125" i="1"/>
  <c r="AU1125" i="1" s="1"/>
  <c r="CD1125" i="1"/>
  <c r="CE1125" i="1" s="1"/>
  <c r="BR1124" i="1"/>
  <c r="BS1124" i="1" s="1"/>
  <c r="BY1124" i="1"/>
  <c r="BA1124" i="1"/>
  <c r="BG1124" i="1"/>
  <c r="CE1124" i="1"/>
  <c r="BL1124" i="1"/>
  <c r="BM1124" i="1" s="1"/>
  <c r="AN1124" i="1"/>
  <c r="AO1124" i="1" s="1"/>
  <c r="CJ1124" i="1"/>
  <c r="Q1124" i="1"/>
  <c r="W1124" i="1"/>
  <c r="AC1124" i="1"/>
  <c r="AI1124" i="1"/>
  <c r="AU1124" i="1"/>
  <c r="BA1123" i="1"/>
  <c r="AT1123" i="1"/>
  <c r="AU1123" i="1" s="1"/>
  <c r="AN1123" i="1"/>
  <c r="AO1123" i="1" s="1"/>
  <c r="AH1123" i="1"/>
  <c r="AI1123" i="1" s="1"/>
  <c r="BR1123" i="1"/>
  <c r="BS1123" i="1" s="1"/>
  <c r="BM1123" i="1"/>
  <c r="BF1123" i="1"/>
  <c r="BG1123" i="1" s="1"/>
  <c r="BY1123" i="1"/>
  <c r="CE1123" i="1"/>
  <c r="CJ1123" i="1"/>
  <c r="Q1123" i="1"/>
  <c r="AB1123" i="1"/>
  <c r="AC1123" i="1" s="1"/>
  <c r="W1123" i="1"/>
  <c r="AN1122" i="1"/>
  <c r="AO1122" i="1" s="1"/>
  <c r="AH1122" i="1"/>
  <c r="AI1122" i="1" s="1"/>
  <c r="AB1122" i="1"/>
  <c r="AC1122" i="1" s="1"/>
  <c r="Q1122" i="1"/>
  <c r="W1122" i="1"/>
  <c r="CD1122" i="1"/>
  <c r="CE1122" i="1" s="1"/>
  <c r="BX1122" i="1"/>
  <c r="BY1122" i="1" s="1"/>
  <c r="BR1122" i="1"/>
  <c r="BS1122" i="1" s="1"/>
  <c r="BM1122" i="1"/>
  <c r="BF1122" i="1"/>
  <c r="BG1122" i="1" s="1"/>
  <c r="AZ1122" i="1"/>
  <c r="BA1122" i="1" s="1"/>
  <c r="AT1122" i="1"/>
  <c r="AU1122" i="1" s="1"/>
  <c r="AT1121" i="1"/>
  <c r="AU1121" i="1" s="1"/>
  <c r="AC1121" i="1"/>
  <c r="W1121" i="1"/>
  <c r="AZ1121" i="1"/>
  <c r="BA1121" i="1" s="1"/>
  <c r="AI1121" i="1"/>
  <c r="AO1121" i="1"/>
  <c r="BF1121" i="1"/>
  <c r="BG1121" i="1" s="1"/>
  <c r="BL1121" i="1"/>
  <c r="BM1121" i="1" s="1"/>
  <c r="BS1121" i="1"/>
  <c r="O1121" i="1"/>
  <c r="Q1121" i="1" s="1"/>
  <c r="CD1121" i="1"/>
  <c r="CE1121" i="1" s="1"/>
  <c r="BX1121" i="1"/>
  <c r="BY1121" i="1" s="1"/>
  <c r="W1120" i="1"/>
  <c r="O1120" i="1"/>
  <c r="Q1120" i="1" s="1"/>
  <c r="CD1120" i="1"/>
  <c r="CE1120" i="1" s="1"/>
  <c r="BX1120" i="1"/>
  <c r="BY1120" i="1" s="1"/>
  <c r="BR1120" i="1"/>
  <c r="BS1120" i="1" s="1"/>
  <c r="BM1120" i="1"/>
  <c r="BF1120" i="1"/>
  <c r="BG1120" i="1" s="1"/>
  <c r="AZ1120" i="1"/>
  <c r="BA1120" i="1" s="1"/>
  <c r="AT1120" i="1"/>
  <c r="AU1120" i="1" s="1"/>
  <c r="AN1120" i="1"/>
  <c r="AO1120" i="1" s="1"/>
  <c r="AH1120" i="1"/>
  <c r="AI1120" i="1" s="1"/>
  <c r="AB1120" i="1"/>
  <c r="AC1120" i="1" s="1"/>
  <c r="AC1119" i="1"/>
  <c r="V1119" i="1"/>
  <c r="W1119" i="1" s="1"/>
  <c r="O1119" i="1"/>
  <c r="Q1119" i="1" s="1"/>
  <c r="CD1119" i="1"/>
  <c r="CE1119" i="1" s="1"/>
  <c r="BX1119" i="1"/>
  <c r="BY1119" i="1" s="1"/>
  <c r="BR1119" i="1"/>
  <c r="BS1119" i="1" s="1"/>
  <c r="BM1119" i="1"/>
  <c r="BF1119" i="1"/>
  <c r="BG1119" i="1" s="1"/>
  <c r="AZ1119" i="1"/>
  <c r="BA1119" i="1" s="1"/>
  <c r="AT1119" i="1"/>
  <c r="AU1119" i="1" s="1"/>
  <c r="AN1119" i="1"/>
  <c r="AO1119" i="1" s="1"/>
  <c r="AH1119" i="1"/>
  <c r="AI1119" i="1" s="1"/>
  <c r="V1118" i="1"/>
  <c r="W1118" i="1" s="1"/>
  <c r="AH1118" i="1"/>
  <c r="AI1118" i="1" s="1"/>
  <c r="AB1118" i="1"/>
  <c r="AC1118" i="1" s="1"/>
  <c r="AN1118" i="1"/>
  <c r="AO1118" i="1" s="1"/>
  <c r="BM1118" i="1"/>
  <c r="O1118" i="1"/>
  <c r="Q1118" i="1" s="1"/>
  <c r="BX1118" i="1"/>
  <c r="BY1118" i="1" s="1"/>
  <c r="BR1118" i="1"/>
  <c r="BS1118" i="1" s="1"/>
  <c r="BF1118" i="1"/>
  <c r="BG1118" i="1" s="1"/>
  <c r="CD1118" i="1"/>
  <c r="CE1118" i="1" s="1"/>
  <c r="AZ1118" i="1"/>
  <c r="BA1118" i="1" s="1"/>
  <c r="AT1118" i="1"/>
  <c r="AU1118" i="1" s="1"/>
  <c r="AN1117" i="1"/>
  <c r="AO1117" i="1" s="1"/>
  <c r="AU1117" i="1"/>
  <c r="CD1117" i="1"/>
  <c r="CE1117" i="1" s="1"/>
  <c r="AH1117" i="1"/>
  <c r="AI1117" i="1" s="1"/>
  <c r="AB1117" i="1"/>
  <c r="AC1117" i="1" s="1"/>
  <c r="BX1117" i="1"/>
  <c r="BY1117" i="1" s="1"/>
  <c r="W1117" i="1"/>
  <c r="BR1117" i="1"/>
  <c r="BS1117" i="1" s="1"/>
  <c r="BM1117" i="1"/>
  <c r="O1117" i="1"/>
  <c r="Q1117" i="1" s="1"/>
  <c r="BF1117" i="1"/>
  <c r="BG1117" i="1" s="1"/>
  <c r="AZ1117" i="1"/>
  <c r="BA1117" i="1" s="1"/>
  <c r="AZ1116" i="1"/>
  <c r="BA1116" i="1" s="1"/>
  <c r="AT1116" i="1"/>
  <c r="AU1116" i="1" s="1"/>
  <c r="AN1116" i="1"/>
  <c r="AO1116" i="1" s="1"/>
  <c r="AH1116" i="1"/>
  <c r="AI1116" i="1" s="1"/>
  <c r="AB1116" i="1"/>
  <c r="AC1116" i="1" s="1"/>
  <c r="O1116" i="1"/>
  <c r="Q1116" i="1" s="1"/>
  <c r="W1116" i="1"/>
  <c r="BG1116" i="1"/>
  <c r="BL1116" i="1"/>
  <c r="BM1116" i="1" s="1"/>
  <c r="BS1116" i="1"/>
  <c r="BY1116" i="1"/>
  <c r="CE1116" i="1"/>
  <c r="W1115" i="1"/>
  <c r="AC1115" i="1"/>
  <c r="AH1115" i="1"/>
  <c r="AI1115" i="1" s="1"/>
  <c r="AN1115" i="1"/>
  <c r="AO1115" i="1" s="1"/>
  <c r="AT1115" i="1"/>
  <c r="AU1115" i="1" s="1"/>
  <c r="BA1115" i="1"/>
  <c r="BG1115" i="1"/>
  <c r="BR1115" i="1"/>
  <c r="BS1115" i="1" s="1"/>
  <c r="CD1115" i="1"/>
  <c r="CE1115" i="1" s="1"/>
  <c r="CJ1115" i="1"/>
  <c r="BL1115" i="1"/>
  <c r="BM1115" i="1" s="1"/>
  <c r="BY1115" i="1"/>
  <c r="Q1115" i="1"/>
  <c r="CF1115" i="1" s="1"/>
  <c r="CN1115" i="1" s="1"/>
  <c r="CQ1115" i="1" s="1"/>
  <c r="AT1114" i="1"/>
  <c r="AU1114" i="1" s="1"/>
  <c r="AN1114" i="1"/>
  <c r="AO1114" i="1" s="1"/>
  <c r="AH1114" i="1"/>
  <c r="AI1114" i="1" s="1"/>
  <c r="AB1114" i="1"/>
  <c r="AC1114" i="1" s="1"/>
  <c r="V1114" i="1"/>
  <c r="W1114" i="1" s="1"/>
  <c r="O1114" i="1"/>
  <c r="Q1114" i="1" s="1"/>
  <c r="CD1114" i="1"/>
  <c r="CE1114" i="1" s="1"/>
  <c r="BX1114" i="1"/>
  <c r="BY1114" i="1" s="1"/>
  <c r="BR1114" i="1"/>
  <c r="BS1114" i="1" s="1"/>
  <c r="BM1114" i="1"/>
  <c r="BF1114" i="1"/>
  <c r="BG1114" i="1" s="1"/>
  <c r="AZ1114" i="1"/>
  <c r="BA1114" i="1" s="1"/>
  <c r="BL1113" i="1"/>
  <c r="BM1113" i="1" s="1"/>
  <c r="CE1113" i="1"/>
  <c r="CJ1113" i="1"/>
  <c r="Q1113" i="1"/>
  <c r="W1113" i="1"/>
  <c r="AC1113" i="1"/>
  <c r="AI1113" i="1"/>
  <c r="AO1113" i="1"/>
  <c r="AU1113" i="1"/>
  <c r="BA1113" i="1"/>
  <c r="BG1113" i="1"/>
  <c r="BS1113" i="1"/>
  <c r="BY1113" i="1"/>
  <c r="BL1112" i="1"/>
  <c r="BM1112" i="1" s="1"/>
  <c r="BF1112" i="1"/>
  <c r="BG1112" i="1" s="1"/>
  <c r="CD1112" i="1"/>
  <c r="CE1112" i="1" s="1"/>
  <c r="BX1112" i="1"/>
  <c r="BY1112" i="1" s="1"/>
  <c r="BR1112" i="1"/>
  <c r="BS1112" i="1" s="1"/>
  <c r="V1112" i="1"/>
  <c r="W1112" i="1" s="1"/>
  <c r="AC1112" i="1"/>
  <c r="AI1112" i="1"/>
  <c r="AZ1112" i="1"/>
  <c r="BA1112" i="1" s="1"/>
  <c r="AT1112" i="1"/>
  <c r="AU1112" i="1" s="1"/>
  <c r="AN1112" i="1"/>
  <c r="AO1112" i="1" s="1"/>
  <c r="O1112" i="1"/>
  <c r="Q1112" i="1" s="1"/>
  <c r="CF1112" i="1" s="1"/>
  <c r="CN1112" i="1" s="1"/>
  <c r="CQ1112" i="1" s="1"/>
  <c r="AZ1111" i="1"/>
  <c r="BA1111" i="1" s="1"/>
  <c r="W1111" i="1"/>
  <c r="AC1111" i="1"/>
  <c r="AH1111" i="1"/>
  <c r="AI1111" i="1" s="1"/>
  <c r="AO1111" i="1"/>
  <c r="AT1111" i="1"/>
  <c r="AU1111" i="1" s="1"/>
  <c r="BF1111" i="1"/>
  <c r="BG1111" i="1" s="1"/>
  <c r="BL1111" i="1"/>
  <c r="BM1111" i="1" s="1"/>
  <c r="BR1111" i="1"/>
  <c r="BS1111" i="1" s="1"/>
  <c r="CE1111" i="1"/>
  <c r="CJ1111" i="1"/>
  <c r="CN1111" i="1" s="1"/>
  <c r="CQ1111" i="1" s="1"/>
  <c r="Q1111" i="1"/>
  <c r="CF1111" i="1" s="1"/>
  <c r="BX1111" i="1"/>
  <c r="BY1111" i="1" s="1"/>
  <c r="Q1110" i="1"/>
  <c r="W1110" i="1"/>
  <c r="AB1110" i="1"/>
  <c r="AC1110" i="1" s="1"/>
  <c r="BA1110" i="1"/>
  <c r="BX1110" i="1"/>
  <c r="BY1110" i="1" s="1"/>
  <c r="CD1110" i="1"/>
  <c r="CE1110" i="1" s="1"/>
  <c r="AO1110" i="1"/>
  <c r="AU1110" i="1"/>
  <c r="BF1110" i="1"/>
  <c r="BG1110" i="1" s="1"/>
  <c r="BL1110" i="1"/>
  <c r="BM1110" i="1" s="1"/>
  <c r="BS1110" i="1"/>
  <c r="AI1110" i="1"/>
  <c r="AT1109" i="1"/>
  <c r="AU1109" i="1" s="1"/>
  <c r="CD1109" i="1"/>
  <c r="CE1109" i="1" s="1"/>
  <c r="CJ1109" i="1"/>
  <c r="Q1109" i="1"/>
  <c r="V1109" i="1"/>
  <c r="W1109" i="1" s="1"/>
  <c r="AC1109" i="1"/>
  <c r="AI1109" i="1"/>
  <c r="BA1109" i="1"/>
  <c r="BG1109" i="1"/>
  <c r="BM1109" i="1"/>
  <c r="BR1109" i="1"/>
  <c r="BS1109" i="1" s="1"/>
  <c r="BX1109" i="1"/>
  <c r="BY1109" i="1" s="1"/>
  <c r="AN1109" i="1"/>
  <c r="AO1109" i="1" s="1"/>
  <c r="BL1108" i="1"/>
  <c r="BM1108" i="1" s="1"/>
  <c r="BY1108" i="1"/>
  <c r="BR1108" i="1"/>
  <c r="BS1108" i="1" s="1"/>
  <c r="BG1108" i="1"/>
  <c r="BA1108" i="1"/>
  <c r="AN1108" i="1"/>
  <c r="AO1108" i="1" s="1"/>
  <c r="AC1108" i="1"/>
  <c r="AI1108" i="1"/>
  <c r="CD1108" i="1"/>
  <c r="CE1108" i="1" s="1"/>
  <c r="W1108" i="1"/>
  <c r="O1108" i="1"/>
  <c r="Q1108" i="1" s="1"/>
  <c r="CF1108" i="1" s="1"/>
  <c r="CN1108" i="1" s="1"/>
  <c r="CQ1108" i="1" s="1"/>
  <c r="AU1108" i="1"/>
  <c r="Q1107" i="1"/>
  <c r="W1107" i="1"/>
  <c r="AC1107" i="1"/>
  <c r="AI1107" i="1"/>
  <c r="AO1107" i="1"/>
  <c r="AU1107" i="1"/>
  <c r="BA1107" i="1"/>
  <c r="BG1107" i="1"/>
  <c r="BL1107" i="1"/>
  <c r="BM1107" i="1" s="1"/>
  <c r="BS1107" i="1"/>
  <c r="BY1107" i="1"/>
  <c r="CE1107" i="1"/>
  <c r="CJ1107" i="1"/>
  <c r="CN1107" i="1" s="1"/>
  <c r="CQ1107" i="1" s="1"/>
  <c r="AN1106" i="1"/>
  <c r="AO1106" i="1" s="1"/>
  <c r="AU1106" i="1"/>
  <c r="BA1106" i="1"/>
  <c r="BG1106" i="1"/>
  <c r="BL1106" i="1"/>
  <c r="BM1106" i="1" s="1"/>
  <c r="BS1106" i="1"/>
  <c r="CD1106" i="1"/>
  <c r="CE1106" i="1" s="1"/>
  <c r="BY1106" i="1"/>
  <c r="Q1106" i="1"/>
  <c r="W1106" i="1"/>
  <c r="AC1106" i="1"/>
  <c r="AI1106" i="1"/>
  <c r="BF1105" i="1"/>
  <c r="BG1105" i="1" s="1"/>
  <c r="BL1105" i="1"/>
  <c r="BM1105" i="1" s="1"/>
  <c r="BA1105" i="1"/>
  <c r="BS1105" i="1"/>
  <c r="BY1105" i="1"/>
  <c r="CE1105" i="1"/>
  <c r="Q1105" i="1"/>
  <c r="CJ1105" i="1"/>
  <c r="AN1105" i="1"/>
  <c r="AO1105" i="1" s="1"/>
  <c r="AH1105" i="1"/>
  <c r="AI1105" i="1" s="1"/>
  <c r="AB1105" i="1"/>
  <c r="AC1105" i="1" s="1"/>
  <c r="W1105" i="1"/>
  <c r="AU1105" i="1"/>
  <c r="BY1104" i="1"/>
  <c r="O1104" i="1"/>
  <c r="Q1104" i="1" s="1"/>
  <c r="W1104" i="1"/>
  <c r="AC1104" i="1"/>
  <c r="AI1104" i="1"/>
  <c r="AN1104" i="1"/>
  <c r="AO1104" i="1" s="1"/>
  <c r="BR1104" i="1"/>
  <c r="BS1104" i="1" s="1"/>
  <c r="CJ1104" i="1"/>
  <c r="CD1104" i="1"/>
  <c r="CE1104" i="1" s="1"/>
  <c r="BM1104" i="1"/>
  <c r="AT1104" i="1"/>
  <c r="AU1104" i="1" s="1"/>
  <c r="BG1104" i="1"/>
  <c r="AZ1104" i="1"/>
  <c r="BA1104" i="1" s="1"/>
  <c r="V1103" i="1"/>
  <c r="W1103" i="1" s="1"/>
  <c r="BS1103" i="1"/>
  <c r="BM1103" i="1"/>
  <c r="BF1103" i="1"/>
  <c r="BG1103" i="1" s="1"/>
  <c r="AZ1103" i="1"/>
  <c r="BA1103" i="1" s="1"/>
  <c r="AT1103" i="1"/>
  <c r="AU1103" i="1" s="1"/>
  <c r="AN1103" i="1"/>
  <c r="AO1103" i="1" s="1"/>
  <c r="AH1103" i="1"/>
  <c r="AI1103" i="1" s="1"/>
  <c r="BX1103" i="1"/>
  <c r="BY1103" i="1" s="1"/>
  <c r="AC1103" i="1"/>
  <c r="Q1103" i="1"/>
  <c r="CD1103" i="1"/>
  <c r="CE1103" i="1" s="1"/>
  <c r="AI1102" i="1"/>
  <c r="AO1102" i="1"/>
  <c r="AU1102" i="1"/>
  <c r="O1102" i="1"/>
  <c r="Q1102" i="1" s="1"/>
  <c r="BG1102" i="1"/>
  <c r="BL1102" i="1"/>
  <c r="BM1102" i="1" s="1"/>
  <c r="BS1102" i="1"/>
  <c r="BY1102" i="1"/>
  <c r="AC1102" i="1"/>
  <c r="BA1102" i="1"/>
  <c r="CE1102" i="1"/>
  <c r="CJ1102" i="1"/>
  <c r="V1102" i="1"/>
  <c r="W1102" i="1" s="1"/>
  <c r="BY1101" i="1"/>
  <c r="BR1101" i="1"/>
  <c r="BS1101" i="1" s="1"/>
  <c r="BM1101" i="1"/>
  <c r="BF1101" i="1"/>
  <c r="BG1101" i="1" s="1"/>
  <c r="AZ1101" i="1"/>
  <c r="BA1101" i="1" s="1"/>
  <c r="AT1101" i="1"/>
  <c r="AU1101" i="1" s="1"/>
  <c r="AN1101" i="1"/>
  <c r="AO1101" i="1" s="1"/>
  <c r="AH1101" i="1"/>
  <c r="AI1101" i="1" s="1"/>
  <c r="AB1101" i="1"/>
  <c r="AC1101" i="1" s="1"/>
  <c r="CE1101" i="1"/>
  <c r="CJ1101" i="1"/>
  <c r="V1101" i="1"/>
  <c r="W1101" i="1" s="1"/>
  <c r="O1101" i="1"/>
  <c r="Q1101" i="1" s="1"/>
  <c r="CF1101" i="1" s="1"/>
  <c r="CN1101" i="1" s="1"/>
  <c r="CQ1101" i="1" s="1"/>
  <c r="AT1100" i="1"/>
  <c r="AU1100" i="1" s="1"/>
  <c r="AH1100" i="1"/>
  <c r="AI1100" i="1" s="1"/>
  <c r="AC1100" i="1"/>
  <c r="W1100" i="1"/>
  <c r="BR1100" i="1"/>
  <c r="BS1100" i="1" s="1"/>
  <c r="BA1100" i="1"/>
  <c r="BF1100" i="1"/>
  <c r="BG1100" i="1" s="1"/>
  <c r="O1100" i="1"/>
  <c r="Q1100" i="1" s="1"/>
  <c r="AO1100" i="1"/>
  <c r="CD1100" i="1"/>
  <c r="CE1100" i="1" s="1"/>
  <c r="BX1100" i="1"/>
  <c r="BY1100" i="1" s="1"/>
  <c r="BM1100" i="1"/>
  <c r="CE1099" i="1"/>
  <c r="CJ1099" i="1"/>
  <c r="CN1099" i="1" s="1"/>
  <c r="CQ1099" i="1" s="1"/>
  <c r="BX1099" i="1"/>
  <c r="BY1099" i="1" s="1"/>
  <c r="BR1099" i="1"/>
  <c r="BS1099" i="1" s="1"/>
  <c r="BM1099" i="1"/>
  <c r="BF1099" i="1"/>
  <c r="BG1099" i="1" s="1"/>
  <c r="AZ1099" i="1"/>
  <c r="BA1099" i="1" s="1"/>
  <c r="AT1099" i="1"/>
  <c r="AU1099" i="1" s="1"/>
  <c r="AN1099" i="1"/>
  <c r="AO1099" i="1" s="1"/>
  <c r="AH1099" i="1"/>
  <c r="AI1099" i="1" s="1"/>
  <c r="AB1099" i="1"/>
  <c r="AC1099" i="1" s="1"/>
  <c r="V1099" i="1"/>
  <c r="W1099" i="1" s="1"/>
  <c r="O1099" i="1"/>
  <c r="Q1099" i="1" s="1"/>
  <c r="CF1099" i="1" s="1"/>
  <c r="AB1098" i="1"/>
  <c r="AC1098" i="1" s="1"/>
  <c r="V1098" i="1"/>
  <c r="W1098" i="1" s="1"/>
  <c r="O1098" i="1"/>
  <c r="Q1098" i="1" s="1"/>
  <c r="BG1098" i="1"/>
  <c r="BL1098" i="1"/>
  <c r="BM1098" i="1" s="1"/>
  <c r="BS1098" i="1"/>
  <c r="BY1098" i="1"/>
  <c r="CE1098" i="1"/>
  <c r="CJ1098" i="1"/>
  <c r="AZ1098" i="1"/>
  <c r="BA1098" i="1" s="1"/>
  <c r="AT1098" i="1"/>
  <c r="AU1098" i="1" s="1"/>
  <c r="AN1098" i="1"/>
  <c r="AO1098" i="1" s="1"/>
  <c r="AH1098" i="1"/>
  <c r="AI1098" i="1" s="1"/>
  <c r="AI1097" i="1"/>
  <c r="AO1097" i="1"/>
  <c r="AU1097" i="1"/>
  <c r="CD1097" i="1"/>
  <c r="CE1097" i="1" s="1"/>
  <c r="BA1097" i="1"/>
  <c r="BG1097" i="1"/>
  <c r="BL1097" i="1"/>
  <c r="BM1097" i="1" s="1"/>
  <c r="BS1097" i="1"/>
  <c r="BY1097" i="1"/>
  <c r="CJ1097" i="1"/>
  <c r="CN1097" i="1" s="1"/>
  <c r="CQ1097" i="1" s="1"/>
  <c r="Q1097" i="1"/>
  <c r="CF1097" i="1" s="1"/>
  <c r="W1097" i="1"/>
  <c r="AC1097" i="1"/>
  <c r="O1096" i="1"/>
  <c r="Q1096" i="1" s="1"/>
  <c r="CF1096" i="1" s="1"/>
  <c r="W1096" i="1"/>
  <c r="AC1096" i="1"/>
  <c r="AI1096" i="1"/>
  <c r="AO1096" i="1"/>
  <c r="AU1096" i="1"/>
  <c r="BA1096" i="1"/>
  <c r="BG1096" i="1"/>
  <c r="BL1096" i="1"/>
  <c r="BM1096" i="1" s="1"/>
  <c r="BS1096" i="1"/>
  <c r="BY1096" i="1"/>
  <c r="CE1096" i="1"/>
  <c r="CJ1096" i="1"/>
  <c r="CN1096" i="1" s="1"/>
  <c r="CQ1096" i="1" s="1"/>
  <c r="BX1095" i="1"/>
  <c r="BY1095" i="1" s="1"/>
  <c r="CJ1095" i="1"/>
  <c r="CN1095" i="1" s="1"/>
  <c r="CQ1095" i="1" s="1"/>
  <c r="CD1095" i="1"/>
  <c r="CE1095" i="1" s="1"/>
  <c r="O1095" i="1"/>
  <c r="Q1095" i="1" s="1"/>
  <c r="BR1095" i="1"/>
  <c r="BS1095" i="1" s="1"/>
  <c r="BM1095" i="1"/>
  <c r="BF1095" i="1"/>
  <c r="BG1095" i="1" s="1"/>
  <c r="AZ1095" i="1"/>
  <c r="BA1095" i="1" s="1"/>
  <c r="AT1095" i="1"/>
  <c r="AU1095" i="1" s="1"/>
  <c r="AN1095" i="1"/>
  <c r="AO1095" i="1" s="1"/>
  <c r="AH1095" i="1"/>
  <c r="AI1095" i="1" s="1"/>
  <c r="AB1095" i="1"/>
  <c r="AC1095" i="1" s="1"/>
  <c r="V1095" i="1"/>
  <c r="W1095" i="1" s="1"/>
  <c r="BR1094" i="1"/>
  <c r="BS1094" i="1" s="1"/>
  <c r="CD1094" i="1"/>
  <c r="CE1094" i="1" s="1"/>
  <c r="Q1094" i="1"/>
  <c r="W1094" i="1"/>
  <c r="AC1094" i="1"/>
  <c r="BX1094" i="1"/>
  <c r="BY1094" i="1" s="1"/>
  <c r="AI1094" i="1"/>
  <c r="AO1094" i="1"/>
  <c r="AU1094" i="1"/>
  <c r="BA1094" i="1"/>
  <c r="BG1094" i="1"/>
  <c r="BL1094" i="1"/>
  <c r="BM1094" i="1" s="1"/>
  <c r="BA1093" i="1"/>
  <c r="AT1093" i="1"/>
  <c r="AU1093" i="1" s="1"/>
  <c r="AN1093" i="1"/>
  <c r="AO1093" i="1" s="1"/>
  <c r="V1093" i="1"/>
  <c r="W1093" i="1" s="1"/>
  <c r="O1093" i="1"/>
  <c r="Q1093" i="1" s="1"/>
  <c r="CD1093" i="1"/>
  <c r="CE1093" i="1" s="1"/>
  <c r="AH1093" i="1"/>
  <c r="AI1093" i="1" s="1"/>
  <c r="AB1093" i="1"/>
  <c r="AC1093" i="1" s="1"/>
  <c r="BX1093" i="1"/>
  <c r="BY1093" i="1" s="1"/>
  <c r="BR1093" i="1"/>
  <c r="BS1093" i="1" s="1"/>
  <c r="BM1093" i="1"/>
  <c r="BF1093" i="1"/>
  <c r="BG1093" i="1" s="1"/>
  <c r="CJ1092" i="1"/>
  <c r="BM1092" i="1"/>
  <c r="BF1092" i="1"/>
  <c r="BG1092" i="1" s="1"/>
  <c r="V1092" i="1"/>
  <c r="W1092" i="1" s="1"/>
  <c r="AC1092" i="1"/>
  <c r="O1092" i="1"/>
  <c r="Q1092" i="1" s="1"/>
  <c r="AU1092" i="1"/>
  <c r="CD1092" i="1"/>
  <c r="CE1092" i="1" s="1"/>
  <c r="AZ1092" i="1"/>
  <c r="BA1092" i="1" s="1"/>
  <c r="AN1092" i="1"/>
  <c r="AO1092" i="1" s="1"/>
  <c r="AH1092" i="1"/>
  <c r="AI1092" i="1" s="1"/>
  <c r="BX1092" i="1"/>
  <c r="BY1092" i="1" s="1"/>
  <c r="BR1092" i="1"/>
  <c r="BS1092" i="1" s="1"/>
  <c r="AI1091" i="1"/>
  <c r="AO1091" i="1"/>
  <c r="AU1091" i="1"/>
  <c r="AZ1091" i="1"/>
  <c r="BA1091" i="1" s="1"/>
  <c r="BR1091" i="1"/>
  <c r="BS1091" i="1" s="1"/>
  <c r="BG1091" i="1"/>
  <c r="BL1091" i="1"/>
  <c r="BM1091" i="1" s="1"/>
  <c r="AB1091" i="1"/>
  <c r="AC1091" i="1" s="1"/>
  <c r="V1091" i="1"/>
  <c r="W1091" i="1" s="1"/>
  <c r="Q1091" i="1"/>
  <c r="CF1091" i="1" s="1"/>
  <c r="CN1091" i="1" s="1"/>
  <c r="CQ1091" i="1" s="1"/>
  <c r="BY1091" i="1"/>
  <c r="CE1091" i="1"/>
  <c r="BF1090" i="1"/>
  <c r="BG1090" i="1" s="1"/>
  <c r="BL1090" i="1"/>
  <c r="BM1090" i="1" s="1"/>
  <c r="BR1090" i="1"/>
  <c r="BS1090" i="1" s="1"/>
  <c r="BY1090" i="1"/>
  <c r="CE1090" i="1"/>
  <c r="CJ1090" i="1"/>
  <c r="W1090" i="1"/>
  <c r="O1090" i="1"/>
  <c r="Q1090" i="1" s="1"/>
  <c r="CF1090" i="1" s="1"/>
  <c r="AC1090" i="1"/>
  <c r="AI1090" i="1"/>
  <c r="AO1090" i="1"/>
  <c r="AU1090" i="1"/>
  <c r="BA1090" i="1"/>
  <c r="AZ1089" i="1"/>
  <c r="BA1089" i="1" s="1"/>
  <c r="BL1089" i="1"/>
  <c r="BM1089" i="1" s="1"/>
  <c r="BF1089" i="1"/>
  <c r="BG1089" i="1" s="1"/>
  <c r="AU1089" i="1"/>
  <c r="AO1089" i="1"/>
  <c r="AC1089" i="1"/>
  <c r="Q1089" i="1"/>
  <c r="AI1089" i="1"/>
  <c r="CD1089" i="1"/>
  <c r="CE1089" i="1" s="1"/>
  <c r="W1089" i="1"/>
  <c r="BX1089" i="1"/>
  <c r="BY1089" i="1" s="1"/>
  <c r="BR1089" i="1"/>
  <c r="BS1089" i="1" s="1"/>
  <c r="AZ1088" i="1"/>
  <c r="BA1088" i="1" s="1"/>
  <c r="BG1088" i="1"/>
  <c r="BL1088" i="1"/>
  <c r="BM1088" i="1" s="1"/>
  <c r="BS1088" i="1"/>
  <c r="BY1088" i="1"/>
  <c r="CE1088" i="1"/>
  <c r="CJ1088" i="1"/>
  <c r="AI1088" i="1"/>
  <c r="O1088" i="1"/>
  <c r="Q1088" i="1" s="1"/>
  <c r="AU1088" i="1"/>
  <c r="AN1088" i="1"/>
  <c r="AO1088" i="1" s="1"/>
  <c r="AB1088" i="1"/>
  <c r="AC1088" i="1" s="1"/>
  <c r="V1088" i="1"/>
  <c r="W1088" i="1" s="1"/>
  <c r="AH1087" i="1"/>
  <c r="AI1087" i="1" s="1"/>
  <c r="AC1087" i="1"/>
  <c r="BR1087" i="1"/>
  <c r="BS1087" i="1" s="1"/>
  <c r="BM1087" i="1"/>
  <c r="Q1087" i="1"/>
  <c r="CD1087" i="1"/>
  <c r="CE1087" i="1" s="1"/>
  <c r="BX1087" i="1"/>
  <c r="BY1087" i="1" s="1"/>
  <c r="W1087" i="1"/>
  <c r="BG1087" i="1"/>
  <c r="AZ1087" i="1"/>
  <c r="BA1087" i="1" s="1"/>
  <c r="AT1087" i="1"/>
  <c r="AU1087" i="1" s="1"/>
  <c r="AN1087" i="1"/>
  <c r="AO1087" i="1" s="1"/>
  <c r="AU1086" i="1"/>
  <c r="AO1086" i="1"/>
  <c r="AI1086" i="1"/>
  <c r="AB1086" i="1"/>
  <c r="AC1086" i="1" s="1"/>
  <c r="CJ1086" i="1"/>
  <c r="CE1086" i="1"/>
  <c r="BX1086" i="1"/>
  <c r="BY1086" i="1" s="1"/>
  <c r="BS1086" i="1"/>
  <c r="BF1086" i="1"/>
  <c r="BG1086" i="1" s="1"/>
  <c r="AZ1086" i="1"/>
  <c r="BA1086" i="1" s="1"/>
  <c r="BM1086" i="1"/>
  <c r="V1086" i="1"/>
  <c r="W1086" i="1" s="1"/>
  <c r="O1086" i="1"/>
  <c r="Q1086" i="1" s="1"/>
  <c r="BR1085" i="1"/>
  <c r="BS1085" i="1" s="1"/>
  <c r="AB1085" i="1"/>
  <c r="AC1085" i="1" s="1"/>
  <c r="CD1085" i="1"/>
  <c r="CE1085" i="1" s="1"/>
  <c r="CJ1085" i="1"/>
  <c r="BX1085" i="1"/>
  <c r="BY1085" i="1" s="1"/>
  <c r="BM1085" i="1"/>
  <c r="BF1085" i="1"/>
  <c r="BG1085" i="1" s="1"/>
  <c r="AZ1085" i="1"/>
  <c r="BA1085" i="1" s="1"/>
  <c r="AT1085" i="1"/>
  <c r="AU1085" i="1" s="1"/>
  <c r="AN1085" i="1"/>
  <c r="AO1085" i="1" s="1"/>
  <c r="AH1085" i="1"/>
  <c r="AI1085" i="1" s="1"/>
  <c r="V1085" i="1"/>
  <c r="W1085" i="1" s="1"/>
  <c r="O1085" i="1"/>
  <c r="Q1085" i="1" s="1"/>
  <c r="CF1085" i="1" s="1"/>
  <c r="CN1085" i="1" s="1"/>
  <c r="CQ1085" i="1" s="1"/>
  <c r="AZ1084" i="1"/>
  <c r="BA1084" i="1" s="1"/>
  <c r="O1084" i="1"/>
  <c r="Q1084" i="1" s="1"/>
  <c r="AC1084" i="1"/>
  <c r="BM1084" i="1"/>
  <c r="AT1084" i="1"/>
  <c r="AU1084" i="1" s="1"/>
  <c r="AI1084" i="1"/>
  <c r="AO1084" i="1"/>
  <c r="W1084" i="1"/>
  <c r="CD1084" i="1"/>
  <c r="CE1084" i="1" s="1"/>
  <c r="BF1084" i="1"/>
  <c r="BG1084" i="1" s="1"/>
  <c r="BX1084" i="1"/>
  <c r="BY1084" i="1" s="1"/>
  <c r="BR1084" i="1"/>
  <c r="BS1084" i="1" s="1"/>
  <c r="AB1083" i="1"/>
  <c r="AC1083" i="1" s="1"/>
  <c r="V1083" i="1"/>
  <c r="W1083" i="1" s="1"/>
  <c r="O1083" i="1"/>
  <c r="Q1083" i="1" s="1"/>
  <c r="AI1083" i="1"/>
  <c r="AO1083" i="1"/>
  <c r="AU1083" i="1"/>
  <c r="BR1083" i="1"/>
  <c r="BS1083" i="1" s="1"/>
  <c r="BA1083" i="1"/>
  <c r="BG1083" i="1"/>
  <c r="BL1083" i="1"/>
  <c r="BM1083" i="1" s="1"/>
  <c r="BY1083" i="1"/>
  <c r="CE1083" i="1"/>
  <c r="CJ1083" i="1"/>
  <c r="CJ1082" i="1"/>
  <c r="AU1082" i="1"/>
  <c r="BA1082" i="1"/>
  <c r="AN1082" i="1"/>
  <c r="AO1082" i="1" s="1"/>
  <c r="AH1082" i="1"/>
  <c r="AI1082" i="1" s="1"/>
  <c r="AB1082" i="1"/>
  <c r="AC1082" i="1" s="1"/>
  <c r="V1082" i="1"/>
  <c r="W1082" i="1" s="1"/>
  <c r="O1082" i="1"/>
  <c r="Q1082" i="1" s="1"/>
  <c r="CF1082" i="1" s="1"/>
  <c r="CN1082" i="1" s="1"/>
  <c r="CQ1082" i="1" s="1"/>
  <c r="BG1082" i="1"/>
  <c r="BL1082" i="1"/>
  <c r="BM1082" i="1" s="1"/>
  <c r="BS1082" i="1"/>
  <c r="BY1082" i="1"/>
  <c r="CE1082" i="1"/>
  <c r="Q1081" i="1"/>
  <c r="V1081" i="1"/>
  <c r="W1081" i="1" s="1"/>
  <c r="AB1081" i="1"/>
  <c r="AC1081" i="1" s="1"/>
  <c r="AI1081" i="1"/>
  <c r="AO1081" i="1"/>
  <c r="AU1081" i="1"/>
  <c r="BA1081" i="1"/>
  <c r="BG1081" i="1"/>
  <c r="BL1081" i="1"/>
  <c r="BM1081" i="1" s="1"/>
  <c r="BS1081" i="1"/>
  <c r="BY1081" i="1"/>
  <c r="CE1081" i="1"/>
  <c r="CJ1081" i="1"/>
  <c r="CN1081" i="1" s="1"/>
  <c r="CQ1081" i="1" s="1"/>
  <c r="BR1080" i="1"/>
  <c r="BS1080" i="1" s="1"/>
  <c r="Q1080" i="1"/>
  <c r="AI1080" i="1"/>
  <c r="V1080" i="1"/>
  <c r="W1080" i="1" s="1"/>
  <c r="AC1080" i="1"/>
  <c r="CD1080" i="1"/>
  <c r="CE1080" i="1" s="1"/>
  <c r="BX1080" i="1"/>
  <c r="BY1080" i="1" s="1"/>
  <c r="BM1080" i="1"/>
  <c r="BF1080" i="1"/>
  <c r="BG1080" i="1" s="1"/>
  <c r="AZ1080" i="1"/>
  <c r="BA1080" i="1" s="1"/>
  <c r="AT1080" i="1"/>
  <c r="AU1080" i="1" s="1"/>
  <c r="AN1080" i="1"/>
  <c r="AO1080" i="1" s="1"/>
  <c r="BY1079" i="1"/>
  <c r="BR1079" i="1"/>
  <c r="BS1079" i="1" s="1"/>
  <c r="BM1079" i="1"/>
  <c r="BF1079" i="1"/>
  <c r="BG1079" i="1" s="1"/>
  <c r="AZ1079" i="1"/>
  <c r="BA1079" i="1" s="1"/>
  <c r="AT1079" i="1"/>
  <c r="AU1079" i="1" s="1"/>
  <c r="AN1079" i="1"/>
  <c r="AO1079" i="1" s="1"/>
  <c r="AI1079" i="1"/>
  <c r="AC1079" i="1"/>
  <c r="W1079" i="1"/>
  <c r="Q1079" i="1"/>
  <c r="CJ1079" i="1"/>
  <c r="CD1079" i="1"/>
  <c r="CE1079" i="1" s="1"/>
  <c r="AB1078" i="1"/>
  <c r="AC1078" i="1" s="1"/>
  <c r="V1078" i="1"/>
  <c r="W1078" i="1" s="1"/>
  <c r="O1078" i="1"/>
  <c r="Q1078" i="1" s="1"/>
  <c r="CD1078" i="1"/>
  <c r="CE1078" i="1" s="1"/>
  <c r="BX1078" i="1"/>
  <c r="BY1078" i="1" s="1"/>
  <c r="BR1078" i="1"/>
  <c r="BS1078" i="1" s="1"/>
  <c r="BM1078" i="1"/>
  <c r="BF1078" i="1"/>
  <c r="BG1078" i="1" s="1"/>
  <c r="AZ1078" i="1"/>
  <c r="BA1078" i="1" s="1"/>
  <c r="AT1078" i="1"/>
  <c r="AU1078" i="1" s="1"/>
  <c r="AN1078" i="1"/>
  <c r="AO1078" i="1" s="1"/>
  <c r="AH1078" i="1"/>
  <c r="AI1078" i="1" s="1"/>
  <c r="AO1077" i="1"/>
  <c r="AZ1077" i="1"/>
  <c r="BA1077" i="1" s="1"/>
  <c r="AT1077" i="1"/>
  <c r="AU1077" i="1" s="1"/>
  <c r="W1077" i="1"/>
  <c r="AH1077" i="1"/>
  <c r="AI1077" i="1" s="1"/>
  <c r="AB1077" i="1"/>
  <c r="AC1077" i="1" s="1"/>
  <c r="O1077" i="1"/>
  <c r="Q1077" i="1" s="1"/>
  <c r="BG1077" i="1"/>
  <c r="BX1077" i="1"/>
  <c r="BY1077" i="1" s="1"/>
  <c r="CD1077" i="1"/>
  <c r="CE1077" i="1" s="1"/>
  <c r="BR1077" i="1"/>
  <c r="BS1077" i="1" s="1"/>
  <c r="BM1077" i="1"/>
  <c r="Q1076" i="1"/>
  <c r="W1076" i="1"/>
  <c r="AC1076" i="1"/>
  <c r="AI1076" i="1"/>
  <c r="AO1076" i="1"/>
  <c r="AU1076" i="1"/>
  <c r="BA1076" i="1"/>
  <c r="BG1076" i="1"/>
  <c r="BL1076" i="1"/>
  <c r="BM1076" i="1" s="1"/>
  <c r="BS1076" i="1"/>
  <c r="BY1076" i="1"/>
  <c r="CE1076" i="1"/>
  <c r="CJ1076" i="1"/>
  <c r="Q1075" i="1"/>
  <c r="V1075" i="1"/>
  <c r="W1075" i="1" s="1"/>
  <c r="AH1075" i="1"/>
  <c r="AI1075" i="1" s="1"/>
  <c r="AN1075" i="1"/>
  <c r="AO1075" i="1" s="1"/>
  <c r="AU1075" i="1"/>
  <c r="BA1075" i="1"/>
  <c r="BF1075" i="1"/>
  <c r="BG1075" i="1" s="1"/>
  <c r="BM1075" i="1"/>
  <c r="BS1075" i="1"/>
  <c r="BY1075" i="1"/>
  <c r="AC1075" i="1"/>
  <c r="CD1075" i="1"/>
  <c r="CE1075" i="1" s="1"/>
  <c r="AB1074" i="1"/>
  <c r="AC1074" i="1" s="1"/>
  <c r="V1074" i="1"/>
  <c r="W1074" i="1" s="1"/>
  <c r="O1074" i="1"/>
  <c r="Q1074" i="1" s="1"/>
  <c r="AH1074" i="1"/>
  <c r="AI1074" i="1" s="1"/>
  <c r="AO1074" i="1"/>
  <c r="AU1074" i="1"/>
  <c r="BA1074" i="1"/>
  <c r="BG1074" i="1"/>
  <c r="BL1074" i="1"/>
  <c r="BM1074" i="1" s="1"/>
  <c r="BR1074" i="1"/>
  <c r="BS1074" i="1" s="1"/>
  <c r="BY1074" i="1"/>
  <c r="CE1074" i="1"/>
  <c r="Q1073" i="1"/>
  <c r="W1073" i="1"/>
  <c r="BG1073" i="1"/>
  <c r="AZ1073" i="1"/>
  <c r="BA1073" i="1" s="1"/>
  <c r="BS1073" i="1"/>
  <c r="AC1073" i="1"/>
  <c r="AI1073" i="1"/>
  <c r="AO1073" i="1"/>
  <c r="AT1073" i="1"/>
  <c r="AU1073" i="1" s="1"/>
  <c r="BL1073" i="1"/>
  <c r="BM1073" i="1" s="1"/>
  <c r="BY1073" i="1"/>
  <c r="CE1073" i="1"/>
  <c r="CJ1073" i="1"/>
  <c r="AT1072" i="1"/>
  <c r="AU1072" i="1" s="1"/>
  <c r="AN1072" i="1"/>
  <c r="AO1072" i="1" s="1"/>
  <c r="AH1072" i="1"/>
  <c r="AI1072" i="1" s="1"/>
  <c r="AB1072" i="1"/>
  <c r="AC1072" i="1" s="1"/>
  <c r="V1072" i="1"/>
  <c r="W1072" i="1" s="1"/>
  <c r="O1072" i="1"/>
  <c r="Q1072" i="1" s="1"/>
  <c r="CE1072" i="1"/>
  <c r="BX1072" i="1"/>
  <c r="BY1072" i="1" s="1"/>
  <c r="BR1072" i="1"/>
  <c r="BS1072" i="1" s="1"/>
  <c r="BM1072" i="1"/>
  <c r="BF1072" i="1"/>
  <c r="BG1072" i="1" s="1"/>
  <c r="AZ1072" i="1"/>
  <c r="BA1072" i="1" s="1"/>
  <c r="AC1071" i="1"/>
  <c r="AI1071" i="1"/>
  <c r="AO1071" i="1"/>
  <c r="AU1071" i="1"/>
  <c r="BA1071" i="1"/>
  <c r="CE1071" i="1"/>
  <c r="CJ1071" i="1"/>
  <c r="BG1071" i="1"/>
  <c r="BL1071" i="1"/>
  <c r="BM1071" i="1" s="1"/>
  <c r="BS1071" i="1"/>
  <c r="BY1071" i="1"/>
  <c r="Q1071" i="1"/>
  <c r="W1071" i="1"/>
  <c r="Q1070" i="1"/>
  <c r="AB1070" i="1"/>
  <c r="AC1070" i="1" s="1"/>
  <c r="W1070" i="1"/>
  <c r="AI1070" i="1"/>
  <c r="AO1070" i="1"/>
  <c r="AU1070" i="1"/>
  <c r="BA1070" i="1"/>
  <c r="BG1070" i="1"/>
  <c r="BS1070" i="1"/>
  <c r="BF1069" i="1"/>
  <c r="BG1069" i="1" s="1"/>
  <c r="AZ1069" i="1"/>
  <c r="BA1069" i="1" s="1"/>
  <c r="AT1069" i="1"/>
  <c r="AU1069" i="1" s="1"/>
  <c r="AU1068" i="1"/>
  <c r="BY1068" i="1"/>
  <c r="W1068" i="1"/>
  <c r="AH1067" i="1"/>
  <c r="AI1067" i="1" s="1"/>
  <c r="W1067" i="1"/>
  <c r="AC1067" i="1"/>
  <c r="BF1067" i="1"/>
  <c r="BG1067" i="1" s="1"/>
  <c r="BY1066" i="1"/>
  <c r="CJ1066" i="1"/>
  <c r="Q1066" i="1"/>
  <c r="CF1066" i="1" s="1"/>
  <c r="AI1065" i="1"/>
  <c r="Q1065" i="1"/>
  <c r="W1065" i="1"/>
  <c r="AC1065" i="1"/>
  <c r="BR1065" i="1"/>
  <c r="BS1065" i="1" s="1"/>
  <c r="AN1064" i="1"/>
  <c r="AO1064" i="1" s="1"/>
  <c r="AT1063" i="1"/>
  <c r="AU1063" i="1" s="1"/>
  <c r="BR1063" i="1"/>
  <c r="BS1063" i="1" s="1"/>
  <c r="BR1062" i="1"/>
  <c r="BS1062" i="1" s="1"/>
  <c r="V1062" i="1"/>
  <c r="W1062" i="1" s="1"/>
  <c r="CE1060" i="1"/>
  <c r="BA1059" i="1"/>
  <c r="BS1059" i="1"/>
  <c r="W1059" i="1"/>
  <c r="AO1059" i="1"/>
  <c r="AT1058" i="1"/>
  <c r="AU1058" i="1" s="1"/>
  <c r="BA1057" i="1"/>
  <c r="BM1056" i="1"/>
  <c r="AB1056" i="1"/>
  <c r="AC1056" i="1" s="1"/>
  <c r="AN1055" i="1"/>
  <c r="AO1055" i="1" s="1"/>
  <c r="BR1055" i="1"/>
  <c r="BS1055" i="1" s="1"/>
  <c r="AU1054" i="1"/>
  <c r="BM911" i="1"/>
  <c r="W910" i="1"/>
  <c r="V909" i="1"/>
  <c r="W909" i="1" s="1"/>
  <c r="BX909" i="1"/>
  <c r="BY909" i="1" s="1"/>
  <c r="BA909" i="1"/>
  <c r="W908" i="1"/>
  <c r="AT907" i="1"/>
  <c r="AU907" i="1" s="1"/>
  <c r="BM907" i="1"/>
  <c r="AB907" i="1"/>
  <c r="AC907" i="1" s="1"/>
  <c r="Q906" i="1"/>
  <c r="CF906" i="1" s="1"/>
  <c r="CN906" i="1" s="1"/>
  <c r="CQ906" i="1" s="1"/>
  <c r="AN906" i="1"/>
  <c r="AO906" i="1" s="1"/>
  <c r="V905" i="1"/>
  <c r="W905" i="1" s="1"/>
  <c r="BA905" i="1"/>
  <c r="BS905" i="1"/>
  <c r="BA759" i="1"/>
  <c r="AC759" i="1"/>
  <c r="CD759" i="1"/>
  <c r="CE759" i="1" s="1"/>
  <c r="BF758" i="1"/>
  <c r="BG758" i="1" s="1"/>
  <c r="BM757" i="1"/>
  <c r="AI756" i="1"/>
  <c r="AT756" i="1"/>
  <c r="AU756" i="1" s="1"/>
  <c r="BF1053" i="1"/>
  <c r="BG1053" i="1" s="1"/>
  <c r="CD1053" i="1"/>
  <c r="CE1053" i="1" s="1"/>
  <c r="AZ1053" i="1"/>
  <c r="BA1053" i="1" s="1"/>
  <c r="BX1053" i="1"/>
  <c r="BY1053" i="1" s="1"/>
  <c r="BM1053" i="1"/>
  <c r="BR1053" i="1"/>
  <c r="BS1053" i="1" s="1"/>
  <c r="AT1053" i="1"/>
  <c r="AU1053" i="1" s="1"/>
  <c r="AN1053" i="1"/>
  <c r="AO1053" i="1" s="1"/>
  <c r="AH1053" i="1"/>
  <c r="AI1053" i="1" s="1"/>
  <c r="AB1053" i="1"/>
  <c r="AC1053" i="1" s="1"/>
  <c r="V1053" i="1"/>
  <c r="W1053" i="1" s="1"/>
  <c r="O1053" i="1"/>
  <c r="Q1053" i="1" s="1"/>
  <c r="BR1052" i="1"/>
  <c r="BS1052" i="1" s="1"/>
  <c r="BX1052" i="1"/>
  <c r="BY1052" i="1" s="1"/>
  <c r="CE1052" i="1"/>
  <c r="BM1052" i="1"/>
  <c r="AC1052" i="1"/>
  <c r="AH1052" i="1"/>
  <c r="AI1052" i="1" s="1"/>
  <c r="AN1052" i="1"/>
  <c r="AO1052" i="1" s="1"/>
  <c r="AT1052" i="1"/>
  <c r="AU1052" i="1" s="1"/>
  <c r="AZ1052" i="1"/>
  <c r="BA1052" i="1" s="1"/>
  <c r="BF1052" i="1"/>
  <c r="BG1052" i="1" s="1"/>
  <c r="V1052" i="1"/>
  <c r="W1052" i="1" s="1"/>
  <c r="O1052" i="1"/>
  <c r="Q1052" i="1" s="1"/>
  <c r="CF1052" i="1" s="1"/>
  <c r="BX1051" i="1"/>
  <c r="BY1051" i="1" s="1"/>
  <c r="AB1051" i="1"/>
  <c r="AC1051" i="1" s="1"/>
  <c r="V1051" i="1"/>
  <c r="W1051" i="1" s="1"/>
  <c r="CJ1051" i="1"/>
  <c r="CN1051" i="1" s="1"/>
  <c r="CQ1051" i="1" s="1"/>
  <c r="CE1051" i="1"/>
  <c r="AN1051" i="1"/>
  <c r="AO1051" i="1" s="1"/>
  <c r="AH1051" i="1"/>
  <c r="AI1051" i="1" s="1"/>
  <c r="O1051" i="1"/>
  <c r="Q1051" i="1" s="1"/>
  <c r="BA1051" i="1"/>
  <c r="BR1051" i="1"/>
  <c r="BS1051" i="1" s="1"/>
  <c r="BM1051" i="1"/>
  <c r="BG1051" i="1"/>
  <c r="AT1051" i="1"/>
  <c r="AU1051" i="1" s="1"/>
  <c r="BY1050" i="1"/>
  <c r="CE1050" i="1"/>
  <c r="CJ1050" i="1"/>
  <c r="CN1050" i="1" s="1"/>
  <c r="CQ1050" i="1" s="1"/>
  <c r="BL1050" i="1"/>
  <c r="BM1050" i="1" s="1"/>
  <c r="AI1050" i="1"/>
  <c r="Q1050" i="1"/>
  <c r="W1050" i="1"/>
  <c r="AC1050" i="1"/>
  <c r="AZ1050" i="1"/>
  <c r="BA1050" i="1" s="1"/>
  <c r="AO1050" i="1"/>
  <c r="AU1050" i="1"/>
  <c r="BG1050" i="1"/>
  <c r="BS1050" i="1"/>
  <c r="O1049" i="1"/>
  <c r="Q1049" i="1" s="1"/>
  <c r="BM1049" i="1"/>
  <c r="BS1049" i="1"/>
  <c r="AZ1049" i="1"/>
  <c r="BA1049" i="1" s="1"/>
  <c r="BG1049" i="1"/>
  <c r="CJ1049" i="1"/>
  <c r="CN1049" i="1" s="1"/>
  <c r="CQ1049" i="1" s="1"/>
  <c r="CD1049" i="1"/>
  <c r="CE1049" i="1" s="1"/>
  <c r="BX1049" i="1"/>
  <c r="BY1049" i="1" s="1"/>
  <c r="AT1049" i="1"/>
  <c r="AU1049" i="1" s="1"/>
  <c r="AN1049" i="1"/>
  <c r="AO1049" i="1" s="1"/>
  <c r="AH1049" i="1"/>
  <c r="AI1049" i="1" s="1"/>
  <c r="AB1049" i="1"/>
  <c r="AC1049" i="1" s="1"/>
  <c r="V1049" i="1"/>
  <c r="W1049" i="1" s="1"/>
  <c r="AB1048" i="1"/>
  <c r="AC1048" i="1" s="1"/>
  <c r="V1048" i="1"/>
  <c r="W1048" i="1" s="1"/>
  <c r="Q1048" i="1"/>
  <c r="BG1048" i="1"/>
  <c r="BL1048" i="1"/>
  <c r="BM1048" i="1" s="1"/>
  <c r="BS1048" i="1"/>
  <c r="BY1048" i="1"/>
  <c r="CE1048" i="1"/>
  <c r="CJ1048" i="1"/>
  <c r="CN1048" i="1" s="1"/>
  <c r="CQ1048" i="1" s="1"/>
  <c r="AT1048" i="1"/>
  <c r="AU1048" i="1" s="1"/>
  <c r="AN1048" i="1"/>
  <c r="AO1048" i="1" s="1"/>
  <c r="AH1048" i="1"/>
  <c r="AI1048" i="1" s="1"/>
  <c r="BA1048" i="1"/>
  <c r="CD1047" i="1"/>
  <c r="CE1047" i="1" s="1"/>
  <c r="BX1047" i="1"/>
  <c r="BY1047" i="1" s="1"/>
  <c r="BR1047" i="1"/>
  <c r="BS1047" i="1" s="1"/>
  <c r="BF1047" i="1"/>
  <c r="BG1047" i="1" s="1"/>
  <c r="AZ1047" i="1"/>
  <c r="BA1047" i="1" s="1"/>
  <c r="AT1047" i="1"/>
  <c r="AU1047" i="1" s="1"/>
  <c r="AN1047" i="1"/>
  <c r="AO1047" i="1" s="1"/>
  <c r="AB1047" i="1"/>
  <c r="AC1047" i="1" s="1"/>
  <c r="V1047" i="1"/>
  <c r="W1047" i="1" s="1"/>
  <c r="Q1047" i="1"/>
  <c r="CF1047" i="1" s="1"/>
  <c r="BL1047" i="1"/>
  <c r="BM1047" i="1" s="1"/>
  <c r="AH1047" i="1"/>
  <c r="AI1047" i="1" s="1"/>
  <c r="CE1046" i="1"/>
  <c r="BY1046" i="1"/>
  <c r="BS1046" i="1"/>
  <c r="BG1046" i="1"/>
  <c r="AU1046" i="1"/>
  <c r="AO1046" i="1"/>
  <c r="AI1046" i="1"/>
  <c r="W1046" i="1"/>
  <c r="CF1046" i="1" s="1"/>
  <c r="AB1046" i="1"/>
  <c r="AC1046" i="1" s="1"/>
  <c r="AZ1046" i="1"/>
  <c r="BA1046" i="1" s="1"/>
  <c r="BL1046" i="1"/>
  <c r="BM1046" i="1" s="1"/>
  <c r="BX1045" i="1"/>
  <c r="BY1045" i="1" s="1"/>
  <c r="BS1045" i="1"/>
  <c r="CE1045" i="1"/>
  <c r="BA1045" i="1"/>
  <c r="Q1045" i="1"/>
  <c r="AU1045" i="1"/>
  <c r="AN1045" i="1"/>
  <c r="AO1045" i="1" s="1"/>
  <c r="AI1045" i="1"/>
  <c r="AC1045" i="1"/>
  <c r="W1045" i="1"/>
  <c r="BG1045" i="1"/>
  <c r="BL1045" i="1"/>
  <c r="BM1045" i="1" s="1"/>
  <c r="O1044" i="1"/>
  <c r="Q1044" i="1" s="1"/>
  <c r="BS1044" i="1"/>
  <c r="BY1044" i="1"/>
  <c r="CE1044" i="1"/>
  <c r="CJ1044" i="1"/>
  <c r="V1044" i="1"/>
  <c r="W1044" i="1" s="1"/>
  <c r="AB1044" i="1"/>
  <c r="AC1044" i="1" s="1"/>
  <c r="AH1044" i="1"/>
  <c r="AI1044" i="1" s="1"/>
  <c r="AN1044" i="1"/>
  <c r="AO1044" i="1" s="1"/>
  <c r="AT1044" i="1"/>
  <c r="AU1044" i="1" s="1"/>
  <c r="AZ1044" i="1"/>
  <c r="BA1044" i="1" s="1"/>
  <c r="BG1044" i="1"/>
  <c r="BL1044" i="1"/>
  <c r="BM1044" i="1" s="1"/>
  <c r="AO1043" i="1"/>
  <c r="AU1043" i="1"/>
  <c r="BA1043" i="1"/>
  <c r="BS1043" i="1"/>
  <c r="BY1043" i="1"/>
  <c r="CE1043" i="1"/>
  <c r="CJ1043" i="1"/>
  <c r="BG1043" i="1"/>
  <c r="BL1043" i="1"/>
  <c r="BM1043" i="1" s="1"/>
  <c r="Q1043" i="1"/>
  <c r="W1043" i="1"/>
  <c r="AC1043" i="1"/>
  <c r="AI1043" i="1"/>
  <c r="AB1042" i="1"/>
  <c r="AC1042" i="1" s="1"/>
  <c r="O1042" i="1"/>
  <c r="Q1042" i="1" s="1"/>
  <c r="AU1042" i="1"/>
  <c r="BA1042" i="1"/>
  <c r="BF1042" i="1"/>
  <c r="BG1042" i="1" s="1"/>
  <c r="BR1042" i="1"/>
  <c r="BS1042" i="1" s="1"/>
  <c r="BM1042" i="1"/>
  <c r="AO1042" i="1"/>
  <c r="BY1042" i="1"/>
  <c r="CD1042" i="1"/>
  <c r="CE1042" i="1" s="1"/>
  <c r="AI1042" i="1"/>
  <c r="W1042" i="1"/>
  <c r="W1041" i="1"/>
  <c r="CJ1041" i="1"/>
  <c r="AO1041" i="1"/>
  <c r="AT1041" i="1"/>
  <c r="AU1041" i="1" s="1"/>
  <c r="CD1041" i="1"/>
  <c r="CE1041" i="1" s="1"/>
  <c r="AH1041" i="1"/>
  <c r="AI1041" i="1" s="1"/>
  <c r="BM1041" i="1"/>
  <c r="AB1041" i="1"/>
  <c r="AC1041" i="1" s="1"/>
  <c r="O1041" i="1"/>
  <c r="Q1041" i="1" s="1"/>
  <c r="AZ1041" i="1"/>
  <c r="BA1041" i="1" s="1"/>
  <c r="BG1041" i="1"/>
  <c r="BS1041" i="1"/>
  <c r="BY1041" i="1"/>
  <c r="AO1040" i="1"/>
  <c r="AI1040" i="1"/>
  <c r="AB1040" i="1"/>
  <c r="AC1040" i="1" s="1"/>
  <c r="V1040" i="1"/>
  <c r="W1040" i="1" s="1"/>
  <c r="Q1040" i="1"/>
  <c r="BF1040" i="1"/>
  <c r="BG1040" i="1" s="1"/>
  <c r="AZ1040" i="1"/>
  <c r="BA1040" i="1" s="1"/>
  <c r="AU1040" i="1"/>
  <c r="CD1040" i="1"/>
  <c r="CE1040" i="1" s="1"/>
  <c r="BX1040" i="1"/>
  <c r="BY1040" i="1" s="1"/>
  <c r="BR1040" i="1"/>
  <c r="BS1040" i="1" s="1"/>
  <c r="BM1040" i="1"/>
  <c r="CD1039" i="1"/>
  <c r="CE1039" i="1" s="1"/>
  <c r="BX1039" i="1"/>
  <c r="BY1039" i="1" s="1"/>
  <c r="AT1039" i="1"/>
  <c r="AU1039" i="1" s="1"/>
  <c r="AN1039" i="1"/>
  <c r="AO1039" i="1" s="1"/>
  <c r="AH1039" i="1"/>
  <c r="AI1039" i="1" s="1"/>
  <c r="AC1039" i="1"/>
  <c r="V1039" i="1"/>
  <c r="W1039" i="1" s="1"/>
  <c r="O1039" i="1"/>
  <c r="Q1039" i="1" s="1"/>
  <c r="BG1039" i="1"/>
  <c r="BR1039" i="1"/>
  <c r="BS1039" i="1" s="1"/>
  <c r="BM1039" i="1"/>
  <c r="AZ1039" i="1"/>
  <c r="BA1039" i="1" s="1"/>
  <c r="AI1038" i="1"/>
  <c r="BA1038" i="1"/>
  <c r="W1038" i="1"/>
  <c r="AB1038" i="1"/>
  <c r="AC1038" i="1" s="1"/>
  <c r="AO1038" i="1"/>
  <c r="AT1038" i="1"/>
  <c r="AU1038" i="1" s="1"/>
  <c r="Q1038" i="1"/>
  <c r="BG1038" i="1"/>
  <c r="BL1038" i="1"/>
  <c r="BM1038" i="1" s="1"/>
  <c r="BS1038" i="1"/>
  <c r="BY1038" i="1"/>
  <c r="CE1038" i="1"/>
  <c r="CJ1038" i="1"/>
  <c r="BR1037" i="1"/>
  <c r="BS1037" i="1" s="1"/>
  <c r="BF1037" i="1"/>
  <c r="BG1037" i="1" s="1"/>
  <c r="Q1037" i="1"/>
  <c r="BY1037" i="1"/>
  <c r="W1037" i="1"/>
  <c r="CD1037" i="1"/>
  <c r="CE1037" i="1" s="1"/>
  <c r="BA1037" i="1"/>
  <c r="BL1037" i="1"/>
  <c r="BM1037" i="1" s="1"/>
  <c r="AC1037" i="1"/>
  <c r="AI1037" i="1"/>
  <c r="AO1037" i="1"/>
  <c r="AU1037" i="1"/>
  <c r="AN1036" i="1"/>
  <c r="AO1036" i="1" s="1"/>
  <c r="AH1036" i="1"/>
  <c r="AI1036" i="1" s="1"/>
  <c r="AB1036" i="1"/>
  <c r="AC1036" i="1" s="1"/>
  <c r="BA1036" i="1"/>
  <c r="BG1036" i="1"/>
  <c r="BR1036" i="1"/>
  <c r="BS1036" i="1" s="1"/>
  <c r="CE1036" i="1"/>
  <c r="CJ1036" i="1"/>
  <c r="V1036" i="1"/>
  <c r="W1036" i="1" s="1"/>
  <c r="Q1036" i="1"/>
  <c r="AU1036" i="1"/>
  <c r="BL1036" i="1"/>
  <c r="BM1036" i="1" s="1"/>
  <c r="BY1036" i="1"/>
  <c r="BF1035" i="1"/>
  <c r="BG1035" i="1" s="1"/>
  <c r="CJ1035" i="1"/>
  <c r="AZ1035" i="1"/>
  <c r="BA1035" i="1" s="1"/>
  <c r="AT1035" i="1"/>
  <c r="AU1035" i="1" s="1"/>
  <c r="AO1035" i="1"/>
  <c r="AI1035" i="1"/>
  <c r="AC1035" i="1"/>
  <c r="W1035" i="1"/>
  <c r="O1035" i="1"/>
  <c r="Q1035" i="1" s="1"/>
  <c r="CD1035" i="1"/>
  <c r="CE1035" i="1" s="1"/>
  <c r="BS1035" i="1"/>
  <c r="BL1035" i="1"/>
  <c r="BM1035" i="1" s="1"/>
  <c r="BY1035" i="1"/>
  <c r="AH1034" i="1"/>
  <c r="AI1034" i="1" s="1"/>
  <c r="AO1034" i="1"/>
  <c r="AT1034" i="1"/>
  <c r="AU1034" i="1" s="1"/>
  <c r="AZ1034" i="1"/>
  <c r="BA1034" i="1" s="1"/>
  <c r="BG1034" i="1"/>
  <c r="BM1034" i="1"/>
  <c r="BS1034" i="1"/>
  <c r="BY1034" i="1"/>
  <c r="CE1034" i="1"/>
  <c r="CJ1034" i="1"/>
  <c r="Q1034" i="1"/>
  <c r="W1034" i="1"/>
  <c r="AB1034" i="1"/>
  <c r="AC1034" i="1" s="1"/>
  <c r="AU1033" i="1"/>
  <c r="AZ1033" i="1"/>
  <c r="BA1033" i="1" s="1"/>
  <c r="BG1033" i="1"/>
  <c r="BL1033" i="1"/>
  <c r="BM1033" i="1" s="1"/>
  <c r="BS1033" i="1"/>
  <c r="BY1033" i="1"/>
  <c r="CE1033" i="1"/>
  <c r="CJ1033" i="1"/>
  <c r="W1033" i="1"/>
  <c r="AI1033" i="1"/>
  <c r="AO1033" i="1"/>
  <c r="AC1033" i="1"/>
  <c r="O1033" i="1"/>
  <c r="Q1033" i="1" s="1"/>
  <c r="CF1033" i="1" s="1"/>
  <c r="CN1033" i="1" s="1"/>
  <c r="CQ1033" i="1" s="1"/>
  <c r="AZ1032" i="1"/>
  <c r="BA1032" i="1" s="1"/>
  <c r="AT1032" i="1"/>
  <c r="AU1032" i="1" s="1"/>
  <c r="AN1032" i="1"/>
  <c r="AO1032" i="1" s="1"/>
  <c r="AH1032" i="1"/>
  <c r="AI1032" i="1" s="1"/>
  <c r="AB1032" i="1"/>
  <c r="AC1032" i="1" s="1"/>
  <c r="V1032" i="1"/>
  <c r="W1032" i="1" s="1"/>
  <c r="O1032" i="1"/>
  <c r="Q1032" i="1" s="1"/>
  <c r="CD1032" i="1"/>
  <c r="CE1032" i="1" s="1"/>
  <c r="BX1032" i="1"/>
  <c r="BY1032" i="1" s="1"/>
  <c r="BR1032" i="1"/>
  <c r="BS1032" i="1" s="1"/>
  <c r="BM1032" i="1"/>
  <c r="BF1032" i="1"/>
  <c r="BG1032" i="1" s="1"/>
  <c r="BG1031" i="1"/>
  <c r="AH1031" i="1"/>
  <c r="AI1031" i="1" s="1"/>
  <c r="AB1031" i="1"/>
  <c r="AC1031" i="1" s="1"/>
  <c r="W1031" i="1"/>
  <c r="O1031" i="1"/>
  <c r="Q1031" i="1" s="1"/>
  <c r="AO1031" i="1"/>
  <c r="AU1031" i="1"/>
  <c r="BA1031" i="1"/>
  <c r="BL1031" i="1"/>
  <c r="BM1031" i="1" s="1"/>
  <c r="BS1031" i="1"/>
  <c r="BY1031" i="1"/>
  <c r="CE1031" i="1"/>
  <c r="CJ1030" i="1"/>
  <c r="BF1030" i="1"/>
  <c r="BG1030" i="1" s="1"/>
  <c r="AZ1030" i="1"/>
  <c r="BA1030" i="1" s="1"/>
  <c r="AT1030" i="1"/>
  <c r="AU1030" i="1" s="1"/>
  <c r="AN1030" i="1"/>
  <c r="AO1030" i="1" s="1"/>
  <c r="O1030" i="1"/>
  <c r="Q1030" i="1" s="1"/>
  <c r="CD1030" i="1"/>
  <c r="CE1030" i="1" s="1"/>
  <c r="AI1030" i="1"/>
  <c r="BX1030" i="1"/>
  <c r="BY1030" i="1" s="1"/>
  <c r="BR1030" i="1"/>
  <c r="BS1030" i="1" s="1"/>
  <c r="BL1030" i="1"/>
  <c r="BM1030" i="1" s="1"/>
  <c r="AB1030" i="1"/>
  <c r="AC1030" i="1" s="1"/>
  <c r="W1030" i="1"/>
  <c r="AO1029" i="1"/>
  <c r="AH1029" i="1"/>
  <c r="AI1029" i="1" s="1"/>
  <c r="CD1029" i="1"/>
  <c r="CE1029" i="1" s="1"/>
  <c r="BX1029" i="1"/>
  <c r="BY1029" i="1" s="1"/>
  <c r="BR1029" i="1"/>
  <c r="BS1029" i="1" s="1"/>
  <c r="BM1029" i="1"/>
  <c r="BF1029" i="1"/>
  <c r="BG1029" i="1" s="1"/>
  <c r="AZ1029" i="1"/>
  <c r="BA1029" i="1" s="1"/>
  <c r="AT1029" i="1"/>
  <c r="AU1029" i="1" s="1"/>
  <c r="AB1029" i="1"/>
  <c r="AC1029" i="1" s="1"/>
  <c r="V1029" i="1"/>
  <c r="W1029" i="1" s="1"/>
  <c r="O1029" i="1"/>
  <c r="Q1029" i="1" s="1"/>
  <c r="CF1029" i="1" s="1"/>
  <c r="CN1029" i="1" s="1"/>
  <c r="CQ1029" i="1" s="1"/>
  <c r="CD1028" i="1"/>
  <c r="CE1028" i="1" s="1"/>
  <c r="CJ1028" i="1"/>
  <c r="O1028" i="1"/>
  <c r="Q1028" i="1" s="1"/>
  <c r="W1028" i="1"/>
  <c r="AC1028" i="1"/>
  <c r="AZ1028" i="1"/>
  <c r="BA1028" i="1" s="1"/>
  <c r="BF1028" i="1"/>
  <c r="BG1028" i="1" s="1"/>
  <c r="BL1028" i="1"/>
  <c r="BM1028" i="1" s="1"/>
  <c r="AH1028" i="1"/>
  <c r="AI1028" i="1" s="1"/>
  <c r="BS1028" i="1"/>
  <c r="AN1028" i="1"/>
  <c r="AO1028" i="1" s="1"/>
  <c r="BX1028" i="1"/>
  <c r="BY1028" i="1" s="1"/>
  <c r="AU1028" i="1"/>
  <c r="AO1027" i="1"/>
  <c r="AT1027" i="1"/>
  <c r="AU1027" i="1" s="1"/>
  <c r="BA1027" i="1"/>
  <c r="BF1027" i="1"/>
  <c r="BG1027" i="1" s="1"/>
  <c r="BM1027" i="1"/>
  <c r="BR1027" i="1"/>
  <c r="BS1027" i="1" s="1"/>
  <c r="BY1027" i="1"/>
  <c r="CE1027" i="1"/>
  <c r="CJ1027" i="1"/>
  <c r="W1027" i="1"/>
  <c r="AC1027" i="1"/>
  <c r="AH1027" i="1"/>
  <c r="AI1027" i="1" s="1"/>
  <c r="Q1027" i="1"/>
  <c r="CF1027" i="1" s="1"/>
  <c r="CN1027" i="1" s="1"/>
  <c r="CQ1027" i="1" s="1"/>
  <c r="Q1026" i="1"/>
  <c r="CJ1026" i="1"/>
  <c r="BF1026" i="1"/>
  <c r="BG1026" i="1" s="1"/>
  <c r="BL1026" i="1"/>
  <c r="BM1026" i="1" s="1"/>
  <c r="BR1026" i="1"/>
  <c r="BS1026" i="1" s="1"/>
  <c r="CE1026" i="1"/>
  <c r="BY1026" i="1"/>
  <c r="AO1026" i="1"/>
  <c r="AT1026" i="1"/>
  <c r="AU1026" i="1" s="1"/>
  <c r="AH1026" i="1"/>
  <c r="AI1026" i="1" s="1"/>
  <c r="AB1026" i="1"/>
  <c r="AC1026" i="1" s="1"/>
  <c r="V1026" i="1"/>
  <c r="W1026" i="1" s="1"/>
  <c r="BA1026" i="1"/>
  <c r="BX1025" i="1"/>
  <c r="BY1025" i="1" s="1"/>
  <c r="AO1025" i="1"/>
  <c r="AU1025" i="1"/>
  <c r="BF1025" i="1"/>
  <c r="BG1025" i="1" s="1"/>
  <c r="BL1025" i="1"/>
  <c r="BM1025" i="1" s="1"/>
  <c r="BR1025" i="1"/>
  <c r="BS1025" i="1" s="1"/>
  <c r="CE1025" i="1"/>
  <c r="BA1025" i="1"/>
  <c r="O1025" i="1"/>
  <c r="Q1025" i="1" s="1"/>
  <c r="W1025" i="1"/>
  <c r="AC1025" i="1"/>
  <c r="AH1025" i="1"/>
  <c r="AI1025" i="1" s="1"/>
  <c r="Q1024" i="1"/>
  <c r="AB1024" i="1"/>
  <c r="AC1024" i="1" s="1"/>
  <c r="CD1024" i="1"/>
  <c r="CE1024" i="1" s="1"/>
  <c r="BX1024" i="1"/>
  <c r="BY1024" i="1" s="1"/>
  <c r="BR1024" i="1"/>
  <c r="BS1024" i="1" s="1"/>
  <c r="BL1024" i="1"/>
  <c r="BM1024" i="1" s="1"/>
  <c r="BF1024" i="1"/>
  <c r="BG1024" i="1" s="1"/>
  <c r="BA1024" i="1"/>
  <c r="AI1024" i="1"/>
  <c r="AO1024" i="1"/>
  <c r="AU1024" i="1"/>
  <c r="W1024" i="1"/>
  <c r="BL1023" i="1"/>
  <c r="BM1023" i="1" s="1"/>
  <c r="BF1023" i="1"/>
  <c r="BG1023" i="1" s="1"/>
  <c r="BX1023" i="1"/>
  <c r="BY1023" i="1" s="1"/>
  <c r="AZ1023" i="1"/>
  <c r="BA1023" i="1" s="1"/>
  <c r="AT1023" i="1"/>
  <c r="AU1023" i="1" s="1"/>
  <c r="AH1023" i="1"/>
  <c r="AI1023" i="1" s="1"/>
  <c r="AC1023" i="1"/>
  <c r="V1023" i="1"/>
  <c r="W1023" i="1" s="1"/>
  <c r="AO1023" i="1"/>
  <c r="O1023" i="1"/>
  <c r="Q1023" i="1" s="1"/>
  <c r="CD1023" i="1"/>
  <c r="CE1023" i="1" s="1"/>
  <c r="CJ1023" i="1"/>
  <c r="BR1023" i="1"/>
  <c r="BS1023" i="1" s="1"/>
  <c r="AZ1022" i="1"/>
  <c r="BA1022" i="1" s="1"/>
  <c r="AI1022" i="1"/>
  <c r="AO1022" i="1"/>
  <c r="AU1022" i="1"/>
  <c r="BL1022" i="1"/>
  <c r="BM1022" i="1" s="1"/>
  <c r="AB1022" i="1"/>
  <c r="AC1022" i="1" s="1"/>
  <c r="W1022" i="1"/>
  <c r="O1022" i="1"/>
  <c r="Q1022" i="1" s="1"/>
  <c r="BF1022" i="1"/>
  <c r="BG1022" i="1" s="1"/>
  <c r="CD1022" i="1"/>
  <c r="CE1022" i="1" s="1"/>
  <c r="BX1022" i="1"/>
  <c r="BY1022" i="1" s="1"/>
  <c r="BR1022" i="1"/>
  <c r="BS1022" i="1" s="1"/>
  <c r="W1021" i="1"/>
  <c r="AB1021" i="1"/>
  <c r="AC1021" i="1" s="1"/>
  <c r="AT1021" i="1"/>
  <c r="AU1021" i="1" s="1"/>
  <c r="BR1021" i="1"/>
  <c r="BS1021" i="1" s="1"/>
  <c r="O1021" i="1"/>
  <c r="Q1021" i="1" s="1"/>
  <c r="BY1021" i="1"/>
  <c r="AH1021" i="1"/>
  <c r="AI1021" i="1" s="1"/>
  <c r="AN1021" i="1"/>
  <c r="AO1021" i="1" s="1"/>
  <c r="BL1021" i="1"/>
  <c r="BM1021" i="1" s="1"/>
  <c r="BG1021" i="1"/>
  <c r="AZ1021" i="1"/>
  <c r="BA1021" i="1" s="1"/>
  <c r="CD1021" i="1"/>
  <c r="CE1021" i="1" s="1"/>
  <c r="BA1020" i="1"/>
  <c r="AU1020" i="1"/>
  <c r="AC1020" i="1"/>
  <c r="W1020" i="1"/>
  <c r="O1020" i="1"/>
  <c r="Q1020" i="1" s="1"/>
  <c r="CD1020" i="1"/>
  <c r="CE1020" i="1" s="1"/>
  <c r="BX1020" i="1"/>
  <c r="BY1020" i="1" s="1"/>
  <c r="BR1020" i="1"/>
  <c r="BS1020" i="1" s="1"/>
  <c r="BM1020" i="1"/>
  <c r="BG1020" i="1"/>
  <c r="AN1020" i="1"/>
  <c r="AO1020" i="1" s="1"/>
  <c r="AI1020" i="1"/>
  <c r="AU1019" i="1"/>
  <c r="AH1019" i="1"/>
  <c r="AI1019" i="1" s="1"/>
  <c r="AC1019" i="1"/>
  <c r="W1019" i="1"/>
  <c r="O1019" i="1"/>
  <c r="Q1019" i="1" s="1"/>
  <c r="BA1019" i="1"/>
  <c r="BG1019" i="1"/>
  <c r="BL1019" i="1"/>
  <c r="BM1019" i="1" s="1"/>
  <c r="BS1019" i="1"/>
  <c r="AO1019" i="1"/>
  <c r="CD1019" i="1"/>
  <c r="CE1019" i="1" s="1"/>
  <c r="BX1019" i="1"/>
  <c r="BY1019" i="1" s="1"/>
  <c r="W1018" i="1"/>
  <c r="AC1018" i="1"/>
  <c r="AI1018" i="1"/>
  <c r="AO1018" i="1"/>
  <c r="BF1018" i="1"/>
  <c r="BG1018" i="1" s="1"/>
  <c r="BR1018" i="1"/>
  <c r="BS1018" i="1" s="1"/>
  <c r="BY1018" i="1"/>
  <c r="CD1018" i="1"/>
  <c r="CE1018" i="1" s="1"/>
  <c r="AT1018" i="1"/>
  <c r="AU1018" i="1" s="1"/>
  <c r="BM1018" i="1"/>
  <c r="AZ1018" i="1"/>
  <c r="BA1018" i="1" s="1"/>
  <c r="Q1018" i="1"/>
  <c r="CF1018" i="1" s="1"/>
  <c r="CN1018" i="1" s="1"/>
  <c r="CQ1018" i="1" s="1"/>
  <c r="CJ1017" i="1"/>
  <c r="CD1017" i="1"/>
  <c r="CE1017" i="1" s="1"/>
  <c r="BX1017" i="1"/>
  <c r="BY1017" i="1" s="1"/>
  <c r="BR1017" i="1"/>
  <c r="BS1017" i="1" s="1"/>
  <c r="BM1017" i="1"/>
  <c r="BF1017" i="1"/>
  <c r="BG1017" i="1" s="1"/>
  <c r="AZ1017" i="1"/>
  <c r="BA1017" i="1" s="1"/>
  <c r="AT1017" i="1"/>
  <c r="AU1017" i="1" s="1"/>
  <c r="AN1017" i="1"/>
  <c r="AO1017" i="1" s="1"/>
  <c r="AH1017" i="1"/>
  <c r="AI1017" i="1" s="1"/>
  <c r="Q1017" i="1"/>
  <c r="W1017" i="1"/>
  <c r="AC1017" i="1"/>
  <c r="BL1016" i="1"/>
  <c r="BM1016" i="1" s="1"/>
  <c r="BF1016" i="1"/>
  <c r="BG1016" i="1" s="1"/>
  <c r="AZ1016" i="1"/>
  <c r="BA1016" i="1" s="1"/>
  <c r="AT1016" i="1"/>
  <c r="AU1016" i="1" s="1"/>
  <c r="CD1016" i="1"/>
  <c r="CE1016" i="1" s="1"/>
  <c r="AO1016" i="1"/>
  <c r="AH1016" i="1"/>
  <c r="AI1016" i="1" s="1"/>
  <c r="AB1016" i="1"/>
  <c r="AC1016" i="1" s="1"/>
  <c r="V1016" i="1"/>
  <c r="W1016" i="1" s="1"/>
  <c r="O1016" i="1"/>
  <c r="Q1016" i="1" s="1"/>
  <c r="BX1016" i="1"/>
  <c r="BY1016" i="1" s="1"/>
  <c r="BR1016" i="1"/>
  <c r="BS1016" i="1" s="1"/>
  <c r="CE1015" i="1"/>
  <c r="CJ1015" i="1"/>
  <c r="BF1015" i="1"/>
  <c r="BG1015" i="1" s="1"/>
  <c r="BL1015" i="1"/>
  <c r="BM1015" i="1" s="1"/>
  <c r="BS1015" i="1"/>
  <c r="BY1015" i="1"/>
  <c r="O1015" i="1"/>
  <c r="Q1015" i="1" s="1"/>
  <c r="V1015" i="1"/>
  <c r="W1015" i="1" s="1"/>
  <c r="AC1015" i="1"/>
  <c r="AZ1015" i="1"/>
  <c r="BA1015" i="1" s="1"/>
  <c r="AI1015" i="1"/>
  <c r="AO1015" i="1"/>
  <c r="AU1015" i="1"/>
  <c r="BA1014" i="1"/>
  <c r="Q1014" i="1"/>
  <c r="BR1014" i="1"/>
  <c r="BS1014" i="1" s="1"/>
  <c r="AU1014" i="1"/>
  <c r="CD1014" i="1"/>
  <c r="CE1014" i="1" s="1"/>
  <c r="BX1014" i="1"/>
  <c r="BY1014" i="1" s="1"/>
  <c r="AO1014" i="1"/>
  <c r="AI1014" i="1"/>
  <c r="AC1014" i="1"/>
  <c r="W1014" i="1"/>
  <c r="BM1014" i="1"/>
  <c r="BF1014" i="1"/>
  <c r="BG1014" i="1" s="1"/>
  <c r="AT1013" i="1"/>
  <c r="AU1013" i="1" s="1"/>
  <c r="AN1013" i="1"/>
  <c r="AO1013" i="1" s="1"/>
  <c r="AH1013" i="1"/>
  <c r="AI1013" i="1" s="1"/>
  <c r="AC1013" i="1"/>
  <c r="V1013" i="1"/>
  <c r="W1013" i="1" s="1"/>
  <c r="O1013" i="1"/>
  <c r="Q1013" i="1" s="1"/>
  <c r="CD1013" i="1"/>
  <c r="CE1013" i="1" s="1"/>
  <c r="BG1013" i="1"/>
  <c r="BL1013" i="1"/>
  <c r="BM1013" i="1" s="1"/>
  <c r="BS1013" i="1"/>
  <c r="BX1013" i="1"/>
  <c r="BY1013" i="1" s="1"/>
  <c r="AZ1013" i="1"/>
  <c r="BA1013" i="1" s="1"/>
  <c r="BG1012" i="1"/>
  <c r="BM1012" i="1"/>
  <c r="BS1012" i="1"/>
  <c r="AB1012" i="1"/>
  <c r="AC1012" i="1" s="1"/>
  <c r="V1012" i="1"/>
  <c r="W1012" i="1" s="1"/>
  <c r="Q1012" i="1"/>
  <c r="AU1012" i="1"/>
  <c r="BA1012" i="1"/>
  <c r="AI1012" i="1"/>
  <c r="AO1012" i="1"/>
  <c r="CD1012" i="1"/>
  <c r="CE1012" i="1" s="1"/>
  <c r="BX1012" i="1"/>
  <c r="BY1012" i="1" s="1"/>
  <c r="BS1011" i="1"/>
  <c r="CD1011" i="1"/>
  <c r="CE1011" i="1" s="1"/>
  <c r="BX1011" i="1"/>
  <c r="BY1011" i="1" s="1"/>
  <c r="AB1011" i="1"/>
  <c r="AC1011" i="1" s="1"/>
  <c r="BM1011" i="1"/>
  <c r="AO1011" i="1"/>
  <c r="AH1011" i="1"/>
  <c r="AI1011" i="1" s="1"/>
  <c r="BF1011" i="1"/>
  <c r="BG1011" i="1" s="1"/>
  <c r="AZ1011" i="1"/>
  <c r="BA1011" i="1" s="1"/>
  <c r="W1011" i="1"/>
  <c r="AU1011" i="1"/>
  <c r="O1011" i="1"/>
  <c r="Q1011" i="1" s="1"/>
  <c r="CF1011" i="1" s="1"/>
  <c r="CN1011" i="1" s="1"/>
  <c r="CQ1011" i="1" s="1"/>
  <c r="Q1010" i="1"/>
  <c r="CD1010" i="1"/>
  <c r="CE1010" i="1" s="1"/>
  <c r="BX1010" i="1"/>
  <c r="BY1010" i="1" s="1"/>
  <c r="BR1010" i="1"/>
  <c r="BS1010" i="1" s="1"/>
  <c r="BM1010" i="1"/>
  <c r="BF1010" i="1"/>
  <c r="BG1010" i="1" s="1"/>
  <c r="AZ1010" i="1"/>
  <c r="BA1010" i="1" s="1"/>
  <c r="AU1010" i="1"/>
  <c r="AN1010" i="1"/>
  <c r="AO1010" i="1" s="1"/>
  <c r="AH1010" i="1"/>
  <c r="AI1010" i="1" s="1"/>
  <c r="AB1010" i="1"/>
  <c r="AC1010" i="1" s="1"/>
  <c r="V1010" i="1"/>
  <c r="W1010" i="1" s="1"/>
  <c r="BA1009" i="1"/>
  <c r="BX1009" i="1"/>
  <c r="BY1009" i="1" s="1"/>
  <c r="BR1009" i="1"/>
  <c r="BS1009" i="1" s="1"/>
  <c r="BF1009" i="1"/>
  <c r="BG1009" i="1" s="1"/>
  <c r="AU1009" i="1"/>
  <c r="AO1009" i="1"/>
  <c r="AI1009" i="1"/>
  <c r="AC1009" i="1"/>
  <c r="W1009" i="1"/>
  <c r="O1009" i="1"/>
  <c r="Q1009" i="1" s="1"/>
  <c r="BL1009" i="1"/>
  <c r="BM1009" i="1" s="1"/>
  <c r="CE1009" i="1"/>
  <c r="BM1008" i="1"/>
  <c r="AI1008" i="1"/>
  <c r="AB1008" i="1"/>
  <c r="AC1008" i="1" s="1"/>
  <c r="V1008" i="1"/>
  <c r="W1008" i="1" s="1"/>
  <c r="O1008" i="1"/>
  <c r="Q1008" i="1" s="1"/>
  <c r="AT1008" i="1"/>
  <c r="AU1008" i="1" s="1"/>
  <c r="AN1008" i="1"/>
  <c r="AO1008" i="1" s="1"/>
  <c r="BX1008" i="1"/>
  <c r="BY1008" i="1" s="1"/>
  <c r="BS1008" i="1"/>
  <c r="CE1008" i="1"/>
  <c r="CJ1008" i="1"/>
  <c r="CN1008" i="1" s="1"/>
  <c r="CQ1008" i="1" s="1"/>
  <c r="BA1008" i="1"/>
  <c r="BG1008" i="1"/>
  <c r="BA1007" i="1"/>
  <c r="BG1007" i="1"/>
  <c r="BL1007" i="1"/>
  <c r="BM1007" i="1" s="1"/>
  <c r="BR1007" i="1"/>
  <c r="BS1007" i="1" s="1"/>
  <c r="AN1007" i="1"/>
  <c r="AO1007" i="1" s="1"/>
  <c r="AT1007" i="1"/>
  <c r="AU1007" i="1" s="1"/>
  <c r="AI1007" i="1"/>
  <c r="O1007" i="1"/>
  <c r="Q1007" i="1" s="1"/>
  <c r="CD1007" i="1"/>
  <c r="CE1007" i="1" s="1"/>
  <c r="BX1007" i="1"/>
  <c r="BY1007" i="1" s="1"/>
  <c r="W1007" i="1"/>
  <c r="AC1007" i="1"/>
  <c r="AC1006" i="1"/>
  <c r="AI1006" i="1"/>
  <c r="AN1006" i="1"/>
  <c r="AO1006" i="1" s="1"/>
  <c r="AT1006" i="1"/>
  <c r="AU1006" i="1" s="1"/>
  <c r="BA1006" i="1"/>
  <c r="BG1006" i="1"/>
  <c r="BR1006" i="1"/>
  <c r="BS1006" i="1" s="1"/>
  <c r="CD1006" i="1"/>
  <c r="CE1006" i="1" s="1"/>
  <c r="BX1006" i="1"/>
  <c r="BY1006" i="1" s="1"/>
  <c r="BM1006" i="1"/>
  <c r="V1006" i="1"/>
  <c r="W1006" i="1" s="1"/>
  <c r="Q1006" i="1"/>
  <c r="CF1006" i="1" s="1"/>
  <c r="CN1006" i="1" s="1"/>
  <c r="CQ1006" i="1" s="1"/>
  <c r="AC1005" i="1"/>
  <c r="AN1005" i="1"/>
  <c r="AO1005" i="1" s="1"/>
  <c r="Q1005" i="1"/>
  <c r="AI1005" i="1"/>
  <c r="BM1005" i="1"/>
  <c r="AU1005" i="1"/>
  <c r="CD1005" i="1"/>
  <c r="CE1005" i="1" s="1"/>
  <c r="BX1005" i="1"/>
  <c r="BY1005" i="1" s="1"/>
  <c r="BR1005" i="1"/>
  <c r="BS1005" i="1" s="1"/>
  <c r="W1005" i="1"/>
  <c r="BF1005" i="1"/>
  <c r="BG1005" i="1" s="1"/>
  <c r="AZ1005" i="1"/>
  <c r="BA1005" i="1" s="1"/>
  <c r="CE1004" i="1"/>
  <c r="CJ1004" i="1"/>
  <c r="V1004" i="1"/>
  <c r="W1004" i="1" s="1"/>
  <c r="AU1004" i="1"/>
  <c r="AO1004" i="1"/>
  <c r="Q1004" i="1"/>
  <c r="BS1004" i="1"/>
  <c r="AI1004" i="1"/>
  <c r="AB1004" i="1"/>
  <c r="AC1004" i="1" s="1"/>
  <c r="BG1004" i="1"/>
  <c r="BA1004" i="1"/>
  <c r="BL1004" i="1"/>
  <c r="BM1004" i="1" s="1"/>
  <c r="BY1004" i="1"/>
  <c r="BY1003" i="1"/>
  <c r="CE1003" i="1"/>
  <c r="CJ1003" i="1"/>
  <c r="BR1003" i="1"/>
  <c r="BS1003" i="1" s="1"/>
  <c r="BF1003" i="1"/>
  <c r="BG1003" i="1" s="1"/>
  <c r="AZ1003" i="1"/>
  <c r="BA1003" i="1" s="1"/>
  <c r="Q1003" i="1"/>
  <c r="AO1003" i="1"/>
  <c r="AH1003" i="1"/>
  <c r="AI1003" i="1" s="1"/>
  <c r="AB1003" i="1"/>
  <c r="AC1003" i="1" s="1"/>
  <c r="V1003" i="1"/>
  <c r="W1003" i="1" s="1"/>
  <c r="AU1003" i="1"/>
  <c r="BL1003" i="1"/>
  <c r="BM1003" i="1" s="1"/>
  <c r="CJ1002" i="1"/>
  <c r="CN1002" i="1" s="1"/>
  <c r="CQ1002" i="1" s="1"/>
  <c r="AT1002" i="1"/>
  <c r="AU1002" i="1" s="1"/>
  <c r="BA1002" i="1"/>
  <c r="BM1002" i="1"/>
  <c r="BS1002" i="1"/>
  <c r="BX1002" i="1"/>
  <c r="BY1002" i="1" s="1"/>
  <c r="CD1002" i="1"/>
  <c r="CE1002" i="1" s="1"/>
  <c r="BF1002" i="1"/>
  <c r="BG1002" i="1" s="1"/>
  <c r="AI1002" i="1"/>
  <c r="AC1002" i="1"/>
  <c r="W1002" i="1"/>
  <c r="O1002" i="1"/>
  <c r="Q1002" i="1" s="1"/>
  <c r="AN1002" i="1"/>
  <c r="AO1002" i="1" s="1"/>
  <c r="Q1001" i="1"/>
  <c r="W1001" i="1"/>
  <c r="AB1001" i="1"/>
  <c r="AC1001" i="1" s="1"/>
  <c r="AO1001" i="1"/>
  <c r="BX1001" i="1"/>
  <c r="BY1001" i="1" s="1"/>
  <c r="AH1001" i="1"/>
  <c r="AI1001" i="1" s="1"/>
  <c r="AT1001" i="1"/>
  <c r="AU1001" i="1" s="1"/>
  <c r="BA1001" i="1"/>
  <c r="BG1001" i="1"/>
  <c r="CE1001" i="1"/>
  <c r="CJ1001" i="1"/>
  <c r="BL1001" i="1"/>
  <c r="BM1001" i="1" s="1"/>
  <c r="BS1001" i="1"/>
  <c r="BM1000" i="1"/>
  <c r="BS1000" i="1"/>
  <c r="BY1000" i="1"/>
  <c r="CD1000" i="1"/>
  <c r="CE1000" i="1" s="1"/>
  <c r="CJ1000" i="1"/>
  <c r="AH1000" i="1"/>
  <c r="AI1000" i="1" s="1"/>
  <c r="O1000" i="1"/>
  <c r="Q1000" i="1" s="1"/>
  <c r="W1000" i="1"/>
  <c r="AB1000" i="1"/>
  <c r="AC1000" i="1" s="1"/>
  <c r="AO1000" i="1"/>
  <c r="AT1000" i="1"/>
  <c r="AU1000" i="1" s="1"/>
  <c r="BA1000" i="1"/>
  <c r="BG1000" i="1"/>
  <c r="Q999" i="1"/>
  <c r="BY999" i="1"/>
  <c r="CE999" i="1"/>
  <c r="AN999" i="1"/>
  <c r="AO999" i="1" s="1"/>
  <c r="AU999" i="1"/>
  <c r="BA999" i="1"/>
  <c r="BG999" i="1"/>
  <c r="BR999" i="1"/>
  <c r="BS999" i="1" s="1"/>
  <c r="BM999" i="1"/>
  <c r="AI999" i="1"/>
  <c r="AB999" i="1"/>
  <c r="AC999" i="1" s="1"/>
  <c r="V999" i="1"/>
  <c r="W999" i="1" s="1"/>
  <c r="AH998" i="1"/>
  <c r="AI998" i="1" s="1"/>
  <c r="AZ998" i="1"/>
  <c r="BA998" i="1" s="1"/>
  <c r="BG998" i="1"/>
  <c r="AB998" i="1"/>
  <c r="AC998" i="1" s="1"/>
  <c r="V998" i="1"/>
  <c r="W998" i="1" s="1"/>
  <c r="O998" i="1"/>
  <c r="Q998" i="1" s="1"/>
  <c r="BL998" i="1"/>
  <c r="BM998" i="1" s="1"/>
  <c r="AT998" i="1"/>
  <c r="AU998" i="1" s="1"/>
  <c r="BS998" i="1"/>
  <c r="BY998" i="1"/>
  <c r="CE998" i="1"/>
  <c r="CJ998" i="1"/>
  <c r="AN998" i="1"/>
  <c r="AO998" i="1" s="1"/>
  <c r="AC997" i="1"/>
  <c r="AI997" i="1"/>
  <c r="AO997" i="1"/>
  <c r="AU997" i="1"/>
  <c r="BA997" i="1"/>
  <c r="BG997" i="1"/>
  <c r="BL997" i="1"/>
  <c r="BM997" i="1" s="1"/>
  <c r="BS997" i="1"/>
  <c r="V997" i="1"/>
  <c r="W997" i="1" s="1"/>
  <c r="Q997" i="1"/>
  <c r="CD997" i="1"/>
  <c r="CE997" i="1" s="1"/>
  <c r="BX997" i="1"/>
  <c r="BY997" i="1" s="1"/>
  <c r="CE996" i="1"/>
  <c r="BX996" i="1"/>
  <c r="BY996" i="1" s="1"/>
  <c r="BR996" i="1"/>
  <c r="BS996" i="1" s="1"/>
  <c r="BG996" i="1"/>
  <c r="BL996" i="1"/>
  <c r="BM996" i="1" s="1"/>
  <c r="BA996" i="1"/>
  <c r="CJ996" i="1"/>
  <c r="Q996" i="1"/>
  <c r="V996" i="1"/>
  <c r="W996" i="1" s="1"/>
  <c r="AC996" i="1"/>
  <c r="AI996" i="1"/>
  <c r="AO996" i="1"/>
  <c r="AU996" i="1"/>
  <c r="Q995" i="1"/>
  <c r="BG995" i="1"/>
  <c r="BS995" i="1"/>
  <c r="BX995" i="1"/>
  <c r="BY995" i="1" s="1"/>
  <c r="CE995" i="1"/>
  <c r="AB995" i="1"/>
  <c r="AC995" i="1" s="1"/>
  <c r="V995" i="1"/>
  <c r="W995" i="1" s="1"/>
  <c r="CJ995" i="1"/>
  <c r="BM995" i="1"/>
  <c r="AZ995" i="1"/>
  <c r="BA995" i="1" s="1"/>
  <c r="AO995" i="1"/>
  <c r="AI995" i="1"/>
  <c r="AT995" i="1"/>
  <c r="AU995" i="1" s="1"/>
  <c r="AH994" i="1"/>
  <c r="AI994" i="1" s="1"/>
  <c r="Q994" i="1"/>
  <c r="W994" i="1"/>
  <c r="AC994" i="1"/>
  <c r="AO994" i="1"/>
  <c r="AU994" i="1"/>
  <c r="BA994" i="1"/>
  <c r="BG994" i="1"/>
  <c r="BL994" i="1"/>
  <c r="BM994" i="1" s="1"/>
  <c r="BS994" i="1"/>
  <c r="BY994" i="1"/>
  <c r="CE994" i="1"/>
  <c r="CJ994" i="1"/>
  <c r="BY993" i="1"/>
  <c r="AN993" i="1"/>
  <c r="AO993" i="1" s="1"/>
  <c r="AH993" i="1"/>
  <c r="AI993" i="1" s="1"/>
  <c r="AB993" i="1"/>
  <c r="AC993" i="1" s="1"/>
  <c r="V993" i="1"/>
  <c r="W993" i="1" s="1"/>
  <c r="O993" i="1"/>
  <c r="Q993" i="1" s="1"/>
  <c r="BM993" i="1"/>
  <c r="BS993" i="1"/>
  <c r="BF993" i="1"/>
  <c r="BG993" i="1" s="1"/>
  <c r="CD993" i="1"/>
  <c r="CE993" i="1" s="1"/>
  <c r="AZ993" i="1"/>
  <c r="BA993" i="1" s="1"/>
  <c r="AT993" i="1"/>
  <c r="AU993" i="1" s="1"/>
  <c r="AT992" i="1"/>
  <c r="AU992" i="1" s="1"/>
  <c r="BA992" i="1"/>
  <c r="BG992" i="1"/>
  <c r="BL992" i="1"/>
  <c r="BM992" i="1" s="1"/>
  <c r="BS992" i="1"/>
  <c r="BY992" i="1"/>
  <c r="CE992" i="1"/>
  <c r="CJ992" i="1"/>
  <c r="AB992" i="1"/>
  <c r="AC992" i="1" s="1"/>
  <c r="Q992" i="1"/>
  <c r="W992" i="1"/>
  <c r="AI992" i="1"/>
  <c r="AO992" i="1"/>
  <c r="AU991" i="1"/>
  <c r="BA991" i="1"/>
  <c r="BG991" i="1"/>
  <c r="BL991" i="1"/>
  <c r="BM991" i="1" s="1"/>
  <c r="BS991" i="1"/>
  <c r="BY991" i="1"/>
  <c r="CE991" i="1"/>
  <c r="CJ991" i="1"/>
  <c r="O991" i="1"/>
  <c r="Q991" i="1" s="1"/>
  <c r="W991" i="1"/>
  <c r="AC991" i="1"/>
  <c r="AI991" i="1"/>
  <c r="AO991" i="1"/>
  <c r="BX990" i="1"/>
  <c r="BY990" i="1" s="1"/>
  <c r="W990" i="1"/>
  <c r="AC990" i="1"/>
  <c r="Q990" i="1"/>
  <c r="AH990" i="1"/>
  <c r="AI990" i="1" s="1"/>
  <c r="AO990" i="1"/>
  <c r="AT990" i="1"/>
  <c r="AU990" i="1" s="1"/>
  <c r="AZ990" i="1"/>
  <c r="BA990" i="1" s="1"/>
  <c r="BG990" i="1"/>
  <c r="BL990" i="1"/>
  <c r="BM990" i="1" s="1"/>
  <c r="BS990" i="1"/>
  <c r="CE990" i="1"/>
  <c r="CJ990" i="1"/>
  <c r="CN990" i="1" s="1"/>
  <c r="CQ990" i="1" s="1"/>
  <c r="AB989" i="1"/>
  <c r="AC989" i="1" s="1"/>
  <c r="O989" i="1"/>
  <c r="Q989" i="1" s="1"/>
  <c r="V989" i="1"/>
  <c r="W989" i="1" s="1"/>
  <c r="AI989" i="1"/>
  <c r="AN989" i="1"/>
  <c r="AO989" i="1" s="1"/>
  <c r="AT989" i="1"/>
  <c r="AU989" i="1" s="1"/>
  <c r="AZ989" i="1"/>
  <c r="BA989" i="1" s="1"/>
  <c r="BG989" i="1"/>
  <c r="CD989" i="1"/>
  <c r="CE989" i="1" s="1"/>
  <c r="BY989" i="1"/>
  <c r="BM989" i="1"/>
  <c r="CJ989" i="1"/>
  <c r="BS989" i="1"/>
  <c r="BY988" i="1"/>
  <c r="AO988" i="1"/>
  <c r="AT988" i="1"/>
  <c r="AU988" i="1" s="1"/>
  <c r="CE988" i="1"/>
  <c r="BR988" i="1"/>
  <c r="BS988" i="1" s="1"/>
  <c r="BF988" i="1"/>
  <c r="BG988" i="1" s="1"/>
  <c r="AZ988" i="1"/>
  <c r="BA988" i="1" s="1"/>
  <c r="BM988" i="1"/>
  <c r="AC988" i="1"/>
  <c r="V988" i="1"/>
  <c r="W988" i="1" s="1"/>
  <c r="Q988" i="1"/>
  <c r="AH988" i="1"/>
  <c r="AI988" i="1" s="1"/>
  <c r="BX987" i="1"/>
  <c r="BY987" i="1" s="1"/>
  <c r="CD987" i="1"/>
  <c r="CE987" i="1" s="1"/>
  <c r="BL987" i="1"/>
  <c r="BM987" i="1" s="1"/>
  <c r="BF987" i="1"/>
  <c r="BG987" i="1" s="1"/>
  <c r="AZ987" i="1"/>
  <c r="BA987" i="1" s="1"/>
  <c r="AU987" i="1"/>
  <c r="AO987" i="1"/>
  <c r="Q987" i="1"/>
  <c r="AI987" i="1"/>
  <c r="W987" i="1"/>
  <c r="AC987" i="1"/>
  <c r="BS987" i="1"/>
  <c r="AZ986" i="1"/>
  <c r="BA986" i="1" s="1"/>
  <c r="AB986" i="1"/>
  <c r="AC986" i="1" s="1"/>
  <c r="AI986" i="1"/>
  <c r="V986" i="1"/>
  <c r="W986" i="1" s="1"/>
  <c r="AO986" i="1"/>
  <c r="AU986" i="1"/>
  <c r="BF986" i="1"/>
  <c r="BG986" i="1" s="1"/>
  <c r="BL986" i="1"/>
  <c r="BM986" i="1" s="1"/>
  <c r="BS986" i="1"/>
  <c r="BY986" i="1"/>
  <c r="CE986" i="1"/>
  <c r="CJ986" i="1"/>
  <c r="O986" i="1"/>
  <c r="Q986" i="1" s="1"/>
  <c r="CF986" i="1" s="1"/>
  <c r="CN986" i="1" s="1"/>
  <c r="CQ986" i="1" s="1"/>
  <c r="O985" i="1"/>
  <c r="Q985" i="1" s="1"/>
  <c r="CD985" i="1"/>
  <c r="CE985" i="1" s="1"/>
  <c r="BX985" i="1"/>
  <c r="BY985" i="1" s="1"/>
  <c r="BR985" i="1"/>
  <c r="BS985" i="1" s="1"/>
  <c r="BM985" i="1"/>
  <c r="BF985" i="1"/>
  <c r="BG985" i="1" s="1"/>
  <c r="AZ985" i="1"/>
  <c r="BA985" i="1" s="1"/>
  <c r="AT985" i="1"/>
  <c r="AU985" i="1" s="1"/>
  <c r="AN985" i="1"/>
  <c r="AO985" i="1" s="1"/>
  <c r="AH985" i="1"/>
  <c r="AI985" i="1" s="1"/>
  <c r="V985" i="1"/>
  <c r="W985" i="1" s="1"/>
  <c r="AB985" i="1"/>
  <c r="AC985" i="1" s="1"/>
  <c r="AT984" i="1"/>
  <c r="AU984" i="1" s="1"/>
  <c r="BA984" i="1"/>
  <c r="BG984" i="1"/>
  <c r="BL984" i="1"/>
  <c r="BM984" i="1" s="1"/>
  <c r="BS984" i="1"/>
  <c r="BY984" i="1"/>
  <c r="CE984" i="1"/>
  <c r="CJ984" i="1"/>
  <c r="AO984" i="1"/>
  <c r="V984" i="1"/>
  <c r="W984" i="1" s="1"/>
  <c r="O984" i="1"/>
  <c r="Q984" i="1" s="1"/>
  <c r="AC984" i="1"/>
  <c r="AI984" i="1"/>
  <c r="BY983" i="1"/>
  <c r="AI983" i="1"/>
  <c r="AO983" i="1"/>
  <c r="AU983" i="1"/>
  <c r="AZ983" i="1"/>
  <c r="BA983" i="1" s="1"/>
  <c r="BG983" i="1"/>
  <c r="BS983" i="1"/>
  <c r="CE983" i="1"/>
  <c r="CJ983" i="1"/>
  <c r="O983" i="1"/>
  <c r="Q983" i="1" s="1"/>
  <c r="W983" i="1"/>
  <c r="AC983" i="1"/>
  <c r="BL983" i="1"/>
  <c r="BM983" i="1" s="1"/>
  <c r="BS982" i="1"/>
  <c r="Q982" i="1"/>
  <c r="BY982" i="1"/>
  <c r="CE982" i="1"/>
  <c r="CJ982" i="1"/>
  <c r="BM982" i="1"/>
  <c r="AH982" i="1"/>
  <c r="AI982" i="1" s="1"/>
  <c r="AU982" i="1"/>
  <c r="W982" i="1"/>
  <c r="AC982" i="1"/>
  <c r="AO982" i="1"/>
  <c r="BA982" i="1"/>
  <c r="BG982" i="1"/>
  <c r="CE981" i="1"/>
  <c r="BX981" i="1"/>
  <c r="BY981" i="1" s="1"/>
  <c r="Q981" i="1"/>
  <c r="BS981" i="1"/>
  <c r="BL981" i="1"/>
  <c r="BM981" i="1" s="1"/>
  <c r="BF981" i="1"/>
  <c r="BG981" i="1" s="1"/>
  <c r="BA981" i="1"/>
  <c r="AU981" i="1"/>
  <c r="AO981" i="1"/>
  <c r="AI981" i="1"/>
  <c r="AC981" i="1"/>
  <c r="W981" i="1"/>
  <c r="AH980" i="1"/>
  <c r="AI980" i="1" s="1"/>
  <c r="AB980" i="1"/>
  <c r="AC980" i="1" s="1"/>
  <c r="V980" i="1"/>
  <c r="W980" i="1" s="1"/>
  <c r="O980" i="1"/>
  <c r="Q980" i="1" s="1"/>
  <c r="BG980" i="1"/>
  <c r="BL980" i="1"/>
  <c r="BM980" i="1" s="1"/>
  <c r="BS980" i="1"/>
  <c r="BY980" i="1"/>
  <c r="CE980" i="1"/>
  <c r="CJ980" i="1"/>
  <c r="CN980" i="1" s="1"/>
  <c r="CQ980" i="1" s="1"/>
  <c r="AN980" i="1"/>
  <c r="AO980" i="1" s="1"/>
  <c r="AU980" i="1"/>
  <c r="BA980" i="1"/>
  <c r="W979" i="1"/>
  <c r="BR979" i="1"/>
  <c r="BS979" i="1" s="1"/>
  <c r="BY979" i="1"/>
  <c r="AC979" i="1"/>
  <c r="AI979" i="1"/>
  <c r="AO979" i="1"/>
  <c r="BM979" i="1"/>
  <c r="BF979" i="1"/>
  <c r="BG979" i="1" s="1"/>
  <c r="AZ979" i="1"/>
  <c r="BA979" i="1" s="1"/>
  <c r="CE979" i="1"/>
  <c r="Q979" i="1"/>
  <c r="CF979" i="1" s="1"/>
  <c r="CN979" i="1" s="1"/>
  <c r="CQ979" i="1" s="1"/>
  <c r="Q978" i="1"/>
  <c r="BX978" i="1"/>
  <c r="BY978" i="1" s="1"/>
  <c r="W978" i="1"/>
  <c r="AT978" i="1"/>
  <c r="AU978" i="1" s="1"/>
  <c r="AC978" i="1"/>
  <c r="BA978" i="1"/>
  <c r="BG978" i="1"/>
  <c r="BL978" i="1"/>
  <c r="BM978" i="1" s="1"/>
  <c r="AH978" i="1"/>
  <c r="AI978" i="1" s="1"/>
  <c r="BR978" i="1"/>
  <c r="BS978" i="1" s="1"/>
  <c r="CE978" i="1"/>
  <c r="CJ978" i="1"/>
  <c r="AO978" i="1"/>
  <c r="BY977" i="1"/>
  <c r="CD977" i="1"/>
  <c r="CE977" i="1" s="1"/>
  <c r="Q977" i="1"/>
  <c r="BG977" i="1"/>
  <c r="BL977" i="1"/>
  <c r="BM977" i="1" s="1"/>
  <c r="BR977" i="1"/>
  <c r="BS977" i="1" s="1"/>
  <c r="V977" i="1"/>
  <c r="W977" i="1" s="1"/>
  <c r="AC977" i="1"/>
  <c r="AO977" i="1"/>
  <c r="AT977" i="1"/>
  <c r="AU977" i="1" s="1"/>
  <c r="BA977" i="1"/>
  <c r="AH977" i="1"/>
  <c r="AI977" i="1" s="1"/>
  <c r="BA976" i="1"/>
  <c r="AH976" i="1"/>
  <c r="AI976" i="1" s="1"/>
  <c r="BG976" i="1"/>
  <c r="BL976" i="1"/>
  <c r="BM976" i="1" s="1"/>
  <c r="O976" i="1"/>
  <c r="Q976" i="1" s="1"/>
  <c r="BX976" i="1"/>
  <c r="BY976" i="1" s="1"/>
  <c r="AU976" i="1"/>
  <c r="V976" i="1"/>
  <c r="W976" i="1" s="1"/>
  <c r="AB976" i="1"/>
  <c r="AC976" i="1" s="1"/>
  <c r="BS976" i="1"/>
  <c r="CE976" i="1"/>
  <c r="CJ976" i="1"/>
  <c r="AO976" i="1"/>
  <c r="CE975" i="1"/>
  <c r="CJ975" i="1"/>
  <c r="CN975" i="1" s="1"/>
  <c r="CQ975" i="1" s="1"/>
  <c r="O975" i="1"/>
  <c r="Q975" i="1" s="1"/>
  <c r="AI975" i="1"/>
  <c r="W975" i="1"/>
  <c r="AB975" i="1"/>
  <c r="AC975" i="1" s="1"/>
  <c r="AN975" i="1"/>
  <c r="AO975" i="1" s="1"/>
  <c r="AU975" i="1"/>
  <c r="BA975" i="1"/>
  <c r="BG975" i="1"/>
  <c r="BL975" i="1"/>
  <c r="BM975" i="1" s="1"/>
  <c r="BS975" i="1"/>
  <c r="BX975" i="1"/>
  <c r="BY975" i="1" s="1"/>
  <c r="BS974" i="1"/>
  <c r="BM974" i="1"/>
  <c r="AI974" i="1"/>
  <c r="AB974" i="1"/>
  <c r="AC974" i="1" s="1"/>
  <c r="V974" i="1"/>
  <c r="W974" i="1" s="1"/>
  <c r="O974" i="1"/>
  <c r="Q974" i="1" s="1"/>
  <c r="BF974" i="1"/>
  <c r="BG974" i="1" s="1"/>
  <c r="AZ974" i="1"/>
  <c r="BA974" i="1" s="1"/>
  <c r="AT974" i="1"/>
  <c r="AU974" i="1" s="1"/>
  <c r="AN974" i="1"/>
  <c r="AO974" i="1" s="1"/>
  <c r="CD974" i="1"/>
  <c r="CE974" i="1" s="1"/>
  <c r="BX974" i="1"/>
  <c r="BY974" i="1" s="1"/>
  <c r="CE973" i="1"/>
  <c r="BX973" i="1"/>
  <c r="BY973" i="1" s="1"/>
  <c r="BR973" i="1"/>
  <c r="BS973" i="1" s="1"/>
  <c r="BF973" i="1"/>
  <c r="BG973" i="1" s="1"/>
  <c r="AZ973" i="1"/>
  <c r="BA973" i="1" s="1"/>
  <c r="AN973" i="1"/>
  <c r="AO973" i="1" s="1"/>
  <c r="AI973" i="1"/>
  <c r="AC973" i="1"/>
  <c r="V973" i="1"/>
  <c r="W973" i="1" s="1"/>
  <c r="BL973" i="1"/>
  <c r="BM973" i="1" s="1"/>
  <c r="AT973" i="1"/>
  <c r="AU973" i="1" s="1"/>
  <c r="Q973" i="1"/>
  <c r="CF973" i="1" s="1"/>
  <c r="CN973" i="1" s="1"/>
  <c r="CQ973" i="1" s="1"/>
  <c r="BX972" i="1"/>
  <c r="BY972" i="1" s="1"/>
  <c r="BS972" i="1"/>
  <c r="BM972" i="1"/>
  <c r="BF972" i="1"/>
  <c r="BG972" i="1" s="1"/>
  <c r="BA972" i="1"/>
  <c r="AU972" i="1"/>
  <c r="AN972" i="1"/>
  <c r="AO972" i="1" s="1"/>
  <c r="AH972" i="1"/>
  <c r="AI972" i="1" s="1"/>
  <c r="AB972" i="1"/>
  <c r="AC972" i="1" s="1"/>
  <c r="V972" i="1"/>
  <c r="W972" i="1" s="1"/>
  <c r="Q972" i="1"/>
  <c r="CD972" i="1"/>
  <c r="CE972" i="1" s="1"/>
  <c r="CD971" i="1"/>
  <c r="CE971" i="1" s="1"/>
  <c r="BX971" i="1"/>
  <c r="BY971" i="1" s="1"/>
  <c r="BR971" i="1"/>
  <c r="BS971" i="1" s="1"/>
  <c r="BM971" i="1"/>
  <c r="BF971" i="1"/>
  <c r="BG971" i="1" s="1"/>
  <c r="AZ971" i="1"/>
  <c r="BA971" i="1" s="1"/>
  <c r="AN971" i="1"/>
  <c r="AO971" i="1" s="1"/>
  <c r="Q971" i="1"/>
  <c r="AU971" i="1"/>
  <c r="W971" i="1"/>
  <c r="AC971" i="1"/>
  <c r="AI971" i="1"/>
  <c r="AC970" i="1"/>
  <c r="Q970" i="1"/>
  <c r="CD970" i="1"/>
  <c r="CE970" i="1" s="1"/>
  <c r="AI970" i="1"/>
  <c r="BX970" i="1"/>
  <c r="BY970" i="1" s="1"/>
  <c r="BR970" i="1"/>
  <c r="BS970" i="1" s="1"/>
  <c r="AO970" i="1"/>
  <c r="AU970" i="1"/>
  <c r="BA970" i="1"/>
  <c r="BG970" i="1"/>
  <c r="BL970" i="1"/>
  <c r="BM970" i="1" s="1"/>
  <c r="W970" i="1"/>
  <c r="CJ969" i="1"/>
  <c r="O969" i="1"/>
  <c r="Q969" i="1" s="1"/>
  <c r="W969" i="1"/>
  <c r="AC969" i="1"/>
  <c r="AO969" i="1"/>
  <c r="AT969" i="1"/>
  <c r="AU969" i="1" s="1"/>
  <c r="AZ969" i="1"/>
  <c r="BA969" i="1" s="1"/>
  <c r="BF969" i="1"/>
  <c r="BG969" i="1" s="1"/>
  <c r="BM969" i="1"/>
  <c r="BY969" i="1"/>
  <c r="CE969" i="1"/>
  <c r="AI969" i="1"/>
  <c r="BS969" i="1"/>
  <c r="O968" i="1"/>
  <c r="Q968" i="1" s="1"/>
  <c r="BR968" i="1"/>
  <c r="BS968" i="1" s="1"/>
  <c r="BM968" i="1"/>
  <c r="CE968" i="1"/>
  <c r="BG968" i="1"/>
  <c r="AZ968" i="1"/>
  <c r="BA968" i="1" s="1"/>
  <c r="AT968" i="1"/>
  <c r="AU968" i="1" s="1"/>
  <c r="AO968" i="1"/>
  <c r="AI968" i="1"/>
  <c r="AC968" i="1"/>
  <c r="W968" i="1"/>
  <c r="CJ968" i="1"/>
  <c r="BX968" i="1"/>
  <c r="BY968" i="1" s="1"/>
  <c r="BY967" i="1"/>
  <c r="BS967" i="1"/>
  <c r="BF967" i="1"/>
  <c r="BG967" i="1" s="1"/>
  <c r="BL967" i="1"/>
  <c r="BM967" i="1" s="1"/>
  <c r="O967" i="1"/>
  <c r="Q967" i="1" s="1"/>
  <c r="W967" i="1"/>
  <c r="AC967" i="1"/>
  <c r="AI967" i="1"/>
  <c r="AO967" i="1"/>
  <c r="AT967" i="1"/>
  <c r="AU967" i="1" s="1"/>
  <c r="BA967" i="1"/>
  <c r="CD967" i="1"/>
  <c r="CE967" i="1" s="1"/>
  <c r="AC966" i="1"/>
  <c r="AT966" i="1"/>
  <c r="AU966" i="1" s="1"/>
  <c r="AO966" i="1"/>
  <c r="Q966" i="1"/>
  <c r="W966" i="1"/>
  <c r="BA966" i="1"/>
  <c r="BX966" i="1"/>
  <c r="BY966" i="1" s="1"/>
  <c r="CE966" i="1"/>
  <c r="CJ966" i="1"/>
  <c r="BR966" i="1"/>
  <c r="BS966" i="1" s="1"/>
  <c r="BM966" i="1"/>
  <c r="BF966" i="1"/>
  <c r="BG966" i="1" s="1"/>
  <c r="CD965" i="1"/>
  <c r="CE965" i="1" s="1"/>
  <c r="BX965" i="1"/>
  <c r="BY965" i="1" s="1"/>
  <c r="AN965" i="1"/>
  <c r="AO965" i="1" s="1"/>
  <c r="AH965" i="1"/>
  <c r="AI965" i="1" s="1"/>
  <c r="AB965" i="1"/>
  <c r="AC965" i="1" s="1"/>
  <c r="V965" i="1"/>
  <c r="W965" i="1" s="1"/>
  <c r="BS965" i="1"/>
  <c r="O965" i="1"/>
  <c r="Q965" i="1" s="1"/>
  <c r="BF965" i="1"/>
  <c r="BG965" i="1" s="1"/>
  <c r="AZ965" i="1"/>
  <c r="BA965" i="1" s="1"/>
  <c r="AT965" i="1"/>
  <c r="AU965" i="1" s="1"/>
  <c r="BL965" i="1"/>
  <c r="BM965" i="1" s="1"/>
  <c r="CD964" i="1"/>
  <c r="CE964" i="1" s="1"/>
  <c r="BX964" i="1"/>
  <c r="BY964" i="1" s="1"/>
  <c r="BR964" i="1"/>
  <c r="BS964" i="1" s="1"/>
  <c r="BL964" i="1"/>
  <c r="BM964" i="1" s="1"/>
  <c r="BF964" i="1"/>
  <c r="BG964" i="1" s="1"/>
  <c r="AZ964" i="1"/>
  <c r="BA964" i="1" s="1"/>
  <c r="AU964" i="1"/>
  <c r="AH964" i="1"/>
  <c r="AI964" i="1" s="1"/>
  <c r="AC964" i="1"/>
  <c r="W964" i="1"/>
  <c r="O964" i="1"/>
  <c r="Q964" i="1" s="1"/>
  <c r="AO964" i="1"/>
  <c r="BS963" i="1"/>
  <c r="CE963" i="1"/>
  <c r="Q963" i="1"/>
  <c r="V963" i="1"/>
  <c r="W963" i="1" s="1"/>
  <c r="BA963" i="1"/>
  <c r="BF963" i="1"/>
  <c r="BG963" i="1" s="1"/>
  <c r="BL963" i="1"/>
  <c r="BM963" i="1" s="1"/>
  <c r="BX963" i="1"/>
  <c r="BY963" i="1" s="1"/>
  <c r="AU963" i="1"/>
  <c r="AO963" i="1"/>
  <c r="AI963" i="1"/>
  <c r="AC963" i="1"/>
  <c r="CJ963" i="1"/>
  <c r="BX962" i="1"/>
  <c r="BY962" i="1" s="1"/>
  <c r="CD962" i="1"/>
  <c r="CE962" i="1" s="1"/>
  <c r="BS962" i="1"/>
  <c r="BM962" i="1"/>
  <c r="BF962" i="1"/>
  <c r="BG962" i="1" s="1"/>
  <c r="AZ962" i="1"/>
  <c r="BA962" i="1" s="1"/>
  <c r="AT962" i="1"/>
  <c r="AU962" i="1" s="1"/>
  <c r="AO962" i="1"/>
  <c r="AI962" i="1"/>
  <c r="W962" i="1"/>
  <c r="O962" i="1"/>
  <c r="Q962" i="1" s="1"/>
  <c r="AC962" i="1"/>
  <c r="AI961" i="1"/>
  <c r="AC961" i="1"/>
  <c r="W961" i="1"/>
  <c r="O961" i="1"/>
  <c r="Q961" i="1" s="1"/>
  <c r="BS961" i="1"/>
  <c r="BG961" i="1"/>
  <c r="BL961" i="1"/>
  <c r="BM961" i="1" s="1"/>
  <c r="BA961" i="1"/>
  <c r="AU961" i="1"/>
  <c r="BX961" i="1"/>
  <c r="BY961" i="1" s="1"/>
  <c r="CE961" i="1"/>
  <c r="AN961" i="1"/>
  <c r="AO961" i="1" s="1"/>
  <c r="CJ961" i="1"/>
  <c r="W960" i="1"/>
  <c r="AC960" i="1"/>
  <c r="AH960" i="1"/>
  <c r="AI960" i="1" s="1"/>
  <c r="AN960" i="1"/>
  <c r="AO960" i="1" s="1"/>
  <c r="AT960" i="1"/>
  <c r="AU960" i="1" s="1"/>
  <c r="BA960" i="1"/>
  <c r="BF960" i="1"/>
  <c r="BG960" i="1" s="1"/>
  <c r="BM960" i="1"/>
  <c r="BR960" i="1"/>
  <c r="BS960" i="1" s="1"/>
  <c r="BY960" i="1"/>
  <c r="CD960" i="1"/>
  <c r="CE960" i="1" s="1"/>
  <c r="O960" i="1"/>
  <c r="Q960" i="1" s="1"/>
  <c r="CF960" i="1" s="1"/>
  <c r="O959" i="1"/>
  <c r="Q959" i="1" s="1"/>
  <c r="AI959" i="1"/>
  <c r="BS959" i="1"/>
  <c r="BY959" i="1"/>
  <c r="CE959" i="1"/>
  <c r="CJ959" i="1"/>
  <c r="BL959" i="1"/>
  <c r="BM959" i="1" s="1"/>
  <c r="AO959" i="1"/>
  <c r="BG959" i="1"/>
  <c r="W959" i="1"/>
  <c r="AC959" i="1"/>
  <c r="AT959" i="1"/>
  <c r="AU959" i="1" s="1"/>
  <c r="AZ959" i="1"/>
  <c r="BA959" i="1" s="1"/>
  <c r="AT958" i="1"/>
  <c r="AU958" i="1" s="1"/>
  <c r="BA958" i="1"/>
  <c r="BY958" i="1"/>
  <c r="BG958" i="1"/>
  <c r="BL958" i="1"/>
  <c r="BM958" i="1" s="1"/>
  <c r="BS958" i="1"/>
  <c r="CE958" i="1"/>
  <c r="V958" i="1"/>
  <c r="W958" i="1" s="1"/>
  <c r="CJ958" i="1"/>
  <c r="AH958" i="1"/>
  <c r="AI958" i="1" s="1"/>
  <c r="Q958" i="1"/>
  <c r="AC958" i="1"/>
  <c r="AO958" i="1"/>
  <c r="AT957" i="1"/>
  <c r="AU957" i="1" s="1"/>
  <c r="BA957" i="1"/>
  <c r="BG957" i="1"/>
  <c r="BL957" i="1"/>
  <c r="BM957" i="1" s="1"/>
  <c r="AN957" i="1"/>
  <c r="AO957" i="1" s="1"/>
  <c r="AH957" i="1"/>
  <c r="AI957" i="1" s="1"/>
  <c r="AB957" i="1"/>
  <c r="AC957" i="1" s="1"/>
  <c r="V957" i="1"/>
  <c r="W957" i="1" s="1"/>
  <c r="O957" i="1"/>
  <c r="Q957" i="1" s="1"/>
  <c r="BS957" i="1"/>
  <c r="BY957" i="1"/>
  <c r="CE957" i="1"/>
  <c r="CJ957" i="1"/>
  <c r="Q956" i="1"/>
  <c r="V956" i="1"/>
  <c r="W956" i="1" s="1"/>
  <c r="AC956" i="1"/>
  <c r="AH956" i="1"/>
  <c r="AI956" i="1" s="1"/>
  <c r="AN956" i="1"/>
  <c r="AO956" i="1" s="1"/>
  <c r="AU956" i="1"/>
  <c r="BA956" i="1"/>
  <c r="BG956" i="1"/>
  <c r="BS956" i="1"/>
  <c r="BY956" i="1"/>
  <c r="CE956" i="1"/>
  <c r="CJ956" i="1"/>
  <c r="BM956" i="1"/>
  <c r="O955" i="1"/>
  <c r="Q955" i="1" s="1"/>
  <c r="W955" i="1"/>
  <c r="BS955" i="1"/>
  <c r="AC955" i="1"/>
  <c r="BX955" i="1"/>
  <c r="BY955" i="1" s="1"/>
  <c r="AH955" i="1"/>
  <c r="AI955" i="1" s="1"/>
  <c r="AO955" i="1"/>
  <c r="CD955" i="1"/>
  <c r="CE955" i="1" s="1"/>
  <c r="AU955" i="1"/>
  <c r="BA955" i="1"/>
  <c r="BG955" i="1"/>
  <c r="BL955" i="1"/>
  <c r="BM955" i="1" s="1"/>
  <c r="BR954" i="1"/>
  <c r="BS954" i="1" s="1"/>
  <c r="BF954" i="1"/>
  <c r="BG954" i="1" s="1"/>
  <c r="AZ954" i="1"/>
  <c r="BA954" i="1" s="1"/>
  <c r="AT954" i="1"/>
  <c r="AU954" i="1" s="1"/>
  <c r="AN954" i="1"/>
  <c r="AO954" i="1" s="1"/>
  <c r="AI954" i="1"/>
  <c r="CD954" i="1"/>
  <c r="CE954" i="1" s="1"/>
  <c r="CJ954" i="1"/>
  <c r="AC954" i="1"/>
  <c r="W954" i="1"/>
  <c r="Q954" i="1"/>
  <c r="BL954" i="1"/>
  <c r="BM954" i="1" s="1"/>
  <c r="BX954" i="1"/>
  <c r="BY954" i="1" s="1"/>
  <c r="BR953" i="1"/>
  <c r="BS953" i="1" s="1"/>
  <c r="BM953" i="1"/>
  <c r="BF953" i="1"/>
  <c r="BG953" i="1" s="1"/>
  <c r="AZ953" i="1"/>
  <c r="BA953" i="1" s="1"/>
  <c r="AT953" i="1"/>
  <c r="AU953" i="1" s="1"/>
  <c r="CD953" i="1"/>
  <c r="CE953" i="1" s="1"/>
  <c r="CJ953" i="1"/>
  <c r="Q953" i="1"/>
  <c r="AN953" i="1"/>
  <c r="AO953" i="1" s="1"/>
  <c r="BY953" i="1"/>
  <c r="AH953" i="1"/>
  <c r="AI953" i="1" s="1"/>
  <c r="AB953" i="1"/>
  <c r="AC953" i="1" s="1"/>
  <c r="V953" i="1"/>
  <c r="W953" i="1" s="1"/>
  <c r="CE952" i="1"/>
  <c r="CJ952" i="1"/>
  <c r="O952" i="1"/>
  <c r="Q952" i="1" s="1"/>
  <c r="W952" i="1"/>
  <c r="AC952" i="1"/>
  <c r="AN952" i="1"/>
  <c r="AO952" i="1" s="1"/>
  <c r="AU952" i="1"/>
  <c r="BR952" i="1"/>
  <c r="BS952" i="1" s="1"/>
  <c r="BY952" i="1"/>
  <c r="AI952" i="1"/>
  <c r="BA952" i="1"/>
  <c r="BG952" i="1"/>
  <c r="BL952" i="1"/>
  <c r="BM952" i="1" s="1"/>
  <c r="AZ951" i="1"/>
  <c r="BA951" i="1" s="1"/>
  <c r="Q951" i="1"/>
  <c r="W951" i="1"/>
  <c r="AC951" i="1"/>
  <c r="AH951" i="1"/>
  <c r="AI951" i="1" s="1"/>
  <c r="CD951" i="1"/>
  <c r="CE951" i="1" s="1"/>
  <c r="BX951" i="1"/>
  <c r="BY951" i="1" s="1"/>
  <c r="AN951" i="1"/>
  <c r="AO951" i="1" s="1"/>
  <c r="AU951" i="1"/>
  <c r="BG951" i="1"/>
  <c r="BR951" i="1"/>
  <c r="BS951" i="1" s="1"/>
  <c r="BM951" i="1"/>
  <c r="AI950" i="1"/>
  <c r="AC950" i="1"/>
  <c r="V950" i="1"/>
  <c r="W950" i="1" s="1"/>
  <c r="Q950" i="1"/>
  <c r="AN950" i="1"/>
  <c r="AO950" i="1" s="1"/>
  <c r="BS950" i="1"/>
  <c r="BY950" i="1"/>
  <c r="CE950" i="1"/>
  <c r="CJ950" i="1"/>
  <c r="BG950" i="1"/>
  <c r="BL950" i="1"/>
  <c r="BM950" i="1" s="1"/>
  <c r="BA950" i="1"/>
  <c r="AT950" i="1"/>
  <c r="AU950" i="1" s="1"/>
  <c r="BM949" i="1"/>
  <c r="BS949" i="1"/>
  <c r="BY949" i="1"/>
  <c r="CE949" i="1"/>
  <c r="CJ949" i="1"/>
  <c r="W949" i="1"/>
  <c r="AC949" i="1"/>
  <c r="BF949" i="1"/>
  <c r="BG949" i="1" s="1"/>
  <c r="AI949" i="1"/>
  <c r="AO949" i="1"/>
  <c r="AU949" i="1"/>
  <c r="BA949" i="1"/>
  <c r="Q949" i="1"/>
  <c r="CF949" i="1" s="1"/>
  <c r="CN949" i="1" s="1"/>
  <c r="CQ949" i="1" s="1"/>
  <c r="BL948" i="1"/>
  <c r="BM948" i="1" s="1"/>
  <c r="BF948" i="1"/>
  <c r="BG948" i="1" s="1"/>
  <c r="AZ948" i="1"/>
  <c r="BA948" i="1" s="1"/>
  <c r="AB948" i="1"/>
  <c r="AC948" i="1" s="1"/>
  <c r="W948" i="1"/>
  <c r="O948" i="1"/>
  <c r="Q948" i="1" s="1"/>
  <c r="AI948" i="1"/>
  <c r="AO948" i="1"/>
  <c r="AT948" i="1"/>
  <c r="AU948" i="1" s="1"/>
  <c r="CD948" i="1"/>
  <c r="CE948" i="1" s="1"/>
  <c r="BX948" i="1"/>
  <c r="BY948" i="1" s="1"/>
  <c r="BR948" i="1"/>
  <c r="BS948" i="1" s="1"/>
  <c r="AU947" i="1"/>
  <c r="BS947" i="1"/>
  <c r="BF947" i="1"/>
  <c r="BG947" i="1" s="1"/>
  <c r="Q947" i="1"/>
  <c r="AZ947" i="1"/>
  <c r="BA947" i="1" s="1"/>
  <c r="BM947" i="1"/>
  <c r="AN947" i="1"/>
  <c r="AO947" i="1" s="1"/>
  <c r="AI947" i="1"/>
  <c r="BY947" i="1"/>
  <c r="CE947" i="1"/>
  <c r="CJ947" i="1"/>
  <c r="AB947" i="1"/>
  <c r="AC947" i="1" s="1"/>
  <c r="W947" i="1"/>
  <c r="AU946" i="1"/>
  <c r="AN946" i="1"/>
  <c r="AO946" i="1" s="1"/>
  <c r="BM946" i="1"/>
  <c r="AC946" i="1"/>
  <c r="Q946" i="1"/>
  <c r="W946" i="1"/>
  <c r="BG946" i="1"/>
  <c r="AI946" i="1"/>
  <c r="BA946" i="1"/>
  <c r="CD946" i="1"/>
  <c r="CE946" i="1" s="1"/>
  <c r="BX946" i="1"/>
  <c r="BY946" i="1" s="1"/>
  <c r="BS946" i="1"/>
  <c r="CD945" i="1"/>
  <c r="CE945" i="1" s="1"/>
  <c r="BY945" i="1"/>
  <c r="BR945" i="1"/>
  <c r="BS945" i="1" s="1"/>
  <c r="CJ945" i="1"/>
  <c r="CN945" i="1" s="1"/>
  <c r="CQ945" i="1" s="1"/>
  <c r="AU945" i="1"/>
  <c r="BA945" i="1"/>
  <c r="AN945" i="1"/>
  <c r="AO945" i="1" s="1"/>
  <c r="W945" i="1"/>
  <c r="AI945" i="1"/>
  <c r="O945" i="1"/>
  <c r="Q945" i="1" s="1"/>
  <c r="BM945" i="1"/>
  <c r="AC945" i="1"/>
  <c r="BF945" i="1"/>
  <c r="BG945" i="1" s="1"/>
  <c r="AH944" i="1"/>
  <c r="AI944" i="1" s="1"/>
  <c r="AN944" i="1"/>
  <c r="AO944" i="1" s="1"/>
  <c r="AT944" i="1"/>
  <c r="AU944" i="1" s="1"/>
  <c r="AZ944" i="1"/>
  <c r="BA944" i="1" s="1"/>
  <c r="BF944" i="1"/>
  <c r="BG944" i="1" s="1"/>
  <c r="BS944" i="1"/>
  <c r="BY944" i="1"/>
  <c r="V944" i="1"/>
  <c r="W944" i="1" s="1"/>
  <c r="CE944" i="1"/>
  <c r="CJ944" i="1"/>
  <c r="AC944" i="1"/>
  <c r="BL944" i="1"/>
  <c r="BM944" i="1" s="1"/>
  <c r="O944" i="1"/>
  <c r="Q944" i="1" s="1"/>
  <c r="CF944" i="1" s="1"/>
  <c r="CN944" i="1" s="1"/>
  <c r="CQ944" i="1" s="1"/>
  <c r="AO943" i="1"/>
  <c r="BA943" i="1"/>
  <c r="BG943" i="1"/>
  <c r="O943" i="1"/>
  <c r="Q943" i="1" s="1"/>
  <c r="BL943" i="1"/>
  <c r="BM943" i="1" s="1"/>
  <c r="BS943" i="1"/>
  <c r="BX943" i="1"/>
  <c r="BY943" i="1" s="1"/>
  <c r="CE943" i="1"/>
  <c r="CJ943" i="1"/>
  <c r="AT943" i="1"/>
  <c r="AU943" i="1" s="1"/>
  <c r="AI943" i="1"/>
  <c r="W943" i="1"/>
  <c r="AC943" i="1"/>
  <c r="BR942" i="1"/>
  <c r="BS942" i="1" s="1"/>
  <c r="BF942" i="1"/>
  <c r="BG942" i="1" s="1"/>
  <c r="BA942" i="1"/>
  <c r="AT942" i="1"/>
  <c r="AU942" i="1" s="1"/>
  <c r="AO942" i="1"/>
  <c r="AH942" i="1"/>
  <c r="AI942" i="1" s="1"/>
  <c r="AC942" i="1"/>
  <c r="CD942" i="1"/>
  <c r="CE942" i="1" s="1"/>
  <c r="BX942" i="1"/>
  <c r="BY942" i="1" s="1"/>
  <c r="W942" i="1"/>
  <c r="Q942" i="1"/>
  <c r="BM942" i="1"/>
  <c r="BY941" i="1"/>
  <c r="BR941" i="1"/>
  <c r="BS941" i="1" s="1"/>
  <c r="BM941" i="1"/>
  <c r="AZ941" i="1"/>
  <c r="BA941" i="1" s="1"/>
  <c r="AT941" i="1"/>
  <c r="AU941" i="1" s="1"/>
  <c r="AO941" i="1"/>
  <c r="AI941" i="1"/>
  <c r="AC941" i="1"/>
  <c r="W941" i="1"/>
  <c r="Q941" i="1"/>
  <c r="BG941" i="1"/>
  <c r="CE941" i="1"/>
  <c r="AT940" i="1"/>
  <c r="AU940" i="1" s="1"/>
  <c r="AZ940" i="1"/>
  <c r="BA940" i="1" s="1"/>
  <c r="CD940" i="1"/>
  <c r="CE940" i="1" s="1"/>
  <c r="BX940" i="1"/>
  <c r="BY940" i="1" s="1"/>
  <c r="BR940" i="1"/>
  <c r="BS940" i="1" s="1"/>
  <c r="BF940" i="1"/>
  <c r="BG940" i="1" s="1"/>
  <c r="AH940" i="1"/>
  <c r="AI940" i="1" s="1"/>
  <c r="AB940" i="1"/>
  <c r="AC940" i="1" s="1"/>
  <c r="V940" i="1"/>
  <c r="W940" i="1" s="1"/>
  <c r="Q940" i="1"/>
  <c r="BM940" i="1"/>
  <c r="AN940" i="1"/>
  <c r="AO940" i="1" s="1"/>
  <c r="CJ939" i="1"/>
  <c r="CD939" i="1"/>
  <c r="CE939" i="1" s="1"/>
  <c r="BX939" i="1"/>
  <c r="BY939" i="1" s="1"/>
  <c r="BR939" i="1"/>
  <c r="BS939" i="1" s="1"/>
  <c r="BF939" i="1"/>
  <c r="BG939" i="1" s="1"/>
  <c r="AZ939" i="1"/>
  <c r="BA939" i="1" s="1"/>
  <c r="AT939" i="1"/>
  <c r="AU939" i="1" s="1"/>
  <c r="AN939" i="1"/>
  <c r="AO939" i="1" s="1"/>
  <c r="BL939" i="1"/>
  <c r="BM939" i="1" s="1"/>
  <c r="AB939" i="1"/>
  <c r="AC939" i="1" s="1"/>
  <c r="W939" i="1"/>
  <c r="O939" i="1"/>
  <c r="Q939" i="1" s="1"/>
  <c r="AH939" i="1"/>
  <c r="AI939" i="1" s="1"/>
  <c r="AC938" i="1"/>
  <c r="W938" i="1"/>
  <c r="O938" i="1"/>
  <c r="Q938" i="1" s="1"/>
  <c r="BG938" i="1"/>
  <c r="BA938" i="1"/>
  <c r="AT938" i="1"/>
  <c r="AU938" i="1" s="1"/>
  <c r="AN938" i="1"/>
  <c r="AO938" i="1" s="1"/>
  <c r="AI938" i="1"/>
  <c r="CD938" i="1"/>
  <c r="CE938" i="1" s="1"/>
  <c r="BX938" i="1"/>
  <c r="BY938" i="1" s="1"/>
  <c r="BR938" i="1"/>
  <c r="BS938" i="1" s="1"/>
  <c r="BM938" i="1"/>
  <c r="AT937" i="1"/>
  <c r="AU937" i="1" s="1"/>
  <c r="AC937" i="1"/>
  <c r="AI937" i="1"/>
  <c r="AN937" i="1"/>
  <c r="AO937" i="1" s="1"/>
  <c r="BY937" i="1"/>
  <c r="Q937" i="1"/>
  <c r="W937" i="1"/>
  <c r="CE937" i="1"/>
  <c r="BS937" i="1"/>
  <c r="CJ937" i="1"/>
  <c r="CN937" i="1" s="1"/>
  <c r="CQ937" i="1" s="1"/>
  <c r="BM937" i="1"/>
  <c r="BF937" i="1"/>
  <c r="BG937" i="1" s="1"/>
  <c r="AZ937" i="1"/>
  <c r="BA937" i="1" s="1"/>
  <c r="W936" i="1"/>
  <c r="AC936" i="1"/>
  <c r="BX936" i="1"/>
  <c r="BY936" i="1" s="1"/>
  <c r="BR936" i="1"/>
  <c r="BS936" i="1" s="1"/>
  <c r="CD936" i="1"/>
  <c r="CE936" i="1" s="1"/>
  <c r="BG936" i="1"/>
  <c r="AZ936" i="1"/>
  <c r="BA936" i="1" s="1"/>
  <c r="AT936" i="1"/>
  <c r="AU936" i="1" s="1"/>
  <c r="AN936" i="1"/>
  <c r="AO936" i="1" s="1"/>
  <c r="AH936" i="1"/>
  <c r="AI936" i="1" s="1"/>
  <c r="BM936" i="1"/>
  <c r="Q936" i="1"/>
  <c r="CF936" i="1" s="1"/>
  <c r="V935" i="1"/>
  <c r="W935" i="1" s="1"/>
  <c r="AB935" i="1"/>
  <c r="AC935" i="1" s="1"/>
  <c r="Q935" i="1"/>
  <c r="AI935" i="1"/>
  <c r="BY935" i="1"/>
  <c r="CE935" i="1"/>
  <c r="AN935" i="1"/>
  <c r="AO935" i="1" s="1"/>
  <c r="AT935" i="1"/>
  <c r="AU935" i="1" s="1"/>
  <c r="BS935" i="1"/>
  <c r="BL935" i="1"/>
  <c r="BM935" i="1" s="1"/>
  <c r="BG935" i="1"/>
  <c r="AZ935" i="1"/>
  <c r="BA935" i="1" s="1"/>
  <c r="AT934" i="1"/>
  <c r="AU934" i="1" s="1"/>
  <c r="CD934" i="1"/>
  <c r="CE934" i="1" s="1"/>
  <c r="BX934" i="1"/>
  <c r="BY934" i="1" s="1"/>
  <c r="BM934" i="1"/>
  <c r="BG934" i="1"/>
  <c r="AZ934" i="1"/>
  <c r="BA934" i="1" s="1"/>
  <c r="AI934" i="1"/>
  <c r="AC934" i="1"/>
  <c r="Q934" i="1"/>
  <c r="BS934" i="1"/>
  <c r="V934" i="1"/>
  <c r="W934" i="1" s="1"/>
  <c r="AO934" i="1"/>
  <c r="CD933" i="1"/>
  <c r="CE933" i="1" s="1"/>
  <c r="AB933" i="1"/>
  <c r="AC933" i="1" s="1"/>
  <c r="BF933" i="1"/>
  <c r="BG933" i="1" s="1"/>
  <c r="AZ933" i="1"/>
  <c r="BA933" i="1" s="1"/>
  <c r="BX933" i="1"/>
  <c r="BY933" i="1" s="1"/>
  <c r="BM933" i="1"/>
  <c r="AU933" i="1"/>
  <c r="AO933" i="1"/>
  <c r="AI933" i="1"/>
  <c r="V933" i="1"/>
  <c r="W933" i="1" s="1"/>
  <c r="O933" i="1"/>
  <c r="Q933" i="1" s="1"/>
  <c r="BR933" i="1"/>
  <c r="BS933" i="1" s="1"/>
  <c r="AI932" i="1"/>
  <c r="AZ932" i="1"/>
  <c r="BA932" i="1" s="1"/>
  <c r="CD932" i="1"/>
  <c r="CE932" i="1" s="1"/>
  <c r="BX932" i="1"/>
  <c r="BY932" i="1" s="1"/>
  <c r="BM932" i="1"/>
  <c r="AB932" i="1"/>
  <c r="AC932" i="1" s="1"/>
  <c r="BR932" i="1"/>
  <c r="BS932" i="1" s="1"/>
  <c r="AT932" i="1"/>
  <c r="AU932" i="1" s="1"/>
  <c r="AN932" i="1"/>
  <c r="AO932" i="1" s="1"/>
  <c r="W932" i="1"/>
  <c r="O932" i="1"/>
  <c r="Q932" i="1" s="1"/>
  <c r="BF932" i="1"/>
  <c r="BG932" i="1" s="1"/>
  <c r="BR931" i="1"/>
  <c r="BS931" i="1" s="1"/>
  <c r="BG931" i="1"/>
  <c r="V931" i="1"/>
  <c r="W931" i="1" s="1"/>
  <c r="AC931" i="1"/>
  <c r="AH931" i="1"/>
  <c r="AI931" i="1" s="1"/>
  <c r="AO931" i="1"/>
  <c r="AT931" i="1"/>
  <c r="AU931" i="1" s="1"/>
  <c r="BA931" i="1"/>
  <c r="BL931" i="1"/>
  <c r="BM931" i="1" s="1"/>
  <c r="CD931" i="1"/>
  <c r="CE931" i="1" s="1"/>
  <c r="BX931" i="1"/>
  <c r="BY931" i="1" s="1"/>
  <c r="Q931" i="1"/>
  <c r="CF931" i="1" s="1"/>
  <c r="CN931" i="1" s="1"/>
  <c r="CQ931" i="1" s="1"/>
  <c r="O930" i="1"/>
  <c r="Q930" i="1" s="1"/>
  <c r="V930" i="1"/>
  <c r="W930" i="1" s="1"/>
  <c r="AC930" i="1"/>
  <c r="AI930" i="1"/>
  <c r="AO930" i="1"/>
  <c r="CD930" i="1"/>
  <c r="CE930" i="1" s="1"/>
  <c r="BX930" i="1"/>
  <c r="BY930" i="1" s="1"/>
  <c r="BR930" i="1"/>
  <c r="BS930" i="1" s="1"/>
  <c r="AZ930" i="1"/>
  <c r="BA930" i="1" s="1"/>
  <c r="AU930" i="1"/>
  <c r="BM930" i="1"/>
  <c r="BF930" i="1"/>
  <c r="BG930" i="1" s="1"/>
  <c r="Q929" i="1"/>
  <c r="AB929" i="1"/>
  <c r="AC929" i="1" s="1"/>
  <c r="BM929" i="1"/>
  <c r="BG929" i="1"/>
  <c r="AT929" i="1"/>
  <c r="AU929" i="1" s="1"/>
  <c r="AO929" i="1"/>
  <c r="AH929" i="1"/>
  <c r="AI929" i="1" s="1"/>
  <c r="V929" i="1"/>
  <c r="W929" i="1" s="1"/>
  <c r="AZ929" i="1"/>
  <c r="BA929" i="1" s="1"/>
  <c r="CD929" i="1"/>
  <c r="CE929" i="1" s="1"/>
  <c r="BX929" i="1"/>
  <c r="BY929" i="1" s="1"/>
  <c r="BR929" i="1"/>
  <c r="BS929" i="1" s="1"/>
  <c r="BA928" i="1"/>
  <c r="AB928" i="1"/>
  <c r="AC928" i="1" s="1"/>
  <c r="AO928" i="1"/>
  <c r="AU928" i="1"/>
  <c r="V928" i="1"/>
  <c r="W928" i="1" s="1"/>
  <c r="Q928" i="1"/>
  <c r="BG928" i="1"/>
  <c r="BL928" i="1"/>
  <c r="BM928" i="1" s="1"/>
  <c r="BS928" i="1"/>
  <c r="BY928" i="1"/>
  <c r="CE928" i="1"/>
  <c r="CJ928" i="1"/>
  <c r="AI928" i="1"/>
  <c r="AN927" i="1"/>
  <c r="AO927" i="1" s="1"/>
  <c r="AH927" i="1"/>
  <c r="AI927" i="1" s="1"/>
  <c r="AB927" i="1"/>
  <c r="AC927" i="1" s="1"/>
  <c r="BF927" i="1"/>
  <c r="BG927" i="1" s="1"/>
  <c r="V927" i="1"/>
  <c r="W927" i="1" s="1"/>
  <c r="BM927" i="1"/>
  <c r="BS927" i="1"/>
  <c r="CD927" i="1"/>
  <c r="CE927" i="1" s="1"/>
  <c r="BY927" i="1"/>
  <c r="Q927" i="1"/>
  <c r="BA927" i="1"/>
  <c r="AU927" i="1"/>
  <c r="BX926" i="1"/>
  <c r="BY926" i="1" s="1"/>
  <c r="BR926" i="1"/>
  <c r="BS926" i="1" s="1"/>
  <c r="BM926" i="1"/>
  <c r="BG926" i="1"/>
  <c r="BA926" i="1"/>
  <c r="AT926" i="1"/>
  <c r="AU926" i="1" s="1"/>
  <c r="AN926" i="1"/>
  <c r="AO926" i="1" s="1"/>
  <c r="AI926" i="1"/>
  <c r="AB926" i="1"/>
  <c r="AC926" i="1" s="1"/>
  <c r="W926" i="1"/>
  <c r="Q926" i="1"/>
  <c r="CD926" i="1"/>
  <c r="CE926" i="1" s="1"/>
  <c r="AU925" i="1"/>
  <c r="BA925" i="1"/>
  <c r="BG925" i="1"/>
  <c r="AO925" i="1"/>
  <c r="CD925" i="1"/>
  <c r="CE925" i="1" s="1"/>
  <c r="BX925" i="1"/>
  <c r="BY925" i="1" s="1"/>
  <c r="BR925" i="1"/>
  <c r="BS925" i="1" s="1"/>
  <c r="BM925" i="1"/>
  <c r="Q925" i="1"/>
  <c r="W925" i="1"/>
  <c r="AC925" i="1"/>
  <c r="AI925" i="1"/>
  <c r="O924" i="1"/>
  <c r="Q924" i="1" s="1"/>
  <c r="V924" i="1"/>
  <c r="W924" i="1" s="1"/>
  <c r="AB924" i="1"/>
  <c r="AC924" i="1" s="1"/>
  <c r="AH924" i="1"/>
  <c r="AI924" i="1" s="1"/>
  <c r="AN924" i="1"/>
  <c r="AO924" i="1" s="1"/>
  <c r="BL924" i="1"/>
  <c r="BM924" i="1" s="1"/>
  <c r="BS924" i="1"/>
  <c r="BY924" i="1"/>
  <c r="CE924" i="1"/>
  <c r="CJ924" i="1"/>
  <c r="CN924" i="1" s="1"/>
  <c r="CQ924" i="1" s="1"/>
  <c r="AT924" i="1"/>
  <c r="AU924" i="1" s="1"/>
  <c r="AZ924" i="1"/>
  <c r="BA924" i="1" s="1"/>
  <c r="BF924" i="1"/>
  <c r="BG924" i="1" s="1"/>
  <c r="CD923" i="1"/>
  <c r="CE923" i="1" s="1"/>
  <c r="BX923" i="1"/>
  <c r="BY923" i="1" s="1"/>
  <c r="BR923" i="1"/>
  <c r="BS923" i="1" s="1"/>
  <c r="BM923" i="1"/>
  <c r="BF923" i="1"/>
  <c r="BG923" i="1" s="1"/>
  <c r="AZ923" i="1"/>
  <c r="BA923" i="1" s="1"/>
  <c r="AU923" i="1"/>
  <c r="AN923" i="1"/>
  <c r="AO923" i="1" s="1"/>
  <c r="Q923" i="1"/>
  <c r="W923" i="1"/>
  <c r="AH923" i="1"/>
  <c r="AI923" i="1" s="1"/>
  <c r="AB923" i="1"/>
  <c r="AC923" i="1" s="1"/>
  <c r="BX922" i="1"/>
  <c r="BY922" i="1" s="1"/>
  <c r="Q922" i="1"/>
  <c r="W922" i="1"/>
  <c r="BL922" i="1"/>
  <c r="BM922" i="1" s="1"/>
  <c r="BF922" i="1"/>
  <c r="BG922" i="1" s="1"/>
  <c r="AT922" i="1"/>
  <c r="AU922" i="1" s="1"/>
  <c r="AH922" i="1"/>
  <c r="AI922" i="1" s="1"/>
  <c r="CE922" i="1"/>
  <c r="CJ922" i="1"/>
  <c r="AN922" i="1"/>
  <c r="AO922" i="1" s="1"/>
  <c r="AC922" i="1"/>
  <c r="AZ922" i="1"/>
  <c r="BA922" i="1" s="1"/>
  <c r="BR922" i="1"/>
  <c r="BS922" i="1" s="1"/>
  <c r="Q921" i="1"/>
  <c r="W921" i="1"/>
  <c r="AC921" i="1"/>
  <c r="AI921" i="1"/>
  <c r="AO921" i="1"/>
  <c r="AU921" i="1"/>
  <c r="BA921" i="1"/>
  <c r="BG921" i="1"/>
  <c r="BM921" i="1"/>
  <c r="BS921" i="1"/>
  <c r="BY921" i="1"/>
  <c r="CE921" i="1"/>
  <c r="CJ921" i="1"/>
  <c r="CN921" i="1" s="1"/>
  <c r="CQ921" i="1" s="1"/>
  <c r="V920" i="1"/>
  <c r="W920" i="1" s="1"/>
  <c r="O920" i="1"/>
  <c r="Q920" i="1" s="1"/>
  <c r="AC920" i="1"/>
  <c r="AI920" i="1"/>
  <c r="AO920" i="1"/>
  <c r="AU920" i="1"/>
  <c r="BA920" i="1"/>
  <c r="BL920" i="1"/>
  <c r="BM920" i="1" s="1"/>
  <c r="BG920" i="1"/>
  <c r="CD920" i="1"/>
  <c r="CE920" i="1" s="1"/>
  <c r="BX920" i="1"/>
  <c r="BY920" i="1" s="1"/>
  <c r="BR920" i="1"/>
  <c r="BS920" i="1" s="1"/>
  <c r="BR919" i="1"/>
  <c r="BS919" i="1" s="1"/>
  <c r="Q919" i="1"/>
  <c r="BX919" i="1"/>
  <c r="BY919" i="1" s="1"/>
  <c r="W919" i="1"/>
  <c r="AC919" i="1"/>
  <c r="AI919" i="1"/>
  <c r="AO919" i="1"/>
  <c r="AT919" i="1"/>
  <c r="AU919" i="1" s="1"/>
  <c r="AZ919" i="1"/>
  <c r="BA919" i="1" s="1"/>
  <c r="BG919" i="1"/>
  <c r="BM919" i="1"/>
  <c r="CD919" i="1"/>
  <c r="CE919" i="1" s="1"/>
  <c r="CJ918" i="1"/>
  <c r="CD918" i="1"/>
  <c r="CE918" i="1" s="1"/>
  <c r="BX918" i="1"/>
  <c r="BY918" i="1" s="1"/>
  <c r="BR918" i="1"/>
  <c r="BS918" i="1" s="1"/>
  <c r="BM918" i="1"/>
  <c r="BF918" i="1"/>
  <c r="BG918" i="1" s="1"/>
  <c r="AT918" i="1"/>
  <c r="AU918" i="1" s="1"/>
  <c r="AN918" i="1"/>
  <c r="AO918" i="1" s="1"/>
  <c r="AH918" i="1"/>
  <c r="AI918" i="1" s="1"/>
  <c r="AB918" i="1"/>
  <c r="AC918" i="1" s="1"/>
  <c r="V918" i="1"/>
  <c r="W918" i="1" s="1"/>
  <c r="Q918" i="1"/>
  <c r="BA918" i="1"/>
  <c r="BM917" i="1"/>
  <c r="BF917" i="1"/>
  <c r="BG917" i="1" s="1"/>
  <c r="BA917" i="1"/>
  <c r="AT917" i="1"/>
  <c r="AU917" i="1" s="1"/>
  <c r="AH917" i="1"/>
  <c r="AI917" i="1" s="1"/>
  <c r="AB917" i="1"/>
  <c r="AC917" i="1" s="1"/>
  <c r="V917" i="1"/>
  <c r="W917" i="1" s="1"/>
  <c r="O917" i="1"/>
  <c r="Q917" i="1" s="1"/>
  <c r="AN917" i="1"/>
  <c r="AO917" i="1" s="1"/>
  <c r="CD917" i="1"/>
  <c r="CE917" i="1" s="1"/>
  <c r="BX917" i="1"/>
  <c r="BY917" i="1" s="1"/>
  <c r="BR917" i="1"/>
  <c r="BS917" i="1" s="1"/>
  <c r="CJ916" i="1"/>
  <c r="CN916" i="1" s="1"/>
  <c r="CQ916" i="1" s="1"/>
  <c r="AC916" i="1"/>
  <c r="Q916" i="1"/>
  <c r="W916" i="1"/>
  <c r="BY916" i="1"/>
  <c r="AI916" i="1"/>
  <c r="CE916" i="1"/>
  <c r="AO916" i="1"/>
  <c r="AU916" i="1"/>
  <c r="BA916" i="1"/>
  <c r="BG916" i="1"/>
  <c r="BL916" i="1"/>
  <c r="BM916" i="1" s="1"/>
  <c r="BS916" i="1"/>
  <c r="AZ915" i="1"/>
  <c r="BA915" i="1" s="1"/>
  <c r="AU915" i="1"/>
  <c r="AH915" i="1"/>
  <c r="AI915" i="1" s="1"/>
  <c r="AC915" i="1"/>
  <c r="W915" i="1"/>
  <c r="O915" i="1"/>
  <c r="Q915" i="1" s="1"/>
  <c r="BF915" i="1"/>
  <c r="BG915" i="1" s="1"/>
  <c r="BM915" i="1"/>
  <c r="CD915" i="1"/>
  <c r="CE915" i="1" s="1"/>
  <c r="BX915" i="1"/>
  <c r="BY915" i="1" s="1"/>
  <c r="BR915" i="1"/>
  <c r="BS915" i="1" s="1"/>
  <c r="AN915" i="1"/>
  <c r="AO915" i="1" s="1"/>
  <c r="AT914" i="1"/>
  <c r="AU914" i="1" s="1"/>
  <c r="AN914" i="1"/>
  <c r="AO914" i="1" s="1"/>
  <c r="CD914" i="1"/>
  <c r="CE914" i="1" s="1"/>
  <c r="BS914" i="1"/>
  <c r="Q914" i="1"/>
  <c r="W914" i="1"/>
  <c r="AC914" i="1"/>
  <c r="AI914" i="1"/>
  <c r="BA914" i="1"/>
  <c r="BL914" i="1"/>
  <c r="BM914" i="1" s="1"/>
  <c r="BG914" i="1"/>
  <c r="CJ914" i="1"/>
  <c r="BX914" i="1"/>
  <c r="BY914" i="1" s="1"/>
  <c r="BA913" i="1"/>
  <c r="AU913" i="1"/>
  <c r="AO913" i="1"/>
  <c r="AI913" i="1"/>
  <c r="CD913" i="1"/>
  <c r="CE913" i="1" s="1"/>
  <c r="BX913" i="1"/>
  <c r="BY913" i="1" s="1"/>
  <c r="BR913" i="1"/>
  <c r="BS913" i="1" s="1"/>
  <c r="AC913" i="1"/>
  <c r="BL913" i="1"/>
  <c r="BM913" i="1" s="1"/>
  <c r="O913" i="1"/>
  <c r="Q913" i="1" s="1"/>
  <c r="V913" i="1"/>
  <c r="W913" i="1" s="1"/>
  <c r="BF913" i="1"/>
  <c r="BG913" i="1" s="1"/>
  <c r="CD912" i="1"/>
  <c r="CE912" i="1" s="1"/>
  <c r="BX912" i="1"/>
  <c r="BY912" i="1" s="1"/>
  <c r="BR912" i="1"/>
  <c r="BS912" i="1" s="1"/>
  <c r="BM912" i="1"/>
  <c r="AB912" i="1"/>
  <c r="AC912" i="1" s="1"/>
  <c r="AH912" i="1"/>
  <c r="AI912" i="1" s="1"/>
  <c r="AO912" i="1"/>
  <c r="AU912" i="1"/>
  <c r="AZ912" i="1"/>
  <c r="BA912" i="1" s="1"/>
  <c r="BF912" i="1"/>
  <c r="BG912" i="1" s="1"/>
  <c r="W912" i="1"/>
  <c r="O912" i="1"/>
  <c r="Q912" i="1" s="1"/>
  <c r="CF912" i="1" s="1"/>
  <c r="CN912" i="1" s="1"/>
  <c r="CQ912" i="1" s="1"/>
  <c r="AN911" i="1"/>
  <c r="AO911" i="1" s="1"/>
  <c r="V911" i="1"/>
  <c r="W911" i="1" s="1"/>
  <c r="AH911" i="1"/>
  <c r="AI911" i="1" s="1"/>
  <c r="AB911" i="1"/>
  <c r="AC911" i="1" s="1"/>
  <c r="O911" i="1"/>
  <c r="Q911" i="1" s="1"/>
  <c r="AT911" i="1"/>
  <c r="AU911" i="1" s="1"/>
  <c r="BA911" i="1"/>
  <c r="BG911" i="1"/>
  <c r="BS911" i="1"/>
  <c r="AO910" i="1"/>
  <c r="AC909" i="1"/>
  <c r="AU909" i="1"/>
  <c r="AH908" i="1"/>
  <c r="AI908" i="1" s="1"/>
  <c r="BX908" i="1"/>
  <c r="BY908" i="1" s="1"/>
  <c r="AH907" i="1"/>
  <c r="AI907" i="1" s="1"/>
  <c r="CE907" i="1"/>
  <c r="BM906" i="1"/>
  <c r="CJ905" i="1"/>
  <c r="Q904" i="1"/>
  <c r="AN758" i="1"/>
  <c r="AO758" i="1" s="1"/>
  <c r="Q758" i="1"/>
  <c r="AH757" i="1"/>
  <c r="AI757" i="1" s="1"/>
  <c r="AT757" i="1"/>
  <c r="AU757" i="1" s="1"/>
  <c r="CE757" i="1"/>
  <c r="O756" i="1"/>
  <c r="Q756" i="1" s="1"/>
  <c r="V904" i="1"/>
  <c r="W904" i="1" s="1"/>
  <c r="AC904" i="1"/>
  <c r="AI904" i="1"/>
  <c r="AO904" i="1"/>
  <c r="AU904" i="1"/>
  <c r="BA904" i="1"/>
  <c r="BG904" i="1"/>
  <c r="BM904" i="1"/>
  <c r="BS904" i="1"/>
  <c r="BY904" i="1"/>
  <c r="CE904" i="1"/>
  <c r="CJ904" i="1"/>
  <c r="V903" i="1"/>
  <c r="W903" i="1" s="1"/>
  <c r="AB903" i="1"/>
  <c r="AC903" i="1" s="1"/>
  <c r="AI903" i="1"/>
  <c r="AO903" i="1"/>
  <c r="AU903" i="1"/>
  <c r="BA903" i="1"/>
  <c r="BG903" i="1"/>
  <c r="BM903" i="1"/>
  <c r="BS903" i="1"/>
  <c r="BY903" i="1"/>
  <c r="CE903" i="1"/>
  <c r="CJ903" i="1"/>
  <c r="O903" i="1"/>
  <c r="Q903" i="1" s="1"/>
  <c r="CF903" i="1" s="1"/>
  <c r="CN903" i="1" s="1"/>
  <c r="CQ903" i="1" s="1"/>
  <c r="AT902" i="1"/>
  <c r="AU902" i="1" s="1"/>
  <c r="BS902" i="1"/>
  <c r="BL902" i="1"/>
  <c r="BM902" i="1" s="1"/>
  <c r="CD902" i="1"/>
  <c r="CE902" i="1" s="1"/>
  <c r="BF902" i="1"/>
  <c r="BG902" i="1" s="1"/>
  <c r="BX902" i="1"/>
  <c r="BY902" i="1" s="1"/>
  <c r="AZ902" i="1"/>
  <c r="BA902" i="1" s="1"/>
  <c r="AO902" i="1"/>
  <c r="AB902" i="1"/>
  <c r="AC902" i="1" s="1"/>
  <c r="V902" i="1"/>
  <c r="W902" i="1" s="1"/>
  <c r="Q902" i="1"/>
  <c r="AH902" i="1"/>
  <c r="AI902" i="1" s="1"/>
  <c r="BM901" i="1"/>
  <c r="BF901" i="1"/>
  <c r="BG901" i="1" s="1"/>
  <c r="Q901" i="1"/>
  <c r="W901" i="1"/>
  <c r="AT901" i="1"/>
  <c r="AU901" i="1" s="1"/>
  <c r="AB901" i="1"/>
  <c r="AC901" i="1" s="1"/>
  <c r="AN901" i="1"/>
  <c r="AO901" i="1" s="1"/>
  <c r="AI901" i="1"/>
  <c r="AZ901" i="1"/>
  <c r="BA901" i="1" s="1"/>
  <c r="CD901" i="1"/>
  <c r="CE901" i="1" s="1"/>
  <c r="BX901" i="1"/>
  <c r="BY901" i="1" s="1"/>
  <c r="BR901" i="1"/>
  <c r="BS901" i="1" s="1"/>
  <c r="AH900" i="1"/>
  <c r="AI900" i="1" s="1"/>
  <c r="AB900" i="1"/>
  <c r="AC900" i="1" s="1"/>
  <c r="V900" i="1"/>
  <c r="W900" i="1" s="1"/>
  <c r="O900" i="1"/>
  <c r="Q900" i="1" s="1"/>
  <c r="BG900" i="1"/>
  <c r="BL900" i="1"/>
  <c r="BM900" i="1" s="1"/>
  <c r="BS900" i="1"/>
  <c r="BY900" i="1"/>
  <c r="CE900" i="1"/>
  <c r="CJ900" i="1"/>
  <c r="AO900" i="1"/>
  <c r="AU900" i="1"/>
  <c r="BA900" i="1"/>
  <c r="CE899" i="1"/>
  <c r="CJ899" i="1"/>
  <c r="O899" i="1"/>
  <c r="Q899" i="1" s="1"/>
  <c r="W899" i="1"/>
  <c r="AC899" i="1"/>
  <c r="AH899" i="1"/>
  <c r="AI899" i="1" s="1"/>
  <c r="AO899" i="1"/>
  <c r="AT899" i="1"/>
  <c r="AU899" i="1" s="1"/>
  <c r="AZ899" i="1"/>
  <c r="BA899" i="1" s="1"/>
  <c r="BG899" i="1"/>
  <c r="BX899" i="1"/>
  <c r="BY899" i="1" s="1"/>
  <c r="BS899" i="1"/>
  <c r="BM899" i="1"/>
  <c r="BL898" i="1"/>
  <c r="BM898" i="1" s="1"/>
  <c r="BX898" i="1"/>
  <c r="BY898" i="1" s="1"/>
  <c r="Q898" i="1"/>
  <c r="AB898" i="1"/>
  <c r="AC898" i="1" s="1"/>
  <c r="V898" i="1"/>
  <c r="W898" i="1" s="1"/>
  <c r="CD898" i="1"/>
  <c r="CE898" i="1" s="1"/>
  <c r="BR898" i="1"/>
  <c r="BS898" i="1" s="1"/>
  <c r="BF898" i="1"/>
  <c r="BG898" i="1" s="1"/>
  <c r="AZ898" i="1"/>
  <c r="BA898" i="1" s="1"/>
  <c r="AT898" i="1"/>
  <c r="AU898" i="1" s="1"/>
  <c r="AN898" i="1"/>
  <c r="AO898" i="1" s="1"/>
  <c r="AH898" i="1"/>
  <c r="AI898" i="1" s="1"/>
  <c r="AO897" i="1"/>
  <c r="AT897" i="1"/>
  <c r="AU897" i="1" s="1"/>
  <c r="AH897" i="1"/>
  <c r="AI897" i="1" s="1"/>
  <c r="AC897" i="1"/>
  <c r="W897" i="1"/>
  <c r="BA897" i="1"/>
  <c r="BG897" i="1"/>
  <c r="BM897" i="1"/>
  <c r="BS897" i="1"/>
  <c r="BX897" i="1"/>
  <c r="BY897" i="1" s="1"/>
  <c r="CD897" i="1"/>
  <c r="CE897" i="1" s="1"/>
  <c r="Q897" i="1"/>
  <c r="CF897" i="1" s="1"/>
  <c r="CN897" i="1" s="1"/>
  <c r="CQ897" i="1" s="1"/>
  <c r="O896" i="1"/>
  <c r="Q896" i="1" s="1"/>
  <c r="CD896" i="1"/>
  <c r="CE896" i="1" s="1"/>
  <c r="BX896" i="1"/>
  <c r="BY896" i="1" s="1"/>
  <c r="BR896" i="1"/>
  <c r="BS896" i="1" s="1"/>
  <c r="BM896" i="1"/>
  <c r="BF896" i="1"/>
  <c r="BG896" i="1" s="1"/>
  <c r="AZ896" i="1"/>
  <c r="BA896" i="1" s="1"/>
  <c r="AU896" i="1"/>
  <c r="AO896" i="1"/>
  <c r="AC896" i="1"/>
  <c r="AH896" i="1"/>
  <c r="AI896" i="1" s="1"/>
  <c r="V896" i="1"/>
  <c r="W896" i="1" s="1"/>
  <c r="CJ895" i="1"/>
  <c r="CD895" i="1"/>
  <c r="CE895" i="1" s="1"/>
  <c r="BX895" i="1"/>
  <c r="BY895" i="1" s="1"/>
  <c r="BR895" i="1"/>
  <c r="BS895" i="1" s="1"/>
  <c r="BM895" i="1"/>
  <c r="BF895" i="1"/>
  <c r="BG895" i="1" s="1"/>
  <c r="AZ895" i="1"/>
  <c r="BA895" i="1" s="1"/>
  <c r="AT895" i="1"/>
  <c r="AU895" i="1" s="1"/>
  <c r="AN895" i="1"/>
  <c r="AO895" i="1" s="1"/>
  <c r="AH895" i="1"/>
  <c r="AI895" i="1" s="1"/>
  <c r="AB895" i="1"/>
  <c r="AC895" i="1" s="1"/>
  <c r="Q895" i="1"/>
  <c r="W895" i="1"/>
  <c r="AH894" i="1"/>
  <c r="AI894" i="1" s="1"/>
  <c r="BL894" i="1"/>
  <c r="BM894" i="1" s="1"/>
  <c r="CE894" i="1"/>
  <c r="CJ894" i="1"/>
  <c r="BS894" i="1"/>
  <c r="BY894" i="1"/>
  <c r="AB894" i="1"/>
  <c r="AC894" i="1" s="1"/>
  <c r="V894" i="1"/>
  <c r="W894" i="1" s="1"/>
  <c r="O894" i="1"/>
  <c r="Q894" i="1" s="1"/>
  <c r="BF894" i="1"/>
  <c r="BG894" i="1" s="1"/>
  <c r="AZ894" i="1"/>
  <c r="BA894" i="1" s="1"/>
  <c r="AT894" i="1"/>
  <c r="AU894" i="1" s="1"/>
  <c r="AN894" i="1"/>
  <c r="AO894" i="1" s="1"/>
  <c r="BR893" i="1"/>
  <c r="BS893" i="1" s="1"/>
  <c r="BX893" i="1"/>
  <c r="BY893" i="1" s="1"/>
  <c r="Q893" i="1"/>
  <c r="CE893" i="1"/>
  <c r="BM893" i="1"/>
  <c r="CJ893" i="1"/>
  <c r="AI893" i="1"/>
  <c r="AO893" i="1"/>
  <c r="W893" i="1"/>
  <c r="AC893" i="1"/>
  <c r="AU893" i="1"/>
  <c r="AZ893" i="1"/>
  <c r="BA893" i="1" s="1"/>
  <c r="BF893" i="1"/>
  <c r="BG893" i="1" s="1"/>
  <c r="BX892" i="1"/>
  <c r="BY892" i="1" s="1"/>
  <c r="CE892" i="1"/>
  <c r="CJ892" i="1"/>
  <c r="BM892" i="1"/>
  <c r="BF892" i="1"/>
  <c r="BG892" i="1" s="1"/>
  <c r="BA892" i="1"/>
  <c r="AN892" i="1"/>
  <c r="AO892" i="1" s="1"/>
  <c r="AH892" i="1"/>
  <c r="AI892" i="1" s="1"/>
  <c r="O892" i="1"/>
  <c r="Q892" i="1" s="1"/>
  <c r="V892" i="1"/>
  <c r="W892" i="1" s="1"/>
  <c r="AU892" i="1"/>
  <c r="BS892" i="1"/>
  <c r="AC892" i="1"/>
  <c r="BS891" i="1"/>
  <c r="BY891" i="1"/>
  <c r="CE891" i="1"/>
  <c r="CJ891" i="1"/>
  <c r="AT891" i="1"/>
  <c r="AU891" i="1" s="1"/>
  <c r="AN891" i="1"/>
  <c r="AO891" i="1" s="1"/>
  <c r="AH891" i="1"/>
  <c r="AI891" i="1" s="1"/>
  <c r="W891" i="1"/>
  <c r="AB891" i="1"/>
  <c r="AC891" i="1" s="1"/>
  <c r="Q891" i="1"/>
  <c r="BM891" i="1"/>
  <c r="BF891" i="1"/>
  <c r="BG891" i="1" s="1"/>
  <c r="BA891" i="1"/>
  <c r="O890" i="1"/>
  <c r="Q890" i="1" s="1"/>
  <c r="CF890" i="1" s="1"/>
  <c r="CN890" i="1" s="1"/>
  <c r="CQ890" i="1" s="1"/>
  <c r="W890" i="1"/>
  <c r="AC890" i="1"/>
  <c r="AH890" i="1"/>
  <c r="AI890" i="1" s="1"/>
  <c r="AN890" i="1"/>
  <c r="AO890" i="1" s="1"/>
  <c r="AT890" i="1"/>
  <c r="AU890" i="1" s="1"/>
  <c r="BA890" i="1"/>
  <c r="BG890" i="1"/>
  <c r="BL890" i="1"/>
  <c r="BM890" i="1" s="1"/>
  <c r="BY890" i="1"/>
  <c r="CE890" i="1"/>
  <c r="BS890" i="1"/>
  <c r="BA889" i="1"/>
  <c r="O889" i="1"/>
  <c r="Q889" i="1" s="1"/>
  <c r="W889" i="1"/>
  <c r="BR889" i="1"/>
  <c r="BS889" i="1" s="1"/>
  <c r="BG889" i="1"/>
  <c r="BL889" i="1"/>
  <c r="BM889" i="1" s="1"/>
  <c r="AT889" i="1"/>
  <c r="AU889" i="1" s="1"/>
  <c r="BY889" i="1"/>
  <c r="AB889" i="1"/>
  <c r="AC889" i="1" s="1"/>
  <c r="AI889" i="1"/>
  <c r="AO889" i="1"/>
  <c r="CD889" i="1"/>
  <c r="CE889" i="1" s="1"/>
  <c r="AC888" i="1"/>
  <c r="V888" i="1"/>
  <c r="W888" i="1" s="1"/>
  <c r="O888" i="1"/>
  <c r="Q888" i="1" s="1"/>
  <c r="AO888" i="1"/>
  <c r="CD888" i="1"/>
  <c r="CE888" i="1" s="1"/>
  <c r="BX888" i="1"/>
  <c r="BY888" i="1" s="1"/>
  <c r="BR888" i="1"/>
  <c r="BS888" i="1" s="1"/>
  <c r="BM888" i="1"/>
  <c r="BF888" i="1"/>
  <c r="BG888" i="1" s="1"/>
  <c r="AZ888" i="1"/>
  <c r="BA888" i="1" s="1"/>
  <c r="AT888" i="1"/>
  <c r="AU888" i="1" s="1"/>
  <c r="AH888" i="1"/>
  <c r="AI888" i="1" s="1"/>
  <c r="AT887" i="1"/>
  <c r="AU887" i="1" s="1"/>
  <c r="CJ887" i="1"/>
  <c r="AO887" i="1"/>
  <c r="AH887" i="1"/>
  <c r="AI887" i="1" s="1"/>
  <c r="BA887" i="1"/>
  <c r="BG887" i="1"/>
  <c r="BL887" i="1"/>
  <c r="BM887" i="1" s="1"/>
  <c r="AB887" i="1"/>
  <c r="AC887" i="1" s="1"/>
  <c r="BS887" i="1"/>
  <c r="BY887" i="1"/>
  <c r="CE887" i="1"/>
  <c r="Q887" i="1"/>
  <c r="W887" i="1"/>
  <c r="AO886" i="1"/>
  <c r="AU886" i="1"/>
  <c r="BA886" i="1"/>
  <c r="BG886" i="1"/>
  <c r="BL886" i="1"/>
  <c r="BM886" i="1" s="1"/>
  <c r="BS886" i="1"/>
  <c r="BY886" i="1"/>
  <c r="CE886" i="1"/>
  <c r="V886" i="1"/>
  <c r="W886" i="1" s="1"/>
  <c r="AC886" i="1"/>
  <c r="O886" i="1"/>
  <c r="Q886" i="1" s="1"/>
  <c r="CJ886" i="1"/>
  <c r="AI886" i="1"/>
  <c r="CJ885" i="1"/>
  <c r="CD885" i="1"/>
  <c r="CE885" i="1" s="1"/>
  <c r="BY885" i="1"/>
  <c r="BR885" i="1"/>
  <c r="BS885" i="1" s="1"/>
  <c r="AN885" i="1"/>
  <c r="AO885" i="1" s="1"/>
  <c r="AH885" i="1"/>
  <c r="AI885" i="1" s="1"/>
  <c r="AB885" i="1"/>
  <c r="AC885" i="1" s="1"/>
  <c r="O885" i="1"/>
  <c r="Q885" i="1" s="1"/>
  <c r="W885" i="1"/>
  <c r="AU885" i="1"/>
  <c r="BA885" i="1"/>
  <c r="BG885" i="1"/>
  <c r="BM885" i="1"/>
  <c r="Q884" i="1"/>
  <c r="BS884" i="1"/>
  <c r="BM884" i="1"/>
  <c r="CD884" i="1"/>
  <c r="CE884" i="1" s="1"/>
  <c r="CJ884" i="1"/>
  <c r="BX884" i="1"/>
  <c r="BY884" i="1" s="1"/>
  <c r="BF884" i="1"/>
  <c r="BG884" i="1" s="1"/>
  <c r="AZ884" i="1"/>
  <c r="BA884" i="1" s="1"/>
  <c r="AU884" i="1"/>
  <c r="AO884" i="1"/>
  <c r="AI884" i="1"/>
  <c r="AC884" i="1"/>
  <c r="W884" i="1"/>
  <c r="AB883" i="1"/>
  <c r="AC883" i="1" s="1"/>
  <c r="V883" i="1"/>
  <c r="W883" i="1" s="1"/>
  <c r="O883" i="1"/>
  <c r="Q883" i="1" s="1"/>
  <c r="AI883" i="1"/>
  <c r="BY883" i="1"/>
  <c r="AN883" i="1"/>
  <c r="AO883" i="1" s="1"/>
  <c r="BA883" i="1"/>
  <c r="BG883" i="1"/>
  <c r="BL883" i="1"/>
  <c r="BM883" i="1" s="1"/>
  <c r="CJ883" i="1"/>
  <c r="BR883" i="1"/>
  <c r="BS883" i="1" s="1"/>
  <c r="CE883" i="1"/>
  <c r="AT883" i="1"/>
  <c r="AU883" i="1" s="1"/>
  <c r="BL882" i="1"/>
  <c r="BM882" i="1" s="1"/>
  <c r="BF882" i="1"/>
  <c r="BG882" i="1" s="1"/>
  <c r="AZ882" i="1"/>
  <c r="BA882" i="1" s="1"/>
  <c r="AT882" i="1"/>
  <c r="AU882" i="1" s="1"/>
  <c r="AN882" i="1"/>
  <c r="AO882" i="1" s="1"/>
  <c r="AH882" i="1"/>
  <c r="AI882" i="1" s="1"/>
  <c r="AB882" i="1"/>
  <c r="AC882" i="1" s="1"/>
  <c r="CD882" i="1"/>
  <c r="CE882" i="1" s="1"/>
  <c r="BR882" i="1"/>
  <c r="BS882" i="1" s="1"/>
  <c r="BX882" i="1"/>
  <c r="BY882" i="1" s="1"/>
  <c r="V882" i="1"/>
  <c r="W882" i="1" s="1"/>
  <c r="Q882" i="1"/>
  <c r="CF882" i="1" s="1"/>
  <c r="CN882" i="1" s="1"/>
  <c r="CQ882" i="1" s="1"/>
  <c r="CD881" i="1"/>
  <c r="CE881" i="1" s="1"/>
  <c r="BX881" i="1"/>
  <c r="BY881" i="1" s="1"/>
  <c r="BR881" i="1"/>
  <c r="BS881" i="1" s="1"/>
  <c r="BM881" i="1"/>
  <c r="BF881" i="1"/>
  <c r="BG881" i="1" s="1"/>
  <c r="CJ881" i="1"/>
  <c r="AH881" i="1"/>
  <c r="AI881" i="1" s="1"/>
  <c r="AB881" i="1"/>
  <c r="AC881" i="1" s="1"/>
  <c r="AZ881" i="1"/>
  <c r="BA881" i="1" s="1"/>
  <c r="AT881" i="1"/>
  <c r="AU881" i="1" s="1"/>
  <c r="AN881" i="1"/>
  <c r="AO881" i="1" s="1"/>
  <c r="V881" i="1"/>
  <c r="W881" i="1" s="1"/>
  <c r="O881" i="1"/>
  <c r="Q881" i="1" s="1"/>
  <c r="CF881" i="1" s="1"/>
  <c r="CN881" i="1" s="1"/>
  <c r="CQ881" i="1" s="1"/>
  <c r="V880" i="1"/>
  <c r="W880" i="1" s="1"/>
  <c r="O880" i="1"/>
  <c r="Q880" i="1" s="1"/>
  <c r="BG880" i="1"/>
  <c r="BM880" i="1"/>
  <c r="BS880" i="1"/>
  <c r="BY880" i="1"/>
  <c r="CE880" i="1"/>
  <c r="CJ880" i="1"/>
  <c r="AC880" i="1"/>
  <c r="AI880" i="1"/>
  <c r="AO880" i="1"/>
  <c r="AU880" i="1"/>
  <c r="BA880" i="1"/>
  <c r="CD879" i="1"/>
  <c r="CE879" i="1" s="1"/>
  <c r="BX879" i="1"/>
  <c r="BY879" i="1" s="1"/>
  <c r="BR879" i="1"/>
  <c r="BS879" i="1" s="1"/>
  <c r="AH879" i="1"/>
  <c r="AI879" i="1" s="1"/>
  <c r="AC879" i="1"/>
  <c r="W879" i="1"/>
  <c r="Q879" i="1"/>
  <c r="AU879" i="1"/>
  <c r="AZ879" i="1"/>
  <c r="BA879" i="1" s="1"/>
  <c r="BF879" i="1"/>
  <c r="BG879" i="1" s="1"/>
  <c r="BL879" i="1"/>
  <c r="BM879" i="1" s="1"/>
  <c r="AN879" i="1"/>
  <c r="AO879" i="1" s="1"/>
  <c r="CD878" i="1"/>
  <c r="CE878" i="1" s="1"/>
  <c r="CJ878" i="1"/>
  <c r="CN878" i="1" s="1"/>
  <c r="CQ878" i="1" s="1"/>
  <c r="O878" i="1"/>
  <c r="Q878" i="1" s="1"/>
  <c r="BR878" i="1"/>
  <c r="BS878" i="1" s="1"/>
  <c r="BF878" i="1"/>
  <c r="BG878" i="1" s="1"/>
  <c r="AZ878" i="1"/>
  <c r="BA878" i="1" s="1"/>
  <c r="AT878" i="1"/>
  <c r="AU878" i="1" s="1"/>
  <c r="AN878" i="1"/>
  <c r="AO878" i="1" s="1"/>
  <c r="AH878" i="1"/>
  <c r="AI878" i="1" s="1"/>
  <c r="AB878" i="1"/>
  <c r="AC878" i="1" s="1"/>
  <c r="V878" i="1"/>
  <c r="W878" i="1" s="1"/>
  <c r="BM878" i="1"/>
  <c r="BY878" i="1"/>
  <c r="BA877" i="1"/>
  <c r="AT877" i="1"/>
  <c r="AU877" i="1" s="1"/>
  <c r="AO877" i="1"/>
  <c r="AH877" i="1"/>
  <c r="AI877" i="1" s="1"/>
  <c r="AB877" i="1"/>
  <c r="AC877" i="1" s="1"/>
  <c r="V877" i="1"/>
  <c r="W877" i="1" s="1"/>
  <c r="O877" i="1"/>
  <c r="Q877" i="1" s="1"/>
  <c r="CD877" i="1"/>
  <c r="CE877" i="1" s="1"/>
  <c r="BX877" i="1"/>
  <c r="BY877" i="1" s="1"/>
  <c r="BR877" i="1"/>
  <c r="BS877" i="1" s="1"/>
  <c r="BM877" i="1"/>
  <c r="BF877" i="1"/>
  <c r="BG877" i="1" s="1"/>
  <c r="AO876" i="1"/>
  <c r="AH876" i="1"/>
  <c r="AI876" i="1" s="1"/>
  <c r="CJ876" i="1"/>
  <c r="CD876" i="1"/>
  <c r="CE876" i="1" s="1"/>
  <c r="BX876" i="1"/>
  <c r="BY876" i="1" s="1"/>
  <c r="BR876" i="1"/>
  <c r="BS876" i="1" s="1"/>
  <c r="BM876" i="1"/>
  <c r="AB876" i="1"/>
  <c r="AC876" i="1" s="1"/>
  <c r="BG876" i="1"/>
  <c r="O876" i="1"/>
  <c r="Q876" i="1" s="1"/>
  <c r="V876" i="1"/>
  <c r="W876" i="1" s="1"/>
  <c r="AZ876" i="1"/>
  <c r="BA876" i="1" s="1"/>
  <c r="AT876" i="1"/>
  <c r="AU876" i="1" s="1"/>
  <c r="CE875" i="1"/>
  <c r="CJ875" i="1"/>
  <c r="BY875" i="1"/>
  <c r="Q875" i="1"/>
  <c r="W875" i="1"/>
  <c r="AB875" i="1"/>
  <c r="AC875" i="1" s="1"/>
  <c r="AI875" i="1"/>
  <c r="AO875" i="1"/>
  <c r="AU875" i="1"/>
  <c r="BA875" i="1"/>
  <c r="BG875" i="1"/>
  <c r="BL875" i="1"/>
  <c r="BM875" i="1" s="1"/>
  <c r="BS875" i="1"/>
  <c r="Q874" i="1"/>
  <c r="BR874" i="1"/>
  <c r="BS874" i="1" s="1"/>
  <c r="BM874" i="1"/>
  <c r="BG874" i="1"/>
  <c r="AZ874" i="1"/>
  <c r="BA874" i="1" s="1"/>
  <c r="AT874" i="1"/>
  <c r="AU874" i="1" s="1"/>
  <c r="BY874" i="1"/>
  <c r="AN874" i="1"/>
  <c r="AO874" i="1" s="1"/>
  <c r="CE874" i="1"/>
  <c r="AB874" i="1"/>
  <c r="AC874" i="1" s="1"/>
  <c r="AH874" i="1"/>
  <c r="AI874" i="1" s="1"/>
  <c r="V874" i="1"/>
  <c r="W874" i="1" s="1"/>
  <c r="AZ873" i="1"/>
  <c r="BA873" i="1" s="1"/>
  <c r="Q873" i="1"/>
  <c r="W873" i="1"/>
  <c r="AC873" i="1"/>
  <c r="AI873" i="1"/>
  <c r="AO873" i="1"/>
  <c r="AU873" i="1"/>
  <c r="BG873" i="1"/>
  <c r="BL873" i="1"/>
  <c r="BM873" i="1" s="1"/>
  <c r="CD873" i="1"/>
  <c r="CE873" i="1" s="1"/>
  <c r="BX873" i="1"/>
  <c r="BY873" i="1" s="1"/>
  <c r="BS873" i="1"/>
  <c r="W872" i="1"/>
  <c r="BR872" i="1"/>
  <c r="BS872" i="1" s="1"/>
  <c r="BF872" i="1"/>
  <c r="BG872" i="1" s="1"/>
  <c r="BX872" i="1"/>
  <c r="BY872" i="1" s="1"/>
  <c r="BA872" i="1"/>
  <c r="AT872" i="1"/>
  <c r="AU872" i="1" s="1"/>
  <c r="AH872" i="1"/>
  <c r="AI872" i="1" s="1"/>
  <c r="AB872" i="1"/>
  <c r="AC872" i="1" s="1"/>
  <c r="CD872" i="1"/>
  <c r="CE872" i="1" s="1"/>
  <c r="CJ872" i="1"/>
  <c r="CN872" i="1" s="1"/>
  <c r="CQ872" i="1" s="1"/>
  <c r="O872" i="1"/>
  <c r="Q872" i="1" s="1"/>
  <c r="BM872" i="1"/>
  <c r="AN872" i="1"/>
  <c r="AO872" i="1" s="1"/>
  <c r="BM871" i="1"/>
  <c r="BR871" i="1"/>
  <c r="BS871" i="1" s="1"/>
  <c r="BG871" i="1"/>
  <c r="AZ871" i="1"/>
  <c r="BA871" i="1" s="1"/>
  <c r="AI871" i="1"/>
  <c r="AC871" i="1"/>
  <c r="W871" i="1"/>
  <c r="O871" i="1"/>
  <c r="Q871" i="1" s="1"/>
  <c r="BY871" i="1"/>
  <c r="CD871" i="1"/>
  <c r="CE871" i="1" s="1"/>
  <c r="AT871" i="1"/>
  <c r="AU871" i="1" s="1"/>
  <c r="AN871" i="1"/>
  <c r="AO871" i="1" s="1"/>
  <c r="CJ871" i="1"/>
  <c r="BL870" i="1"/>
  <c r="BM870" i="1" s="1"/>
  <c r="AI870" i="1"/>
  <c r="AB870" i="1"/>
  <c r="AC870" i="1" s="1"/>
  <c r="V870" i="1"/>
  <c r="W870" i="1" s="1"/>
  <c r="AU870" i="1"/>
  <c r="CD870" i="1"/>
  <c r="CE870" i="1" s="1"/>
  <c r="BF870" i="1"/>
  <c r="BG870" i="1" s="1"/>
  <c r="AO870" i="1"/>
  <c r="BX870" i="1"/>
  <c r="BY870" i="1" s="1"/>
  <c r="BR870" i="1"/>
  <c r="BS870" i="1" s="1"/>
  <c r="AZ870" i="1"/>
  <c r="BA870" i="1" s="1"/>
  <c r="O870" i="1"/>
  <c r="Q870" i="1" s="1"/>
  <c r="CF870" i="1" s="1"/>
  <c r="CN870" i="1" s="1"/>
  <c r="CQ870" i="1" s="1"/>
  <c r="BS869" i="1"/>
  <c r="BG869" i="1"/>
  <c r="BA869" i="1"/>
  <c r="AT869" i="1"/>
  <c r="AU869" i="1" s="1"/>
  <c r="AN869" i="1"/>
  <c r="AO869" i="1" s="1"/>
  <c r="AH869" i="1"/>
  <c r="AI869" i="1" s="1"/>
  <c r="V869" i="1"/>
  <c r="W869" i="1" s="1"/>
  <c r="O869" i="1"/>
  <c r="Q869" i="1" s="1"/>
  <c r="AB869" i="1"/>
  <c r="AC869" i="1" s="1"/>
  <c r="CJ869" i="1"/>
  <c r="CD869" i="1"/>
  <c r="CE869" i="1" s="1"/>
  <c r="BM869" i="1"/>
  <c r="BX869" i="1"/>
  <c r="BY869" i="1" s="1"/>
  <c r="AT868" i="1"/>
  <c r="AU868" i="1" s="1"/>
  <c r="BA868" i="1"/>
  <c r="BG868" i="1"/>
  <c r="BL868" i="1"/>
  <c r="BM868" i="1" s="1"/>
  <c r="BS868" i="1"/>
  <c r="BY868" i="1"/>
  <c r="CE868" i="1"/>
  <c r="AN868" i="1"/>
  <c r="AO868" i="1" s="1"/>
  <c r="AH868" i="1"/>
  <c r="AI868" i="1" s="1"/>
  <c r="AB868" i="1"/>
  <c r="AC868" i="1" s="1"/>
  <c r="V868" i="1"/>
  <c r="W868" i="1" s="1"/>
  <c r="O868" i="1"/>
  <c r="Q868" i="1" s="1"/>
  <c r="CF868" i="1" s="1"/>
  <c r="CN868" i="1" s="1"/>
  <c r="CQ868" i="1" s="1"/>
  <c r="AZ867" i="1"/>
  <c r="BA867" i="1" s="1"/>
  <c r="AT867" i="1"/>
  <c r="AU867" i="1" s="1"/>
  <c r="AN867" i="1"/>
  <c r="AO867" i="1" s="1"/>
  <c r="AH867" i="1"/>
  <c r="AI867" i="1" s="1"/>
  <c r="AC867" i="1"/>
  <c r="W867" i="1"/>
  <c r="Q867" i="1"/>
  <c r="CD867" i="1"/>
  <c r="CE867" i="1" s="1"/>
  <c r="BX867" i="1"/>
  <c r="BY867" i="1" s="1"/>
  <c r="BR867" i="1"/>
  <c r="BS867" i="1" s="1"/>
  <c r="BM867" i="1"/>
  <c r="BF867" i="1"/>
  <c r="BG867" i="1" s="1"/>
  <c r="W866" i="1"/>
  <c r="AB866" i="1"/>
  <c r="AC866" i="1" s="1"/>
  <c r="AI866" i="1"/>
  <c r="AO866" i="1"/>
  <c r="AU866" i="1"/>
  <c r="AZ866" i="1"/>
  <c r="BA866" i="1" s="1"/>
  <c r="BG866" i="1"/>
  <c r="BS866" i="1"/>
  <c r="BY866" i="1"/>
  <c r="CE866" i="1"/>
  <c r="CJ866" i="1"/>
  <c r="CN866" i="1" s="1"/>
  <c r="CQ866" i="1" s="1"/>
  <c r="O866" i="1"/>
  <c r="Q866" i="1" s="1"/>
  <c r="BL866" i="1"/>
  <c r="BM866" i="1" s="1"/>
  <c r="CD865" i="1"/>
  <c r="CE865" i="1" s="1"/>
  <c r="BX865" i="1"/>
  <c r="BY865" i="1" s="1"/>
  <c r="Q865" i="1"/>
  <c r="V865" i="1"/>
  <c r="W865" i="1" s="1"/>
  <c r="AC865" i="1"/>
  <c r="AH865" i="1"/>
  <c r="AI865" i="1" s="1"/>
  <c r="AN865" i="1"/>
  <c r="AO865" i="1" s="1"/>
  <c r="AU865" i="1"/>
  <c r="BA865" i="1"/>
  <c r="BG865" i="1"/>
  <c r="BL865" i="1"/>
  <c r="BM865" i="1" s="1"/>
  <c r="BS865" i="1"/>
  <c r="AO864" i="1"/>
  <c r="BM864" i="1"/>
  <c r="BX864" i="1"/>
  <c r="BY864" i="1" s="1"/>
  <c r="BR864" i="1"/>
  <c r="BS864" i="1" s="1"/>
  <c r="CE864" i="1"/>
  <c r="CJ864" i="1"/>
  <c r="O864" i="1"/>
  <c r="Q864" i="1" s="1"/>
  <c r="W864" i="1"/>
  <c r="AC864" i="1"/>
  <c r="AI864" i="1"/>
  <c r="AU864" i="1"/>
  <c r="BA864" i="1"/>
  <c r="BG864" i="1"/>
  <c r="BG863" i="1"/>
  <c r="AZ863" i="1"/>
  <c r="BA863" i="1" s="1"/>
  <c r="Q863" i="1"/>
  <c r="W863" i="1"/>
  <c r="AC863" i="1"/>
  <c r="AI863" i="1"/>
  <c r="AO863" i="1"/>
  <c r="AU863" i="1"/>
  <c r="BL863" i="1"/>
  <c r="BM863" i="1" s="1"/>
  <c r="BS863" i="1"/>
  <c r="BY863" i="1"/>
  <c r="CE863" i="1"/>
  <c r="O862" i="1"/>
  <c r="Q862" i="1" s="1"/>
  <c r="AU862" i="1"/>
  <c r="CD862" i="1"/>
  <c r="CE862" i="1" s="1"/>
  <c r="BX862" i="1"/>
  <c r="BY862" i="1" s="1"/>
  <c r="BR862" i="1"/>
  <c r="BS862" i="1" s="1"/>
  <c r="BM862" i="1"/>
  <c r="BF862" i="1"/>
  <c r="BG862" i="1" s="1"/>
  <c r="AN862" i="1"/>
  <c r="AO862" i="1" s="1"/>
  <c r="AZ862" i="1"/>
  <c r="BA862" i="1" s="1"/>
  <c r="AH862" i="1"/>
  <c r="AI862" i="1" s="1"/>
  <c r="AB862" i="1"/>
  <c r="AC862" i="1" s="1"/>
  <c r="V862" i="1"/>
  <c r="W862" i="1" s="1"/>
  <c r="AO861" i="1"/>
  <c r="AT861" i="1"/>
  <c r="AU861" i="1" s="1"/>
  <c r="Q861" i="1"/>
  <c r="W861" i="1"/>
  <c r="AC861" i="1"/>
  <c r="AI861" i="1"/>
  <c r="BY861" i="1"/>
  <c r="BS861" i="1"/>
  <c r="BM861" i="1"/>
  <c r="BF861" i="1"/>
  <c r="BG861" i="1" s="1"/>
  <c r="AZ861" i="1"/>
  <c r="BA861" i="1" s="1"/>
  <c r="CE861" i="1"/>
  <c r="CJ861" i="1"/>
  <c r="CD860" i="1"/>
  <c r="CE860" i="1" s="1"/>
  <c r="BY860" i="1"/>
  <c r="BL860" i="1"/>
  <c r="BM860" i="1" s="1"/>
  <c r="BG860" i="1"/>
  <c r="BA860" i="1"/>
  <c r="AO860" i="1"/>
  <c r="AB860" i="1"/>
  <c r="AC860" i="1" s="1"/>
  <c r="V860" i="1"/>
  <c r="W860" i="1" s="1"/>
  <c r="Q860" i="1"/>
  <c r="AI860" i="1"/>
  <c r="AT860" i="1"/>
  <c r="AU860" i="1" s="1"/>
  <c r="BS860" i="1"/>
  <c r="CD859" i="1"/>
  <c r="CE859" i="1" s="1"/>
  <c r="BX859" i="1"/>
  <c r="BY859" i="1" s="1"/>
  <c r="BR859" i="1"/>
  <c r="BS859" i="1" s="1"/>
  <c r="BM859" i="1"/>
  <c r="BF859" i="1"/>
  <c r="BG859" i="1" s="1"/>
  <c r="AZ859" i="1"/>
  <c r="BA859" i="1" s="1"/>
  <c r="AT859" i="1"/>
  <c r="AU859" i="1" s="1"/>
  <c r="AN859" i="1"/>
  <c r="AO859" i="1" s="1"/>
  <c r="AH859" i="1"/>
  <c r="AI859" i="1" s="1"/>
  <c r="AB859" i="1"/>
  <c r="AC859" i="1" s="1"/>
  <c r="V859" i="1"/>
  <c r="W859" i="1" s="1"/>
  <c r="O859" i="1"/>
  <c r="Q859" i="1" s="1"/>
  <c r="CF859" i="1" s="1"/>
  <c r="CN859" i="1" s="1"/>
  <c r="CQ859" i="1" s="1"/>
  <c r="BG858" i="1"/>
  <c r="AZ858" i="1"/>
  <c r="BA858" i="1" s="1"/>
  <c r="AT858" i="1"/>
  <c r="AU858" i="1" s="1"/>
  <c r="Q858" i="1"/>
  <c r="AN858" i="1"/>
  <c r="AO858" i="1" s="1"/>
  <c r="W858" i="1"/>
  <c r="CD858" i="1"/>
  <c r="CE858" i="1" s="1"/>
  <c r="BL858" i="1"/>
  <c r="BM858" i="1" s="1"/>
  <c r="BX858" i="1"/>
  <c r="BY858" i="1" s="1"/>
  <c r="BR858" i="1"/>
  <c r="BS858" i="1" s="1"/>
  <c r="AH858" i="1"/>
  <c r="AI858" i="1" s="1"/>
  <c r="AB858" i="1"/>
  <c r="AC858" i="1" s="1"/>
  <c r="Q857" i="1"/>
  <c r="AC857" i="1"/>
  <c r="AI857" i="1"/>
  <c r="AU857" i="1"/>
  <c r="BR857" i="1"/>
  <c r="BS857" i="1" s="1"/>
  <c r="CD857" i="1"/>
  <c r="CE857" i="1" s="1"/>
  <c r="AO857" i="1"/>
  <c r="BX857" i="1"/>
  <c r="BY857" i="1" s="1"/>
  <c r="BM857" i="1"/>
  <c r="BA857" i="1"/>
  <c r="BG857" i="1"/>
  <c r="V857" i="1"/>
  <c r="W857" i="1" s="1"/>
  <c r="O856" i="1"/>
  <c r="Q856" i="1" s="1"/>
  <c r="CD856" i="1"/>
  <c r="CE856" i="1" s="1"/>
  <c r="BX856" i="1"/>
  <c r="BY856" i="1" s="1"/>
  <c r="BR856" i="1"/>
  <c r="BS856" i="1" s="1"/>
  <c r="BL856" i="1"/>
  <c r="BM856" i="1" s="1"/>
  <c r="BF856" i="1"/>
  <c r="BG856" i="1" s="1"/>
  <c r="AZ856" i="1"/>
  <c r="BA856" i="1" s="1"/>
  <c r="AT856" i="1"/>
  <c r="AU856" i="1" s="1"/>
  <c r="AN856" i="1"/>
  <c r="AO856" i="1" s="1"/>
  <c r="AI856" i="1"/>
  <c r="AB856" i="1"/>
  <c r="AC856" i="1" s="1"/>
  <c r="V856" i="1"/>
  <c r="W856" i="1" s="1"/>
  <c r="V855" i="1"/>
  <c r="W855" i="1" s="1"/>
  <c r="AB855" i="1"/>
  <c r="AC855" i="1" s="1"/>
  <c r="AI855" i="1"/>
  <c r="AN855" i="1"/>
  <c r="AO855" i="1" s="1"/>
  <c r="AT855" i="1"/>
  <c r="AU855" i="1" s="1"/>
  <c r="AZ855" i="1"/>
  <c r="BA855" i="1" s="1"/>
  <c r="CD855" i="1"/>
  <c r="CE855" i="1" s="1"/>
  <c r="BY855" i="1"/>
  <c r="BS855" i="1"/>
  <c r="BM855" i="1"/>
  <c r="BF855" i="1"/>
  <c r="BG855" i="1" s="1"/>
  <c r="Q855" i="1"/>
  <c r="CF855" i="1" s="1"/>
  <c r="CN855" i="1" s="1"/>
  <c r="CQ855" i="1" s="1"/>
  <c r="AH854" i="1"/>
  <c r="AI854" i="1" s="1"/>
  <c r="AB854" i="1"/>
  <c r="AC854" i="1" s="1"/>
  <c r="CE854" i="1"/>
  <c r="V854" i="1"/>
  <c r="W854" i="1" s="1"/>
  <c r="Q854" i="1"/>
  <c r="BX854" i="1"/>
  <c r="BY854" i="1" s="1"/>
  <c r="BS854" i="1"/>
  <c r="BM854" i="1"/>
  <c r="BG854" i="1"/>
  <c r="BA854" i="1"/>
  <c r="AU854" i="1"/>
  <c r="AN854" i="1"/>
  <c r="AO854" i="1" s="1"/>
  <c r="AU853" i="1"/>
  <c r="BF853" i="1"/>
  <c r="BG853" i="1" s="1"/>
  <c r="AO853" i="1"/>
  <c r="O853" i="1"/>
  <c r="Q853" i="1" s="1"/>
  <c r="W853" i="1"/>
  <c r="BA853" i="1"/>
  <c r="AB853" i="1"/>
  <c r="AC853" i="1" s="1"/>
  <c r="BL853" i="1"/>
  <c r="BM853" i="1" s="1"/>
  <c r="AI853" i="1"/>
  <c r="CD853" i="1"/>
  <c r="CE853" i="1" s="1"/>
  <c r="BX853" i="1"/>
  <c r="BY853" i="1" s="1"/>
  <c r="BR853" i="1"/>
  <c r="BS853" i="1" s="1"/>
  <c r="BY852" i="1"/>
  <c r="CE852" i="1"/>
  <c r="CJ852" i="1"/>
  <c r="AN852" i="1"/>
  <c r="AO852" i="1" s="1"/>
  <c r="AH852" i="1"/>
  <c r="AI852" i="1" s="1"/>
  <c r="AB852" i="1"/>
  <c r="AC852" i="1" s="1"/>
  <c r="V852" i="1"/>
  <c r="W852" i="1" s="1"/>
  <c r="O852" i="1"/>
  <c r="Q852" i="1" s="1"/>
  <c r="BA852" i="1"/>
  <c r="BG852" i="1"/>
  <c r="BL852" i="1"/>
  <c r="BM852" i="1" s="1"/>
  <c r="BS852" i="1"/>
  <c r="AT852" i="1"/>
  <c r="AU852" i="1" s="1"/>
  <c r="V851" i="1"/>
  <c r="W851" i="1" s="1"/>
  <c r="O851" i="1"/>
  <c r="Q851" i="1" s="1"/>
  <c r="AI851" i="1"/>
  <c r="AO851" i="1"/>
  <c r="AU851" i="1"/>
  <c r="BA851" i="1"/>
  <c r="BF851" i="1"/>
  <c r="BG851" i="1" s="1"/>
  <c r="BS851" i="1"/>
  <c r="BY851" i="1"/>
  <c r="CE851" i="1"/>
  <c r="CJ851" i="1"/>
  <c r="CN851" i="1" s="1"/>
  <c r="CQ851" i="1" s="1"/>
  <c r="AB851" i="1"/>
  <c r="AC851" i="1" s="1"/>
  <c r="BL851" i="1"/>
  <c r="BM851" i="1" s="1"/>
  <c r="AI850" i="1"/>
  <c r="AO850" i="1"/>
  <c r="AU850" i="1"/>
  <c r="BA850" i="1"/>
  <c r="BG850" i="1"/>
  <c r="BL850" i="1"/>
  <c r="BM850" i="1" s="1"/>
  <c r="BS850" i="1"/>
  <c r="BY850" i="1"/>
  <c r="CE850" i="1"/>
  <c r="CJ850" i="1"/>
  <c r="Q850" i="1"/>
  <c r="W850" i="1"/>
  <c r="AC850" i="1"/>
  <c r="BA849" i="1"/>
  <c r="AT849" i="1"/>
  <c r="AU849" i="1" s="1"/>
  <c r="Q849" i="1"/>
  <c r="W849" i="1"/>
  <c r="BG849" i="1"/>
  <c r="BL849" i="1"/>
  <c r="BM849" i="1" s="1"/>
  <c r="CD849" i="1"/>
  <c r="CE849" i="1" s="1"/>
  <c r="BX849" i="1"/>
  <c r="BY849" i="1" s="1"/>
  <c r="BS849" i="1"/>
  <c r="AC849" i="1"/>
  <c r="AI849" i="1"/>
  <c r="AO849" i="1"/>
  <c r="CD848" i="1"/>
  <c r="CE848" i="1" s="1"/>
  <c r="BX848" i="1"/>
  <c r="BY848" i="1" s="1"/>
  <c r="BS848" i="1"/>
  <c r="BL848" i="1"/>
  <c r="BM848" i="1" s="1"/>
  <c r="BA848" i="1"/>
  <c r="AO848" i="1"/>
  <c r="AH848" i="1"/>
  <c r="AI848" i="1" s="1"/>
  <c r="AB848" i="1"/>
  <c r="AC848" i="1" s="1"/>
  <c r="W848" i="1"/>
  <c r="O848" i="1"/>
  <c r="Q848" i="1" s="1"/>
  <c r="AU848" i="1"/>
  <c r="BG848" i="1"/>
  <c r="AZ847" i="1"/>
  <c r="BA847" i="1" s="1"/>
  <c r="CD847" i="1"/>
  <c r="CE847" i="1" s="1"/>
  <c r="W847" i="1"/>
  <c r="AC847" i="1"/>
  <c r="AH847" i="1"/>
  <c r="AI847" i="1" s="1"/>
  <c r="AU847" i="1"/>
  <c r="Q847" i="1"/>
  <c r="BX847" i="1"/>
  <c r="BY847" i="1" s="1"/>
  <c r="BR847" i="1"/>
  <c r="BS847" i="1" s="1"/>
  <c r="BF847" i="1"/>
  <c r="BG847" i="1" s="1"/>
  <c r="BM847" i="1"/>
  <c r="AO847" i="1"/>
  <c r="CJ847" i="1"/>
  <c r="CN847" i="1" s="1"/>
  <c r="CQ847" i="1" s="1"/>
  <c r="BA846" i="1"/>
  <c r="AU846" i="1"/>
  <c r="AO846" i="1"/>
  <c r="AI846" i="1"/>
  <c r="AC846" i="1"/>
  <c r="V846" i="1"/>
  <c r="W846" i="1" s="1"/>
  <c r="O846" i="1"/>
  <c r="Q846" i="1" s="1"/>
  <c r="BF846" i="1"/>
  <c r="BG846" i="1" s="1"/>
  <c r="BS846" i="1"/>
  <c r="BX846" i="1"/>
  <c r="BY846" i="1" s="1"/>
  <c r="CE846" i="1"/>
  <c r="CJ846" i="1"/>
  <c r="CN846" i="1" s="1"/>
  <c r="CQ846" i="1" s="1"/>
  <c r="BM846" i="1"/>
  <c r="BR845" i="1"/>
  <c r="BS845" i="1" s="1"/>
  <c r="BY845" i="1"/>
  <c r="O845" i="1"/>
  <c r="Q845" i="1" s="1"/>
  <c r="BF845" i="1"/>
  <c r="BG845" i="1" s="1"/>
  <c r="CE845" i="1"/>
  <c r="W845" i="1"/>
  <c r="AC845" i="1"/>
  <c r="CJ845" i="1"/>
  <c r="AI845" i="1"/>
  <c r="AZ845" i="1"/>
  <c r="BA845" i="1" s="1"/>
  <c r="AT845" i="1"/>
  <c r="AU845" i="1" s="1"/>
  <c r="AN845" i="1"/>
  <c r="AO845" i="1" s="1"/>
  <c r="BL845" i="1"/>
  <c r="BM845" i="1" s="1"/>
  <c r="BA844" i="1"/>
  <c r="BF844" i="1"/>
  <c r="BG844" i="1" s="1"/>
  <c r="BM844" i="1"/>
  <c r="BS844" i="1"/>
  <c r="BY844" i="1"/>
  <c r="CD844" i="1"/>
  <c r="CE844" i="1" s="1"/>
  <c r="CJ844" i="1"/>
  <c r="O844" i="1"/>
  <c r="Q844" i="1" s="1"/>
  <c r="V844" i="1"/>
  <c r="W844" i="1" s="1"/>
  <c r="AC844" i="1"/>
  <c r="AH844" i="1"/>
  <c r="AI844" i="1" s="1"/>
  <c r="AO844" i="1"/>
  <c r="AT844" i="1"/>
  <c r="AU844" i="1" s="1"/>
  <c r="AH843" i="1"/>
  <c r="AI843" i="1" s="1"/>
  <c r="AO843" i="1"/>
  <c r="AU843" i="1"/>
  <c r="BA843" i="1"/>
  <c r="BG843" i="1"/>
  <c r="BL843" i="1"/>
  <c r="BM843" i="1" s="1"/>
  <c r="BS843" i="1"/>
  <c r="Q843" i="1"/>
  <c r="CD843" i="1"/>
  <c r="CE843" i="1" s="1"/>
  <c r="BX843" i="1"/>
  <c r="BY843" i="1" s="1"/>
  <c r="W843" i="1"/>
  <c r="AC843" i="1"/>
  <c r="AN842" i="1"/>
  <c r="AO842" i="1" s="1"/>
  <c r="AT842" i="1"/>
  <c r="AU842" i="1" s="1"/>
  <c r="AZ842" i="1"/>
  <c r="BA842" i="1" s="1"/>
  <c r="BG842" i="1"/>
  <c r="BL842" i="1"/>
  <c r="BM842" i="1" s="1"/>
  <c r="BS842" i="1"/>
  <c r="CJ842" i="1"/>
  <c r="CD842" i="1"/>
  <c r="CE842" i="1" s="1"/>
  <c r="BX842" i="1"/>
  <c r="BY842" i="1" s="1"/>
  <c r="O842" i="1"/>
  <c r="Q842" i="1" s="1"/>
  <c r="W842" i="1"/>
  <c r="AI842" i="1"/>
  <c r="AC842" i="1"/>
  <c r="AC841" i="1"/>
  <c r="AI841" i="1"/>
  <c r="AO841" i="1"/>
  <c r="V841" i="1"/>
  <c r="W841" i="1" s="1"/>
  <c r="AU841" i="1"/>
  <c r="BA841" i="1"/>
  <c r="BG841" i="1"/>
  <c r="BL841" i="1"/>
  <c r="BM841" i="1" s="1"/>
  <c r="BS841" i="1"/>
  <c r="BY841" i="1"/>
  <c r="CE841" i="1"/>
  <c r="CJ841" i="1"/>
  <c r="O841" i="1"/>
  <c r="Q841" i="1" s="1"/>
  <c r="CF841" i="1" s="1"/>
  <c r="AB840" i="1"/>
  <c r="AC840" i="1" s="1"/>
  <c r="Q840" i="1"/>
  <c r="BS840" i="1"/>
  <c r="W840" i="1"/>
  <c r="BX840" i="1"/>
  <c r="BY840" i="1" s="1"/>
  <c r="AI840" i="1"/>
  <c r="AU840" i="1"/>
  <c r="BA840" i="1"/>
  <c r="BG840" i="1"/>
  <c r="BL840" i="1"/>
  <c r="BM840" i="1" s="1"/>
  <c r="CE840" i="1"/>
  <c r="CJ840" i="1"/>
  <c r="AT839" i="1"/>
  <c r="AU839" i="1" s="1"/>
  <c r="AN839" i="1"/>
  <c r="AO839" i="1" s="1"/>
  <c r="AH839" i="1"/>
  <c r="AI839" i="1" s="1"/>
  <c r="AB839" i="1"/>
  <c r="AC839" i="1" s="1"/>
  <c r="V839" i="1"/>
  <c r="W839" i="1" s="1"/>
  <c r="O839" i="1"/>
  <c r="Q839" i="1" s="1"/>
  <c r="CD839" i="1"/>
  <c r="CE839" i="1" s="1"/>
  <c r="BS839" i="1"/>
  <c r="BY839" i="1"/>
  <c r="AZ839" i="1"/>
  <c r="BA839" i="1" s="1"/>
  <c r="BG839" i="1"/>
  <c r="BL839" i="1"/>
  <c r="BM839" i="1" s="1"/>
  <c r="CD838" i="1"/>
  <c r="CE838" i="1" s="1"/>
  <c r="BX838" i="1"/>
  <c r="BY838" i="1" s="1"/>
  <c r="BR838" i="1"/>
  <c r="BS838" i="1" s="1"/>
  <c r="BM838" i="1"/>
  <c r="BF838" i="1"/>
  <c r="BG838" i="1" s="1"/>
  <c r="AZ838" i="1"/>
  <c r="BA838" i="1" s="1"/>
  <c r="AT838" i="1"/>
  <c r="AU838" i="1" s="1"/>
  <c r="AN838" i="1"/>
  <c r="AO838" i="1" s="1"/>
  <c r="AH838" i="1"/>
  <c r="AI838" i="1" s="1"/>
  <c r="AB838" i="1"/>
  <c r="AC838" i="1" s="1"/>
  <c r="V838" i="1"/>
  <c r="W838" i="1" s="1"/>
  <c r="O838" i="1"/>
  <c r="Q838" i="1" s="1"/>
  <c r="CF838" i="1" s="1"/>
  <c r="CN838" i="1" s="1"/>
  <c r="CQ838" i="1" s="1"/>
  <c r="CD837" i="1"/>
  <c r="CE837" i="1" s="1"/>
  <c r="BX837" i="1"/>
  <c r="BY837" i="1" s="1"/>
  <c r="BR837" i="1"/>
  <c r="BS837" i="1" s="1"/>
  <c r="BM837" i="1"/>
  <c r="Q837" i="1"/>
  <c r="W837" i="1"/>
  <c r="AB837" i="1"/>
  <c r="AC837" i="1" s="1"/>
  <c r="AI837" i="1"/>
  <c r="AO837" i="1"/>
  <c r="AU837" i="1"/>
  <c r="BF837" i="1"/>
  <c r="BG837" i="1" s="1"/>
  <c r="AZ837" i="1"/>
  <c r="BA837" i="1" s="1"/>
  <c r="AN836" i="1"/>
  <c r="AO836" i="1" s="1"/>
  <c r="AT836" i="1"/>
  <c r="AU836" i="1" s="1"/>
  <c r="BA836" i="1"/>
  <c r="W836" i="1"/>
  <c r="BF836" i="1"/>
  <c r="BG836" i="1" s="1"/>
  <c r="BM836" i="1"/>
  <c r="BX836" i="1"/>
  <c r="BY836" i="1" s="1"/>
  <c r="BR836" i="1"/>
  <c r="BS836" i="1" s="1"/>
  <c r="AB836" i="1"/>
  <c r="AC836" i="1" s="1"/>
  <c r="AH836" i="1"/>
  <c r="AI836" i="1" s="1"/>
  <c r="O836" i="1"/>
  <c r="Q836" i="1" s="1"/>
  <c r="CE836" i="1"/>
  <c r="CJ836" i="1"/>
  <c r="AT835" i="1"/>
  <c r="AU835" i="1" s="1"/>
  <c r="AN835" i="1"/>
  <c r="AO835" i="1" s="1"/>
  <c r="AH835" i="1"/>
  <c r="AI835" i="1" s="1"/>
  <c r="AC835" i="1"/>
  <c r="V835" i="1"/>
  <c r="W835" i="1" s="1"/>
  <c r="Q835" i="1"/>
  <c r="CE835" i="1"/>
  <c r="CJ835" i="1"/>
  <c r="CN835" i="1" s="1"/>
  <c r="CQ835" i="1" s="1"/>
  <c r="BX835" i="1"/>
  <c r="BY835" i="1" s="1"/>
  <c r="BR835" i="1"/>
  <c r="BS835" i="1" s="1"/>
  <c r="BM835" i="1"/>
  <c r="BF835" i="1"/>
  <c r="BG835" i="1" s="1"/>
  <c r="AZ835" i="1"/>
  <c r="BA835" i="1" s="1"/>
  <c r="O834" i="1"/>
  <c r="Q834" i="1" s="1"/>
  <c r="V834" i="1"/>
  <c r="W834" i="1" s="1"/>
  <c r="AN834" i="1"/>
  <c r="AO834" i="1" s="1"/>
  <c r="AT834" i="1"/>
  <c r="AU834" i="1" s="1"/>
  <c r="BF834" i="1"/>
  <c r="BG834" i="1" s="1"/>
  <c r="BM834" i="1"/>
  <c r="BS834" i="1"/>
  <c r="BA834" i="1"/>
  <c r="AI834" i="1"/>
  <c r="AB834" i="1"/>
  <c r="AC834" i="1" s="1"/>
  <c r="BY834" i="1"/>
  <c r="CD834" i="1"/>
  <c r="CE834" i="1" s="1"/>
  <c r="AN833" i="1"/>
  <c r="AO833" i="1" s="1"/>
  <c r="AI833" i="1"/>
  <c r="AB833" i="1"/>
  <c r="AC833" i="1" s="1"/>
  <c r="W833" i="1"/>
  <c r="Q833" i="1"/>
  <c r="CJ833" i="1"/>
  <c r="CD833" i="1"/>
  <c r="CE833" i="1" s="1"/>
  <c r="BY833" i="1"/>
  <c r="BS833" i="1"/>
  <c r="BM833" i="1"/>
  <c r="BF833" i="1"/>
  <c r="BG833" i="1" s="1"/>
  <c r="AZ833" i="1"/>
  <c r="BA833" i="1" s="1"/>
  <c r="AT833" i="1"/>
  <c r="AU833" i="1" s="1"/>
  <c r="W832" i="1"/>
  <c r="AC832" i="1"/>
  <c r="AI832" i="1"/>
  <c r="Q832" i="1"/>
  <c r="AO832" i="1"/>
  <c r="AU832" i="1"/>
  <c r="BA832" i="1"/>
  <c r="BG832" i="1"/>
  <c r="BL832" i="1"/>
  <c r="BM832" i="1" s="1"/>
  <c r="BR832" i="1"/>
  <c r="BS832" i="1" s="1"/>
  <c r="BY832" i="1"/>
  <c r="CE832" i="1"/>
  <c r="CJ832" i="1"/>
  <c r="BF831" i="1"/>
  <c r="BG831" i="1" s="1"/>
  <c r="BL831" i="1"/>
  <c r="BM831" i="1" s="1"/>
  <c r="BA831" i="1"/>
  <c r="AU831" i="1"/>
  <c r="AN831" i="1"/>
  <c r="AO831" i="1" s="1"/>
  <c r="AB831" i="1"/>
  <c r="AC831" i="1" s="1"/>
  <c r="V831" i="1"/>
  <c r="W831" i="1" s="1"/>
  <c r="Q831" i="1"/>
  <c r="BS831" i="1"/>
  <c r="BY831" i="1"/>
  <c r="CE831" i="1"/>
  <c r="CJ831" i="1"/>
  <c r="AH831" i="1"/>
  <c r="AI831" i="1" s="1"/>
  <c r="BF830" i="1"/>
  <c r="BG830" i="1" s="1"/>
  <c r="Q830" i="1"/>
  <c r="W830" i="1"/>
  <c r="AC830" i="1"/>
  <c r="AI830" i="1"/>
  <c r="AO830" i="1"/>
  <c r="AU830" i="1"/>
  <c r="BA830" i="1"/>
  <c r="BL830" i="1"/>
  <c r="BM830" i="1" s="1"/>
  <c r="BS830" i="1"/>
  <c r="BY830" i="1"/>
  <c r="CE830" i="1"/>
  <c r="CD829" i="1"/>
  <c r="CE829" i="1" s="1"/>
  <c r="AO829" i="1"/>
  <c r="AH829" i="1"/>
  <c r="AI829" i="1" s="1"/>
  <c r="AT829" i="1"/>
  <c r="AU829" i="1" s="1"/>
  <c r="AB829" i="1"/>
  <c r="AC829" i="1" s="1"/>
  <c r="V829" i="1"/>
  <c r="W829" i="1" s="1"/>
  <c r="Q829" i="1"/>
  <c r="AZ829" i="1"/>
  <c r="BA829" i="1" s="1"/>
  <c r="BL829" i="1"/>
  <c r="BM829" i="1" s="1"/>
  <c r="BX829" i="1"/>
  <c r="BY829" i="1" s="1"/>
  <c r="BR829" i="1"/>
  <c r="BS829" i="1" s="1"/>
  <c r="BF829" i="1"/>
  <c r="BG829" i="1" s="1"/>
  <c r="BR828" i="1"/>
  <c r="BS828" i="1" s="1"/>
  <c r="BY828" i="1"/>
  <c r="CE828" i="1"/>
  <c r="CJ828" i="1"/>
  <c r="AO828" i="1"/>
  <c r="AC828" i="1"/>
  <c r="W828" i="1"/>
  <c r="O828" i="1"/>
  <c r="Q828" i="1" s="1"/>
  <c r="AU828" i="1"/>
  <c r="AH828" i="1"/>
  <c r="AI828" i="1" s="1"/>
  <c r="AZ828" i="1"/>
  <c r="BA828" i="1" s="1"/>
  <c r="BG828" i="1"/>
  <c r="BL828" i="1"/>
  <c r="BM828" i="1" s="1"/>
  <c r="BG827" i="1"/>
  <c r="BL827" i="1"/>
  <c r="BM827" i="1" s="1"/>
  <c r="BS827" i="1"/>
  <c r="BY827" i="1"/>
  <c r="CE827" i="1"/>
  <c r="CJ827" i="1"/>
  <c r="AI827" i="1"/>
  <c r="AO827" i="1"/>
  <c r="O827" i="1"/>
  <c r="Q827" i="1" s="1"/>
  <c r="W827" i="1"/>
  <c r="AC827" i="1"/>
  <c r="AU827" i="1"/>
  <c r="BA827" i="1"/>
  <c r="BG826" i="1"/>
  <c r="CD826" i="1"/>
  <c r="CE826" i="1" s="1"/>
  <c r="CJ826" i="1"/>
  <c r="BY826" i="1"/>
  <c r="BS826" i="1"/>
  <c r="BM826" i="1"/>
  <c r="AT826" i="1"/>
  <c r="AU826" i="1" s="1"/>
  <c r="BA826" i="1"/>
  <c r="AB826" i="1"/>
  <c r="AC826" i="1" s="1"/>
  <c r="V826" i="1"/>
  <c r="W826" i="1" s="1"/>
  <c r="Q826" i="1"/>
  <c r="AI826" i="1"/>
  <c r="AO826" i="1"/>
  <c r="BS825" i="1"/>
  <c r="BY825" i="1"/>
  <c r="Q825" i="1"/>
  <c r="CE825" i="1"/>
  <c r="CJ825" i="1"/>
  <c r="W825" i="1"/>
  <c r="AC825" i="1"/>
  <c r="AI825" i="1"/>
  <c r="AO825" i="1"/>
  <c r="AT825" i="1"/>
  <c r="AU825" i="1" s="1"/>
  <c r="BA825" i="1"/>
  <c r="BG825" i="1"/>
  <c r="BL825" i="1"/>
  <c r="BM825" i="1" s="1"/>
  <c r="AZ824" i="1"/>
  <c r="BA824" i="1" s="1"/>
  <c r="AU824" i="1"/>
  <c r="AO824" i="1"/>
  <c r="AI824" i="1"/>
  <c r="W824" i="1"/>
  <c r="O824" i="1"/>
  <c r="Q824" i="1" s="1"/>
  <c r="AB824" i="1"/>
  <c r="AC824" i="1" s="1"/>
  <c r="CD824" i="1"/>
  <c r="CE824" i="1" s="1"/>
  <c r="BX824" i="1"/>
  <c r="BY824" i="1" s="1"/>
  <c r="BS824" i="1"/>
  <c r="BF824" i="1"/>
  <c r="BG824" i="1" s="1"/>
  <c r="BM824" i="1"/>
  <c r="AH823" i="1"/>
  <c r="AI823" i="1" s="1"/>
  <c r="AT823" i="1"/>
  <c r="AU823" i="1" s="1"/>
  <c r="AZ823" i="1"/>
  <c r="BA823" i="1" s="1"/>
  <c r="CE823" i="1"/>
  <c r="CJ823" i="1"/>
  <c r="AC823" i="1"/>
  <c r="O823" i="1"/>
  <c r="Q823" i="1" s="1"/>
  <c r="W823" i="1"/>
  <c r="AO823" i="1"/>
  <c r="BG823" i="1"/>
  <c r="BL823" i="1"/>
  <c r="BM823" i="1" s="1"/>
  <c r="BS823" i="1"/>
  <c r="BY823" i="1"/>
  <c r="AC822" i="1"/>
  <c r="V822" i="1"/>
  <c r="W822" i="1" s="1"/>
  <c r="O822" i="1"/>
  <c r="Q822" i="1" s="1"/>
  <c r="CD822" i="1"/>
  <c r="CE822" i="1" s="1"/>
  <c r="BX822" i="1"/>
  <c r="BY822" i="1" s="1"/>
  <c r="AN822" i="1"/>
  <c r="AO822" i="1" s="1"/>
  <c r="BR822" i="1"/>
  <c r="BS822" i="1" s="1"/>
  <c r="BM822" i="1"/>
  <c r="BF822" i="1"/>
  <c r="BG822" i="1" s="1"/>
  <c r="AI822" i="1"/>
  <c r="AU822" i="1"/>
  <c r="BA822" i="1"/>
  <c r="AH821" i="1"/>
  <c r="AI821" i="1" s="1"/>
  <c r="AO821" i="1"/>
  <c r="AU821" i="1"/>
  <c r="BA821" i="1"/>
  <c r="BG821" i="1"/>
  <c r="BR821" i="1"/>
  <c r="BS821" i="1" s="1"/>
  <c r="W821" i="1"/>
  <c r="AC821" i="1"/>
  <c r="CD821" i="1"/>
  <c r="CE821" i="1" s="1"/>
  <c r="CJ821" i="1"/>
  <c r="CN821" i="1" s="1"/>
  <c r="CQ821" i="1" s="1"/>
  <c r="BM821" i="1"/>
  <c r="BY821" i="1"/>
  <c r="O821" i="1"/>
  <c r="Q821" i="1" s="1"/>
  <c r="CF821" i="1" s="1"/>
  <c r="BS820" i="1"/>
  <c r="V820" i="1"/>
  <c r="W820" i="1" s="1"/>
  <c r="AC820" i="1"/>
  <c r="AZ820" i="1"/>
  <c r="BA820" i="1" s="1"/>
  <c r="BX820" i="1"/>
  <c r="BY820" i="1" s="1"/>
  <c r="BG820" i="1"/>
  <c r="BL820" i="1"/>
  <c r="BM820" i="1" s="1"/>
  <c r="O820" i="1"/>
  <c r="Q820" i="1" s="1"/>
  <c r="CE820" i="1"/>
  <c r="CJ820" i="1"/>
  <c r="AI820" i="1"/>
  <c r="AO820" i="1"/>
  <c r="AU820" i="1"/>
  <c r="BS819" i="1"/>
  <c r="BY819" i="1"/>
  <c r="CE819" i="1"/>
  <c r="O819" i="1"/>
  <c r="Q819" i="1" s="1"/>
  <c r="W819" i="1"/>
  <c r="BM819" i="1"/>
  <c r="AC819" i="1"/>
  <c r="BA819" i="1"/>
  <c r="AN819" i="1"/>
  <c r="AO819" i="1" s="1"/>
  <c r="AH819" i="1"/>
  <c r="AI819" i="1" s="1"/>
  <c r="AU819" i="1"/>
  <c r="CJ819" i="1"/>
  <c r="BG819" i="1"/>
  <c r="AC818" i="1"/>
  <c r="W818" i="1"/>
  <c r="O818" i="1"/>
  <c r="Q818" i="1" s="1"/>
  <c r="CD818" i="1"/>
  <c r="CE818" i="1" s="1"/>
  <c r="BX818" i="1"/>
  <c r="BY818" i="1" s="1"/>
  <c r="BR818" i="1"/>
  <c r="BS818" i="1" s="1"/>
  <c r="BM818" i="1"/>
  <c r="BF818" i="1"/>
  <c r="BG818" i="1" s="1"/>
  <c r="AZ818" i="1"/>
  <c r="BA818" i="1" s="1"/>
  <c r="AT818" i="1"/>
  <c r="AU818" i="1" s="1"/>
  <c r="AN818" i="1"/>
  <c r="AO818" i="1" s="1"/>
  <c r="AH818" i="1"/>
  <c r="AI818" i="1" s="1"/>
  <c r="V817" i="1"/>
  <c r="W817" i="1" s="1"/>
  <c r="BR817" i="1"/>
  <c r="BS817" i="1" s="1"/>
  <c r="AI817" i="1"/>
  <c r="Q817" i="1"/>
  <c r="AC817" i="1"/>
  <c r="CJ817" i="1"/>
  <c r="CD817" i="1"/>
  <c r="CE817" i="1" s="1"/>
  <c r="BX817" i="1"/>
  <c r="BY817" i="1" s="1"/>
  <c r="AN817" i="1"/>
  <c r="AO817" i="1" s="1"/>
  <c r="AT817" i="1"/>
  <c r="AU817" i="1" s="1"/>
  <c r="AZ817" i="1"/>
  <c r="BA817" i="1" s="1"/>
  <c r="BG817" i="1"/>
  <c r="BL817" i="1"/>
  <c r="BM817" i="1" s="1"/>
  <c r="AC816" i="1"/>
  <c r="AI816" i="1"/>
  <c r="AO816" i="1"/>
  <c r="AU816" i="1"/>
  <c r="AZ816" i="1"/>
  <c r="BA816" i="1" s="1"/>
  <c r="BY816" i="1"/>
  <c r="CJ816" i="1"/>
  <c r="CD816" i="1"/>
  <c r="CE816" i="1" s="1"/>
  <c r="BR816" i="1"/>
  <c r="BS816" i="1" s="1"/>
  <c r="BM816" i="1"/>
  <c r="BF816" i="1"/>
  <c r="BG816" i="1" s="1"/>
  <c r="V816" i="1"/>
  <c r="W816" i="1" s="1"/>
  <c r="Q816" i="1"/>
  <c r="CF816" i="1" s="1"/>
  <c r="BX815" i="1"/>
  <c r="BY815" i="1" s="1"/>
  <c r="AT815" i="1"/>
  <c r="AU815" i="1" s="1"/>
  <c r="BL815" i="1"/>
  <c r="BM815" i="1" s="1"/>
  <c r="BR815" i="1"/>
  <c r="BS815" i="1" s="1"/>
  <c r="AB815" i="1"/>
  <c r="AC815" i="1" s="1"/>
  <c r="V815" i="1"/>
  <c r="W815" i="1" s="1"/>
  <c r="O815" i="1"/>
  <c r="Q815" i="1" s="1"/>
  <c r="AH815" i="1"/>
  <c r="AI815" i="1" s="1"/>
  <c r="AO815" i="1"/>
  <c r="BA815" i="1"/>
  <c r="BG815" i="1"/>
  <c r="CD815" i="1"/>
  <c r="CE815" i="1" s="1"/>
  <c r="BA814" i="1"/>
  <c r="CE814" i="1"/>
  <c r="BY814" i="1"/>
  <c r="BR814" i="1"/>
  <c r="BS814" i="1" s="1"/>
  <c r="V814" i="1"/>
  <c r="W814" i="1" s="1"/>
  <c r="Q814" i="1"/>
  <c r="AB814" i="1"/>
  <c r="AC814" i="1" s="1"/>
  <c r="AI814" i="1"/>
  <c r="AN814" i="1"/>
  <c r="AO814" i="1" s="1"/>
  <c r="AT814" i="1"/>
  <c r="AU814" i="1" s="1"/>
  <c r="BG814" i="1"/>
  <c r="BL814" i="1"/>
  <c r="BM814" i="1" s="1"/>
  <c r="BS813" i="1"/>
  <c r="BY813" i="1"/>
  <c r="AN813" i="1"/>
  <c r="AO813" i="1" s="1"/>
  <c r="BG813" i="1"/>
  <c r="AH813" i="1"/>
  <c r="AI813" i="1" s="1"/>
  <c r="BL813" i="1"/>
  <c r="BM813" i="1" s="1"/>
  <c r="AB813" i="1"/>
  <c r="AC813" i="1" s="1"/>
  <c r="Q813" i="1"/>
  <c r="AU813" i="1"/>
  <c r="AZ813" i="1"/>
  <c r="BA813" i="1" s="1"/>
  <c r="W813" i="1"/>
  <c r="CE813" i="1"/>
  <c r="AU812" i="1"/>
  <c r="BA812" i="1"/>
  <c r="BG812" i="1"/>
  <c r="BL812" i="1"/>
  <c r="BM812" i="1" s="1"/>
  <c r="BS812" i="1"/>
  <c r="BX812" i="1"/>
  <c r="BY812" i="1" s="1"/>
  <c r="CE812" i="1"/>
  <c r="CJ812" i="1"/>
  <c r="CN812" i="1" s="1"/>
  <c r="CQ812" i="1" s="1"/>
  <c r="AI812" i="1"/>
  <c r="AB812" i="1"/>
  <c r="AC812" i="1" s="1"/>
  <c r="AO812" i="1"/>
  <c r="V812" i="1"/>
  <c r="W812" i="1" s="1"/>
  <c r="O812" i="1"/>
  <c r="Q812" i="1" s="1"/>
  <c r="CF812" i="1" s="1"/>
  <c r="BR811" i="1"/>
  <c r="BS811" i="1" s="1"/>
  <c r="BL811" i="1"/>
  <c r="BM811" i="1" s="1"/>
  <c r="BF811" i="1"/>
  <c r="BG811" i="1" s="1"/>
  <c r="BA811" i="1"/>
  <c r="AU811" i="1"/>
  <c r="AN811" i="1"/>
  <c r="AO811" i="1" s="1"/>
  <c r="AH811" i="1"/>
  <c r="AI811" i="1" s="1"/>
  <c r="AB811" i="1"/>
  <c r="AC811" i="1" s="1"/>
  <c r="V811" i="1"/>
  <c r="W811" i="1" s="1"/>
  <c r="Q811" i="1"/>
  <c r="CD811" i="1"/>
  <c r="CE811" i="1" s="1"/>
  <c r="BY811" i="1"/>
  <c r="CJ811" i="1"/>
  <c r="BY810" i="1"/>
  <c r="CE810" i="1"/>
  <c r="CJ810" i="1"/>
  <c r="CN810" i="1" s="1"/>
  <c r="CQ810" i="1" s="1"/>
  <c r="Q810" i="1"/>
  <c r="V810" i="1"/>
  <c r="W810" i="1" s="1"/>
  <c r="AH810" i="1"/>
  <c r="AI810" i="1" s="1"/>
  <c r="AB810" i="1"/>
  <c r="AC810" i="1" s="1"/>
  <c r="AO810" i="1"/>
  <c r="AU810" i="1"/>
  <c r="BA810" i="1"/>
  <c r="BG810" i="1"/>
  <c r="BL810" i="1"/>
  <c r="BM810" i="1" s="1"/>
  <c r="BS810" i="1"/>
  <c r="BG809" i="1"/>
  <c r="BR809" i="1"/>
  <c r="BS809" i="1" s="1"/>
  <c r="BY809" i="1"/>
  <c r="CE809" i="1"/>
  <c r="CJ809" i="1"/>
  <c r="CN809" i="1" s="1"/>
  <c r="CQ809" i="1" s="1"/>
  <c r="BL809" i="1"/>
  <c r="BM809" i="1" s="1"/>
  <c r="AI809" i="1"/>
  <c r="AO809" i="1"/>
  <c r="Q809" i="1"/>
  <c r="V809" i="1"/>
  <c r="W809" i="1" s="1"/>
  <c r="AC809" i="1"/>
  <c r="AU809" i="1"/>
  <c r="BA809" i="1"/>
  <c r="BG808" i="1"/>
  <c r="AZ808" i="1"/>
  <c r="BA808" i="1" s="1"/>
  <c r="AT808" i="1"/>
  <c r="AU808" i="1" s="1"/>
  <c r="AN808" i="1"/>
  <c r="AO808" i="1" s="1"/>
  <c r="AH808" i="1"/>
  <c r="AI808" i="1" s="1"/>
  <c r="AB808" i="1"/>
  <c r="AC808" i="1" s="1"/>
  <c r="O808" i="1"/>
  <c r="Q808" i="1" s="1"/>
  <c r="V808" i="1"/>
  <c r="W808" i="1" s="1"/>
  <c r="BL808" i="1"/>
  <c r="BM808" i="1" s="1"/>
  <c r="CD808" i="1"/>
  <c r="CE808" i="1" s="1"/>
  <c r="BX808" i="1"/>
  <c r="BY808" i="1" s="1"/>
  <c r="BR808" i="1"/>
  <c r="BS808" i="1" s="1"/>
  <c r="AN807" i="1"/>
  <c r="AO807" i="1" s="1"/>
  <c r="V807" i="1"/>
  <c r="W807" i="1" s="1"/>
  <c r="Q807" i="1"/>
  <c r="AU807" i="1"/>
  <c r="AH807" i="1"/>
  <c r="AI807" i="1" s="1"/>
  <c r="AC807" i="1"/>
  <c r="CE807" i="1"/>
  <c r="CJ807" i="1"/>
  <c r="AZ807" i="1"/>
  <c r="BA807" i="1" s="1"/>
  <c r="BG807" i="1"/>
  <c r="BL807" i="1"/>
  <c r="BM807" i="1" s="1"/>
  <c r="BR807" i="1"/>
  <c r="BS807" i="1" s="1"/>
  <c r="BY807" i="1"/>
  <c r="O806" i="1"/>
  <c r="Q806" i="1" s="1"/>
  <c r="V806" i="1"/>
  <c r="W806" i="1" s="1"/>
  <c r="AB806" i="1"/>
  <c r="AC806" i="1" s="1"/>
  <c r="AI806" i="1"/>
  <c r="AN806" i="1"/>
  <c r="AO806" i="1" s="1"/>
  <c r="AT806" i="1"/>
  <c r="AU806" i="1" s="1"/>
  <c r="BA806" i="1"/>
  <c r="BF806" i="1"/>
  <c r="BG806" i="1" s="1"/>
  <c r="BL806" i="1"/>
  <c r="BM806" i="1" s="1"/>
  <c r="BS806" i="1"/>
  <c r="BY806" i="1"/>
  <c r="CE806" i="1"/>
  <c r="AU805" i="1"/>
  <c r="AI805" i="1"/>
  <c r="V805" i="1"/>
  <c r="W805" i="1" s="1"/>
  <c r="BX805" i="1"/>
  <c r="BY805" i="1" s="1"/>
  <c r="AO805" i="1"/>
  <c r="CD805" i="1"/>
  <c r="CE805" i="1" s="1"/>
  <c r="Q805" i="1"/>
  <c r="AC805" i="1"/>
  <c r="AZ805" i="1"/>
  <c r="BA805" i="1" s="1"/>
  <c r="BF805" i="1"/>
  <c r="BG805" i="1" s="1"/>
  <c r="BL805" i="1"/>
  <c r="BM805" i="1" s="1"/>
  <c r="BR805" i="1"/>
  <c r="BS805" i="1" s="1"/>
  <c r="BL804" i="1"/>
  <c r="BM804" i="1" s="1"/>
  <c r="BG804" i="1"/>
  <c r="AZ804" i="1"/>
  <c r="BA804" i="1" s="1"/>
  <c r="CD804" i="1"/>
  <c r="CE804" i="1" s="1"/>
  <c r="BX804" i="1"/>
  <c r="BY804" i="1" s="1"/>
  <c r="BR804" i="1"/>
  <c r="BS804" i="1" s="1"/>
  <c r="AU804" i="1"/>
  <c r="AN804" i="1"/>
  <c r="AO804" i="1" s="1"/>
  <c r="AH804" i="1"/>
  <c r="AI804" i="1" s="1"/>
  <c r="AC804" i="1"/>
  <c r="W804" i="1"/>
  <c r="O804" i="1"/>
  <c r="Q804" i="1" s="1"/>
  <c r="CF804" i="1" s="1"/>
  <c r="CN804" i="1" s="1"/>
  <c r="CQ804" i="1" s="1"/>
  <c r="BX803" i="1"/>
  <c r="BY803" i="1" s="1"/>
  <c r="AU803" i="1"/>
  <c r="Q803" i="1"/>
  <c r="W803" i="1"/>
  <c r="AC803" i="1"/>
  <c r="AI803" i="1"/>
  <c r="AO803" i="1"/>
  <c r="BA803" i="1"/>
  <c r="BF803" i="1"/>
  <c r="BG803" i="1" s="1"/>
  <c r="BR803" i="1"/>
  <c r="BS803" i="1" s="1"/>
  <c r="CD803" i="1"/>
  <c r="CE803" i="1" s="1"/>
  <c r="BM803" i="1"/>
  <c r="CD802" i="1"/>
  <c r="CE802" i="1" s="1"/>
  <c r="BM802" i="1"/>
  <c r="BG802" i="1"/>
  <c r="BA802" i="1"/>
  <c r="AU802" i="1"/>
  <c r="AO802" i="1"/>
  <c r="AI802" i="1"/>
  <c r="AC802" i="1"/>
  <c r="W802" i="1"/>
  <c r="O802" i="1"/>
  <c r="Q802" i="1" s="1"/>
  <c r="BS802" i="1"/>
  <c r="BY802" i="1"/>
  <c r="CJ801" i="1"/>
  <c r="Q801" i="1"/>
  <c r="V801" i="1"/>
  <c r="W801" i="1" s="1"/>
  <c r="AB801" i="1"/>
  <c r="AC801" i="1" s="1"/>
  <c r="AZ801" i="1"/>
  <c r="BA801" i="1" s="1"/>
  <c r="BF801" i="1"/>
  <c r="BG801" i="1" s="1"/>
  <c r="AH801" i="1"/>
  <c r="AI801" i="1" s="1"/>
  <c r="CD801" i="1"/>
  <c r="CE801" i="1" s="1"/>
  <c r="BL801" i="1"/>
  <c r="BM801" i="1" s="1"/>
  <c r="AO801" i="1"/>
  <c r="AU801" i="1"/>
  <c r="BS801" i="1"/>
  <c r="BY801" i="1"/>
  <c r="BX800" i="1"/>
  <c r="BY800" i="1" s="1"/>
  <c r="BR800" i="1"/>
  <c r="BS800" i="1" s="1"/>
  <c r="BM800" i="1"/>
  <c r="BF800" i="1"/>
  <c r="BG800" i="1" s="1"/>
  <c r="AZ800" i="1"/>
  <c r="BA800" i="1" s="1"/>
  <c r="AT800" i="1"/>
  <c r="AU800" i="1" s="1"/>
  <c r="AO800" i="1"/>
  <c r="AI800" i="1"/>
  <c r="AC800" i="1"/>
  <c r="V800" i="1"/>
  <c r="W800" i="1" s="1"/>
  <c r="O800" i="1"/>
  <c r="Q800" i="1" s="1"/>
  <c r="CJ800" i="1"/>
  <c r="CD800" i="1"/>
  <c r="CE800" i="1" s="1"/>
  <c r="AZ799" i="1"/>
  <c r="BA799" i="1" s="1"/>
  <c r="BF799" i="1"/>
  <c r="BG799" i="1" s="1"/>
  <c r="BL799" i="1"/>
  <c r="BM799" i="1" s="1"/>
  <c r="BS799" i="1"/>
  <c r="BY799" i="1"/>
  <c r="CD799" i="1"/>
  <c r="CE799" i="1" s="1"/>
  <c r="Q799" i="1"/>
  <c r="W799" i="1"/>
  <c r="AC799" i="1"/>
  <c r="AI799" i="1"/>
  <c r="AO799" i="1"/>
  <c r="AU799" i="1"/>
  <c r="V798" i="1"/>
  <c r="W798" i="1" s="1"/>
  <c r="BR798" i="1"/>
  <c r="BS798" i="1" s="1"/>
  <c r="BM798" i="1"/>
  <c r="BF798" i="1"/>
  <c r="BG798" i="1" s="1"/>
  <c r="AH798" i="1"/>
  <c r="AI798" i="1" s="1"/>
  <c r="AZ798" i="1"/>
  <c r="BA798" i="1" s="1"/>
  <c r="AU798" i="1"/>
  <c r="AC798" i="1"/>
  <c r="AO798" i="1"/>
  <c r="Q798" i="1"/>
  <c r="CD798" i="1"/>
  <c r="CE798" i="1" s="1"/>
  <c r="BX798" i="1"/>
  <c r="BY798" i="1" s="1"/>
  <c r="BA797" i="1"/>
  <c r="CD797" i="1"/>
  <c r="CE797" i="1" s="1"/>
  <c r="BX797" i="1"/>
  <c r="BY797" i="1" s="1"/>
  <c r="BR797" i="1"/>
  <c r="BS797" i="1" s="1"/>
  <c r="BF797" i="1"/>
  <c r="BG797" i="1" s="1"/>
  <c r="AU797" i="1"/>
  <c r="AH797" i="1"/>
  <c r="AI797" i="1" s="1"/>
  <c r="V797" i="1"/>
  <c r="W797" i="1" s="1"/>
  <c r="AO797" i="1"/>
  <c r="BL797" i="1"/>
  <c r="BM797" i="1" s="1"/>
  <c r="AB797" i="1"/>
  <c r="AC797" i="1" s="1"/>
  <c r="Q797" i="1"/>
  <c r="CF797" i="1" s="1"/>
  <c r="O796" i="1"/>
  <c r="Q796" i="1" s="1"/>
  <c r="CD796" i="1"/>
  <c r="CE796" i="1" s="1"/>
  <c r="AC796" i="1"/>
  <c r="W796" i="1"/>
  <c r="AI796" i="1"/>
  <c r="AO796" i="1"/>
  <c r="AU796" i="1"/>
  <c r="BA796" i="1"/>
  <c r="BX796" i="1"/>
  <c r="BY796" i="1" s="1"/>
  <c r="BR796" i="1"/>
  <c r="BS796" i="1" s="1"/>
  <c r="BM796" i="1"/>
  <c r="BG796" i="1"/>
  <c r="AB795" i="1"/>
  <c r="AC795" i="1" s="1"/>
  <c r="AH795" i="1"/>
  <c r="AI795" i="1" s="1"/>
  <c r="BS795" i="1"/>
  <c r="BM795" i="1"/>
  <c r="BF795" i="1"/>
  <c r="BG795" i="1" s="1"/>
  <c r="BA795" i="1"/>
  <c r="AU795" i="1"/>
  <c r="AO795" i="1"/>
  <c r="Q795" i="1"/>
  <c r="V795" i="1"/>
  <c r="W795" i="1" s="1"/>
  <c r="CD795" i="1"/>
  <c r="CE795" i="1" s="1"/>
  <c r="BX795" i="1"/>
  <c r="BY795" i="1" s="1"/>
  <c r="AB794" i="1"/>
  <c r="AC794" i="1" s="1"/>
  <c r="V794" i="1"/>
  <c r="W794" i="1" s="1"/>
  <c r="Q794" i="1"/>
  <c r="BX794" i="1"/>
  <c r="BY794" i="1" s="1"/>
  <c r="BR794" i="1"/>
  <c r="BS794" i="1" s="1"/>
  <c r="BM794" i="1"/>
  <c r="BF794" i="1"/>
  <c r="BG794" i="1" s="1"/>
  <c r="BA794" i="1"/>
  <c r="AU794" i="1"/>
  <c r="AO794" i="1"/>
  <c r="AI794" i="1"/>
  <c r="CD794" i="1"/>
  <c r="CE794" i="1" s="1"/>
  <c r="BY793" i="1"/>
  <c r="CE793" i="1"/>
  <c r="CJ793" i="1"/>
  <c r="W793" i="1"/>
  <c r="AB793" i="1"/>
  <c r="AC793" i="1" s="1"/>
  <c r="AO793" i="1"/>
  <c r="AU793" i="1"/>
  <c r="O793" i="1"/>
  <c r="Q793" i="1" s="1"/>
  <c r="AH793" i="1"/>
  <c r="AI793" i="1" s="1"/>
  <c r="BA793" i="1"/>
  <c r="BG793" i="1"/>
  <c r="BL793" i="1"/>
  <c r="BM793" i="1" s="1"/>
  <c r="BS793" i="1"/>
  <c r="AU792" i="1"/>
  <c r="CJ792" i="1"/>
  <c r="CN792" i="1" s="1"/>
  <c r="CQ792" i="1" s="1"/>
  <c r="CD792" i="1"/>
  <c r="CE792" i="1" s="1"/>
  <c r="BX792" i="1"/>
  <c r="BY792" i="1" s="1"/>
  <c r="BR792" i="1"/>
  <c r="BS792" i="1" s="1"/>
  <c r="BG792" i="1"/>
  <c r="BA792" i="1"/>
  <c r="BM792" i="1"/>
  <c r="AN792" i="1"/>
  <c r="AO792" i="1" s="1"/>
  <c r="AH792" i="1"/>
  <c r="AI792" i="1" s="1"/>
  <c r="AB792" i="1"/>
  <c r="AC792" i="1" s="1"/>
  <c r="V792" i="1"/>
  <c r="W792" i="1" s="1"/>
  <c r="Q792" i="1"/>
  <c r="CF792" i="1" s="1"/>
  <c r="AH791" i="1"/>
  <c r="AI791" i="1" s="1"/>
  <c r="AN791" i="1"/>
  <c r="AO791" i="1" s="1"/>
  <c r="AU791" i="1"/>
  <c r="CD791" i="1"/>
  <c r="CE791" i="1" s="1"/>
  <c r="BG791" i="1"/>
  <c r="BL791" i="1"/>
  <c r="BM791" i="1" s="1"/>
  <c r="BS791" i="1"/>
  <c r="BA791" i="1"/>
  <c r="BY791" i="1"/>
  <c r="Q791" i="1"/>
  <c r="W791" i="1"/>
  <c r="AC791" i="1"/>
  <c r="CJ790" i="1"/>
  <c r="CN790" i="1" s="1"/>
  <c r="CQ790" i="1" s="1"/>
  <c r="CD790" i="1"/>
  <c r="CE790" i="1" s="1"/>
  <c r="BX790" i="1"/>
  <c r="BY790" i="1" s="1"/>
  <c r="BR790" i="1"/>
  <c r="BS790" i="1" s="1"/>
  <c r="BF790" i="1"/>
  <c r="BG790" i="1" s="1"/>
  <c r="BA790" i="1"/>
  <c r="W790" i="1"/>
  <c r="AU790" i="1"/>
  <c r="AO790" i="1"/>
  <c r="BL790" i="1"/>
  <c r="BM790" i="1" s="1"/>
  <c r="AB790" i="1"/>
  <c r="AC790" i="1" s="1"/>
  <c r="AI790" i="1"/>
  <c r="Q790" i="1"/>
  <c r="CF790" i="1" s="1"/>
  <c r="BY789" i="1"/>
  <c r="Q789" i="1"/>
  <c r="V789" i="1"/>
  <c r="W789" i="1" s="1"/>
  <c r="AB789" i="1"/>
  <c r="AC789" i="1" s="1"/>
  <c r="AH789" i="1"/>
  <c r="AI789" i="1" s="1"/>
  <c r="AN789" i="1"/>
  <c r="AO789" i="1" s="1"/>
  <c r="BL789" i="1"/>
  <c r="BM789" i="1" s="1"/>
  <c r="BS789" i="1"/>
  <c r="CD789" i="1"/>
  <c r="CE789" i="1" s="1"/>
  <c r="BG789" i="1"/>
  <c r="AZ789" i="1"/>
  <c r="BA789" i="1" s="1"/>
  <c r="AT789" i="1"/>
  <c r="AU789" i="1" s="1"/>
  <c r="W788" i="1"/>
  <c r="AC788" i="1"/>
  <c r="BX788" i="1"/>
  <c r="BY788" i="1" s="1"/>
  <c r="BR788" i="1"/>
  <c r="BS788" i="1" s="1"/>
  <c r="BM788" i="1"/>
  <c r="AU788" i="1"/>
  <c r="AN788" i="1"/>
  <c r="AO788" i="1" s="1"/>
  <c r="BF788" i="1"/>
  <c r="BG788" i="1" s="1"/>
  <c r="AZ788" i="1"/>
  <c r="BA788" i="1" s="1"/>
  <c r="CE788" i="1"/>
  <c r="CJ788" i="1"/>
  <c r="AI788" i="1"/>
  <c r="O788" i="1"/>
  <c r="Q788" i="1" s="1"/>
  <c r="CF788" i="1" s="1"/>
  <c r="CN788" i="1" s="1"/>
  <c r="CQ788" i="1" s="1"/>
  <c r="BL787" i="1"/>
  <c r="BM787" i="1" s="1"/>
  <c r="BG787" i="1"/>
  <c r="BA787" i="1"/>
  <c r="AO787" i="1"/>
  <c r="AI787" i="1"/>
  <c r="AB787" i="1"/>
  <c r="AC787" i="1" s="1"/>
  <c r="W787" i="1"/>
  <c r="O787" i="1"/>
  <c r="Q787" i="1" s="1"/>
  <c r="AT787" i="1"/>
  <c r="AU787" i="1" s="1"/>
  <c r="BS787" i="1"/>
  <c r="BY787" i="1"/>
  <c r="CE787" i="1"/>
  <c r="CJ787" i="1"/>
  <c r="AI786" i="1"/>
  <c r="BY786" i="1"/>
  <c r="BR786" i="1"/>
  <c r="BS786" i="1" s="1"/>
  <c r="BM786" i="1"/>
  <c r="BF786" i="1"/>
  <c r="BG786" i="1" s="1"/>
  <c r="AZ786" i="1"/>
  <c r="BA786" i="1" s="1"/>
  <c r="AT786" i="1"/>
  <c r="AU786" i="1" s="1"/>
  <c r="AN786" i="1"/>
  <c r="AO786" i="1" s="1"/>
  <c r="Q786" i="1"/>
  <c r="W786" i="1"/>
  <c r="AC786" i="1"/>
  <c r="CE786" i="1"/>
  <c r="CJ786" i="1"/>
  <c r="BG785" i="1"/>
  <c r="BL785" i="1"/>
  <c r="BM785" i="1" s="1"/>
  <c r="BY785" i="1"/>
  <c r="CE785" i="1"/>
  <c r="BR785" i="1"/>
  <c r="BS785" i="1" s="1"/>
  <c r="AN785" i="1"/>
  <c r="AO785" i="1" s="1"/>
  <c r="AI785" i="1"/>
  <c r="AC785" i="1"/>
  <c r="W785" i="1"/>
  <c r="O785" i="1"/>
  <c r="Q785" i="1" s="1"/>
  <c r="AU785" i="1"/>
  <c r="BA785" i="1"/>
  <c r="AC784" i="1"/>
  <c r="V784" i="1"/>
  <c r="W784" i="1" s="1"/>
  <c r="O784" i="1"/>
  <c r="Q784" i="1" s="1"/>
  <c r="BG784" i="1"/>
  <c r="AZ784" i="1"/>
  <c r="BA784" i="1" s="1"/>
  <c r="BM784" i="1"/>
  <c r="CD784" i="1"/>
  <c r="CE784" i="1" s="1"/>
  <c r="BY784" i="1"/>
  <c r="AT784" i="1"/>
  <c r="AU784" i="1" s="1"/>
  <c r="BS784" i="1"/>
  <c r="AN784" i="1"/>
  <c r="AO784" i="1" s="1"/>
  <c r="AH784" i="1"/>
  <c r="AI784" i="1" s="1"/>
  <c r="Q783" i="1"/>
  <c r="V783" i="1"/>
  <c r="W783" i="1" s="1"/>
  <c r="AC783" i="1"/>
  <c r="AH783" i="1"/>
  <c r="AI783" i="1" s="1"/>
  <c r="AO783" i="1"/>
  <c r="AU783" i="1"/>
  <c r="BA783" i="1"/>
  <c r="BG783" i="1"/>
  <c r="BL783" i="1"/>
  <c r="BM783" i="1" s="1"/>
  <c r="BS783" i="1"/>
  <c r="BY783" i="1"/>
  <c r="CE783" i="1"/>
  <c r="AH782" i="1"/>
  <c r="AI782" i="1" s="1"/>
  <c r="AN782" i="1"/>
  <c r="AO782" i="1" s="1"/>
  <c r="AU782" i="1"/>
  <c r="BA782" i="1"/>
  <c r="W782" i="1"/>
  <c r="BS782" i="1"/>
  <c r="BL782" i="1"/>
  <c r="BM782" i="1" s="1"/>
  <c r="BF782" i="1"/>
  <c r="BG782" i="1" s="1"/>
  <c r="Q782" i="1"/>
  <c r="AC782" i="1"/>
  <c r="CE782" i="1"/>
  <c r="CJ782" i="1"/>
  <c r="BY782" i="1"/>
  <c r="AB781" i="1"/>
  <c r="AC781" i="1" s="1"/>
  <c r="V781" i="1"/>
  <c r="W781" i="1" s="1"/>
  <c r="O781" i="1"/>
  <c r="Q781" i="1" s="1"/>
  <c r="BA781" i="1"/>
  <c r="AT781" i="1"/>
  <c r="AU781" i="1" s="1"/>
  <c r="AN781" i="1"/>
  <c r="AO781" i="1" s="1"/>
  <c r="CD781" i="1"/>
  <c r="CE781" i="1" s="1"/>
  <c r="BX781" i="1"/>
  <c r="BY781" i="1" s="1"/>
  <c r="BR781" i="1"/>
  <c r="BS781" i="1" s="1"/>
  <c r="BM781" i="1"/>
  <c r="BF781" i="1"/>
  <c r="BG781" i="1" s="1"/>
  <c r="AH781" i="1"/>
  <c r="AI781" i="1" s="1"/>
  <c r="BM780" i="1"/>
  <c r="BG780" i="1"/>
  <c r="BA780" i="1"/>
  <c r="AU780" i="1"/>
  <c r="AN780" i="1"/>
  <c r="AO780" i="1" s="1"/>
  <c r="AH780" i="1"/>
  <c r="AI780" i="1" s="1"/>
  <c r="AC780" i="1"/>
  <c r="V780" i="1"/>
  <c r="W780" i="1" s="1"/>
  <c r="Q780" i="1"/>
  <c r="CD780" i="1"/>
  <c r="CE780" i="1" s="1"/>
  <c r="BY780" i="1"/>
  <c r="BR780" i="1"/>
  <c r="BS780" i="1" s="1"/>
  <c r="W779" i="1"/>
  <c r="AB779" i="1"/>
  <c r="AC779" i="1" s="1"/>
  <c r="BG779" i="1"/>
  <c r="BL779" i="1"/>
  <c r="BM779" i="1" s="1"/>
  <c r="BS779" i="1"/>
  <c r="BY779" i="1"/>
  <c r="CE779" i="1"/>
  <c r="BA779" i="1"/>
  <c r="AT779" i="1"/>
  <c r="AU779" i="1" s="1"/>
  <c r="AN779" i="1"/>
  <c r="AO779" i="1" s="1"/>
  <c r="AH779" i="1"/>
  <c r="AI779" i="1" s="1"/>
  <c r="Q779" i="1"/>
  <c r="CF779" i="1" s="1"/>
  <c r="CN779" i="1" s="1"/>
  <c r="CQ779" i="1" s="1"/>
  <c r="BX778" i="1"/>
  <c r="BY778" i="1" s="1"/>
  <c r="BR778" i="1"/>
  <c r="BS778" i="1" s="1"/>
  <c r="BM778" i="1"/>
  <c r="BF778" i="1"/>
  <c r="BG778" i="1" s="1"/>
  <c r="AZ778" i="1"/>
  <c r="BA778" i="1" s="1"/>
  <c r="AT778" i="1"/>
  <c r="AU778" i="1" s="1"/>
  <c r="AN778" i="1"/>
  <c r="AO778" i="1" s="1"/>
  <c r="AH778" i="1"/>
  <c r="AI778" i="1" s="1"/>
  <c r="AB778" i="1"/>
  <c r="AC778" i="1" s="1"/>
  <c r="V778" i="1"/>
  <c r="W778" i="1" s="1"/>
  <c r="O778" i="1"/>
  <c r="Q778" i="1" s="1"/>
  <c r="CE778" i="1"/>
  <c r="BS777" i="1"/>
  <c r="BY777" i="1"/>
  <c r="O777" i="1"/>
  <c r="Q777" i="1" s="1"/>
  <c r="AC777" i="1"/>
  <c r="AU777" i="1"/>
  <c r="AN777" i="1"/>
  <c r="AO777" i="1" s="1"/>
  <c r="AH777" i="1"/>
  <c r="AI777" i="1" s="1"/>
  <c r="BL777" i="1"/>
  <c r="BM777" i="1" s="1"/>
  <c r="CD777" i="1"/>
  <c r="CE777" i="1" s="1"/>
  <c r="W777" i="1"/>
  <c r="AZ777" i="1"/>
  <c r="BA777" i="1" s="1"/>
  <c r="BG777" i="1"/>
  <c r="V776" i="1"/>
  <c r="W776" i="1" s="1"/>
  <c r="O776" i="1"/>
  <c r="Q776" i="1" s="1"/>
  <c r="CJ776" i="1"/>
  <c r="BS776" i="1"/>
  <c r="CD776" i="1"/>
  <c r="CE776" i="1" s="1"/>
  <c r="BF776" i="1"/>
  <c r="BG776" i="1" s="1"/>
  <c r="AZ776" i="1"/>
  <c r="BA776" i="1" s="1"/>
  <c r="AU776" i="1"/>
  <c r="AO776" i="1"/>
  <c r="AI776" i="1"/>
  <c r="AC776" i="1"/>
  <c r="BX776" i="1"/>
  <c r="BY776" i="1" s="1"/>
  <c r="BM776" i="1"/>
  <c r="CE775" i="1"/>
  <c r="CJ775" i="1"/>
  <c r="BA775" i="1"/>
  <c r="BG775" i="1"/>
  <c r="BL775" i="1"/>
  <c r="BM775" i="1" s="1"/>
  <c r="BS775" i="1"/>
  <c r="BY775" i="1"/>
  <c r="Q775" i="1"/>
  <c r="W775" i="1"/>
  <c r="AC775" i="1"/>
  <c r="AI775" i="1"/>
  <c r="AO775" i="1"/>
  <c r="AU775" i="1"/>
  <c r="CE774" i="1"/>
  <c r="BY774" i="1"/>
  <c r="BS774" i="1"/>
  <c r="BM774" i="1"/>
  <c r="Q774" i="1"/>
  <c r="AN774" i="1"/>
  <c r="AO774" i="1" s="1"/>
  <c r="AZ774" i="1"/>
  <c r="BA774" i="1" s="1"/>
  <c r="AT774" i="1"/>
  <c r="AU774" i="1" s="1"/>
  <c r="V774" i="1"/>
  <c r="W774" i="1" s="1"/>
  <c r="AI774" i="1"/>
  <c r="AC774" i="1"/>
  <c r="BF774" i="1"/>
  <c r="BG774" i="1" s="1"/>
  <c r="BF773" i="1"/>
  <c r="BG773" i="1" s="1"/>
  <c r="BS773" i="1"/>
  <c r="BM773" i="1"/>
  <c r="BY773" i="1"/>
  <c r="CE773" i="1"/>
  <c r="Q773" i="1"/>
  <c r="W773" i="1"/>
  <c r="AB773" i="1"/>
  <c r="AC773" i="1" s="1"/>
  <c r="AI773" i="1"/>
  <c r="AN773" i="1"/>
  <c r="AO773" i="1" s="1"/>
  <c r="AT773" i="1"/>
  <c r="AU773" i="1" s="1"/>
  <c r="BA773" i="1"/>
  <c r="CJ773" i="1"/>
  <c r="AI772" i="1"/>
  <c r="AN772" i="1"/>
  <c r="AO772" i="1" s="1"/>
  <c r="AT772" i="1"/>
  <c r="AU772" i="1" s="1"/>
  <c r="BF772" i="1"/>
  <c r="BG772" i="1" s="1"/>
  <c r="BL772" i="1"/>
  <c r="BM772" i="1" s="1"/>
  <c r="BS772" i="1"/>
  <c r="BY772" i="1"/>
  <c r="CD772" i="1"/>
  <c r="CE772" i="1" s="1"/>
  <c r="CJ772" i="1"/>
  <c r="Q772" i="1"/>
  <c r="V772" i="1"/>
  <c r="W772" i="1" s="1"/>
  <c r="AB772" i="1"/>
  <c r="AC772" i="1" s="1"/>
  <c r="AZ772" i="1"/>
  <c r="BA772" i="1" s="1"/>
  <c r="AU771" i="1"/>
  <c r="AN771" i="1"/>
  <c r="AO771" i="1" s="1"/>
  <c r="AH771" i="1"/>
  <c r="AI771" i="1" s="1"/>
  <c r="AB771" i="1"/>
  <c r="AC771" i="1" s="1"/>
  <c r="W771" i="1"/>
  <c r="O771" i="1"/>
  <c r="Q771" i="1" s="1"/>
  <c r="AZ771" i="1"/>
  <c r="BA771" i="1" s="1"/>
  <c r="BG771" i="1"/>
  <c r="BL771" i="1"/>
  <c r="BM771" i="1" s="1"/>
  <c r="BS771" i="1"/>
  <c r="BY771" i="1"/>
  <c r="CE771" i="1"/>
  <c r="CJ771" i="1"/>
  <c r="BA770" i="1"/>
  <c r="AU770" i="1"/>
  <c r="AO770" i="1"/>
  <c r="AB770" i="1"/>
  <c r="AC770" i="1" s="1"/>
  <c r="W770" i="1"/>
  <c r="Q770" i="1"/>
  <c r="AI770" i="1"/>
  <c r="BG770" i="1"/>
  <c r="BL770" i="1"/>
  <c r="BM770" i="1" s="1"/>
  <c r="BS770" i="1"/>
  <c r="BY770" i="1"/>
  <c r="CE770" i="1"/>
  <c r="CJ770" i="1"/>
  <c r="AO769" i="1"/>
  <c r="AU769" i="1"/>
  <c r="AZ769" i="1"/>
  <c r="BA769" i="1" s="1"/>
  <c r="BG769" i="1"/>
  <c r="BL769" i="1"/>
  <c r="BM769" i="1" s="1"/>
  <c r="BS769" i="1"/>
  <c r="BY769" i="1"/>
  <c r="CD769" i="1"/>
  <c r="CE769" i="1" s="1"/>
  <c r="Q769" i="1"/>
  <c r="W769" i="1"/>
  <c r="AC769" i="1"/>
  <c r="AI769" i="1"/>
  <c r="O768" i="1"/>
  <c r="Q768" i="1" s="1"/>
  <c r="BL768" i="1"/>
  <c r="BM768" i="1" s="1"/>
  <c r="BR768" i="1"/>
  <c r="BS768" i="1" s="1"/>
  <c r="BY768" i="1"/>
  <c r="CE768" i="1"/>
  <c r="CJ768" i="1"/>
  <c r="AH768" i="1"/>
  <c r="AI768" i="1" s="1"/>
  <c r="BF768" i="1"/>
  <c r="BG768" i="1" s="1"/>
  <c r="AU768" i="1"/>
  <c r="W768" i="1"/>
  <c r="AC768" i="1"/>
  <c r="BA768" i="1"/>
  <c r="AN768" i="1"/>
  <c r="AO768" i="1" s="1"/>
  <c r="CD767" i="1"/>
  <c r="CE767" i="1" s="1"/>
  <c r="CJ767" i="1"/>
  <c r="AB767" i="1"/>
  <c r="AC767" i="1" s="1"/>
  <c r="V767" i="1"/>
  <c r="W767" i="1" s="1"/>
  <c r="O767" i="1"/>
  <c r="Q767" i="1" s="1"/>
  <c r="AI767" i="1"/>
  <c r="AO767" i="1"/>
  <c r="AU767" i="1"/>
  <c r="BA767" i="1"/>
  <c r="BG767" i="1"/>
  <c r="BL767" i="1"/>
  <c r="BM767" i="1" s="1"/>
  <c r="BS767" i="1"/>
  <c r="BY767" i="1"/>
  <c r="AN766" i="1"/>
  <c r="AO766" i="1" s="1"/>
  <c r="AU766" i="1"/>
  <c r="BA766" i="1"/>
  <c r="BG766" i="1"/>
  <c r="BL766" i="1"/>
  <c r="BM766" i="1" s="1"/>
  <c r="BY766" i="1"/>
  <c r="CD766" i="1"/>
  <c r="CE766" i="1" s="1"/>
  <c r="BR766" i="1"/>
  <c r="BS766" i="1" s="1"/>
  <c r="Q766" i="1"/>
  <c r="W766" i="1"/>
  <c r="AC766" i="1"/>
  <c r="AI766" i="1"/>
  <c r="AB765" i="1"/>
  <c r="AC765" i="1" s="1"/>
  <c r="W765" i="1"/>
  <c r="O765" i="1"/>
  <c r="Q765" i="1" s="1"/>
  <c r="BL765" i="1"/>
  <c r="BM765" i="1" s="1"/>
  <c r="AH765" i="1"/>
  <c r="AI765" i="1" s="1"/>
  <c r="AN765" i="1"/>
  <c r="AO765" i="1" s="1"/>
  <c r="AT765" i="1"/>
  <c r="AU765" i="1" s="1"/>
  <c r="AZ765" i="1"/>
  <c r="BA765" i="1" s="1"/>
  <c r="BF765" i="1"/>
  <c r="BG765" i="1" s="1"/>
  <c r="CE765" i="1"/>
  <c r="BY765" i="1"/>
  <c r="BR765" i="1"/>
  <c r="BS765" i="1" s="1"/>
  <c r="BR764" i="1"/>
  <c r="BS764" i="1" s="1"/>
  <c r="BY764" i="1"/>
  <c r="CE764" i="1"/>
  <c r="Q764" i="1"/>
  <c r="CF764" i="1" s="1"/>
  <c r="CN764" i="1" s="1"/>
  <c r="CQ764" i="1" s="1"/>
  <c r="W764" i="1"/>
  <c r="BA764" i="1"/>
  <c r="AC764" i="1"/>
  <c r="AI764" i="1"/>
  <c r="AO764" i="1"/>
  <c r="AU764" i="1"/>
  <c r="CJ764" i="1"/>
  <c r="BG764" i="1"/>
  <c r="BL764" i="1"/>
  <c r="BM764" i="1" s="1"/>
  <c r="BR763" i="1"/>
  <c r="BS763" i="1" s="1"/>
  <c r="BY763" i="1"/>
  <c r="CE763" i="1"/>
  <c r="Q763" i="1"/>
  <c r="CJ763" i="1"/>
  <c r="AB763" i="1"/>
  <c r="AC763" i="1" s="1"/>
  <c r="V763" i="1"/>
  <c r="W763" i="1" s="1"/>
  <c r="AN763" i="1"/>
  <c r="AO763" i="1" s="1"/>
  <c r="AI763" i="1"/>
  <c r="AU763" i="1"/>
  <c r="BA763" i="1"/>
  <c r="BF763" i="1"/>
  <c r="BG763" i="1" s="1"/>
  <c r="BL763" i="1"/>
  <c r="BM763" i="1" s="1"/>
  <c r="BY762" i="1"/>
  <c r="CE762" i="1"/>
  <c r="CJ762" i="1"/>
  <c r="AZ762" i="1"/>
  <c r="BA762" i="1" s="1"/>
  <c r="AT762" i="1"/>
  <c r="AU762" i="1" s="1"/>
  <c r="AN762" i="1"/>
  <c r="AO762" i="1" s="1"/>
  <c r="Q762" i="1"/>
  <c r="W762" i="1"/>
  <c r="AC762" i="1"/>
  <c r="AI762" i="1"/>
  <c r="BG762" i="1"/>
  <c r="BL762" i="1"/>
  <c r="BM762" i="1" s="1"/>
  <c r="BS762" i="1"/>
  <c r="CE761" i="1"/>
  <c r="CJ761" i="1"/>
  <c r="AC761" i="1"/>
  <c r="O761" i="1"/>
  <c r="Q761" i="1" s="1"/>
  <c r="W761" i="1"/>
  <c r="AI761" i="1"/>
  <c r="AO761" i="1"/>
  <c r="AT761" i="1"/>
  <c r="AU761" i="1" s="1"/>
  <c r="AZ761" i="1"/>
  <c r="BA761" i="1" s="1"/>
  <c r="BG761" i="1"/>
  <c r="BS761" i="1"/>
  <c r="BY761" i="1"/>
  <c r="BM761" i="1"/>
  <c r="BX760" i="1"/>
  <c r="BY760" i="1" s="1"/>
  <c r="BR760" i="1"/>
  <c r="BS760" i="1" s="1"/>
  <c r="BM760" i="1"/>
  <c r="BG760" i="1"/>
  <c r="BA760" i="1"/>
  <c r="AU760" i="1"/>
  <c r="AN760" i="1"/>
  <c r="AO760" i="1" s="1"/>
  <c r="AI760" i="1"/>
  <c r="AB760" i="1"/>
  <c r="AC760" i="1" s="1"/>
  <c r="V760" i="1"/>
  <c r="W760" i="1" s="1"/>
  <c r="Q760" i="1"/>
  <c r="CD760" i="1"/>
  <c r="CE760" i="1" s="1"/>
  <c r="CJ760" i="1"/>
  <c r="BF759" i="1"/>
  <c r="BG759" i="1" s="1"/>
  <c r="AH758" i="1"/>
  <c r="AI758" i="1" s="1"/>
  <c r="BX758" i="1"/>
  <c r="BY758" i="1" s="1"/>
  <c r="BR757" i="1"/>
  <c r="BS757" i="1" s="1"/>
  <c r="AU755" i="1"/>
  <c r="AO755" i="1"/>
  <c r="AI755" i="1"/>
  <c r="AC755" i="1"/>
  <c r="W755" i="1"/>
  <c r="O755" i="1"/>
  <c r="Q755" i="1" s="1"/>
  <c r="BY755" i="1"/>
  <c r="BS755" i="1"/>
  <c r="BM755" i="1"/>
  <c r="BG755" i="1"/>
  <c r="BA755" i="1"/>
  <c r="BA754" i="1"/>
  <c r="BL754" i="1"/>
  <c r="BM754" i="1" s="1"/>
  <c r="BG754" i="1"/>
  <c r="O754" i="1"/>
  <c r="Q754" i="1" s="1"/>
  <c r="W754" i="1"/>
  <c r="AC754" i="1"/>
  <c r="BR754" i="1"/>
  <c r="BS754" i="1" s="1"/>
  <c r="AI754" i="1"/>
  <c r="AO754" i="1"/>
  <c r="AU754" i="1"/>
  <c r="BY754" i="1"/>
  <c r="CD754" i="1"/>
  <c r="CE754" i="1" s="1"/>
  <c r="BM753" i="1"/>
  <c r="BR753" i="1"/>
  <c r="BS753" i="1" s="1"/>
  <c r="BX753" i="1"/>
  <c r="BY753" i="1" s="1"/>
  <c r="Q753" i="1"/>
  <c r="V753" i="1"/>
  <c r="W753" i="1" s="1"/>
  <c r="AC753" i="1"/>
  <c r="AI753" i="1"/>
  <c r="BF753" i="1"/>
  <c r="BG753" i="1" s="1"/>
  <c r="AZ753" i="1"/>
  <c r="BA753" i="1" s="1"/>
  <c r="AN753" i="1"/>
  <c r="AO753" i="1" s="1"/>
  <c r="AT753" i="1"/>
  <c r="AU753" i="1" s="1"/>
  <c r="CD753" i="1"/>
  <c r="CE753" i="1" s="1"/>
  <c r="BY752" i="1"/>
  <c r="CE752" i="1"/>
  <c r="CJ752" i="1"/>
  <c r="O752" i="1"/>
  <c r="Q752" i="1" s="1"/>
  <c r="BM752" i="1"/>
  <c r="BF752" i="1"/>
  <c r="BG752" i="1" s="1"/>
  <c r="AZ752" i="1"/>
  <c r="BA752" i="1" s="1"/>
  <c r="AT752" i="1"/>
  <c r="AU752" i="1" s="1"/>
  <c r="AN752" i="1"/>
  <c r="AO752" i="1" s="1"/>
  <c r="AH752" i="1"/>
  <c r="AI752" i="1" s="1"/>
  <c r="AB752" i="1"/>
  <c r="AC752" i="1" s="1"/>
  <c r="V752" i="1"/>
  <c r="W752" i="1" s="1"/>
  <c r="BS752" i="1"/>
  <c r="BG751" i="1"/>
  <c r="BS751" i="1"/>
  <c r="BY751" i="1"/>
  <c r="CD751" i="1"/>
  <c r="CE751" i="1" s="1"/>
  <c r="CJ751" i="1"/>
  <c r="AC751" i="1"/>
  <c r="W751" i="1"/>
  <c r="Q751" i="1"/>
  <c r="AU751" i="1"/>
  <c r="BA751" i="1"/>
  <c r="AH751" i="1"/>
  <c r="AI751" i="1" s="1"/>
  <c r="AO751" i="1"/>
  <c r="BL751" i="1"/>
  <c r="BM751" i="1" s="1"/>
  <c r="CD750" i="1"/>
  <c r="CE750" i="1" s="1"/>
  <c r="BR750" i="1"/>
  <c r="BS750" i="1" s="1"/>
  <c r="BF750" i="1"/>
  <c r="BG750" i="1" s="1"/>
  <c r="AB750" i="1"/>
  <c r="AC750" i="1" s="1"/>
  <c r="AZ750" i="1"/>
  <c r="BA750" i="1" s="1"/>
  <c r="AT750" i="1"/>
  <c r="AU750" i="1" s="1"/>
  <c r="Q750" i="1"/>
  <c r="AH750" i="1"/>
  <c r="AI750" i="1" s="1"/>
  <c r="AO750" i="1"/>
  <c r="BL750" i="1"/>
  <c r="BM750" i="1" s="1"/>
  <c r="BY750" i="1"/>
  <c r="V750" i="1"/>
  <c r="W750" i="1" s="1"/>
  <c r="AZ749" i="1"/>
  <c r="BA749" i="1" s="1"/>
  <c r="AI749" i="1"/>
  <c r="W749" i="1"/>
  <c r="AN749" i="1"/>
  <c r="AO749" i="1" s="1"/>
  <c r="BG749" i="1"/>
  <c r="AC749" i="1"/>
  <c r="BM749" i="1"/>
  <c r="CE749" i="1"/>
  <c r="CJ749" i="1"/>
  <c r="BS749" i="1"/>
  <c r="BX749" i="1"/>
  <c r="BY749" i="1" s="1"/>
  <c r="AT749" i="1"/>
  <c r="AU749" i="1" s="1"/>
  <c r="O749" i="1"/>
  <c r="Q749" i="1" s="1"/>
  <c r="CF749" i="1" s="1"/>
  <c r="CN749" i="1" s="1"/>
  <c r="CQ749" i="1" s="1"/>
  <c r="AH748" i="1"/>
  <c r="AI748" i="1" s="1"/>
  <c r="AB748" i="1"/>
  <c r="AC748" i="1" s="1"/>
  <c r="W748" i="1"/>
  <c r="O748" i="1"/>
  <c r="Q748" i="1" s="1"/>
  <c r="AO748" i="1"/>
  <c r="AT748" i="1"/>
  <c r="AU748" i="1" s="1"/>
  <c r="BA748" i="1"/>
  <c r="BM748" i="1"/>
  <c r="BS748" i="1"/>
  <c r="BY748" i="1"/>
  <c r="CE748" i="1"/>
  <c r="CJ748" i="1"/>
  <c r="BG748" i="1"/>
  <c r="AH747" i="1"/>
  <c r="AI747" i="1" s="1"/>
  <c r="AB747" i="1"/>
  <c r="AC747" i="1" s="1"/>
  <c r="Q747" i="1"/>
  <c r="BF747" i="1"/>
  <c r="BG747" i="1" s="1"/>
  <c r="BS747" i="1"/>
  <c r="BY747" i="1"/>
  <c r="CE747" i="1"/>
  <c r="CJ747" i="1"/>
  <c r="AZ747" i="1"/>
  <c r="BA747" i="1" s="1"/>
  <c r="BM747" i="1"/>
  <c r="AU747" i="1"/>
  <c r="AO747" i="1"/>
  <c r="V747" i="1"/>
  <c r="W747" i="1" s="1"/>
  <c r="BY746" i="1"/>
  <c r="BS746" i="1"/>
  <c r="BM746" i="1"/>
  <c r="AH746" i="1"/>
  <c r="AI746" i="1" s="1"/>
  <c r="BF746" i="1"/>
  <c r="BG746" i="1" s="1"/>
  <c r="AZ746" i="1"/>
  <c r="BA746" i="1" s="1"/>
  <c r="AT746" i="1"/>
  <c r="AU746" i="1" s="1"/>
  <c r="CD746" i="1"/>
  <c r="CE746" i="1" s="1"/>
  <c r="AN746" i="1"/>
  <c r="AO746" i="1" s="1"/>
  <c r="Q746" i="1"/>
  <c r="W746" i="1"/>
  <c r="AC746" i="1"/>
  <c r="CE745" i="1"/>
  <c r="BX745" i="1"/>
  <c r="BY745" i="1" s="1"/>
  <c r="BR745" i="1"/>
  <c r="BS745" i="1" s="1"/>
  <c r="AI745" i="1"/>
  <c r="AB745" i="1"/>
  <c r="AC745" i="1" s="1"/>
  <c r="AT745" i="1"/>
  <c r="AU745" i="1" s="1"/>
  <c r="AZ745" i="1"/>
  <c r="BA745" i="1" s="1"/>
  <c r="AN745" i="1"/>
  <c r="AO745" i="1" s="1"/>
  <c r="O745" i="1"/>
  <c r="Q745" i="1" s="1"/>
  <c r="W745" i="1"/>
  <c r="BM745" i="1"/>
  <c r="BF745" i="1"/>
  <c r="BG745" i="1" s="1"/>
  <c r="AT744" i="1"/>
  <c r="AU744" i="1" s="1"/>
  <c r="AN744" i="1"/>
  <c r="AO744" i="1" s="1"/>
  <c r="AI744" i="1"/>
  <c r="AB744" i="1"/>
  <c r="AC744" i="1" s="1"/>
  <c r="V744" i="1"/>
  <c r="W744" i="1" s="1"/>
  <c r="O744" i="1"/>
  <c r="Q744" i="1" s="1"/>
  <c r="CD744" i="1"/>
  <c r="CE744" i="1" s="1"/>
  <c r="BX744" i="1"/>
  <c r="BY744" i="1" s="1"/>
  <c r="BR744" i="1"/>
  <c r="BS744" i="1" s="1"/>
  <c r="BM744" i="1"/>
  <c r="BF744" i="1"/>
  <c r="BG744" i="1" s="1"/>
  <c r="AZ744" i="1"/>
  <c r="BA744" i="1" s="1"/>
  <c r="AB743" i="1"/>
  <c r="AC743" i="1" s="1"/>
  <c r="AI743" i="1"/>
  <c r="AO743" i="1"/>
  <c r="BS743" i="1"/>
  <c r="BY743" i="1"/>
  <c r="CE743" i="1"/>
  <c r="V743" i="1"/>
  <c r="W743" i="1" s="1"/>
  <c r="BA743" i="1"/>
  <c r="BF743" i="1"/>
  <c r="BG743" i="1" s="1"/>
  <c r="AU743" i="1"/>
  <c r="BM743" i="1"/>
  <c r="O743" i="1"/>
  <c r="Q743" i="1" s="1"/>
  <c r="CF743" i="1" s="1"/>
  <c r="BF742" i="1"/>
  <c r="BG742" i="1" s="1"/>
  <c r="O742" i="1"/>
  <c r="Q742" i="1" s="1"/>
  <c r="AC742" i="1"/>
  <c r="AH742" i="1"/>
  <c r="AI742" i="1" s="1"/>
  <c r="AO742" i="1"/>
  <c r="BY742" i="1"/>
  <c r="BS742" i="1"/>
  <c r="BL742" i="1"/>
  <c r="BM742" i="1" s="1"/>
  <c r="AZ742" i="1"/>
  <c r="BA742" i="1" s="1"/>
  <c r="AT742" i="1"/>
  <c r="AU742" i="1" s="1"/>
  <c r="V742" i="1"/>
  <c r="W742" i="1" s="1"/>
  <c r="CD742" i="1"/>
  <c r="CE742" i="1" s="1"/>
  <c r="V741" i="1"/>
  <c r="W741" i="1" s="1"/>
  <c r="AB741" i="1"/>
  <c r="AC741" i="1" s="1"/>
  <c r="AI741" i="1"/>
  <c r="Q741" i="1"/>
  <c r="AN741" i="1"/>
  <c r="AO741" i="1" s="1"/>
  <c r="AU741" i="1"/>
  <c r="BA741" i="1"/>
  <c r="BG741" i="1"/>
  <c r="BM741" i="1"/>
  <c r="BY741" i="1"/>
  <c r="BS741" i="1"/>
  <c r="CD741" i="1"/>
  <c r="CE741" i="1" s="1"/>
  <c r="BY740" i="1"/>
  <c r="BF740" i="1"/>
  <c r="BG740" i="1" s="1"/>
  <c r="AZ740" i="1"/>
  <c r="BA740" i="1" s="1"/>
  <c r="AU740" i="1"/>
  <c r="AO740" i="1"/>
  <c r="AH740" i="1"/>
  <c r="AI740" i="1" s="1"/>
  <c r="AB740" i="1"/>
  <c r="AC740" i="1" s="1"/>
  <c r="V740" i="1"/>
  <c r="W740" i="1" s="1"/>
  <c r="Q740" i="1"/>
  <c r="BL740" i="1"/>
  <c r="BM740" i="1" s="1"/>
  <c r="CD740" i="1"/>
  <c r="CE740" i="1" s="1"/>
  <c r="BR740" i="1"/>
  <c r="BS740" i="1" s="1"/>
  <c r="AH739" i="1"/>
  <c r="AI739" i="1" s="1"/>
  <c r="AO739" i="1"/>
  <c r="AU739" i="1"/>
  <c r="BA739" i="1"/>
  <c r="BG739" i="1"/>
  <c r="V739" i="1"/>
  <c r="W739" i="1" s="1"/>
  <c r="BM739" i="1"/>
  <c r="Q739" i="1"/>
  <c r="CJ739" i="1"/>
  <c r="AB739" i="1"/>
  <c r="AC739" i="1" s="1"/>
  <c r="CD739" i="1"/>
  <c r="CE739" i="1" s="1"/>
  <c r="BX739" i="1"/>
  <c r="BY739" i="1" s="1"/>
  <c r="BR739" i="1"/>
  <c r="BS739" i="1" s="1"/>
  <c r="AH738" i="1"/>
  <c r="AI738" i="1" s="1"/>
  <c r="AB738" i="1"/>
  <c r="AC738" i="1" s="1"/>
  <c r="V738" i="1"/>
  <c r="W738" i="1" s="1"/>
  <c r="O738" i="1"/>
  <c r="Q738" i="1" s="1"/>
  <c r="AN738" i="1"/>
  <c r="AO738" i="1" s="1"/>
  <c r="AU738" i="1"/>
  <c r="BA738" i="1"/>
  <c r="BG738" i="1"/>
  <c r="BL738" i="1"/>
  <c r="BM738" i="1" s="1"/>
  <c r="BS738" i="1"/>
  <c r="BY738" i="1"/>
  <c r="CE738" i="1"/>
  <c r="CJ738" i="1"/>
  <c r="O737" i="1"/>
  <c r="Q737" i="1" s="1"/>
  <c r="V737" i="1"/>
  <c r="W737" i="1" s="1"/>
  <c r="AB737" i="1"/>
  <c r="AC737" i="1" s="1"/>
  <c r="AH737" i="1"/>
  <c r="AI737" i="1" s="1"/>
  <c r="AN737" i="1"/>
  <c r="AO737" i="1" s="1"/>
  <c r="BA737" i="1"/>
  <c r="BG737" i="1"/>
  <c r="CD737" i="1"/>
  <c r="CE737" i="1" s="1"/>
  <c r="BX737" i="1"/>
  <c r="BY737" i="1" s="1"/>
  <c r="BR737" i="1"/>
  <c r="BS737" i="1" s="1"/>
  <c r="BM737" i="1"/>
  <c r="AU737" i="1"/>
  <c r="AN736" i="1"/>
  <c r="AO736" i="1" s="1"/>
  <c r="AT736" i="1"/>
  <c r="AU736" i="1" s="1"/>
  <c r="BA736" i="1"/>
  <c r="BG736" i="1"/>
  <c r="BL736" i="1"/>
  <c r="BM736" i="1" s="1"/>
  <c r="BS736" i="1"/>
  <c r="BX736" i="1"/>
  <c r="BY736" i="1" s="1"/>
  <c r="CE736" i="1"/>
  <c r="CJ736" i="1"/>
  <c r="AB736" i="1"/>
  <c r="AC736" i="1" s="1"/>
  <c r="AI736" i="1"/>
  <c r="V736" i="1"/>
  <c r="W736" i="1" s="1"/>
  <c r="O736" i="1"/>
  <c r="Q736" i="1" s="1"/>
  <c r="CF736" i="1" s="1"/>
  <c r="BY735" i="1"/>
  <c r="BR735" i="1"/>
  <c r="BS735" i="1" s="1"/>
  <c r="BM735" i="1"/>
  <c r="BG735" i="1"/>
  <c r="AZ735" i="1"/>
  <c r="BA735" i="1" s="1"/>
  <c r="AT735" i="1"/>
  <c r="AU735" i="1" s="1"/>
  <c r="AN735" i="1"/>
  <c r="AO735" i="1" s="1"/>
  <c r="AH735" i="1"/>
  <c r="AI735" i="1" s="1"/>
  <c r="AB735" i="1"/>
  <c r="AC735" i="1" s="1"/>
  <c r="V735" i="1"/>
  <c r="W735" i="1" s="1"/>
  <c r="O735" i="1"/>
  <c r="Q735" i="1" s="1"/>
  <c r="CD735" i="1"/>
  <c r="CE735" i="1" s="1"/>
  <c r="V734" i="1"/>
  <c r="W734" i="1" s="1"/>
  <c r="AC734" i="1"/>
  <c r="AI734" i="1"/>
  <c r="AO734" i="1"/>
  <c r="AU734" i="1"/>
  <c r="BA734" i="1"/>
  <c r="BG734" i="1"/>
  <c r="BL734" i="1"/>
  <c r="BM734" i="1" s="1"/>
  <c r="BS734" i="1"/>
  <c r="BY734" i="1"/>
  <c r="CE734" i="1"/>
  <c r="O734" i="1"/>
  <c r="Q734" i="1" s="1"/>
  <c r="CF734" i="1" s="1"/>
  <c r="CN734" i="1" s="1"/>
  <c r="CQ734" i="1" s="1"/>
  <c r="V733" i="1"/>
  <c r="W733" i="1" s="1"/>
  <c r="O733" i="1"/>
  <c r="Q733" i="1" s="1"/>
  <c r="BY733" i="1"/>
  <c r="AH733" i="1"/>
  <c r="AI733" i="1" s="1"/>
  <c r="AB733" i="1"/>
  <c r="AC733" i="1" s="1"/>
  <c r="AO733" i="1"/>
  <c r="AU733" i="1"/>
  <c r="CE733" i="1"/>
  <c r="BA733" i="1"/>
  <c r="BG733" i="1"/>
  <c r="BL733" i="1"/>
  <c r="BM733" i="1" s="1"/>
  <c r="BS733" i="1"/>
  <c r="Q732" i="1"/>
  <c r="AC732" i="1"/>
  <c r="AN732" i="1"/>
  <c r="AO732" i="1" s="1"/>
  <c r="AH732" i="1"/>
  <c r="AI732" i="1" s="1"/>
  <c r="AU732" i="1"/>
  <c r="AZ732" i="1"/>
  <c r="BA732" i="1" s="1"/>
  <c r="BG732" i="1"/>
  <c r="BM732" i="1"/>
  <c r="BS732" i="1"/>
  <c r="BY732" i="1"/>
  <c r="CE732" i="1"/>
  <c r="CJ732" i="1"/>
  <c r="W732" i="1"/>
  <c r="BX731" i="1"/>
  <c r="BY731" i="1" s="1"/>
  <c r="BS731" i="1"/>
  <c r="BM731" i="1"/>
  <c r="AZ731" i="1"/>
  <c r="BA731" i="1" s="1"/>
  <c r="BG731" i="1"/>
  <c r="AU731" i="1"/>
  <c r="Q731" i="1"/>
  <c r="W731" i="1"/>
  <c r="AC731" i="1"/>
  <c r="AH731" i="1"/>
  <c r="AI731" i="1" s="1"/>
  <c r="AN731" i="1"/>
  <c r="AO731" i="1" s="1"/>
  <c r="CE731" i="1"/>
  <c r="AC730" i="1"/>
  <c r="AI730" i="1"/>
  <c r="AO730" i="1"/>
  <c r="AT730" i="1"/>
  <c r="AU730" i="1" s="1"/>
  <c r="BA730" i="1"/>
  <c r="BG730" i="1"/>
  <c r="BM730" i="1"/>
  <c r="BY730" i="1"/>
  <c r="CE730" i="1"/>
  <c r="CJ730" i="1"/>
  <c r="BS730" i="1"/>
  <c r="Q730" i="1"/>
  <c r="W730" i="1"/>
  <c r="AH729" i="1"/>
  <c r="AI729" i="1" s="1"/>
  <c r="AC729" i="1"/>
  <c r="CD729" i="1"/>
  <c r="CE729" i="1" s="1"/>
  <c r="W729" i="1"/>
  <c r="Q729" i="1"/>
  <c r="CJ729" i="1"/>
  <c r="BL729" i="1"/>
  <c r="BM729" i="1" s="1"/>
  <c r="BF729" i="1"/>
  <c r="BG729" i="1" s="1"/>
  <c r="AZ729" i="1"/>
  <c r="BA729" i="1" s="1"/>
  <c r="AT729" i="1"/>
  <c r="AU729" i="1" s="1"/>
  <c r="BX729" i="1"/>
  <c r="BY729" i="1" s="1"/>
  <c r="BR729" i="1"/>
  <c r="BS729" i="1" s="1"/>
  <c r="AO729" i="1"/>
  <c r="BA728" i="1"/>
  <c r="BG728" i="1"/>
  <c r="BS728" i="1"/>
  <c r="BM728" i="1"/>
  <c r="CD728" i="1"/>
  <c r="CE728" i="1" s="1"/>
  <c r="BX728" i="1"/>
  <c r="BY728" i="1" s="1"/>
  <c r="Q728" i="1"/>
  <c r="W728" i="1"/>
  <c r="AC728" i="1"/>
  <c r="AI728" i="1"/>
  <c r="AO728" i="1"/>
  <c r="AU728" i="1"/>
  <c r="AC727" i="1"/>
  <c r="AI727" i="1"/>
  <c r="AO727" i="1"/>
  <c r="AU727" i="1"/>
  <c r="BY727" i="1"/>
  <c r="BA727" i="1"/>
  <c r="BG727" i="1"/>
  <c r="BS727" i="1"/>
  <c r="O727" i="1"/>
  <c r="Q727" i="1" s="1"/>
  <c r="W727" i="1"/>
  <c r="CE727" i="1"/>
  <c r="CJ727" i="1"/>
  <c r="BM727" i="1"/>
  <c r="AO726" i="1"/>
  <c r="AU726" i="1"/>
  <c r="BA726" i="1"/>
  <c r="BR726" i="1"/>
  <c r="BS726" i="1" s="1"/>
  <c r="BG726" i="1"/>
  <c r="BL726" i="1"/>
  <c r="BM726" i="1" s="1"/>
  <c r="CD726" i="1"/>
  <c r="CE726" i="1" s="1"/>
  <c r="BY726" i="1"/>
  <c r="Q726" i="1"/>
  <c r="W726" i="1"/>
  <c r="AC726" i="1"/>
  <c r="AI726" i="1"/>
  <c r="CE725" i="1"/>
  <c r="CJ725" i="1"/>
  <c r="AH725" i="1"/>
  <c r="AI725" i="1" s="1"/>
  <c r="AO725" i="1"/>
  <c r="AU725" i="1"/>
  <c r="AC725" i="1"/>
  <c r="V725" i="1"/>
  <c r="W725" i="1" s="1"/>
  <c r="O725" i="1"/>
  <c r="Q725" i="1" s="1"/>
  <c r="BX725" i="1"/>
  <c r="BY725" i="1" s="1"/>
  <c r="BR725" i="1"/>
  <c r="BS725" i="1" s="1"/>
  <c r="BM725" i="1"/>
  <c r="BF725" i="1"/>
  <c r="BG725" i="1" s="1"/>
  <c r="AZ725" i="1"/>
  <c r="BA725" i="1" s="1"/>
  <c r="AH724" i="1"/>
  <c r="AI724" i="1" s="1"/>
  <c r="AB724" i="1"/>
  <c r="AC724" i="1" s="1"/>
  <c r="CJ724" i="1"/>
  <c r="V724" i="1"/>
  <c r="W724" i="1" s="1"/>
  <c r="BM724" i="1"/>
  <c r="BF724" i="1"/>
  <c r="BG724" i="1" s="1"/>
  <c r="AN724" i="1"/>
  <c r="AO724" i="1" s="1"/>
  <c r="O724" i="1"/>
  <c r="Q724" i="1" s="1"/>
  <c r="AZ724" i="1"/>
  <c r="BA724" i="1" s="1"/>
  <c r="AT724" i="1"/>
  <c r="AU724" i="1" s="1"/>
  <c r="CD724" i="1"/>
  <c r="CE724" i="1" s="1"/>
  <c r="BX724" i="1"/>
  <c r="BY724" i="1" s="1"/>
  <c r="BR724" i="1"/>
  <c r="BS724" i="1" s="1"/>
  <c r="W723" i="1"/>
  <c r="AB723" i="1"/>
  <c r="AC723" i="1" s="1"/>
  <c r="CJ723" i="1"/>
  <c r="CN723" i="1" s="1"/>
  <c r="CQ723" i="1" s="1"/>
  <c r="CD723" i="1"/>
  <c r="CE723" i="1" s="1"/>
  <c r="BX723" i="1"/>
  <c r="BY723" i="1" s="1"/>
  <c r="BR723" i="1"/>
  <c r="BS723" i="1" s="1"/>
  <c r="BF723" i="1"/>
  <c r="BG723" i="1" s="1"/>
  <c r="AZ723" i="1"/>
  <c r="BA723" i="1" s="1"/>
  <c r="AO723" i="1"/>
  <c r="AI723" i="1"/>
  <c r="AU723" i="1"/>
  <c r="BL723" i="1"/>
  <c r="BM723" i="1" s="1"/>
  <c r="Q723" i="1"/>
  <c r="CF723" i="1" s="1"/>
  <c r="BX722" i="1"/>
  <c r="BY722" i="1" s="1"/>
  <c r="BR722" i="1"/>
  <c r="BS722" i="1" s="1"/>
  <c r="BM722" i="1"/>
  <c r="BG722" i="1"/>
  <c r="BA722" i="1"/>
  <c r="AU722" i="1"/>
  <c r="AI722" i="1"/>
  <c r="AB722" i="1"/>
  <c r="AC722" i="1" s="1"/>
  <c r="V722" i="1"/>
  <c r="W722" i="1" s="1"/>
  <c r="O722" i="1"/>
  <c r="Q722" i="1" s="1"/>
  <c r="AO722" i="1"/>
  <c r="CE722" i="1"/>
  <c r="CE721" i="1"/>
  <c r="CJ721" i="1"/>
  <c r="AU721" i="1"/>
  <c r="BA721" i="1"/>
  <c r="BG721" i="1"/>
  <c r="BM721" i="1"/>
  <c r="BS721" i="1"/>
  <c r="BX721" i="1"/>
  <c r="BY721" i="1" s="1"/>
  <c r="V721" i="1"/>
  <c r="W721" i="1" s="1"/>
  <c r="AO721" i="1"/>
  <c r="AB721" i="1"/>
  <c r="AC721" i="1" s="1"/>
  <c r="Q721" i="1"/>
  <c r="AH721" i="1"/>
  <c r="AI721" i="1" s="1"/>
  <c r="BL720" i="1"/>
  <c r="BM720" i="1" s="1"/>
  <c r="BF720" i="1"/>
  <c r="BG720" i="1" s="1"/>
  <c r="AZ720" i="1"/>
  <c r="BA720" i="1" s="1"/>
  <c r="AT720" i="1"/>
  <c r="AU720" i="1" s="1"/>
  <c r="AN720" i="1"/>
  <c r="AO720" i="1" s="1"/>
  <c r="AH720" i="1"/>
  <c r="AI720" i="1" s="1"/>
  <c r="AB720" i="1"/>
  <c r="AC720" i="1" s="1"/>
  <c r="CJ720" i="1"/>
  <c r="BX720" i="1"/>
  <c r="BY720" i="1" s="1"/>
  <c r="BR720" i="1"/>
  <c r="BS720" i="1" s="1"/>
  <c r="CD720" i="1"/>
  <c r="CE720" i="1" s="1"/>
  <c r="V720" i="1"/>
  <c r="W720" i="1" s="1"/>
  <c r="O720" i="1"/>
  <c r="Q720" i="1" s="1"/>
  <c r="CF720" i="1" s="1"/>
  <c r="CN720" i="1" s="1"/>
  <c r="CQ720" i="1" s="1"/>
  <c r="AT719" i="1"/>
  <c r="AU719" i="1" s="1"/>
  <c r="Q719" i="1"/>
  <c r="BA719" i="1"/>
  <c r="AN719" i="1"/>
  <c r="AO719" i="1" s="1"/>
  <c r="W719" i="1"/>
  <c r="BG719" i="1"/>
  <c r="BL719" i="1"/>
  <c r="BM719" i="1" s="1"/>
  <c r="BS719" i="1"/>
  <c r="BY719" i="1"/>
  <c r="AC719" i="1"/>
  <c r="AI719" i="1"/>
  <c r="CD719" i="1"/>
  <c r="CE719" i="1" s="1"/>
  <c r="CJ718" i="1"/>
  <c r="Q718" i="1"/>
  <c r="BL718" i="1"/>
  <c r="BM718" i="1" s="1"/>
  <c r="AB718" i="1"/>
  <c r="AC718" i="1" s="1"/>
  <c r="BF718" i="1"/>
  <c r="BG718" i="1" s="1"/>
  <c r="AZ718" i="1"/>
  <c r="BA718" i="1" s="1"/>
  <c r="AT718" i="1"/>
  <c r="AU718" i="1" s="1"/>
  <c r="AN718" i="1"/>
  <c r="AO718" i="1" s="1"/>
  <c r="AH718" i="1"/>
  <c r="AI718" i="1" s="1"/>
  <c r="W718" i="1"/>
  <c r="BY718" i="1"/>
  <c r="BS718" i="1"/>
  <c r="CE718" i="1"/>
  <c r="BX717" i="1"/>
  <c r="BY717" i="1" s="1"/>
  <c r="CE717" i="1"/>
  <c r="CJ717" i="1"/>
  <c r="CN717" i="1" s="1"/>
  <c r="CQ717" i="1" s="1"/>
  <c r="AO717" i="1"/>
  <c r="O717" i="1"/>
  <c r="Q717" i="1" s="1"/>
  <c r="BS717" i="1"/>
  <c r="BG717" i="1"/>
  <c r="AZ717" i="1"/>
  <c r="BA717" i="1" s="1"/>
  <c r="AU717" i="1"/>
  <c r="W717" i="1"/>
  <c r="AC717" i="1"/>
  <c r="AI717" i="1"/>
  <c r="BL717" i="1"/>
  <c r="BM717" i="1" s="1"/>
  <c r="AZ716" i="1"/>
  <c r="BA716" i="1" s="1"/>
  <c r="AO716" i="1"/>
  <c r="CD716" i="1"/>
  <c r="CE716" i="1" s="1"/>
  <c r="BX716" i="1"/>
  <c r="BY716" i="1" s="1"/>
  <c r="BR716" i="1"/>
  <c r="BS716" i="1" s="1"/>
  <c r="BM716" i="1"/>
  <c r="BF716" i="1"/>
  <c r="BG716" i="1" s="1"/>
  <c r="AT716" i="1"/>
  <c r="AU716" i="1" s="1"/>
  <c r="AH716" i="1"/>
  <c r="AI716" i="1" s="1"/>
  <c r="AB716" i="1"/>
  <c r="AC716" i="1" s="1"/>
  <c r="V716" i="1"/>
  <c r="W716" i="1" s="1"/>
  <c r="O716" i="1"/>
  <c r="Q716" i="1" s="1"/>
  <c r="CF716" i="1" s="1"/>
  <c r="CN716" i="1" s="1"/>
  <c r="CQ716" i="1" s="1"/>
  <c r="AH715" i="1"/>
  <c r="AI715" i="1" s="1"/>
  <c r="AB715" i="1"/>
  <c r="AC715" i="1" s="1"/>
  <c r="BL715" i="1"/>
  <c r="BM715" i="1" s="1"/>
  <c r="V715" i="1"/>
  <c r="W715" i="1" s="1"/>
  <c r="O715" i="1"/>
  <c r="Q715" i="1" s="1"/>
  <c r="BA715" i="1"/>
  <c r="AT715" i="1"/>
  <c r="AU715" i="1" s="1"/>
  <c r="AO715" i="1"/>
  <c r="BF715" i="1"/>
  <c r="BG715" i="1" s="1"/>
  <c r="BX715" i="1"/>
  <c r="BY715" i="1" s="1"/>
  <c r="BS715" i="1"/>
  <c r="CD715" i="1"/>
  <c r="CE715" i="1" s="1"/>
  <c r="BA714" i="1"/>
  <c r="V714" i="1"/>
  <c r="W714" i="1" s="1"/>
  <c r="Q714" i="1"/>
  <c r="AB714" i="1"/>
  <c r="AC714" i="1" s="1"/>
  <c r="AT714" i="1"/>
  <c r="AU714" i="1" s="1"/>
  <c r="AO714" i="1"/>
  <c r="AH714" i="1"/>
  <c r="AI714" i="1" s="1"/>
  <c r="CD714" i="1"/>
  <c r="CE714" i="1" s="1"/>
  <c r="CJ714" i="1"/>
  <c r="CN714" i="1" s="1"/>
  <c r="CQ714" i="1" s="1"/>
  <c r="BX714" i="1"/>
  <c r="BY714" i="1" s="1"/>
  <c r="BR714" i="1"/>
  <c r="BS714" i="1" s="1"/>
  <c r="BM714" i="1"/>
  <c r="BF714" i="1"/>
  <c r="BG714" i="1" s="1"/>
  <c r="BA713" i="1"/>
  <c r="W713" i="1"/>
  <c r="AB713" i="1"/>
  <c r="AC713" i="1" s="1"/>
  <c r="BM713" i="1"/>
  <c r="BS713" i="1"/>
  <c r="BY713" i="1"/>
  <c r="CE713" i="1"/>
  <c r="BF713" i="1"/>
  <c r="BG713" i="1" s="1"/>
  <c r="CJ713" i="1"/>
  <c r="CN713" i="1" s="1"/>
  <c r="CQ713" i="1" s="1"/>
  <c r="AI713" i="1"/>
  <c r="AO713" i="1"/>
  <c r="AU713" i="1"/>
  <c r="Q713" i="1"/>
  <c r="CF713" i="1" s="1"/>
  <c r="BY712" i="1"/>
  <c r="BS712" i="1"/>
  <c r="BM712" i="1"/>
  <c r="BF712" i="1"/>
  <c r="BG712" i="1" s="1"/>
  <c r="BA712" i="1"/>
  <c r="AU712" i="1"/>
  <c r="AN712" i="1"/>
  <c r="AO712" i="1" s="1"/>
  <c r="AH712" i="1"/>
  <c r="AI712" i="1" s="1"/>
  <c r="AB712" i="1"/>
  <c r="AC712" i="1" s="1"/>
  <c r="O712" i="1"/>
  <c r="Q712" i="1" s="1"/>
  <c r="CE712" i="1"/>
  <c r="V712" i="1"/>
  <c r="W712" i="1" s="1"/>
  <c r="AO711" i="1"/>
  <c r="AU711" i="1"/>
  <c r="BA711" i="1"/>
  <c r="O711" i="1"/>
  <c r="Q711" i="1" s="1"/>
  <c r="AC711" i="1"/>
  <c r="W711" i="1"/>
  <c r="CJ711" i="1"/>
  <c r="AI711" i="1"/>
  <c r="BG711" i="1"/>
  <c r="BL711" i="1"/>
  <c r="BM711" i="1" s="1"/>
  <c r="BS711" i="1"/>
  <c r="BY711" i="1"/>
  <c r="CE711" i="1"/>
  <c r="CD710" i="1"/>
  <c r="CE710" i="1" s="1"/>
  <c r="V710" i="1"/>
  <c r="W710" i="1" s="1"/>
  <c r="Q710" i="1"/>
  <c r="AI710" i="1"/>
  <c r="AC710" i="1"/>
  <c r="AN710" i="1"/>
  <c r="AO710" i="1" s="1"/>
  <c r="AT710" i="1"/>
  <c r="AU710" i="1" s="1"/>
  <c r="AZ710" i="1"/>
  <c r="BA710" i="1" s="1"/>
  <c r="BF710" i="1"/>
  <c r="BG710" i="1" s="1"/>
  <c r="BR710" i="1"/>
  <c r="BS710" i="1" s="1"/>
  <c r="BX710" i="1"/>
  <c r="BY710" i="1" s="1"/>
  <c r="BM710" i="1"/>
  <c r="AU709" i="1"/>
  <c r="BR709" i="1"/>
  <c r="BS709" i="1" s="1"/>
  <c r="BM709" i="1"/>
  <c r="BF709" i="1"/>
  <c r="BG709" i="1" s="1"/>
  <c r="AZ709" i="1"/>
  <c r="BA709" i="1" s="1"/>
  <c r="Q709" i="1"/>
  <c r="W709" i="1"/>
  <c r="AB709" i="1"/>
  <c r="AC709" i="1" s="1"/>
  <c r="AN709" i="1"/>
  <c r="AO709" i="1" s="1"/>
  <c r="AH709" i="1"/>
  <c r="AI709" i="1" s="1"/>
  <c r="CE709" i="1"/>
  <c r="CJ709" i="1"/>
  <c r="BX709" i="1"/>
  <c r="BY709" i="1" s="1"/>
  <c r="CD708" i="1"/>
  <c r="CE708" i="1" s="1"/>
  <c r="BX708" i="1"/>
  <c r="BY708" i="1" s="1"/>
  <c r="BR708" i="1"/>
  <c r="BS708" i="1" s="1"/>
  <c r="BM708" i="1"/>
  <c r="BF708" i="1"/>
  <c r="BG708" i="1" s="1"/>
  <c r="AZ708" i="1"/>
  <c r="BA708" i="1" s="1"/>
  <c r="AT708" i="1"/>
  <c r="AU708" i="1" s="1"/>
  <c r="AN708" i="1"/>
  <c r="AO708" i="1" s="1"/>
  <c r="AH708" i="1"/>
  <c r="AI708" i="1" s="1"/>
  <c r="AB708" i="1"/>
  <c r="AC708" i="1" s="1"/>
  <c r="V708" i="1"/>
  <c r="W708" i="1" s="1"/>
  <c r="O708" i="1"/>
  <c r="Q708" i="1" s="1"/>
  <c r="CF708" i="1" s="1"/>
  <c r="CN708" i="1" s="1"/>
  <c r="CQ708" i="1" s="1"/>
  <c r="CE707" i="1"/>
  <c r="CJ707" i="1"/>
  <c r="BM707" i="1"/>
  <c r="BF707" i="1"/>
  <c r="BG707" i="1" s="1"/>
  <c r="AZ707" i="1"/>
  <c r="BA707" i="1" s="1"/>
  <c r="AT707" i="1"/>
  <c r="AU707" i="1" s="1"/>
  <c r="AN707" i="1"/>
  <c r="AO707" i="1" s="1"/>
  <c r="AH707" i="1"/>
  <c r="AI707" i="1" s="1"/>
  <c r="AB707" i="1"/>
  <c r="AC707" i="1" s="1"/>
  <c r="V707" i="1"/>
  <c r="W707" i="1" s="1"/>
  <c r="O707" i="1"/>
  <c r="Q707" i="1" s="1"/>
  <c r="BS707" i="1"/>
  <c r="BY707" i="1"/>
  <c r="CE706" i="1"/>
  <c r="BX706" i="1"/>
  <c r="BY706" i="1" s="1"/>
  <c r="BS706" i="1"/>
  <c r="BM706" i="1"/>
  <c r="BG706" i="1"/>
  <c r="BA706" i="1"/>
  <c r="AT706" i="1"/>
  <c r="AU706" i="1" s="1"/>
  <c r="AN706" i="1"/>
  <c r="AO706" i="1" s="1"/>
  <c r="AH706" i="1"/>
  <c r="AI706" i="1" s="1"/>
  <c r="AC706" i="1"/>
  <c r="O706" i="1"/>
  <c r="Q706" i="1" s="1"/>
  <c r="V706" i="1"/>
  <c r="W706" i="1" s="1"/>
  <c r="V705" i="1"/>
  <c r="W705" i="1" s="1"/>
  <c r="BX705" i="1"/>
  <c r="BY705" i="1" s="1"/>
  <c r="BR705" i="1"/>
  <c r="BS705" i="1" s="1"/>
  <c r="BM705" i="1"/>
  <c r="BF705" i="1"/>
  <c r="BG705" i="1" s="1"/>
  <c r="AZ705" i="1"/>
  <c r="BA705" i="1" s="1"/>
  <c r="AT705" i="1"/>
  <c r="AU705" i="1" s="1"/>
  <c r="AN705" i="1"/>
  <c r="AO705" i="1" s="1"/>
  <c r="AH705" i="1"/>
  <c r="AI705" i="1" s="1"/>
  <c r="CD705" i="1"/>
  <c r="CE705" i="1" s="1"/>
  <c r="AC705" i="1"/>
  <c r="Q705" i="1"/>
  <c r="CF705" i="1" s="1"/>
  <c r="CN705" i="1" s="1"/>
  <c r="CQ705" i="1" s="1"/>
  <c r="AZ704" i="1"/>
  <c r="BA704" i="1" s="1"/>
  <c r="AT704" i="1"/>
  <c r="AU704" i="1" s="1"/>
  <c r="AN704" i="1"/>
  <c r="AO704" i="1" s="1"/>
  <c r="AH704" i="1"/>
  <c r="AI704" i="1" s="1"/>
  <c r="W704" i="1"/>
  <c r="Q704" i="1"/>
  <c r="AB704" i="1"/>
  <c r="AC704" i="1" s="1"/>
  <c r="CD704" i="1"/>
  <c r="CE704" i="1" s="1"/>
  <c r="BX704" i="1"/>
  <c r="BY704" i="1" s="1"/>
  <c r="BR704" i="1"/>
  <c r="BS704" i="1" s="1"/>
  <c r="BM704" i="1"/>
  <c r="BF704" i="1"/>
  <c r="BG704" i="1" s="1"/>
  <c r="BA703" i="1"/>
  <c r="Q703" i="1"/>
  <c r="AB703" i="1"/>
  <c r="AC703" i="1" s="1"/>
  <c r="V703" i="1"/>
  <c r="W703" i="1" s="1"/>
  <c r="AI703" i="1"/>
  <c r="AO703" i="1"/>
  <c r="AU703" i="1"/>
  <c r="BG703" i="1"/>
  <c r="BL703" i="1"/>
  <c r="BM703" i="1" s="1"/>
  <c r="BS703" i="1"/>
  <c r="BY703" i="1"/>
  <c r="CE703" i="1"/>
  <c r="CJ703" i="1"/>
  <c r="BM702" i="1"/>
  <c r="AZ702" i="1"/>
  <c r="BA702" i="1" s="1"/>
  <c r="AT702" i="1"/>
  <c r="AU702" i="1" s="1"/>
  <c r="AN702" i="1"/>
  <c r="AO702" i="1" s="1"/>
  <c r="AI702" i="1"/>
  <c r="AC702" i="1"/>
  <c r="Q702" i="1"/>
  <c r="V702" i="1"/>
  <c r="W702" i="1" s="1"/>
  <c r="BG702" i="1"/>
  <c r="BR702" i="1"/>
  <c r="BS702" i="1" s="1"/>
  <c r="BX702" i="1"/>
  <c r="BY702" i="1" s="1"/>
  <c r="CE702" i="1"/>
  <c r="BM701" i="1"/>
  <c r="BS701" i="1"/>
  <c r="BY701" i="1"/>
  <c r="CE701" i="1"/>
  <c r="CJ701" i="1"/>
  <c r="CN701" i="1" s="1"/>
  <c r="CQ701" i="1" s="1"/>
  <c r="BA701" i="1"/>
  <c r="BG701" i="1"/>
  <c r="O701" i="1"/>
  <c r="Q701" i="1" s="1"/>
  <c r="W701" i="1"/>
  <c r="AC701" i="1"/>
  <c r="AI701" i="1"/>
  <c r="AO701" i="1"/>
  <c r="AU701" i="1"/>
  <c r="Q700" i="1"/>
  <c r="AT700" i="1"/>
  <c r="AU700" i="1" s="1"/>
  <c r="AN700" i="1"/>
  <c r="AO700" i="1" s="1"/>
  <c r="AH700" i="1"/>
  <c r="AI700" i="1" s="1"/>
  <c r="AB700" i="1"/>
  <c r="AC700" i="1" s="1"/>
  <c r="W700" i="1"/>
  <c r="BY700" i="1"/>
  <c r="CE700" i="1"/>
  <c r="CJ700" i="1"/>
  <c r="BR700" i="1"/>
  <c r="BS700" i="1" s="1"/>
  <c r="BM700" i="1"/>
  <c r="BF700" i="1"/>
  <c r="BG700" i="1" s="1"/>
  <c r="AZ700" i="1"/>
  <c r="BA700" i="1" s="1"/>
  <c r="AC699" i="1"/>
  <c r="AN699" i="1"/>
  <c r="AO699" i="1" s="1"/>
  <c r="AI699" i="1"/>
  <c r="AU699" i="1"/>
  <c r="BA699" i="1"/>
  <c r="BG699" i="1"/>
  <c r="BL699" i="1"/>
  <c r="BM699" i="1" s="1"/>
  <c r="BX699" i="1"/>
  <c r="BY699" i="1" s="1"/>
  <c r="CE699" i="1"/>
  <c r="Q699" i="1"/>
  <c r="W699" i="1"/>
  <c r="CJ699" i="1"/>
  <c r="BS699" i="1"/>
  <c r="AH698" i="1"/>
  <c r="AI698" i="1" s="1"/>
  <c r="AN698" i="1"/>
  <c r="AO698" i="1" s="1"/>
  <c r="AC698" i="1"/>
  <c r="Q698" i="1"/>
  <c r="W698" i="1"/>
  <c r="AU698" i="1"/>
  <c r="CD698" i="1"/>
  <c r="CE698" i="1" s="1"/>
  <c r="BX698" i="1"/>
  <c r="BY698" i="1" s="1"/>
  <c r="BR698" i="1"/>
  <c r="BS698" i="1" s="1"/>
  <c r="BM698" i="1"/>
  <c r="BF698" i="1"/>
  <c r="BG698" i="1" s="1"/>
  <c r="AZ698" i="1"/>
  <c r="BA698" i="1" s="1"/>
  <c r="AZ697" i="1"/>
  <c r="BA697" i="1" s="1"/>
  <c r="W697" i="1"/>
  <c r="AT697" i="1"/>
  <c r="AU697" i="1" s="1"/>
  <c r="AN697" i="1"/>
  <c r="AO697" i="1" s="1"/>
  <c r="AH697" i="1"/>
  <c r="AI697" i="1" s="1"/>
  <c r="O697" i="1"/>
  <c r="Q697" i="1" s="1"/>
  <c r="BS697" i="1"/>
  <c r="BX697" i="1"/>
  <c r="BY697" i="1" s="1"/>
  <c r="AC697" i="1"/>
  <c r="BM697" i="1"/>
  <c r="CD697" i="1"/>
  <c r="CE697" i="1" s="1"/>
  <c r="BG697" i="1"/>
  <c r="BS696" i="1"/>
  <c r="BY696" i="1"/>
  <c r="CE696" i="1"/>
  <c r="AB696" i="1"/>
  <c r="AC696" i="1" s="1"/>
  <c r="AI696" i="1"/>
  <c r="AO696" i="1"/>
  <c r="AU696" i="1"/>
  <c r="BG696" i="1"/>
  <c r="Q696" i="1"/>
  <c r="V696" i="1"/>
  <c r="W696" i="1" s="1"/>
  <c r="BM696" i="1"/>
  <c r="AZ696" i="1"/>
  <c r="BA696" i="1" s="1"/>
  <c r="Q695" i="1"/>
  <c r="W695" i="1"/>
  <c r="AB695" i="1"/>
  <c r="AC695" i="1" s="1"/>
  <c r="AI695" i="1"/>
  <c r="AU695" i="1"/>
  <c r="CE695" i="1"/>
  <c r="BR695" i="1"/>
  <c r="BS695" i="1" s="1"/>
  <c r="BG695" i="1"/>
  <c r="AN695" i="1"/>
  <c r="AO695" i="1" s="1"/>
  <c r="BL695" i="1"/>
  <c r="BM695" i="1" s="1"/>
  <c r="BA695" i="1"/>
  <c r="BY695" i="1"/>
  <c r="CE694" i="1"/>
  <c r="BY694" i="1"/>
  <c r="BR694" i="1"/>
  <c r="BS694" i="1" s="1"/>
  <c r="BL694" i="1"/>
  <c r="BM694" i="1" s="1"/>
  <c r="BG694" i="1"/>
  <c r="BA694" i="1"/>
  <c r="AU694" i="1"/>
  <c r="AO694" i="1"/>
  <c r="AH694" i="1"/>
  <c r="AI694" i="1" s="1"/>
  <c r="AB694" i="1"/>
  <c r="AC694" i="1" s="1"/>
  <c r="V694" i="1"/>
  <c r="W694" i="1" s="1"/>
  <c r="Q694" i="1"/>
  <c r="CF694" i="1" s="1"/>
  <c r="AH693" i="1"/>
  <c r="AI693" i="1" s="1"/>
  <c r="AC693" i="1"/>
  <c r="BR693" i="1"/>
  <c r="BS693" i="1" s="1"/>
  <c r="Q693" i="1"/>
  <c r="BF693" i="1"/>
  <c r="BG693" i="1" s="1"/>
  <c r="V693" i="1"/>
  <c r="W693" i="1" s="1"/>
  <c r="AO693" i="1"/>
  <c r="AU693" i="1"/>
  <c r="BL693" i="1"/>
  <c r="BM693" i="1" s="1"/>
  <c r="BY693" i="1"/>
  <c r="CE693" i="1"/>
  <c r="AZ693" i="1"/>
  <c r="BA693" i="1" s="1"/>
  <c r="BG692" i="1"/>
  <c r="Q692" i="1"/>
  <c r="AH692" i="1"/>
  <c r="AI692" i="1" s="1"/>
  <c r="BS692" i="1"/>
  <c r="BL692" i="1"/>
  <c r="BM692" i="1" s="1"/>
  <c r="AZ692" i="1"/>
  <c r="BA692" i="1" s="1"/>
  <c r="AT692" i="1"/>
  <c r="AU692" i="1" s="1"/>
  <c r="AO692" i="1"/>
  <c r="AB692" i="1"/>
  <c r="AC692" i="1" s="1"/>
  <c r="BY692" i="1"/>
  <c r="W692" i="1"/>
  <c r="CE692" i="1"/>
  <c r="CJ692" i="1"/>
  <c r="BL691" i="1"/>
  <c r="BM691" i="1" s="1"/>
  <c r="BF691" i="1"/>
  <c r="BG691" i="1" s="1"/>
  <c r="AZ691" i="1"/>
  <c r="BA691" i="1" s="1"/>
  <c r="AT691" i="1"/>
  <c r="AU691" i="1" s="1"/>
  <c r="AN691" i="1"/>
  <c r="AO691" i="1" s="1"/>
  <c r="AH691" i="1"/>
  <c r="AI691" i="1" s="1"/>
  <c r="AB691" i="1"/>
  <c r="AC691" i="1" s="1"/>
  <c r="V691" i="1"/>
  <c r="W691" i="1" s="1"/>
  <c r="O691" i="1"/>
  <c r="Q691" i="1" s="1"/>
  <c r="CD691" i="1"/>
  <c r="CE691" i="1" s="1"/>
  <c r="BX691" i="1"/>
  <c r="BY691" i="1" s="1"/>
  <c r="BR691" i="1"/>
  <c r="BS691" i="1" s="1"/>
  <c r="BY690" i="1"/>
  <c r="O690" i="1"/>
  <c r="Q690" i="1" s="1"/>
  <c r="BF690" i="1"/>
  <c r="BG690" i="1" s="1"/>
  <c r="BR690" i="1"/>
  <c r="BS690" i="1" s="1"/>
  <c r="BA690" i="1"/>
  <c r="CE690" i="1"/>
  <c r="V690" i="1"/>
  <c r="W690" i="1" s="1"/>
  <c r="AB690" i="1"/>
  <c r="AC690" i="1" s="1"/>
  <c r="AH690" i="1"/>
  <c r="AI690" i="1" s="1"/>
  <c r="AO690" i="1"/>
  <c r="AU690" i="1"/>
  <c r="BM690" i="1"/>
  <c r="AZ689" i="1"/>
  <c r="BA689" i="1" s="1"/>
  <c r="O689" i="1"/>
  <c r="Q689" i="1" s="1"/>
  <c r="W689" i="1"/>
  <c r="AT689" i="1"/>
  <c r="AU689" i="1" s="1"/>
  <c r="AC689" i="1"/>
  <c r="BG689" i="1"/>
  <c r="BL689" i="1"/>
  <c r="BM689" i="1" s="1"/>
  <c r="BR689" i="1"/>
  <c r="BS689" i="1" s="1"/>
  <c r="BY689" i="1"/>
  <c r="CE689" i="1"/>
  <c r="CJ689" i="1"/>
  <c r="AH689" i="1"/>
  <c r="AI689" i="1" s="1"/>
  <c r="AN689" i="1"/>
  <c r="AO689" i="1" s="1"/>
  <c r="CE688" i="1"/>
  <c r="W688" i="1"/>
  <c r="AC688" i="1"/>
  <c r="AI688" i="1"/>
  <c r="BX688" i="1"/>
  <c r="BY688" i="1" s="1"/>
  <c r="BR688" i="1"/>
  <c r="BS688" i="1" s="1"/>
  <c r="BM688" i="1"/>
  <c r="BF688" i="1"/>
  <c r="BG688" i="1" s="1"/>
  <c r="AZ688" i="1"/>
  <c r="BA688" i="1" s="1"/>
  <c r="AT688" i="1"/>
  <c r="AU688" i="1" s="1"/>
  <c r="AN688" i="1"/>
  <c r="AO688" i="1" s="1"/>
  <c r="O688" i="1"/>
  <c r="Q688" i="1" s="1"/>
  <c r="CF688" i="1" s="1"/>
  <c r="CN688" i="1" s="1"/>
  <c r="CQ688" i="1" s="1"/>
  <c r="AC687" i="1"/>
  <c r="AI687" i="1"/>
  <c r="BR687" i="1"/>
  <c r="BS687" i="1" s="1"/>
  <c r="CE687" i="1"/>
  <c r="O687" i="1"/>
  <c r="Q687" i="1" s="1"/>
  <c r="V687" i="1"/>
  <c r="W687" i="1" s="1"/>
  <c r="AO687" i="1"/>
  <c r="AT687" i="1"/>
  <c r="AU687" i="1" s="1"/>
  <c r="BL687" i="1"/>
  <c r="BM687" i="1" s="1"/>
  <c r="AZ687" i="1"/>
  <c r="BA687" i="1" s="1"/>
  <c r="BG687" i="1"/>
  <c r="BY687" i="1"/>
  <c r="CJ687" i="1"/>
  <c r="CE686" i="1"/>
  <c r="CJ686" i="1"/>
  <c r="CN686" i="1" s="1"/>
  <c r="CQ686" i="1" s="1"/>
  <c r="V686" i="1"/>
  <c r="W686" i="1" s="1"/>
  <c r="AC686" i="1"/>
  <c r="AI686" i="1"/>
  <c r="AO686" i="1"/>
  <c r="AU686" i="1"/>
  <c r="BA686" i="1"/>
  <c r="Q686" i="1"/>
  <c r="BG686" i="1"/>
  <c r="BL686" i="1"/>
  <c r="BM686" i="1" s="1"/>
  <c r="BS686" i="1"/>
  <c r="BY686" i="1"/>
  <c r="BS685" i="1"/>
  <c r="AZ685" i="1"/>
  <c r="BA685" i="1" s="1"/>
  <c r="AU685" i="1"/>
  <c r="AO685" i="1"/>
  <c r="AI685" i="1"/>
  <c r="AB685" i="1"/>
  <c r="AC685" i="1" s="1"/>
  <c r="CE685" i="1"/>
  <c r="V685" i="1"/>
  <c r="W685" i="1" s="1"/>
  <c r="Q685" i="1"/>
  <c r="BF685" i="1"/>
  <c r="BG685" i="1" s="1"/>
  <c r="BY685" i="1"/>
  <c r="BM685" i="1"/>
  <c r="BG684" i="1"/>
  <c r="O684" i="1"/>
  <c r="Q684" i="1" s="1"/>
  <c r="CD684" i="1"/>
  <c r="CE684" i="1" s="1"/>
  <c r="AH684" i="1"/>
  <c r="AI684" i="1" s="1"/>
  <c r="BL684" i="1"/>
  <c r="BM684" i="1" s="1"/>
  <c r="BX684" i="1"/>
  <c r="BY684" i="1" s="1"/>
  <c r="BR684" i="1"/>
  <c r="BS684" i="1" s="1"/>
  <c r="AZ684" i="1"/>
  <c r="BA684" i="1" s="1"/>
  <c r="AU684" i="1"/>
  <c r="AC684" i="1"/>
  <c r="V684" i="1"/>
  <c r="W684" i="1" s="1"/>
  <c r="AO684" i="1"/>
  <c r="Q683" i="1"/>
  <c r="AU683" i="1"/>
  <c r="W683" i="1"/>
  <c r="AC683" i="1"/>
  <c r="AH683" i="1"/>
  <c r="AI683" i="1" s="1"/>
  <c r="AO683" i="1"/>
  <c r="BA683" i="1"/>
  <c r="BG683" i="1"/>
  <c r="BL683" i="1"/>
  <c r="BM683" i="1" s="1"/>
  <c r="BS683" i="1"/>
  <c r="BY683" i="1"/>
  <c r="CE683" i="1"/>
  <c r="CJ683" i="1"/>
  <c r="CN683" i="1" s="1"/>
  <c r="CQ683" i="1" s="1"/>
  <c r="AO682" i="1"/>
  <c r="Q682" i="1"/>
  <c r="W682" i="1"/>
  <c r="AC682" i="1"/>
  <c r="AI682" i="1"/>
  <c r="AU682" i="1"/>
  <c r="AZ682" i="1"/>
  <c r="BA682" i="1" s="1"/>
  <c r="BG682" i="1"/>
  <c r="BL682" i="1"/>
  <c r="BM682" i="1" s="1"/>
  <c r="BS682" i="1"/>
  <c r="BY682" i="1"/>
  <c r="CE682" i="1"/>
  <c r="AH681" i="1"/>
  <c r="AI681" i="1" s="1"/>
  <c r="AO681" i="1"/>
  <c r="V681" i="1"/>
  <c r="W681" i="1" s="1"/>
  <c r="Q681" i="1"/>
  <c r="AZ681" i="1"/>
  <c r="BA681" i="1" s="1"/>
  <c r="BF681" i="1"/>
  <c r="BG681" i="1" s="1"/>
  <c r="BX681" i="1"/>
  <c r="BY681" i="1" s="1"/>
  <c r="BR681" i="1"/>
  <c r="BS681" i="1" s="1"/>
  <c r="BM681" i="1"/>
  <c r="CE681" i="1"/>
  <c r="AT681" i="1"/>
  <c r="AU681" i="1" s="1"/>
  <c r="AC681" i="1"/>
  <c r="W680" i="1"/>
  <c r="AB680" i="1"/>
  <c r="AC680" i="1" s="1"/>
  <c r="AH680" i="1"/>
  <c r="AI680" i="1" s="1"/>
  <c r="AO680" i="1"/>
  <c r="AU680" i="1"/>
  <c r="BF680" i="1"/>
  <c r="BG680" i="1" s="1"/>
  <c r="CD680" i="1"/>
  <c r="CE680" i="1" s="1"/>
  <c r="BX680" i="1"/>
  <c r="BY680" i="1" s="1"/>
  <c r="BR680" i="1"/>
  <c r="BS680" i="1" s="1"/>
  <c r="BM680" i="1"/>
  <c r="BA680" i="1"/>
  <c r="Q680" i="1"/>
  <c r="CF680" i="1" s="1"/>
  <c r="BM679" i="1"/>
  <c r="BA679" i="1"/>
  <c r="Q679" i="1"/>
  <c r="V679" i="1"/>
  <c r="W679" i="1" s="1"/>
  <c r="AC679" i="1"/>
  <c r="AH679" i="1"/>
  <c r="AI679" i="1" s="1"/>
  <c r="AN679" i="1"/>
  <c r="AO679" i="1" s="1"/>
  <c r="BF679" i="1"/>
  <c r="BG679" i="1" s="1"/>
  <c r="AT679" i="1"/>
  <c r="AU679" i="1" s="1"/>
  <c r="CD679" i="1"/>
  <c r="CE679" i="1" s="1"/>
  <c r="BX679" i="1"/>
  <c r="BY679" i="1" s="1"/>
  <c r="BR679" i="1"/>
  <c r="BS679" i="1" s="1"/>
  <c r="BL678" i="1"/>
  <c r="BM678" i="1" s="1"/>
  <c r="BS678" i="1"/>
  <c r="CD678" i="1"/>
  <c r="CE678" i="1" s="1"/>
  <c r="BX678" i="1"/>
  <c r="BY678" i="1" s="1"/>
  <c r="O678" i="1"/>
  <c r="Q678" i="1" s="1"/>
  <c r="W678" i="1"/>
  <c r="AC678" i="1"/>
  <c r="AI678" i="1"/>
  <c r="AO678" i="1"/>
  <c r="AU678" i="1"/>
  <c r="BA678" i="1"/>
  <c r="BG678" i="1"/>
  <c r="AC677" i="1"/>
  <c r="AI677" i="1"/>
  <c r="O677" i="1"/>
  <c r="Q677" i="1" s="1"/>
  <c r="BS677" i="1"/>
  <c r="CD677" i="1"/>
  <c r="CE677" i="1" s="1"/>
  <c r="AO677" i="1"/>
  <c r="AT677" i="1"/>
  <c r="AU677" i="1" s="1"/>
  <c r="BA677" i="1"/>
  <c r="BF677" i="1"/>
  <c r="BG677" i="1" s="1"/>
  <c r="BL677" i="1"/>
  <c r="BM677" i="1" s="1"/>
  <c r="V677" i="1"/>
  <c r="W677" i="1" s="1"/>
  <c r="BX677" i="1"/>
  <c r="BY677" i="1" s="1"/>
  <c r="AO676" i="1"/>
  <c r="AI676" i="1"/>
  <c r="V676" i="1"/>
  <c r="W676" i="1" s="1"/>
  <c r="O676" i="1"/>
  <c r="Q676" i="1" s="1"/>
  <c r="AC676" i="1"/>
  <c r="BM676" i="1"/>
  <c r="BF676" i="1"/>
  <c r="BG676" i="1" s="1"/>
  <c r="AZ676" i="1"/>
  <c r="BA676" i="1" s="1"/>
  <c r="AT676" i="1"/>
  <c r="AU676" i="1" s="1"/>
  <c r="CD676" i="1"/>
  <c r="CE676" i="1" s="1"/>
  <c r="BY676" i="1"/>
  <c r="BS676" i="1"/>
  <c r="AU675" i="1"/>
  <c r="AZ675" i="1"/>
  <c r="BA675" i="1" s="1"/>
  <c r="AB675" i="1"/>
  <c r="AC675" i="1" s="1"/>
  <c r="AO675" i="1"/>
  <c r="CD675" i="1"/>
  <c r="CE675" i="1" s="1"/>
  <c r="BX675" i="1"/>
  <c r="BY675" i="1" s="1"/>
  <c r="BR675" i="1"/>
  <c r="BS675" i="1" s="1"/>
  <c r="BM675" i="1"/>
  <c r="BF675" i="1"/>
  <c r="BG675" i="1" s="1"/>
  <c r="AI675" i="1"/>
  <c r="W675" i="1"/>
  <c r="O675" i="1"/>
  <c r="Q675" i="1" s="1"/>
  <c r="CF675" i="1" s="1"/>
  <c r="CN675" i="1" s="1"/>
  <c r="CQ675" i="1" s="1"/>
  <c r="BA674" i="1"/>
  <c r="AN674" i="1"/>
  <c r="AO674" i="1" s="1"/>
  <c r="AI674" i="1"/>
  <c r="BG674" i="1"/>
  <c r="BM674" i="1"/>
  <c r="AT674" i="1"/>
  <c r="AU674" i="1" s="1"/>
  <c r="W674" i="1"/>
  <c r="O674" i="1"/>
  <c r="Q674" i="1" s="1"/>
  <c r="AC674" i="1"/>
  <c r="CD674" i="1"/>
  <c r="CE674" i="1" s="1"/>
  <c r="BX674" i="1"/>
  <c r="BY674" i="1" s="1"/>
  <c r="BR674" i="1"/>
  <c r="BS674" i="1" s="1"/>
  <c r="BR673" i="1"/>
  <c r="BS673" i="1" s="1"/>
  <c r="BX673" i="1"/>
  <c r="BY673" i="1" s="1"/>
  <c r="W673" i="1"/>
  <c r="O673" i="1"/>
  <c r="Q673" i="1" s="1"/>
  <c r="AN673" i="1"/>
  <c r="AO673" i="1" s="1"/>
  <c r="AT673" i="1"/>
  <c r="AU673" i="1" s="1"/>
  <c r="AI673" i="1"/>
  <c r="AC673" i="1"/>
  <c r="BA673" i="1"/>
  <c r="BG673" i="1"/>
  <c r="BM673" i="1"/>
  <c r="CD673" i="1"/>
  <c r="CE673" i="1" s="1"/>
  <c r="CJ672" i="1"/>
  <c r="CD672" i="1"/>
  <c r="CE672" i="1" s="1"/>
  <c r="BY672" i="1"/>
  <c r="BS672" i="1"/>
  <c r="BM672" i="1"/>
  <c r="BG672" i="1"/>
  <c r="AZ672" i="1"/>
  <c r="BA672" i="1" s="1"/>
  <c r="AT672" i="1"/>
  <c r="AU672" i="1" s="1"/>
  <c r="AO672" i="1"/>
  <c r="AH672" i="1"/>
  <c r="AI672" i="1" s="1"/>
  <c r="AB672" i="1"/>
  <c r="AC672" i="1" s="1"/>
  <c r="V672" i="1"/>
  <c r="W672" i="1" s="1"/>
  <c r="Q672" i="1"/>
  <c r="CF672" i="1" s="1"/>
  <c r="CN672" i="1" s="1"/>
  <c r="CQ672" i="1" s="1"/>
  <c r="CE671" i="1"/>
  <c r="CJ671" i="1"/>
  <c r="BY671" i="1"/>
  <c r="Q671" i="1"/>
  <c r="BL671" i="1"/>
  <c r="BM671" i="1" s="1"/>
  <c r="BF671" i="1"/>
  <c r="BG671" i="1" s="1"/>
  <c r="AZ671" i="1"/>
  <c r="BA671" i="1" s="1"/>
  <c r="AT671" i="1"/>
  <c r="AU671" i="1" s="1"/>
  <c r="AN671" i="1"/>
  <c r="AO671" i="1" s="1"/>
  <c r="AH671" i="1"/>
  <c r="AI671" i="1" s="1"/>
  <c r="AB671" i="1"/>
  <c r="AC671" i="1" s="1"/>
  <c r="V671" i="1"/>
  <c r="W671" i="1" s="1"/>
  <c r="BR671" i="1"/>
  <c r="BS671" i="1" s="1"/>
  <c r="AB670" i="1"/>
  <c r="AC670" i="1" s="1"/>
  <c r="V670" i="1"/>
  <c r="W670" i="1" s="1"/>
  <c r="Q670" i="1"/>
  <c r="AN670" i="1"/>
  <c r="AO670" i="1" s="1"/>
  <c r="AT670" i="1"/>
  <c r="AU670" i="1" s="1"/>
  <c r="AH670" i="1"/>
  <c r="AI670" i="1" s="1"/>
  <c r="BL670" i="1"/>
  <c r="BM670" i="1" s="1"/>
  <c r="BS670" i="1"/>
  <c r="BY670" i="1"/>
  <c r="CE670" i="1"/>
  <c r="CJ670" i="1"/>
  <c r="BA670" i="1"/>
  <c r="BG670" i="1"/>
  <c r="CJ669" i="1"/>
  <c r="CN669" i="1" s="1"/>
  <c r="CQ669" i="1" s="1"/>
  <c r="CD669" i="1"/>
  <c r="CE669" i="1" s="1"/>
  <c r="BR669" i="1"/>
  <c r="BS669" i="1" s="1"/>
  <c r="BY669" i="1"/>
  <c r="O669" i="1"/>
  <c r="Q669" i="1" s="1"/>
  <c r="W669" i="1"/>
  <c r="AB669" i="1"/>
  <c r="AC669" i="1" s="1"/>
  <c r="AH669" i="1"/>
  <c r="AI669" i="1" s="1"/>
  <c r="AO669" i="1"/>
  <c r="AU669" i="1"/>
  <c r="BA669" i="1"/>
  <c r="BG669" i="1"/>
  <c r="BL669" i="1"/>
  <c r="BM669" i="1" s="1"/>
  <c r="CE668" i="1"/>
  <c r="CJ668" i="1"/>
  <c r="AZ668" i="1"/>
  <c r="BA668" i="1" s="1"/>
  <c r="AC668" i="1"/>
  <c r="V668" i="1"/>
  <c r="W668" i="1" s="1"/>
  <c r="BY668" i="1"/>
  <c r="O668" i="1"/>
  <c r="Q668" i="1" s="1"/>
  <c r="BR668" i="1"/>
  <c r="BS668" i="1" s="1"/>
  <c r="BM668" i="1"/>
  <c r="BF668" i="1"/>
  <c r="BG668" i="1" s="1"/>
  <c r="AT668" i="1"/>
  <c r="AU668" i="1" s="1"/>
  <c r="AN668" i="1"/>
  <c r="AO668" i="1" s="1"/>
  <c r="AH668" i="1"/>
  <c r="AI668" i="1" s="1"/>
  <c r="O667" i="1"/>
  <c r="Q667" i="1" s="1"/>
  <c r="CD667" i="1"/>
  <c r="CE667" i="1" s="1"/>
  <c r="BM667" i="1"/>
  <c r="BX667" i="1"/>
  <c r="BY667" i="1" s="1"/>
  <c r="BR667" i="1"/>
  <c r="BS667" i="1" s="1"/>
  <c r="BF667" i="1"/>
  <c r="BG667" i="1" s="1"/>
  <c r="AZ667" i="1"/>
  <c r="BA667" i="1" s="1"/>
  <c r="AT667" i="1"/>
  <c r="AU667" i="1" s="1"/>
  <c r="AN667" i="1"/>
  <c r="AO667" i="1" s="1"/>
  <c r="AH667" i="1"/>
  <c r="AI667" i="1" s="1"/>
  <c r="AB667" i="1"/>
  <c r="AC667" i="1" s="1"/>
  <c r="V667" i="1"/>
  <c r="W667" i="1" s="1"/>
  <c r="CE666" i="1"/>
  <c r="CJ666" i="1"/>
  <c r="CN666" i="1" s="1"/>
  <c r="CQ666" i="1" s="1"/>
  <c r="AH666" i="1"/>
  <c r="AI666" i="1" s="1"/>
  <c r="AO666" i="1"/>
  <c r="AU666" i="1"/>
  <c r="BF666" i="1"/>
  <c r="BG666" i="1" s="1"/>
  <c r="BL666" i="1"/>
  <c r="BM666" i="1" s="1"/>
  <c r="BR666" i="1"/>
  <c r="BS666" i="1" s="1"/>
  <c r="BX666" i="1"/>
  <c r="BY666" i="1" s="1"/>
  <c r="Q666" i="1"/>
  <c r="AB666" i="1"/>
  <c r="AC666" i="1" s="1"/>
  <c r="AZ666" i="1"/>
  <c r="BA666" i="1" s="1"/>
  <c r="W666" i="1"/>
  <c r="CE665" i="1"/>
  <c r="AT665" i="1"/>
  <c r="AU665" i="1" s="1"/>
  <c r="AN665" i="1"/>
  <c r="AO665" i="1" s="1"/>
  <c r="AH665" i="1"/>
  <c r="AI665" i="1" s="1"/>
  <c r="O665" i="1"/>
  <c r="Q665" i="1" s="1"/>
  <c r="CJ665" i="1"/>
  <c r="CN665" i="1" s="1"/>
  <c r="CQ665" i="1" s="1"/>
  <c r="BY665" i="1"/>
  <c r="BS665" i="1"/>
  <c r="BM665" i="1"/>
  <c r="AC665" i="1"/>
  <c r="V665" i="1"/>
  <c r="W665" i="1" s="1"/>
  <c r="BG665" i="1"/>
  <c r="BA665" i="1"/>
  <c r="BG664" i="1"/>
  <c r="AZ664" i="1"/>
  <c r="BA664" i="1" s="1"/>
  <c r="AT664" i="1"/>
  <c r="AU664" i="1" s="1"/>
  <c r="AO664" i="1"/>
  <c r="AB664" i="1"/>
  <c r="AC664" i="1" s="1"/>
  <c r="W664" i="1"/>
  <c r="O664" i="1"/>
  <c r="Q664" i="1" s="1"/>
  <c r="BS664" i="1"/>
  <c r="BL664" i="1"/>
  <c r="BM664" i="1" s="1"/>
  <c r="CD664" i="1"/>
  <c r="CE664" i="1" s="1"/>
  <c r="BX664" i="1"/>
  <c r="BY664" i="1" s="1"/>
  <c r="AH664" i="1"/>
  <c r="AI664" i="1" s="1"/>
  <c r="CJ663" i="1"/>
  <c r="CN663" i="1" s="1"/>
  <c r="CQ663" i="1" s="1"/>
  <c r="BX663" i="1"/>
  <c r="BY663" i="1" s="1"/>
  <c r="BM663" i="1"/>
  <c r="BG663" i="1"/>
  <c r="BA663" i="1"/>
  <c r="AT663" i="1"/>
  <c r="AU663" i="1" s="1"/>
  <c r="BS663" i="1"/>
  <c r="AH663" i="1"/>
  <c r="AI663" i="1" s="1"/>
  <c r="AB663" i="1"/>
  <c r="AC663" i="1" s="1"/>
  <c r="V663" i="1"/>
  <c r="W663" i="1" s="1"/>
  <c r="Q663" i="1"/>
  <c r="AN663" i="1"/>
  <c r="AO663" i="1" s="1"/>
  <c r="CD663" i="1"/>
  <c r="CE663" i="1" s="1"/>
  <c r="AC662" i="1"/>
  <c r="AI662" i="1"/>
  <c r="CD662" i="1"/>
  <c r="CE662" i="1" s="1"/>
  <c r="BX662" i="1"/>
  <c r="BY662" i="1" s="1"/>
  <c r="BR662" i="1"/>
  <c r="BS662" i="1" s="1"/>
  <c r="V662" i="1"/>
  <c r="W662" i="1" s="1"/>
  <c r="BL662" i="1"/>
  <c r="BM662" i="1" s="1"/>
  <c r="BG662" i="1"/>
  <c r="AZ662" i="1"/>
  <c r="BA662" i="1" s="1"/>
  <c r="AT662" i="1"/>
  <c r="AU662" i="1" s="1"/>
  <c r="AN662" i="1"/>
  <c r="AO662" i="1" s="1"/>
  <c r="Q662" i="1"/>
  <c r="CF662" i="1" s="1"/>
  <c r="CE661" i="1"/>
  <c r="BX661" i="1"/>
  <c r="BY661" i="1" s="1"/>
  <c r="BR661" i="1"/>
  <c r="BS661" i="1" s="1"/>
  <c r="AZ661" i="1"/>
  <c r="BA661" i="1" s="1"/>
  <c r="AT661" i="1"/>
  <c r="AU661" i="1" s="1"/>
  <c r="AN661" i="1"/>
  <c r="AO661" i="1" s="1"/>
  <c r="AH661" i="1"/>
  <c r="AI661" i="1" s="1"/>
  <c r="AB661" i="1"/>
  <c r="AC661" i="1" s="1"/>
  <c r="BM661" i="1"/>
  <c r="BF661" i="1"/>
  <c r="BG661" i="1" s="1"/>
  <c r="V661" i="1"/>
  <c r="W661" i="1" s="1"/>
  <c r="CJ661" i="1"/>
  <c r="CN661" i="1" s="1"/>
  <c r="CQ661" i="1" s="1"/>
  <c r="O661" i="1"/>
  <c r="Q661" i="1" s="1"/>
  <c r="CF661" i="1" s="1"/>
  <c r="AT660" i="1"/>
  <c r="AU660" i="1" s="1"/>
  <c r="AO660" i="1"/>
  <c r="CD660" i="1"/>
  <c r="CE660" i="1" s="1"/>
  <c r="CJ660" i="1"/>
  <c r="CN660" i="1" s="1"/>
  <c r="CQ660" i="1" s="1"/>
  <c r="AZ660" i="1"/>
  <c r="BA660" i="1" s="1"/>
  <c r="AI660" i="1"/>
  <c r="AB660" i="1"/>
  <c r="AC660" i="1" s="1"/>
  <c r="V660" i="1"/>
  <c r="W660" i="1" s="1"/>
  <c r="Q660" i="1"/>
  <c r="BX660" i="1"/>
  <c r="BY660" i="1" s="1"/>
  <c r="BG660" i="1"/>
  <c r="BL660" i="1"/>
  <c r="BM660" i="1" s="1"/>
  <c r="BR660" i="1"/>
  <c r="BS660" i="1" s="1"/>
  <c r="O659" i="1"/>
  <c r="Q659" i="1" s="1"/>
  <c r="W659" i="1"/>
  <c r="AI659" i="1"/>
  <c r="AO659" i="1"/>
  <c r="AU659" i="1"/>
  <c r="BA659" i="1"/>
  <c r="BG659" i="1"/>
  <c r="BL659" i="1"/>
  <c r="BM659" i="1" s="1"/>
  <c r="BS659" i="1"/>
  <c r="AB659" i="1"/>
  <c r="AC659" i="1" s="1"/>
  <c r="CD659" i="1"/>
  <c r="CE659" i="1" s="1"/>
  <c r="BX659" i="1"/>
  <c r="BY659" i="1" s="1"/>
  <c r="AH658" i="1"/>
  <c r="AI658" i="1" s="1"/>
  <c r="AB658" i="1"/>
  <c r="AC658" i="1" s="1"/>
  <c r="W658" i="1"/>
  <c r="O658" i="1"/>
  <c r="Q658" i="1" s="1"/>
  <c r="CD658" i="1"/>
  <c r="CE658" i="1" s="1"/>
  <c r="BX658" i="1"/>
  <c r="BY658" i="1" s="1"/>
  <c r="BR658" i="1"/>
  <c r="BS658" i="1" s="1"/>
  <c r="BM658" i="1"/>
  <c r="BF658" i="1"/>
  <c r="BG658" i="1" s="1"/>
  <c r="AZ658" i="1"/>
  <c r="BA658" i="1" s="1"/>
  <c r="AT658" i="1"/>
  <c r="AU658" i="1" s="1"/>
  <c r="AN658" i="1"/>
  <c r="AO658" i="1" s="1"/>
  <c r="AH657" i="1"/>
  <c r="AI657" i="1" s="1"/>
  <c r="O657" i="1"/>
  <c r="Q657" i="1" s="1"/>
  <c r="BS657" i="1"/>
  <c r="CD657" i="1"/>
  <c r="CE657" i="1" s="1"/>
  <c r="AZ657" i="1"/>
  <c r="BA657" i="1" s="1"/>
  <c r="BX657" i="1"/>
  <c r="BY657" i="1" s="1"/>
  <c r="AO657" i="1"/>
  <c r="AC657" i="1"/>
  <c r="W657" i="1"/>
  <c r="BM657" i="1"/>
  <c r="BF657" i="1"/>
  <c r="BG657" i="1" s="1"/>
  <c r="AT657" i="1"/>
  <c r="AU657" i="1" s="1"/>
  <c r="AU656" i="1"/>
  <c r="BA656" i="1"/>
  <c r="BF656" i="1"/>
  <c r="BG656" i="1" s="1"/>
  <c r="BL656" i="1"/>
  <c r="BM656" i="1" s="1"/>
  <c r="BS656" i="1"/>
  <c r="BY656" i="1"/>
  <c r="CE656" i="1"/>
  <c r="W656" i="1"/>
  <c r="AC656" i="1"/>
  <c r="AI656" i="1"/>
  <c r="AO656" i="1"/>
  <c r="O656" i="1"/>
  <c r="Q656" i="1" s="1"/>
  <c r="CF656" i="1" s="1"/>
  <c r="CN656" i="1" s="1"/>
  <c r="CQ656" i="1" s="1"/>
  <c r="BL655" i="1"/>
  <c r="BM655" i="1" s="1"/>
  <c r="AB655" i="1"/>
  <c r="AC655" i="1" s="1"/>
  <c r="V655" i="1"/>
  <c r="W655" i="1" s="1"/>
  <c r="Q655" i="1"/>
  <c r="AO655" i="1"/>
  <c r="AT655" i="1"/>
  <c r="AU655" i="1" s="1"/>
  <c r="CJ655" i="1"/>
  <c r="CD655" i="1"/>
  <c r="CE655" i="1" s="1"/>
  <c r="BX655" i="1"/>
  <c r="BY655" i="1" s="1"/>
  <c r="BR655" i="1"/>
  <c r="BS655" i="1" s="1"/>
  <c r="BG655" i="1"/>
  <c r="BA655" i="1"/>
  <c r="AI655" i="1"/>
  <c r="AI654" i="1"/>
  <c r="AB654" i="1"/>
  <c r="AC654" i="1" s="1"/>
  <c r="V654" i="1"/>
  <c r="W654" i="1" s="1"/>
  <c r="AO654" i="1"/>
  <c r="AU654" i="1"/>
  <c r="CD654" i="1"/>
  <c r="CE654" i="1" s="1"/>
  <c r="BX654" i="1"/>
  <c r="BY654" i="1" s="1"/>
  <c r="BR654" i="1"/>
  <c r="BS654" i="1" s="1"/>
  <c r="BM654" i="1"/>
  <c r="BF654" i="1"/>
  <c r="BG654" i="1" s="1"/>
  <c r="AZ654" i="1"/>
  <c r="BA654" i="1" s="1"/>
  <c r="O654" i="1"/>
  <c r="Q654" i="1" s="1"/>
  <c r="CF654" i="1" s="1"/>
  <c r="CN654" i="1" s="1"/>
  <c r="CQ654" i="1" s="1"/>
  <c r="BX653" i="1"/>
  <c r="BY653" i="1" s="1"/>
  <c r="BR653" i="1"/>
  <c r="BS653" i="1" s="1"/>
  <c r="BM653" i="1"/>
  <c r="BF653" i="1"/>
  <c r="BG653" i="1" s="1"/>
  <c r="BA653" i="1"/>
  <c r="W653" i="1"/>
  <c r="AC653" i="1"/>
  <c r="AI653" i="1"/>
  <c r="O653" i="1"/>
  <c r="Q653" i="1" s="1"/>
  <c r="AO653" i="1"/>
  <c r="AU653" i="1"/>
  <c r="CD653" i="1"/>
  <c r="CE653" i="1" s="1"/>
  <c r="AZ652" i="1"/>
  <c r="BA652" i="1" s="1"/>
  <c r="BG652" i="1"/>
  <c r="BM652" i="1"/>
  <c r="BY652" i="1"/>
  <c r="AO652" i="1"/>
  <c r="AI652" i="1"/>
  <c r="AC652" i="1"/>
  <c r="W652" i="1"/>
  <c r="O652" i="1"/>
  <c r="Q652" i="1" s="1"/>
  <c r="CD652" i="1"/>
  <c r="CE652" i="1" s="1"/>
  <c r="BR652" i="1"/>
  <c r="BS652" i="1" s="1"/>
  <c r="AU652" i="1"/>
  <c r="BF651" i="1"/>
  <c r="BG651" i="1" s="1"/>
  <c r="BL651" i="1"/>
  <c r="BM651" i="1" s="1"/>
  <c r="CD651" i="1"/>
  <c r="CE651" i="1" s="1"/>
  <c r="Q651" i="1"/>
  <c r="W651" i="1"/>
  <c r="AZ651" i="1"/>
  <c r="BA651" i="1" s="1"/>
  <c r="BX651" i="1"/>
  <c r="BY651" i="1" s="1"/>
  <c r="AT651" i="1"/>
  <c r="AU651" i="1" s="1"/>
  <c r="AN651" i="1"/>
  <c r="AO651" i="1" s="1"/>
  <c r="AH651" i="1"/>
  <c r="AI651" i="1" s="1"/>
  <c r="AB651" i="1"/>
  <c r="AC651" i="1" s="1"/>
  <c r="BR651" i="1"/>
  <c r="BS651" i="1" s="1"/>
  <c r="AI650" i="1"/>
  <c r="AO650" i="1"/>
  <c r="AU650" i="1"/>
  <c r="BA650" i="1"/>
  <c r="CD650" i="1"/>
  <c r="CE650" i="1" s="1"/>
  <c r="BG650" i="1"/>
  <c r="BL650" i="1"/>
  <c r="BM650" i="1" s="1"/>
  <c r="BS650" i="1"/>
  <c r="W650" i="1"/>
  <c r="BY650" i="1"/>
  <c r="Q650" i="1"/>
  <c r="AC650" i="1"/>
  <c r="Q649" i="1"/>
  <c r="V649" i="1"/>
  <c r="W649" i="1" s="1"/>
  <c r="AH649" i="1"/>
  <c r="AI649" i="1" s="1"/>
  <c r="AN649" i="1"/>
  <c r="AO649" i="1" s="1"/>
  <c r="BY649" i="1"/>
  <c r="AZ649" i="1"/>
  <c r="BA649" i="1" s="1"/>
  <c r="BF649" i="1"/>
  <c r="BG649" i="1" s="1"/>
  <c r="AU649" i="1"/>
  <c r="BL649" i="1"/>
  <c r="BM649" i="1" s="1"/>
  <c r="BR649" i="1"/>
  <c r="BS649" i="1" s="1"/>
  <c r="CE649" i="1"/>
  <c r="CJ649" i="1"/>
  <c r="AC649" i="1"/>
  <c r="BF648" i="1"/>
  <c r="BG648" i="1" s="1"/>
  <c r="AZ648" i="1"/>
  <c r="BA648" i="1" s="1"/>
  <c r="AT648" i="1"/>
  <c r="AU648" i="1" s="1"/>
  <c r="AN648" i="1"/>
  <c r="AO648" i="1" s="1"/>
  <c r="AH648" i="1"/>
  <c r="AI648" i="1" s="1"/>
  <c r="AB648" i="1"/>
  <c r="AC648" i="1" s="1"/>
  <c r="BL648" i="1"/>
  <c r="BM648" i="1" s="1"/>
  <c r="Q648" i="1"/>
  <c r="W648" i="1"/>
  <c r="CD648" i="1"/>
  <c r="CE648" i="1" s="1"/>
  <c r="BX648" i="1"/>
  <c r="BY648" i="1" s="1"/>
  <c r="BR648" i="1"/>
  <c r="BS648" i="1" s="1"/>
  <c r="O647" i="1"/>
  <c r="Q647" i="1" s="1"/>
  <c r="CJ647" i="1"/>
  <c r="CD647" i="1"/>
  <c r="CE647" i="1" s="1"/>
  <c r="BX647" i="1"/>
  <c r="BY647" i="1" s="1"/>
  <c r="BR647" i="1"/>
  <c r="BS647" i="1" s="1"/>
  <c r="BM647" i="1"/>
  <c r="BF647" i="1"/>
  <c r="BG647" i="1" s="1"/>
  <c r="BA647" i="1"/>
  <c r="AT647" i="1"/>
  <c r="AU647" i="1" s="1"/>
  <c r="AN647" i="1"/>
  <c r="AO647" i="1" s="1"/>
  <c r="AH647" i="1"/>
  <c r="AI647" i="1" s="1"/>
  <c r="AB647" i="1"/>
  <c r="AC647" i="1" s="1"/>
  <c r="V647" i="1"/>
  <c r="W647" i="1" s="1"/>
  <c r="AN646" i="1"/>
  <c r="AO646" i="1" s="1"/>
  <c r="AH646" i="1"/>
  <c r="AI646" i="1" s="1"/>
  <c r="AB646" i="1"/>
  <c r="AC646" i="1" s="1"/>
  <c r="V646" i="1"/>
  <c r="W646" i="1" s="1"/>
  <c r="BY646" i="1"/>
  <c r="BR646" i="1"/>
  <c r="BS646" i="1" s="1"/>
  <c r="BM646" i="1"/>
  <c r="AT646" i="1"/>
  <c r="AU646" i="1" s="1"/>
  <c r="BF646" i="1"/>
  <c r="BG646" i="1" s="1"/>
  <c r="AZ646" i="1"/>
  <c r="BA646" i="1" s="1"/>
  <c r="CD646" i="1"/>
  <c r="CE646" i="1" s="1"/>
  <c r="O646" i="1"/>
  <c r="Q646" i="1" s="1"/>
  <c r="CF646" i="1" s="1"/>
  <c r="CN646" i="1" s="1"/>
  <c r="CQ646" i="1" s="1"/>
  <c r="CJ645" i="1"/>
  <c r="AO645" i="1"/>
  <c r="AH645" i="1"/>
  <c r="AI645" i="1" s="1"/>
  <c r="AU645" i="1"/>
  <c r="BA645" i="1"/>
  <c r="BG645" i="1"/>
  <c r="BL645" i="1"/>
  <c r="BM645" i="1" s="1"/>
  <c r="BS645" i="1"/>
  <c r="BY645" i="1"/>
  <c r="CE645" i="1"/>
  <c r="Q645" i="1"/>
  <c r="W645" i="1"/>
  <c r="AC645" i="1"/>
  <c r="CE644" i="1"/>
  <c r="CJ644" i="1"/>
  <c r="O644" i="1"/>
  <c r="Q644" i="1" s="1"/>
  <c r="V644" i="1"/>
  <c r="W644" i="1" s="1"/>
  <c r="AC644" i="1"/>
  <c r="AI644" i="1"/>
  <c r="AO644" i="1"/>
  <c r="AU644" i="1"/>
  <c r="BA644" i="1"/>
  <c r="BG644" i="1"/>
  <c r="BM644" i="1"/>
  <c r="BR644" i="1"/>
  <c r="BS644" i="1" s="1"/>
  <c r="BY644" i="1"/>
  <c r="O643" i="1"/>
  <c r="Q643" i="1" s="1"/>
  <c r="W643" i="1"/>
  <c r="AC643" i="1"/>
  <c r="AI643" i="1"/>
  <c r="AO643" i="1"/>
  <c r="AT643" i="1"/>
  <c r="AU643" i="1" s="1"/>
  <c r="AZ643" i="1"/>
  <c r="BA643" i="1" s="1"/>
  <c r="BF643" i="1"/>
  <c r="BG643" i="1" s="1"/>
  <c r="BY643" i="1"/>
  <c r="CE643" i="1"/>
  <c r="BM643" i="1"/>
  <c r="BS643" i="1"/>
  <c r="AT642" i="1"/>
  <c r="AU642" i="1" s="1"/>
  <c r="AI642" i="1"/>
  <c r="AC642" i="1"/>
  <c r="W642" i="1"/>
  <c r="Q642" i="1"/>
  <c r="AN642" i="1"/>
  <c r="AO642" i="1" s="1"/>
  <c r="CD642" i="1"/>
  <c r="CE642" i="1" s="1"/>
  <c r="BX642" i="1"/>
  <c r="BY642" i="1" s="1"/>
  <c r="BR642" i="1"/>
  <c r="BS642" i="1" s="1"/>
  <c r="BM642" i="1"/>
  <c r="BF642" i="1"/>
  <c r="BG642" i="1" s="1"/>
  <c r="AZ642" i="1"/>
  <c r="BA642" i="1" s="1"/>
  <c r="CJ641" i="1"/>
  <c r="CD641" i="1"/>
  <c r="CE641" i="1" s="1"/>
  <c r="W641" i="1"/>
  <c r="AB641" i="1"/>
  <c r="AC641" i="1" s="1"/>
  <c r="Q641" i="1"/>
  <c r="BY641" i="1"/>
  <c r="AH641" i="1"/>
  <c r="AI641" i="1" s="1"/>
  <c r="AN641" i="1"/>
  <c r="AO641" i="1" s="1"/>
  <c r="AU641" i="1"/>
  <c r="BA641" i="1"/>
  <c r="BG641" i="1"/>
  <c r="BM641" i="1"/>
  <c r="BS641" i="1"/>
  <c r="AN640" i="1"/>
  <c r="AO640" i="1" s="1"/>
  <c r="AH640" i="1"/>
  <c r="AI640" i="1" s="1"/>
  <c r="AB640" i="1"/>
  <c r="AC640" i="1" s="1"/>
  <c r="AU640" i="1"/>
  <c r="W640" i="1"/>
  <c r="Q640" i="1"/>
  <c r="CD640" i="1"/>
  <c r="CE640" i="1" s="1"/>
  <c r="BX640" i="1"/>
  <c r="BY640" i="1" s="1"/>
  <c r="BR640" i="1"/>
  <c r="BS640" i="1" s="1"/>
  <c r="BM640" i="1"/>
  <c r="BF640" i="1"/>
  <c r="BG640" i="1" s="1"/>
  <c r="AZ640" i="1"/>
  <c r="BA640" i="1" s="1"/>
  <c r="AO639" i="1"/>
  <c r="AZ639" i="1"/>
  <c r="BA639" i="1" s="1"/>
  <c r="AT639" i="1"/>
  <c r="AU639" i="1" s="1"/>
  <c r="AH639" i="1"/>
  <c r="AI639" i="1" s="1"/>
  <c r="AB639" i="1"/>
  <c r="AC639" i="1" s="1"/>
  <c r="V639" i="1"/>
  <c r="W639" i="1" s="1"/>
  <c r="O639" i="1"/>
  <c r="Q639" i="1" s="1"/>
  <c r="BX639" i="1"/>
  <c r="BY639" i="1" s="1"/>
  <c r="CE639" i="1"/>
  <c r="CJ639" i="1"/>
  <c r="BR639" i="1"/>
  <c r="BS639" i="1" s="1"/>
  <c r="BM639" i="1"/>
  <c r="BF639" i="1"/>
  <c r="BG639" i="1" s="1"/>
  <c r="BG638" i="1"/>
  <c r="BL638" i="1"/>
  <c r="BM638" i="1" s="1"/>
  <c r="BS638" i="1"/>
  <c r="BX638" i="1"/>
  <c r="BY638" i="1" s="1"/>
  <c r="CE638" i="1"/>
  <c r="CJ638" i="1"/>
  <c r="AO638" i="1"/>
  <c r="AT638" i="1"/>
  <c r="AU638" i="1" s="1"/>
  <c r="AZ638" i="1"/>
  <c r="BA638" i="1" s="1"/>
  <c r="O638" i="1"/>
  <c r="Q638" i="1" s="1"/>
  <c r="W638" i="1"/>
  <c r="AC638" i="1"/>
  <c r="AI638" i="1"/>
  <c r="BG637" i="1"/>
  <c r="BL637" i="1"/>
  <c r="BM637" i="1" s="1"/>
  <c r="AN637" i="1"/>
  <c r="AO637" i="1" s="1"/>
  <c r="Q637" i="1"/>
  <c r="BS637" i="1"/>
  <c r="BX637" i="1"/>
  <c r="BY637" i="1" s="1"/>
  <c r="CE637" i="1"/>
  <c r="CJ637" i="1"/>
  <c r="AH637" i="1"/>
  <c r="AI637" i="1" s="1"/>
  <c r="AB637" i="1"/>
  <c r="AC637" i="1" s="1"/>
  <c r="V637" i="1"/>
  <c r="W637" i="1" s="1"/>
  <c r="AU637" i="1"/>
  <c r="BA637" i="1"/>
  <c r="AC636" i="1"/>
  <c r="V636" i="1"/>
  <c r="W636" i="1" s="1"/>
  <c r="Q636" i="1"/>
  <c r="BS636" i="1"/>
  <c r="BL636" i="1"/>
  <c r="BM636" i="1" s="1"/>
  <c r="AI636" i="1"/>
  <c r="BF636" i="1"/>
  <c r="BG636" i="1" s="1"/>
  <c r="AZ636" i="1"/>
  <c r="BA636" i="1" s="1"/>
  <c r="AO636" i="1"/>
  <c r="AT636" i="1"/>
  <c r="AU636" i="1" s="1"/>
  <c r="CD636" i="1"/>
  <c r="CE636" i="1" s="1"/>
  <c r="BX636" i="1"/>
  <c r="BY636" i="1" s="1"/>
  <c r="CJ635" i="1"/>
  <c r="CD635" i="1"/>
  <c r="CE635" i="1" s="1"/>
  <c r="AT635" i="1"/>
  <c r="AU635" i="1" s="1"/>
  <c r="AN635" i="1"/>
  <c r="AO635" i="1" s="1"/>
  <c r="AI635" i="1"/>
  <c r="Q635" i="1"/>
  <c r="AC635" i="1"/>
  <c r="BX635" i="1"/>
  <c r="BY635" i="1" s="1"/>
  <c r="W635" i="1"/>
  <c r="BA635" i="1"/>
  <c r="BF635" i="1"/>
  <c r="BG635" i="1" s="1"/>
  <c r="BL635" i="1"/>
  <c r="BM635" i="1" s="1"/>
  <c r="BS635" i="1"/>
  <c r="AC634" i="1"/>
  <c r="CD634" i="1"/>
  <c r="CE634" i="1" s="1"/>
  <c r="BX634" i="1"/>
  <c r="BY634" i="1" s="1"/>
  <c r="BR634" i="1"/>
  <c r="BS634" i="1" s="1"/>
  <c r="BM634" i="1"/>
  <c r="BF634" i="1"/>
  <c r="BG634" i="1" s="1"/>
  <c r="AZ634" i="1"/>
  <c r="BA634" i="1" s="1"/>
  <c r="AT634" i="1"/>
  <c r="AU634" i="1" s="1"/>
  <c r="AN634" i="1"/>
  <c r="AO634" i="1" s="1"/>
  <c r="AH634" i="1"/>
  <c r="AI634" i="1" s="1"/>
  <c r="V634" i="1"/>
  <c r="W634" i="1" s="1"/>
  <c r="O634" i="1"/>
  <c r="Q634" i="1" s="1"/>
  <c r="CF634" i="1" s="1"/>
  <c r="CN634" i="1" s="1"/>
  <c r="CQ634" i="1" s="1"/>
  <c r="CJ633" i="1"/>
  <c r="CD633" i="1"/>
  <c r="CE633" i="1" s="1"/>
  <c r="W633" i="1"/>
  <c r="AC633" i="1"/>
  <c r="BX633" i="1"/>
  <c r="BY633" i="1" s="1"/>
  <c r="AN633" i="1"/>
  <c r="AO633" i="1" s="1"/>
  <c r="BR633" i="1"/>
  <c r="BS633" i="1" s="1"/>
  <c r="BM633" i="1"/>
  <c r="AI633" i="1"/>
  <c r="BF633" i="1"/>
  <c r="BG633" i="1" s="1"/>
  <c r="O633" i="1"/>
  <c r="Q633" i="1" s="1"/>
  <c r="CF633" i="1" s="1"/>
  <c r="CN633" i="1" s="1"/>
  <c r="CQ633" i="1" s="1"/>
  <c r="AZ633" i="1"/>
  <c r="BA633" i="1" s="1"/>
  <c r="AT633" i="1"/>
  <c r="AU633" i="1" s="1"/>
  <c r="BA632" i="1"/>
  <c r="BG632" i="1"/>
  <c r="BL632" i="1"/>
  <c r="BM632" i="1" s="1"/>
  <c r="BS632" i="1"/>
  <c r="BY632" i="1"/>
  <c r="CE632" i="1"/>
  <c r="CJ632" i="1"/>
  <c r="Q632" i="1"/>
  <c r="W632" i="1"/>
  <c r="AC632" i="1"/>
  <c r="AI632" i="1"/>
  <c r="AO632" i="1"/>
  <c r="AU632" i="1"/>
  <c r="BA631" i="1"/>
  <c r="BG631" i="1"/>
  <c r="BL631" i="1"/>
  <c r="BM631" i="1" s="1"/>
  <c r="BS631" i="1"/>
  <c r="BY631" i="1"/>
  <c r="AT631" i="1"/>
  <c r="AU631" i="1" s="1"/>
  <c r="AN631" i="1"/>
  <c r="AO631" i="1" s="1"/>
  <c r="AH631" i="1"/>
  <c r="AI631" i="1" s="1"/>
  <c r="AB631" i="1"/>
  <c r="AC631" i="1" s="1"/>
  <c r="V631" i="1"/>
  <c r="W631" i="1" s="1"/>
  <c r="O631" i="1"/>
  <c r="Q631" i="1" s="1"/>
  <c r="CF631" i="1" s="1"/>
  <c r="CN631" i="1" s="1"/>
  <c r="CQ631" i="1" s="1"/>
  <c r="CD631" i="1"/>
  <c r="CE631" i="1" s="1"/>
  <c r="Q630" i="1"/>
  <c r="AZ630" i="1"/>
  <c r="BA630" i="1" s="1"/>
  <c r="W630" i="1"/>
  <c r="AC630" i="1"/>
  <c r="AI630" i="1"/>
  <c r="AO630" i="1"/>
  <c r="AU630" i="1"/>
  <c r="BG630" i="1"/>
  <c r="BL630" i="1"/>
  <c r="BM630" i="1" s="1"/>
  <c r="BS630" i="1"/>
  <c r="BY630" i="1"/>
  <c r="CE630" i="1"/>
  <c r="CJ630" i="1"/>
  <c r="BS629" i="1"/>
  <c r="AB629" i="1"/>
  <c r="AC629" i="1" s="1"/>
  <c r="Q629" i="1"/>
  <c r="V629" i="1"/>
  <c r="W629" i="1" s="1"/>
  <c r="AI629" i="1"/>
  <c r="AN629" i="1"/>
  <c r="AO629" i="1" s="1"/>
  <c r="AT629" i="1"/>
  <c r="AU629" i="1" s="1"/>
  <c r="AZ629" i="1"/>
  <c r="BA629" i="1" s="1"/>
  <c r="BG629" i="1"/>
  <c r="BM629" i="1"/>
  <c r="BX629" i="1"/>
  <c r="BY629" i="1" s="1"/>
  <c r="CE629" i="1"/>
  <c r="BL628" i="1"/>
  <c r="BM628" i="1" s="1"/>
  <c r="BF628" i="1"/>
  <c r="BG628" i="1" s="1"/>
  <c r="AZ628" i="1"/>
  <c r="BA628" i="1" s="1"/>
  <c r="AT628" i="1"/>
  <c r="AU628" i="1" s="1"/>
  <c r="AN628" i="1"/>
  <c r="AO628" i="1" s="1"/>
  <c r="AI628" i="1"/>
  <c r="AB628" i="1"/>
  <c r="AC628" i="1" s="1"/>
  <c r="V628" i="1"/>
  <c r="W628" i="1" s="1"/>
  <c r="Q628" i="1"/>
  <c r="CD628" i="1"/>
  <c r="CE628" i="1" s="1"/>
  <c r="BX628" i="1"/>
  <c r="BY628" i="1" s="1"/>
  <c r="BR628" i="1"/>
  <c r="BS628" i="1" s="1"/>
  <c r="AC627" i="1"/>
  <c r="W627" i="1"/>
  <c r="Q627" i="1"/>
  <c r="BF627" i="1"/>
  <c r="BG627" i="1" s="1"/>
  <c r="CD627" i="1"/>
  <c r="CE627" i="1" s="1"/>
  <c r="BX627" i="1"/>
  <c r="BY627" i="1" s="1"/>
  <c r="BR627" i="1"/>
  <c r="BS627" i="1" s="1"/>
  <c r="BL627" i="1"/>
  <c r="BM627" i="1" s="1"/>
  <c r="AZ627" i="1"/>
  <c r="BA627" i="1" s="1"/>
  <c r="AT627" i="1"/>
  <c r="AU627" i="1" s="1"/>
  <c r="AN627" i="1"/>
  <c r="AO627" i="1" s="1"/>
  <c r="AH627" i="1"/>
  <c r="AI627" i="1" s="1"/>
  <c r="AO626" i="1"/>
  <c r="AU626" i="1"/>
  <c r="BA626" i="1"/>
  <c r="BG626" i="1"/>
  <c r="BL626" i="1"/>
  <c r="BM626" i="1" s="1"/>
  <c r="BS626" i="1"/>
  <c r="BY626" i="1"/>
  <c r="CE626" i="1"/>
  <c r="CJ626" i="1"/>
  <c r="O626" i="1"/>
  <c r="Q626" i="1" s="1"/>
  <c r="W626" i="1"/>
  <c r="AC626" i="1"/>
  <c r="AI626" i="1"/>
  <c r="Q625" i="1"/>
  <c r="W625" i="1"/>
  <c r="AC625" i="1"/>
  <c r="AI625" i="1"/>
  <c r="BG625" i="1"/>
  <c r="BL625" i="1"/>
  <c r="BM625" i="1" s="1"/>
  <c r="BS625" i="1"/>
  <c r="BY625" i="1"/>
  <c r="CE625" i="1"/>
  <c r="CJ625" i="1"/>
  <c r="AO625" i="1"/>
  <c r="AU625" i="1"/>
  <c r="BA625" i="1"/>
  <c r="AC624" i="1"/>
  <c r="BM624" i="1"/>
  <c r="BF624" i="1"/>
  <c r="BG624" i="1" s="1"/>
  <c r="AZ624" i="1"/>
  <c r="BA624" i="1" s="1"/>
  <c r="AT624" i="1"/>
  <c r="AU624" i="1" s="1"/>
  <c r="AN624" i="1"/>
  <c r="AO624" i="1" s="1"/>
  <c r="AH624" i="1"/>
  <c r="AI624" i="1" s="1"/>
  <c r="BS624" i="1"/>
  <c r="BY624" i="1"/>
  <c r="CE624" i="1"/>
  <c r="CJ624" i="1"/>
  <c r="Q624" i="1"/>
  <c r="CF624" i="1" s="1"/>
  <c r="CN624" i="1" s="1"/>
  <c r="CQ624" i="1" s="1"/>
  <c r="W624" i="1"/>
  <c r="AB623" i="1"/>
  <c r="AC623" i="1" s="1"/>
  <c r="V623" i="1"/>
  <c r="W623" i="1" s="1"/>
  <c r="Q623" i="1"/>
  <c r="AT623" i="1"/>
  <c r="AU623" i="1" s="1"/>
  <c r="AO623" i="1"/>
  <c r="AI623" i="1"/>
  <c r="BL623" i="1"/>
  <c r="BM623" i="1" s="1"/>
  <c r="BG623" i="1"/>
  <c r="CD623" i="1"/>
  <c r="CE623" i="1" s="1"/>
  <c r="BX623" i="1"/>
  <c r="BY623" i="1" s="1"/>
  <c r="BR623" i="1"/>
  <c r="BS623" i="1" s="1"/>
  <c r="AZ623" i="1"/>
  <c r="BA623" i="1" s="1"/>
  <c r="CE622" i="1"/>
  <c r="AU622" i="1"/>
  <c r="BA622" i="1"/>
  <c r="BF622" i="1"/>
  <c r="BG622" i="1" s="1"/>
  <c r="BL622" i="1"/>
  <c r="BM622" i="1" s="1"/>
  <c r="BR622" i="1"/>
  <c r="BS622" i="1" s="1"/>
  <c r="Q622" i="1"/>
  <c r="V622" i="1"/>
  <c r="W622" i="1" s="1"/>
  <c r="AB622" i="1"/>
  <c r="AC622" i="1" s="1"/>
  <c r="AH622" i="1"/>
  <c r="AI622" i="1" s="1"/>
  <c r="AN622" i="1"/>
  <c r="AO622" i="1" s="1"/>
  <c r="BY622" i="1"/>
  <c r="CJ622" i="1"/>
  <c r="CJ621" i="1"/>
  <c r="CD621" i="1"/>
  <c r="CE621" i="1" s="1"/>
  <c r="BX621" i="1"/>
  <c r="BY621" i="1" s="1"/>
  <c r="BR621" i="1"/>
  <c r="BS621" i="1" s="1"/>
  <c r="BM621" i="1"/>
  <c r="BG621" i="1"/>
  <c r="AZ621" i="1"/>
  <c r="BA621" i="1" s="1"/>
  <c r="AU621" i="1"/>
  <c r="AN621" i="1"/>
  <c r="AO621" i="1" s="1"/>
  <c r="AI621" i="1"/>
  <c r="AC621" i="1"/>
  <c r="V621" i="1"/>
  <c r="W621" i="1" s="1"/>
  <c r="O621" i="1"/>
  <c r="Q621" i="1" s="1"/>
  <c r="CF621" i="1" s="1"/>
  <c r="CN621" i="1" s="1"/>
  <c r="CQ621" i="1" s="1"/>
  <c r="AN620" i="1"/>
  <c r="AO620" i="1" s="1"/>
  <c r="AH620" i="1"/>
  <c r="AI620" i="1" s="1"/>
  <c r="AB620" i="1"/>
  <c r="AC620" i="1" s="1"/>
  <c r="BM620" i="1"/>
  <c r="BF620" i="1"/>
  <c r="BG620" i="1" s="1"/>
  <c r="AZ620" i="1"/>
  <c r="BA620" i="1" s="1"/>
  <c r="BX620" i="1"/>
  <c r="BY620" i="1" s="1"/>
  <c r="O620" i="1"/>
  <c r="Q620" i="1" s="1"/>
  <c r="BR620" i="1"/>
  <c r="BS620" i="1" s="1"/>
  <c r="AU620" i="1"/>
  <c r="CD620" i="1"/>
  <c r="CE620" i="1" s="1"/>
  <c r="W620" i="1"/>
  <c r="BF619" i="1"/>
  <c r="BG619" i="1" s="1"/>
  <c r="AZ619" i="1"/>
  <c r="BA619" i="1" s="1"/>
  <c r="AT619" i="1"/>
  <c r="AU619" i="1" s="1"/>
  <c r="AN619" i="1"/>
  <c r="AO619" i="1" s="1"/>
  <c r="AH619" i="1"/>
  <c r="AI619" i="1" s="1"/>
  <c r="AB619" i="1"/>
  <c r="AC619" i="1" s="1"/>
  <c r="V619" i="1"/>
  <c r="W619" i="1" s="1"/>
  <c r="Q619" i="1"/>
  <c r="BM619" i="1"/>
  <c r="CD619" i="1"/>
  <c r="CE619" i="1" s="1"/>
  <c r="BX619" i="1"/>
  <c r="BY619" i="1" s="1"/>
  <c r="BR619" i="1"/>
  <c r="BS619" i="1" s="1"/>
  <c r="AN618" i="1"/>
  <c r="AO618" i="1" s="1"/>
  <c r="AU618" i="1"/>
  <c r="BA618" i="1"/>
  <c r="BG618" i="1"/>
  <c r="BL618" i="1"/>
  <c r="BM618" i="1" s="1"/>
  <c r="BS618" i="1"/>
  <c r="BY618" i="1"/>
  <c r="AC618" i="1"/>
  <c r="CD618" i="1"/>
  <c r="CE618" i="1" s="1"/>
  <c r="AH618" i="1"/>
  <c r="AI618" i="1" s="1"/>
  <c r="V618" i="1"/>
  <c r="W618" i="1" s="1"/>
  <c r="O618" i="1"/>
  <c r="Q618" i="1" s="1"/>
  <c r="AC617" i="1"/>
  <c r="AI617" i="1"/>
  <c r="AO617" i="1"/>
  <c r="AU617" i="1"/>
  <c r="BA617" i="1"/>
  <c r="BG617" i="1"/>
  <c r="BL617" i="1"/>
  <c r="BM617" i="1" s="1"/>
  <c r="BS617" i="1"/>
  <c r="V617" i="1"/>
  <c r="W617" i="1" s="1"/>
  <c r="CD617" i="1"/>
  <c r="CE617" i="1" s="1"/>
  <c r="BY617" i="1"/>
  <c r="Q617" i="1"/>
  <c r="CF617" i="1" s="1"/>
  <c r="CN617" i="1" s="1"/>
  <c r="CQ617" i="1" s="1"/>
  <c r="AT616" i="1"/>
  <c r="AU616" i="1" s="1"/>
  <c r="BA616" i="1"/>
  <c r="AC616" i="1"/>
  <c r="W616" i="1"/>
  <c r="O616" i="1"/>
  <c r="Q616" i="1" s="1"/>
  <c r="BF616" i="1"/>
  <c r="BG616" i="1" s="1"/>
  <c r="BM616" i="1"/>
  <c r="BS616" i="1"/>
  <c r="BY616" i="1"/>
  <c r="CE616" i="1"/>
  <c r="CJ616" i="1"/>
  <c r="AN616" i="1"/>
  <c r="AO616" i="1" s="1"/>
  <c r="AH616" i="1"/>
  <c r="AI616" i="1" s="1"/>
  <c r="AI615" i="1"/>
  <c r="AC615" i="1"/>
  <c r="V615" i="1"/>
  <c r="W615" i="1" s="1"/>
  <c r="Q615" i="1"/>
  <c r="CE615" i="1"/>
  <c r="BR615" i="1"/>
  <c r="BS615" i="1" s="1"/>
  <c r="BY615" i="1"/>
  <c r="AT615" i="1"/>
  <c r="AU615" i="1" s="1"/>
  <c r="AN615" i="1"/>
  <c r="AO615" i="1" s="1"/>
  <c r="BM615" i="1"/>
  <c r="BF615" i="1"/>
  <c r="BG615" i="1" s="1"/>
  <c r="AZ615" i="1"/>
  <c r="BA615" i="1" s="1"/>
  <c r="BX614" i="1"/>
  <c r="BY614" i="1" s="1"/>
  <c r="BR614" i="1"/>
  <c r="BS614" i="1" s="1"/>
  <c r="BM614" i="1"/>
  <c r="BG614" i="1"/>
  <c r="AZ614" i="1"/>
  <c r="BA614" i="1" s="1"/>
  <c r="AT614" i="1"/>
  <c r="AU614" i="1" s="1"/>
  <c r="AN614" i="1"/>
  <c r="AO614" i="1" s="1"/>
  <c r="AH614" i="1"/>
  <c r="AI614" i="1" s="1"/>
  <c r="AB614" i="1"/>
  <c r="AC614" i="1" s="1"/>
  <c r="V614" i="1"/>
  <c r="W614" i="1" s="1"/>
  <c r="O614" i="1"/>
  <c r="Q614" i="1" s="1"/>
  <c r="CF614" i="1" s="1"/>
  <c r="CD614" i="1"/>
  <c r="CE614" i="1" s="1"/>
  <c r="BX613" i="1"/>
  <c r="BY613" i="1" s="1"/>
  <c r="BR613" i="1"/>
  <c r="BS613" i="1" s="1"/>
  <c r="BM613" i="1"/>
  <c r="AC613" i="1"/>
  <c r="V613" i="1"/>
  <c r="W613" i="1" s="1"/>
  <c r="O613" i="1"/>
  <c r="Q613" i="1" s="1"/>
  <c r="BF613" i="1"/>
  <c r="BG613" i="1" s="1"/>
  <c r="AZ613" i="1"/>
  <c r="BA613" i="1" s="1"/>
  <c r="AT613" i="1"/>
  <c r="AU613" i="1" s="1"/>
  <c r="AN613" i="1"/>
  <c r="AO613" i="1" s="1"/>
  <c r="AH613" i="1"/>
  <c r="AI613" i="1" s="1"/>
  <c r="CE613" i="1"/>
  <c r="CJ613" i="1"/>
  <c r="CE612" i="1"/>
  <c r="BX612" i="1"/>
  <c r="BY612" i="1" s="1"/>
  <c r="BR612" i="1"/>
  <c r="BS612" i="1" s="1"/>
  <c r="BM612" i="1"/>
  <c r="BF612" i="1"/>
  <c r="BG612" i="1" s="1"/>
  <c r="AZ612" i="1"/>
  <c r="BA612" i="1" s="1"/>
  <c r="AT612" i="1"/>
  <c r="AU612" i="1" s="1"/>
  <c r="AN612" i="1"/>
  <c r="AO612" i="1" s="1"/>
  <c r="AH612" i="1"/>
  <c r="AI612" i="1" s="1"/>
  <c r="AB612" i="1"/>
  <c r="AC612" i="1" s="1"/>
  <c r="V612" i="1"/>
  <c r="W612" i="1" s="1"/>
  <c r="O612" i="1"/>
  <c r="Q612" i="1" s="1"/>
  <c r="CF612" i="1" s="1"/>
  <c r="CN612" i="1" s="1"/>
  <c r="CQ612" i="1" s="1"/>
  <c r="CJ612" i="1"/>
  <c r="CD611" i="1"/>
  <c r="CE611" i="1" s="1"/>
  <c r="BX611" i="1"/>
  <c r="BY611" i="1" s="1"/>
  <c r="BR611" i="1"/>
  <c r="BS611" i="1" s="1"/>
  <c r="BM611" i="1"/>
  <c r="BF611" i="1"/>
  <c r="BG611" i="1" s="1"/>
  <c r="AZ611" i="1"/>
  <c r="BA611" i="1" s="1"/>
  <c r="AT611" i="1"/>
  <c r="AU611" i="1" s="1"/>
  <c r="AN611" i="1"/>
  <c r="AO611" i="1" s="1"/>
  <c r="AH611" i="1"/>
  <c r="AI611" i="1" s="1"/>
  <c r="AB611" i="1"/>
  <c r="AC611" i="1" s="1"/>
  <c r="V611" i="1"/>
  <c r="W611" i="1" s="1"/>
  <c r="O611" i="1"/>
  <c r="Q611" i="1" s="1"/>
  <c r="CF611" i="1" s="1"/>
  <c r="CN611" i="1" s="1"/>
  <c r="CQ611" i="1" s="1"/>
  <c r="BX610" i="1"/>
  <c r="BY610" i="1" s="1"/>
  <c r="AH610" i="1"/>
  <c r="AI610" i="1" s="1"/>
  <c r="AB610" i="1"/>
  <c r="AC610" i="1" s="1"/>
  <c r="BM610" i="1"/>
  <c r="BF610" i="1"/>
  <c r="BG610" i="1" s="1"/>
  <c r="AZ610" i="1"/>
  <c r="BA610" i="1" s="1"/>
  <c r="AT610" i="1"/>
  <c r="AU610" i="1" s="1"/>
  <c r="AN610" i="1"/>
  <c r="AO610" i="1" s="1"/>
  <c r="V610" i="1"/>
  <c r="W610" i="1" s="1"/>
  <c r="Q610" i="1"/>
  <c r="BS610" i="1"/>
  <c r="CD610" i="1"/>
  <c r="CE610" i="1" s="1"/>
  <c r="CJ609" i="1"/>
  <c r="CN609" i="1" s="1"/>
  <c r="CQ609" i="1" s="1"/>
  <c r="CD609" i="1"/>
  <c r="CE609" i="1" s="1"/>
  <c r="BX609" i="1"/>
  <c r="BY609" i="1" s="1"/>
  <c r="BR609" i="1"/>
  <c r="BS609" i="1" s="1"/>
  <c r="BM609" i="1"/>
  <c r="BF609" i="1"/>
  <c r="BG609" i="1" s="1"/>
  <c r="W609" i="1"/>
  <c r="AC609" i="1"/>
  <c r="AH609" i="1"/>
  <c r="AI609" i="1" s="1"/>
  <c r="AN609" i="1"/>
  <c r="AO609" i="1" s="1"/>
  <c r="AT609" i="1"/>
  <c r="AU609" i="1" s="1"/>
  <c r="BA609" i="1"/>
  <c r="O609" i="1"/>
  <c r="Q609" i="1" s="1"/>
  <c r="CF609" i="1" s="1"/>
  <c r="CE608" i="1"/>
  <c r="BX608" i="1"/>
  <c r="BY608" i="1" s="1"/>
  <c r="BS608" i="1"/>
  <c r="BF608" i="1"/>
  <c r="BG608" i="1" s="1"/>
  <c r="AZ608" i="1"/>
  <c r="BA608" i="1" s="1"/>
  <c r="BM608" i="1"/>
  <c r="AN608" i="1"/>
  <c r="AO608" i="1" s="1"/>
  <c r="AU608" i="1"/>
  <c r="AH608" i="1"/>
  <c r="AI608" i="1" s="1"/>
  <c r="AB608" i="1"/>
  <c r="AC608" i="1" s="1"/>
  <c r="V608" i="1"/>
  <c r="W608" i="1" s="1"/>
  <c r="Q608" i="1"/>
  <c r="CF608" i="1" s="1"/>
  <c r="Q607" i="1"/>
  <c r="W607" i="1"/>
  <c r="AC607" i="1"/>
  <c r="AI607" i="1"/>
  <c r="AN607" i="1"/>
  <c r="AO607" i="1" s="1"/>
  <c r="AU607" i="1"/>
  <c r="AZ607" i="1"/>
  <c r="BA607" i="1" s="1"/>
  <c r="BF607" i="1"/>
  <c r="BG607" i="1" s="1"/>
  <c r="BL607" i="1"/>
  <c r="BM607" i="1" s="1"/>
  <c r="BR607" i="1"/>
  <c r="BS607" i="1" s="1"/>
  <c r="BY607" i="1"/>
  <c r="CE607" i="1"/>
  <c r="CJ607" i="1"/>
  <c r="Q311" i="1"/>
  <c r="BR311" i="1"/>
  <c r="BS311" i="1" s="1"/>
  <c r="BM311" i="1"/>
  <c r="BS310" i="1"/>
  <c r="BM310" i="1"/>
  <c r="Q310" i="1"/>
  <c r="AT310" i="1"/>
  <c r="AU310" i="1" s="1"/>
  <c r="AH310" i="1"/>
  <c r="AI310" i="1" s="1"/>
  <c r="AC310" i="1"/>
  <c r="V309" i="1"/>
  <c r="W309" i="1" s="1"/>
  <c r="BR309" i="1"/>
  <c r="BS309" i="1" s="1"/>
  <c r="BM309" i="1"/>
  <c r="AZ309" i="1"/>
  <c r="BA309" i="1" s="1"/>
  <c r="AH309" i="1"/>
  <c r="AI309" i="1" s="1"/>
  <c r="AZ308" i="1"/>
  <c r="BA308" i="1" s="1"/>
  <c r="Q308" i="1"/>
  <c r="AC308" i="1"/>
  <c r="BY307" i="1"/>
  <c r="CJ307" i="1"/>
  <c r="AO307" i="1"/>
  <c r="O307" i="1"/>
  <c r="Q307" i="1" s="1"/>
  <c r="CF307" i="1" s="1"/>
  <c r="Q306" i="1"/>
  <c r="AI306" i="1"/>
  <c r="AU306" i="1"/>
  <c r="BM306" i="1"/>
  <c r="AO1066" i="1"/>
  <c r="BG1065" i="1"/>
  <c r="BA1065" i="1"/>
  <c r="AH1064" i="1"/>
  <c r="AI1064" i="1" s="1"/>
  <c r="Q1063" i="1"/>
  <c r="AZ1063" i="1"/>
  <c r="BA1063" i="1" s="1"/>
  <c r="AO1063" i="1"/>
  <c r="BX1063" i="1"/>
  <c r="BY1063" i="1" s="1"/>
  <c r="AB1062" i="1"/>
  <c r="AC1062" i="1" s="1"/>
  <c r="AT1062" i="1"/>
  <c r="AU1062" i="1" s="1"/>
  <c r="BM1062" i="1"/>
  <c r="AC1061" i="1"/>
  <c r="W1061" i="1"/>
  <c r="BM1061" i="1"/>
  <c r="BL1059" i="1"/>
  <c r="BM1059" i="1" s="1"/>
  <c r="Q1059" i="1"/>
  <c r="AI1059" i="1"/>
  <c r="V1058" i="1"/>
  <c r="W1058" i="1" s="1"/>
  <c r="Q1058" i="1"/>
  <c r="AU1057" i="1"/>
  <c r="AC1057" i="1"/>
  <c r="CJ1057" i="1"/>
  <c r="AN1056" i="1"/>
  <c r="AO1056" i="1" s="1"/>
  <c r="Q1056" i="1"/>
  <c r="AH1055" i="1"/>
  <c r="AI1055" i="1" s="1"/>
  <c r="W1054" i="1"/>
  <c r="BY911" i="1"/>
  <c r="BY910" i="1"/>
  <c r="Q909" i="1"/>
  <c r="CD909" i="1"/>
  <c r="CE909" i="1" s="1"/>
  <c r="BF908" i="1"/>
  <c r="BG908" i="1" s="1"/>
  <c r="O907" i="1"/>
  <c r="Q907" i="1" s="1"/>
  <c r="BX907" i="1"/>
  <c r="BY907" i="1" s="1"/>
  <c r="BG907" i="1"/>
  <c r="AO907" i="1"/>
  <c r="W906" i="1"/>
  <c r="BF906" i="1"/>
  <c r="BG906" i="1" s="1"/>
  <c r="BY906" i="1"/>
  <c r="AT905" i="1"/>
  <c r="AU905" i="1" s="1"/>
  <c r="CE905" i="1"/>
  <c r="AT759" i="1"/>
  <c r="AU759" i="1" s="1"/>
  <c r="AH759" i="1"/>
  <c r="AI759" i="1" s="1"/>
  <c r="BX759" i="1"/>
  <c r="BY759" i="1" s="1"/>
  <c r="V758" i="1"/>
  <c r="W758" i="1" s="1"/>
  <c r="BX756" i="1"/>
  <c r="BY756" i="1" s="1"/>
  <c r="AN756" i="1"/>
  <c r="AO756" i="1" s="1"/>
  <c r="W756" i="1"/>
  <c r="BY606" i="1"/>
  <c r="BR606" i="1"/>
  <c r="BS606" i="1" s="1"/>
  <c r="BM606" i="1"/>
  <c r="BF606" i="1"/>
  <c r="BG606" i="1" s="1"/>
  <c r="AZ606" i="1"/>
  <c r="BA606" i="1" s="1"/>
  <c r="AT606" i="1"/>
  <c r="AU606" i="1" s="1"/>
  <c r="AN606" i="1"/>
  <c r="AO606" i="1" s="1"/>
  <c r="AH606" i="1"/>
  <c r="AI606" i="1" s="1"/>
  <c r="AB606" i="1"/>
  <c r="AC606" i="1" s="1"/>
  <c r="V606" i="1"/>
  <c r="W606" i="1" s="1"/>
  <c r="Q606" i="1"/>
  <c r="CD606" i="1"/>
  <c r="CE606" i="1" s="1"/>
  <c r="O605" i="1"/>
  <c r="Q605" i="1" s="1"/>
  <c r="BX605" i="1"/>
  <c r="BY605" i="1" s="1"/>
  <c r="W605" i="1"/>
  <c r="BS605" i="1"/>
  <c r="BM605" i="1"/>
  <c r="BF605" i="1"/>
  <c r="BG605" i="1" s="1"/>
  <c r="AZ605" i="1"/>
  <c r="BA605" i="1" s="1"/>
  <c r="AT605" i="1"/>
  <c r="AU605" i="1" s="1"/>
  <c r="AO605" i="1"/>
  <c r="AI605" i="1"/>
  <c r="AB605" i="1"/>
  <c r="AC605" i="1" s="1"/>
  <c r="CD605" i="1"/>
  <c r="CE605" i="1" s="1"/>
  <c r="AC604" i="1"/>
  <c r="BA604" i="1"/>
  <c r="AU604" i="1"/>
  <c r="AO604" i="1"/>
  <c r="AH604" i="1"/>
  <c r="AI604" i="1" s="1"/>
  <c r="W604" i="1"/>
  <c r="Q604" i="1"/>
  <c r="CD604" i="1"/>
  <c r="CE604" i="1" s="1"/>
  <c r="BX604" i="1"/>
  <c r="BY604" i="1" s="1"/>
  <c r="BR604" i="1"/>
  <c r="BS604" i="1" s="1"/>
  <c r="BL604" i="1"/>
  <c r="BM604" i="1" s="1"/>
  <c r="BF604" i="1"/>
  <c r="BG604" i="1" s="1"/>
  <c r="AZ603" i="1"/>
  <c r="BA603" i="1" s="1"/>
  <c r="AT603" i="1"/>
  <c r="AU603" i="1" s="1"/>
  <c r="AN603" i="1"/>
  <c r="AO603" i="1" s="1"/>
  <c r="Q603" i="1"/>
  <c r="BF603" i="1"/>
  <c r="BG603" i="1" s="1"/>
  <c r="BS603" i="1"/>
  <c r="BY603" i="1"/>
  <c r="CE603" i="1"/>
  <c r="BM603" i="1"/>
  <c r="W603" i="1"/>
  <c r="AC603" i="1"/>
  <c r="AC602" i="1"/>
  <c r="AI602" i="1"/>
  <c r="AO602" i="1"/>
  <c r="AU602" i="1"/>
  <c r="O602" i="1"/>
  <c r="Q602" i="1" s="1"/>
  <c r="BA602" i="1"/>
  <c r="BG602" i="1"/>
  <c r="BL602" i="1"/>
  <c r="BM602" i="1" s="1"/>
  <c r="BS602" i="1"/>
  <c r="BY602" i="1"/>
  <c r="CE602" i="1"/>
  <c r="CJ602" i="1"/>
  <c r="CN602" i="1" s="1"/>
  <c r="CQ602" i="1" s="1"/>
  <c r="W602" i="1"/>
  <c r="AZ601" i="1"/>
  <c r="BA601" i="1" s="1"/>
  <c r="AT601" i="1"/>
  <c r="AU601" i="1" s="1"/>
  <c r="AN601" i="1"/>
  <c r="AO601" i="1" s="1"/>
  <c r="AH601" i="1"/>
  <c r="AI601" i="1" s="1"/>
  <c r="AB601" i="1"/>
  <c r="AC601" i="1" s="1"/>
  <c r="V601" i="1"/>
  <c r="W601" i="1" s="1"/>
  <c r="O601" i="1"/>
  <c r="Q601" i="1" s="1"/>
  <c r="CD601" i="1"/>
  <c r="CE601" i="1" s="1"/>
  <c r="BX601" i="1"/>
  <c r="BY601" i="1" s="1"/>
  <c r="BR601" i="1"/>
  <c r="BS601" i="1" s="1"/>
  <c r="BM601" i="1"/>
  <c r="BF601" i="1"/>
  <c r="BG601" i="1" s="1"/>
  <c r="BG600" i="1"/>
  <c r="BA600" i="1"/>
  <c r="AU600" i="1"/>
  <c r="AO600" i="1"/>
  <c r="BL600" i="1"/>
  <c r="BM600" i="1" s="1"/>
  <c r="AH600" i="1"/>
  <c r="AI600" i="1" s="1"/>
  <c r="AC600" i="1"/>
  <c r="W600" i="1"/>
  <c r="Q600" i="1"/>
  <c r="CJ600" i="1"/>
  <c r="CD600" i="1"/>
  <c r="CE600" i="1" s="1"/>
  <c r="BX600" i="1"/>
  <c r="BY600" i="1" s="1"/>
  <c r="BR600" i="1"/>
  <c r="BS600" i="1" s="1"/>
  <c r="AH599" i="1"/>
  <c r="AI599" i="1" s="1"/>
  <c r="AB599" i="1"/>
  <c r="AC599" i="1" s="1"/>
  <c r="V599" i="1"/>
  <c r="W599" i="1" s="1"/>
  <c r="O599" i="1"/>
  <c r="Q599" i="1" s="1"/>
  <c r="AT599" i="1"/>
  <c r="AU599" i="1" s="1"/>
  <c r="AN599" i="1"/>
  <c r="AO599" i="1" s="1"/>
  <c r="CD599" i="1"/>
  <c r="CE599" i="1" s="1"/>
  <c r="BX599" i="1"/>
  <c r="BY599" i="1" s="1"/>
  <c r="BR599" i="1"/>
  <c r="BS599" i="1" s="1"/>
  <c r="BM599" i="1"/>
  <c r="BF599" i="1"/>
  <c r="BG599" i="1" s="1"/>
  <c r="AZ599" i="1"/>
  <c r="BA599" i="1" s="1"/>
  <c r="CJ598" i="1"/>
  <c r="AC598" i="1"/>
  <c r="BR598" i="1"/>
  <c r="BS598" i="1" s="1"/>
  <c r="BM598" i="1"/>
  <c r="AI598" i="1"/>
  <c r="AO598" i="1"/>
  <c r="AU598" i="1"/>
  <c r="AZ598" i="1"/>
  <c r="BA598" i="1" s="1"/>
  <c r="BG598" i="1"/>
  <c r="CD598" i="1"/>
  <c r="CE598" i="1" s="1"/>
  <c r="BX598" i="1"/>
  <c r="BY598" i="1" s="1"/>
  <c r="V598" i="1"/>
  <c r="W598" i="1" s="1"/>
  <c r="O598" i="1"/>
  <c r="Q598" i="1" s="1"/>
  <c r="CF598" i="1" s="1"/>
  <c r="CN598" i="1" s="1"/>
  <c r="CQ598" i="1" s="1"/>
  <c r="BX597" i="1"/>
  <c r="BY597" i="1" s="1"/>
  <c r="BS597" i="1"/>
  <c r="BL597" i="1"/>
  <c r="BM597" i="1" s="1"/>
  <c r="BF597" i="1"/>
  <c r="BG597" i="1" s="1"/>
  <c r="AZ597" i="1"/>
  <c r="BA597" i="1" s="1"/>
  <c r="AT597" i="1"/>
  <c r="AU597" i="1" s="1"/>
  <c r="AO597" i="1"/>
  <c r="AH597" i="1"/>
  <c r="AI597" i="1" s="1"/>
  <c r="AB597" i="1"/>
  <c r="AC597" i="1" s="1"/>
  <c r="V597" i="1"/>
  <c r="W597" i="1" s="1"/>
  <c r="Q597" i="1"/>
  <c r="CD597" i="1"/>
  <c r="CE597" i="1" s="1"/>
  <c r="AC596" i="1"/>
  <c r="CD596" i="1"/>
  <c r="CE596" i="1" s="1"/>
  <c r="AH596" i="1"/>
  <c r="AI596" i="1" s="1"/>
  <c r="AO596" i="1"/>
  <c r="AU596" i="1"/>
  <c r="Q596" i="1"/>
  <c r="CF596" i="1" s="1"/>
  <c r="CN596" i="1" s="1"/>
  <c r="CQ596" i="1" s="1"/>
  <c r="BA596" i="1"/>
  <c r="BS596" i="1"/>
  <c r="BY596" i="1"/>
  <c r="BG596" i="1"/>
  <c r="BL596" i="1"/>
  <c r="BM596" i="1" s="1"/>
  <c r="W596" i="1"/>
  <c r="Q595" i="1"/>
  <c r="W595" i="1"/>
  <c r="AT595" i="1"/>
  <c r="AU595" i="1" s="1"/>
  <c r="BS595" i="1"/>
  <c r="AN595" i="1"/>
  <c r="AO595" i="1" s="1"/>
  <c r="AH595" i="1"/>
  <c r="AI595" i="1" s="1"/>
  <c r="AB595" i="1"/>
  <c r="AC595" i="1" s="1"/>
  <c r="CD595" i="1"/>
  <c r="CE595" i="1" s="1"/>
  <c r="BX595" i="1"/>
  <c r="BY595" i="1" s="1"/>
  <c r="BM595" i="1"/>
  <c r="BF595" i="1"/>
  <c r="BG595" i="1" s="1"/>
  <c r="AZ595" i="1"/>
  <c r="BA595" i="1" s="1"/>
  <c r="BX594" i="1"/>
  <c r="BY594" i="1" s="1"/>
  <c r="CE594" i="1"/>
  <c r="BR594" i="1"/>
  <c r="BS594" i="1" s="1"/>
  <c r="BM594" i="1"/>
  <c r="BF594" i="1"/>
  <c r="BG594" i="1" s="1"/>
  <c r="O594" i="1"/>
  <c r="Q594" i="1" s="1"/>
  <c r="W594" i="1"/>
  <c r="AC594" i="1"/>
  <c r="AI594" i="1"/>
  <c r="AO594" i="1"/>
  <c r="AU594" i="1"/>
  <c r="BA594" i="1"/>
  <c r="CJ593" i="1"/>
  <c r="CN593" i="1" s="1"/>
  <c r="CQ593" i="1" s="1"/>
  <c r="CD593" i="1"/>
  <c r="CE593" i="1" s="1"/>
  <c r="BY593" i="1"/>
  <c r="BS593" i="1"/>
  <c r="BM593" i="1"/>
  <c r="BG593" i="1"/>
  <c r="BA593" i="1"/>
  <c r="AT593" i="1"/>
  <c r="AU593" i="1" s="1"/>
  <c r="AO593" i="1"/>
  <c r="AH593" i="1"/>
  <c r="AI593" i="1" s="1"/>
  <c r="AB593" i="1"/>
  <c r="AC593" i="1" s="1"/>
  <c r="V593" i="1"/>
  <c r="W593" i="1" s="1"/>
  <c r="Q593" i="1"/>
  <c r="CF593" i="1" s="1"/>
  <c r="CD592" i="1"/>
  <c r="CE592" i="1" s="1"/>
  <c r="BX592" i="1"/>
  <c r="BY592" i="1" s="1"/>
  <c r="BR592" i="1"/>
  <c r="BS592" i="1" s="1"/>
  <c r="BM592" i="1"/>
  <c r="BF592" i="1"/>
  <c r="BG592" i="1" s="1"/>
  <c r="AZ592" i="1"/>
  <c r="BA592" i="1" s="1"/>
  <c r="AT592" i="1"/>
  <c r="AU592" i="1" s="1"/>
  <c r="AN592" i="1"/>
  <c r="AO592" i="1" s="1"/>
  <c r="AH592" i="1"/>
  <c r="AI592" i="1" s="1"/>
  <c r="AB592" i="1"/>
  <c r="AC592" i="1" s="1"/>
  <c r="V592" i="1"/>
  <c r="W592" i="1" s="1"/>
  <c r="O592" i="1"/>
  <c r="Q592" i="1" s="1"/>
  <c r="CF592" i="1" s="1"/>
  <c r="CN592" i="1" s="1"/>
  <c r="CQ592" i="1" s="1"/>
  <c r="BG591" i="1"/>
  <c r="BA591" i="1"/>
  <c r="AN591" i="1"/>
  <c r="AO591" i="1" s="1"/>
  <c r="AH591" i="1"/>
  <c r="AI591" i="1" s="1"/>
  <c r="AC591" i="1"/>
  <c r="V591" i="1"/>
  <c r="W591" i="1" s="1"/>
  <c r="AU591" i="1"/>
  <c r="Q591" i="1"/>
  <c r="BL591" i="1"/>
  <c r="BM591" i="1" s="1"/>
  <c r="BR591" i="1"/>
  <c r="BS591" i="1" s="1"/>
  <c r="CD591" i="1"/>
  <c r="CE591" i="1" s="1"/>
  <c r="BX591" i="1"/>
  <c r="BY591" i="1" s="1"/>
  <c r="AO590" i="1"/>
  <c r="AH590" i="1"/>
  <c r="AI590" i="1" s="1"/>
  <c r="AC590" i="1"/>
  <c r="V590" i="1"/>
  <c r="W590" i="1" s="1"/>
  <c r="O590" i="1"/>
  <c r="Q590" i="1" s="1"/>
  <c r="BR590" i="1"/>
  <c r="BS590" i="1" s="1"/>
  <c r="BM590" i="1"/>
  <c r="BF590" i="1"/>
  <c r="BG590" i="1" s="1"/>
  <c r="AZ590" i="1"/>
  <c r="BA590" i="1" s="1"/>
  <c r="AT590" i="1"/>
  <c r="AU590" i="1" s="1"/>
  <c r="CD590" i="1"/>
  <c r="CE590" i="1" s="1"/>
  <c r="BX590" i="1"/>
  <c r="BY590" i="1" s="1"/>
  <c r="Q589" i="1"/>
  <c r="AB589" i="1"/>
  <c r="AC589" i="1" s="1"/>
  <c r="W589" i="1"/>
  <c r="AU589" i="1"/>
  <c r="AI589" i="1"/>
  <c r="AO589" i="1"/>
  <c r="BL589" i="1"/>
  <c r="BM589" i="1" s="1"/>
  <c r="BX589" i="1"/>
  <c r="BY589" i="1" s="1"/>
  <c r="BR589" i="1"/>
  <c r="BS589" i="1" s="1"/>
  <c r="BF589" i="1"/>
  <c r="BG589" i="1" s="1"/>
  <c r="AZ589" i="1"/>
  <c r="BA589" i="1" s="1"/>
  <c r="CE589" i="1"/>
  <c r="CJ589" i="1"/>
  <c r="AZ588" i="1"/>
  <c r="BA588" i="1" s="1"/>
  <c r="BL588" i="1"/>
  <c r="BM588" i="1" s="1"/>
  <c r="BS588" i="1"/>
  <c r="BY588" i="1"/>
  <c r="CE588" i="1"/>
  <c r="CJ588" i="1"/>
  <c r="CN588" i="1" s="1"/>
  <c r="CQ588" i="1" s="1"/>
  <c r="BG588" i="1"/>
  <c r="AC588" i="1"/>
  <c r="Q588" i="1"/>
  <c r="V588" i="1"/>
  <c r="W588" i="1" s="1"/>
  <c r="AI588" i="1"/>
  <c r="AU588" i="1"/>
  <c r="AO588" i="1"/>
  <c r="AN587" i="1"/>
  <c r="AO587" i="1" s="1"/>
  <c r="AT587" i="1"/>
  <c r="AU587" i="1" s="1"/>
  <c r="BL587" i="1"/>
  <c r="BM587" i="1" s="1"/>
  <c r="BS587" i="1"/>
  <c r="BF587" i="1"/>
  <c r="BG587" i="1" s="1"/>
  <c r="BA587" i="1"/>
  <c r="V587" i="1"/>
  <c r="W587" i="1" s="1"/>
  <c r="Q587" i="1"/>
  <c r="AB587" i="1"/>
  <c r="AC587" i="1" s="1"/>
  <c r="BY587" i="1"/>
  <c r="CE587" i="1"/>
  <c r="AI587" i="1"/>
  <c r="AB586" i="1"/>
  <c r="AC586" i="1" s="1"/>
  <c r="AH586" i="1"/>
  <c r="AI586" i="1" s="1"/>
  <c r="AN586" i="1"/>
  <c r="AO586" i="1" s="1"/>
  <c r="AU586" i="1"/>
  <c r="AZ586" i="1"/>
  <c r="BA586" i="1" s="1"/>
  <c r="BF586" i="1"/>
  <c r="BG586" i="1" s="1"/>
  <c r="BS586" i="1"/>
  <c r="BX586" i="1"/>
  <c r="BY586" i="1" s="1"/>
  <c r="CD586" i="1"/>
  <c r="CE586" i="1" s="1"/>
  <c r="BM586" i="1"/>
  <c r="V586" i="1"/>
  <c r="W586" i="1" s="1"/>
  <c r="Q586" i="1"/>
  <c r="CF586" i="1" s="1"/>
  <c r="CN586" i="1" s="1"/>
  <c r="CQ586" i="1" s="1"/>
  <c r="W585" i="1"/>
  <c r="AT585" i="1"/>
  <c r="AU585" i="1" s="1"/>
  <c r="AN585" i="1"/>
  <c r="AO585" i="1" s="1"/>
  <c r="AH585" i="1"/>
  <c r="AI585" i="1" s="1"/>
  <c r="AB585" i="1"/>
  <c r="AC585" i="1" s="1"/>
  <c r="BF585" i="1"/>
  <c r="BG585" i="1" s="1"/>
  <c r="AZ585" i="1"/>
  <c r="BA585" i="1" s="1"/>
  <c r="BL585" i="1"/>
  <c r="BM585" i="1" s="1"/>
  <c r="BS585" i="1"/>
  <c r="BY585" i="1"/>
  <c r="CE585" i="1"/>
  <c r="CJ585" i="1"/>
  <c r="O585" i="1"/>
  <c r="Q585" i="1" s="1"/>
  <c r="CF585" i="1" s="1"/>
  <c r="CN585" i="1" s="1"/>
  <c r="CQ585" i="1" s="1"/>
  <c r="BM584" i="1"/>
  <c r="BS584" i="1"/>
  <c r="BY584" i="1"/>
  <c r="CE584" i="1"/>
  <c r="CJ584" i="1"/>
  <c r="AB584" i="1"/>
  <c r="AC584" i="1" s="1"/>
  <c r="V584" i="1"/>
  <c r="W584" i="1" s="1"/>
  <c r="O584" i="1"/>
  <c r="Q584" i="1" s="1"/>
  <c r="AI584" i="1"/>
  <c r="AO584" i="1"/>
  <c r="AU584" i="1"/>
  <c r="BA584" i="1"/>
  <c r="BF584" i="1"/>
  <c r="BG584" i="1" s="1"/>
  <c r="AN583" i="1"/>
  <c r="AO583" i="1" s="1"/>
  <c r="AH583" i="1"/>
  <c r="AI583" i="1" s="1"/>
  <c r="AB583" i="1"/>
  <c r="AC583" i="1" s="1"/>
  <c r="V583" i="1"/>
  <c r="W583" i="1" s="1"/>
  <c r="Q583" i="1"/>
  <c r="BG583" i="1"/>
  <c r="BA583" i="1"/>
  <c r="BL583" i="1"/>
  <c r="BM583" i="1" s="1"/>
  <c r="BS583" i="1"/>
  <c r="BY583" i="1"/>
  <c r="CE583" i="1"/>
  <c r="CJ583" i="1"/>
  <c r="AT583" i="1"/>
  <c r="AU583" i="1" s="1"/>
  <c r="BY582" i="1"/>
  <c r="CE582" i="1"/>
  <c r="CJ582" i="1"/>
  <c r="Q582" i="1"/>
  <c r="W582" i="1"/>
  <c r="AC582" i="1"/>
  <c r="AI582" i="1"/>
  <c r="AO582" i="1"/>
  <c r="AU582" i="1"/>
  <c r="BA582" i="1"/>
  <c r="BG582" i="1"/>
  <c r="BL582" i="1"/>
  <c r="BM582" i="1" s="1"/>
  <c r="BS582" i="1"/>
  <c r="AB581" i="1"/>
  <c r="AC581" i="1" s="1"/>
  <c r="V581" i="1"/>
  <c r="W581" i="1" s="1"/>
  <c r="CJ581" i="1"/>
  <c r="CN581" i="1" s="1"/>
  <c r="CQ581" i="1" s="1"/>
  <c r="O581" i="1"/>
  <c r="Q581" i="1" s="1"/>
  <c r="AZ581" i="1"/>
  <c r="BA581" i="1" s="1"/>
  <c r="AU581" i="1"/>
  <c r="AO581" i="1"/>
  <c r="AI581" i="1"/>
  <c r="BG581" i="1"/>
  <c r="BL581" i="1"/>
  <c r="BM581" i="1" s="1"/>
  <c r="BS581" i="1"/>
  <c r="BY581" i="1"/>
  <c r="CE581" i="1"/>
  <c r="CE580" i="1"/>
  <c r="BX580" i="1"/>
  <c r="BY580" i="1" s="1"/>
  <c r="BR580" i="1"/>
  <c r="BS580" i="1" s="1"/>
  <c r="BM580" i="1"/>
  <c r="AB580" i="1"/>
  <c r="AC580" i="1" s="1"/>
  <c r="BF580" i="1"/>
  <c r="BG580" i="1" s="1"/>
  <c r="AZ580" i="1"/>
  <c r="BA580" i="1" s="1"/>
  <c r="AT580" i="1"/>
  <c r="AU580" i="1" s="1"/>
  <c r="Q580" i="1"/>
  <c r="W580" i="1"/>
  <c r="CJ580" i="1"/>
  <c r="AI580" i="1"/>
  <c r="AO580" i="1"/>
  <c r="CD579" i="1"/>
  <c r="CE579" i="1" s="1"/>
  <c r="BX579" i="1"/>
  <c r="BY579" i="1" s="1"/>
  <c r="BR579" i="1"/>
  <c r="BS579" i="1" s="1"/>
  <c r="BM579" i="1"/>
  <c r="BF579" i="1"/>
  <c r="BG579" i="1" s="1"/>
  <c r="AZ579" i="1"/>
  <c r="BA579" i="1" s="1"/>
  <c r="AT579" i="1"/>
  <c r="AU579" i="1" s="1"/>
  <c r="Q579" i="1"/>
  <c r="W579" i="1"/>
  <c r="AC579" i="1"/>
  <c r="AI579" i="1"/>
  <c r="AO579" i="1"/>
  <c r="BY578" i="1"/>
  <c r="CE578" i="1"/>
  <c r="CJ578" i="1"/>
  <c r="CN578" i="1" s="1"/>
  <c r="CQ578" i="1" s="1"/>
  <c r="AH578" i="1"/>
  <c r="AI578" i="1" s="1"/>
  <c r="AO578" i="1"/>
  <c r="AC578" i="1"/>
  <c r="V578" i="1"/>
  <c r="W578" i="1" s="1"/>
  <c r="O578" i="1"/>
  <c r="Q578" i="1" s="1"/>
  <c r="AU578" i="1"/>
  <c r="BA578" i="1"/>
  <c r="BG578" i="1"/>
  <c r="BL578" i="1"/>
  <c r="BM578" i="1" s="1"/>
  <c r="BS578" i="1"/>
  <c r="AT577" i="1"/>
  <c r="AU577" i="1" s="1"/>
  <c r="O577" i="1"/>
  <c r="Q577" i="1" s="1"/>
  <c r="BX577" i="1"/>
  <c r="BY577" i="1" s="1"/>
  <c r="CE577" i="1"/>
  <c r="CJ577" i="1"/>
  <c r="CN577" i="1" s="1"/>
  <c r="CQ577" i="1" s="1"/>
  <c r="W577" i="1"/>
  <c r="AC577" i="1"/>
  <c r="AI577" i="1"/>
  <c r="AN577" i="1"/>
  <c r="AO577" i="1" s="1"/>
  <c r="BL577" i="1"/>
  <c r="BM577" i="1" s="1"/>
  <c r="BG577" i="1"/>
  <c r="BA577" i="1"/>
  <c r="BR577" i="1"/>
  <c r="BS577" i="1" s="1"/>
  <c r="BG576" i="1"/>
  <c r="BL576" i="1"/>
  <c r="BM576" i="1" s="1"/>
  <c r="BS576" i="1"/>
  <c r="BY576" i="1"/>
  <c r="Q576" i="1"/>
  <c r="CE576" i="1"/>
  <c r="CJ576" i="1"/>
  <c r="W576" i="1"/>
  <c r="AC576" i="1"/>
  <c r="AI576" i="1"/>
  <c r="AO576" i="1"/>
  <c r="AU576" i="1"/>
  <c r="BA576" i="1"/>
  <c r="AH575" i="1"/>
  <c r="AI575" i="1" s="1"/>
  <c r="AB575" i="1"/>
  <c r="AC575" i="1" s="1"/>
  <c r="V575" i="1"/>
  <c r="W575" i="1" s="1"/>
  <c r="Q575" i="1"/>
  <c r="BA575" i="1"/>
  <c r="BG575" i="1"/>
  <c r="BL575" i="1"/>
  <c r="BM575" i="1" s="1"/>
  <c r="BS575" i="1"/>
  <c r="BY575" i="1"/>
  <c r="CD575" i="1"/>
  <c r="CE575" i="1" s="1"/>
  <c r="AU575" i="1"/>
  <c r="AN575" i="1"/>
  <c r="AO575" i="1" s="1"/>
  <c r="CD574" i="1"/>
  <c r="CE574" i="1" s="1"/>
  <c r="BX574" i="1"/>
  <c r="BY574" i="1" s="1"/>
  <c r="BS574" i="1"/>
  <c r="BF574" i="1"/>
  <c r="BG574" i="1" s="1"/>
  <c r="AZ574" i="1"/>
  <c r="BA574" i="1" s="1"/>
  <c r="AT574" i="1"/>
  <c r="AU574" i="1" s="1"/>
  <c r="AN574" i="1"/>
  <c r="AO574" i="1" s="1"/>
  <c r="AH574" i="1"/>
  <c r="AI574" i="1" s="1"/>
  <c r="W574" i="1"/>
  <c r="O574" i="1"/>
  <c r="Q574" i="1" s="1"/>
  <c r="BM574" i="1"/>
  <c r="AC574" i="1"/>
  <c r="BS573" i="1"/>
  <c r="AZ573" i="1"/>
  <c r="BA573" i="1" s="1"/>
  <c r="BM573" i="1"/>
  <c r="BF573" i="1"/>
  <c r="BG573" i="1" s="1"/>
  <c r="V573" i="1"/>
  <c r="W573" i="1" s="1"/>
  <c r="CJ573" i="1"/>
  <c r="CD573" i="1"/>
  <c r="CE573" i="1" s="1"/>
  <c r="BX573" i="1"/>
  <c r="BY573" i="1" s="1"/>
  <c r="AC573" i="1"/>
  <c r="AT573" i="1"/>
  <c r="AU573" i="1" s="1"/>
  <c r="AN573" i="1"/>
  <c r="AO573" i="1" s="1"/>
  <c r="AH573" i="1"/>
  <c r="AI573" i="1" s="1"/>
  <c r="Q573" i="1"/>
  <c r="CF573" i="1" s="1"/>
  <c r="CN573" i="1" s="1"/>
  <c r="CQ573" i="1" s="1"/>
  <c r="BS572" i="1"/>
  <c r="BM572" i="1"/>
  <c r="BF572" i="1"/>
  <c r="BG572" i="1" s="1"/>
  <c r="AZ572" i="1"/>
  <c r="BA572" i="1" s="1"/>
  <c r="AT572" i="1"/>
  <c r="AU572" i="1" s="1"/>
  <c r="AN572" i="1"/>
  <c r="AO572" i="1" s="1"/>
  <c r="AB572" i="1"/>
  <c r="AC572" i="1" s="1"/>
  <c r="AI572" i="1"/>
  <c r="Q572" i="1"/>
  <c r="W572" i="1"/>
  <c r="CD572" i="1"/>
  <c r="CE572" i="1" s="1"/>
  <c r="BX572" i="1"/>
  <c r="BY572" i="1" s="1"/>
  <c r="CD571" i="1"/>
  <c r="CE571" i="1" s="1"/>
  <c r="BX571" i="1"/>
  <c r="BY571" i="1" s="1"/>
  <c r="BS571" i="1"/>
  <c r="BL571" i="1"/>
  <c r="BM571" i="1" s="1"/>
  <c r="BG571" i="1"/>
  <c r="AZ571" i="1"/>
  <c r="BA571" i="1" s="1"/>
  <c r="AT571" i="1"/>
  <c r="AU571" i="1" s="1"/>
  <c r="AO571" i="1"/>
  <c r="AH571" i="1"/>
  <c r="AI571" i="1" s="1"/>
  <c r="AC571" i="1"/>
  <c r="V571" i="1"/>
  <c r="W571" i="1" s="1"/>
  <c r="O571" i="1"/>
  <c r="Q571" i="1" s="1"/>
  <c r="CF571" i="1" s="1"/>
  <c r="CN571" i="1" s="1"/>
  <c r="CQ571" i="1" s="1"/>
  <c r="BA570" i="1"/>
  <c r="BG570" i="1"/>
  <c r="BL570" i="1"/>
  <c r="BM570" i="1" s="1"/>
  <c r="BR570" i="1"/>
  <c r="BS570" i="1" s="1"/>
  <c r="BY570" i="1"/>
  <c r="CE570" i="1"/>
  <c r="AN570" i="1"/>
  <c r="AO570" i="1" s="1"/>
  <c r="Q570" i="1"/>
  <c r="W570" i="1"/>
  <c r="AC570" i="1"/>
  <c r="AI570" i="1"/>
  <c r="AU570" i="1"/>
  <c r="V569" i="1"/>
  <c r="W569" i="1" s="1"/>
  <c r="CD569" i="1"/>
  <c r="CE569" i="1" s="1"/>
  <c r="BX569" i="1"/>
  <c r="BY569" i="1" s="1"/>
  <c r="BR569" i="1"/>
  <c r="BS569" i="1" s="1"/>
  <c r="BM569" i="1"/>
  <c r="BF569" i="1"/>
  <c r="BG569" i="1" s="1"/>
  <c r="AU569" i="1"/>
  <c r="AN569" i="1"/>
  <c r="AO569" i="1" s="1"/>
  <c r="AH569" i="1"/>
  <c r="AI569" i="1" s="1"/>
  <c r="AB569" i="1"/>
  <c r="AC569" i="1" s="1"/>
  <c r="BA569" i="1"/>
  <c r="O569" i="1"/>
  <c r="Q569" i="1" s="1"/>
  <c r="CF569" i="1" s="1"/>
  <c r="CN569" i="1" s="1"/>
  <c r="CQ569" i="1" s="1"/>
  <c r="V568" i="1"/>
  <c r="W568" i="1" s="1"/>
  <c r="Q568" i="1"/>
  <c r="BF568" i="1"/>
  <c r="BG568" i="1" s="1"/>
  <c r="AZ568" i="1"/>
  <c r="BA568" i="1" s="1"/>
  <c r="AT568" i="1"/>
  <c r="AU568" i="1" s="1"/>
  <c r="AO568" i="1"/>
  <c r="AH568" i="1"/>
  <c r="AI568" i="1" s="1"/>
  <c r="AC568" i="1"/>
  <c r="CJ568" i="1"/>
  <c r="CD568" i="1"/>
  <c r="CE568" i="1" s="1"/>
  <c r="BX568" i="1"/>
  <c r="BY568" i="1" s="1"/>
  <c r="BR568" i="1"/>
  <c r="BS568" i="1" s="1"/>
  <c r="BM568" i="1"/>
  <c r="CE567" i="1"/>
  <c r="BX567" i="1"/>
  <c r="BY567" i="1" s="1"/>
  <c r="BR567" i="1"/>
  <c r="BS567" i="1" s="1"/>
  <c r="BM567" i="1"/>
  <c r="BF567" i="1"/>
  <c r="BG567" i="1" s="1"/>
  <c r="AZ567" i="1"/>
  <c r="BA567" i="1" s="1"/>
  <c r="AU567" i="1"/>
  <c r="AO567" i="1"/>
  <c r="AI567" i="1"/>
  <c r="AC567" i="1"/>
  <c r="W567" i="1"/>
  <c r="O567" i="1"/>
  <c r="Q567" i="1" s="1"/>
  <c r="CF567" i="1" s="1"/>
  <c r="CN567" i="1" s="1"/>
  <c r="CQ567" i="1" s="1"/>
  <c r="CD566" i="1"/>
  <c r="CE566" i="1" s="1"/>
  <c r="CJ566" i="1"/>
  <c r="BX566" i="1"/>
  <c r="BY566" i="1" s="1"/>
  <c r="BS566" i="1"/>
  <c r="BL566" i="1"/>
  <c r="BM566" i="1" s="1"/>
  <c r="BG566" i="1"/>
  <c r="BA566" i="1"/>
  <c r="AU566" i="1"/>
  <c r="AO566" i="1"/>
  <c r="AI566" i="1"/>
  <c r="AC566" i="1"/>
  <c r="V566" i="1"/>
  <c r="W566" i="1" s="1"/>
  <c r="Q566" i="1"/>
  <c r="CF566" i="1" s="1"/>
  <c r="CN566" i="1" s="1"/>
  <c r="CQ566" i="1" s="1"/>
  <c r="CD565" i="1"/>
  <c r="CE565" i="1" s="1"/>
  <c r="BX565" i="1"/>
  <c r="BY565" i="1" s="1"/>
  <c r="BR565" i="1"/>
  <c r="BS565" i="1" s="1"/>
  <c r="BM565" i="1"/>
  <c r="BF565" i="1"/>
  <c r="BG565" i="1" s="1"/>
  <c r="AZ565" i="1"/>
  <c r="BA565" i="1" s="1"/>
  <c r="AT565" i="1"/>
  <c r="AU565" i="1" s="1"/>
  <c r="AN565" i="1"/>
  <c r="AO565" i="1" s="1"/>
  <c r="AH565" i="1"/>
  <c r="AI565" i="1" s="1"/>
  <c r="AB565" i="1"/>
  <c r="AC565" i="1" s="1"/>
  <c r="V565" i="1"/>
  <c r="W565" i="1" s="1"/>
  <c r="O565" i="1"/>
  <c r="Q565" i="1" s="1"/>
  <c r="CF565" i="1" s="1"/>
  <c r="CN565" i="1" s="1"/>
  <c r="CQ565" i="1" s="1"/>
  <c r="BR564" i="1"/>
  <c r="BS564" i="1" s="1"/>
  <c r="BY564" i="1"/>
  <c r="AH564" i="1"/>
  <c r="AI564" i="1" s="1"/>
  <c r="AB564" i="1"/>
  <c r="AC564" i="1" s="1"/>
  <c r="V564" i="1"/>
  <c r="W564" i="1" s="1"/>
  <c r="O564" i="1"/>
  <c r="Q564" i="1" s="1"/>
  <c r="AZ564" i="1"/>
  <c r="BA564" i="1" s="1"/>
  <c r="CD564" i="1"/>
  <c r="CE564" i="1" s="1"/>
  <c r="AT564" i="1"/>
  <c r="AU564" i="1" s="1"/>
  <c r="AN564" i="1"/>
  <c r="AO564" i="1" s="1"/>
  <c r="BG564" i="1"/>
  <c r="BL564" i="1"/>
  <c r="BM564" i="1" s="1"/>
  <c r="AZ563" i="1"/>
  <c r="BA563" i="1" s="1"/>
  <c r="AT563" i="1"/>
  <c r="AU563" i="1" s="1"/>
  <c r="AN563" i="1"/>
  <c r="AO563" i="1" s="1"/>
  <c r="W563" i="1"/>
  <c r="AH563" i="1"/>
  <c r="AI563" i="1" s="1"/>
  <c r="AB563" i="1"/>
  <c r="AC563" i="1" s="1"/>
  <c r="Q563" i="1"/>
  <c r="CD563" i="1"/>
  <c r="CE563" i="1" s="1"/>
  <c r="BX563" i="1"/>
  <c r="BY563" i="1" s="1"/>
  <c r="BR563" i="1"/>
  <c r="BS563" i="1" s="1"/>
  <c r="BM563" i="1"/>
  <c r="BF563" i="1"/>
  <c r="BG563" i="1" s="1"/>
  <c r="CJ562" i="1"/>
  <c r="CE562" i="1"/>
  <c r="BS562" i="1"/>
  <c r="BL562" i="1"/>
  <c r="BM562" i="1" s="1"/>
  <c r="BF562" i="1"/>
  <c r="BG562" i="1" s="1"/>
  <c r="AZ562" i="1"/>
  <c r="BA562" i="1" s="1"/>
  <c r="AT562" i="1"/>
  <c r="AU562" i="1" s="1"/>
  <c r="AO562" i="1"/>
  <c r="AH562" i="1"/>
  <c r="AI562" i="1" s="1"/>
  <c r="AC562" i="1"/>
  <c r="W562" i="1"/>
  <c r="Q562" i="1"/>
  <c r="BX562" i="1"/>
  <c r="BY562" i="1" s="1"/>
  <c r="O561" i="1"/>
  <c r="Q561" i="1" s="1"/>
  <c r="AH561" i="1"/>
  <c r="AI561" i="1" s="1"/>
  <c r="BA561" i="1"/>
  <c r="BF561" i="1"/>
  <c r="BG561" i="1" s="1"/>
  <c r="BL561" i="1"/>
  <c r="BM561" i="1" s="1"/>
  <c r="AU561" i="1"/>
  <c r="BR561" i="1"/>
  <c r="BS561" i="1" s="1"/>
  <c r="BX561" i="1"/>
  <c r="BY561" i="1" s="1"/>
  <c r="CE561" i="1"/>
  <c r="AB561" i="1"/>
  <c r="AC561" i="1" s="1"/>
  <c r="V561" i="1"/>
  <c r="W561" i="1" s="1"/>
  <c r="AN561" i="1"/>
  <c r="AO561" i="1" s="1"/>
  <c r="BG560" i="1"/>
  <c r="BM560" i="1"/>
  <c r="AN560" i="1"/>
  <c r="AO560" i="1" s="1"/>
  <c r="AU560" i="1"/>
  <c r="BA560" i="1"/>
  <c r="BX560" i="1"/>
  <c r="BY560" i="1" s="1"/>
  <c r="BS560" i="1"/>
  <c r="CE560" i="1"/>
  <c r="CJ560" i="1"/>
  <c r="Q560" i="1"/>
  <c r="W560" i="1"/>
  <c r="AC560" i="1"/>
  <c r="AI560" i="1"/>
  <c r="BY559" i="1"/>
  <c r="CJ559" i="1"/>
  <c r="CD559" i="1"/>
  <c r="CE559" i="1" s="1"/>
  <c r="BS559" i="1"/>
  <c r="BM559" i="1"/>
  <c r="Q559" i="1"/>
  <c r="AC559" i="1"/>
  <c r="AU559" i="1"/>
  <c r="BA559" i="1"/>
  <c r="AO559" i="1"/>
  <c r="AI559" i="1"/>
  <c r="W559" i="1"/>
  <c r="BG559" i="1"/>
  <c r="AB558" i="1"/>
  <c r="AC558" i="1" s="1"/>
  <c r="W558" i="1"/>
  <c r="O558" i="1"/>
  <c r="Q558" i="1" s="1"/>
  <c r="CD558" i="1"/>
  <c r="CE558" i="1" s="1"/>
  <c r="BX558" i="1"/>
  <c r="BY558" i="1" s="1"/>
  <c r="BR558" i="1"/>
  <c r="BS558" i="1" s="1"/>
  <c r="BM558" i="1"/>
  <c r="BF558" i="1"/>
  <c r="BG558" i="1" s="1"/>
  <c r="AZ558" i="1"/>
  <c r="BA558" i="1" s="1"/>
  <c r="AT558" i="1"/>
  <c r="AU558" i="1" s="1"/>
  <c r="AN558" i="1"/>
  <c r="AO558" i="1" s="1"/>
  <c r="AH558" i="1"/>
  <c r="AI558" i="1" s="1"/>
  <c r="BR557" i="1"/>
  <c r="BS557" i="1" s="1"/>
  <c r="BM557" i="1"/>
  <c r="BF557" i="1"/>
  <c r="BG557" i="1" s="1"/>
  <c r="AZ557" i="1"/>
  <c r="BA557" i="1" s="1"/>
  <c r="AT557" i="1"/>
  <c r="AU557" i="1" s="1"/>
  <c r="AC557" i="1"/>
  <c r="Q557" i="1"/>
  <c r="V557" i="1"/>
  <c r="W557" i="1" s="1"/>
  <c r="BY557" i="1"/>
  <c r="CE557" i="1"/>
  <c r="AI557" i="1"/>
  <c r="AO557" i="1"/>
  <c r="CE556" i="1"/>
  <c r="BX556" i="1"/>
  <c r="BY556" i="1" s="1"/>
  <c r="BS556" i="1"/>
  <c r="V556" i="1"/>
  <c r="W556" i="1" s="1"/>
  <c r="CJ556" i="1"/>
  <c r="BM556" i="1"/>
  <c r="BF556" i="1"/>
  <c r="BG556" i="1" s="1"/>
  <c r="AZ556" i="1"/>
  <c r="BA556" i="1" s="1"/>
  <c r="AT556" i="1"/>
  <c r="AU556" i="1" s="1"/>
  <c r="AN556" i="1"/>
  <c r="AO556" i="1" s="1"/>
  <c r="AI556" i="1"/>
  <c r="AC556" i="1"/>
  <c r="O556" i="1"/>
  <c r="Q556" i="1" s="1"/>
  <c r="CF556" i="1" s="1"/>
  <c r="BX555" i="1"/>
  <c r="BY555" i="1" s="1"/>
  <c r="BS555" i="1"/>
  <c r="BL555" i="1"/>
  <c r="BM555" i="1" s="1"/>
  <c r="BA555" i="1"/>
  <c r="AN555" i="1"/>
  <c r="AO555" i="1" s="1"/>
  <c r="AH555" i="1"/>
  <c r="AI555" i="1" s="1"/>
  <c r="AB555" i="1"/>
  <c r="AC555" i="1" s="1"/>
  <c r="W555" i="1"/>
  <c r="O555" i="1"/>
  <c r="Q555" i="1" s="1"/>
  <c r="BG555" i="1"/>
  <c r="AT555" i="1"/>
  <c r="AU555" i="1" s="1"/>
  <c r="CJ555" i="1"/>
  <c r="CE555" i="1"/>
  <c r="AT554" i="1"/>
  <c r="AU554" i="1" s="1"/>
  <c r="AZ554" i="1"/>
  <c r="BA554" i="1" s="1"/>
  <c r="BS554" i="1"/>
  <c r="BM554" i="1"/>
  <c r="BX554" i="1"/>
  <c r="BY554" i="1" s="1"/>
  <c r="BF554" i="1"/>
  <c r="BG554" i="1" s="1"/>
  <c r="CD554" i="1"/>
  <c r="CE554" i="1" s="1"/>
  <c r="AN554" i="1"/>
  <c r="AO554" i="1" s="1"/>
  <c r="AH554" i="1"/>
  <c r="AI554" i="1" s="1"/>
  <c r="AB554" i="1"/>
  <c r="AC554" i="1" s="1"/>
  <c r="V554" i="1"/>
  <c r="W554" i="1" s="1"/>
  <c r="Q554" i="1"/>
  <c r="CF554" i="1" s="1"/>
  <c r="BG553" i="1"/>
  <c r="BL553" i="1"/>
  <c r="BM553" i="1" s="1"/>
  <c r="BS553" i="1"/>
  <c r="BY553" i="1"/>
  <c r="CE553" i="1"/>
  <c r="Q553" i="1"/>
  <c r="CJ553" i="1"/>
  <c r="AC553" i="1"/>
  <c r="AI553" i="1"/>
  <c r="AO553" i="1"/>
  <c r="AU553" i="1"/>
  <c r="W553" i="1"/>
  <c r="BA553" i="1"/>
  <c r="Q552" i="1"/>
  <c r="V552" i="1"/>
  <c r="W552" i="1" s="1"/>
  <c r="AB552" i="1"/>
  <c r="AC552" i="1" s="1"/>
  <c r="AI552" i="1"/>
  <c r="AO552" i="1"/>
  <c r="AU552" i="1"/>
  <c r="BA552" i="1"/>
  <c r="BF552" i="1"/>
  <c r="BG552" i="1" s="1"/>
  <c r="BL552" i="1"/>
  <c r="BM552" i="1" s="1"/>
  <c r="BR552" i="1"/>
  <c r="BS552" i="1" s="1"/>
  <c r="BY552" i="1"/>
  <c r="CE552" i="1"/>
  <c r="CJ552" i="1"/>
  <c r="CN552" i="1" s="1"/>
  <c r="CQ552" i="1" s="1"/>
  <c r="Q551" i="1"/>
  <c r="W551" i="1"/>
  <c r="AB551" i="1"/>
  <c r="AC551" i="1" s="1"/>
  <c r="AO551" i="1"/>
  <c r="AU551" i="1"/>
  <c r="AZ551" i="1"/>
  <c r="BA551" i="1" s="1"/>
  <c r="BF551" i="1"/>
  <c r="BG551" i="1" s="1"/>
  <c r="BL551" i="1"/>
  <c r="BM551" i="1" s="1"/>
  <c r="BS551" i="1"/>
  <c r="BX551" i="1"/>
  <c r="BY551" i="1" s="1"/>
  <c r="CE551" i="1"/>
  <c r="AI551" i="1"/>
  <c r="BL550" i="1"/>
  <c r="BM550" i="1" s="1"/>
  <c r="W550" i="1"/>
  <c r="AB550" i="1"/>
  <c r="AC550" i="1" s="1"/>
  <c r="AI550" i="1"/>
  <c r="AO550" i="1"/>
  <c r="AT550" i="1"/>
  <c r="AU550" i="1" s="1"/>
  <c r="BS550" i="1"/>
  <c r="AZ550" i="1"/>
  <c r="BA550" i="1" s="1"/>
  <c r="BX550" i="1"/>
  <c r="BY550" i="1" s="1"/>
  <c r="BF550" i="1"/>
  <c r="BG550" i="1" s="1"/>
  <c r="CJ550" i="1"/>
  <c r="CN550" i="1" s="1"/>
  <c r="CQ550" i="1" s="1"/>
  <c r="Q550" i="1"/>
  <c r="CD550" i="1"/>
  <c r="CE550" i="1" s="1"/>
  <c r="CD549" i="1"/>
  <c r="CE549" i="1" s="1"/>
  <c r="BX549" i="1"/>
  <c r="BY549" i="1" s="1"/>
  <c r="BR549" i="1"/>
  <c r="BS549" i="1" s="1"/>
  <c r="BL549" i="1"/>
  <c r="BM549" i="1" s="1"/>
  <c r="BG549" i="1"/>
  <c r="O549" i="1"/>
  <c r="Q549" i="1" s="1"/>
  <c r="W549" i="1"/>
  <c r="AC549" i="1"/>
  <c r="AZ549" i="1"/>
  <c r="BA549" i="1" s="1"/>
  <c r="AT549" i="1"/>
  <c r="AU549" i="1" s="1"/>
  <c r="AH549" i="1"/>
  <c r="AI549" i="1" s="1"/>
  <c r="AN549" i="1"/>
  <c r="AO549" i="1" s="1"/>
  <c r="AO548" i="1"/>
  <c r="AU548" i="1"/>
  <c r="BA548" i="1"/>
  <c r="BF548" i="1"/>
  <c r="BG548" i="1" s="1"/>
  <c r="BL548" i="1"/>
  <c r="BM548" i="1" s="1"/>
  <c r="BS548" i="1"/>
  <c r="BY548" i="1"/>
  <c r="CE548" i="1"/>
  <c r="AH548" i="1"/>
  <c r="AI548" i="1" s="1"/>
  <c r="AB548" i="1"/>
  <c r="AC548" i="1" s="1"/>
  <c r="V548" i="1"/>
  <c r="W548" i="1" s="1"/>
  <c r="O548" i="1"/>
  <c r="Q548" i="1" s="1"/>
  <c r="CF548" i="1" s="1"/>
  <c r="Q547" i="1"/>
  <c r="W547" i="1"/>
  <c r="AU547" i="1"/>
  <c r="AI547" i="1"/>
  <c r="AO547" i="1"/>
  <c r="AZ547" i="1"/>
  <c r="BA547" i="1" s="1"/>
  <c r="BG547" i="1"/>
  <c r="BM547" i="1"/>
  <c r="BS547" i="1"/>
  <c r="BY547" i="1"/>
  <c r="CE547" i="1"/>
  <c r="CJ547" i="1"/>
  <c r="AC547" i="1"/>
  <c r="BG546" i="1"/>
  <c r="BL546" i="1"/>
  <c r="BM546" i="1" s="1"/>
  <c r="CE546" i="1"/>
  <c r="BS546" i="1"/>
  <c r="BY546" i="1"/>
  <c r="BA546" i="1"/>
  <c r="V546" i="1"/>
  <c r="W546" i="1" s="1"/>
  <c r="AC546" i="1"/>
  <c r="AI546" i="1"/>
  <c r="AN546" i="1"/>
  <c r="AO546" i="1" s="1"/>
  <c r="AU546" i="1"/>
  <c r="Q546" i="1"/>
  <c r="CF546" i="1" s="1"/>
  <c r="CN546" i="1" s="1"/>
  <c r="CQ546" i="1" s="1"/>
  <c r="AI545" i="1"/>
  <c r="AB545" i="1"/>
  <c r="AC545" i="1" s="1"/>
  <c r="V545" i="1"/>
  <c r="W545" i="1" s="1"/>
  <c r="AN545" i="1"/>
  <c r="AO545" i="1" s="1"/>
  <c r="BA545" i="1"/>
  <c r="AU545" i="1"/>
  <c r="Q545" i="1"/>
  <c r="CE545" i="1"/>
  <c r="BX545" i="1"/>
  <c r="BY545" i="1" s="1"/>
  <c r="BR545" i="1"/>
  <c r="BS545" i="1" s="1"/>
  <c r="BM545" i="1"/>
  <c r="BF545" i="1"/>
  <c r="BG545" i="1" s="1"/>
  <c r="AB544" i="1"/>
  <c r="AC544" i="1" s="1"/>
  <c r="AT544" i="1"/>
  <c r="AU544" i="1" s="1"/>
  <c r="AN544" i="1"/>
  <c r="AO544" i="1" s="1"/>
  <c r="O544" i="1"/>
  <c r="Q544" i="1" s="1"/>
  <c r="BY544" i="1"/>
  <c r="CD544" i="1"/>
  <c r="CE544" i="1" s="1"/>
  <c r="CJ544" i="1"/>
  <c r="BR544" i="1"/>
  <c r="BS544" i="1" s="1"/>
  <c r="BM544" i="1"/>
  <c r="BF544" i="1"/>
  <c r="BG544" i="1" s="1"/>
  <c r="AZ544" i="1"/>
  <c r="BA544" i="1" s="1"/>
  <c r="AH544" i="1"/>
  <c r="AI544" i="1" s="1"/>
  <c r="W544" i="1"/>
  <c r="AZ543" i="1"/>
  <c r="BA543" i="1" s="1"/>
  <c r="AU543" i="1"/>
  <c r="AN543" i="1"/>
  <c r="AO543" i="1" s="1"/>
  <c r="AH543" i="1"/>
  <c r="AI543" i="1" s="1"/>
  <c r="AC543" i="1"/>
  <c r="W543" i="1"/>
  <c r="O543" i="1"/>
  <c r="Q543" i="1" s="1"/>
  <c r="BG543" i="1"/>
  <c r="BM543" i="1"/>
  <c r="BS543" i="1"/>
  <c r="BY543" i="1"/>
  <c r="CE543" i="1"/>
  <c r="CJ543" i="1"/>
  <c r="BA542" i="1"/>
  <c r="BG542" i="1"/>
  <c r="BL542" i="1"/>
  <c r="BM542" i="1" s="1"/>
  <c r="BS542" i="1"/>
  <c r="CD542" i="1"/>
  <c r="CE542" i="1" s="1"/>
  <c r="BX542" i="1"/>
  <c r="BY542" i="1" s="1"/>
  <c r="Q542" i="1"/>
  <c r="AC542" i="1"/>
  <c r="W542" i="1"/>
  <c r="AI542" i="1"/>
  <c r="AO542" i="1"/>
  <c r="AU542" i="1"/>
  <c r="CD541" i="1"/>
  <c r="CE541" i="1" s="1"/>
  <c r="CJ541" i="1"/>
  <c r="AH541" i="1"/>
  <c r="AI541" i="1" s="1"/>
  <c r="AB541" i="1"/>
  <c r="AC541" i="1" s="1"/>
  <c r="W541" i="1"/>
  <c r="O541" i="1"/>
  <c r="Q541" i="1" s="1"/>
  <c r="AZ541" i="1"/>
  <c r="BA541" i="1" s="1"/>
  <c r="AN541" i="1"/>
  <c r="AO541" i="1" s="1"/>
  <c r="AU541" i="1"/>
  <c r="BG541" i="1"/>
  <c r="BL541" i="1"/>
  <c r="BM541" i="1" s="1"/>
  <c r="BS541" i="1"/>
  <c r="BY541" i="1"/>
  <c r="BM540" i="1"/>
  <c r="BS540" i="1"/>
  <c r="BY540" i="1"/>
  <c r="CE540" i="1"/>
  <c r="CJ540" i="1"/>
  <c r="AU540" i="1"/>
  <c r="AO540" i="1"/>
  <c r="AI540" i="1"/>
  <c r="V540" i="1"/>
  <c r="W540" i="1" s="1"/>
  <c r="AB540" i="1"/>
  <c r="AC540" i="1" s="1"/>
  <c r="AZ540" i="1"/>
  <c r="BA540" i="1" s="1"/>
  <c r="BG540" i="1"/>
  <c r="O540" i="1"/>
  <c r="Q540" i="1" s="1"/>
  <c r="CF540" i="1" s="1"/>
  <c r="CN540" i="1" s="1"/>
  <c r="CQ540" i="1" s="1"/>
  <c r="W539" i="1"/>
  <c r="Q539" i="1"/>
  <c r="AO539" i="1"/>
  <c r="AH539" i="1"/>
  <c r="AI539" i="1" s="1"/>
  <c r="AB539" i="1"/>
  <c r="AC539" i="1" s="1"/>
  <c r="BM539" i="1"/>
  <c r="BF539" i="1"/>
  <c r="BG539" i="1" s="1"/>
  <c r="AZ539" i="1"/>
  <c r="BA539" i="1" s="1"/>
  <c r="AU539" i="1"/>
  <c r="BS539" i="1"/>
  <c r="BY539" i="1"/>
  <c r="CE539" i="1"/>
  <c r="CJ539" i="1"/>
  <c r="CE538" i="1"/>
  <c r="BX538" i="1"/>
  <c r="BY538" i="1" s="1"/>
  <c r="AN538" i="1"/>
  <c r="AO538" i="1" s="1"/>
  <c r="V538" i="1"/>
  <c r="W538" i="1" s="1"/>
  <c r="AH538" i="1"/>
  <c r="AI538" i="1" s="1"/>
  <c r="AB538" i="1"/>
  <c r="AC538" i="1" s="1"/>
  <c r="AZ538" i="1"/>
  <c r="BA538" i="1" s="1"/>
  <c r="BG538" i="1"/>
  <c r="BL538" i="1"/>
  <c r="BM538" i="1" s="1"/>
  <c r="BS538" i="1"/>
  <c r="O538" i="1"/>
  <c r="Q538" i="1" s="1"/>
  <c r="AT538" i="1"/>
  <c r="AU538" i="1" s="1"/>
  <c r="BL537" i="1"/>
  <c r="BM537" i="1" s="1"/>
  <c r="BF537" i="1"/>
  <c r="BG537" i="1" s="1"/>
  <c r="BA537" i="1"/>
  <c r="AU537" i="1"/>
  <c r="AO537" i="1"/>
  <c r="CJ537" i="1"/>
  <c r="CN537" i="1" s="1"/>
  <c r="CQ537" i="1" s="1"/>
  <c r="CD537" i="1"/>
  <c r="CE537" i="1" s="1"/>
  <c r="BY537" i="1"/>
  <c r="BS537" i="1"/>
  <c r="AH537" i="1"/>
  <c r="AI537" i="1" s="1"/>
  <c r="AB537" i="1"/>
  <c r="AC537" i="1" s="1"/>
  <c r="W537" i="1"/>
  <c r="Q537" i="1"/>
  <c r="CF537" i="1" s="1"/>
  <c r="AN536" i="1"/>
  <c r="AO536" i="1" s="1"/>
  <c r="AH536" i="1"/>
  <c r="AI536" i="1" s="1"/>
  <c r="AB536" i="1"/>
  <c r="AC536" i="1" s="1"/>
  <c r="V536" i="1"/>
  <c r="W536" i="1" s="1"/>
  <c r="O536" i="1"/>
  <c r="Q536" i="1" s="1"/>
  <c r="CD536" i="1"/>
  <c r="CE536" i="1" s="1"/>
  <c r="BX536" i="1"/>
  <c r="BY536" i="1" s="1"/>
  <c r="BR536" i="1"/>
  <c r="BS536" i="1" s="1"/>
  <c r="BM536" i="1"/>
  <c r="BF536" i="1"/>
  <c r="BG536" i="1" s="1"/>
  <c r="AZ536" i="1"/>
  <c r="BA536" i="1" s="1"/>
  <c r="AT536" i="1"/>
  <c r="AU536" i="1" s="1"/>
  <c r="CE535" i="1"/>
  <c r="CJ535" i="1"/>
  <c r="CN535" i="1" s="1"/>
  <c r="CQ535" i="1" s="1"/>
  <c r="Q535" i="1"/>
  <c r="V535" i="1"/>
  <c r="W535" i="1" s="1"/>
  <c r="AH535" i="1"/>
  <c r="AI535" i="1" s="1"/>
  <c r="AO535" i="1"/>
  <c r="AC535" i="1"/>
  <c r="AU535" i="1"/>
  <c r="BA535" i="1"/>
  <c r="BG535" i="1"/>
  <c r="BL535" i="1"/>
  <c r="BM535" i="1" s="1"/>
  <c r="BS535" i="1"/>
  <c r="BY535" i="1"/>
  <c r="CE534" i="1"/>
  <c r="CJ534" i="1"/>
  <c r="CN534" i="1" s="1"/>
  <c r="CQ534" i="1" s="1"/>
  <c r="BR534" i="1"/>
  <c r="BS534" i="1" s="1"/>
  <c r="BL534" i="1"/>
  <c r="BM534" i="1" s="1"/>
  <c r="BF534" i="1"/>
  <c r="BG534" i="1" s="1"/>
  <c r="AZ534" i="1"/>
  <c r="BA534" i="1" s="1"/>
  <c r="AT534" i="1"/>
  <c r="AU534" i="1" s="1"/>
  <c r="AN534" i="1"/>
  <c r="AO534" i="1" s="1"/>
  <c r="Q534" i="1"/>
  <c r="AH534" i="1"/>
  <c r="AI534" i="1" s="1"/>
  <c r="AB534" i="1"/>
  <c r="AC534" i="1" s="1"/>
  <c r="V534" i="1"/>
  <c r="W534" i="1" s="1"/>
  <c r="BY534" i="1"/>
  <c r="BR533" i="1"/>
  <c r="BS533" i="1" s="1"/>
  <c r="BL533" i="1"/>
  <c r="BM533" i="1" s="1"/>
  <c r="W533" i="1"/>
  <c r="CD533" i="1"/>
  <c r="CE533" i="1" s="1"/>
  <c r="BG533" i="1"/>
  <c r="AB533" i="1"/>
  <c r="AC533" i="1" s="1"/>
  <c r="AI533" i="1"/>
  <c r="AO533" i="1"/>
  <c r="BX533" i="1"/>
  <c r="BY533" i="1" s="1"/>
  <c r="AT533" i="1"/>
  <c r="AU533" i="1" s="1"/>
  <c r="BA533" i="1"/>
  <c r="O533" i="1"/>
  <c r="Q533" i="1" s="1"/>
  <c r="CF533" i="1" s="1"/>
  <c r="AH532" i="1"/>
  <c r="AI532" i="1" s="1"/>
  <c r="Q532" i="1"/>
  <c r="CD532" i="1"/>
  <c r="CE532" i="1" s="1"/>
  <c r="BX532" i="1"/>
  <c r="BY532" i="1" s="1"/>
  <c r="BR532" i="1"/>
  <c r="BS532" i="1" s="1"/>
  <c r="BM532" i="1"/>
  <c r="BF532" i="1"/>
  <c r="BG532" i="1" s="1"/>
  <c r="AZ532" i="1"/>
  <c r="BA532" i="1" s="1"/>
  <c r="AT532" i="1"/>
  <c r="AU532" i="1" s="1"/>
  <c r="AN532" i="1"/>
  <c r="AO532" i="1" s="1"/>
  <c r="AB532" i="1"/>
  <c r="AC532" i="1" s="1"/>
  <c r="V532" i="1"/>
  <c r="W532" i="1" s="1"/>
  <c r="CD531" i="1"/>
  <c r="CE531" i="1" s="1"/>
  <c r="BX531" i="1"/>
  <c r="BY531" i="1" s="1"/>
  <c r="Q531" i="1"/>
  <c r="V531" i="1"/>
  <c r="W531" i="1" s="1"/>
  <c r="AB531" i="1"/>
  <c r="AC531" i="1" s="1"/>
  <c r="AO531" i="1"/>
  <c r="AU531" i="1"/>
  <c r="AH531" i="1"/>
  <c r="AI531" i="1" s="1"/>
  <c r="BA531" i="1"/>
  <c r="BG531" i="1"/>
  <c r="BL531" i="1"/>
  <c r="BM531" i="1" s="1"/>
  <c r="BS531" i="1"/>
  <c r="BM530" i="1"/>
  <c r="BF530" i="1"/>
  <c r="BG530" i="1" s="1"/>
  <c r="AT530" i="1"/>
  <c r="AU530" i="1" s="1"/>
  <c r="AH530" i="1"/>
  <c r="AI530" i="1" s="1"/>
  <c r="AB530" i="1"/>
  <c r="AC530" i="1" s="1"/>
  <c r="V530" i="1"/>
  <c r="W530" i="1" s="1"/>
  <c r="O530" i="1"/>
  <c r="Q530" i="1" s="1"/>
  <c r="AZ530" i="1"/>
  <c r="BA530" i="1" s="1"/>
  <c r="AO530" i="1"/>
  <c r="BS530" i="1"/>
  <c r="BX530" i="1"/>
  <c r="BY530" i="1" s="1"/>
  <c r="CE530" i="1"/>
  <c r="CJ530" i="1"/>
  <c r="CN530" i="1" s="1"/>
  <c r="CQ530" i="1" s="1"/>
  <c r="BX529" i="1"/>
  <c r="BY529" i="1" s="1"/>
  <c r="BR529" i="1"/>
  <c r="BS529" i="1" s="1"/>
  <c r="BM529" i="1"/>
  <c r="BF529" i="1"/>
  <c r="BG529" i="1" s="1"/>
  <c r="AZ529" i="1"/>
  <c r="BA529" i="1" s="1"/>
  <c r="V529" i="1"/>
  <c r="W529" i="1" s="1"/>
  <c r="AT529" i="1"/>
  <c r="AU529" i="1" s="1"/>
  <c r="AN529" i="1"/>
  <c r="AO529" i="1" s="1"/>
  <c r="AH529" i="1"/>
  <c r="AI529" i="1" s="1"/>
  <c r="AB529" i="1"/>
  <c r="AC529" i="1" s="1"/>
  <c r="O529" i="1"/>
  <c r="Q529" i="1" s="1"/>
  <c r="CD529" i="1"/>
  <c r="CE529" i="1" s="1"/>
  <c r="BR528" i="1"/>
  <c r="BS528" i="1" s="1"/>
  <c r="BM528" i="1"/>
  <c r="BF528" i="1"/>
  <c r="BG528" i="1" s="1"/>
  <c r="AZ528" i="1"/>
  <c r="BA528" i="1" s="1"/>
  <c r="AT528" i="1"/>
  <c r="AU528" i="1" s="1"/>
  <c r="AN528" i="1"/>
  <c r="AO528" i="1" s="1"/>
  <c r="AH528" i="1"/>
  <c r="AI528" i="1" s="1"/>
  <c r="AB528" i="1"/>
  <c r="AC528" i="1" s="1"/>
  <c r="V528" i="1"/>
  <c r="W528" i="1" s="1"/>
  <c r="O528" i="1"/>
  <c r="Q528" i="1" s="1"/>
  <c r="BY528" i="1"/>
  <c r="CD528" i="1"/>
  <c r="CE528" i="1" s="1"/>
  <c r="CE527" i="1"/>
  <c r="CJ527" i="1"/>
  <c r="CN527" i="1" s="1"/>
  <c r="CQ527" i="1" s="1"/>
  <c r="BX527" i="1"/>
  <c r="BY527" i="1" s="1"/>
  <c r="BR527" i="1"/>
  <c r="BS527" i="1" s="1"/>
  <c r="BM527" i="1"/>
  <c r="BF527" i="1"/>
  <c r="BG527" i="1" s="1"/>
  <c r="AZ527" i="1"/>
  <c r="BA527" i="1" s="1"/>
  <c r="AT527" i="1"/>
  <c r="AU527" i="1" s="1"/>
  <c r="AN527" i="1"/>
  <c r="AO527" i="1" s="1"/>
  <c r="AH527" i="1"/>
  <c r="AI527" i="1" s="1"/>
  <c r="AB527" i="1"/>
  <c r="AC527" i="1" s="1"/>
  <c r="V527" i="1"/>
  <c r="W527" i="1" s="1"/>
  <c r="O527" i="1"/>
  <c r="Q527" i="1" s="1"/>
  <c r="CF527" i="1" s="1"/>
  <c r="BL526" i="1"/>
  <c r="BM526" i="1" s="1"/>
  <c r="BF526" i="1"/>
  <c r="BG526" i="1" s="1"/>
  <c r="CD526" i="1"/>
  <c r="CE526" i="1" s="1"/>
  <c r="BX526" i="1"/>
  <c r="BY526" i="1" s="1"/>
  <c r="BR526" i="1"/>
  <c r="BS526" i="1" s="1"/>
  <c r="AZ526" i="1"/>
  <c r="BA526" i="1" s="1"/>
  <c r="AT526" i="1"/>
  <c r="AU526" i="1" s="1"/>
  <c r="AN526" i="1"/>
  <c r="AO526" i="1" s="1"/>
  <c r="AH526" i="1"/>
  <c r="AI526" i="1" s="1"/>
  <c r="AB526" i="1"/>
  <c r="AC526" i="1" s="1"/>
  <c r="V526" i="1"/>
  <c r="W526" i="1" s="1"/>
  <c r="O526" i="1"/>
  <c r="Q526" i="1" s="1"/>
  <c r="CF526" i="1" s="1"/>
  <c r="CD525" i="1"/>
  <c r="CE525" i="1" s="1"/>
  <c r="BA525" i="1"/>
  <c r="O525" i="1"/>
  <c r="Q525" i="1" s="1"/>
  <c r="BG525" i="1"/>
  <c r="BL525" i="1"/>
  <c r="BM525" i="1" s="1"/>
  <c r="BX525" i="1"/>
  <c r="BY525" i="1" s="1"/>
  <c r="BR525" i="1"/>
  <c r="BS525" i="1" s="1"/>
  <c r="AC525" i="1"/>
  <c r="W525" i="1"/>
  <c r="AI525" i="1"/>
  <c r="AO525" i="1"/>
  <c r="AU525" i="1"/>
  <c r="BX524" i="1"/>
  <c r="BY524" i="1" s="1"/>
  <c r="CD524" i="1"/>
  <c r="CE524" i="1" s="1"/>
  <c r="BR524" i="1"/>
  <c r="BS524" i="1" s="1"/>
  <c r="BM524" i="1"/>
  <c r="BF524" i="1"/>
  <c r="BG524" i="1" s="1"/>
  <c r="AZ524" i="1"/>
  <c r="BA524" i="1" s="1"/>
  <c r="AT524" i="1"/>
  <c r="AU524" i="1" s="1"/>
  <c r="AN524" i="1"/>
  <c r="AO524" i="1" s="1"/>
  <c r="AH524" i="1"/>
  <c r="AI524" i="1" s="1"/>
  <c r="AB524" i="1"/>
  <c r="AC524" i="1" s="1"/>
  <c r="V524" i="1"/>
  <c r="W524" i="1" s="1"/>
  <c r="O524" i="1"/>
  <c r="Q524" i="1" s="1"/>
  <c r="CF524" i="1" s="1"/>
  <c r="CN524" i="1" s="1"/>
  <c r="CQ524" i="1" s="1"/>
  <c r="BM523" i="1"/>
  <c r="BY523" i="1"/>
  <c r="BG523" i="1"/>
  <c r="AZ523" i="1"/>
  <c r="BA523" i="1" s="1"/>
  <c r="AT523" i="1"/>
  <c r="AU523" i="1" s="1"/>
  <c r="CE523" i="1"/>
  <c r="CJ523" i="1"/>
  <c r="AI523" i="1"/>
  <c r="Q523" i="1"/>
  <c r="W523" i="1"/>
  <c r="AC523" i="1"/>
  <c r="BS523" i="1"/>
  <c r="AN523" i="1"/>
  <c r="AO523" i="1" s="1"/>
  <c r="AU522" i="1"/>
  <c r="AN522" i="1"/>
  <c r="AO522" i="1" s="1"/>
  <c r="AH522" i="1"/>
  <c r="AI522" i="1" s="1"/>
  <c r="AB522" i="1"/>
  <c r="AC522" i="1" s="1"/>
  <c r="V522" i="1"/>
  <c r="W522" i="1" s="1"/>
  <c r="O522" i="1"/>
  <c r="Q522" i="1" s="1"/>
  <c r="BG522" i="1"/>
  <c r="BL522" i="1"/>
  <c r="BM522" i="1" s="1"/>
  <c r="BS522" i="1"/>
  <c r="BA522" i="1"/>
  <c r="BY522" i="1"/>
  <c r="CE522" i="1"/>
  <c r="CJ522" i="1"/>
  <c r="CD521" i="1"/>
  <c r="CE521" i="1" s="1"/>
  <c r="AO521" i="1"/>
  <c r="AH521" i="1"/>
  <c r="AI521" i="1" s="1"/>
  <c r="AB521" i="1"/>
  <c r="AC521" i="1" s="1"/>
  <c r="V521" i="1"/>
  <c r="W521" i="1" s="1"/>
  <c r="O521" i="1"/>
  <c r="Q521" i="1" s="1"/>
  <c r="BG521" i="1"/>
  <c r="BX521" i="1"/>
  <c r="BY521" i="1" s="1"/>
  <c r="BR521" i="1"/>
  <c r="BS521" i="1" s="1"/>
  <c r="BM521" i="1"/>
  <c r="AZ521" i="1"/>
  <c r="BA521" i="1" s="1"/>
  <c r="AT521" i="1"/>
  <c r="AU521" i="1" s="1"/>
  <c r="BR520" i="1"/>
  <c r="BS520" i="1" s="1"/>
  <c r="AO520" i="1"/>
  <c r="AT520" i="1"/>
  <c r="AU520" i="1" s="1"/>
  <c r="AI520" i="1"/>
  <c r="O520" i="1"/>
  <c r="Q520" i="1" s="1"/>
  <c r="W520" i="1"/>
  <c r="BG520" i="1"/>
  <c r="BL520" i="1"/>
  <c r="BM520" i="1" s="1"/>
  <c r="AC520" i="1"/>
  <c r="AZ520" i="1"/>
  <c r="BA520" i="1" s="1"/>
  <c r="CD520" i="1"/>
  <c r="CE520" i="1" s="1"/>
  <c r="BX520" i="1"/>
  <c r="BY520" i="1" s="1"/>
  <c r="AI519" i="1"/>
  <c r="AO519" i="1"/>
  <c r="AT519" i="1"/>
  <c r="AU519" i="1" s="1"/>
  <c r="BA519" i="1"/>
  <c r="BF519" i="1"/>
  <c r="BG519" i="1" s="1"/>
  <c r="BR519" i="1"/>
  <c r="BS519" i="1" s="1"/>
  <c r="BY519" i="1"/>
  <c r="CE519" i="1"/>
  <c r="Q519" i="1"/>
  <c r="W519" i="1"/>
  <c r="AC519" i="1"/>
  <c r="BL519" i="1"/>
  <c r="BM519" i="1" s="1"/>
  <c r="BM518" i="1"/>
  <c r="BF518" i="1"/>
  <c r="BG518" i="1" s="1"/>
  <c r="AZ518" i="1"/>
  <c r="BA518" i="1" s="1"/>
  <c r="AT518" i="1"/>
  <c r="AU518" i="1" s="1"/>
  <c r="AN518" i="1"/>
  <c r="AO518" i="1" s="1"/>
  <c r="AH518" i="1"/>
  <c r="AI518" i="1" s="1"/>
  <c r="AB518" i="1"/>
  <c r="AC518" i="1" s="1"/>
  <c r="V518" i="1"/>
  <c r="W518" i="1" s="1"/>
  <c r="O518" i="1"/>
  <c r="Q518" i="1" s="1"/>
  <c r="CD518" i="1"/>
  <c r="CE518" i="1" s="1"/>
  <c r="BX518" i="1"/>
  <c r="BY518" i="1" s="1"/>
  <c r="BR518" i="1"/>
  <c r="BS518" i="1" s="1"/>
  <c r="BX517" i="1"/>
  <c r="BY517" i="1" s="1"/>
  <c r="CE517" i="1"/>
  <c r="CJ517" i="1"/>
  <c r="AH517" i="1"/>
  <c r="AI517" i="1" s="1"/>
  <c r="AB517" i="1"/>
  <c r="AC517" i="1" s="1"/>
  <c r="V517" i="1"/>
  <c r="W517" i="1" s="1"/>
  <c r="O517" i="1"/>
  <c r="Q517" i="1" s="1"/>
  <c r="AO517" i="1"/>
  <c r="BR517" i="1"/>
  <c r="BS517" i="1" s="1"/>
  <c r="BM517" i="1"/>
  <c r="BF517" i="1"/>
  <c r="BG517" i="1" s="1"/>
  <c r="AZ517" i="1"/>
  <c r="BA517" i="1" s="1"/>
  <c r="AT517" i="1"/>
  <c r="AU517" i="1" s="1"/>
  <c r="BS516" i="1"/>
  <c r="BY516" i="1"/>
  <c r="CE516" i="1"/>
  <c r="CJ516" i="1"/>
  <c r="AI516" i="1"/>
  <c r="Q516" i="1"/>
  <c r="W516" i="1"/>
  <c r="AC516" i="1"/>
  <c r="AO516" i="1"/>
  <c r="AU516" i="1"/>
  <c r="BA516" i="1"/>
  <c r="BG516" i="1"/>
  <c r="BL516" i="1"/>
  <c r="BM516" i="1" s="1"/>
  <c r="V515" i="1"/>
  <c r="W515" i="1" s="1"/>
  <c r="BM515" i="1"/>
  <c r="BS515" i="1"/>
  <c r="BY515" i="1"/>
  <c r="CE515" i="1"/>
  <c r="CJ515" i="1"/>
  <c r="AC515" i="1"/>
  <c r="AO515" i="1"/>
  <c r="AI515" i="1"/>
  <c r="Q515" i="1"/>
  <c r="AU515" i="1"/>
  <c r="BA515" i="1"/>
  <c r="BG515" i="1"/>
  <c r="AB514" i="1"/>
  <c r="AC514" i="1" s="1"/>
  <c r="V514" i="1"/>
  <c r="W514" i="1" s="1"/>
  <c r="BX514" i="1"/>
  <c r="BY514" i="1" s="1"/>
  <c r="BG514" i="1"/>
  <c r="BL514" i="1"/>
  <c r="BM514" i="1" s="1"/>
  <c r="CE514" i="1"/>
  <c r="BS514" i="1"/>
  <c r="AH514" i="1"/>
  <c r="AI514" i="1" s="1"/>
  <c r="O514" i="1"/>
  <c r="Q514" i="1" s="1"/>
  <c r="AN514" i="1"/>
  <c r="AO514" i="1" s="1"/>
  <c r="CJ514" i="1"/>
  <c r="AZ514" i="1"/>
  <c r="BA514" i="1" s="1"/>
  <c r="AT514" i="1"/>
  <c r="AU514" i="1" s="1"/>
  <c r="O513" i="1"/>
  <c r="Q513" i="1" s="1"/>
  <c r="CD513" i="1"/>
  <c r="CE513" i="1" s="1"/>
  <c r="BX513" i="1"/>
  <c r="BY513" i="1" s="1"/>
  <c r="BR513" i="1"/>
  <c r="BS513" i="1" s="1"/>
  <c r="BM513" i="1"/>
  <c r="BF513" i="1"/>
  <c r="BG513" i="1" s="1"/>
  <c r="AZ513" i="1"/>
  <c r="BA513" i="1" s="1"/>
  <c r="AT513" i="1"/>
  <c r="AU513" i="1" s="1"/>
  <c r="AN513" i="1"/>
  <c r="AO513" i="1" s="1"/>
  <c r="AH513" i="1"/>
  <c r="AI513" i="1" s="1"/>
  <c r="AB513" i="1"/>
  <c r="AC513" i="1" s="1"/>
  <c r="V513" i="1"/>
  <c r="W513" i="1" s="1"/>
  <c r="AC512" i="1"/>
  <c r="W512" i="1"/>
  <c r="O512" i="1"/>
  <c r="Q512" i="1" s="1"/>
  <c r="BL512" i="1"/>
  <c r="BM512" i="1" s="1"/>
  <c r="BG512" i="1"/>
  <c r="CD512" i="1"/>
  <c r="CE512" i="1" s="1"/>
  <c r="BA512" i="1"/>
  <c r="AN512" i="1"/>
  <c r="AO512" i="1" s="1"/>
  <c r="AH512" i="1"/>
  <c r="AI512" i="1" s="1"/>
  <c r="BX512" i="1"/>
  <c r="BY512" i="1" s="1"/>
  <c r="BR512" i="1"/>
  <c r="BS512" i="1" s="1"/>
  <c r="AT512" i="1"/>
  <c r="AU512" i="1" s="1"/>
  <c r="AO511" i="1"/>
  <c r="AI511" i="1"/>
  <c r="AC511" i="1"/>
  <c r="W511" i="1"/>
  <c r="Q511" i="1"/>
  <c r="AT511" i="1"/>
  <c r="AU511" i="1" s="1"/>
  <c r="AZ511" i="1"/>
  <c r="BA511" i="1" s="1"/>
  <c r="BF511" i="1"/>
  <c r="BG511" i="1" s="1"/>
  <c r="CD511" i="1"/>
  <c r="CE511" i="1" s="1"/>
  <c r="BX511" i="1"/>
  <c r="BY511" i="1" s="1"/>
  <c r="BR511" i="1"/>
  <c r="BS511" i="1" s="1"/>
  <c r="BM511" i="1"/>
  <c r="O510" i="1"/>
  <c r="Q510" i="1" s="1"/>
  <c r="BA510" i="1"/>
  <c r="BG510" i="1"/>
  <c r="BL510" i="1"/>
  <c r="BM510" i="1" s="1"/>
  <c r="AN510" i="1"/>
  <c r="AO510" i="1" s="1"/>
  <c r="V510" i="1"/>
  <c r="W510" i="1" s="1"/>
  <c r="AH510" i="1"/>
  <c r="AI510" i="1" s="1"/>
  <c r="AB510" i="1"/>
  <c r="AC510" i="1" s="1"/>
  <c r="BS510" i="1"/>
  <c r="AU510" i="1"/>
  <c r="BY510" i="1"/>
  <c r="CE510" i="1"/>
  <c r="CJ510" i="1"/>
  <c r="Q509" i="1"/>
  <c r="W509" i="1"/>
  <c r="AH509" i="1"/>
  <c r="AI509" i="1" s="1"/>
  <c r="AN509" i="1"/>
  <c r="AO509" i="1" s="1"/>
  <c r="AT509" i="1"/>
  <c r="AU509" i="1" s="1"/>
  <c r="AZ509" i="1"/>
  <c r="BA509" i="1" s="1"/>
  <c r="BG509" i="1"/>
  <c r="BL509" i="1"/>
  <c r="BM509" i="1" s="1"/>
  <c r="BS509" i="1"/>
  <c r="BY509" i="1"/>
  <c r="CD509" i="1"/>
  <c r="CE509" i="1" s="1"/>
  <c r="AB509" i="1"/>
  <c r="AC509" i="1" s="1"/>
  <c r="CE508" i="1"/>
  <c r="AC508" i="1"/>
  <c r="AI508" i="1"/>
  <c r="V508" i="1"/>
  <c r="W508" i="1" s="1"/>
  <c r="AN508" i="1"/>
  <c r="AO508" i="1" s="1"/>
  <c r="AU508" i="1"/>
  <c r="O508" i="1"/>
  <c r="Q508" i="1" s="1"/>
  <c r="BM508" i="1"/>
  <c r="BS508" i="1"/>
  <c r="BA508" i="1"/>
  <c r="BG508" i="1"/>
  <c r="BX508" i="1"/>
  <c r="BY508" i="1" s="1"/>
  <c r="O507" i="1"/>
  <c r="Q507" i="1" s="1"/>
  <c r="W507" i="1"/>
  <c r="AC507" i="1"/>
  <c r="AI507" i="1"/>
  <c r="AO507" i="1"/>
  <c r="AU507" i="1"/>
  <c r="BA507" i="1"/>
  <c r="BG507" i="1"/>
  <c r="BL507" i="1"/>
  <c r="BM507" i="1" s="1"/>
  <c r="BS507" i="1"/>
  <c r="BY507" i="1"/>
  <c r="CE507" i="1"/>
  <c r="CJ507" i="1"/>
  <c r="V506" i="1"/>
  <c r="W506" i="1" s="1"/>
  <c r="AO506" i="1"/>
  <c r="O506" i="1"/>
  <c r="Q506" i="1" s="1"/>
  <c r="AU506" i="1"/>
  <c r="BA506" i="1"/>
  <c r="BG506" i="1"/>
  <c r="BL506" i="1"/>
  <c r="BM506" i="1" s="1"/>
  <c r="BS506" i="1"/>
  <c r="BX506" i="1"/>
  <c r="BY506" i="1" s="1"/>
  <c r="AH506" i="1"/>
  <c r="AI506" i="1" s="1"/>
  <c r="CE506" i="1"/>
  <c r="CJ506" i="1"/>
  <c r="AB506" i="1"/>
  <c r="AC506" i="1" s="1"/>
  <c r="BY505" i="1"/>
  <c r="BR505" i="1"/>
  <c r="BS505" i="1" s="1"/>
  <c r="O505" i="1"/>
  <c r="Q505" i="1" s="1"/>
  <c r="W505" i="1"/>
  <c r="AB505" i="1"/>
  <c r="AC505" i="1" s="1"/>
  <c r="AI505" i="1"/>
  <c r="AU505" i="1"/>
  <c r="AN505" i="1"/>
  <c r="AO505" i="1" s="1"/>
  <c r="AZ505" i="1"/>
  <c r="BA505" i="1" s="1"/>
  <c r="BF505" i="1"/>
  <c r="BG505" i="1" s="1"/>
  <c r="BM505" i="1"/>
  <c r="CE505" i="1"/>
  <c r="BX504" i="1"/>
  <c r="BY504" i="1" s="1"/>
  <c r="CE504" i="1"/>
  <c r="CJ504" i="1"/>
  <c r="BA504" i="1"/>
  <c r="BS504" i="1"/>
  <c r="BM504" i="1"/>
  <c r="BF504" i="1"/>
  <c r="BG504" i="1" s="1"/>
  <c r="AT504" i="1"/>
  <c r="AU504" i="1" s="1"/>
  <c r="AN504" i="1"/>
  <c r="AO504" i="1" s="1"/>
  <c r="O504" i="1"/>
  <c r="Q504" i="1" s="1"/>
  <c r="W504" i="1"/>
  <c r="AB504" i="1"/>
  <c r="AC504" i="1" s="1"/>
  <c r="AI504" i="1"/>
  <c r="W503" i="1"/>
  <c r="Q503" i="1"/>
  <c r="AB503" i="1"/>
  <c r="AC503" i="1" s="1"/>
  <c r="AO503" i="1"/>
  <c r="AU503" i="1"/>
  <c r="BF503" i="1"/>
  <c r="BG503" i="1" s="1"/>
  <c r="BL503" i="1"/>
  <c r="BM503" i="1" s="1"/>
  <c r="AH503" i="1"/>
  <c r="AI503" i="1" s="1"/>
  <c r="BS503" i="1"/>
  <c r="BY503" i="1"/>
  <c r="CE503" i="1"/>
  <c r="CJ503" i="1"/>
  <c r="BA503" i="1"/>
  <c r="W502" i="1"/>
  <c r="AH502" i="1"/>
  <c r="AI502" i="1" s="1"/>
  <c r="O502" i="1"/>
  <c r="Q502" i="1" s="1"/>
  <c r="CD502" i="1"/>
  <c r="CE502" i="1" s="1"/>
  <c r="BX502" i="1"/>
  <c r="BY502" i="1" s="1"/>
  <c r="BR502" i="1"/>
  <c r="BS502" i="1" s="1"/>
  <c r="BM502" i="1"/>
  <c r="BF502" i="1"/>
  <c r="BG502" i="1" s="1"/>
  <c r="AZ502" i="1"/>
  <c r="BA502" i="1" s="1"/>
  <c r="AT502" i="1"/>
  <c r="AU502" i="1" s="1"/>
  <c r="AN502" i="1"/>
  <c r="AO502" i="1" s="1"/>
  <c r="AB502" i="1"/>
  <c r="AC502" i="1" s="1"/>
  <c r="CD501" i="1"/>
  <c r="CE501" i="1" s="1"/>
  <c r="BX501" i="1"/>
  <c r="BY501" i="1" s="1"/>
  <c r="O501" i="1"/>
  <c r="Q501" i="1" s="1"/>
  <c r="BA501" i="1"/>
  <c r="V501" i="1"/>
  <c r="W501" i="1" s="1"/>
  <c r="AC501" i="1"/>
  <c r="AI501" i="1"/>
  <c r="AO501" i="1"/>
  <c r="AU501" i="1"/>
  <c r="BG501" i="1"/>
  <c r="BL501" i="1"/>
  <c r="BM501" i="1" s="1"/>
  <c r="BS501" i="1"/>
  <c r="V500" i="1"/>
  <c r="W500" i="1" s="1"/>
  <c r="O500" i="1"/>
  <c r="Q500" i="1" s="1"/>
  <c r="CD500" i="1"/>
  <c r="CE500" i="1" s="1"/>
  <c r="BX500" i="1"/>
  <c r="BY500" i="1" s="1"/>
  <c r="BR500" i="1"/>
  <c r="BS500" i="1" s="1"/>
  <c r="BM500" i="1"/>
  <c r="BF500" i="1"/>
  <c r="BG500" i="1" s="1"/>
  <c r="AH500" i="1"/>
  <c r="AI500" i="1" s="1"/>
  <c r="AZ500" i="1"/>
  <c r="BA500" i="1" s="1"/>
  <c r="AN500" i="1"/>
  <c r="AO500" i="1" s="1"/>
  <c r="AB500" i="1"/>
  <c r="AC500" i="1" s="1"/>
  <c r="AT500" i="1"/>
  <c r="AU500" i="1" s="1"/>
  <c r="CJ499" i="1"/>
  <c r="BF499" i="1"/>
  <c r="BG499" i="1" s="1"/>
  <c r="AZ499" i="1"/>
  <c r="BA499" i="1" s="1"/>
  <c r="BL499" i="1"/>
  <c r="BM499" i="1" s="1"/>
  <c r="CD499" i="1"/>
  <c r="CE499" i="1" s="1"/>
  <c r="AU499" i="1"/>
  <c r="Q499" i="1"/>
  <c r="V499" i="1"/>
  <c r="W499" i="1" s="1"/>
  <c r="AI499" i="1"/>
  <c r="AO499" i="1"/>
  <c r="AC499" i="1"/>
  <c r="BS499" i="1"/>
  <c r="BY499" i="1"/>
  <c r="AB498" i="1"/>
  <c r="AC498" i="1" s="1"/>
  <c r="V498" i="1"/>
  <c r="W498" i="1" s="1"/>
  <c r="O498" i="1"/>
  <c r="Q498" i="1" s="1"/>
  <c r="CD498" i="1"/>
  <c r="CE498" i="1" s="1"/>
  <c r="BX498" i="1"/>
  <c r="BY498" i="1" s="1"/>
  <c r="BR498" i="1"/>
  <c r="BS498" i="1" s="1"/>
  <c r="BM498" i="1"/>
  <c r="BF498" i="1"/>
  <c r="BG498" i="1" s="1"/>
  <c r="AZ498" i="1"/>
  <c r="BA498" i="1" s="1"/>
  <c r="AT498" i="1"/>
  <c r="AU498" i="1" s="1"/>
  <c r="AN498" i="1"/>
  <c r="AO498" i="1" s="1"/>
  <c r="AH498" i="1"/>
  <c r="AI498" i="1" s="1"/>
  <c r="O497" i="1"/>
  <c r="Q497" i="1" s="1"/>
  <c r="AT497" i="1"/>
  <c r="AU497" i="1" s="1"/>
  <c r="BY497" i="1"/>
  <c r="BR497" i="1"/>
  <c r="BS497" i="1" s="1"/>
  <c r="BG497" i="1"/>
  <c r="BA497" i="1"/>
  <c r="AO497" i="1"/>
  <c r="AI497" i="1"/>
  <c r="AC497" i="1"/>
  <c r="V497" i="1"/>
  <c r="W497" i="1" s="1"/>
  <c r="CD497" i="1"/>
  <c r="CE497" i="1" s="1"/>
  <c r="BM497" i="1"/>
  <c r="AZ496" i="1"/>
  <c r="BA496" i="1" s="1"/>
  <c r="AH496" i="1"/>
  <c r="AI496" i="1" s="1"/>
  <c r="AC496" i="1"/>
  <c r="AO496" i="1"/>
  <c r="AU496" i="1"/>
  <c r="CD496" i="1"/>
  <c r="CE496" i="1" s="1"/>
  <c r="BG496" i="1"/>
  <c r="BL496" i="1"/>
  <c r="BM496" i="1" s="1"/>
  <c r="BS496" i="1"/>
  <c r="CJ496" i="1"/>
  <c r="V496" i="1"/>
  <c r="W496" i="1" s="1"/>
  <c r="BY496" i="1"/>
  <c r="Q496" i="1"/>
  <c r="CF496" i="1" s="1"/>
  <c r="CN496" i="1" s="1"/>
  <c r="CQ496" i="1" s="1"/>
  <c r="CD495" i="1"/>
  <c r="CE495" i="1" s="1"/>
  <c r="BX495" i="1"/>
  <c r="BY495" i="1" s="1"/>
  <c r="BR495" i="1"/>
  <c r="BS495" i="1" s="1"/>
  <c r="BM495" i="1"/>
  <c r="BA495" i="1"/>
  <c r="BG495" i="1"/>
  <c r="AO495" i="1"/>
  <c r="Q495" i="1"/>
  <c r="V495" i="1"/>
  <c r="W495" i="1" s="1"/>
  <c r="AC495" i="1"/>
  <c r="AI495" i="1"/>
  <c r="AU495" i="1"/>
  <c r="Q494" i="1"/>
  <c r="BY494" i="1"/>
  <c r="W494" i="1"/>
  <c r="AC494" i="1"/>
  <c r="AI494" i="1"/>
  <c r="AO494" i="1"/>
  <c r="AU494" i="1"/>
  <c r="BA494" i="1"/>
  <c r="BG494" i="1"/>
  <c r="BL494" i="1"/>
  <c r="BM494" i="1" s="1"/>
  <c r="CE494" i="1"/>
  <c r="CJ494" i="1"/>
  <c r="BR494" i="1"/>
  <c r="BS494" i="1" s="1"/>
  <c r="CJ493" i="1"/>
  <c r="BG493" i="1"/>
  <c r="BL493" i="1"/>
  <c r="BM493" i="1" s="1"/>
  <c r="Q493" i="1"/>
  <c r="W493" i="1"/>
  <c r="AC493" i="1"/>
  <c r="AI493" i="1"/>
  <c r="AO493" i="1"/>
  <c r="CE493" i="1"/>
  <c r="AT493" i="1"/>
  <c r="AU493" i="1" s="1"/>
  <c r="BS493" i="1"/>
  <c r="BY493" i="1"/>
  <c r="BA493" i="1"/>
  <c r="CE492" i="1"/>
  <c r="CJ492" i="1"/>
  <c r="AT492" i="1"/>
  <c r="AU492" i="1" s="1"/>
  <c r="BX492" i="1"/>
  <c r="BY492" i="1" s="1"/>
  <c r="BR492" i="1"/>
  <c r="BS492" i="1" s="1"/>
  <c r="BM492" i="1"/>
  <c r="BF492" i="1"/>
  <c r="BG492" i="1" s="1"/>
  <c r="AZ492" i="1"/>
  <c r="BA492" i="1" s="1"/>
  <c r="AN492" i="1"/>
  <c r="AO492" i="1" s="1"/>
  <c r="AH492" i="1"/>
  <c r="AI492" i="1" s="1"/>
  <c r="AB492" i="1"/>
  <c r="AC492" i="1" s="1"/>
  <c r="V492" i="1"/>
  <c r="W492" i="1" s="1"/>
  <c r="O492" i="1"/>
  <c r="Q492" i="1" s="1"/>
  <c r="CF492" i="1" s="1"/>
  <c r="CN492" i="1" s="1"/>
  <c r="CQ492" i="1" s="1"/>
  <c r="BA491" i="1"/>
  <c r="AI491" i="1"/>
  <c r="O491" i="1"/>
  <c r="Q491" i="1" s="1"/>
  <c r="V491" i="1"/>
  <c r="W491" i="1" s="1"/>
  <c r="AB491" i="1"/>
  <c r="AC491" i="1" s="1"/>
  <c r="AN491" i="1"/>
  <c r="AO491" i="1" s="1"/>
  <c r="AT491" i="1"/>
  <c r="AU491" i="1" s="1"/>
  <c r="CJ491" i="1"/>
  <c r="CD491" i="1"/>
  <c r="CE491" i="1" s="1"/>
  <c r="BX491" i="1"/>
  <c r="BY491" i="1" s="1"/>
  <c r="BR491" i="1"/>
  <c r="BS491" i="1" s="1"/>
  <c r="BF491" i="1"/>
  <c r="BG491" i="1" s="1"/>
  <c r="BM491" i="1"/>
  <c r="Q490" i="1"/>
  <c r="W490" i="1"/>
  <c r="AC490" i="1"/>
  <c r="BS490" i="1"/>
  <c r="CJ490" i="1"/>
  <c r="CN490" i="1" s="1"/>
  <c r="CQ490" i="1" s="1"/>
  <c r="BG490" i="1"/>
  <c r="AZ490" i="1"/>
  <c r="BA490" i="1" s="1"/>
  <c r="AU490" i="1"/>
  <c r="AO490" i="1"/>
  <c r="BX490" i="1"/>
  <c r="BY490" i="1" s="1"/>
  <c r="AH490" i="1"/>
  <c r="AI490" i="1" s="1"/>
  <c r="CD490" i="1"/>
  <c r="CE490" i="1" s="1"/>
  <c r="BM490" i="1"/>
  <c r="CJ489" i="1"/>
  <c r="CN489" i="1" s="1"/>
  <c r="CQ489" i="1" s="1"/>
  <c r="CD489" i="1"/>
  <c r="CE489" i="1" s="1"/>
  <c r="BX489" i="1"/>
  <c r="BY489" i="1" s="1"/>
  <c r="BR489" i="1"/>
  <c r="BS489" i="1" s="1"/>
  <c r="BM489" i="1"/>
  <c r="BF489" i="1"/>
  <c r="BG489" i="1" s="1"/>
  <c r="AZ489" i="1"/>
  <c r="BA489" i="1" s="1"/>
  <c r="AT489" i="1"/>
  <c r="AU489" i="1" s="1"/>
  <c r="AN489" i="1"/>
  <c r="AO489" i="1" s="1"/>
  <c r="AH489" i="1"/>
  <c r="AI489" i="1" s="1"/>
  <c r="AB489" i="1"/>
  <c r="AC489" i="1" s="1"/>
  <c r="V489" i="1"/>
  <c r="W489" i="1" s="1"/>
  <c r="O489" i="1"/>
  <c r="Q489" i="1" s="1"/>
  <c r="CF489" i="1" s="1"/>
  <c r="BY488" i="1"/>
  <c r="CE488" i="1"/>
  <c r="CJ488" i="1"/>
  <c r="Q488" i="1"/>
  <c r="W488" i="1"/>
  <c r="AC488" i="1"/>
  <c r="BR488" i="1"/>
  <c r="BS488" i="1" s="1"/>
  <c r="AI488" i="1"/>
  <c r="AO488" i="1"/>
  <c r="AU488" i="1"/>
  <c r="AZ488" i="1"/>
  <c r="BA488" i="1" s="1"/>
  <c r="BG488" i="1"/>
  <c r="BM488" i="1"/>
  <c r="W487" i="1"/>
  <c r="BM487" i="1"/>
  <c r="BG487" i="1"/>
  <c r="AZ487" i="1"/>
  <c r="BA487" i="1" s="1"/>
  <c r="AU487" i="1"/>
  <c r="AN487" i="1"/>
  <c r="AO487" i="1" s="1"/>
  <c r="Q487" i="1"/>
  <c r="AC487" i="1"/>
  <c r="BS487" i="1"/>
  <c r="BY487" i="1"/>
  <c r="CE487" i="1"/>
  <c r="AI487" i="1"/>
  <c r="CD486" i="1"/>
  <c r="CE486" i="1" s="1"/>
  <c r="AC486" i="1"/>
  <c r="O486" i="1"/>
  <c r="Q486" i="1" s="1"/>
  <c r="AH486" i="1"/>
  <c r="AI486" i="1" s="1"/>
  <c r="W486" i="1"/>
  <c r="BX486" i="1"/>
  <c r="BY486" i="1" s="1"/>
  <c r="BR486" i="1"/>
  <c r="BS486" i="1" s="1"/>
  <c r="BM486" i="1"/>
  <c r="AZ486" i="1"/>
  <c r="BA486" i="1" s="1"/>
  <c r="AT486" i="1"/>
  <c r="AU486" i="1" s="1"/>
  <c r="BF486" i="1"/>
  <c r="BG486" i="1" s="1"/>
  <c r="AN486" i="1"/>
  <c r="AO486" i="1" s="1"/>
  <c r="Q485" i="1"/>
  <c r="W485" i="1"/>
  <c r="AZ485" i="1"/>
  <c r="BA485" i="1" s="1"/>
  <c r="AT485" i="1"/>
  <c r="AU485" i="1" s="1"/>
  <c r="AN485" i="1"/>
  <c r="AO485" i="1" s="1"/>
  <c r="AH485" i="1"/>
  <c r="AI485" i="1" s="1"/>
  <c r="BG485" i="1"/>
  <c r="AC485" i="1"/>
  <c r="CD485" i="1"/>
  <c r="CE485" i="1" s="1"/>
  <c r="BY485" i="1"/>
  <c r="BR485" i="1"/>
  <c r="BS485" i="1" s="1"/>
  <c r="BM485" i="1"/>
  <c r="CJ484" i="1"/>
  <c r="CN484" i="1" s="1"/>
  <c r="CQ484" i="1" s="1"/>
  <c r="CE484" i="1"/>
  <c r="BY484" i="1"/>
  <c r="BS484" i="1"/>
  <c r="BG484" i="1"/>
  <c r="BA484" i="1"/>
  <c r="AU484" i="1"/>
  <c r="AN484" i="1"/>
  <c r="AO484" i="1" s="1"/>
  <c r="AH484" i="1"/>
  <c r="AI484" i="1" s="1"/>
  <c r="AB484" i="1"/>
  <c r="AC484" i="1" s="1"/>
  <c r="V484" i="1"/>
  <c r="W484" i="1" s="1"/>
  <c r="O484" i="1"/>
  <c r="Q484" i="1" s="1"/>
  <c r="BM484" i="1"/>
  <c r="BA483" i="1"/>
  <c r="BG483" i="1"/>
  <c r="BL483" i="1"/>
  <c r="BM483" i="1" s="1"/>
  <c r="CD483" i="1"/>
  <c r="CE483" i="1" s="1"/>
  <c r="O483" i="1"/>
  <c r="Q483" i="1" s="1"/>
  <c r="BX483" i="1"/>
  <c r="BY483" i="1" s="1"/>
  <c r="BR483" i="1"/>
  <c r="BS483" i="1" s="1"/>
  <c r="W483" i="1"/>
  <c r="AC483" i="1"/>
  <c r="AH483" i="1"/>
  <c r="AI483" i="1" s="1"/>
  <c r="AU483" i="1"/>
  <c r="AN483" i="1"/>
  <c r="AO483" i="1" s="1"/>
  <c r="BA482" i="1"/>
  <c r="AT482" i="1"/>
  <c r="AU482" i="1" s="1"/>
  <c r="AN482" i="1"/>
  <c r="AO482" i="1" s="1"/>
  <c r="AH482" i="1"/>
  <c r="AI482" i="1" s="1"/>
  <c r="BM482" i="1"/>
  <c r="BF482" i="1"/>
  <c r="BG482" i="1" s="1"/>
  <c r="AB482" i="1"/>
  <c r="AC482" i="1" s="1"/>
  <c r="V482" i="1"/>
  <c r="W482" i="1" s="1"/>
  <c r="O482" i="1"/>
  <c r="Q482" i="1" s="1"/>
  <c r="CD482" i="1"/>
  <c r="CE482" i="1" s="1"/>
  <c r="BX482" i="1"/>
  <c r="BY482" i="1" s="1"/>
  <c r="BR482" i="1"/>
  <c r="BS482" i="1" s="1"/>
  <c r="BR481" i="1"/>
  <c r="BS481" i="1" s="1"/>
  <c r="BY481" i="1"/>
  <c r="AZ481" i="1"/>
  <c r="BA481" i="1" s="1"/>
  <c r="AT481" i="1"/>
  <c r="AU481" i="1" s="1"/>
  <c r="W481" i="1"/>
  <c r="CD481" i="1"/>
  <c r="CE481" i="1" s="1"/>
  <c r="AN481" i="1"/>
  <c r="AO481" i="1" s="1"/>
  <c r="BG481" i="1"/>
  <c r="AH481" i="1"/>
  <c r="AI481" i="1" s="1"/>
  <c r="Q481" i="1"/>
  <c r="AB481" i="1"/>
  <c r="AC481" i="1" s="1"/>
  <c r="BM481" i="1"/>
  <c r="BG480" i="1"/>
  <c r="BL480" i="1"/>
  <c r="BM480" i="1" s="1"/>
  <c r="BS480" i="1"/>
  <c r="BY480" i="1"/>
  <c r="Q480" i="1"/>
  <c r="AC480" i="1"/>
  <c r="AI480" i="1"/>
  <c r="AO480" i="1"/>
  <c r="AU480" i="1"/>
  <c r="BA480" i="1"/>
  <c r="V480" i="1"/>
  <c r="W480" i="1" s="1"/>
  <c r="CE480" i="1"/>
  <c r="CJ480" i="1"/>
  <c r="AZ479" i="1"/>
  <c r="BA479" i="1" s="1"/>
  <c r="Q479" i="1"/>
  <c r="W479" i="1"/>
  <c r="AI479" i="1"/>
  <c r="AO479" i="1"/>
  <c r="AU479" i="1"/>
  <c r="CD479" i="1"/>
  <c r="CE479" i="1" s="1"/>
  <c r="AB479" i="1"/>
  <c r="AC479" i="1" s="1"/>
  <c r="BX479" i="1"/>
  <c r="BY479" i="1" s="1"/>
  <c r="BR479" i="1"/>
  <c r="BS479" i="1" s="1"/>
  <c r="BM479" i="1"/>
  <c r="BF479" i="1"/>
  <c r="BG479" i="1" s="1"/>
  <c r="Q478" i="1"/>
  <c r="V478" i="1"/>
  <c r="W478" i="1" s="1"/>
  <c r="AB478" i="1"/>
  <c r="AC478" i="1" s="1"/>
  <c r="AI478" i="1"/>
  <c r="AN478" i="1"/>
  <c r="AO478" i="1" s="1"/>
  <c r="AU478" i="1"/>
  <c r="BR478" i="1"/>
  <c r="BS478" i="1" s="1"/>
  <c r="BA478" i="1"/>
  <c r="BG478" i="1"/>
  <c r="BL478" i="1"/>
  <c r="BM478" i="1" s="1"/>
  <c r="CD478" i="1"/>
  <c r="CE478" i="1" s="1"/>
  <c r="BX478" i="1"/>
  <c r="BY478" i="1" s="1"/>
  <c r="BY477" i="1"/>
  <c r="BR477" i="1"/>
  <c r="BS477" i="1" s="1"/>
  <c r="BF477" i="1"/>
  <c r="BG477" i="1" s="1"/>
  <c r="AZ477" i="1"/>
  <c r="BA477" i="1" s="1"/>
  <c r="Q477" i="1"/>
  <c r="V477" i="1"/>
  <c r="W477" i="1" s="1"/>
  <c r="AB477" i="1"/>
  <c r="AC477" i="1" s="1"/>
  <c r="AO477" i="1"/>
  <c r="AU477" i="1"/>
  <c r="AI477" i="1"/>
  <c r="BL477" i="1"/>
  <c r="BM477" i="1" s="1"/>
  <c r="CD477" i="1"/>
  <c r="CE477" i="1" s="1"/>
  <c r="O476" i="1"/>
  <c r="Q476" i="1" s="1"/>
  <c r="W476" i="1"/>
  <c r="AC476" i="1"/>
  <c r="BX476" i="1"/>
  <c r="BY476" i="1" s="1"/>
  <c r="BR476" i="1"/>
  <c r="BS476" i="1" s="1"/>
  <c r="BM476" i="1"/>
  <c r="BF476" i="1"/>
  <c r="BG476" i="1" s="1"/>
  <c r="BA476" i="1"/>
  <c r="AT476" i="1"/>
  <c r="AU476" i="1" s="1"/>
  <c r="AN476" i="1"/>
  <c r="AO476" i="1" s="1"/>
  <c r="AH476" i="1"/>
  <c r="AI476" i="1" s="1"/>
  <c r="CD476" i="1"/>
  <c r="CE476" i="1" s="1"/>
  <c r="CJ475" i="1"/>
  <c r="CD475" i="1"/>
  <c r="CE475" i="1" s="1"/>
  <c r="BX475" i="1"/>
  <c r="BY475" i="1" s="1"/>
  <c r="BS475" i="1"/>
  <c r="BM475" i="1"/>
  <c r="BF475" i="1"/>
  <c r="BG475" i="1" s="1"/>
  <c r="AZ475" i="1"/>
  <c r="BA475" i="1" s="1"/>
  <c r="AU475" i="1"/>
  <c r="AN475" i="1"/>
  <c r="AO475" i="1" s="1"/>
  <c r="AH475" i="1"/>
  <c r="AI475" i="1" s="1"/>
  <c r="AB475" i="1"/>
  <c r="AC475" i="1" s="1"/>
  <c r="V475" i="1"/>
  <c r="W475" i="1" s="1"/>
  <c r="O475" i="1"/>
  <c r="Q475" i="1" s="1"/>
  <c r="CF475" i="1" s="1"/>
  <c r="CN475" i="1" s="1"/>
  <c r="CQ475" i="1" s="1"/>
  <c r="CJ474" i="1"/>
  <c r="CD474" i="1"/>
  <c r="CE474" i="1" s="1"/>
  <c r="BX474" i="1"/>
  <c r="BY474" i="1" s="1"/>
  <c r="BS474" i="1"/>
  <c r="BL474" i="1"/>
  <c r="BM474" i="1" s="1"/>
  <c r="BF474" i="1"/>
  <c r="BG474" i="1" s="1"/>
  <c r="AZ474" i="1"/>
  <c r="BA474" i="1" s="1"/>
  <c r="AT474" i="1"/>
  <c r="AU474" i="1" s="1"/>
  <c r="AO474" i="1"/>
  <c r="Q474" i="1"/>
  <c r="AC474" i="1"/>
  <c r="AI474" i="1"/>
  <c r="V474" i="1"/>
  <c r="W474" i="1" s="1"/>
  <c r="CD473" i="1"/>
  <c r="CE473" i="1" s="1"/>
  <c r="BX473" i="1"/>
  <c r="BY473" i="1" s="1"/>
  <c r="BR473" i="1"/>
  <c r="BS473" i="1" s="1"/>
  <c r="BM473" i="1"/>
  <c r="BF473" i="1"/>
  <c r="BG473" i="1" s="1"/>
  <c r="AZ473" i="1"/>
  <c r="BA473" i="1" s="1"/>
  <c r="AT473" i="1"/>
  <c r="AU473" i="1" s="1"/>
  <c r="AN473" i="1"/>
  <c r="AO473" i="1" s="1"/>
  <c r="AH473" i="1"/>
  <c r="AI473" i="1" s="1"/>
  <c r="AB473" i="1"/>
  <c r="AC473" i="1" s="1"/>
  <c r="V473" i="1"/>
  <c r="W473" i="1" s="1"/>
  <c r="Q473" i="1"/>
  <c r="CF473" i="1" s="1"/>
  <c r="CN473" i="1" s="1"/>
  <c r="CQ473" i="1" s="1"/>
  <c r="AN472" i="1"/>
  <c r="AO472" i="1" s="1"/>
  <c r="AI472" i="1"/>
  <c r="AC472" i="1"/>
  <c r="AZ472" i="1"/>
  <c r="BA472" i="1" s="1"/>
  <c r="V472" i="1"/>
  <c r="W472" i="1" s="1"/>
  <c r="Q472" i="1"/>
  <c r="AU472" i="1"/>
  <c r="BG472" i="1"/>
  <c r="BL472" i="1"/>
  <c r="BM472" i="1" s="1"/>
  <c r="CD472" i="1"/>
  <c r="CE472" i="1" s="1"/>
  <c r="BX472" i="1"/>
  <c r="BY472" i="1" s="1"/>
  <c r="BS472" i="1"/>
  <c r="CJ471" i="1"/>
  <c r="CD471" i="1"/>
  <c r="CE471" i="1" s="1"/>
  <c r="V471" i="1"/>
  <c r="W471" i="1" s="1"/>
  <c r="O471" i="1"/>
  <c r="Q471" i="1" s="1"/>
  <c r="BR471" i="1"/>
  <c r="BS471" i="1" s="1"/>
  <c r="BM471" i="1"/>
  <c r="BF471" i="1"/>
  <c r="BG471" i="1" s="1"/>
  <c r="AZ471" i="1"/>
  <c r="BA471" i="1" s="1"/>
  <c r="BY471" i="1"/>
  <c r="AT471" i="1"/>
  <c r="AU471" i="1" s="1"/>
  <c r="AN471" i="1"/>
  <c r="AO471" i="1" s="1"/>
  <c r="AH471" i="1"/>
  <c r="AI471" i="1" s="1"/>
  <c r="AB471" i="1"/>
  <c r="AC471" i="1" s="1"/>
  <c r="O470" i="1"/>
  <c r="Q470" i="1" s="1"/>
  <c r="AT470" i="1"/>
  <c r="AU470" i="1" s="1"/>
  <c r="AN470" i="1"/>
  <c r="AO470" i="1" s="1"/>
  <c r="AH470" i="1"/>
  <c r="AI470" i="1" s="1"/>
  <c r="AB470" i="1"/>
  <c r="AC470" i="1" s="1"/>
  <c r="V470" i="1"/>
  <c r="W470" i="1" s="1"/>
  <c r="BA470" i="1"/>
  <c r="BG470" i="1"/>
  <c r="BL470" i="1"/>
  <c r="BM470" i="1" s="1"/>
  <c r="BS470" i="1"/>
  <c r="BY470" i="1"/>
  <c r="CE470" i="1"/>
  <c r="AT469" i="1"/>
  <c r="AU469" i="1" s="1"/>
  <c r="AO469" i="1"/>
  <c r="AI469" i="1"/>
  <c r="AB469" i="1"/>
  <c r="AC469" i="1" s="1"/>
  <c r="O469" i="1"/>
  <c r="Q469" i="1" s="1"/>
  <c r="V469" i="1"/>
  <c r="W469" i="1" s="1"/>
  <c r="BG469" i="1"/>
  <c r="CD469" i="1"/>
  <c r="CE469" i="1" s="1"/>
  <c r="BX469" i="1"/>
  <c r="BY469" i="1" s="1"/>
  <c r="BR469" i="1"/>
  <c r="BS469" i="1" s="1"/>
  <c r="BM469" i="1"/>
  <c r="AZ469" i="1"/>
  <c r="BA469" i="1" s="1"/>
  <c r="CE468" i="1"/>
  <c r="BX468" i="1"/>
  <c r="BY468" i="1" s="1"/>
  <c r="O468" i="1"/>
  <c r="Q468" i="1" s="1"/>
  <c r="BR468" i="1"/>
  <c r="BS468" i="1" s="1"/>
  <c r="BM468" i="1"/>
  <c r="V468" i="1"/>
  <c r="W468" i="1" s="1"/>
  <c r="BA468" i="1"/>
  <c r="AB468" i="1"/>
  <c r="AC468" i="1" s="1"/>
  <c r="AH468" i="1"/>
  <c r="AI468" i="1" s="1"/>
  <c r="BF468" i="1"/>
  <c r="BG468" i="1" s="1"/>
  <c r="CJ468" i="1"/>
  <c r="AO468" i="1"/>
  <c r="AU468" i="1"/>
  <c r="Q467" i="1"/>
  <c r="W467" i="1"/>
  <c r="AC467" i="1"/>
  <c r="AI467" i="1"/>
  <c r="AN467" i="1"/>
  <c r="AO467" i="1" s="1"/>
  <c r="AU467" i="1"/>
  <c r="CD467" i="1"/>
  <c r="CE467" i="1" s="1"/>
  <c r="BX467" i="1"/>
  <c r="BY467" i="1" s="1"/>
  <c r="BR467" i="1"/>
  <c r="BS467" i="1" s="1"/>
  <c r="BM467" i="1"/>
  <c r="BF467" i="1"/>
  <c r="BG467" i="1" s="1"/>
  <c r="AZ467" i="1"/>
  <c r="BA467" i="1" s="1"/>
  <c r="AU466" i="1"/>
  <c r="AN466" i="1"/>
  <c r="AO466" i="1" s="1"/>
  <c r="CE466" i="1"/>
  <c r="AH466" i="1"/>
  <c r="AI466" i="1" s="1"/>
  <c r="AB466" i="1"/>
  <c r="AC466" i="1" s="1"/>
  <c r="V466" i="1"/>
  <c r="W466" i="1" s="1"/>
  <c r="O466" i="1"/>
  <c r="Q466" i="1" s="1"/>
  <c r="BX466" i="1"/>
  <c r="BY466" i="1" s="1"/>
  <c r="BF466" i="1"/>
  <c r="BG466" i="1" s="1"/>
  <c r="BR466" i="1"/>
  <c r="BS466" i="1" s="1"/>
  <c r="BM466" i="1"/>
  <c r="AZ466" i="1"/>
  <c r="BA466" i="1" s="1"/>
  <c r="AI465" i="1"/>
  <c r="CD465" i="1"/>
  <c r="CE465" i="1" s="1"/>
  <c r="BX465" i="1"/>
  <c r="BY465" i="1" s="1"/>
  <c r="BR465" i="1"/>
  <c r="BS465" i="1" s="1"/>
  <c r="BM465" i="1"/>
  <c r="BF465" i="1"/>
  <c r="BG465" i="1" s="1"/>
  <c r="Q465" i="1"/>
  <c r="AO465" i="1"/>
  <c r="AU465" i="1"/>
  <c r="BA465" i="1"/>
  <c r="W465" i="1"/>
  <c r="AC465" i="1"/>
  <c r="Q464" i="1"/>
  <c r="W464" i="1"/>
  <c r="AC464" i="1"/>
  <c r="AI464" i="1"/>
  <c r="AO464" i="1"/>
  <c r="CE464" i="1"/>
  <c r="BX464" i="1"/>
  <c r="BY464" i="1" s="1"/>
  <c r="BR464" i="1"/>
  <c r="BS464" i="1" s="1"/>
  <c r="BM464" i="1"/>
  <c r="BF464" i="1"/>
  <c r="BG464" i="1" s="1"/>
  <c r="AZ464" i="1"/>
  <c r="BA464" i="1" s="1"/>
  <c r="AT464" i="1"/>
  <c r="AU464" i="1" s="1"/>
  <c r="V463" i="1"/>
  <c r="W463" i="1" s="1"/>
  <c r="O463" i="1"/>
  <c r="Q463" i="1" s="1"/>
  <c r="BA463" i="1"/>
  <c r="AC463" i="1"/>
  <c r="AO463" i="1"/>
  <c r="CE463" i="1"/>
  <c r="AU463" i="1"/>
  <c r="AI463" i="1"/>
  <c r="BG463" i="1"/>
  <c r="BL463" i="1"/>
  <c r="BM463" i="1" s="1"/>
  <c r="BS463" i="1"/>
  <c r="BY463" i="1"/>
  <c r="AB462" i="1"/>
  <c r="AC462" i="1" s="1"/>
  <c r="V462" i="1"/>
  <c r="W462" i="1" s="1"/>
  <c r="O462" i="1"/>
  <c r="Q462" i="1" s="1"/>
  <c r="BY462" i="1"/>
  <c r="BS462" i="1"/>
  <c r="BM462" i="1"/>
  <c r="BF462" i="1"/>
  <c r="BG462" i="1" s="1"/>
  <c r="AZ462" i="1"/>
  <c r="BA462" i="1" s="1"/>
  <c r="AT462" i="1"/>
  <c r="AU462" i="1" s="1"/>
  <c r="AN462" i="1"/>
  <c r="AO462" i="1" s="1"/>
  <c r="AH462" i="1"/>
  <c r="AI462" i="1" s="1"/>
  <c r="CD462" i="1"/>
  <c r="CE462" i="1" s="1"/>
  <c r="O461" i="1"/>
  <c r="Q461" i="1" s="1"/>
  <c r="W461" i="1"/>
  <c r="AC461" i="1"/>
  <c r="AI461" i="1"/>
  <c r="AO461" i="1"/>
  <c r="AU461" i="1"/>
  <c r="BG461" i="1"/>
  <c r="BX461" i="1"/>
  <c r="BY461" i="1" s="1"/>
  <c r="CD461" i="1"/>
  <c r="CE461" i="1" s="1"/>
  <c r="BA461" i="1"/>
  <c r="BL461" i="1"/>
  <c r="BM461" i="1" s="1"/>
  <c r="BS461" i="1"/>
  <c r="AN460" i="1"/>
  <c r="AO460" i="1" s="1"/>
  <c r="AU460" i="1"/>
  <c r="AZ460" i="1"/>
  <c r="BA460" i="1" s="1"/>
  <c r="BG460" i="1"/>
  <c r="BL460" i="1"/>
  <c r="BM460" i="1" s="1"/>
  <c r="W460" i="1"/>
  <c r="BS460" i="1"/>
  <c r="CD460" i="1"/>
  <c r="CE460" i="1" s="1"/>
  <c r="BY460" i="1"/>
  <c r="O460" i="1"/>
  <c r="Q460" i="1" s="1"/>
  <c r="AC460" i="1"/>
  <c r="CJ460" i="1"/>
  <c r="AH460" i="1"/>
  <c r="AI460" i="1" s="1"/>
  <c r="BF459" i="1"/>
  <c r="BG459" i="1" s="1"/>
  <c r="AO459" i="1"/>
  <c r="AC459" i="1"/>
  <c r="BY459" i="1"/>
  <c r="AZ459" i="1"/>
  <c r="BA459" i="1" s="1"/>
  <c r="V459" i="1"/>
  <c r="W459" i="1" s="1"/>
  <c r="AI459" i="1"/>
  <c r="Q459" i="1"/>
  <c r="AT459" i="1"/>
  <c r="AU459" i="1" s="1"/>
  <c r="CD459" i="1"/>
  <c r="CE459" i="1" s="1"/>
  <c r="BR459" i="1"/>
  <c r="BS459" i="1" s="1"/>
  <c r="BM459" i="1"/>
  <c r="BY458" i="1"/>
  <c r="CE458" i="1"/>
  <c r="CJ458" i="1"/>
  <c r="CN458" i="1" s="1"/>
  <c r="CQ458" i="1" s="1"/>
  <c r="BA458" i="1"/>
  <c r="BG458" i="1"/>
  <c r="BL458" i="1"/>
  <c r="BM458" i="1" s="1"/>
  <c r="BS458" i="1"/>
  <c r="O458" i="1"/>
  <c r="Q458" i="1" s="1"/>
  <c r="W458" i="1"/>
  <c r="AC458" i="1"/>
  <c r="AI458" i="1"/>
  <c r="AO458" i="1"/>
  <c r="AU458" i="1"/>
  <c r="BA315" i="1"/>
  <c r="BL314" i="1"/>
  <c r="BM314" i="1" s="1"/>
  <c r="BS314" i="1"/>
  <c r="BY314" i="1"/>
  <c r="CE314" i="1"/>
  <c r="CJ314" i="1"/>
  <c r="V314" i="1"/>
  <c r="W314" i="1" s="1"/>
  <c r="Q314" i="1"/>
  <c r="CF314" i="1" s="1"/>
  <c r="AT313" i="1"/>
  <c r="AU313" i="1" s="1"/>
  <c r="AN313" i="1"/>
  <c r="AO313" i="1" s="1"/>
  <c r="AH313" i="1"/>
  <c r="AI313" i="1" s="1"/>
  <c r="CJ313" i="1"/>
  <c r="AB313" i="1"/>
  <c r="AC313" i="1" s="1"/>
  <c r="V313" i="1"/>
  <c r="W313" i="1" s="1"/>
  <c r="Q313" i="1"/>
  <c r="CE313" i="1"/>
  <c r="BR313" i="1"/>
  <c r="BS313" i="1" s="1"/>
  <c r="BM313" i="1"/>
  <c r="AZ313" i="1"/>
  <c r="BA313" i="1" s="1"/>
  <c r="AI312" i="1"/>
  <c r="AO312" i="1"/>
  <c r="AU312" i="1"/>
  <c r="CD312" i="1"/>
  <c r="CE312" i="1" s="1"/>
  <c r="BY312" i="1"/>
  <c r="V312" i="1"/>
  <c r="W312" i="1" s="1"/>
  <c r="BF311" i="1"/>
  <c r="BG311" i="1" s="1"/>
  <c r="AU311" i="1"/>
  <c r="CE311" i="1"/>
  <c r="AN311" i="1"/>
  <c r="AO311" i="1" s="1"/>
  <c r="BF310" i="1"/>
  <c r="BG310" i="1" s="1"/>
  <c r="AN310" i="1"/>
  <c r="AO310" i="1" s="1"/>
  <c r="Q309" i="1"/>
  <c r="CE309" i="1"/>
  <c r="BX309" i="1"/>
  <c r="BY309" i="1" s="1"/>
  <c r="BG309" i="1"/>
  <c r="AT309" i="1"/>
  <c r="AU309" i="1" s="1"/>
  <c r="AB309" i="1"/>
  <c r="AC309" i="1" s="1"/>
  <c r="BF308" i="1"/>
  <c r="BG308" i="1" s="1"/>
  <c r="AO308" i="1"/>
  <c r="AU308" i="1"/>
  <c r="V308" i="1"/>
  <c r="W308" i="1" s="1"/>
  <c r="CD308" i="1"/>
  <c r="CE308" i="1" s="1"/>
  <c r="BS308" i="1"/>
  <c r="BM308" i="1"/>
  <c r="CE307" i="1"/>
  <c r="BF307" i="1"/>
  <c r="BG307" i="1" s="1"/>
  <c r="W306" i="1"/>
  <c r="BA306" i="1"/>
  <c r="BG306" i="1"/>
  <c r="AB306" i="1"/>
  <c r="AC306" i="1" s="1"/>
  <c r="BX1065" i="1"/>
  <c r="BY1065" i="1" s="1"/>
  <c r="AU1064" i="1"/>
  <c r="CD1064" i="1"/>
  <c r="CE1064" i="1" s="1"/>
  <c r="BM1064" i="1"/>
  <c r="Q1062" i="1"/>
  <c r="CJ1062" i="1"/>
  <c r="CD1062" i="1"/>
  <c r="CE1062" i="1" s="1"/>
  <c r="BX1061" i="1"/>
  <c r="BY1061" i="1" s="1"/>
  <c r="AT1061" i="1"/>
  <c r="AU1061" i="1" s="1"/>
  <c r="CE1061" i="1"/>
  <c r="AI1060" i="1"/>
  <c r="V1060" i="1"/>
  <c r="W1060" i="1" s="1"/>
  <c r="Q1060" i="1"/>
  <c r="AZ1060" i="1"/>
  <c r="BA1060" i="1" s="1"/>
  <c r="AH1058" i="1"/>
  <c r="AI1058" i="1" s="1"/>
  <c r="BF1058" i="1"/>
  <c r="BG1058" i="1" s="1"/>
  <c r="BX1057" i="1"/>
  <c r="BY1057" i="1" s="1"/>
  <c r="CD1057" i="1"/>
  <c r="CE1057" i="1" s="1"/>
  <c r="BF1056" i="1"/>
  <c r="BG1056" i="1" s="1"/>
  <c r="AZ1056" i="1"/>
  <c r="BA1056" i="1" s="1"/>
  <c r="AH1056" i="1"/>
  <c r="AI1056" i="1" s="1"/>
  <c r="BL1055" i="1"/>
  <c r="BM1055" i="1" s="1"/>
  <c r="Q1055" i="1"/>
  <c r="AC1055" i="1"/>
  <c r="AO1054" i="1"/>
  <c r="BS1054" i="1"/>
  <c r="CE911" i="1"/>
  <c r="AH910" i="1"/>
  <c r="AI910" i="1" s="1"/>
  <c r="CD910" i="1"/>
  <c r="CE910" i="1" s="1"/>
  <c r="AO909" i="1"/>
  <c r="BM908" i="1"/>
  <c r="AZ908" i="1"/>
  <c r="BA908" i="1" s="1"/>
  <c r="AB906" i="1"/>
  <c r="AC906" i="1" s="1"/>
  <c r="CJ906" i="1"/>
  <c r="AO905" i="1"/>
  <c r="AT758" i="1"/>
  <c r="AU758" i="1" s="1"/>
  <c r="AC758" i="1"/>
  <c r="AB757" i="1"/>
  <c r="AC757" i="1" s="1"/>
  <c r="AZ757" i="1"/>
  <c r="BA757" i="1" s="1"/>
  <c r="BY757" i="1"/>
  <c r="BG757" i="1"/>
  <c r="CD756" i="1"/>
  <c r="CE756" i="1" s="1"/>
  <c r="Q457" i="1"/>
  <c r="AT457" i="1"/>
  <c r="AU457" i="1" s="1"/>
  <c r="BA457" i="1"/>
  <c r="AO457" i="1"/>
  <c r="BG457" i="1"/>
  <c r="BL457" i="1"/>
  <c r="BM457" i="1" s="1"/>
  <c r="BS457" i="1"/>
  <c r="BY457" i="1"/>
  <c r="CE457" i="1"/>
  <c r="CJ457" i="1"/>
  <c r="AH457" i="1"/>
  <c r="AI457" i="1" s="1"/>
  <c r="AB457" i="1"/>
  <c r="AC457" i="1" s="1"/>
  <c r="V457" i="1"/>
  <c r="W457" i="1" s="1"/>
  <c r="AI456" i="1"/>
  <c r="Q456" i="1"/>
  <c r="W456" i="1"/>
  <c r="BR456" i="1"/>
  <c r="BS456" i="1" s="1"/>
  <c r="BM456" i="1"/>
  <c r="BF456" i="1"/>
  <c r="BG456" i="1" s="1"/>
  <c r="CD456" i="1"/>
  <c r="CE456" i="1" s="1"/>
  <c r="BA456" i="1"/>
  <c r="AT456" i="1"/>
  <c r="AU456" i="1" s="1"/>
  <c r="AN456" i="1"/>
  <c r="AO456" i="1" s="1"/>
  <c r="AB456" i="1"/>
  <c r="AC456" i="1" s="1"/>
  <c r="BX456" i="1"/>
  <c r="BY456" i="1" s="1"/>
  <c r="CD455" i="1"/>
  <c r="CE455" i="1" s="1"/>
  <c r="BX455" i="1"/>
  <c r="BY455" i="1" s="1"/>
  <c r="BS455" i="1"/>
  <c r="BM455" i="1"/>
  <c r="BF455" i="1"/>
  <c r="BG455" i="1" s="1"/>
  <c r="AZ455" i="1"/>
  <c r="BA455" i="1" s="1"/>
  <c r="AT455" i="1"/>
  <c r="AU455" i="1" s="1"/>
  <c r="AN455" i="1"/>
  <c r="AO455" i="1" s="1"/>
  <c r="AI455" i="1"/>
  <c r="AC455" i="1"/>
  <c r="W455" i="1"/>
  <c r="O455" i="1"/>
  <c r="Q455" i="1" s="1"/>
  <c r="CF455" i="1" s="1"/>
  <c r="AH454" i="1"/>
  <c r="AI454" i="1" s="1"/>
  <c r="AB454" i="1"/>
  <c r="AC454" i="1" s="1"/>
  <c r="CD454" i="1"/>
  <c r="CE454" i="1" s="1"/>
  <c r="V454" i="1"/>
  <c r="W454" i="1" s="1"/>
  <c r="O454" i="1"/>
  <c r="Q454" i="1" s="1"/>
  <c r="BY454" i="1"/>
  <c r="BR454" i="1"/>
  <c r="BS454" i="1" s="1"/>
  <c r="BM454" i="1"/>
  <c r="BF454" i="1"/>
  <c r="BG454" i="1" s="1"/>
  <c r="AZ454" i="1"/>
  <c r="BA454" i="1" s="1"/>
  <c r="AT454" i="1"/>
  <c r="AU454" i="1" s="1"/>
  <c r="AN454" i="1"/>
  <c r="AO454" i="1" s="1"/>
  <c r="BG453" i="1"/>
  <c r="BL453" i="1"/>
  <c r="BM453" i="1" s="1"/>
  <c r="BR453" i="1"/>
  <c r="BS453" i="1" s="1"/>
  <c r="BY453" i="1"/>
  <c r="CE453" i="1"/>
  <c r="CJ453" i="1"/>
  <c r="AZ453" i="1"/>
  <c r="BA453" i="1" s="1"/>
  <c r="AU453" i="1"/>
  <c r="AH453" i="1"/>
  <c r="AI453" i="1" s="1"/>
  <c r="AB453" i="1"/>
  <c r="AC453" i="1" s="1"/>
  <c r="V453" i="1"/>
  <c r="W453" i="1" s="1"/>
  <c r="Q453" i="1"/>
  <c r="AO453" i="1"/>
  <c r="CE452" i="1"/>
  <c r="AC452" i="1"/>
  <c r="AZ452" i="1"/>
  <c r="BA452" i="1" s="1"/>
  <c r="BG452" i="1"/>
  <c r="BL452" i="1"/>
  <c r="BM452" i="1" s="1"/>
  <c r="BS452" i="1"/>
  <c r="BY452" i="1"/>
  <c r="CJ452" i="1"/>
  <c r="AT452" i="1"/>
  <c r="AU452" i="1" s="1"/>
  <c r="AN452" i="1"/>
  <c r="AO452" i="1" s="1"/>
  <c r="AH452" i="1"/>
  <c r="AI452" i="1" s="1"/>
  <c r="V452" i="1"/>
  <c r="W452" i="1" s="1"/>
  <c r="O452" i="1"/>
  <c r="Q452" i="1" s="1"/>
  <c r="CF452" i="1" s="1"/>
  <c r="CN452" i="1" s="1"/>
  <c r="CQ452" i="1" s="1"/>
  <c r="V451" i="1"/>
  <c r="W451" i="1" s="1"/>
  <c r="O451" i="1"/>
  <c r="Q451" i="1" s="1"/>
  <c r="CD451" i="1"/>
  <c r="CE451" i="1" s="1"/>
  <c r="BX451" i="1"/>
  <c r="BY451" i="1" s="1"/>
  <c r="BR451" i="1"/>
  <c r="BS451" i="1" s="1"/>
  <c r="BM451" i="1"/>
  <c r="BF451" i="1"/>
  <c r="BG451" i="1" s="1"/>
  <c r="AC451" i="1"/>
  <c r="AI451" i="1"/>
  <c r="AO451" i="1"/>
  <c r="AU451" i="1"/>
  <c r="BA451" i="1"/>
  <c r="AO450" i="1"/>
  <c r="AU450" i="1"/>
  <c r="BA450" i="1"/>
  <c r="AH450" i="1"/>
  <c r="AI450" i="1" s="1"/>
  <c r="BG450" i="1"/>
  <c r="CJ450" i="1"/>
  <c r="CD450" i="1"/>
  <c r="CE450" i="1" s="1"/>
  <c r="BX450" i="1"/>
  <c r="BY450" i="1" s="1"/>
  <c r="BR450" i="1"/>
  <c r="BS450" i="1" s="1"/>
  <c r="BM450" i="1"/>
  <c r="Q450" i="1"/>
  <c r="W450" i="1"/>
  <c r="AB450" i="1"/>
  <c r="AC450" i="1" s="1"/>
  <c r="AI449" i="1"/>
  <c r="AB449" i="1"/>
  <c r="AC449" i="1" s="1"/>
  <c r="V449" i="1"/>
  <c r="W449" i="1" s="1"/>
  <c r="O449" i="1"/>
  <c r="Q449" i="1" s="1"/>
  <c r="AO449" i="1"/>
  <c r="AU449" i="1"/>
  <c r="BA449" i="1"/>
  <c r="BG449" i="1"/>
  <c r="BL449" i="1"/>
  <c r="BM449" i="1" s="1"/>
  <c r="BR449" i="1"/>
  <c r="BS449" i="1" s="1"/>
  <c r="BY449" i="1"/>
  <c r="CE449" i="1"/>
  <c r="BA448" i="1"/>
  <c r="BG448" i="1"/>
  <c r="BL448" i="1"/>
  <c r="BM448" i="1" s="1"/>
  <c r="BS448" i="1"/>
  <c r="BY448" i="1"/>
  <c r="CD448" i="1"/>
  <c r="CE448" i="1" s="1"/>
  <c r="CJ448" i="1"/>
  <c r="CN448" i="1" s="1"/>
  <c r="CQ448" i="1" s="1"/>
  <c r="Q448" i="1"/>
  <c r="W448" i="1"/>
  <c r="AC448" i="1"/>
  <c r="AI448" i="1"/>
  <c r="AO448" i="1"/>
  <c r="AU448" i="1"/>
  <c r="BY447" i="1"/>
  <c r="CE447" i="1"/>
  <c r="CJ447" i="1"/>
  <c r="CN447" i="1" s="1"/>
  <c r="CQ447" i="1" s="1"/>
  <c r="AB447" i="1"/>
  <c r="AC447" i="1" s="1"/>
  <c r="AH447" i="1"/>
  <c r="AI447" i="1" s="1"/>
  <c r="AN447" i="1"/>
  <c r="AO447" i="1" s="1"/>
  <c r="AT447" i="1"/>
  <c r="AU447" i="1" s="1"/>
  <c r="BA447" i="1"/>
  <c r="Q447" i="1"/>
  <c r="W447" i="1"/>
  <c r="BF447" i="1"/>
  <c r="BG447" i="1" s="1"/>
  <c r="BS447" i="1"/>
  <c r="BL447" i="1"/>
  <c r="BM447" i="1" s="1"/>
  <c r="BG446" i="1"/>
  <c r="BL446" i="1"/>
  <c r="BM446" i="1" s="1"/>
  <c r="CE446" i="1"/>
  <c r="CJ446" i="1"/>
  <c r="BS446" i="1"/>
  <c r="BY446" i="1"/>
  <c r="W446" i="1"/>
  <c r="AI446" i="1"/>
  <c r="AC446" i="1"/>
  <c r="O446" i="1"/>
  <c r="Q446" i="1" s="1"/>
  <c r="AO446" i="1"/>
  <c r="AU446" i="1"/>
  <c r="BA446" i="1"/>
  <c r="BY445" i="1"/>
  <c r="CE445" i="1"/>
  <c r="CJ445" i="1"/>
  <c r="Q445" i="1"/>
  <c r="W445" i="1"/>
  <c r="AC445" i="1"/>
  <c r="AI445" i="1"/>
  <c r="AO445" i="1"/>
  <c r="AU445" i="1"/>
  <c r="BA445" i="1"/>
  <c r="BG445" i="1"/>
  <c r="BL445" i="1"/>
  <c r="BM445" i="1" s="1"/>
  <c r="BS445" i="1"/>
  <c r="BL444" i="1"/>
  <c r="BM444" i="1" s="1"/>
  <c r="BS444" i="1"/>
  <c r="AI444" i="1"/>
  <c r="BY444" i="1"/>
  <c r="CD444" i="1"/>
  <c r="CE444" i="1" s="1"/>
  <c r="CJ444" i="1"/>
  <c r="AO444" i="1"/>
  <c r="AU444" i="1"/>
  <c r="W444" i="1"/>
  <c r="AC444" i="1"/>
  <c r="O444" i="1"/>
  <c r="Q444" i="1" s="1"/>
  <c r="BA444" i="1"/>
  <c r="BG444" i="1"/>
  <c r="BX443" i="1"/>
  <c r="BY443" i="1" s="1"/>
  <c r="CD443" i="1"/>
  <c r="CE443" i="1" s="1"/>
  <c r="BR443" i="1"/>
  <c r="BS443" i="1" s="1"/>
  <c r="BM443" i="1"/>
  <c r="BF443" i="1"/>
  <c r="BG443" i="1" s="1"/>
  <c r="AZ443" i="1"/>
  <c r="BA443" i="1" s="1"/>
  <c r="AT443" i="1"/>
  <c r="AU443" i="1" s="1"/>
  <c r="AN443" i="1"/>
  <c r="AO443" i="1" s="1"/>
  <c r="AH443" i="1"/>
  <c r="AI443" i="1" s="1"/>
  <c r="AB443" i="1"/>
  <c r="AC443" i="1" s="1"/>
  <c r="V443" i="1"/>
  <c r="W443" i="1" s="1"/>
  <c r="O443" i="1"/>
  <c r="Q443" i="1" s="1"/>
  <c r="CF443" i="1" s="1"/>
  <c r="CN443" i="1" s="1"/>
  <c r="CQ443" i="1" s="1"/>
  <c r="BX442" i="1"/>
  <c r="BY442" i="1" s="1"/>
  <c r="BS442" i="1"/>
  <c r="BM442" i="1"/>
  <c r="CE442" i="1"/>
  <c r="Q442" i="1"/>
  <c r="W442" i="1"/>
  <c r="AC442" i="1"/>
  <c r="AI442" i="1"/>
  <c r="AO442" i="1"/>
  <c r="AU442" i="1"/>
  <c r="BA442" i="1"/>
  <c r="BG442" i="1"/>
  <c r="AN441" i="1"/>
  <c r="AO441" i="1" s="1"/>
  <c r="AU441" i="1"/>
  <c r="AI441" i="1"/>
  <c r="AC441" i="1"/>
  <c r="V441" i="1"/>
  <c r="W441" i="1" s="1"/>
  <c r="O441" i="1"/>
  <c r="Q441" i="1" s="1"/>
  <c r="CJ441" i="1"/>
  <c r="CD441" i="1"/>
  <c r="CE441" i="1" s="1"/>
  <c r="BX441" i="1"/>
  <c r="BY441" i="1" s="1"/>
  <c r="BR441" i="1"/>
  <c r="BS441" i="1" s="1"/>
  <c r="BM441" i="1"/>
  <c r="BF441" i="1"/>
  <c r="BG441" i="1" s="1"/>
  <c r="AZ441" i="1"/>
  <c r="BA441" i="1" s="1"/>
  <c r="Q440" i="1"/>
  <c r="V440" i="1"/>
  <c r="W440" i="1" s="1"/>
  <c r="AB440" i="1"/>
  <c r="AC440" i="1" s="1"/>
  <c r="AI440" i="1"/>
  <c r="BA440" i="1"/>
  <c r="AU440" i="1"/>
  <c r="AO440" i="1"/>
  <c r="BF440" i="1"/>
  <c r="BG440" i="1" s="1"/>
  <c r="BL440" i="1"/>
  <c r="BM440" i="1" s="1"/>
  <c r="CD440" i="1"/>
  <c r="CE440" i="1" s="1"/>
  <c r="BX440" i="1"/>
  <c r="BY440" i="1" s="1"/>
  <c r="BR440" i="1"/>
  <c r="BS440" i="1" s="1"/>
  <c r="Q439" i="1"/>
  <c r="W439" i="1"/>
  <c r="AC439" i="1"/>
  <c r="AI439" i="1"/>
  <c r="AO439" i="1"/>
  <c r="AU439" i="1"/>
  <c r="BA439" i="1"/>
  <c r="CD439" i="1"/>
  <c r="CE439" i="1" s="1"/>
  <c r="BX439" i="1"/>
  <c r="BY439" i="1" s="1"/>
  <c r="BR439" i="1"/>
  <c r="BS439" i="1" s="1"/>
  <c r="BM439" i="1"/>
  <c r="BG439" i="1"/>
  <c r="AZ438" i="1"/>
  <c r="BA438" i="1" s="1"/>
  <c r="AT438" i="1"/>
  <c r="AU438" i="1" s="1"/>
  <c r="AN438" i="1"/>
  <c r="AO438" i="1" s="1"/>
  <c r="AI438" i="1"/>
  <c r="AB438" i="1"/>
  <c r="AC438" i="1" s="1"/>
  <c r="W438" i="1"/>
  <c r="Q438" i="1"/>
  <c r="CD438" i="1"/>
  <c r="CE438" i="1" s="1"/>
  <c r="BX438" i="1"/>
  <c r="BY438" i="1" s="1"/>
  <c r="BR438" i="1"/>
  <c r="BS438" i="1" s="1"/>
  <c r="BM438" i="1"/>
  <c r="BF438" i="1"/>
  <c r="BG438" i="1" s="1"/>
  <c r="AZ437" i="1"/>
  <c r="BA437" i="1" s="1"/>
  <c r="BF437" i="1"/>
  <c r="BG437" i="1" s="1"/>
  <c r="BL437" i="1"/>
  <c r="BM437" i="1" s="1"/>
  <c r="BS437" i="1"/>
  <c r="BY437" i="1"/>
  <c r="CE437" i="1"/>
  <c r="CJ437" i="1"/>
  <c r="Q437" i="1"/>
  <c r="W437" i="1"/>
  <c r="AC437" i="1"/>
  <c r="AH437" i="1"/>
  <c r="AI437" i="1" s="1"/>
  <c r="AO437" i="1"/>
  <c r="AU437" i="1"/>
  <c r="AI436" i="1"/>
  <c r="AO436" i="1"/>
  <c r="AT436" i="1"/>
  <c r="AU436" i="1" s="1"/>
  <c r="BA436" i="1"/>
  <c r="BF436" i="1"/>
  <c r="BG436" i="1" s="1"/>
  <c r="BR436" i="1"/>
  <c r="BS436" i="1" s="1"/>
  <c r="AC436" i="1"/>
  <c r="BL436" i="1"/>
  <c r="BM436" i="1" s="1"/>
  <c r="BY436" i="1"/>
  <c r="CE436" i="1"/>
  <c r="CJ436" i="1"/>
  <c r="W436" i="1"/>
  <c r="Q436" i="1"/>
  <c r="CF436" i="1" s="1"/>
  <c r="CN436" i="1" s="1"/>
  <c r="CQ436" i="1" s="1"/>
  <c r="BX435" i="1"/>
  <c r="BY435" i="1" s="1"/>
  <c r="Q435" i="1"/>
  <c r="W435" i="1"/>
  <c r="AC435" i="1"/>
  <c r="CE435" i="1"/>
  <c r="AI435" i="1"/>
  <c r="AN435" i="1"/>
  <c r="AO435" i="1" s="1"/>
  <c r="AT435" i="1"/>
  <c r="AU435" i="1" s="1"/>
  <c r="BA435" i="1"/>
  <c r="BG435" i="1"/>
  <c r="BS435" i="1"/>
  <c r="BM435" i="1"/>
  <c r="BR434" i="1"/>
  <c r="BS434" i="1" s="1"/>
  <c r="AO434" i="1"/>
  <c r="AU434" i="1"/>
  <c r="BA434" i="1"/>
  <c r="BG434" i="1"/>
  <c r="BL434" i="1"/>
  <c r="BM434" i="1" s="1"/>
  <c r="CE434" i="1"/>
  <c r="W434" i="1"/>
  <c r="AC434" i="1"/>
  <c r="AI434" i="1"/>
  <c r="Q434" i="1"/>
  <c r="BX434" i="1"/>
  <c r="BY434" i="1" s="1"/>
  <c r="BY433" i="1"/>
  <c r="BR433" i="1"/>
  <c r="BS433" i="1" s="1"/>
  <c r="O433" i="1"/>
  <c r="Q433" i="1" s="1"/>
  <c r="CE433" i="1"/>
  <c r="V433" i="1"/>
  <c r="W433" i="1" s="1"/>
  <c r="AU433" i="1"/>
  <c r="CJ433" i="1"/>
  <c r="CN433" i="1" s="1"/>
  <c r="CQ433" i="1" s="1"/>
  <c r="AC433" i="1"/>
  <c r="AI433" i="1"/>
  <c r="AO433" i="1"/>
  <c r="BA433" i="1"/>
  <c r="BG433" i="1"/>
  <c r="BL433" i="1"/>
  <c r="BM433" i="1" s="1"/>
  <c r="AU432" i="1"/>
  <c r="BA432" i="1"/>
  <c r="BG432" i="1"/>
  <c r="BL432" i="1"/>
  <c r="BM432" i="1" s="1"/>
  <c r="BS432" i="1"/>
  <c r="BY432" i="1"/>
  <c r="CE432" i="1"/>
  <c r="CJ432" i="1"/>
  <c r="Q432" i="1"/>
  <c r="W432" i="1"/>
  <c r="AC432" i="1"/>
  <c r="AI432" i="1"/>
  <c r="AO432" i="1"/>
  <c r="O431" i="1"/>
  <c r="Q431" i="1" s="1"/>
  <c r="W431" i="1"/>
  <c r="AC431" i="1"/>
  <c r="AI431" i="1"/>
  <c r="AO431" i="1"/>
  <c r="AU431" i="1"/>
  <c r="BA431" i="1"/>
  <c r="BG431" i="1"/>
  <c r="BL431" i="1"/>
  <c r="BM431" i="1" s="1"/>
  <c r="BS431" i="1"/>
  <c r="BY431" i="1"/>
  <c r="CE431" i="1"/>
  <c r="CJ431" i="1"/>
  <c r="AZ430" i="1"/>
  <c r="BA430" i="1" s="1"/>
  <c r="AT430" i="1"/>
  <c r="AU430" i="1" s="1"/>
  <c r="AN430" i="1"/>
  <c r="AO430" i="1" s="1"/>
  <c r="AB430" i="1"/>
  <c r="AC430" i="1" s="1"/>
  <c r="V430" i="1"/>
  <c r="W430" i="1" s="1"/>
  <c r="AH430" i="1"/>
  <c r="AI430" i="1" s="1"/>
  <c r="BY430" i="1"/>
  <c r="O430" i="1"/>
  <c r="Q430" i="1" s="1"/>
  <c r="CD430" i="1"/>
  <c r="CE430" i="1" s="1"/>
  <c r="CJ430" i="1"/>
  <c r="BG430" i="1"/>
  <c r="BL430" i="1"/>
  <c r="BM430" i="1" s="1"/>
  <c r="BS430" i="1"/>
  <c r="AT429" i="1"/>
  <c r="AU429" i="1" s="1"/>
  <c r="BA429" i="1"/>
  <c r="BG429" i="1"/>
  <c r="BL429" i="1"/>
  <c r="BM429" i="1" s="1"/>
  <c r="BS429" i="1"/>
  <c r="BY429" i="1"/>
  <c r="CE429" i="1"/>
  <c r="CJ429" i="1"/>
  <c r="Q429" i="1"/>
  <c r="W429" i="1"/>
  <c r="AC429" i="1"/>
  <c r="AI429" i="1"/>
  <c r="AO429" i="1"/>
  <c r="AC428" i="1"/>
  <c r="AI428" i="1"/>
  <c r="O428" i="1"/>
  <c r="Q428" i="1" s="1"/>
  <c r="AT428" i="1"/>
  <c r="AU428" i="1" s="1"/>
  <c r="CD428" i="1"/>
  <c r="CE428" i="1" s="1"/>
  <c r="BX428" i="1"/>
  <c r="BY428" i="1" s="1"/>
  <c r="BR428" i="1"/>
  <c r="BS428" i="1" s="1"/>
  <c r="BM428" i="1"/>
  <c r="BF428" i="1"/>
  <c r="BG428" i="1" s="1"/>
  <c r="AZ428" i="1"/>
  <c r="BA428" i="1" s="1"/>
  <c r="AO428" i="1"/>
  <c r="V428" i="1"/>
  <c r="W428" i="1" s="1"/>
  <c r="AU427" i="1"/>
  <c r="BA427" i="1"/>
  <c r="BG427" i="1"/>
  <c r="BL427" i="1"/>
  <c r="BM427" i="1" s="1"/>
  <c r="BS427" i="1"/>
  <c r="BY427" i="1"/>
  <c r="CE427" i="1"/>
  <c r="CJ427" i="1"/>
  <c r="O427" i="1"/>
  <c r="Q427" i="1" s="1"/>
  <c r="AC427" i="1"/>
  <c r="W427" i="1"/>
  <c r="AN427" i="1"/>
  <c r="AO427" i="1" s="1"/>
  <c r="AH427" i="1"/>
  <c r="AI427" i="1" s="1"/>
  <c r="AZ426" i="1"/>
  <c r="BA426" i="1" s="1"/>
  <c r="AO426" i="1"/>
  <c r="Q426" i="1"/>
  <c r="BG426" i="1"/>
  <c r="AI426" i="1"/>
  <c r="BR426" i="1"/>
  <c r="BS426" i="1" s="1"/>
  <c r="AT426" i="1"/>
  <c r="AU426" i="1" s="1"/>
  <c r="V426" i="1"/>
  <c r="W426" i="1" s="1"/>
  <c r="CD426" i="1"/>
  <c r="CE426" i="1" s="1"/>
  <c r="BX426" i="1"/>
  <c r="BY426" i="1" s="1"/>
  <c r="BM426" i="1"/>
  <c r="AC426" i="1"/>
  <c r="AH425" i="1"/>
  <c r="AI425" i="1" s="1"/>
  <c r="AN425" i="1"/>
  <c r="AO425" i="1" s="1"/>
  <c r="BR425" i="1"/>
  <c r="BS425" i="1" s="1"/>
  <c r="AT425" i="1"/>
  <c r="AU425" i="1" s="1"/>
  <c r="BA425" i="1"/>
  <c r="BG425" i="1"/>
  <c r="W425" i="1"/>
  <c r="AC425" i="1"/>
  <c r="BX425" i="1"/>
  <c r="BY425" i="1" s="1"/>
  <c r="O425" i="1"/>
  <c r="Q425" i="1" s="1"/>
  <c r="CE425" i="1"/>
  <c r="CJ425" i="1"/>
  <c r="BM425" i="1"/>
  <c r="AI424" i="1"/>
  <c r="AO424" i="1"/>
  <c r="AU424" i="1"/>
  <c r="BA424" i="1"/>
  <c r="BG424" i="1"/>
  <c r="BL424" i="1"/>
  <c r="BM424" i="1" s="1"/>
  <c r="BS424" i="1"/>
  <c r="BY424" i="1"/>
  <c r="CE424" i="1"/>
  <c r="CJ424" i="1"/>
  <c r="Q424" i="1"/>
  <c r="W424" i="1"/>
  <c r="AC424" i="1"/>
  <c r="AC423" i="1"/>
  <c r="BF423" i="1"/>
  <c r="BG423" i="1" s="1"/>
  <c r="W423" i="1"/>
  <c r="AI423" i="1"/>
  <c r="BR423" i="1"/>
  <c r="BS423" i="1" s="1"/>
  <c r="AO423" i="1"/>
  <c r="BL423" i="1"/>
  <c r="BM423" i="1" s="1"/>
  <c r="Q423" i="1"/>
  <c r="AU423" i="1"/>
  <c r="BA423" i="1"/>
  <c r="BY423" i="1"/>
  <c r="CE423" i="1"/>
  <c r="CJ423" i="1"/>
  <c r="Q422" i="1"/>
  <c r="V422" i="1"/>
  <c r="W422" i="1" s="1"/>
  <c r="AB422" i="1"/>
  <c r="AC422" i="1" s="1"/>
  <c r="AH422" i="1"/>
  <c r="AI422" i="1" s="1"/>
  <c r="AO422" i="1"/>
  <c r="AT422" i="1"/>
  <c r="AU422" i="1" s="1"/>
  <c r="AZ422" i="1"/>
  <c r="BA422" i="1" s="1"/>
  <c r="BG422" i="1"/>
  <c r="BR422" i="1"/>
  <c r="BS422" i="1" s="1"/>
  <c r="BX422" i="1"/>
  <c r="BY422" i="1" s="1"/>
  <c r="BL422" i="1"/>
  <c r="BM422" i="1" s="1"/>
  <c r="CE422" i="1"/>
  <c r="CJ422" i="1"/>
  <c r="CD421" i="1"/>
  <c r="CE421" i="1" s="1"/>
  <c r="BX421" i="1"/>
  <c r="BY421" i="1" s="1"/>
  <c r="BR421" i="1"/>
  <c r="BS421" i="1" s="1"/>
  <c r="BM421" i="1"/>
  <c r="BG421" i="1"/>
  <c r="AZ421" i="1"/>
  <c r="BA421" i="1" s="1"/>
  <c r="Q421" i="1"/>
  <c r="V421" i="1"/>
  <c r="W421" i="1" s="1"/>
  <c r="CJ421" i="1"/>
  <c r="AC421" i="1"/>
  <c r="AI421" i="1"/>
  <c r="AU421" i="1"/>
  <c r="AN421" i="1"/>
  <c r="AO421" i="1" s="1"/>
  <c r="V420" i="1"/>
  <c r="W420" i="1" s="1"/>
  <c r="AC420" i="1"/>
  <c r="AI420" i="1"/>
  <c r="BL420" i="1"/>
  <c r="BM420" i="1" s="1"/>
  <c r="BS420" i="1"/>
  <c r="BY420" i="1"/>
  <c r="CE420" i="1"/>
  <c r="CJ420" i="1"/>
  <c r="BG420" i="1"/>
  <c r="Q420" i="1"/>
  <c r="AO420" i="1"/>
  <c r="AU420" i="1"/>
  <c r="BA420" i="1"/>
  <c r="BS419" i="1"/>
  <c r="BY419" i="1"/>
  <c r="CE419" i="1"/>
  <c r="CJ419" i="1"/>
  <c r="Q419" i="1"/>
  <c r="W419" i="1"/>
  <c r="AC419" i="1"/>
  <c r="AI419" i="1"/>
  <c r="AO419" i="1"/>
  <c r="AU419" i="1"/>
  <c r="BA419" i="1"/>
  <c r="BG419" i="1"/>
  <c r="BL419" i="1"/>
  <c r="BM419" i="1" s="1"/>
  <c r="BY418" i="1"/>
  <c r="CE418" i="1"/>
  <c r="BM418" i="1"/>
  <c r="CJ418" i="1"/>
  <c r="AT418" i="1"/>
  <c r="AU418" i="1" s="1"/>
  <c r="AN418" i="1"/>
  <c r="AO418" i="1" s="1"/>
  <c r="AH418" i="1"/>
  <c r="AI418" i="1" s="1"/>
  <c r="V418" i="1"/>
  <c r="W418" i="1" s="1"/>
  <c r="AB418" i="1"/>
  <c r="AC418" i="1" s="1"/>
  <c r="O418" i="1"/>
  <c r="Q418" i="1" s="1"/>
  <c r="BA418" i="1"/>
  <c r="BG418" i="1"/>
  <c r="BR418" i="1"/>
  <c r="BS418" i="1" s="1"/>
  <c r="AH417" i="1"/>
  <c r="AI417" i="1" s="1"/>
  <c r="AB417" i="1"/>
  <c r="AC417" i="1" s="1"/>
  <c r="O417" i="1"/>
  <c r="Q417" i="1" s="1"/>
  <c r="AN417" i="1"/>
  <c r="AO417" i="1" s="1"/>
  <c r="V417" i="1"/>
  <c r="W417" i="1" s="1"/>
  <c r="BA417" i="1"/>
  <c r="BF417" i="1"/>
  <c r="BG417" i="1" s="1"/>
  <c r="BL417" i="1"/>
  <c r="BM417" i="1" s="1"/>
  <c r="BR417" i="1"/>
  <c r="BS417" i="1" s="1"/>
  <c r="AT417" i="1"/>
  <c r="AU417" i="1" s="1"/>
  <c r="CD417" i="1"/>
  <c r="CE417" i="1" s="1"/>
  <c r="BX417" i="1"/>
  <c r="BY417" i="1" s="1"/>
  <c r="O416" i="1"/>
  <c r="Q416" i="1" s="1"/>
  <c r="BF416" i="1"/>
  <c r="BG416" i="1" s="1"/>
  <c r="AZ416" i="1"/>
  <c r="BA416" i="1" s="1"/>
  <c r="AT416" i="1"/>
  <c r="AU416" i="1" s="1"/>
  <c r="AN416" i="1"/>
  <c r="AO416" i="1" s="1"/>
  <c r="W416" i="1"/>
  <c r="BR416" i="1"/>
  <c r="BS416" i="1" s="1"/>
  <c r="AC416" i="1"/>
  <c r="AH416" i="1"/>
  <c r="AI416" i="1" s="1"/>
  <c r="BX416" i="1"/>
  <c r="BY416" i="1" s="1"/>
  <c r="BL416" i="1"/>
  <c r="BM416" i="1" s="1"/>
  <c r="CD416" i="1"/>
  <c r="CE416" i="1" s="1"/>
  <c r="BM415" i="1"/>
  <c r="O415" i="1"/>
  <c r="Q415" i="1" s="1"/>
  <c r="W415" i="1"/>
  <c r="BF415" i="1"/>
  <c r="BG415" i="1" s="1"/>
  <c r="AN415" i="1"/>
  <c r="AO415" i="1" s="1"/>
  <c r="BA415" i="1"/>
  <c r="AU415" i="1"/>
  <c r="AI415" i="1"/>
  <c r="CD415" i="1"/>
  <c r="CE415" i="1" s="1"/>
  <c r="BX415" i="1"/>
  <c r="BY415" i="1" s="1"/>
  <c r="BR415" i="1"/>
  <c r="BS415" i="1" s="1"/>
  <c r="AB415" i="1"/>
  <c r="AC415" i="1" s="1"/>
  <c r="CJ414" i="1"/>
  <c r="AH414" i="1"/>
  <c r="AI414" i="1" s="1"/>
  <c r="AO414" i="1"/>
  <c r="AU414" i="1"/>
  <c r="AZ414" i="1"/>
  <c r="BA414" i="1" s="1"/>
  <c r="BS414" i="1"/>
  <c r="BY414" i="1"/>
  <c r="BL414" i="1"/>
  <c r="BM414" i="1" s="1"/>
  <c r="AB414" i="1"/>
  <c r="AC414" i="1" s="1"/>
  <c r="V414" i="1"/>
  <c r="W414" i="1" s="1"/>
  <c r="Q414" i="1"/>
  <c r="BG414" i="1"/>
  <c r="CE414" i="1"/>
  <c r="Q413" i="1"/>
  <c r="V413" i="1"/>
  <c r="W413" i="1" s="1"/>
  <c r="AC413" i="1"/>
  <c r="AI413" i="1"/>
  <c r="AO413" i="1"/>
  <c r="AU413" i="1"/>
  <c r="BA413" i="1"/>
  <c r="BF413" i="1"/>
  <c r="BG413" i="1" s="1"/>
  <c r="BS413" i="1"/>
  <c r="BY413" i="1"/>
  <c r="CD413" i="1"/>
  <c r="CE413" i="1" s="1"/>
  <c r="BM413" i="1"/>
  <c r="BX412" i="1"/>
  <c r="BY412" i="1" s="1"/>
  <c r="CE412" i="1"/>
  <c r="Q412" i="1"/>
  <c r="V412" i="1"/>
  <c r="W412" i="1" s="1"/>
  <c r="AB412" i="1"/>
  <c r="AC412" i="1" s="1"/>
  <c r="AH412" i="1"/>
  <c r="AI412" i="1" s="1"/>
  <c r="AN412" i="1"/>
  <c r="AO412" i="1" s="1"/>
  <c r="AT412" i="1"/>
  <c r="AU412" i="1" s="1"/>
  <c r="AZ412" i="1"/>
  <c r="BA412" i="1" s="1"/>
  <c r="BG412" i="1"/>
  <c r="BM412" i="1"/>
  <c r="BS412" i="1"/>
  <c r="O411" i="1"/>
  <c r="Q411" i="1" s="1"/>
  <c r="BF411" i="1"/>
  <c r="BG411" i="1" s="1"/>
  <c r="AH411" i="1"/>
  <c r="AI411" i="1" s="1"/>
  <c r="AO411" i="1"/>
  <c r="AT411" i="1"/>
  <c r="AU411" i="1" s="1"/>
  <c r="BA411" i="1"/>
  <c r="BL411" i="1"/>
  <c r="BM411" i="1" s="1"/>
  <c r="BS411" i="1"/>
  <c r="BX411" i="1"/>
  <c r="BY411" i="1" s="1"/>
  <c r="V411" i="1"/>
  <c r="W411" i="1" s="1"/>
  <c r="CD411" i="1"/>
  <c r="CE411" i="1" s="1"/>
  <c r="AB411" i="1"/>
  <c r="AC411" i="1" s="1"/>
  <c r="AO410" i="1"/>
  <c r="Q410" i="1"/>
  <c r="CD410" i="1"/>
  <c r="CE410" i="1" s="1"/>
  <c r="BX410" i="1"/>
  <c r="BY410" i="1" s="1"/>
  <c r="BR410" i="1"/>
  <c r="BS410" i="1" s="1"/>
  <c r="BM410" i="1"/>
  <c r="AZ410" i="1"/>
  <c r="BA410" i="1" s="1"/>
  <c r="AT410" i="1"/>
  <c r="AU410" i="1" s="1"/>
  <c r="AH410" i="1"/>
  <c r="AI410" i="1" s="1"/>
  <c r="AB410" i="1"/>
  <c r="AC410" i="1" s="1"/>
  <c r="V410" i="1"/>
  <c r="W410" i="1" s="1"/>
  <c r="BF410" i="1"/>
  <c r="BG410" i="1" s="1"/>
  <c r="Q409" i="1"/>
  <c r="AU409" i="1"/>
  <c r="V409" i="1"/>
  <c r="W409" i="1" s="1"/>
  <c r="AB409" i="1"/>
  <c r="AC409" i="1" s="1"/>
  <c r="AH409" i="1"/>
  <c r="AI409" i="1" s="1"/>
  <c r="AN409" i="1"/>
  <c r="AO409" i="1" s="1"/>
  <c r="BA409" i="1"/>
  <c r="BG409" i="1"/>
  <c r="BY409" i="1"/>
  <c r="CE409" i="1"/>
  <c r="BL409" i="1"/>
  <c r="BM409" i="1" s="1"/>
  <c r="BS409" i="1"/>
  <c r="BR408" i="1"/>
  <c r="BS408" i="1" s="1"/>
  <c r="BM408" i="1"/>
  <c r="AZ408" i="1"/>
  <c r="BA408" i="1" s="1"/>
  <c r="AU408" i="1"/>
  <c r="AO408" i="1"/>
  <c r="AH408" i="1"/>
  <c r="AI408" i="1" s="1"/>
  <c r="AC408" i="1"/>
  <c r="V408" i="1"/>
  <c r="W408" i="1" s="1"/>
  <c r="CD408" i="1"/>
  <c r="CE408" i="1" s="1"/>
  <c r="BG408" i="1"/>
  <c r="Q408" i="1"/>
  <c r="BY408" i="1"/>
  <c r="AB407" i="1"/>
  <c r="AC407" i="1" s="1"/>
  <c r="V407" i="1"/>
  <c r="W407" i="1" s="1"/>
  <c r="O407" i="1"/>
  <c r="Q407" i="1" s="1"/>
  <c r="AZ407" i="1"/>
  <c r="BA407" i="1" s="1"/>
  <c r="AT407" i="1"/>
  <c r="AU407" i="1" s="1"/>
  <c r="BX407" i="1"/>
  <c r="BY407" i="1" s="1"/>
  <c r="AN407" i="1"/>
  <c r="AO407" i="1" s="1"/>
  <c r="AH407" i="1"/>
  <c r="AI407" i="1" s="1"/>
  <c r="CD407" i="1"/>
  <c r="CE407" i="1" s="1"/>
  <c r="BR407" i="1"/>
  <c r="BS407" i="1" s="1"/>
  <c r="BM407" i="1"/>
  <c r="BF407" i="1"/>
  <c r="BG407" i="1" s="1"/>
  <c r="AI406" i="1"/>
  <c r="AC406" i="1"/>
  <c r="W406" i="1"/>
  <c r="O406" i="1"/>
  <c r="Q406" i="1" s="1"/>
  <c r="CD406" i="1"/>
  <c r="CE406" i="1" s="1"/>
  <c r="BY406" i="1"/>
  <c r="BS406" i="1"/>
  <c r="BM406" i="1"/>
  <c r="BG406" i="1"/>
  <c r="BA406" i="1"/>
  <c r="AU406" i="1"/>
  <c r="AO406" i="1"/>
  <c r="AI405" i="1"/>
  <c r="AB405" i="1"/>
  <c r="AC405" i="1" s="1"/>
  <c r="V405" i="1"/>
  <c r="W405" i="1" s="1"/>
  <c r="Q405" i="1"/>
  <c r="CD405" i="1"/>
  <c r="CE405" i="1" s="1"/>
  <c r="BX405" i="1"/>
  <c r="BY405" i="1" s="1"/>
  <c r="BR405" i="1"/>
  <c r="BS405" i="1" s="1"/>
  <c r="BM405" i="1"/>
  <c r="BF405" i="1"/>
  <c r="BG405" i="1" s="1"/>
  <c r="AZ405" i="1"/>
  <c r="BA405" i="1" s="1"/>
  <c r="AT405" i="1"/>
  <c r="AU405" i="1" s="1"/>
  <c r="AN405" i="1"/>
  <c r="AO405" i="1" s="1"/>
  <c r="AC404" i="1"/>
  <c r="AI404" i="1"/>
  <c r="AO404" i="1"/>
  <c r="AU404" i="1"/>
  <c r="BA404" i="1"/>
  <c r="BG404" i="1"/>
  <c r="BL404" i="1"/>
  <c r="BM404" i="1" s="1"/>
  <c r="BS404" i="1"/>
  <c r="BY404" i="1"/>
  <c r="CE404" i="1"/>
  <c r="CJ404" i="1"/>
  <c r="W404" i="1"/>
  <c r="Q404" i="1"/>
  <c r="CF404" i="1" s="1"/>
  <c r="BS403" i="1"/>
  <c r="AU403" i="1"/>
  <c r="AN403" i="1"/>
  <c r="AO403" i="1" s="1"/>
  <c r="AH403" i="1"/>
  <c r="AI403" i="1" s="1"/>
  <c r="CE403" i="1"/>
  <c r="AC403" i="1"/>
  <c r="BG403" i="1"/>
  <c r="CJ403" i="1"/>
  <c r="V403" i="1"/>
  <c r="W403" i="1" s="1"/>
  <c r="O403" i="1"/>
  <c r="Q403" i="1" s="1"/>
  <c r="BX403" i="1"/>
  <c r="BY403" i="1" s="1"/>
  <c r="BM403" i="1"/>
  <c r="AZ403" i="1"/>
  <c r="BA403" i="1" s="1"/>
  <c r="CD402" i="1"/>
  <c r="CE402" i="1" s="1"/>
  <c r="BX402" i="1"/>
  <c r="BY402" i="1" s="1"/>
  <c r="BR402" i="1"/>
  <c r="BS402" i="1" s="1"/>
  <c r="BM402" i="1"/>
  <c r="BF402" i="1"/>
  <c r="BG402" i="1" s="1"/>
  <c r="AZ402" i="1"/>
  <c r="BA402" i="1" s="1"/>
  <c r="AT402" i="1"/>
  <c r="AU402" i="1" s="1"/>
  <c r="AN402" i="1"/>
  <c r="AO402" i="1" s="1"/>
  <c r="AH402" i="1"/>
  <c r="AI402" i="1" s="1"/>
  <c r="AB402" i="1"/>
  <c r="AC402" i="1" s="1"/>
  <c r="V402" i="1"/>
  <c r="W402" i="1" s="1"/>
  <c r="O402" i="1"/>
  <c r="Q402" i="1" s="1"/>
  <c r="CF402" i="1" s="1"/>
  <c r="AU401" i="1"/>
  <c r="BA401" i="1"/>
  <c r="BG401" i="1"/>
  <c r="BL401" i="1"/>
  <c r="BM401" i="1" s="1"/>
  <c r="BS401" i="1"/>
  <c r="BY401" i="1"/>
  <c r="CE401" i="1"/>
  <c r="CJ401" i="1"/>
  <c r="Q401" i="1"/>
  <c r="W401" i="1"/>
  <c r="AC401" i="1"/>
  <c r="AI401" i="1"/>
  <c r="AO401" i="1"/>
  <c r="CD400" i="1"/>
  <c r="CE400" i="1" s="1"/>
  <c r="BY400" i="1"/>
  <c r="V400" i="1"/>
  <c r="W400" i="1" s="1"/>
  <c r="AB400" i="1"/>
  <c r="AC400" i="1" s="1"/>
  <c r="AH400" i="1"/>
  <c r="AI400" i="1" s="1"/>
  <c r="AN400" i="1"/>
  <c r="AO400" i="1" s="1"/>
  <c r="AT400" i="1"/>
  <c r="AU400" i="1" s="1"/>
  <c r="Q400" i="1"/>
  <c r="BA400" i="1"/>
  <c r="BG400" i="1"/>
  <c r="BM400" i="1"/>
  <c r="BR400" i="1"/>
  <c r="BS400" i="1" s="1"/>
  <c r="V399" i="1"/>
  <c r="W399" i="1" s="1"/>
  <c r="O399" i="1"/>
  <c r="Q399" i="1" s="1"/>
  <c r="BR399" i="1"/>
  <c r="BS399" i="1" s="1"/>
  <c r="BM399" i="1"/>
  <c r="BF399" i="1"/>
  <c r="BG399" i="1" s="1"/>
  <c r="AZ399" i="1"/>
  <c r="BA399" i="1" s="1"/>
  <c r="AT399" i="1"/>
  <c r="AU399" i="1" s="1"/>
  <c r="AN399" i="1"/>
  <c r="AO399" i="1" s="1"/>
  <c r="CJ399" i="1"/>
  <c r="BY399" i="1"/>
  <c r="CE399" i="1"/>
  <c r="AH399" i="1"/>
  <c r="AI399" i="1" s="1"/>
  <c r="AB399" i="1"/>
  <c r="AC399" i="1" s="1"/>
  <c r="BR398" i="1"/>
  <c r="BS398" i="1" s="1"/>
  <c r="BY398" i="1"/>
  <c r="CE398" i="1"/>
  <c r="CJ398" i="1"/>
  <c r="BM398" i="1"/>
  <c r="BF398" i="1"/>
  <c r="BG398" i="1" s="1"/>
  <c r="AU398" i="1"/>
  <c r="AH398" i="1"/>
  <c r="AI398" i="1" s="1"/>
  <c r="AB398" i="1"/>
  <c r="AC398" i="1" s="1"/>
  <c r="V398" i="1"/>
  <c r="W398" i="1" s="1"/>
  <c r="O398" i="1"/>
  <c r="Q398" i="1" s="1"/>
  <c r="AO398" i="1"/>
  <c r="BA398" i="1"/>
  <c r="CJ397" i="1"/>
  <c r="CD397" i="1"/>
  <c r="CE397" i="1" s="1"/>
  <c r="BY397" i="1"/>
  <c r="BR397" i="1"/>
  <c r="BS397" i="1" s="1"/>
  <c r="BM397" i="1"/>
  <c r="BF397" i="1"/>
  <c r="BG397" i="1" s="1"/>
  <c r="AZ397" i="1"/>
  <c r="BA397" i="1" s="1"/>
  <c r="AT397" i="1"/>
  <c r="AU397" i="1" s="1"/>
  <c r="Q397" i="1"/>
  <c r="AB397" i="1"/>
  <c r="AC397" i="1" s="1"/>
  <c r="AN397" i="1"/>
  <c r="AO397" i="1" s="1"/>
  <c r="V397" i="1"/>
  <c r="W397" i="1" s="1"/>
  <c r="AH397" i="1"/>
  <c r="AI397" i="1" s="1"/>
  <c r="AC396" i="1"/>
  <c r="W396" i="1"/>
  <c r="O396" i="1"/>
  <c r="Q396" i="1" s="1"/>
  <c r="AH396" i="1"/>
  <c r="AI396" i="1" s="1"/>
  <c r="AN396" i="1"/>
  <c r="AO396" i="1" s="1"/>
  <c r="AU396" i="1"/>
  <c r="BA396" i="1"/>
  <c r="BG396" i="1"/>
  <c r="BR396" i="1"/>
  <c r="BS396" i="1" s="1"/>
  <c r="CD396" i="1"/>
  <c r="CE396" i="1" s="1"/>
  <c r="BX396" i="1"/>
  <c r="BY396" i="1" s="1"/>
  <c r="BM396" i="1"/>
  <c r="BR395" i="1"/>
  <c r="BS395" i="1" s="1"/>
  <c r="BY395" i="1"/>
  <c r="AN395" i="1"/>
  <c r="AO395" i="1" s="1"/>
  <c r="W395" i="1"/>
  <c r="AH395" i="1"/>
  <c r="AI395" i="1" s="1"/>
  <c r="AB395" i="1"/>
  <c r="AC395" i="1" s="1"/>
  <c r="Q395" i="1"/>
  <c r="BF395" i="1"/>
  <c r="BG395" i="1" s="1"/>
  <c r="BA395" i="1"/>
  <c r="AT395" i="1"/>
  <c r="AU395" i="1" s="1"/>
  <c r="BL395" i="1"/>
  <c r="BM395" i="1" s="1"/>
  <c r="CD395" i="1"/>
  <c r="CE395" i="1" s="1"/>
  <c r="Q394" i="1"/>
  <c r="W394" i="1"/>
  <c r="CD394" i="1"/>
  <c r="CE394" i="1" s="1"/>
  <c r="BX394" i="1"/>
  <c r="BY394" i="1" s="1"/>
  <c r="BR394" i="1"/>
  <c r="BS394" i="1" s="1"/>
  <c r="BM394" i="1"/>
  <c r="BF394" i="1"/>
  <c r="BG394" i="1" s="1"/>
  <c r="AZ394" i="1"/>
  <c r="BA394" i="1" s="1"/>
  <c r="AT394" i="1"/>
  <c r="AU394" i="1" s="1"/>
  <c r="AN394" i="1"/>
  <c r="AO394" i="1" s="1"/>
  <c r="AH394" i="1"/>
  <c r="AI394" i="1" s="1"/>
  <c r="AB394" i="1"/>
  <c r="AC394" i="1" s="1"/>
  <c r="BY393" i="1"/>
  <c r="CE393" i="1"/>
  <c r="CJ393" i="1"/>
  <c r="BR393" i="1"/>
  <c r="BS393" i="1" s="1"/>
  <c r="AT393" i="1"/>
  <c r="AU393" i="1" s="1"/>
  <c r="AN393" i="1"/>
  <c r="AO393" i="1" s="1"/>
  <c r="AH393" i="1"/>
  <c r="AI393" i="1" s="1"/>
  <c r="BM393" i="1"/>
  <c r="BF393" i="1"/>
  <c r="BG393" i="1" s="1"/>
  <c r="AB393" i="1"/>
  <c r="AC393" i="1" s="1"/>
  <c r="AZ393" i="1"/>
  <c r="BA393" i="1" s="1"/>
  <c r="V393" i="1"/>
  <c r="W393" i="1" s="1"/>
  <c r="O393" i="1"/>
  <c r="Q393" i="1" s="1"/>
  <c r="CF393" i="1" s="1"/>
  <c r="AN392" i="1"/>
  <c r="AO392" i="1" s="1"/>
  <c r="AH392" i="1"/>
  <c r="AI392" i="1" s="1"/>
  <c r="AB392" i="1"/>
  <c r="AC392" i="1" s="1"/>
  <c r="V392" i="1"/>
  <c r="W392" i="1" s="1"/>
  <c r="Q392" i="1"/>
  <c r="AU392" i="1"/>
  <c r="BL392" i="1"/>
  <c r="BM392" i="1" s="1"/>
  <c r="CE392" i="1"/>
  <c r="BY392" i="1"/>
  <c r="BS392" i="1"/>
  <c r="BG392" i="1"/>
  <c r="AZ392" i="1"/>
  <c r="BA392" i="1" s="1"/>
  <c r="AH391" i="1"/>
  <c r="AI391" i="1" s="1"/>
  <c r="AU391" i="1"/>
  <c r="BG391" i="1"/>
  <c r="AN391" i="1"/>
  <c r="AO391" i="1" s="1"/>
  <c r="BA391" i="1"/>
  <c r="BL391" i="1"/>
  <c r="BM391" i="1" s="1"/>
  <c r="BS391" i="1"/>
  <c r="BX391" i="1"/>
  <c r="BY391" i="1" s="1"/>
  <c r="CE391" i="1"/>
  <c r="CJ391" i="1"/>
  <c r="Q391" i="1"/>
  <c r="W391" i="1"/>
  <c r="AC391" i="1"/>
  <c r="AH390" i="1"/>
  <c r="AI390" i="1" s="1"/>
  <c r="AO390" i="1"/>
  <c r="AU390" i="1"/>
  <c r="BA390" i="1"/>
  <c r="BG390" i="1"/>
  <c r="BL390" i="1"/>
  <c r="BM390" i="1" s="1"/>
  <c r="CE390" i="1"/>
  <c r="BX390" i="1"/>
  <c r="BY390" i="1" s="1"/>
  <c r="BR390" i="1"/>
  <c r="BS390" i="1" s="1"/>
  <c r="Q390" i="1"/>
  <c r="W390" i="1"/>
  <c r="AC390" i="1"/>
  <c r="BY389" i="1"/>
  <c r="AZ389" i="1"/>
  <c r="BA389" i="1" s="1"/>
  <c r="AT389" i="1"/>
  <c r="AU389" i="1" s="1"/>
  <c r="O389" i="1"/>
  <c r="Q389" i="1" s="1"/>
  <c r="CJ389" i="1"/>
  <c r="CD389" i="1"/>
  <c r="CE389" i="1" s="1"/>
  <c r="BF389" i="1"/>
  <c r="BG389" i="1" s="1"/>
  <c r="AC389" i="1"/>
  <c r="AI389" i="1"/>
  <c r="AN389" i="1"/>
  <c r="AO389" i="1" s="1"/>
  <c r="BR389" i="1"/>
  <c r="BS389" i="1" s="1"/>
  <c r="BM389" i="1"/>
  <c r="V389" i="1"/>
  <c r="W389" i="1" s="1"/>
  <c r="AO388" i="1"/>
  <c r="AC388" i="1"/>
  <c r="W388" i="1"/>
  <c r="AI388" i="1"/>
  <c r="AU388" i="1"/>
  <c r="BA388" i="1"/>
  <c r="BF388" i="1"/>
  <c r="BG388" i="1" s="1"/>
  <c r="BR388" i="1"/>
  <c r="BS388" i="1" s="1"/>
  <c r="Q388" i="1"/>
  <c r="BL388" i="1"/>
  <c r="BM388" i="1" s="1"/>
  <c r="BY388" i="1"/>
  <c r="CE388" i="1"/>
  <c r="CJ388" i="1"/>
  <c r="BR387" i="1"/>
  <c r="BS387" i="1" s="1"/>
  <c r="CE387" i="1"/>
  <c r="CJ387" i="1"/>
  <c r="BY387" i="1"/>
  <c r="BM387" i="1"/>
  <c r="BG387" i="1"/>
  <c r="AC387" i="1"/>
  <c r="AI387" i="1"/>
  <c r="AO387" i="1"/>
  <c r="AU387" i="1"/>
  <c r="Q387" i="1"/>
  <c r="W387" i="1"/>
  <c r="BA387" i="1"/>
  <c r="BL386" i="1"/>
  <c r="BM386" i="1" s="1"/>
  <c r="BG386" i="1"/>
  <c r="AZ386" i="1"/>
  <c r="BA386" i="1" s="1"/>
  <c r="AT386" i="1"/>
  <c r="AU386" i="1" s="1"/>
  <c r="AN386" i="1"/>
  <c r="AO386" i="1" s="1"/>
  <c r="AH386" i="1"/>
  <c r="AI386" i="1" s="1"/>
  <c r="AB386" i="1"/>
  <c r="AC386" i="1" s="1"/>
  <c r="V386" i="1"/>
  <c r="W386" i="1" s="1"/>
  <c r="Q386" i="1"/>
  <c r="CJ386" i="1"/>
  <c r="CD386" i="1"/>
  <c r="CE386" i="1" s="1"/>
  <c r="BX386" i="1"/>
  <c r="BY386" i="1" s="1"/>
  <c r="BR386" i="1"/>
  <c r="BS386" i="1" s="1"/>
  <c r="AU385" i="1"/>
  <c r="BA385" i="1"/>
  <c r="BG385" i="1"/>
  <c r="BL385" i="1"/>
  <c r="BM385" i="1" s="1"/>
  <c r="BS385" i="1"/>
  <c r="BY385" i="1"/>
  <c r="AH385" i="1"/>
  <c r="AI385" i="1" s="1"/>
  <c r="AB385" i="1"/>
  <c r="AC385" i="1" s="1"/>
  <c r="V385" i="1"/>
  <c r="W385" i="1" s="1"/>
  <c r="O385" i="1"/>
  <c r="Q385" i="1" s="1"/>
  <c r="AO385" i="1"/>
  <c r="CE385" i="1"/>
  <c r="CJ385" i="1"/>
  <c r="AZ384" i="1"/>
  <c r="BA384" i="1" s="1"/>
  <c r="AT384" i="1"/>
  <c r="AU384" i="1" s="1"/>
  <c r="AN384" i="1"/>
  <c r="AO384" i="1" s="1"/>
  <c r="AH384" i="1"/>
  <c r="AI384" i="1" s="1"/>
  <c r="AB384" i="1"/>
  <c r="AC384" i="1" s="1"/>
  <c r="V384" i="1"/>
  <c r="W384" i="1" s="1"/>
  <c r="O384" i="1"/>
  <c r="Q384" i="1" s="1"/>
  <c r="CD384" i="1"/>
  <c r="CE384" i="1" s="1"/>
  <c r="BX384" i="1"/>
  <c r="BY384" i="1" s="1"/>
  <c r="BR384" i="1"/>
  <c r="BS384" i="1" s="1"/>
  <c r="BM384" i="1"/>
  <c r="BF384" i="1"/>
  <c r="BG384" i="1" s="1"/>
  <c r="CD383" i="1"/>
  <c r="CE383" i="1" s="1"/>
  <c r="AZ383" i="1"/>
  <c r="BA383" i="1" s="1"/>
  <c r="BX383" i="1"/>
  <c r="BY383" i="1" s="1"/>
  <c r="Q383" i="1"/>
  <c r="BR383" i="1"/>
  <c r="BS383" i="1" s="1"/>
  <c r="BM383" i="1"/>
  <c r="BF383" i="1"/>
  <c r="BG383" i="1" s="1"/>
  <c r="AT383" i="1"/>
  <c r="AU383" i="1" s="1"/>
  <c r="AN383" i="1"/>
  <c r="AO383" i="1" s="1"/>
  <c r="AH383" i="1"/>
  <c r="AI383" i="1" s="1"/>
  <c r="AB383" i="1"/>
  <c r="AC383" i="1" s="1"/>
  <c r="V383" i="1"/>
  <c r="W383" i="1" s="1"/>
  <c r="Q382" i="1"/>
  <c r="W382" i="1"/>
  <c r="AB382" i="1"/>
  <c r="AC382" i="1" s="1"/>
  <c r="AI382" i="1"/>
  <c r="AN382" i="1"/>
  <c r="AO382" i="1" s="1"/>
  <c r="AU382" i="1"/>
  <c r="BA382" i="1"/>
  <c r="BF382" i="1"/>
  <c r="BG382" i="1" s="1"/>
  <c r="BS382" i="1"/>
  <c r="BY382" i="1"/>
  <c r="CE382" i="1"/>
  <c r="CJ382" i="1"/>
  <c r="BM382" i="1"/>
  <c r="BM381" i="1"/>
  <c r="BS381" i="1"/>
  <c r="BY381" i="1"/>
  <c r="CE381" i="1"/>
  <c r="CJ381" i="1"/>
  <c r="O381" i="1"/>
  <c r="Q381" i="1" s="1"/>
  <c r="W381" i="1"/>
  <c r="AC381" i="1"/>
  <c r="AI381" i="1"/>
  <c r="AO381" i="1"/>
  <c r="AU381" i="1"/>
  <c r="BA381" i="1"/>
  <c r="BG381" i="1"/>
  <c r="BR380" i="1"/>
  <c r="BS380" i="1" s="1"/>
  <c r="BY380" i="1"/>
  <c r="CE380" i="1"/>
  <c r="CJ380" i="1"/>
  <c r="AZ380" i="1"/>
  <c r="BA380" i="1" s="1"/>
  <c r="AU380" i="1"/>
  <c r="AN380" i="1"/>
  <c r="AO380" i="1" s="1"/>
  <c r="AH380" i="1"/>
  <c r="AI380" i="1" s="1"/>
  <c r="AB380" i="1"/>
  <c r="AC380" i="1" s="1"/>
  <c r="V380" i="1"/>
  <c r="W380" i="1" s="1"/>
  <c r="Q380" i="1"/>
  <c r="BL380" i="1"/>
  <c r="BM380" i="1" s="1"/>
  <c r="BG380" i="1"/>
  <c r="BM379" i="1"/>
  <c r="BF379" i="1"/>
  <c r="BG379" i="1" s="1"/>
  <c r="AZ379" i="1"/>
  <c r="BA379" i="1" s="1"/>
  <c r="AT379" i="1"/>
  <c r="AU379" i="1" s="1"/>
  <c r="BY379" i="1"/>
  <c r="AI379" i="1"/>
  <c r="CD379" i="1"/>
  <c r="CE379" i="1" s="1"/>
  <c r="BR379" i="1"/>
  <c r="BS379" i="1" s="1"/>
  <c r="V379" i="1"/>
  <c r="W379" i="1" s="1"/>
  <c r="Q379" i="1"/>
  <c r="AB379" i="1"/>
  <c r="AC379" i="1" s="1"/>
  <c r="AO379" i="1"/>
  <c r="BG378" i="1"/>
  <c r="BL378" i="1"/>
  <c r="BM378" i="1" s="1"/>
  <c r="BR378" i="1"/>
  <c r="BS378" i="1" s="1"/>
  <c r="BY378" i="1"/>
  <c r="CE378" i="1"/>
  <c r="AZ378" i="1"/>
  <c r="BA378" i="1" s="1"/>
  <c r="AT378" i="1"/>
  <c r="AU378" i="1" s="1"/>
  <c r="AN378" i="1"/>
  <c r="AO378" i="1" s="1"/>
  <c r="AH378" i="1"/>
  <c r="AI378" i="1" s="1"/>
  <c r="AB378" i="1"/>
  <c r="AC378" i="1" s="1"/>
  <c r="V378" i="1"/>
  <c r="W378" i="1" s="1"/>
  <c r="O378" i="1"/>
  <c r="Q378" i="1" s="1"/>
  <c r="CF378" i="1" s="1"/>
  <c r="AZ377" i="1"/>
  <c r="BA377" i="1" s="1"/>
  <c r="AT377" i="1"/>
  <c r="AU377" i="1" s="1"/>
  <c r="AO377" i="1"/>
  <c r="AI377" i="1"/>
  <c r="BX377" i="1"/>
  <c r="BY377" i="1" s="1"/>
  <c r="AB377" i="1"/>
  <c r="AC377" i="1" s="1"/>
  <c r="W377" i="1"/>
  <c r="O377" i="1"/>
  <c r="Q377" i="1" s="1"/>
  <c r="CD377" i="1"/>
  <c r="CE377" i="1" s="1"/>
  <c r="BR377" i="1"/>
  <c r="BS377" i="1" s="1"/>
  <c r="BM377" i="1"/>
  <c r="BF377" i="1"/>
  <c r="BG377" i="1" s="1"/>
  <c r="AC376" i="1"/>
  <c r="AI376" i="1"/>
  <c r="AO376" i="1"/>
  <c r="AU376" i="1"/>
  <c r="BA376" i="1"/>
  <c r="BG376" i="1"/>
  <c r="BL376" i="1"/>
  <c r="BM376" i="1" s="1"/>
  <c r="BS376" i="1"/>
  <c r="BY376" i="1"/>
  <c r="CE376" i="1"/>
  <c r="CJ376" i="1"/>
  <c r="Q376" i="1"/>
  <c r="W376" i="1"/>
  <c r="BG375" i="1"/>
  <c r="BL375" i="1"/>
  <c r="BM375" i="1" s="1"/>
  <c r="BA375" i="1"/>
  <c r="O375" i="1"/>
  <c r="Q375" i="1" s="1"/>
  <c r="AC375" i="1"/>
  <c r="AI375" i="1"/>
  <c r="AO375" i="1"/>
  <c r="AU375" i="1"/>
  <c r="V375" i="1"/>
  <c r="W375" i="1" s="1"/>
  <c r="BR375" i="1"/>
  <c r="BS375" i="1" s="1"/>
  <c r="CD375" i="1"/>
  <c r="CE375" i="1" s="1"/>
  <c r="BX375" i="1"/>
  <c r="BY375" i="1" s="1"/>
  <c r="BM374" i="1"/>
  <c r="BF374" i="1"/>
  <c r="BG374" i="1" s="1"/>
  <c r="AZ374" i="1"/>
  <c r="BA374" i="1" s="1"/>
  <c r="AT374" i="1"/>
  <c r="AU374" i="1" s="1"/>
  <c r="AN374" i="1"/>
  <c r="AO374" i="1" s="1"/>
  <c r="AI374" i="1"/>
  <c r="AB374" i="1"/>
  <c r="AC374" i="1" s="1"/>
  <c r="W374" i="1"/>
  <c r="O374" i="1"/>
  <c r="Q374" i="1" s="1"/>
  <c r="CD374" i="1"/>
  <c r="CE374" i="1" s="1"/>
  <c r="BX374" i="1"/>
  <c r="BY374" i="1" s="1"/>
  <c r="BR374" i="1"/>
  <c r="BS374" i="1" s="1"/>
  <c r="CE373" i="1"/>
  <c r="Q373" i="1"/>
  <c r="BX373" i="1"/>
  <c r="BY373" i="1" s="1"/>
  <c r="BR373" i="1"/>
  <c r="BS373" i="1" s="1"/>
  <c r="BM373" i="1"/>
  <c r="AT373" i="1"/>
  <c r="AU373" i="1" s="1"/>
  <c r="AN373" i="1"/>
  <c r="AO373" i="1" s="1"/>
  <c r="AH373" i="1"/>
  <c r="AI373" i="1" s="1"/>
  <c r="AB373" i="1"/>
  <c r="AC373" i="1" s="1"/>
  <c r="V373" i="1"/>
  <c r="W373" i="1" s="1"/>
  <c r="BG373" i="1"/>
  <c r="AZ373" i="1"/>
  <c r="BA373" i="1" s="1"/>
  <c r="CJ373" i="1"/>
  <c r="CD372" i="1"/>
  <c r="CE372" i="1" s="1"/>
  <c r="BX372" i="1"/>
  <c r="BY372" i="1" s="1"/>
  <c r="BR372" i="1"/>
  <c r="BS372" i="1" s="1"/>
  <c r="BM372" i="1"/>
  <c r="BF372" i="1"/>
  <c r="BG372" i="1" s="1"/>
  <c r="BA372" i="1"/>
  <c r="AT372" i="1"/>
  <c r="AU372" i="1" s="1"/>
  <c r="AN372" i="1"/>
  <c r="AO372" i="1" s="1"/>
  <c r="AH372" i="1"/>
  <c r="AI372" i="1" s="1"/>
  <c r="AB372" i="1"/>
  <c r="AC372" i="1" s="1"/>
  <c r="V372" i="1"/>
  <c r="W372" i="1" s="1"/>
  <c r="O372" i="1"/>
  <c r="Q372" i="1" s="1"/>
  <c r="CF372" i="1" s="1"/>
  <c r="BF371" i="1"/>
  <c r="BG371" i="1" s="1"/>
  <c r="BA371" i="1"/>
  <c r="AT371" i="1"/>
  <c r="AU371" i="1" s="1"/>
  <c r="AI371" i="1"/>
  <c r="AB371" i="1"/>
  <c r="AC371" i="1" s="1"/>
  <c r="V371" i="1"/>
  <c r="W371" i="1" s="1"/>
  <c r="O371" i="1"/>
  <c r="Q371" i="1" s="1"/>
  <c r="BR371" i="1"/>
  <c r="BS371" i="1" s="1"/>
  <c r="CD371" i="1"/>
  <c r="CE371" i="1" s="1"/>
  <c r="BX371" i="1"/>
  <c r="BY371" i="1" s="1"/>
  <c r="BM371" i="1"/>
  <c r="AO371" i="1"/>
  <c r="CE370" i="1"/>
  <c r="BY370" i="1"/>
  <c r="BS370" i="1"/>
  <c r="BM370" i="1"/>
  <c r="BG370" i="1"/>
  <c r="BA370" i="1"/>
  <c r="AT370" i="1"/>
  <c r="AU370" i="1" s="1"/>
  <c r="O370" i="1"/>
  <c r="Q370" i="1" s="1"/>
  <c r="AH370" i="1"/>
  <c r="AI370" i="1" s="1"/>
  <c r="W370" i="1"/>
  <c r="AC370" i="1"/>
  <c r="AO370" i="1"/>
  <c r="AB369" i="1"/>
  <c r="AC369" i="1" s="1"/>
  <c r="BA369" i="1"/>
  <c r="AU369" i="1"/>
  <c r="AO369" i="1"/>
  <c r="AH369" i="1"/>
  <c r="AI369" i="1" s="1"/>
  <c r="Q369" i="1"/>
  <c r="BF369" i="1"/>
  <c r="BG369" i="1" s="1"/>
  <c r="BM369" i="1"/>
  <c r="BS369" i="1"/>
  <c r="BY369" i="1"/>
  <c r="CE369" i="1"/>
  <c r="CJ369" i="1"/>
  <c r="W369" i="1"/>
  <c r="Q368" i="1"/>
  <c r="W368" i="1"/>
  <c r="AC368" i="1"/>
  <c r="AI368" i="1"/>
  <c r="AO368" i="1"/>
  <c r="AU368" i="1"/>
  <c r="BA368" i="1"/>
  <c r="BG368" i="1"/>
  <c r="BL368" i="1"/>
  <c r="BM368" i="1" s="1"/>
  <c r="BR368" i="1"/>
  <c r="BS368" i="1" s="1"/>
  <c r="BY368" i="1"/>
  <c r="CE368" i="1"/>
  <c r="AB367" i="1"/>
  <c r="AC367" i="1" s="1"/>
  <c r="BL367" i="1"/>
  <c r="BM367" i="1" s="1"/>
  <c r="BF367" i="1"/>
  <c r="BG367" i="1" s="1"/>
  <c r="AN367" i="1"/>
  <c r="AO367" i="1" s="1"/>
  <c r="AI367" i="1"/>
  <c r="Q367" i="1"/>
  <c r="V367" i="1"/>
  <c r="W367" i="1" s="1"/>
  <c r="AU367" i="1"/>
  <c r="BA367" i="1"/>
  <c r="BS367" i="1"/>
  <c r="BY367" i="1"/>
  <c r="CE367" i="1"/>
  <c r="CJ367" i="1"/>
  <c r="O366" i="1"/>
  <c r="Q366" i="1" s="1"/>
  <c r="W366" i="1"/>
  <c r="AC366" i="1"/>
  <c r="AI366" i="1"/>
  <c r="AO366" i="1"/>
  <c r="AU366" i="1"/>
  <c r="BA366" i="1"/>
  <c r="BL366" i="1"/>
  <c r="BM366" i="1" s="1"/>
  <c r="BS366" i="1"/>
  <c r="BY366" i="1"/>
  <c r="CD366" i="1"/>
  <c r="CE366" i="1" s="1"/>
  <c r="BG366" i="1"/>
  <c r="AB365" i="1"/>
  <c r="AC365" i="1" s="1"/>
  <c r="AH365" i="1"/>
  <c r="AI365" i="1" s="1"/>
  <c r="AN365" i="1"/>
  <c r="AO365" i="1" s="1"/>
  <c r="AZ365" i="1"/>
  <c r="BA365" i="1" s="1"/>
  <c r="AT365" i="1"/>
  <c r="AU365" i="1" s="1"/>
  <c r="W365" i="1"/>
  <c r="Q365" i="1"/>
  <c r="BF365" i="1"/>
  <c r="BG365" i="1" s="1"/>
  <c r="BL365" i="1"/>
  <c r="BM365" i="1" s="1"/>
  <c r="BS365" i="1"/>
  <c r="BY365" i="1"/>
  <c r="CE365" i="1"/>
  <c r="BM364" i="1"/>
  <c r="BS364" i="1"/>
  <c r="BY364" i="1"/>
  <c r="CD364" i="1"/>
  <c r="CE364" i="1" s="1"/>
  <c r="BG364" i="1"/>
  <c r="BA364" i="1"/>
  <c r="AT364" i="1"/>
  <c r="AU364" i="1" s="1"/>
  <c r="AN364" i="1"/>
  <c r="AO364" i="1" s="1"/>
  <c r="AI364" i="1"/>
  <c r="AC364" i="1"/>
  <c r="V364" i="1"/>
  <c r="W364" i="1" s="1"/>
  <c r="Q364" i="1"/>
  <c r="CF364" i="1" s="1"/>
  <c r="AZ363" i="1"/>
  <c r="BA363" i="1" s="1"/>
  <c r="AT363" i="1"/>
  <c r="AU363" i="1" s="1"/>
  <c r="AN363" i="1"/>
  <c r="AO363" i="1" s="1"/>
  <c r="AH363" i="1"/>
  <c r="AI363" i="1" s="1"/>
  <c r="AB363" i="1"/>
  <c r="AC363" i="1" s="1"/>
  <c r="BG363" i="1"/>
  <c r="V363" i="1"/>
  <c r="W363" i="1" s="1"/>
  <c r="O363" i="1"/>
  <c r="Q363" i="1" s="1"/>
  <c r="CD363" i="1"/>
  <c r="CE363" i="1" s="1"/>
  <c r="BX363" i="1"/>
  <c r="BY363" i="1" s="1"/>
  <c r="BR363" i="1"/>
  <c r="BS363" i="1" s="1"/>
  <c r="BM363" i="1"/>
  <c r="CE362" i="1"/>
  <c r="CJ362" i="1"/>
  <c r="AO362" i="1"/>
  <c r="Q362" i="1"/>
  <c r="W362" i="1"/>
  <c r="AC362" i="1"/>
  <c r="AZ362" i="1"/>
  <c r="BA362" i="1" s="1"/>
  <c r="AI362" i="1"/>
  <c r="AU362" i="1"/>
  <c r="BG362" i="1"/>
  <c r="BL362" i="1"/>
  <c r="BM362" i="1" s="1"/>
  <c r="BS362" i="1"/>
  <c r="BY362" i="1"/>
  <c r="BY361" i="1"/>
  <c r="CD361" i="1"/>
  <c r="CE361" i="1" s="1"/>
  <c r="BS361" i="1"/>
  <c r="CJ361" i="1"/>
  <c r="Q361" i="1"/>
  <c r="W361" i="1"/>
  <c r="AC361" i="1"/>
  <c r="AO361" i="1"/>
  <c r="AI361" i="1"/>
  <c r="AU361" i="1"/>
  <c r="BA361" i="1"/>
  <c r="BG361" i="1"/>
  <c r="BL361" i="1"/>
  <c r="BM361" i="1" s="1"/>
  <c r="Q360" i="1"/>
  <c r="CD360" i="1"/>
  <c r="CE360" i="1" s="1"/>
  <c r="CJ360" i="1"/>
  <c r="W360" i="1"/>
  <c r="AC360" i="1"/>
  <c r="AI360" i="1"/>
  <c r="AO360" i="1"/>
  <c r="AU360" i="1"/>
  <c r="AZ360" i="1"/>
  <c r="BA360" i="1" s="1"/>
  <c r="BX360" i="1"/>
  <c r="BY360" i="1" s="1"/>
  <c r="BG360" i="1"/>
  <c r="BL360" i="1"/>
  <c r="BM360" i="1" s="1"/>
  <c r="BS360" i="1"/>
  <c r="V359" i="1"/>
  <c r="W359" i="1" s="1"/>
  <c r="Q359" i="1"/>
  <c r="CD359" i="1"/>
  <c r="CE359" i="1" s="1"/>
  <c r="BX359" i="1"/>
  <c r="BY359" i="1" s="1"/>
  <c r="BR359" i="1"/>
  <c r="BS359" i="1" s="1"/>
  <c r="BM359" i="1"/>
  <c r="BF359" i="1"/>
  <c r="BG359" i="1" s="1"/>
  <c r="AZ359" i="1"/>
  <c r="BA359" i="1" s="1"/>
  <c r="AU359" i="1"/>
  <c r="AN359" i="1"/>
  <c r="AO359" i="1" s="1"/>
  <c r="AI359" i="1"/>
  <c r="AC359" i="1"/>
  <c r="CD358" i="1"/>
  <c r="CE358" i="1" s="1"/>
  <c r="BX358" i="1"/>
  <c r="BY358" i="1" s="1"/>
  <c r="AC358" i="1"/>
  <c r="BR358" i="1"/>
  <c r="BS358" i="1" s="1"/>
  <c r="BM358" i="1"/>
  <c r="BF358" i="1"/>
  <c r="BG358" i="1" s="1"/>
  <c r="AZ358" i="1"/>
  <c r="BA358" i="1" s="1"/>
  <c r="AT358" i="1"/>
  <c r="AU358" i="1" s="1"/>
  <c r="AN358" i="1"/>
  <c r="AO358" i="1" s="1"/>
  <c r="V358" i="1"/>
  <c r="W358" i="1" s="1"/>
  <c r="O358" i="1"/>
  <c r="Q358" i="1" s="1"/>
  <c r="AH358" i="1"/>
  <c r="AI358" i="1" s="1"/>
  <c r="BS357" i="1"/>
  <c r="CD357" i="1"/>
  <c r="CE357" i="1" s="1"/>
  <c r="BF357" i="1"/>
  <c r="BG357" i="1" s="1"/>
  <c r="AZ357" i="1"/>
  <c r="BA357" i="1" s="1"/>
  <c r="AT357" i="1"/>
  <c r="AU357" i="1" s="1"/>
  <c r="AO357" i="1"/>
  <c r="AI357" i="1"/>
  <c r="AC357" i="1"/>
  <c r="W357" i="1"/>
  <c r="O357" i="1"/>
  <c r="Q357" i="1" s="1"/>
  <c r="BY357" i="1"/>
  <c r="CJ357" i="1"/>
  <c r="BL357" i="1"/>
  <c r="BM357" i="1" s="1"/>
  <c r="AN356" i="1"/>
  <c r="AO356" i="1" s="1"/>
  <c r="CD356" i="1"/>
  <c r="CE356" i="1" s="1"/>
  <c r="BY356" i="1"/>
  <c r="BS356" i="1"/>
  <c r="BL356" i="1"/>
  <c r="BM356" i="1" s="1"/>
  <c r="BG356" i="1"/>
  <c r="BA356" i="1"/>
  <c r="AT356" i="1"/>
  <c r="AU356" i="1" s="1"/>
  <c r="AH356" i="1"/>
  <c r="AI356" i="1" s="1"/>
  <c r="AB356" i="1"/>
  <c r="AC356" i="1" s="1"/>
  <c r="W356" i="1"/>
  <c r="Q356" i="1"/>
  <c r="CF356" i="1" s="1"/>
  <c r="AB355" i="1"/>
  <c r="AC355" i="1" s="1"/>
  <c r="Q355" i="1"/>
  <c r="W355" i="1"/>
  <c r="AI355" i="1"/>
  <c r="AO355" i="1"/>
  <c r="AU355" i="1"/>
  <c r="BX355" i="1"/>
  <c r="BY355" i="1" s="1"/>
  <c r="CE355" i="1"/>
  <c r="BS355" i="1"/>
  <c r="BM355" i="1"/>
  <c r="BF355" i="1"/>
  <c r="BG355" i="1" s="1"/>
  <c r="AZ355" i="1"/>
  <c r="BA355" i="1" s="1"/>
  <c r="AH354" i="1"/>
  <c r="AI354" i="1" s="1"/>
  <c r="AB354" i="1"/>
  <c r="AC354" i="1" s="1"/>
  <c r="V354" i="1"/>
  <c r="W354" i="1" s="1"/>
  <c r="O354" i="1"/>
  <c r="Q354" i="1" s="1"/>
  <c r="AN354" i="1"/>
  <c r="AO354" i="1" s="1"/>
  <c r="CD354" i="1"/>
  <c r="CE354" i="1" s="1"/>
  <c r="BX354" i="1"/>
  <c r="BY354" i="1" s="1"/>
  <c r="BR354" i="1"/>
  <c r="BS354" i="1" s="1"/>
  <c r="BM354" i="1"/>
  <c r="BF354" i="1"/>
  <c r="BG354" i="1" s="1"/>
  <c r="AZ354" i="1"/>
  <c r="BA354" i="1" s="1"/>
  <c r="AT354" i="1"/>
  <c r="AU354" i="1" s="1"/>
  <c r="AU353" i="1"/>
  <c r="CD353" i="1"/>
  <c r="CE353" i="1" s="1"/>
  <c r="BX353" i="1"/>
  <c r="BY353" i="1" s="1"/>
  <c r="BR353" i="1"/>
  <c r="BS353" i="1" s="1"/>
  <c r="Q353" i="1"/>
  <c r="W353" i="1"/>
  <c r="AC353" i="1"/>
  <c r="BM353" i="1"/>
  <c r="AI353" i="1"/>
  <c r="AO353" i="1"/>
  <c r="CJ353" i="1"/>
  <c r="BA353" i="1"/>
  <c r="BG353" i="1"/>
  <c r="BA352" i="1"/>
  <c r="AU352" i="1"/>
  <c r="AO352" i="1"/>
  <c r="BR352" i="1"/>
  <c r="BS352" i="1" s="1"/>
  <c r="BF352" i="1"/>
  <c r="BG352" i="1" s="1"/>
  <c r="BL352" i="1"/>
  <c r="BM352" i="1" s="1"/>
  <c r="CD352" i="1"/>
  <c r="CE352" i="1" s="1"/>
  <c r="AH352" i="1"/>
  <c r="AI352" i="1" s="1"/>
  <c r="AB352" i="1"/>
  <c r="AC352" i="1" s="1"/>
  <c r="W352" i="1"/>
  <c r="Q352" i="1"/>
  <c r="BY352" i="1"/>
  <c r="AI351" i="1"/>
  <c r="AO351" i="1"/>
  <c r="AU351" i="1"/>
  <c r="AZ351" i="1"/>
  <c r="BA351" i="1" s="1"/>
  <c r="BF351" i="1"/>
  <c r="BG351" i="1" s="1"/>
  <c r="BM351" i="1"/>
  <c r="Q351" i="1"/>
  <c r="V351" i="1"/>
  <c r="W351" i="1" s="1"/>
  <c r="AB351" i="1"/>
  <c r="AC351" i="1" s="1"/>
  <c r="BS351" i="1"/>
  <c r="BY351" i="1"/>
  <c r="CE351" i="1"/>
  <c r="CJ351" i="1"/>
  <c r="O350" i="1"/>
  <c r="Q350" i="1" s="1"/>
  <c r="CD350" i="1"/>
  <c r="CE350" i="1" s="1"/>
  <c r="AZ350" i="1"/>
  <c r="BA350" i="1" s="1"/>
  <c r="AT350" i="1"/>
  <c r="AU350" i="1" s="1"/>
  <c r="AO350" i="1"/>
  <c r="AH350" i="1"/>
  <c r="AI350" i="1" s="1"/>
  <c r="AB350" i="1"/>
  <c r="AC350" i="1" s="1"/>
  <c r="V350" i="1"/>
  <c r="W350" i="1" s="1"/>
  <c r="BX350" i="1"/>
  <c r="BY350" i="1" s="1"/>
  <c r="BR350" i="1"/>
  <c r="BS350" i="1" s="1"/>
  <c r="BM350" i="1"/>
  <c r="BF350" i="1"/>
  <c r="BG350" i="1" s="1"/>
  <c r="CE349" i="1"/>
  <c r="CJ349" i="1"/>
  <c r="AZ349" i="1"/>
  <c r="BA349" i="1" s="1"/>
  <c r="Q349" i="1"/>
  <c r="W349" i="1"/>
  <c r="AC349" i="1"/>
  <c r="AI349" i="1"/>
  <c r="AO349" i="1"/>
  <c r="AU349" i="1"/>
  <c r="BG349" i="1"/>
  <c r="BL349" i="1"/>
  <c r="BM349" i="1" s="1"/>
  <c r="BS349" i="1"/>
  <c r="BY349" i="1"/>
  <c r="CJ348" i="1"/>
  <c r="CD348" i="1"/>
  <c r="CE348" i="1" s="1"/>
  <c r="BX348" i="1"/>
  <c r="BY348" i="1" s="1"/>
  <c r="BR348" i="1"/>
  <c r="BS348" i="1" s="1"/>
  <c r="BM348" i="1"/>
  <c r="BG348" i="1"/>
  <c r="AZ348" i="1"/>
  <c r="BA348" i="1" s="1"/>
  <c r="AN348" i="1"/>
  <c r="AO348" i="1" s="1"/>
  <c r="AH348" i="1"/>
  <c r="AI348" i="1" s="1"/>
  <c r="AB348" i="1"/>
  <c r="AC348" i="1" s="1"/>
  <c r="W348" i="1"/>
  <c r="AT348" i="1"/>
  <c r="AU348" i="1" s="1"/>
  <c r="O348" i="1"/>
  <c r="Q348" i="1" s="1"/>
  <c r="CF348" i="1" s="1"/>
  <c r="BR347" i="1"/>
  <c r="BS347" i="1" s="1"/>
  <c r="BM347" i="1"/>
  <c r="BF347" i="1"/>
  <c r="BG347" i="1" s="1"/>
  <c r="W347" i="1"/>
  <c r="AZ347" i="1"/>
  <c r="BA347" i="1" s="1"/>
  <c r="AT347" i="1"/>
  <c r="AU347" i="1" s="1"/>
  <c r="AN347" i="1"/>
  <c r="AO347" i="1" s="1"/>
  <c r="AH347" i="1"/>
  <c r="AI347" i="1" s="1"/>
  <c r="AB347" i="1"/>
  <c r="AC347" i="1" s="1"/>
  <c r="O347" i="1"/>
  <c r="Q347" i="1" s="1"/>
  <c r="BX347" i="1"/>
  <c r="BY347" i="1" s="1"/>
  <c r="CE347" i="1"/>
  <c r="CJ347" i="1"/>
  <c r="AI346" i="1"/>
  <c r="BA346" i="1"/>
  <c r="BG346" i="1"/>
  <c r="O346" i="1"/>
  <c r="Q346" i="1" s="1"/>
  <c r="BM346" i="1"/>
  <c r="BR346" i="1"/>
  <c r="BS346" i="1" s="1"/>
  <c r="BY346" i="1"/>
  <c r="CE346" i="1"/>
  <c r="CJ346" i="1"/>
  <c r="AO346" i="1"/>
  <c r="W346" i="1"/>
  <c r="AU346" i="1"/>
  <c r="AC346" i="1"/>
  <c r="BA345" i="1"/>
  <c r="BG345" i="1"/>
  <c r="BL345" i="1"/>
  <c r="BM345" i="1" s="1"/>
  <c r="BS345" i="1"/>
  <c r="BY345" i="1"/>
  <c r="CD345" i="1"/>
  <c r="CE345" i="1" s="1"/>
  <c r="CJ345" i="1"/>
  <c r="AO345" i="1"/>
  <c r="AU345" i="1"/>
  <c r="AH345" i="1"/>
  <c r="AI345" i="1" s="1"/>
  <c r="AB345" i="1"/>
  <c r="AC345" i="1" s="1"/>
  <c r="V345" i="1"/>
  <c r="W345" i="1" s="1"/>
  <c r="O345" i="1"/>
  <c r="Q345" i="1" s="1"/>
  <c r="CF345" i="1" s="1"/>
  <c r="V344" i="1"/>
  <c r="W344" i="1" s="1"/>
  <c r="Q344" i="1"/>
  <c r="BR344" i="1"/>
  <c r="BS344" i="1" s="1"/>
  <c r="BY344" i="1"/>
  <c r="AH344" i="1"/>
  <c r="AI344" i="1" s="1"/>
  <c r="CE344" i="1"/>
  <c r="CJ344" i="1"/>
  <c r="BM344" i="1"/>
  <c r="BF344" i="1"/>
  <c r="BG344" i="1" s="1"/>
  <c r="AZ344" i="1"/>
  <c r="BA344" i="1" s="1"/>
  <c r="AT344" i="1"/>
  <c r="AU344" i="1" s="1"/>
  <c r="AN344" i="1"/>
  <c r="AO344" i="1" s="1"/>
  <c r="AB344" i="1"/>
  <c r="AC344" i="1" s="1"/>
  <c r="AZ343" i="1"/>
  <c r="BA343" i="1" s="1"/>
  <c r="CD343" i="1"/>
  <c r="CE343" i="1" s="1"/>
  <c r="BM343" i="1"/>
  <c r="O343" i="1"/>
  <c r="Q343" i="1" s="1"/>
  <c r="V343" i="1"/>
  <c r="W343" i="1" s="1"/>
  <c r="AB343" i="1"/>
  <c r="AC343" i="1" s="1"/>
  <c r="AH343" i="1"/>
  <c r="AI343" i="1" s="1"/>
  <c r="AU343" i="1"/>
  <c r="BF343" i="1"/>
  <c r="BG343" i="1" s="1"/>
  <c r="BS343" i="1"/>
  <c r="BY343" i="1"/>
  <c r="AO343" i="1"/>
  <c r="BX342" i="1"/>
  <c r="BY342" i="1" s="1"/>
  <c r="BR342" i="1"/>
  <c r="BS342" i="1" s="1"/>
  <c r="AC342" i="1"/>
  <c r="AI342" i="1"/>
  <c r="AO342" i="1"/>
  <c r="AT342" i="1"/>
  <c r="AU342" i="1" s="1"/>
  <c r="CJ342" i="1"/>
  <c r="V342" i="1"/>
  <c r="W342" i="1" s="1"/>
  <c r="Q342" i="1"/>
  <c r="BL342" i="1"/>
  <c r="BM342" i="1" s="1"/>
  <c r="CD342" i="1"/>
  <c r="CE342" i="1" s="1"/>
  <c r="BA342" i="1"/>
  <c r="BG342" i="1"/>
  <c r="BR341" i="1"/>
  <c r="BS341" i="1" s="1"/>
  <c r="BM341" i="1"/>
  <c r="BG341" i="1"/>
  <c r="BA341" i="1"/>
  <c r="AU341" i="1"/>
  <c r="AN341" i="1"/>
  <c r="AO341" i="1" s="1"/>
  <c r="AB341" i="1"/>
  <c r="AC341" i="1" s="1"/>
  <c r="W341" i="1"/>
  <c r="O341" i="1"/>
  <c r="Q341" i="1" s="1"/>
  <c r="AI341" i="1"/>
  <c r="CD341" i="1"/>
  <c r="CE341" i="1" s="1"/>
  <c r="BX341" i="1"/>
  <c r="BY341" i="1" s="1"/>
  <c r="BG340" i="1"/>
  <c r="BL340" i="1"/>
  <c r="BM340" i="1" s="1"/>
  <c r="BS340" i="1"/>
  <c r="BY340" i="1"/>
  <c r="CE340" i="1"/>
  <c r="CJ340" i="1"/>
  <c r="Q340" i="1"/>
  <c r="W340" i="1"/>
  <c r="AC340" i="1"/>
  <c r="AI340" i="1"/>
  <c r="AO340" i="1"/>
  <c r="AU340" i="1"/>
  <c r="BA340" i="1"/>
  <c r="CE339" i="1"/>
  <c r="AZ339" i="1"/>
  <c r="BA339" i="1" s="1"/>
  <c r="CJ339" i="1"/>
  <c r="AU339" i="1"/>
  <c r="AN339" i="1"/>
  <c r="AO339" i="1" s="1"/>
  <c r="AH339" i="1"/>
  <c r="AI339" i="1" s="1"/>
  <c r="AB339" i="1"/>
  <c r="AC339" i="1" s="1"/>
  <c r="O339" i="1"/>
  <c r="Q339" i="1" s="1"/>
  <c r="BG339" i="1"/>
  <c r="BL339" i="1"/>
  <c r="BM339" i="1" s="1"/>
  <c r="V339" i="1"/>
  <c r="W339" i="1" s="1"/>
  <c r="BS339" i="1"/>
  <c r="BX339" i="1"/>
  <c r="BY339" i="1" s="1"/>
  <c r="BX338" i="1"/>
  <c r="BY338" i="1" s="1"/>
  <c r="BR338" i="1"/>
  <c r="BS338" i="1" s="1"/>
  <c r="BM338" i="1"/>
  <c r="AN338" i="1"/>
  <c r="AO338" i="1" s="1"/>
  <c r="AH338" i="1"/>
  <c r="AI338" i="1" s="1"/>
  <c r="AC338" i="1"/>
  <c r="V338" i="1"/>
  <c r="W338" i="1" s="1"/>
  <c r="Q338" i="1"/>
  <c r="BF338" i="1"/>
  <c r="BG338" i="1" s="1"/>
  <c r="AZ338" i="1"/>
  <c r="BA338" i="1" s="1"/>
  <c r="AT338" i="1"/>
  <c r="AU338" i="1" s="1"/>
  <c r="CD338" i="1"/>
  <c r="CE338" i="1" s="1"/>
  <c r="CJ337" i="1"/>
  <c r="CD337" i="1"/>
  <c r="CE337" i="1" s="1"/>
  <c r="BX337" i="1"/>
  <c r="BY337" i="1" s="1"/>
  <c r="BR337" i="1"/>
  <c r="BS337" i="1" s="1"/>
  <c r="BM337" i="1"/>
  <c r="BF337" i="1"/>
  <c r="BG337" i="1" s="1"/>
  <c r="AZ337" i="1"/>
  <c r="BA337" i="1" s="1"/>
  <c r="AC337" i="1"/>
  <c r="AI337" i="1"/>
  <c r="AN337" i="1"/>
  <c r="AO337" i="1" s="1"/>
  <c r="AU337" i="1"/>
  <c r="O337" i="1"/>
  <c r="Q337" i="1" s="1"/>
  <c r="W337" i="1"/>
  <c r="AO336" i="1"/>
  <c r="AT336" i="1"/>
  <c r="AU336" i="1" s="1"/>
  <c r="Q336" i="1"/>
  <c r="V336" i="1"/>
  <c r="W336" i="1" s="1"/>
  <c r="AB336" i="1"/>
  <c r="AC336" i="1" s="1"/>
  <c r="AH336" i="1"/>
  <c r="AI336" i="1" s="1"/>
  <c r="AZ336" i="1"/>
  <c r="BA336" i="1" s="1"/>
  <c r="BG336" i="1"/>
  <c r="BL336" i="1"/>
  <c r="BM336" i="1" s="1"/>
  <c r="BR336" i="1"/>
  <c r="BS336" i="1" s="1"/>
  <c r="BX336" i="1"/>
  <c r="BY336" i="1" s="1"/>
  <c r="CE336" i="1"/>
  <c r="BY335" i="1"/>
  <c r="CE335" i="1"/>
  <c r="CJ335" i="1"/>
  <c r="Q335" i="1"/>
  <c r="W335" i="1"/>
  <c r="AC335" i="1"/>
  <c r="AI335" i="1"/>
  <c r="AO335" i="1"/>
  <c r="AU335" i="1"/>
  <c r="BA335" i="1"/>
  <c r="BG335" i="1"/>
  <c r="BL335" i="1"/>
  <c r="BM335" i="1" s="1"/>
  <c r="BS335" i="1"/>
  <c r="BM334" i="1"/>
  <c r="BS334" i="1"/>
  <c r="V334" i="1"/>
  <c r="W334" i="1" s="1"/>
  <c r="Q334" i="1"/>
  <c r="AC334" i="1"/>
  <c r="CD334" i="1"/>
  <c r="CE334" i="1" s="1"/>
  <c r="BX334" i="1"/>
  <c r="BY334" i="1" s="1"/>
  <c r="AI334" i="1"/>
  <c r="AO334" i="1"/>
  <c r="AU334" i="1"/>
  <c r="BA334" i="1"/>
  <c r="BG334" i="1"/>
  <c r="CJ333" i="1"/>
  <c r="AT333" i="1"/>
  <c r="AU333" i="1" s="1"/>
  <c r="BA333" i="1"/>
  <c r="Q333" i="1"/>
  <c r="W333" i="1"/>
  <c r="AB333" i="1"/>
  <c r="AC333" i="1" s="1"/>
  <c r="AI333" i="1"/>
  <c r="AO333" i="1"/>
  <c r="CD333" i="1"/>
  <c r="CE333" i="1" s="1"/>
  <c r="BX333" i="1"/>
  <c r="BY333" i="1" s="1"/>
  <c r="BR333" i="1"/>
  <c r="BS333" i="1" s="1"/>
  <c r="BM333" i="1"/>
  <c r="BF333" i="1"/>
  <c r="BG333" i="1" s="1"/>
  <c r="AN332" i="1"/>
  <c r="AO332" i="1" s="1"/>
  <c r="AH332" i="1"/>
  <c r="AI332" i="1" s="1"/>
  <c r="V332" i="1"/>
  <c r="W332" i="1" s="1"/>
  <c r="Q332" i="1"/>
  <c r="AZ332" i="1"/>
  <c r="BA332" i="1" s="1"/>
  <c r="AC332" i="1"/>
  <c r="AT332" i="1"/>
  <c r="AU332" i="1" s="1"/>
  <c r="CD332" i="1"/>
  <c r="CE332" i="1" s="1"/>
  <c r="BX332" i="1"/>
  <c r="BY332" i="1" s="1"/>
  <c r="BR332" i="1"/>
  <c r="BS332" i="1" s="1"/>
  <c r="BM332" i="1"/>
  <c r="BF332" i="1"/>
  <c r="BG332" i="1" s="1"/>
  <c r="AC331" i="1"/>
  <c r="AI331" i="1"/>
  <c r="V331" i="1"/>
  <c r="W331" i="1" s="1"/>
  <c r="O331" i="1"/>
  <c r="Q331" i="1" s="1"/>
  <c r="AT331" i="1"/>
  <c r="AU331" i="1" s="1"/>
  <c r="AO331" i="1"/>
  <c r="BA331" i="1"/>
  <c r="BG331" i="1"/>
  <c r="BL331" i="1"/>
  <c r="BM331" i="1" s="1"/>
  <c r="CD331" i="1"/>
  <c r="CE331" i="1" s="1"/>
  <c r="BS331" i="1"/>
  <c r="BY331" i="1"/>
  <c r="AC330" i="1"/>
  <c r="AH330" i="1"/>
  <c r="AI330" i="1" s="1"/>
  <c r="AN330" i="1"/>
  <c r="AO330" i="1" s="1"/>
  <c r="AT330" i="1"/>
  <c r="AU330" i="1" s="1"/>
  <c r="BA330" i="1"/>
  <c r="BF330" i="1"/>
  <c r="BG330" i="1" s="1"/>
  <c r="BL330" i="1"/>
  <c r="BM330" i="1" s="1"/>
  <c r="BS330" i="1"/>
  <c r="BY330" i="1"/>
  <c r="CE330" i="1"/>
  <c r="CJ330" i="1"/>
  <c r="Q330" i="1"/>
  <c r="W330" i="1"/>
  <c r="BA329" i="1"/>
  <c r="AT329" i="1"/>
  <c r="AU329" i="1" s="1"/>
  <c r="AN329" i="1"/>
  <c r="AO329" i="1" s="1"/>
  <c r="AH329" i="1"/>
  <c r="AI329" i="1" s="1"/>
  <c r="AC329" i="1"/>
  <c r="BR329" i="1"/>
  <c r="BS329" i="1" s="1"/>
  <c r="V329" i="1"/>
  <c r="W329" i="1" s="1"/>
  <c r="Q329" i="1"/>
  <c r="BM329" i="1"/>
  <c r="BF329" i="1"/>
  <c r="BG329" i="1" s="1"/>
  <c r="BX329" i="1"/>
  <c r="BY329" i="1" s="1"/>
  <c r="CE329" i="1"/>
  <c r="CJ329" i="1"/>
  <c r="W328" i="1"/>
  <c r="O328" i="1"/>
  <c r="Q328" i="1" s="1"/>
  <c r="BL328" i="1"/>
  <c r="BM328" i="1" s="1"/>
  <c r="BG328" i="1"/>
  <c r="BA328" i="1"/>
  <c r="AU328" i="1"/>
  <c r="AO328" i="1"/>
  <c r="AI328" i="1"/>
  <c r="AC328" i="1"/>
  <c r="BX328" i="1"/>
  <c r="BY328" i="1" s="1"/>
  <c r="BR328" i="1"/>
  <c r="BS328" i="1" s="1"/>
  <c r="CD328" i="1"/>
  <c r="CE328" i="1" s="1"/>
  <c r="CJ327" i="1"/>
  <c r="CD327" i="1"/>
  <c r="CE327" i="1" s="1"/>
  <c r="BX327" i="1"/>
  <c r="BY327" i="1" s="1"/>
  <c r="BR327" i="1"/>
  <c r="BS327" i="1" s="1"/>
  <c r="AH327" i="1"/>
  <c r="AI327" i="1" s="1"/>
  <c r="AN327" i="1"/>
  <c r="AO327" i="1" s="1"/>
  <c r="AU327" i="1"/>
  <c r="BF327" i="1"/>
  <c r="BG327" i="1" s="1"/>
  <c r="AZ327" i="1"/>
  <c r="BA327" i="1" s="1"/>
  <c r="AC327" i="1"/>
  <c r="Q327" i="1"/>
  <c r="V327" i="1"/>
  <c r="W327" i="1" s="1"/>
  <c r="BL327" i="1"/>
  <c r="BM327" i="1" s="1"/>
  <c r="AN326" i="1"/>
  <c r="AO326" i="1" s="1"/>
  <c r="AT326" i="1"/>
  <c r="AU326" i="1" s="1"/>
  <c r="BA326" i="1"/>
  <c r="BG326" i="1"/>
  <c r="BL326" i="1"/>
  <c r="BM326" i="1" s="1"/>
  <c r="BR326" i="1"/>
  <c r="BS326" i="1" s="1"/>
  <c r="BY326" i="1"/>
  <c r="AH326" i="1"/>
  <c r="AI326" i="1" s="1"/>
  <c r="CD326" i="1"/>
  <c r="CE326" i="1" s="1"/>
  <c r="V326" i="1"/>
  <c r="W326" i="1" s="1"/>
  <c r="Q326" i="1"/>
  <c r="AB326" i="1"/>
  <c r="AC326" i="1" s="1"/>
  <c r="AI325" i="1"/>
  <c r="AO325" i="1"/>
  <c r="AU325" i="1"/>
  <c r="BA325" i="1"/>
  <c r="BG325" i="1"/>
  <c r="BL325" i="1"/>
  <c r="BM325" i="1" s="1"/>
  <c r="BR325" i="1"/>
  <c r="BS325" i="1" s="1"/>
  <c r="BY325" i="1"/>
  <c r="CD325" i="1"/>
  <c r="CE325" i="1" s="1"/>
  <c r="CJ325" i="1"/>
  <c r="O325" i="1"/>
  <c r="Q325" i="1" s="1"/>
  <c r="V325" i="1"/>
  <c r="W325" i="1" s="1"/>
  <c r="AB325" i="1"/>
  <c r="AC325" i="1" s="1"/>
  <c r="AI324" i="1"/>
  <c r="AN324" i="1"/>
  <c r="AO324" i="1" s="1"/>
  <c r="AT324" i="1"/>
  <c r="AU324" i="1" s="1"/>
  <c r="AZ324" i="1"/>
  <c r="BA324" i="1" s="1"/>
  <c r="BF324" i="1"/>
  <c r="BG324" i="1" s="1"/>
  <c r="BR324" i="1"/>
  <c r="BS324" i="1" s="1"/>
  <c r="BX324" i="1"/>
  <c r="BY324" i="1" s="1"/>
  <c r="CE324" i="1"/>
  <c r="W324" i="1"/>
  <c r="BL324" i="1"/>
  <c r="BM324" i="1" s="1"/>
  <c r="AB324" i="1"/>
  <c r="AC324" i="1" s="1"/>
  <c r="Q324" i="1"/>
  <c r="CF324" i="1" s="1"/>
  <c r="O323" i="1"/>
  <c r="Q323" i="1" s="1"/>
  <c r="W323" i="1"/>
  <c r="AC323" i="1"/>
  <c r="AI323" i="1"/>
  <c r="AN323" i="1"/>
  <c r="AO323" i="1" s="1"/>
  <c r="AT323" i="1"/>
  <c r="AU323" i="1" s="1"/>
  <c r="AZ323" i="1"/>
  <c r="BA323" i="1" s="1"/>
  <c r="BF323" i="1"/>
  <c r="BG323" i="1" s="1"/>
  <c r="BY323" i="1"/>
  <c r="BM323" i="1"/>
  <c r="BS323" i="1"/>
  <c r="CE323" i="1"/>
  <c r="CJ323" i="1"/>
  <c r="AC322" i="1"/>
  <c r="AZ322" i="1"/>
  <c r="BA322" i="1" s="1"/>
  <c r="AT322" i="1"/>
  <c r="AU322" i="1" s="1"/>
  <c r="AN322" i="1"/>
  <c r="AO322" i="1" s="1"/>
  <c r="AH322" i="1"/>
  <c r="AI322" i="1" s="1"/>
  <c r="V322" i="1"/>
  <c r="W322" i="1" s="1"/>
  <c r="O322" i="1"/>
  <c r="Q322" i="1" s="1"/>
  <c r="CD322" i="1"/>
  <c r="CE322" i="1" s="1"/>
  <c r="BX322" i="1"/>
  <c r="BY322" i="1" s="1"/>
  <c r="BR322" i="1"/>
  <c r="BS322" i="1" s="1"/>
  <c r="BM322" i="1"/>
  <c r="BF322" i="1"/>
  <c r="BG322" i="1" s="1"/>
  <c r="O321" i="1"/>
  <c r="Q321" i="1" s="1"/>
  <c r="W321" i="1"/>
  <c r="AC321" i="1"/>
  <c r="AI321" i="1"/>
  <c r="AO321" i="1"/>
  <c r="BM321" i="1"/>
  <c r="BS321" i="1"/>
  <c r="BY321" i="1"/>
  <c r="CD321" i="1"/>
  <c r="CE321" i="1" s="1"/>
  <c r="BF321" i="1"/>
  <c r="BG321" i="1" s="1"/>
  <c r="AZ321" i="1"/>
  <c r="BA321" i="1" s="1"/>
  <c r="AT321" i="1"/>
  <c r="AU321" i="1" s="1"/>
  <c r="AZ320" i="1"/>
  <c r="BA320" i="1" s="1"/>
  <c r="BG320" i="1"/>
  <c r="BL320" i="1"/>
  <c r="BM320" i="1" s="1"/>
  <c r="BS320" i="1"/>
  <c r="BY320" i="1"/>
  <c r="CE320" i="1"/>
  <c r="CJ320" i="1"/>
  <c r="Q320" i="1"/>
  <c r="AN320" i="1"/>
  <c r="AO320" i="1" s="1"/>
  <c r="V320" i="1"/>
  <c r="W320" i="1" s="1"/>
  <c r="AH320" i="1"/>
  <c r="AI320" i="1" s="1"/>
  <c r="AB320" i="1"/>
  <c r="AC320" i="1" s="1"/>
  <c r="AU320" i="1"/>
  <c r="BM319" i="1"/>
  <c r="W319" i="1"/>
  <c r="BF319" i="1"/>
  <c r="BG319" i="1" s="1"/>
  <c r="AZ319" i="1"/>
  <c r="BA319" i="1" s="1"/>
  <c r="AT319" i="1"/>
  <c r="AU319" i="1" s="1"/>
  <c r="AN319" i="1"/>
  <c r="AO319" i="1" s="1"/>
  <c r="Q319" i="1"/>
  <c r="AC319" i="1"/>
  <c r="AI319" i="1"/>
  <c r="BY319" i="1"/>
  <c r="BS319" i="1"/>
  <c r="CE319" i="1"/>
  <c r="CJ319" i="1"/>
  <c r="AI318" i="1"/>
  <c r="AO318" i="1"/>
  <c r="CD318" i="1"/>
  <c r="CE318" i="1" s="1"/>
  <c r="BX318" i="1"/>
  <c r="BY318" i="1" s="1"/>
  <c r="BS318" i="1"/>
  <c r="BM318" i="1"/>
  <c r="BF318" i="1"/>
  <c r="BG318" i="1" s="1"/>
  <c r="AZ318" i="1"/>
  <c r="BA318" i="1" s="1"/>
  <c r="AT318" i="1"/>
  <c r="AU318" i="1" s="1"/>
  <c r="Q318" i="1"/>
  <c r="W318" i="1"/>
  <c r="AC318" i="1"/>
  <c r="CJ317" i="1"/>
  <c r="CD317" i="1"/>
  <c r="CE317" i="1" s="1"/>
  <c r="BY317" i="1"/>
  <c r="BR317" i="1"/>
  <c r="BS317" i="1" s="1"/>
  <c r="BM317" i="1"/>
  <c r="BG317" i="1"/>
  <c r="BA317" i="1"/>
  <c r="AU317" i="1"/>
  <c r="AO317" i="1"/>
  <c r="Q317" i="1"/>
  <c r="AI317" i="1"/>
  <c r="W317" i="1"/>
  <c r="BA316" i="1"/>
  <c r="BF316" i="1"/>
  <c r="BG316" i="1" s="1"/>
  <c r="BL316" i="1"/>
  <c r="BM316" i="1" s="1"/>
  <c r="BS316" i="1"/>
  <c r="BY316" i="1"/>
  <c r="CE316" i="1"/>
  <c r="CJ316" i="1"/>
  <c r="W316" i="1"/>
  <c r="Q316" i="1"/>
  <c r="AC316" i="1"/>
  <c r="AI316" i="1"/>
  <c r="AO316" i="1"/>
  <c r="AU316" i="1"/>
  <c r="BX315" i="1"/>
  <c r="BY315" i="1" s="1"/>
  <c r="BM315" i="1"/>
  <c r="AB315" i="1"/>
  <c r="AC315" i="1" s="1"/>
  <c r="V315" i="1"/>
  <c r="W315" i="1" s="1"/>
  <c r="O315" i="1"/>
  <c r="Q315" i="1" s="1"/>
  <c r="BF315" i="1"/>
  <c r="BG315" i="1" s="1"/>
  <c r="CD315" i="1"/>
  <c r="CE315" i="1" s="1"/>
  <c r="BR315" i="1"/>
  <c r="BS315" i="1" s="1"/>
  <c r="AH315" i="1"/>
  <c r="AI315" i="1" s="1"/>
  <c r="AO315" i="1"/>
  <c r="AU315" i="1"/>
  <c r="AC314" i="1"/>
  <c r="AO314" i="1"/>
  <c r="AU314" i="1"/>
  <c r="AZ314" i="1"/>
  <c r="BA314" i="1" s="1"/>
  <c r="BG314" i="1"/>
  <c r="AH314" i="1"/>
  <c r="AI314" i="1" s="1"/>
  <c r="BX313" i="1"/>
  <c r="BY313" i="1" s="1"/>
  <c r="BF313" i="1"/>
  <c r="BG313" i="1" s="1"/>
  <c r="AC312" i="1"/>
  <c r="BA312" i="1"/>
  <c r="BG312" i="1"/>
  <c r="BL312" i="1"/>
  <c r="BM312" i="1" s="1"/>
  <c r="BR312" i="1"/>
  <c r="BS312" i="1" s="1"/>
  <c r="O312" i="1"/>
  <c r="Q312" i="1" s="1"/>
  <c r="AC311" i="1"/>
  <c r="W311" i="1"/>
  <c r="BY311" i="1"/>
  <c r="CJ311" i="1"/>
  <c r="AZ311" i="1"/>
  <c r="BA311" i="1" s="1"/>
  <c r="AH311" i="1"/>
  <c r="AI311" i="1" s="1"/>
  <c r="CE310" i="1"/>
  <c r="AZ310" i="1"/>
  <c r="BA310" i="1" s="1"/>
  <c r="BX310" i="1"/>
  <c r="BY310" i="1" s="1"/>
  <c r="W310" i="1"/>
  <c r="AN309" i="1"/>
  <c r="AO309" i="1" s="1"/>
  <c r="AI308" i="1"/>
  <c r="BX308" i="1"/>
  <c r="BY308" i="1" s="1"/>
  <c r="BR307" i="1"/>
  <c r="BS307" i="1" s="1"/>
  <c r="BM307" i="1"/>
  <c r="BA307" i="1"/>
  <c r="AU307" i="1"/>
  <c r="AI307" i="1"/>
  <c r="AB307" i="1"/>
  <c r="AC307" i="1" s="1"/>
  <c r="V307" i="1"/>
  <c r="W307" i="1" s="1"/>
  <c r="AN306" i="1"/>
  <c r="AO306" i="1" s="1"/>
  <c r="BS306" i="1"/>
  <c r="AU1066" i="1"/>
  <c r="AO1065" i="1"/>
  <c r="V1064" i="1"/>
  <c r="W1064" i="1" s="1"/>
  <c r="CJ1064" i="1"/>
  <c r="BF1063" i="1"/>
  <c r="BG1063" i="1" s="1"/>
  <c r="V1063" i="1"/>
  <c r="W1063" i="1" s="1"/>
  <c r="BM1063" i="1"/>
  <c r="BF1062" i="1"/>
  <c r="BG1062" i="1" s="1"/>
  <c r="AH1062" i="1"/>
  <c r="AI1062" i="1" s="1"/>
  <c r="BR1061" i="1"/>
  <c r="BS1061" i="1" s="1"/>
  <c r="BG1061" i="1"/>
  <c r="BY1060" i="1"/>
  <c r="AT1060" i="1"/>
  <c r="AU1060" i="1" s="1"/>
  <c r="BY1059" i="1"/>
  <c r="CJ1059" i="1"/>
  <c r="BM1058" i="1"/>
  <c r="AZ1058" i="1"/>
  <c r="BA1058" i="1" s="1"/>
  <c r="BM1057" i="1"/>
  <c r="W1057" i="1"/>
  <c r="AT1056" i="1"/>
  <c r="AU1056" i="1" s="1"/>
  <c r="BF1055" i="1"/>
  <c r="BG1055" i="1" s="1"/>
  <c r="AT1055" i="1"/>
  <c r="AU1055" i="1" s="1"/>
  <c r="W1055" i="1"/>
  <c r="BX1055" i="1"/>
  <c r="BY1055" i="1" s="1"/>
  <c r="BM1054" i="1"/>
  <c r="BX1054" i="1"/>
  <c r="BY1054" i="1" s="1"/>
  <c r="Q1054" i="1"/>
  <c r="BM910" i="1"/>
  <c r="AH909" i="1"/>
  <c r="AI909" i="1" s="1"/>
  <c r="AT908" i="1"/>
  <c r="AU908" i="1" s="1"/>
  <c r="Q908" i="1"/>
  <c r="BR907" i="1"/>
  <c r="BS907" i="1" s="1"/>
  <c r="V907" i="1"/>
  <c r="W907" i="1" s="1"/>
  <c r="BA906" i="1"/>
  <c r="AB905" i="1"/>
  <c r="AC905" i="1" s="1"/>
  <c r="BX905" i="1"/>
  <c r="BY905" i="1" s="1"/>
  <c r="AO759" i="1"/>
  <c r="Q759" i="1"/>
  <c r="BS759" i="1"/>
  <c r="BR758" i="1"/>
  <c r="BS758" i="1" s="1"/>
  <c r="BM758" i="1"/>
  <c r="AZ758" i="1"/>
  <c r="BA758" i="1" s="1"/>
  <c r="V757" i="1"/>
  <c r="W757" i="1" s="1"/>
  <c r="BF756" i="1"/>
  <c r="BG756" i="1" s="1"/>
  <c r="BM756" i="1"/>
  <c r="AZ756" i="1"/>
  <c r="BA756" i="1" s="1"/>
  <c r="CJ306" i="1"/>
  <c r="CD306" i="1"/>
  <c r="CE306" i="1" s="1"/>
  <c r="BX306" i="1"/>
  <c r="BY306" i="1" s="1"/>
  <c r="BY305" i="1"/>
  <c r="CE305" i="1"/>
  <c r="O305" i="1"/>
  <c r="Q305" i="1" s="1"/>
  <c r="W305" i="1"/>
  <c r="AC305" i="1"/>
  <c r="AI305" i="1"/>
  <c r="AO305" i="1"/>
  <c r="AU305" i="1"/>
  <c r="BG305" i="1"/>
  <c r="BL305" i="1"/>
  <c r="BM305" i="1" s="1"/>
  <c r="BA305" i="1"/>
  <c r="BS305" i="1"/>
  <c r="BG304" i="1"/>
  <c r="AZ304" i="1"/>
  <c r="BA304" i="1" s="1"/>
  <c r="AT304" i="1"/>
  <c r="AU304" i="1" s="1"/>
  <c r="AN304" i="1"/>
  <c r="AO304" i="1" s="1"/>
  <c r="AH304" i="1"/>
  <c r="AI304" i="1" s="1"/>
  <c r="AB304" i="1"/>
  <c r="AC304" i="1" s="1"/>
  <c r="V304" i="1"/>
  <c r="W304" i="1" s="1"/>
  <c r="O304" i="1"/>
  <c r="Q304" i="1" s="1"/>
  <c r="CD304" i="1"/>
  <c r="CE304" i="1" s="1"/>
  <c r="BX304" i="1"/>
  <c r="BY304" i="1" s="1"/>
  <c r="BR304" i="1"/>
  <c r="BS304" i="1" s="1"/>
  <c r="BM304" i="1"/>
  <c r="AC303" i="1"/>
  <c r="AI303" i="1"/>
  <c r="V303" i="1"/>
  <c r="W303" i="1" s="1"/>
  <c r="AO303" i="1"/>
  <c r="AU303" i="1"/>
  <c r="AZ303" i="1"/>
  <c r="BA303" i="1" s="1"/>
  <c r="BG303" i="1"/>
  <c r="BL303" i="1"/>
  <c r="BM303" i="1" s="1"/>
  <c r="BS303" i="1"/>
  <c r="BY303" i="1"/>
  <c r="CE303" i="1"/>
  <c r="CJ303" i="1"/>
  <c r="O303" i="1"/>
  <c r="Q303" i="1" s="1"/>
  <c r="CF303" i="1" s="1"/>
  <c r="BA302" i="1"/>
  <c r="CD302" i="1"/>
  <c r="CE302" i="1" s="1"/>
  <c r="BX302" i="1"/>
  <c r="BY302" i="1" s="1"/>
  <c r="BR302" i="1"/>
  <c r="BS302" i="1" s="1"/>
  <c r="BM302" i="1"/>
  <c r="BF302" i="1"/>
  <c r="BG302" i="1" s="1"/>
  <c r="O302" i="1"/>
  <c r="Q302" i="1" s="1"/>
  <c r="W302" i="1"/>
  <c r="AC302" i="1"/>
  <c r="AI302" i="1"/>
  <c r="AO302" i="1"/>
  <c r="AU302" i="1"/>
  <c r="CE301" i="1"/>
  <c r="CJ301" i="1"/>
  <c r="BX301" i="1"/>
  <c r="BY301" i="1" s="1"/>
  <c r="AH301" i="1"/>
  <c r="AI301" i="1" s="1"/>
  <c r="AB301" i="1"/>
  <c r="AC301" i="1" s="1"/>
  <c r="V301" i="1"/>
  <c r="W301" i="1" s="1"/>
  <c r="O301" i="1"/>
  <c r="Q301" i="1" s="1"/>
  <c r="AO301" i="1"/>
  <c r="AU301" i="1"/>
  <c r="BA301" i="1"/>
  <c r="BR301" i="1"/>
  <c r="BS301" i="1" s="1"/>
  <c r="BM301" i="1"/>
  <c r="BF301" i="1"/>
  <c r="BG301" i="1" s="1"/>
  <c r="BX300" i="1"/>
  <c r="BY300" i="1" s="1"/>
  <c r="BR300" i="1"/>
  <c r="BS300" i="1" s="1"/>
  <c r="AO300" i="1"/>
  <c r="AH300" i="1"/>
  <c r="AI300" i="1" s="1"/>
  <c r="AB300" i="1"/>
  <c r="AC300" i="1" s="1"/>
  <c r="V300" i="1"/>
  <c r="W300" i="1" s="1"/>
  <c r="O300" i="1"/>
  <c r="Q300" i="1" s="1"/>
  <c r="BM300" i="1"/>
  <c r="BF300" i="1"/>
  <c r="BG300" i="1" s="1"/>
  <c r="AZ300" i="1"/>
  <c r="BA300" i="1" s="1"/>
  <c r="AT300" i="1"/>
  <c r="AU300" i="1" s="1"/>
  <c r="CD300" i="1"/>
  <c r="CE300" i="1" s="1"/>
  <c r="BA299" i="1"/>
  <c r="BY299" i="1"/>
  <c r="AT299" i="1"/>
  <c r="AU299" i="1" s="1"/>
  <c r="AN299" i="1"/>
  <c r="AO299" i="1" s="1"/>
  <c r="AH299" i="1"/>
  <c r="AI299" i="1" s="1"/>
  <c r="CD299" i="1"/>
  <c r="CE299" i="1" s="1"/>
  <c r="CJ299" i="1"/>
  <c r="BG299" i="1"/>
  <c r="BR299" i="1"/>
  <c r="BS299" i="1" s="1"/>
  <c r="BM299" i="1"/>
  <c r="Q299" i="1"/>
  <c r="W299" i="1"/>
  <c r="AC299" i="1"/>
  <c r="AB298" i="1"/>
  <c r="AC298" i="1" s="1"/>
  <c r="Q298" i="1"/>
  <c r="CE298" i="1"/>
  <c r="BX298" i="1"/>
  <c r="BY298" i="1" s="1"/>
  <c r="BS298" i="1"/>
  <c r="BG298" i="1"/>
  <c r="BA298" i="1"/>
  <c r="AT298" i="1"/>
  <c r="AU298" i="1" s="1"/>
  <c r="AO298" i="1"/>
  <c r="AH298" i="1"/>
  <c r="AI298" i="1" s="1"/>
  <c r="V298" i="1"/>
  <c r="W298" i="1" s="1"/>
  <c r="BM298" i="1"/>
  <c r="O297" i="1"/>
  <c r="Q297" i="1" s="1"/>
  <c r="BG297" i="1"/>
  <c r="BL297" i="1"/>
  <c r="BM297" i="1" s="1"/>
  <c r="BS297" i="1"/>
  <c r="BY297" i="1"/>
  <c r="CE297" i="1"/>
  <c r="CJ297" i="1"/>
  <c r="AZ297" i="1"/>
  <c r="BA297" i="1" s="1"/>
  <c r="AT297" i="1"/>
  <c r="AU297" i="1" s="1"/>
  <c r="AN297" i="1"/>
  <c r="AO297" i="1" s="1"/>
  <c r="AH297" i="1"/>
  <c r="AI297" i="1" s="1"/>
  <c r="AB297" i="1"/>
  <c r="AC297" i="1" s="1"/>
  <c r="V297" i="1"/>
  <c r="W297" i="1" s="1"/>
  <c r="BX296" i="1"/>
  <c r="BY296" i="1" s="1"/>
  <c r="BR296" i="1"/>
  <c r="BS296" i="1" s="1"/>
  <c r="BM296" i="1"/>
  <c r="BF296" i="1"/>
  <c r="BG296" i="1" s="1"/>
  <c r="AZ296" i="1"/>
  <c r="BA296" i="1" s="1"/>
  <c r="AT296" i="1"/>
  <c r="AU296" i="1" s="1"/>
  <c r="AO296" i="1"/>
  <c r="AH296" i="1"/>
  <c r="AI296" i="1" s="1"/>
  <c r="AC296" i="1"/>
  <c r="V296" i="1"/>
  <c r="W296" i="1" s="1"/>
  <c r="Q296" i="1"/>
  <c r="CD296" i="1"/>
  <c r="CE296" i="1" s="1"/>
  <c r="AU295" i="1"/>
  <c r="BX295" i="1"/>
  <c r="BY295" i="1" s="1"/>
  <c r="AI295" i="1"/>
  <c r="AC295" i="1"/>
  <c r="W295" i="1"/>
  <c r="O295" i="1"/>
  <c r="Q295" i="1" s="1"/>
  <c r="AO295" i="1"/>
  <c r="BR295" i="1"/>
  <c r="BS295" i="1" s="1"/>
  <c r="BM295" i="1"/>
  <c r="BF295" i="1"/>
  <c r="BG295" i="1" s="1"/>
  <c r="AZ295" i="1"/>
  <c r="BA295" i="1" s="1"/>
  <c r="CE295" i="1"/>
  <c r="CJ295" i="1"/>
  <c r="BA294" i="1"/>
  <c r="BG294" i="1"/>
  <c r="BL294" i="1"/>
  <c r="BM294" i="1" s="1"/>
  <c r="BS294" i="1"/>
  <c r="BY294" i="1"/>
  <c r="CE294" i="1"/>
  <c r="CJ294" i="1"/>
  <c r="Q294" i="1"/>
  <c r="W294" i="1"/>
  <c r="AC294" i="1"/>
  <c r="AI294" i="1"/>
  <c r="AO294" i="1"/>
  <c r="AU294" i="1"/>
  <c r="AZ293" i="1"/>
  <c r="BA293" i="1" s="1"/>
  <c r="AN293" i="1"/>
  <c r="AO293" i="1" s="1"/>
  <c r="AH293" i="1"/>
  <c r="AI293" i="1" s="1"/>
  <c r="AC293" i="1"/>
  <c r="CE293" i="1"/>
  <c r="BR293" i="1"/>
  <c r="BS293" i="1" s="1"/>
  <c r="W293" i="1"/>
  <c r="BM293" i="1"/>
  <c r="BF293" i="1"/>
  <c r="BG293" i="1" s="1"/>
  <c r="AT293" i="1"/>
  <c r="AU293" i="1" s="1"/>
  <c r="BX293" i="1"/>
  <c r="BY293" i="1" s="1"/>
  <c r="O293" i="1"/>
  <c r="Q293" i="1" s="1"/>
  <c r="CF293" i="1" s="1"/>
  <c r="AI292" i="1"/>
  <c r="Q292" i="1"/>
  <c r="W292" i="1"/>
  <c r="AC292" i="1"/>
  <c r="AO292" i="1"/>
  <c r="AT292" i="1"/>
  <c r="AU292" i="1" s="1"/>
  <c r="BA292" i="1"/>
  <c r="BG292" i="1"/>
  <c r="BM292" i="1"/>
  <c r="BS292" i="1"/>
  <c r="BY292" i="1"/>
  <c r="CE292" i="1"/>
  <c r="AH291" i="1"/>
  <c r="AI291" i="1" s="1"/>
  <c r="BG291" i="1"/>
  <c r="AO291" i="1"/>
  <c r="AZ291" i="1"/>
  <c r="BA291" i="1" s="1"/>
  <c r="AT291" i="1"/>
  <c r="AU291" i="1" s="1"/>
  <c r="CE291" i="1"/>
  <c r="BX291" i="1"/>
  <c r="BY291" i="1" s="1"/>
  <c r="BR291" i="1"/>
  <c r="BS291" i="1" s="1"/>
  <c r="BM291" i="1"/>
  <c r="AB291" i="1"/>
  <c r="AC291" i="1" s="1"/>
  <c r="V291" i="1"/>
  <c r="W291" i="1" s="1"/>
  <c r="O291" i="1"/>
  <c r="Q291" i="1" s="1"/>
  <c r="CF291" i="1" s="1"/>
  <c r="AH290" i="1"/>
  <c r="AI290" i="1" s="1"/>
  <c r="AO290" i="1"/>
  <c r="AU290" i="1"/>
  <c r="BA290" i="1"/>
  <c r="BG290" i="1"/>
  <c r="BL290" i="1"/>
  <c r="BM290" i="1" s="1"/>
  <c r="BS290" i="1"/>
  <c r="BY290" i="1"/>
  <c r="Q290" i="1"/>
  <c r="V290" i="1"/>
  <c r="W290" i="1" s="1"/>
  <c r="AC290" i="1"/>
  <c r="CD290" i="1"/>
  <c r="CE290" i="1" s="1"/>
  <c r="V289" i="1"/>
  <c r="W289" i="1" s="1"/>
  <c r="O289" i="1"/>
  <c r="Q289" i="1" s="1"/>
  <c r="AC289" i="1"/>
  <c r="AI289" i="1"/>
  <c r="AO289" i="1"/>
  <c r="AU289" i="1"/>
  <c r="BA289" i="1"/>
  <c r="BG289" i="1"/>
  <c r="BL289" i="1"/>
  <c r="BM289" i="1" s="1"/>
  <c r="BS289" i="1"/>
  <c r="BY289" i="1"/>
  <c r="CE289" i="1"/>
  <c r="CJ289" i="1"/>
  <c r="CJ288" i="1"/>
  <c r="CD288" i="1"/>
  <c r="CE288" i="1" s="1"/>
  <c r="BX288" i="1"/>
  <c r="BY288" i="1" s="1"/>
  <c r="BR288" i="1"/>
  <c r="BS288" i="1" s="1"/>
  <c r="BM288" i="1"/>
  <c r="BF288" i="1"/>
  <c r="BG288" i="1" s="1"/>
  <c r="Q288" i="1"/>
  <c r="W288" i="1"/>
  <c r="AB288" i="1"/>
  <c r="AC288" i="1" s="1"/>
  <c r="AI288" i="1"/>
  <c r="AN288" i="1"/>
  <c r="AO288" i="1" s="1"/>
  <c r="AU288" i="1"/>
  <c r="BA288" i="1"/>
  <c r="Q287" i="1"/>
  <c r="BR287" i="1"/>
  <c r="BS287" i="1" s="1"/>
  <c r="BM287" i="1"/>
  <c r="BF287" i="1"/>
  <c r="BG287" i="1" s="1"/>
  <c r="AZ287" i="1"/>
  <c r="BA287" i="1" s="1"/>
  <c r="AT287" i="1"/>
  <c r="AU287" i="1" s="1"/>
  <c r="V287" i="1"/>
  <c r="W287" i="1" s="1"/>
  <c r="BY287" i="1"/>
  <c r="CD287" i="1"/>
  <c r="CE287" i="1" s="1"/>
  <c r="AN287" i="1"/>
  <c r="AO287" i="1" s="1"/>
  <c r="AH287" i="1"/>
  <c r="AI287" i="1" s="1"/>
  <c r="AB287" i="1"/>
  <c r="AC287" i="1" s="1"/>
  <c r="W286" i="1"/>
  <c r="AC286" i="1"/>
  <c r="AI286" i="1"/>
  <c r="AO286" i="1"/>
  <c r="AU286" i="1"/>
  <c r="BA286" i="1"/>
  <c r="BG286" i="1"/>
  <c r="BL286" i="1"/>
  <c r="BM286" i="1" s="1"/>
  <c r="BS286" i="1"/>
  <c r="BY286" i="1"/>
  <c r="CE286" i="1"/>
  <c r="CJ286" i="1"/>
  <c r="O286" i="1"/>
  <c r="Q286" i="1" s="1"/>
  <c r="CF286" i="1" s="1"/>
  <c r="AT285" i="1"/>
  <c r="AU285" i="1" s="1"/>
  <c r="AN285" i="1"/>
  <c r="AO285" i="1" s="1"/>
  <c r="AH285" i="1"/>
  <c r="AI285" i="1" s="1"/>
  <c r="AB285" i="1"/>
  <c r="AC285" i="1" s="1"/>
  <c r="V285" i="1"/>
  <c r="W285" i="1" s="1"/>
  <c r="O285" i="1"/>
  <c r="Q285" i="1" s="1"/>
  <c r="BY285" i="1"/>
  <c r="CE285" i="1"/>
  <c r="CJ285" i="1"/>
  <c r="BR285" i="1"/>
  <c r="BS285" i="1" s="1"/>
  <c r="BM285" i="1"/>
  <c r="BF285" i="1"/>
  <c r="BG285" i="1" s="1"/>
  <c r="AZ285" i="1"/>
  <c r="BA285" i="1" s="1"/>
  <c r="CE284" i="1"/>
  <c r="CJ284" i="1"/>
  <c r="BX284" i="1"/>
  <c r="BY284" i="1" s="1"/>
  <c r="BR284" i="1"/>
  <c r="BS284" i="1" s="1"/>
  <c r="BM284" i="1"/>
  <c r="BG284" i="1"/>
  <c r="BA284" i="1"/>
  <c r="AI284" i="1"/>
  <c r="AC284" i="1"/>
  <c r="Q284" i="1"/>
  <c r="W284" i="1"/>
  <c r="AO284" i="1"/>
  <c r="AT284" i="1"/>
  <c r="AU284" i="1" s="1"/>
  <c r="BX283" i="1"/>
  <c r="BY283" i="1" s="1"/>
  <c r="Q283" i="1"/>
  <c r="V283" i="1"/>
  <c r="W283" i="1" s="1"/>
  <c r="AB283" i="1"/>
  <c r="AC283" i="1" s="1"/>
  <c r="AI283" i="1"/>
  <c r="AO283" i="1"/>
  <c r="AT283" i="1"/>
  <c r="AU283" i="1" s="1"/>
  <c r="AZ283" i="1"/>
  <c r="BA283" i="1" s="1"/>
  <c r="BF283" i="1"/>
  <c r="BG283" i="1" s="1"/>
  <c r="BM283" i="1"/>
  <c r="BR283" i="1"/>
  <c r="BS283" i="1" s="1"/>
  <c r="CE283" i="1"/>
  <c r="CD282" i="1"/>
  <c r="CE282" i="1" s="1"/>
  <c r="BX282" i="1"/>
  <c r="BY282" i="1" s="1"/>
  <c r="BR282" i="1"/>
  <c r="BS282" i="1" s="1"/>
  <c r="BM282" i="1"/>
  <c r="BF282" i="1"/>
  <c r="BG282" i="1" s="1"/>
  <c r="AZ282" i="1"/>
  <c r="BA282" i="1" s="1"/>
  <c r="AT282" i="1"/>
  <c r="AU282" i="1" s="1"/>
  <c r="AN282" i="1"/>
  <c r="AO282" i="1" s="1"/>
  <c r="AH282" i="1"/>
  <c r="AI282" i="1" s="1"/>
  <c r="AB282" i="1"/>
  <c r="AC282" i="1" s="1"/>
  <c r="Q282" i="1"/>
  <c r="W282" i="1"/>
  <c r="CJ281" i="1"/>
  <c r="CD281" i="1"/>
  <c r="CE281" i="1" s="1"/>
  <c r="BA281" i="1"/>
  <c r="Q281" i="1"/>
  <c r="V281" i="1"/>
  <c r="W281" i="1" s="1"/>
  <c r="AB281" i="1"/>
  <c r="AC281" i="1" s="1"/>
  <c r="AO281" i="1"/>
  <c r="BG281" i="1"/>
  <c r="BL281" i="1"/>
  <c r="BM281" i="1" s="1"/>
  <c r="BS281" i="1"/>
  <c r="BY281" i="1"/>
  <c r="AI281" i="1"/>
  <c r="AU281" i="1"/>
  <c r="AT280" i="1"/>
  <c r="AU280" i="1" s="1"/>
  <c r="AN280" i="1"/>
  <c r="AO280" i="1" s="1"/>
  <c r="Q280" i="1"/>
  <c r="BR280" i="1"/>
  <c r="BS280" i="1" s="1"/>
  <c r="AH280" i="1"/>
  <c r="AI280" i="1" s="1"/>
  <c r="AB280" i="1"/>
  <c r="AC280" i="1" s="1"/>
  <c r="BY280" i="1"/>
  <c r="W280" i="1"/>
  <c r="BM280" i="1"/>
  <c r="CD280" i="1"/>
  <c r="CE280" i="1" s="1"/>
  <c r="BF280" i="1"/>
  <c r="BG280" i="1" s="1"/>
  <c r="AZ280" i="1"/>
  <c r="BA280" i="1" s="1"/>
  <c r="AZ279" i="1"/>
  <c r="BA279" i="1" s="1"/>
  <c r="BG279" i="1"/>
  <c r="BM279" i="1"/>
  <c r="BS279" i="1"/>
  <c r="BY279" i="1"/>
  <c r="CE279" i="1"/>
  <c r="CJ279" i="1"/>
  <c r="O279" i="1"/>
  <c r="Q279" i="1" s="1"/>
  <c r="AT279" i="1"/>
  <c r="AU279" i="1" s="1"/>
  <c r="AN279" i="1"/>
  <c r="AO279" i="1" s="1"/>
  <c r="AH279" i="1"/>
  <c r="AI279" i="1" s="1"/>
  <c r="AB279" i="1"/>
  <c r="AC279" i="1" s="1"/>
  <c r="V279" i="1"/>
  <c r="W279" i="1" s="1"/>
  <c r="BF278" i="1"/>
  <c r="BG278" i="1" s="1"/>
  <c r="BS278" i="1"/>
  <c r="BL278" i="1"/>
  <c r="BM278" i="1" s="1"/>
  <c r="AT278" i="1"/>
  <c r="AU278" i="1" s="1"/>
  <c r="BY278" i="1"/>
  <c r="CE278" i="1"/>
  <c r="Q278" i="1"/>
  <c r="V278" i="1"/>
  <c r="W278" i="1" s="1"/>
  <c r="AB278" i="1"/>
  <c r="AC278" i="1" s="1"/>
  <c r="AH278" i="1"/>
  <c r="AI278" i="1" s="1"/>
  <c r="AN278" i="1"/>
  <c r="AO278" i="1" s="1"/>
  <c r="BA278" i="1"/>
  <c r="AZ277" i="1"/>
  <c r="BA277" i="1" s="1"/>
  <c r="BG277" i="1"/>
  <c r="BL277" i="1"/>
  <c r="BM277" i="1" s="1"/>
  <c r="BS277" i="1"/>
  <c r="BY277" i="1"/>
  <c r="CE277" i="1"/>
  <c r="Q277" i="1"/>
  <c r="AI277" i="1"/>
  <c r="W277" i="1"/>
  <c r="AC277" i="1"/>
  <c r="AO277" i="1"/>
  <c r="AU277" i="1"/>
  <c r="AZ276" i="1"/>
  <c r="BA276" i="1" s="1"/>
  <c r="AT276" i="1"/>
  <c r="AU276" i="1" s="1"/>
  <c r="Q276" i="1"/>
  <c r="V276" i="1"/>
  <c r="W276" i="1" s="1"/>
  <c r="CD276" i="1"/>
  <c r="CE276" i="1" s="1"/>
  <c r="BX276" i="1"/>
  <c r="BY276" i="1" s="1"/>
  <c r="AN276" i="1"/>
  <c r="AO276" i="1" s="1"/>
  <c r="AC276" i="1"/>
  <c r="BR276" i="1"/>
  <c r="BS276" i="1" s="1"/>
  <c r="AH276" i="1"/>
  <c r="AI276" i="1" s="1"/>
  <c r="BM276" i="1"/>
  <c r="BF276" i="1"/>
  <c r="BG276" i="1" s="1"/>
  <c r="CJ275" i="1"/>
  <c r="CD275" i="1"/>
  <c r="CE275" i="1" s="1"/>
  <c r="BX275" i="1"/>
  <c r="BY275" i="1" s="1"/>
  <c r="BL275" i="1"/>
  <c r="BM275" i="1" s="1"/>
  <c r="BG275" i="1"/>
  <c r="AZ275" i="1"/>
  <c r="BA275" i="1" s="1"/>
  <c r="AU275" i="1"/>
  <c r="AO275" i="1"/>
  <c r="AH275" i="1"/>
  <c r="AI275" i="1" s="1"/>
  <c r="BR275" i="1"/>
  <c r="BS275" i="1" s="1"/>
  <c r="O275" i="1"/>
  <c r="Q275" i="1" s="1"/>
  <c r="W275" i="1"/>
  <c r="AB275" i="1"/>
  <c r="AC275" i="1" s="1"/>
  <c r="CE274" i="1"/>
  <c r="CJ274" i="1"/>
  <c r="O274" i="1"/>
  <c r="Q274" i="1" s="1"/>
  <c r="AI274" i="1"/>
  <c r="AO274" i="1"/>
  <c r="W274" i="1"/>
  <c r="AC274" i="1"/>
  <c r="AT274" i="1"/>
  <c r="AU274" i="1" s="1"/>
  <c r="BA274" i="1"/>
  <c r="BS274" i="1"/>
  <c r="BY274" i="1"/>
  <c r="BM274" i="1"/>
  <c r="BF274" i="1"/>
  <c r="BG274" i="1" s="1"/>
  <c r="AU273" i="1"/>
  <c r="AO273" i="1"/>
  <c r="AI273" i="1"/>
  <c r="AB273" i="1"/>
  <c r="AC273" i="1" s="1"/>
  <c r="W273" i="1"/>
  <c r="O273" i="1"/>
  <c r="Q273" i="1" s="1"/>
  <c r="BS273" i="1"/>
  <c r="BM273" i="1"/>
  <c r="CJ273" i="1"/>
  <c r="CD273" i="1"/>
  <c r="CE273" i="1" s="1"/>
  <c r="BX273" i="1"/>
  <c r="BY273" i="1" s="1"/>
  <c r="BF273" i="1"/>
  <c r="BG273" i="1" s="1"/>
  <c r="AZ273" i="1"/>
  <c r="BA273" i="1" s="1"/>
  <c r="AT272" i="1"/>
  <c r="AU272" i="1" s="1"/>
  <c r="AN272" i="1"/>
  <c r="AO272" i="1" s="1"/>
  <c r="AI272" i="1"/>
  <c r="AB272" i="1"/>
  <c r="AC272" i="1" s="1"/>
  <c r="W272" i="1"/>
  <c r="O272" i="1"/>
  <c r="Q272" i="1" s="1"/>
  <c r="CD272" i="1"/>
  <c r="CE272" i="1" s="1"/>
  <c r="BX272" i="1"/>
  <c r="BY272" i="1" s="1"/>
  <c r="BR272" i="1"/>
  <c r="BS272" i="1" s="1"/>
  <c r="BM272" i="1"/>
  <c r="BF272" i="1"/>
  <c r="BG272" i="1" s="1"/>
  <c r="BA272" i="1"/>
  <c r="AU271" i="1"/>
  <c r="BG271" i="1"/>
  <c r="Q271" i="1"/>
  <c r="BA271" i="1"/>
  <c r="BX271" i="1"/>
  <c r="BY271" i="1" s="1"/>
  <c r="CD271" i="1"/>
  <c r="CE271" i="1" s="1"/>
  <c r="BR271" i="1"/>
  <c r="BS271" i="1" s="1"/>
  <c r="BM271" i="1"/>
  <c r="AC271" i="1"/>
  <c r="AN271" i="1"/>
  <c r="AO271" i="1" s="1"/>
  <c r="W271" i="1"/>
  <c r="AI271" i="1"/>
  <c r="AO270" i="1"/>
  <c r="AU270" i="1"/>
  <c r="BA270" i="1"/>
  <c r="BG270" i="1"/>
  <c r="BL270" i="1"/>
  <c r="BM270" i="1" s="1"/>
  <c r="BS270" i="1"/>
  <c r="BY270" i="1"/>
  <c r="CE270" i="1"/>
  <c r="CJ270" i="1"/>
  <c r="V270" i="1"/>
  <c r="W270" i="1" s="1"/>
  <c r="Q270" i="1"/>
  <c r="AC270" i="1"/>
  <c r="AI270" i="1"/>
  <c r="AZ269" i="1"/>
  <c r="BA269" i="1" s="1"/>
  <c r="AT269" i="1"/>
  <c r="AU269" i="1" s="1"/>
  <c r="AN269" i="1"/>
  <c r="AO269" i="1" s="1"/>
  <c r="AH269" i="1"/>
  <c r="AI269" i="1" s="1"/>
  <c r="AB269" i="1"/>
  <c r="AC269" i="1" s="1"/>
  <c r="W269" i="1"/>
  <c r="O269" i="1"/>
  <c r="Q269" i="1" s="1"/>
  <c r="BF269" i="1"/>
  <c r="BG269" i="1" s="1"/>
  <c r="BM269" i="1"/>
  <c r="CD269" i="1"/>
  <c r="CE269" i="1" s="1"/>
  <c r="BX269" i="1"/>
  <c r="BY269" i="1" s="1"/>
  <c r="BR269" i="1"/>
  <c r="BS269" i="1" s="1"/>
  <c r="BM268" i="1"/>
  <c r="CE268" i="1"/>
  <c r="AT268" i="1"/>
  <c r="AU268" i="1" s="1"/>
  <c r="AN268" i="1"/>
  <c r="AO268" i="1" s="1"/>
  <c r="BX268" i="1"/>
  <c r="BY268" i="1" s="1"/>
  <c r="AH268" i="1"/>
  <c r="AI268" i="1" s="1"/>
  <c r="O268" i="1"/>
  <c r="Q268" i="1" s="1"/>
  <c r="W268" i="1"/>
  <c r="AC268" i="1"/>
  <c r="BR268" i="1"/>
  <c r="BS268" i="1" s="1"/>
  <c r="BF268" i="1"/>
  <c r="BG268" i="1" s="1"/>
  <c r="AZ268" i="1"/>
  <c r="BA268" i="1" s="1"/>
  <c r="BY267" i="1"/>
  <c r="BR267" i="1"/>
  <c r="BS267" i="1" s="1"/>
  <c r="BM267" i="1"/>
  <c r="CJ267" i="1"/>
  <c r="CN267" i="1" s="1"/>
  <c r="CQ267" i="1" s="1"/>
  <c r="CD267" i="1"/>
  <c r="CE267" i="1" s="1"/>
  <c r="BG267" i="1"/>
  <c r="BA267" i="1"/>
  <c r="AT267" i="1"/>
  <c r="AU267" i="1" s="1"/>
  <c r="AI267" i="1"/>
  <c r="AB267" i="1"/>
  <c r="AC267" i="1" s="1"/>
  <c r="V267" i="1"/>
  <c r="W267" i="1" s="1"/>
  <c r="O267" i="1"/>
  <c r="Q267" i="1" s="1"/>
  <c r="AO267" i="1"/>
  <c r="V266" i="1"/>
  <c r="W266" i="1" s="1"/>
  <c r="AI266" i="1"/>
  <c r="AO266" i="1"/>
  <c r="AT266" i="1"/>
  <c r="AU266" i="1" s="1"/>
  <c r="BG266" i="1"/>
  <c r="BL266" i="1"/>
  <c r="BM266" i="1" s="1"/>
  <c r="BS266" i="1"/>
  <c r="BY266" i="1"/>
  <c r="CE266" i="1"/>
  <c r="AZ266" i="1"/>
  <c r="BA266" i="1" s="1"/>
  <c r="AB266" i="1"/>
  <c r="AC266" i="1" s="1"/>
  <c r="O266" i="1"/>
  <c r="Q266" i="1" s="1"/>
  <c r="CF266" i="1" s="1"/>
  <c r="CJ266" i="1"/>
  <c r="AC265" i="1"/>
  <c r="Q265" i="1"/>
  <c r="V265" i="1"/>
  <c r="W265" i="1" s="1"/>
  <c r="AH265" i="1"/>
  <c r="AI265" i="1" s="1"/>
  <c r="AT265" i="1"/>
  <c r="AU265" i="1" s="1"/>
  <c r="AZ265" i="1"/>
  <c r="BA265" i="1" s="1"/>
  <c r="CD265" i="1"/>
  <c r="CE265" i="1" s="1"/>
  <c r="BX265" i="1"/>
  <c r="BY265" i="1" s="1"/>
  <c r="BR265" i="1"/>
  <c r="BS265" i="1" s="1"/>
  <c r="BM265" i="1"/>
  <c r="BF265" i="1"/>
  <c r="BG265" i="1" s="1"/>
  <c r="AN265" i="1"/>
  <c r="AO265" i="1" s="1"/>
  <c r="BF264" i="1"/>
  <c r="BG264" i="1" s="1"/>
  <c r="AZ264" i="1"/>
  <c r="BA264" i="1" s="1"/>
  <c r="AU264" i="1"/>
  <c r="AN264" i="1"/>
  <c r="AO264" i="1" s="1"/>
  <c r="AH264" i="1"/>
  <c r="AI264" i="1" s="1"/>
  <c r="AB264" i="1"/>
  <c r="AC264" i="1" s="1"/>
  <c r="V264" i="1"/>
  <c r="W264" i="1" s="1"/>
  <c r="Q264" i="1"/>
  <c r="BL264" i="1"/>
  <c r="BM264" i="1" s="1"/>
  <c r="BR264" i="1"/>
  <c r="BS264" i="1" s="1"/>
  <c r="BY264" i="1"/>
  <c r="CE264" i="1"/>
  <c r="CJ264" i="1"/>
  <c r="AI263" i="1"/>
  <c r="AO263" i="1"/>
  <c r="AU263" i="1"/>
  <c r="BA263" i="1"/>
  <c r="BG263" i="1"/>
  <c r="BM263" i="1"/>
  <c r="BS263" i="1"/>
  <c r="BY263" i="1"/>
  <c r="CE263" i="1"/>
  <c r="CJ263" i="1"/>
  <c r="AB263" i="1"/>
  <c r="AC263" i="1" s="1"/>
  <c r="Q263" i="1"/>
  <c r="W263" i="1"/>
  <c r="BL262" i="1"/>
  <c r="BM262" i="1" s="1"/>
  <c r="BS262" i="1"/>
  <c r="BY262" i="1"/>
  <c r="CE262" i="1"/>
  <c r="CJ262" i="1"/>
  <c r="AO262" i="1"/>
  <c r="O262" i="1"/>
  <c r="Q262" i="1" s="1"/>
  <c r="W262" i="1"/>
  <c r="AB262" i="1"/>
  <c r="AC262" i="1" s="1"/>
  <c r="AI262" i="1"/>
  <c r="AU262" i="1"/>
  <c r="BA262" i="1"/>
  <c r="BG262" i="1"/>
  <c r="BS261" i="1"/>
  <c r="BG261" i="1"/>
  <c r="BY261" i="1"/>
  <c r="AN261" i="1"/>
  <c r="AO261" i="1" s="1"/>
  <c r="AU261" i="1"/>
  <c r="BA261" i="1"/>
  <c r="CE261" i="1"/>
  <c r="CJ261" i="1"/>
  <c r="CN261" i="1" s="1"/>
  <c r="CQ261" i="1" s="1"/>
  <c r="BL261" i="1"/>
  <c r="BM261" i="1" s="1"/>
  <c r="AH261" i="1"/>
  <c r="AI261" i="1" s="1"/>
  <c r="AB261" i="1"/>
  <c r="AC261" i="1" s="1"/>
  <c r="V261" i="1"/>
  <c r="W261" i="1" s="1"/>
  <c r="O261" i="1"/>
  <c r="Q261" i="1" s="1"/>
  <c r="CF261" i="1" s="1"/>
  <c r="AC260" i="1"/>
  <c r="AI260" i="1"/>
  <c r="AO260" i="1"/>
  <c r="AT260" i="1"/>
  <c r="AU260" i="1" s="1"/>
  <c r="AZ260" i="1"/>
  <c r="BA260" i="1" s="1"/>
  <c r="V260" i="1"/>
  <c r="W260" i="1" s="1"/>
  <c r="O260" i="1"/>
  <c r="Q260" i="1" s="1"/>
  <c r="BX260" i="1"/>
  <c r="BY260" i="1" s="1"/>
  <c r="BR260" i="1"/>
  <c r="BS260" i="1" s="1"/>
  <c r="BM260" i="1"/>
  <c r="BF260" i="1"/>
  <c r="BG260" i="1" s="1"/>
  <c r="CD260" i="1"/>
  <c r="CE260" i="1" s="1"/>
  <c r="AH259" i="1"/>
  <c r="AI259" i="1" s="1"/>
  <c r="BA259" i="1"/>
  <c r="BG259" i="1"/>
  <c r="BL259" i="1"/>
  <c r="BM259" i="1" s="1"/>
  <c r="BR259" i="1"/>
  <c r="BS259" i="1" s="1"/>
  <c r="CE259" i="1"/>
  <c r="CJ259" i="1"/>
  <c r="CN259" i="1" s="1"/>
  <c r="CQ259" i="1" s="1"/>
  <c r="Q259" i="1"/>
  <c r="V259" i="1"/>
  <c r="W259" i="1" s="1"/>
  <c r="AB259" i="1"/>
  <c r="AC259" i="1" s="1"/>
  <c r="AO259" i="1"/>
  <c r="AU259" i="1"/>
  <c r="BX259" i="1"/>
  <c r="BY259" i="1" s="1"/>
  <c r="BY258" i="1"/>
  <c r="CE258" i="1"/>
  <c r="CJ258" i="1"/>
  <c r="Q258" i="1"/>
  <c r="W258" i="1"/>
  <c r="AC258" i="1"/>
  <c r="AI258" i="1"/>
  <c r="AO258" i="1"/>
  <c r="AU258" i="1"/>
  <c r="BA258" i="1"/>
  <c r="BG258" i="1"/>
  <c r="BL258" i="1"/>
  <c r="BM258" i="1" s="1"/>
  <c r="BS258" i="1"/>
  <c r="BL257" i="1"/>
  <c r="BM257" i="1" s="1"/>
  <c r="O257" i="1"/>
  <c r="Q257" i="1" s="1"/>
  <c r="W257" i="1"/>
  <c r="AC257" i="1"/>
  <c r="CD257" i="1"/>
  <c r="CE257" i="1" s="1"/>
  <c r="BX257" i="1"/>
  <c r="BY257" i="1" s="1"/>
  <c r="BR257" i="1"/>
  <c r="BS257" i="1" s="1"/>
  <c r="BA257" i="1"/>
  <c r="BF257" i="1"/>
  <c r="BG257" i="1" s="1"/>
  <c r="AT257" i="1"/>
  <c r="AU257" i="1" s="1"/>
  <c r="AN257" i="1"/>
  <c r="AO257" i="1" s="1"/>
  <c r="AH257" i="1"/>
  <c r="AI257" i="1" s="1"/>
  <c r="BR256" i="1"/>
  <c r="BS256" i="1" s="1"/>
  <c r="BM256" i="1"/>
  <c r="BF256" i="1"/>
  <c r="BG256" i="1" s="1"/>
  <c r="AZ256" i="1"/>
  <c r="BA256" i="1" s="1"/>
  <c r="AT256" i="1"/>
  <c r="AU256" i="1" s="1"/>
  <c r="AN256" i="1"/>
  <c r="AO256" i="1" s="1"/>
  <c r="AH256" i="1"/>
  <c r="AI256" i="1" s="1"/>
  <c r="AB256" i="1"/>
  <c r="AC256" i="1" s="1"/>
  <c r="V256" i="1"/>
  <c r="W256" i="1" s="1"/>
  <c r="O256" i="1"/>
  <c r="Q256" i="1" s="1"/>
  <c r="CD256" i="1"/>
  <c r="CE256" i="1" s="1"/>
  <c r="BX256" i="1"/>
  <c r="BY256" i="1" s="1"/>
  <c r="O255" i="1"/>
  <c r="Q255" i="1" s="1"/>
  <c r="CD255" i="1"/>
  <c r="CE255" i="1" s="1"/>
  <c r="BX255" i="1"/>
  <c r="BY255" i="1" s="1"/>
  <c r="BR255" i="1"/>
  <c r="BS255" i="1" s="1"/>
  <c r="BM255" i="1"/>
  <c r="BF255" i="1"/>
  <c r="BG255" i="1" s="1"/>
  <c r="AT255" i="1"/>
  <c r="AU255" i="1" s="1"/>
  <c r="AZ255" i="1"/>
  <c r="BA255" i="1" s="1"/>
  <c r="AN255" i="1"/>
  <c r="AO255" i="1" s="1"/>
  <c r="AH255" i="1"/>
  <c r="AI255" i="1" s="1"/>
  <c r="V255" i="1"/>
  <c r="W255" i="1" s="1"/>
  <c r="AB255" i="1"/>
  <c r="AC255" i="1" s="1"/>
  <c r="BM254" i="1"/>
  <c r="BF254" i="1"/>
  <c r="BG254" i="1" s="1"/>
  <c r="AZ254" i="1"/>
  <c r="BA254" i="1" s="1"/>
  <c r="AT254" i="1"/>
  <c r="AU254" i="1" s="1"/>
  <c r="AN254" i="1"/>
  <c r="AO254" i="1" s="1"/>
  <c r="AH254" i="1"/>
  <c r="AI254" i="1" s="1"/>
  <c r="CD254" i="1"/>
  <c r="CE254" i="1" s="1"/>
  <c r="AC254" i="1"/>
  <c r="V254" i="1"/>
  <c r="W254" i="1" s="1"/>
  <c r="O254" i="1"/>
  <c r="Q254" i="1" s="1"/>
  <c r="CJ254" i="1"/>
  <c r="BX254" i="1"/>
  <c r="BY254" i="1" s="1"/>
  <c r="BR254" i="1"/>
  <c r="BS254" i="1" s="1"/>
  <c r="AB253" i="1"/>
  <c r="AC253" i="1" s="1"/>
  <c r="AI253" i="1"/>
  <c r="AO253" i="1"/>
  <c r="AU253" i="1"/>
  <c r="BA253" i="1"/>
  <c r="BG253" i="1"/>
  <c r="BL253" i="1"/>
  <c r="BM253" i="1" s="1"/>
  <c r="BS253" i="1"/>
  <c r="BY253" i="1"/>
  <c r="CE253" i="1"/>
  <c r="CJ253" i="1"/>
  <c r="V253" i="1"/>
  <c r="W253" i="1" s="1"/>
  <c r="O253" i="1"/>
  <c r="Q253" i="1" s="1"/>
  <c r="CF253" i="1" s="1"/>
  <c r="CN253" i="1" s="1"/>
  <c r="CQ253" i="1" s="1"/>
  <c r="BF252" i="1"/>
  <c r="BG252" i="1" s="1"/>
  <c r="BA252" i="1"/>
  <c r="O252" i="1"/>
  <c r="Q252" i="1" s="1"/>
  <c r="W252" i="1"/>
  <c r="AU252" i="1"/>
  <c r="BS252" i="1"/>
  <c r="BX252" i="1"/>
  <c r="BY252" i="1" s="1"/>
  <c r="CE252" i="1"/>
  <c r="CJ252" i="1"/>
  <c r="AN252" i="1"/>
  <c r="AO252" i="1" s="1"/>
  <c r="BM252" i="1"/>
  <c r="AI252" i="1"/>
  <c r="AC252" i="1"/>
  <c r="CD251" i="1"/>
  <c r="CE251" i="1" s="1"/>
  <c r="BX251" i="1"/>
  <c r="BY251" i="1" s="1"/>
  <c r="BR251" i="1"/>
  <c r="BS251" i="1" s="1"/>
  <c r="BM251" i="1"/>
  <c r="BF251" i="1"/>
  <c r="BG251" i="1" s="1"/>
  <c r="BA251" i="1"/>
  <c r="AU251" i="1"/>
  <c r="AN251" i="1"/>
  <c r="AO251" i="1" s="1"/>
  <c r="AH251" i="1"/>
  <c r="AI251" i="1" s="1"/>
  <c r="AB251" i="1"/>
  <c r="AC251" i="1" s="1"/>
  <c r="O251" i="1"/>
  <c r="Q251" i="1" s="1"/>
  <c r="W251" i="1"/>
  <c r="BR250" i="1"/>
  <c r="BS250" i="1" s="1"/>
  <c r="BM250" i="1"/>
  <c r="BF250" i="1"/>
  <c r="BG250" i="1" s="1"/>
  <c r="AZ250" i="1"/>
  <c r="BA250" i="1" s="1"/>
  <c r="AU250" i="1"/>
  <c r="AO250" i="1"/>
  <c r="AI250" i="1"/>
  <c r="AC250" i="1"/>
  <c r="W250" i="1"/>
  <c r="O250" i="1"/>
  <c r="Q250" i="1" s="1"/>
  <c r="BX250" i="1"/>
  <c r="BY250" i="1" s="1"/>
  <c r="CD250" i="1"/>
  <c r="CE250" i="1" s="1"/>
  <c r="Q249" i="1"/>
  <c r="V249" i="1"/>
  <c r="W249" i="1" s="1"/>
  <c r="AC249" i="1"/>
  <c r="AZ249" i="1"/>
  <c r="BA249" i="1" s="1"/>
  <c r="AT249" i="1"/>
  <c r="AU249" i="1" s="1"/>
  <c r="BF249" i="1"/>
  <c r="BG249" i="1" s="1"/>
  <c r="BL249" i="1"/>
  <c r="BM249" i="1" s="1"/>
  <c r="AI249" i="1"/>
  <c r="BS249" i="1"/>
  <c r="BY249" i="1"/>
  <c r="CE249" i="1"/>
  <c r="CJ249" i="1"/>
  <c r="AN249" i="1"/>
  <c r="AO249" i="1" s="1"/>
  <c r="BG248" i="1"/>
  <c r="BL248" i="1"/>
  <c r="BM248" i="1" s="1"/>
  <c r="BS248" i="1"/>
  <c r="BY248" i="1"/>
  <c r="CE248" i="1"/>
  <c r="CJ248" i="1"/>
  <c r="Q248" i="1"/>
  <c r="V248" i="1"/>
  <c r="W248" i="1" s="1"/>
  <c r="AB248" i="1"/>
  <c r="AC248" i="1" s="1"/>
  <c r="AH248" i="1"/>
  <c r="AI248" i="1" s="1"/>
  <c r="AO248" i="1"/>
  <c r="AT248" i="1"/>
  <c r="AU248" i="1" s="1"/>
  <c r="BA248" i="1"/>
  <c r="W247" i="1"/>
  <c r="AC247" i="1"/>
  <c r="AI247" i="1"/>
  <c r="AO247" i="1"/>
  <c r="Q247" i="1"/>
  <c r="CD247" i="1"/>
  <c r="CE247" i="1" s="1"/>
  <c r="AZ247" i="1"/>
  <c r="BA247" i="1" s="1"/>
  <c r="AU247" i="1"/>
  <c r="BX247" i="1"/>
  <c r="BY247" i="1" s="1"/>
  <c r="BR247" i="1"/>
  <c r="BS247" i="1" s="1"/>
  <c r="BM247" i="1"/>
  <c r="BF247" i="1"/>
  <c r="BG247" i="1" s="1"/>
  <c r="BF246" i="1"/>
  <c r="BG246" i="1" s="1"/>
  <c r="BA246" i="1"/>
  <c r="AT246" i="1"/>
  <c r="AU246" i="1" s="1"/>
  <c r="AN246" i="1"/>
  <c r="AO246" i="1" s="1"/>
  <c r="AH246" i="1"/>
  <c r="AI246" i="1" s="1"/>
  <c r="AB246" i="1"/>
  <c r="AC246" i="1" s="1"/>
  <c r="V246" i="1"/>
  <c r="W246" i="1" s="1"/>
  <c r="O246" i="1"/>
  <c r="Q246" i="1" s="1"/>
  <c r="BY246" i="1"/>
  <c r="CD246" i="1"/>
  <c r="CE246" i="1" s="1"/>
  <c r="BR246" i="1"/>
  <c r="BS246" i="1" s="1"/>
  <c r="BM246" i="1"/>
  <c r="AN245" i="1"/>
  <c r="AO245" i="1" s="1"/>
  <c r="CJ245" i="1"/>
  <c r="AT245" i="1"/>
  <c r="AU245" i="1" s="1"/>
  <c r="BF245" i="1"/>
  <c r="BG245" i="1" s="1"/>
  <c r="BM245" i="1"/>
  <c r="W245" i="1"/>
  <c r="BS245" i="1"/>
  <c r="BX245" i="1"/>
  <c r="BY245" i="1" s="1"/>
  <c r="O245" i="1"/>
  <c r="Q245" i="1" s="1"/>
  <c r="CD245" i="1"/>
  <c r="CE245" i="1" s="1"/>
  <c r="AC245" i="1"/>
  <c r="AI245" i="1"/>
  <c r="BA245" i="1"/>
  <c r="V244" i="1"/>
  <c r="W244" i="1" s="1"/>
  <c r="BL244" i="1"/>
  <c r="BM244" i="1" s="1"/>
  <c r="BS244" i="1"/>
  <c r="BY244" i="1"/>
  <c r="CE244" i="1"/>
  <c r="CJ244" i="1"/>
  <c r="BF244" i="1"/>
  <c r="BG244" i="1" s="1"/>
  <c r="Q244" i="1"/>
  <c r="AC244" i="1"/>
  <c r="AI244" i="1"/>
  <c r="AO244" i="1"/>
  <c r="AU244" i="1"/>
  <c r="BA244" i="1"/>
  <c r="BG243" i="1"/>
  <c r="CD243" i="1"/>
  <c r="CE243" i="1" s="1"/>
  <c r="CJ243" i="1"/>
  <c r="BA243" i="1"/>
  <c r="BS243" i="1"/>
  <c r="BY243" i="1"/>
  <c r="AH243" i="1"/>
  <c r="AI243" i="1" s="1"/>
  <c r="AT243" i="1"/>
  <c r="AU243" i="1" s="1"/>
  <c r="Q243" i="1"/>
  <c r="AO243" i="1"/>
  <c r="BL243" i="1"/>
  <c r="BM243" i="1" s="1"/>
  <c r="AC243" i="1"/>
  <c r="V243" i="1"/>
  <c r="W243" i="1" s="1"/>
  <c r="BM242" i="1"/>
  <c r="BS242" i="1"/>
  <c r="BY242" i="1"/>
  <c r="BF242" i="1"/>
  <c r="BG242" i="1" s="1"/>
  <c r="AZ242" i="1"/>
  <c r="BA242" i="1" s="1"/>
  <c r="AT242" i="1"/>
  <c r="AU242" i="1" s="1"/>
  <c r="AN242" i="1"/>
  <c r="AO242" i="1" s="1"/>
  <c r="W242" i="1"/>
  <c r="AC242" i="1"/>
  <c r="AI242" i="1"/>
  <c r="CE242" i="1"/>
  <c r="CJ242" i="1"/>
  <c r="Q242" i="1"/>
  <c r="CF242" i="1" s="1"/>
  <c r="CN242" i="1" s="1"/>
  <c r="CQ242" i="1" s="1"/>
  <c r="AT241" i="1"/>
  <c r="AU241" i="1" s="1"/>
  <c r="AN241" i="1"/>
  <c r="AO241" i="1" s="1"/>
  <c r="AI241" i="1"/>
  <c r="AB241" i="1"/>
  <c r="AC241" i="1" s="1"/>
  <c r="V241" i="1"/>
  <c r="W241" i="1" s="1"/>
  <c r="BF241" i="1"/>
  <c r="BG241" i="1" s="1"/>
  <c r="O241" i="1"/>
  <c r="Q241" i="1" s="1"/>
  <c r="CD241" i="1"/>
  <c r="CE241" i="1" s="1"/>
  <c r="BX241" i="1"/>
  <c r="BY241" i="1" s="1"/>
  <c r="BR241" i="1"/>
  <c r="BS241" i="1" s="1"/>
  <c r="BM241" i="1"/>
  <c r="AZ241" i="1"/>
  <c r="BA241" i="1" s="1"/>
  <c r="BM240" i="1"/>
  <c r="O240" i="1"/>
  <c r="Q240" i="1" s="1"/>
  <c r="BS240" i="1"/>
  <c r="BG240" i="1"/>
  <c r="BA240" i="1"/>
  <c r="AU240" i="1"/>
  <c r="BX240" i="1"/>
  <c r="BY240" i="1" s="1"/>
  <c r="AN240" i="1"/>
  <c r="AO240" i="1" s="1"/>
  <c r="AH240" i="1"/>
  <c r="AI240" i="1" s="1"/>
  <c r="AB240" i="1"/>
  <c r="AC240" i="1" s="1"/>
  <c r="V240" i="1"/>
  <c r="W240" i="1" s="1"/>
  <c r="CD240" i="1"/>
  <c r="CE240" i="1" s="1"/>
  <c r="CJ240" i="1"/>
  <c r="BF239" i="1"/>
  <c r="BG239" i="1" s="1"/>
  <c r="Q239" i="1"/>
  <c r="W239" i="1"/>
  <c r="AC239" i="1"/>
  <c r="AI239" i="1"/>
  <c r="AZ239" i="1"/>
  <c r="BA239" i="1" s="1"/>
  <c r="AT239" i="1"/>
  <c r="AU239" i="1" s="1"/>
  <c r="AO239" i="1"/>
  <c r="BL239" i="1"/>
  <c r="BM239" i="1" s="1"/>
  <c r="CJ239" i="1"/>
  <c r="CD239" i="1"/>
  <c r="CE239" i="1" s="1"/>
  <c r="BX239" i="1"/>
  <c r="BY239" i="1" s="1"/>
  <c r="BR239" i="1"/>
  <c r="BS239" i="1" s="1"/>
  <c r="BL238" i="1"/>
  <c r="BM238" i="1" s="1"/>
  <c r="BF238" i="1"/>
  <c r="BG238" i="1" s="1"/>
  <c r="AZ238" i="1"/>
  <c r="BA238" i="1" s="1"/>
  <c r="AT238" i="1"/>
  <c r="AU238" i="1" s="1"/>
  <c r="AN238" i="1"/>
  <c r="AO238" i="1" s="1"/>
  <c r="AH238" i="1"/>
  <c r="AI238" i="1" s="1"/>
  <c r="AB238" i="1"/>
  <c r="AC238" i="1" s="1"/>
  <c r="V238" i="1"/>
  <c r="W238" i="1" s="1"/>
  <c r="O238" i="1"/>
  <c r="Q238" i="1" s="1"/>
  <c r="CF238" i="1" s="1"/>
  <c r="CN238" i="1" s="1"/>
  <c r="CQ238" i="1" s="1"/>
  <c r="BS238" i="1"/>
  <c r="BY238" i="1"/>
  <c r="CE238" i="1"/>
  <c r="CJ238" i="1"/>
  <c r="BG237" i="1"/>
  <c r="BL237" i="1"/>
  <c r="BM237" i="1" s="1"/>
  <c r="BS237" i="1"/>
  <c r="AI237" i="1"/>
  <c r="AB237" i="1"/>
  <c r="AC237" i="1" s="1"/>
  <c r="W237" i="1"/>
  <c r="CD237" i="1"/>
  <c r="CE237" i="1" s="1"/>
  <c r="O237" i="1"/>
  <c r="Q237" i="1" s="1"/>
  <c r="AZ237" i="1"/>
  <c r="BA237" i="1" s="1"/>
  <c r="BY237" i="1"/>
  <c r="AO237" i="1"/>
  <c r="AU237" i="1"/>
  <c r="BR236" i="1"/>
  <c r="BS236" i="1" s="1"/>
  <c r="BM236" i="1"/>
  <c r="BF236" i="1"/>
  <c r="BG236" i="1" s="1"/>
  <c r="AZ236" i="1"/>
  <c r="BA236" i="1" s="1"/>
  <c r="AT236" i="1"/>
  <c r="AU236" i="1" s="1"/>
  <c r="AN236" i="1"/>
  <c r="AO236" i="1" s="1"/>
  <c r="AH236" i="1"/>
  <c r="AI236" i="1" s="1"/>
  <c r="AB236" i="1"/>
  <c r="AC236" i="1" s="1"/>
  <c r="V236" i="1"/>
  <c r="W236" i="1" s="1"/>
  <c r="O236" i="1"/>
  <c r="Q236" i="1" s="1"/>
  <c r="CD236" i="1"/>
  <c r="CE236" i="1" s="1"/>
  <c r="BX236" i="1"/>
  <c r="BY236" i="1" s="1"/>
  <c r="BR235" i="1"/>
  <c r="BS235" i="1" s="1"/>
  <c r="AN235" i="1"/>
  <c r="AO235" i="1" s="1"/>
  <c r="AH235" i="1"/>
  <c r="AI235" i="1" s="1"/>
  <c r="AB235" i="1"/>
  <c r="AC235" i="1" s="1"/>
  <c r="CE235" i="1"/>
  <c r="W235" i="1"/>
  <c r="O235" i="1"/>
  <c r="Q235" i="1" s="1"/>
  <c r="BX235" i="1"/>
  <c r="BY235" i="1" s="1"/>
  <c r="BM235" i="1"/>
  <c r="BF235" i="1"/>
  <c r="BG235" i="1" s="1"/>
  <c r="AZ235" i="1"/>
  <c r="BA235" i="1" s="1"/>
  <c r="AT235" i="1"/>
  <c r="AU235" i="1" s="1"/>
  <c r="CJ234" i="1"/>
  <c r="BS234" i="1"/>
  <c r="BG234" i="1"/>
  <c r="AU234" i="1"/>
  <c r="AO234" i="1"/>
  <c r="AH234" i="1"/>
  <c r="AI234" i="1" s="1"/>
  <c r="CD234" i="1"/>
  <c r="CE234" i="1" s="1"/>
  <c r="AB234" i="1"/>
  <c r="AC234" i="1" s="1"/>
  <c r="W234" i="1"/>
  <c r="O234" i="1"/>
  <c r="Q234" i="1" s="1"/>
  <c r="BA234" i="1"/>
  <c r="BX234" i="1"/>
  <c r="BY234" i="1" s="1"/>
  <c r="BM234" i="1"/>
  <c r="AO233" i="1"/>
  <c r="AU233" i="1"/>
  <c r="BA233" i="1"/>
  <c r="BG233" i="1"/>
  <c r="BL233" i="1"/>
  <c r="BM233" i="1" s="1"/>
  <c r="BS233" i="1"/>
  <c r="BY233" i="1"/>
  <c r="CE233" i="1"/>
  <c r="CJ233" i="1"/>
  <c r="AI233" i="1"/>
  <c r="AC233" i="1"/>
  <c r="W233" i="1"/>
  <c r="O233" i="1"/>
  <c r="Q233" i="1" s="1"/>
  <c r="CF233" i="1" s="1"/>
  <c r="CN233" i="1" s="1"/>
  <c r="CQ233" i="1" s="1"/>
  <c r="AC232" i="1"/>
  <c r="AI232" i="1"/>
  <c r="AO232" i="1"/>
  <c r="AU232" i="1"/>
  <c r="BA232" i="1"/>
  <c r="BG232" i="1"/>
  <c r="BL232" i="1"/>
  <c r="BM232" i="1" s="1"/>
  <c r="CD232" i="1"/>
  <c r="CE232" i="1" s="1"/>
  <c r="CJ232" i="1"/>
  <c r="Q232" i="1"/>
  <c r="W232" i="1"/>
  <c r="BY232" i="1"/>
  <c r="BR232" i="1"/>
  <c r="BS232" i="1" s="1"/>
  <c r="AZ231" i="1"/>
  <c r="BA231" i="1" s="1"/>
  <c r="O231" i="1"/>
  <c r="Q231" i="1" s="1"/>
  <c r="AT231" i="1"/>
  <c r="AU231" i="1" s="1"/>
  <c r="AB231" i="1"/>
  <c r="AC231" i="1" s="1"/>
  <c r="V231" i="1"/>
  <c r="W231" i="1" s="1"/>
  <c r="BG231" i="1"/>
  <c r="BL231" i="1"/>
  <c r="BM231" i="1" s="1"/>
  <c r="BS231" i="1"/>
  <c r="BY231" i="1"/>
  <c r="CE231" i="1"/>
  <c r="CJ231" i="1"/>
  <c r="AN231" i="1"/>
  <c r="AO231" i="1" s="1"/>
  <c r="AH231" i="1"/>
  <c r="AI231" i="1" s="1"/>
  <c r="BM230" i="1"/>
  <c r="BS230" i="1"/>
  <c r="BY230" i="1"/>
  <c r="CE230" i="1"/>
  <c r="CJ230" i="1"/>
  <c r="Q230" i="1"/>
  <c r="W230" i="1"/>
  <c r="AC230" i="1"/>
  <c r="AI230" i="1"/>
  <c r="AO230" i="1"/>
  <c r="AU230" i="1"/>
  <c r="BA230" i="1"/>
  <c r="BG230" i="1"/>
  <c r="O229" i="1"/>
  <c r="Q229" i="1" s="1"/>
  <c r="V229" i="1"/>
  <c r="W229" i="1" s="1"/>
  <c r="AB229" i="1"/>
  <c r="AC229" i="1" s="1"/>
  <c r="BM229" i="1"/>
  <c r="AN229" i="1"/>
  <c r="AO229" i="1" s="1"/>
  <c r="BF229" i="1"/>
  <c r="BG229" i="1" s="1"/>
  <c r="AZ229" i="1"/>
  <c r="BA229" i="1" s="1"/>
  <c r="AU229" i="1"/>
  <c r="AI229" i="1"/>
  <c r="BS229" i="1"/>
  <c r="CD229" i="1"/>
  <c r="CE229" i="1" s="1"/>
  <c r="BX229" i="1"/>
  <c r="BY229" i="1" s="1"/>
  <c r="AN228" i="1"/>
  <c r="AO228" i="1" s="1"/>
  <c r="AU228" i="1"/>
  <c r="V228" i="1"/>
  <c r="W228" i="1" s="1"/>
  <c r="AC228" i="1"/>
  <c r="AH228" i="1"/>
  <c r="AI228" i="1" s="1"/>
  <c r="O228" i="1"/>
  <c r="Q228" i="1" s="1"/>
  <c r="BA228" i="1"/>
  <c r="BG228" i="1"/>
  <c r="CD228" i="1"/>
  <c r="CE228" i="1" s="1"/>
  <c r="BX228" i="1"/>
  <c r="BY228" i="1" s="1"/>
  <c r="BR228" i="1"/>
  <c r="BS228" i="1" s="1"/>
  <c r="BM228" i="1"/>
  <c r="BX227" i="1"/>
  <c r="BY227" i="1" s="1"/>
  <c r="BR227" i="1"/>
  <c r="BS227" i="1" s="1"/>
  <c r="BM227" i="1"/>
  <c r="BF227" i="1"/>
  <c r="BG227" i="1" s="1"/>
  <c r="AZ227" i="1"/>
  <c r="BA227" i="1" s="1"/>
  <c r="Q227" i="1"/>
  <c r="W227" i="1"/>
  <c r="AC227" i="1"/>
  <c r="AI227" i="1"/>
  <c r="AO227" i="1"/>
  <c r="AU227" i="1"/>
  <c r="CD227" i="1"/>
  <c r="CE227" i="1" s="1"/>
  <c r="BG226" i="1"/>
  <c r="O226" i="1"/>
  <c r="Q226" i="1" s="1"/>
  <c r="AI226" i="1"/>
  <c r="BY226" i="1"/>
  <c r="AO226" i="1"/>
  <c r="BR226" i="1"/>
  <c r="BS226" i="1" s="1"/>
  <c r="BM226" i="1"/>
  <c r="AZ226" i="1"/>
  <c r="BA226" i="1" s="1"/>
  <c r="AU226" i="1"/>
  <c r="AB226" i="1"/>
  <c r="AC226" i="1" s="1"/>
  <c r="CJ226" i="1"/>
  <c r="CD226" i="1"/>
  <c r="CE226" i="1" s="1"/>
  <c r="V226" i="1"/>
  <c r="W226" i="1" s="1"/>
  <c r="O225" i="1"/>
  <c r="Q225" i="1" s="1"/>
  <c r="AT225" i="1"/>
  <c r="AU225" i="1" s="1"/>
  <c r="AN225" i="1"/>
  <c r="AO225" i="1" s="1"/>
  <c r="W225" i="1"/>
  <c r="AH225" i="1"/>
  <c r="AI225" i="1" s="1"/>
  <c r="AB225" i="1"/>
  <c r="AC225" i="1" s="1"/>
  <c r="BR225" i="1"/>
  <c r="BS225" i="1" s="1"/>
  <c r="CD225" i="1"/>
  <c r="CE225" i="1" s="1"/>
  <c r="BX225" i="1"/>
  <c r="BY225" i="1" s="1"/>
  <c r="BM225" i="1"/>
  <c r="BF225" i="1"/>
  <c r="BG225" i="1" s="1"/>
  <c r="AZ225" i="1"/>
  <c r="BA225" i="1" s="1"/>
  <c r="BR224" i="1"/>
  <c r="BS224" i="1" s="1"/>
  <c r="BF224" i="1"/>
  <c r="BG224" i="1" s="1"/>
  <c r="Q224" i="1"/>
  <c r="V224" i="1"/>
  <c r="W224" i="1" s="1"/>
  <c r="AC224" i="1"/>
  <c r="AZ224" i="1"/>
  <c r="BA224" i="1" s="1"/>
  <c r="AO224" i="1"/>
  <c r="AT224" i="1"/>
  <c r="AU224" i="1" s="1"/>
  <c r="AI224" i="1"/>
  <c r="BL224" i="1"/>
  <c r="BM224" i="1" s="1"/>
  <c r="BY224" i="1"/>
  <c r="CE224" i="1"/>
  <c r="AZ223" i="1"/>
  <c r="BA223" i="1" s="1"/>
  <c r="AT223" i="1"/>
  <c r="AU223" i="1" s="1"/>
  <c r="BY223" i="1"/>
  <c r="BR223" i="1"/>
  <c r="BS223" i="1" s="1"/>
  <c r="AN223" i="1"/>
  <c r="AO223" i="1" s="1"/>
  <c r="AH223" i="1"/>
  <c r="AI223" i="1" s="1"/>
  <c r="AB223" i="1"/>
  <c r="AC223" i="1" s="1"/>
  <c r="V223" i="1"/>
  <c r="W223" i="1" s="1"/>
  <c r="CD223" i="1"/>
  <c r="CE223" i="1" s="1"/>
  <c r="BM223" i="1"/>
  <c r="Q223" i="1"/>
  <c r="CF223" i="1" s="1"/>
  <c r="CN223" i="1" s="1"/>
  <c r="CQ223" i="1" s="1"/>
  <c r="BG223" i="1"/>
  <c r="BM222" i="1"/>
  <c r="BF222" i="1"/>
  <c r="BG222" i="1" s="1"/>
  <c r="AZ222" i="1"/>
  <c r="BA222" i="1" s="1"/>
  <c r="AT222" i="1"/>
  <c r="AU222" i="1" s="1"/>
  <c r="AN222" i="1"/>
  <c r="AO222" i="1" s="1"/>
  <c r="AH222" i="1"/>
  <c r="AI222" i="1" s="1"/>
  <c r="AB222" i="1"/>
  <c r="AC222" i="1" s="1"/>
  <c r="V222" i="1"/>
  <c r="W222" i="1" s="1"/>
  <c r="O222" i="1"/>
  <c r="Q222" i="1" s="1"/>
  <c r="CF222" i="1" s="1"/>
  <c r="CN222" i="1" s="1"/>
  <c r="CQ222" i="1" s="1"/>
  <c r="BR222" i="1"/>
  <c r="BS222" i="1" s="1"/>
  <c r="BY222" i="1"/>
  <c r="CE222" i="1"/>
  <c r="BA221" i="1"/>
  <c r="BG221" i="1"/>
  <c r="BL221" i="1"/>
  <c r="BM221" i="1" s="1"/>
  <c r="BS221" i="1"/>
  <c r="BY221" i="1"/>
  <c r="CE221" i="1"/>
  <c r="CJ221" i="1"/>
  <c r="CN221" i="1" s="1"/>
  <c r="CQ221" i="1" s="1"/>
  <c r="AU221" i="1"/>
  <c r="AN221" i="1"/>
  <c r="AO221" i="1" s="1"/>
  <c r="AI221" i="1"/>
  <c r="AB221" i="1"/>
  <c r="AC221" i="1" s="1"/>
  <c r="W221" i="1"/>
  <c r="O221" i="1"/>
  <c r="Q221" i="1" s="1"/>
  <c r="CF221" i="1" s="1"/>
  <c r="AN220" i="1"/>
  <c r="AO220" i="1" s="1"/>
  <c r="AH220" i="1"/>
  <c r="AI220" i="1" s="1"/>
  <c r="AB220" i="1"/>
  <c r="AC220" i="1" s="1"/>
  <c r="V220" i="1"/>
  <c r="W220" i="1" s="1"/>
  <c r="O220" i="1"/>
  <c r="Q220" i="1" s="1"/>
  <c r="CD220" i="1"/>
  <c r="CE220" i="1" s="1"/>
  <c r="BX220" i="1"/>
  <c r="BY220" i="1" s="1"/>
  <c r="BR220" i="1"/>
  <c r="BS220" i="1" s="1"/>
  <c r="BM220" i="1"/>
  <c r="BF220" i="1"/>
  <c r="BG220" i="1" s="1"/>
  <c r="AZ220" i="1"/>
  <c r="BA220" i="1" s="1"/>
  <c r="AT220" i="1"/>
  <c r="AU220" i="1" s="1"/>
  <c r="W219" i="1"/>
  <c r="CE219" i="1"/>
  <c r="CJ219" i="1"/>
  <c r="BL219" i="1"/>
  <c r="BM219" i="1" s="1"/>
  <c r="Q219" i="1"/>
  <c r="AC219" i="1"/>
  <c r="AI219" i="1"/>
  <c r="AO219" i="1"/>
  <c r="AU219" i="1"/>
  <c r="BA219" i="1"/>
  <c r="BG219" i="1"/>
  <c r="BS219" i="1"/>
  <c r="BY219" i="1"/>
  <c r="AH218" i="1"/>
  <c r="AI218" i="1" s="1"/>
  <c r="W218" i="1"/>
  <c r="Q218" i="1"/>
  <c r="AC218" i="1"/>
  <c r="AO218" i="1"/>
  <c r="AU218" i="1"/>
  <c r="BG218" i="1"/>
  <c r="BR218" i="1"/>
  <c r="BS218" i="1" s="1"/>
  <c r="BX218" i="1"/>
  <c r="BY218" i="1" s="1"/>
  <c r="AZ218" i="1"/>
  <c r="BA218" i="1" s="1"/>
  <c r="CD218" i="1"/>
  <c r="CE218" i="1" s="1"/>
  <c r="BM218" i="1"/>
  <c r="AC217" i="1"/>
  <c r="W217" i="1"/>
  <c r="Q217" i="1"/>
  <c r="AI217" i="1"/>
  <c r="AO217" i="1"/>
  <c r="AT217" i="1"/>
  <c r="AU217" i="1" s="1"/>
  <c r="BF217" i="1"/>
  <c r="BG217" i="1" s="1"/>
  <c r="BL217" i="1"/>
  <c r="BM217" i="1" s="1"/>
  <c r="BY217" i="1"/>
  <c r="CD217" i="1"/>
  <c r="CE217" i="1" s="1"/>
  <c r="BR217" i="1"/>
  <c r="BS217" i="1" s="1"/>
  <c r="AZ217" i="1"/>
  <c r="BA217" i="1" s="1"/>
  <c r="V216" i="1"/>
  <c r="W216" i="1" s="1"/>
  <c r="O216" i="1"/>
  <c r="Q216" i="1" s="1"/>
  <c r="AH216" i="1"/>
  <c r="AI216" i="1" s="1"/>
  <c r="BX216" i="1"/>
  <c r="BY216" i="1" s="1"/>
  <c r="AT216" i="1"/>
  <c r="AU216" i="1" s="1"/>
  <c r="CD216" i="1"/>
  <c r="CE216" i="1" s="1"/>
  <c r="AC216" i="1"/>
  <c r="BR216" i="1"/>
  <c r="BS216" i="1" s="1"/>
  <c r="BM216" i="1"/>
  <c r="BF216" i="1"/>
  <c r="BG216" i="1" s="1"/>
  <c r="AZ216" i="1"/>
  <c r="BA216" i="1" s="1"/>
  <c r="AN216" i="1"/>
  <c r="AO216" i="1" s="1"/>
  <c r="W215" i="1"/>
  <c r="AB215" i="1"/>
  <c r="AC215" i="1" s="1"/>
  <c r="BY215" i="1"/>
  <c r="CE215" i="1"/>
  <c r="O215" i="1"/>
  <c r="Q215" i="1" s="1"/>
  <c r="AH215" i="1"/>
  <c r="AI215" i="1" s="1"/>
  <c r="AN215" i="1"/>
  <c r="AO215" i="1" s="1"/>
  <c r="AT215" i="1"/>
  <c r="AU215" i="1" s="1"/>
  <c r="BA215" i="1"/>
  <c r="BR215" i="1"/>
  <c r="BS215" i="1" s="1"/>
  <c r="BM215" i="1"/>
  <c r="BF215" i="1"/>
  <c r="BG215" i="1" s="1"/>
  <c r="BA214" i="1"/>
  <c r="BG214" i="1"/>
  <c r="BL214" i="1"/>
  <c r="BM214" i="1" s="1"/>
  <c r="BS214" i="1"/>
  <c r="BY214" i="1"/>
  <c r="CE214" i="1"/>
  <c r="CJ214" i="1"/>
  <c r="O214" i="1"/>
  <c r="Q214" i="1" s="1"/>
  <c r="W214" i="1"/>
  <c r="AC214" i="1"/>
  <c r="AI214" i="1"/>
  <c r="AO214" i="1"/>
  <c r="AU214" i="1"/>
  <c r="CD213" i="1"/>
  <c r="CE213" i="1" s="1"/>
  <c r="BX213" i="1"/>
  <c r="BY213" i="1" s="1"/>
  <c r="BR213" i="1"/>
  <c r="BS213" i="1" s="1"/>
  <c r="BM213" i="1"/>
  <c r="BF213" i="1"/>
  <c r="BG213" i="1" s="1"/>
  <c r="AZ213" i="1"/>
  <c r="BA213" i="1" s="1"/>
  <c r="AT213" i="1"/>
  <c r="AU213" i="1" s="1"/>
  <c r="AN213" i="1"/>
  <c r="AO213" i="1" s="1"/>
  <c r="AI213" i="1"/>
  <c r="Q213" i="1"/>
  <c r="CF213" i="1" s="1"/>
  <c r="CN213" i="1" s="1"/>
  <c r="CQ213" i="1" s="1"/>
  <c r="W213" i="1"/>
  <c r="AC213" i="1"/>
  <c r="AN212" i="1"/>
  <c r="AO212" i="1" s="1"/>
  <c r="CE212" i="1"/>
  <c r="CJ212" i="1"/>
  <c r="BX212" i="1"/>
  <c r="BY212" i="1" s="1"/>
  <c r="Q212" i="1"/>
  <c r="W212" i="1"/>
  <c r="AC212" i="1"/>
  <c r="AI212" i="1"/>
  <c r="AU212" i="1"/>
  <c r="BA212" i="1"/>
  <c r="BG212" i="1"/>
  <c r="BL212" i="1"/>
  <c r="BM212" i="1" s="1"/>
  <c r="BS212" i="1"/>
  <c r="Q211" i="1"/>
  <c r="V211" i="1"/>
  <c r="W211" i="1" s="1"/>
  <c r="AC211" i="1"/>
  <c r="AH211" i="1"/>
  <c r="AI211" i="1" s="1"/>
  <c r="AN211" i="1"/>
  <c r="AO211" i="1" s="1"/>
  <c r="AZ211" i="1"/>
  <c r="BA211" i="1" s="1"/>
  <c r="BF211" i="1"/>
  <c r="BG211" i="1" s="1"/>
  <c r="BS211" i="1"/>
  <c r="BY211" i="1"/>
  <c r="CD211" i="1"/>
  <c r="CE211" i="1" s="1"/>
  <c r="CJ211" i="1"/>
  <c r="BM211" i="1"/>
  <c r="AU211" i="1"/>
  <c r="CE210" i="1"/>
  <c r="BX210" i="1"/>
  <c r="BY210" i="1" s="1"/>
  <c r="BR210" i="1"/>
  <c r="BS210" i="1" s="1"/>
  <c r="BG210" i="1"/>
  <c r="BA210" i="1"/>
  <c r="AU210" i="1"/>
  <c r="AO210" i="1"/>
  <c r="AI210" i="1"/>
  <c r="AC210" i="1"/>
  <c r="O210" i="1"/>
  <c r="Q210" i="1" s="1"/>
  <c r="CF210" i="1" s="1"/>
  <c r="W210" i="1"/>
  <c r="BM210" i="1"/>
  <c r="BA209" i="1"/>
  <c r="AC209" i="1"/>
  <c r="AI209" i="1"/>
  <c r="AO209" i="1"/>
  <c r="AU209" i="1"/>
  <c r="BG209" i="1"/>
  <c r="BL209" i="1"/>
  <c r="BM209" i="1" s="1"/>
  <c r="BS209" i="1"/>
  <c r="Q209" i="1"/>
  <c r="CD209" i="1"/>
  <c r="CE209" i="1" s="1"/>
  <c r="BX209" i="1"/>
  <c r="BY209" i="1" s="1"/>
  <c r="W209" i="1"/>
  <c r="W208" i="1"/>
  <c r="AB208" i="1"/>
  <c r="AC208" i="1" s="1"/>
  <c r="AH208" i="1"/>
  <c r="AI208" i="1" s="1"/>
  <c r="AN208" i="1"/>
  <c r="AO208" i="1" s="1"/>
  <c r="AU208" i="1"/>
  <c r="O208" i="1"/>
  <c r="Q208" i="1" s="1"/>
  <c r="CD208" i="1"/>
  <c r="CE208" i="1" s="1"/>
  <c r="BX208" i="1"/>
  <c r="BY208" i="1" s="1"/>
  <c r="BR208" i="1"/>
  <c r="BS208" i="1" s="1"/>
  <c r="BM208" i="1"/>
  <c r="BF208" i="1"/>
  <c r="BG208" i="1" s="1"/>
  <c r="AZ208" i="1"/>
  <c r="BA208" i="1" s="1"/>
  <c r="Q207" i="1"/>
  <c r="CD207" i="1"/>
  <c r="CE207" i="1" s="1"/>
  <c r="BX207" i="1"/>
  <c r="BY207" i="1" s="1"/>
  <c r="BR207" i="1"/>
  <c r="BS207" i="1" s="1"/>
  <c r="BM207" i="1"/>
  <c r="BF207" i="1"/>
  <c r="BG207" i="1" s="1"/>
  <c r="AZ207" i="1"/>
  <c r="BA207" i="1" s="1"/>
  <c r="AT207" i="1"/>
  <c r="AU207" i="1" s="1"/>
  <c r="AN207" i="1"/>
  <c r="AO207" i="1" s="1"/>
  <c r="AH207" i="1"/>
  <c r="AI207" i="1" s="1"/>
  <c r="AB207" i="1"/>
  <c r="AC207" i="1" s="1"/>
  <c r="V207" i="1"/>
  <c r="W207" i="1" s="1"/>
  <c r="AT206" i="1"/>
  <c r="AU206" i="1" s="1"/>
  <c r="AN206" i="1"/>
  <c r="AO206" i="1" s="1"/>
  <c r="AH206" i="1"/>
  <c r="AI206" i="1" s="1"/>
  <c r="AB206" i="1"/>
  <c r="AC206" i="1" s="1"/>
  <c r="V206" i="1"/>
  <c r="W206" i="1" s="1"/>
  <c r="O206" i="1"/>
  <c r="Q206" i="1" s="1"/>
  <c r="CD206" i="1"/>
  <c r="CE206" i="1" s="1"/>
  <c r="BX206" i="1"/>
  <c r="BY206" i="1" s="1"/>
  <c r="BR206" i="1"/>
  <c r="BS206" i="1" s="1"/>
  <c r="BM206" i="1"/>
  <c r="BF206" i="1"/>
  <c r="BG206" i="1" s="1"/>
  <c r="AZ206" i="1"/>
  <c r="BA206" i="1" s="1"/>
  <c r="AH205" i="1"/>
  <c r="AI205" i="1" s="1"/>
  <c r="AB205" i="1"/>
  <c r="AC205" i="1" s="1"/>
  <c r="V205" i="1"/>
  <c r="W205" i="1" s="1"/>
  <c r="BY205" i="1"/>
  <c r="O205" i="1"/>
  <c r="Q205" i="1" s="1"/>
  <c r="CJ205" i="1"/>
  <c r="CD205" i="1"/>
  <c r="CE205" i="1" s="1"/>
  <c r="BR205" i="1"/>
  <c r="BS205" i="1" s="1"/>
  <c r="AO205" i="1"/>
  <c r="BM205" i="1"/>
  <c r="BF205" i="1"/>
  <c r="BG205" i="1" s="1"/>
  <c r="AZ205" i="1"/>
  <c r="BA205" i="1" s="1"/>
  <c r="AT205" i="1"/>
  <c r="AU205" i="1" s="1"/>
  <c r="CJ204" i="1"/>
  <c r="CD204" i="1"/>
  <c r="CE204" i="1" s="1"/>
  <c r="BX204" i="1"/>
  <c r="BY204" i="1" s="1"/>
  <c r="BS204" i="1"/>
  <c r="AO204" i="1"/>
  <c r="AU204" i="1"/>
  <c r="BA204" i="1"/>
  <c r="BG204" i="1"/>
  <c r="BM204" i="1"/>
  <c r="V204" i="1"/>
  <c r="W204" i="1" s="1"/>
  <c r="AC204" i="1"/>
  <c r="AI204" i="1"/>
  <c r="Q204" i="1"/>
  <c r="O203" i="1"/>
  <c r="Q203" i="1" s="1"/>
  <c r="AC203" i="1"/>
  <c r="W203" i="1"/>
  <c r="AU203" i="1"/>
  <c r="BM203" i="1"/>
  <c r="CJ203" i="1"/>
  <c r="CN203" i="1" s="1"/>
  <c r="CQ203" i="1" s="1"/>
  <c r="BS203" i="1"/>
  <c r="AI203" i="1"/>
  <c r="BY203" i="1"/>
  <c r="CE203" i="1"/>
  <c r="AN203" i="1"/>
  <c r="AO203" i="1" s="1"/>
  <c r="BA203" i="1"/>
  <c r="BG203" i="1"/>
  <c r="BM202" i="1"/>
  <c r="BS202" i="1"/>
  <c r="BY202" i="1"/>
  <c r="CE202" i="1"/>
  <c r="CJ202" i="1"/>
  <c r="BA202" i="1"/>
  <c r="BG202" i="1"/>
  <c r="Q202" i="1"/>
  <c r="W202" i="1"/>
  <c r="AC202" i="1"/>
  <c r="AI202" i="1"/>
  <c r="AO202" i="1"/>
  <c r="AU202" i="1"/>
  <c r="CD201" i="1"/>
  <c r="CE201" i="1" s="1"/>
  <c r="BX201" i="1"/>
  <c r="BY201" i="1" s="1"/>
  <c r="W201" i="1"/>
  <c r="Q201" i="1"/>
  <c r="AC201" i="1"/>
  <c r="AI201" i="1"/>
  <c r="AO201" i="1"/>
  <c r="AU201" i="1"/>
  <c r="BA201" i="1"/>
  <c r="BG201" i="1"/>
  <c r="BL201" i="1"/>
  <c r="BM201" i="1" s="1"/>
  <c r="BS201" i="1"/>
  <c r="BA200" i="1"/>
  <c r="AU200" i="1"/>
  <c r="AO200" i="1"/>
  <c r="AH200" i="1"/>
  <c r="AI200" i="1" s="1"/>
  <c r="AC200" i="1"/>
  <c r="V200" i="1"/>
  <c r="W200" i="1" s="1"/>
  <c r="O200" i="1"/>
  <c r="Q200" i="1" s="1"/>
  <c r="BG200" i="1"/>
  <c r="BL200" i="1"/>
  <c r="BM200" i="1" s="1"/>
  <c r="BR200" i="1"/>
  <c r="BS200" i="1" s="1"/>
  <c r="BY200" i="1"/>
  <c r="CE200" i="1"/>
  <c r="CJ200" i="1"/>
  <c r="BR199" i="1"/>
  <c r="BS199" i="1" s="1"/>
  <c r="BM199" i="1"/>
  <c r="AO199" i="1"/>
  <c r="AB199" i="1"/>
  <c r="AC199" i="1" s="1"/>
  <c r="BF199" i="1"/>
  <c r="BG199" i="1" s="1"/>
  <c r="AZ199" i="1"/>
  <c r="BA199" i="1" s="1"/>
  <c r="V199" i="1"/>
  <c r="W199" i="1" s="1"/>
  <c r="AT199" i="1"/>
  <c r="AU199" i="1" s="1"/>
  <c r="AH199" i="1"/>
  <c r="AI199" i="1" s="1"/>
  <c r="O199" i="1"/>
  <c r="Q199" i="1" s="1"/>
  <c r="CE199" i="1"/>
  <c r="BX199" i="1"/>
  <c r="BY199" i="1" s="1"/>
  <c r="BM198" i="1"/>
  <c r="CE198" i="1"/>
  <c r="CJ198" i="1"/>
  <c r="AI198" i="1"/>
  <c r="AB198" i="1"/>
  <c r="AC198" i="1" s="1"/>
  <c r="AN198" i="1"/>
  <c r="AO198" i="1" s="1"/>
  <c r="V198" i="1"/>
  <c r="W198" i="1" s="1"/>
  <c r="Q198" i="1"/>
  <c r="AT198" i="1"/>
  <c r="AU198" i="1" s="1"/>
  <c r="BA198" i="1"/>
  <c r="BF198" i="1"/>
  <c r="BG198" i="1" s="1"/>
  <c r="BR198" i="1"/>
  <c r="BS198" i="1" s="1"/>
  <c r="BY198" i="1"/>
  <c r="Q197" i="1"/>
  <c r="BR197" i="1"/>
  <c r="BS197" i="1" s="1"/>
  <c r="BL197" i="1"/>
  <c r="BM197" i="1" s="1"/>
  <c r="BX197" i="1"/>
  <c r="BY197" i="1" s="1"/>
  <c r="CD197" i="1"/>
  <c r="CE197" i="1" s="1"/>
  <c r="BF197" i="1"/>
  <c r="BG197" i="1" s="1"/>
  <c r="AZ197" i="1"/>
  <c r="BA197" i="1" s="1"/>
  <c r="AT197" i="1"/>
  <c r="AU197" i="1" s="1"/>
  <c r="AN197" i="1"/>
  <c r="AO197" i="1" s="1"/>
  <c r="AH197" i="1"/>
  <c r="AI197" i="1" s="1"/>
  <c r="AB197" i="1"/>
  <c r="AC197" i="1" s="1"/>
  <c r="V197" i="1"/>
  <c r="W197" i="1" s="1"/>
  <c r="BA196" i="1"/>
  <c r="BG196" i="1"/>
  <c r="BL196" i="1"/>
  <c r="BM196" i="1" s="1"/>
  <c r="BS196" i="1"/>
  <c r="BY196" i="1"/>
  <c r="CE196" i="1"/>
  <c r="CJ196" i="1"/>
  <c r="Q196" i="1"/>
  <c r="W196" i="1"/>
  <c r="AC196" i="1"/>
  <c r="AI196" i="1"/>
  <c r="AO196" i="1"/>
  <c r="AU196" i="1"/>
  <c r="Q195" i="1"/>
  <c r="V195" i="1"/>
  <c r="W195" i="1" s="1"/>
  <c r="AB195" i="1"/>
  <c r="AC195" i="1" s="1"/>
  <c r="AH195" i="1"/>
  <c r="AI195" i="1" s="1"/>
  <c r="AN195" i="1"/>
  <c r="AO195" i="1" s="1"/>
  <c r="AZ195" i="1"/>
  <c r="BA195" i="1" s="1"/>
  <c r="AT195" i="1"/>
  <c r="AU195" i="1" s="1"/>
  <c r="BF195" i="1"/>
  <c r="BG195" i="1" s="1"/>
  <c r="BS195" i="1"/>
  <c r="BY195" i="1"/>
  <c r="CE195" i="1"/>
  <c r="CJ195" i="1"/>
  <c r="BL195" i="1"/>
  <c r="BM195" i="1" s="1"/>
  <c r="BS194" i="1"/>
  <c r="CD194" i="1"/>
  <c r="CE194" i="1" s="1"/>
  <c r="BX194" i="1"/>
  <c r="BY194" i="1" s="1"/>
  <c r="AU194" i="1"/>
  <c r="BA194" i="1"/>
  <c r="BM194" i="1"/>
  <c r="W194" i="1"/>
  <c r="O194" i="1"/>
  <c r="Q194" i="1" s="1"/>
  <c r="BF194" i="1"/>
  <c r="BG194" i="1" s="1"/>
  <c r="AN194" i="1"/>
  <c r="AO194" i="1" s="1"/>
  <c r="AH194" i="1"/>
  <c r="AI194" i="1" s="1"/>
  <c r="AB194" i="1"/>
  <c r="AC194" i="1" s="1"/>
  <c r="BA193" i="1"/>
  <c r="BG193" i="1"/>
  <c r="BL193" i="1"/>
  <c r="BM193" i="1" s="1"/>
  <c r="BS193" i="1"/>
  <c r="BY193" i="1"/>
  <c r="CE193" i="1"/>
  <c r="CJ193" i="1"/>
  <c r="CN193" i="1" s="1"/>
  <c r="CQ193" i="1" s="1"/>
  <c r="Q193" i="1"/>
  <c r="CF193" i="1" s="1"/>
  <c r="W193" i="1"/>
  <c r="AC193" i="1"/>
  <c r="AI193" i="1"/>
  <c r="AO193" i="1"/>
  <c r="AU193" i="1"/>
  <c r="BY192" i="1"/>
  <c r="CE192" i="1"/>
  <c r="CJ192" i="1"/>
  <c r="AH192" i="1"/>
  <c r="AI192" i="1" s="1"/>
  <c r="AB192" i="1"/>
  <c r="AC192" i="1" s="1"/>
  <c r="V192" i="1"/>
  <c r="W192" i="1" s="1"/>
  <c r="AO192" i="1"/>
  <c r="O192" i="1"/>
  <c r="Q192" i="1" s="1"/>
  <c r="BG192" i="1"/>
  <c r="AZ192" i="1"/>
  <c r="BA192" i="1" s="1"/>
  <c r="BR192" i="1"/>
  <c r="BS192" i="1" s="1"/>
  <c r="BM192" i="1"/>
  <c r="AT192" i="1"/>
  <c r="AU192" i="1" s="1"/>
  <c r="AT191" i="1"/>
  <c r="AU191" i="1" s="1"/>
  <c r="AZ191" i="1"/>
  <c r="BA191" i="1" s="1"/>
  <c r="BG191" i="1"/>
  <c r="BL191" i="1"/>
  <c r="BM191" i="1" s="1"/>
  <c r="BS191" i="1"/>
  <c r="BY191" i="1"/>
  <c r="CE191" i="1"/>
  <c r="O191" i="1"/>
  <c r="Q191" i="1" s="1"/>
  <c r="W191" i="1"/>
  <c r="AB191" i="1"/>
  <c r="AC191" i="1" s="1"/>
  <c r="AI191" i="1"/>
  <c r="AN191" i="1"/>
  <c r="AO191" i="1" s="1"/>
  <c r="BY190" i="1"/>
  <c r="BR190" i="1"/>
  <c r="BS190" i="1" s="1"/>
  <c r="BF190" i="1"/>
  <c r="BG190" i="1" s="1"/>
  <c r="AZ190" i="1"/>
  <c r="BA190" i="1" s="1"/>
  <c r="AU190" i="1"/>
  <c r="AO190" i="1"/>
  <c r="AH190" i="1"/>
  <c r="AI190" i="1" s="1"/>
  <c r="AB190" i="1"/>
  <c r="AC190" i="1" s="1"/>
  <c r="V190" i="1"/>
  <c r="W190" i="1" s="1"/>
  <c r="Q190" i="1"/>
  <c r="CD190" i="1"/>
  <c r="CE190" i="1" s="1"/>
  <c r="BM190" i="1"/>
  <c r="BX189" i="1"/>
  <c r="BY189" i="1" s="1"/>
  <c r="BR189" i="1"/>
  <c r="BS189" i="1" s="1"/>
  <c r="BA189" i="1"/>
  <c r="BF189" i="1"/>
  <c r="BG189" i="1" s="1"/>
  <c r="CD189" i="1"/>
  <c r="CE189" i="1" s="1"/>
  <c r="O189" i="1"/>
  <c r="Q189" i="1" s="1"/>
  <c r="AT189" i="1"/>
  <c r="AU189" i="1" s="1"/>
  <c r="AN189" i="1"/>
  <c r="AO189" i="1" s="1"/>
  <c r="AH189" i="1"/>
  <c r="AI189" i="1" s="1"/>
  <c r="AB189" i="1"/>
  <c r="AC189" i="1" s="1"/>
  <c r="V189" i="1"/>
  <c r="W189" i="1" s="1"/>
  <c r="BM189" i="1"/>
  <c r="W188" i="1"/>
  <c r="AC188" i="1"/>
  <c r="AI188" i="1"/>
  <c r="BM188" i="1"/>
  <c r="BS188" i="1"/>
  <c r="BY188" i="1"/>
  <c r="CE188" i="1"/>
  <c r="AO188" i="1"/>
  <c r="AU188" i="1"/>
  <c r="BA188" i="1"/>
  <c r="BG188" i="1"/>
  <c r="CJ188" i="1"/>
  <c r="CN188" i="1" s="1"/>
  <c r="CQ188" i="1" s="1"/>
  <c r="Q188" i="1"/>
  <c r="CF188" i="1" s="1"/>
  <c r="BA187" i="1"/>
  <c r="BS187" i="1"/>
  <c r="O187" i="1"/>
  <c r="Q187" i="1" s="1"/>
  <c r="V187" i="1"/>
  <c r="W187" i="1" s="1"/>
  <c r="AC187" i="1"/>
  <c r="AI187" i="1"/>
  <c r="AO187" i="1"/>
  <c r="AT187" i="1"/>
  <c r="AU187" i="1" s="1"/>
  <c r="BG187" i="1"/>
  <c r="BL187" i="1"/>
  <c r="BM187" i="1" s="1"/>
  <c r="BY187" i="1"/>
  <c r="CE187" i="1"/>
  <c r="CJ187" i="1"/>
  <c r="CN187" i="1" s="1"/>
  <c r="CQ187" i="1" s="1"/>
  <c r="BX186" i="1"/>
  <c r="BY186" i="1" s="1"/>
  <c r="BR186" i="1"/>
  <c r="BS186" i="1" s="1"/>
  <c r="BM186" i="1"/>
  <c r="O186" i="1"/>
  <c r="Q186" i="1" s="1"/>
  <c r="W186" i="1"/>
  <c r="CE186" i="1"/>
  <c r="AC186" i="1"/>
  <c r="BF186" i="1"/>
  <c r="BG186" i="1" s="1"/>
  <c r="AZ186" i="1"/>
  <c r="BA186" i="1" s="1"/>
  <c r="AT186" i="1"/>
  <c r="AU186" i="1" s="1"/>
  <c r="AN186" i="1"/>
  <c r="AO186" i="1" s="1"/>
  <c r="AH186" i="1"/>
  <c r="AI186" i="1" s="1"/>
  <c r="V185" i="1"/>
  <c r="W185" i="1" s="1"/>
  <c r="AC185" i="1"/>
  <c r="AI185" i="1"/>
  <c r="AO185" i="1"/>
  <c r="AU185" i="1"/>
  <c r="BA185" i="1"/>
  <c r="BG185" i="1"/>
  <c r="BL185" i="1"/>
  <c r="BM185" i="1" s="1"/>
  <c r="BS185" i="1"/>
  <c r="BY185" i="1"/>
  <c r="CE185" i="1"/>
  <c r="CJ185" i="1"/>
  <c r="Q185" i="1"/>
  <c r="CF185" i="1" s="1"/>
  <c r="CN185" i="1" s="1"/>
  <c r="CQ185" i="1" s="1"/>
  <c r="V184" i="1"/>
  <c r="W184" i="1" s="1"/>
  <c r="BS184" i="1"/>
  <c r="BY184" i="1"/>
  <c r="CE184" i="1"/>
  <c r="CJ184" i="1"/>
  <c r="O184" i="1"/>
  <c r="Q184" i="1" s="1"/>
  <c r="AN184" i="1"/>
  <c r="AO184" i="1" s="1"/>
  <c r="AH184" i="1"/>
  <c r="AI184" i="1" s="1"/>
  <c r="AC184" i="1"/>
  <c r="AT184" i="1"/>
  <c r="AU184" i="1" s="1"/>
  <c r="BA184" i="1"/>
  <c r="BG184" i="1"/>
  <c r="BL184" i="1"/>
  <c r="BM184" i="1" s="1"/>
  <c r="AT183" i="1"/>
  <c r="AU183" i="1" s="1"/>
  <c r="BA183" i="1"/>
  <c r="BG183" i="1"/>
  <c r="BM183" i="1"/>
  <c r="BS183" i="1"/>
  <c r="BY183" i="1"/>
  <c r="CE183" i="1"/>
  <c r="CJ183" i="1"/>
  <c r="O183" i="1"/>
  <c r="Q183" i="1" s="1"/>
  <c r="CF183" i="1" s="1"/>
  <c r="CN183" i="1" s="1"/>
  <c r="CQ183" i="1" s="1"/>
  <c r="W183" i="1"/>
  <c r="AC183" i="1"/>
  <c r="AI183" i="1"/>
  <c r="AO183" i="1"/>
  <c r="BG182" i="1"/>
  <c r="CD182" i="1"/>
  <c r="CE182" i="1" s="1"/>
  <c r="BX182" i="1"/>
  <c r="BY182" i="1" s="1"/>
  <c r="BR182" i="1"/>
  <c r="BS182" i="1" s="1"/>
  <c r="BM182" i="1"/>
  <c r="AZ182" i="1"/>
  <c r="BA182" i="1" s="1"/>
  <c r="Q182" i="1"/>
  <c r="W182" i="1"/>
  <c r="AC182" i="1"/>
  <c r="AI182" i="1"/>
  <c r="AO182" i="1"/>
  <c r="AU182" i="1"/>
  <c r="CD181" i="1"/>
  <c r="CE181" i="1" s="1"/>
  <c r="BX181" i="1"/>
  <c r="BY181" i="1" s="1"/>
  <c r="BR181" i="1"/>
  <c r="BS181" i="1" s="1"/>
  <c r="BM181" i="1"/>
  <c r="BF181" i="1"/>
  <c r="BG181" i="1" s="1"/>
  <c r="AZ181" i="1"/>
  <c r="BA181" i="1" s="1"/>
  <c r="AT181" i="1"/>
  <c r="AU181" i="1" s="1"/>
  <c r="AN181" i="1"/>
  <c r="AO181" i="1" s="1"/>
  <c r="AH181" i="1"/>
  <c r="AI181" i="1" s="1"/>
  <c r="AB181" i="1"/>
  <c r="AC181" i="1" s="1"/>
  <c r="V181" i="1"/>
  <c r="W181" i="1" s="1"/>
  <c r="O181" i="1"/>
  <c r="Q181" i="1" s="1"/>
  <c r="CF181" i="1" s="1"/>
  <c r="CN181" i="1" s="1"/>
  <c r="CQ181" i="1" s="1"/>
  <c r="AU180" i="1"/>
  <c r="BA180" i="1"/>
  <c r="BG180" i="1"/>
  <c r="BL180" i="1"/>
  <c r="BM180" i="1" s="1"/>
  <c r="BS180" i="1"/>
  <c r="BY180" i="1"/>
  <c r="CE180" i="1"/>
  <c r="CJ180" i="1"/>
  <c r="CN180" i="1" s="1"/>
  <c r="CQ180" i="1" s="1"/>
  <c r="Q180" i="1"/>
  <c r="W180" i="1"/>
  <c r="AC180" i="1"/>
  <c r="AI180" i="1"/>
  <c r="AO180" i="1"/>
  <c r="CJ179" i="1"/>
  <c r="AO179" i="1"/>
  <c r="CD179" i="1"/>
  <c r="CE179" i="1" s="1"/>
  <c r="AU179" i="1"/>
  <c r="BA179" i="1"/>
  <c r="BG179" i="1"/>
  <c r="Q179" i="1"/>
  <c r="BX179" i="1"/>
  <c r="BY179" i="1" s="1"/>
  <c r="BR179" i="1"/>
  <c r="BS179" i="1" s="1"/>
  <c r="BL179" i="1"/>
  <c r="BM179" i="1" s="1"/>
  <c r="V179" i="1"/>
  <c r="W179" i="1" s="1"/>
  <c r="AB179" i="1"/>
  <c r="AC179" i="1" s="1"/>
  <c r="AH179" i="1"/>
  <c r="AI179" i="1" s="1"/>
  <c r="Q178" i="1"/>
  <c r="W178" i="1"/>
  <c r="AB178" i="1"/>
  <c r="AC178" i="1" s="1"/>
  <c r="AI178" i="1"/>
  <c r="BX178" i="1"/>
  <c r="BY178" i="1" s="1"/>
  <c r="CD178" i="1"/>
  <c r="CE178" i="1" s="1"/>
  <c r="BR178" i="1"/>
  <c r="BS178" i="1" s="1"/>
  <c r="BM178" i="1"/>
  <c r="BF178" i="1"/>
  <c r="BG178" i="1" s="1"/>
  <c r="AZ178" i="1"/>
  <c r="BA178" i="1" s="1"/>
  <c r="AT178" i="1"/>
  <c r="AU178" i="1" s="1"/>
  <c r="AN178" i="1"/>
  <c r="AO178" i="1" s="1"/>
  <c r="CD177" i="1"/>
  <c r="CE177" i="1" s="1"/>
  <c r="BX177" i="1"/>
  <c r="BY177" i="1" s="1"/>
  <c r="BR177" i="1"/>
  <c r="BS177" i="1" s="1"/>
  <c r="Q177" i="1"/>
  <c r="W177" i="1"/>
  <c r="AC177" i="1"/>
  <c r="CJ177" i="1"/>
  <c r="AI177" i="1"/>
  <c r="AO177" i="1"/>
  <c r="AU177" i="1"/>
  <c r="BA177" i="1"/>
  <c r="BG177" i="1"/>
  <c r="BL177" i="1"/>
  <c r="BM177" i="1" s="1"/>
  <c r="CJ176" i="1"/>
  <c r="AB176" i="1"/>
  <c r="AC176" i="1" s="1"/>
  <c r="O176" i="1"/>
  <c r="Q176" i="1" s="1"/>
  <c r="W176" i="1"/>
  <c r="AI176" i="1"/>
  <c r="AN176" i="1"/>
  <c r="AO176" i="1" s="1"/>
  <c r="AZ176" i="1"/>
  <c r="BA176" i="1" s="1"/>
  <c r="BF176" i="1"/>
  <c r="BG176" i="1" s="1"/>
  <c r="BL176" i="1"/>
  <c r="BM176" i="1" s="1"/>
  <c r="BR176" i="1"/>
  <c r="BS176" i="1" s="1"/>
  <c r="AT176" i="1"/>
  <c r="AU176" i="1" s="1"/>
  <c r="CD176" i="1"/>
  <c r="CE176" i="1" s="1"/>
  <c r="BX176" i="1"/>
  <c r="BY176" i="1" s="1"/>
  <c r="BY175" i="1"/>
  <c r="BR175" i="1"/>
  <c r="BS175" i="1" s="1"/>
  <c r="BF175" i="1"/>
  <c r="BG175" i="1" s="1"/>
  <c r="AZ175" i="1"/>
  <c r="BA175" i="1" s="1"/>
  <c r="AU175" i="1"/>
  <c r="AO175" i="1"/>
  <c r="AH175" i="1"/>
  <c r="AI175" i="1" s="1"/>
  <c r="AB175" i="1"/>
  <c r="AC175" i="1" s="1"/>
  <c r="W175" i="1"/>
  <c r="CJ175" i="1"/>
  <c r="CD175" i="1"/>
  <c r="CE175" i="1" s="1"/>
  <c r="BM175" i="1"/>
  <c r="Q175" i="1"/>
  <c r="CF175" i="1" s="1"/>
  <c r="CN175" i="1" s="1"/>
  <c r="CQ175" i="1" s="1"/>
  <c r="CD174" i="1"/>
  <c r="CE174" i="1" s="1"/>
  <c r="BY174" i="1"/>
  <c r="BR174" i="1"/>
  <c r="BS174" i="1" s="1"/>
  <c r="BM174" i="1"/>
  <c r="BG174" i="1"/>
  <c r="BA174" i="1"/>
  <c r="AU174" i="1"/>
  <c r="AO174" i="1"/>
  <c r="AC174" i="1"/>
  <c r="W174" i="1"/>
  <c r="AI174" i="1"/>
  <c r="O174" i="1"/>
  <c r="Q174" i="1" s="1"/>
  <c r="CF174" i="1" s="1"/>
  <c r="CN174" i="1" s="1"/>
  <c r="CQ174" i="1" s="1"/>
  <c r="O173" i="1"/>
  <c r="Q173" i="1" s="1"/>
  <c r="CJ173" i="1"/>
  <c r="CE173" i="1"/>
  <c r="AI173" i="1"/>
  <c r="BX173" i="1"/>
  <c r="BY173" i="1" s="1"/>
  <c r="BR173" i="1"/>
  <c r="BS173" i="1" s="1"/>
  <c r="BM173" i="1"/>
  <c r="BF173" i="1"/>
  <c r="BG173" i="1" s="1"/>
  <c r="AZ173" i="1"/>
  <c r="BA173" i="1" s="1"/>
  <c r="AT173" i="1"/>
  <c r="AU173" i="1" s="1"/>
  <c r="AN173" i="1"/>
  <c r="AO173" i="1" s="1"/>
  <c r="AB173" i="1"/>
  <c r="AC173" i="1" s="1"/>
  <c r="V173" i="1"/>
  <c r="W173" i="1" s="1"/>
  <c r="BR172" i="1"/>
  <c r="BS172" i="1" s="1"/>
  <c r="BM172" i="1"/>
  <c r="BF172" i="1"/>
  <c r="BG172" i="1" s="1"/>
  <c r="AZ172" i="1"/>
  <c r="BA172" i="1" s="1"/>
  <c r="AT172" i="1"/>
  <c r="AU172" i="1" s="1"/>
  <c r="AN172" i="1"/>
  <c r="AO172" i="1" s="1"/>
  <c r="AH172" i="1"/>
  <c r="AI172" i="1" s="1"/>
  <c r="AB172" i="1"/>
  <c r="AC172" i="1" s="1"/>
  <c r="V172" i="1"/>
  <c r="W172" i="1" s="1"/>
  <c r="O172" i="1"/>
  <c r="Q172" i="1" s="1"/>
  <c r="BX172" i="1"/>
  <c r="BY172" i="1" s="1"/>
  <c r="CE172" i="1"/>
  <c r="BS171" i="1"/>
  <c r="BM171" i="1"/>
  <c r="BF171" i="1"/>
  <c r="BG171" i="1" s="1"/>
  <c r="BA171" i="1"/>
  <c r="AT171" i="1"/>
  <c r="AU171" i="1" s="1"/>
  <c r="BX171" i="1"/>
  <c r="BY171" i="1" s="1"/>
  <c r="AN171" i="1"/>
  <c r="AO171" i="1" s="1"/>
  <c r="AH171" i="1"/>
  <c r="AI171" i="1" s="1"/>
  <c r="AB171" i="1"/>
  <c r="AC171" i="1" s="1"/>
  <c r="V171" i="1"/>
  <c r="W171" i="1" s="1"/>
  <c r="O171" i="1"/>
  <c r="Q171" i="1" s="1"/>
  <c r="CF171" i="1" s="1"/>
  <c r="CN171" i="1" s="1"/>
  <c r="CQ171" i="1" s="1"/>
  <c r="CD171" i="1"/>
  <c r="CE171" i="1" s="1"/>
  <c r="BS170" i="1"/>
  <c r="BM170" i="1"/>
  <c r="BF170" i="1"/>
  <c r="BG170" i="1" s="1"/>
  <c r="AZ170" i="1"/>
  <c r="BA170" i="1" s="1"/>
  <c r="AT170" i="1"/>
  <c r="AU170" i="1" s="1"/>
  <c r="AN170" i="1"/>
  <c r="AO170" i="1" s="1"/>
  <c r="AB170" i="1"/>
  <c r="AC170" i="1" s="1"/>
  <c r="V170" i="1"/>
  <c r="W170" i="1" s="1"/>
  <c r="AH170" i="1"/>
  <c r="AI170" i="1" s="1"/>
  <c r="BX170" i="1"/>
  <c r="BY170" i="1" s="1"/>
  <c r="CE170" i="1"/>
  <c r="CJ170" i="1"/>
  <c r="O170" i="1"/>
  <c r="Q170" i="1" s="1"/>
  <c r="CF170" i="1" s="1"/>
  <c r="CN170" i="1" s="1"/>
  <c r="CQ170" i="1" s="1"/>
  <c r="CD169" i="1"/>
  <c r="CE169" i="1" s="1"/>
  <c r="BX169" i="1"/>
  <c r="BY169" i="1" s="1"/>
  <c r="BR169" i="1"/>
  <c r="BS169" i="1" s="1"/>
  <c r="BM169" i="1"/>
  <c r="BG169" i="1"/>
  <c r="AZ169" i="1"/>
  <c r="BA169" i="1" s="1"/>
  <c r="AT169" i="1"/>
  <c r="AU169" i="1" s="1"/>
  <c r="AN169" i="1"/>
  <c r="AO169" i="1" s="1"/>
  <c r="AH169" i="1"/>
  <c r="AI169" i="1" s="1"/>
  <c r="AB169" i="1"/>
  <c r="AC169" i="1" s="1"/>
  <c r="V169" i="1"/>
  <c r="W169" i="1" s="1"/>
  <c r="O169" i="1"/>
  <c r="Q169" i="1" s="1"/>
  <c r="CF169" i="1" s="1"/>
  <c r="CN169" i="1" s="1"/>
  <c r="CQ169" i="1" s="1"/>
  <c r="CJ168" i="1"/>
  <c r="BR168" i="1"/>
  <c r="BS168" i="1" s="1"/>
  <c r="AB168" i="1"/>
  <c r="AC168" i="1" s="1"/>
  <c r="AI168" i="1"/>
  <c r="AN168" i="1"/>
  <c r="AO168" i="1" s="1"/>
  <c r="AT168" i="1"/>
  <c r="AU168" i="1" s="1"/>
  <c r="AZ168" i="1"/>
  <c r="BA168" i="1" s="1"/>
  <c r="BF168" i="1"/>
  <c r="BG168" i="1" s="1"/>
  <c r="BM168" i="1"/>
  <c r="BY168" i="1"/>
  <c r="CE168" i="1"/>
  <c r="V168" i="1"/>
  <c r="W168" i="1" s="1"/>
  <c r="O168" i="1"/>
  <c r="Q168" i="1" s="1"/>
  <c r="CF168" i="1" s="1"/>
  <c r="CN168" i="1" s="1"/>
  <c r="CQ168" i="1" s="1"/>
  <c r="W167" i="1"/>
  <c r="CD167" i="1"/>
  <c r="CE167" i="1" s="1"/>
  <c r="BX167" i="1"/>
  <c r="BY167" i="1" s="1"/>
  <c r="BR167" i="1"/>
  <c r="BS167" i="1" s="1"/>
  <c r="BM167" i="1"/>
  <c r="O167" i="1"/>
  <c r="Q167" i="1" s="1"/>
  <c r="AC167" i="1"/>
  <c r="AH167" i="1"/>
  <c r="AI167" i="1" s="1"/>
  <c r="AO167" i="1"/>
  <c r="AZ167" i="1"/>
  <c r="BA167" i="1" s="1"/>
  <c r="AU167" i="1"/>
  <c r="BF167" i="1"/>
  <c r="BG167" i="1" s="1"/>
  <c r="AZ166" i="1"/>
  <c r="BA166" i="1" s="1"/>
  <c r="AT166" i="1"/>
  <c r="AU166" i="1" s="1"/>
  <c r="AN166" i="1"/>
  <c r="AO166" i="1" s="1"/>
  <c r="AH166" i="1"/>
  <c r="AI166" i="1" s="1"/>
  <c r="AB166" i="1"/>
  <c r="AC166" i="1" s="1"/>
  <c r="V166" i="1"/>
  <c r="W166" i="1" s="1"/>
  <c r="CD166" i="1"/>
  <c r="CE166" i="1" s="1"/>
  <c r="CJ166" i="1"/>
  <c r="O166" i="1"/>
  <c r="Q166" i="1" s="1"/>
  <c r="BG166" i="1"/>
  <c r="BL166" i="1"/>
  <c r="BM166" i="1" s="1"/>
  <c r="BS166" i="1"/>
  <c r="BY166" i="1"/>
  <c r="W165" i="1"/>
  <c r="AC165" i="1"/>
  <c r="AN165" i="1"/>
  <c r="AO165" i="1" s="1"/>
  <c r="AT165" i="1"/>
  <c r="AU165" i="1" s="1"/>
  <c r="AZ165" i="1"/>
  <c r="BA165" i="1" s="1"/>
  <c r="BF165" i="1"/>
  <c r="BG165" i="1" s="1"/>
  <c r="BX165" i="1"/>
  <c r="BY165" i="1" s="1"/>
  <c r="Q165" i="1"/>
  <c r="CF165" i="1" s="1"/>
  <c r="CN165" i="1" s="1"/>
  <c r="CQ165" i="1" s="1"/>
  <c r="AI165" i="1"/>
  <c r="BL165" i="1"/>
  <c r="BM165" i="1" s="1"/>
  <c r="BS165" i="1"/>
  <c r="CE165" i="1"/>
  <c r="CJ165" i="1"/>
  <c r="CD164" i="1"/>
  <c r="CE164" i="1" s="1"/>
  <c r="BX164" i="1"/>
  <c r="BY164" i="1" s="1"/>
  <c r="BR164" i="1"/>
  <c r="BS164" i="1" s="1"/>
  <c r="BM164" i="1"/>
  <c r="BF164" i="1"/>
  <c r="BG164" i="1" s="1"/>
  <c r="AZ164" i="1"/>
  <c r="BA164" i="1" s="1"/>
  <c r="AU164" i="1"/>
  <c r="AO164" i="1"/>
  <c r="AI164" i="1"/>
  <c r="AC164" i="1"/>
  <c r="O164" i="1"/>
  <c r="Q164" i="1" s="1"/>
  <c r="CF164" i="1" s="1"/>
  <c r="CN164" i="1" s="1"/>
  <c r="CQ164" i="1" s="1"/>
  <c r="W164" i="1"/>
  <c r="BY163" i="1"/>
  <c r="CE163" i="1"/>
  <c r="CJ163" i="1"/>
  <c r="AU163" i="1"/>
  <c r="V163" i="1"/>
  <c r="W163" i="1" s="1"/>
  <c r="AC163" i="1"/>
  <c r="AI163" i="1"/>
  <c r="Q163" i="1"/>
  <c r="AO163" i="1"/>
  <c r="BA163" i="1"/>
  <c r="BG163" i="1"/>
  <c r="BL163" i="1"/>
  <c r="BM163" i="1" s="1"/>
  <c r="BS163" i="1"/>
  <c r="W162" i="1"/>
  <c r="AU162" i="1"/>
  <c r="AN162" i="1"/>
  <c r="AO162" i="1" s="1"/>
  <c r="BX162" i="1"/>
  <c r="BY162" i="1" s="1"/>
  <c r="BR162" i="1"/>
  <c r="BS162" i="1" s="1"/>
  <c r="BG162" i="1"/>
  <c r="AH162" i="1"/>
  <c r="AI162" i="1" s="1"/>
  <c r="AB162" i="1"/>
  <c r="AC162" i="1" s="1"/>
  <c r="BM162" i="1"/>
  <c r="CD162" i="1"/>
  <c r="CE162" i="1" s="1"/>
  <c r="AZ162" i="1"/>
  <c r="BA162" i="1" s="1"/>
  <c r="Q162" i="1"/>
  <c r="CF162" i="1" s="1"/>
  <c r="CN162" i="1" s="1"/>
  <c r="CQ162" i="1" s="1"/>
  <c r="BY161" i="1"/>
  <c r="CE161" i="1"/>
  <c r="CJ161" i="1"/>
  <c r="AH161" i="1"/>
  <c r="AI161" i="1" s="1"/>
  <c r="AB161" i="1"/>
  <c r="AC161" i="1" s="1"/>
  <c r="V161" i="1"/>
  <c r="W161" i="1" s="1"/>
  <c r="O161" i="1"/>
  <c r="Q161" i="1" s="1"/>
  <c r="AN161" i="1"/>
  <c r="AO161" i="1" s="1"/>
  <c r="AU161" i="1"/>
  <c r="BA161" i="1"/>
  <c r="BG161" i="1"/>
  <c r="BL161" i="1"/>
  <c r="BM161" i="1" s="1"/>
  <c r="BS161" i="1"/>
  <c r="CJ160" i="1"/>
  <c r="CD160" i="1"/>
  <c r="CE160" i="1" s="1"/>
  <c r="BX160" i="1"/>
  <c r="BY160" i="1" s="1"/>
  <c r="Q160" i="1"/>
  <c r="CF160" i="1" s="1"/>
  <c r="CN160" i="1" s="1"/>
  <c r="CQ160" i="1" s="1"/>
  <c r="W160" i="1"/>
  <c r="AC160" i="1"/>
  <c r="AI160" i="1"/>
  <c r="BM160" i="1"/>
  <c r="BS160" i="1"/>
  <c r="AZ160" i="1"/>
  <c r="BA160" i="1" s="1"/>
  <c r="AO160" i="1"/>
  <c r="AU160" i="1"/>
  <c r="BG160" i="1"/>
  <c r="BG159" i="1"/>
  <c r="BL159" i="1"/>
  <c r="BM159" i="1" s="1"/>
  <c r="BS159" i="1"/>
  <c r="BY159" i="1"/>
  <c r="CD159" i="1"/>
  <c r="CE159" i="1" s="1"/>
  <c r="CJ159" i="1"/>
  <c r="Q159" i="1"/>
  <c r="W159" i="1"/>
  <c r="AC159" i="1"/>
  <c r="AI159" i="1"/>
  <c r="AO159" i="1"/>
  <c r="AU159" i="1"/>
  <c r="BA159" i="1"/>
  <c r="Q158" i="1"/>
  <c r="CF158" i="1" s="1"/>
  <c r="W158" i="1"/>
  <c r="AC158" i="1"/>
  <c r="AN158" i="1"/>
  <c r="AO158" i="1" s="1"/>
  <c r="AU158" i="1"/>
  <c r="BA158" i="1"/>
  <c r="BG158" i="1"/>
  <c r="BL158" i="1"/>
  <c r="BM158" i="1" s="1"/>
  <c r="BS158" i="1"/>
  <c r="BX158" i="1"/>
  <c r="BY158" i="1" s="1"/>
  <c r="AH158" i="1"/>
  <c r="AI158" i="1" s="1"/>
  <c r="CD158" i="1"/>
  <c r="CE158" i="1" s="1"/>
  <c r="BF157" i="1"/>
  <c r="BG157" i="1" s="1"/>
  <c r="BL157" i="1"/>
  <c r="BM157" i="1" s="1"/>
  <c r="BA157" i="1"/>
  <c r="W157" i="1"/>
  <c r="AC157" i="1"/>
  <c r="AI157" i="1"/>
  <c r="AO157" i="1"/>
  <c r="AU157" i="1"/>
  <c r="CJ157" i="1"/>
  <c r="CD157" i="1"/>
  <c r="CE157" i="1" s="1"/>
  <c r="BX157" i="1"/>
  <c r="BY157" i="1" s="1"/>
  <c r="BR157" i="1"/>
  <c r="BS157" i="1" s="1"/>
  <c r="O157" i="1"/>
  <c r="Q157" i="1" s="1"/>
  <c r="BY156" i="1"/>
  <c r="CJ156" i="1"/>
  <c r="CD156" i="1"/>
  <c r="CE156" i="1" s="1"/>
  <c r="AI156" i="1"/>
  <c r="AB156" i="1"/>
  <c r="AC156" i="1" s="1"/>
  <c r="O156" i="1"/>
  <c r="Q156" i="1" s="1"/>
  <c r="BF14" i="1"/>
  <c r="BG14" i="1" s="1"/>
  <c r="BX14" i="1"/>
  <c r="BY14" i="1" s="1"/>
  <c r="BM14" i="1"/>
  <c r="AU14" i="1"/>
  <c r="AC14" i="1"/>
  <c r="CD14" i="1"/>
  <c r="CE14" i="1" s="1"/>
  <c r="AC13" i="1"/>
  <c r="AI13" i="1"/>
  <c r="AN13" i="1"/>
  <c r="AO13" i="1" s="1"/>
  <c r="AU13" i="1"/>
  <c r="BS13" i="1"/>
  <c r="BY13" i="1"/>
  <c r="CE13" i="1"/>
  <c r="CJ13" i="1"/>
  <c r="W13" i="1"/>
  <c r="BS12" i="1"/>
  <c r="BF12" i="1"/>
  <c r="BG12" i="1" s="1"/>
  <c r="AZ12" i="1"/>
  <c r="BA12" i="1" s="1"/>
  <c r="AO12" i="1"/>
  <c r="AC12" i="1"/>
  <c r="CD12" i="1"/>
  <c r="CE12" i="1" s="1"/>
  <c r="CJ12" i="1"/>
  <c r="Q12" i="1"/>
  <c r="BM12" i="1"/>
  <c r="AB11" i="1"/>
  <c r="AC11" i="1" s="1"/>
  <c r="W11" i="1"/>
  <c r="AU11" i="1"/>
  <c r="BA11" i="1"/>
  <c r="BL11" i="1"/>
  <c r="CJ11" i="1"/>
  <c r="CN11" i="1" s="1"/>
  <c r="AI10" i="1"/>
  <c r="AO10" i="1"/>
  <c r="AT10" i="1"/>
  <c r="AU10" i="1" s="1"/>
  <c r="AZ10" i="1"/>
  <c r="BA10" i="1" s="1"/>
  <c r="BX10" i="1"/>
  <c r="BY10" i="1" s="1"/>
  <c r="CE10" i="1"/>
  <c r="CJ10" i="1"/>
  <c r="W10" i="1"/>
  <c r="O10" i="1"/>
  <c r="Q10" i="1" s="1"/>
  <c r="S7" i="1"/>
  <c r="CD9" i="1"/>
  <c r="CA7" i="1"/>
  <c r="BR9" i="1"/>
  <c r="BO7" i="1"/>
  <c r="BF9" i="1"/>
  <c r="BC7" i="1"/>
  <c r="AT9" i="1"/>
  <c r="AQ7" i="1"/>
  <c r="AE7" i="1"/>
  <c r="AN1069" i="1"/>
  <c r="AO1069" i="1" s="1"/>
  <c r="AH1069" i="1"/>
  <c r="AI1069" i="1" s="1"/>
  <c r="AB1069" i="1"/>
  <c r="AC1069" i="1" s="1"/>
  <c r="W1069" i="1"/>
  <c r="BA1068" i="1"/>
  <c r="BL1068" i="1"/>
  <c r="BM1068" i="1" s="1"/>
  <c r="CJ1068" i="1"/>
  <c r="Q1068" i="1"/>
  <c r="Q1067" i="1"/>
  <c r="AT1067" i="1"/>
  <c r="AU1067" i="1" s="1"/>
  <c r="BM1067" i="1"/>
  <c r="BG1066" i="1"/>
  <c r="CE1066" i="1"/>
  <c r="AB1066" i="1"/>
  <c r="AC1066" i="1" s="1"/>
  <c r="BS1064" i="1"/>
  <c r="BG1064" i="1"/>
  <c r="BA1062" i="1"/>
  <c r="BX1062" i="1"/>
  <c r="BY1062" i="1" s="1"/>
  <c r="AI1061" i="1"/>
  <c r="AZ1061" i="1"/>
  <c r="BA1061" i="1" s="1"/>
  <c r="Q1061" i="1"/>
  <c r="BS1060" i="1"/>
  <c r="AT1059" i="1"/>
  <c r="AU1059" i="1" s="1"/>
  <c r="BG1059" i="1"/>
  <c r="AC1059" i="1"/>
  <c r="AB1058" i="1"/>
  <c r="AC1058" i="1" s="1"/>
  <c r="BR1058" i="1"/>
  <c r="BS1058" i="1" s="1"/>
  <c r="AI1057" i="1"/>
  <c r="BX1056" i="1"/>
  <c r="BY1056" i="1" s="1"/>
  <c r="CE1055" i="1"/>
  <c r="AC1054" i="1"/>
  <c r="BA1054" i="1"/>
  <c r="CE1054" i="1"/>
  <c r="AC910" i="1"/>
  <c r="BR910" i="1"/>
  <c r="BS910" i="1" s="1"/>
  <c r="AU910" i="1"/>
  <c r="BM909" i="1"/>
  <c r="BS909" i="1"/>
  <c r="AO908" i="1"/>
  <c r="AB908" i="1"/>
  <c r="AC908" i="1" s="1"/>
  <c r="CE908" i="1"/>
  <c r="CJ907" i="1"/>
  <c r="AU906" i="1"/>
  <c r="BS906" i="1"/>
  <c r="BM905" i="1"/>
  <c r="Q905" i="1"/>
  <c r="BG905" i="1"/>
  <c r="V759" i="1"/>
  <c r="W759" i="1" s="1"/>
  <c r="AN757" i="1"/>
  <c r="AO757" i="1" s="1"/>
  <c r="AO156" i="1"/>
  <c r="AU156" i="1"/>
  <c r="BA156" i="1"/>
  <c r="BG156" i="1"/>
  <c r="BL156" i="1"/>
  <c r="BM156" i="1" s="1"/>
  <c r="BR156" i="1"/>
  <c r="BS156" i="1" s="1"/>
  <c r="W156" i="1"/>
  <c r="W155" i="1"/>
  <c r="AU155" i="1"/>
  <c r="BA155" i="1"/>
  <c r="BL155" i="1"/>
  <c r="BM155" i="1" s="1"/>
  <c r="CJ155" i="1"/>
  <c r="CN155" i="1" s="1"/>
  <c r="CQ155" i="1" s="1"/>
  <c r="CD155" i="1"/>
  <c r="CE155" i="1" s="1"/>
  <c r="O155" i="1"/>
  <c r="Q155" i="1" s="1"/>
  <c r="AC155" i="1"/>
  <c r="AI155" i="1"/>
  <c r="AO155" i="1"/>
  <c r="BG155" i="1"/>
  <c r="BX155" i="1"/>
  <c r="BY155" i="1" s="1"/>
  <c r="BR155" i="1"/>
  <c r="BS155" i="1" s="1"/>
  <c r="CE154" i="1"/>
  <c r="BX154" i="1"/>
  <c r="BY154" i="1" s="1"/>
  <c r="BR154" i="1"/>
  <c r="BS154" i="1" s="1"/>
  <c r="BM154" i="1"/>
  <c r="BG154" i="1"/>
  <c r="BA154" i="1"/>
  <c r="AU154" i="1"/>
  <c r="AO154" i="1"/>
  <c r="AI154" i="1"/>
  <c r="CJ154" i="1"/>
  <c r="CN154" i="1" s="1"/>
  <c r="CQ154" i="1" s="1"/>
  <c r="AB154" i="1"/>
  <c r="AC154" i="1" s="1"/>
  <c r="V154" i="1"/>
  <c r="W154" i="1" s="1"/>
  <c r="Q154" i="1"/>
  <c r="CF154" i="1" s="1"/>
  <c r="BR153" i="1"/>
  <c r="BS153" i="1" s="1"/>
  <c r="AC153" i="1"/>
  <c r="W153" i="1"/>
  <c r="Q153" i="1"/>
  <c r="AH153" i="1"/>
  <c r="AI153" i="1" s="1"/>
  <c r="AN153" i="1"/>
  <c r="AO153" i="1" s="1"/>
  <c r="AT153" i="1"/>
  <c r="AU153" i="1" s="1"/>
  <c r="AZ153" i="1"/>
  <c r="BA153" i="1" s="1"/>
  <c r="BF153" i="1"/>
  <c r="BG153" i="1" s="1"/>
  <c r="BY153" i="1"/>
  <c r="CE153" i="1"/>
  <c r="BM153" i="1"/>
  <c r="AT152" i="1"/>
  <c r="AU152" i="1" s="1"/>
  <c r="AO152" i="1"/>
  <c r="CJ152" i="1"/>
  <c r="CD152" i="1"/>
  <c r="CE152" i="1" s="1"/>
  <c r="BX152" i="1"/>
  <c r="BY152" i="1" s="1"/>
  <c r="BR152" i="1"/>
  <c r="BS152" i="1" s="1"/>
  <c r="BM152" i="1"/>
  <c r="AZ152" i="1"/>
  <c r="BA152" i="1" s="1"/>
  <c r="AB152" i="1"/>
  <c r="AC152" i="1" s="1"/>
  <c r="AI152" i="1"/>
  <c r="Q152" i="1"/>
  <c r="V152" i="1"/>
  <c r="W152" i="1" s="1"/>
  <c r="BF152" i="1"/>
  <c r="BG152" i="1" s="1"/>
  <c r="AO151" i="1"/>
  <c r="AU151" i="1"/>
  <c r="BA151" i="1"/>
  <c r="BG151" i="1"/>
  <c r="BL151" i="1"/>
  <c r="BM151" i="1" s="1"/>
  <c r="BS151" i="1"/>
  <c r="BY151" i="1"/>
  <c r="CE151" i="1"/>
  <c r="Q151" i="1"/>
  <c r="W151" i="1"/>
  <c r="CJ151" i="1"/>
  <c r="AC151" i="1"/>
  <c r="AI151" i="1"/>
  <c r="BS150" i="1"/>
  <c r="O150" i="1"/>
  <c r="Q150" i="1" s="1"/>
  <c r="W150" i="1"/>
  <c r="AI150" i="1"/>
  <c r="AN150" i="1"/>
  <c r="AO150" i="1" s="1"/>
  <c r="BA150" i="1"/>
  <c r="BL150" i="1"/>
  <c r="BM150" i="1" s="1"/>
  <c r="BY150" i="1"/>
  <c r="CE150" i="1"/>
  <c r="CJ150" i="1"/>
  <c r="CN150" i="1" s="1"/>
  <c r="CQ150" i="1" s="1"/>
  <c r="AC150" i="1"/>
  <c r="AU150" i="1"/>
  <c r="BG150" i="1"/>
  <c r="CD149" i="1"/>
  <c r="CE149" i="1" s="1"/>
  <c r="BY149" i="1"/>
  <c r="BR149" i="1"/>
  <c r="BS149" i="1" s="1"/>
  <c r="BF149" i="1"/>
  <c r="BG149" i="1" s="1"/>
  <c r="AZ149" i="1"/>
  <c r="BA149" i="1" s="1"/>
  <c r="AT149" i="1"/>
  <c r="AU149" i="1" s="1"/>
  <c r="V149" i="1"/>
  <c r="W149" i="1" s="1"/>
  <c r="AB149" i="1"/>
  <c r="AC149" i="1" s="1"/>
  <c r="AI149" i="1"/>
  <c r="Q149" i="1"/>
  <c r="AO149" i="1"/>
  <c r="CJ149" i="1"/>
  <c r="CN149" i="1" s="1"/>
  <c r="CQ149" i="1" s="1"/>
  <c r="BL149" i="1"/>
  <c r="BM149" i="1" s="1"/>
  <c r="CJ148" i="1"/>
  <c r="Q148" i="1"/>
  <c r="V148" i="1"/>
  <c r="W148" i="1" s="1"/>
  <c r="AC148" i="1"/>
  <c r="AI148" i="1"/>
  <c r="AO148" i="1"/>
  <c r="AT148" i="1"/>
  <c r="AU148" i="1" s="1"/>
  <c r="BA148" i="1"/>
  <c r="BF148" i="1"/>
  <c r="BG148" i="1" s="1"/>
  <c r="BM148" i="1"/>
  <c r="BR148" i="1"/>
  <c r="BS148" i="1" s="1"/>
  <c r="BX148" i="1"/>
  <c r="BY148" i="1" s="1"/>
  <c r="CE148" i="1"/>
  <c r="BF147" i="1"/>
  <c r="BG147" i="1" s="1"/>
  <c r="AC147" i="1"/>
  <c r="BR147" i="1"/>
  <c r="BS147" i="1" s="1"/>
  <c r="BM147" i="1"/>
  <c r="W147" i="1"/>
  <c r="AZ147" i="1"/>
  <c r="BA147" i="1" s="1"/>
  <c r="Q147" i="1"/>
  <c r="AI147" i="1"/>
  <c r="AN147" i="1"/>
  <c r="AO147" i="1" s="1"/>
  <c r="AU147" i="1"/>
  <c r="CD147" i="1"/>
  <c r="CE147" i="1" s="1"/>
  <c r="BX147" i="1"/>
  <c r="BY147" i="1" s="1"/>
  <c r="AU146" i="1"/>
  <c r="BM146" i="1"/>
  <c r="BS146" i="1"/>
  <c r="BY146" i="1"/>
  <c r="AB146" i="1"/>
  <c r="AC146" i="1" s="1"/>
  <c r="CD146" i="1"/>
  <c r="CE146" i="1" s="1"/>
  <c r="CJ146" i="1"/>
  <c r="AN146" i="1"/>
  <c r="AO146" i="1" s="1"/>
  <c r="AH146" i="1"/>
  <c r="AI146" i="1" s="1"/>
  <c r="V146" i="1"/>
  <c r="W146" i="1" s="1"/>
  <c r="Q146" i="1"/>
  <c r="BA146" i="1"/>
  <c r="BG146" i="1"/>
  <c r="BM145" i="1"/>
  <c r="BS145" i="1"/>
  <c r="BX145" i="1"/>
  <c r="BY145" i="1" s="1"/>
  <c r="CE145" i="1"/>
  <c r="CJ145" i="1"/>
  <c r="AH145" i="1"/>
  <c r="AI145" i="1" s="1"/>
  <c r="AN145" i="1"/>
  <c r="AO145" i="1" s="1"/>
  <c r="AT145" i="1"/>
  <c r="AU145" i="1" s="1"/>
  <c r="AZ145" i="1"/>
  <c r="BA145" i="1" s="1"/>
  <c r="BF145" i="1"/>
  <c r="BG145" i="1" s="1"/>
  <c r="Q145" i="1"/>
  <c r="W145" i="1"/>
  <c r="AC145" i="1"/>
  <c r="BY144" i="1"/>
  <c r="V144" i="1"/>
  <c r="W144" i="1" s="1"/>
  <c r="AC144" i="1"/>
  <c r="AI144" i="1"/>
  <c r="AO144" i="1"/>
  <c r="AT144" i="1"/>
  <c r="AU144" i="1" s="1"/>
  <c r="BG144" i="1"/>
  <c r="BR144" i="1"/>
  <c r="BS144" i="1" s="1"/>
  <c r="CD144" i="1"/>
  <c r="CE144" i="1" s="1"/>
  <c r="BM144" i="1"/>
  <c r="O144" i="1"/>
  <c r="Q144" i="1" s="1"/>
  <c r="AZ144" i="1"/>
  <c r="BA144" i="1" s="1"/>
  <c r="AB143" i="1"/>
  <c r="AC143" i="1" s="1"/>
  <c r="AI143" i="1"/>
  <c r="AO143" i="1"/>
  <c r="AU143" i="1"/>
  <c r="BA143" i="1"/>
  <c r="CJ143" i="1"/>
  <c r="CD143" i="1"/>
  <c r="CE143" i="1" s="1"/>
  <c r="BX143" i="1"/>
  <c r="BY143" i="1" s="1"/>
  <c r="BR143" i="1"/>
  <c r="BS143" i="1" s="1"/>
  <c r="BL143" i="1"/>
  <c r="BM143" i="1" s="1"/>
  <c r="BG143" i="1"/>
  <c r="W143" i="1"/>
  <c r="Q143" i="1"/>
  <c r="CF143" i="1" s="1"/>
  <c r="CN143" i="1" s="1"/>
  <c r="CQ143" i="1" s="1"/>
  <c r="CE142" i="1"/>
  <c r="CJ142" i="1"/>
  <c r="CN142" i="1" s="1"/>
  <c r="CQ142" i="1" s="1"/>
  <c r="Q142" i="1"/>
  <c r="W142" i="1"/>
  <c r="AC142" i="1"/>
  <c r="AI142" i="1"/>
  <c r="AO142" i="1"/>
  <c r="AU142" i="1"/>
  <c r="BA142" i="1"/>
  <c r="BG142" i="1"/>
  <c r="BL142" i="1"/>
  <c r="BM142" i="1" s="1"/>
  <c r="BS142" i="1"/>
  <c r="BY142" i="1"/>
  <c r="O141" i="1"/>
  <c r="Q141" i="1" s="1"/>
  <c r="BS141" i="1"/>
  <c r="BL141" i="1"/>
  <c r="BM141" i="1" s="1"/>
  <c r="BG141" i="1"/>
  <c r="BA141" i="1"/>
  <c r="AU141" i="1"/>
  <c r="AN141" i="1"/>
  <c r="AO141" i="1" s="1"/>
  <c r="AH141" i="1"/>
  <c r="AI141" i="1" s="1"/>
  <c r="AB141" i="1"/>
  <c r="AC141" i="1" s="1"/>
  <c r="W141" i="1"/>
  <c r="CD141" i="1"/>
  <c r="CE141" i="1" s="1"/>
  <c r="CJ141" i="1"/>
  <c r="CN141" i="1" s="1"/>
  <c r="CQ141" i="1" s="1"/>
  <c r="BY141" i="1"/>
  <c r="AT140" i="1"/>
  <c r="AU140" i="1" s="1"/>
  <c r="Q140" i="1"/>
  <c r="W140" i="1"/>
  <c r="AC140" i="1"/>
  <c r="AI140" i="1"/>
  <c r="AO140" i="1"/>
  <c r="BA140" i="1"/>
  <c r="BG140" i="1"/>
  <c r="BL140" i="1"/>
  <c r="BM140" i="1" s="1"/>
  <c r="BS140" i="1"/>
  <c r="BY140" i="1"/>
  <c r="CE140" i="1"/>
  <c r="O139" i="1"/>
  <c r="Q139" i="1" s="1"/>
  <c r="AN139" i="1"/>
  <c r="AO139" i="1" s="1"/>
  <c r="BY139" i="1"/>
  <c r="AB139" i="1"/>
  <c r="AC139" i="1" s="1"/>
  <c r="W139" i="1"/>
  <c r="CE139" i="1"/>
  <c r="AT139" i="1"/>
  <c r="AU139" i="1" s="1"/>
  <c r="AZ139" i="1"/>
  <c r="BA139" i="1" s="1"/>
  <c r="BF139" i="1"/>
  <c r="BG139" i="1" s="1"/>
  <c r="BM139" i="1"/>
  <c r="BS139" i="1"/>
  <c r="CJ139" i="1"/>
  <c r="AH139" i="1"/>
  <c r="AI139" i="1" s="1"/>
  <c r="Q138" i="1"/>
  <c r="BY138" i="1"/>
  <c r="BR138" i="1"/>
  <c r="BS138" i="1" s="1"/>
  <c r="CD138" i="1"/>
  <c r="CE138" i="1" s="1"/>
  <c r="AZ138" i="1"/>
  <c r="BA138" i="1" s="1"/>
  <c r="AT138" i="1"/>
  <c r="AU138" i="1" s="1"/>
  <c r="AO138" i="1"/>
  <c r="AC138" i="1"/>
  <c r="V138" i="1"/>
  <c r="W138" i="1" s="1"/>
  <c r="AI138" i="1"/>
  <c r="BL138" i="1"/>
  <c r="BM138" i="1" s="1"/>
  <c r="BG138" i="1"/>
  <c r="BM137" i="1"/>
  <c r="BF137" i="1"/>
  <c r="BG137" i="1" s="1"/>
  <c r="BA137" i="1"/>
  <c r="BR137" i="1"/>
  <c r="BS137" i="1" s="1"/>
  <c r="AO137" i="1"/>
  <c r="AH137" i="1"/>
  <c r="AI137" i="1" s="1"/>
  <c r="AC137" i="1"/>
  <c r="V137" i="1"/>
  <c r="W137" i="1" s="1"/>
  <c r="O137" i="1"/>
  <c r="Q137" i="1" s="1"/>
  <c r="AU137" i="1"/>
  <c r="CD137" i="1"/>
  <c r="CE137" i="1" s="1"/>
  <c r="BX137" i="1"/>
  <c r="BY137" i="1" s="1"/>
  <c r="BG136" i="1"/>
  <c r="BL136" i="1"/>
  <c r="BM136" i="1" s="1"/>
  <c r="BS136" i="1"/>
  <c r="BY136" i="1"/>
  <c r="CE136" i="1"/>
  <c r="CJ136" i="1"/>
  <c r="CN136" i="1" s="1"/>
  <c r="CQ136" i="1" s="1"/>
  <c r="BA136" i="1"/>
  <c r="AT136" i="1"/>
  <c r="AU136" i="1" s="1"/>
  <c r="AO136" i="1"/>
  <c r="AH136" i="1"/>
  <c r="AI136" i="1" s="1"/>
  <c r="AB136" i="1"/>
  <c r="AC136" i="1" s="1"/>
  <c r="V136" i="1"/>
  <c r="W136" i="1" s="1"/>
  <c r="Q136" i="1"/>
  <c r="CF136" i="1" s="1"/>
  <c r="BX135" i="1"/>
  <c r="BY135" i="1" s="1"/>
  <c r="Q135" i="1"/>
  <c r="W135" i="1"/>
  <c r="AC135" i="1"/>
  <c r="AH135" i="1"/>
  <c r="AI135" i="1" s="1"/>
  <c r="AO135" i="1"/>
  <c r="AU135" i="1"/>
  <c r="BA135" i="1"/>
  <c r="CJ135" i="1"/>
  <c r="CN135" i="1" s="1"/>
  <c r="CQ135" i="1" s="1"/>
  <c r="BG135" i="1"/>
  <c r="BL135" i="1"/>
  <c r="BM135" i="1" s="1"/>
  <c r="CD135" i="1"/>
  <c r="CE135" i="1" s="1"/>
  <c r="BR135" i="1"/>
  <c r="BS135" i="1" s="1"/>
  <c r="AO134" i="1"/>
  <c r="BA134" i="1"/>
  <c r="V134" i="1"/>
  <c r="W134" i="1" s="1"/>
  <c r="O134" i="1"/>
  <c r="Q134" i="1" s="1"/>
  <c r="AU134" i="1"/>
  <c r="BY134" i="1"/>
  <c r="CD134" i="1"/>
  <c r="CE134" i="1" s="1"/>
  <c r="CJ134" i="1"/>
  <c r="CN134" i="1" s="1"/>
  <c r="CQ134" i="1" s="1"/>
  <c r="AH134" i="1"/>
  <c r="AI134" i="1" s="1"/>
  <c r="AB134" i="1"/>
  <c r="AC134" i="1" s="1"/>
  <c r="BG134" i="1"/>
  <c r="BL134" i="1"/>
  <c r="BM134" i="1" s="1"/>
  <c r="BS134" i="1"/>
  <c r="O133" i="1"/>
  <c r="Q133" i="1" s="1"/>
  <c r="CD133" i="1"/>
  <c r="CE133" i="1" s="1"/>
  <c r="BY133" i="1"/>
  <c r="BR133" i="1"/>
  <c r="BS133" i="1" s="1"/>
  <c r="BL133" i="1"/>
  <c r="BM133" i="1" s="1"/>
  <c r="BF133" i="1"/>
  <c r="BG133" i="1" s="1"/>
  <c r="AZ133" i="1"/>
  <c r="BA133" i="1" s="1"/>
  <c r="AU133" i="1"/>
  <c r="AO133" i="1"/>
  <c r="AI133" i="1"/>
  <c r="AC133" i="1"/>
  <c r="V133" i="1"/>
  <c r="W133" i="1" s="1"/>
  <c r="O132" i="1"/>
  <c r="Q132" i="1" s="1"/>
  <c r="W132" i="1"/>
  <c r="AC132" i="1"/>
  <c r="AI132" i="1"/>
  <c r="AO132" i="1"/>
  <c r="AU132" i="1"/>
  <c r="BG132" i="1"/>
  <c r="BA132" i="1"/>
  <c r="BL132" i="1"/>
  <c r="BM132" i="1" s="1"/>
  <c r="BS132" i="1"/>
  <c r="BY132" i="1"/>
  <c r="CE132" i="1"/>
  <c r="CJ132" i="1"/>
  <c r="CN132" i="1" s="1"/>
  <c r="CQ132" i="1" s="1"/>
  <c r="BM131" i="1"/>
  <c r="AC131" i="1"/>
  <c r="V131" i="1"/>
  <c r="W131" i="1" s="1"/>
  <c r="O131" i="1"/>
  <c r="Q131" i="1" s="1"/>
  <c r="AT131" i="1"/>
  <c r="AU131" i="1" s="1"/>
  <c r="CJ131" i="1"/>
  <c r="CN131" i="1" s="1"/>
  <c r="CQ131" i="1" s="1"/>
  <c r="CD131" i="1"/>
  <c r="CE131" i="1" s="1"/>
  <c r="BX131" i="1"/>
  <c r="BY131" i="1" s="1"/>
  <c r="BR131" i="1"/>
  <c r="BS131" i="1" s="1"/>
  <c r="BF131" i="1"/>
  <c r="BG131" i="1" s="1"/>
  <c r="AZ131" i="1"/>
  <c r="BA131" i="1" s="1"/>
  <c r="AH131" i="1"/>
  <c r="AI131" i="1" s="1"/>
  <c r="AN131" i="1"/>
  <c r="AO131" i="1" s="1"/>
  <c r="CD130" i="1"/>
  <c r="CE130" i="1" s="1"/>
  <c r="BX130" i="1"/>
  <c r="BY130" i="1" s="1"/>
  <c r="BR130" i="1"/>
  <c r="BS130" i="1" s="1"/>
  <c r="BM130" i="1"/>
  <c r="BF130" i="1"/>
  <c r="BG130" i="1" s="1"/>
  <c r="AZ130" i="1"/>
  <c r="BA130" i="1" s="1"/>
  <c r="AT130" i="1"/>
  <c r="AU130" i="1" s="1"/>
  <c r="AN130" i="1"/>
  <c r="AO130" i="1" s="1"/>
  <c r="AH130" i="1"/>
  <c r="AI130" i="1" s="1"/>
  <c r="AB130" i="1"/>
  <c r="AC130" i="1" s="1"/>
  <c r="V130" i="1"/>
  <c r="W130" i="1" s="1"/>
  <c r="O130" i="1"/>
  <c r="Q130" i="1" s="1"/>
  <c r="CF130" i="1" s="1"/>
  <c r="CN130" i="1" s="1"/>
  <c r="CQ130" i="1" s="1"/>
  <c r="BM129" i="1"/>
  <c r="BG129" i="1"/>
  <c r="AZ129" i="1"/>
  <c r="BA129" i="1" s="1"/>
  <c r="AT129" i="1"/>
  <c r="AU129" i="1" s="1"/>
  <c r="AO129" i="1"/>
  <c r="AI129" i="1"/>
  <c r="BX129" i="1"/>
  <c r="BY129" i="1" s="1"/>
  <c r="BS129" i="1"/>
  <c r="O129" i="1"/>
  <c r="Q129" i="1" s="1"/>
  <c r="W129" i="1"/>
  <c r="AB129" i="1"/>
  <c r="AC129" i="1" s="1"/>
  <c r="CE129" i="1"/>
  <c r="AI128" i="1"/>
  <c r="AB128" i="1"/>
  <c r="AC128" i="1" s="1"/>
  <c r="W128" i="1"/>
  <c r="Q128" i="1"/>
  <c r="BY128" i="1"/>
  <c r="BR128" i="1"/>
  <c r="BS128" i="1" s="1"/>
  <c r="BM128" i="1"/>
  <c r="BF128" i="1"/>
  <c r="BG128" i="1" s="1"/>
  <c r="AO128" i="1"/>
  <c r="AT128" i="1"/>
  <c r="AU128" i="1" s="1"/>
  <c r="CE128" i="1"/>
  <c r="CJ128" i="1"/>
  <c r="AZ128" i="1"/>
  <c r="BA128" i="1" s="1"/>
  <c r="BM127" i="1"/>
  <c r="BF127" i="1"/>
  <c r="BG127" i="1" s="1"/>
  <c r="AZ127" i="1"/>
  <c r="BA127" i="1" s="1"/>
  <c r="AU127" i="1"/>
  <c r="AO127" i="1"/>
  <c r="AI127" i="1"/>
  <c r="AC127" i="1"/>
  <c r="O127" i="1"/>
  <c r="Q127" i="1" s="1"/>
  <c r="CD127" i="1"/>
  <c r="CE127" i="1" s="1"/>
  <c r="BX127" i="1"/>
  <c r="BY127" i="1" s="1"/>
  <c r="BR127" i="1"/>
  <c r="BS127" i="1" s="1"/>
  <c r="V127" i="1"/>
  <c r="W127" i="1" s="1"/>
  <c r="AO126" i="1"/>
  <c r="AI126" i="1"/>
  <c r="AC126" i="1"/>
  <c r="W126" i="1"/>
  <c r="Q126" i="1"/>
  <c r="BA126" i="1"/>
  <c r="CD126" i="1"/>
  <c r="CE126" i="1" s="1"/>
  <c r="BX126" i="1"/>
  <c r="BY126" i="1" s="1"/>
  <c r="BR126" i="1"/>
  <c r="BS126" i="1" s="1"/>
  <c r="BF126" i="1"/>
  <c r="BG126" i="1" s="1"/>
  <c r="AT126" i="1"/>
  <c r="AU126" i="1" s="1"/>
  <c r="BL126" i="1"/>
  <c r="BM126" i="1" s="1"/>
  <c r="AN125" i="1"/>
  <c r="AO125" i="1" s="1"/>
  <c r="AU125" i="1"/>
  <c r="BA125" i="1"/>
  <c r="BG125" i="1"/>
  <c r="BL125" i="1"/>
  <c r="BM125" i="1" s="1"/>
  <c r="BR125" i="1"/>
  <c r="BS125" i="1" s="1"/>
  <c r="BY125" i="1"/>
  <c r="AH125" i="1"/>
  <c r="AI125" i="1" s="1"/>
  <c r="AB125" i="1"/>
  <c r="AC125" i="1" s="1"/>
  <c r="V125" i="1"/>
  <c r="W125" i="1" s="1"/>
  <c r="O125" i="1"/>
  <c r="Q125" i="1" s="1"/>
  <c r="CE125" i="1"/>
  <c r="CJ125" i="1"/>
  <c r="BF124" i="1"/>
  <c r="BG124" i="1" s="1"/>
  <c r="AZ124" i="1"/>
  <c r="BA124" i="1" s="1"/>
  <c r="AT124" i="1"/>
  <c r="AU124" i="1" s="1"/>
  <c r="AN124" i="1"/>
  <c r="AO124" i="1" s="1"/>
  <c r="AI124" i="1"/>
  <c r="AC124" i="1"/>
  <c r="V124" i="1"/>
  <c r="W124" i="1" s="1"/>
  <c r="CD124" i="1"/>
  <c r="CE124" i="1" s="1"/>
  <c r="CJ124" i="1"/>
  <c r="BL124" i="1"/>
  <c r="BM124" i="1" s="1"/>
  <c r="BS124" i="1"/>
  <c r="BY124" i="1"/>
  <c r="Q124" i="1"/>
  <c r="CF124" i="1" s="1"/>
  <c r="CN124" i="1" s="1"/>
  <c r="CQ124" i="1" s="1"/>
  <c r="O123" i="1"/>
  <c r="Q123" i="1" s="1"/>
  <c r="BA123" i="1"/>
  <c r="AB123" i="1"/>
  <c r="AC123" i="1" s="1"/>
  <c r="BG123" i="1"/>
  <c r="BL123" i="1"/>
  <c r="BM123" i="1" s="1"/>
  <c r="BS123" i="1"/>
  <c r="BY123" i="1"/>
  <c r="AI123" i="1"/>
  <c r="AN123" i="1"/>
  <c r="AO123" i="1" s="1"/>
  <c r="AU123" i="1"/>
  <c r="CE123" i="1"/>
  <c r="CJ123" i="1"/>
  <c r="V123" i="1"/>
  <c r="W123" i="1" s="1"/>
  <c r="BA122" i="1"/>
  <c r="BG122" i="1"/>
  <c r="BL122" i="1"/>
  <c r="BM122" i="1" s="1"/>
  <c r="BS122" i="1"/>
  <c r="BY122" i="1"/>
  <c r="CE122" i="1"/>
  <c r="CJ122" i="1"/>
  <c r="Q122" i="1"/>
  <c r="W122" i="1"/>
  <c r="AC122" i="1"/>
  <c r="AI122" i="1"/>
  <c r="AO122" i="1"/>
  <c r="AU122" i="1"/>
  <c r="AC121" i="1"/>
  <c r="BL121" i="1"/>
  <c r="BM121" i="1" s="1"/>
  <c r="BY121" i="1"/>
  <c r="CE121" i="1"/>
  <c r="CJ121" i="1"/>
  <c r="BF121" i="1"/>
  <c r="BG121" i="1" s="1"/>
  <c r="AT121" i="1"/>
  <c r="AU121" i="1" s="1"/>
  <c r="AZ121" i="1"/>
  <c r="BA121" i="1" s="1"/>
  <c r="V121" i="1"/>
  <c r="W121" i="1" s="1"/>
  <c r="AI121" i="1"/>
  <c r="O121" i="1"/>
  <c r="Q121" i="1" s="1"/>
  <c r="AO121" i="1"/>
  <c r="BR121" i="1"/>
  <c r="BS121" i="1" s="1"/>
  <c r="AH120" i="1"/>
  <c r="AI120" i="1" s="1"/>
  <c r="BG120" i="1"/>
  <c r="AZ120" i="1"/>
  <c r="BA120" i="1" s="1"/>
  <c r="AT120" i="1"/>
  <c r="AU120" i="1" s="1"/>
  <c r="AN120" i="1"/>
  <c r="AO120" i="1" s="1"/>
  <c r="AB120" i="1"/>
  <c r="AC120" i="1" s="1"/>
  <c r="CJ120" i="1"/>
  <c r="CN120" i="1" s="1"/>
  <c r="CQ120" i="1" s="1"/>
  <c r="CD120" i="1"/>
  <c r="CE120" i="1" s="1"/>
  <c r="BX120" i="1"/>
  <c r="BY120" i="1" s="1"/>
  <c r="BR120" i="1"/>
  <c r="BS120" i="1" s="1"/>
  <c r="BM120" i="1"/>
  <c r="V120" i="1"/>
  <c r="W120" i="1" s="1"/>
  <c r="O120" i="1"/>
  <c r="Q120" i="1" s="1"/>
  <c r="CF120" i="1" s="1"/>
  <c r="AB119" i="1"/>
  <c r="AC119" i="1" s="1"/>
  <c r="CD119" i="1"/>
  <c r="CE119" i="1" s="1"/>
  <c r="BX119" i="1"/>
  <c r="BY119" i="1" s="1"/>
  <c r="BR119" i="1"/>
  <c r="BS119" i="1" s="1"/>
  <c r="BM119" i="1"/>
  <c r="BF119" i="1"/>
  <c r="BG119" i="1" s="1"/>
  <c r="AZ119" i="1"/>
  <c r="BA119" i="1" s="1"/>
  <c r="AT119" i="1"/>
  <c r="AU119" i="1" s="1"/>
  <c r="AN119" i="1"/>
  <c r="AO119" i="1" s="1"/>
  <c r="AH119" i="1"/>
  <c r="AI119" i="1" s="1"/>
  <c r="V119" i="1"/>
  <c r="W119" i="1" s="1"/>
  <c r="O119" i="1"/>
  <c r="Q119" i="1" s="1"/>
  <c r="CF119" i="1" s="1"/>
  <c r="CN119" i="1" s="1"/>
  <c r="CQ119" i="1" s="1"/>
  <c r="BA118" i="1"/>
  <c r="AT118" i="1"/>
  <c r="AU118" i="1" s="1"/>
  <c r="AN118" i="1"/>
  <c r="AO118" i="1" s="1"/>
  <c r="AH118" i="1"/>
  <c r="AI118" i="1" s="1"/>
  <c r="AB118" i="1"/>
  <c r="AC118" i="1" s="1"/>
  <c r="V118" i="1"/>
  <c r="W118" i="1" s="1"/>
  <c r="CD118" i="1"/>
  <c r="CE118" i="1" s="1"/>
  <c r="BX118" i="1"/>
  <c r="BY118" i="1" s="1"/>
  <c r="BR118" i="1"/>
  <c r="BS118" i="1" s="1"/>
  <c r="BG118" i="1"/>
  <c r="BL118" i="1"/>
  <c r="BM118" i="1" s="1"/>
  <c r="Q118" i="1"/>
  <c r="CF118" i="1" s="1"/>
  <c r="AU117" i="1"/>
  <c r="BA117" i="1"/>
  <c r="BG117" i="1"/>
  <c r="BL117" i="1"/>
  <c r="BM117" i="1" s="1"/>
  <c r="BS117" i="1"/>
  <c r="BY117" i="1"/>
  <c r="CE117" i="1"/>
  <c r="CJ117" i="1"/>
  <c r="CN117" i="1" s="1"/>
  <c r="CQ117" i="1" s="1"/>
  <c r="AN117" i="1"/>
  <c r="AO117" i="1" s="1"/>
  <c r="O117" i="1"/>
  <c r="Q117" i="1" s="1"/>
  <c r="V117" i="1"/>
  <c r="W117" i="1" s="1"/>
  <c r="AB117" i="1"/>
  <c r="AC117" i="1" s="1"/>
  <c r="AI117" i="1"/>
  <c r="AT116" i="1"/>
  <c r="AU116" i="1" s="1"/>
  <c r="BY116" i="1"/>
  <c r="CE116" i="1"/>
  <c r="CJ116" i="1"/>
  <c r="CN116" i="1" s="1"/>
  <c r="CQ116" i="1" s="1"/>
  <c r="AN116" i="1"/>
  <c r="AO116" i="1" s="1"/>
  <c r="AH116" i="1"/>
  <c r="AI116" i="1" s="1"/>
  <c r="AB116" i="1"/>
  <c r="AC116" i="1" s="1"/>
  <c r="V116" i="1"/>
  <c r="W116" i="1" s="1"/>
  <c r="O116" i="1"/>
  <c r="Q116" i="1" s="1"/>
  <c r="BA116" i="1"/>
  <c r="BG116" i="1"/>
  <c r="BL116" i="1"/>
  <c r="BM116" i="1" s="1"/>
  <c r="BS116" i="1"/>
  <c r="AT115" i="1"/>
  <c r="AU115" i="1" s="1"/>
  <c r="BA115" i="1"/>
  <c r="BG115" i="1"/>
  <c r="BL115" i="1"/>
  <c r="BM115" i="1" s="1"/>
  <c r="BS115" i="1"/>
  <c r="BY115" i="1"/>
  <c r="CE115" i="1"/>
  <c r="CJ115" i="1"/>
  <c r="CN115" i="1" s="1"/>
  <c r="CQ115" i="1" s="1"/>
  <c r="AI115" i="1"/>
  <c r="Q115" i="1"/>
  <c r="W115" i="1"/>
  <c r="AC115" i="1"/>
  <c r="AO115" i="1"/>
  <c r="Q114" i="1"/>
  <c r="BL114" i="1"/>
  <c r="BM114" i="1" s="1"/>
  <c r="BF114" i="1"/>
  <c r="BG114" i="1" s="1"/>
  <c r="AZ114" i="1"/>
  <c r="BA114" i="1" s="1"/>
  <c r="AB114" i="1"/>
  <c r="AC114" i="1" s="1"/>
  <c r="AT114" i="1"/>
  <c r="AU114" i="1" s="1"/>
  <c r="AN114" i="1"/>
  <c r="AO114" i="1" s="1"/>
  <c r="AH114" i="1"/>
  <c r="AI114" i="1" s="1"/>
  <c r="V114" i="1"/>
  <c r="W114" i="1" s="1"/>
  <c r="CJ114" i="1"/>
  <c r="CN114" i="1" s="1"/>
  <c r="CQ114" i="1" s="1"/>
  <c r="CD114" i="1"/>
  <c r="CE114" i="1" s="1"/>
  <c r="BX114" i="1"/>
  <c r="BY114" i="1" s="1"/>
  <c r="BR114" i="1"/>
  <c r="BS114" i="1" s="1"/>
  <c r="AU113" i="1"/>
  <c r="BA113" i="1"/>
  <c r="BG113" i="1"/>
  <c r="BL113" i="1"/>
  <c r="BM113" i="1" s="1"/>
  <c r="BS113" i="1"/>
  <c r="BY113" i="1"/>
  <c r="CE113" i="1"/>
  <c r="AN113" i="1"/>
  <c r="AO113" i="1" s="1"/>
  <c r="AH113" i="1"/>
  <c r="AI113" i="1" s="1"/>
  <c r="AB113" i="1"/>
  <c r="AC113" i="1" s="1"/>
  <c r="V113" i="1"/>
  <c r="W113" i="1" s="1"/>
  <c r="O113" i="1"/>
  <c r="Q113" i="1" s="1"/>
  <c r="CF113" i="1" s="1"/>
  <c r="AT112" i="1"/>
  <c r="AU112" i="1" s="1"/>
  <c r="AN112" i="1"/>
  <c r="AO112" i="1" s="1"/>
  <c r="AH112" i="1"/>
  <c r="AI112" i="1" s="1"/>
  <c r="AB112" i="1"/>
  <c r="AC112" i="1" s="1"/>
  <c r="V112" i="1"/>
  <c r="W112" i="1" s="1"/>
  <c r="O112" i="1"/>
  <c r="Q112" i="1" s="1"/>
  <c r="CE112" i="1"/>
  <c r="CJ112" i="1"/>
  <c r="CN112" i="1" s="1"/>
  <c r="CQ112" i="1" s="1"/>
  <c r="AZ112" i="1"/>
  <c r="BA112" i="1" s="1"/>
  <c r="BF112" i="1"/>
  <c r="BG112" i="1" s="1"/>
  <c r="BR112" i="1"/>
  <c r="BS112" i="1" s="1"/>
  <c r="BX112" i="1"/>
  <c r="BY112" i="1" s="1"/>
  <c r="BM112" i="1"/>
  <c r="BM111" i="1"/>
  <c r="BR111" i="1"/>
  <c r="BS111" i="1" s="1"/>
  <c r="BY111" i="1"/>
  <c r="CD111" i="1"/>
  <c r="CE111" i="1" s="1"/>
  <c r="AZ111" i="1"/>
  <c r="BA111" i="1" s="1"/>
  <c r="AT111" i="1"/>
  <c r="AU111" i="1" s="1"/>
  <c r="AN111" i="1"/>
  <c r="AO111" i="1" s="1"/>
  <c r="AH111" i="1"/>
  <c r="AI111" i="1" s="1"/>
  <c r="AC111" i="1"/>
  <c r="W111" i="1"/>
  <c r="O111" i="1"/>
  <c r="Q111" i="1" s="1"/>
  <c r="BG111" i="1"/>
  <c r="W110" i="1"/>
  <c r="AI110" i="1"/>
  <c r="AO110" i="1"/>
  <c r="AU110" i="1"/>
  <c r="BA110" i="1"/>
  <c r="Q110" i="1"/>
  <c r="AC110" i="1"/>
  <c r="BG110" i="1"/>
  <c r="BL110" i="1"/>
  <c r="BM110" i="1" s="1"/>
  <c r="BR110" i="1"/>
  <c r="BS110" i="1" s="1"/>
  <c r="BY110" i="1"/>
  <c r="CE110" i="1"/>
  <c r="CJ110" i="1"/>
  <c r="CN110" i="1" s="1"/>
  <c r="CQ110" i="1" s="1"/>
  <c r="BM109" i="1"/>
  <c r="BS109" i="1"/>
  <c r="BY109" i="1"/>
  <c r="CE109" i="1"/>
  <c r="CJ109" i="1"/>
  <c r="CN109" i="1" s="1"/>
  <c r="CQ109" i="1" s="1"/>
  <c r="BF109" i="1"/>
  <c r="BG109" i="1" s="1"/>
  <c r="AT109" i="1"/>
  <c r="AU109" i="1" s="1"/>
  <c r="AZ109" i="1"/>
  <c r="BA109" i="1" s="1"/>
  <c r="AN109" i="1"/>
  <c r="AO109" i="1" s="1"/>
  <c r="AH109" i="1"/>
  <c r="AI109" i="1" s="1"/>
  <c r="Q109" i="1"/>
  <c r="W109" i="1"/>
  <c r="AC109" i="1"/>
  <c r="BX108" i="1"/>
  <c r="BY108" i="1" s="1"/>
  <c r="BS108" i="1"/>
  <c r="Q108" i="1"/>
  <c r="W108" i="1"/>
  <c r="AC108" i="1"/>
  <c r="AI108" i="1"/>
  <c r="AT108" i="1"/>
  <c r="AU108" i="1" s="1"/>
  <c r="AN108" i="1"/>
  <c r="AO108" i="1" s="1"/>
  <c r="BF108" i="1"/>
  <c r="BG108" i="1" s="1"/>
  <c r="CD108" i="1"/>
  <c r="CE108" i="1" s="1"/>
  <c r="BM108" i="1"/>
  <c r="AZ108" i="1"/>
  <c r="BA108" i="1" s="1"/>
  <c r="Q107" i="1"/>
  <c r="W107" i="1"/>
  <c r="AC107" i="1"/>
  <c r="AI107" i="1"/>
  <c r="AO107" i="1"/>
  <c r="AU107" i="1"/>
  <c r="BA107" i="1"/>
  <c r="BG107" i="1"/>
  <c r="BL107" i="1"/>
  <c r="BM107" i="1" s="1"/>
  <c r="BS107" i="1"/>
  <c r="BY107" i="1"/>
  <c r="CE107" i="1"/>
  <c r="CJ107" i="1"/>
  <c r="AB106" i="1"/>
  <c r="AC106" i="1" s="1"/>
  <c r="V106" i="1"/>
  <c r="W106" i="1" s="1"/>
  <c r="Q106" i="1"/>
  <c r="BS106" i="1"/>
  <c r="AH106" i="1"/>
  <c r="AI106" i="1" s="1"/>
  <c r="BX106" i="1"/>
  <c r="BY106" i="1" s="1"/>
  <c r="CD106" i="1"/>
  <c r="CE106" i="1" s="1"/>
  <c r="AO106" i="1"/>
  <c r="AU106" i="1"/>
  <c r="BA106" i="1"/>
  <c r="BG106" i="1"/>
  <c r="BL106" i="1"/>
  <c r="BM106" i="1" s="1"/>
  <c r="BL105" i="1"/>
  <c r="BM105" i="1" s="1"/>
  <c r="BS105" i="1"/>
  <c r="BY105" i="1"/>
  <c r="CE105" i="1"/>
  <c r="CJ105" i="1"/>
  <c r="AU105" i="1"/>
  <c r="AB105" i="1"/>
  <c r="AC105" i="1" s="1"/>
  <c r="V105" i="1"/>
  <c r="W105" i="1" s="1"/>
  <c r="AO105" i="1"/>
  <c r="Q105" i="1"/>
  <c r="AI105" i="1"/>
  <c r="BA105" i="1"/>
  <c r="BF105" i="1"/>
  <c r="BG105" i="1" s="1"/>
  <c r="O104" i="1"/>
  <c r="Q104" i="1" s="1"/>
  <c r="AB104" i="1"/>
  <c r="AC104" i="1" s="1"/>
  <c r="V104" i="1"/>
  <c r="W104" i="1" s="1"/>
  <c r="CD104" i="1"/>
  <c r="CE104" i="1" s="1"/>
  <c r="BX104" i="1"/>
  <c r="BY104" i="1" s="1"/>
  <c r="BR104" i="1"/>
  <c r="BS104" i="1" s="1"/>
  <c r="AI104" i="1"/>
  <c r="AO104" i="1"/>
  <c r="AT104" i="1"/>
  <c r="AU104" i="1" s="1"/>
  <c r="BA104" i="1"/>
  <c r="BG104" i="1"/>
  <c r="BM104" i="1"/>
  <c r="BR103" i="1"/>
  <c r="BS103" i="1" s="1"/>
  <c r="CJ103" i="1"/>
  <c r="CD103" i="1"/>
  <c r="CE103" i="1" s="1"/>
  <c r="BX103" i="1"/>
  <c r="BY103" i="1" s="1"/>
  <c r="BA103" i="1"/>
  <c r="BM103" i="1"/>
  <c r="BF103" i="1"/>
  <c r="BG103" i="1" s="1"/>
  <c r="AT103" i="1"/>
  <c r="AU103" i="1" s="1"/>
  <c r="AN103" i="1"/>
  <c r="AO103" i="1" s="1"/>
  <c r="Q103" i="1"/>
  <c r="W103" i="1"/>
  <c r="AC103" i="1"/>
  <c r="AI103" i="1"/>
  <c r="Q102" i="1"/>
  <c r="W102" i="1"/>
  <c r="AC102" i="1"/>
  <c r="AI102" i="1"/>
  <c r="AO102" i="1"/>
  <c r="AU102" i="1"/>
  <c r="BA102" i="1"/>
  <c r="BG102" i="1"/>
  <c r="BL102" i="1"/>
  <c r="BM102" i="1" s="1"/>
  <c r="BS102" i="1"/>
  <c r="BY102" i="1"/>
  <c r="CE102" i="1"/>
  <c r="CJ102" i="1"/>
  <c r="Q101" i="1"/>
  <c r="W101" i="1"/>
  <c r="AC101" i="1"/>
  <c r="AI101" i="1"/>
  <c r="AO101" i="1"/>
  <c r="AU101" i="1"/>
  <c r="BA101" i="1"/>
  <c r="BG101" i="1"/>
  <c r="BL101" i="1"/>
  <c r="BM101" i="1" s="1"/>
  <c r="BS101" i="1"/>
  <c r="BY101" i="1"/>
  <c r="CE101" i="1"/>
  <c r="CJ101" i="1"/>
  <c r="BR100" i="1"/>
  <c r="BS100" i="1" s="1"/>
  <c r="BX100" i="1"/>
  <c r="BY100" i="1" s="1"/>
  <c r="CE100" i="1"/>
  <c r="CJ100" i="1"/>
  <c r="AU100" i="1"/>
  <c r="Q100" i="1"/>
  <c r="BM100" i="1"/>
  <c r="V100" i="1"/>
  <c r="W100" i="1" s="1"/>
  <c r="AZ100" i="1"/>
  <c r="BA100" i="1" s="1"/>
  <c r="AB100" i="1"/>
  <c r="AC100" i="1" s="1"/>
  <c r="AH100" i="1"/>
  <c r="AI100" i="1" s="1"/>
  <c r="AO100" i="1"/>
  <c r="BG100" i="1"/>
  <c r="BA99" i="1"/>
  <c r="AU99" i="1"/>
  <c r="Q99" i="1"/>
  <c r="V99" i="1"/>
  <c r="W99" i="1" s="1"/>
  <c r="AB99" i="1"/>
  <c r="AC99" i="1" s="1"/>
  <c r="AH99" i="1"/>
  <c r="AI99" i="1" s="1"/>
  <c r="AN99" i="1"/>
  <c r="AO99" i="1" s="1"/>
  <c r="BF99" i="1"/>
  <c r="BG99" i="1" s="1"/>
  <c r="BM99" i="1"/>
  <c r="BS99" i="1"/>
  <c r="BY99" i="1"/>
  <c r="CE99" i="1"/>
  <c r="CJ99" i="1"/>
  <c r="Q98" i="1"/>
  <c r="W98" i="1"/>
  <c r="AC98" i="1"/>
  <c r="AI98" i="1"/>
  <c r="AO98" i="1"/>
  <c r="AU98" i="1"/>
  <c r="BA98" i="1"/>
  <c r="BG98" i="1"/>
  <c r="BL98" i="1"/>
  <c r="BM98" i="1" s="1"/>
  <c r="BS98" i="1"/>
  <c r="BY98" i="1"/>
  <c r="CE98" i="1"/>
  <c r="BG97" i="1"/>
  <c r="BL97" i="1"/>
  <c r="BM97" i="1" s="1"/>
  <c r="AC97" i="1"/>
  <c r="V97" i="1"/>
  <c r="W97" i="1" s="1"/>
  <c r="BS97" i="1"/>
  <c r="BY97" i="1"/>
  <c r="O97" i="1"/>
  <c r="Q97" i="1" s="1"/>
  <c r="AZ97" i="1"/>
  <c r="BA97" i="1" s="1"/>
  <c r="AI97" i="1"/>
  <c r="CE97" i="1"/>
  <c r="AO97" i="1"/>
  <c r="AU97" i="1"/>
  <c r="BG96" i="1"/>
  <c r="BL96" i="1"/>
  <c r="BM96" i="1" s="1"/>
  <c r="BS96" i="1"/>
  <c r="BY96" i="1"/>
  <c r="CE96" i="1"/>
  <c r="CJ96" i="1"/>
  <c r="AU96" i="1"/>
  <c r="AI96" i="1"/>
  <c r="AB96" i="1"/>
  <c r="AC96" i="1" s="1"/>
  <c r="V96" i="1"/>
  <c r="W96" i="1" s="1"/>
  <c r="Q96" i="1"/>
  <c r="BA96" i="1"/>
  <c r="AN96" i="1"/>
  <c r="AO96" i="1" s="1"/>
  <c r="BY95" i="1"/>
  <c r="AI95" i="1"/>
  <c r="CD95" i="1"/>
  <c r="CE95" i="1" s="1"/>
  <c r="W95" i="1"/>
  <c r="AC95" i="1"/>
  <c r="AO95" i="1"/>
  <c r="BA95" i="1"/>
  <c r="BG95" i="1"/>
  <c r="BL95" i="1"/>
  <c r="BM95" i="1" s="1"/>
  <c r="BS95" i="1"/>
  <c r="AU95" i="1"/>
  <c r="Q95" i="1"/>
  <c r="CF95" i="1" s="1"/>
  <c r="CN95" i="1" s="1"/>
  <c r="CQ95" i="1" s="1"/>
  <c r="AZ94" i="1"/>
  <c r="BA94" i="1" s="1"/>
  <c r="BG94" i="1"/>
  <c r="BL94" i="1"/>
  <c r="BM94" i="1" s="1"/>
  <c r="BS94" i="1"/>
  <c r="BY94" i="1"/>
  <c r="CE94" i="1"/>
  <c r="CJ94" i="1"/>
  <c r="O94" i="1"/>
  <c r="Q94" i="1" s="1"/>
  <c r="AU94" i="1"/>
  <c r="W94" i="1"/>
  <c r="AC94" i="1"/>
  <c r="AI94" i="1"/>
  <c r="AO94" i="1"/>
  <c r="AN93" i="1"/>
  <c r="AO93" i="1" s="1"/>
  <c r="O93" i="1"/>
  <c r="Q93" i="1" s="1"/>
  <c r="V93" i="1"/>
  <c r="W93" i="1" s="1"/>
  <c r="AB93" i="1"/>
  <c r="AC93" i="1" s="1"/>
  <c r="AI93" i="1"/>
  <c r="AT93" i="1"/>
  <c r="AU93" i="1" s="1"/>
  <c r="BA93" i="1"/>
  <c r="BG93" i="1"/>
  <c r="BL93" i="1"/>
  <c r="BM93" i="1" s="1"/>
  <c r="BS93" i="1"/>
  <c r="BX93" i="1"/>
  <c r="BY93" i="1" s="1"/>
  <c r="CE93" i="1"/>
  <c r="CJ93" i="1"/>
  <c r="W92" i="1"/>
  <c r="AC92" i="1"/>
  <c r="AI92" i="1"/>
  <c r="O92" i="1"/>
  <c r="Q92" i="1" s="1"/>
  <c r="AN92" i="1"/>
  <c r="AO92" i="1" s="1"/>
  <c r="AU92" i="1"/>
  <c r="BA92" i="1"/>
  <c r="BG92" i="1"/>
  <c r="BL92" i="1"/>
  <c r="BM92" i="1" s="1"/>
  <c r="BS92" i="1"/>
  <c r="BY92" i="1"/>
  <c r="CE92" i="1"/>
  <c r="CJ92" i="1"/>
  <c r="AH91" i="1"/>
  <c r="AI91" i="1" s="1"/>
  <c r="AB91" i="1"/>
  <c r="AC91" i="1" s="1"/>
  <c r="V91" i="1"/>
  <c r="W91" i="1" s="1"/>
  <c r="O91" i="1"/>
  <c r="Q91" i="1" s="1"/>
  <c r="AO91" i="1"/>
  <c r="CD91" i="1"/>
  <c r="CE91" i="1" s="1"/>
  <c r="BX91" i="1"/>
  <c r="BY91" i="1" s="1"/>
  <c r="BR91" i="1"/>
  <c r="BS91" i="1" s="1"/>
  <c r="BM91" i="1"/>
  <c r="BF91" i="1"/>
  <c r="BG91" i="1" s="1"/>
  <c r="AZ91" i="1"/>
  <c r="BA91" i="1" s="1"/>
  <c r="AT91" i="1"/>
  <c r="AU91" i="1" s="1"/>
  <c r="CJ90" i="1"/>
  <c r="BG90" i="1"/>
  <c r="AZ90" i="1"/>
  <c r="BA90" i="1" s="1"/>
  <c r="AT90" i="1"/>
  <c r="AU90" i="1" s="1"/>
  <c r="AN90" i="1"/>
  <c r="AO90" i="1" s="1"/>
  <c r="AH90" i="1"/>
  <c r="AI90" i="1" s="1"/>
  <c r="AB90" i="1"/>
  <c r="AC90" i="1" s="1"/>
  <c r="V90" i="1"/>
  <c r="W90" i="1" s="1"/>
  <c r="O90" i="1"/>
  <c r="Q90" i="1" s="1"/>
  <c r="CD90" i="1"/>
  <c r="CE90" i="1" s="1"/>
  <c r="BX90" i="1"/>
  <c r="BY90" i="1" s="1"/>
  <c r="BR90" i="1"/>
  <c r="BS90" i="1" s="1"/>
  <c r="BM90" i="1"/>
  <c r="AU89" i="1"/>
  <c r="AO89" i="1"/>
  <c r="BA89" i="1"/>
  <c r="BG89" i="1"/>
  <c r="BL89" i="1"/>
  <c r="BM89" i="1" s="1"/>
  <c r="BS89" i="1"/>
  <c r="BY89" i="1"/>
  <c r="CD89" i="1"/>
  <c r="CE89" i="1" s="1"/>
  <c r="Q89" i="1"/>
  <c r="W89" i="1"/>
  <c r="AC89" i="1"/>
  <c r="AI89" i="1"/>
  <c r="V88" i="1"/>
  <c r="W88" i="1" s="1"/>
  <c r="AZ88" i="1"/>
  <c r="BA88" i="1" s="1"/>
  <c r="AT88" i="1"/>
  <c r="AU88" i="1" s="1"/>
  <c r="AN88" i="1"/>
  <c r="AO88" i="1" s="1"/>
  <c r="AH88" i="1"/>
  <c r="AI88" i="1" s="1"/>
  <c r="AC88" i="1"/>
  <c r="O88" i="1"/>
  <c r="Q88" i="1" s="1"/>
  <c r="CD88" i="1"/>
  <c r="CE88" i="1" s="1"/>
  <c r="BX88" i="1"/>
  <c r="BY88" i="1" s="1"/>
  <c r="BR88" i="1"/>
  <c r="BS88" i="1" s="1"/>
  <c r="BM88" i="1"/>
  <c r="BF88" i="1"/>
  <c r="BG88" i="1" s="1"/>
  <c r="AT87" i="1"/>
  <c r="AU87" i="1" s="1"/>
  <c r="AZ87" i="1"/>
  <c r="BA87" i="1" s="1"/>
  <c r="BM87" i="1"/>
  <c r="BF87" i="1"/>
  <c r="BG87" i="1" s="1"/>
  <c r="Q87" i="1"/>
  <c r="AC87" i="1"/>
  <c r="AI87" i="1"/>
  <c r="AO87" i="1"/>
  <c r="V87" i="1"/>
  <c r="W87" i="1" s="1"/>
  <c r="BS87" i="1"/>
  <c r="BY87" i="1"/>
  <c r="CE87" i="1"/>
  <c r="BA86" i="1"/>
  <c r="BG86" i="1"/>
  <c r="BL86" i="1"/>
  <c r="BM86" i="1" s="1"/>
  <c r="BS86" i="1"/>
  <c r="BY86" i="1"/>
  <c r="CE86" i="1"/>
  <c r="CJ86" i="1"/>
  <c r="Q86" i="1"/>
  <c r="W86" i="1"/>
  <c r="AC86" i="1"/>
  <c r="AI86" i="1"/>
  <c r="AO86" i="1"/>
  <c r="AU86" i="1"/>
  <c r="CJ85" i="1"/>
  <c r="CD85" i="1"/>
  <c r="CE85" i="1" s="1"/>
  <c r="BX85" i="1"/>
  <c r="BY85" i="1" s="1"/>
  <c r="BR85" i="1"/>
  <c r="BS85" i="1" s="1"/>
  <c r="BM85" i="1"/>
  <c r="BF85" i="1"/>
  <c r="BG85" i="1" s="1"/>
  <c r="AZ85" i="1"/>
  <c r="BA85" i="1" s="1"/>
  <c r="W85" i="1"/>
  <c r="O85" i="1"/>
  <c r="Q85" i="1" s="1"/>
  <c r="AC85" i="1"/>
  <c r="AH85" i="1"/>
  <c r="AI85" i="1" s="1"/>
  <c r="AO85" i="1"/>
  <c r="AU85" i="1"/>
  <c r="AT84" i="1"/>
  <c r="AU84" i="1" s="1"/>
  <c r="AN84" i="1"/>
  <c r="AO84" i="1" s="1"/>
  <c r="AH84" i="1"/>
  <c r="AI84" i="1" s="1"/>
  <c r="AB84" i="1"/>
  <c r="AC84" i="1" s="1"/>
  <c r="V84" i="1"/>
  <c r="W84" i="1" s="1"/>
  <c r="O84" i="1"/>
  <c r="Q84" i="1" s="1"/>
  <c r="CD84" i="1"/>
  <c r="CE84" i="1" s="1"/>
  <c r="BX84" i="1"/>
  <c r="BY84" i="1" s="1"/>
  <c r="BR84" i="1"/>
  <c r="BS84" i="1" s="1"/>
  <c r="BM84" i="1"/>
  <c r="BF84" i="1"/>
  <c r="BG84" i="1" s="1"/>
  <c r="AZ84" i="1"/>
  <c r="BA84" i="1" s="1"/>
  <c r="AZ83" i="1"/>
  <c r="BA83" i="1" s="1"/>
  <c r="AT83" i="1"/>
  <c r="AU83" i="1" s="1"/>
  <c r="AN83" i="1"/>
  <c r="AO83" i="1" s="1"/>
  <c r="AH83" i="1"/>
  <c r="AI83" i="1" s="1"/>
  <c r="BF83" i="1"/>
  <c r="BG83" i="1" s="1"/>
  <c r="AB83" i="1"/>
  <c r="AC83" i="1" s="1"/>
  <c r="V83" i="1"/>
  <c r="W83" i="1" s="1"/>
  <c r="O83" i="1"/>
  <c r="Q83" i="1" s="1"/>
  <c r="BR83" i="1"/>
  <c r="BS83" i="1" s="1"/>
  <c r="BM83" i="1"/>
  <c r="BY83" i="1"/>
  <c r="CE83" i="1"/>
  <c r="BM82" i="1"/>
  <c r="BF82" i="1"/>
  <c r="BG82" i="1" s="1"/>
  <c r="AZ82" i="1"/>
  <c r="BA82" i="1" s="1"/>
  <c r="AI82" i="1"/>
  <c r="AC82" i="1"/>
  <c r="V82" i="1"/>
  <c r="W82" i="1" s="1"/>
  <c r="O82" i="1"/>
  <c r="Q82" i="1" s="1"/>
  <c r="AO82" i="1"/>
  <c r="AU82" i="1"/>
  <c r="BR82" i="1"/>
  <c r="BS82" i="1" s="1"/>
  <c r="BX82" i="1"/>
  <c r="BY82" i="1" s="1"/>
  <c r="CD82" i="1"/>
  <c r="CE82" i="1" s="1"/>
  <c r="AH81" i="1"/>
  <c r="AI81" i="1" s="1"/>
  <c r="AN81" i="1"/>
  <c r="AO81" i="1" s="1"/>
  <c r="BA81" i="1"/>
  <c r="BF81" i="1"/>
  <c r="BG81" i="1" s="1"/>
  <c r="BL81" i="1"/>
  <c r="BM81" i="1" s="1"/>
  <c r="BS81" i="1"/>
  <c r="O81" i="1"/>
  <c r="Q81" i="1" s="1"/>
  <c r="AC81" i="1"/>
  <c r="AU81" i="1"/>
  <c r="V81" i="1"/>
  <c r="W81" i="1" s="1"/>
  <c r="BY81" i="1"/>
  <c r="CE81" i="1"/>
  <c r="CJ81" i="1"/>
  <c r="AB80" i="1"/>
  <c r="AC80" i="1" s="1"/>
  <c r="V80" i="1"/>
  <c r="W80" i="1" s="1"/>
  <c r="O80" i="1"/>
  <c r="Q80" i="1" s="1"/>
  <c r="CD80" i="1"/>
  <c r="CE80" i="1" s="1"/>
  <c r="BX80" i="1"/>
  <c r="BY80" i="1" s="1"/>
  <c r="BR80" i="1"/>
  <c r="BS80" i="1" s="1"/>
  <c r="BL80" i="1"/>
  <c r="BM80" i="1" s="1"/>
  <c r="BF80" i="1"/>
  <c r="BG80" i="1" s="1"/>
  <c r="AZ80" i="1"/>
  <c r="BA80" i="1" s="1"/>
  <c r="AT80" i="1"/>
  <c r="AU80" i="1" s="1"/>
  <c r="AN80" i="1"/>
  <c r="AO80" i="1" s="1"/>
  <c r="AH80" i="1"/>
  <c r="AI80" i="1" s="1"/>
  <c r="Q79" i="1"/>
  <c r="AO79" i="1"/>
  <c r="AZ79" i="1"/>
  <c r="BA79" i="1" s="1"/>
  <c r="AU79" i="1"/>
  <c r="AC79" i="1"/>
  <c r="AH79" i="1"/>
  <c r="AI79" i="1" s="1"/>
  <c r="BL79" i="1"/>
  <c r="BM79" i="1" s="1"/>
  <c r="BG79" i="1"/>
  <c r="W79" i="1"/>
  <c r="CD79" i="1"/>
  <c r="CE79" i="1" s="1"/>
  <c r="BX79" i="1"/>
  <c r="BY79" i="1" s="1"/>
  <c r="BR79" i="1"/>
  <c r="BS79" i="1" s="1"/>
  <c r="AT78" i="1"/>
  <c r="AU78" i="1" s="1"/>
  <c r="AN78" i="1"/>
  <c r="AO78" i="1" s="1"/>
  <c r="AH78" i="1"/>
  <c r="AI78" i="1" s="1"/>
  <c r="AB78" i="1"/>
  <c r="AC78" i="1" s="1"/>
  <c r="V78" i="1"/>
  <c r="W78" i="1" s="1"/>
  <c r="O78" i="1"/>
  <c r="Q78" i="1" s="1"/>
  <c r="CD78" i="1"/>
  <c r="CE78" i="1" s="1"/>
  <c r="BX78" i="1"/>
  <c r="BY78" i="1" s="1"/>
  <c r="BR78" i="1"/>
  <c r="BS78" i="1" s="1"/>
  <c r="BM78" i="1"/>
  <c r="BF78" i="1"/>
  <c r="BG78" i="1" s="1"/>
  <c r="AZ78" i="1"/>
  <c r="BA78" i="1" s="1"/>
  <c r="CD77" i="1"/>
  <c r="CE77" i="1" s="1"/>
  <c r="BX77" i="1"/>
  <c r="BY77" i="1" s="1"/>
  <c r="BR77" i="1"/>
  <c r="BS77" i="1" s="1"/>
  <c r="BM77" i="1"/>
  <c r="BF77" i="1"/>
  <c r="BG77" i="1" s="1"/>
  <c r="AZ77" i="1"/>
  <c r="BA77" i="1" s="1"/>
  <c r="AT77" i="1"/>
  <c r="AU77" i="1" s="1"/>
  <c r="AN77" i="1"/>
  <c r="AO77" i="1" s="1"/>
  <c r="AH77" i="1"/>
  <c r="AI77" i="1" s="1"/>
  <c r="AB77" i="1"/>
  <c r="AC77" i="1" s="1"/>
  <c r="V77" i="1"/>
  <c r="W77" i="1" s="1"/>
  <c r="O77" i="1"/>
  <c r="Q77" i="1" s="1"/>
  <c r="CF77" i="1" s="1"/>
  <c r="CN77" i="1" s="1"/>
  <c r="CQ77" i="1" s="1"/>
  <c r="AN76" i="1"/>
  <c r="AO76" i="1" s="1"/>
  <c r="AH76" i="1"/>
  <c r="AI76" i="1" s="1"/>
  <c r="AB76" i="1"/>
  <c r="AC76" i="1" s="1"/>
  <c r="V76" i="1"/>
  <c r="W76" i="1" s="1"/>
  <c r="O76" i="1"/>
  <c r="Q76" i="1" s="1"/>
  <c r="AZ76" i="1"/>
  <c r="BA76" i="1" s="1"/>
  <c r="BM76" i="1"/>
  <c r="CD76" i="1"/>
  <c r="CE76" i="1" s="1"/>
  <c r="BX76" i="1"/>
  <c r="BY76" i="1" s="1"/>
  <c r="BR76" i="1"/>
  <c r="BS76" i="1" s="1"/>
  <c r="BF76" i="1"/>
  <c r="BG76" i="1" s="1"/>
  <c r="AT76" i="1"/>
  <c r="AU76" i="1" s="1"/>
  <c r="AC75" i="1"/>
  <c r="CE75" i="1"/>
  <c r="AO75" i="1"/>
  <c r="Q75" i="1"/>
  <c r="AU75" i="1"/>
  <c r="BA75" i="1"/>
  <c r="BG75" i="1"/>
  <c r="BL75" i="1"/>
  <c r="BM75" i="1" s="1"/>
  <c r="BS75" i="1"/>
  <c r="BY75" i="1"/>
  <c r="CJ75" i="1"/>
  <c r="W75" i="1"/>
  <c r="AI75" i="1"/>
  <c r="BS74" i="1"/>
  <c r="AB74" i="1"/>
  <c r="AC74" i="1" s="1"/>
  <c r="BM74" i="1"/>
  <c r="BF74" i="1"/>
  <c r="BG74" i="1" s="1"/>
  <c r="BA74" i="1"/>
  <c r="W74" i="1"/>
  <c r="AI74" i="1"/>
  <c r="AN74" i="1"/>
  <c r="AO74" i="1" s="1"/>
  <c r="O74" i="1"/>
  <c r="Q74" i="1" s="1"/>
  <c r="AU74" i="1"/>
  <c r="CD74" i="1"/>
  <c r="CE74" i="1" s="1"/>
  <c r="BX74" i="1"/>
  <c r="BY74" i="1" s="1"/>
  <c r="AT73" i="1"/>
  <c r="AU73" i="1" s="1"/>
  <c r="AN73" i="1"/>
  <c r="AO73" i="1" s="1"/>
  <c r="AH73" i="1"/>
  <c r="AI73" i="1" s="1"/>
  <c r="AB73" i="1"/>
  <c r="AC73" i="1" s="1"/>
  <c r="V73" i="1"/>
  <c r="W73" i="1" s="1"/>
  <c r="Q73" i="1"/>
  <c r="CD73" i="1"/>
  <c r="CE73" i="1" s="1"/>
  <c r="BX73" i="1"/>
  <c r="BY73" i="1" s="1"/>
  <c r="BR73" i="1"/>
  <c r="BS73" i="1" s="1"/>
  <c r="BM73" i="1"/>
  <c r="BF73" i="1"/>
  <c r="BG73" i="1" s="1"/>
  <c r="AZ73" i="1"/>
  <c r="BA73" i="1" s="1"/>
  <c r="Q72" i="1"/>
  <c r="W72" i="1"/>
  <c r="AB72" i="1"/>
  <c r="AC72" i="1" s="1"/>
  <c r="AI72" i="1"/>
  <c r="AO72" i="1"/>
  <c r="AU72" i="1"/>
  <c r="BA72" i="1"/>
  <c r="BG72" i="1"/>
  <c r="BL72" i="1"/>
  <c r="BM72" i="1" s="1"/>
  <c r="CD72" i="1"/>
  <c r="CE72" i="1" s="1"/>
  <c r="BX72" i="1"/>
  <c r="BY72" i="1" s="1"/>
  <c r="BS72" i="1"/>
  <c r="CD71" i="1"/>
  <c r="CE71" i="1" s="1"/>
  <c r="BX71" i="1"/>
  <c r="BY71" i="1" s="1"/>
  <c r="BR71" i="1"/>
  <c r="BS71" i="1" s="1"/>
  <c r="BM71" i="1"/>
  <c r="BF71" i="1"/>
  <c r="BG71" i="1" s="1"/>
  <c r="AZ71" i="1"/>
  <c r="BA71" i="1" s="1"/>
  <c r="AT71" i="1"/>
  <c r="AU71" i="1" s="1"/>
  <c r="AN71" i="1"/>
  <c r="AO71" i="1" s="1"/>
  <c r="O71" i="1"/>
  <c r="Q71" i="1" s="1"/>
  <c r="W71" i="1"/>
  <c r="AC71" i="1"/>
  <c r="AH71" i="1"/>
  <c r="AI71" i="1" s="1"/>
  <c r="AT70" i="1"/>
  <c r="AU70" i="1" s="1"/>
  <c r="AN70" i="1"/>
  <c r="AO70" i="1" s="1"/>
  <c r="AH70" i="1"/>
  <c r="AI70" i="1" s="1"/>
  <c r="AB70" i="1"/>
  <c r="AC70" i="1" s="1"/>
  <c r="V70" i="1"/>
  <c r="W70" i="1" s="1"/>
  <c r="CD70" i="1"/>
  <c r="CE70" i="1" s="1"/>
  <c r="O70" i="1"/>
  <c r="Q70" i="1" s="1"/>
  <c r="BX70" i="1"/>
  <c r="BY70" i="1" s="1"/>
  <c r="BR70" i="1"/>
  <c r="BS70" i="1" s="1"/>
  <c r="BM70" i="1"/>
  <c r="BF70" i="1"/>
  <c r="BG70" i="1" s="1"/>
  <c r="AZ70" i="1"/>
  <c r="BA70" i="1" s="1"/>
  <c r="O69" i="1"/>
  <c r="Q69" i="1" s="1"/>
  <c r="CD69" i="1"/>
  <c r="CE69" i="1" s="1"/>
  <c r="BX69" i="1"/>
  <c r="BY69" i="1" s="1"/>
  <c r="V69" i="1"/>
  <c r="W69" i="1" s="1"/>
  <c r="AO69" i="1"/>
  <c r="AH69" i="1"/>
  <c r="AI69" i="1" s="1"/>
  <c r="AU69" i="1"/>
  <c r="BA69" i="1"/>
  <c r="BG69" i="1"/>
  <c r="BL69" i="1"/>
  <c r="BM69" i="1" s="1"/>
  <c r="BS69" i="1"/>
  <c r="AB69" i="1"/>
  <c r="AC69" i="1" s="1"/>
  <c r="CD68" i="1"/>
  <c r="CE68" i="1" s="1"/>
  <c r="BX68" i="1"/>
  <c r="BY68" i="1" s="1"/>
  <c r="BR68" i="1"/>
  <c r="BS68" i="1" s="1"/>
  <c r="BM68" i="1"/>
  <c r="BF68" i="1"/>
  <c r="BG68" i="1" s="1"/>
  <c r="AZ68" i="1"/>
  <c r="BA68" i="1" s="1"/>
  <c r="AN68" i="1"/>
  <c r="AO68" i="1" s="1"/>
  <c r="AH68" i="1"/>
  <c r="AI68" i="1" s="1"/>
  <c r="AB68" i="1"/>
  <c r="AC68" i="1" s="1"/>
  <c r="V68" i="1"/>
  <c r="W68" i="1" s="1"/>
  <c r="Q68" i="1"/>
  <c r="AU68" i="1"/>
  <c r="BG67" i="1"/>
  <c r="CJ67" i="1"/>
  <c r="CD67" i="1"/>
  <c r="CE67" i="1" s="1"/>
  <c r="BX67" i="1"/>
  <c r="BY67" i="1" s="1"/>
  <c r="BR67" i="1"/>
  <c r="BS67" i="1" s="1"/>
  <c r="BM67" i="1"/>
  <c r="AI67" i="1"/>
  <c r="AZ67" i="1"/>
  <c r="BA67" i="1" s="1"/>
  <c r="AT67" i="1"/>
  <c r="AU67" i="1" s="1"/>
  <c r="AN67" i="1"/>
  <c r="AO67" i="1" s="1"/>
  <c r="AB67" i="1"/>
  <c r="AC67" i="1" s="1"/>
  <c r="V67" i="1"/>
  <c r="W67" i="1" s="1"/>
  <c r="O67" i="1"/>
  <c r="Q67" i="1" s="1"/>
  <c r="CF67" i="1" s="1"/>
  <c r="CN67" i="1" s="1"/>
  <c r="CQ67" i="1" s="1"/>
  <c r="AB66" i="1"/>
  <c r="AC66" i="1" s="1"/>
  <c r="V66" i="1"/>
  <c r="W66" i="1" s="1"/>
  <c r="BS66" i="1"/>
  <c r="O66" i="1"/>
  <c r="Q66" i="1" s="1"/>
  <c r="BX66" i="1"/>
  <c r="BY66" i="1" s="1"/>
  <c r="AO66" i="1"/>
  <c r="AU66" i="1"/>
  <c r="BA66" i="1"/>
  <c r="BG66" i="1"/>
  <c r="BL66" i="1"/>
  <c r="BM66" i="1" s="1"/>
  <c r="CD66" i="1"/>
  <c r="CE66" i="1" s="1"/>
  <c r="AI66" i="1"/>
  <c r="AU65" i="1"/>
  <c r="BA65" i="1"/>
  <c r="BF65" i="1"/>
  <c r="BG65" i="1" s="1"/>
  <c r="O65" i="1"/>
  <c r="Q65" i="1" s="1"/>
  <c r="W65" i="1"/>
  <c r="AC65" i="1"/>
  <c r="AI65" i="1"/>
  <c r="BL65" i="1"/>
  <c r="BM65" i="1" s="1"/>
  <c r="BS65" i="1"/>
  <c r="BY65" i="1"/>
  <c r="AN65" i="1"/>
  <c r="AO65" i="1" s="1"/>
  <c r="CE65" i="1"/>
  <c r="CJ65" i="1"/>
  <c r="CN65" i="1" s="1"/>
  <c r="CQ65" i="1" s="1"/>
  <c r="AB64" i="1"/>
  <c r="AC64" i="1" s="1"/>
  <c r="V64" i="1"/>
  <c r="W64" i="1" s="1"/>
  <c r="O64" i="1"/>
  <c r="Q64" i="1" s="1"/>
  <c r="AZ64" i="1"/>
  <c r="BA64" i="1" s="1"/>
  <c r="AT64" i="1"/>
  <c r="AU64" i="1" s="1"/>
  <c r="AO64" i="1"/>
  <c r="AH64" i="1"/>
  <c r="AI64" i="1" s="1"/>
  <c r="BY64" i="1"/>
  <c r="BM64" i="1"/>
  <c r="BF64" i="1"/>
  <c r="BG64" i="1" s="1"/>
  <c r="CD64" i="1"/>
  <c r="CE64" i="1" s="1"/>
  <c r="BR64" i="1"/>
  <c r="BS64" i="1" s="1"/>
  <c r="CD63" i="1"/>
  <c r="CE63" i="1" s="1"/>
  <c r="BX63" i="1"/>
  <c r="BY63" i="1" s="1"/>
  <c r="BR63" i="1"/>
  <c r="BS63" i="1" s="1"/>
  <c r="BM63" i="1"/>
  <c r="BF63" i="1"/>
  <c r="BG63" i="1" s="1"/>
  <c r="AC63" i="1"/>
  <c r="W63" i="1"/>
  <c r="O63" i="1"/>
  <c r="Q63" i="1" s="1"/>
  <c r="CJ63" i="1"/>
  <c r="BA63" i="1"/>
  <c r="AU63" i="1"/>
  <c r="AO63" i="1"/>
  <c r="AI63" i="1"/>
  <c r="CE62" i="1"/>
  <c r="CJ62" i="1"/>
  <c r="O62" i="1"/>
  <c r="Q62" i="1" s="1"/>
  <c r="V62" i="1"/>
  <c r="W62" i="1" s="1"/>
  <c r="AB62" i="1"/>
  <c r="AC62" i="1" s="1"/>
  <c r="AH62" i="1"/>
  <c r="AI62" i="1" s="1"/>
  <c r="AN62" i="1"/>
  <c r="AO62" i="1" s="1"/>
  <c r="AZ62" i="1"/>
  <c r="BA62" i="1" s="1"/>
  <c r="AU62" i="1"/>
  <c r="BG62" i="1"/>
  <c r="BL62" i="1"/>
  <c r="BM62" i="1" s="1"/>
  <c r="BS62" i="1"/>
  <c r="BY62" i="1"/>
  <c r="BS61" i="1"/>
  <c r="BY61" i="1"/>
  <c r="CE61" i="1"/>
  <c r="CJ61" i="1"/>
  <c r="BL61" i="1"/>
  <c r="BM61" i="1" s="1"/>
  <c r="AH61" i="1"/>
  <c r="AI61" i="1" s="1"/>
  <c r="AB61" i="1"/>
  <c r="AC61" i="1" s="1"/>
  <c r="V61" i="1"/>
  <c r="W61" i="1" s="1"/>
  <c r="AO61" i="1"/>
  <c r="O61" i="1"/>
  <c r="Q61" i="1" s="1"/>
  <c r="BF61" i="1"/>
  <c r="BG61" i="1" s="1"/>
  <c r="BA61" i="1"/>
  <c r="AT61" i="1"/>
  <c r="AU61" i="1" s="1"/>
  <c r="BM60" i="1"/>
  <c r="BF60" i="1"/>
  <c r="BG60" i="1" s="1"/>
  <c r="AZ60" i="1"/>
  <c r="BA60" i="1" s="1"/>
  <c r="O60" i="1"/>
  <c r="Q60" i="1" s="1"/>
  <c r="CE60" i="1"/>
  <c r="AH60" i="1"/>
  <c r="AI60" i="1" s="1"/>
  <c r="AB60" i="1"/>
  <c r="AC60" i="1" s="1"/>
  <c r="V60" i="1"/>
  <c r="W60" i="1" s="1"/>
  <c r="BY60" i="1"/>
  <c r="BR60" i="1"/>
  <c r="BS60" i="1" s="1"/>
  <c r="AO60" i="1"/>
  <c r="AU60" i="1"/>
  <c r="BA59" i="1"/>
  <c r="BG59" i="1"/>
  <c r="BL59" i="1"/>
  <c r="BM59" i="1" s="1"/>
  <c r="BS59" i="1"/>
  <c r="AB59" i="1"/>
  <c r="AC59" i="1" s="1"/>
  <c r="BY59" i="1"/>
  <c r="AO59" i="1"/>
  <c r="AI59" i="1"/>
  <c r="W59" i="1"/>
  <c r="O59" i="1"/>
  <c r="Q59" i="1" s="1"/>
  <c r="CE59" i="1"/>
  <c r="CJ59" i="1"/>
  <c r="CN59" i="1" s="1"/>
  <c r="CQ59" i="1" s="1"/>
  <c r="AU59" i="1"/>
  <c r="CD58" i="1"/>
  <c r="CE58" i="1" s="1"/>
  <c r="BX58" i="1"/>
  <c r="BY58" i="1" s="1"/>
  <c r="BR58" i="1"/>
  <c r="BS58" i="1" s="1"/>
  <c r="BM58" i="1"/>
  <c r="BF58" i="1"/>
  <c r="BG58" i="1" s="1"/>
  <c r="AZ58" i="1"/>
  <c r="BA58" i="1" s="1"/>
  <c r="AT58" i="1"/>
  <c r="AU58" i="1" s="1"/>
  <c r="AN58" i="1"/>
  <c r="AO58" i="1" s="1"/>
  <c r="AH58" i="1"/>
  <c r="AI58" i="1" s="1"/>
  <c r="AC58" i="1"/>
  <c r="W58" i="1"/>
  <c r="Q58" i="1"/>
  <c r="CF58" i="1" s="1"/>
  <c r="CN58" i="1" s="1"/>
  <c r="CQ58" i="1" s="1"/>
  <c r="BM57" i="1"/>
  <c r="BG57" i="1"/>
  <c r="BA57" i="1"/>
  <c r="AU57" i="1"/>
  <c r="AN57" i="1"/>
  <c r="AO57" i="1" s="1"/>
  <c r="AH57" i="1"/>
  <c r="AI57" i="1" s="1"/>
  <c r="V57" i="1"/>
  <c r="W57" i="1" s="1"/>
  <c r="Q57" i="1"/>
  <c r="CD57" i="1"/>
  <c r="CE57" i="1" s="1"/>
  <c r="AC57" i="1"/>
  <c r="CJ57" i="1"/>
  <c r="BY57" i="1"/>
  <c r="BR57" i="1"/>
  <c r="BS57" i="1" s="1"/>
  <c r="CD56" i="1"/>
  <c r="CE56" i="1" s="1"/>
  <c r="BX56" i="1"/>
  <c r="BY56" i="1" s="1"/>
  <c r="BS56" i="1"/>
  <c r="BL56" i="1"/>
  <c r="BM56" i="1" s="1"/>
  <c r="AZ56" i="1"/>
  <c r="BA56" i="1" s="1"/>
  <c r="AO56" i="1"/>
  <c r="AI56" i="1"/>
  <c r="AB56" i="1"/>
  <c r="AC56" i="1" s="1"/>
  <c r="W56" i="1"/>
  <c r="BF56" i="1"/>
  <c r="BG56" i="1" s="1"/>
  <c r="O56" i="1"/>
  <c r="Q56" i="1" s="1"/>
  <c r="AT56" i="1"/>
  <c r="AU56" i="1" s="1"/>
  <c r="CD55" i="1"/>
  <c r="CE55" i="1" s="1"/>
  <c r="BX55" i="1"/>
  <c r="BY55" i="1" s="1"/>
  <c r="BR55" i="1"/>
  <c r="BS55" i="1" s="1"/>
  <c r="BG55" i="1"/>
  <c r="AU55" i="1"/>
  <c r="AN55" i="1"/>
  <c r="AO55" i="1" s="1"/>
  <c r="AI55" i="1"/>
  <c r="Q55" i="1"/>
  <c r="AC55" i="1"/>
  <c r="BA55" i="1"/>
  <c r="BL55" i="1"/>
  <c r="BM55" i="1" s="1"/>
  <c r="W55" i="1"/>
  <c r="AU54" i="1"/>
  <c r="BA54" i="1"/>
  <c r="AH54" i="1"/>
  <c r="AI54" i="1" s="1"/>
  <c r="AB54" i="1"/>
  <c r="AC54" i="1" s="1"/>
  <c r="BF54" i="1"/>
  <c r="BG54" i="1" s="1"/>
  <c r="BL54" i="1"/>
  <c r="BM54" i="1" s="1"/>
  <c r="BS54" i="1"/>
  <c r="BY54" i="1"/>
  <c r="CJ54" i="1"/>
  <c r="V54" i="1"/>
  <c r="W54" i="1" s="1"/>
  <c r="O54" i="1"/>
  <c r="Q54" i="1" s="1"/>
  <c r="CE54" i="1"/>
  <c r="AN54" i="1"/>
  <c r="AO54" i="1" s="1"/>
  <c r="Q53" i="1"/>
  <c r="W53" i="1"/>
  <c r="AI53" i="1"/>
  <c r="AO53" i="1"/>
  <c r="AU53" i="1"/>
  <c r="BA53" i="1"/>
  <c r="BG53" i="1"/>
  <c r="BL53" i="1"/>
  <c r="BM53" i="1" s="1"/>
  <c r="BS53" i="1"/>
  <c r="BY53" i="1"/>
  <c r="CE53" i="1"/>
  <c r="CJ53" i="1"/>
  <c r="CN53" i="1" s="1"/>
  <c r="CQ53" i="1" s="1"/>
  <c r="AC53" i="1"/>
  <c r="Q52" i="1"/>
  <c r="CD52" i="1"/>
  <c r="CE52" i="1" s="1"/>
  <c r="BR52" i="1"/>
  <c r="BS52" i="1" s="1"/>
  <c r="BA52" i="1"/>
  <c r="BG52" i="1"/>
  <c r="BL52" i="1"/>
  <c r="BM52" i="1" s="1"/>
  <c r="W52" i="1"/>
  <c r="AC52" i="1"/>
  <c r="AI52" i="1"/>
  <c r="AO52" i="1"/>
  <c r="AU52" i="1"/>
  <c r="BY52" i="1"/>
  <c r="CJ52" i="1"/>
  <c r="BX51" i="1"/>
  <c r="BY51" i="1" s="1"/>
  <c r="CE51" i="1"/>
  <c r="CJ51" i="1"/>
  <c r="AT51" i="1"/>
  <c r="AU51" i="1" s="1"/>
  <c r="AN51" i="1"/>
  <c r="AO51" i="1" s="1"/>
  <c r="AH51" i="1"/>
  <c r="AI51" i="1" s="1"/>
  <c r="BA51" i="1"/>
  <c r="BG51" i="1"/>
  <c r="BL51" i="1"/>
  <c r="BM51" i="1" s="1"/>
  <c r="BS51" i="1"/>
  <c r="AB51" i="1"/>
  <c r="AC51" i="1" s="1"/>
  <c r="V51" i="1"/>
  <c r="W51" i="1" s="1"/>
  <c r="O51" i="1"/>
  <c r="Q51" i="1" s="1"/>
  <c r="CF51" i="1" s="1"/>
  <c r="CN51" i="1" s="1"/>
  <c r="CQ51" i="1" s="1"/>
  <c r="AO50" i="1"/>
  <c r="CD50" i="1"/>
  <c r="CE50" i="1" s="1"/>
  <c r="BX50" i="1"/>
  <c r="BY50" i="1" s="1"/>
  <c r="BR50" i="1"/>
  <c r="BS50" i="1" s="1"/>
  <c r="BM50" i="1"/>
  <c r="BF50" i="1"/>
  <c r="BG50" i="1" s="1"/>
  <c r="AZ50" i="1"/>
  <c r="BA50" i="1" s="1"/>
  <c r="AU50" i="1"/>
  <c r="AH50" i="1"/>
  <c r="AI50" i="1" s="1"/>
  <c r="AC50" i="1"/>
  <c r="W50" i="1"/>
  <c r="Q50" i="1"/>
  <c r="CF50" i="1" s="1"/>
  <c r="CN50" i="1" s="1"/>
  <c r="CQ50" i="1" s="1"/>
  <c r="AT49" i="1"/>
  <c r="AU49" i="1" s="1"/>
  <c r="AN49" i="1"/>
  <c r="AO49" i="1" s="1"/>
  <c r="AH49" i="1"/>
  <c r="AI49" i="1" s="1"/>
  <c r="W49" i="1"/>
  <c r="BX49" i="1"/>
  <c r="BY49" i="1" s="1"/>
  <c r="BR49" i="1"/>
  <c r="BS49" i="1" s="1"/>
  <c r="BM49" i="1"/>
  <c r="O49" i="1"/>
  <c r="Q49" i="1" s="1"/>
  <c r="BF49" i="1"/>
  <c r="BG49" i="1" s="1"/>
  <c r="AZ49" i="1"/>
  <c r="BA49" i="1" s="1"/>
  <c r="AC49" i="1"/>
  <c r="CE49" i="1"/>
  <c r="W48" i="1"/>
  <c r="O48" i="1"/>
  <c r="Q48" i="1" s="1"/>
  <c r="BX48" i="1"/>
  <c r="BY48" i="1" s="1"/>
  <c r="CD48" i="1"/>
  <c r="CE48" i="1" s="1"/>
  <c r="CJ48" i="1"/>
  <c r="BS48" i="1"/>
  <c r="AB48" i="1"/>
  <c r="AC48" i="1" s="1"/>
  <c r="AH48" i="1"/>
  <c r="AI48" i="1" s="1"/>
  <c r="AN48" i="1"/>
  <c r="AO48" i="1" s="1"/>
  <c r="AT48" i="1"/>
  <c r="AU48" i="1" s="1"/>
  <c r="BA48" i="1"/>
  <c r="BL48" i="1"/>
  <c r="BM48" i="1" s="1"/>
  <c r="BF48" i="1"/>
  <c r="BG48" i="1" s="1"/>
  <c r="BA47" i="1"/>
  <c r="AT47" i="1"/>
  <c r="AU47" i="1" s="1"/>
  <c r="AN47" i="1"/>
  <c r="AO47" i="1" s="1"/>
  <c r="AH47" i="1"/>
  <c r="AI47" i="1" s="1"/>
  <c r="AB47" i="1"/>
  <c r="AC47" i="1" s="1"/>
  <c r="V47" i="1"/>
  <c r="W47" i="1" s="1"/>
  <c r="CD47" i="1"/>
  <c r="CE47" i="1" s="1"/>
  <c r="BX47" i="1"/>
  <c r="BY47" i="1" s="1"/>
  <c r="BR47" i="1"/>
  <c r="BS47" i="1" s="1"/>
  <c r="Q47" i="1"/>
  <c r="BM47" i="1"/>
  <c r="BF47" i="1"/>
  <c r="BG47" i="1" s="1"/>
  <c r="BM46" i="1"/>
  <c r="BF46" i="1"/>
  <c r="BG46" i="1" s="1"/>
  <c r="AZ46" i="1"/>
  <c r="BA46" i="1" s="1"/>
  <c r="AT46" i="1"/>
  <c r="AU46" i="1" s="1"/>
  <c r="AH46" i="1"/>
  <c r="AI46" i="1" s="1"/>
  <c r="AO46" i="1"/>
  <c r="AB46" i="1"/>
  <c r="AC46" i="1" s="1"/>
  <c r="V46" i="1"/>
  <c r="W46" i="1" s="1"/>
  <c r="O46" i="1"/>
  <c r="Q46" i="1" s="1"/>
  <c r="CD46" i="1"/>
  <c r="CE46" i="1" s="1"/>
  <c r="BX46" i="1"/>
  <c r="BY46" i="1" s="1"/>
  <c r="BR46" i="1"/>
  <c r="BS46" i="1" s="1"/>
  <c r="O45" i="1"/>
  <c r="Q45" i="1" s="1"/>
  <c r="V45" i="1"/>
  <c r="W45" i="1" s="1"/>
  <c r="AB45" i="1"/>
  <c r="AC45" i="1" s="1"/>
  <c r="AH45" i="1"/>
  <c r="AI45" i="1" s="1"/>
  <c r="AN45" i="1"/>
  <c r="AO45" i="1" s="1"/>
  <c r="AT45" i="1"/>
  <c r="AU45" i="1" s="1"/>
  <c r="AZ45" i="1"/>
  <c r="BA45" i="1" s="1"/>
  <c r="BF45" i="1"/>
  <c r="BG45" i="1" s="1"/>
  <c r="CD45" i="1"/>
  <c r="CE45" i="1" s="1"/>
  <c r="BS45" i="1"/>
  <c r="BY45" i="1"/>
  <c r="CJ45" i="1"/>
  <c r="BL45" i="1"/>
  <c r="BM45" i="1" s="1"/>
  <c r="BG44" i="1"/>
  <c r="BL44" i="1"/>
  <c r="BM44" i="1" s="1"/>
  <c r="BS44" i="1"/>
  <c r="BY44" i="1"/>
  <c r="CE44" i="1"/>
  <c r="CJ44" i="1"/>
  <c r="O44" i="1"/>
  <c r="Q44" i="1" s="1"/>
  <c r="W44" i="1"/>
  <c r="AC44" i="1"/>
  <c r="AI44" i="1"/>
  <c r="AO44" i="1"/>
  <c r="AU44" i="1"/>
  <c r="BA44" i="1"/>
  <c r="AI43" i="1"/>
  <c r="BY43" i="1"/>
  <c r="CE43" i="1"/>
  <c r="CJ43" i="1"/>
  <c r="CN43" i="1" s="1"/>
  <c r="CQ43" i="1" s="1"/>
  <c r="AC43" i="1"/>
  <c r="W43" i="1"/>
  <c r="AT43" i="1"/>
  <c r="AU43" i="1" s="1"/>
  <c r="BA43" i="1"/>
  <c r="BG43" i="1"/>
  <c r="BL43" i="1"/>
  <c r="BM43" i="1" s="1"/>
  <c r="O43" i="1"/>
  <c r="Q43" i="1" s="1"/>
  <c r="AO43" i="1"/>
  <c r="BS43" i="1"/>
  <c r="AO42" i="1"/>
  <c r="AT42" i="1"/>
  <c r="AU42" i="1" s="1"/>
  <c r="AZ42" i="1"/>
  <c r="BA42" i="1" s="1"/>
  <c r="BF42" i="1"/>
  <c r="BG42" i="1" s="1"/>
  <c r="BS42" i="1"/>
  <c r="BX42" i="1"/>
  <c r="BY42" i="1" s="1"/>
  <c r="CE42" i="1"/>
  <c r="CJ42" i="1"/>
  <c r="Q42" i="1"/>
  <c r="AC42" i="1"/>
  <c r="W42" i="1"/>
  <c r="AH42" i="1"/>
  <c r="AI42" i="1" s="1"/>
  <c r="BL42" i="1"/>
  <c r="BM42" i="1" s="1"/>
  <c r="V41" i="1"/>
  <c r="W41" i="1" s="1"/>
  <c r="AB41" i="1"/>
  <c r="AC41" i="1" s="1"/>
  <c r="AH41" i="1"/>
  <c r="AI41" i="1" s="1"/>
  <c r="AN41" i="1"/>
  <c r="AO41" i="1" s="1"/>
  <c r="AU41" i="1"/>
  <c r="AZ41" i="1"/>
  <c r="BA41" i="1" s="1"/>
  <c r="BF41" i="1"/>
  <c r="BG41" i="1" s="1"/>
  <c r="BS41" i="1"/>
  <c r="BY41" i="1"/>
  <c r="CE41" i="1"/>
  <c r="CJ41" i="1"/>
  <c r="BL41" i="1"/>
  <c r="BM41" i="1" s="1"/>
  <c r="Q41" i="1"/>
  <c r="CF41" i="1" s="1"/>
  <c r="CN41" i="1" s="1"/>
  <c r="CQ41" i="1" s="1"/>
  <c r="BG40" i="1"/>
  <c r="BL40" i="1"/>
  <c r="BM40" i="1" s="1"/>
  <c r="BR40" i="1"/>
  <c r="BS40" i="1" s="1"/>
  <c r="Q40" i="1"/>
  <c r="AZ40" i="1"/>
  <c r="BA40" i="1" s="1"/>
  <c r="AU40" i="1"/>
  <c r="AO40" i="1"/>
  <c r="AI40" i="1"/>
  <c r="V40" i="1"/>
  <c r="W40" i="1" s="1"/>
  <c r="AC40" i="1"/>
  <c r="CD40" i="1"/>
  <c r="CE40" i="1" s="1"/>
  <c r="BX40" i="1"/>
  <c r="BY40" i="1" s="1"/>
  <c r="W39" i="1"/>
  <c r="O39" i="1"/>
  <c r="Q39" i="1" s="1"/>
  <c r="CD39" i="1"/>
  <c r="CE39" i="1" s="1"/>
  <c r="BX39" i="1"/>
  <c r="BY39" i="1" s="1"/>
  <c r="BR39" i="1"/>
  <c r="BS39" i="1" s="1"/>
  <c r="BM39" i="1"/>
  <c r="BF39" i="1"/>
  <c r="BG39" i="1" s="1"/>
  <c r="AZ39" i="1"/>
  <c r="BA39" i="1" s="1"/>
  <c r="AT39" i="1"/>
  <c r="AU39" i="1" s="1"/>
  <c r="AN39" i="1"/>
  <c r="AO39" i="1" s="1"/>
  <c r="AH39" i="1"/>
  <c r="AI39" i="1" s="1"/>
  <c r="AB39" i="1"/>
  <c r="AC39" i="1" s="1"/>
  <c r="CD38" i="1"/>
  <c r="CE38" i="1" s="1"/>
  <c r="BM38" i="1"/>
  <c r="BF38" i="1"/>
  <c r="BG38" i="1" s="1"/>
  <c r="AZ38" i="1"/>
  <c r="BA38" i="1" s="1"/>
  <c r="AO38" i="1"/>
  <c r="AH38" i="1"/>
  <c r="AI38" i="1" s="1"/>
  <c r="AB38" i="1"/>
  <c r="AC38" i="1" s="1"/>
  <c r="V38" i="1"/>
  <c r="W38" i="1" s="1"/>
  <c r="Q38" i="1"/>
  <c r="BS38" i="1"/>
  <c r="BY38" i="1"/>
  <c r="CJ38" i="1"/>
  <c r="CN38" i="1" s="1"/>
  <c r="CQ38" i="1" s="1"/>
  <c r="AT38" i="1"/>
  <c r="AU38" i="1" s="1"/>
  <c r="V37" i="1"/>
  <c r="W37" i="1" s="1"/>
  <c r="AB37" i="1"/>
  <c r="AC37" i="1" s="1"/>
  <c r="AI37" i="1"/>
  <c r="CD37" i="1"/>
  <c r="CE37" i="1" s="1"/>
  <c r="BX37" i="1"/>
  <c r="BY37" i="1" s="1"/>
  <c r="BR37" i="1"/>
  <c r="BS37" i="1" s="1"/>
  <c r="AN37" i="1"/>
  <c r="AO37" i="1" s="1"/>
  <c r="BM37" i="1"/>
  <c r="BF37" i="1"/>
  <c r="BG37" i="1" s="1"/>
  <c r="O37" i="1"/>
  <c r="Q37" i="1" s="1"/>
  <c r="AZ37" i="1"/>
  <c r="BA37" i="1" s="1"/>
  <c r="AT37" i="1"/>
  <c r="AU37" i="1" s="1"/>
  <c r="AU36" i="1"/>
  <c r="BA36" i="1"/>
  <c r="BG36" i="1"/>
  <c r="BL36" i="1"/>
  <c r="BM36" i="1" s="1"/>
  <c r="BS36" i="1"/>
  <c r="BY36" i="1"/>
  <c r="CE36" i="1"/>
  <c r="CJ36" i="1"/>
  <c r="Q36" i="1"/>
  <c r="W36" i="1"/>
  <c r="AC36" i="1"/>
  <c r="AI36" i="1"/>
  <c r="AO36" i="1"/>
  <c r="AH35" i="1"/>
  <c r="AI35" i="1" s="1"/>
  <c r="AB35" i="1"/>
  <c r="AC35" i="1" s="1"/>
  <c r="BA35" i="1"/>
  <c r="CE35" i="1"/>
  <c r="V35" i="1"/>
  <c r="W35" i="1" s="1"/>
  <c r="Q35" i="1"/>
  <c r="BX35" i="1"/>
  <c r="BY35" i="1" s="1"/>
  <c r="BR35" i="1"/>
  <c r="BS35" i="1" s="1"/>
  <c r="BM35" i="1"/>
  <c r="BF35" i="1"/>
  <c r="BG35" i="1" s="1"/>
  <c r="AT35" i="1"/>
  <c r="AU35" i="1" s="1"/>
  <c r="AN35" i="1"/>
  <c r="AO35" i="1" s="1"/>
  <c r="AN34" i="1"/>
  <c r="AO34" i="1" s="1"/>
  <c r="AH34" i="1"/>
  <c r="AI34" i="1" s="1"/>
  <c r="AB34" i="1"/>
  <c r="AC34" i="1" s="1"/>
  <c r="O34" i="1"/>
  <c r="Q34" i="1" s="1"/>
  <c r="BR34" i="1"/>
  <c r="BS34" i="1" s="1"/>
  <c r="BM34" i="1"/>
  <c r="BF34" i="1"/>
  <c r="BG34" i="1" s="1"/>
  <c r="AU34" i="1"/>
  <c r="BY34" i="1"/>
  <c r="CE34" i="1"/>
  <c r="CJ34" i="1"/>
  <c r="W34" i="1"/>
  <c r="BA34" i="1"/>
  <c r="BM33" i="1"/>
  <c r="BG33" i="1"/>
  <c r="BS33" i="1"/>
  <c r="BY33" i="1"/>
  <c r="CE33" i="1"/>
  <c r="V33" i="1"/>
  <c r="W33" i="1" s="1"/>
  <c r="CJ33" i="1"/>
  <c r="Q33" i="1"/>
  <c r="AC33" i="1"/>
  <c r="AI33" i="1"/>
  <c r="AO33" i="1"/>
  <c r="AU33" i="1"/>
  <c r="BA33" i="1"/>
  <c r="AZ32" i="1"/>
  <c r="BA32" i="1" s="1"/>
  <c r="BG32" i="1"/>
  <c r="BL32" i="1"/>
  <c r="BM32" i="1" s="1"/>
  <c r="BR32" i="1"/>
  <c r="BS32" i="1" s="1"/>
  <c r="AH32" i="1"/>
  <c r="AI32" i="1" s="1"/>
  <c r="AO32" i="1"/>
  <c r="BY32" i="1"/>
  <c r="CE32" i="1"/>
  <c r="CJ32" i="1"/>
  <c r="V32" i="1"/>
  <c r="W32" i="1" s="1"/>
  <c r="O32" i="1"/>
  <c r="Q32" i="1" s="1"/>
  <c r="AC32" i="1"/>
  <c r="AU32" i="1"/>
  <c r="W31" i="1"/>
  <c r="O31" i="1"/>
  <c r="Q31" i="1" s="1"/>
  <c r="CD31" i="1"/>
  <c r="CE31" i="1" s="1"/>
  <c r="BX31" i="1"/>
  <c r="BY31" i="1" s="1"/>
  <c r="BR31" i="1"/>
  <c r="BS31" i="1" s="1"/>
  <c r="BM31" i="1"/>
  <c r="BF31" i="1"/>
  <c r="BG31" i="1" s="1"/>
  <c r="AZ31" i="1"/>
  <c r="BA31" i="1" s="1"/>
  <c r="AT31" i="1"/>
  <c r="AU31" i="1" s="1"/>
  <c r="AN31" i="1"/>
  <c r="AO31" i="1" s="1"/>
  <c r="AH31" i="1"/>
  <c r="AI31" i="1" s="1"/>
  <c r="AB31" i="1"/>
  <c r="AC31" i="1" s="1"/>
  <c r="CD30" i="1"/>
  <c r="CE30" i="1" s="1"/>
  <c r="CJ30" i="1"/>
  <c r="CN30" i="1" s="1"/>
  <c r="CQ30" i="1" s="1"/>
  <c r="BS30" i="1"/>
  <c r="BX30" i="1"/>
  <c r="BY30" i="1" s="1"/>
  <c r="W30" i="1"/>
  <c r="Q30" i="1"/>
  <c r="AC30" i="1"/>
  <c r="AN30" i="1"/>
  <c r="AO30" i="1" s="1"/>
  <c r="AI30" i="1"/>
  <c r="BM30" i="1"/>
  <c r="BG30" i="1"/>
  <c r="BA30" i="1"/>
  <c r="AU30" i="1"/>
  <c r="BL29" i="1"/>
  <c r="BM29" i="1" s="1"/>
  <c r="Q29" i="1"/>
  <c r="W29" i="1"/>
  <c r="AC29" i="1"/>
  <c r="AI29" i="1"/>
  <c r="AO29" i="1"/>
  <c r="AU29" i="1"/>
  <c r="BA29" i="1"/>
  <c r="BR29" i="1"/>
  <c r="BS29" i="1" s="1"/>
  <c r="BX29" i="1"/>
  <c r="BY29" i="1" s="1"/>
  <c r="CD29" i="1"/>
  <c r="CE29" i="1" s="1"/>
  <c r="CJ29" i="1"/>
  <c r="BG29" i="1"/>
  <c r="BA28" i="1"/>
  <c r="BG28" i="1"/>
  <c r="BL28" i="1"/>
  <c r="BM28" i="1" s="1"/>
  <c r="BS28" i="1"/>
  <c r="BY28" i="1"/>
  <c r="CE28" i="1"/>
  <c r="CJ28" i="1"/>
  <c r="CN28" i="1" s="1"/>
  <c r="CQ28" i="1" s="1"/>
  <c r="O28" i="1"/>
  <c r="Q28" i="1" s="1"/>
  <c r="W28" i="1"/>
  <c r="AC28" i="1"/>
  <c r="AH28" i="1"/>
  <c r="AI28" i="1" s="1"/>
  <c r="AO28" i="1"/>
  <c r="AU28" i="1"/>
  <c r="CE27" i="1"/>
  <c r="O27" i="1"/>
  <c r="Q27" i="1" s="1"/>
  <c r="W27" i="1"/>
  <c r="AB27" i="1"/>
  <c r="AC27" i="1" s="1"/>
  <c r="AH27" i="1"/>
  <c r="AI27" i="1" s="1"/>
  <c r="BY27" i="1"/>
  <c r="AN27" i="1"/>
  <c r="AO27" i="1" s="1"/>
  <c r="AT27" i="1"/>
  <c r="AU27" i="1" s="1"/>
  <c r="BA27" i="1"/>
  <c r="BG27" i="1"/>
  <c r="BR27" i="1"/>
  <c r="BS27" i="1" s="1"/>
  <c r="BM27" i="1"/>
  <c r="AO26" i="1"/>
  <c r="AH26" i="1"/>
  <c r="AI26" i="1" s="1"/>
  <c r="AB26" i="1"/>
  <c r="AC26" i="1" s="1"/>
  <c r="BA26" i="1"/>
  <c r="BG26" i="1"/>
  <c r="BL26" i="1"/>
  <c r="BM26" i="1" s="1"/>
  <c r="BS26" i="1"/>
  <c r="BY26" i="1"/>
  <c r="CE26" i="1"/>
  <c r="CJ26" i="1"/>
  <c r="CN26" i="1" s="1"/>
  <c r="CQ26" i="1" s="1"/>
  <c r="AU26" i="1"/>
  <c r="V26" i="1"/>
  <c r="W26" i="1" s="1"/>
  <c r="O26" i="1"/>
  <c r="Q26" i="1" s="1"/>
  <c r="CF26" i="1" s="1"/>
  <c r="AT25" i="1"/>
  <c r="AU25" i="1" s="1"/>
  <c r="AN25" i="1"/>
  <c r="AO25" i="1" s="1"/>
  <c r="AH25" i="1"/>
  <c r="AI25" i="1" s="1"/>
  <c r="AB25" i="1"/>
  <c r="AC25" i="1" s="1"/>
  <c r="V25" i="1"/>
  <c r="W25" i="1" s="1"/>
  <c r="O25" i="1"/>
  <c r="Q25" i="1" s="1"/>
  <c r="CD25" i="1"/>
  <c r="CE25" i="1" s="1"/>
  <c r="BX25" i="1"/>
  <c r="BY25" i="1" s="1"/>
  <c r="BR25" i="1"/>
  <c r="BS25" i="1" s="1"/>
  <c r="BM25" i="1"/>
  <c r="BF25" i="1"/>
  <c r="BG25" i="1" s="1"/>
  <c r="AZ25" i="1"/>
  <c r="BA25" i="1" s="1"/>
  <c r="BY24" i="1"/>
  <c r="CE24" i="1"/>
  <c r="CJ24" i="1"/>
  <c r="BM24" i="1"/>
  <c r="Q24" i="1"/>
  <c r="V24" i="1"/>
  <c r="W24" i="1" s="1"/>
  <c r="AC24" i="1"/>
  <c r="AI24" i="1"/>
  <c r="AO24" i="1"/>
  <c r="AU24" i="1"/>
  <c r="BA24" i="1"/>
  <c r="BG24" i="1"/>
  <c r="BS24" i="1"/>
  <c r="BM23" i="1"/>
  <c r="BS23" i="1"/>
  <c r="V23" i="1"/>
  <c r="W23" i="1" s="1"/>
  <c r="AI23" i="1"/>
  <c r="AC23" i="1"/>
  <c r="AO23" i="1"/>
  <c r="AU23" i="1"/>
  <c r="BA23" i="1"/>
  <c r="BG23" i="1"/>
  <c r="BY23" i="1"/>
  <c r="CE23" i="1"/>
  <c r="CJ23" i="1"/>
  <c r="O23" i="1"/>
  <c r="Q23" i="1" s="1"/>
  <c r="CF23" i="1" s="1"/>
  <c r="CN23" i="1" s="1"/>
  <c r="CQ23" i="1" s="1"/>
  <c r="Q22" i="1"/>
  <c r="V22" i="1"/>
  <c r="W22" i="1" s="1"/>
  <c r="AB22" i="1"/>
  <c r="AC22" i="1" s="1"/>
  <c r="AH22" i="1"/>
  <c r="AI22" i="1" s="1"/>
  <c r="AZ22" i="1"/>
  <c r="BA22" i="1" s="1"/>
  <c r="AU22" i="1"/>
  <c r="AO22" i="1"/>
  <c r="CE22" i="1"/>
  <c r="BF22" i="1"/>
  <c r="BG22" i="1" s="1"/>
  <c r="BL22" i="1"/>
  <c r="BM22" i="1" s="1"/>
  <c r="BR22" i="1"/>
  <c r="BS22" i="1" s="1"/>
  <c r="BX22" i="1"/>
  <c r="BY22" i="1" s="1"/>
  <c r="AT21" i="1"/>
  <c r="AU21" i="1" s="1"/>
  <c r="BA21" i="1"/>
  <c r="BG21" i="1"/>
  <c r="BL21" i="1"/>
  <c r="BM21" i="1" s="1"/>
  <c r="BS21" i="1"/>
  <c r="CD21" i="1"/>
  <c r="CE21" i="1" s="1"/>
  <c r="BY21" i="1"/>
  <c r="CJ21" i="1"/>
  <c r="AH21" i="1"/>
  <c r="AI21" i="1" s="1"/>
  <c r="V21" i="1"/>
  <c r="W21" i="1" s="1"/>
  <c r="O21" i="1"/>
  <c r="Q21" i="1" s="1"/>
  <c r="AC21" i="1"/>
  <c r="AN21" i="1"/>
  <c r="AO21" i="1" s="1"/>
  <c r="O20" i="1"/>
  <c r="Q20" i="1" s="1"/>
  <c r="AN20" i="1"/>
  <c r="AO20" i="1" s="1"/>
  <c r="AB20" i="1"/>
  <c r="AC20" i="1" s="1"/>
  <c r="V20" i="1"/>
  <c r="W20" i="1" s="1"/>
  <c r="CD20" i="1"/>
  <c r="CE20" i="1" s="1"/>
  <c r="BX20" i="1"/>
  <c r="BY20" i="1" s="1"/>
  <c r="BR20" i="1"/>
  <c r="BS20" i="1" s="1"/>
  <c r="BM20" i="1"/>
  <c r="BF20" i="1"/>
  <c r="BG20" i="1" s="1"/>
  <c r="AZ20" i="1"/>
  <c r="BA20" i="1" s="1"/>
  <c r="AT20" i="1"/>
  <c r="AU20" i="1" s="1"/>
  <c r="AH20" i="1"/>
  <c r="AI20" i="1" s="1"/>
  <c r="BG19" i="1"/>
  <c r="CE19" i="1"/>
  <c r="Q19" i="1"/>
  <c r="W19" i="1"/>
  <c r="AC19" i="1"/>
  <c r="AI19" i="1"/>
  <c r="AO19" i="1"/>
  <c r="AU19" i="1"/>
  <c r="BA19" i="1"/>
  <c r="BL19" i="1"/>
  <c r="BM19" i="1" s="1"/>
  <c r="BS19" i="1"/>
  <c r="BY19" i="1"/>
  <c r="CJ18" i="1"/>
  <c r="CD18" i="1"/>
  <c r="CE18" i="1" s="1"/>
  <c r="BX18" i="1"/>
  <c r="BY18" i="1" s="1"/>
  <c r="BS18" i="1"/>
  <c r="BM18" i="1"/>
  <c r="BG18" i="1"/>
  <c r="AZ18" i="1"/>
  <c r="BA18" i="1" s="1"/>
  <c r="AT18" i="1"/>
  <c r="AU18" i="1" s="1"/>
  <c r="AN18" i="1"/>
  <c r="AO18" i="1" s="1"/>
  <c r="AH18" i="1"/>
  <c r="AI18" i="1" s="1"/>
  <c r="AC18" i="1"/>
  <c r="V18" i="1"/>
  <c r="W18" i="1" s="1"/>
  <c r="O18" i="1"/>
  <c r="Q18" i="1" s="1"/>
  <c r="CF18" i="1" s="1"/>
  <c r="CN18" i="1" s="1"/>
  <c r="CQ18" i="1" s="1"/>
  <c r="CD17" i="1"/>
  <c r="CE17" i="1" s="1"/>
  <c r="BX17" i="1"/>
  <c r="BY17" i="1" s="1"/>
  <c r="BR17" i="1"/>
  <c r="BS17" i="1" s="1"/>
  <c r="BM17" i="1"/>
  <c r="BF17" i="1"/>
  <c r="BG17" i="1" s="1"/>
  <c r="AZ17" i="1"/>
  <c r="BA17" i="1" s="1"/>
  <c r="AT17" i="1"/>
  <c r="AU17" i="1" s="1"/>
  <c r="AN17" i="1"/>
  <c r="AO17" i="1" s="1"/>
  <c r="AH17" i="1"/>
  <c r="AI17" i="1" s="1"/>
  <c r="AB17" i="1"/>
  <c r="AC17" i="1" s="1"/>
  <c r="V17" i="1"/>
  <c r="W17" i="1" s="1"/>
  <c r="O17" i="1"/>
  <c r="Q17" i="1" s="1"/>
  <c r="CF17" i="1" s="1"/>
  <c r="CN17" i="1" s="1"/>
  <c r="CQ17" i="1" s="1"/>
  <c r="AO16" i="1"/>
  <c r="AU16" i="1"/>
  <c r="BA16" i="1"/>
  <c r="AC16" i="1"/>
  <c r="BG16" i="1"/>
  <c r="BL16" i="1"/>
  <c r="BM16" i="1" s="1"/>
  <c r="O16" i="1"/>
  <c r="Q16" i="1" s="1"/>
  <c r="BR16" i="1"/>
  <c r="BS16" i="1" s="1"/>
  <c r="BY16" i="1"/>
  <c r="CE16" i="1"/>
  <c r="CJ16" i="1"/>
  <c r="W16" i="1"/>
  <c r="AH16" i="1"/>
  <c r="AI16" i="1" s="1"/>
  <c r="AN15" i="1"/>
  <c r="AO15" i="1" s="1"/>
  <c r="AT15" i="1"/>
  <c r="AU15" i="1" s="1"/>
  <c r="AZ15" i="1"/>
  <c r="BA15" i="1" s="1"/>
  <c r="BG15" i="1"/>
  <c r="BM15" i="1"/>
  <c r="BS15" i="1"/>
  <c r="BY15" i="1"/>
  <c r="CE15" i="1"/>
  <c r="CJ15" i="1"/>
  <c r="O15" i="1"/>
  <c r="Q15" i="1" s="1"/>
  <c r="W15" i="1"/>
  <c r="AC15" i="1"/>
  <c r="AI15" i="1"/>
  <c r="AZ14" i="1"/>
  <c r="BA14" i="1" s="1"/>
  <c r="BS14" i="1"/>
  <c r="AO14" i="1"/>
  <c r="AI14" i="1"/>
  <c r="W14" i="1"/>
  <c r="O14" i="1"/>
  <c r="Q14" i="1" s="1"/>
  <c r="CF14" i="1" s="1"/>
  <c r="CN14" i="1" s="1"/>
  <c r="CQ14" i="1" s="1"/>
  <c r="BG13" i="1"/>
  <c r="BA13" i="1"/>
  <c r="BL13" i="1"/>
  <c r="BM13" i="1" s="1"/>
  <c r="Q13" i="1"/>
  <c r="CF13" i="1" s="1"/>
  <c r="CN13" i="1" s="1"/>
  <c r="CQ13" i="1" s="1"/>
  <c r="BX12" i="1"/>
  <c r="BY12" i="1" s="1"/>
  <c r="AU12" i="1"/>
  <c r="AI12" i="1"/>
  <c r="V12" i="1"/>
  <c r="AH11" i="1"/>
  <c r="AO11" i="1"/>
  <c r="BG11" i="1"/>
  <c r="Q11" i="1"/>
  <c r="CD11" i="1"/>
  <c r="CE11" i="1" s="1"/>
  <c r="BX11" i="1"/>
  <c r="BY11" i="1" s="1"/>
  <c r="BR11" i="1"/>
  <c r="BS11" i="1" s="1"/>
  <c r="BF10" i="1"/>
  <c r="BG10" i="1" s="1"/>
  <c r="BS10" i="1"/>
  <c r="AC10" i="1"/>
  <c r="O9" i="1"/>
  <c r="Q9" i="1" s="1"/>
  <c r="P7" i="1"/>
  <c r="Y7" i="1"/>
  <c r="BX9" i="1"/>
  <c r="BU7" i="1"/>
  <c r="BI7" i="1"/>
  <c r="AZ9" i="1"/>
  <c r="AW7" i="1"/>
  <c r="AN9" i="1"/>
  <c r="AK7" i="1"/>
  <c r="AB9" i="1"/>
  <c r="BM1070" i="1"/>
  <c r="CD1070" i="1"/>
  <c r="CE1070" i="1" s="1"/>
  <c r="BX1070" i="1"/>
  <c r="BY1070" i="1" s="1"/>
  <c r="O1069" i="1"/>
  <c r="Q1069" i="1" s="1"/>
  <c r="CD1069" i="1"/>
  <c r="CE1069" i="1" s="1"/>
  <c r="BX1069" i="1"/>
  <c r="BY1069" i="1" s="1"/>
  <c r="BR1069" i="1"/>
  <c r="BS1069" i="1" s="1"/>
  <c r="BM1069" i="1"/>
  <c r="AN1068" i="1"/>
  <c r="AO1068" i="1" s="1"/>
  <c r="BF1068" i="1"/>
  <c r="BG1068" i="1" s="1"/>
  <c r="BS1068" i="1"/>
  <c r="CE1068" i="1"/>
  <c r="AC1068" i="1"/>
  <c r="AI1068" i="1"/>
  <c r="CE1067" i="1"/>
  <c r="BY1067" i="1"/>
  <c r="BR1067" i="1"/>
  <c r="BS1067" i="1" s="1"/>
  <c r="AZ1067" i="1"/>
  <c r="BA1067" i="1" s="1"/>
  <c r="AN1067" i="1"/>
  <c r="AO1067" i="1" s="1"/>
  <c r="CJ1067" i="1"/>
  <c r="CN1067" i="1" s="1"/>
  <c r="CQ1067" i="1" s="1"/>
  <c r="BA1066" i="1"/>
  <c r="BM1066" i="1"/>
  <c r="BS1066" i="1"/>
  <c r="W1066" i="1"/>
  <c r="AI1066" i="1"/>
  <c r="BM1065" i="1"/>
  <c r="AU1065" i="1"/>
  <c r="BA1064" i="1"/>
  <c r="AB1064" i="1"/>
  <c r="AC1064" i="1" s="1"/>
  <c r="Q1064" i="1"/>
  <c r="BY1064" i="1"/>
  <c r="AH1063" i="1"/>
  <c r="AI1063" i="1" s="1"/>
  <c r="AB1063" i="1"/>
  <c r="AC1063" i="1" s="1"/>
  <c r="CE1063" i="1"/>
  <c r="AO1062" i="1"/>
  <c r="AO1061" i="1"/>
  <c r="AB1060" i="1"/>
  <c r="AC1060" i="1" s="1"/>
  <c r="BL1060" i="1"/>
  <c r="BM1060" i="1" s="1"/>
  <c r="AN1060" i="1"/>
  <c r="AO1060" i="1" s="1"/>
  <c r="CE1059" i="1"/>
  <c r="BX1058" i="1"/>
  <c r="BY1058" i="1" s="1"/>
  <c r="CD1058" i="1"/>
  <c r="CE1058" i="1" s="1"/>
  <c r="AN1058" i="1"/>
  <c r="AO1058" i="1" s="1"/>
  <c r="BG1057" i="1"/>
  <c r="BS1057" i="1"/>
  <c r="Q1057" i="1"/>
  <c r="AO1057" i="1"/>
  <c r="CE1056" i="1"/>
  <c r="BR1056" i="1"/>
  <c r="BS1056" i="1" s="1"/>
  <c r="W1056" i="1"/>
  <c r="AZ1055" i="1"/>
  <c r="BA1055" i="1" s="1"/>
  <c r="AH1054" i="1"/>
  <c r="AI1054" i="1" s="1"/>
  <c r="BG910" i="1"/>
  <c r="BA910" i="1"/>
  <c r="Q910" i="1"/>
  <c r="BG909" i="1"/>
  <c r="BS908" i="1"/>
  <c r="AZ907" i="1"/>
  <c r="BA907" i="1" s="1"/>
  <c r="AH906" i="1"/>
  <c r="AI906" i="1" s="1"/>
  <c r="CE906" i="1"/>
  <c r="AI905" i="1"/>
  <c r="BL759" i="1"/>
  <c r="BM759" i="1" s="1"/>
  <c r="CD758" i="1"/>
  <c r="CE758" i="1" s="1"/>
  <c r="Q757" i="1"/>
  <c r="CJ757" i="1"/>
  <c r="BS756" i="1"/>
  <c r="AC756" i="1"/>
  <c r="CD755" i="1"/>
  <c r="CE755" i="1" s="1"/>
  <c r="CF9" i="1" l="1"/>
  <c r="Q7" i="1"/>
  <c r="BL7" i="1"/>
  <c r="BK7" i="1" s="1"/>
  <c r="BM11" i="1"/>
  <c r="BM7" i="1" s="1"/>
  <c r="CQ11" i="1"/>
  <c r="CN3" i="1"/>
  <c r="V7" i="1"/>
  <c r="U7" i="1" s="1"/>
  <c r="W12" i="1"/>
  <c r="CF12" i="1" s="1"/>
  <c r="CN12" i="1" s="1"/>
  <c r="CQ12" i="1" s="1"/>
  <c r="AH7" i="1"/>
  <c r="AG7" i="1" s="1"/>
  <c r="AI11" i="1"/>
  <c r="CF11" i="1" s="1"/>
  <c r="W7" i="1"/>
  <c r="AI7" i="1"/>
  <c r="CJ7" i="1"/>
  <c r="CE7" i="1"/>
  <c r="BY7" i="1"/>
  <c r="CF1182" i="1"/>
  <c r="CF1168" i="1"/>
  <c r="CN1168" i="1" s="1"/>
  <c r="CQ1168" i="1" s="1"/>
  <c r="CF1165" i="1"/>
  <c r="CN1165" i="1" s="1"/>
  <c r="CQ1165" i="1" s="1"/>
  <c r="CF1164" i="1"/>
  <c r="CN1164" i="1" s="1"/>
  <c r="CQ1164" i="1" s="1"/>
  <c r="CF1157" i="1"/>
  <c r="CN1157" i="1" s="1"/>
  <c r="CQ1157" i="1" s="1"/>
  <c r="CF1155" i="1"/>
  <c r="CN1155" i="1" s="1"/>
  <c r="CQ1155" i="1" s="1"/>
  <c r="CF1154" i="1"/>
  <c r="CN1154" i="1" s="1"/>
  <c r="CQ1154" i="1" s="1"/>
  <c r="CF1153" i="1"/>
  <c r="CN1153" i="1" s="1"/>
  <c r="CQ1153" i="1" s="1"/>
  <c r="CF1149" i="1"/>
  <c r="CN1149" i="1" s="1"/>
  <c r="CQ1149" i="1" s="1"/>
  <c r="CF1147" i="1"/>
  <c r="CN1147" i="1" s="1"/>
  <c r="CQ1147" i="1" s="1"/>
  <c r="CF1145" i="1"/>
  <c r="CN1145" i="1" s="1"/>
  <c r="CQ1145" i="1" s="1"/>
  <c r="CF1141" i="1"/>
  <c r="CN1141" i="1" s="1"/>
  <c r="CQ1141" i="1" s="1"/>
  <c r="CF1136" i="1"/>
  <c r="CN1136" i="1" s="1"/>
  <c r="CQ1136" i="1" s="1"/>
  <c r="CF1135" i="1"/>
  <c r="CN1135" i="1" s="1"/>
  <c r="CQ1135" i="1" s="1"/>
  <c r="CF1127" i="1"/>
  <c r="CF1125" i="1"/>
  <c r="CN1125" i="1" s="1"/>
  <c r="CQ1125" i="1" s="1"/>
  <c r="CF1124" i="1"/>
  <c r="CN1124" i="1" s="1"/>
  <c r="CQ1124" i="1" s="1"/>
  <c r="CF1122" i="1"/>
  <c r="CN1122" i="1" s="1"/>
  <c r="CQ1122" i="1" s="1"/>
  <c r="CF1121" i="1"/>
  <c r="CN1121" i="1" s="1"/>
  <c r="CQ1121" i="1" s="1"/>
  <c r="CF1120" i="1"/>
  <c r="CF1117" i="1"/>
  <c r="CN1117" i="1" s="1"/>
  <c r="CQ1117" i="1" s="1"/>
  <c r="CF1109" i="1"/>
  <c r="CN1109" i="1" s="1"/>
  <c r="CQ1109" i="1" s="1"/>
  <c r="CF1104" i="1"/>
  <c r="CN1104" i="1" s="1"/>
  <c r="CQ1104" i="1" s="1"/>
  <c r="CF1088" i="1"/>
  <c r="CF1079" i="1"/>
  <c r="CN1079" i="1" s="1"/>
  <c r="CQ1079" i="1" s="1"/>
  <c r="CF1070" i="1"/>
  <c r="CF1044" i="1"/>
  <c r="CN1044" i="1" s="1"/>
  <c r="CQ1044" i="1" s="1"/>
  <c r="CF1043" i="1"/>
  <c r="CN1043" i="1" s="1"/>
  <c r="CQ1043" i="1" s="1"/>
  <c r="CF1042" i="1"/>
  <c r="CN1042" i="1" s="1"/>
  <c r="CQ1042" i="1" s="1"/>
  <c r="CF1041" i="1"/>
  <c r="CN1041" i="1" s="1"/>
  <c r="CQ1041" i="1" s="1"/>
  <c r="CF1040" i="1"/>
  <c r="CN1040" i="1" s="1"/>
  <c r="CQ1040" i="1" s="1"/>
  <c r="CF1039" i="1"/>
  <c r="CN1039" i="1" s="1"/>
  <c r="CQ1039" i="1" s="1"/>
  <c r="CF1038" i="1"/>
  <c r="CN1038" i="1" s="1"/>
  <c r="CQ1038" i="1" s="1"/>
  <c r="CF1037" i="1"/>
  <c r="CN1037" i="1" s="1"/>
  <c r="CQ1037" i="1" s="1"/>
  <c r="CF1036" i="1"/>
  <c r="CN1036" i="1" s="1"/>
  <c r="CQ1036" i="1" s="1"/>
  <c r="CF1035" i="1"/>
  <c r="CN1035" i="1" s="1"/>
  <c r="CQ1035" i="1" s="1"/>
  <c r="CF1034" i="1"/>
  <c r="CN1034" i="1" s="1"/>
  <c r="CQ1034" i="1" s="1"/>
  <c r="CF1032" i="1"/>
  <c r="CN1032" i="1" s="1"/>
  <c r="CQ1032" i="1" s="1"/>
  <c r="CF1031" i="1"/>
  <c r="CN1031" i="1" s="1"/>
  <c r="CQ1031" i="1" s="1"/>
  <c r="CF1030" i="1"/>
  <c r="CN1030" i="1" s="1"/>
  <c r="CQ1030" i="1" s="1"/>
  <c r="CF1028" i="1"/>
  <c r="CN1028" i="1" s="1"/>
  <c r="CQ1028" i="1" s="1"/>
  <c r="CF1026" i="1"/>
  <c r="CN1026" i="1" s="1"/>
  <c r="CQ1026" i="1" s="1"/>
  <c r="CF1025" i="1"/>
  <c r="CN1025" i="1" s="1"/>
  <c r="CQ1025" i="1" s="1"/>
  <c r="CF1024" i="1"/>
  <c r="CN1024" i="1" s="1"/>
  <c r="CQ1024" i="1" s="1"/>
  <c r="CF1023" i="1"/>
  <c r="CN1023" i="1" s="1"/>
  <c r="CQ1023" i="1" s="1"/>
  <c r="CF1022" i="1"/>
  <c r="CN1022" i="1" s="1"/>
  <c r="CQ1022" i="1" s="1"/>
  <c r="CF1021" i="1"/>
  <c r="CN1021" i="1" s="1"/>
  <c r="CQ1021" i="1" s="1"/>
  <c r="CF1020" i="1"/>
  <c r="CN1020" i="1" s="1"/>
  <c r="CQ1020" i="1" s="1"/>
  <c r="CF1019" i="1"/>
  <c r="CN1019" i="1" s="1"/>
  <c r="CQ1019" i="1" s="1"/>
  <c r="CF1017" i="1"/>
  <c r="CN1017" i="1" s="1"/>
  <c r="CQ1017" i="1" s="1"/>
  <c r="CF1016" i="1"/>
  <c r="CN1016" i="1" s="1"/>
  <c r="CQ1016" i="1" s="1"/>
  <c r="CF1015" i="1"/>
  <c r="CN1015" i="1" s="1"/>
  <c r="CQ1015" i="1" s="1"/>
  <c r="CF1014" i="1"/>
  <c r="CN1014" i="1" s="1"/>
  <c r="CQ1014" i="1" s="1"/>
  <c r="CF1013" i="1"/>
  <c r="CF1012" i="1"/>
  <c r="CN1012" i="1" s="1"/>
  <c r="CQ1012" i="1" s="1"/>
  <c r="CF1010" i="1"/>
  <c r="CN1010" i="1" s="1"/>
  <c r="CQ1010" i="1" s="1"/>
  <c r="CF1009" i="1"/>
  <c r="CN1009" i="1" s="1"/>
  <c r="CQ1009" i="1" s="1"/>
  <c r="CF1008" i="1"/>
  <c r="CF1007" i="1"/>
  <c r="CF1005" i="1"/>
  <c r="CN1005" i="1" s="1"/>
  <c r="CQ1005" i="1" s="1"/>
  <c r="CF1004" i="1"/>
  <c r="CN1004" i="1" s="1"/>
  <c r="CQ1004" i="1" s="1"/>
  <c r="CF1003" i="1"/>
  <c r="CN1003" i="1" s="1"/>
  <c r="CQ1003" i="1" s="1"/>
  <c r="CF1002" i="1"/>
  <c r="CF1001" i="1"/>
  <c r="CN1001" i="1" s="1"/>
  <c r="CQ1001" i="1" s="1"/>
  <c r="CF1000" i="1"/>
  <c r="CN1000" i="1" s="1"/>
  <c r="CQ1000" i="1" s="1"/>
  <c r="CF999" i="1"/>
  <c r="CN999" i="1" s="1"/>
  <c r="CQ999" i="1" s="1"/>
  <c r="CF998" i="1"/>
  <c r="CN998" i="1" s="1"/>
  <c r="CQ998" i="1" s="1"/>
  <c r="CF997" i="1"/>
  <c r="CF996" i="1"/>
  <c r="CF995" i="1"/>
  <c r="CN995" i="1" s="1"/>
  <c r="CQ995" i="1" s="1"/>
  <c r="CF994" i="1"/>
  <c r="CN994" i="1" s="1"/>
  <c r="CQ994" i="1" s="1"/>
  <c r="CF993" i="1"/>
  <c r="CN993" i="1" s="1"/>
  <c r="CQ993" i="1" s="1"/>
  <c r="CF992" i="1"/>
  <c r="CN992" i="1" s="1"/>
  <c r="CQ992" i="1" s="1"/>
  <c r="CF991" i="1"/>
  <c r="CN991" i="1" s="1"/>
  <c r="CQ991" i="1" s="1"/>
  <c r="CF990" i="1"/>
  <c r="CF989" i="1"/>
  <c r="CN989" i="1" s="1"/>
  <c r="CQ989" i="1" s="1"/>
  <c r="CF988" i="1"/>
  <c r="CN988" i="1" s="1"/>
  <c r="CQ988" i="1" s="1"/>
  <c r="CF987" i="1"/>
  <c r="CN987" i="1" s="1"/>
  <c r="CQ987" i="1" s="1"/>
  <c r="CF985" i="1"/>
  <c r="CF984" i="1"/>
  <c r="CN984" i="1" s="1"/>
  <c r="CQ984" i="1" s="1"/>
  <c r="CF983" i="1"/>
  <c r="CF982" i="1"/>
  <c r="CN982" i="1" s="1"/>
  <c r="CQ982" i="1" s="1"/>
  <c r="CF981" i="1"/>
  <c r="CN981" i="1" s="1"/>
  <c r="CQ981" i="1" s="1"/>
  <c r="CF980" i="1"/>
  <c r="CF978" i="1"/>
  <c r="CN978" i="1" s="1"/>
  <c r="CQ978" i="1" s="1"/>
  <c r="CF977" i="1"/>
  <c r="CF976" i="1"/>
  <c r="CN976" i="1" s="1"/>
  <c r="CQ976" i="1" s="1"/>
  <c r="CF975" i="1"/>
  <c r="CF974" i="1"/>
  <c r="CF972" i="1"/>
  <c r="CN972" i="1" s="1"/>
  <c r="CQ972" i="1" s="1"/>
  <c r="CF971" i="1"/>
  <c r="CN971" i="1" s="1"/>
  <c r="CQ971" i="1" s="1"/>
  <c r="CF970" i="1"/>
  <c r="CN970" i="1" s="1"/>
  <c r="CQ970" i="1" s="1"/>
  <c r="CF969" i="1"/>
  <c r="CN969" i="1" s="1"/>
  <c r="CQ969" i="1" s="1"/>
  <c r="CF968" i="1"/>
  <c r="CN968" i="1" s="1"/>
  <c r="CQ968" i="1" s="1"/>
  <c r="CF967" i="1"/>
  <c r="CF966" i="1"/>
  <c r="CN966" i="1" s="1"/>
  <c r="CQ966" i="1" s="1"/>
  <c r="CF965" i="1"/>
  <c r="CF964" i="1"/>
  <c r="CF963" i="1"/>
  <c r="CF962" i="1"/>
  <c r="CN962" i="1" s="1"/>
  <c r="CQ962" i="1" s="1"/>
  <c r="CF961" i="1"/>
  <c r="CN961" i="1" s="1"/>
  <c r="CQ961" i="1" s="1"/>
  <c r="CF959" i="1"/>
  <c r="CN959" i="1" s="1"/>
  <c r="CQ959" i="1" s="1"/>
  <c r="CF958" i="1"/>
  <c r="CN958" i="1" s="1"/>
  <c r="CQ958" i="1" s="1"/>
  <c r="CF957" i="1"/>
  <c r="CN957" i="1" s="1"/>
  <c r="CQ957" i="1" s="1"/>
  <c r="CF956" i="1"/>
  <c r="CN956" i="1" s="1"/>
  <c r="CQ956" i="1" s="1"/>
  <c r="CF955" i="1"/>
  <c r="CF954" i="1"/>
  <c r="CN954" i="1" s="1"/>
  <c r="CQ954" i="1" s="1"/>
  <c r="CF953" i="1"/>
  <c r="CN953" i="1" s="1"/>
  <c r="CQ953" i="1" s="1"/>
  <c r="CF952" i="1"/>
  <c r="CN952" i="1" s="1"/>
  <c r="CQ952" i="1" s="1"/>
  <c r="CF951" i="1"/>
  <c r="CN951" i="1" s="1"/>
  <c r="CQ951" i="1" s="1"/>
  <c r="CF950" i="1"/>
  <c r="CN950" i="1" s="1"/>
  <c r="CQ950" i="1" s="1"/>
  <c r="CF948" i="1"/>
  <c r="CF947" i="1"/>
  <c r="CN947" i="1" s="1"/>
  <c r="CQ947" i="1" s="1"/>
  <c r="CF946" i="1"/>
  <c r="CN946" i="1" s="1"/>
  <c r="CQ946" i="1" s="1"/>
  <c r="CF945" i="1"/>
  <c r="CF943" i="1"/>
  <c r="CF942" i="1"/>
  <c r="CN942" i="1" s="1"/>
  <c r="CQ942" i="1" s="1"/>
  <c r="CF941" i="1"/>
  <c r="CN941" i="1" s="1"/>
  <c r="CQ941" i="1" s="1"/>
  <c r="CF940" i="1"/>
  <c r="CN940" i="1" s="1"/>
  <c r="CQ940" i="1" s="1"/>
  <c r="CF939" i="1"/>
  <c r="CF938" i="1"/>
  <c r="CF937" i="1"/>
  <c r="CF935" i="1"/>
  <c r="CF934" i="1"/>
  <c r="CF933" i="1"/>
  <c r="CF932" i="1"/>
  <c r="CN932" i="1" s="1"/>
  <c r="CQ932" i="1" s="1"/>
  <c r="CF930" i="1"/>
  <c r="CN930" i="1" s="1"/>
  <c r="CQ930" i="1" s="1"/>
  <c r="CF929" i="1"/>
  <c r="CN929" i="1" s="1"/>
  <c r="CQ929" i="1" s="1"/>
  <c r="CF928" i="1"/>
  <c r="CF927" i="1"/>
  <c r="CN927" i="1" s="1"/>
  <c r="CQ927" i="1" s="1"/>
  <c r="CF926" i="1"/>
  <c r="CF925" i="1"/>
  <c r="CF924" i="1"/>
  <c r="CF923" i="1"/>
  <c r="CF922" i="1"/>
  <c r="CF921" i="1"/>
  <c r="CF920" i="1"/>
  <c r="CF919" i="1"/>
  <c r="CF918" i="1"/>
  <c r="CF917" i="1"/>
  <c r="CF916" i="1"/>
  <c r="CF915" i="1"/>
  <c r="CF914" i="1"/>
  <c r="CN914" i="1" s="1"/>
  <c r="CQ914" i="1" s="1"/>
  <c r="CF913" i="1"/>
  <c r="CN913" i="1" s="1"/>
  <c r="CQ913" i="1" s="1"/>
  <c r="CF911" i="1"/>
  <c r="CN911" i="1" s="1"/>
  <c r="CQ911" i="1" s="1"/>
  <c r="CF904" i="1"/>
  <c r="CN904" i="1" s="1"/>
  <c r="CQ904" i="1" s="1"/>
  <c r="CF758" i="1"/>
  <c r="CF756" i="1"/>
  <c r="CN756" i="1" s="1"/>
  <c r="CQ756" i="1" s="1"/>
  <c r="CF902" i="1"/>
  <c r="CN902" i="1" s="1"/>
  <c r="CQ902" i="1" s="1"/>
  <c r="CF901" i="1"/>
  <c r="CN901" i="1" s="1"/>
  <c r="CQ901" i="1" s="1"/>
  <c r="CF900" i="1"/>
  <c r="CN900" i="1" s="1"/>
  <c r="CQ900" i="1" s="1"/>
  <c r="CF899" i="1"/>
  <c r="CN899" i="1" s="1"/>
  <c r="CQ899" i="1" s="1"/>
  <c r="CF898" i="1"/>
  <c r="CN898" i="1" s="1"/>
  <c r="CQ898" i="1" s="1"/>
  <c r="CF896" i="1"/>
  <c r="CN896" i="1" s="1"/>
  <c r="CQ896" i="1" s="1"/>
  <c r="CF895" i="1"/>
  <c r="CN895" i="1" s="1"/>
  <c r="CQ895" i="1" s="1"/>
  <c r="CF894" i="1"/>
  <c r="CN894" i="1" s="1"/>
  <c r="CQ894" i="1" s="1"/>
  <c r="CF893" i="1"/>
  <c r="CN893" i="1" s="1"/>
  <c r="CQ893" i="1" s="1"/>
  <c r="CF892" i="1"/>
  <c r="CN892" i="1" s="1"/>
  <c r="CQ892" i="1" s="1"/>
  <c r="CF891" i="1"/>
  <c r="CN891" i="1" s="1"/>
  <c r="CQ891" i="1" s="1"/>
  <c r="CF763" i="1"/>
  <c r="CN763" i="1" s="1"/>
  <c r="CQ763" i="1" s="1"/>
  <c r="CF761" i="1"/>
  <c r="CN761" i="1" s="1"/>
  <c r="CQ761" i="1" s="1"/>
  <c r="CF760" i="1"/>
  <c r="CN760" i="1" s="1"/>
  <c r="CQ760" i="1" s="1"/>
  <c r="CF755" i="1"/>
  <c r="CN755" i="1" s="1"/>
  <c r="CQ755" i="1" s="1"/>
  <c r="CF754" i="1"/>
  <c r="CF750" i="1"/>
  <c r="CF748" i="1"/>
  <c r="CF747" i="1"/>
  <c r="CN747" i="1" s="1"/>
  <c r="CQ747" i="1" s="1"/>
  <c r="CF746" i="1"/>
  <c r="CN746" i="1" s="1"/>
  <c r="CQ746" i="1" s="1"/>
  <c r="CF745" i="1"/>
  <c r="CF741" i="1"/>
  <c r="CN741" i="1" s="1"/>
  <c r="CQ741" i="1" s="1"/>
  <c r="CF739" i="1"/>
  <c r="CN739" i="1" s="1"/>
  <c r="CQ739" i="1" s="1"/>
  <c r="CF738" i="1"/>
  <c r="CN738" i="1" s="1"/>
  <c r="CQ738" i="1" s="1"/>
  <c r="CF630" i="1"/>
  <c r="CN630" i="1" s="1"/>
  <c r="CQ630" i="1" s="1"/>
  <c r="CF626" i="1"/>
  <c r="CN626" i="1" s="1"/>
  <c r="CQ626" i="1" s="1"/>
  <c r="CF625" i="1"/>
  <c r="CN625" i="1" s="1"/>
  <c r="CQ625" i="1" s="1"/>
  <c r="CF623" i="1"/>
  <c r="CN623" i="1" s="1"/>
  <c r="CQ623" i="1" s="1"/>
  <c r="CF618" i="1"/>
  <c r="CN618" i="1" s="1"/>
  <c r="CQ618" i="1" s="1"/>
  <c r="CF616" i="1"/>
  <c r="CN616" i="1" s="1"/>
  <c r="CQ616" i="1" s="1"/>
  <c r="CF615" i="1"/>
  <c r="CN615" i="1" s="1"/>
  <c r="CQ615" i="1" s="1"/>
  <c r="CF610" i="1"/>
  <c r="CN610" i="1" s="1"/>
  <c r="CQ610" i="1" s="1"/>
  <c r="CF310" i="1"/>
  <c r="CF306" i="1"/>
  <c r="CF1063" i="1"/>
  <c r="CF1059" i="1"/>
  <c r="CN1059" i="1" s="1"/>
  <c r="CQ1059" i="1" s="1"/>
  <c r="CF909" i="1"/>
  <c r="CN909" i="1" s="1"/>
  <c r="CQ909" i="1" s="1"/>
  <c r="CF907" i="1"/>
  <c r="CN907" i="1" s="1"/>
  <c r="CQ907" i="1" s="1"/>
  <c r="CF602" i="1"/>
  <c r="CF1095" i="1"/>
  <c r="CF1092" i="1"/>
  <c r="CN1092" i="1" s="1"/>
  <c r="CQ1092" i="1" s="1"/>
  <c r="CF1089" i="1"/>
  <c r="CN1089" i="1" s="1"/>
  <c r="CQ1089" i="1" s="1"/>
  <c r="CF1083" i="1"/>
  <c r="CN1083" i="1" s="1"/>
  <c r="CQ1083" i="1" s="1"/>
  <c r="CF1080" i="1"/>
  <c r="CN1080" i="1" s="1"/>
  <c r="CQ1080" i="1" s="1"/>
  <c r="CF1078" i="1"/>
  <c r="CF1075" i="1"/>
  <c r="CN1075" i="1" s="1"/>
  <c r="CQ1075" i="1" s="1"/>
  <c r="CF1074" i="1"/>
  <c r="CN1074" i="1" s="1"/>
  <c r="CQ1074" i="1" s="1"/>
  <c r="CF1053" i="1"/>
  <c r="CF1050" i="1"/>
  <c r="CF1049" i="1"/>
  <c r="CF1048" i="1"/>
  <c r="CF889" i="1"/>
  <c r="CN889" i="1" s="1"/>
  <c r="CQ889" i="1" s="1"/>
  <c r="CF888" i="1"/>
  <c r="CN888" i="1" s="1"/>
  <c r="CQ888" i="1" s="1"/>
  <c r="CF887" i="1"/>
  <c r="CN887" i="1" s="1"/>
  <c r="CQ887" i="1" s="1"/>
  <c r="CF886" i="1"/>
  <c r="CN886" i="1" s="1"/>
  <c r="CQ886" i="1" s="1"/>
  <c r="CF885" i="1"/>
  <c r="CN885" i="1" s="1"/>
  <c r="CQ885" i="1" s="1"/>
  <c r="CF884" i="1"/>
  <c r="CN884" i="1" s="1"/>
  <c r="CQ884" i="1" s="1"/>
  <c r="CF883" i="1"/>
  <c r="CN883" i="1" s="1"/>
  <c r="CQ883" i="1" s="1"/>
  <c r="CF880" i="1"/>
  <c r="CN880" i="1" s="1"/>
  <c r="CQ880" i="1" s="1"/>
  <c r="CF879" i="1"/>
  <c r="CN879" i="1" s="1"/>
  <c r="CQ879" i="1" s="1"/>
  <c r="CF878" i="1"/>
  <c r="CF877" i="1"/>
  <c r="CF876" i="1"/>
  <c r="CF875" i="1"/>
  <c r="CN875" i="1" s="1"/>
  <c r="CQ875" i="1" s="1"/>
  <c r="CF874" i="1"/>
  <c r="CF873" i="1"/>
  <c r="CN873" i="1" s="1"/>
  <c r="CQ873" i="1" s="1"/>
  <c r="CF872" i="1"/>
  <c r="CF871" i="1"/>
  <c r="CN871" i="1" s="1"/>
  <c r="CQ871" i="1" s="1"/>
  <c r="CF869" i="1"/>
  <c r="CN869" i="1" s="1"/>
  <c r="CQ869" i="1" s="1"/>
  <c r="CF867" i="1"/>
  <c r="CF866" i="1"/>
  <c r="CF865" i="1"/>
  <c r="CN865" i="1" s="1"/>
  <c r="CQ865" i="1" s="1"/>
  <c r="CF864" i="1"/>
  <c r="CN864" i="1" s="1"/>
  <c r="CQ864" i="1" s="1"/>
  <c r="CF863" i="1"/>
  <c r="CN863" i="1" s="1"/>
  <c r="CQ863" i="1" s="1"/>
  <c r="CF862" i="1"/>
  <c r="CN862" i="1" s="1"/>
  <c r="CQ862" i="1" s="1"/>
  <c r="CF861" i="1"/>
  <c r="CN861" i="1" s="1"/>
  <c r="CQ861" i="1" s="1"/>
  <c r="CF860" i="1"/>
  <c r="CF858" i="1"/>
  <c r="CN858" i="1" s="1"/>
  <c r="CQ858" i="1" s="1"/>
  <c r="CF857" i="1"/>
  <c r="CN857" i="1" s="1"/>
  <c r="CQ857" i="1" s="1"/>
  <c r="CF856" i="1"/>
  <c r="CN856" i="1" s="1"/>
  <c r="CQ856" i="1" s="1"/>
  <c r="CF854" i="1"/>
  <c r="CF853" i="1"/>
  <c r="CN853" i="1" s="1"/>
  <c r="CQ853" i="1" s="1"/>
  <c r="CF852" i="1"/>
  <c r="CN852" i="1" s="1"/>
  <c r="CQ852" i="1" s="1"/>
  <c r="CF851" i="1"/>
  <c r="CF850" i="1"/>
  <c r="CN850" i="1" s="1"/>
  <c r="CQ850" i="1" s="1"/>
  <c r="CF849" i="1"/>
  <c r="CF848" i="1"/>
  <c r="CN848" i="1" s="1"/>
  <c r="CQ848" i="1" s="1"/>
  <c r="CF847" i="1"/>
  <c r="CF846" i="1"/>
  <c r="CF845" i="1"/>
  <c r="CN845" i="1" s="1"/>
  <c r="CQ845" i="1" s="1"/>
  <c r="CF844" i="1"/>
  <c r="CN844" i="1" s="1"/>
  <c r="CQ844" i="1" s="1"/>
  <c r="CF843" i="1"/>
  <c r="CN843" i="1" s="1"/>
  <c r="CQ843" i="1" s="1"/>
  <c r="CF842" i="1"/>
  <c r="CN842" i="1" s="1"/>
  <c r="CQ842" i="1" s="1"/>
  <c r="CF840" i="1"/>
  <c r="CN840" i="1" s="1"/>
  <c r="CQ840" i="1" s="1"/>
  <c r="CF839" i="1"/>
  <c r="CF837" i="1"/>
  <c r="CF836" i="1"/>
  <c r="CF835" i="1"/>
  <c r="CF834" i="1"/>
  <c r="CN834" i="1" s="1"/>
  <c r="CQ834" i="1" s="1"/>
  <c r="CF833" i="1"/>
  <c r="CN833" i="1" s="1"/>
  <c r="CQ833" i="1" s="1"/>
  <c r="CF832" i="1"/>
  <c r="CN832" i="1" s="1"/>
  <c r="CQ832" i="1" s="1"/>
  <c r="CF831" i="1"/>
  <c r="CN831" i="1" s="1"/>
  <c r="CQ831" i="1" s="1"/>
  <c r="CF830" i="1"/>
  <c r="CN830" i="1" s="1"/>
  <c r="CQ830" i="1" s="1"/>
  <c r="CF829" i="1"/>
  <c r="CN829" i="1" s="1"/>
  <c r="CQ829" i="1" s="1"/>
  <c r="CF828" i="1"/>
  <c r="CN828" i="1" s="1"/>
  <c r="CQ828" i="1" s="1"/>
  <c r="CF827" i="1"/>
  <c r="CN827" i="1" s="1"/>
  <c r="CQ827" i="1" s="1"/>
  <c r="CF826" i="1"/>
  <c r="CN826" i="1" s="1"/>
  <c r="CQ826" i="1" s="1"/>
  <c r="CF825" i="1"/>
  <c r="CN825" i="1" s="1"/>
  <c r="CQ825" i="1" s="1"/>
  <c r="CF824" i="1"/>
  <c r="CN824" i="1" s="1"/>
  <c r="CQ824" i="1" s="1"/>
  <c r="CF823" i="1"/>
  <c r="CN823" i="1" s="1"/>
  <c r="CQ823" i="1" s="1"/>
  <c r="CF822" i="1"/>
  <c r="CN822" i="1" s="1"/>
  <c r="CQ822" i="1" s="1"/>
  <c r="CF820" i="1"/>
  <c r="CN820" i="1" s="1"/>
  <c r="CQ820" i="1" s="1"/>
  <c r="CF819" i="1"/>
  <c r="CN819" i="1" s="1"/>
  <c r="CQ819" i="1" s="1"/>
  <c r="CF818" i="1"/>
  <c r="CF817" i="1"/>
  <c r="CN817" i="1" s="1"/>
  <c r="CQ817" i="1" s="1"/>
  <c r="CF815" i="1"/>
  <c r="CF814" i="1"/>
  <c r="CF813" i="1"/>
  <c r="CF811" i="1"/>
  <c r="CF810" i="1"/>
  <c r="CF809" i="1"/>
  <c r="CF808" i="1"/>
  <c r="CF807" i="1"/>
  <c r="CN807" i="1" s="1"/>
  <c r="CQ807" i="1" s="1"/>
  <c r="CF806" i="1"/>
  <c r="CN806" i="1" s="1"/>
  <c r="CQ806" i="1" s="1"/>
  <c r="CF805" i="1"/>
  <c r="CN805" i="1" s="1"/>
  <c r="CQ805" i="1" s="1"/>
  <c r="CF803" i="1"/>
  <c r="CN803" i="1" s="1"/>
  <c r="CQ803" i="1" s="1"/>
  <c r="CF802" i="1"/>
  <c r="CN802" i="1" s="1"/>
  <c r="CQ802" i="1" s="1"/>
  <c r="CF801" i="1"/>
  <c r="CF800" i="1"/>
  <c r="CN800" i="1" s="1"/>
  <c r="CQ800" i="1" s="1"/>
  <c r="CF799" i="1"/>
  <c r="CF798" i="1"/>
  <c r="CF796" i="1"/>
  <c r="CF795" i="1"/>
  <c r="CF794" i="1"/>
  <c r="CF793" i="1"/>
  <c r="CF791" i="1"/>
  <c r="CF789" i="1"/>
  <c r="CN789" i="1" s="1"/>
  <c r="CQ789" i="1" s="1"/>
  <c r="CF787" i="1"/>
  <c r="CN787" i="1" s="1"/>
  <c r="CQ787" i="1" s="1"/>
  <c r="CF786" i="1"/>
  <c r="CN786" i="1" s="1"/>
  <c r="CQ786" i="1" s="1"/>
  <c r="CF785" i="1"/>
  <c r="CN785" i="1" s="1"/>
  <c r="CQ785" i="1" s="1"/>
  <c r="CF784" i="1"/>
  <c r="CN784" i="1" s="1"/>
  <c r="CQ784" i="1" s="1"/>
  <c r="CF783" i="1"/>
  <c r="CN783" i="1" s="1"/>
  <c r="CQ783" i="1" s="1"/>
  <c r="CF782" i="1"/>
  <c r="CN782" i="1" s="1"/>
  <c r="CQ782" i="1" s="1"/>
  <c r="CF781" i="1"/>
  <c r="CN781" i="1" s="1"/>
  <c r="CQ781" i="1" s="1"/>
  <c r="CF780" i="1"/>
  <c r="CN780" i="1" s="1"/>
  <c r="CQ780" i="1" s="1"/>
  <c r="CF778" i="1"/>
  <c r="CN778" i="1" s="1"/>
  <c r="CQ778" i="1" s="1"/>
  <c r="CF777" i="1"/>
  <c r="CN777" i="1" s="1"/>
  <c r="CQ777" i="1" s="1"/>
  <c r="CF776" i="1"/>
  <c r="CN776" i="1" s="1"/>
  <c r="CQ776" i="1" s="1"/>
  <c r="CF775" i="1"/>
  <c r="CN775" i="1" s="1"/>
  <c r="CQ775" i="1" s="1"/>
  <c r="CF774" i="1"/>
  <c r="CN774" i="1" s="1"/>
  <c r="CQ774" i="1" s="1"/>
  <c r="CF773" i="1"/>
  <c r="CN773" i="1" s="1"/>
  <c r="CQ773" i="1" s="1"/>
  <c r="CF772" i="1"/>
  <c r="CN772" i="1" s="1"/>
  <c r="CQ772" i="1" s="1"/>
  <c r="CF771" i="1"/>
  <c r="CN771" i="1" s="1"/>
  <c r="CQ771" i="1" s="1"/>
  <c r="CF770" i="1"/>
  <c r="CN770" i="1" s="1"/>
  <c r="CQ770" i="1" s="1"/>
  <c r="CF769" i="1"/>
  <c r="CN769" i="1" s="1"/>
  <c r="CQ769" i="1" s="1"/>
  <c r="CF768" i="1"/>
  <c r="CN768" i="1" s="1"/>
  <c r="CQ768" i="1" s="1"/>
  <c r="CF767" i="1"/>
  <c r="CN767" i="1" s="1"/>
  <c r="CQ767" i="1" s="1"/>
  <c r="CF766" i="1"/>
  <c r="CN766" i="1" s="1"/>
  <c r="CQ766" i="1" s="1"/>
  <c r="CF765" i="1"/>
  <c r="CN765" i="1" s="1"/>
  <c r="CQ765" i="1" s="1"/>
  <c r="CF762" i="1"/>
  <c r="CN762" i="1" s="1"/>
  <c r="CQ762" i="1" s="1"/>
  <c r="CF753" i="1"/>
  <c r="CF752" i="1"/>
  <c r="CN752" i="1" s="1"/>
  <c r="CQ752" i="1" s="1"/>
  <c r="CF751" i="1"/>
  <c r="CN751" i="1" s="1"/>
  <c r="CQ751" i="1" s="1"/>
  <c r="CF744" i="1"/>
  <c r="CN744" i="1" s="1"/>
  <c r="CQ744" i="1" s="1"/>
  <c r="CF742" i="1"/>
  <c r="CF740" i="1"/>
  <c r="CN740" i="1" s="1"/>
  <c r="CQ740" i="1" s="1"/>
  <c r="CF737" i="1"/>
  <c r="CN737" i="1" s="1"/>
  <c r="CQ737" i="1" s="1"/>
  <c r="CF632" i="1"/>
  <c r="CN632" i="1" s="1"/>
  <c r="CQ632" i="1" s="1"/>
  <c r="CF629" i="1"/>
  <c r="CN629" i="1" s="1"/>
  <c r="CQ629" i="1" s="1"/>
  <c r="CF628" i="1"/>
  <c r="CN628" i="1" s="1"/>
  <c r="CQ628" i="1" s="1"/>
  <c r="CF627" i="1"/>
  <c r="CN627" i="1" s="1"/>
  <c r="CQ627" i="1" s="1"/>
  <c r="CF622" i="1"/>
  <c r="CN622" i="1" s="1"/>
  <c r="CQ622" i="1" s="1"/>
  <c r="CF620" i="1"/>
  <c r="CF619" i="1"/>
  <c r="CF1067" i="1"/>
  <c r="CF155" i="1"/>
  <c r="BX7" i="1"/>
  <c r="BW7" i="1" s="1"/>
  <c r="AZ7" i="1"/>
  <c r="AY7" i="1" s="1"/>
  <c r="AN7" i="1"/>
  <c r="AM7" i="1" s="1"/>
  <c r="CF1169" i="1"/>
  <c r="CN1169" i="1" s="1"/>
  <c r="CQ1169" i="1" s="1"/>
  <c r="CF1161" i="1"/>
  <c r="CN1161" i="1" s="1"/>
  <c r="CQ1161" i="1" s="1"/>
  <c r="CF1159" i="1"/>
  <c r="CN1159" i="1" s="1"/>
  <c r="CQ1159" i="1" s="1"/>
  <c r="CF1158" i="1"/>
  <c r="CN1158" i="1" s="1"/>
  <c r="CQ1158" i="1" s="1"/>
  <c r="CF1076" i="1"/>
  <c r="CN1076" i="1" s="1"/>
  <c r="CQ1076" i="1" s="1"/>
  <c r="CF1073" i="1"/>
  <c r="CF1071" i="1"/>
  <c r="CF1051" i="1"/>
  <c r="CF735" i="1"/>
  <c r="CF733" i="1"/>
  <c r="CN733" i="1" s="1"/>
  <c r="CQ733" i="1" s="1"/>
  <c r="CF732" i="1"/>
  <c r="CN732" i="1" s="1"/>
  <c r="CQ732" i="1" s="1"/>
  <c r="CF731" i="1"/>
  <c r="CN731" i="1" s="1"/>
  <c r="CQ731" i="1" s="1"/>
  <c r="CF730" i="1"/>
  <c r="CN730" i="1" s="1"/>
  <c r="CQ730" i="1" s="1"/>
  <c r="CF729" i="1"/>
  <c r="CN729" i="1" s="1"/>
  <c r="CQ729" i="1" s="1"/>
  <c r="CF728" i="1"/>
  <c r="CF727" i="1"/>
  <c r="CN727" i="1" s="1"/>
  <c r="CQ727" i="1" s="1"/>
  <c r="CF726" i="1"/>
  <c r="CN726" i="1" s="1"/>
  <c r="CQ726" i="1" s="1"/>
  <c r="CF725" i="1"/>
  <c r="CN725" i="1" s="1"/>
  <c r="CQ725" i="1" s="1"/>
  <c r="CF724" i="1"/>
  <c r="CF722" i="1"/>
  <c r="CN722" i="1" s="1"/>
  <c r="CQ722" i="1" s="1"/>
  <c r="CF721" i="1"/>
  <c r="CN721" i="1" s="1"/>
  <c r="CQ721" i="1" s="1"/>
  <c r="CF719" i="1"/>
  <c r="CN719" i="1" s="1"/>
  <c r="CQ719" i="1" s="1"/>
  <c r="CF718" i="1"/>
  <c r="CN718" i="1" s="1"/>
  <c r="CQ718" i="1" s="1"/>
  <c r="CF717" i="1"/>
  <c r="CF715" i="1"/>
  <c r="CF714" i="1"/>
  <c r="CF712" i="1"/>
  <c r="CN712" i="1" s="1"/>
  <c r="CQ712" i="1" s="1"/>
  <c r="CF711" i="1"/>
  <c r="CN711" i="1" s="1"/>
  <c r="CQ711" i="1" s="1"/>
  <c r="CF710" i="1"/>
  <c r="CN710" i="1" s="1"/>
  <c r="CQ710" i="1" s="1"/>
  <c r="CF709" i="1"/>
  <c r="CN709" i="1" s="1"/>
  <c r="CQ709" i="1" s="1"/>
  <c r="CF707" i="1"/>
  <c r="CF706" i="1"/>
  <c r="CN706" i="1" s="1"/>
  <c r="CQ706" i="1" s="1"/>
  <c r="CF704" i="1"/>
  <c r="CN704" i="1" s="1"/>
  <c r="CQ704" i="1" s="1"/>
  <c r="CF703" i="1"/>
  <c r="CN703" i="1" s="1"/>
  <c r="CQ703" i="1" s="1"/>
  <c r="CF702" i="1"/>
  <c r="CN702" i="1" s="1"/>
  <c r="CQ702" i="1" s="1"/>
  <c r="CF701" i="1"/>
  <c r="CF700" i="1"/>
  <c r="CN700" i="1" s="1"/>
  <c r="CQ700" i="1" s="1"/>
  <c r="CF699" i="1"/>
  <c r="CN699" i="1" s="1"/>
  <c r="CQ699" i="1" s="1"/>
  <c r="CF698" i="1"/>
  <c r="CN698" i="1" s="1"/>
  <c r="CQ698" i="1" s="1"/>
  <c r="CF697" i="1"/>
  <c r="CN697" i="1" s="1"/>
  <c r="CQ697" i="1" s="1"/>
  <c r="CF696" i="1"/>
  <c r="CN696" i="1" s="1"/>
  <c r="CQ696" i="1" s="1"/>
  <c r="CF695" i="1"/>
  <c r="CF693" i="1"/>
  <c r="CN693" i="1" s="1"/>
  <c r="CQ693" i="1" s="1"/>
  <c r="CF692" i="1"/>
  <c r="CN692" i="1" s="1"/>
  <c r="CQ692" i="1" s="1"/>
  <c r="CF691" i="1"/>
  <c r="CF690" i="1"/>
  <c r="CN690" i="1" s="1"/>
  <c r="CQ690" i="1" s="1"/>
  <c r="CF689" i="1"/>
  <c r="CN689" i="1" s="1"/>
  <c r="CQ689" i="1" s="1"/>
  <c r="CF687" i="1"/>
  <c r="CN687" i="1" s="1"/>
  <c r="CQ687" i="1" s="1"/>
  <c r="CF686" i="1"/>
  <c r="CF685" i="1"/>
  <c r="CF684" i="1"/>
  <c r="CF683" i="1"/>
  <c r="CF682" i="1"/>
  <c r="CF681" i="1"/>
  <c r="CF679" i="1"/>
  <c r="CF678" i="1"/>
  <c r="CF677" i="1"/>
  <c r="CF676" i="1"/>
  <c r="CN676" i="1" s="1"/>
  <c r="CQ676" i="1" s="1"/>
  <c r="CF674" i="1"/>
  <c r="CN674" i="1" s="1"/>
  <c r="CQ674" i="1" s="1"/>
  <c r="CF673" i="1"/>
  <c r="CN673" i="1" s="1"/>
  <c r="CQ673" i="1" s="1"/>
  <c r="CF671" i="1"/>
  <c r="CN671" i="1" s="1"/>
  <c r="CQ671" i="1" s="1"/>
  <c r="CF670" i="1"/>
  <c r="CN670" i="1" s="1"/>
  <c r="CQ670" i="1" s="1"/>
  <c r="CF669" i="1"/>
  <c r="CF668" i="1"/>
  <c r="CN668" i="1" s="1"/>
  <c r="CQ668" i="1" s="1"/>
  <c r="CF667" i="1"/>
  <c r="CF666" i="1"/>
  <c r="CF665" i="1"/>
  <c r="CF664" i="1"/>
  <c r="CF663" i="1"/>
  <c r="CF660" i="1"/>
  <c r="CF659" i="1"/>
  <c r="CF658" i="1"/>
  <c r="CF657" i="1"/>
  <c r="CF655" i="1"/>
  <c r="CN655" i="1" s="1"/>
  <c r="CQ655" i="1" s="1"/>
  <c r="CF653" i="1"/>
  <c r="CN653" i="1" s="1"/>
  <c r="CQ653" i="1" s="1"/>
  <c r="CF652" i="1"/>
  <c r="CN652" i="1" s="1"/>
  <c r="CQ652" i="1" s="1"/>
  <c r="CF651" i="1"/>
  <c r="CN651" i="1" s="1"/>
  <c r="CQ651" i="1" s="1"/>
  <c r="CF650" i="1"/>
  <c r="CN650" i="1" s="1"/>
  <c r="CQ650" i="1" s="1"/>
  <c r="CF649" i="1"/>
  <c r="CN649" i="1" s="1"/>
  <c r="CQ649" i="1" s="1"/>
  <c r="CF648" i="1"/>
  <c r="CN648" i="1" s="1"/>
  <c r="CQ648" i="1" s="1"/>
  <c r="CF647" i="1"/>
  <c r="CN647" i="1" s="1"/>
  <c r="CQ647" i="1" s="1"/>
  <c r="CF645" i="1"/>
  <c r="CN645" i="1" s="1"/>
  <c r="CQ645" i="1" s="1"/>
  <c r="CF644" i="1"/>
  <c r="CN644" i="1" s="1"/>
  <c r="CQ644" i="1" s="1"/>
  <c r="CF643" i="1"/>
  <c r="CN643" i="1" s="1"/>
  <c r="CQ643" i="1" s="1"/>
  <c r="CF642" i="1"/>
  <c r="CN642" i="1" s="1"/>
  <c r="CQ642" i="1" s="1"/>
  <c r="CF641" i="1"/>
  <c r="CN641" i="1" s="1"/>
  <c r="CQ641" i="1" s="1"/>
  <c r="CF640" i="1"/>
  <c r="CN640" i="1" s="1"/>
  <c r="CQ640" i="1" s="1"/>
  <c r="CF639" i="1"/>
  <c r="CN639" i="1" s="1"/>
  <c r="CQ639" i="1" s="1"/>
  <c r="CF638" i="1"/>
  <c r="CN638" i="1" s="1"/>
  <c r="CQ638" i="1" s="1"/>
  <c r="CF637" i="1"/>
  <c r="CN637" i="1" s="1"/>
  <c r="CQ637" i="1" s="1"/>
  <c r="CF636" i="1"/>
  <c r="CN636" i="1" s="1"/>
  <c r="CQ636" i="1" s="1"/>
  <c r="CF635" i="1"/>
  <c r="CN635" i="1" s="1"/>
  <c r="CQ635" i="1" s="1"/>
  <c r="CF613" i="1"/>
  <c r="CN613" i="1" s="1"/>
  <c r="CQ613" i="1" s="1"/>
  <c r="CF607" i="1"/>
  <c r="CN607" i="1" s="1"/>
  <c r="CQ607" i="1" s="1"/>
  <c r="CF311" i="1"/>
  <c r="CF308" i="1"/>
  <c r="CF1058" i="1"/>
  <c r="CF1056" i="1"/>
  <c r="CF606" i="1"/>
  <c r="CN606" i="1" s="1"/>
  <c r="CQ606" i="1" s="1"/>
  <c r="CF605" i="1"/>
  <c r="CN605" i="1" s="1"/>
  <c r="CQ605" i="1" s="1"/>
  <c r="CF604" i="1"/>
  <c r="CN604" i="1" s="1"/>
  <c r="CQ604" i="1" s="1"/>
  <c r="CF603" i="1"/>
  <c r="CN603" i="1" s="1"/>
  <c r="CQ603" i="1" s="1"/>
  <c r="CF601" i="1"/>
  <c r="CN601" i="1" s="1"/>
  <c r="CQ601" i="1" s="1"/>
  <c r="CF600" i="1"/>
  <c r="CN600" i="1" s="1"/>
  <c r="CQ600" i="1" s="1"/>
  <c r="CF599" i="1"/>
  <c r="CN599" i="1" s="1"/>
  <c r="CQ599" i="1" s="1"/>
  <c r="CF597" i="1"/>
  <c r="CN597" i="1" s="1"/>
  <c r="CQ597" i="1" s="1"/>
  <c r="CF194" i="1"/>
  <c r="CN194" i="1" s="1"/>
  <c r="CQ194" i="1" s="1"/>
  <c r="CF191" i="1"/>
  <c r="CN191" i="1" s="1"/>
  <c r="CQ191" i="1" s="1"/>
  <c r="CF186" i="1"/>
  <c r="CN186" i="1" s="1"/>
  <c r="CQ186" i="1" s="1"/>
  <c r="CF182" i="1"/>
  <c r="CN182" i="1" s="1"/>
  <c r="CQ182" i="1" s="1"/>
  <c r="CF179" i="1"/>
  <c r="CF178" i="1"/>
  <c r="CF176" i="1"/>
  <c r="CF166" i="1"/>
  <c r="CN166" i="1" s="1"/>
  <c r="CQ166" i="1" s="1"/>
  <c r="CF161" i="1"/>
  <c r="CF157" i="1"/>
  <c r="CF156" i="1"/>
  <c r="CD7" i="1"/>
  <c r="CC7" i="1" s="1"/>
  <c r="BF7" i="1"/>
  <c r="BE7" i="1" s="1"/>
  <c r="AT7" i="1"/>
  <c r="AS7" i="1" s="1"/>
  <c r="AB7" i="1"/>
  <c r="AA7" i="1" s="1"/>
  <c r="BG7" i="1"/>
  <c r="CF1146" i="1"/>
  <c r="CN1146" i="1" s="1"/>
  <c r="CQ1146" i="1" s="1"/>
  <c r="CF1143" i="1"/>
  <c r="CN1143" i="1" s="1"/>
  <c r="CQ1143" i="1" s="1"/>
  <c r="CF1139" i="1"/>
  <c r="CN1139" i="1" s="1"/>
  <c r="CQ1139" i="1" s="1"/>
  <c r="CF1132" i="1"/>
  <c r="CF1131" i="1"/>
  <c r="CN1131" i="1" s="1"/>
  <c r="CQ1131" i="1" s="1"/>
  <c r="CF1129" i="1"/>
  <c r="CF1126" i="1"/>
  <c r="CF1100" i="1"/>
  <c r="CN1100" i="1" s="1"/>
  <c r="CQ1100" i="1" s="1"/>
  <c r="CF1098" i="1"/>
  <c r="CN1098" i="1" s="1"/>
  <c r="CQ1098" i="1" s="1"/>
  <c r="CF1094" i="1"/>
  <c r="CN1094" i="1" s="1"/>
  <c r="CQ1094" i="1" s="1"/>
  <c r="CF1093" i="1"/>
  <c r="CN1093" i="1" s="1"/>
  <c r="CQ1093" i="1" s="1"/>
  <c r="CF595" i="1"/>
  <c r="CN595" i="1" s="1"/>
  <c r="CQ595" i="1" s="1"/>
  <c r="CF594" i="1"/>
  <c r="CN594" i="1" s="1"/>
  <c r="CQ594" i="1" s="1"/>
  <c r="CF591" i="1"/>
  <c r="CN591" i="1" s="1"/>
  <c r="CQ591" i="1" s="1"/>
  <c r="CF590" i="1"/>
  <c r="CF589" i="1"/>
  <c r="CN589" i="1" s="1"/>
  <c r="CQ589" i="1" s="1"/>
  <c r="CF588" i="1"/>
  <c r="CF587" i="1"/>
  <c r="CF584" i="1"/>
  <c r="CN584" i="1" s="1"/>
  <c r="CQ584" i="1" s="1"/>
  <c r="CF583" i="1"/>
  <c r="CN583" i="1" s="1"/>
  <c r="CQ583" i="1" s="1"/>
  <c r="CF582" i="1"/>
  <c r="CN582" i="1" s="1"/>
  <c r="CQ582" i="1" s="1"/>
  <c r="CF581" i="1"/>
  <c r="CF580" i="1"/>
  <c r="CN580" i="1" s="1"/>
  <c r="CQ580" i="1" s="1"/>
  <c r="CF579" i="1"/>
  <c r="CF578" i="1"/>
  <c r="CF577" i="1"/>
  <c r="CF576" i="1"/>
  <c r="CN576" i="1" s="1"/>
  <c r="CQ576" i="1" s="1"/>
  <c r="CF575" i="1"/>
  <c r="CN575" i="1" s="1"/>
  <c r="CQ575" i="1" s="1"/>
  <c r="CF574" i="1"/>
  <c r="CN574" i="1" s="1"/>
  <c r="CQ574" i="1" s="1"/>
  <c r="CF572" i="1"/>
  <c r="CN572" i="1" s="1"/>
  <c r="CQ572" i="1" s="1"/>
  <c r="CF570" i="1"/>
  <c r="CF568" i="1"/>
  <c r="CN568" i="1" s="1"/>
  <c r="CQ568" i="1" s="1"/>
  <c r="CF564" i="1"/>
  <c r="CF563" i="1"/>
  <c r="CN563" i="1" s="1"/>
  <c r="CQ563" i="1" s="1"/>
  <c r="CF562" i="1"/>
  <c r="CN562" i="1" s="1"/>
  <c r="CQ562" i="1" s="1"/>
  <c r="CF561" i="1"/>
  <c r="CN561" i="1" s="1"/>
  <c r="CQ561" i="1" s="1"/>
  <c r="CF560" i="1"/>
  <c r="CF559" i="1"/>
  <c r="CN559" i="1" s="1"/>
  <c r="CQ559" i="1" s="1"/>
  <c r="CF558" i="1"/>
  <c r="CN558" i="1" s="1"/>
  <c r="CQ558" i="1" s="1"/>
  <c r="CF557" i="1"/>
  <c r="CF555" i="1"/>
  <c r="CN555" i="1" s="1"/>
  <c r="CQ555" i="1" s="1"/>
  <c r="CF553" i="1"/>
  <c r="CF552" i="1"/>
  <c r="CF551" i="1"/>
  <c r="CF550" i="1"/>
  <c r="CF549" i="1"/>
  <c r="CF547" i="1"/>
  <c r="CF545" i="1"/>
  <c r="CN545" i="1" s="1"/>
  <c r="CQ545" i="1" s="1"/>
  <c r="CF544" i="1"/>
  <c r="CN544" i="1" s="1"/>
  <c r="CQ544" i="1" s="1"/>
  <c r="CF543" i="1"/>
  <c r="CF542" i="1"/>
  <c r="CN542" i="1" s="1"/>
  <c r="CQ542" i="1" s="1"/>
  <c r="CF541" i="1"/>
  <c r="CN541" i="1" s="1"/>
  <c r="CQ541" i="1" s="1"/>
  <c r="CF539" i="1"/>
  <c r="CN539" i="1" s="1"/>
  <c r="CQ539" i="1" s="1"/>
  <c r="CF538" i="1"/>
  <c r="CN538" i="1" s="1"/>
  <c r="CQ538" i="1" s="1"/>
  <c r="CF536" i="1"/>
  <c r="CN536" i="1" s="1"/>
  <c r="CQ536" i="1" s="1"/>
  <c r="CF535" i="1"/>
  <c r="CF534" i="1"/>
  <c r="CF532" i="1"/>
  <c r="CF531" i="1"/>
  <c r="CF530" i="1"/>
  <c r="CF529" i="1"/>
  <c r="CF528" i="1"/>
  <c r="CF525" i="1"/>
  <c r="CN525" i="1" s="1"/>
  <c r="CQ525" i="1" s="1"/>
  <c r="CF523" i="1"/>
  <c r="CN523" i="1" s="1"/>
  <c r="CQ523" i="1" s="1"/>
  <c r="CF522" i="1"/>
  <c r="CN522" i="1" s="1"/>
  <c r="CQ522" i="1" s="1"/>
  <c r="CF521" i="1"/>
  <c r="CN521" i="1" s="1"/>
  <c r="CQ521" i="1" s="1"/>
  <c r="CF520" i="1"/>
  <c r="CN520" i="1" s="1"/>
  <c r="CQ520" i="1" s="1"/>
  <c r="CF519" i="1"/>
  <c r="CN519" i="1" s="1"/>
  <c r="CQ519" i="1" s="1"/>
  <c r="CF518" i="1"/>
  <c r="CN518" i="1" s="1"/>
  <c r="CQ518" i="1" s="1"/>
  <c r="CF517" i="1"/>
  <c r="CN517" i="1" s="1"/>
  <c r="CQ517" i="1" s="1"/>
  <c r="CF516" i="1"/>
  <c r="CN516" i="1" s="1"/>
  <c r="CQ516" i="1" s="1"/>
  <c r="CF515" i="1"/>
  <c r="CN515" i="1" s="1"/>
  <c r="CQ515" i="1" s="1"/>
  <c r="CF514" i="1"/>
  <c r="CN514" i="1" s="1"/>
  <c r="CQ514" i="1" s="1"/>
  <c r="CF513" i="1"/>
  <c r="CN513" i="1" s="1"/>
  <c r="CQ513" i="1" s="1"/>
  <c r="CF512" i="1"/>
  <c r="CN512" i="1" s="1"/>
  <c r="CQ512" i="1" s="1"/>
  <c r="CF511" i="1"/>
  <c r="CN511" i="1" s="1"/>
  <c r="CQ511" i="1" s="1"/>
  <c r="CF510" i="1"/>
  <c r="CN510" i="1" s="1"/>
  <c r="CQ510" i="1" s="1"/>
  <c r="CF509" i="1"/>
  <c r="CN509" i="1" s="1"/>
  <c r="CQ509" i="1" s="1"/>
  <c r="CF508" i="1"/>
  <c r="CN508" i="1" s="1"/>
  <c r="CQ508" i="1" s="1"/>
  <c r="CF507" i="1"/>
  <c r="CN507" i="1" s="1"/>
  <c r="CQ507" i="1" s="1"/>
  <c r="CF506" i="1"/>
  <c r="CN506" i="1" s="1"/>
  <c r="CQ506" i="1" s="1"/>
  <c r="CF505" i="1"/>
  <c r="CN505" i="1" s="1"/>
  <c r="CQ505" i="1" s="1"/>
  <c r="CF504" i="1"/>
  <c r="CN504" i="1" s="1"/>
  <c r="CQ504" i="1" s="1"/>
  <c r="CF503" i="1"/>
  <c r="CN503" i="1" s="1"/>
  <c r="CQ503" i="1" s="1"/>
  <c r="CF502" i="1"/>
  <c r="CN502" i="1" s="1"/>
  <c r="CQ502" i="1" s="1"/>
  <c r="CF501" i="1"/>
  <c r="CN501" i="1" s="1"/>
  <c r="CQ501" i="1" s="1"/>
  <c r="CF500" i="1"/>
  <c r="CN500" i="1" s="1"/>
  <c r="CQ500" i="1" s="1"/>
  <c r="CF499" i="1"/>
  <c r="CN499" i="1" s="1"/>
  <c r="CQ499" i="1" s="1"/>
  <c r="CF498" i="1"/>
  <c r="CN498" i="1" s="1"/>
  <c r="CQ498" i="1" s="1"/>
  <c r="CF497" i="1"/>
  <c r="CN497" i="1" s="1"/>
  <c r="CQ497" i="1" s="1"/>
  <c r="CF495" i="1"/>
  <c r="CN495" i="1" s="1"/>
  <c r="CQ495" i="1" s="1"/>
  <c r="CF494" i="1"/>
  <c r="CN494" i="1" s="1"/>
  <c r="CQ494" i="1" s="1"/>
  <c r="CF493" i="1"/>
  <c r="CN493" i="1" s="1"/>
  <c r="CQ493" i="1" s="1"/>
  <c r="CF491" i="1"/>
  <c r="CN491" i="1" s="1"/>
  <c r="CQ491" i="1" s="1"/>
  <c r="CF490" i="1"/>
  <c r="CF488" i="1"/>
  <c r="CN488" i="1" s="1"/>
  <c r="CQ488" i="1" s="1"/>
  <c r="CF487" i="1"/>
  <c r="CN487" i="1" s="1"/>
  <c r="CQ487" i="1" s="1"/>
  <c r="CF486" i="1"/>
  <c r="CF485" i="1"/>
  <c r="CN485" i="1" s="1"/>
  <c r="CQ485" i="1" s="1"/>
  <c r="CF484" i="1"/>
  <c r="CF483" i="1"/>
  <c r="CN483" i="1" s="1"/>
  <c r="CQ483" i="1" s="1"/>
  <c r="CF482" i="1"/>
  <c r="CN482" i="1" s="1"/>
  <c r="CQ482" i="1" s="1"/>
  <c r="CF481" i="1"/>
  <c r="CF480" i="1"/>
  <c r="CN480" i="1" s="1"/>
  <c r="CQ480" i="1" s="1"/>
  <c r="CF479" i="1"/>
  <c r="CF478" i="1"/>
  <c r="CF477" i="1"/>
  <c r="CN477" i="1" s="1"/>
  <c r="CQ477" i="1" s="1"/>
  <c r="CF476" i="1"/>
  <c r="CN476" i="1" s="1"/>
  <c r="CQ476" i="1" s="1"/>
  <c r="CF474" i="1"/>
  <c r="CN474" i="1" s="1"/>
  <c r="CQ474" i="1" s="1"/>
  <c r="CF472" i="1"/>
  <c r="CF471" i="1"/>
  <c r="CN471" i="1" s="1"/>
  <c r="CQ471" i="1" s="1"/>
  <c r="CF470" i="1"/>
  <c r="CN470" i="1" s="1"/>
  <c r="CQ470" i="1" s="1"/>
  <c r="CF469" i="1"/>
  <c r="CN469" i="1" s="1"/>
  <c r="CQ469" i="1" s="1"/>
  <c r="CF468" i="1"/>
  <c r="CN468" i="1" s="1"/>
  <c r="CQ468" i="1" s="1"/>
  <c r="CF467" i="1"/>
  <c r="CN467" i="1" s="1"/>
  <c r="CQ467" i="1" s="1"/>
  <c r="CF466" i="1"/>
  <c r="CN466" i="1" s="1"/>
  <c r="CQ466" i="1" s="1"/>
  <c r="CF465" i="1"/>
  <c r="CN465" i="1" s="1"/>
  <c r="CQ465" i="1" s="1"/>
  <c r="CF464" i="1"/>
  <c r="CN464" i="1" s="1"/>
  <c r="CQ464" i="1" s="1"/>
  <c r="CF463" i="1"/>
  <c r="CF462" i="1"/>
  <c r="CN462" i="1" s="1"/>
  <c r="CQ462" i="1" s="1"/>
  <c r="CF461" i="1"/>
  <c r="CN461" i="1" s="1"/>
  <c r="CQ461" i="1" s="1"/>
  <c r="CF460" i="1"/>
  <c r="CN460" i="1" s="1"/>
  <c r="CQ460" i="1" s="1"/>
  <c r="CF459" i="1"/>
  <c r="CF458" i="1"/>
  <c r="CF313" i="1"/>
  <c r="CF309" i="1"/>
  <c r="CF1062" i="1"/>
  <c r="CN1062" i="1" s="1"/>
  <c r="CQ1062" i="1" s="1"/>
  <c r="CF1060" i="1"/>
  <c r="CN1060" i="1" s="1"/>
  <c r="CQ1060" i="1" s="1"/>
  <c r="CF1055" i="1"/>
  <c r="CN1055" i="1" s="1"/>
  <c r="CQ1055" i="1" s="1"/>
  <c r="CF457" i="1"/>
  <c r="CN457" i="1" s="1"/>
  <c r="CQ457" i="1" s="1"/>
  <c r="CF237" i="1"/>
  <c r="CN237" i="1" s="1"/>
  <c r="CQ237" i="1" s="1"/>
  <c r="CF235" i="1"/>
  <c r="CN235" i="1" s="1"/>
  <c r="CQ235" i="1" s="1"/>
  <c r="CF231" i="1"/>
  <c r="CN231" i="1" s="1"/>
  <c r="CQ231" i="1" s="1"/>
  <c r="CF224" i="1"/>
  <c r="CN224" i="1" s="1"/>
  <c r="CQ224" i="1" s="1"/>
  <c r="CF219" i="1"/>
  <c r="CF218" i="1"/>
  <c r="CN218" i="1" s="1"/>
  <c r="CQ218" i="1" s="1"/>
  <c r="CF215" i="1"/>
  <c r="CF214" i="1"/>
  <c r="CN214" i="1" s="1"/>
  <c r="CQ214" i="1" s="1"/>
  <c r="CF207" i="1"/>
  <c r="CN207" i="1" s="1"/>
  <c r="CQ207" i="1" s="1"/>
  <c r="CF205" i="1"/>
  <c r="CN205" i="1" s="1"/>
  <c r="CQ205" i="1" s="1"/>
  <c r="CF203" i="1"/>
  <c r="CF202" i="1"/>
  <c r="CN202" i="1" s="1"/>
  <c r="CQ202" i="1" s="1"/>
  <c r="CF201" i="1"/>
  <c r="CN201" i="1" s="1"/>
  <c r="CQ201" i="1" s="1"/>
  <c r="CF199" i="1"/>
  <c r="CN199" i="1" s="1"/>
  <c r="CQ199" i="1" s="1"/>
  <c r="CF187" i="1"/>
  <c r="CF10" i="1"/>
  <c r="CN10" i="1" s="1"/>
  <c r="CQ10" i="1" s="1"/>
  <c r="BR7" i="1"/>
  <c r="BQ7" i="1" s="1"/>
  <c r="CF1068" i="1"/>
  <c r="CF905" i="1"/>
  <c r="CN905" i="1" s="1"/>
  <c r="CQ905" i="1" s="1"/>
  <c r="CF153" i="1"/>
  <c r="CF1064" i="1"/>
  <c r="CN1064" i="1" s="1"/>
  <c r="CQ1064" i="1" s="1"/>
  <c r="AO7" i="1"/>
  <c r="AC7" i="1"/>
  <c r="CF1191" i="1"/>
  <c r="CN1191" i="1" s="1"/>
  <c r="CQ1191" i="1" s="1"/>
  <c r="CF1190" i="1"/>
  <c r="CN1190" i="1" s="1"/>
  <c r="CQ1190" i="1" s="1"/>
  <c r="CF1189" i="1"/>
  <c r="CN1189" i="1" s="1"/>
  <c r="CQ1189" i="1" s="1"/>
  <c r="CF1187" i="1"/>
  <c r="CN1187" i="1" s="1"/>
  <c r="CQ1187" i="1" s="1"/>
  <c r="CF1186" i="1"/>
  <c r="CF1184" i="1"/>
  <c r="CF1181" i="1"/>
  <c r="CF1179" i="1"/>
  <c r="CF1176" i="1"/>
  <c r="CF1175" i="1"/>
  <c r="CF1174" i="1"/>
  <c r="CN1174" i="1" s="1"/>
  <c r="CQ1174" i="1" s="1"/>
  <c r="CF1173" i="1"/>
  <c r="CN1173" i="1" s="1"/>
  <c r="CQ1173" i="1" s="1"/>
  <c r="CF1172" i="1"/>
  <c r="CN1172" i="1" s="1"/>
  <c r="CQ1172" i="1" s="1"/>
  <c r="CF1171" i="1"/>
  <c r="CN1171" i="1" s="1"/>
  <c r="CQ1171" i="1" s="1"/>
  <c r="CF1170" i="1"/>
  <c r="CN1170" i="1" s="1"/>
  <c r="CQ1170" i="1" s="1"/>
  <c r="CF1163" i="1"/>
  <c r="CN1163" i="1" s="1"/>
  <c r="CQ1163" i="1" s="1"/>
  <c r="CF1162" i="1"/>
  <c r="CN1162" i="1" s="1"/>
  <c r="CQ1162" i="1" s="1"/>
  <c r="CF1152" i="1"/>
  <c r="CN1152" i="1" s="1"/>
  <c r="CQ1152" i="1" s="1"/>
  <c r="CF1151" i="1"/>
  <c r="CN1151" i="1" s="1"/>
  <c r="CQ1151" i="1" s="1"/>
  <c r="CF1148" i="1"/>
  <c r="CN1148" i="1" s="1"/>
  <c r="CQ1148" i="1" s="1"/>
  <c r="CF1144" i="1"/>
  <c r="CN1144" i="1" s="1"/>
  <c r="CQ1144" i="1" s="1"/>
  <c r="CF1138" i="1"/>
  <c r="CF1134" i="1"/>
  <c r="CN1134" i="1" s="1"/>
  <c r="CQ1134" i="1" s="1"/>
  <c r="CF1133" i="1"/>
  <c r="CN1133" i="1" s="1"/>
  <c r="CQ1133" i="1" s="1"/>
  <c r="CF1123" i="1"/>
  <c r="CN1123" i="1" s="1"/>
  <c r="CQ1123" i="1" s="1"/>
  <c r="CF1119" i="1"/>
  <c r="CF1118" i="1"/>
  <c r="CN1118" i="1" s="1"/>
  <c r="CQ1118" i="1" s="1"/>
  <c r="CF1110" i="1"/>
  <c r="CN1110" i="1" s="1"/>
  <c r="CQ1110" i="1" s="1"/>
  <c r="CF1106" i="1"/>
  <c r="CF1105" i="1"/>
  <c r="CN1105" i="1" s="1"/>
  <c r="CQ1105" i="1" s="1"/>
  <c r="CF1103" i="1"/>
  <c r="CN1103" i="1" s="1"/>
  <c r="CQ1103" i="1" s="1"/>
  <c r="CF1102" i="1"/>
  <c r="CN1102" i="1" s="1"/>
  <c r="CQ1102" i="1" s="1"/>
  <c r="CF1087" i="1"/>
  <c r="CN1087" i="1" s="1"/>
  <c r="CQ1087" i="1" s="1"/>
  <c r="CF1086" i="1"/>
  <c r="CN1086" i="1" s="1"/>
  <c r="CQ1086" i="1" s="1"/>
  <c r="CF456" i="1"/>
  <c r="CN456" i="1" s="1"/>
  <c r="CQ456" i="1" s="1"/>
  <c r="CF454" i="1"/>
  <c r="CN454" i="1" s="1"/>
  <c r="CQ454" i="1" s="1"/>
  <c r="CF453" i="1"/>
  <c r="CN453" i="1" s="1"/>
  <c r="CQ453" i="1" s="1"/>
  <c r="CF451" i="1"/>
  <c r="CF450" i="1"/>
  <c r="CN450" i="1" s="1"/>
  <c r="CQ450" i="1" s="1"/>
  <c r="CF449" i="1"/>
  <c r="CF448" i="1"/>
  <c r="CF447" i="1"/>
  <c r="CF446" i="1"/>
  <c r="CN446" i="1" s="1"/>
  <c r="CQ446" i="1" s="1"/>
  <c r="CF445" i="1"/>
  <c r="CN445" i="1" s="1"/>
  <c r="CQ445" i="1" s="1"/>
  <c r="CF444" i="1"/>
  <c r="CN444" i="1" s="1"/>
  <c r="CQ444" i="1" s="1"/>
  <c r="CF442" i="1"/>
  <c r="CN442" i="1" s="1"/>
  <c r="CQ442" i="1" s="1"/>
  <c r="CF441" i="1"/>
  <c r="CN441" i="1" s="1"/>
  <c r="CQ441" i="1" s="1"/>
  <c r="CF440" i="1"/>
  <c r="CN440" i="1" s="1"/>
  <c r="CQ440" i="1" s="1"/>
  <c r="CF439" i="1"/>
  <c r="CN439" i="1" s="1"/>
  <c r="CQ439" i="1" s="1"/>
  <c r="CF438" i="1"/>
  <c r="CN438" i="1" s="1"/>
  <c r="CQ438" i="1" s="1"/>
  <c r="CF437" i="1"/>
  <c r="CN437" i="1" s="1"/>
  <c r="CQ437" i="1" s="1"/>
  <c r="CF435" i="1"/>
  <c r="CN435" i="1" s="1"/>
  <c r="CQ435" i="1" s="1"/>
  <c r="CF434" i="1"/>
  <c r="CN434" i="1" s="1"/>
  <c r="CQ434" i="1" s="1"/>
  <c r="CF433" i="1"/>
  <c r="CF432" i="1"/>
  <c r="CN432" i="1" s="1"/>
  <c r="CQ432" i="1" s="1"/>
  <c r="CF431" i="1"/>
  <c r="CN431" i="1" s="1"/>
  <c r="CQ431" i="1" s="1"/>
  <c r="CF430" i="1"/>
  <c r="CF429" i="1"/>
  <c r="CF428" i="1"/>
  <c r="CF427" i="1"/>
  <c r="CF426" i="1"/>
  <c r="CF425" i="1"/>
  <c r="CF424" i="1"/>
  <c r="CF423" i="1"/>
  <c r="CF422" i="1"/>
  <c r="CF421" i="1"/>
  <c r="CF420" i="1"/>
  <c r="CF419" i="1"/>
  <c r="CF418" i="1"/>
  <c r="CF417" i="1"/>
  <c r="CF416" i="1"/>
  <c r="CF415" i="1"/>
  <c r="CF414" i="1"/>
  <c r="CF413" i="1"/>
  <c r="CF412" i="1"/>
  <c r="CF411" i="1"/>
  <c r="CF410" i="1"/>
  <c r="CF409" i="1"/>
  <c r="CF408" i="1"/>
  <c r="CF407" i="1"/>
  <c r="CF406" i="1"/>
  <c r="CF405" i="1"/>
  <c r="CF403" i="1"/>
  <c r="CF401" i="1"/>
  <c r="CF400" i="1"/>
  <c r="CF399" i="1"/>
  <c r="CF398" i="1"/>
  <c r="CF397" i="1"/>
  <c r="CF396" i="1"/>
  <c r="CF395" i="1"/>
  <c r="CF394" i="1"/>
  <c r="CF392" i="1"/>
  <c r="CF391" i="1"/>
  <c r="CF390" i="1"/>
  <c r="CF389" i="1"/>
  <c r="CF388" i="1"/>
  <c r="CF387" i="1"/>
  <c r="CF386" i="1"/>
  <c r="CF385" i="1"/>
  <c r="CF384" i="1"/>
  <c r="CF383" i="1"/>
  <c r="CF382" i="1"/>
  <c r="CF381" i="1"/>
  <c r="CF380" i="1"/>
  <c r="CF379" i="1"/>
  <c r="CF377" i="1"/>
  <c r="CF376" i="1"/>
  <c r="CF375" i="1"/>
  <c r="CF374" i="1"/>
  <c r="CF373" i="1"/>
  <c r="CF371" i="1"/>
  <c r="CF370" i="1"/>
  <c r="CF369" i="1"/>
  <c r="CF368" i="1"/>
  <c r="CF367" i="1"/>
  <c r="CF366" i="1"/>
  <c r="CF365" i="1"/>
  <c r="CF363" i="1"/>
  <c r="CF362" i="1"/>
  <c r="CF361" i="1"/>
  <c r="CF360" i="1"/>
  <c r="CF359" i="1"/>
  <c r="CF358" i="1"/>
  <c r="CF357" i="1"/>
  <c r="CF355" i="1"/>
  <c r="CF354" i="1"/>
  <c r="CF353" i="1"/>
  <c r="CF352" i="1"/>
  <c r="CF351" i="1"/>
  <c r="CF350" i="1"/>
  <c r="CF349" i="1"/>
  <c r="CF347" i="1"/>
  <c r="CF346" i="1"/>
  <c r="CF344" i="1"/>
  <c r="CF343" i="1"/>
  <c r="CF342" i="1"/>
  <c r="CF341" i="1"/>
  <c r="CF340" i="1"/>
  <c r="CF339" i="1"/>
  <c r="CF338" i="1"/>
  <c r="CF337" i="1"/>
  <c r="CF336" i="1"/>
  <c r="CF335" i="1"/>
  <c r="CF334" i="1"/>
  <c r="CF333" i="1"/>
  <c r="CF332" i="1"/>
  <c r="CF331" i="1"/>
  <c r="CF330" i="1"/>
  <c r="CF329" i="1"/>
  <c r="CF328" i="1"/>
  <c r="CF327" i="1"/>
  <c r="CF326" i="1"/>
  <c r="CF325" i="1"/>
  <c r="CF323" i="1"/>
  <c r="CF322" i="1"/>
  <c r="CF321" i="1"/>
  <c r="CF320" i="1"/>
  <c r="CF319" i="1"/>
  <c r="CF318" i="1"/>
  <c r="CF317" i="1"/>
  <c r="CF316" i="1"/>
  <c r="CF315" i="1"/>
  <c r="CF312" i="1"/>
  <c r="CF1054" i="1"/>
  <c r="CF908" i="1"/>
  <c r="CN908" i="1" s="1"/>
  <c r="CQ908" i="1" s="1"/>
  <c r="CF759" i="1"/>
  <c r="CN759" i="1" s="1"/>
  <c r="CQ759" i="1" s="1"/>
  <c r="CF305" i="1"/>
  <c r="CF304" i="1"/>
  <c r="CF302" i="1"/>
  <c r="CF301" i="1"/>
  <c r="CF300" i="1"/>
  <c r="CF299" i="1"/>
  <c r="CF298" i="1"/>
  <c r="CF297" i="1"/>
  <c r="CF296" i="1"/>
  <c r="CF295" i="1"/>
  <c r="CF240" i="1"/>
  <c r="CN240" i="1" s="1"/>
  <c r="CQ240" i="1" s="1"/>
  <c r="CF236" i="1"/>
  <c r="CN236" i="1" s="1"/>
  <c r="CQ236" i="1" s="1"/>
  <c r="CF234" i="1"/>
  <c r="CN234" i="1" s="1"/>
  <c r="CQ234" i="1" s="1"/>
  <c r="CF232" i="1"/>
  <c r="CN232" i="1" s="1"/>
  <c r="CQ232" i="1" s="1"/>
  <c r="CF230" i="1"/>
  <c r="CF225" i="1"/>
  <c r="CN225" i="1" s="1"/>
  <c r="CQ225" i="1" s="1"/>
  <c r="CF216" i="1"/>
  <c r="CN216" i="1" s="1"/>
  <c r="CQ216" i="1" s="1"/>
  <c r="CF212" i="1"/>
  <c r="CF211" i="1"/>
  <c r="CN211" i="1" s="1"/>
  <c r="CQ211" i="1" s="1"/>
  <c r="CF209" i="1"/>
  <c r="CF206" i="1"/>
  <c r="CN206" i="1" s="1"/>
  <c r="CQ206" i="1" s="1"/>
  <c r="CF198" i="1"/>
  <c r="CF197" i="1"/>
  <c r="CN197" i="1" s="1"/>
  <c r="CQ197" i="1" s="1"/>
  <c r="CF196" i="1"/>
  <c r="CN196" i="1" s="1"/>
  <c r="CQ196" i="1" s="1"/>
  <c r="CF195" i="1"/>
  <c r="CN195" i="1" s="1"/>
  <c r="CQ195" i="1" s="1"/>
  <c r="CF177" i="1"/>
  <c r="CF173" i="1"/>
  <c r="CN173" i="1" s="1"/>
  <c r="CQ173" i="1" s="1"/>
  <c r="CF163" i="1"/>
  <c r="CN163" i="1" s="1"/>
  <c r="CQ163" i="1" s="1"/>
  <c r="CF159" i="1"/>
  <c r="CN159" i="1" s="1"/>
  <c r="CQ159" i="1" s="1"/>
  <c r="CF1061" i="1"/>
  <c r="CN1061" i="1" s="1"/>
  <c r="CQ1061" i="1" s="1"/>
  <c r="CF1069" i="1"/>
  <c r="CF1057" i="1"/>
  <c r="CN1057" i="1" s="1"/>
  <c r="CQ1057" i="1" s="1"/>
  <c r="CF910" i="1"/>
  <c r="CN910" i="1" s="1"/>
  <c r="CQ910" i="1" s="1"/>
  <c r="CF757" i="1"/>
  <c r="CN757" i="1" s="1"/>
  <c r="CQ757" i="1" s="1"/>
  <c r="BS7" i="1"/>
  <c r="CF1084" i="1"/>
  <c r="CN1084" i="1" s="1"/>
  <c r="CQ1084" i="1" s="1"/>
  <c r="CF1081" i="1"/>
  <c r="CF1077" i="1"/>
  <c r="CF1072" i="1"/>
  <c r="CF1065" i="1"/>
  <c r="CF1045" i="1"/>
  <c r="CF294" i="1"/>
  <c r="CF292" i="1"/>
  <c r="CF290" i="1"/>
  <c r="CF289" i="1"/>
  <c r="CF288" i="1"/>
  <c r="CF287" i="1"/>
  <c r="CF285" i="1"/>
  <c r="CF284" i="1"/>
  <c r="CF283" i="1"/>
  <c r="CF282" i="1"/>
  <c r="CF281" i="1"/>
  <c r="CF280" i="1"/>
  <c r="CF279" i="1"/>
  <c r="CF278" i="1"/>
  <c r="CF277" i="1"/>
  <c r="CF276" i="1"/>
  <c r="CF275" i="1"/>
  <c r="CN275" i="1" s="1"/>
  <c r="CQ275" i="1" s="1"/>
  <c r="CF274" i="1"/>
  <c r="CN274" i="1" s="1"/>
  <c r="CQ274" i="1" s="1"/>
  <c r="CF273" i="1"/>
  <c r="CN273" i="1" s="1"/>
  <c r="CQ273" i="1" s="1"/>
  <c r="CF272" i="1"/>
  <c r="CF271" i="1"/>
  <c r="CN271" i="1" s="1"/>
  <c r="CQ271" i="1" s="1"/>
  <c r="CF270" i="1"/>
  <c r="CF269" i="1"/>
  <c r="CN269" i="1" s="1"/>
  <c r="CQ269" i="1" s="1"/>
  <c r="CF268" i="1"/>
  <c r="CF267" i="1"/>
  <c r="CF265" i="1"/>
  <c r="CF264" i="1"/>
  <c r="CF263" i="1"/>
  <c r="CF262" i="1"/>
  <c r="CF260" i="1"/>
  <c r="CF259" i="1"/>
  <c r="CF258" i="1"/>
  <c r="CN258" i="1" s="1"/>
  <c r="CQ258" i="1" s="1"/>
  <c r="CF257" i="1"/>
  <c r="CN257" i="1" s="1"/>
  <c r="CQ257" i="1" s="1"/>
  <c r="CF256" i="1"/>
  <c r="CN256" i="1" s="1"/>
  <c r="CQ256" i="1" s="1"/>
  <c r="CF255" i="1"/>
  <c r="CN255" i="1" s="1"/>
  <c r="CQ255" i="1" s="1"/>
  <c r="CF254" i="1"/>
  <c r="CF252" i="1"/>
  <c r="CN252" i="1" s="1"/>
  <c r="CQ252" i="1" s="1"/>
  <c r="CF251" i="1"/>
  <c r="CN251" i="1" s="1"/>
  <c r="CQ251" i="1" s="1"/>
  <c r="CF250" i="1"/>
  <c r="CN250" i="1" s="1"/>
  <c r="CQ250" i="1" s="1"/>
  <c r="CF249" i="1"/>
  <c r="CN249" i="1" s="1"/>
  <c r="CQ249" i="1" s="1"/>
  <c r="CF248" i="1"/>
  <c r="CN248" i="1" s="1"/>
  <c r="CQ248" i="1" s="1"/>
  <c r="CF247" i="1"/>
  <c r="CN247" i="1" s="1"/>
  <c r="CQ247" i="1" s="1"/>
  <c r="CF246" i="1"/>
  <c r="CN246" i="1" s="1"/>
  <c r="CQ246" i="1" s="1"/>
  <c r="CF245" i="1"/>
  <c r="CN245" i="1" s="1"/>
  <c r="CQ245" i="1" s="1"/>
  <c r="CF244" i="1"/>
  <c r="CN244" i="1" s="1"/>
  <c r="CQ244" i="1" s="1"/>
  <c r="CF243" i="1"/>
  <c r="CN243" i="1" s="1"/>
  <c r="CQ243" i="1" s="1"/>
  <c r="CF241" i="1"/>
  <c r="CN241" i="1" s="1"/>
  <c r="CQ241" i="1" s="1"/>
  <c r="CF239" i="1"/>
  <c r="CN239" i="1" s="1"/>
  <c r="CQ239" i="1" s="1"/>
  <c r="CF229" i="1"/>
  <c r="CN229" i="1" s="1"/>
  <c r="CQ229" i="1" s="1"/>
  <c r="CF228" i="1"/>
  <c r="CN228" i="1" s="1"/>
  <c r="CQ228" i="1" s="1"/>
  <c r="CF227" i="1"/>
  <c r="CN227" i="1" s="1"/>
  <c r="CQ227" i="1" s="1"/>
  <c r="CF226" i="1"/>
  <c r="CN226" i="1" s="1"/>
  <c r="CQ226" i="1" s="1"/>
  <c r="CF220" i="1"/>
  <c r="CF217" i="1"/>
  <c r="CN217" i="1" s="1"/>
  <c r="CQ217" i="1" s="1"/>
  <c r="CF208" i="1"/>
  <c r="CN208" i="1" s="1"/>
  <c r="CQ208" i="1" s="1"/>
  <c r="CF204" i="1"/>
  <c r="CN204" i="1" s="1"/>
  <c r="CQ204" i="1" s="1"/>
  <c r="CF200" i="1"/>
  <c r="CN200" i="1" s="1"/>
  <c r="CQ200" i="1" s="1"/>
  <c r="CF192" i="1"/>
  <c r="CN192" i="1" s="1"/>
  <c r="CQ192" i="1" s="1"/>
  <c r="CF190" i="1"/>
  <c r="CN190" i="1" s="1"/>
  <c r="CQ190" i="1" s="1"/>
  <c r="CF189" i="1"/>
  <c r="CN189" i="1" s="1"/>
  <c r="CQ189" i="1" s="1"/>
  <c r="CF184" i="1"/>
  <c r="CN184" i="1" s="1"/>
  <c r="CQ184" i="1" s="1"/>
  <c r="CF180" i="1"/>
  <c r="CF172" i="1"/>
  <c r="CN172" i="1" s="1"/>
  <c r="CQ172" i="1" s="1"/>
  <c r="CF167" i="1"/>
  <c r="CN167" i="1" s="1"/>
  <c r="CQ167" i="1" s="1"/>
  <c r="CF1200" i="1"/>
  <c r="CN1200" i="1" s="1"/>
  <c r="CQ1200" i="1" s="1"/>
  <c r="CF1199" i="1"/>
  <c r="CN1199" i="1" s="1"/>
  <c r="CQ1199" i="1" s="1"/>
  <c r="CF1198" i="1"/>
  <c r="CF1195" i="1"/>
  <c r="CF1194" i="1"/>
  <c r="CF1193" i="1"/>
  <c r="CF1188" i="1"/>
  <c r="CN1188" i="1" s="1"/>
  <c r="CQ1188" i="1" s="1"/>
  <c r="CF1185" i="1"/>
  <c r="CN1185" i="1" s="1"/>
  <c r="CQ1185" i="1" s="1"/>
  <c r="CF1183" i="1"/>
  <c r="CF152" i="1"/>
  <c r="CN152" i="1" s="1"/>
  <c r="CQ152" i="1" s="1"/>
  <c r="CF151" i="1"/>
  <c r="CF150" i="1"/>
  <c r="CF149" i="1"/>
  <c r="CF148" i="1"/>
  <c r="CN148" i="1" s="1"/>
  <c r="CQ148" i="1" s="1"/>
  <c r="CF147" i="1"/>
  <c r="CN147" i="1" s="1"/>
  <c r="CQ147" i="1" s="1"/>
  <c r="CF146" i="1"/>
  <c r="CN146" i="1" s="1"/>
  <c r="CQ146" i="1" s="1"/>
  <c r="CF145" i="1"/>
  <c r="CN145" i="1" s="1"/>
  <c r="CQ145" i="1" s="1"/>
  <c r="CF144" i="1"/>
  <c r="CN144" i="1" s="1"/>
  <c r="CQ144" i="1" s="1"/>
  <c r="CF142" i="1"/>
  <c r="CF141" i="1"/>
  <c r="CF140" i="1"/>
  <c r="CN140" i="1" s="1"/>
  <c r="CQ140" i="1" s="1"/>
  <c r="CF139" i="1"/>
  <c r="CN139" i="1" s="1"/>
  <c r="CQ139" i="1" s="1"/>
  <c r="CF138" i="1"/>
  <c r="CF137" i="1"/>
  <c r="CF135" i="1"/>
  <c r="CF134" i="1"/>
  <c r="CF133" i="1"/>
  <c r="CF132" i="1"/>
  <c r="CF131" i="1"/>
  <c r="CF129" i="1"/>
  <c r="CN129" i="1" s="1"/>
  <c r="CQ129" i="1" s="1"/>
  <c r="CF128" i="1"/>
  <c r="CN128" i="1" s="1"/>
  <c r="CQ128" i="1" s="1"/>
  <c r="CF127" i="1"/>
  <c r="CN127" i="1" s="1"/>
  <c r="CQ127" i="1" s="1"/>
  <c r="CF126" i="1"/>
  <c r="CN126" i="1" s="1"/>
  <c r="CQ126" i="1" s="1"/>
  <c r="CF125" i="1"/>
  <c r="CN125" i="1" s="1"/>
  <c r="CQ125" i="1" s="1"/>
  <c r="CF123" i="1"/>
  <c r="CN123" i="1" s="1"/>
  <c r="CQ123" i="1" s="1"/>
  <c r="CF122" i="1"/>
  <c r="CF121" i="1"/>
  <c r="CN121" i="1" s="1"/>
  <c r="CQ121" i="1" s="1"/>
  <c r="CF117" i="1"/>
  <c r="CF116" i="1"/>
  <c r="CF115" i="1"/>
  <c r="CF114" i="1"/>
  <c r="CF112" i="1"/>
  <c r="CF111" i="1"/>
  <c r="CF110" i="1"/>
  <c r="CF109" i="1"/>
  <c r="CF108" i="1"/>
  <c r="CN108" i="1" s="1"/>
  <c r="CQ108" i="1" s="1"/>
  <c r="CF107" i="1"/>
  <c r="CN107" i="1" s="1"/>
  <c r="CQ107" i="1" s="1"/>
  <c r="CF106" i="1"/>
  <c r="CN106" i="1" s="1"/>
  <c r="CQ106" i="1" s="1"/>
  <c r="CF105" i="1"/>
  <c r="CN105" i="1" s="1"/>
  <c r="CQ105" i="1" s="1"/>
  <c r="CF104" i="1"/>
  <c r="CN104" i="1" s="1"/>
  <c r="CQ104" i="1" s="1"/>
  <c r="CF103" i="1"/>
  <c r="CN103" i="1" s="1"/>
  <c r="CQ103" i="1" s="1"/>
  <c r="CF102" i="1"/>
  <c r="CN102" i="1" s="1"/>
  <c r="CQ102" i="1" s="1"/>
  <c r="CF101" i="1"/>
  <c r="CN101" i="1" s="1"/>
  <c r="CQ101" i="1" s="1"/>
  <c r="CF100" i="1"/>
  <c r="CN100" i="1" s="1"/>
  <c r="CQ100" i="1" s="1"/>
  <c r="CF99" i="1"/>
  <c r="CN99" i="1" s="1"/>
  <c r="CQ99" i="1" s="1"/>
  <c r="CF98" i="1"/>
  <c r="CN98" i="1" s="1"/>
  <c r="CQ98" i="1" s="1"/>
  <c r="CF97" i="1"/>
  <c r="CN97" i="1" s="1"/>
  <c r="CQ97" i="1" s="1"/>
  <c r="CF96" i="1"/>
  <c r="CN96" i="1" s="1"/>
  <c r="CQ96" i="1" s="1"/>
  <c r="CF94" i="1"/>
  <c r="CN94" i="1" s="1"/>
  <c r="CQ94" i="1" s="1"/>
  <c r="CF93" i="1"/>
  <c r="CN93" i="1" s="1"/>
  <c r="CQ93" i="1" s="1"/>
  <c r="CF92" i="1"/>
  <c r="CN92" i="1" s="1"/>
  <c r="CQ92" i="1" s="1"/>
  <c r="CF91" i="1"/>
  <c r="CN91" i="1" s="1"/>
  <c r="CQ91" i="1" s="1"/>
  <c r="CF90" i="1"/>
  <c r="CN90" i="1" s="1"/>
  <c r="CQ90" i="1" s="1"/>
  <c r="CF89" i="1"/>
  <c r="CN89" i="1" s="1"/>
  <c r="CQ89" i="1" s="1"/>
  <c r="CF88" i="1"/>
  <c r="CN88" i="1" s="1"/>
  <c r="CQ88" i="1" s="1"/>
  <c r="CF87" i="1"/>
  <c r="CN87" i="1" s="1"/>
  <c r="CQ87" i="1" s="1"/>
  <c r="CF86" i="1"/>
  <c r="CN86" i="1" s="1"/>
  <c r="CQ86" i="1" s="1"/>
  <c r="CF85" i="1"/>
  <c r="CN85" i="1" s="1"/>
  <c r="CQ85" i="1" s="1"/>
  <c r="CF84" i="1"/>
  <c r="CN84" i="1" s="1"/>
  <c r="CQ84" i="1" s="1"/>
  <c r="CF83" i="1"/>
  <c r="CN83" i="1" s="1"/>
  <c r="CQ83" i="1" s="1"/>
  <c r="CF82" i="1"/>
  <c r="CN82" i="1" s="1"/>
  <c r="CQ82" i="1" s="1"/>
  <c r="CF81" i="1"/>
  <c r="CN81" i="1" s="1"/>
  <c r="CQ81" i="1" s="1"/>
  <c r="CF80" i="1"/>
  <c r="CN80" i="1" s="1"/>
  <c r="CQ80" i="1" s="1"/>
  <c r="CF79" i="1"/>
  <c r="CN79" i="1" s="1"/>
  <c r="CQ79" i="1" s="1"/>
  <c r="CF78" i="1"/>
  <c r="CN78" i="1" s="1"/>
  <c r="CQ78" i="1" s="1"/>
  <c r="CF76" i="1"/>
  <c r="CN76" i="1" s="1"/>
  <c r="CQ76" i="1" s="1"/>
  <c r="CF75" i="1"/>
  <c r="CN75" i="1" s="1"/>
  <c r="CQ75" i="1" s="1"/>
  <c r="CF74" i="1"/>
  <c r="CN74" i="1" s="1"/>
  <c r="CQ74" i="1" s="1"/>
  <c r="CF73" i="1"/>
  <c r="CN73" i="1" s="1"/>
  <c r="CQ73" i="1" s="1"/>
  <c r="CF72" i="1"/>
  <c r="CN72" i="1" s="1"/>
  <c r="CQ72" i="1" s="1"/>
  <c r="CF71" i="1"/>
  <c r="CF70" i="1"/>
  <c r="CF69" i="1"/>
  <c r="CN69" i="1" s="1"/>
  <c r="CQ69" i="1" s="1"/>
  <c r="CF68" i="1"/>
  <c r="CN68" i="1" s="1"/>
  <c r="CQ68" i="1" s="1"/>
  <c r="CF66" i="1"/>
  <c r="CN66" i="1" s="1"/>
  <c r="CQ66" i="1" s="1"/>
  <c r="CF65" i="1"/>
  <c r="CF64" i="1"/>
  <c r="CN64" i="1" s="1"/>
  <c r="CQ64" i="1" s="1"/>
  <c r="CF63" i="1"/>
  <c r="CN63" i="1" s="1"/>
  <c r="CQ63" i="1" s="1"/>
  <c r="CF62" i="1"/>
  <c r="CN62" i="1" s="1"/>
  <c r="CQ62" i="1" s="1"/>
  <c r="CF61" i="1"/>
  <c r="CN61" i="1" s="1"/>
  <c r="CQ61" i="1" s="1"/>
  <c r="CF60" i="1"/>
  <c r="CF59" i="1"/>
  <c r="CF57" i="1"/>
  <c r="CN57" i="1" s="1"/>
  <c r="CQ57" i="1" s="1"/>
  <c r="CF56" i="1"/>
  <c r="CN56" i="1" s="1"/>
  <c r="CQ56" i="1" s="1"/>
  <c r="CF55" i="1"/>
  <c r="CN55" i="1" s="1"/>
  <c r="CQ55" i="1" s="1"/>
  <c r="CF54" i="1"/>
  <c r="CN54" i="1" s="1"/>
  <c r="CQ54" i="1" s="1"/>
  <c r="CF53" i="1"/>
  <c r="CF52" i="1"/>
  <c r="CN52" i="1" s="1"/>
  <c r="CQ52" i="1" s="1"/>
  <c r="CF49" i="1"/>
  <c r="CN49" i="1" s="1"/>
  <c r="CQ49" i="1" s="1"/>
  <c r="CF48" i="1"/>
  <c r="CN48" i="1" s="1"/>
  <c r="CQ48" i="1" s="1"/>
  <c r="CF47" i="1"/>
  <c r="CN47" i="1" s="1"/>
  <c r="CQ47" i="1" s="1"/>
  <c r="CF46" i="1"/>
  <c r="CN46" i="1" s="1"/>
  <c r="CQ46" i="1" s="1"/>
  <c r="CF45" i="1"/>
  <c r="CN45" i="1" s="1"/>
  <c r="CQ45" i="1" s="1"/>
  <c r="CF44" i="1"/>
  <c r="CN44" i="1" s="1"/>
  <c r="CQ44" i="1" s="1"/>
  <c r="CF43" i="1"/>
  <c r="CF42" i="1"/>
  <c r="CN42" i="1" s="1"/>
  <c r="CQ42" i="1" s="1"/>
  <c r="CF40" i="1"/>
  <c r="CN40" i="1" s="1"/>
  <c r="CQ40" i="1" s="1"/>
  <c r="CF39" i="1"/>
  <c r="CN39" i="1" s="1"/>
  <c r="CQ39" i="1" s="1"/>
  <c r="CF38" i="1"/>
  <c r="CF37" i="1"/>
  <c r="CF36" i="1"/>
  <c r="CN36" i="1" s="1"/>
  <c r="CQ36" i="1" s="1"/>
  <c r="CF35" i="1"/>
  <c r="CN35" i="1" s="1"/>
  <c r="CQ35" i="1" s="1"/>
  <c r="CF34" i="1"/>
  <c r="CN34" i="1" s="1"/>
  <c r="CQ34" i="1" s="1"/>
  <c r="CF33" i="1"/>
  <c r="CN33" i="1" s="1"/>
  <c r="CQ33" i="1" s="1"/>
  <c r="CF32" i="1"/>
  <c r="CN32" i="1" s="1"/>
  <c r="CQ32" i="1" s="1"/>
  <c r="CF31" i="1"/>
  <c r="CN31" i="1" s="1"/>
  <c r="CQ31" i="1" s="1"/>
  <c r="CF30" i="1"/>
  <c r="CF29" i="1"/>
  <c r="CN29" i="1" s="1"/>
  <c r="CQ29" i="1" s="1"/>
  <c r="CF28" i="1"/>
  <c r="CF27" i="1"/>
  <c r="CF25" i="1"/>
  <c r="CN25" i="1" s="1"/>
  <c r="CQ25" i="1" s="1"/>
  <c r="CF24" i="1"/>
  <c r="CN24" i="1" s="1"/>
  <c r="CQ24" i="1" s="1"/>
  <c r="CF22" i="1"/>
  <c r="CN22" i="1" s="1"/>
  <c r="CQ22" i="1" s="1"/>
  <c r="CF21" i="1"/>
  <c r="CN21" i="1" s="1"/>
  <c r="CQ21" i="1" s="1"/>
  <c r="CF20" i="1"/>
  <c r="CN20" i="1" s="1"/>
  <c r="CQ20" i="1" s="1"/>
  <c r="CF19" i="1"/>
  <c r="CN19" i="1" s="1"/>
  <c r="CQ19" i="1" s="1"/>
  <c r="CF16" i="1"/>
  <c r="CN16" i="1" s="1"/>
  <c r="CQ16" i="1" s="1"/>
  <c r="CF15" i="1"/>
  <c r="CN15" i="1" s="1"/>
  <c r="CQ15" i="1" s="1"/>
  <c r="O7" i="1"/>
  <c r="N7" i="1" s="1"/>
  <c r="BA7" i="1"/>
  <c r="AU7" i="1"/>
  <c r="CF1116" i="1"/>
  <c r="CN1116" i="1" s="1"/>
  <c r="CQ1116" i="1" s="1"/>
  <c r="CF1114" i="1"/>
  <c r="CN1114" i="1" s="1"/>
  <c r="CQ1114" i="1" s="1"/>
  <c r="CF1113" i="1"/>
  <c r="CN1113" i="1" s="1"/>
  <c r="CQ1113" i="1" s="1"/>
  <c r="CF1107" i="1"/>
  <c r="CN9" i="1" l="1"/>
  <c r="CF7" i="1"/>
  <c r="CN7" i="1" l="1"/>
  <c r="CN2" i="1"/>
  <c r="CN4" i="1" s="1"/>
  <c r="CQ9" i="1"/>
</calcChain>
</file>

<file path=xl/sharedStrings.xml><?xml version="1.0" encoding="utf-8"?>
<sst xmlns="http://schemas.openxmlformats.org/spreadsheetml/2006/main" count="2490" uniqueCount="234">
  <si>
    <t>P</t>
  </si>
  <si>
    <t>R</t>
  </si>
  <si>
    <t>SUBTOTAL</t>
  </si>
  <si>
    <t>C</t>
  </si>
  <si>
    <t>El teórico está con 2 vueltas</t>
  </si>
  <si>
    <t>OTROS NEG</t>
  </si>
  <si>
    <t>Ver estos valores!</t>
  </si>
  <si>
    <t>FECHA</t>
  </si>
  <si>
    <t>Tipo de Prod.</t>
  </si>
  <si>
    <t>MARCA</t>
  </si>
  <si>
    <t>LOCACION - SAP</t>
  </si>
  <si>
    <t>ART</t>
  </si>
  <si>
    <t>Nombre</t>
  </si>
  <si>
    <t>Físicos</t>
  </si>
  <si>
    <t>Unit</t>
  </si>
  <si>
    <t>Facturación Lista</t>
  </si>
  <si>
    <t>Facturación Neta</t>
  </si>
  <si>
    <t>Código Concentrado</t>
  </si>
  <si>
    <t>Incidencia</t>
  </si>
  <si>
    <t>Teórico ($)</t>
  </si>
  <si>
    <t>Desperdicio %</t>
  </si>
  <si>
    <t>Desperdicio ($)</t>
  </si>
  <si>
    <t>Ajuste Einstein ($)</t>
  </si>
  <si>
    <t>Total Concentrado ($)</t>
  </si>
  <si>
    <t>Código Fructosa</t>
  </si>
  <si>
    <t>Cantidad Fructosa</t>
  </si>
  <si>
    <t>Total Fructosa ($)</t>
  </si>
  <si>
    <t>Código Gas Carbónico</t>
  </si>
  <si>
    <t>Cantidad Gas Carbónico</t>
  </si>
  <si>
    <t>Total Gas Carbónico ($)</t>
  </si>
  <si>
    <t>Código Tapas</t>
  </si>
  <si>
    <t>Cantidad Tapas</t>
  </si>
  <si>
    <t>Total Tapas ($)</t>
  </si>
  <si>
    <t>Código Etiquetas</t>
  </si>
  <si>
    <t>Cantidad Etiquetas</t>
  </si>
  <si>
    <t>Total Etiquetas ($)</t>
  </si>
  <si>
    <t>Código Preformas</t>
  </si>
  <si>
    <t>Cantidad Preformas</t>
  </si>
  <si>
    <t>Total Preformas ($)</t>
  </si>
  <si>
    <t>Código Termocontraible</t>
  </si>
  <si>
    <t>Cantidad Termocontraible</t>
  </si>
  <si>
    <t>Total Termocontraible ($)</t>
  </si>
  <si>
    <t>Código Stretch</t>
  </si>
  <si>
    <t>Cantidad Stretch</t>
  </si>
  <si>
    <t>Total Stretch ($)</t>
  </si>
  <si>
    <t>Código Separadores</t>
  </si>
  <si>
    <t>Cantidad Separadores</t>
  </si>
  <si>
    <t>Total Separadores ($)</t>
  </si>
  <si>
    <t>Código Caja</t>
  </si>
  <si>
    <t>Cantidad Caja</t>
  </si>
  <si>
    <t>Total Caja BIB ($)</t>
  </si>
  <si>
    <t>Código Bolsa</t>
  </si>
  <si>
    <t>Cantidad Bolsa</t>
  </si>
  <si>
    <t>Total Bolsa BIB ($)</t>
  </si>
  <si>
    <t>Código Nitrógeno</t>
  </si>
  <si>
    <t>Cantidad Nitrógeno</t>
  </si>
  <si>
    <t>Total Nitrógeno ($)</t>
  </si>
  <si>
    <t>TOTAL INSUMOS</t>
  </si>
  <si>
    <t>Precio Prod. Reventa</t>
  </si>
  <si>
    <t>Incidencia de Reventa</t>
  </si>
  <si>
    <t>Ajuste de concentrado por compra</t>
  </si>
  <si>
    <t>TOTAL PRODUCTO TERCEROS</t>
  </si>
  <si>
    <t>a</t>
  </si>
  <si>
    <t>w</t>
  </si>
  <si>
    <t>AJUSTE DE STOCK (Cajas Físicas)</t>
  </si>
  <si>
    <t>COSTO AJUSTES DE STOCK</t>
  </si>
  <si>
    <t>Org.Vtas Ranelagh</t>
  </si>
  <si>
    <t>COCA-COLA 250CC PETX12</t>
  </si>
  <si>
    <t>COCA-COLA 350CC VIDRIOX24</t>
  </si>
  <si>
    <t>COCA-COLA 354CC LATAX6</t>
  </si>
  <si>
    <t>COCA-COLA 500CC PETX12</t>
  </si>
  <si>
    <t>COCA-COLA 2000CC REFPETX9</t>
  </si>
  <si>
    <t>COCA-COLA 1500CC PETX8</t>
  </si>
  <si>
    <t>COCA-COLA 1750CC PETX8</t>
  </si>
  <si>
    <t>COCA-COLA 2250CC PETX6</t>
  </si>
  <si>
    <t>COCA-COLA 3000CC PETX6</t>
  </si>
  <si>
    <t>COCA-COLA 10L BIB</t>
  </si>
  <si>
    <t>FANTA NARANJA 350CC VIDRIOX24</t>
  </si>
  <si>
    <t>FANTA NARANJA 500CC PETX12</t>
  </si>
  <si>
    <t>FANTA NARANJA 2000CC REFPETX9</t>
  </si>
  <si>
    <t>FANTA NARANJA 1500CC PETX8</t>
  </si>
  <si>
    <t>FANTA NARANJA 1750CC PETX8</t>
  </si>
  <si>
    <t>FANTA NARANJA 2250CC PETX6</t>
  </si>
  <si>
    <t>FANTA NARANJA 3000CC PETX6</t>
  </si>
  <si>
    <t>ADES MANZANA 1000CC TETRAX8</t>
  </si>
  <si>
    <t>ADES FRUTAS TROPICALES 200CC TETRAX6</t>
  </si>
  <si>
    <t>ADES FRUTAS TROPICALES 1000CC TETRAX8</t>
  </si>
  <si>
    <t>SPRITE LIMA LIMON 350CC VIDRIOX24</t>
  </si>
  <si>
    <t>SPRITE LIMA LIMON 354CC LATAX6</t>
  </si>
  <si>
    <t>SPRITE LIMA LIMON 500CC PETX12</t>
  </si>
  <si>
    <t>SPRITE LIMA LIMON 2000CC REFPETX9</t>
  </si>
  <si>
    <t>SPRITE LIMA LIMON 1500CC PETX8</t>
  </si>
  <si>
    <t>SPRITE LIMA LIMON 1750CC PETX8</t>
  </si>
  <si>
    <t>SPRITE LIMA LIMON 2250CC PETX6</t>
  </si>
  <si>
    <t>SPRITE LIMA LIMON 3000CC PETX6</t>
  </si>
  <si>
    <t>CEPITA NARANJA 200CC TETRAX6</t>
  </si>
  <si>
    <t>FANTA NARANJA ZERO 354CC LATAX6</t>
  </si>
  <si>
    <t>FANTA NARANJA ZERO 1500CC PETX8</t>
  </si>
  <si>
    <t>FANTA NARANJA ZERO 10L BIB</t>
  </si>
  <si>
    <t>COCA-COLA ZERO 350CC VIDRIOX24</t>
  </si>
  <si>
    <t>COCA-COLA ZERO 500CC PETX12</t>
  </si>
  <si>
    <t>COCA-COLA ZERO 354CC LATAX6</t>
  </si>
  <si>
    <t>COCA-COLA ZERO 2000CC REFPETX9</t>
  </si>
  <si>
    <t>COCA-COLA ZERO 1500CC PETX8</t>
  </si>
  <si>
    <t>COCA-COLA ZERO 1750CC PETX8</t>
  </si>
  <si>
    <t>COCA-COLA ZERO 2250CC PETX6</t>
  </si>
  <si>
    <t>COCA-COLA ZERO 3000CC PETX6</t>
  </si>
  <si>
    <t>COCA-COLA ZERO 10L BIB</t>
  </si>
  <si>
    <t>COCA-COLA LIGHT 1500CC PETX8</t>
  </si>
  <si>
    <t>COCA-COLA LIGHT 2250CC PETX6</t>
  </si>
  <si>
    <t>SCHWEPPES TONICA 350CC VIDRIOX24</t>
  </si>
  <si>
    <t>SCHWEPPES TONICA 354CC LATAX6</t>
  </si>
  <si>
    <t>SCHWEPPES TONICA 1500CC PETX6</t>
  </si>
  <si>
    <t>SCHWEPPES TONICA 2250CC PETX6</t>
  </si>
  <si>
    <t>BENEDICTINO MIN. CON GAS 500CC PETX12</t>
  </si>
  <si>
    <t>BENEDICTINO MIN. CON GAS 1500CC PETX6</t>
  </si>
  <si>
    <t>BENEDICTINO MIN. CON GAS 2250CC PETX6</t>
  </si>
  <si>
    <t>SMARTWATER CON GAS 591cc PETx6</t>
  </si>
  <si>
    <t>SMARTWATER 1500CC PETX6</t>
  </si>
  <si>
    <t>BENEDICTINO MIN SG 500CC X12</t>
  </si>
  <si>
    <t>BENEDIC MIN 3000 P6</t>
  </si>
  <si>
    <t>BENEDICTINO MIN. SIN GAS 1500CC PETX6</t>
  </si>
  <si>
    <t>BENEDICTINO MIN. SIN GAS 2250CC PETX6</t>
  </si>
  <si>
    <t>SMARTWATER 591CC PETX6</t>
  </si>
  <si>
    <t>CEPITA NARANJA 1000CC PETX6</t>
  </si>
  <si>
    <t>CEPITA NARANJA 1500CC PETX4</t>
  </si>
  <si>
    <t>CEPITA DURAZNO DELICIOSO 1000CC PETX6</t>
  </si>
  <si>
    <t>CEPITA DURAZNO DELICIOSO 1500CC PETX4</t>
  </si>
  <si>
    <t>CEPITA MANZANA 200CC TETRAX6</t>
  </si>
  <si>
    <t>CEPITA MULTIFRUTA 200CC TETRAX6</t>
  </si>
  <si>
    <t>CEPITA MANZANA ROJA 1000CC PETX6</t>
  </si>
  <si>
    <t>CEPITA FRESH POMELO 1500CC PETX6</t>
  </si>
  <si>
    <t>CRUSH NARANJA 2250CC PETX6</t>
  </si>
  <si>
    <t>AQUARIUS POMELO ROSADO 500CC PETX8</t>
  </si>
  <si>
    <t>AQU POM ROSADO 1500 P6</t>
  </si>
  <si>
    <t>AQUARIUS POMELO ROSADO 2250CC PETX6</t>
  </si>
  <si>
    <t>AQUARIUS NARANJA 500CC PETX8</t>
  </si>
  <si>
    <t>AQUARIUS NARANJA 1500CC PETX6</t>
  </si>
  <si>
    <t>AQUARIUS NARANJA 2250CC PETX6</t>
  </si>
  <si>
    <t>AQUARIUS UVA 500CC PETX8</t>
  </si>
  <si>
    <t>AQUARIUS UVA 1500CC PETX6</t>
  </si>
  <si>
    <t>AQUARIUS UVA 2250CC PETX6</t>
  </si>
  <si>
    <t>CRUSH POMELO AMARILLO 2250CC PETX6</t>
  </si>
  <si>
    <t>AQUARIUS PERA 500CC PETX8</t>
  </si>
  <si>
    <t>AQUARIUS PERA 1500CC PETX6</t>
  </si>
  <si>
    <t>AQUARIUS PERA 2250CC PETX6</t>
  </si>
  <si>
    <t>AQUARIUS MANZANA 500CC PETX8</t>
  </si>
  <si>
    <t>AQUARIUS MANZANA 1500CC PETX6</t>
  </si>
  <si>
    <t>AQUARIUS MANZANA 2250CC PETX6</t>
  </si>
  <si>
    <t>AQUARIUS POMELO 500CC PETX8</t>
  </si>
  <si>
    <t>AQUARIUS POMELO 1500CC PETX6</t>
  </si>
  <si>
    <t>AQUARIUS POMELO 2250CC PETX6</t>
  </si>
  <si>
    <t>POWERADE UVA 995CC PETX6</t>
  </si>
  <si>
    <t>POWERADE UVA 500CC PETX6</t>
  </si>
  <si>
    <t>POWERADE FRUTAS TROPICALES 500CC PETX6</t>
  </si>
  <si>
    <t>POWERADE FRUTAS TROPICALES 995CC PETX6</t>
  </si>
  <si>
    <t>CRUSH LIMA LIMON 2250CC PETX6</t>
  </si>
  <si>
    <t>POWERADE NARANJA 500CC PETX6</t>
  </si>
  <si>
    <t>POWERADE MANZANA 500CC PETX6</t>
  </si>
  <si>
    <t>POWERADE MANZANA 995CC PETX6</t>
  </si>
  <si>
    <t>POWERADE MOUNTAIN BLAST 500CC PETX6</t>
  </si>
  <si>
    <t>POWERADE MOUNTAIN BLAST 995CC PETX6</t>
  </si>
  <si>
    <t>SPRITE ZERO LIMA LIMON 350CC VIDRIOX24</t>
  </si>
  <si>
    <t>SPRITE ZERO LIMA LIMON 500CC PETX12</t>
  </si>
  <si>
    <t>SPRITE ZERO LIMA LIMON 1500CC PETX8</t>
  </si>
  <si>
    <t>SPRITE ZERO LIMA LIMON 2250CC PETX6</t>
  </si>
  <si>
    <t>SPRITE ZERO LIMA LIMON 10L BIB</t>
  </si>
  <si>
    <t>MONSTER ZERO GREEN 473X6</t>
  </si>
  <si>
    <t>MONSTER GREEN 473CC X 6</t>
  </si>
  <si>
    <t>MONSTER ULTRA ZERO 473CC LATAX6</t>
  </si>
  <si>
    <t>MONSTER SRISE 473X6SA</t>
  </si>
  <si>
    <t>MONSTER WTRMELON ZERO 473X6SA</t>
  </si>
  <si>
    <t>MONSTER RSRVE ANANA473X6</t>
  </si>
  <si>
    <t>MONSTER MANGO LOCO 473CCX6</t>
  </si>
  <si>
    <t>MONSTER ROSSI AR 473X6</t>
  </si>
  <si>
    <t>MONSTER PIPELINE PUNCH 473CC X 6</t>
  </si>
  <si>
    <t>MONSTER ULTRA PEACHY KEEN 473CC LATAX6</t>
  </si>
  <si>
    <t>SCHWEPPES POMELO ZERO 350CC VIDRIOX24</t>
  </si>
  <si>
    <t>SCHWEPPES POMELO ZERO 354CC LATA X6</t>
  </si>
  <si>
    <t>SCHWEPPES POMELO ZERO 500CC PETX12</t>
  </si>
  <si>
    <t>SCHWEPPES POMELO ZERO 2000CC REFPETX9</t>
  </si>
  <si>
    <t>SCHWEPPES POMELO ZERO 1500CC PETX6</t>
  </si>
  <si>
    <t>SCHWEPPES POMELO ZERO 2250CC PETX6</t>
  </si>
  <si>
    <t>CEPITA NARANJA 0% AZUCAR 300CC PETX6</t>
  </si>
  <si>
    <t>POWERADE COOL CITRUS 500 cc PET X6</t>
  </si>
  <si>
    <t>AQUARIUS POMELO ZERO 1500CC PETX6</t>
  </si>
  <si>
    <t>COCA-COLA 1000CC PET X8</t>
  </si>
  <si>
    <t>COCA-COLA 1000CC VIDRIOX12</t>
  </si>
  <si>
    <t>FANTA NARANJA 1000CC VIDRIOX12</t>
  </si>
  <si>
    <t>ADES DURAZNO 200CC TETRAX6</t>
  </si>
  <si>
    <t>ADES NARANJA 200CC TETRAX6</t>
  </si>
  <si>
    <t>ADES ANANA 200CC TETRAX6</t>
  </si>
  <si>
    <t>ADES MANZANA 200CC TETRAX6</t>
  </si>
  <si>
    <t>ADES DURAZNO 1000CC TETRAX8</t>
  </si>
  <si>
    <t>ADES NARANJA 1000CC TETRAX8</t>
  </si>
  <si>
    <t>ADES ANANA 1000CC TETRAX8</t>
  </si>
  <si>
    <t>ADES NATURAL 1000CC TETRAX8</t>
  </si>
  <si>
    <t>SPRITE LIMA LIMON 1000CC VIDRIOX12</t>
  </si>
  <si>
    <t>COCA-COLA SIN AZUCAR 1000CC VIDRIOX12</t>
  </si>
  <si>
    <t>SCHWEPPES TONICA ZERO 354CC LATA X6</t>
  </si>
  <si>
    <t>SPRITE ZERO LIMA LIMON 354CC LATAX6</t>
  </si>
  <si>
    <t>AQUARIUS NARANJA ZERO 1500CC PETX6</t>
  </si>
  <si>
    <t>AQUARIUS MANZANA ZERO 1500CC PETX6</t>
  </si>
  <si>
    <t>AQUARIUS MANZANA ZERO 2250CC PETX6</t>
  </si>
  <si>
    <t>AQUARIUS POMELO ZERO 2250CC PETX6</t>
  </si>
  <si>
    <t>POWERADE NARANJA 995CC PETX6</t>
  </si>
  <si>
    <t>COCA-COLA LIGHT 500CC PETX12</t>
  </si>
  <si>
    <t>SCHWEPPES TONICA 310CC LATAX6</t>
  </si>
  <si>
    <t>SCHWEPPES TONICA ZERO 310CC LATAX6</t>
  </si>
  <si>
    <t>DUOPACK CCO-SPO 2250 4x2</t>
  </si>
  <si>
    <t>CEPITA NARANJA 0% AZUCAR 1000CC PETX6</t>
  </si>
  <si>
    <t>SCHWEPPES POMELO ZERO 310CC LATAX6</t>
  </si>
  <si>
    <t>AQUARIUS ZERO ANANA Y JENGIBRE 600CC P6</t>
  </si>
  <si>
    <t>AQUARIUS ZERO ANANA Y JENGIBRE 1500CC P6</t>
  </si>
  <si>
    <t>MONSTER WATERMELON ZERO 473CC LATAX6</t>
  </si>
  <si>
    <t>MONSTER ROSSI AR 473CC LATAX6</t>
  </si>
  <si>
    <t>MONSTER MANGO LOCO 473CC LATAX6</t>
  </si>
  <si>
    <t>Org.Vtas Dolores</t>
  </si>
  <si>
    <t>Org.Vtas La Plata</t>
  </si>
  <si>
    <t>CEPITA FRESH NARANJA 1500CC PETX6</t>
  </si>
  <si>
    <t>CEP.MIX FRUTI MANGO300P6</t>
  </si>
  <si>
    <t>ADES ALMENDRA 1000CC TETRAX8</t>
  </si>
  <si>
    <t>FANTA NARANJA ZERO 500CC PETX12</t>
  </si>
  <si>
    <t>MONSTER RESERVE ANANA 473CC LATAX6</t>
  </si>
  <si>
    <t>CEP.MIX ANANA MANDA1LTP6</t>
  </si>
  <si>
    <t>AQUARIUS NARANJA ZERO 2250CC PETX6</t>
  </si>
  <si>
    <t>Org.Vtas Lobos</t>
  </si>
  <si>
    <t>Org.Vtas M.del Plata</t>
  </si>
  <si>
    <t>FANTA NARANJA 237CC PETX8</t>
  </si>
  <si>
    <t>Org.Vtas Necochea</t>
  </si>
  <si>
    <t>Org.Vtas StaTeresita</t>
  </si>
  <si>
    <t>MONSTER SUNRISE ZERO 473CC LATAX6</t>
  </si>
  <si>
    <t>Org.Vtas Tandil</t>
  </si>
  <si>
    <t>Org.Vtas V.Gesell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</si>
</sst>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 * #,##0.00_ ;_ * \-#,##0.00_ ;_ * &quot;-&quot;??_ ;_ @_ "/>
    <numFmt numFmtId="165" formatCode="_-* #,##0_-;\-* #,##0_-;_-* &quot;-&quot;??_-;_-@_-"/>
    <numFmt numFmtId="166" formatCode="0.0%"/>
    <numFmt numFmtId="167" formatCode="_-&quot;$&quot;\ * #,##0_-;\-&quot;$&quot;\ * #,##0_-;_-&quot;$&quot;\ * &quot;-&quot;??_-;_-@_-"/>
    <numFmt numFmtId="168" formatCode="_ [$$-2C0A]\ * #,##0_ ;_ [$$-2C0A]\ * \-#,##0_ ;_ [$$-2C0A]\ * &quot;-&quot;_ ;_ @_ "/>
  </numFmts>
  <fonts count="1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</font>
    <font>
      <b/>
      <sz val="11"/>
      <color indexed="12"/>
      <name val="Calibri"/>
      <family val="2"/>
    </font>
    <font>
      <b/>
      <sz val="11"/>
      <color theme="0"/>
      <name val="Calibri"/>
      <family val="2"/>
    </font>
    <font>
      <b/>
      <sz val="9"/>
      <color indexed="9"/>
      <name val="Arial"/>
      <family val="2"/>
    </font>
    <font>
      <b/>
      <sz val="9"/>
      <color theme="7"/>
      <name val="Arial"/>
      <family val="2"/>
    </font>
    <font>
      <b/>
      <sz val="9"/>
      <color theme="0"/>
      <name val="Arial"/>
      <family val="2"/>
    </font>
    <font>
      <b/>
      <sz val="9"/>
      <name val="Arial"/>
      <family val="2"/>
    </font>
    <font>
      <b/>
      <sz val="1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7"/>
      <name val="Aptos Narrow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66FF3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0" borderId="0"/>
    <xf numFmtId="0" fontId="1" fillId="0" borderId="0"/>
    <xf numFmtId="0" fontId="4" fillId="0" borderId="0"/>
  </cellStyleXfs>
  <cellXfs count="39">
    <xf numFmtId="0" fontId="0" fillId="0" borderId="0" xfId="0"/>
    <xf numFmtId="0" fontId="0" fillId="2" borderId="0" xfId="0" applyFill="1"/>
    <xf numFmtId="3" fontId="0" fillId="0" borderId="0" xfId="0" applyNumberFormat="1"/>
    <xf numFmtId="164" fontId="4" fillId="0" borderId="0" xfId="4" applyNumberFormat="1"/>
    <xf numFmtId="4" fontId="5" fillId="3" borderId="0" xfId="5" applyNumberFormat="1" applyFont="1" applyFill="1" applyAlignment="1" applyProtection="1">
      <alignment horizontal="center"/>
      <protection hidden="1"/>
    </xf>
    <xf numFmtId="165" fontId="3" fillId="0" borderId="0" xfId="1" applyNumberFormat="1" applyFont="1"/>
    <xf numFmtId="166" fontId="0" fillId="0" borderId="0" xfId="3" applyNumberFormat="1" applyFont="1"/>
    <xf numFmtId="0" fontId="3" fillId="4" borderId="1" xfId="0" applyFont="1" applyFill="1" applyBorder="1" applyAlignment="1">
      <alignment horizontal="center"/>
    </xf>
    <xf numFmtId="165" fontId="3" fillId="4" borderId="2" xfId="0" applyNumberFormat="1" applyFont="1" applyFill="1" applyBorder="1"/>
    <xf numFmtId="165" fontId="3" fillId="4" borderId="3" xfId="0" applyNumberFormat="1" applyFont="1" applyFill="1" applyBorder="1"/>
    <xf numFmtId="165" fontId="0" fillId="0" borderId="0" xfId="0" applyNumberFormat="1"/>
    <xf numFmtId="4" fontId="6" fillId="5" borderId="0" xfId="5" applyNumberFormat="1" applyFont="1" applyFill="1" applyAlignment="1" applyProtection="1">
      <alignment horizontal="center"/>
      <protection hidden="1"/>
    </xf>
    <xf numFmtId="3" fontId="6" fillId="5" borderId="0" xfId="5" applyNumberFormat="1" applyFont="1" applyFill="1" applyAlignment="1" applyProtection="1">
      <alignment horizontal="center"/>
      <protection hidden="1"/>
    </xf>
    <xf numFmtId="4" fontId="0" fillId="0" borderId="0" xfId="0" applyNumberFormat="1"/>
    <xf numFmtId="0" fontId="3" fillId="2" borderId="0" xfId="0" applyFont="1" applyFill="1"/>
    <xf numFmtId="10" fontId="0" fillId="0" borderId="0" xfId="3" applyNumberFormat="1" applyFont="1"/>
    <xf numFmtId="165" fontId="0" fillId="0" borderId="0" xfId="1" applyNumberFormat="1" applyFont="1"/>
    <xf numFmtId="43" fontId="0" fillId="0" borderId="0" xfId="0" applyNumberFormat="1"/>
    <xf numFmtId="10" fontId="3" fillId="6" borderId="0" xfId="3" applyNumberFormat="1" applyFont="1" applyFill="1"/>
    <xf numFmtId="0" fontId="7" fillId="7" borderId="4" xfId="6" applyFont="1" applyFill="1" applyBorder="1" applyAlignment="1">
      <alignment horizontal="center" vertical="center" wrapText="1"/>
    </xf>
    <xf numFmtId="0" fontId="8" fillId="8" borderId="5" xfId="0" applyFont="1" applyFill="1" applyBorder="1" applyAlignment="1">
      <alignment horizontal="center" vertical="center" wrapText="1"/>
    </xf>
    <xf numFmtId="0" fontId="9" fillId="9" borderId="6" xfId="6" applyFont="1" applyFill="1" applyBorder="1" applyAlignment="1">
      <alignment horizontal="center" vertical="center" wrapText="1"/>
    </xf>
    <xf numFmtId="0" fontId="10" fillId="10" borderId="7" xfId="0" applyFont="1" applyFill="1" applyBorder="1" applyAlignment="1">
      <alignment horizontal="center" vertical="center" wrapText="1"/>
    </xf>
    <xf numFmtId="0" fontId="10" fillId="11" borderId="5" xfId="0" applyFont="1" applyFill="1" applyBorder="1" applyAlignment="1">
      <alignment horizontal="center" vertical="center" wrapText="1"/>
    </xf>
    <xf numFmtId="0" fontId="11" fillId="12" borderId="8" xfId="0" applyFont="1" applyFill="1" applyBorder="1" applyAlignment="1">
      <alignment horizontal="center" vertical="center" wrapText="1"/>
    </xf>
    <xf numFmtId="0" fontId="2" fillId="13" borderId="9" xfId="0" applyFont="1" applyFill="1" applyBorder="1" applyAlignment="1">
      <alignment horizontal="center" vertical="center" wrapText="1"/>
    </xf>
    <xf numFmtId="0" fontId="2" fillId="13" borderId="6" xfId="0" applyFont="1" applyFill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11" fillId="12" borderId="7" xfId="0" applyFont="1" applyFill="1" applyBorder="1" applyAlignment="1">
      <alignment horizontal="center" vertical="center" wrapText="1"/>
    </xf>
    <xf numFmtId="0" fontId="7" fillId="7" borderId="10" xfId="6" applyFont="1" applyFill="1" applyBorder="1" applyAlignment="1">
      <alignment horizontal="center" vertical="center" wrapText="1"/>
    </xf>
    <xf numFmtId="17" fontId="3" fillId="14" borderId="0" xfId="0" applyNumberFormat="1" applyFont="1" applyFill="1"/>
    <xf numFmtId="4" fontId="5" fillId="14" borderId="0" xfId="5" applyNumberFormat="1" applyFont="1" applyFill="1" applyAlignment="1" applyProtection="1">
      <alignment horizontal="center"/>
      <protection hidden="1"/>
    </xf>
    <xf numFmtId="0" fontId="12" fillId="14" borderId="0" xfId="0" applyFont="1" applyFill="1" applyAlignment="1">
      <alignment horizontal="center"/>
    </xf>
    <xf numFmtId="167" fontId="0" fillId="0" borderId="0" xfId="2" applyNumberFormat="1" applyFont="1"/>
    <xf numFmtId="1" fontId="13" fillId="0" borderId="0" xfId="0" applyNumberFormat="1" applyFont="1"/>
    <xf numFmtId="10" fontId="0" fillId="0" borderId="0" xfId="3" applyNumberFormat="1" applyFont="1" applyBorder="1"/>
    <xf numFmtId="168" fontId="0" fillId="0" borderId="0" xfId="0" applyNumberFormat="1"/>
    <xf numFmtId="168" fontId="3" fillId="0" borderId="0" xfId="0" applyNumberFormat="1" applyFont="1"/>
    <xf numFmtId="168" fontId="0" fillId="2" borderId="0" xfId="0" applyNumberFormat="1" applyFill="1"/>
  </cellXfs>
  <cellStyles count="7">
    <cellStyle name="Millares" xfId="1" builtinId="3"/>
    <cellStyle name="Moneda" xfId="2" builtinId="4"/>
    <cellStyle name="Normal" xfId="0" builtinId="0"/>
    <cellStyle name="Normal 10" xfId="5" xr:uid="{AE93E4F8-05A9-4154-9EF3-BA50DB15EB25}"/>
    <cellStyle name="Normal 2 2 3" xfId="4" xr:uid="{C633F735-D705-4D01-B1E1-D29775891E58}"/>
    <cellStyle name="Normal_Precios" xfId="6" xr:uid="{C618D348-1652-4426-B81D-95DAF02F6646}"/>
    <cellStyle name="Porcentaje" xfId="3" builtinId="5"/>
  </cellStyles>
  <dxfs count="30">
    <dxf>
      <font>
        <b/>
        <i val="0"/>
        <color rgb="FFFF0000"/>
      </font>
    </dxf>
    <dxf>
      <font>
        <b/>
        <i val="0"/>
        <color theme="4"/>
      </font>
    </dxf>
    <dxf>
      <font>
        <b/>
        <i val="0"/>
      </font>
    </dxf>
    <dxf>
      <font>
        <color theme="0" tint="-0.34998626667073579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theme="4"/>
      </font>
    </dxf>
    <dxf>
      <font>
        <b/>
        <i val="0"/>
      </font>
    </dxf>
    <dxf>
      <font>
        <color theme="0" tint="-0.34998626667073579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theme="4"/>
      </font>
    </dxf>
    <dxf>
      <font>
        <b/>
        <i val="0"/>
      </font>
    </dxf>
    <dxf>
      <font>
        <color theme="0" tint="-0.34998626667073579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theme="4"/>
      </font>
    </dxf>
    <dxf>
      <font>
        <b/>
        <i val="0"/>
      </font>
    </dxf>
    <dxf>
      <font>
        <color theme="0" tint="-0.34998626667073579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theme="4"/>
      </font>
    </dxf>
    <dxf>
      <font>
        <b/>
        <i val="0"/>
      </font>
    </dxf>
    <dxf>
      <font>
        <color theme="0" tint="-0.34998626667073579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Z:\2026-2027\Reportes\Informe%20de%20Gesti&#243;n\2-Julio26.xlsx" TargetMode="External"/><Relationship Id="rId1" Type="http://schemas.openxmlformats.org/officeDocument/2006/relationships/externalLinkPath" Target="file:///Z:\2026-2027\Reportes\Informe%20de%20Gesti&#243;n\2-Julio26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Z:\2026-2027\Reportes\Informe%20de%20Gesti&#243;n\Costo%20Reposici&#243;n%20con%20Desperdicio%20Real%20x%20mes%202026-2027.xlsx" TargetMode="External"/><Relationship Id="rId1" Type="http://schemas.openxmlformats.org/officeDocument/2006/relationships/externalLinkPath" Target="file:///Z:\2026-2027\Reportes\Informe%20de%20Gesti&#243;n\Costo%20Reposici&#243;n%20con%20Desperdicio%20Real%20x%20mes%202026-202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trellaGalicia"/>
      <sheetName val="Adecoagro"/>
      <sheetName val="Rabieta"/>
      <sheetName val="Embotelladores"/>
      <sheetName val="VentaLiquidada"/>
      <sheetName val="Ajuste Inventario"/>
      <sheetName val="RESUMEN"/>
      <sheetName val="Ajustes"/>
      <sheetName val="Fc Operadores Logisticos"/>
    </sheetNames>
    <sheetDataSet>
      <sheetData sheetId="0">
        <row r="7">
          <cell r="CF7">
            <v>37.673000000000002</v>
          </cell>
          <cell r="CG7">
            <v>141279.31825059291</v>
          </cell>
        </row>
      </sheetData>
      <sheetData sheetId="1">
        <row r="7">
          <cell r="CF7">
            <v>-492.16700000000003</v>
          </cell>
          <cell r="CG7">
            <v>0</v>
          </cell>
        </row>
      </sheetData>
      <sheetData sheetId="2">
        <row r="7">
          <cell r="CF7">
            <v>-429.61533333333341</v>
          </cell>
          <cell r="CG7">
            <v>0</v>
          </cell>
        </row>
      </sheetData>
      <sheetData sheetId="3"/>
      <sheetData sheetId="4"/>
      <sheetData sheetId="5">
        <row r="1">
          <cell r="I1">
            <v>-17281.430888888957</v>
          </cell>
        </row>
        <row r="2">
          <cell r="B2" t="str">
            <v>Material</v>
          </cell>
          <cell r="I2" t="str">
            <v xml:space="preserve">     Cantidad</v>
          </cell>
          <cell r="S2" t="str">
            <v>LOCACION</v>
          </cell>
        </row>
        <row r="3">
          <cell r="B3">
            <v>2678</v>
          </cell>
          <cell r="I3">
            <v>140</v>
          </cell>
          <cell r="S3" t="str">
            <v>Org.Vtas Ranelagh</v>
          </cell>
        </row>
        <row r="4">
          <cell r="B4">
            <v>2678</v>
          </cell>
          <cell r="I4">
            <v>-140</v>
          </cell>
          <cell r="S4" t="str">
            <v>Org.Vtas Ranelagh</v>
          </cell>
        </row>
        <row r="5">
          <cell r="B5">
            <v>14</v>
          </cell>
          <cell r="I5">
            <v>29</v>
          </cell>
          <cell r="S5" t="str">
            <v>Org.Vtas Ranelagh</v>
          </cell>
        </row>
        <row r="6">
          <cell r="B6">
            <v>105</v>
          </cell>
          <cell r="I6">
            <v>-4</v>
          </cell>
          <cell r="S6" t="str">
            <v>Org.Vtas Ranelagh</v>
          </cell>
        </row>
        <row r="7">
          <cell r="B7">
            <v>127</v>
          </cell>
          <cell r="I7">
            <v>1</v>
          </cell>
          <cell r="S7" t="str">
            <v>Org.Vtas Ranelagh</v>
          </cell>
        </row>
        <row r="8">
          <cell r="B8">
            <v>161</v>
          </cell>
          <cell r="I8">
            <v>-540</v>
          </cell>
          <cell r="S8" t="str">
            <v>Org.Vtas Ranelagh</v>
          </cell>
        </row>
        <row r="9">
          <cell r="B9">
            <v>161</v>
          </cell>
          <cell r="I9">
            <v>540</v>
          </cell>
          <cell r="S9" t="str">
            <v>Org.Vtas Ranelagh</v>
          </cell>
        </row>
        <row r="10">
          <cell r="B10">
            <v>180</v>
          </cell>
          <cell r="I10">
            <v>-3</v>
          </cell>
          <cell r="S10" t="str">
            <v>Org.Vtas Ranelagh</v>
          </cell>
        </row>
        <row r="11">
          <cell r="B11">
            <v>310</v>
          </cell>
          <cell r="I11">
            <v>43</v>
          </cell>
          <cell r="S11" t="str">
            <v>Org.Vtas Ranelagh</v>
          </cell>
        </row>
        <row r="12">
          <cell r="B12">
            <v>502</v>
          </cell>
          <cell r="I12">
            <v>8</v>
          </cell>
          <cell r="S12" t="str">
            <v>Org.Vtas Ranelagh</v>
          </cell>
        </row>
        <row r="13">
          <cell r="B13">
            <v>625</v>
          </cell>
          <cell r="I13">
            <v>41</v>
          </cell>
          <cell r="S13" t="str">
            <v>Org.Vtas Ranelagh</v>
          </cell>
        </row>
        <row r="14">
          <cell r="B14">
            <v>1080</v>
          </cell>
          <cell r="I14">
            <v>-6</v>
          </cell>
          <cell r="S14" t="str">
            <v>Org.Vtas Ranelagh</v>
          </cell>
        </row>
        <row r="15">
          <cell r="B15">
            <v>1180</v>
          </cell>
          <cell r="I15">
            <v>-2</v>
          </cell>
          <cell r="S15" t="str">
            <v>Org.Vtas Ranelagh</v>
          </cell>
        </row>
        <row r="16">
          <cell r="B16">
            <v>1734</v>
          </cell>
          <cell r="I16">
            <v>40</v>
          </cell>
          <cell r="S16" t="str">
            <v>Org.Vtas Ranelagh</v>
          </cell>
        </row>
        <row r="17">
          <cell r="B17">
            <v>1740</v>
          </cell>
          <cell r="I17">
            <v>104</v>
          </cell>
          <cell r="S17" t="str">
            <v>Org.Vtas Ranelagh</v>
          </cell>
        </row>
        <row r="18">
          <cell r="B18">
            <v>1744</v>
          </cell>
          <cell r="I18">
            <v>-4</v>
          </cell>
          <cell r="S18" t="str">
            <v>Org.Vtas Ranelagh</v>
          </cell>
        </row>
        <row r="19">
          <cell r="B19">
            <v>2004</v>
          </cell>
          <cell r="I19">
            <v>14</v>
          </cell>
          <cell r="S19" t="str">
            <v>Org.Vtas Ranelagh</v>
          </cell>
        </row>
        <row r="20">
          <cell r="B20">
            <v>2218</v>
          </cell>
          <cell r="I20">
            <v>-269</v>
          </cell>
          <cell r="S20" t="str">
            <v>Org.Vtas Ranelagh</v>
          </cell>
        </row>
        <row r="21">
          <cell r="B21">
            <v>2423</v>
          </cell>
          <cell r="I21">
            <v>189</v>
          </cell>
          <cell r="S21" t="str">
            <v>Org.Vtas Ranelagh</v>
          </cell>
        </row>
        <row r="22">
          <cell r="B22">
            <v>2426</v>
          </cell>
          <cell r="I22">
            <v>-136</v>
          </cell>
          <cell r="S22" t="str">
            <v>Org.Vtas Ranelagh</v>
          </cell>
        </row>
        <row r="23">
          <cell r="B23">
            <v>2463</v>
          </cell>
          <cell r="I23">
            <v>89</v>
          </cell>
          <cell r="S23" t="str">
            <v>Org.Vtas Ranelagh</v>
          </cell>
        </row>
        <row r="24">
          <cell r="B24">
            <v>2608</v>
          </cell>
          <cell r="I24">
            <v>55</v>
          </cell>
          <cell r="S24" t="str">
            <v>Org.Vtas Ranelagh</v>
          </cell>
        </row>
        <row r="25">
          <cell r="B25">
            <v>2678</v>
          </cell>
          <cell r="I25">
            <v>177</v>
          </cell>
          <cell r="S25" t="str">
            <v>Org.Vtas Ranelagh</v>
          </cell>
        </row>
        <row r="26">
          <cell r="B26">
            <v>2682</v>
          </cell>
          <cell r="I26">
            <v>69</v>
          </cell>
          <cell r="S26" t="str">
            <v>Org.Vtas Ranelagh</v>
          </cell>
        </row>
        <row r="27">
          <cell r="B27">
            <v>2688</v>
          </cell>
          <cell r="I27">
            <v>185</v>
          </cell>
          <cell r="S27" t="str">
            <v>Org.Vtas Ranelagh</v>
          </cell>
        </row>
        <row r="28">
          <cell r="B28">
            <v>2710</v>
          </cell>
          <cell r="I28">
            <v>4</v>
          </cell>
          <cell r="S28" t="str">
            <v>Org.Vtas Ranelagh</v>
          </cell>
        </row>
        <row r="29">
          <cell r="B29">
            <v>2741</v>
          </cell>
          <cell r="I29">
            <v>23</v>
          </cell>
          <cell r="S29" t="str">
            <v>Org.Vtas Ranelagh</v>
          </cell>
        </row>
        <row r="30">
          <cell r="B30">
            <v>3303</v>
          </cell>
          <cell r="I30">
            <v>-558</v>
          </cell>
          <cell r="S30" t="str">
            <v>Org.Vtas Ranelagh</v>
          </cell>
        </row>
        <row r="31">
          <cell r="B31">
            <v>3559</v>
          </cell>
          <cell r="I31">
            <v>-57</v>
          </cell>
          <cell r="S31" t="str">
            <v>Org.Vtas Ranelagh</v>
          </cell>
        </row>
        <row r="32">
          <cell r="B32">
            <v>3800</v>
          </cell>
          <cell r="I32">
            <v>-27</v>
          </cell>
          <cell r="S32" t="str">
            <v>Org.Vtas Ranelagh</v>
          </cell>
        </row>
        <row r="33">
          <cell r="B33">
            <v>510701</v>
          </cell>
          <cell r="I33">
            <v>2</v>
          </cell>
          <cell r="S33" t="str">
            <v>Org.Vtas Ranelagh</v>
          </cell>
        </row>
        <row r="34">
          <cell r="B34">
            <v>510703</v>
          </cell>
          <cell r="I34">
            <v>-13</v>
          </cell>
          <cell r="S34" t="str">
            <v>Org.Vtas Ranelagh</v>
          </cell>
        </row>
        <row r="35">
          <cell r="B35">
            <v>510706</v>
          </cell>
          <cell r="I35">
            <v>-82</v>
          </cell>
          <cell r="S35" t="str">
            <v>Org.Vtas Ranelagh</v>
          </cell>
        </row>
        <row r="36">
          <cell r="B36">
            <v>527101</v>
          </cell>
          <cell r="I36">
            <v>15</v>
          </cell>
          <cell r="S36" t="str">
            <v>Org.Vtas Ranelagh</v>
          </cell>
        </row>
        <row r="37">
          <cell r="B37">
            <v>527106</v>
          </cell>
          <cell r="I37">
            <v>-27</v>
          </cell>
          <cell r="S37" t="str">
            <v>Org.Vtas Ranelagh</v>
          </cell>
        </row>
        <row r="38">
          <cell r="B38">
            <v>527202</v>
          </cell>
          <cell r="I38">
            <v>-5</v>
          </cell>
          <cell r="S38" t="str">
            <v>Org.Vtas Ranelagh</v>
          </cell>
        </row>
        <row r="39">
          <cell r="B39">
            <v>527204</v>
          </cell>
          <cell r="I39">
            <v>5</v>
          </cell>
          <cell r="S39" t="str">
            <v>Org.Vtas Ranelagh</v>
          </cell>
        </row>
        <row r="40">
          <cell r="B40">
            <v>527302</v>
          </cell>
          <cell r="I40">
            <v>-1</v>
          </cell>
          <cell r="S40" t="str">
            <v>Org.Vtas Ranelagh</v>
          </cell>
        </row>
        <row r="41">
          <cell r="B41">
            <v>527303</v>
          </cell>
          <cell r="I41">
            <v>-2</v>
          </cell>
          <cell r="S41" t="str">
            <v>Org.Vtas Ranelagh</v>
          </cell>
        </row>
        <row r="42">
          <cell r="B42">
            <v>527304</v>
          </cell>
          <cell r="I42">
            <v>-3</v>
          </cell>
          <cell r="S42" t="str">
            <v>Org.Vtas Ranelagh</v>
          </cell>
        </row>
        <row r="43">
          <cell r="B43">
            <v>532604</v>
          </cell>
          <cell r="I43">
            <v>-8</v>
          </cell>
          <cell r="S43" t="str">
            <v>Org.Vtas Ranelagh</v>
          </cell>
        </row>
        <row r="44">
          <cell r="B44">
            <v>14</v>
          </cell>
          <cell r="I44">
            <v>-967</v>
          </cell>
          <cell r="S44" t="str">
            <v>Org.Vtas Ranelagh</v>
          </cell>
        </row>
        <row r="45">
          <cell r="B45">
            <v>14</v>
          </cell>
          <cell r="I45">
            <v>-50</v>
          </cell>
          <cell r="S45" t="str">
            <v>Org.Vtas Ranelagh</v>
          </cell>
        </row>
        <row r="46">
          <cell r="B46">
            <v>14</v>
          </cell>
          <cell r="I46">
            <v>105</v>
          </cell>
          <cell r="S46" t="str">
            <v>Org.Vtas Ranelagh</v>
          </cell>
        </row>
        <row r="47">
          <cell r="B47">
            <v>14</v>
          </cell>
          <cell r="I47">
            <v>963</v>
          </cell>
          <cell r="S47" t="str">
            <v>Org.Vtas Ranelagh</v>
          </cell>
        </row>
        <row r="48">
          <cell r="B48">
            <v>14</v>
          </cell>
          <cell r="I48">
            <v>-210</v>
          </cell>
          <cell r="S48" t="str">
            <v>Org.Vtas Ranelagh</v>
          </cell>
        </row>
        <row r="49">
          <cell r="B49">
            <v>14</v>
          </cell>
          <cell r="I49">
            <v>105</v>
          </cell>
          <cell r="S49" t="str">
            <v>Org.Vtas Ranelagh</v>
          </cell>
        </row>
        <row r="50">
          <cell r="B50">
            <v>105</v>
          </cell>
          <cell r="I50">
            <v>-2564</v>
          </cell>
          <cell r="S50" t="str">
            <v>Org.Vtas Ranelagh</v>
          </cell>
        </row>
        <row r="51">
          <cell r="B51">
            <v>105</v>
          </cell>
          <cell r="I51">
            <v>2560</v>
          </cell>
          <cell r="S51" t="str">
            <v>Org.Vtas Ranelagh</v>
          </cell>
        </row>
        <row r="52">
          <cell r="B52">
            <v>110</v>
          </cell>
          <cell r="I52">
            <v>-145</v>
          </cell>
          <cell r="S52" t="str">
            <v>Org.Vtas Ranelagh</v>
          </cell>
        </row>
        <row r="53">
          <cell r="B53">
            <v>110</v>
          </cell>
          <cell r="I53">
            <v>145</v>
          </cell>
          <cell r="S53" t="str">
            <v>Org.Vtas Ranelagh</v>
          </cell>
        </row>
        <row r="54">
          <cell r="B54">
            <v>118</v>
          </cell>
          <cell r="I54">
            <v>495</v>
          </cell>
          <cell r="S54" t="str">
            <v>Org.Vtas Ranelagh</v>
          </cell>
        </row>
        <row r="55">
          <cell r="B55">
            <v>118</v>
          </cell>
          <cell r="I55">
            <v>990</v>
          </cell>
          <cell r="S55" t="str">
            <v>Org.Vtas Ranelagh</v>
          </cell>
        </row>
        <row r="56">
          <cell r="B56">
            <v>118</v>
          </cell>
          <cell r="I56">
            <v>-990</v>
          </cell>
          <cell r="S56" t="str">
            <v>Org.Vtas Ranelagh</v>
          </cell>
        </row>
        <row r="57">
          <cell r="B57">
            <v>118</v>
          </cell>
          <cell r="I57">
            <v>-4950</v>
          </cell>
          <cell r="S57" t="str">
            <v>Org.Vtas Ranelagh</v>
          </cell>
        </row>
        <row r="58">
          <cell r="B58">
            <v>118</v>
          </cell>
          <cell r="I58">
            <v>6930</v>
          </cell>
          <cell r="S58" t="str">
            <v>Org.Vtas Ranelagh</v>
          </cell>
        </row>
        <row r="59">
          <cell r="B59">
            <v>118</v>
          </cell>
          <cell r="I59">
            <v>-495</v>
          </cell>
          <cell r="S59" t="str">
            <v>Org.Vtas Ranelagh</v>
          </cell>
        </row>
        <row r="60">
          <cell r="B60">
            <v>118</v>
          </cell>
          <cell r="I60">
            <v>495</v>
          </cell>
          <cell r="S60" t="str">
            <v>Org.Vtas Ranelagh</v>
          </cell>
        </row>
        <row r="61">
          <cell r="B61">
            <v>118</v>
          </cell>
          <cell r="I61">
            <v>4455</v>
          </cell>
          <cell r="S61" t="str">
            <v>Org.Vtas Ranelagh</v>
          </cell>
        </row>
        <row r="62">
          <cell r="B62">
            <v>118</v>
          </cell>
          <cell r="I62">
            <v>495</v>
          </cell>
          <cell r="S62" t="str">
            <v>Org.Vtas Ranelagh</v>
          </cell>
        </row>
        <row r="63">
          <cell r="B63">
            <v>118</v>
          </cell>
          <cell r="I63">
            <v>-7425</v>
          </cell>
          <cell r="S63" t="str">
            <v>Org.Vtas Ranelagh</v>
          </cell>
        </row>
        <row r="64">
          <cell r="B64">
            <v>118</v>
          </cell>
          <cell r="I64">
            <v>10</v>
          </cell>
          <cell r="S64" t="str">
            <v>Org.Vtas Ranelagh</v>
          </cell>
        </row>
        <row r="65">
          <cell r="B65">
            <v>127</v>
          </cell>
          <cell r="I65">
            <v>-264</v>
          </cell>
          <cell r="S65" t="str">
            <v>Org.Vtas Ranelagh</v>
          </cell>
        </row>
        <row r="66">
          <cell r="B66">
            <v>127</v>
          </cell>
          <cell r="I66">
            <v>-288</v>
          </cell>
          <cell r="S66" t="str">
            <v>Org.Vtas Ranelagh</v>
          </cell>
        </row>
        <row r="67">
          <cell r="B67">
            <v>127</v>
          </cell>
          <cell r="I67">
            <v>454</v>
          </cell>
          <cell r="S67" t="str">
            <v>Org.Vtas Ranelagh</v>
          </cell>
        </row>
        <row r="68">
          <cell r="B68">
            <v>127</v>
          </cell>
          <cell r="I68">
            <v>-720</v>
          </cell>
          <cell r="S68" t="str">
            <v>Org.Vtas Ranelagh</v>
          </cell>
        </row>
        <row r="69">
          <cell r="B69">
            <v>127</v>
          </cell>
          <cell r="I69">
            <v>-46</v>
          </cell>
          <cell r="S69" t="str">
            <v>Org.Vtas Ranelagh</v>
          </cell>
        </row>
        <row r="70">
          <cell r="B70">
            <v>127</v>
          </cell>
          <cell r="I70">
            <v>6048</v>
          </cell>
          <cell r="S70" t="str">
            <v>Org.Vtas Ranelagh</v>
          </cell>
        </row>
        <row r="71">
          <cell r="B71">
            <v>127</v>
          </cell>
          <cell r="I71">
            <v>-4896</v>
          </cell>
          <cell r="S71" t="str">
            <v>Org.Vtas Ranelagh</v>
          </cell>
        </row>
        <row r="72">
          <cell r="B72">
            <v>127</v>
          </cell>
          <cell r="I72">
            <v>-288</v>
          </cell>
          <cell r="S72" t="str">
            <v>Org.Vtas Ranelagh</v>
          </cell>
        </row>
        <row r="73">
          <cell r="B73">
            <v>140</v>
          </cell>
          <cell r="I73">
            <v>-383</v>
          </cell>
          <cell r="S73" t="str">
            <v>Org.Vtas Ranelagh</v>
          </cell>
        </row>
        <row r="74">
          <cell r="B74">
            <v>140</v>
          </cell>
          <cell r="I74">
            <v>-643</v>
          </cell>
          <cell r="S74" t="str">
            <v>Org.Vtas Ranelagh</v>
          </cell>
        </row>
        <row r="75">
          <cell r="B75">
            <v>140</v>
          </cell>
          <cell r="I75">
            <v>924</v>
          </cell>
          <cell r="S75" t="str">
            <v>Org.Vtas Ranelagh</v>
          </cell>
        </row>
        <row r="76">
          <cell r="B76">
            <v>140</v>
          </cell>
          <cell r="I76">
            <v>-756</v>
          </cell>
          <cell r="S76" t="str">
            <v>Org.Vtas Ranelagh</v>
          </cell>
        </row>
        <row r="77">
          <cell r="B77">
            <v>140</v>
          </cell>
          <cell r="I77">
            <v>336</v>
          </cell>
          <cell r="S77" t="str">
            <v>Org.Vtas Ranelagh</v>
          </cell>
        </row>
        <row r="78">
          <cell r="B78">
            <v>140</v>
          </cell>
          <cell r="I78">
            <v>522</v>
          </cell>
          <cell r="S78" t="str">
            <v>Org.Vtas Ranelagh</v>
          </cell>
        </row>
        <row r="79">
          <cell r="B79">
            <v>159</v>
          </cell>
          <cell r="I79">
            <v>-80</v>
          </cell>
          <cell r="S79" t="str">
            <v>Org.Vtas Ranelagh</v>
          </cell>
        </row>
        <row r="80">
          <cell r="B80">
            <v>159</v>
          </cell>
          <cell r="I80">
            <v>80</v>
          </cell>
          <cell r="S80" t="str">
            <v>Org.Vtas Ranelagh</v>
          </cell>
        </row>
        <row r="81">
          <cell r="B81">
            <v>161</v>
          </cell>
          <cell r="I81">
            <v>60</v>
          </cell>
          <cell r="S81" t="str">
            <v>Org.Vtas Ranelagh</v>
          </cell>
        </row>
        <row r="82">
          <cell r="B82">
            <v>161</v>
          </cell>
          <cell r="I82">
            <v>465</v>
          </cell>
          <cell r="S82" t="str">
            <v>Org.Vtas Ranelagh</v>
          </cell>
        </row>
        <row r="83">
          <cell r="B83">
            <v>161</v>
          </cell>
          <cell r="I83">
            <v>-120</v>
          </cell>
          <cell r="S83" t="str">
            <v>Org.Vtas Ranelagh</v>
          </cell>
        </row>
        <row r="84">
          <cell r="B84">
            <v>161</v>
          </cell>
          <cell r="I84">
            <v>-358</v>
          </cell>
          <cell r="S84" t="str">
            <v>Org.Vtas Ranelagh</v>
          </cell>
        </row>
        <row r="85">
          <cell r="B85">
            <v>180</v>
          </cell>
          <cell r="I85">
            <v>-97</v>
          </cell>
          <cell r="S85" t="str">
            <v>Org.Vtas Ranelagh</v>
          </cell>
        </row>
        <row r="86">
          <cell r="B86">
            <v>180</v>
          </cell>
          <cell r="I86">
            <v>-42</v>
          </cell>
          <cell r="S86" t="str">
            <v>Org.Vtas Ranelagh</v>
          </cell>
        </row>
        <row r="87">
          <cell r="B87">
            <v>180</v>
          </cell>
          <cell r="I87">
            <v>140</v>
          </cell>
          <cell r="S87" t="str">
            <v>Org.Vtas Ranelagh</v>
          </cell>
        </row>
        <row r="88">
          <cell r="B88">
            <v>310</v>
          </cell>
          <cell r="I88">
            <v>36</v>
          </cell>
          <cell r="S88" t="str">
            <v>Org.Vtas Ranelagh</v>
          </cell>
        </row>
        <row r="89">
          <cell r="B89">
            <v>310</v>
          </cell>
          <cell r="I89">
            <v>-95</v>
          </cell>
          <cell r="S89" t="str">
            <v>Org.Vtas Ranelagh</v>
          </cell>
        </row>
        <row r="90">
          <cell r="B90">
            <v>325</v>
          </cell>
          <cell r="I90">
            <v>400</v>
          </cell>
          <cell r="S90" t="str">
            <v>Org.Vtas Ranelagh</v>
          </cell>
        </row>
        <row r="91">
          <cell r="B91">
            <v>325</v>
          </cell>
          <cell r="I91">
            <v>280</v>
          </cell>
          <cell r="S91" t="str">
            <v>Org.Vtas Ranelagh</v>
          </cell>
        </row>
        <row r="92">
          <cell r="B92">
            <v>325</v>
          </cell>
          <cell r="I92">
            <v>-680</v>
          </cell>
          <cell r="S92" t="str">
            <v>Org.Vtas Ranelagh</v>
          </cell>
        </row>
        <row r="93">
          <cell r="B93">
            <v>327</v>
          </cell>
          <cell r="I93">
            <v>1785</v>
          </cell>
          <cell r="S93" t="str">
            <v>Org.Vtas Ranelagh</v>
          </cell>
        </row>
        <row r="94">
          <cell r="B94">
            <v>327</v>
          </cell>
          <cell r="I94">
            <v>-720</v>
          </cell>
          <cell r="S94" t="str">
            <v>Org.Vtas Ranelagh</v>
          </cell>
        </row>
        <row r="95">
          <cell r="B95">
            <v>327</v>
          </cell>
          <cell r="I95">
            <v>-1065</v>
          </cell>
          <cell r="S95" t="str">
            <v>Org.Vtas Ranelagh</v>
          </cell>
        </row>
        <row r="96">
          <cell r="B96">
            <v>335</v>
          </cell>
          <cell r="I96">
            <v>-80</v>
          </cell>
          <cell r="S96" t="str">
            <v>Org.Vtas Ranelagh</v>
          </cell>
        </row>
        <row r="97">
          <cell r="B97">
            <v>335</v>
          </cell>
          <cell r="I97">
            <v>-174</v>
          </cell>
          <cell r="S97" t="str">
            <v>Org.Vtas Ranelagh</v>
          </cell>
        </row>
        <row r="98">
          <cell r="B98">
            <v>335</v>
          </cell>
          <cell r="I98">
            <v>254</v>
          </cell>
          <cell r="S98" t="str">
            <v>Org.Vtas Ranelagh</v>
          </cell>
        </row>
        <row r="99">
          <cell r="B99">
            <v>340</v>
          </cell>
          <cell r="I99">
            <v>-252</v>
          </cell>
          <cell r="S99" t="str">
            <v>Org.Vtas Ranelagh</v>
          </cell>
        </row>
        <row r="100">
          <cell r="B100">
            <v>340</v>
          </cell>
          <cell r="I100">
            <v>252</v>
          </cell>
          <cell r="S100" t="str">
            <v>Org.Vtas Ranelagh</v>
          </cell>
        </row>
        <row r="101">
          <cell r="B101">
            <v>344</v>
          </cell>
          <cell r="I101">
            <v>-410</v>
          </cell>
          <cell r="S101" t="str">
            <v>Org.Vtas Ranelagh</v>
          </cell>
        </row>
        <row r="102">
          <cell r="B102">
            <v>344</v>
          </cell>
          <cell r="I102">
            <v>410</v>
          </cell>
          <cell r="S102" t="str">
            <v>Org.Vtas Ranelagh</v>
          </cell>
        </row>
        <row r="103">
          <cell r="B103">
            <v>359</v>
          </cell>
          <cell r="I103">
            <v>1172</v>
          </cell>
          <cell r="S103" t="str">
            <v>Org.Vtas Ranelagh</v>
          </cell>
        </row>
        <row r="104">
          <cell r="B104">
            <v>359</v>
          </cell>
          <cell r="I104">
            <v>2240</v>
          </cell>
          <cell r="S104" t="str">
            <v>Org.Vtas Ranelagh</v>
          </cell>
        </row>
        <row r="105">
          <cell r="B105">
            <v>359</v>
          </cell>
          <cell r="I105">
            <v>66</v>
          </cell>
          <cell r="S105" t="str">
            <v>Org.Vtas Ranelagh</v>
          </cell>
        </row>
        <row r="106">
          <cell r="B106">
            <v>359</v>
          </cell>
          <cell r="I106">
            <v>-3238</v>
          </cell>
          <cell r="S106" t="str">
            <v>Org.Vtas Ranelagh</v>
          </cell>
        </row>
        <row r="107">
          <cell r="B107">
            <v>359</v>
          </cell>
          <cell r="I107">
            <v>-240</v>
          </cell>
          <cell r="S107" t="str">
            <v>Org.Vtas Ranelagh</v>
          </cell>
        </row>
        <row r="108">
          <cell r="B108">
            <v>361</v>
          </cell>
          <cell r="I108">
            <v>66</v>
          </cell>
          <cell r="S108" t="str">
            <v>Org.Vtas Ranelagh</v>
          </cell>
        </row>
        <row r="109">
          <cell r="B109">
            <v>361</v>
          </cell>
          <cell r="I109">
            <v>-66</v>
          </cell>
          <cell r="S109" t="str">
            <v>Org.Vtas Ranelagh</v>
          </cell>
        </row>
        <row r="110">
          <cell r="B110">
            <v>440</v>
          </cell>
          <cell r="I110">
            <v>-105</v>
          </cell>
          <cell r="S110" t="str">
            <v>Org.Vtas Ranelagh</v>
          </cell>
        </row>
        <row r="111">
          <cell r="B111">
            <v>440</v>
          </cell>
          <cell r="I111">
            <v>105</v>
          </cell>
          <cell r="S111" t="str">
            <v>Org.Vtas Ranelagh</v>
          </cell>
        </row>
        <row r="112">
          <cell r="B112">
            <v>440</v>
          </cell>
          <cell r="I112">
            <v>210</v>
          </cell>
          <cell r="S112" t="str">
            <v>Org.Vtas Ranelagh</v>
          </cell>
        </row>
        <row r="113">
          <cell r="B113">
            <v>440</v>
          </cell>
          <cell r="I113">
            <v>1785</v>
          </cell>
          <cell r="S113" t="str">
            <v>Org.Vtas Ranelagh</v>
          </cell>
        </row>
        <row r="114">
          <cell r="B114">
            <v>440</v>
          </cell>
          <cell r="I114">
            <v>-420</v>
          </cell>
          <cell r="S114" t="str">
            <v>Org.Vtas Ranelagh</v>
          </cell>
        </row>
        <row r="115">
          <cell r="B115">
            <v>440</v>
          </cell>
          <cell r="I115">
            <v>-42</v>
          </cell>
          <cell r="S115" t="str">
            <v>Org.Vtas Ranelagh</v>
          </cell>
        </row>
        <row r="116">
          <cell r="B116">
            <v>440</v>
          </cell>
          <cell r="I116">
            <v>-735</v>
          </cell>
          <cell r="S116" t="str">
            <v>Org.Vtas Ranelagh</v>
          </cell>
        </row>
        <row r="117">
          <cell r="B117">
            <v>440</v>
          </cell>
          <cell r="I117">
            <v>105</v>
          </cell>
          <cell r="S117" t="str">
            <v>Org.Vtas Ranelagh</v>
          </cell>
        </row>
        <row r="118">
          <cell r="B118">
            <v>440</v>
          </cell>
          <cell r="I118">
            <v>-105</v>
          </cell>
          <cell r="S118" t="str">
            <v>Org.Vtas Ranelagh</v>
          </cell>
        </row>
        <row r="119">
          <cell r="B119">
            <v>440</v>
          </cell>
          <cell r="I119">
            <v>105</v>
          </cell>
          <cell r="S119" t="str">
            <v>Org.Vtas Ranelagh</v>
          </cell>
        </row>
        <row r="120">
          <cell r="B120">
            <v>440</v>
          </cell>
          <cell r="I120">
            <v>-945</v>
          </cell>
          <cell r="S120" t="str">
            <v>Org.Vtas Ranelagh</v>
          </cell>
        </row>
        <row r="121">
          <cell r="B121">
            <v>502</v>
          </cell>
          <cell r="I121">
            <v>1512</v>
          </cell>
          <cell r="S121" t="str">
            <v>Org.Vtas Ranelagh</v>
          </cell>
        </row>
        <row r="122">
          <cell r="B122">
            <v>502</v>
          </cell>
          <cell r="I122">
            <v>-1512</v>
          </cell>
          <cell r="S122" t="str">
            <v>Org.Vtas Ranelagh</v>
          </cell>
        </row>
        <row r="123">
          <cell r="B123">
            <v>503</v>
          </cell>
          <cell r="I123">
            <v>30</v>
          </cell>
          <cell r="S123" t="str">
            <v>Org.Vtas Ranelagh</v>
          </cell>
        </row>
        <row r="124">
          <cell r="B124">
            <v>503</v>
          </cell>
          <cell r="I124">
            <v>-30</v>
          </cell>
          <cell r="S124" t="str">
            <v>Org.Vtas Ranelagh</v>
          </cell>
        </row>
        <row r="125">
          <cell r="B125">
            <v>504</v>
          </cell>
          <cell r="I125">
            <v>-30</v>
          </cell>
          <cell r="S125" t="str">
            <v>Org.Vtas Ranelagh</v>
          </cell>
        </row>
        <row r="126">
          <cell r="B126">
            <v>504</v>
          </cell>
          <cell r="I126">
            <v>30</v>
          </cell>
          <cell r="S126" t="str">
            <v>Org.Vtas Ranelagh</v>
          </cell>
        </row>
        <row r="127">
          <cell r="B127">
            <v>505</v>
          </cell>
          <cell r="I127">
            <v>-1</v>
          </cell>
          <cell r="S127" t="str">
            <v>Org.Vtas Ranelagh</v>
          </cell>
        </row>
        <row r="128">
          <cell r="B128">
            <v>505</v>
          </cell>
          <cell r="I128">
            <v>1</v>
          </cell>
          <cell r="S128" t="str">
            <v>Org.Vtas Ranelagh</v>
          </cell>
        </row>
        <row r="129">
          <cell r="B129">
            <v>509</v>
          </cell>
          <cell r="I129">
            <v>-756</v>
          </cell>
          <cell r="S129" t="str">
            <v>Org.Vtas Ranelagh</v>
          </cell>
        </row>
        <row r="130">
          <cell r="B130">
            <v>509</v>
          </cell>
          <cell r="I130">
            <v>756</v>
          </cell>
          <cell r="S130" t="str">
            <v>Org.Vtas Ranelagh</v>
          </cell>
        </row>
        <row r="131">
          <cell r="B131">
            <v>509</v>
          </cell>
          <cell r="I131">
            <v>-1</v>
          </cell>
          <cell r="S131" t="str">
            <v>Org.Vtas Ranelagh</v>
          </cell>
        </row>
        <row r="132">
          <cell r="B132">
            <v>592</v>
          </cell>
          <cell r="I132">
            <v>-630</v>
          </cell>
          <cell r="S132" t="str">
            <v>Org.Vtas Ranelagh</v>
          </cell>
        </row>
        <row r="133">
          <cell r="B133">
            <v>592</v>
          </cell>
          <cell r="I133">
            <v>-420</v>
          </cell>
          <cell r="S133" t="str">
            <v>Org.Vtas Ranelagh</v>
          </cell>
        </row>
        <row r="134">
          <cell r="B134">
            <v>592</v>
          </cell>
          <cell r="I134">
            <v>-105</v>
          </cell>
          <cell r="S134" t="str">
            <v>Org.Vtas Ranelagh</v>
          </cell>
        </row>
        <row r="135">
          <cell r="B135">
            <v>592</v>
          </cell>
          <cell r="I135">
            <v>-105</v>
          </cell>
          <cell r="S135" t="str">
            <v>Org.Vtas Ranelagh</v>
          </cell>
        </row>
        <row r="136">
          <cell r="B136">
            <v>592</v>
          </cell>
          <cell r="I136">
            <v>-105</v>
          </cell>
          <cell r="S136" t="str">
            <v>Org.Vtas Ranelagh</v>
          </cell>
        </row>
        <row r="137">
          <cell r="B137">
            <v>592</v>
          </cell>
          <cell r="I137">
            <v>2100</v>
          </cell>
          <cell r="S137" t="str">
            <v>Org.Vtas Ranelagh</v>
          </cell>
        </row>
        <row r="138">
          <cell r="B138">
            <v>592</v>
          </cell>
          <cell r="I138">
            <v>-420</v>
          </cell>
          <cell r="S138" t="str">
            <v>Org.Vtas Ranelagh</v>
          </cell>
        </row>
        <row r="139">
          <cell r="B139">
            <v>592</v>
          </cell>
          <cell r="I139">
            <v>420</v>
          </cell>
          <cell r="S139" t="str">
            <v>Org.Vtas Ranelagh</v>
          </cell>
        </row>
        <row r="140">
          <cell r="B140">
            <v>592</v>
          </cell>
          <cell r="I140">
            <v>-735</v>
          </cell>
          <cell r="S140" t="str">
            <v>Org.Vtas Ranelagh</v>
          </cell>
        </row>
        <row r="141">
          <cell r="B141">
            <v>593</v>
          </cell>
          <cell r="I141">
            <v>105</v>
          </cell>
          <cell r="S141" t="str">
            <v>Org.Vtas Ranelagh</v>
          </cell>
        </row>
        <row r="142">
          <cell r="B142">
            <v>593</v>
          </cell>
          <cell r="I142">
            <v>-120</v>
          </cell>
          <cell r="S142" t="str">
            <v>Org.Vtas Ranelagh</v>
          </cell>
        </row>
        <row r="143">
          <cell r="B143">
            <v>594</v>
          </cell>
          <cell r="I143">
            <v>-105</v>
          </cell>
          <cell r="S143" t="str">
            <v>Org.Vtas Ranelagh</v>
          </cell>
        </row>
        <row r="144">
          <cell r="B144">
            <v>594</v>
          </cell>
          <cell r="I144">
            <v>-105</v>
          </cell>
          <cell r="S144" t="str">
            <v>Org.Vtas Ranelagh</v>
          </cell>
        </row>
        <row r="145">
          <cell r="B145">
            <v>594</v>
          </cell>
          <cell r="I145">
            <v>-420</v>
          </cell>
          <cell r="S145" t="str">
            <v>Org.Vtas Ranelagh</v>
          </cell>
        </row>
        <row r="146">
          <cell r="B146">
            <v>594</v>
          </cell>
          <cell r="I146">
            <v>210</v>
          </cell>
          <cell r="S146" t="str">
            <v>Org.Vtas Ranelagh</v>
          </cell>
        </row>
        <row r="147">
          <cell r="B147">
            <v>594</v>
          </cell>
          <cell r="I147">
            <v>210</v>
          </cell>
          <cell r="S147" t="str">
            <v>Org.Vtas Ranelagh</v>
          </cell>
        </row>
        <row r="148">
          <cell r="B148">
            <v>594</v>
          </cell>
          <cell r="I148">
            <v>-126</v>
          </cell>
          <cell r="S148" t="str">
            <v>Org.Vtas Ranelagh</v>
          </cell>
        </row>
        <row r="149">
          <cell r="B149">
            <v>594</v>
          </cell>
          <cell r="I149">
            <v>315</v>
          </cell>
          <cell r="S149" t="str">
            <v>Org.Vtas Ranelagh</v>
          </cell>
        </row>
        <row r="150">
          <cell r="B150">
            <v>610</v>
          </cell>
          <cell r="I150">
            <v>161</v>
          </cell>
          <cell r="S150" t="str">
            <v>Org.Vtas Ranelagh</v>
          </cell>
        </row>
        <row r="151">
          <cell r="B151">
            <v>610</v>
          </cell>
          <cell r="I151">
            <v>-161</v>
          </cell>
          <cell r="S151" t="str">
            <v>Org.Vtas Ranelagh</v>
          </cell>
        </row>
        <row r="152">
          <cell r="B152">
            <v>625</v>
          </cell>
          <cell r="I152">
            <v>40</v>
          </cell>
          <cell r="S152" t="str">
            <v>Org.Vtas Ranelagh</v>
          </cell>
        </row>
        <row r="153">
          <cell r="B153">
            <v>625</v>
          </cell>
          <cell r="I153">
            <v>-39</v>
          </cell>
          <cell r="S153" t="str">
            <v>Org.Vtas Ranelagh</v>
          </cell>
        </row>
        <row r="154">
          <cell r="B154">
            <v>627</v>
          </cell>
          <cell r="I154">
            <v>1476</v>
          </cell>
          <cell r="S154" t="str">
            <v>Org.Vtas Ranelagh</v>
          </cell>
        </row>
        <row r="155">
          <cell r="B155">
            <v>627</v>
          </cell>
          <cell r="I155">
            <v>555</v>
          </cell>
          <cell r="S155" t="str">
            <v>Org.Vtas Ranelagh</v>
          </cell>
        </row>
        <row r="156">
          <cell r="B156">
            <v>627</v>
          </cell>
          <cell r="I156">
            <v>-303</v>
          </cell>
          <cell r="S156" t="str">
            <v>Org.Vtas Ranelagh</v>
          </cell>
        </row>
        <row r="157">
          <cell r="B157">
            <v>627</v>
          </cell>
          <cell r="I157">
            <v>-1728</v>
          </cell>
          <cell r="S157" t="str">
            <v>Org.Vtas Ranelagh</v>
          </cell>
        </row>
        <row r="158">
          <cell r="B158">
            <v>635</v>
          </cell>
          <cell r="I158">
            <v>31</v>
          </cell>
          <cell r="S158" t="str">
            <v>Org.Vtas Ranelagh</v>
          </cell>
        </row>
        <row r="159">
          <cell r="B159">
            <v>635</v>
          </cell>
          <cell r="I159">
            <v>170</v>
          </cell>
          <cell r="S159" t="str">
            <v>Org.Vtas Ranelagh</v>
          </cell>
        </row>
        <row r="160">
          <cell r="B160">
            <v>635</v>
          </cell>
          <cell r="I160">
            <v>160</v>
          </cell>
          <cell r="S160" t="str">
            <v>Org.Vtas Ranelagh</v>
          </cell>
        </row>
        <row r="161">
          <cell r="B161">
            <v>635</v>
          </cell>
          <cell r="I161">
            <v>-258</v>
          </cell>
          <cell r="S161" t="str">
            <v>Org.Vtas Ranelagh</v>
          </cell>
        </row>
        <row r="162">
          <cell r="B162">
            <v>635</v>
          </cell>
          <cell r="I162">
            <v>-31</v>
          </cell>
          <cell r="S162" t="str">
            <v>Org.Vtas Ranelagh</v>
          </cell>
        </row>
        <row r="163">
          <cell r="B163">
            <v>640</v>
          </cell>
          <cell r="I163">
            <v>672</v>
          </cell>
          <cell r="S163" t="str">
            <v>Org.Vtas Ranelagh</v>
          </cell>
        </row>
        <row r="164">
          <cell r="B164">
            <v>640</v>
          </cell>
          <cell r="I164">
            <v>-672</v>
          </cell>
          <cell r="S164" t="str">
            <v>Org.Vtas Ranelagh</v>
          </cell>
        </row>
        <row r="165">
          <cell r="B165">
            <v>644</v>
          </cell>
          <cell r="I165">
            <v>287</v>
          </cell>
          <cell r="S165" t="str">
            <v>Org.Vtas Ranelagh</v>
          </cell>
        </row>
        <row r="166">
          <cell r="B166">
            <v>644</v>
          </cell>
          <cell r="I166">
            <v>-307</v>
          </cell>
          <cell r="S166" t="str">
            <v>Org.Vtas Ranelagh</v>
          </cell>
        </row>
        <row r="167">
          <cell r="B167">
            <v>659</v>
          </cell>
          <cell r="I167">
            <v>154</v>
          </cell>
          <cell r="S167" t="str">
            <v>Org.Vtas Ranelagh</v>
          </cell>
        </row>
        <row r="168">
          <cell r="B168">
            <v>659</v>
          </cell>
          <cell r="I168">
            <v>486</v>
          </cell>
          <cell r="S168" t="str">
            <v>Org.Vtas Ranelagh</v>
          </cell>
        </row>
        <row r="169">
          <cell r="B169">
            <v>659</v>
          </cell>
          <cell r="I169">
            <v>-640</v>
          </cell>
          <cell r="S169" t="str">
            <v>Org.Vtas Ranelagh</v>
          </cell>
        </row>
        <row r="170">
          <cell r="B170">
            <v>1001</v>
          </cell>
          <cell r="I170">
            <v>-1512</v>
          </cell>
          <cell r="S170" t="str">
            <v>Org.Vtas Ranelagh</v>
          </cell>
        </row>
        <row r="171">
          <cell r="B171">
            <v>1001</v>
          </cell>
          <cell r="I171">
            <v>-756</v>
          </cell>
          <cell r="S171" t="str">
            <v>Org.Vtas Ranelagh</v>
          </cell>
        </row>
        <row r="172">
          <cell r="B172">
            <v>1001</v>
          </cell>
          <cell r="I172">
            <v>-756</v>
          </cell>
          <cell r="S172" t="str">
            <v>Org.Vtas Ranelagh</v>
          </cell>
        </row>
        <row r="173">
          <cell r="B173">
            <v>1001</v>
          </cell>
          <cell r="I173">
            <v>1512</v>
          </cell>
          <cell r="S173" t="str">
            <v>Org.Vtas Ranelagh</v>
          </cell>
        </row>
        <row r="174">
          <cell r="B174">
            <v>1001</v>
          </cell>
          <cell r="I174">
            <v>1512</v>
          </cell>
          <cell r="S174" t="str">
            <v>Org.Vtas Ranelagh</v>
          </cell>
        </row>
        <row r="175">
          <cell r="B175">
            <v>1028</v>
          </cell>
          <cell r="I175">
            <v>-15</v>
          </cell>
          <cell r="S175" t="str">
            <v>Org.Vtas Ranelagh</v>
          </cell>
        </row>
        <row r="176">
          <cell r="B176">
            <v>1080</v>
          </cell>
          <cell r="I176">
            <v>-14</v>
          </cell>
          <cell r="S176" t="str">
            <v>Org.Vtas Ranelagh</v>
          </cell>
        </row>
        <row r="177">
          <cell r="B177">
            <v>1080</v>
          </cell>
          <cell r="I177">
            <v>14</v>
          </cell>
          <cell r="S177" t="str">
            <v>Org.Vtas Ranelagh</v>
          </cell>
        </row>
        <row r="178">
          <cell r="B178">
            <v>1110</v>
          </cell>
          <cell r="I178">
            <v>-25</v>
          </cell>
          <cell r="S178" t="str">
            <v>Org.Vtas Ranelagh</v>
          </cell>
        </row>
        <row r="179">
          <cell r="B179">
            <v>1110</v>
          </cell>
          <cell r="I179">
            <v>25</v>
          </cell>
          <cell r="S179" t="str">
            <v>Org.Vtas Ranelagh</v>
          </cell>
        </row>
        <row r="180">
          <cell r="B180">
            <v>1125</v>
          </cell>
          <cell r="I180">
            <v>-44</v>
          </cell>
          <cell r="S180" t="str">
            <v>Org.Vtas Ranelagh</v>
          </cell>
        </row>
        <row r="181">
          <cell r="B181">
            <v>1125</v>
          </cell>
          <cell r="I181">
            <v>44</v>
          </cell>
          <cell r="S181" t="str">
            <v>Org.Vtas Ranelagh</v>
          </cell>
        </row>
        <row r="182">
          <cell r="B182">
            <v>1127</v>
          </cell>
          <cell r="I182">
            <v>-23</v>
          </cell>
          <cell r="S182" t="str">
            <v>Org.Vtas Ranelagh</v>
          </cell>
        </row>
        <row r="183">
          <cell r="B183">
            <v>1127</v>
          </cell>
          <cell r="I183">
            <v>23</v>
          </cell>
          <cell r="S183" t="str">
            <v>Org.Vtas Ranelagh</v>
          </cell>
        </row>
        <row r="184">
          <cell r="B184">
            <v>1128</v>
          </cell>
          <cell r="I184">
            <v>-3</v>
          </cell>
          <cell r="S184" t="str">
            <v>Org.Vtas Ranelagh</v>
          </cell>
        </row>
        <row r="185">
          <cell r="B185">
            <v>1135</v>
          </cell>
          <cell r="I185">
            <v>-266</v>
          </cell>
          <cell r="S185" t="str">
            <v>Org.Vtas Ranelagh</v>
          </cell>
        </row>
        <row r="186">
          <cell r="B186">
            <v>1135</v>
          </cell>
          <cell r="I186">
            <v>-1441</v>
          </cell>
          <cell r="S186" t="str">
            <v>Org.Vtas Ranelagh</v>
          </cell>
        </row>
        <row r="187">
          <cell r="B187">
            <v>1135</v>
          </cell>
          <cell r="I187">
            <v>1520</v>
          </cell>
          <cell r="S187" t="str">
            <v>Org.Vtas Ranelagh</v>
          </cell>
        </row>
        <row r="188">
          <cell r="B188">
            <v>1135</v>
          </cell>
          <cell r="I188">
            <v>-1520</v>
          </cell>
          <cell r="S188" t="str">
            <v>Org.Vtas Ranelagh</v>
          </cell>
        </row>
        <row r="189">
          <cell r="B189">
            <v>1135</v>
          </cell>
          <cell r="I189">
            <v>1441</v>
          </cell>
          <cell r="S189" t="str">
            <v>Org.Vtas Ranelagh</v>
          </cell>
        </row>
        <row r="190">
          <cell r="B190">
            <v>1135</v>
          </cell>
          <cell r="I190">
            <v>266</v>
          </cell>
          <cell r="S190" t="str">
            <v>Org.Vtas Ranelagh</v>
          </cell>
        </row>
        <row r="191">
          <cell r="B191">
            <v>1140</v>
          </cell>
          <cell r="I191">
            <v>336</v>
          </cell>
          <cell r="S191" t="str">
            <v>Org.Vtas Ranelagh</v>
          </cell>
        </row>
        <row r="192">
          <cell r="B192">
            <v>1140</v>
          </cell>
          <cell r="I192">
            <v>-1497</v>
          </cell>
          <cell r="S192" t="str">
            <v>Org.Vtas Ranelagh</v>
          </cell>
        </row>
        <row r="193">
          <cell r="B193">
            <v>1140</v>
          </cell>
          <cell r="I193">
            <v>1680</v>
          </cell>
          <cell r="S193" t="str">
            <v>Org.Vtas Ranelagh</v>
          </cell>
        </row>
        <row r="194">
          <cell r="B194">
            <v>1140</v>
          </cell>
          <cell r="I194">
            <v>-84</v>
          </cell>
          <cell r="S194" t="str">
            <v>Org.Vtas Ranelagh</v>
          </cell>
        </row>
        <row r="195">
          <cell r="B195">
            <v>1140</v>
          </cell>
          <cell r="I195">
            <v>-336</v>
          </cell>
          <cell r="S195" t="str">
            <v>Org.Vtas Ranelagh</v>
          </cell>
        </row>
        <row r="196">
          <cell r="B196">
            <v>1140</v>
          </cell>
          <cell r="I196">
            <v>-77</v>
          </cell>
          <cell r="S196" t="str">
            <v>Org.Vtas Ranelagh</v>
          </cell>
        </row>
        <row r="197">
          <cell r="B197">
            <v>1140</v>
          </cell>
          <cell r="I197">
            <v>-21</v>
          </cell>
          <cell r="S197" t="str">
            <v>Org.Vtas Ranelagh</v>
          </cell>
        </row>
        <row r="198">
          <cell r="B198">
            <v>1140</v>
          </cell>
          <cell r="I198">
            <v>-1</v>
          </cell>
          <cell r="S198" t="str">
            <v>Org.Vtas Ranelagh</v>
          </cell>
        </row>
        <row r="199">
          <cell r="B199">
            <v>1144</v>
          </cell>
          <cell r="I199">
            <v>525</v>
          </cell>
          <cell r="S199" t="str">
            <v>Org.Vtas Ranelagh</v>
          </cell>
        </row>
        <row r="200">
          <cell r="B200">
            <v>1144</v>
          </cell>
          <cell r="I200">
            <v>-525</v>
          </cell>
          <cell r="S200" t="str">
            <v>Org.Vtas Ranelagh</v>
          </cell>
        </row>
        <row r="201">
          <cell r="B201">
            <v>1159</v>
          </cell>
          <cell r="I201">
            <v>1193</v>
          </cell>
          <cell r="S201" t="str">
            <v>Org.Vtas Ranelagh</v>
          </cell>
        </row>
        <row r="202">
          <cell r="B202">
            <v>1159</v>
          </cell>
          <cell r="I202">
            <v>-80</v>
          </cell>
          <cell r="S202" t="str">
            <v>Org.Vtas Ranelagh</v>
          </cell>
        </row>
        <row r="203">
          <cell r="B203">
            <v>1159</v>
          </cell>
          <cell r="I203">
            <v>-439</v>
          </cell>
          <cell r="S203" t="str">
            <v>Org.Vtas Ranelagh</v>
          </cell>
        </row>
        <row r="204">
          <cell r="B204">
            <v>1159</v>
          </cell>
          <cell r="I204">
            <v>-715</v>
          </cell>
          <cell r="S204" t="str">
            <v>Org.Vtas Ranelagh</v>
          </cell>
        </row>
        <row r="205">
          <cell r="B205">
            <v>1161</v>
          </cell>
          <cell r="I205">
            <v>180</v>
          </cell>
          <cell r="S205" t="str">
            <v>Org.Vtas Ranelagh</v>
          </cell>
        </row>
        <row r="206">
          <cell r="B206">
            <v>1161</v>
          </cell>
          <cell r="I206">
            <v>-180</v>
          </cell>
          <cell r="S206" t="str">
            <v>Org.Vtas Ranelagh</v>
          </cell>
        </row>
        <row r="207">
          <cell r="B207">
            <v>1240</v>
          </cell>
          <cell r="I207">
            <v>191</v>
          </cell>
          <cell r="S207" t="str">
            <v>Org.Vtas Ranelagh</v>
          </cell>
        </row>
        <row r="208">
          <cell r="B208">
            <v>1240</v>
          </cell>
          <cell r="I208">
            <v>-23</v>
          </cell>
          <cell r="S208" t="str">
            <v>Org.Vtas Ranelagh</v>
          </cell>
        </row>
        <row r="209">
          <cell r="B209">
            <v>1240</v>
          </cell>
          <cell r="I209">
            <v>-168</v>
          </cell>
          <cell r="S209" t="str">
            <v>Org.Vtas Ranelagh</v>
          </cell>
        </row>
        <row r="210">
          <cell r="B210">
            <v>1259</v>
          </cell>
          <cell r="I210">
            <v>436</v>
          </cell>
          <cell r="S210" t="str">
            <v>Org.Vtas Ranelagh</v>
          </cell>
        </row>
        <row r="211">
          <cell r="B211">
            <v>1259</v>
          </cell>
          <cell r="I211">
            <v>-436</v>
          </cell>
          <cell r="S211" t="str">
            <v>Org.Vtas Ranelagh</v>
          </cell>
        </row>
        <row r="212">
          <cell r="B212">
            <v>1418</v>
          </cell>
          <cell r="I212">
            <v>-51</v>
          </cell>
          <cell r="S212" t="str">
            <v>Org.Vtas Ranelagh</v>
          </cell>
        </row>
        <row r="213">
          <cell r="B213">
            <v>1436</v>
          </cell>
          <cell r="I213">
            <v>-6</v>
          </cell>
          <cell r="S213" t="str">
            <v>Org.Vtas Ranelagh</v>
          </cell>
        </row>
        <row r="214">
          <cell r="B214">
            <v>1459</v>
          </cell>
          <cell r="I214">
            <v>2400</v>
          </cell>
          <cell r="S214" t="str">
            <v>Org.Vtas Ranelagh</v>
          </cell>
        </row>
        <row r="215">
          <cell r="B215">
            <v>1459</v>
          </cell>
          <cell r="I215">
            <v>-317</v>
          </cell>
          <cell r="S215" t="str">
            <v>Org.Vtas Ranelagh</v>
          </cell>
        </row>
        <row r="216">
          <cell r="B216">
            <v>1459</v>
          </cell>
          <cell r="I216">
            <v>-2102</v>
          </cell>
          <cell r="S216" t="str">
            <v>Org.Vtas Ranelagh</v>
          </cell>
        </row>
        <row r="217">
          <cell r="B217">
            <v>1659</v>
          </cell>
          <cell r="I217">
            <v>288</v>
          </cell>
          <cell r="S217" t="str">
            <v>Org.Vtas Ranelagh</v>
          </cell>
        </row>
        <row r="218">
          <cell r="B218">
            <v>1659</v>
          </cell>
          <cell r="I218">
            <v>-288</v>
          </cell>
          <cell r="S218" t="str">
            <v>Org.Vtas Ranelagh</v>
          </cell>
        </row>
        <row r="219">
          <cell r="B219">
            <v>1659</v>
          </cell>
          <cell r="I219">
            <v>-43</v>
          </cell>
          <cell r="S219" t="str">
            <v>Org.Vtas Ranelagh</v>
          </cell>
        </row>
        <row r="220">
          <cell r="B220">
            <v>1715</v>
          </cell>
          <cell r="I220">
            <v>224</v>
          </cell>
          <cell r="S220" t="str">
            <v>Org.Vtas Ranelagh</v>
          </cell>
        </row>
        <row r="221">
          <cell r="B221">
            <v>1715</v>
          </cell>
          <cell r="I221">
            <v>112</v>
          </cell>
          <cell r="S221" t="str">
            <v>Org.Vtas Ranelagh</v>
          </cell>
        </row>
        <row r="222">
          <cell r="B222">
            <v>1715</v>
          </cell>
          <cell r="I222">
            <v>-784</v>
          </cell>
          <cell r="S222" t="str">
            <v>Org.Vtas Ranelagh</v>
          </cell>
        </row>
        <row r="223">
          <cell r="B223">
            <v>1715</v>
          </cell>
          <cell r="I223">
            <v>336</v>
          </cell>
          <cell r="S223" t="str">
            <v>Org.Vtas Ranelagh</v>
          </cell>
        </row>
        <row r="224">
          <cell r="B224">
            <v>1715</v>
          </cell>
          <cell r="I224">
            <v>224</v>
          </cell>
          <cell r="S224" t="str">
            <v>Org.Vtas Ranelagh</v>
          </cell>
        </row>
        <row r="225">
          <cell r="B225">
            <v>1715</v>
          </cell>
          <cell r="I225">
            <v>-112</v>
          </cell>
          <cell r="S225" t="str">
            <v>Org.Vtas Ranelagh</v>
          </cell>
        </row>
        <row r="226">
          <cell r="B226">
            <v>1720</v>
          </cell>
          <cell r="I226">
            <v>-144</v>
          </cell>
          <cell r="S226" t="str">
            <v>Org.Vtas Ranelagh</v>
          </cell>
        </row>
        <row r="227">
          <cell r="B227">
            <v>1720</v>
          </cell>
          <cell r="I227">
            <v>-143</v>
          </cell>
          <cell r="S227" t="str">
            <v>Org.Vtas Ranelagh</v>
          </cell>
        </row>
        <row r="228">
          <cell r="B228">
            <v>1720</v>
          </cell>
          <cell r="I228">
            <v>-1104</v>
          </cell>
          <cell r="S228" t="str">
            <v>Org.Vtas Ranelagh</v>
          </cell>
        </row>
        <row r="229">
          <cell r="B229">
            <v>1720</v>
          </cell>
          <cell r="I229">
            <v>-143</v>
          </cell>
          <cell r="S229" t="str">
            <v>Org.Vtas Ranelagh</v>
          </cell>
        </row>
        <row r="230">
          <cell r="B230">
            <v>1720</v>
          </cell>
          <cell r="I230">
            <v>143</v>
          </cell>
          <cell r="S230" t="str">
            <v>Org.Vtas Ranelagh</v>
          </cell>
        </row>
        <row r="231">
          <cell r="B231">
            <v>1720</v>
          </cell>
          <cell r="I231">
            <v>1382</v>
          </cell>
          <cell r="S231" t="str">
            <v>Org.Vtas Ranelagh</v>
          </cell>
        </row>
        <row r="232">
          <cell r="B232">
            <v>1730</v>
          </cell>
          <cell r="I232">
            <v>-482</v>
          </cell>
          <cell r="S232" t="str">
            <v>Org.Vtas Ranelagh</v>
          </cell>
        </row>
        <row r="233">
          <cell r="B233">
            <v>1730</v>
          </cell>
          <cell r="I233">
            <v>450</v>
          </cell>
          <cell r="S233" t="str">
            <v>Org.Vtas Ranelagh</v>
          </cell>
        </row>
        <row r="234">
          <cell r="B234">
            <v>1734</v>
          </cell>
          <cell r="I234">
            <v>40</v>
          </cell>
          <cell r="S234" t="str">
            <v>Org.Vtas Ranelagh</v>
          </cell>
        </row>
        <row r="235">
          <cell r="B235">
            <v>1734</v>
          </cell>
          <cell r="I235">
            <v>-40</v>
          </cell>
          <cell r="S235" t="str">
            <v>Org.Vtas Ranelagh</v>
          </cell>
        </row>
        <row r="236">
          <cell r="B236">
            <v>1740</v>
          </cell>
          <cell r="I236">
            <v>181</v>
          </cell>
          <cell r="S236" t="str">
            <v>Org.Vtas Ranelagh</v>
          </cell>
        </row>
        <row r="237">
          <cell r="B237">
            <v>1740</v>
          </cell>
          <cell r="I237">
            <v>-180</v>
          </cell>
          <cell r="S237" t="str">
            <v>Org.Vtas Ranelagh</v>
          </cell>
        </row>
        <row r="238">
          <cell r="B238">
            <v>1744</v>
          </cell>
          <cell r="I238">
            <v>144</v>
          </cell>
          <cell r="S238" t="str">
            <v>Org.Vtas Ranelagh</v>
          </cell>
        </row>
        <row r="239">
          <cell r="B239">
            <v>1744</v>
          </cell>
          <cell r="I239">
            <v>399</v>
          </cell>
          <cell r="S239" t="str">
            <v>Org.Vtas Ranelagh</v>
          </cell>
        </row>
        <row r="240">
          <cell r="B240">
            <v>1744</v>
          </cell>
          <cell r="I240">
            <v>-500</v>
          </cell>
          <cell r="S240" t="str">
            <v>Org.Vtas Ranelagh</v>
          </cell>
        </row>
        <row r="241">
          <cell r="B241">
            <v>1758</v>
          </cell>
          <cell r="I241">
            <v>824</v>
          </cell>
          <cell r="S241" t="str">
            <v>Org.Vtas Ranelagh</v>
          </cell>
        </row>
        <row r="242">
          <cell r="B242">
            <v>1758</v>
          </cell>
          <cell r="I242">
            <v>-27</v>
          </cell>
          <cell r="S242" t="str">
            <v>Org.Vtas Ranelagh</v>
          </cell>
        </row>
        <row r="243">
          <cell r="B243">
            <v>1758</v>
          </cell>
          <cell r="I243">
            <v>-27</v>
          </cell>
          <cell r="S243" t="str">
            <v>Org.Vtas Ranelagh</v>
          </cell>
        </row>
        <row r="244">
          <cell r="B244">
            <v>1758</v>
          </cell>
          <cell r="I244">
            <v>-558</v>
          </cell>
          <cell r="S244" t="str">
            <v>Org.Vtas Ranelagh</v>
          </cell>
        </row>
        <row r="245">
          <cell r="B245">
            <v>1758</v>
          </cell>
          <cell r="I245">
            <v>-560</v>
          </cell>
          <cell r="S245" t="str">
            <v>Org.Vtas Ranelagh</v>
          </cell>
        </row>
        <row r="246">
          <cell r="B246">
            <v>1758</v>
          </cell>
          <cell r="I246">
            <v>27</v>
          </cell>
          <cell r="S246" t="str">
            <v>Org.Vtas Ranelagh</v>
          </cell>
        </row>
        <row r="247">
          <cell r="B247">
            <v>1759</v>
          </cell>
          <cell r="I247">
            <v>288</v>
          </cell>
          <cell r="S247" t="str">
            <v>Org.Vtas Ranelagh</v>
          </cell>
        </row>
        <row r="248">
          <cell r="B248">
            <v>1759</v>
          </cell>
          <cell r="I248">
            <v>864</v>
          </cell>
          <cell r="S248" t="str">
            <v>Org.Vtas Ranelagh</v>
          </cell>
        </row>
        <row r="249">
          <cell r="B249">
            <v>1759</v>
          </cell>
          <cell r="I249">
            <v>-98</v>
          </cell>
          <cell r="S249" t="str">
            <v>Org.Vtas Ranelagh</v>
          </cell>
        </row>
        <row r="250">
          <cell r="B250">
            <v>1759</v>
          </cell>
          <cell r="I250">
            <v>-288</v>
          </cell>
          <cell r="S250" t="str">
            <v>Org.Vtas Ranelagh</v>
          </cell>
        </row>
        <row r="251">
          <cell r="B251">
            <v>1759</v>
          </cell>
          <cell r="I251">
            <v>-864</v>
          </cell>
          <cell r="S251" t="str">
            <v>Org.Vtas Ranelagh</v>
          </cell>
        </row>
        <row r="252">
          <cell r="B252">
            <v>1759</v>
          </cell>
          <cell r="I252">
            <v>160</v>
          </cell>
          <cell r="S252" t="str">
            <v>Org.Vtas Ranelagh</v>
          </cell>
        </row>
        <row r="253">
          <cell r="B253">
            <v>1759</v>
          </cell>
          <cell r="I253">
            <v>-160</v>
          </cell>
          <cell r="S253" t="str">
            <v>Org.Vtas Ranelagh</v>
          </cell>
        </row>
        <row r="254">
          <cell r="B254">
            <v>1958</v>
          </cell>
          <cell r="I254">
            <v>-300</v>
          </cell>
          <cell r="S254" t="str">
            <v>Org.Vtas Ranelagh</v>
          </cell>
        </row>
        <row r="255">
          <cell r="B255">
            <v>1958</v>
          </cell>
          <cell r="I255">
            <v>540</v>
          </cell>
          <cell r="S255" t="str">
            <v>Org.Vtas Ranelagh</v>
          </cell>
        </row>
        <row r="256">
          <cell r="B256">
            <v>1958</v>
          </cell>
          <cell r="I256">
            <v>-240</v>
          </cell>
          <cell r="S256" t="str">
            <v>Org.Vtas Ranelagh</v>
          </cell>
        </row>
        <row r="257">
          <cell r="B257">
            <v>2003</v>
          </cell>
          <cell r="I257">
            <v>-560</v>
          </cell>
          <cell r="S257" t="str">
            <v>Org.Vtas Ranelagh</v>
          </cell>
        </row>
        <row r="258">
          <cell r="B258">
            <v>2003</v>
          </cell>
          <cell r="I258">
            <v>-1120</v>
          </cell>
          <cell r="S258" t="str">
            <v>Org.Vtas Ranelagh</v>
          </cell>
        </row>
        <row r="259">
          <cell r="B259">
            <v>2003</v>
          </cell>
          <cell r="I259">
            <v>840</v>
          </cell>
          <cell r="S259" t="str">
            <v>Org.Vtas Ranelagh</v>
          </cell>
        </row>
        <row r="260">
          <cell r="B260">
            <v>2003</v>
          </cell>
          <cell r="I260">
            <v>-1744</v>
          </cell>
          <cell r="S260" t="str">
            <v>Org.Vtas Ranelagh</v>
          </cell>
        </row>
        <row r="261">
          <cell r="B261">
            <v>2003</v>
          </cell>
          <cell r="I261">
            <v>3080</v>
          </cell>
          <cell r="S261" t="str">
            <v>Org.Vtas Ranelagh</v>
          </cell>
        </row>
        <row r="262">
          <cell r="B262">
            <v>2003</v>
          </cell>
          <cell r="I262">
            <v>-571</v>
          </cell>
          <cell r="S262" t="str">
            <v>Org.Vtas Ranelagh</v>
          </cell>
        </row>
        <row r="263">
          <cell r="B263">
            <v>2004</v>
          </cell>
          <cell r="I263">
            <v>-344</v>
          </cell>
          <cell r="S263" t="str">
            <v>Org.Vtas Ranelagh</v>
          </cell>
        </row>
        <row r="264">
          <cell r="B264">
            <v>2004</v>
          </cell>
          <cell r="I264">
            <v>10080</v>
          </cell>
          <cell r="S264" t="str">
            <v>Org.Vtas Ranelagh</v>
          </cell>
        </row>
        <row r="265">
          <cell r="B265">
            <v>2004</v>
          </cell>
          <cell r="I265">
            <v>-920</v>
          </cell>
          <cell r="S265" t="str">
            <v>Org.Vtas Ranelagh</v>
          </cell>
        </row>
        <row r="266">
          <cell r="B266">
            <v>2004</v>
          </cell>
          <cell r="I266">
            <v>352</v>
          </cell>
          <cell r="S266" t="str">
            <v>Org.Vtas Ranelagh</v>
          </cell>
        </row>
        <row r="267">
          <cell r="B267">
            <v>2004</v>
          </cell>
          <cell r="I267">
            <v>-10080</v>
          </cell>
          <cell r="S267" t="str">
            <v>Org.Vtas Ranelagh</v>
          </cell>
        </row>
        <row r="268">
          <cell r="B268">
            <v>2004</v>
          </cell>
          <cell r="I268">
            <v>-171</v>
          </cell>
          <cell r="S268" t="str">
            <v>Org.Vtas Ranelagh</v>
          </cell>
        </row>
        <row r="269">
          <cell r="B269">
            <v>2004</v>
          </cell>
          <cell r="I269">
            <v>1080</v>
          </cell>
          <cell r="S269" t="str">
            <v>Org.Vtas Ranelagh</v>
          </cell>
        </row>
        <row r="270">
          <cell r="B270">
            <v>2013</v>
          </cell>
          <cell r="I270">
            <v>-840</v>
          </cell>
          <cell r="S270" t="str">
            <v>Org.Vtas Ranelagh</v>
          </cell>
        </row>
        <row r="271">
          <cell r="B271">
            <v>2013</v>
          </cell>
          <cell r="I271">
            <v>2100</v>
          </cell>
          <cell r="S271" t="str">
            <v>Org.Vtas Ranelagh</v>
          </cell>
        </row>
        <row r="272">
          <cell r="B272">
            <v>2013</v>
          </cell>
          <cell r="I272">
            <v>247</v>
          </cell>
          <cell r="S272" t="str">
            <v>Org.Vtas Ranelagh</v>
          </cell>
        </row>
        <row r="273">
          <cell r="B273">
            <v>2013</v>
          </cell>
          <cell r="I273">
            <v>-280</v>
          </cell>
          <cell r="S273" t="str">
            <v>Org.Vtas Ranelagh</v>
          </cell>
        </row>
        <row r="274">
          <cell r="B274">
            <v>2013</v>
          </cell>
          <cell r="I274">
            <v>-1227</v>
          </cell>
          <cell r="S274" t="str">
            <v>Org.Vtas Ranelagh</v>
          </cell>
        </row>
        <row r="275">
          <cell r="B275">
            <v>2014</v>
          </cell>
          <cell r="I275">
            <v>120</v>
          </cell>
          <cell r="S275" t="str">
            <v>Org.Vtas Ranelagh</v>
          </cell>
        </row>
        <row r="276">
          <cell r="B276">
            <v>2014</v>
          </cell>
          <cell r="I276">
            <v>-750</v>
          </cell>
          <cell r="S276" t="str">
            <v>Org.Vtas Ranelagh</v>
          </cell>
        </row>
        <row r="277">
          <cell r="B277">
            <v>2014</v>
          </cell>
          <cell r="I277">
            <v>-61</v>
          </cell>
          <cell r="S277" t="str">
            <v>Org.Vtas Ranelagh</v>
          </cell>
        </row>
        <row r="278">
          <cell r="B278">
            <v>2014</v>
          </cell>
          <cell r="I278">
            <v>7920</v>
          </cell>
          <cell r="S278" t="str">
            <v>Org.Vtas Ranelagh</v>
          </cell>
        </row>
        <row r="279">
          <cell r="B279">
            <v>2014</v>
          </cell>
          <cell r="I279">
            <v>1950</v>
          </cell>
          <cell r="S279" t="str">
            <v>Org.Vtas Ranelagh</v>
          </cell>
        </row>
        <row r="280">
          <cell r="B280">
            <v>2014</v>
          </cell>
          <cell r="I280">
            <v>-9240</v>
          </cell>
          <cell r="S280" t="str">
            <v>Org.Vtas Ranelagh</v>
          </cell>
        </row>
        <row r="281">
          <cell r="B281">
            <v>2021</v>
          </cell>
          <cell r="I281">
            <v>756</v>
          </cell>
          <cell r="S281" t="str">
            <v>Org.Vtas Ranelagh</v>
          </cell>
        </row>
        <row r="282">
          <cell r="B282">
            <v>2021</v>
          </cell>
          <cell r="I282">
            <v>-756</v>
          </cell>
          <cell r="S282" t="str">
            <v>Org.Vtas Ranelagh</v>
          </cell>
        </row>
        <row r="283">
          <cell r="B283">
            <v>2031</v>
          </cell>
          <cell r="I283">
            <v>4536</v>
          </cell>
          <cell r="S283" t="str">
            <v>Org.Vtas Ranelagh</v>
          </cell>
        </row>
        <row r="284">
          <cell r="B284">
            <v>2031</v>
          </cell>
          <cell r="I284">
            <v>-756</v>
          </cell>
          <cell r="S284" t="str">
            <v>Org.Vtas Ranelagh</v>
          </cell>
        </row>
        <row r="285">
          <cell r="B285">
            <v>2031</v>
          </cell>
          <cell r="I285">
            <v>-2268</v>
          </cell>
          <cell r="S285" t="str">
            <v>Org.Vtas Ranelagh</v>
          </cell>
        </row>
        <row r="286">
          <cell r="B286">
            <v>2031</v>
          </cell>
          <cell r="I286">
            <v>-2268</v>
          </cell>
          <cell r="S286" t="str">
            <v>Org.Vtas Ranelagh</v>
          </cell>
        </row>
        <row r="287">
          <cell r="B287">
            <v>2031</v>
          </cell>
          <cell r="I287">
            <v>756</v>
          </cell>
          <cell r="S287" t="str">
            <v>Org.Vtas Ranelagh</v>
          </cell>
        </row>
        <row r="288">
          <cell r="B288">
            <v>2033</v>
          </cell>
          <cell r="I288">
            <v>-280</v>
          </cell>
          <cell r="S288" t="str">
            <v>Org.Vtas Ranelagh</v>
          </cell>
        </row>
        <row r="289">
          <cell r="B289">
            <v>2033</v>
          </cell>
          <cell r="I289">
            <v>-2369</v>
          </cell>
          <cell r="S289" t="str">
            <v>Org.Vtas Ranelagh</v>
          </cell>
        </row>
        <row r="290">
          <cell r="B290">
            <v>2033</v>
          </cell>
          <cell r="I290">
            <v>2940</v>
          </cell>
          <cell r="S290" t="str">
            <v>Org.Vtas Ranelagh</v>
          </cell>
        </row>
        <row r="291">
          <cell r="B291">
            <v>2033</v>
          </cell>
          <cell r="I291">
            <v>-292</v>
          </cell>
          <cell r="S291" t="str">
            <v>Org.Vtas Ranelagh</v>
          </cell>
        </row>
        <row r="292">
          <cell r="B292">
            <v>2104</v>
          </cell>
          <cell r="I292">
            <v>-28</v>
          </cell>
          <cell r="S292" t="str">
            <v>Org.Vtas Ranelagh</v>
          </cell>
        </row>
        <row r="293">
          <cell r="B293">
            <v>2104</v>
          </cell>
          <cell r="I293">
            <v>28</v>
          </cell>
          <cell r="S293" t="str">
            <v>Org.Vtas Ranelagh</v>
          </cell>
        </row>
        <row r="294">
          <cell r="B294">
            <v>2359</v>
          </cell>
          <cell r="I294">
            <v>189</v>
          </cell>
          <cell r="S294" t="str">
            <v>Org.Vtas Ranelagh</v>
          </cell>
        </row>
        <row r="295">
          <cell r="B295">
            <v>2359</v>
          </cell>
          <cell r="I295">
            <v>-80</v>
          </cell>
          <cell r="S295" t="str">
            <v>Org.Vtas Ranelagh</v>
          </cell>
        </row>
        <row r="296">
          <cell r="B296">
            <v>2423</v>
          </cell>
          <cell r="I296">
            <v>216</v>
          </cell>
          <cell r="S296" t="str">
            <v>Org.Vtas Ranelagh</v>
          </cell>
        </row>
        <row r="297">
          <cell r="B297">
            <v>2423</v>
          </cell>
          <cell r="I297">
            <v>-216</v>
          </cell>
          <cell r="S297" t="str">
            <v>Org.Vtas Ranelagh</v>
          </cell>
        </row>
        <row r="298">
          <cell r="B298">
            <v>2426</v>
          </cell>
          <cell r="I298">
            <v>-448</v>
          </cell>
          <cell r="S298" t="str">
            <v>Org.Vtas Ranelagh</v>
          </cell>
        </row>
        <row r="299">
          <cell r="B299">
            <v>2426</v>
          </cell>
          <cell r="I299">
            <v>336</v>
          </cell>
          <cell r="S299" t="str">
            <v>Org.Vtas Ranelagh</v>
          </cell>
        </row>
        <row r="300">
          <cell r="B300">
            <v>2426</v>
          </cell>
          <cell r="I300">
            <v>-8</v>
          </cell>
          <cell r="S300" t="str">
            <v>Org.Vtas Ranelagh</v>
          </cell>
        </row>
        <row r="301">
          <cell r="B301">
            <v>2426</v>
          </cell>
          <cell r="I301">
            <v>448</v>
          </cell>
          <cell r="S301" t="str">
            <v>Org.Vtas Ranelagh</v>
          </cell>
        </row>
        <row r="302">
          <cell r="B302">
            <v>2426</v>
          </cell>
          <cell r="I302">
            <v>-87</v>
          </cell>
          <cell r="S302" t="str">
            <v>Org.Vtas Ranelagh</v>
          </cell>
        </row>
        <row r="303">
          <cell r="B303">
            <v>2426</v>
          </cell>
          <cell r="I303">
            <v>-248</v>
          </cell>
          <cell r="S303" t="str">
            <v>Org.Vtas Ranelagh</v>
          </cell>
        </row>
        <row r="304">
          <cell r="B304">
            <v>2428</v>
          </cell>
          <cell r="I304">
            <v>800</v>
          </cell>
          <cell r="S304" t="str">
            <v>Org.Vtas Ranelagh</v>
          </cell>
        </row>
        <row r="305">
          <cell r="B305">
            <v>2428</v>
          </cell>
          <cell r="I305">
            <v>-560</v>
          </cell>
          <cell r="S305" t="str">
            <v>Org.Vtas Ranelagh</v>
          </cell>
        </row>
        <row r="306">
          <cell r="B306">
            <v>2428</v>
          </cell>
          <cell r="I306">
            <v>-240</v>
          </cell>
          <cell r="S306" t="str">
            <v>Org.Vtas Ranelagh</v>
          </cell>
        </row>
        <row r="307">
          <cell r="B307">
            <v>2443</v>
          </cell>
          <cell r="I307">
            <v>125</v>
          </cell>
          <cell r="S307" t="str">
            <v>Org.Vtas Ranelagh</v>
          </cell>
        </row>
        <row r="308">
          <cell r="B308">
            <v>2443</v>
          </cell>
          <cell r="I308">
            <v>-125</v>
          </cell>
          <cell r="S308" t="str">
            <v>Org.Vtas Ranelagh</v>
          </cell>
        </row>
        <row r="309">
          <cell r="B309">
            <v>2443</v>
          </cell>
          <cell r="I309">
            <v>-2160</v>
          </cell>
          <cell r="S309" t="str">
            <v>Org.Vtas Ranelagh</v>
          </cell>
        </row>
        <row r="310">
          <cell r="B310">
            <v>2443</v>
          </cell>
          <cell r="I310">
            <v>2160</v>
          </cell>
          <cell r="S310" t="str">
            <v>Org.Vtas Ranelagh</v>
          </cell>
        </row>
        <row r="311">
          <cell r="B311">
            <v>2448</v>
          </cell>
          <cell r="I311">
            <v>-880</v>
          </cell>
          <cell r="S311" t="str">
            <v>Org.Vtas Ranelagh</v>
          </cell>
        </row>
        <row r="312">
          <cell r="B312">
            <v>2448</v>
          </cell>
          <cell r="I312">
            <v>960</v>
          </cell>
          <cell r="S312" t="str">
            <v>Org.Vtas Ranelagh</v>
          </cell>
        </row>
        <row r="313">
          <cell r="B313">
            <v>2448</v>
          </cell>
          <cell r="I313">
            <v>-80</v>
          </cell>
          <cell r="S313" t="str">
            <v>Org.Vtas Ranelagh</v>
          </cell>
        </row>
        <row r="314">
          <cell r="B314">
            <v>2453</v>
          </cell>
          <cell r="I314">
            <v>836</v>
          </cell>
          <cell r="S314" t="str">
            <v>Org.Vtas Ranelagh</v>
          </cell>
        </row>
        <row r="315">
          <cell r="B315">
            <v>2453</v>
          </cell>
          <cell r="I315">
            <v>-836</v>
          </cell>
          <cell r="S315" t="str">
            <v>Org.Vtas Ranelagh</v>
          </cell>
        </row>
        <row r="316">
          <cell r="B316">
            <v>2458</v>
          </cell>
          <cell r="I316">
            <v>-314</v>
          </cell>
          <cell r="S316" t="str">
            <v>Org.Vtas Ranelagh</v>
          </cell>
        </row>
        <row r="317">
          <cell r="B317">
            <v>2458</v>
          </cell>
          <cell r="I317">
            <v>-160</v>
          </cell>
          <cell r="S317" t="str">
            <v>Org.Vtas Ranelagh</v>
          </cell>
        </row>
        <row r="318">
          <cell r="B318">
            <v>2458</v>
          </cell>
          <cell r="I318">
            <v>474</v>
          </cell>
          <cell r="S318" t="str">
            <v>Org.Vtas Ranelagh</v>
          </cell>
        </row>
        <row r="319">
          <cell r="B319">
            <v>2459</v>
          </cell>
          <cell r="I319">
            <v>-320</v>
          </cell>
          <cell r="S319" t="str">
            <v>Org.Vtas Ranelagh</v>
          </cell>
        </row>
        <row r="320">
          <cell r="B320">
            <v>2459</v>
          </cell>
          <cell r="I320">
            <v>21</v>
          </cell>
          <cell r="S320" t="str">
            <v>Org.Vtas Ranelagh</v>
          </cell>
        </row>
        <row r="321">
          <cell r="B321">
            <v>2459</v>
          </cell>
          <cell r="I321">
            <v>242</v>
          </cell>
          <cell r="S321" t="str">
            <v>Org.Vtas Ranelagh</v>
          </cell>
        </row>
        <row r="322">
          <cell r="B322">
            <v>2463</v>
          </cell>
          <cell r="I322">
            <v>12528</v>
          </cell>
          <cell r="S322" t="str">
            <v>Org.Vtas Ranelagh</v>
          </cell>
        </row>
        <row r="323">
          <cell r="B323">
            <v>2463</v>
          </cell>
          <cell r="I323">
            <v>-643</v>
          </cell>
          <cell r="S323" t="str">
            <v>Org.Vtas Ranelagh</v>
          </cell>
        </row>
        <row r="324">
          <cell r="B324">
            <v>2463</v>
          </cell>
          <cell r="I324">
            <v>-11880</v>
          </cell>
          <cell r="S324" t="str">
            <v>Org.Vtas Ranelagh</v>
          </cell>
        </row>
        <row r="325">
          <cell r="B325">
            <v>2468</v>
          </cell>
          <cell r="I325">
            <v>-4080</v>
          </cell>
          <cell r="S325" t="str">
            <v>Org.Vtas Ranelagh</v>
          </cell>
        </row>
        <row r="326">
          <cell r="B326">
            <v>2468</v>
          </cell>
          <cell r="I326">
            <v>-192</v>
          </cell>
          <cell r="S326" t="str">
            <v>Org.Vtas Ranelagh</v>
          </cell>
        </row>
        <row r="327">
          <cell r="B327">
            <v>2468</v>
          </cell>
          <cell r="I327">
            <v>192</v>
          </cell>
          <cell r="S327" t="str">
            <v>Org.Vtas Ranelagh</v>
          </cell>
        </row>
        <row r="328">
          <cell r="B328">
            <v>2468</v>
          </cell>
          <cell r="I328">
            <v>4080</v>
          </cell>
          <cell r="S328" t="str">
            <v>Org.Vtas Ranelagh</v>
          </cell>
        </row>
        <row r="329">
          <cell r="B329">
            <v>2473</v>
          </cell>
          <cell r="I329">
            <v>9288</v>
          </cell>
          <cell r="S329" t="str">
            <v>Org.Vtas Ranelagh</v>
          </cell>
        </row>
        <row r="330">
          <cell r="B330">
            <v>2473</v>
          </cell>
          <cell r="I330">
            <v>-4197</v>
          </cell>
          <cell r="S330" t="str">
            <v>Org.Vtas Ranelagh</v>
          </cell>
        </row>
        <row r="331">
          <cell r="B331">
            <v>2473</v>
          </cell>
          <cell r="I331">
            <v>-5091</v>
          </cell>
          <cell r="S331" t="str">
            <v>Org.Vtas Ranelagh</v>
          </cell>
        </row>
        <row r="332">
          <cell r="B332">
            <v>2478</v>
          </cell>
          <cell r="I332">
            <v>-160</v>
          </cell>
          <cell r="S332" t="str">
            <v>Org.Vtas Ranelagh</v>
          </cell>
        </row>
        <row r="333">
          <cell r="B333">
            <v>2478</v>
          </cell>
          <cell r="I333">
            <v>-2240</v>
          </cell>
          <cell r="S333" t="str">
            <v>Org.Vtas Ranelagh</v>
          </cell>
        </row>
        <row r="334">
          <cell r="B334">
            <v>2478</v>
          </cell>
          <cell r="I334">
            <v>2400</v>
          </cell>
          <cell r="S334" t="str">
            <v>Org.Vtas Ranelagh</v>
          </cell>
        </row>
        <row r="335">
          <cell r="B335">
            <v>2483</v>
          </cell>
          <cell r="I335">
            <v>13824</v>
          </cell>
          <cell r="S335" t="str">
            <v>Org.Vtas Ranelagh</v>
          </cell>
        </row>
        <row r="336">
          <cell r="B336">
            <v>2483</v>
          </cell>
          <cell r="I336">
            <v>-432</v>
          </cell>
          <cell r="S336" t="str">
            <v>Org.Vtas Ranelagh</v>
          </cell>
        </row>
        <row r="337">
          <cell r="B337">
            <v>2483</v>
          </cell>
          <cell r="I337">
            <v>-885</v>
          </cell>
          <cell r="S337" t="str">
            <v>Org.Vtas Ranelagh</v>
          </cell>
        </row>
        <row r="338">
          <cell r="B338">
            <v>2483</v>
          </cell>
          <cell r="I338">
            <v>-12507</v>
          </cell>
          <cell r="S338" t="str">
            <v>Org.Vtas Ranelagh</v>
          </cell>
        </row>
        <row r="339">
          <cell r="B339">
            <v>2486</v>
          </cell>
          <cell r="I339">
            <v>5376</v>
          </cell>
          <cell r="S339" t="str">
            <v>Org.Vtas Ranelagh</v>
          </cell>
        </row>
        <row r="340">
          <cell r="B340">
            <v>2486</v>
          </cell>
          <cell r="I340">
            <v>-84</v>
          </cell>
          <cell r="S340" t="str">
            <v>Org.Vtas Ranelagh</v>
          </cell>
        </row>
        <row r="341">
          <cell r="B341">
            <v>2486</v>
          </cell>
          <cell r="I341">
            <v>-96</v>
          </cell>
          <cell r="S341" t="str">
            <v>Org.Vtas Ranelagh</v>
          </cell>
        </row>
        <row r="342">
          <cell r="B342">
            <v>2486</v>
          </cell>
          <cell r="I342">
            <v>27</v>
          </cell>
          <cell r="S342" t="str">
            <v>Org.Vtas Ranelagh</v>
          </cell>
        </row>
        <row r="343">
          <cell r="B343">
            <v>2486</v>
          </cell>
          <cell r="I343">
            <v>-5302</v>
          </cell>
          <cell r="S343" t="str">
            <v>Org.Vtas Ranelagh</v>
          </cell>
        </row>
        <row r="344">
          <cell r="B344">
            <v>2488</v>
          </cell>
          <cell r="I344">
            <v>-2320</v>
          </cell>
          <cell r="S344" t="str">
            <v>Org.Vtas Ranelagh</v>
          </cell>
        </row>
        <row r="345">
          <cell r="B345">
            <v>2488</v>
          </cell>
          <cell r="I345">
            <v>-224</v>
          </cell>
          <cell r="S345" t="str">
            <v>Org.Vtas Ranelagh</v>
          </cell>
        </row>
        <row r="346">
          <cell r="B346">
            <v>2488</v>
          </cell>
          <cell r="I346">
            <v>2544</v>
          </cell>
          <cell r="S346" t="str">
            <v>Org.Vtas Ranelagh</v>
          </cell>
        </row>
        <row r="347">
          <cell r="B347">
            <v>2608</v>
          </cell>
          <cell r="I347">
            <v>140</v>
          </cell>
          <cell r="S347" t="str">
            <v>Org.Vtas Ranelagh</v>
          </cell>
        </row>
        <row r="348">
          <cell r="B348">
            <v>2608</v>
          </cell>
          <cell r="I348">
            <v>2</v>
          </cell>
          <cell r="S348" t="str">
            <v>Org.Vtas Ranelagh</v>
          </cell>
        </row>
        <row r="349">
          <cell r="B349">
            <v>2608</v>
          </cell>
          <cell r="I349">
            <v>-140</v>
          </cell>
          <cell r="S349" t="str">
            <v>Org.Vtas Ranelagh</v>
          </cell>
        </row>
        <row r="350">
          <cell r="B350">
            <v>2612</v>
          </cell>
          <cell r="I350">
            <v>-1680</v>
          </cell>
          <cell r="S350" t="str">
            <v>Org.Vtas Ranelagh</v>
          </cell>
        </row>
        <row r="351">
          <cell r="B351">
            <v>2612</v>
          </cell>
          <cell r="I351">
            <v>1890</v>
          </cell>
          <cell r="S351" t="str">
            <v>Org.Vtas Ranelagh</v>
          </cell>
        </row>
        <row r="352">
          <cell r="B352">
            <v>2612</v>
          </cell>
          <cell r="I352">
            <v>-210</v>
          </cell>
          <cell r="S352" t="str">
            <v>Org.Vtas Ranelagh</v>
          </cell>
        </row>
        <row r="353">
          <cell r="B353">
            <v>2642</v>
          </cell>
          <cell r="I353">
            <v>-2322</v>
          </cell>
          <cell r="S353" t="str">
            <v>Org.Vtas Ranelagh</v>
          </cell>
        </row>
        <row r="354">
          <cell r="B354">
            <v>2642</v>
          </cell>
          <cell r="I354">
            <v>1362</v>
          </cell>
          <cell r="S354" t="str">
            <v>Org.Vtas Ranelagh</v>
          </cell>
        </row>
        <row r="355">
          <cell r="B355">
            <v>2642</v>
          </cell>
          <cell r="I355">
            <v>315</v>
          </cell>
          <cell r="S355" t="str">
            <v>Org.Vtas Ranelagh</v>
          </cell>
        </row>
        <row r="356">
          <cell r="B356">
            <v>2642</v>
          </cell>
          <cell r="I356">
            <v>630</v>
          </cell>
          <cell r="S356" t="str">
            <v>Org.Vtas Ranelagh</v>
          </cell>
        </row>
        <row r="357">
          <cell r="B357">
            <v>2672</v>
          </cell>
          <cell r="I357">
            <v>-315</v>
          </cell>
          <cell r="S357" t="str">
            <v>Org.Vtas Ranelagh</v>
          </cell>
        </row>
        <row r="358">
          <cell r="B358">
            <v>2672</v>
          </cell>
          <cell r="I358">
            <v>315</v>
          </cell>
          <cell r="S358" t="str">
            <v>Org.Vtas Ranelagh</v>
          </cell>
        </row>
        <row r="359">
          <cell r="B359">
            <v>2678</v>
          </cell>
          <cell r="I359">
            <v>-55</v>
          </cell>
          <cell r="S359" t="str">
            <v>Org.Vtas Ranelagh</v>
          </cell>
        </row>
        <row r="360">
          <cell r="B360">
            <v>2678</v>
          </cell>
          <cell r="I360">
            <v>-82</v>
          </cell>
          <cell r="S360" t="str">
            <v>Org.Vtas Ranelagh</v>
          </cell>
        </row>
        <row r="361">
          <cell r="B361">
            <v>2678</v>
          </cell>
          <cell r="I361">
            <v>-1303</v>
          </cell>
          <cell r="S361" t="str">
            <v>Org.Vtas Ranelagh</v>
          </cell>
        </row>
        <row r="362">
          <cell r="B362">
            <v>2678</v>
          </cell>
          <cell r="I362">
            <v>460</v>
          </cell>
          <cell r="S362" t="str">
            <v>Org.Vtas Ranelagh</v>
          </cell>
        </row>
        <row r="363">
          <cell r="B363">
            <v>2678</v>
          </cell>
          <cell r="I363">
            <v>980</v>
          </cell>
          <cell r="S363" t="str">
            <v>Org.Vtas Ranelagh</v>
          </cell>
        </row>
        <row r="364">
          <cell r="B364">
            <v>2682</v>
          </cell>
          <cell r="I364">
            <v>1260</v>
          </cell>
          <cell r="S364" t="str">
            <v>Org.Vtas Ranelagh</v>
          </cell>
        </row>
        <row r="365">
          <cell r="B365">
            <v>2682</v>
          </cell>
          <cell r="I365">
            <v>-333</v>
          </cell>
          <cell r="S365" t="str">
            <v>Org.Vtas Ranelagh</v>
          </cell>
        </row>
        <row r="366">
          <cell r="B366">
            <v>2682</v>
          </cell>
          <cell r="I366">
            <v>1260</v>
          </cell>
          <cell r="S366" t="str">
            <v>Org.Vtas Ranelagh</v>
          </cell>
        </row>
        <row r="367">
          <cell r="B367">
            <v>2682</v>
          </cell>
          <cell r="I367">
            <v>-2144</v>
          </cell>
          <cell r="S367" t="str">
            <v>Org.Vtas Ranelagh</v>
          </cell>
        </row>
        <row r="368">
          <cell r="B368">
            <v>2688</v>
          </cell>
          <cell r="I368">
            <v>1540</v>
          </cell>
          <cell r="S368" t="str">
            <v>Org.Vtas Ranelagh</v>
          </cell>
        </row>
        <row r="369">
          <cell r="B369">
            <v>2688</v>
          </cell>
          <cell r="I369">
            <v>-1400</v>
          </cell>
          <cell r="S369" t="str">
            <v>Org.Vtas Ranelagh</v>
          </cell>
        </row>
        <row r="370">
          <cell r="B370">
            <v>2688</v>
          </cell>
          <cell r="I370">
            <v>-120</v>
          </cell>
          <cell r="S370" t="str">
            <v>Org.Vtas Ranelagh</v>
          </cell>
        </row>
        <row r="371">
          <cell r="B371">
            <v>2688</v>
          </cell>
          <cell r="I371">
            <v>-20</v>
          </cell>
          <cell r="S371" t="str">
            <v>Org.Vtas Ranelagh</v>
          </cell>
        </row>
        <row r="372">
          <cell r="B372">
            <v>2710</v>
          </cell>
          <cell r="I372">
            <v>-40</v>
          </cell>
          <cell r="S372" t="str">
            <v>Org.Vtas Ranelagh</v>
          </cell>
        </row>
        <row r="373">
          <cell r="B373">
            <v>2710</v>
          </cell>
          <cell r="I373">
            <v>43</v>
          </cell>
          <cell r="S373" t="str">
            <v>Org.Vtas Ranelagh</v>
          </cell>
        </row>
        <row r="374">
          <cell r="B374">
            <v>2741</v>
          </cell>
          <cell r="I374">
            <v>-84</v>
          </cell>
          <cell r="S374" t="str">
            <v>Org.Vtas Ranelagh</v>
          </cell>
        </row>
        <row r="375">
          <cell r="B375">
            <v>2741</v>
          </cell>
          <cell r="I375">
            <v>40</v>
          </cell>
          <cell r="S375" t="str">
            <v>Org.Vtas Ranelagh</v>
          </cell>
        </row>
        <row r="376">
          <cell r="B376">
            <v>2741</v>
          </cell>
          <cell r="I376">
            <v>-21</v>
          </cell>
          <cell r="S376" t="str">
            <v>Org.Vtas Ranelagh</v>
          </cell>
        </row>
        <row r="377">
          <cell r="B377">
            <v>2759</v>
          </cell>
          <cell r="I377">
            <v>-645</v>
          </cell>
          <cell r="S377" t="str">
            <v>Org.Vtas Ranelagh</v>
          </cell>
        </row>
        <row r="378">
          <cell r="B378">
            <v>2759</v>
          </cell>
          <cell r="I378">
            <v>1511</v>
          </cell>
          <cell r="S378" t="str">
            <v>Org.Vtas Ranelagh</v>
          </cell>
        </row>
        <row r="379">
          <cell r="B379">
            <v>2759</v>
          </cell>
          <cell r="I379">
            <v>-880</v>
          </cell>
          <cell r="S379" t="str">
            <v>Org.Vtas Ranelagh</v>
          </cell>
        </row>
        <row r="380">
          <cell r="B380">
            <v>2780</v>
          </cell>
          <cell r="I380">
            <v>-26</v>
          </cell>
          <cell r="S380" t="str">
            <v>Org.Vtas Ranelagh</v>
          </cell>
        </row>
        <row r="381">
          <cell r="B381">
            <v>2780</v>
          </cell>
          <cell r="I381">
            <v>74</v>
          </cell>
          <cell r="S381" t="str">
            <v>Org.Vtas Ranelagh</v>
          </cell>
        </row>
        <row r="382">
          <cell r="B382">
            <v>2780</v>
          </cell>
          <cell r="I382">
            <v>-48</v>
          </cell>
          <cell r="S382" t="str">
            <v>Org.Vtas Ranelagh</v>
          </cell>
        </row>
        <row r="383">
          <cell r="B383">
            <v>3095</v>
          </cell>
          <cell r="I383">
            <v>1620</v>
          </cell>
          <cell r="S383" t="str">
            <v>Org.Vtas Ranelagh</v>
          </cell>
        </row>
        <row r="384">
          <cell r="B384">
            <v>3095</v>
          </cell>
          <cell r="I384">
            <v>-1620</v>
          </cell>
          <cell r="S384" t="str">
            <v>Org.Vtas Ranelagh</v>
          </cell>
        </row>
        <row r="385">
          <cell r="B385">
            <v>3205</v>
          </cell>
          <cell r="I385">
            <v>4860</v>
          </cell>
          <cell r="S385" t="str">
            <v>Org.Vtas Ranelagh</v>
          </cell>
        </row>
        <row r="386">
          <cell r="B386">
            <v>3205</v>
          </cell>
          <cell r="I386">
            <v>6075</v>
          </cell>
          <cell r="S386" t="str">
            <v>Org.Vtas Ranelagh</v>
          </cell>
        </row>
        <row r="387">
          <cell r="B387">
            <v>3205</v>
          </cell>
          <cell r="I387">
            <v>-78</v>
          </cell>
          <cell r="S387" t="str">
            <v>Org.Vtas Ranelagh</v>
          </cell>
        </row>
        <row r="388">
          <cell r="B388">
            <v>3205</v>
          </cell>
          <cell r="I388">
            <v>-10935</v>
          </cell>
          <cell r="S388" t="str">
            <v>Org.Vtas Ranelagh</v>
          </cell>
        </row>
        <row r="389">
          <cell r="B389">
            <v>3206</v>
          </cell>
          <cell r="I389">
            <v>-405</v>
          </cell>
          <cell r="S389" t="str">
            <v>Org.Vtas Ranelagh</v>
          </cell>
        </row>
        <row r="390">
          <cell r="B390">
            <v>3206</v>
          </cell>
          <cell r="I390">
            <v>4455</v>
          </cell>
          <cell r="S390" t="str">
            <v>Org.Vtas Ranelagh</v>
          </cell>
        </row>
        <row r="391">
          <cell r="B391">
            <v>3206</v>
          </cell>
          <cell r="I391">
            <v>-2857</v>
          </cell>
          <cell r="S391" t="str">
            <v>Org.Vtas Ranelagh</v>
          </cell>
        </row>
        <row r="392">
          <cell r="B392">
            <v>3206</v>
          </cell>
          <cell r="I392">
            <v>-3240</v>
          </cell>
          <cell r="S392" t="str">
            <v>Org.Vtas Ranelagh</v>
          </cell>
        </row>
        <row r="393">
          <cell r="B393">
            <v>3206</v>
          </cell>
          <cell r="I393">
            <v>2025</v>
          </cell>
          <cell r="S393" t="str">
            <v>Org.Vtas Ranelagh</v>
          </cell>
        </row>
        <row r="394">
          <cell r="B394">
            <v>3208</v>
          </cell>
          <cell r="I394">
            <v>-417</v>
          </cell>
          <cell r="S394" t="str">
            <v>Org.Vtas Ranelagh</v>
          </cell>
        </row>
        <row r="395">
          <cell r="B395">
            <v>3208</v>
          </cell>
          <cell r="I395">
            <v>405</v>
          </cell>
          <cell r="S395" t="str">
            <v>Org.Vtas Ranelagh</v>
          </cell>
        </row>
        <row r="396">
          <cell r="B396">
            <v>3209</v>
          </cell>
          <cell r="I396">
            <v>-405</v>
          </cell>
          <cell r="S396" t="str">
            <v>Org.Vtas Ranelagh</v>
          </cell>
        </row>
        <row r="397">
          <cell r="B397">
            <v>3209</v>
          </cell>
          <cell r="I397">
            <v>1620</v>
          </cell>
          <cell r="S397" t="str">
            <v>Org.Vtas Ranelagh</v>
          </cell>
        </row>
        <row r="398">
          <cell r="B398">
            <v>3209</v>
          </cell>
          <cell r="I398">
            <v>-1215</v>
          </cell>
          <cell r="S398" t="str">
            <v>Org.Vtas Ranelagh</v>
          </cell>
        </row>
        <row r="399">
          <cell r="B399">
            <v>3210</v>
          </cell>
          <cell r="I399">
            <v>-405</v>
          </cell>
          <cell r="S399" t="str">
            <v>Org.Vtas Ranelagh</v>
          </cell>
        </row>
        <row r="400">
          <cell r="B400">
            <v>3210</v>
          </cell>
          <cell r="I400">
            <v>3240</v>
          </cell>
          <cell r="S400" t="str">
            <v>Org.Vtas Ranelagh</v>
          </cell>
        </row>
        <row r="401">
          <cell r="B401">
            <v>3210</v>
          </cell>
          <cell r="I401">
            <v>-2835</v>
          </cell>
          <cell r="S401" t="str">
            <v>Org.Vtas Ranelagh</v>
          </cell>
        </row>
        <row r="402">
          <cell r="B402">
            <v>3211</v>
          </cell>
          <cell r="I402">
            <v>-2025</v>
          </cell>
          <cell r="S402" t="str">
            <v>Org.Vtas Ranelagh</v>
          </cell>
        </row>
        <row r="403">
          <cell r="B403">
            <v>3211</v>
          </cell>
          <cell r="I403">
            <v>5265</v>
          </cell>
          <cell r="S403" t="str">
            <v>Org.Vtas Ranelagh</v>
          </cell>
        </row>
        <row r="404">
          <cell r="B404">
            <v>3211</v>
          </cell>
          <cell r="I404">
            <v>-1215</v>
          </cell>
          <cell r="S404" t="str">
            <v>Org.Vtas Ranelagh</v>
          </cell>
        </row>
        <row r="405">
          <cell r="B405">
            <v>3211</v>
          </cell>
          <cell r="I405">
            <v>7290</v>
          </cell>
          <cell r="S405" t="str">
            <v>Org.Vtas Ranelagh</v>
          </cell>
        </row>
        <row r="406">
          <cell r="B406">
            <v>3211</v>
          </cell>
          <cell r="I406">
            <v>810</v>
          </cell>
          <cell r="S406" t="str">
            <v>Org.Vtas Ranelagh</v>
          </cell>
        </row>
        <row r="407">
          <cell r="B407">
            <v>3211</v>
          </cell>
          <cell r="I407">
            <v>-9315</v>
          </cell>
          <cell r="S407" t="str">
            <v>Org.Vtas Ranelagh</v>
          </cell>
        </row>
        <row r="408">
          <cell r="B408">
            <v>3211</v>
          </cell>
          <cell r="I408">
            <v>-405</v>
          </cell>
          <cell r="S408" t="str">
            <v>Org.Vtas Ranelagh</v>
          </cell>
        </row>
        <row r="409">
          <cell r="B409">
            <v>3211</v>
          </cell>
          <cell r="I409">
            <v>-405</v>
          </cell>
          <cell r="S409" t="str">
            <v>Org.Vtas Ranelagh</v>
          </cell>
        </row>
        <row r="410">
          <cell r="B410">
            <v>3212</v>
          </cell>
          <cell r="I410">
            <v>405</v>
          </cell>
          <cell r="S410" t="str">
            <v>Org.Vtas Ranelagh</v>
          </cell>
        </row>
        <row r="411">
          <cell r="B411">
            <v>3212</v>
          </cell>
          <cell r="I411">
            <v>-405</v>
          </cell>
          <cell r="S411" t="str">
            <v>Org.Vtas Ranelagh</v>
          </cell>
        </row>
        <row r="412">
          <cell r="B412">
            <v>3213</v>
          </cell>
          <cell r="I412">
            <v>-6075</v>
          </cell>
          <cell r="S412" t="str">
            <v>Org.Vtas Ranelagh</v>
          </cell>
        </row>
        <row r="413">
          <cell r="B413">
            <v>3213</v>
          </cell>
          <cell r="I413">
            <v>3645</v>
          </cell>
          <cell r="S413" t="str">
            <v>Org.Vtas Ranelagh</v>
          </cell>
        </row>
        <row r="414">
          <cell r="B414">
            <v>3213</v>
          </cell>
          <cell r="I414">
            <v>-1215</v>
          </cell>
          <cell r="S414" t="str">
            <v>Org.Vtas Ranelagh</v>
          </cell>
        </row>
        <row r="415">
          <cell r="B415">
            <v>3213</v>
          </cell>
          <cell r="I415">
            <v>4050</v>
          </cell>
          <cell r="S415" t="str">
            <v>Org.Vtas Ranelagh</v>
          </cell>
        </row>
        <row r="416">
          <cell r="B416">
            <v>3213</v>
          </cell>
          <cell r="I416">
            <v>-405</v>
          </cell>
          <cell r="S416" t="str">
            <v>Org.Vtas Ranelagh</v>
          </cell>
        </row>
        <row r="417">
          <cell r="B417">
            <v>3214</v>
          </cell>
          <cell r="I417">
            <v>3645</v>
          </cell>
          <cell r="S417" t="str">
            <v>Org.Vtas Ranelagh</v>
          </cell>
        </row>
        <row r="418">
          <cell r="B418">
            <v>3214</v>
          </cell>
          <cell r="I418">
            <v>-8910</v>
          </cell>
          <cell r="S418" t="str">
            <v>Org.Vtas Ranelagh</v>
          </cell>
        </row>
        <row r="419">
          <cell r="B419">
            <v>3214</v>
          </cell>
          <cell r="I419">
            <v>-405</v>
          </cell>
          <cell r="S419" t="str">
            <v>Org.Vtas Ranelagh</v>
          </cell>
        </row>
        <row r="420">
          <cell r="B420">
            <v>3214</v>
          </cell>
          <cell r="I420">
            <v>-2025</v>
          </cell>
          <cell r="S420" t="str">
            <v>Org.Vtas Ranelagh</v>
          </cell>
        </row>
        <row r="421">
          <cell r="B421">
            <v>3214</v>
          </cell>
          <cell r="I421">
            <v>-2835</v>
          </cell>
          <cell r="S421" t="str">
            <v>Org.Vtas Ranelagh</v>
          </cell>
        </row>
        <row r="422">
          <cell r="B422">
            <v>3214</v>
          </cell>
          <cell r="I422">
            <v>1620</v>
          </cell>
          <cell r="S422" t="str">
            <v>Org.Vtas Ranelagh</v>
          </cell>
        </row>
        <row r="423">
          <cell r="B423">
            <v>3214</v>
          </cell>
          <cell r="I423">
            <v>8910</v>
          </cell>
          <cell r="S423" t="str">
            <v>Org.Vtas Ranelagh</v>
          </cell>
        </row>
        <row r="424">
          <cell r="B424">
            <v>3510</v>
          </cell>
          <cell r="I424">
            <v>82</v>
          </cell>
          <cell r="S424" t="str">
            <v>Org.Vtas Ranelagh</v>
          </cell>
        </row>
        <row r="425">
          <cell r="B425">
            <v>3510</v>
          </cell>
          <cell r="I425">
            <v>-83</v>
          </cell>
          <cell r="S425" t="str">
            <v>Org.Vtas Ranelagh</v>
          </cell>
        </row>
        <row r="426">
          <cell r="B426">
            <v>3518</v>
          </cell>
          <cell r="I426">
            <v>-11</v>
          </cell>
          <cell r="S426" t="str">
            <v>Org.Vtas Ranelagh</v>
          </cell>
        </row>
        <row r="427">
          <cell r="B427">
            <v>3527</v>
          </cell>
          <cell r="I427">
            <v>288</v>
          </cell>
          <cell r="S427" t="str">
            <v>Org.Vtas Ranelagh</v>
          </cell>
        </row>
        <row r="428">
          <cell r="B428">
            <v>3527</v>
          </cell>
          <cell r="I428">
            <v>-288</v>
          </cell>
          <cell r="S428" t="str">
            <v>Org.Vtas Ranelagh</v>
          </cell>
        </row>
        <row r="429">
          <cell r="B429">
            <v>3535</v>
          </cell>
          <cell r="I429">
            <v>-80</v>
          </cell>
          <cell r="S429" t="str">
            <v>Org.Vtas Ranelagh</v>
          </cell>
        </row>
        <row r="430">
          <cell r="B430">
            <v>3535</v>
          </cell>
          <cell r="I430">
            <v>-200</v>
          </cell>
          <cell r="S430" t="str">
            <v>Org.Vtas Ranelagh</v>
          </cell>
        </row>
        <row r="431">
          <cell r="B431">
            <v>3535</v>
          </cell>
          <cell r="I431">
            <v>200</v>
          </cell>
          <cell r="S431" t="str">
            <v>Org.Vtas Ranelagh</v>
          </cell>
        </row>
        <row r="432">
          <cell r="B432">
            <v>3535</v>
          </cell>
          <cell r="I432">
            <v>80</v>
          </cell>
          <cell r="S432" t="str">
            <v>Org.Vtas Ranelagh</v>
          </cell>
        </row>
        <row r="433">
          <cell r="B433">
            <v>3559</v>
          </cell>
          <cell r="I433">
            <v>4800</v>
          </cell>
          <cell r="S433" t="str">
            <v>Org.Vtas Ranelagh</v>
          </cell>
        </row>
        <row r="434">
          <cell r="B434">
            <v>3559</v>
          </cell>
          <cell r="I434">
            <v>-4640</v>
          </cell>
          <cell r="S434" t="str">
            <v>Org.Vtas Ranelagh</v>
          </cell>
        </row>
        <row r="435">
          <cell r="B435">
            <v>3559</v>
          </cell>
          <cell r="I435">
            <v>-80</v>
          </cell>
          <cell r="S435" t="str">
            <v>Org.Vtas Ranelagh</v>
          </cell>
        </row>
        <row r="436">
          <cell r="B436">
            <v>3559</v>
          </cell>
          <cell r="I436">
            <v>-82</v>
          </cell>
          <cell r="S436" t="str">
            <v>Org.Vtas Ranelagh</v>
          </cell>
        </row>
        <row r="437">
          <cell r="B437">
            <v>3800</v>
          </cell>
          <cell r="I437">
            <v>864</v>
          </cell>
          <cell r="S437" t="str">
            <v>Org.Vtas Ranelagh</v>
          </cell>
        </row>
        <row r="438">
          <cell r="B438">
            <v>3800</v>
          </cell>
          <cell r="I438">
            <v>13</v>
          </cell>
          <cell r="S438" t="str">
            <v>Org.Vtas Ranelagh</v>
          </cell>
        </row>
        <row r="439">
          <cell r="B439">
            <v>3800</v>
          </cell>
          <cell r="I439">
            <v>419</v>
          </cell>
          <cell r="S439" t="str">
            <v>Org.Vtas Ranelagh</v>
          </cell>
        </row>
        <row r="440">
          <cell r="B440">
            <v>3800</v>
          </cell>
          <cell r="I440">
            <v>-1296</v>
          </cell>
          <cell r="S440" t="str">
            <v>Org.Vtas Ranelagh</v>
          </cell>
        </row>
        <row r="441">
          <cell r="B441">
            <v>3817</v>
          </cell>
          <cell r="I441">
            <v>630</v>
          </cell>
          <cell r="S441" t="str">
            <v>Org.Vtas Ranelagh</v>
          </cell>
        </row>
        <row r="442">
          <cell r="B442">
            <v>3817</v>
          </cell>
          <cell r="I442">
            <v>-630</v>
          </cell>
          <cell r="S442" t="str">
            <v>Org.Vtas Ranelagh</v>
          </cell>
        </row>
        <row r="443">
          <cell r="B443">
            <v>2648</v>
          </cell>
          <cell r="I443">
            <v>37</v>
          </cell>
          <cell r="S443" t="str">
            <v>Org.Vtas Ranelagh</v>
          </cell>
        </row>
        <row r="444">
          <cell r="B444">
            <v>2648</v>
          </cell>
          <cell r="I444">
            <v>-118</v>
          </cell>
          <cell r="S444" t="str">
            <v>Org.Vtas Ranelagh</v>
          </cell>
        </row>
        <row r="445">
          <cell r="B445">
            <v>2688</v>
          </cell>
          <cell r="I445">
            <v>-59</v>
          </cell>
          <cell r="S445" t="str">
            <v>Org.Vtas Ranelagh</v>
          </cell>
        </row>
        <row r="446">
          <cell r="B446">
            <v>2688</v>
          </cell>
          <cell r="I446">
            <v>61</v>
          </cell>
          <cell r="S446" t="str">
            <v>Org.Vtas Ranelagh</v>
          </cell>
        </row>
        <row r="447">
          <cell r="B447">
            <v>510701</v>
          </cell>
          <cell r="I447">
            <v>-4</v>
          </cell>
          <cell r="S447" t="str">
            <v>Org.Vtas Ranelagh</v>
          </cell>
        </row>
        <row r="448">
          <cell r="B448">
            <v>510702</v>
          </cell>
          <cell r="I448">
            <v>-361</v>
          </cell>
          <cell r="S448" t="str">
            <v>Org.Vtas Ranelagh</v>
          </cell>
        </row>
        <row r="449">
          <cell r="B449">
            <v>510702</v>
          </cell>
          <cell r="I449">
            <v>360</v>
          </cell>
          <cell r="S449" t="str">
            <v>Org.Vtas Ranelagh</v>
          </cell>
        </row>
        <row r="450">
          <cell r="B450">
            <v>510703</v>
          </cell>
          <cell r="I450">
            <v>-334</v>
          </cell>
          <cell r="S450" t="str">
            <v>Org.Vtas Ranelagh</v>
          </cell>
        </row>
        <row r="451">
          <cell r="B451">
            <v>510703</v>
          </cell>
          <cell r="I451">
            <v>360</v>
          </cell>
          <cell r="S451" t="str">
            <v>Org.Vtas Ranelagh</v>
          </cell>
        </row>
        <row r="452">
          <cell r="B452">
            <v>510706</v>
          </cell>
          <cell r="I452">
            <v>119</v>
          </cell>
          <cell r="S452" t="str">
            <v>Org.Vtas Ranelagh</v>
          </cell>
        </row>
        <row r="453">
          <cell r="B453">
            <v>510706</v>
          </cell>
          <cell r="I453">
            <v>-119</v>
          </cell>
          <cell r="S453" t="str">
            <v>Org.Vtas Ranelagh</v>
          </cell>
        </row>
        <row r="454">
          <cell r="B454">
            <v>510724</v>
          </cell>
          <cell r="I454">
            <v>255</v>
          </cell>
          <cell r="S454" t="str">
            <v>Org.Vtas Ranelagh</v>
          </cell>
        </row>
        <row r="455">
          <cell r="B455">
            <v>510724</v>
          </cell>
          <cell r="I455">
            <v>-255</v>
          </cell>
          <cell r="S455" t="str">
            <v>Org.Vtas Ranelagh</v>
          </cell>
        </row>
        <row r="456">
          <cell r="B456">
            <v>510725</v>
          </cell>
          <cell r="I456">
            <v>-360</v>
          </cell>
          <cell r="S456" t="str">
            <v>Org.Vtas Ranelagh</v>
          </cell>
        </row>
        <row r="457">
          <cell r="B457">
            <v>510725</v>
          </cell>
          <cell r="I457">
            <v>360</v>
          </cell>
          <cell r="S457" t="str">
            <v>Org.Vtas Ranelagh</v>
          </cell>
        </row>
        <row r="458">
          <cell r="B458">
            <v>519701</v>
          </cell>
          <cell r="I458">
            <v>-360</v>
          </cell>
          <cell r="S458" t="str">
            <v>Org.Vtas Ranelagh</v>
          </cell>
        </row>
        <row r="459">
          <cell r="B459">
            <v>519701</v>
          </cell>
          <cell r="I459">
            <v>360</v>
          </cell>
          <cell r="S459" t="str">
            <v>Org.Vtas Ranelagh</v>
          </cell>
        </row>
        <row r="460">
          <cell r="B460">
            <v>519702</v>
          </cell>
          <cell r="I460">
            <v>360</v>
          </cell>
          <cell r="S460" t="str">
            <v>Org.Vtas Ranelagh</v>
          </cell>
        </row>
        <row r="461">
          <cell r="B461">
            <v>519702</v>
          </cell>
          <cell r="I461">
            <v>-360</v>
          </cell>
          <cell r="S461" t="str">
            <v>Org.Vtas Ranelagh</v>
          </cell>
        </row>
        <row r="462">
          <cell r="B462">
            <v>519703</v>
          </cell>
          <cell r="I462">
            <v>22</v>
          </cell>
          <cell r="S462" t="str">
            <v>Org.Vtas Ranelagh</v>
          </cell>
        </row>
        <row r="463">
          <cell r="B463">
            <v>519703</v>
          </cell>
          <cell r="I463">
            <v>-22</v>
          </cell>
          <cell r="S463" t="str">
            <v>Org.Vtas Ranelagh</v>
          </cell>
        </row>
        <row r="464">
          <cell r="B464">
            <v>519703</v>
          </cell>
          <cell r="I464">
            <v>360</v>
          </cell>
          <cell r="S464" t="str">
            <v>Org.Vtas Ranelagh</v>
          </cell>
        </row>
        <row r="465">
          <cell r="B465">
            <v>519703</v>
          </cell>
          <cell r="I465">
            <v>-134</v>
          </cell>
          <cell r="S465" t="str">
            <v>Org.Vtas Ranelagh</v>
          </cell>
        </row>
        <row r="466">
          <cell r="B466">
            <v>519703</v>
          </cell>
          <cell r="I466">
            <v>80</v>
          </cell>
          <cell r="S466" t="str">
            <v>Org.Vtas Ranelagh</v>
          </cell>
        </row>
        <row r="467">
          <cell r="B467">
            <v>519703</v>
          </cell>
          <cell r="I467">
            <v>-80</v>
          </cell>
          <cell r="S467" t="str">
            <v>Org.Vtas Ranelagh</v>
          </cell>
        </row>
        <row r="468">
          <cell r="B468">
            <v>519704</v>
          </cell>
          <cell r="I468">
            <v>-296</v>
          </cell>
          <cell r="S468" t="str">
            <v>Org.Vtas Ranelagh</v>
          </cell>
        </row>
        <row r="469">
          <cell r="B469">
            <v>519704</v>
          </cell>
          <cell r="I469">
            <v>360</v>
          </cell>
          <cell r="S469" t="str">
            <v>Org.Vtas Ranelagh</v>
          </cell>
        </row>
        <row r="470">
          <cell r="B470">
            <v>519705</v>
          </cell>
          <cell r="I470">
            <v>265</v>
          </cell>
          <cell r="S470" t="str">
            <v>Org.Vtas Ranelagh</v>
          </cell>
        </row>
        <row r="471">
          <cell r="B471">
            <v>527101</v>
          </cell>
          <cell r="I471">
            <v>118</v>
          </cell>
          <cell r="S471" t="str">
            <v>Org.Vtas Ranelagh</v>
          </cell>
        </row>
        <row r="472">
          <cell r="B472">
            <v>527101</v>
          </cell>
          <cell r="I472">
            <v>-136</v>
          </cell>
          <cell r="S472" t="str">
            <v>Org.Vtas Ranelagh</v>
          </cell>
        </row>
        <row r="473">
          <cell r="B473">
            <v>527102</v>
          </cell>
          <cell r="I473">
            <v>150</v>
          </cell>
          <cell r="S473" t="str">
            <v>Org.Vtas Ranelagh</v>
          </cell>
        </row>
        <row r="474">
          <cell r="B474">
            <v>527102</v>
          </cell>
          <cell r="I474">
            <v>-150</v>
          </cell>
          <cell r="S474" t="str">
            <v>Org.Vtas Ranelagh</v>
          </cell>
        </row>
        <row r="475">
          <cell r="B475">
            <v>527103</v>
          </cell>
          <cell r="I475">
            <v>180</v>
          </cell>
          <cell r="S475" t="str">
            <v>Org.Vtas Ranelagh</v>
          </cell>
        </row>
        <row r="476">
          <cell r="B476">
            <v>527103</v>
          </cell>
          <cell r="I476">
            <v>-270</v>
          </cell>
          <cell r="S476" t="str">
            <v>Org.Vtas Ranelagh</v>
          </cell>
        </row>
        <row r="477">
          <cell r="B477">
            <v>527103</v>
          </cell>
          <cell r="I477">
            <v>90</v>
          </cell>
          <cell r="S477" t="str">
            <v>Org.Vtas Ranelagh</v>
          </cell>
        </row>
        <row r="478">
          <cell r="B478">
            <v>527104</v>
          </cell>
          <cell r="I478">
            <v>-150</v>
          </cell>
          <cell r="S478" t="str">
            <v>Org.Vtas Ranelagh</v>
          </cell>
        </row>
        <row r="479">
          <cell r="B479">
            <v>527104</v>
          </cell>
          <cell r="I479">
            <v>147</v>
          </cell>
          <cell r="S479" t="str">
            <v>Org.Vtas Ranelagh</v>
          </cell>
        </row>
        <row r="480">
          <cell r="B480">
            <v>527106</v>
          </cell>
          <cell r="I480">
            <v>-6</v>
          </cell>
          <cell r="S480" t="str">
            <v>Org.Vtas Ranelagh</v>
          </cell>
        </row>
        <row r="481">
          <cell r="B481">
            <v>527107</v>
          </cell>
          <cell r="I481">
            <v>-2</v>
          </cell>
          <cell r="S481" t="str">
            <v>Org.Vtas Ranelagh</v>
          </cell>
        </row>
        <row r="482">
          <cell r="B482">
            <v>527201</v>
          </cell>
          <cell r="I482">
            <v>-49</v>
          </cell>
          <cell r="S482" t="str">
            <v>Org.Vtas Ranelagh</v>
          </cell>
        </row>
        <row r="483">
          <cell r="B483">
            <v>527202</v>
          </cell>
          <cell r="I483">
            <v>144</v>
          </cell>
          <cell r="S483" t="str">
            <v>Org.Vtas Ranelagh</v>
          </cell>
        </row>
        <row r="484">
          <cell r="B484">
            <v>527203</v>
          </cell>
          <cell r="I484">
            <v>75</v>
          </cell>
          <cell r="S484" t="str">
            <v>Org.Vtas Ranelagh</v>
          </cell>
        </row>
        <row r="485">
          <cell r="B485">
            <v>527203</v>
          </cell>
          <cell r="I485">
            <v>-75</v>
          </cell>
          <cell r="S485" t="str">
            <v>Org.Vtas Ranelagh</v>
          </cell>
        </row>
        <row r="486">
          <cell r="B486">
            <v>527204</v>
          </cell>
          <cell r="I486">
            <v>204</v>
          </cell>
          <cell r="S486" t="str">
            <v>Org.Vtas Ranelagh</v>
          </cell>
        </row>
        <row r="487">
          <cell r="B487">
            <v>527302</v>
          </cell>
          <cell r="I487">
            <v>294</v>
          </cell>
          <cell r="S487" t="str">
            <v>Org.Vtas Ranelagh</v>
          </cell>
        </row>
        <row r="488">
          <cell r="B488">
            <v>527302</v>
          </cell>
          <cell r="I488">
            <v>-294</v>
          </cell>
          <cell r="S488" t="str">
            <v>Org.Vtas Ranelagh</v>
          </cell>
        </row>
        <row r="489">
          <cell r="B489">
            <v>527304</v>
          </cell>
          <cell r="I489">
            <v>284</v>
          </cell>
          <cell r="S489" t="str">
            <v>Org.Vtas Ranelagh</v>
          </cell>
        </row>
        <row r="490">
          <cell r="B490">
            <v>527603</v>
          </cell>
          <cell r="I490">
            <v>3</v>
          </cell>
          <cell r="S490" t="str">
            <v>Org.Vtas Ranelagh</v>
          </cell>
        </row>
        <row r="491">
          <cell r="B491">
            <v>532601</v>
          </cell>
          <cell r="I491">
            <v>-400</v>
          </cell>
          <cell r="S491" t="str">
            <v>Org.Vtas Ranelagh</v>
          </cell>
        </row>
        <row r="492">
          <cell r="B492">
            <v>532601</v>
          </cell>
          <cell r="I492">
            <v>400</v>
          </cell>
          <cell r="S492" t="str">
            <v>Org.Vtas Ranelagh</v>
          </cell>
        </row>
        <row r="493">
          <cell r="B493">
            <v>532602</v>
          </cell>
          <cell r="I493">
            <v>-11</v>
          </cell>
          <cell r="S493" t="str">
            <v>Org.Vtas Ranelagh</v>
          </cell>
        </row>
        <row r="494">
          <cell r="B494">
            <v>532603</v>
          </cell>
          <cell r="I494">
            <v>-396</v>
          </cell>
          <cell r="S494" t="str">
            <v>Org.Vtas Ranelagh</v>
          </cell>
        </row>
        <row r="495">
          <cell r="B495">
            <v>532603</v>
          </cell>
          <cell r="I495">
            <v>360</v>
          </cell>
          <cell r="S495" t="str">
            <v>Org.Vtas Ranelagh</v>
          </cell>
        </row>
        <row r="496">
          <cell r="B496">
            <v>532603</v>
          </cell>
          <cell r="I496">
            <v>36</v>
          </cell>
          <cell r="S496" t="str">
            <v>Org.Vtas Ranelagh</v>
          </cell>
        </row>
        <row r="497">
          <cell r="B497">
            <v>532604</v>
          </cell>
          <cell r="I497">
            <v>-396</v>
          </cell>
          <cell r="S497" t="str">
            <v>Org.Vtas Ranelagh</v>
          </cell>
        </row>
        <row r="498">
          <cell r="B498">
            <v>532604</v>
          </cell>
          <cell r="I498">
            <v>396</v>
          </cell>
          <cell r="S498" t="str">
            <v>Org.Vtas Ranelagh</v>
          </cell>
        </row>
        <row r="499">
          <cell r="B499">
            <v>2004</v>
          </cell>
          <cell r="I499">
            <v>344</v>
          </cell>
          <cell r="S499" t="str">
            <v>Org.Vtas Ranelagh</v>
          </cell>
        </row>
        <row r="500">
          <cell r="B500">
            <v>2004</v>
          </cell>
          <cell r="I500">
            <v>10080</v>
          </cell>
          <cell r="S500" t="str">
            <v>Org.Vtas Ranelagh</v>
          </cell>
        </row>
        <row r="501">
          <cell r="B501">
            <v>2004</v>
          </cell>
          <cell r="I501">
            <v>-344</v>
          </cell>
          <cell r="S501" t="str">
            <v>Org.Vtas Ranelagh</v>
          </cell>
        </row>
        <row r="502">
          <cell r="B502">
            <v>2004</v>
          </cell>
          <cell r="I502">
            <v>-10080</v>
          </cell>
          <cell r="S502" t="str">
            <v>Org.Vtas Ranelagh</v>
          </cell>
        </row>
        <row r="503">
          <cell r="B503">
            <v>2014</v>
          </cell>
          <cell r="I503">
            <v>630</v>
          </cell>
          <cell r="S503" t="str">
            <v>Org.Vtas Ranelagh</v>
          </cell>
        </row>
        <row r="504">
          <cell r="B504">
            <v>2014</v>
          </cell>
          <cell r="I504">
            <v>-9240</v>
          </cell>
          <cell r="S504" t="str">
            <v>Org.Vtas Ranelagh</v>
          </cell>
        </row>
        <row r="505">
          <cell r="B505">
            <v>2014</v>
          </cell>
          <cell r="I505">
            <v>-630</v>
          </cell>
          <cell r="S505" t="str">
            <v>Org.Vtas Ranelagh</v>
          </cell>
        </row>
        <row r="506">
          <cell r="B506">
            <v>2014</v>
          </cell>
          <cell r="I506">
            <v>9240</v>
          </cell>
          <cell r="S506" t="str">
            <v>Org.Vtas Ranelagh</v>
          </cell>
        </row>
        <row r="507">
          <cell r="B507">
            <v>2466</v>
          </cell>
          <cell r="I507">
            <v>62</v>
          </cell>
          <cell r="S507" t="str">
            <v>Org.Vtas Ranelagh</v>
          </cell>
        </row>
        <row r="508">
          <cell r="B508">
            <v>510725</v>
          </cell>
          <cell r="I508">
            <v>46</v>
          </cell>
          <cell r="S508" t="str">
            <v>Org.Vtas Ranelagh</v>
          </cell>
        </row>
        <row r="509">
          <cell r="B509">
            <v>510725</v>
          </cell>
          <cell r="I509">
            <v>46</v>
          </cell>
          <cell r="S509" t="str">
            <v>Org.Vtas Ranelagh</v>
          </cell>
        </row>
        <row r="510">
          <cell r="B510">
            <v>510725</v>
          </cell>
          <cell r="I510">
            <v>-46</v>
          </cell>
          <cell r="S510" t="str">
            <v>Org.Vtas Ranelagh</v>
          </cell>
        </row>
        <row r="511">
          <cell r="B511">
            <v>105</v>
          </cell>
          <cell r="I511">
            <v>-5</v>
          </cell>
          <cell r="S511" t="str">
            <v>Org.Vtas Lobos</v>
          </cell>
        </row>
        <row r="512">
          <cell r="B512">
            <v>110</v>
          </cell>
          <cell r="I512">
            <v>-1</v>
          </cell>
          <cell r="S512" t="str">
            <v>Org.Vtas Lobos</v>
          </cell>
        </row>
        <row r="513">
          <cell r="B513">
            <v>118</v>
          </cell>
          <cell r="I513">
            <v>5</v>
          </cell>
          <cell r="S513" t="str">
            <v>Org.Vtas Lobos</v>
          </cell>
        </row>
        <row r="514">
          <cell r="B514">
            <v>125</v>
          </cell>
          <cell r="I514">
            <v>-1</v>
          </cell>
          <cell r="S514" t="str">
            <v>Org.Vtas Lobos</v>
          </cell>
        </row>
        <row r="515">
          <cell r="B515">
            <v>127</v>
          </cell>
          <cell r="I515">
            <v>4</v>
          </cell>
          <cell r="S515" t="str">
            <v>Org.Vtas Lobos</v>
          </cell>
        </row>
        <row r="516">
          <cell r="B516">
            <v>140</v>
          </cell>
          <cell r="I516">
            <v>-4</v>
          </cell>
          <cell r="S516" t="str">
            <v>Org.Vtas Lobos</v>
          </cell>
        </row>
        <row r="517">
          <cell r="B517">
            <v>144</v>
          </cell>
          <cell r="I517">
            <v>-1</v>
          </cell>
          <cell r="S517" t="str">
            <v>Org.Vtas Lobos</v>
          </cell>
        </row>
        <row r="518">
          <cell r="B518">
            <v>159</v>
          </cell>
          <cell r="I518">
            <v>-17</v>
          </cell>
          <cell r="S518" t="str">
            <v>Org.Vtas Lobos</v>
          </cell>
        </row>
        <row r="519">
          <cell r="B519">
            <v>161</v>
          </cell>
          <cell r="I519">
            <v>-4</v>
          </cell>
          <cell r="S519" t="str">
            <v>Org.Vtas Lobos</v>
          </cell>
        </row>
        <row r="520">
          <cell r="B520">
            <v>359</v>
          </cell>
          <cell r="I520">
            <v>1</v>
          </cell>
          <cell r="S520" t="str">
            <v>Org.Vtas Lobos</v>
          </cell>
        </row>
        <row r="521">
          <cell r="B521">
            <v>361</v>
          </cell>
          <cell r="I521">
            <v>2</v>
          </cell>
          <cell r="S521" t="str">
            <v>Org.Vtas Lobos</v>
          </cell>
        </row>
        <row r="522">
          <cell r="B522">
            <v>502</v>
          </cell>
          <cell r="I522">
            <v>-8</v>
          </cell>
          <cell r="S522" t="str">
            <v>Org.Vtas Lobos</v>
          </cell>
        </row>
        <row r="523">
          <cell r="B523">
            <v>610</v>
          </cell>
          <cell r="I523">
            <v>1</v>
          </cell>
          <cell r="S523" t="str">
            <v>Org.Vtas Lobos</v>
          </cell>
        </row>
        <row r="524">
          <cell r="B524">
            <v>627</v>
          </cell>
          <cell r="I524">
            <v>-2</v>
          </cell>
          <cell r="S524" t="str">
            <v>Org.Vtas Lobos</v>
          </cell>
        </row>
        <row r="525">
          <cell r="B525">
            <v>640</v>
          </cell>
          <cell r="I525">
            <v>-3</v>
          </cell>
          <cell r="S525" t="str">
            <v>Org.Vtas Lobos</v>
          </cell>
        </row>
        <row r="526">
          <cell r="B526">
            <v>644</v>
          </cell>
          <cell r="I526">
            <v>4</v>
          </cell>
          <cell r="S526" t="str">
            <v>Org.Vtas Lobos</v>
          </cell>
        </row>
        <row r="527">
          <cell r="B527">
            <v>659</v>
          </cell>
          <cell r="I527">
            <v>8</v>
          </cell>
          <cell r="S527" t="str">
            <v>Org.Vtas Lobos</v>
          </cell>
        </row>
        <row r="528">
          <cell r="B528">
            <v>661</v>
          </cell>
          <cell r="I528">
            <v>-4</v>
          </cell>
          <cell r="S528" t="str">
            <v>Org.Vtas Lobos</v>
          </cell>
        </row>
        <row r="529">
          <cell r="B529">
            <v>1001</v>
          </cell>
          <cell r="I529">
            <v>-1</v>
          </cell>
          <cell r="S529" t="str">
            <v>Org.Vtas Lobos</v>
          </cell>
        </row>
        <row r="530">
          <cell r="B530">
            <v>1028</v>
          </cell>
          <cell r="I530">
            <v>-1</v>
          </cell>
          <cell r="S530" t="str">
            <v>Org.Vtas Lobos</v>
          </cell>
        </row>
        <row r="531">
          <cell r="B531">
            <v>1040</v>
          </cell>
          <cell r="I531">
            <v>1</v>
          </cell>
          <cell r="S531" t="str">
            <v>Org.Vtas Lobos</v>
          </cell>
        </row>
        <row r="532">
          <cell r="B532">
            <v>1127</v>
          </cell>
          <cell r="I532">
            <v>-4</v>
          </cell>
          <cell r="S532" t="str">
            <v>Org.Vtas Lobos</v>
          </cell>
        </row>
        <row r="533">
          <cell r="B533">
            <v>1128</v>
          </cell>
          <cell r="I533">
            <v>-4</v>
          </cell>
          <cell r="S533" t="str">
            <v>Org.Vtas Lobos</v>
          </cell>
        </row>
        <row r="534">
          <cell r="B534">
            <v>1140</v>
          </cell>
          <cell r="I534">
            <v>4</v>
          </cell>
          <cell r="S534" t="str">
            <v>Org.Vtas Lobos</v>
          </cell>
        </row>
        <row r="535">
          <cell r="B535">
            <v>1144</v>
          </cell>
          <cell r="I535">
            <v>1</v>
          </cell>
          <cell r="S535" t="str">
            <v>Org.Vtas Lobos</v>
          </cell>
        </row>
        <row r="536">
          <cell r="B536">
            <v>1159</v>
          </cell>
          <cell r="I536">
            <v>6</v>
          </cell>
          <cell r="S536" t="str">
            <v>Org.Vtas Lobos</v>
          </cell>
        </row>
        <row r="537">
          <cell r="B537">
            <v>1161</v>
          </cell>
          <cell r="I537">
            <v>1</v>
          </cell>
          <cell r="S537" t="str">
            <v>Org.Vtas Lobos</v>
          </cell>
        </row>
        <row r="538">
          <cell r="B538">
            <v>1259</v>
          </cell>
          <cell r="I538">
            <v>2</v>
          </cell>
          <cell r="S538" t="str">
            <v>Org.Vtas Lobos</v>
          </cell>
        </row>
        <row r="539">
          <cell r="B539">
            <v>1410</v>
          </cell>
          <cell r="I539">
            <v>-1</v>
          </cell>
          <cell r="S539" t="str">
            <v>Org.Vtas Lobos</v>
          </cell>
        </row>
        <row r="540">
          <cell r="B540">
            <v>1436</v>
          </cell>
          <cell r="I540">
            <v>1</v>
          </cell>
          <cell r="S540" t="str">
            <v>Org.Vtas Lobos</v>
          </cell>
        </row>
        <row r="541">
          <cell r="B541">
            <v>1658</v>
          </cell>
          <cell r="I541">
            <v>-4</v>
          </cell>
          <cell r="S541" t="str">
            <v>Org.Vtas Lobos</v>
          </cell>
        </row>
        <row r="542">
          <cell r="B542">
            <v>2003</v>
          </cell>
          <cell r="I542">
            <v>-1</v>
          </cell>
          <cell r="S542" t="str">
            <v>Org.Vtas Lobos</v>
          </cell>
        </row>
        <row r="543">
          <cell r="B543">
            <v>2014</v>
          </cell>
          <cell r="I543">
            <v>-1</v>
          </cell>
          <cell r="S543" t="str">
            <v>Org.Vtas Lobos</v>
          </cell>
        </row>
        <row r="544">
          <cell r="B544">
            <v>2021</v>
          </cell>
          <cell r="I544">
            <v>-2</v>
          </cell>
          <cell r="S544" t="str">
            <v>Org.Vtas Lobos</v>
          </cell>
        </row>
        <row r="545">
          <cell r="B545">
            <v>2031</v>
          </cell>
          <cell r="I545">
            <v>2</v>
          </cell>
          <cell r="S545" t="str">
            <v>Org.Vtas Lobos</v>
          </cell>
        </row>
        <row r="546">
          <cell r="B546">
            <v>2033</v>
          </cell>
          <cell r="I546">
            <v>1</v>
          </cell>
          <cell r="S546" t="str">
            <v>Org.Vtas Lobos</v>
          </cell>
        </row>
        <row r="547">
          <cell r="B547">
            <v>2359</v>
          </cell>
          <cell r="I547">
            <v>-1</v>
          </cell>
          <cell r="S547" t="str">
            <v>Org.Vtas Lobos</v>
          </cell>
        </row>
        <row r="548">
          <cell r="B548">
            <v>2423</v>
          </cell>
          <cell r="I548">
            <v>-1</v>
          </cell>
          <cell r="S548" t="str">
            <v>Org.Vtas Lobos</v>
          </cell>
        </row>
        <row r="549">
          <cell r="B549">
            <v>2428</v>
          </cell>
          <cell r="I549">
            <v>-2</v>
          </cell>
          <cell r="S549" t="str">
            <v>Org.Vtas Lobos</v>
          </cell>
        </row>
        <row r="550">
          <cell r="B550">
            <v>2446</v>
          </cell>
          <cell r="I550">
            <v>4</v>
          </cell>
          <cell r="S550" t="str">
            <v>Org.Vtas Lobos</v>
          </cell>
        </row>
        <row r="551">
          <cell r="B551">
            <v>2448</v>
          </cell>
          <cell r="I551">
            <v>-1</v>
          </cell>
          <cell r="S551" t="str">
            <v>Org.Vtas Lobos</v>
          </cell>
        </row>
        <row r="552">
          <cell r="B552">
            <v>2453</v>
          </cell>
          <cell r="I552">
            <v>1</v>
          </cell>
          <cell r="S552" t="str">
            <v>Org.Vtas Lobos</v>
          </cell>
        </row>
        <row r="553">
          <cell r="B553">
            <v>2456</v>
          </cell>
          <cell r="I553">
            <v>-2</v>
          </cell>
          <cell r="S553" t="str">
            <v>Org.Vtas Lobos</v>
          </cell>
        </row>
        <row r="554">
          <cell r="B554">
            <v>2458</v>
          </cell>
          <cell r="I554">
            <v>5</v>
          </cell>
          <cell r="S554" t="str">
            <v>Org.Vtas Lobos</v>
          </cell>
        </row>
        <row r="555">
          <cell r="B555">
            <v>2466</v>
          </cell>
          <cell r="I555">
            <v>-3</v>
          </cell>
          <cell r="S555" t="str">
            <v>Org.Vtas Lobos</v>
          </cell>
        </row>
        <row r="556">
          <cell r="B556">
            <v>2468</v>
          </cell>
          <cell r="I556">
            <v>1</v>
          </cell>
          <cell r="S556" t="str">
            <v>Org.Vtas Lobos</v>
          </cell>
        </row>
        <row r="557">
          <cell r="B557">
            <v>2473</v>
          </cell>
          <cell r="I557">
            <v>-1</v>
          </cell>
          <cell r="S557" t="str">
            <v>Org.Vtas Lobos</v>
          </cell>
        </row>
        <row r="558">
          <cell r="B558">
            <v>2476</v>
          </cell>
          <cell r="I558">
            <v>1</v>
          </cell>
          <cell r="S558" t="str">
            <v>Org.Vtas Lobos</v>
          </cell>
        </row>
        <row r="559">
          <cell r="B559">
            <v>2478</v>
          </cell>
          <cell r="I559">
            <v>1</v>
          </cell>
          <cell r="S559" t="str">
            <v>Org.Vtas Lobos</v>
          </cell>
        </row>
        <row r="560">
          <cell r="B560">
            <v>2483</v>
          </cell>
          <cell r="I560">
            <v>1</v>
          </cell>
          <cell r="S560" t="str">
            <v>Org.Vtas Lobos</v>
          </cell>
        </row>
        <row r="561">
          <cell r="B561">
            <v>2486</v>
          </cell>
          <cell r="I561">
            <v>-7</v>
          </cell>
          <cell r="S561" t="str">
            <v>Org.Vtas Lobos</v>
          </cell>
        </row>
        <row r="562">
          <cell r="B562">
            <v>2488</v>
          </cell>
          <cell r="I562">
            <v>-6</v>
          </cell>
          <cell r="S562" t="str">
            <v>Org.Vtas Lobos</v>
          </cell>
        </row>
        <row r="563">
          <cell r="B563">
            <v>2608</v>
          </cell>
          <cell r="I563">
            <v>-3</v>
          </cell>
          <cell r="S563" t="str">
            <v>Org.Vtas Lobos</v>
          </cell>
        </row>
        <row r="564">
          <cell r="B564">
            <v>2642</v>
          </cell>
          <cell r="I564">
            <v>-2</v>
          </cell>
          <cell r="S564" t="str">
            <v>Org.Vtas Lobos</v>
          </cell>
        </row>
        <row r="565">
          <cell r="B565">
            <v>2659</v>
          </cell>
          <cell r="I565">
            <v>2</v>
          </cell>
          <cell r="S565" t="str">
            <v>Org.Vtas Lobos</v>
          </cell>
        </row>
        <row r="566">
          <cell r="B566">
            <v>2678</v>
          </cell>
          <cell r="I566">
            <v>3</v>
          </cell>
          <cell r="S566" t="str">
            <v>Org.Vtas Lobos</v>
          </cell>
        </row>
        <row r="567">
          <cell r="B567">
            <v>2682</v>
          </cell>
          <cell r="I567">
            <v>2</v>
          </cell>
          <cell r="S567" t="str">
            <v>Org.Vtas Lobos</v>
          </cell>
        </row>
        <row r="568">
          <cell r="B568">
            <v>2710</v>
          </cell>
          <cell r="I568">
            <v>-1</v>
          </cell>
          <cell r="S568" t="str">
            <v>Org.Vtas Lobos</v>
          </cell>
        </row>
        <row r="569">
          <cell r="B569">
            <v>2727</v>
          </cell>
          <cell r="I569">
            <v>1</v>
          </cell>
          <cell r="S569" t="str">
            <v>Org.Vtas Lobos</v>
          </cell>
        </row>
        <row r="570">
          <cell r="B570">
            <v>2741</v>
          </cell>
          <cell r="I570">
            <v>1</v>
          </cell>
          <cell r="S570" t="str">
            <v>Org.Vtas Lobos</v>
          </cell>
        </row>
        <row r="571">
          <cell r="B571">
            <v>2759</v>
          </cell>
          <cell r="I571">
            <v>4</v>
          </cell>
          <cell r="S571" t="str">
            <v>Org.Vtas Lobos</v>
          </cell>
        </row>
        <row r="572">
          <cell r="B572">
            <v>3206</v>
          </cell>
          <cell r="I572">
            <v>-1</v>
          </cell>
          <cell r="S572" t="str">
            <v>Org.Vtas Lobos</v>
          </cell>
        </row>
        <row r="573">
          <cell r="B573">
            <v>3212</v>
          </cell>
          <cell r="I573">
            <v>1</v>
          </cell>
          <cell r="S573" t="str">
            <v>Org.Vtas Lobos</v>
          </cell>
        </row>
        <row r="574">
          <cell r="B574">
            <v>3214</v>
          </cell>
          <cell r="I574">
            <v>-1</v>
          </cell>
          <cell r="S574" t="str">
            <v>Org.Vtas Lobos</v>
          </cell>
        </row>
        <row r="575">
          <cell r="B575">
            <v>3510</v>
          </cell>
          <cell r="I575">
            <v>1</v>
          </cell>
          <cell r="S575" t="str">
            <v>Org.Vtas Lobos</v>
          </cell>
        </row>
        <row r="576">
          <cell r="B576">
            <v>3536</v>
          </cell>
          <cell r="I576">
            <v>1</v>
          </cell>
          <cell r="S576" t="str">
            <v>Org.Vtas Lobos</v>
          </cell>
        </row>
        <row r="577">
          <cell r="B577">
            <v>3559</v>
          </cell>
          <cell r="I577">
            <v>4</v>
          </cell>
          <cell r="S577" t="str">
            <v>Org.Vtas Lobos</v>
          </cell>
        </row>
        <row r="578">
          <cell r="B578">
            <v>3800</v>
          </cell>
          <cell r="I578">
            <v>4</v>
          </cell>
          <cell r="S578" t="str">
            <v>Org.Vtas Lobos</v>
          </cell>
        </row>
        <row r="579">
          <cell r="B579">
            <v>3836</v>
          </cell>
          <cell r="I579">
            <v>1</v>
          </cell>
          <cell r="S579" t="str">
            <v>Org.Vtas Lobos</v>
          </cell>
        </row>
        <row r="580">
          <cell r="B580">
            <v>3848</v>
          </cell>
          <cell r="I580">
            <v>1</v>
          </cell>
          <cell r="S580" t="str">
            <v>Org.Vtas Lobos</v>
          </cell>
        </row>
        <row r="581">
          <cell r="B581">
            <v>510702</v>
          </cell>
          <cell r="I581">
            <v>1</v>
          </cell>
          <cell r="S581" t="str">
            <v>Org.Vtas Lobos</v>
          </cell>
        </row>
        <row r="582">
          <cell r="B582">
            <v>510703</v>
          </cell>
          <cell r="I582">
            <v>-1</v>
          </cell>
          <cell r="S582" t="str">
            <v>Org.Vtas Lobos</v>
          </cell>
        </row>
        <row r="583">
          <cell r="B583">
            <v>519701</v>
          </cell>
          <cell r="I583">
            <v>-2</v>
          </cell>
          <cell r="S583" t="str">
            <v>Org.Vtas Lobos</v>
          </cell>
        </row>
        <row r="584">
          <cell r="B584">
            <v>519704</v>
          </cell>
          <cell r="I584">
            <v>-1</v>
          </cell>
          <cell r="S584" t="str">
            <v>Org.Vtas Lobos</v>
          </cell>
        </row>
        <row r="585">
          <cell r="B585">
            <v>519706</v>
          </cell>
          <cell r="I585">
            <v>2</v>
          </cell>
          <cell r="S585" t="str">
            <v>Org.Vtas Lobos</v>
          </cell>
        </row>
        <row r="586">
          <cell r="B586">
            <v>310</v>
          </cell>
          <cell r="I586">
            <v>1</v>
          </cell>
          <cell r="S586" t="str">
            <v>Org.Vtas Lobos</v>
          </cell>
        </row>
        <row r="587">
          <cell r="B587">
            <v>310</v>
          </cell>
          <cell r="I587">
            <v>1</v>
          </cell>
          <cell r="S587" t="str">
            <v>Org.Vtas Lobos</v>
          </cell>
        </row>
        <row r="588">
          <cell r="B588">
            <v>1720</v>
          </cell>
          <cell r="I588">
            <v>-14</v>
          </cell>
          <cell r="S588" t="str">
            <v>Org.Vtas Lobos</v>
          </cell>
        </row>
        <row r="589">
          <cell r="B589">
            <v>2741</v>
          </cell>
          <cell r="I589">
            <v>1</v>
          </cell>
          <cell r="S589" t="str">
            <v>Org.Vtas Lobos</v>
          </cell>
        </row>
        <row r="590">
          <cell r="B590">
            <v>105</v>
          </cell>
          <cell r="I590">
            <v>1</v>
          </cell>
          <cell r="S590" t="str">
            <v>Org.Vtas Lobos</v>
          </cell>
        </row>
        <row r="591">
          <cell r="B591">
            <v>110</v>
          </cell>
          <cell r="I591">
            <v>-2</v>
          </cell>
          <cell r="S591" t="str">
            <v>Org.Vtas Lobos</v>
          </cell>
        </row>
        <row r="592">
          <cell r="B592">
            <v>118</v>
          </cell>
          <cell r="I592">
            <v>-5</v>
          </cell>
          <cell r="S592" t="str">
            <v>Org.Vtas Lobos</v>
          </cell>
        </row>
        <row r="593">
          <cell r="B593">
            <v>127</v>
          </cell>
          <cell r="I593">
            <v>-3</v>
          </cell>
          <cell r="S593" t="str">
            <v>Org.Vtas Lobos</v>
          </cell>
        </row>
        <row r="594">
          <cell r="B594">
            <v>135</v>
          </cell>
          <cell r="I594">
            <v>-3</v>
          </cell>
          <cell r="S594" t="str">
            <v>Org.Vtas Lobos</v>
          </cell>
        </row>
        <row r="595">
          <cell r="B595">
            <v>140</v>
          </cell>
          <cell r="I595">
            <v>-7</v>
          </cell>
          <cell r="S595" t="str">
            <v>Org.Vtas Lobos</v>
          </cell>
        </row>
        <row r="596">
          <cell r="B596">
            <v>144</v>
          </cell>
          <cell r="I596">
            <v>-4</v>
          </cell>
          <cell r="S596" t="str">
            <v>Org.Vtas Lobos</v>
          </cell>
        </row>
        <row r="597">
          <cell r="B597">
            <v>159</v>
          </cell>
          <cell r="I597">
            <v>-37</v>
          </cell>
          <cell r="S597" t="str">
            <v>Org.Vtas Lobos</v>
          </cell>
        </row>
        <row r="598">
          <cell r="B598">
            <v>161</v>
          </cell>
          <cell r="I598">
            <v>3</v>
          </cell>
          <cell r="S598" t="str">
            <v>Org.Vtas Lobos</v>
          </cell>
        </row>
        <row r="599">
          <cell r="B599">
            <v>335</v>
          </cell>
          <cell r="I599">
            <v>1</v>
          </cell>
          <cell r="S599" t="str">
            <v>Org.Vtas Lobos</v>
          </cell>
        </row>
        <row r="600">
          <cell r="B600">
            <v>340</v>
          </cell>
          <cell r="I600">
            <v>8</v>
          </cell>
          <cell r="S600" t="str">
            <v>Org.Vtas Lobos</v>
          </cell>
        </row>
        <row r="601">
          <cell r="B601">
            <v>361</v>
          </cell>
          <cell r="I601">
            <v>1</v>
          </cell>
          <cell r="S601" t="str">
            <v>Org.Vtas Lobos</v>
          </cell>
        </row>
        <row r="602">
          <cell r="B602">
            <v>502</v>
          </cell>
          <cell r="I602">
            <v>-2</v>
          </cell>
          <cell r="S602" t="str">
            <v>Org.Vtas Lobos</v>
          </cell>
        </row>
        <row r="603">
          <cell r="B603">
            <v>504</v>
          </cell>
          <cell r="I603">
            <v>2</v>
          </cell>
          <cell r="S603" t="str">
            <v>Org.Vtas Lobos</v>
          </cell>
        </row>
        <row r="604">
          <cell r="B604">
            <v>610</v>
          </cell>
          <cell r="I604">
            <v>3</v>
          </cell>
          <cell r="S604" t="str">
            <v>Org.Vtas Lobos</v>
          </cell>
        </row>
        <row r="605">
          <cell r="B605">
            <v>627</v>
          </cell>
          <cell r="I605">
            <v>27</v>
          </cell>
          <cell r="S605" t="str">
            <v>Org.Vtas Lobos</v>
          </cell>
        </row>
        <row r="606">
          <cell r="B606">
            <v>640</v>
          </cell>
          <cell r="I606">
            <v>18</v>
          </cell>
          <cell r="S606" t="str">
            <v>Org.Vtas Lobos</v>
          </cell>
        </row>
        <row r="607">
          <cell r="B607">
            <v>661</v>
          </cell>
          <cell r="I607">
            <v>-5</v>
          </cell>
          <cell r="S607" t="str">
            <v>Org.Vtas Lobos</v>
          </cell>
        </row>
        <row r="608">
          <cell r="B608">
            <v>1001</v>
          </cell>
          <cell r="I608">
            <v>-1</v>
          </cell>
          <cell r="S608" t="str">
            <v>Org.Vtas Lobos</v>
          </cell>
        </row>
        <row r="609">
          <cell r="B609">
            <v>1040</v>
          </cell>
          <cell r="I609">
            <v>2</v>
          </cell>
          <cell r="S609" t="str">
            <v>Org.Vtas Lobos</v>
          </cell>
        </row>
        <row r="610">
          <cell r="B610">
            <v>1110</v>
          </cell>
          <cell r="I610">
            <v>6</v>
          </cell>
          <cell r="S610" t="str">
            <v>Org.Vtas Lobos</v>
          </cell>
        </row>
        <row r="611">
          <cell r="B611">
            <v>1125</v>
          </cell>
          <cell r="I611">
            <v>-1</v>
          </cell>
          <cell r="S611" t="str">
            <v>Org.Vtas Lobos</v>
          </cell>
        </row>
        <row r="612">
          <cell r="B612">
            <v>1127</v>
          </cell>
          <cell r="I612">
            <v>-3</v>
          </cell>
          <cell r="S612" t="str">
            <v>Org.Vtas Lobos</v>
          </cell>
        </row>
        <row r="613">
          <cell r="B613">
            <v>1128</v>
          </cell>
          <cell r="I613">
            <v>-1</v>
          </cell>
          <cell r="S613" t="str">
            <v>Org.Vtas Lobos</v>
          </cell>
        </row>
        <row r="614">
          <cell r="B614">
            <v>1135</v>
          </cell>
          <cell r="I614">
            <v>1</v>
          </cell>
          <cell r="S614" t="str">
            <v>Org.Vtas Lobos</v>
          </cell>
        </row>
        <row r="615">
          <cell r="B615">
            <v>1140</v>
          </cell>
          <cell r="I615">
            <v>-23</v>
          </cell>
          <cell r="S615" t="str">
            <v>Org.Vtas Lobos</v>
          </cell>
        </row>
        <row r="616">
          <cell r="B616">
            <v>1144</v>
          </cell>
          <cell r="I616">
            <v>3</v>
          </cell>
          <cell r="S616" t="str">
            <v>Org.Vtas Lobos</v>
          </cell>
        </row>
        <row r="617">
          <cell r="B617">
            <v>1159</v>
          </cell>
          <cell r="I617">
            <v>27</v>
          </cell>
          <cell r="S617" t="str">
            <v>Org.Vtas Lobos</v>
          </cell>
        </row>
        <row r="618">
          <cell r="B618">
            <v>1240</v>
          </cell>
          <cell r="I618">
            <v>1</v>
          </cell>
          <cell r="S618" t="str">
            <v>Org.Vtas Lobos</v>
          </cell>
        </row>
        <row r="619">
          <cell r="B619">
            <v>1418</v>
          </cell>
          <cell r="I619">
            <v>-3</v>
          </cell>
          <cell r="S619" t="str">
            <v>Org.Vtas Lobos</v>
          </cell>
        </row>
        <row r="620">
          <cell r="B620">
            <v>1436</v>
          </cell>
          <cell r="I620">
            <v>1</v>
          </cell>
          <cell r="S620" t="str">
            <v>Org.Vtas Lobos</v>
          </cell>
        </row>
        <row r="621">
          <cell r="B621">
            <v>1620</v>
          </cell>
          <cell r="I621">
            <v>1</v>
          </cell>
          <cell r="S621" t="str">
            <v>Org.Vtas Lobos</v>
          </cell>
        </row>
        <row r="622">
          <cell r="B622">
            <v>1659</v>
          </cell>
          <cell r="I622">
            <v>1</v>
          </cell>
          <cell r="S622" t="str">
            <v>Org.Vtas Lobos</v>
          </cell>
        </row>
        <row r="623">
          <cell r="B623">
            <v>1715</v>
          </cell>
          <cell r="I623">
            <v>-1</v>
          </cell>
          <cell r="S623" t="str">
            <v>Org.Vtas Lobos</v>
          </cell>
        </row>
        <row r="624">
          <cell r="B624">
            <v>1730</v>
          </cell>
          <cell r="I624">
            <v>1</v>
          </cell>
          <cell r="S624" t="str">
            <v>Org.Vtas Lobos</v>
          </cell>
        </row>
        <row r="625">
          <cell r="B625">
            <v>1740</v>
          </cell>
          <cell r="I625">
            <v>1</v>
          </cell>
          <cell r="S625" t="str">
            <v>Org.Vtas Lobos</v>
          </cell>
        </row>
        <row r="626">
          <cell r="B626">
            <v>2003</v>
          </cell>
          <cell r="I626">
            <v>2</v>
          </cell>
          <cell r="S626" t="str">
            <v>Org.Vtas Lobos</v>
          </cell>
        </row>
        <row r="627">
          <cell r="B627">
            <v>2021</v>
          </cell>
          <cell r="I627">
            <v>1</v>
          </cell>
          <cell r="S627" t="str">
            <v>Org.Vtas Lobos</v>
          </cell>
        </row>
        <row r="628">
          <cell r="B628">
            <v>2033</v>
          </cell>
          <cell r="I628">
            <v>1</v>
          </cell>
          <cell r="S628" t="str">
            <v>Org.Vtas Lobos</v>
          </cell>
        </row>
        <row r="629">
          <cell r="B629">
            <v>2359</v>
          </cell>
          <cell r="I629">
            <v>4</v>
          </cell>
          <cell r="S629" t="str">
            <v>Org.Vtas Lobos</v>
          </cell>
        </row>
        <row r="630">
          <cell r="B630">
            <v>2423</v>
          </cell>
          <cell r="I630">
            <v>1</v>
          </cell>
          <cell r="S630" t="str">
            <v>Org.Vtas Lobos</v>
          </cell>
        </row>
        <row r="631">
          <cell r="B631">
            <v>2428</v>
          </cell>
          <cell r="I631">
            <v>-1</v>
          </cell>
          <cell r="S631" t="str">
            <v>Org.Vtas Lobos</v>
          </cell>
        </row>
        <row r="632">
          <cell r="B632">
            <v>2448</v>
          </cell>
          <cell r="I632">
            <v>1</v>
          </cell>
          <cell r="S632" t="str">
            <v>Org.Vtas Lobos</v>
          </cell>
        </row>
        <row r="633">
          <cell r="B633">
            <v>2453</v>
          </cell>
          <cell r="I633">
            <v>-2</v>
          </cell>
          <cell r="S633" t="str">
            <v>Org.Vtas Lobos</v>
          </cell>
        </row>
        <row r="634">
          <cell r="B634">
            <v>2459</v>
          </cell>
          <cell r="I634">
            <v>1</v>
          </cell>
          <cell r="S634" t="str">
            <v>Org.Vtas Lobos</v>
          </cell>
        </row>
        <row r="635">
          <cell r="B635">
            <v>2463</v>
          </cell>
          <cell r="I635">
            <v>1</v>
          </cell>
          <cell r="S635" t="str">
            <v>Org.Vtas Lobos</v>
          </cell>
        </row>
        <row r="636">
          <cell r="B636">
            <v>2466</v>
          </cell>
          <cell r="I636">
            <v>-1</v>
          </cell>
          <cell r="S636" t="str">
            <v>Org.Vtas Lobos</v>
          </cell>
        </row>
        <row r="637">
          <cell r="B637">
            <v>2468</v>
          </cell>
          <cell r="I637">
            <v>1</v>
          </cell>
          <cell r="S637" t="str">
            <v>Org.Vtas Lobos</v>
          </cell>
        </row>
        <row r="638">
          <cell r="B638">
            <v>2473</v>
          </cell>
          <cell r="I638">
            <v>-1</v>
          </cell>
          <cell r="S638" t="str">
            <v>Org.Vtas Lobos</v>
          </cell>
        </row>
        <row r="639">
          <cell r="B639">
            <v>2476</v>
          </cell>
          <cell r="I639">
            <v>2</v>
          </cell>
          <cell r="S639" t="str">
            <v>Org.Vtas Lobos</v>
          </cell>
        </row>
        <row r="640">
          <cell r="B640">
            <v>2478</v>
          </cell>
          <cell r="I640">
            <v>1</v>
          </cell>
          <cell r="S640" t="str">
            <v>Org.Vtas Lobos</v>
          </cell>
        </row>
        <row r="641">
          <cell r="B641">
            <v>2483</v>
          </cell>
          <cell r="I641">
            <v>4</v>
          </cell>
          <cell r="S641" t="str">
            <v>Org.Vtas Lobos</v>
          </cell>
        </row>
        <row r="642">
          <cell r="B642">
            <v>2486</v>
          </cell>
          <cell r="I642">
            <v>1</v>
          </cell>
          <cell r="S642" t="str">
            <v>Org.Vtas Lobos</v>
          </cell>
        </row>
        <row r="643">
          <cell r="B643">
            <v>2488</v>
          </cell>
          <cell r="I643">
            <v>-3</v>
          </cell>
          <cell r="S643" t="str">
            <v>Org.Vtas Lobos</v>
          </cell>
        </row>
        <row r="644">
          <cell r="B644">
            <v>2612</v>
          </cell>
          <cell r="I644">
            <v>1</v>
          </cell>
          <cell r="S644" t="str">
            <v>Org.Vtas Lobos</v>
          </cell>
        </row>
        <row r="645">
          <cell r="B645">
            <v>2659</v>
          </cell>
          <cell r="I645">
            <v>3</v>
          </cell>
          <cell r="S645" t="str">
            <v>Org.Vtas Lobos</v>
          </cell>
        </row>
        <row r="646">
          <cell r="B646">
            <v>2672</v>
          </cell>
          <cell r="I646">
            <v>1</v>
          </cell>
          <cell r="S646" t="str">
            <v>Org.Vtas Lobos</v>
          </cell>
        </row>
        <row r="647">
          <cell r="B647">
            <v>2682</v>
          </cell>
          <cell r="I647">
            <v>-5</v>
          </cell>
          <cell r="S647" t="str">
            <v>Org.Vtas Lobos</v>
          </cell>
        </row>
        <row r="648">
          <cell r="B648">
            <v>2741</v>
          </cell>
          <cell r="I648">
            <v>1</v>
          </cell>
          <cell r="S648" t="str">
            <v>Org.Vtas Lobos</v>
          </cell>
        </row>
        <row r="649">
          <cell r="B649">
            <v>2759</v>
          </cell>
          <cell r="I649">
            <v>-1</v>
          </cell>
          <cell r="S649" t="str">
            <v>Org.Vtas Lobos</v>
          </cell>
        </row>
        <row r="650">
          <cell r="B650">
            <v>3205</v>
          </cell>
          <cell r="I650">
            <v>2</v>
          </cell>
          <cell r="S650" t="str">
            <v>Org.Vtas Lobos</v>
          </cell>
        </row>
        <row r="651">
          <cell r="B651">
            <v>3206</v>
          </cell>
          <cell r="I651">
            <v>-1</v>
          </cell>
          <cell r="S651" t="str">
            <v>Org.Vtas Lobos</v>
          </cell>
        </row>
        <row r="652">
          <cell r="B652">
            <v>3210</v>
          </cell>
          <cell r="I652">
            <v>-1</v>
          </cell>
          <cell r="S652" t="str">
            <v>Org.Vtas Lobos</v>
          </cell>
        </row>
        <row r="653">
          <cell r="B653">
            <v>3211</v>
          </cell>
          <cell r="I653">
            <v>-4</v>
          </cell>
          <cell r="S653" t="str">
            <v>Org.Vtas Lobos</v>
          </cell>
        </row>
        <row r="654">
          <cell r="B654">
            <v>3212</v>
          </cell>
          <cell r="I654">
            <v>-1</v>
          </cell>
          <cell r="S654" t="str">
            <v>Org.Vtas Lobos</v>
          </cell>
        </row>
        <row r="655">
          <cell r="B655">
            <v>3518</v>
          </cell>
          <cell r="I655">
            <v>1</v>
          </cell>
          <cell r="S655" t="str">
            <v>Org.Vtas Lobos</v>
          </cell>
        </row>
        <row r="656">
          <cell r="B656">
            <v>3536</v>
          </cell>
          <cell r="I656">
            <v>-3</v>
          </cell>
          <cell r="S656" t="str">
            <v>Org.Vtas Lobos</v>
          </cell>
        </row>
        <row r="657">
          <cell r="B657">
            <v>3559</v>
          </cell>
          <cell r="I657">
            <v>3</v>
          </cell>
          <cell r="S657" t="str">
            <v>Org.Vtas Lobos</v>
          </cell>
        </row>
        <row r="658">
          <cell r="B658">
            <v>510701</v>
          </cell>
          <cell r="I658">
            <v>1</v>
          </cell>
          <cell r="S658" t="str">
            <v>Org.Vtas Lobos</v>
          </cell>
        </row>
        <row r="659">
          <cell r="B659">
            <v>519701</v>
          </cell>
          <cell r="I659">
            <v>-2</v>
          </cell>
          <cell r="S659" t="str">
            <v>Org.Vtas Lobos</v>
          </cell>
        </row>
        <row r="660">
          <cell r="B660">
            <v>519702</v>
          </cell>
          <cell r="I660">
            <v>1</v>
          </cell>
          <cell r="S660" t="str">
            <v>Org.Vtas Lobos</v>
          </cell>
        </row>
        <row r="661">
          <cell r="B661">
            <v>519705</v>
          </cell>
          <cell r="I661">
            <v>-1</v>
          </cell>
          <cell r="S661" t="str">
            <v>Org.Vtas Lobos</v>
          </cell>
        </row>
        <row r="662">
          <cell r="B662">
            <v>310</v>
          </cell>
          <cell r="I662">
            <v>1</v>
          </cell>
          <cell r="S662" t="str">
            <v>Org.Vtas Lobos</v>
          </cell>
        </row>
        <row r="663">
          <cell r="B663">
            <v>2033</v>
          </cell>
          <cell r="I663">
            <v>1</v>
          </cell>
          <cell r="S663" t="str">
            <v>Org.Vtas Lobos</v>
          </cell>
        </row>
        <row r="664">
          <cell r="B664">
            <v>110</v>
          </cell>
          <cell r="I664">
            <v>-2</v>
          </cell>
          <cell r="S664" t="str">
            <v>Org.Vtas Lobos</v>
          </cell>
        </row>
        <row r="665">
          <cell r="B665">
            <v>118</v>
          </cell>
          <cell r="I665">
            <v>-2</v>
          </cell>
          <cell r="S665" t="str">
            <v>Org.Vtas Lobos</v>
          </cell>
        </row>
        <row r="666">
          <cell r="B666">
            <v>125</v>
          </cell>
          <cell r="I666">
            <v>2</v>
          </cell>
          <cell r="S666" t="str">
            <v>Org.Vtas Lobos</v>
          </cell>
        </row>
        <row r="667">
          <cell r="B667">
            <v>127</v>
          </cell>
          <cell r="I667">
            <v>2</v>
          </cell>
          <cell r="S667" t="str">
            <v>Org.Vtas Lobos</v>
          </cell>
        </row>
        <row r="668">
          <cell r="B668">
            <v>144</v>
          </cell>
          <cell r="I668">
            <v>-4</v>
          </cell>
          <cell r="S668" t="str">
            <v>Org.Vtas Lobos</v>
          </cell>
        </row>
        <row r="669">
          <cell r="B669">
            <v>159</v>
          </cell>
          <cell r="I669">
            <v>-10</v>
          </cell>
          <cell r="S669" t="str">
            <v>Org.Vtas Lobos</v>
          </cell>
        </row>
        <row r="670">
          <cell r="B670">
            <v>161</v>
          </cell>
          <cell r="I670">
            <v>2</v>
          </cell>
          <cell r="S670" t="str">
            <v>Org.Vtas Lobos</v>
          </cell>
        </row>
        <row r="671">
          <cell r="B671">
            <v>340</v>
          </cell>
          <cell r="I671">
            <v>-1</v>
          </cell>
          <cell r="S671" t="str">
            <v>Org.Vtas Lobos</v>
          </cell>
        </row>
        <row r="672">
          <cell r="B672">
            <v>359</v>
          </cell>
          <cell r="I672">
            <v>8</v>
          </cell>
          <cell r="S672" t="str">
            <v>Org.Vtas Lobos</v>
          </cell>
        </row>
        <row r="673">
          <cell r="B673">
            <v>502</v>
          </cell>
          <cell r="I673">
            <v>1</v>
          </cell>
          <cell r="S673" t="str">
            <v>Org.Vtas Lobos</v>
          </cell>
        </row>
        <row r="674">
          <cell r="B674">
            <v>503</v>
          </cell>
          <cell r="I674">
            <v>-1</v>
          </cell>
          <cell r="S674" t="str">
            <v>Org.Vtas Lobos</v>
          </cell>
        </row>
        <row r="675">
          <cell r="B675">
            <v>504</v>
          </cell>
          <cell r="I675">
            <v>-2</v>
          </cell>
          <cell r="S675" t="str">
            <v>Org.Vtas Lobos</v>
          </cell>
        </row>
        <row r="676">
          <cell r="B676">
            <v>509</v>
          </cell>
          <cell r="I676">
            <v>-1</v>
          </cell>
          <cell r="S676" t="str">
            <v>Org.Vtas Lobos</v>
          </cell>
        </row>
        <row r="677">
          <cell r="B677">
            <v>618</v>
          </cell>
          <cell r="I677">
            <v>1</v>
          </cell>
          <cell r="S677" t="str">
            <v>Org.Vtas Lobos</v>
          </cell>
        </row>
        <row r="678">
          <cell r="B678">
            <v>640</v>
          </cell>
          <cell r="I678">
            <v>-3</v>
          </cell>
          <cell r="S678" t="str">
            <v>Org.Vtas Lobos</v>
          </cell>
        </row>
        <row r="679">
          <cell r="B679">
            <v>644</v>
          </cell>
          <cell r="I679">
            <v>1</v>
          </cell>
          <cell r="S679" t="str">
            <v>Org.Vtas Lobos</v>
          </cell>
        </row>
        <row r="680">
          <cell r="B680">
            <v>1001</v>
          </cell>
          <cell r="I680">
            <v>2</v>
          </cell>
          <cell r="S680" t="str">
            <v>Org.Vtas Lobos</v>
          </cell>
        </row>
        <row r="681">
          <cell r="B681">
            <v>1040</v>
          </cell>
          <cell r="I681">
            <v>1</v>
          </cell>
          <cell r="S681" t="str">
            <v>Org.Vtas Lobos</v>
          </cell>
        </row>
        <row r="682">
          <cell r="B682">
            <v>1110</v>
          </cell>
          <cell r="I682">
            <v>1</v>
          </cell>
          <cell r="S682" t="str">
            <v>Org.Vtas Lobos</v>
          </cell>
        </row>
        <row r="683">
          <cell r="B683">
            <v>1135</v>
          </cell>
          <cell r="I683">
            <v>2</v>
          </cell>
          <cell r="S683" t="str">
            <v>Org.Vtas Lobos</v>
          </cell>
        </row>
        <row r="684">
          <cell r="B684">
            <v>1140</v>
          </cell>
          <cell r="I684">
            <v>6</v>
          </cell>
          <cell r="S684" t="str">
            <v>Org.Vtas Lobos</v>
          </cell>
        </row>
        <row r="685">
          <cell r="B685">
            <v>1159</v>
          </cell>
          <cell r="I685">
            <v>-9</v>
          </cell>
          <cell r="S685" t="str">
            <v>Org.Vtas Lobos</v>
          </cell>
        </row>
        <row r="686">
          <cell r="B686">
            <v>1240</v>
          </cell>
          <cell r="I686">
            <v>1</v>
          </cell>
          <cell r="S686" t="str">
            <v>Org.Vtas Lobos</v>
          </cell>
        </row>
        <row r="687">
          <cell r="B687">
            <v>1259</v>
          </cell>
          <cell r="I687">
            <v>5</v>
          </cell>
          <cell r="S687" t="str">
            <v>Org.Vtas Lobos</v>
          </cell>
        </row>
        <row r="688">
          <cell r="B688">
            <v>1410</v>
          </cell>
          <cell r="I688">
            <v>-1</v>
          </cell>
          <cell r="S688" t="str">
            <v>Org.Vtas Lobos</v>
          </cell>
        </row>
        <row r="689">
          <cell r="B689">
            <v>1418</v>
          </cell>
          <cell r="I689">
            <v>3</v>
          </cell>
          <cell r="S689" t="str">
            <v>Org.Vtas Lobos</v>
          </cell>
        </row>
        <row r="690">
          <cell r="B690">
            <v>1436</v>
          </cell>
          <cell r="I690">
            <v>-1</v>
          </cell>
          <cell r="S690" t="str">
            <v>Org.Vtas Lobos</v>
          </cell>
        </row>
        <row r="691">
          <cell r="B691">
            <v>1459</v>
          </cell>
          <cell r="I691">
            <v>-3</v>
          </cell>
          <cell r="S691" t="str">
            <v>Org.Vtas Lobos</v>
          </cell>
        </row>
        <row r="692">
          <cell r="B692">
            <v>1715</v>
          </cell>
          <cell r="I692">
            <v>1</v>
          </cell>
          <cell r="S692" t="str">
            <v>Org.Vtas Lobos</v>
          </cell>
        </row>
        <row r="693">
          <cell r="B693">
            <v>2003</v>
          </cell>
          <cell r="I693">
            <v>2</v>
          </cell>
          <cell r="S693" t="str">
            <v>Org.Vtas Lobos</v>
          </cell>
        </row>
        <row r="694">
          <cell r="B694">
            <v>2013</v>
          </cell>
          <cell r="I694">
            <v>2</v>
          </cell>
          <cell r="S694" t="str">
            <v>Org.Vtas Lobos</v>
          </cell>
        </row>
        <row r="695">
          <cell r="B695">
            <v>2021</v>
          </cell>
          <cell r="I695">
            <v>1</v>
          </cell>
          <cell r="S695" t="str">
            <v>Org.Vtas Lobos</v>
          </cell>
        </row>
        <row r="696">
          <cell r="B696">
            <v>2031</v>
          </cell>
          <cell r="I696">
            <v>1</v>
          </cell>
          <cell r="S696" t="str">
            <v>Org.Vtas Lobos</v>
          </cell>
        </row>
        <row r="697">
          <cell r="B697">
            <v>2359</v>
          </cell>
          <cell r="I697">
            <v>5</v>
          </cell>
          <cell r="S697" t="str">
            <v>Org.Vtas Lobos</v>
          </cell>
        </row>
        <row r="698">
          <cell r="B698">
            <v>2446</v>
          </cell>
          <cell r="I698">
            <v>-1</v>
          </cell>
          <cell r="S698" t="str">
            <v>Org.Vtas Lobos</v>
          </cell>
        </row>
        <row r="699">
          <cell r="B699">
            <v>2453</v>
          </cell>
          <cell r="I699">
            <v>2</v>
          </cell>
          <cell r="S699" t="str">
            <v>Org.Vtas Lobos</v>
          </cell>
        </row>
        <row r="700">
          <cell r="B700">
            <v>2463</v>
          </cell>
          <cell r="I700">
            <v>-1</v>
          </cell>
          <cell r="S700" t="str">
            <v>Org.Vtas Lobos</v>
          </cell>
        </row>
        <row r="701">
          <cell r="B701">
            <v>2466</v>
          </cell>
          <cell r="I701">
            <v>8</v>
          </cell>
          <cell r="S701" t="str">
            <v>Org.Vtas Lobos</v>
          </cell>
        </row>
        <row r="702">
          <cell r="B702">
            <v>2476</v>
          </cell>
          <cell r="I702">
            <v>1</v>
          </cell>
          <cell r="S702" t="str">
            <v>Org.Vtas Lobos</v>
          </cell>
        </row>
        <row r="703">
          <cell r="B703">
            <v>2486</v>
          </cell>
          <cell r="I703">
            <v>-9</v>
          </cell>
          <cell r="S703" t="str">
            <v>Org.Vtas Lobos</v>
          </cell>
        </row>
        <row r="704">
          <cell r="B704">
            <v>2642</v>
          </cell>
          <cell r="I704">
            <v>-5</v>
          </cell>
          <cell r="S704" t="str">
            <v>Org.Vtas Lobos</v>
          </cell>
        </row>
        <row r="705">
          <cell r="B705">
            <v>2659</v>
          </cell>
          <cell r="I705">
            <v>-2</v>
          </cell>
          <cell r="S705" t="str">
            <v>Org.Vtas Lobos</v>
          </cell>
        </row>
        <row r="706">
          <cell r="B706">
            <v>2672</v>
          </cell>
          <cell r="I706">
            <v>5</v>
          </cell>
          <cell r="S706" t="str">
            <v>Org.Vtas Lobos</v>
          </cell>
        </row>
        <row r="707">
          <cell r="B707">
            <v>2682</v>
          </cell>
          <cell r="I707">
            <v>3</v>
          </cell>
          <cell r="S707" t="str">
            <v>Org.Vtas Lobos</v>
          </cell>
        </row>
        <row r="708">
          <cell r="B708">
            <v>2727</v>
          </cell>
          <cell r="I708">
            <v>2</v>
          </cell>
          <cell r="S708" t="str">
            <v>Org.Vtas Lobos</v>
          </cell>
        </row>
        <row r="709">
          <cell r="B709">
            <v>3208</v>
          </cell>
          <cell r="I709">
            <v>-1</v>
          </cell>
          <cell r="S709" t="str">
            <v>Org.Vtas Lobos</v>
          </cell>
        </row>
        <row r="710">
          <cell r="B710">
            <v>3210</v>
          </cell>
          <cell r="I710">
            <v>2</v>
          </cell>
          <cell r="S710" t="str">
            <v>Org.Vtas Lobos</v>
          </cell>
        </row>
        <row r="711">
          <cell r="B711">
            <v>3211</v>
          </cell>
          <cell r="I711">
            <v>2</v>
          </cell>
          <cell r="S711" t="str">
            <v>Org.Vtas Lobos</v>
          </cell>
        </row>
        <row r="712">
          <cell r="B712">
            <v>3213</v>
          </cell>
          <cell r="I712">
            <v>-2</v>
          </cell>
          <cell r="S712" t="str">
            <v>Org.Vtas Lobos</v>
          </cell>
        </row>
        <row r="713">
          <cell r="B713">
            <v>3559</v>
          </cell>
          <cell r="I713">
            <v>3</v>
          </cell>
          <cell r="S713" t="str">
            <v>Org.Vtas Lobos</v>
          </cell>
        </row>
        <row r="714">
          <cell r="B714">
            <v>510724</v>
          </cell>
          <cell r="I714">
            <v>-1</v>
          </cell>
          <cell r="S714" t="str">
            <v>Org.Vtas Lobos</v>
          </cell>
        </row>
        <row r="715">
          <cell r="B715">
            <v>510725</v>
          </cell>
          <cell r="I715">
            <v>1</v>
          </cell>
          <cell r="S715" t="str">
            <v>Org.Vtas Lobos</v>
          </cell>
        </row>
        <row r="716">
          <cell r="B716">
            <v>519701</v>
          </cell>
          <cell r="I716">
            <v>2</v>
          </cell>
          <cell r="S716" t="str">
            <v>Org.Vtas Lobos</v>
          </cell>
        </row>
        <row r="717">
          <cell r="B717">
            <v>519702</v>
          </cell>
          <cell r="I717">
            <v>-3</v>
          </cell>
          <cell r="S717" t="str">
            <v>Org.Vtas Lobos</v>
          </cell>
        </row>
        <row r="718">
          <cell r="B718">
            <v>519704</v>
          </cell>
          <cell r="I718">
            <v>1</v>
          </cell>
          <cell r="S718" t="str">
            <v>Org.Vtas Lobos</v>
          </cell>
        </row>
        <row r="719">
          <cell r="B719">
            <v>519705</v>
          </cell>
          <cell r="I719">
            <v>3</v>
          </cell>
          <cell r="S719" t="str">
            <v>Org.Vtas Lobos</v>
          </cell>
        </row>
        <row r="720">
          <cell r="B720">
            <v>519706</v>
          </cell>
          <cell r="I720">
            <v>-2</v>
          </cell>
          <cell r="S720" t="str">
            <v>Org.Vtas Lobos</v>
          </cell>
        </row>
        <row r="721">
          <cell r="B721">
            <v>532601</v>
          </cell>
          <cell r="I721">
            <v>-4</v>
          </cell>
          <cell r="S721" t="str">
            <v>Org.Vtas Lobos</v>
          </cell>
        </row>
        <row r="722">
          <cell r="B722">
            <v>140</v>
          </cell>
          <cell r="I722">
            <v>2</v>
          </cell>
          <cell r="S722" t="str">
            <v>Org.Vtas Lobos</v>
          </cell>
        </row>
        <row r="723">
          <cell r="B723">
            <v>110</v>
          </cell>
          <cell r="I723">
            <v>-1</v>
          </cell>
          <cell r="S723" t="str">
            <v>Org.Vtas Lobos</v>
          </cell>
        </row>
        <row r="724">
          <cell r="B724">
            <v>125</v>
          </cell>
          <cell r="I724">
            <v>1</v>
          </cell>
          <cell r="S724" t="str">
            <v>Org.Vtas Lobos</v>
          </cell>
        </row>
        <row r="725">
          <cell r="B725">
            <v>127</v>
          </cell>
          <cell r="I725">
            <v>-2</v>
          </cell>
          <cell r="S725" t="str">
            <v>Org.Vtas Lobos</v>
          </cell>
        </row>
        <row r="726">
          <cell r="B726">
            <v>135</v>
          </cell>
          <cell r="I726">
            <v>1</v>
          </cell>
          <cell r="S726" t="str">
            <v>Org.Vtas Lobos</v>
          </cell>
        </row>
        <row r="727">
          <cell r="B727">
            <v>140</v>
          </cell>
          <cell r="I727">
            <v>-17</v>
          </cell>
          <cell r="S727" t="str">
            <v>Org.Vtas Lobos</v>
          </cell>
        </row>
        <row r="728">
          <cell r="B728">
            <v>144</v>
          </cell>
          <cell r="I728">
            <v>-1</v>
          </cell>
          <cell r="S728" t="str">
            <v>Org.Vtas Lobos</v>
          </cell>
        </row>
        <row r="729">
          <cell r="B729">
            <v>159</v>
          </cell>
          <cell r="I729">
            <v>-4</v>
          </cell>
          <cell r="S729" t="str">
            <v>Org.Vtas Lobos</v>
          </cell>
        </row>
        <row r="730">
          <cell r="B730">
            <v>161</v>
          </cell>
          <cell r="I730">
            <v>-4</v>
          </cell>
          <cell r="S730" t="str">
            <v>Org.Vtas Lobos</v>
          </cell>
        </row>
        <row r="731">
          <cell r="B731">
            <v>340</v>
          </cell>
          <cell r="I731">
            <v>3</v>
          </cell>
          <cell r="S731" t="str">
            <v>Org.Vtas Lobos</v>
          </cell>
        </row>
        <row r="732">
          <cell r="B732">
            <v>344</v>
          </cell>
          <cell r="I732">
            <v>-1</v>
          </cell>
          <cell r="S732" t="str">
            <v>Org.Vtas Lobos</v>
          </cell>
        </row>
        <row r="733">
          <cell r="B733">
            <v>359</v>
          </cell>
          <cell r="I733">
            <v>1</v>
          </cell>
          <cell r="S733" t="str">
            <v>Org.Vtas Lobos</v>
          </cell>
        </row>
        <row r="734">
          <cell r="B734">
            <v>361</v>
          </cell>
          <cell r="I734">
            <v>1</v>
          </cell>
          <cell r="S734" t="str">
            <v>Org.Vtas Lobos</v>
          </cell>
        </row>
        <row r="735">
          <cell r="B735">
            <v>503</v>
          </cell>
          <cell r="I735">
            <v>1</v>
          </cell>
          <cell r="S735" t="str">
            <v>Org.Vtas Lobos</v>
          </cell>
        </row>
        <row r="736">
          <cell r="B736">
            <v>509</v>
          </cell>
          <cell r="I736">
            <v>-1</v>
          </cell>
          <cell r="S736" t="str">
            <v>Org.Vtas Lobos</v>
          </cell>
        </row>
        <row r="737">
          <cell r="B737">
            <v>592</v>
          </cell>
          <cell r="I737">
            <v>1</v>
          </cell>
          <cell r="S737" t="str">
            <v>Org.Vtas Lobos</v>
          </cell>
        </row>
        <row r="738">
          <cell r="B738">
            <v>594</v>
          </cell>
          <cell r="I738">
            <v>-1</v>
          </cell>
          <cell r="S738" t="str">
            <v>Org.Vtas Lobos</v>
          </cell>
        </row>
        <row r="739">
          <cell r="B739">
            <v>618</v>
          </cell>
          <cell r="I739">
            <v>1</v>
          </cell>
          <cell r="S739" t="str">
            <v>Org.Vtas Lobos</v>
          </cell>
        </row>
        <row r="740">
          <cell r="B740">
            <v>635</v>
          </cell>
          <cell r="I740">
            <v>2</v>
          </cell>
          <cell r="S740" t="str">
            <v>Org.Vtas Lobos</v>
          </cell>
        </row>
        <row r="741">
          <cell r="B741">
            <v>640</v>
          </cell>
          <cell r="I741">
            <v>3</v>
          </cell>
          <cell r="S741" t="str">
            <v>Org.Vtas Lobos</v>
          </cell>
        </row>
        <row r="742">
          <cell r="B742">
            <v>644</v>
          </cell>
          <cell r="I742">
            <v>2</v>
          </cell>
          <cell r="S742" t="str">
            <v>Org.Vtas Lobos</v>
          </cell>
        </row>
        <row r="743">
          <cell r="B743">
            <v>659</v>
          </cell>
          <cell r="I743">
            <v>7</v>
          </cell>
          <cell r="S743" t="str">
            <v>Org.Vtas Lobos</v>
          </cell>
        </row>
        <row r="744">
          <cell r="B744">
            <v>661</v>
          </cell>
          <cell r="I744">
            <v>3</v>
          </cell>
          <cell r="S744" t="str">
            <v>Org.Vtas Lobos</v>
          </cell>
        </row>
        <row r="745">
          <cell r="B745">
            <v>1028</v>
          </cell>
          <cell r="I745">
            <v>2</v>
          </cell>
          <cell r="S745" t="str">
            <v>Org.Vtas Lobos</v>
          </cell>
        </row>
        <row r="746">
          <cell r="B746">
            <v>1040</v>
          </cell>
          <cell r="I746">
            <v>1</v>
          </cell>
          <cell r="S746" t="str">
            <v>Org.Vtas Lobos</v>
          </cell>
        </row>
        <row r="747">
          <cell r="B747">
            <v>1127</v>
          </cell>
          <cell r="I747">
            <v>1</v>
          </cell>
          <cell r="S747" t="str">
            <v>Org.Vtas Lobos</v>
          </cell>
        </row>
        <row r="748">
          <cell r="B748">
            <v>1135</v>
          </cell>
          <cell r="I748">
            <v>-1</v>
          </cell>
          <cell r="S748" t="str">
            <v>Org.Vtas Lobos</v>
          </cell>
        </row>
        <row r="749">
          <cell r="B749">
            <v>1140</v>
          </cell>
          <cell r="I749">
            <v>3</v>
          </cell>
          <cell r="S749" t="str">
            <v>Org.Vtas Lobos</v>
          </cell>
        </row>
        <row r="750">
          <cell r="B750">
            <v>1159</v>
          </cell>
          <cell r="I750">
            <v>-1</v>
          </cell>
          <cell r="S750" t="str">
            <v>Org.Vtas Lobos</v>
          </cell>
        </row>
        <row r="751">
          <cell r="B751">
            <v>1410</v>
          </cell>
          <cell r="I751">
            <v>-1</v>
          </cell>
          <cell r="S751" t="str">
            <v>Org.Vtas Lobos</v>
          </cell>
        </row>
        <row r="752">
          <cell r="B752">
            <v>1436</v>
          </cell>
          <cell r="I752">
            <v>5</v>
          </cell>
          <cell r="S752" t="str">
            <v>Org.Vtas Lobos</v>
          </cell>
        </row>
        <row r="753">
          <cell r="B753">
            <v>1620</v>
          </cell>
          <cell r="I753">
            <v>-5</v>
          </cell>
          <cell r="S753" t="str">
            <v>Org.Vtas Lobos</v>
          </cell>
        </row>
        <row r="754">
          <cell r="B754">
            <v>1659</v>
          </cell>
          <cell r="I754">
            <v>-1</v>
          </cell>
          <cell r="S754" t="str">
            <v>Org.Vtas Lobos</v>
          </cell>
        </row>
        <row r="755">
          <cell r="B755">
            <v>1715</v>
          </cell>
          <cell r="I755">
            <v>-1</v>
          </cell>
          <cell r="S755" t="str">
            <v>Org.Vtas Lobos</v>
          </cell>
        </row>
        <row r="756">
          <cell r="B756">
            <v>1720</v>
          </cell>
          <cell r="I756">
            <v>5</v>
          </cell>
          <cell r="S756" t="str">
            <v>Org.Vtas Lobos</v>
          </cell>
        </row>
        <row r="757">
          <cell r="B757">
            <v>1740</v>
          </cell>
          <cell r="I757">
            <v>-1</v>
          </cell>
          <cell r="S757" t="str">
            <v>Org.Vtas Lobos</v>
          </cell>
        </row>
        <row r="758">
          <cell r="B758">
            <v>1758</v>
          </cell>
          <cell r="I758">
            <v>-1</v>
          </cell>
          <cell r="S758" t="str">
            <v>Org.Vtas Lobos</v>
          </cell>
        </row>
        <row r="759">
          <cell r="B759">
            <v>1759</v>
          </cell>
          <cell r="I759">
            <v>-2</v>
          </cell>
          <cell r="S759" t="str">
            <v>Org.Vtas Lobos</v>
          </cell>
        </row>
        <row r="760">
          <cell r="B760">
            <v>2003</v>
          </cell>
          <cell r="I760">
            <v>-1</v>
          </cell>
          <cell r="S760" t="str">
            <v>Org.Vtas Lobos</v>
          </cell>
        </row>
        <row r="761">
          <cell r="B761">
            <v>2021</v>
          </cell>
          <cell r="I761">
            <v>-1</v>
          </cell>
          <cell r="S761" t="str">
            <v>Org.Vtas Lobos</v>
          </cell>
        </row>
        <row r="762">
          <cell r="B762">
            <v>2031</v>
          </cell>
          <cell r="I762">
            <v>-1</v>
          </cell>
          <cell r="S762" t="str">
            <v>Org.Vtas Lobos</v>
          </cell>
        </row>
        <row r="763">
          <cell r="B763">
            <v>2033</v>
          </cell>
          <cell r="I763">
            <v>2</v>
          </cell>
          <cell r="S763" t="str">
            <v>Org.Vtas Lobos</v>
          </cell>
        </row>
        <row r="764">
          <cell r="B764">
            <v>2423</v>
          </cell>
          <cell r="I764">
            <v>1</v>
          </cell>
          <cell r="S764" t="str">
            <v>Org.Vtas Lobos</v>
          </cell>
        </row>
        <row r="765">
          <cell r="B765">
            <v>2443</v>
          </cell>
          <cell r="I765">
            <v>-1</v>
          </cell>
          <cell r="S765" t="str">
            <v>Org.Vtas Lobos</v>
          </cell>
        </row>
        <row r="766">
          <cell r="B766">
            <v>2446</v>
          </cell>
          <cell r="I766">
            <v>-6</v>
          </cell>
          <cell r="S766" t="str">
            <v>Org.Vtas Lobos</v>
          </cell>
        </row>
        <row r="767">
          <cell r="B767">
            <v>2453</v>
          </cell>
          <cell r="I767">
            <v>-1</v>
          </cell>
          <cell r="S767" t="str">
            <v>Org.Vtas Lobos</v>
          </cell>
        </row>
        <row r="768">
          <cell r="B768">
            <v>2456</v>
          </cell>
          <cell r="I768">
            <v>7</v>
          </cell>
          <cell r="S768" t="str">
            <v>Org.Vtas Lobos</v>
          </cell>
        </row>
        <row r="769">
          <cell r="B769">
            <v>2458</v>
          </cell>
          <cell r="I769">
            <v>1</v>
          </cell>
          <cell r="S769" t="str">
            <v>Org.Vtas Lobos</v>
          </cell>
        </row>
        <row r="770">
          <cell r="B770">
            <v>2463</v>
          </cell>
          <cell r="I770">
            <v>2</v>
          </cell>
          <cell r="S770" t="str">
            <v>Org.Vtas Lobos</v>
          </cell>
        </row>
        <row r="771">
          <cell r="B771">
            <v>2466</v>
          </cell>
          <cell r="I771">
            <v>-2</v>
          </cell>
          <cell r="S771" t="str">
            <v>Org.Vtas Lobos</v>
          </cell>
        </row>
        <row r="772">
          <cell r="B772">
            <v>2468</v>
          </cell>
          <cell r="I772">
            <v>1</v>
          </cell>
          <cell r="S772" t="str">
            <v>Org.Vtas Lobos</v>
          </cell>
        </row>
        <row r="773">
          <cell r="B773">
            <v>2473</v>
          </cell>
          <cell r="I773">
            <v>1</v>
          </cell>
          <cell r="S773" t="str">
            <v>Org.Vtas Lobos</v>
          </cell>
        </row>
        <row r="774">
          <cell r="B774">
            <v>2476</v>
          </cell>
          <cell r="I774">
            <v>-1</v>
          </cell>
          <cell r="S774" t="str">
            <v>Org.Vtas Lobos</v>
          </cell>
        </row>
        <row r="775">
          <cell r="B775">
            <v>2483</v>
          </cell>
          <cell r="I775">
            <v>-2</v>
          </cell>
          <cell r="S775" t="str">
            <v>Org.Vtas Lobos</v>
          </cell>
        </row>
        <row r="776">
          <cell r="B776">
            <v>2486</v>
          </cell>
          <cell r="I776">
            <v>1</v>
          </cell>
          <cell r="S776" t="str">
            <v>Org.Vtas Lobos</v>
          </cell>
        </row>
        <row r="777">
          <cell r="B777">
            <v>2488</v>
          </cell>
          <cell r="I777">
            <v>1</v>
          </cell>
          <cell r="S777" t="str">
            <v>Org.Vtas Lobos</v>
          </cell>
        </row>
        <row r="778">
          <cell r="B778">
            <v>2642</v>
          </cell>
          <cell r="I778">
            <v>5</v>
          </cell>
          <cell r="S778" t="str">
            <v>Org.Vtas Lobos</v>
          </cell>
        </row>
        <row r="779">
          <cell r="B779">
            <v>2659</v>
          </cell>
          <cell r="I779">
            <v>1</v>
          </cell>
          <cell r="S779" t="str">
            <v>Org.Vtas Lobos</v>
          </cell>
        </row>
        <row r="780">
          <cell r="B780">
            <v>2672</v>
          </cell>
          <cell r="I780">
            <v>-1</v>
          </cell>
          <cell r="S780" t="str">
            <v>Org.Vtas Lobos</v>
          </cell>
        </row>
        <row r="781">
          <cell r="B781">
            <v>2682</v>
          </cell>
          <cell r="I781">
            <v>-5</v>
          </cell>
          <cell r="S781" t="str">
            <v>Org.Vtas Lobos</v>
          </cell>
        </row>
        <row r="782">
          <cell r="B782">
            <v>2728</v>
          </cell>
          <cell r="I782">
            <v>-1</v>
          </cell>
          <cell r="S782" t="str">
            <v>Org.Vtas Lobos</v>
          </cell>
        </row>
        <row r="783">
          <cell r="B783">
            <v>2741</v>
          </cell>
          <cell r="I783">
            <v>7</v>
          </cell>
          <cell r="S783" t="str">
            <v>Org.Vtas Lobos</v>
          </cell>
        </row>
        <row r="784">
          <cell r="B784">
            <v>3095</v>
          </cell>
          <cell r="I784">
            <v>-9</v>
          </cell>
          <cell r="S784" t="str">
            <v>Org.Vtas Lobos</v>
          </cell>
        </row>
        <row r="785">
          <cell r="B785">
            <v>3206</v>
          </cell>
          <cell r="I785">
            <v>2</v>
          </cell>
          <cell r="S785" t="str">
            <v>Org.Vtas Lobos</v>
          </cell>
        </row>
        <row r="786">
          <cell r="B786">
            <v>3208</v>
          </cell>
          <cell r="I786">
            <v>1</v>
          </cell>
          <cell r="S786" t="str">
            <v>Org.Vtas Lobos</v>
          </cell>
        </row>
        <row r="787">
          <cell r="B787">
            <v>3209</v>
          </cell>
          <cell r="I787">
            <v>1</v>
          </cell>
          <cell r="S787" t="str">
            <v>Org.Vtas Lobos</v>
          </cell>
        </row>
        <row r="788">
          <cell r="B788">
            <v>3210</v>
          </cell>
          <cell r="I788">
            <v>2</v>
          </cell>
          <cell r="S788" t="str">
            <v>Org.Vtas Lobos</v>
          </cell>
        </row>
        <row r="789">
          <cell r="B789">
            <v>3211</v>
          </cell>
          <cell r="I789">
            <v>1</v>
          </cell>
          <cell r="S789" t="str">
            <v>Org.Vtas Lobos</v>
          </cell>
        </row>
        <row r="790">
          <cell r="B790">
            <v>3212</v>
          </cell>
          <cell r="I790">
            <v>-1</v>
          </cell>
          <cell r="S790" t="str">
            <v>Org.Vtas Lobos</v>
          </cell>
        </row>
        <row r="791">
          <cell r="B791">
            <v>3213</v>
          </cell>
          <cell r="I791">
            <v>1</v>
          </cell>
          <cell r="S791" t="str">
            <v>Org.Vtas Lobos</v>
          </cell>
        </row>
        <row r="792">
          <cell r="B792">
            <v>3214</v>
          </cell>
          <cell r="I792">
            <v>4</v>
          </cell>
          <cell r="S792" t="str">
            <v>Org.Vtas Lobos</v>
          </cell>
        </row>
        <row r="793">
          <cell r="B793">
            <v>3559</v>
          </cell>
          <cell r="I793">
            <v>1</v>
          </cell>
          <cell r="S793" t="str">
            <v>Org.Vtas Lobos</v>
          </cell>
        </row>
        <row r="794">
          <cell r="B794">
            <v>3848</v>
          </cell>
          <cell r="I794">
            <v>-1</v>
          </cell>
          <cell r="S794" t="str">
            <v>Org.Vtas Lobos</v>
          </cell>
        </row>
        <row r="795">
          <cell r="B795">
            <v>510702</v>
          </cell>
          <cell r="I795">
            <v>1</v>
          </cell>
          <cell r="S795" t="str">
            <v>Org.Vtas Lobos</v>
          </cell>
        </row>
        <row r="796">
          <cell r="B796">
            <v>510706</v>
          </cell>
          <cell r="I796">
            <v>1</v>
          </cell>
          <cell r="S796" t="str">
            <v>Org.Vtas Lobos</v>
          </cell>
        </row>
        <row r="797">
          <cell r="B797">
            <v>510724</v>
          </cell>
          <cell r="I797">
            <v>-1</v>
          </cell>
          <cell r="S797" t="str">
            <v>Org.Vtas Lobos</v>
          </cell>
        </row>
        <row r="798">
          <cell r="B798">
            <v>519701</v>
          </cell>
          <cell r="I798">
            <v>360</v>
          </cell>
          <cell r="S798" t="str">
            <v>Org.Vtas Lobos</v>
          </cell>
        </row>
        <row r="799">
          <cell r="B799">
            <v>519702</v>
          </cell>
          <cell r="I799">
            <v>360</v>
          </cell>
          <cell r="S799" t="str">
            <v>Org.Vtas Lobos</v>
          </cell>
        </row>
        <row r="800">
          <cell r="B800">
            <v>519704</v>
          </cell>
          <cell r="I800">
            <v>360</v>
          </cell>
          <cell r="S800" t="str">
            <v>Org.Vtas Lobos</v>
          </cell>
        </row>
        <row r="801">
          <cell r="B801">
            <v>519706</v>
          </cell>
          <cell r="I801">
            <v>-1</v>
          </cell>
          <cell r="S801" t="str">
            <v>Org.Vtas Lobos</v>
          </cell>
        </row>
        <row r="802">
          <cell r="B802">
            <v>532601</v>
          </cell>
          <cell r="I802">
            <v>-1</v>
          </cell>
          <cell r="S802" t="str">
            <v>Org.Vtas Lobos</v>
          </cell>
        </row>
        <row r="803">
          <cell r="B803">
            <v>110</v>
          </cell>
          <cell r="I803">
            <v>1</v>
          </cell>
          <cell r="S803" t="str">
            <v>Org.Vtas Lobos</v>
          </cell>
        </row>
        <row r="804">
          <cell r="B804">
            <v>118</v>
          </cell>
          <cell r="I804">
            <v>2</v>
          </cell>
          <cell r="S804" t="str">
            <v>Org.Vtas Lobos</v>
          </cell>
        </row>
        <row r="805">
          <cell r="B805">
            <v>125</v>
          </cell>
          <cell r="I805">
            <v>-2</v>
          </cell>
          <cell r="S805" t="str">
            <v>Org.Vtas Lobos</v>
          </cell>
        </row>
        <row r="806">
          <cell r="B806">
            <v>127</v>
          </cell>
          <cell r="I806">
            <v>-8</v>
          </cell>
          <cell r="S806" t="str">
            <v>Org.Vtas Lobos</v>
          </cell>
        </row>
        <row r="807">
          <cell r="B807">
            <v>135</v>
          </cell>
          <cell r="I807">
            <v>-6</v>
          </cell>
          <cell r="S807" t="str">
            <v>Org.Vtas Lobos</v>
          </cell>
        </row>
        <row r="808">
          <cell r="B808">
            <v>144</v>
          </cell>
          <cell r="I808">
            <v>-1</v>
          </cell>
          <cell r="S808" t="str">
            <v>Org.Vtas Lobos</v>
          </cell>
        </row>
        <row r="809">
          <cell r="B809">
            <v>325</v>
          </cell>
          <cell r="I809">
            <v>1</v>
          </cell>
          <cell r="S809" t="str">
            <v>Org.Vtas Lobos</v>
          </cell>
        </row>
        <row r="810">
          <cell r="B810">
            <v>327</v>
          </cell>
          <cell r="I810">
            <v>-1</v>
          </cell>
          <cell r="S810" t="str">
            <v>Org.Vtas Lobos</v>
          </cell>
        </row>
        <row r="811">
          <cell r="B811">
            <v>335</v>
          </cell>
          <cell r="I811">
            <v>-1</v>
          </cell>
          <cell r="S811" t="str">
            <v>Org.Vtas Lobos</v>
          </cell>
        </row>
        <row r="812">
          <cell r="B812">
            <v>340</v>
          </cell>
          <cell r="I812">
            <v>1</v>
          </cell>
          <cell r="S812" t="str">
            <v>Org.Vtas Lobos</v>
          </cell>
        </row>
        <row r="813">
          <cell r="B813">
            <v>344</v>
          </cell>
          <cell r="I813">
            <v>2</v>
          </cell>
          <cell r="S813" t="str">
            <v>Org.Vtas Lobos</v>
          </cell>
        </row>
        <row r="814">
          <cell r="B814">
            <v>359</v>
          </cell>
          <cell r="I814">
            <v>3</v>
          </cell>
          <cell r="S814" t="str">
            <v>Org.Vtas Lobos</v>
          </cell>
        </row>
        <row r="815">
          <cell r="B815">
            <v>509</v>
          </cell>
          <cell r="I815">
            <v>-4</v>
          </cell>
          <cell r="S815" t="str">
            <v>Org.Vtas Lobos</v>
          </cell>
        </row>
        <row r="816">
          <cell r="B816">
            <v>594</v>
          </cell>
          <cell r="I816">
            <v>1</v>
          </cell>
          <cell r="S816" t="str">
            <v>Org.Vtas Lobos</v>
          </cell>
        </row>
        <row r="817">
          <cell r="B817">
            <v>610</v>
          </cell>
          <cell r="I817">
            <v>1</v>
          </cell>
          <cell r="S817" t="str">
            <v>Org.Vtas Lobos</v>
          </cell>
        </row>
        <row r="818">
          <cell r="B818">
            <v>627</v>
          </cell>
          <cell r="I818">
            <v>3</v>
          </cell>
          <cell r="S818" t="str">
            <v>Org.Vtas Lobos</v>
          </cell>
        </row>
        <row r="819">
          <cell r="B819">
            <v>635</v>
          </cell>
          <cell r="I819">
            <v>-2</v>
          </cell>
          <cell r="S819" t="str">
            <v>Org.Vtas Lobos</v>
          </cell>
        </row>
        <row r="820">
          <cell r="B820">
            <v>659</v>
          </cell>
          <cell r="I820">
            <v>-2</v>
          </cell>
          <cell r="S820" t="str">
            <v>Org.Vtas Lobos</v>
          </cell>
        </row>
        <row r="821">
          <cell r="B821">
            <v>1001</v>
          </cell>
          <cell r="I821">
            <v>-1</v>
          </cell>
          <cell r="S821" t="str">
            <v>Org.Vtas Lobos</v>
          </cell>
        </row>
        <row r="822">
          <cell r="B822">
            <v>1125</v>
          </cell>
          <cell r="I822">
            <v>1</v>
          </cell>
          <cell r="S822" t="str">
            <v>Org.Vtas Lobos</v>
          </cell>
        </row>
        <row r="823">
          <cell r="B823">
            <v>1128</v>
          </cell>
          <cell r="I823">
            <v>-3</v>
          </cell>
          <cell r="S823" t="str">
            <v>Org.Vtas Lobos</v>
          </cell>
        </row>
        <row r="824">
          <cell r="B824">
            <v>1135</v>
          </cell>
          <cell r="I824">
            <v>3</v>
          </cell>
          <cell r="S824" t="str">
            <v>Org.Vtas Lobos</v>
          </cell>
        </row>
        <row r="825">
          <cell r="B825">
            <v>1140</v>
          </cell>
          <cell r="I825">
            <v>6</v>
          </cell>
          <cell r="S825" t="str">
            <v>Org.Vtas Lobos</v>
          </cell>
        </row>
        <row r="826">
          <cell r="B826">
            <v>1159</v>
          </cell>
          <cell r="I826">
            <v>-1</v>
          </cell>
          <cell r="S826" t="str">
            <v>Org.Vtas Lobos</v>
          </cell>
        </row>
        <row r="827">
          <cell r="B827">
            <v>1161</v>
          </cell>
          <cell r="I827">
            <v>2</v>
          </cell>
          <cell r="S827" t="str">
            <v>Org.Vtas Lobos</v>
          </cell>
        </row>
        <row r="828">
          <cell r="B828">
            <v>1436</v>
          </cell>
          <cell r="I828">
            <v>1</v>
          </cell>
          <cell r="S828" t="str">
            <v>Org.Vtas Lobos</v>
          </cell>
        </row>
        <row r="829">
          <cell r="B829">
            <v>1658</v>
          </cell>
          <cell r="I829">
            <v>1</v>
          </cell>
          <cell r="S829" t="str">
            <v>Org.Vtas Lobos</v>
          </cell>
        </row>
        <row r="830">
          <cell r="B830">
            <v>1740</v>
          </cell>
          <cell r="I830">
            <v>1</v>
          </cell>
          <cell r="S830" t="str">
            <v>Org.Vtas Lobos</v>
          </cell>
        </row>
        <row r="831">
          <cell r="B831">
            <v>1759</v>
          </cell>
          <cell r="I831">
            <v>2</v>
          </cell>
          <cell r="S831" t="str">
            <v>Org.Vtas Lobos</v>
          </cell>
        </row>
        <row r="832">
          <cell r="B832">
            <v>2013</v>
          </cell>
          <cell r="I832">
            <v>-2</v>
          </cell>
          <cell r="S832" t="str">
            <v>Org.Vtas Lobos</v>
          </cell>
        </row>
        <row r="833">
          <cell r="B833">
            <v>2021</v>
          </cell>
          <cell r="I833">
            <v>-1</v>
          </cell>
          <cell r="S833" t="str">
            <v>Org.Vtas Lobos</v>
          </cell>
        </row>
        <row r="834">
          <cell r="B834">
            <v>2031</v>
          </cell>
          <cell r="I834">
            <v>-4</v>
          </cell>
          <cell r="S834" t="str">
            <v>Org.Vtas Lobos</v>
          </cell>
        </row>
        <row r="835">
          <cell r="B835">
            <v>2359</v>
          </cell>
          <cell r="I835">
            <v>1</v>
          </cell>
          <cell r="S835" t="str">
            <v>Org.Vtas Lobos</v>
          </cell>
        </row>
        <row r="836">
          <cell r="B836">
            <v>2426</v>
          </cell>
          <cell r="I836">
            <v>-1</v>
          </cell>
          <cell r="S836" t="str">
            <v>Org.Vtas Lobos</v>
          </cell>
        </row>
        <row r="837">
          <cell r="B837">
            <v>2428</v>
          </cell>
          <cell r="I837">
            <v>-1</v>
          </cell>
          <cell r="S837" t="str">
            <v>Org.Vtas Lobos</v>
          </cell>
        </row>
        <row r="838">
          <cell r="B838">
            <v>2446</v>
          </cell>
          <cell r="I838">
            <v>1</v>
          </cell>
          <cell r="S838" t="str">
            <v>Org.Vtas Lobos</v>
          </cell>
        </row>
        <row r="839">
          <cell r="B839">
            <v>2453</v>
          </cell>
          <cell r="I839">
            <v>1</v>
          </cell>
          <cell r="S839" t="str">
            <v>Org.Vtas Lobos</v>
          </cell>
        </row>
        <row r="840">
          <cell r="B840">
            <v>2459</v>
          </cell>
          <cell r="I840">
            <v>1</v>
          </cell>
          <cell r="S840" t="str">
            <v>Org.Vtas Lobos</v>
          </cell>
        </row>
        <row r="841">
          <cell r="B841">
            <v>2463</v>
          </cell>
          <cell r="I841">
            <v>-1</v>
          </cell>
          <cell r="S841" t="str">
            <v>Org.Vtas Lobos</v>
          </cell>
        </row>
        <row r="842">
          <cell r="B842">
            <v>2466</v>
          </cell>
          <cell r="I842">
            <v>-4</v>
          </cell>
          <cell r="S842" t="str">
            <v>Org.Vtas Lobos</v>
          </cell>
        </row>
        <row r="843">
          <cell r="B843">
            <v>2476</v>
          </cell>
          <cell r="I843">
            <v>1</v>
          </cell>
          <cell r="S843" t="str">
            <v>Org.Vtas Lobos</v>
          </cell>
        </row>
        <row r="844">
          <cell r="B844">
            <v>2478</v>
          </cell>
          <cell r="I844">
            <v>1</v>
          </cell>
          <cell r="S844" t="str">
            <v>Org.Vtas Lobos</v>
          </cell>
        </row>
        <row r="845">
          <cell r="B845">
            <v>2483</v>
          </cell>
          <cell r="I845">
            <v>1</v>
          </cell>
          <cell r="S845" t="str">
            <v>Org.Vtas Lobos</v>
          </cell>
        </row>
        <row r="846">
          <cell r="B846">
            <v>2486</v>
          </cell>
          <cell r="I846">
            <v>2</v>
          </cell>
          <cell r="S846" t="str">
            <v>Org.Vtas Lobos</v>
          </cell>
        </row>
        <row r="847">
          <cell r="B847">
            <v>2488</v>
          </cell>
          <cell r="I847">
            <v>1</v>
          </cell>
          <cell r="S847" t="str">
            <v>Org.Vtas Lobos</v>
          </cell>
        </row>
        <row r="848">
          <cell r="B848">
            <v>2642</v>
          </cell>
          <cell r="I848">
            <v>1</v>
          </cell>
          <cell r="S848" t="str">
            <v>Org.Vtas Lobos</v>
          </cell>
        </row>
        <row r="849">
          <cell r="B849">
            <v>2659</v>
          </cell>
          <cell r="I849">
            <v>4</v>
          </cell>
          <cell r="S849" t="str">
            <v>Org.Vtas Lobos</v>
          </cell>
        </row>
        <row r="850">
          <cell r="B850">
            <v>2710</v>
          </cell>
          <cell r="I850">
            <v>-1</v>
          </cell>
          <cell r="S850" t="str">
            <v>Org.Vtas Lobos</v>
          </cell>
        </row>
        <row r="851">
          <cell r="B851">
            <v>2727</v>
          </cell>
          <cell r="I851">
            <v>-1</v>
          </cell>
          <cell r="S851" t="str">
            <v>Org.Vtas Lobos</v>
          </cell>
        </row>
        <row r="852">
          <cell r="B852">
            <v>2728</v>
          </cell>
          <cell r="I852">
            <v>1</v>
          </cell>
          <cell r="S852" t="str">
            <v>Org.Vtas Lobos</v>
          </cell>
        </row>
        <row r="853">
          <cell r="B853">
            <v>2741</v>
          </cell>
          <cell r="I853">
            <v>2</v>
          </cell>
          <cell r="S853" t="str">
            <v>Org.Vtas Lobos</v>
          </cell>
        </row>
        <row r="854">
          <cell r="B854">
            <v>2759</v>
          </cell>
          <cell r="I854">
            <v>-2</v>
          </cell>
          <cell r="S854" t="str">
            <v>Org.Vtas Lobos</v>
          </cell>
        </row>
        <row r="855">
          <cell r="B855">
            <v>3205</v>
          </cell>
          <cell r="I855">
            <v>-9</v>
          </cell>
          <cell r="S855" t="str">
            <v>Org.Vtas Lobos</v>
          </cell>
        </row>
        <row r="856">
          <cell r="B856">
            <v>3206</v>
          </cell>
          <cell r="I856">
            <v>-2</v>
          </cell>
          <cell r="S856" t="str">
            <v>Org.Vtas Lobos</v>
          </cell>
        </row>
        <row r="857">
          <cell r="B857">
            <v>3209</v>
          </cell>
          <cell r="I857">
            <v>-1</v>
          </cell>
          <cell r="S857" t="str">
            <v>Org.Vtas Lobos</v>
          </cell>
        </row>
        <row r="858">
          <cell r="B858">
            <v>3210</v>
          </cell>
          <cell r="I858">
            <v>-1</v>
          </cell>
          <cell r="S858" t="str">
            <v>Org.Vtas Lobos</v>
          </cell>
        </row>
        <row r="859">
          <cell r="B859">
            <v>3211</v>
          </cell>
          <cell r="I859">
            <v>-3</v>
          </cell>
          <cell r="S859" t="str">
            <v>Org.Vtas Lobos</v>
          </cell>
        </row>
        <row r="860">
          <cell r="B860">
            <v>3213</v>
          </cell>
          <cell r="I860">
            <v>-1</v>
          </cell>
          <cell r="S860" t="str">
            <v>Org.Vtas Lobos</v>
          </cell>
        </row>
        <row r="861">
          <cell r="B861">
            <v>3214</v>
          </cell>
          <cell r="I861">
            <v>-2</v>
          </cell>
          <cell r="S861" t="str">
            <v>Org.Vtas Lobos</v>
          </cell>
        </row>
        <row r="862">
          <cell r="B862">
            <v>3527</v>
          </cell>
          <cell r="I862">
            <v>2</v>
          </cell>
          <cell r="S862" t="str">
            <v>Org.Vtas Lobos</v>
          </cell>
        </row>
        <row r="863">
          <cell r="B863">
            <v>3535</v>
          </cell>
          <cell r="I863">
            <v>1</v>
          </cell>
          <cell r="S863" t="str">
            <v>Org.Vtas Lobos</v>
          </cell>
        </row>
        <row r="864">
          <cell r="B864">
            <v>3536</v>
          </cell>
          <cell r="I864">
            <v>4</v>
          </cell>
          <cell r="S864" t="str">
            <v>Org.Vtas Lobos</v>
          </cell>
        </row>
        <row r="865">
          <cell r="B865">
            <v>3559</v>
          </cell>
          <cell r="I865">
            <v>1</v>
          </cell>
          <cell r="S865" t="str">
            <v>Org.Vtas Lobos</v>
          </cell>
        </row>
        <row r="866">
          <cell r="B866">
            <v>3846</v>
          </cell>
          <cell r="I866">
            <v>1</v>
          </cell>
          <cell r="S866" t="str">
            <v>Org.Vtas Lobos</v>
          </cell>
        </row>
        <row r="867">
          <cell r="B867">
            <v>3848</v>
          </cell>
          <cell r="I867">
            <v>2</v>
          </cell>
          <cell r="S867" t="str">
            <v>Org.Vtas Lobos</v>
          </cell>
        </row>
        <row r="868">
          <cell r="B868">
            <v>510702</v>
          </cell>
          <cell r="I868">
            <v>-2</v>
          </cell>
          <cell r="S868" t="str">
            <v>Org.Vtas Lobos</v>
          </cell>
        </row>
        <row r="869">
          <cell r="B869">
            <v>510703</v>
          </cell>
          <cell r="I869">
            <v>-1</v>
          </cell>
          <cell r="S869" t="str">
            <v>Org.Vtas Lobos</v>
          </cell>
        </row>
        <row r="870">
          <cell r="B870">
            <v>510712</v>
          </cell>
          <cell r="I870">
            <v>-1</v>
          </cell>
          <cell r="S870" t="str">
            <v>Org.Vtas Lobos</v>
          </cell>
        </row>
        <row r="871">
          <cell r="B871">
            <v>510725</v>
          </cell>
          <cell r="I871">
            <v>1</v>
          </cell>
          <cell r="S871" t="str">
            <v>Org.Vtas Lobos</v>
          </cell>
        </row>
        <row r="872">
          <cell r="B872">
            <v>519701</v>
          </cell>
          <cell r="I872">
            <v>-1</v>
          </cell>
          <cell r="S872" t="str">
            <v>Org.Vtas Lobos</v>
          </cell>
        </row>
        <row r="873">
          <cell r="B873">
            <v>519702</v>
          </cell>
          <cell r="I873">
            <v>-1</v>
          </cell>
          <cell r="S873" t="str">
            <v>Org.Vtas Lobos</v>
          </cell>
        </row>
        <row r="874">
          <cell r="B874">
            <v>519703</v>
          </cell>
          <cell r="I874">
            <v>-360</v>
          </cell>
          <cell r="S874" t="str">
            <v>Org.Vtas Lobos</v>
          </cell>
        </row>
        <row r="875">
          <cell r="B875">
            <v>519704</v>
          </cell>
          <cell r="I875">
            <v>2</v>
          </cell>
          <cell r="S875" t="str">
            <v>Org.Vtas Lobos</v>
          </cell>
        </row>
        <row r="876">
          <cell r="B876">
            <v>1028</v>
          </cell>
          <cell r="I876">
            <v>2</v>
          </cell>
          <cell r="S876" t="str">
            <v>Org.Vtas M.del Plata</v>
          </cell>
        </row>
        <row r="877">
          <cell r="B877">
            <v>1658</v>
          </cell>
          <cell r="I877">
            <v>3</v>
          </cell>
          <cell r="S877" t="str">
            <v>Org.Vtas M.del Plata</v>
          </cell>
        </row>
        <row r="878">
          <cell r="B878">
            <v>1159</v>
          </cell>
          <cell r="I878">
            <v>-4</v>
          </cell>
          <cell r="S878" t="str">
            <v>Org.Vtas M.del Plata</v>
          </cell>
        </row>
        <row r="879">
          <cell r="B879">
            <v>1159</v>
          </cell>
          <cell r="I879">
            <v>4</v>
          </cell>
          <cell r="S879" t="str">
            <v>Org.Vtas M.del Plata</v>
          </cell>
        </row>
        <row r="880">
          <cell r="B880">
            <v>161</v>
          </cell>
          <cell r="I880">
            <v>1</v>
          </cell>
          <cell r="S880" t="str">
            <v>Org.Vtas M.del Plata</v>
          </cell>
        </row>
        <row r="881">
          <cell r="B881">
            <v>1080</v>
          </cell>
          <cell r="I881">
            <v>1</v>
          </cell>
          <cell r="S881" t="str">
            <v>Org.Vtas M.del Plata</v>
          </cell>
        </row>
        <row r="882">
          <cell r="B882">
            <v>1436</v>
          </cell>
          <cell r="I882">
            <v>1</v>
          </cell>
          <cell r="S882" t="str">
            <v>Org.Vtas M.del Plata</v>
          </cell>
        </row>
        <row r="883">
          <cell r="B883">
            <v>3838</v>
          </cell>
          <cell r="I883">
            <v>1</v>
          </cell>
          <cell r="S883" t="str">
            <v>Org.Vtas M.del Plata</v>
          </cell>
        </row>
        <row r="884">
          <cell r="B884">
            <v>340</v>
          </cell>
          <cell r="I884">
            <v>1</v>
          </cell>
          <cell r="S884" t="str">
            <v>Org.Vtas M.del Plata</v>
          </cell>
        </row>
        <row r="885">
          <cell r="B885">
            <v>1161</v>
          </cell>
          <cell r="I885">
            <v>1</v>
          </cell>
          <cell r="S885" t="str">
            <v>Org.Vtas M.del Plata</v>
          </cell>
        </row>
        <row r="886">
          <cell r="B886">
            <v>14</v>
          </cell>
          <cell r="I886">
            <v>-1</v>
          </cell>
          <cell r="S886" t="str">
            <v>Org.Vtas Tandil</v>
          </cell>
        </row>
        <row r="887">
          <cell r="B887">
            <v>110</v>
          </cell>
          <cell r="I887">
            <v>-4</v>
          </cell>
          <cell r="S887" t="str">
            <v>Org.Vtas Tandil</v>
          </cell>
        </row>
        <row r="888">
          <cell r="B888">
            <v>127</v>
          </cell>
          <cell r="I888">
            <v>-13</v>
          </cell>
          <cell r="S888" t="str">
            <v>Org.Vtas Tandil</v>
          </cell>
        </row>
        <row r="889">
          <cell r="B889">
            <v>135</v>
          </cell>
          <cell r="I889">
            <v>-2</v>
          </cell>
          <cell r="S889" t="str">
            <v>Org.Vtas Tandil</v>
          </cell>
        </row>
        <row r="890">
          <cell r="B890">
            <v>159</v>
          </cell>
          <cell r="I890">
            <v>-1</v>
          </cell>
          <cell r="S890" t="str">
            <v>Org.Vtas Tandil</v>
          </cell>
        </row>
        <row r="891">
          <cell r="B891">
            <v>161</v>
          </cell>
          <cell r="I891">
            <v>-1</v>
          </cell>
          <cell r="S891" t="str">
            <v>Org.Vtas Tandil</v>
          </cell>
        </row>
        <row r="892">
          <cell r="B892">
            <v>327</v>
          </cell>
          <cell r="I892">
            <v>2</v>
          </cell>
          <cell r="S892" t="str">
            <v>Org.Vtas Tandil</v>
          </cell>
        </row>
        <row r="893">
          <cell r="B893">
            <v>335</v>
          </cell>
          <cell r="I893">
            <v>2</v>
          </cell>
          <cell r="S893" t="str">
            <v>Org.Vtas Tandil</v>
          </cell>
        </row>
        <row r="894">
          <cell r="B894">
            <v>361</v>
          </cell>
          <cell r="I894">
            <v>-1</v>
          </cell>
          <cell r="S894" t="str">
            <v>Org.Vtas Tandil</v>
          </cell>
        </row>
        <row r="895">
          <cell r="B895">
            <v>635</v>
          </cell>
          <cell r="I895">
            <v>-3</v>
          </cell>
          <cell r="S895" t="str">
            <v>Org.Vtas Tandil</v>
          </cell>
        </row>
        <row r="896">
          <cell r="B896">
            <v>640</v>
          </cell>
          <cell r="I896">
            <v>1</v>
          </cell>
          <cell r="S896" t="str">
            <v>Org.Vtas Tandil</v>
          </cell>
        </row>
        <row r="897">
          <cell r="B897">
            <v>659</v>
          </cell>
          <cell r="I897">
            <v>2</v>
          </cell>
          <cell r="S897" t="str">
            <v>Org.Vtas Tandil</v>
          </cell>
        </row>
        <row r="898">
          <cell r="B898">
            <v>1001</v>
          </cell>
          <cell r="I898">
            <v>-1</v>
          </cell>
          <cell r="S898" t="str">
            <v>Org.Vtas Tandil</v>
          </cell>
        </row>
        <row r="899">
          <cell r="B899">
            <v>1110</v>
          </cell>
          <cell r="I899">
            <v>3</v>
          </cell>
          <cell r="S899" t="str">
            <v>Org.Vtas Tandil</v>
          </cell>
        </row>
        <row r="900">
          <cell r="B900">
            <v>1127</v>
          </cell>
          <cell r="I900">
            <v>11</v>
          </cell>
          <cell r="S900" t="str">
            <v>Org.Vtas Tandil</v>
          </cell>
        </row>
        <row r="901">
          <cell r="B901">
            <v>1135</v>
          </cell>
          <cell r="I901">
            <v>3</v>
          </cell>
          <cell r="S901" t="str">
            <v>Org.Vtas Tandil</v>
          </cell>
        </row>
        <row r="902">
          <cell r="B902">
            <v>1180</v>
          </cell>
          <cell r="I902">
            <v>1</v>
          </cell>
          <cell r="S902" t="str">
            <v>Org.Vtas Tandil</v>
          </cell>
        </row>
        <row r="903">
          <cell r="B903">
            <v>1436</v>
          </cell>
          <cell r="I903">
            <v>-1</v>
          </cell>
          <cell r="S903" t="str">
            <v>Org.Vtas Tandil</v>
          </cell>
        </row>
        <row r="904">
          <cell r="B904">
            <v>1459</v>
          </cell>
          <cell r="I904">
            <v>-1</v>
          </cell>
          <cell r="S904" t="str">
            <v>Org.Vtas Tandil</v>
          </cell>
        </row>
        <row r="905">
          <cell r="B905">
            <v>1640</v>
          </cell>
          <cell r="I905">
            <v>-1</v>
          </cell>
          <cell r="S905" t="str">
            <v>Org.Vtas Tandil</v>
          </cell>
        </row>
        <row r="906">
          <cell r="B906">
            <v>1658</v>
          </cell>
          <cell r="I906">
            <v>-1</v>
          </cell>
          <cell r="S906" t="str">
            <v>Org.Vtas Tandil</v>
          </cell>
        </row>
        <row r="907">
          <cell r="B907">
            <v>1715</v>
          </cell>
          <cell r="I907">
            <v>-1</v>
          </cell>
          <cell r="S907" t="str">
            <v>Org.Vtas Tandil</v>
          </cell>
        </row>
        <row r="908">
          <cell r="B908">
            <v>1740</v>
          </cell>
          <cell r="I908">
            <v>-1</v>
          </cell>
          <cell r="S908" t="str">
            <v>Org.Vtas Tandil</v>
          </cell>
        </row>
        <row r="909">
          <cell r="B909">
            <v>1758</v>
          </cell>
          <cell r="I909">
            <v>1</v>
          </cell>
          <cell r="S909" t="str">
            <v>Org.Vtas Tandil</v>
          </cell>
        </row>
        <row r="910">
          <cell r="B910">
            <v>2003</v>
          </cell>
          <cell r="I910">
            <v>-1</v>
          </cell>
          <cell r="S910" t="str">
            <v>Org.Vtas Tandil</v>
          </cell>
        </row>
        <row r="911">
          <cell r="B911">
            <v>2021</v>
          </cell>
          <cell r="I911">
            <v>1</v>
          </cell>
          <cell r="S911" t="str">
            <v>Org.Vtas Tandil</v>
          </cell>
        </row>
        <row r="912">
          <cell r="B912">
            <v>2359</v>
          </cell>
          <cell r="I912">
            <v>-8</v>
          </cell>
          <cell r="S912" t="str">
            <v>Org.Vtas Tandil</v>
          </cell>
        </row>
        <row r="913">
          <cell r="B913">
            <v>2423</v>
          </cell>
          <cell r="I913">
            <v>1</v>
          </cell>
          <cell r="S913" t="str">
            <v>Org.Vtas Tandil</v>
          </cell>
        </row>
        <row r="914">
          <cell r="B914">
            <v>2443</v>
          </cell>
          <cell r="I914">
            <v>-1</v>
          </cell>
          <cell r="S914" t="str">
            <v>Org.Vtas Tandil</v>
          </cell>
        </row>
        <row r="915">
          <cell r="B915">
            <v>2448</v>
          </cell>
          <cell r="I915">
            <v>1</v>
          </cell>
          <cell r="S915" t="str">
            <v>Org.Vtas Tandil</v>
          </cell>
        </row>
        <row r="916">
          <cell r="B916">
            <v>2459</v>
          </cell>
          <cell r="I916">
            <v>8</v>
          </cell>
          <cell r="S916" t="str">
            <v>Org.Vtas Tandil</v>
          </cell>
        </row>
        <row r="917">
          <cell r="B917">
            <v>2463</v>
          </cell>
          <cell r="I917">
            <v>-3</v>
          </cell>
          <cell r="S917" t="str">
            <v>Org.Vtas Tandil</v>
          </cell>
        </row>
        <row r="918">
          <cell r="B918">
            <v>2473</v>
          </cell>
          <cell r="I918">
            <v>-1</v>
          </cell>
          <cell r="S918" t="str">
            <v>Org.Vtas Tandil</v>
          </cell>
        </row>
        <row r="919">
          <cell r="B919">
            <v>2483</v>
          </cell>
          <cell r="I919">
            <v>2</v>
          </cell>
          <cell r="S919" t="str">
            <v>Org.Vtas Tandil</v>
          </cell>
        </row>
        <row r="920">
          <cell r="B920">
            <v>2642</v>
          </cell>
          <cell r="I920">
            <v>3</v>
          </cell>
          <cell r="S920" t="str">
            <v>Org.Vtas Tandil</v>
          </cell>
        </row>
        <row r="921">
          <cell r="B921">
            <v>2648</v>
          </cell>
          <cell r="I921">
            <v>-1</v>
          </cell>
          <cell r="S921" t="str">
            <v>Org.Vtas Tandil</v>
          </cell>
        </row>
        <row r="922">
          <cell r="B922">
            <v>2672</v>
          </cell>
          <cell r="I922">
            <v>4</v>
          </cell>
          <cell r="S922" t="str">
            <v>Org.Vtas Tandil</v>
          </cell>
        </row>
        <row r="923">
          <cell r="B923">
            <v>2682</v>
          </cell>
          <cell r="I923">
            <v>-1</v>
          </cell>
          <cell r="S923" t="str">
            <v>Org.Vtas Tandil</v>
          </cell>
        </row>
        <row r="924">
          <cell r="B924">
            <v>2688</v>
          </cell>
          <cell r="I924">
            <v>1</v>
          </cell>
          <cell r="S924" t="str">
            <v>Org.Vtas Tandil</v>
          </cell>
        </row>
        <row r="925">
          <cell r="B925">
            <v>2710</v>
          </cell>
          <cell r="I925">
            <v>1</v>
          </cell>
          <cell r="S925" t="str">
            <v>Org.Vtas Tandil</v>
          </cell>
        </row>
        <row r="926">
          <cell r="B926">
            <v>2727</v>
          </cell>
          <cell r="I926">
            <v>-1</v>
          </cell>
          <cell r="S926" t="str">
            <v>Org.Vtas Tandil</v>
          </cell>
        </row>
        <row r="927">
          <cell r="B927">
            <v>2728</v>
          </cell>
          <cell r="I927">
            <v>1</v>
          </cell>
          <cell r="S927" t="str">
            <v>Org.Vtas Tandil</v>
          </cell>
        </row>
        <row r="928">
          <cell r="B928">
            <v>2741</v>
          </cell>
          <cell r="I928">
            <v>1</v>
          </cell>
          <cell r="S928" t="str">
            <v>Org.Vtas Tandil</v>
          </cell>
        </row>
        <row r="929">
          <cell r="B929">
            <v>2759</v>
          </cell>
          <cell r="I929">
            <v>-3</v>
          </cell>
          <cell r="S929" t="str">
            <v>Org.Vtas Tandil</v>
          </cell>
        </row>
        <row r="930">
          <cell r="B930">
            <v>2780</v>
          </cell>
          <cell r="I930">
            <v>-1</v>
          </cell>
          <cell r="S930" t="str">
            <v>Org.Vtas Tandil</v>
          </cell>
        </row>
        <row r="931">
          <cell r="B931">
            <v>3205</v>
          </cell>
          <cell r="I931">
            <v>-5</v>
          </cell>
          <cell r="S931" t="str">
            <v>Org.Vtas Tandil</v>
          </cell>
        </row>
        <row r="932">
          <cell r="B932">
            <v>3206</v>
          </cell>
          <cell r="I932">
            <v>-8</v>
          </cell>
          <cell r="S932" t="str">
            <v>Org.Vtas Tandil</v>
          </cell>
        </row>
        <row r="933">
          <cell r="B933">
            <v>3208</v>
          </cell>
          <cell r="I933">
            <v>-9</v>
          </cell>
          <cell r="S933" t="str">
            <v>Org.Vtas Tandil</v>
          </cell>
        </row>
        <row r="934">
          <cell r="B934">
            <v>3209</v>
          </cell>
          <cell r="I934">
            <v>-1</v>
          </cell>
          <cell r="S934" t="str">
            <v>Org.Vtas Tandil</v>
          </cell>
        </row>
        <row r="935">
          <cell r="B935">
            <v>3210</v>
          </cell>
          <cell r="I935">
            <v>-1</v>
          </cell>
          <cell r="S935" t="str">
            <v>Org.Vtas Tandil</v>
          </cell>
        </row>
        <row r="936">
          <cell r="B936">
            <v>3213</v>
          </cell>
          <cell r="I936">
            <v>1</v>
          </cell>
          <cell r="S936" t="str">
            <v>Org.Vtas Tandil</v>
          </cell>
        </row>
        <row r="937">
          <cell r="B937">
            <v>3214</v>
          </cell>
          <cell r="I937">
            <v>23</v>
          </cell>
          <cell r="S937" t="str">
            <v>Org.Vtas Tandil</v>
          </cell>
        </row>
        <row r="938">
          <cell r="B938">
            <v>3527</v>
          </cell>
          <cell r="I938">
            <v>2</v>
          </cell>
          <cell r="S938" t="str">
            <v>Org.Vtas Tandil</v>
          </cell>
        </row>
        <row r="939">
          <cell r="B939">
            <v>3559</v>
          </cell>
          <cell r="I939">
            <v>-1</v>
          </cell>
          <cell r="S939" t="str">
            <v>Org.Vtas Tandil</v>
          </cell>
        </row>
        <row r="940">
          <cell r="B940">
            <v>3817</v>
          </cell>
          <cell r="I940">
            <v>-4</v>
          </cell>
          <cell r="S940" t="str">
            <v>Org.Vtas Tandil</v>
          </cell>
        </row>
        <row r="941">
          <cell r="B941">
            <v>510706</v>
          </cell>
          <cell r="I941">
            <v>-1</v>
          </cell>
          <cell r="S941" t="str">
            <v>Org.Vtas Tandil</v>
          </cell>
        </row>
        <row r="942">
          <cell r="B942">
            <v>519704</v>
          </cell>
          <cell r="I942">
            <v>1</v>
          </cell>
          <cell r="S942" t="str">
            <v>Org.Vtas Tandil</v>
          </cell>
        </row>
        <row r="943">
          <cell r="B943">
            <v>14</v>
          </cell>
          <cell r="I943">
            <v>-1</v>
          </cell>
          <cell r="S943" t="str">
            <v>Org.Vtas Tandil</v>
          </cell>
        </row>
        <row r="944">
          <cell r="B944">
            <v>105</v>
          </cell>
          <cell r="I944">
            <v>1</v>
          </cell>
          <cell r="S944" t="str">
            <v>Org.Vtas Tandil</v>
          </cell>
        </row>
        <row r="945">
          <cell r="B945">
            <v>118</v>
          </cell>
          <cell r="I945">
            <v>-1</v>
          </cell>
          <cell r="S945" t="str">
            <v>Org.Vtas Tandil</v>
          </cell>
        </row>
        <row r="946">
          <cell r="B946">
            <v>127</v>
          </cell>
          <cell r="I946">
            <v>3</v>
          </cell>
          <cell r="S946" t="str">
            <v>Org.Vtas Tandil</v>
          </cell>
        </row>
        <row r="947">
          <cell r="B947">
            <v>140</v>
          </cell>
          <cell r="I947">
            <v>-5</v>
          </cell>
          <cell r="S947" t="str">
            <v>Org.Vtas Tandil</v>
          </cell>
        </row>
        <row r="948">
          <cell r="B948">
            <v>144</v>
          </cell>
          <cell r="I948">
            <v>-1</v>
          </cell>
          <cell r="S948" t="str">
            <v>Org.Vtas Tandil</v>
          </cell>
        </row>
        <row r="949">
          <cell r="B949">
            <v>159</v>
          </cell>
          <cell r="I949">
            <v>-5</v>
          </cell>
          <cell r="S949" t="str">
            <v>Org.Vtas Tandil</v>
          </cell>
        </row>
        <row r="950">
          <cell r="B950">
            <v>161</v>
          </cell>
          <cell r="I950">
            <v>1</v>
          </cell>
          <cell r="S950" t="str">
            <v>Org.Vtas Tandil</v>
          </cell>
        </row>
        <row r="951">
          <cell r="B951">
            <v>327</v>
          </cell>
          <cell r="I951">
            <v>-1</v>
          </cell>
          <cell r="S951" t="str">
            <v>Org.Vtas Tandil</v>
          </cell>
        </row>
        <row r="952">
          <cell r="B952">
            <v>340</v>
          </cell>
          <cell r="I952">
            <v>1</v>
          </cell>
          <cell r="S952" t="str">
            <v>Org.Vtas Tandil</v>
          </cell>
        </row>
        <row r="953">
          <cell r="B953">
            <v>359</v>
          </cell>
          <cell r="I953">
            <v>3</v>
          </cell>
          <cell r="S953" t="str">
            <v>Org.Vtas Tandil</v>
          </cell>
        </row>
        <row r="954">
          <cell r="B954">
            <v>361</v>
          </cell>
          <cell r="I954">
            <v>-1</v>
          </cell>
          <cell r="S954" t="str">
            <v>Org.Vtas Tandil</v>
          </cell>
        </row>
        <row r="955">
          <cell r="B955">
            <v>627</v>
          </cell>
          <cell r="I955">
            <v>-2</v>
          </cell>
          <cell r="S955" t="str">
            <v>Org.Vtas Tandil</v>
          </cell>
        </row>
        <row r="956">
          <cell r="B956">
            <v>640</v>
          </cell>
          <cell r="I956">
            <v>-1</v>
          </cell>
          <cell r="S956" t="str">
            <v>Org.Vtas Tandil</v>
          </cell>
        </row>
        <row r="957">
          <cell r="B957">
            <v>659</v>
          </cell>
          <cell r="I957">
            <v>-3</v>
          </cell>
          <cell r="S957" t="str">
            <v>Org.Vtas Tandil</v>
          </cell>
        </row>
        <row r="958">
          <cell r="B958">
            <v>1128</v>
          </cell>
          <cell r="I958">
            <v>-1</v>
          </cell>
          <cell r="S958" t="str">
            <v>Org.Vtas Tandil</v>
          </cell>
        </row>
        <row r="959">
          <cell r="B959">
            <v>1436</v>
          </cell>
          <cell r="I959">
            <v>-2</v>
          </cell>
          <cell r="S959" t="str">
            <v>Org.Vtas Tandil</v>
          </cell>
        </row>
        <row r="960">
          <cell r="B960">
            <v>2003</v>
          </cell>
          <cell r="I960">
            <v>-2</v>
          </cell>
          <cell r="S960" t="str">
            <v>Org.Vtas Tandil</v>
          </cell>
        </row>
        <row r="961">
          <cell r="B961">
            <v>2004</v>
          </cell>
          <cell r="I961">
            <v>-1</v>
          </cell>
          <cell r="S961" t="str">
            <v>Org.Vtas Tandil</v>
          </cell>
        </row>
        <row r="962">
          <cell r="B962">
            <v>2013</v>
          </cell>
          <cell r="I962">
            <v>1</v>
          </cell>
          <cell r="S962" t="str">
            <v>Org.Vtas Tandil</v>
          </cell>
        </row>
        <row r="963">
          <cell r="B963">
            <v>2014</v>
          </cell>
          <cell r="I963">
            <v>2</v>
          </cell>
          <cell r="S963" t="str">
            <v>Org.Vtas Tandil</v>
          </cell>
        </row>
        <row r="964">
          <cell r="B964">
            <v>2443</v>
          </cell>
          <cell r="I964">
            <v>-1</v>
          </cell>
          <cell r="S964" t="str">
            <v>Org.Vtas Tandil</v>
          </cell>
        </row>
        <row r="965">
          <cell r="B965">
            <v>2446</v>
          </cell>
          <cell r="I965">
            <v>-1</v>
          </cell>
          <cell r="S965" t="str">
            <v>Org.Vtas Tandil</v>
          </cell>
        </row>
        <row r="966">
          <cell r="B966">
            <v>2456</v>
          </cell>
          <cell r="I966">
            <v>1</v>
          </cell>
          <cell r="S966" t="str">
            <v>Org.Vtas Tandil</v>
          </cell>
        </row>
        <row r="967">
          <cell r="B967">
            <v>2459</v>
          </cell>
          <cell r="I967">
            <v>-2</v>
          </cell>
          <cell r="S967" t="str">
            <v>Org.Vtas Tandil</v>
          </cell>
        </row>
        <row r="968">
          <cell r="B968">
            <v>2463</v>
          </cell>
          <cell r="I968">
            <v>-3</v>
          </cell>
          <cell r="S968" t="str">
            <v>Org.Vtas Tandil</v>
          </cell>
        </row>
        <row r="969">
          <cell r="B969">
            <v>2476</v>
          </cell>
          <cell r="I969">
            <v>1</v>
          </cell>
          <cell r="S969" t="str">
            <v>Org.Vtas Tandil</v>
          </cell>
        </row>
        <row r="970">
          <cell r="B970">
            <v>2478</v>
          </cell>
          <cell r="I970">
            <v>-1</v>
          </cell>
          <cell r="S970" t="str">
            <v>Org.Vtas Tandil</v>
          </cell>
        </row>
        <row r="971">
          <cell r="B971">
            <v>2486</v>
          </cell>
          <cell r="I971">
            <v>1</v>
          </cell>
          <cell r="S971" t="str">
            <v>Org.Vtas Tandil</v>
          </cell>
        </row>
        <row r="972">
          <cell r="B972">
            <v>2608</v>
          </cell>
          <cell r="I972">
            <v>1</v>
          </cell>
          <cell r="S972" t="str">
            <v>Org.Vtas Tandil</v>
          </cell>
        </row>
        <row r="973">
          <cell r="B973">
            <v>2642</v>
          </cell>
          <cell r="I973">
            <v>5</v>
          </cell>
          <cell r="S973" t="str">
            <v>Org.Vtas Tandil</v>
          </cell>
        </row>
        <row r="974">
          <cell r="B974">
            <v>2659</v>
          </cell>
          <cell r="I974">
            <v>2</v>
          </cell>
          <cell r="S974" t="str">
            <v>Org.Vtas Tandil</v>
          </cell>
        </row>
        <row r="975">
          <cell r="B975">
            <v>2672</v>
          </cell>
          <cell r="I975">
            <v>-8</v>
          </cell>
          <cell r="S975" t="str">
            <v>Org.Vtas Tandil</v>
          </cell>
        </row>
        <row r="976">
          <cell r="B976">
            <v>2682</v>
          </cell>
          <cell r="I976">
            <v>-2</v>
          </cell>
          <cell r="S976" t="str">
            <v>Org.Vtas Tandil</v>
          </cell>
        </row>
        <row r="977">
          <cell r="B977">
            <v>2759</v>
          </cell>
          <cell r="I977">
            <v>1</v>
          </cell>
          <cell r="S977" t="str">
            <v>Org.Vtas Tandil</v>
          </cell>
        </row>
        <row r="978">
          <cell r="B978">
            <v>3205</v>
          </cell>
          <cell r="I978">
            <v>1</v>
          </cell>
          <cell r="S978" t="str">
            <v>Org.Vtas Tandil</v>
          </cell>
        </row>
        <row r="979">
          <cell r="B979">
            <v>3206</v>
          </cell>
          <cell r="I979">
            <v>5</v>
          </cell>
          <cell r="S979" t="str">
            <v>Org.Vtas Tandil</v>
          </cell>
        </row>
        <row r="980">
          <cell r="B980">
            <v>3208</v>
          </cell>
          <cell r="I980">
            <v>11</v>
          </cell>
          <cell r="S980" t="str">
            <v>Org.Vtas Tandil</v>
          </cell>
        </row>
        <row r="981">
          <cell r="B981">
            <v>3211</v>
          </cell>
          <cell r="I981">
            <v>-1</v>
          </cell>
          <cell r="S981" t="str">
            <v>Org.Vtas Tandil</v>
          </cell>
        </row>
        <row r="982">
          <cell r="B982">
            <v>3212</v>
          </cell>
          <cell r="I982">
            <v>1</v>
          </cell>
          <cell r="S982" t="str">
            <v>Org.Vtas Tandil</v>
          </cell>
        </row>
        <row r="983">
          <cell r="B983">
            <v>3214</v>
          </cell>
          <cell r="I983">
            <v>-19</v>
          </cell>
          <cell r="S983" t="str">
            <v>Org.Vtas Tandil</v>
          </cell>
        </row>
        <row r="984">
          <cell r="B984">
            <v>3536</v>
          </cell>
          <cell r="I984">
            <v>1</v>
          </cell>
          <cell r="S984" t="str">
            <v>Org.Vtas Tandil</v>
          </cell>
        </row>
        <row r="985">
          <cell r="B985">
            <v>3559</v>
          </cell>
          <cell r="I985">
            <v>2</v>
          </cell>
          <cell r="S985" t="str">
            <v>Org.Vtas Tandil</v>
          </cell>
        </row>
        <row r="986">
          <cell r="B986">
            <v>3800</v>
          </cell>
          <cell r="I986">
            <v>-4</v>
          </cell>
          <cell r="S986" t="str">
            <v>Org.Vtas Tandil</v>
          </cell>
        </row>
        <row r="987">
          <cell r="B987">
            <v>3817</v>
          </cell>
          <cell r="I987">
            <v>3</v>
          </cell>
          <cell r="S987" t="str">
            <v>Org.Vtas Tandil</v>
          </cell>
        </row>
        <row r="988">
          <cell r="B988">
            <v>3848</v>
          </cell>
          <cell r="I988">
            <v>1</v>
          </cell>
          <cell r="S988" t="str">
            <v>Org.Vtas Tandil</v>
          </cell>
        </row>
        <row r="989">
          <cell r="B989">
            <v>510724</v>
          </cell>
          <cell r="I989">
            <v>80</v>
          </cell>
          <cell r="S989" t="str">
            <v>Org.Vtas Tandil</v>
          </cell>
        </row>
        <row r="990">
          <cell r="B990">
            <v>510724</v>
          </cell>
          <cell r="I990">
            <v>-80</v>
          </cell>
          <cell r="S990" t="str">
            <v>Org.Vtas Tandil</v>
          </cell>
        </row>
        <row r="991">
          <cell r="B991">
            <v>510725</v>
          </cell>
          <cell r="I991">
            <v>80</v>
          </cell>
          <cell r="S991" t="str">
            <v>Org.Vtas Tandil</v>
          </cell>
        </row>
        <row r="992">
          <cell r="B992">
            <v>510725</v>
          </cell>
          <cell r="I992">
            <v>-80</v>
          </cell>
          <cell r="S992" t="str">
            <v>Org.Vtas Tandil</v>
          </cell>
        </row>
        <row r="993">
          <cell r="B993">
            <v>519701</v>
          </cell>
          <cell r="I993">
            <v>80</v>
          </cell>
          <cell r="S993" t="str">
            <v>Org.Vtas Tandil</v>
          </cell>
        </row>
        <row r="994">
          <cell r="B994">
            <v>519701</v>
          </cell>
          <cell r="I994">
            <v>-80</v>
          </cell>
          <cell r="S994" t="str">
            <v>Org.Vtas Tandil</v>
          </cell>
        </row>
        <row r="995">
          <cell r="B995">
            <v>519703</v>
          </cell>
          <cell r="I995">
            <v>80</v>
          </cell>
          <cell r="S995" t="str">
            <v>Org.Vtas Tandil</v>
          </cell>
        </row>
        <row r="996">
          <cell r="B996">
            <v>519703</v>
          </cell>
          <cell r="I996">
            <v>-80</v>
          </cell>
          <cell r="S996" t="str">
            <v>Org.Vtas Tandil</v>
          </cell>
        </row>
        <row r="997">
          <cell r="B997">
            <v>519704</v>
          </cell>
          <cell r="I997">
            <v>80</v>
          </cell>
          <cell r="S997" t="str">
            <v>Org.Vtas Tandil</v>
          </cell>
        </row>
        <row r="998">
          <cell r="B998">
            <v>519704</v>
          </cell>
          <cell r="I998">
            <v>-80</v>
          </cell>
          <cell r="S998" t="str">
            <v>Org.Vtas Tandil</v>
          </cell>
        </row>
        <row r="999">
          <cell r="B999">
            <v>519705</v>
          </cell>
          <cell r="I999">
            <v>80</v>
          </cell>
          <cell r="S999" t="str">
            <v>Org.Vtas Tandil</v>
          </cell>
        </row>
        <row r="1000">
          <cell r="B1000">
            <v>519705</v>
          </cell>
          <cell r="I1000">
            <v>-80</v>
          </cell>
          <cell r="S1000" t="str">
            <v>Org.Vtas Tandil</v>
          </cell>
        </row>
        <row r="1001">
          <cell r="B1001">
            <v>519706</v>
          </cell>
          <cell r="I1001">
            <v>360</v>
          </cell>
          <cell r="S1001" t="str">
            <v>Org.Vtas Tandil</v>
          </cell>
        </row>
        <row r="1002">
          <cell r="B1002">
            <v>519706</v>
          </cell>
          <cell r="I1002">
            <v>-360</v>
          </cell>
          <cell r="S1002" t="str">
            <v>Org.Vtas Tandil</v>
          </cell>
        </row>
        <row r="1003">
          <cell r="B1003">
            <v>118</v>
          </cell>
          <cell r="I1003">
            <v>2</v>
          </cell>
          <cell r="S1003" t="str">
            <v>Org.Vtas Tandil</v>
          </cell>
        </row>
        <row r="1004">
          <cell r="B1004">
            <v>135</v>
          </cell>
          <cell r="I1004">
            <v>-3</v>
          </cell>
          <cell r="S1004" t="str">
            <v>Org.Vtas Tandil</v>
          </cell>
        </row>
        <row r="1005">
          <cell r="B1005">
            <v>140</v>
          </cell>
          <cell r="I1005">
            <v>-1</v>
          </cell>
          <cell r="S1005" t="str">
            <v>Org.Vtas Tandil</v>
          </cell>
        </row>
        <row r="1006">
          <cell r="B1006">
            <v>335</v>
          </cell>
          <cell r="I1006">
            <v>-1</v>
          </cell>
          <cell r="S1006" t="str">
            <v>Org.Vtas Tandil</v>
          </cell>
        </row>
        <row r="1007">
          <cell r="B1007">
            <v>627</v>
          </cell>
          <cell r="I1007">
            <v>2</v>
          </cell>
          <cell r="S1007" t="str">
            <v>Org.Vtas Tandil</v>
          </cell>
        </row>
        <row r="1008">
          <cell r="B1008">
            <v>635</v>
          </cell>
          <cell r="I1008">
            <v>6</v>
          </cell>
          <cell r="S1008" t="str">
            <v>Org.Vtas Tandil</v>
          </cell>
        </row>
        <row r="1009">
          <cell r="B1009">
            <v>659</v>
          </cell>
          <cell r="I1009">
            <v>-1</v>
          </cell>
          <cell r="S1009" t="str">
            <v>Org.Vtas Tandil</v>
          </cell>
        </row>
        <row r="1010">
          <cell r="B1010">
            <v>1028</v>
          </cell>
          <cell r="I1010">
            <v>-2</v>
          </cell>
          <cell r="S1010" t="str">
            <v>Org.Vtas Tandil</v>
          </cell>
        </row>
        <row r="1011">
          <cell r="B1011">
            <v>1127</v>
          </cell>
          <cell r="I1011">
            <v>-2</v>
          </cell>
          <cell r="S1011" t="str">
            <v>Org.Vtas Tandil</v>
          </cell>
        </row>
        <row r="1012">
          <cell r="B1012">
            <v>1135</v>
          </cell>
          <cell r="I1012">
            <v>-1</v>
          </cell>
          <cell r="S1012" t="str">
            <v>Org.Vtas Tandil</v>
          </cell>
        </row>
        <row r="1013">
          <cell r="B1013">
            <v>1715</v>
          </cell>
          <cell r="I1013">
            <v>-1</v>
          </cell>
          <cell r="S1013" t="str">
            <v>Org.Vtas Tandil</v>
          </cell>
        </row>
        <row r="1014">
          <cell r="B1014">
            <v>1730</v>
          </cell>
          <cell r="I1014">
            <v>1</v>
          </cell>
          <cell r="S1014" t="str">
            <v>Org.Vtas Tandil</v>
          </cell>
        </row>
        <row r="1015">
          <cell r="B1015">
            <v>2004</v>
          </cell>
          <cell r="I1015">
            <v>1</v>
          </cell>
          <cell r="S1015" t="str">
            <v>Org.Vtas Tandil</v>
          </cell>
        </row>
        <row r="1016">
          <cell r="B1016">
            <v>2014</v>
          </cell>
          <cell r="I1016">
            <v>-1</v>
          </cell>
          <cell r="S1016" t="str">
            <v>Org.Vtas Tandil</v>
          </cell>
        </row>
        <row r="1017">
          <cell r="B1017">
            <v>2423</v>
          </cell>
          <cell r="I1017">
            <v>1</v>
          </cell>
          <cell r="S1017" t="str">
            <v>Org.Vtas Tandil</v>
          </cell>
        </row>
        <row r="1018">
          <cell r="B1018">
            <v>2446</v>
          </cell>
          <cell r="I1018">
            <v>1</v>
          </cell>
          <cell r="S1018" t="str">
            <v>Org.Vtas Tandil</v>
          </cell>
        </row>
        <row r="1019">
          <cell r="B1019">
            <v>2459</v>
          </cell>
          <cell r="I1019">
            <v>-1</v>
          </cell>
          <cell r="S1019" t="str">
            <v>Org.Vtas Tandil</v>
          </cell>
        </row>
        <row r="1020">
          <cell r="B1020">
            <v>2478</v>
          </cell>
          <cell r="I1020">
            <v>-1</v>
          </cell>
          <cell r="S1020" t="str">
            <v>Org.Vtas Tandil</v>
          </cell>
        </row>
        <row r="1021">
          <cell r="B1021">
            <v>2488</v>
          </cell>
          <cell r="I1021">
            <v>-1</v>
          </cell>
          <cell r="S1021" t="str">
            <v>Org.Vtas Tandil</v>
          </cell>
        </row>
        <row r="1022">
          <cell r="B1022">
            <v>2612</v>
          </cell>
          <cell r="I1022">
            <v>1</v>
          </cell>
          <cell r="S1022" t="str">
            <v>Org.Vtas Tandil</v>
          </cell>
        </row>
        <row r="1023">
          <cell r="B1023">
            <v>2642</v>
          </cell>
          <cell r="I1023">
            <v>2</v>
          </cell>
          <cell r="S1023" t="str">
            <v>Org.Vtas Tandil</v>
          </cell>
        </row>
        <row r="1024">
          <cell r="B1024">
            <v>2672</v>
          </cell>
          <cell r="I1024">
            <v>-1</v>
          </cell>
          <cell r="S1024" t="str">
            <v>Org.Vtas Tandil</v>
          </cell>
        </row>
        <row r="1025">
          <cell r="B1025">
            <v>3211</v>
          </cell>
          <cell r="I1025">
            <v>2</v>
          </cell>
          <cell r="S1025" t="str">
            <v>Org.Vtas Tandil</v>
          </cell>
        </row>
        <row r="1026">
          <cell r="B1026">
            <v>3214</v>
          </cell>
          <cell r="I1026">
            <v>-2</v>
          </cell>
          <cell r="S1026" t="str">
            <v>Org.Vtas Tandil</v>
          </cell>
        </row>
        <row r="1027">
          <cell r="B1027">
            <v>3536</v>
          </cell>
          <cell r="I1027">
            <v>1</v>
          </cell>
          <cell r="S1027" t="str">
            <v>Org.Vtas Tandil</v>
          </cell>
        </row>
        <row r="1028">
          <cell r="B1028">
            <v>3838</v>
          </cell>
          <cell r="I1028">
            <v>2</v>
          </cell>
          <cell r="S1028" t="str">
            <v>Org.Vtas Tandil</v>
          </cell>
        </row>
        <row r="1029">
          <cell r="B1029">
            <v>3848</v>
          </cell>
          <cell r="I1029">
            <v>-1</v>
          </cell>
          <cell r="S1029" t="str">
            <v>Org.Vtas Tandil</v>
          </cell>
        </row>
        <row r="1030">
          <cell r="B1030">
            <v>519701</v>
          </cell>
          <cell r="I1030">
            <v>-40</v>
          </cell>
          <cell r="S1030" t="str">
            <v>Org.Vtas Tandil</v>
          </cell>
        </row>
        <row r="1031">
          <cell r="B1031">
            <v>519701</v>
          </cell>
          <cell r="I1031">
            <v>40</v>
          </cell>
          <cell r="S1031" t="str">
            <v>Org.Vtas Tandil</v>
          </cell>
        </row>
        <row r="1032">
          <cell r="B1032">
            <v>110</v>
          </cell>
          <cell r="I1032">
            <v>-2</v>
          </cell>
          <cell r="S1032" t="str">
            <v>Org.Vtas Tandil</v>
          </cell>
        </row>
        <row r="1033">
          <cell r="B1033">
            <v>140</v>
          </cell>
          <cell r="I1033">
            <v>-2</v>
          </cell>
          <cell r="S1033" t="str">
            <v>Org.Vtas Tandil</v>
          </cell>
        </row>
        <row r="1034">
          <cell r="B1034">
            <v>610</v>
          </cell>
          <cell r="I1034">
            <v>-1</v>
          </cell>
          <cell r="S1034" t="str">
            <v>Org.Vtas Tandil</v>
          </cell>
        </row>
        <row r="1035">
          <cell r="B1035">
            <v>640</v>
          </cell>
          <cell r="I1035">
            <v>1</v>
          </cell>
          <cell r="S1035" t="str">
            <v>Org.Vtas Tandil</v>
          </cell>
        </row>
        <row r="1036">
          <cell r="B1036">
            <v>1040</v>
          </cell>
          <cell r="I1036">
            <v>3</v>
          </cell>
          <cell r="S1036" t="str">
            <v>Org.Vtas Tandil</v>
          </cell>
        </row>
        <row r="1037">
          <cell r="B1037">
            <v>1110</v>
          </cell>
          <cell r="I1037">
            <v>2</v>
          </cell>
          <cell r="S1037" t="str">
            <v>Org.Vtas Tandil</v>
          </cell>
        </row>
        <row r="1038">
          <cell r="B1038">
            <v>1159</v>
          </cell>
          <cell r="I1038">
            <v>1</v>
          </cell>
          <cell r="S1038" t="str">
            <v>Org.Vtas Tandil</v>
          </cell>
        </row>
        <row r="1039">
          <cell r="B1039">
            <v>1240</v>
          </cell>
          <cell r="I1039">
            <v>3</v>
          </cell>
          <cell r="S1039" t="str">
            <v>Org.Vtas Tandil</v>
          </cell>
        </row>
        <row r="1040">
          <cell r="B1040">
            <v>1259</v>
          </cell>
          <cell r="I1040">
            <v>-3</v>
          </cell>
          <cell r="S1040" t="str">
            <v>Org.Vtas Tandil</v>
          </cell>
        </row>
        <row r="1041">
          <cell r="B1041">
            <v>1410</v>
          </cell>
          <cell r="I1041">
            <v>-1</v>
          </cell>
          <cell r="S1041" t="str">
            <v>Org.Vtas Tandil</v>
          </cell>
        </row>
        <row r="1042">
          <cell r="B1042">
            <v>2004</v>
          </cell>
          <cell r="I1042">
            <v>-1</v>
          </cell>
          <cell r="S1042" t="str">
            <v>Org.Vtas Tandil</v>
          </cell>
        </row>
        <row r="1043">
          <cell r="B1043">
            <v>2459</v>
          </cell>
          <cell r="I1043">
            <v>1</v>
          </cell>
          <cell r="S1043" t="str">
            <v>Org.Vtas Tandil</v>
          </cell>
        </row>
        <row r="1044">
          <cell r="B1044">
            <v>2466</v>
          </cell>
          <cell r="I1044">
            <v>1</v>
          </cell>
          <cell r="S1044" t="str">
            <v>Org.Vtas Tandil</v>
          </cell>
        </row>
        <row r="1045">
          <cell r="B1045">
            <v>2473</v>
          </cell>
          <cell r="I1045">
            <v>2</v>
          </cell>
          <cell r="S1045" t="str">
            <v>Org.Vtas Tandil</v>
          </cell>
        </row>
        <row r="1046">
          <cell r="B1046">
            <v>2476</v>
          </cell>
          <cell r="I1046">
            <v>3</v>
          </cell>
          <cell r="S1046" t="str">
            <v>Org.Vtas Tandil</v>
          </cell>
        </row>
        <row r="1047">
          <cell r="B1047">
            <v>2483</v>
          </cell>
          <cell r="I1047">
            <v>1</v>
          </cell>
          <cell r="S1047" t="str">
            <v>Org.Vtas Tandil</v>
          </cell>
        </row>
        <row r="1048">
          <cell r="B1048">
            <v>2486</v>
          </cell>
          <cell r="I1048">
            <v>-3</v>
          </cell>
          <cell r="S1048" t="str">
            <v>Org.Vtas Tandil</v>
          </cell>
        </row>
        <row r="1049">
          <cell r="B1049">
            <v>2642</v>
          </cell>
          <cell r="I1049">
            <v>-3</v>
          </cell>
          <cell r="S1049" t="str">
            <v>Org.Vtas Tandil</v>
          </cell>
        </row>
        <row r="1050">
          <cell r="B1050">
            <v>2672</v>
          </cell>
          <cell r="I1050">
            <v>-1</v>
          </cell>
          <cell r="S1050" t="str">
            <v>Org.Vtas Tandil</v>
          </cell>
        </row>
        <row r="1051">
          <cell r="B1051">
            <v>2682</v>
          </cell>
          <cell r="I1051">
            <v>1</v>
          </cell>
          <cell r="S1051" t="str">
            <v>Org.Vtas Tandil</v>
          </cell>
        </row>
        <row r="1052">
          <cell r="B1052">
            <v>2710</v>
          </cell>
          <cell r="I1052">
            <v>2</v>
          </cell>
          <cell r="S1052" t="str">
            <v>Org.Vtas Tandil</v>
          </cell>
        </row>
        <row r="1053">
          <cell r="B1053">
            <v>2741</v>
          </cell>
          <cell r="I1053">
            <v>-10</v>
          </cell>
          <cell r="S1053" t="str">
            <v>Org.Vtas Tandil</v>
          </cell>
        </row>
        <row r="1054">
          <cell r="B1054">
            <v>3205</v>
          </cell>
          <cell r="I1054">
            <v>3</v>
          </cell>
          <cell r="S1054" t="str">
            <v>Org.Vtas Tandil</v>
          </cell>
        </row>
        <row r="1055">
          <cell r="B1055">
            <v>3213</v>
          </cell>
          <cell r="I1055">
            <v>-1</v>
          </cell>
          <cell r="S1055" t="str">
            <v>Org.Vtas Tandil</v>
          </cell>
        </row>
        <row r="1056">
          <cell r="B1056">
            <v>3510</v>
          </cell>
          <cell r="I1056">
            <v>1</v>
          </cell>
          <cell r="S1056" t="str">
            <v>Org.Vtas Tandil</v>
          </cell>
        </row>
        <row r="1057">
          <cell r="B1057">
            <v>3527</v>
          </cell>
          <cell r="I1057">
            <v>1</v>
          </cell>
          <cell r="S1057" t="str">
            <v>Org.Vtas Tandil</v>
          </cell>
        </row>
        <row r="1058">
          <cell r="B1058">
            <v>3800</v>
          </cell>
          <cell r="I1058">
            <v>-1</v>
          </cell>
          <cell r="S1058" t="str">
            <v>Org.Vtas Tandil</v>
          </cell>
        </row>
        <row r="1059">
          <cell r="B1059">
            <v>3817</v>
          </cell>
          <cell r="I1059">
            <v>-1</v>
          </cell>
          <cell r="S1059" t="str">
            <v>Org.Vtas Tandil</v>
          </cell>
        </row>
        <row r="1060">
          <cell r="B1060">
            <v>3836</v>
          </cell>
          <cell r="I1060">
            <v>-1</v>
          </cell>
          <cell r="S1060" t="str">
            <v>Org.Vtas Tandil</v>
          </cell>
        </row>
        <row r="1061">
          <cell r="B1061">
            <v>344</v>
          </cell>
          <cell r="I1061">
            <v>1</v>
          </cell>
          <cell r="S1061" t="str">
            <v>Org.Vtas Dolores</v>
          </cell>
        </row>
        <row r="1062">
          <cell r="B1062">
            <v>344</v>
          </cell>
          <cell r="I1062">
            <v>1</v>
          </cell>
          <cell r="S1062" t="str">
            <v>Org.Vtas Dolores</v>
          </cell>
        </row>
        <row r="1063">
          <cell r="B1063">
            <v>344</v>
          </cell>
          <cell r="I1063">
            <v>1</v>
          </cell>
          <cell r="S1063" t="str">
            <v>Org.Vtas Dolores</v>
          </cell>
        </row>
        <row r="1064">
          <cell r="B1064">
            <v>110</v>
          </cell>
          <cell r="I1064">
            <v>-5</v>
          </cell>
          <cell r="S1064" t="str">
            <v>Org.Vtas Dolores</v>
          </cell>
        </row>
        <row r="1065">
          <cell r="B1065">
            <v>118</v>
          </cell>
          <cell r="I1065">
            <v>-1</v>
          </cell>
          <cell r="S1065" t="str">
            <v>Org.Vtas Dolores</v>
          </cell>
        </row>
        <row r="1066">
          <cell r="B1066">
            <v>127</v>
          </cell>
          <cell r="I1066">
            <v>-1</v>
          </cell>
          <cell r="S1066" t="str">
            <v>Org.Vtas Dolores</v>
          </cell>
        </row>
        <row r="1067">
          <cell r="B1067">
            <v>135</v>
          </cell>
          <cell r="I1067">
            <v>1</v>
          </cell>
          <cell r="S1067" t="str">
            <v>Org.Vtas Dolores</v>
          </cell>
        </row>
        <row r="1068">
          <cell r="B1068">
            <v>144</v>
          </cell>
          <cell r="I1068">
            <v>-1</v>
          </cell>
          <cell r="S1068" t="str">
            <v>Org.Vtas Dolores</v>
          </cell>
        </row>
        <row r="1069">
          <cell r="B1069">
            <v>159</v>
          </cell>
          <cell r="I1069">
            <v>-3</v>
          </cell>
          <cell r="S1069" t="str">
            <v>Org.Vtas Dolores</v>
          </cell>
        </row>
        <row r="1070">
          <cell r="B1070">
            <v>180</v>
          </cell>
          <cell r="I1070">
            <v>1</v>
          </cell>
          <cell r="S1070" t="str">
            <v>Org.Vtas Dolores</v>
          </cell>
        </row>
        <row r="1071">
          <cell r="B1071">
            <v>327</v>
          </cell>
          <cell r="I1071">
            <v>1</v>
          </cell>
          <cell r="S1071" t="str">
            <v>Org.Vtas Dolores</v>
          </cell>
        </row>
        <row r="1072">
          <cell r="B1072">
            <v>610</v>
          </cell>
          <cell r="I1072">
            <v>1</v>
          </cell>
          <cell r="S1072" t="str">
            <v>Org.Vtas Dolores</v>
          </cell>
        </row>
        <row r="1073">
          <cell r="B1073">
            <v>618</v>
          </cell>
          <cell r="I1073">
            <v>1</v>
          </cell>
          <cell r="S1073" t="str">
            <v>Org.Vtas Dolores</v>
          </cell>
        </row>
        <row r="1074">
          <cell r="B1074">
            <v>627</v>
          </cell>
          <cell r="I1074">
            <v>-1</v>
          </cell>
          <cell r="S1074" t="str">
            <v>Org.Vtas Dolores</v>
          </cell>
        </row>
        <row r="1075">
          <cell r="B1075">
            <v>640</v>
          </cell>
          <cell r="I1075">
            <v>1</v>
          </cell>
          <cell r="S1075" t="str">
            <v>Org.Vtas Dolores</v>
          </cell>
        </row>
        <row r="1076">
          <cell r="B1076">
            <v>661</v>
          </cell>
          <cell r="I1076">
            <v>-1</v>
          </cell>
          <cell r="S1076" t="str">
            <v>Org.Vtas Dolores</v>
          </cell>
        </row>
        <row r="1077">
          <cell r="B1077">
            <v>1001</v>
          </cell>
          <cell r="I1077">
            <v>-2</v>
          </cell>
          <cell r="S1077" t="str">
            <v>Org.Vtas Dolores</v>
          </cell>
        </row>
        <row r="1078">
          <cell r="B1078">
            <v>1110</v>
          </cell>
          <cell r="I1078">
            <v>3</v>
          </cell>
          <cell r="S1078" t="str">
            <v>Org.Vtas Dolores</v>
          </cell>
        </row>
        <row r="1079">
          <cell r="B1079">
            <v>1127</v>
          </cell>
          <cell r="I1079">
            <v>1</v>
          </cell>
          <cell r="S1079" t="str">
            <v>Org.Vtas Dolores</v>
          </cell>
        </row>
        <row r="1080">
          <cell r="B1080">
            <v>1140</v>
          </cell>
          <cell r="I1080">
            <v>1</v>
          </cell>
          <cell r="S1080" t="str">
            <v>Org.Vtas Dolores</v>
          </cell>
        </row>
        <row r="1081">
          <cell r="B1081">
            <v>1144</v>
          </cell>
          <cell r="I1081">
            <v>1</v>
          </cell>
          <cell r="S1081" t="str">
            <v>Org.Vtas Dolores</v>
          </cell>
        </row>
        <row r="1082">
          <cell r="B1082">
            <v>1159</v>
          </cell>
          <cell r="I1082">
            <v>1</v>
          </cell>
          <cell r="S1082" t="str">
            <v>Org.Vtas Dolores</v>
          </cell>
        </row>
        <row r="1083">
          <cell r="B1083">
            <v>1180</v>
          </cell>
          <cell r="I1083">
            <v>-1</v>
          </cell>
          <cell r="S1083" t="str">
            <v>Org.Vtas Dolores</v>
          </cell>
        </row>
        <row r="1084">
          <cell r="B1084">
            <v>1436</v>
          </cell>
          <cell r="I1084">
            <v>1</v>
          </cell>
          <cell r="S1084" t="str">
            <v>Org.Vtas Dolores</v>
          </cell>
        </row>
        <row r="1085">
          <cell r="B1085">
            <v>1620</v>
          </cell>
          <cell r="I1085">
            <v>2</v>
          </cell>
          <cell r="S1085" t="str">
            <v>Org.Vtas Dolores</v>
          </cell>
        </row>
        <row r="1086">
          <cell r="B1086">
            <v>1658</v>
          </cell>
          <cell r="I1086">
            <v>-1</v>
          </cell>
          <cell r="S1086" t="str">
            <v>Org.Vtas Dolores</v>
          </cell>
        </row>
        <row r="1087">
          <cell r="B1087">
            <v>1720</v>
          </cell>
          <cell r="I1087">
            <v>-2</v>
          </cell>
          <cell r="S1087" t="str">
            <v>Org.Vtas Dolores</v>
          </cell>
        </row>
        <row r="1088">
          <cell r="B1088">
            <v>2013</v>
          </cell>
          <cell r="I1088">
            <v>3</v>
          </cell>
          <cell r="S1088" t="str">
            <v>Org.Vtas Dolores</v>
          </cell>
        </row>
        <row r="1089">
          <cell r="B1089">
            <v>2014</v>
          </cell>
          <cell r="I1089">
            <v>-2</v>
          </cell>
          <cell r="S1089" t="str">
            <v>Org.Vtas Dolores</v>
          </cell>
        </row>
        <row r="1090">
          <cell r="B1090">
            <v>2031</v>
          </cell>
          <cell r="I1090">
            <v>3</v>
          </cell>
          <cell r="S1090" t="str">
            <v>Org.Vtas Dolores</v>
          </cell>
        </row>
        <row r="1091">
          <cell r="B1091">
            <v>2033</v>
          </cell>
          <cell r="I1091">
            <v>-3</v>
          </cell>
          <cell r="S1091" t="str">
            <v>Org.Vtas Dolores</v>
          </cell>
        </row>
        <row r="1092">
          <cell r="B1092">
            <v>2428</v>
          </cell>
          <cell r="I1092">
            <v>-1</v>
          </cell>
          <cell r="S1092" t="str">
            <v>Org.Vtas Dolores</v>
          </cell>
        </row>
        <row r="1093">
          <cell r="B1093">
            <v>2453</v>
          </cell>
          <cell r="I1093">
            <v>-10</v>
          </cell>
          <cell r="S1093" t="str">
            <v>Org.Vtas Dolores</v>
          </cell>
        </row>
        <row r="1094">
          <cell r="B1094">
            <v>2459</v>
          </cell>
          <cell r="I1094">
            <v>1</v>
          </cell>
          <cell r="S1094" t="str">
            <v>Org.Vtas Dolores</v>
          </cell>
        </row>
        <row r="1095">
          <cell r="B1095">
            <v>2466</v>
          </cell>
          <cell r="I1095">
            <v>4</v>
          </cell>
          <cell r="S1095" t="str">
            <v>Org.Vtas Dolores</v>
          </cell>
        </row>
        <row r="1096">
          <cell r="B1096">
            <v>2473</v>
          </cell>
          <cell r="I1096">
            <v>-1</v>
          </cell>
          <cell r="S1096" t="str">
            <v>Org.Vtas Dolores</v>
          </cell>
        </row>
        <row r="1097">
          <cell r="B1097">
            <v>2483</v>
          </cell>
          <cell r="I1097">
            <v>10</v>
          </cell>
          <cell r="S1097" t="str">
            <v>Org.Vtas Dolores</v>
          </cell>
        </row>
        <row r="1098">
          <cell r="B1098">
            <v>2486</v>
          </cell>
          <cell r="I1098">
            <v>-3</v>
          </cell>
          <cell r="S1098" t="str">
            <v>Org.Vtas Dolores</v>
          </cell>
        </row>
        <row r="1099">
          <cell r="B1099">
            <v>2608</v>
          </cell>
          <cell r="I1099">
            <v>-10</v>
          </cell>
          <cell r="S1099" t="str">
            <v>Org.Vtas Dolores</v>
          </cell>
        </row>
        <row r="1100">
          <cell r="B1100">
            <v>2642</v>
          </cell>
          <cell r="I1100">
            <v>-1</v>
          </cell>
          <cell r="S1100" t="str">
            <v>Org.Vtas Dolores</v>
          </cell>
        </row>
        <row r="1101">
          <cell r="B1101">
            <v>2672</v>
          </cell>
          <cell r="I1101">
            <v>1</v>
          </cell>
          <cell r="S1101" t="str">
            <v>Org.Vtas Dolores</v>
          </cell>
        </row>
        <row r="1102">
          <cell r="B1102">
            <v>2678</v>
          </cell>
          <cell r="I1102">
            <v>10</v>
          </cell>
          <cell r="S1102" t="str">
            <v>Org.Vtas Dolores</v>
          </cell>
        </row>
        <row r="1103">
          <cell r="B1103">
            <v>2727</v>
          </cell>
          <cell r="I1103">
            <v>-1</v>
          </cell>
          <cell r="S1103" t="str">
            <v>Org.Vtas Dolores</v>
          </cell>
        </row>
        <row r="1104">
          <cell r="B1104">
            <v>3205</v>
          </cell>
          <cell r="I1104">
            <v>1</v>
          </cell>
          <cell r="S1104" t="str">
            <v>Org.Vtas Dolores</v>
          </cell>
        </row>
        <row r="1105">
          <cell r="B1105">
            <v>3213</v>
          </cell>
          <cell r="I1105">
            <v>-1</v>
          </cell>
          <cell r="S1105" t="str">
            <v>Org.Vtas Dolores</v>
          </cell>
        </row>
        <row r="1106">
          <cell r="B1106">
            <v>3214</v>
          </cell>
          <cell r="I1106">
            <v>1</v>
          </cell>
          <cell r="S1106" t="str">
            <v>Org.Vtas Dolores</v>
          </cell>
        </row>
        <row r="1107">
          <cell r="B1107">
            <v>3510</v>
          </cell>
          <cell r="I1107">
            <v>1</v>
          </cell>
          <cell r="S1107" t="str">
            <v>Org.Vtas Dolores</v>
          </cell>
        </row>
        <row r="1108">
          <cell r="B1108">
            <v>3536</v>
          </cell>
          <cell r="I1108">
            <v>-1</v>
          </cell>
          <cell r="S1108" t="str">
            <v>Org.Vtas Dolores</v>
          </cell>
        </row>
        <row r="1109">
          <cell r="B1109">
            <v>519703</v>
          </cell>
          <cell r="I1109">
            <v>-1</v>
          </cell>
          <cell r="S1109" t="str">
            <v>Org.Vtas Dolores</v>
          </cell>
        </row>
        <row r="1110">
          <cell r="B1110">
            <v>519704</v>
          </cell>
          <cell r="I1110">
            <v>1</v>
          </cell>
          <cell r="S1110" t="str">
            <v>Org.Vtas Dolores</v>
          </cell>
        </row>
        <row r="1111">
          <cell r="B1111">
            <v>118</v>
          </cell>
          <cell r="I1111">
            <v>1</v>
          </cell>
          <cell r="S1111" t="str">
            <v>Org.Vtas Dolores</v>
          </cell>
        </row>
        <row r="1112">
          <cell r="B1112">
            <v>127</v>
          </cell>
          <cell r="I1112">
            <v>-1</v>
          </cell>
          <cell r="S1112" t="str">
            <v>Org.Vtas Dolores</v>
          </cell>
        </row>
        <row r="1113">
          <cell r="B1113">
            <v>140</v>
          </cell>
          <cell r="I1113">
            <v>-2</v>
          </cell>
          <cell r="S1113" t="str">
            <v>Org.Vtas Dolores</v>
          </cell>
        </row>
        <row r="1114">
          <cell r="B1114">
            <v>144</v>
          </cell>
          <cell r="I1114">
            <v>-3</v>
          </cell>
          <cell r="S1114" t="str">
            <v>Org.Vtas Dolores</v>
          </cell>
        </row>
        <row r="1115">
          <cell r="B1115">
            <v>159</v>
          </cell>
          <cell r="I1115">
            <v>-2</v>
          </cell>
          <cell r="S1115" t="str">
            <v>Org.Vtas Dolores</v>
          </cell>
        </row>
        <row r="1116">
          <cell r="B1116">
            <v>344</v>
          </cell>
          <cell r="I1116">
            <v>-3</v>
          </cell>
          <cell r="S1116" t="str">
            <v>Org.Vtas Dolores</v>
          </cell>
        </row>
        <row r="1117">
          <cell r="B1117">
            <v>344</v>
          </cell>
          <cell r="I1117">
            <v>4</v>
          </cell>
          <cell r="S1117" t="str">
            <v>Org.Vtas Dolores</v>
          </cell>
        </row>
        <row r="1118">
          <cell r="B1118">
            <v>359</v>
          </cell>
          <cell r="I1118">
            <v>2</v>
          </cell>
          <cell r="S1118" t="str">
            <v>Org.Vtas Dolores</v>
          </cell>
        </row>
        <row r="1119">
          <cell r="B1119">
            <v>659</v>
          </cell>
          <cell r="I1119">
            <v>-1</v>
          </cell>
          <cell r="S1119" t="str">
            <v>Org.Vtas Dolores</v>
          </cell>
        </row>
        <row r="1120">
          <cell r="B1120">
            <v>661</v>
          </cell>
          <cell r="I1120">
            <v>1</v>
          </cell>
          <cell r="S1120" t="str">
            <v>Org.Vtas Dolores</v>
          </cell>
        </row>
        <row r="1121">
          <cell r="B1121">
            <v>1001</v>
          </cell>
          <cell r="I1121">
            <v>-2</v>
          </cell>
          <cell r="S1121" t="str">
            <v>Org.Vtas Dolores</v>
          </cell>
        </row>
        <row r="1122">
          <cell r="B1122">
            <v>1144</v>
          </cell>
          <cell r="I1122">
            <v>-1</v>
          </cell>
          <cell r="S1122" t="str">
            <v>Org.Vtas Dolores</v>
          </cell>
        </row>
        <row r="1123">
          <cell r="B1123">
            <v>1410</v>
          </cell>
          <cell r="I1123">
            <v>1</v>
          </cell>
          <cell r="S1123" t="str">
            <v>Org.Vtas Dolores</v>
          </cell>
        </row>
        <row r="1124">
          <cell r="B1124">
            <v>1436</v>
          </cell>
          <cell r="I1124">
            <v>1</v>
          </cell>
          <cell r="S1124" t="str">
            <v>Org.Vtas Dolores</v>
          </cell>
        </row>
        <row r="1125">
          <cell r="B1125">
            <v>1640</v>
          </cell>
          <cell r="I1125">
            <v>4</v>
          </cell>
          <cell r="S1125" t="str">
            <v>Org.Vtas Dolores</v>
          </cell>
        </row>
        <row r="1126">
          <cell r="B1126">
            <v>1740</v>
          </cell>
          <cell r="I1126">
            <v>-4</v>
          </cell>
          <cell r="S1126" t="str">
            <v>Org.Vtas Dolores</v>
          </cell>
        </row>
        <row r="1127">
          <cell r="B1127">
            <v>2013</v>
          </cell>
          <cell r="I1127">
            <v>-1</v>
          </cell>
          <cell r="S1127" t="str">
            <v>Org.Vtas Dolores</v>
          </cell>
        </row>
        <row r="1128">
          <cell r="B1128">
            <v>2014</v>
          </cell>
          <cell r="I1128">
            <v>1</v>
          </cell>
          <cell r="S1128" t="str">
            <v>Org.Vtas Dolores</v>
          </cell>
        </row>
        <row r="1129">
          <cell r="B1129">
            <v>2021</v>
          </cell>
          <cell r="I1129">
            <v>3</v>
          </cell>
          <cell r="S1129" t="str">
            <v>Org.Vtas Dolores</v>
          </cell>
        </row>
        <row r="1130">
          <cell r="B1130">
            <v>2031</v>
          </cell>
          <cell r="I1130">
            <v>-4</v>
          </cell>
          <cell r="S1130" t="str">
            <v>Org.Vtas Dolores</v>
          </cell>
        </row>
        <row r="1131">
          <cell r="B1131">
            <v>2463</v>
          </cell>
          <cell r="I1131">
            <v>1</v>
          </cell>
          <cell r="S1131" t="str">
            <v>Org.Vtas Dolores</v>
          </cell>
        </row>
        <row r="1132">
          <cell r="B1132">
            <v>2476</v>
          </cell>
          <cell r="I1132">
            <v>1</v>
          </cell>
          <cell r="S1132" t="str">
            <v>Org.Vtas Dolores</v>
          </cell>
        </row>
        <row r="1133">
          <cell r="B1133">
            <v>2478</v>
          </cell>
          <cell r="I1133">
            <v>2</v>
          </cell>
          <cell r="S1133" t="str">
            <v>Org.Vtas Dolores</v>
          </cell>
        </row>
        <row r="1134">
          <cell r="B1134">
            <v>2486</v>
          </cell>
          <cell r="I1134">
            <v>-1</v>
          </cell>
          <cell r="S1134" t="str">
            <v>Org.Vtas Dolores</v>
          </cell>
        </row>
        <row r="1135">
          <cell r="B1135">
            <v>2612</v>
          </cell>
          <cell r="I1135">
            <v>-3</v>
          </cell>
          <cell r="S1135" t="str">
            <v>Org.Vtas Dolores</v>
          </cell>
        </row>
        <row r="1136">
          <cell r="B1136">
            <v>2659</v>
          </cell>
          <cell r="I1136">
            <v>1</v>
          </cell>
          <cell r="S1136" t="str">
            <v>Org.Vtas Dolores</v>
          </cell>
        </row>
        <row r="1137">
          <cell r="B1137">
            <v>2672</v>
          </cell>
          <cell r="I1137">
            <v>5</v>
          </cell>
          <cell r="S1137" t="str">
            <v>Org.Vtas Dolores</v>
          </cell>
        </row>
        <row r="1138">
          <cell r="B1138">
            <v>2727</v>
          </cell>
          <cell r="I1138">
            <v>1</v>
          </cell>
          <cell r="S1138" t="str">
            <v>Org.Vtas Dolores</v>
          </cell>
        </row>
        <row r="1139">
          <cell r="B1139">
            <v>3205</v>
          </cell>
          <cell r="I1139">
            <v>-2</v>
          </cell>
          <cell r="S1139" t="str">
            <v>Org.Vtas Dolores</v>
          </cell>
        </row>
        <row r="1140">
          <cell r="B1140">
            <v>3213</v>
          </cell>
          <cell r="I1140">
            <v>1</v>
          </cell>
          <cell r="S1140" t="str">
            <v>Org.Vtas Dolores</v>
          </cell>
        </row>
        <row r="1141">
          <cell r="B1141">
            <v>3510</v>
          </cell>
          <cell r="I1141">
            <v>-1</v>
          </cell>
          <cell r="S1141" t="str">
            <v>Org.Vtas Dolores</v>
          </cell>
        </row>
        <row r="1142">
          <cell r="B1142">
            <v>3559</v>
          </cell>
          <cell r="I1142">
            <v>1</v>
          </cell>
          <cell r="S1142" t="str">
            <v>Org.Vtas Dolores</v>
          </cell>
        </row>
        <row r="1143">
          <cell r="B1143">
            <v>510702</v>
          </cell>
          <cell r="I1143">
            <v>1</v>
          </cell>
          <cell r="S1143" t="str">
            <v>Org.Vtas Dolores</v>
          </cell>
        </row>
        <row r="1144">
          <cell r="B1144">
            <v>510703</v>
          </cell>
          <cell r="I1144">
            <v>1</v>
          </cell>
          <cell r="S1144" t="str">
            <v>Org.Vtas Dolores</v>
          </cell>
        </row>
        <row r="1145">
          <cell r="B1145">
            <v>510706</v>
          </cell>
          <cell r="I1145">
            <v>-1</v>
          </cell>
          <cell r="S1145" t="str">
            <v>Org.Vtas Dolores</v>
          </cell>
        </row>
        <row r="1146">
          <cell r="B1146">
            <v>510712</v>
          </cell>
          <cell r="I1146">
            <v>-1</v>
          </cell>
          <cell r="S1146" t="str">
            <v>Org.Vtas Dolores</v>
          </cell>
        </row>
        <row r="1147">
          <cell r="B1147">
            <v>2648</v>
          </cell>
          <cell r="I1147">
            <v>1</v>
          </cell>
          <cell r="S1147" t="str">
            <v>Org.Vtas Dolores</v>
          </cell>
        </row>
        <row r="1148">
          <cell r="B1148">
            <v>2648</v>
          </cell>
          <cell r="I1148">
            <v>2</v>
          </cell>
          <cell r="S1148" t="str">
            <v>Org.Vtas Dolores</v>
          </cell>
        </row>
        <row r="1149">
          <cell r="B1149">
            <v>2648</v>
          </cell>
          <cell r="I1149">
            <v>1</v>
          </cell>
          <cell r="S1149" t="str">
            <v>Org.Vtas Dolores</v>
          </cell>
        </row>
        <row r="1150">
          <cell r="B1150">
            <v>2678</v>
          </cell>
          <cell r="I1150">
            <v>1</v>
          </cell>
          <cell r="S1150" t="str">
            <v>Org.Vtas Dolores</v>
          </cell>
        </row>
        <row r="1151">
          <cell r="B1151">
            <v>118</v>
          </cell>
          <cell r="I1151">
            <v>-2</v>
          </cell>
          <cell r="S1151" t="str">
            <v>Org.Vtas Dolores</v>
          </cell>
        </row>
        <row r="1152">
          <cell r="B1152">
            <v>118</v>
          </cell>
          <cell r="I1152">
            <v>-2</v>
          </cell>
          <cell r="S1152" t="str">
            <v>Org.Vtas Dolores</v>
          </cell>
        </row>
        <row r="1153">
          <cell r="B1153">
            <v>127</v>
          </cell>
          <cell r="I1153">
            <v>-2</v>
          </cell>
          <cell r="S1153" t="str">
            <v>Org.Vtas Dolores</v>
          </cell>
        </row>
        <row r="1154">
          <cell r="B1154">
            <v>140</v>
          </cell>
          <cell r="I1154">
            <v>1</v>
          </cell>
          <cell r="S1154" t="str">
            <v>Org.Vtas Dolores</v>
          </cell>
        </row>
        <row r="1155">
          <cell r="B1155">
            <v>159</v>
          </cell>
          <cell r="I1155">
            <v>3</v>
          </cell>
          <cell r="S1155" t="str">
            <v>Org.Vtas Dolores</v>
          </cell>
        </row>
        <row r="1156">
          <cell r="B1156">
            <v>161</v>
          </cell>
          <cell r="I1156">
            <v>1</v>
          </cell>
          <cell r="S1156" t="str">
            <v>Org.Vtas Dolores</v>
          </cell>
        </row>
        <row r="1157">
          <cell r="B1157">
            <v>344</v>
          </cell>
          <cell r="I1157">
            <v>-1</v>
          </cell>
          <cell r="S1157" t="str">
            <v>Org.Vtas Dolores</v>
          </cell>
        </row>
        <row r="1158">
          <cell r="B1158">
            <v>359</v>
          </cell>
          <cell r="I1158">
            <v>-1</v>
          </cell>
          <cell r="S1158" t="str">
            <v>Org.Vtas Dolores</v>
          </cell>
        </row>
        <row r="1159">
          <cell r="B1159">
            <v>618</v>
          </cell>
          <cell r="I1159">
            <v>1</v>
          </cell>
          <cell r="S1159" t="str">
            <v>Org.Vtas Dolores</v>
          </cell>
        </row>
        <row r="1160">
          <cell r="B1160">
            <v>640</v>
          </cell>
          <cell r="I1160">
            <v>-1</v>
          </cell>
          <cell r="S1160" t="str">
            <v>Org.Vtas Dolores</v>
          </cell>
        </row>
        <row r="1161">
          <cell r="B1161">
            <v>659</v>
          </cell>
          <cell r="I1161">
            <v>-2</v>
          </cell>
          <cell r="S1161" t="str">
            <v>Org.Vtas Dolores</v>
          </cell>
        </row>
        <row r="1162">
          <cell r="B1162">
            <v>1127</v>
          </cell>
          <cell r="I1162">
            <v>2</v>
          </cell>
          <cell r="S1162" t="str">
            <v>Org.Vtas Dolores</v>
          </cell>
        </row>
        <row r="1163">
          <cell r="B1163">
            <v>1128</v>
          </cell>
          <cell r="I1163">
            <v>2</v>
          </cell>
          <cell r="S1163" t="str">
            <v>Org.Vtas Dolores</v>
          </cell>
        </row>
        <row r="1164">
          <cell r="B1164">
            <v>1140</v>
          </cell>
          <cell r="I1164">
            <v>-1</v>
          </cell>
          <cell r="S1164" t="str">
            <v>Org.Vtas Dolores</v>
          </cell>
        </row>
        <row r="1165">
          <cell r="B1165">
            <v>1144</v>
          </cell>
          <cell r="I1165">
            <v>1</v>
          </cell>
          <cell r="S1165" t="str">
            <v>Org.Vtas Dolores</v>
          </cell>
        </row>
        <row r="1166">
          <cell r="B1166">
            <v>1159</v>
          </cell>
          <cell r="I1166">
            <v>-1</v>
          </cell>
          <cell r="S1166" t="str">
            <v>Org.Vtas Dolores</v>
          </cell>
        </row>
        <row r="1167">
          <cell r="B1167">
            <v>1259</v>
          </cell>
          <cell r="I1167">
            <v>1</v>
          </cell>
          <cell r="S1167" t="str">
            <v>Org.Vtas Dolores</v>
          </cell>
        </row>
        <row r="1168">
          <cell r="B1168">
            <v>1436</v>
          </cell>
          <cell r="I1168">
            <v>-1</v>
          </cell>
          <cell r="S1168" t="str">
            <v>Org.Vtas Dolores</v>
          </cell>
        </row>
        <row r="1169">
          <cell r="B1169">
            <v>1459</v>
          </cell>
          <cell r="I1169">
            <v>1</v>
          </cell>
          <cell r="S1169" t="str">
            <v>Org.Vtas Dolores</v>
          </cell>
        </row>
        <row r="1170">
          <cell r="B1170">
            <v>2004</v>
          </cell>
          <cell r="I1170">
            <v>-1</v>
          </cell>
          <cell r="S1170" t="str">
            <v>Org.Vtas Dolores</v>
          </cell>
        </row>
        <row r="1171">
          <cell r="B1171">
            <v>2013</v>
          </cell>
          <cell r="I1171">
            <v>-1</v>
          </cell>
          <cell r="S1171" t="str">
            <v>Org.Vtas Dolores</v>
          </cell>
        </row>
        <row r="1172">
          <cell r="B1172">
            <v>2014</v>
          </cell>
          <cell r="I1172">
            <v>1</v>
          </cell>
          <cell r="S1172" t="str">
            <v>Org.Vtas Dolores</v>
          </cell>
        </row>
        <row r="1173">
          <cell r="B1173">
            <v>2021</v>
          </cell>
          <cell r="I1173">
            <v>1</v>
          </cell>
          <cell r="S1173" t="str">
            <v>Org.Vtas Dolores</v>
          </cell>
        </row>
        <row r="1174">
          <cell r="B1174">
            <v>2031</v>
          </cell>
          <cell r="I1174">
            <v>-1</v>
          </cell>
          <cell r="S1174" t="str">
            <v>Org.Vtas Dolores</v>
          </cell>
        </row>
        <row r="1175">
          <cell r="B1175">
            <v>2033</v>
          </cell>
          <cell r="I1175">
            <v>1</v>
          </cell>
          <cell r="S1175" t="str">
            <v>Org.Vtas Dolores</v>
          </cell>
        </row>
        <row r="1176">
          <cell r="B1176">
            <v>2359</v>
          </cell>
          <cell r="I1176">
            <v>-1</v>
          </cell>
          <cell r="S1176" t="str">
            <v>Org.Vtas Dolores</v>
          </cell>
        </row>
        <row r="1177">
          <cell r="B1177">
            <v>2446</v>
          </cell>
          <cell r="I1177">
            <v>1</v>
          </cell>
          <cell r="S1177" t="str">
            <v>Org.Vtas Dolores</v>
          </cell>
        </row>
        <row r="1178">
          <cell r="B1178">
            <v>2458</v>
          </cell>
          <cell r="I1178">
            <v>-1</v>
          </cell>
          <cell r="S1178" t="str">
            <v>Org.Vtas Dolores</v>
          </cell>
        </row>
        <row r="1179">
          <cell r="B1179">
            <v>2459</v>
          </cell>
          <cell r="I1179">
            <v>1</v>
          </cell>
          <cell r="S1179" t="str">
            <v>Org.Vtas Dolores</v>
          </cell>
        </row>
        <row r="1180">
          <cell r="B1180">
            <v>2459</v>
          </cell>
          <cell r="I1180">
            <v>-4</v>
          </cell>
          <cell r="S1180" t="str">
            <v>Org.Vtas Dolores</v>
          </cell>
        </row>
        <row r="1181">
          <cell r="B1181">
            <v>2463</v>
          </cell>
          <cell r="I1181">
            <v>-1</v>
          </cell>
          <cell r="S1181" t="str">
            <v>Org.Vtas Dolores</v>
          </cell>
        </row>
        <row r="1182">
          <cell r="B1182">
            <v>2466</v>
          </cell>
          <cell r="I1182">
            <v>-1</v>
          </cell>
          <cell r="S1182" t="str">
            <v>Org.Vtas Dolores</v>
          </cell>
        </row>
        <row r="1183">
          <cell r="B1183">
            <v>2468</v>
          </cell>
          <cell r="I1183">
            <v>-3</v>
          </cell>
          <cell r="S1183" t="str">
            <v>Org.Vtas Dolores</v>
          </cell>
        </row>
        <row r="1184">
          <cell r="B1184">
            <v>2473</v>
          </cell>
          <cell r="I1184">
            <v>1</v>
          </cell>
          <cell r="S1184" t="str">
            <v>Org.Vtas Dolores</v>
          </cell>
        </row>
        <row r="1185">
          <cell r="B1185">
            <v>2478</v>
          </cell>
          <cell r="I1185">
            <v>-2</v>
          </cell>
          <cell r="S1185" t="str">
            <v>Org.Vtas Dolores</v>
          </cell>
        </row>
        <row r="1186">
          <cell r="B1186">
            <v>2488</v>
          </cell>
          <cell r="I1186">
            <v>3</v>
          </cell>
          <cell r="S1186" t="str">
            <v>Org.Vtas Dolores</v>
          </cell>
        </row>
        <row r="1187">
          <cell r="B1187">
            <v>2612</v>
          </cell>
          <cell r="I1187">
            <v>3</v>
          </cell>
          <cell r="S1187" t="str">
            <v>Org.Vtas Dolores</v>
          </cell>
        </row>
        <row r="1188">
          <cell r="B1188">
            <v>2648</v>
          </cell>
          <cell r="I1188">
            <v>-1</v>
          </cell>
          <cell r="S1188" t="str">
            <v>Org.Vtas Dolores</v>
          </cell>
        </row>
        <row r="1189">
          <cell r="B1189">
            <v>2659</v>
          </cell>
          <cell r="I1189">
            <v>2</v>
          </cell>
          <cell r="S1189" t="str">
            <v>Org.Vtas Dolores</v>
          </cell>
        </row>
        <row r="1190">
          <cell r="B1190">
            <v>2659</v>
          </cell>
          <cell r="I1190">
            <v>2</v>
          </cell>
          <cell r="S1190" t="str">
            <v>Org.Vtas Dolores</v>
          </cell>
        </row>
        <row r="1191">
          <cell r="B1191">
            <v>2741</v>
          </cell>
          <cell r="I1191">
            <v>1</v>
          </cell>
          <cell r="S1191" t="str">
            <v>Org.Vtas Dolores</v>
          </cell>
        </row>
        <row r="1192">
          <cell r="B1192">
            <v>3205</v>
          </cell>
          <cell r="I1192">
            <v>1</v>
          </cell>
          <cell r="S1192" t="str">
            <v>Org.Vtas Dolores</v>
          </cell>
        </row>
        <row r="1193">
          <cell r="B1193">
            <v>3213</v>
          </cell>
          <cell r="I1193">
            <v>-1</v>
          </cell>
          <cell r="S1193" t="str">
            <v>Org.Vtas Dolores</v>
          </cell>
        </row>
        <row r="1194">
          <cell r="B1194">
            <v>3518</v>
          </cell>
          <cell r="I1194">
            <v>1</v>
          </cell>
          <cell r="S1194" t="str">
            <v>Org.Vtas Dolores</v>
          </cell>
        </row>
        <row r="1195">
          <cell r="B1195">
            <v>3559</v>
          </cell>
          <cell r="I1195">
            <v>-1</v>
          </cell>
          <cell r="S1195" t="str">
            <v>Org.Vtas Dolores</v>
          </cell>
        </row>
        <row r="1196">
          <cell r="B1196">
            <v>510702</v>
          </cell>
          <cell r="I1196">
            <v>-1</v>
          </cell>
          <cell r="S1196" t="str">
            <v>Org.Vtas Dolores</v>
          </cell>
        </row>
        <row r="1197">
          <cell r="B1197">
            <v>510703</v>
          </cell>
          <cell r="I1197">
            <v>-1</v>
          </cell>
          <cell r="S1197" t="str">
            <v>Org.Vtas Dolores</v>
          </cell>
        </row>
        <row r="1198">
          <cell r="B1198">
            <v>510712</v>
          </cell>
          <cell r="I1198">
            <v>1</v>
          </cell>
          <cell r="S1198" t="str">
            <v>Org.Vtas Dolores</v>
          </cell>
        </row>
        <row r="1199">
          <cell r="B1199">
            <v>519702</v>
          </cell>
          <cell r="I1199">
            <v>1</v>
          </cell>
          <cell r="S1199" t="str">
            <v>Org.Vtas Dolores</v>
          </cell>
        </row>
        <row r="1200">
          <cell r="B1200">
            <v>110</v>
          </cell>
          <cell r="I1200">
            <v>-1</v>
          </cell>
          <cell r="S1200" t="str">
            <v>Org.Vtas Dolores</v>
          </cell>
        </row>
        <row r="1201">
          <cell r="B1201">
            <v>127</v>
          </cell>
          <cell r="I1201">
            <v>-1</v>
          </cell>
          <cell r="S1201" t="str">
            <v>Org.Vtas Dolores</v>
          </cell>
        </row>
        <row r="1202">
          <cell r="B1202">
            <v>140</v>
          </cell>
          <cell r="I1202">
            <v>3</v>
          </cell>
          <cell r="S1202" t="str">
            <v>Org.Vtas Dolores</v>
          </cell>
        </row>
        <row r="1203">
          <cell r="B1203">
            <v>310</v>
          </cell>
          <cell r="I1203">
            <v>1</v>
          </cell>
          <cell r="S1203" t="str">
            <v>Org.Vtas Dolores</v>
          </cell>
        </row>
        <row r="1204">
          <cell r="B1204">
            <v>335</v>
          </cell>
          <cell r="I1204">
            <v>1</v>
          </cell>
          <cell r="S1204" t="str">
            <v>Org.Vtas Dolores</v>
          </cell>
        </row>
        <row r="1205">
          <cell r="B1205">
            <v>635</v>
          </cell>
          <cell r="I1205">
            <v>-1</v>
          </cell>
          <cell r="S1205" t="str">
            <v>Org.Vtas Dolores</v>
          </cell>
        </row>
        <row r="1206">
          <cell r="B1206">
            <v>659</v>
          </cell>
          <cell r="I1206">
            <v>3</v>
          </cell>
          <cell r="S1206" t="str">
            <v>Org.Vtas Dolores</v>
          </cell>
        </row>
        <row r="1207">
          <cell r="B1207">
            <v>1001</v>
          </cell>
          <cell r="I1207">
            <v>4</v>
          </cell>
          <cell r="S1207" t="str">
            <v>Org.Vtas Dolores</v>
          </cell>
        </row>
        <row r="1208">
          <cell r="B1208">
            <v>1127</v>
          </cell>
          <cell r="I1208">
            <v>1</v>
          </cell>
          <cell r="S1208" t="str">
            <v>Org.Vtas Dolores</v>
          </cell>
        </row>
        <row r="1209">
          <cell r="B1209">
            <v>1140</v>
          </cell>
          <cell r="I1209">
            <v>-1</v>
          </cell>
          <cell r="S1209" t="str">
            <v>Org.Vtas Dolores</v>
          </cell>
        </row>
        <row r="1210">
          <cell r="B1210">
            <v>1159</v>
          </cell>
          <cell r="I1210">
            <v>-5</v>
          </cell>
          <cell r="S1210" t="str">
            <v>Org.Vtas Dolores</v>
          </cell>
        </row>
        <row r="1211">
          <cell r="B1211">
            <v>1620</v>
          </cell>
          <cell r="I1211">
            <v>1</v>
          </cell>
          <cell r="S1211" t="str">
            <v>Org.Vtas Dolores</v>
          </cell>
        </row>
        <row r="1212">
          <cell r="B1212">
            <v>1720</v>
          </cell>
          <cell r="I1212">
            <v>-1</v>
          </cell>
          <cell r="S1212" t="str">
            <v>Org.Vtas Dolores</v>
          </cell>
        </row>
        <row r="1213">
          <cell r="B1213">
            <v>2003</v>
          </cell>
          <cell r="I1213">
            <v>2</v>
          </cell>
          <cell r="S1213" t="str">
            <v>Org.Vtas Dolores</v>
          </cell>
        </row>
        <row r="1214">
          <cell r="B1214">
            <v>2013</v>
          </cell>
          <cell r="I1214">
            <v>-1</v>
          </cell>
          <cell r="S1214" t="str">
            <v>Org.Vtas Dolores</v>
          </cell>
        </row>
        <row r="1215">
          <cell r="B1215">
            <v>2021</v>
          </cell>
          <cell r="I1215">
            <v>-2</v>
          </cell>
          <cell r="S1215" t="str">
            <v>Org.Vtas Dolores</v>
          </cell>
        </row>
        <row r="1216">
          <cell r="B1216">
            <v>2031</v>
          </cell>
          <cell r="I1216">
            <v>-1</v>
          </cell>
          <cell r="S1216" t="str">
            <v>Org.Vtas Dolores</v>
          </cell>
        </row>
        <row r="1217">
          <cell r="B1217">
            <v>2033</v>
          </cell>
          <cell r="I1217">
            <v>-1</v>
          </cell>
          <cell r="S1217" t="str">
            <v>Org.Vtas Dolores</v>
          </cell>
        </row>
        <row r="1218">
          <cell r="B1218">
            <v>2443</v>
          </cell>
          <cell r="I1218">
            <v>-2</v>
          </cell>
          <cell r="S1218" t="str">
            <v>Org.Vtas Dolores</v>
          </cell>
        </row>
        <row r="1219">
          <cell r="B1219">
            <v>2453</v>
          </cell>
          <cell r="I1219">
            <v>-5</v>
          </cell>
          <cell r="S1219" t="str">
            <v>Org.Vtas Dolores</v>
          </cell>
        </row>
        <row r="1220">
          <cell r="B1220">
            <v>2456</v>
          </cell>
          <cell r="I1220">
            <v>-2</v>
          </cell>
          <cell r="S1220" t="str">
            <v>Org.Vtas Dolores</v>
          </cell>
        </row>
        <row r="1221">
          <cell r="B1221">
            <v>2458</v>
          </cell>
          <cell r="I1221">
            <v>1</v>
          </cell>
          <cell r="S1221" t="str">
            <v>Org.Vtas Dolores</v>
          </cell>
        </row>
        <row r="1222">
          <cell r="B1222">
            <v>2463</v>
          </cell>
          <cell r="I1222">
            <v>1</v>
          </cell>
          <cell r="S1222" t="str">
            <v>Org.Vtas Dolores</v>
          </cell>
        </row>
        <row r="1223">
          <cell r="B1223">
            <v>2476</v>
          </cell>
          <cell r="I1223">
            <v>2</v>
          </cell>
          <cell r="S1223" t="str">
            <v>Org.Vtas Dolores</v>
          </cell>
        </row>
        <row r="1224">
          <cell r="B1224">
            <v>2483</v>
          </cell>
          <cell r="I1224">
            <v>5</v>
          </cell>
          <cell r="S1224" t="str">
            <v>Org.Vtas Dolores</v>
          </cell>
        </row>
        <row r="1225">
          <cell r="B1225">
            <v>2682</v>
          </cell>
          <cell r="I1225">
            <v>-1</v>
          </cell>
          <cell r="S1225" t="str">
            <v>Org.Vtas Dolores</v>
          </cell>
        </row>
        <row r="1226">
          <cell r="B1226">
            <v>2688</v>
          </cell>
          <cell r="I1226">
            <v>-1</v>
          </cell>
          <cell r="S1226" t="str">
            <v>Org.Vtas Dolores</v>
          </cell>
        </row>
        <row r="1227">
          <cell r="B1227">
            <v>2727</v>
          </cell>
          <cell r="I1227">
            <v>-1</v>
          </cell>
          <cell r="S1227" t="str">
            <v>Org.Vtas Dolores</v>
          </cell>
        </row>
        <row r="1228">
          <cell r="B1228">
            <v>3205</v>
          </cell>
          <cell r="I1228">
            <v>-1</v>
          </cell>
          <cell r="S1228" t="str">
            <v>Org.Vtas Dolores</v>
          </cell>
        </row>
        <row r="1229">
          <cell r="B1229">
            <v>3206</v>
          </cell>
          <cell r="I1229">
            <v>2</v>
          </cell>
          <cell r="S1229" t="str">
            <v>Org.Vtas Dolores</v>
          </cell>
        </row>
        <row r="1230">
          <cell r="B1230">
            <v>3208</v>
          </cell>
          <cell r="I1230">
            <v>-1</v>
          </cell>
          <cell r="S1230" t="str">
            <v>Org.Vtas Dolores</v>
          </cell>
        </row>
        <row r="1231">
          <cell r="B1231">
            <v>3527</v>
          </cell>
          <cell r="I1231">
            <v>1</v>
          </cell>
          <cell r="S1231" t="str">
            <v>Org.Vtas Dolores</v>
          </cell>
        </row>
        <row r="1232">
          <cell r="B1232">
            <v>510712</v>
          </cell>
          <cell r="I1232">
            <v>-1</v>
          </cell>
          <cell r="S1232" t="str">
            <v>Org.Vtas Dolores</v>
          </cell>
        </row>
        <row r="1233">
          <cell r="B1233">
            <v>519704</v>
          </cell>
          <cell r="I1233">
            <v>1</v>
          </cell>
          <cell r="S1233" t="str">
            <v>Org.Vtas Dolores</v>
          </cell>
        </row>
        <row r="1234">
          <cell r="B1234">
            <v>110</v>
          </cell>
          <cell r="I1234">
            <v>2</v>
          </cell>
          <cell r="S1234" t="str">
            <v>Org.Vtas Dolores</v>
          </cell>
        </row>
        <row r="1235">
          <cell r="B1235">
            <v>118</v>
          </cell>
          <cell r="I1235">
            <v>-1</v>
          </cell>
          <cell r="S1235" t="str">
            <v>Org.Vtas Dolores</v>
          </cell>
        </row>
        <row r="1236">
          <cell r="B1236">
            <v>135</v>
          </cell>
          <cell r="I1236">
            <v>-2</v>
          </cell>
          <cell r="S1236" t="str">
            <v>Org.Vtas Dolores</v>
          </cell>
        </row>
        <row r="1237">
          <cell r="B1237">
            <v>159</v>
          </cell>
          <cell r="I1237">
            <v>-1</v>
          </cell>
          <cell r="S1237" t="str">
            <v>Org.Vtas Dolores</v>
          </cell>
        </row>
        <row r="1238">
          <cell r="B1238">
            <v>310</v>
          </cell>
          <cell r="I1238">
            <v>-1</v>
          </cell>
          <cell r="S1238" t="str">
            <v>Org.Vtas Dolores</v>
          </cell>
        </row>
        <row r="1239">
          <cell r="B1239">
            <v>335</v>
          </cell>
          <cell r="I1239">
            <v>2</v>
          </cell>
          <cell r="S1239" t="str">
            <v>Org.Vtas Dolores</v>
          </cell>
        </row>
        <row r="1240">
          <cell r="B1240">
            <v>359</v>
          </cell>
          <cell r="I1240">
            <v>-2</v>
          </cell>
          <cell r="S1240" t="str">
            <v>Org.Vtas Dolores</v>
          </cell>
        </row>
        <row r="1241">
          <cell r="B1241">
            <v>610</v>
          </cell>
          <cell r="I1241">
            <v>-1</v>
          </cell>
          <cell r="S1241" t="str">
            <v>Org.Vtas Dolores</v>
          </cell>
        </row>
        <row r="1242">
          <cell r="B1242">
            <v>618</v>
          </cell>
          <cell r="I1242">
            <v>1</v>
          </cell>
          <cell r="S1242" t="str">
            <v>Org.Vtas Dolores</v>
          </cell>
        </row>
        <row r="1243">
          <cell r="B1243">
            <v>627</v>
          </cell>
          <cell r="I1243">
            <v>1</v>
          </cell>
          <cell r="S1243" t="str">
            <v>Org.Vtas Dolores</v>
          </cell>
        </row>
        <row r="1244">
          <cell r="B1244">
            <v>659</v>
          </cell>
          <cell r="I1244">
            <v>2</v>
          </cell>
          <cell r="S1244" t="str">
            <v>Org.Vtas Dolores</v>
          </cell>
        </row>
        <row r="1245">
          <cell r="B1245">
            <v>1080</v>
          </cell>
          <cell r="I1245">
            <v>-3</v>
          </cell>
          <cell r="S1245" t="str">
            <v>Org.Vtas Dolores</v>
          </cell>
        </row>
        <row r="1246">
          <cell r="B1246">
            <v>1140</v>
          </cell>
          <cell r="I1246">
            <v>-2</v>
          </cell>
          <cell r="S1246" t="str">
            <v>Org.Vtas Dolores</v>
          </cell>
        </row>
        <row r="1247">
          <cell r="B1247">
            <v>1159</v>
          </cell>
          <cell r="I1247">
            <v>1</v>
          </cell>
          <cell r="S1247" t="str">
            <v>Org.Vtas Dolores</v>
          </cell>
        </row>
        <row r="1248">
          <cell r="B1248">
            <v>1620</v>
          </cell>
          <cell r="I1248">
            <v>1</v>
          </cell>
          <cell r="S1248" t="str">
            <v>Org.Vtas Dolores</v>
          </cell>
        </row>
        <row r="1249">
          <cell r="B1249">
            <v>1758</v>
          </cell>
          <cell r="I1249">
            <v>-1</v>
          </cell>
          <cell r="S1249" t="str">
            <v>Org.Vtas Dolores</v>
          </cell>
        </row>
        <row r="1250">
          <cell r="B1250">
            <v>2021</v>
          </cell>
          <cell r="I1250">
            <v>2</v>
          </cell>
          <cell r="S1250" t="str">
            <v>Org.Vtas Dolores</v>
          </cell>
        </row>
        <row r="1251">
          <cell r="B1251">
            <v>2359</v>
          </cell>
          <cell r="I1251">
            <v>-1</v>
          </cell>
          <cell r="S1251" t="str">
            <v>Org.Vtas Dolores</v>
          </cell>
        </row>
        <row r="1252">
          <cell r="B1252">
            <v>2426</v>
          </cell>
          <cell r="I1252">
            <v>-1</v>
          </cell>
          <cell r="S1252" t="str">
            <v>Org.Vtas Dolores</v>
          </cell>
        </row>
        <row r="1253">
          <cell r="B1253">
            <v>2443</v>
          </cell>
          <cell r="I1253">
            <v>-1</v>
          </cell>
          <cell r="S1253" t="str">
            <v>Org.Vtas Dolores</v>
          </cell>
        </row>
        <row r="1254">
          <cell r="B1254">
            <v>2446</v>
          </cell>
          <cell r="I1254">
            <v>-1</v>
          </cell>
          <cell r="S1254" t="str">
            <v>Org.Vtas Dolores</v>
          </cell>
        </row>
        <row r="1255">
          <cell r="B1255">
            <v>2453</v>
          </cell>
          <cell r="I1255">
            <v>1</v>
          </cell>
          <cell r="S1255" t="str">
            <v>Org.Vtas Dolores</v>
          </cell>
        </row>
        <row r="1256">
          <cell r="B1256">
            <v>2456</v>
          </cell>
          <cell r="I1256">
            <v>2</v>
          </cell>
          <cell r="S1256" t="str">
            <v>Org.Vtas Dolores</v>
          </cell>
        </row>
        <row r="1257">
          <cell r="B1257">
            <v>2459</v>
          </cell>
          <cell r="I1257">
            <v>1</v>
          </cell>
          <cell r="S1257" t="str">
            <v>Org.Vtas Dolores</v>
          </cell>
        </row>
        <row r="1258">
          <cell r="B1258">
            <v>2463</v>
          </cell>
          <cell r="I1258">
            <v>-2</v>
          </cell>
          <cell r="S1258" t="str">
            <v>Org.Vtas Dolores</v>
          </cell>
        </row>
        <row r="1259">
          <cell r="B1259">
            <v>2466</v>
          </cell>
          <cell r="I1259">
            <v>1</v>
          </cell>
          <cell r="S1259" t="str">
            <v>Org.Vtas Dolores</v>
          </cell>
        </row>
        <row r="1260">
          <cell r="B1260">
            <v>2473</v>
          </cell>
          <cell r="I1260">
            <v>2</v>
          </cell>
          <cell r="S1260" t="str">
            <v>Org.Vtas Dolores</v>
          </cell>
        </row>
        <row r="1261">
          <cell r="B1261">
            <v>2476</v>
          </cell>
          <cell r="I1261">
            <v>1</v>
          </cell>
          <cell r="S1261" t="str">
            <v>Org.Vtas Dolores</v>
          </cell>
        </row>
        <row r="1262">
          <cell r="B1262">
            <v>2483</v>
          </cell>
          <cell r="I1262">
            <v>-2</v>
          </cell>
          <cell r="S1262" t="str">
            <v>Org.Vtas Dolores</v>
          </cell>
        </row>
        <row r="1263">
          <cell r="B1263">
            <v>2486</v>
          </cell>
          <cell r="I1263">
            <v>-1</v>
          </cell>
          <cell r="S1263" t="str">
            <v>Org.Vtas Dolores</v>
          </cell>
        </row>
        <row r="1264">
          <cell r="B1264">
            <v>2727</v>
          </cell>
          <cell r="I1264">
            <v>-1</v>
          </cell>
          <cell r="S1264" t="str">
            <v>Org.Vtas Dolores</v>
          </cell>
        </row>
        <row r="1265">
          <cell r="B1265">
            <v>2759</v>
          </cell>
          <cell r="I1265">
            <v>1</v>
          </cell>
          <cell r="S1265" t="str">
            <v>Org.Vtas Dolores</v>
          </cell>
        </row>
        <row r="1266">
          <cell r="B1266">
            <v>2780</v>
          </cell>
          <cell r="I1266">
            <v>3</v>
          </cell>
          <cell r="S1266" t="str">
            <v>Org.Vtas Dolores</v>
          </cell>
        </row>
        <row r="1267">
          <cell r="B1267">
            <v>3206</v>
          </cell>
          <cell r="I1267">
            <v>-2</v>
          </cell>
          <cell r="S1267" t="str">
            <v>Org.Vtas Dolores</v>
          </cell>
        </row>
        <row r="1268">
          <cell r="B1268">
            <v>3208</v>
          </cell>
          <cell r="I1268">
            <v>1</v>
          </cell>
          <cell r="S1268" t="str">
            <v>Org.Vtas Dolores</v>
          </cell>
        </row>
        <row r="1269">
          <cell r="B1269">
            <v>3536</v>
          </cell>
          <cell r="I1269">
            <v>-1</v>
          </cell>
          <cell r="S1269" t="str">
            <v>Org.Vtas Dolores</v>
          </cell>
        </row>
        <row r="1270">
          <cell r="B1270">
            <v>510712</v>
          </cell>
          <cell r="I1270">
            <v>1</v>
          </cell>
          <cell r="S1270" t="str">
            <v>Org.Vtas Dolores</v>
          </cell>
        </row>
        <row r="1271">
          <cell r="B1271">
            <v>519702</v>
          </cell>
          <cell r="I1271">
            <v>-1</v>
          </cell>
          <cell r="S1271" t="str">
            <v>Org.Vtas Dolores</v>
          </cell>
        </row>
        <row r="1272">
          <cell r="B1272">
            <v>127</v>
          </cell>
          <cell r="I1272">
            <v>3</v>
          </cell>
          <cell r="S1272" t="str">
            <v>Org.Vtas Necochea</v>
          </cell>
        </row>
        <row r="1273">
          <cell r="B1273">
            <v>144</v>
          </cell>
          <cell r="I1273">
            <v>-1</v>
          </cell>
          <cell r="S1273" t="str">
            <v>Org.Vtas Necochea</v>
          </cell>
        </row>
        <row r="1274">
          <cell r="B1274">
            <v>161</v>
          </cell>
          <cell r="I1274">
            <v>-2</v>
          </cell>
          <cell r="S1274" t="str">
            <v>Org.Vtas Necochea</v>
          </cell>
        </row>
        <row r="1275">
          <cell r="B1275">
            <v>502</v>
          </cell>
          <cell r="I1275">
            <v>-1</v>
          </cell>
          <cell r="S1275" t="str">
            <v>Org.Vtas Necochea</v>
          </cell>
        </row>
        <row r="1276">
          <cell r="B1276">
            <v>627</v>
          </cell>
          <cell r="I1276">
            <v>1</v>
          </cell>
          <cell r="S1276" t="str">
            <v>Org.Vtas Necochea</v>
          </cell>
        </row>
        <row r="1277">
          <cell r="B1277">
            <v>640</v>
          </cell>
          <cell r="I1277">
            <v>1</v>
          </cell>
          <cell r="S1277" t="str">
            <v>Org.Vtas Necochea</v>
          </cell>
        </row>
        <row r="1278">
          <cell r="B1278">
            <v>659</v>
          </cell>
          <cell r="I1278">
            <v>1</v>
          </cell>
          <cell r="S1278" t="str">
            <v>Org.Vtas Necochea</v>
          </cell>
        </row>
        <row r="1279">
          <cell r="B1279">
            <v>661</v>
          </cell>
          <cell r="I1279">
            <v>-2</v>
          </cell>
          <cell r="S1279" t="str">
            <v>Org.Vtas Necochea</v>
          </cell>
        </row>
        <row r="1280">
          <cell r="B1280">
            <v>1001</v>
          </cell>
          <cell r="I1280">
            <v>-1</v>
          </cell>
          <cell r="S1280" t="str">
            <v>Org.Vtas Necochea</v>
          </cell>
        </row>
        <row r="1281">
          <cell r="B1281">
            <v>1127</v>
          </cell>
          <cell r="I1281">
            <v>1</v>
          </cell>
          <cell r="S1281" t="str">
            <v>Org.Vtas Necochea</v>
          </cell>
        </row>
        <row r="1282">
          <cell r="B1282">
            <v>1144</v>
          </cell>
          <cell r="I1282">
            <v>-1</v>
          </cell>
          <cell r="S1282" t="str">
            <v>Org.Vtas Necochea</v>
          </cell>
        </row>
        <row r="1283">
          <cell r="B1283">
            <v>1161</v>
          </cell>
          <cell r="I1283">
            <v>2</v>
          </cell>
          <cell r="S1283" t="str">
            <v>Org.Vtas Necochea</v>
          </cell>
        </row>
        <row r="1284">
          <cell r="B1284">
            <v>1459</v>
          </cell>
          <cell r="I1284">
            <v>1</v>
          </cell>
          <cell r="S1284" t="str">
            <v>Org.Vtas Necochea</v>
          </cell>
        </row>
        <row r="1285">
          <cell r="B1285">
            <v>1715</v>
          </cell>
          <cell r="I1285">
            <v>-1</v>
          </cell>
          <cell r="S1285" t="str">
            <v>Org.Vtas Necochea</v>
          </cell>
        </row>
        <row r="1286">
          <cell r="B1286">
            <v>1740</v>
          </cell>
          <cell r="I1286">
            <v>1</v>
          </cell>
          <cell r="S1286" t="str">
            <v>Org.Vtas Necochea</v>
          </cell>
        </row>
        <row r="1287">
          <cell r="B1287">
            <v>1759</v>
          </cell>
          <cell r="I1287">
            <v>-2</v>
          </cell>
          <cell r="S1287" t="str">
            <v>Org.Vtas Necochea</v>
          </cell>
        </row>
        <row r="1288">
          <cell r="B1288">
            <v>2003</v>
          </cell>
          <cell r="I1288">
            <v>-2</v>
          </cell>
          <cell r="S1288" t="str">
            <v>Org.Vtas Necochea</v>
          </cell>
        </row>
        <row r="1289">
          <cell r="B1289">
            <v>2021</v>
          </cell>
          <cell r="I1289">
            <v>-1</v>
          </cell>
          <cell r="S1289" t="str">
            <v>Org.Vtas Necochea</v>
          </cell>
        </row>
        <row r="1290">
          <cell r="B1290">
            <v>2031</v>
          </cell>
          <cell r="I1290">
            <v>1</v>
          </cell>
          <cell r="S1290" t="str">
            <v>Org.Vtas Necochea</v>
          </cell>
        </row>
        <row r="1291">
          <cell r="B1291">
            <v>2448</v>
          </cell>
          <cell r="I1291">
            <v>-1</v>
          </cell>
          <cell r="S1291" t="str">
            <v>Org.Vtas Necochea</v>
          </cell>
        </row>
        <row r="1292">
          <cell r="B1292">
            <v>2459</v>
          </cell>
          <cell r="I1292">
            <v>-1</v>
          </cell>
          <cell r="S1292" t="str">
            <v>Org.Vtas Necochea</v>
          </cell>
        </row>
        <row r="1293">
          <cell r="B1293">
            <v>2612</v>
          </cell>
          <cell r="I1293">
            <v>1</v>
          </cell>
          <cell r="S1293" t="str">
            <v>Org.Vtas Necochea</v>
          </cell>
        </row>
        <row r="1294">
          <cell r="B1294">
            <v>2642</v>
          </cell>
          <cell r="I1294">
            <v>-3</v>
          </cell>
          <cell r="S1294" t="str">
            <v>Org.Vtas Necochea</v>
          </cell>
        </row>
        <row r="1295">
          <cell r="B1295">
            <v>2659</v>
          </cell>
          <cell r="I1295">
            <v>1</v>
          </cell>
          <cell r="S1295" t="str">
            <v>Org.Vtas Necochea</v>
          </cell>
        </row>
        <row r="1296">
          <cell r="B1296">
            <v>2672</v>
          </cell>
          <cell r="I1296">
            <v>-1</v>
          </cell>
          <cell r="S1296" t="str">
            <v>Org.Vtas Necochea</v>
          </cell>
        </row>
        <row r="1297">
          <cell r="B1297">
            <v>2682</v>
          </cell>
          <cell r="I1297">
            <v>3</v>
          </cell>
          <cell r="S1297" t="str">
            <v>Org.Vtas Necochea</v>
          </cell>
        </row>
        <row r="1298">
          <cell r="B1298">
            <v>2741</v>
          </cell>
          <cell r="I1298">
            <v>1</v>
          </cell>
          <cell r="S1298" t="str">
            <v>Org.Vtas Necochea</v>
          </cell>
        </row>
        <row r="1299">
          <cell r="B1299">
            <v>3095</v>
          </cell>
          <cell r="I1299">
            <v>-1</v>
          </cell>
          <cell r="S1299" t="str">
            <v>Org.Vtas Necochea</v>
          </cell>
        </row>
        <row r="1300">
          <cell r="B1300">
            <v>3205</v>
          </cell>
          <cell r="I1300">
            <v>1</v>
          </cell>
          <cell r="S1300" t="str">
            <v>Org.Vtas Necochea</v>
          </cell>
        </row>
        <row r="1301">
          <cell r="B1301">
            <v>3211</v>
          </cell>
          <cell r="I1301">
            <v>-1</v>
          </cell>
          <cell r="S1301" t="str">
            <v>Org.Vtas Necochea</v>
          </cell>
        </row>
        <row r="1302">
          <cell r="B1302">
            <v>3214</v>
          </cell>
          <cell r="I1302">
            <v>2</v>
          </cell>
          <cell r="S1302" t="str">
            <v>Org.Vtas Necochea</v>
          </cell>
        </row>
        <row r="1303">
          <cell r="B1303">
            <v>3527</v>
          </cell>
          <cell r="I1303">
            <v>1</v>
          </cell>
          <cell r="S1303" t="str">
            <v>Org.Vtas Necochea</v>
          </cell>
        </row>
        <row r="1304">
          <cell r="B1304">
            <v>3817</v>
          </cell>
          <cell r="I1304">
            <v>-1</v>
          </cell>
          <cell r="S1304" t="str">
            <v>Org.Vtas Necochea</v>
          </cell>
        </row>
        <row r="1305">
          <cell r="B1305">
            <v>510702</v>
          </cell>
          <cell r="I1305">
            <v>-1</v>
          </cell>
          <cell r="S1305" t="str">
            <v>Org.Vtas Necochea</v>
          </cell>
        </row>
        <row r="1306">
          <cell r="B1306">
            <v>510725</v>
          </cell>
          <cell r="I1306">
            <v>-1</v>
          </cell>
          <cell r="S1306" t="str">
            <v>Org.Vtas Necochea</v>
          </cell>
        </row>
        <row r="1307">
          <cell r="B1307">
            <v>105</v>
          </cell>
          <cell r="I1307">
            <v>1</v>
          </cell>
          <cell r="S1307" t="str">
            <v>Org.Vtas Necochea</v>
          </cell>
        </row>
        <row r="1308">
          <cell r="B1308">
            <v>118</v>
          </cell>
          <cell r="I1308">
            <v>-1</v>
          </cell>
          <cell r="S1308" t="str">
            <v>Org.Vtas Necochea</v>
          </cell>
        </row>
        <row r="1309">
          <cell r="B1309">
            <v>127</v>
          </cell>
          <cell r="I1309">
            <v>-1</v>
          </cell>
          <cell r="S1309" t="str">
            <v>Org.Vtas Necochea</v>
          </cell>
        </row>
        <row r="1310">
          <cell r="B1310">
            <v>140</v>
          </cell>
          <cell r="I1310">
            <v>1</v>
          </cell>
          <cell r="S1310" t="str">
            <v>Org.Vtas Necochea</v>
          </cell>
        </row>
        <row r="1311">
          <cell r="B1311">
            <v>159</v>
          </cell>
          <cell r="I1311">
            <v>1</v>
          </cell>
          <cell r="S1311" t="str">
            <v>Org.Vtas Necochea</v>
          </cell>
        </row>
        <row r="1312">
          <cell r="B1312">
            <v>502</v>
          </cell>
          <cell r="I1312">
            <v>1</v>
          </cell>
          <cell r="S1312" t="str">
            <v>Org.Vtas Necochea</v>
          </cell>
        </row>
        <row r="1313">
          <cell r="B1313">
            <v>640</v>
          </cell>
          <cell r="I1313">
            <v>1</v>
          </cell>
          <cell r="S1313" t="str">
            <v>Org.Vtas Necochea</v>
          </cell>
        </row>
        <row r="1314">
          <cell r="B1314">
            <v>1001</v>
          </cell>
          <cell r="I1314">
            <v>-1</v>
          </cell>
          <cell r="S1314" t="str">
            <v>Org.Vtas Necochea</v>
          </cell>
        </row>
        <row r="1315">
          <cell r="B1315">
            <v>1127</v>
          </cell>
          <cell r="I1315">
            <v>-1</v>
          </cell>
          <cell r="S1315" t="str">
            <v>Org.Vtas Necochea</v>
          </cell>
        </row>
        <row r="1316">
          <cell r="B1316">
            <v>1144</v>
          </cell>
          <cell r="I1316">
            <v>1</v>
          </cell>
          <cell r="S1316" t="str">
            <v>Org.Vtas Necochea</v>
          </cell>
        </row>
        <row r="1317">
          <cell r="B1317">
            <v>1159</v>
          </cell>
          <cell r="I1317">
            <v>-1</v>
          </cell>
          <cell r="S1317" t="str">
            <v>Org.Vtas Necochea</v>
          </cell>
        </row>
        <row r="1318">
          <cell r="B1318">
            <v>1658</v>
          </cell>
          <cell r="I1318">
            <v>1</v>
          </cell>
          <cell r="S1318" t="str">
            <v>Org.Vtas Necochea</v>
          </cell>
        </row>
        <row r="1319">
          <cell r="B1319">
            <v>1715</v>
          </cell>
          <cell r="I1319">
            <v>1</v>
          </cell>
          <cell r="S1319" t="str">
            <v>Org.Vtas Necochea</v>
          </cell>
        </row>
        <row r="1320">
          <cell r="B1320">
            <v>1740</v>
          </cell>
          <cell r="I1320">
            <v>1</v>
          </cell>
          <cell r="S1320" t="str">
            <v>Org.Vtas Necochea</v>
          </cell>
        </row>
        <row r="1321">
          <cell r="B1321">
            <v>2013</v>
          </cell>
          <cell r="I1321">
            <v>2</v>
          </cell>
          <cell r="S1321" t="str">
            <v>Org.Vtas Necochea</v>
          </cell>
        </row>
        <row r="1322">
          <cell r="B1322">
            <v>2021</v>
          </cell>
          <cell r="I1322">
            <v>1</v>
          </cell>
          <cell r="S1322" t="str">
            <v>Org.Vtas Necochea</v>
          </cell>
        </row>
        <row r="1323">
          <cell r="B1323">
            <v>2423</v>
          </cell>
          <cell r="I1323">
            <v>-1</v>
          </cell>
          <cell r="S1323" t="str">
            <v>Org.Vtas Necochea</v>
          </cell>
        </row>
        <row r="1324">
          <cell r="B1324">
            <v>2486</v>
          </cell>
          <cell r="I1324">
            <v>-2</v>
          </cell>
          <cell r="S1324" t="str">
            <v>Org.Vtas Necochea</v>
          </cell>
        </row>
        <row r="1325">
          <cell r="B1325">
            <v>2488</v>
          </cell>
          <cell r="I1325">
            <v>-1</v>
          </cell>
          <cell r="S1325" t="str">
            <v>Org.Vtas Necochea</v>
          </cell>
        </row>
        <row r="1326">
          <cell r="B1326">
            <v>3095</v>
          </cell>
          <cell r="I1326">
            <v>-1</v>
          </cell>
          <cell r="S1326" t="str">
            <v>Org.Vtas Necochea</v>
          </cell>
        </row>
        <row r="1327">
          <cell r="B1327">
            <v>3206</v>
          </cell>
          <cell r="I1327">
            <v>1</v>
          </cell>
          <cell r="S1327" t="str">
            <v>Org.Vtas Necochea</v>
          </cell>
        </row>
        <row r="1328">
          <cell r="B1328">
            <v>3527</v>
          </cell>
          <cell r="I1328">
            <v>-1</v>
          </cell>
          <cell r="S1328" t="str">
            <v>Org.Vtas Necochea</v>
          </cell>
        </row>
        <row r="1329">
          <cell r="B1329">
            <v>3536</v>
          </cell>
          <cell r="I1329">
            <v>-2</v>
          </cell>
          <cell r="S1329" t="str">
            <v>Org.Vtas Necochea</v>
          </cell>
        </row>
        <row r="1330">
          <cell r="B1330">
            <v>510701</v>
          </cell>
          <cell r="I1330">
            <v>-1</v>
          </cell>
          <cell r="S1330" t="str">
            <v>Org.Vtas Necochea</v>
          </cell>
        </row>
        <row r="1331">
          <cell r="B1331">
            <v>105</v>
          </cell>
          <cell r="I1331">
            <v>1</v>
          </cell>
          <cell r="S1331" t="str">
            <v>Org.Vtas Necochea</v>
          </cell>
        </row>
        <row r="1332">
          <cell r="B1332">
            <v>161</v>
          </cell>
          <cell r="I1332">
            <v>-1</v>
          </cell>
          <cell r="S1332" t="str">
            <v>Org.Vtas Necochea</v>
          </cell>
        </row>
        <row r="1333">
          <cell r="B1333">
            <v>627</v>
          </cell>
          <cell r="I1333">
            <v>2</v>
          </cell>
          <cell r="S1333" t="str">
            <v>Org.Vtas Necochea</v>
          </cell>
        </row>
        <row r="1334">
          <cell r="B1334">
            <v>640</v>
          </cell>
          <cell r="I1334">
            <v>-3</v>
          </cell>
          <cell r="S1334" t="str">
            <v>Org.Vtas Necochea</v>
          </cell>
        </row>
        <row r="1335">
          <cell r="B1335">
            <v>659</v>
          </cell>
          <cell r="I1335">
            <v>-3</v>
          </cell>
          <cell r="S1335" t="str">
            <v>Org.Vtas Necochea</v>
          </cell>
        </row>
        <row r="1336">
          <cell r="B1336">
            <v>1001</v>
          </cell>
          <cell r="I1336">
            <v>-1</v>
          </cell>
          <cell r="S1336" t="str">
            <v>Org.Vtas Necochea</v>
          </cell>
        </row>
        <row r="1337">
          <cell r="B1337">
            <v>1140</v>
          </cell>
          <cell r="I1337">
            <v>2</v>
          </cell>
          <cell r="S1337" t="str">
            <v>Org.Vtas Necochea</v>
          </cell>
        </row>
        <row r="1338">
          <cell r="B1338">
            <v>1436</v>
          </cell>
          <cell r="I1338">
            <v>2</v>
          </cell>
          <cell r="S1338" t="str">
            <v>Org.Vtas Necochea</v>
          </cell>
        </row>
        <row r="1339">
          <cell r="B1339">
            <v>1758</v>
          </cell>
          <cell r="I1339">
            <v>-1</v>
          </cell>
          <cell r="S1339" t="str">
            <v>Org.Vtas Necochea</v>
          </cell>
        </row>
        <row r="1340">
          <cell r="B1340">
            <v>2459</v>
          </cell>
          <cell r="I1340">
            <v>1</v>
          </cell>
          <cell r="S1340" t="str">
            <v>Org.Vtas Necochea</v>
          </cell>
        </row>
        <row r="1341">
          <cell r="B1341">
            <v>2486</v>
          </cell>
          <cell r="I1341">
            <v>-1</v>
          </cell>
          <cell r="S1341" t="str">
            <v>Org.Vtas Necochea</v>
          </cell>
        </row>
        <row r="1342">
          <cell r="B1342">
            <v>2608</v>
          </cell>
          <cell r="I1342">
            <v>-1</v>
          </cell>
          <cell r="S1342" t="str">
            <v>Org.Vtas Necochea</v>
          </cell>
        </row>
        <row r="1343">
          <cell r="B1343">
            <v>2648</v>
          </cell>
          <cell r="I1343">
            <v>1</v>
          </cell>
          <cell r="S1343" t="str">
            <v>Org.Vtas Necochea</v>
          </cell>
        </row>
        <row r="1344">
          <cell r="B1344">
            <v>2662</v>
          </cell>
          <cell r="I1344">
            <v>1</v>
          </cell>
          <cell r="S1344" t="str">
            <v>Org.Vtas Necochea</v>
          </cell>
        </row>
        <row r="1345">
          <cell r="B1345">
            <v>2710</v>
          </cell>
          <cell r="I1345">
            <v>2</v>
          </cell>
          <cell r="S1345" t="str">
            <v>Org.Vtas Necochea</v>
          </cell>
        </row>
        <row r="1346">
          <cell r="B1346">
            <v>3095</v>
          </cell>
          <cell r="I1346">
            <v>-1</v>
          </cell>
          <cell r="S1346" t="str">
            <v>Org.Vtas Necochea</v>
          </cell>
        </row>
        <row r="1347">
          <cell r="B1347">
            <v>3209</v>
          </cell>
          <cell r="I1347">
            <v>2</v>
          </cell>
          <cell r="S1347" t="str">
            <v>Org.Vtas Necochea</v>
          </cell>
        </row>
        <row r="1348">
          <cell r="B1348">
            <v>3536</v>
          </cell>
          <cell r="I1348">
            <v>1</v>
          </cell>
          <cell r="S1348" t="str">
            <v>Org.Vtas Necochea</v>
          </cell>
        </row>
        <row r="1349">
          <cell r="B1349">
            <v>3559</v>
          </cell>
          <cell r="I1349">
            <v>-1</v>
          </cell>
          <cell r="S1349" t="str">
            <v>Org.Vtas Necochea</v>
          </cell>
        </row>
        <row r="1350">
          <cell r="B1350">
            <v>3846</v>
          </cell>
          <cell r="I1350">
            <v>1</v>
          </cell>
          <cell r="S1350" t="str">
            <v>Org.Vtas Necochea</v>
          </cell>
        </row>
        <row r="1351">
          <cell r="B1351">
            <v>510701</v>
          </cell>
          <cell r="I1351">
            <v>-1</v>
          </cell>
          <cell r="S1351" t="str">
            <v>Org.Vtas Necochea</v>
          </cell>
        </row>
        <row r="1352">
          <cell r="B1352">
            <v>510703</v>
          </cell>
          <cell r="I1352">
            <v>-1</v>
          </cell>
          <cell r="S1352" t="str">
            <v>Org.Vtas Necochea</v>
          </cell>
        </row>
        <row r="1353">
          <cell r="B1353">
            <v>519706</v>
          </cell>
          <cell r="I1353">
            <v>-1</v>
          </cell>
          <cell r="S1353" t="str">
            <v>Org.Vtas Necochea</v>
          </cell>
        </row>
        <row r="1354">
          <cell r="B1354">
            <v>105</v>
          </cell>
          <cell r="I1354">
            <v>4</v>
          </cell>
          <cell r="S1354" t="str">
            <v>Org.Vtas Necochea</v>
          </cell>
        </row>
        <row r="1355">
          <cell r="B1355">
            <v>140</v>
          </cell>
          <cell r="I1355">
            <v>-2</v>
          </cell>
          <cell r="S1355" t="str">
            <v>Org.Vtas Necochea</v>
          </cell>
        </row>
        <row r="1356">
          <cell r="B1356">
            <v>159</v>
          </cell>
          <cell r="I1356">
            <v>-4</v>
          </cell>
          <cell r="S1356" t="str">
            <v>Org.Vtas Necochea</v>
          </cell>
        </row>
        <row r="1357">
          <cell r="B1357">
            <v>504</v>
          </cell>
          <cell r="I1357">
            <v>-8</v>
          </cell>
          <cell r="S1357" t="str">
            <v>Org.Vtas Necochea</v>
          </cell>
        </row>
        <row r="1358">
          <cell r="B1358">
            <v>509</v>
          </cell>
          <cell r="I1358">
            <v>8</v>
          </cell>
          <cell r="S1358" t="str">
            <v>Org.Vtas Necochea</v>
          </cell>
        </row>
        <row r="1359">
          <cell r="B1359">
            <v>627</v>
          </cell>
          <cell r="I1359">
            <v>1</v>
          </cell>
          <cell r="S1359" t="str">
            <v>Org.Vtas Necochea</v>
          </cell>
        </row>
        <row r="1360">
          <cell r="B1360">
            <v>640</v>
          </cell>
          <cell r="I1360">
            <v>-1</v>
          </cell>
          <cell r="S1360" t="str">
            <v>Org.Vtas Necochea</v>
          </cell>
        </row>
        <row r="1361">
          <cell r="B1361">
            <v>659</v>
          </cell>
          <cell r="I1361">
            <v>1</v>
          </cell>
          <cell r="S1361" t="str">
            <v>Org.Vtas Necochea</v>
          </cell>
        </row>
        <row r="1362">
          <cell r="B1362">
            <v>1140</v>
          </cell>
          <cell r="I1362">
            <v>-1</v>
          </cell>
          <cell r="S1362" t="str">
            <v>Org.Vtas Necochea</v>
          </cell>
        </row>
        <row r="1363">
          <cell r="B1363">
            <v>1459</v>
          </cell>
          <cell r="I1363">
            <v>-2</v>
          </cell>
          <cell r="S1363" t="str">
            <v>Org.Vtas Necochea</v>
          </cell>
        </row>
        <row r="1364">
          <cell r="B1364">
            <v>1640</v>
          </cell>
          <cell r="I1364">
            <v>2</v>
          </cell>
          <cell r="S1364" t="str">
            <v>Org.Vtas Necochea</v>
          </cell>
        </row>
        <row r="1365">
          <cell r="B1365">
            <v>1720</v>
          </cell>
          <cell r="I1365">
            <v>5</v>
          </cell>
          <cell r="S1365" t="str">
            <v>Org.Vtas Necochea</v>
          </cell>
        </row>
        <row r="1366">
          <cell r="B1366">
            <v>1740</v>
          </cell>
          <cell r="I1366">
            <v>-2</v>
          </cell>
          <cell r="S1366" t="str">
            <v>Org.Vtas Necochea</v>
          </cell>
        </row>
        <row r="1367">
          <cell r="B1367">
            <v>1759</v>
          </cell>
          <cell r="I1367">
            <v>2</v>
          </cell>
          <cell r="S1367" t="str">
            <v>Org.Vtas Necochea</v>
          </cell>
        </row>
        <row r="1368">
          <cell r="B1368">
            <v>2031</v>
          </cell>
          <cell r="I1368">
            <v>1</v>
          </cell>
          <cell r="S1368" t="str">
            <v>Org.Vtas Necochea</v>
          </cell>
        </row>
        <row r="1369">
          <cell r="B1369">
            <v>2423</v>
          </cell>
          <cell r="I1369">
            <v>2</v>
          </cell>
          <cell r="S1369" t="str">
            <v>Org.Vtas Necochea</v>
          </cell>
        </row>
        <row r="1370">
          <cell r="B1370">
            <v>2428</v>
          </cell>
          <cell r="I1370">
            <v>-1</v>
          </cell>
          <cell r="S1370" t="str">
            <v>Org.Vtas Necochea</v>
          </cell>
        </row>
        <row r="1371">
          <cell r="B1371">
            <v>2453</v>
          </cell>
          <cell r="I1371">
            <v>1</v>
          </cell>
          <cell r="S1371" t="str">
            <v>Org.Vtas Necochea</v>
          </cell>
        </row>
        <row r="1372">
          <cell r="B1372">
            <v>2456</v>
          </cell>
          <cell r="I1372">
            <v>1</v>
          </cell>
          <cell r="S1372" t="str">
            <v>Org.Vtas Necochea</v>
          </cell>
        </row>
        <row r="1373">
          <cell r="B1373">
            <v>2459</v>
          </cell>
          <cell r="I1373">
            <v>-1</v>
          </cell>
          <cell r="S1373" t="str">
            <v>Org.Vtas Necochea</v>
          </cell>
        </row>
        <row r="1374">
          <cell r="B1374">
            <v>2463</v>
          </cell>
          <cell r="I1374">
            <v>1</v>
          </cell>
          <cell r="S1374" t="str">
            <v>Org.Vtas Necochea</v>
          </cell>
        </row>
        <row r="1375">
          <cell r="B1375">
            <v>2466</v>
          </cell>
          <cell r="I1375">
            <v>1</v>
          </cell>
          <cell r="S1375" t="str">
            <v>Org.Vtas Necochea</v>
          </cell>
        </row>
        <row r="1376">
          <cell r="B1376">
            <v>2476</v>
          </cell>
          <cell r="I1376">
            <v>-1</v>
          </cell>
          <cell r="S1376" t="str">
            <v>Org.Vtas Necochea</v>
          </cell>
        </row>
        <row r="1377">
          <cell r="B1377">
            <v>2483</v>
          </cell>
          <cell r="I1377">
            <v>2</v>
          </cell>
          <cell r="S1377" t="str">
            <v>Org.Vtas Necochea</v>
          </cell>
        </row>
        <row r="1378">
          <cell r="B1378">
            <v>2486</v>
          </cell>
          <cell r="I1378">
            <v>-2</v>
          </cell>
          <cell r="S1378" t="str">
            <v>Org.Vtas Necochea</v>
          </cell>
        </row>
        <row r="1379">
          <cell r="B1379">
            <v>2488</v>
          </cell>
          <cell r="I1379">
            <v>1</v>
          </cell>
          <cell r="S1379" t="str">
            <v>Org.Vtas Necochea</v>
          </cell>
        </row>
        <row r="1380">
          <cell r="B1380">
            <v>2612</v>
          </cell>
          <cell r="I1380">
            <v>-1</v>
          </cell>
          <cell r="S1380" t="str">
            <v>Org.Vtas Necochea</v>
          </cell>
        </row>
        <row r="1381">
          <cell r="B1381">
            <v>2642</v>
          </cell>
          <cell r="I1381">
            <v>-2</v>
          </cell>
          <cell r="S1381" t="str">
            <v>Org.Vtas Necochea</v>
          </cell>
        </row>
        <row r="1382">
          <cell r="B1382">
            <v>2672</v>
          </cell>
          <cell r="I1382">
            <v>1</v>
          </cell>
          <cell r="S1382" t="str">
            <v>Org.Vtas Necochea</v>
          </cell>
        </row>
        <row r="1383">
          <cell r="B1383">
            <v>3095</v>
          </cell>
          <cell r="I1383">
            <v>-1</v>
          </cell>
          <cell r="S1383" t="str">
            <v>Org.Vtas Necochea</v>
          </cell>
        </row>
        <row r="1384">
          <cell r="B1384">
            <v>3205</v>
          </cell>
          <cell r="I1384">
            <v>-2</v>
          </cell>
          <cell r="S1384" t="str">
            <v>Org.Vtas Necochea</v>
          </cell>
        </row>
        <row r="1385">
          <cell r="B1385">
            <v>3214</v>
          </cell>
          <cell r="I1385">
            <v>1</v>
          </cell>
          <cell r="S1385" t="str">
            <v>Org.Vtas Necochea</v>
          </cell>
        </row>
        <row r="1386">
          <cell r="B1386">
            <v>3559</v>
          </cell>
          <cell r="I1386">
            <v>1</v>
          </cell>
          <cell r="S1386" t="str">
            <v>Org.Vtas Necochea</v>
          </cell>
        </row>
        <row r="1387">
          <cell r="B1387">
            <v>3848</v>
          </cell>
          <cell r="I1387">
            <v>1</v>
          </cell>
          <cell r="S1387" t="str">
            <v>Org.Vtas Necochea</v>
          </cell>
        </row>
        <row r="1388">
          <cell r="B1388">
            <v>510701</v>
          </cell>
          <cell r="I1388">
            <v>1</v>
          </cell>
          <cell r="S1388" t="str">
            <v>Org.Vtas Necochea</v>
          </cell>
        </row>
        <row r="1389">
          <cell r="B1389">
            <v>510702</v>
          </cell>
          <cell r="I1389">
            <v>-1</v>
          </cell>
          <cell r="S1389" t="str">
            <v>Org.Vtas Necochea</v>
          </cell>
        </row>
        <row r="1390">
          <cell r="B1390">
            <v>519706</v>
          </cell>
          <cell r="I1390">
            <v>-1</v>
          </cell>
          <cell r="S1390" t="str">
            <v>Org.Vtas Necochea</v>
          </cell>
        </row>
        <row r="1391">
          <cell r="B1391">
            <v>105</v>
          </cell>
          <cell r="I1391">
            <v>1</v>
          </cell>
          <cell r="S1391" t="str">
            <v>Org.Vtas Necochea</v>
          </cell>
        </row>
        <row r="1392">
          <cell r="B1392">
            <v>1659</v>
          </cell>
          <cell r="I1392">
            <v>1</v>
          </cell>
          <cell r="S1392" t="str">
            <v>Org.Vtas Necochea</v>
          </cell>
        </row>
        <row r="1393">
          <cell r="B1393">
            <v>105</v>
          </cell>
          <cell r="I1393">
            <v>-2</v>
          </cell>
          <cell r="S1393" t="str">
            <v>Org.Vtas Necochea</v>
          </cell>
        </row>
        <row r="1394">
          <cell r="B1394">
            <v>110</v>
          </cell>
          <cell r="I1394">
            <v>3</v>
          </cell>
          <cell r="S1394" t="str">
            <v>Org.Vtas Necochea</v>
          </cell>
        </row>
        <row r="1395">
          <cell r="B1395">
            <v>118</v>
          </cell>
          <cell r="I1395">
            <v>-1</v>
          </cell>
          <cell r="S1395" t="str">
            <v>Org.Vtas Necochea</v>
          </cell>
        </row>
        <row r="1396">
          <cell r="B1396">
            <v>140</v>
          </cell>
          <cell r="I1396">
            <v>-1</v>
          </cell>
          <cell r="S1396" t="str">
            <v>Org.Vtas Necochea</v>
          </cell>
        </row>
        <row r="1397">
          <cell r="B1397">
            <v>159</v>
          </cell>
          <cell r="I1397">
            <v>-2</v>
          </cell>
          <cell r="S1397" t="str">
            <v>Org.Vtas Necochea</v>
          </cell>
        </row>
        <row r="1398">
          <cell r="B1398">
            <v>310</v>
          </cell>
          <cell r="I1398">
            <v>1</v>
          </cell>
          <cell r="S1398" t="str">
            <v>Org.Vtas Necochea</v>
          </cell>
        </row>
        <row r="1399">
          <cell r="B1399">
            <v>504</v>
          </cell>
          <cell r="I1399">
            <v>2</v>
          </cell>
          <cell r="S1399" t="str">
            <v>Org.Vtas Necochea</v>
          </cell>
        </row>
        <row r="1400">
          <cell r="B1400">
            <v>509</v>
          </cell>
          <cell r="I1400">
            <v>-1</v>
          </cell>
          <cell r="S1400" t="str">
            <v>Org.Vtas Necochea</v>
          </cell>
        </row>
        <row r="1401">
          <cell r="B1401">
            <v>1140</v>
          </cell>
          <cell r="I1401">
            <v>1</v>
          </cell>
          <cell r="S1401" t="str">
            <v>Org.Vtas Necochea</v>
          </cell>
        </row>
        <row r="1402">
          <cell r="B1402">
            <v>1159</v>
          </cell>
          <cell r="I1402">
            <v>1</v>
          </cell>
          <cell r="S1402" t="str">
            <v>Org.Vtas Necochea</v>
          </cell>
        </row>
        <row r="1403">
          <cell r="B1403">
            <v>1620</v>
          </cell>
          <cell r="I1403">
            <v>1</v>
          </cell>
          <cell r="S1403" t="str">
            <v>Org.Vtas Necochea</v>
          </cell>
        </row>
        <row r="1404">
          <cell r="B1404">
            <v>1640</v>
          </cell>
          <cell r="I1404">
            <v>-1</v>
          </cell>
          <cell r="S1404" t="str">
            <v>Org.Vtas Necochea</v>
          </cell>
        </row>
        <row r="1405">
          <cell r="B1405">
            <v>1658</v>
          </cell>
          <cell r="I1405">
            <v>1</v>
          </cell>
          <cell r="S1405" t="str">
            <v>Org.Vtas Necochea</v>
          </cell>
        </row>
        <row r="1406">
          <cell r="B1406">
            <v>1740</v>
          </cell>
          <cell r="I1406">
            <v>4</v>
          </cell>
          <cell r="S1406" t="str">
            <v>Org.Vtas Necochea</v>
          </cell>
        </row>
        <row r="1407">
          <cell r="B1407">
            <v>2014</v>
          </cell>
          <cell r="I1407">
            <v>-5</v>
          </cell>
          <cell r="S1407" t="str">
            <v>Org.Vtas Necochea</v>
          </cell>
        </row>
        <row r="1408">
          <cell r="B1408">
            <v>2359</v>
          </cell>
          <cell r="I1408">
            <v>2</v>
          </cell>
          <cell r="S1408" t="str">
            <v>Org.Vtas Necochea</v>
          </cell>
        </row>
        <row r="1409">
          <cell r="B1409">
            <v>2423</v>
          </cell>
          <cell r="I1409">
            <v>-1</v>
          </cell>
          <cell r="S1409" t="str">
            <v>Org.Vtas Necochea</v>
          </cell>
        </row>
        <row r="1410">
          <cell r="B1410">
            <v>2428</v>
          </cell>
          <cell r="I1410">
            <v>-2</v>
          </cell>
          <cell r="S1410" t="str">
            <v>Org.Vtas Necochea</v>
          </cell>
        </row>
        <row r="1411">
          <cell r="B1411">
            <v>2443</v>
          </cell>
          <cell r="I1411">
            <v>1</v>
          </cell>
          <cell r="S1411" t="str">
            <v>Org.Vtas Necochea</v>
          </cell>
        </row>
        <row r="1412">
          <cell r="B1412">
            <v>2453</v>
          </cell>
          <cell r="I1412">
            <v>-1</v>
          </cell>
          <cell r="S1412" t="str">
            <v>Org.Vtas Necochea</v>
          </cell>
        </row>
        <row r="1413">
          <cell r="B1413">
            <v>2456</v>
          </cell>
          <cell r="I1413">
            <v>-1</v>
          </cell>
          <cell r="S1413" t="str">
            <v>Org.Vtas Necochea</v>
          </cell>
        </row>
        <row r="1414">
          <cell r="B1414">
            <v>2458</v>
          </cell>
          <cell r="I1414">
            <v>1</v>
          </cell>
          <cell r="S1414" t="str">
            <v>Org.Vtas Necochea</v>
          </cell>
        </row>
        <row r="1415">
          <cell r="B1415">
            <v>2463</v>
          </cell>
          <cell r="I1415">
            <v>-1</v>
          </cell>
          <cell r="S1415" t="str">
            <v>Org.Vtas Necochea</v>
          </cell>
        </row>
        <row r="1416">
          <cell r="B1416">
            <v>2466</v>
          </cell>
          <cell r="I1416">
            <v>1</v>
          </cell>
          <cell r="S1416" t="str">
            <v>Org.Vtas Necochea</v>
          </cell>
        </row>
        <row r="1417">
          <cell r="B1417">
            <v>2486</v>
          </cell>
          <cell r="I1417">
            <v>-1</v>
          </cell>
          <cell r="S1417" t="str">
            <v>Org.Vtas Necochea</v>
          </cell>
        </row>
        <row r="1418">
          <cell r="B1418">
            <v>2642</v>
          </cell>
          <cell r="I1418">
            <v>-1</v>
          </cell>
          <cell r="S1418" t="str">
            <v>Org.Vtas Necochea</v>
          </cell>
        </row>
        <row r="1419">
          <cell r="B1419">
            <v>2648</v>
          </cell>
          <cell r="I1419">
            <v>1</v>
          </cell>
          <cell r="S1419" t="str">
            <v>Org.Vtas Necochea</v>
          </cell>
        </row>
        <row r="1420">
          <cell r="B1420">
            <v>2741</v>
          </cell>
          <cell r="I1420">
            <v>2</v>
          </cell>
          <cell r="S1420" t="str">
            <v>Org.Vtas Necochea</v>
          </cell>
        </row>
        <row r="1421">
          <cell r="B1421">
            <v>3205</v>
          </cell>
          <cell r="I1421">
            <v>3</v>
          </cell>
          <cell r="S1421" t="str">
            <v>Org.Vtas Necochea</v>
          </cell>
        </row>
        <row r="1422">
          <cell r="B1422">
            <v>3211</v>
          </cell>
          <cell r="I1422">
            <v>-1</v>
          </cell>
          <cell r="S1422" t="str">
            <v>Org.Vtas Necochea</v>
          </cell>
        </row>
        <row r="1423">
          <cell r="B1423">
            <v>3510</v>
          </cell>
          <cell r="I1423">
            <v>1</v>
          </cell>
          <cell r="S1423" t="str">
            <v>Org.Vtas Necochea</v>
          </cell>
        </row>
        <row r="1424">
          <cell r="B1424">
            <v>510702</v>
          </cell>
          <cell r="I1424">
            <v>-2</v>
          </cell>
          <cell r="S1424" t="str">
            <v>Org.Vtas Necochea</v>
          </cell>
        </row>
        <row r="1425">
          <cell r="B1425">
            <v>510725</v>
          </cell>
          <cell r="I1425">
            <v>-3</v>
          </cell>
          <cell r="S1425" t="str">
            <v>Org.Vtas Necochea</v>
          </cell>
        </row>
        <row r="1426">
          <cell r="B1426">
            <v>519705</v>
          </cell>
          <cell r="I1426">
            <v>-2</v>
          </cell>
          <cell r="S1426" t="str">
            <v>Org.Vtas Necochea</v>
          </cell>
        </row>
        <row r="1427">
          <cell r="B1427">
            <v>519706</v>
          </cell>
          <cell r="I1427">
            <v>2</v>
          </cell>
          <cell r="S1427" t="str">
            <v>Org.Vtas Necochea</v>
          </cell>
        </row>
        <row r="1428">
          <cell r="B1428">
            <v>532601</v>
          </cell>
          <cell r="I1428">
            <v>1</v>
          </cell>
          <cell r="S1428" t="str">
            <v>Org.Vtas Necochea</v>
          </cell>
        </row>
        <row r="1429">
          <cell r="B1429">
            <v>110</v>
          </cell>
          <cell r="I1429">
            <v>3</v>
          </cell>
          <cell r="S1429" t="str">
            <v>Org.Vtas V.Gesell</v>
          </cell>
        </row>
        <row r="1430">
          <cell r="B1430">
            <v>118</v>
          </cell>
          <cell r="I1430">
            <v>-1</v>
          </cell>
          <cell r="S1430" t="str">
            <v>Org.Vtas V.Gesell</v>
          </cell>
        </row>
        <row r="1431">
          <cell r="B1431">
            <v>127</v>
          </cell>
          <cell r="I1431">
            <v>4</v>
          </cell>
          <cell r="S1431" t="str">
            <v>Org.Vtas V.Gesell</v>
          </cell>
        </row>
        <row r="1432">
          <cell r="B1432">
            <v>135</v>
          </cell>
          <cell r="I1432">
            <v>1</v>
          </cell>
          <cell r="S1432" t="str">
            <v>Org.Vtas V.Gesell</v>
          </cell>
        </row>
        <row r="1433">
          <cell r="B1433">
            <v>140</v>
          </cell>
          <cell r="I1433">
            <v>-5</v>
          </cell>
          <cell r="S1433" t="str">
            <v>Org.Vtas V.Gesell</v>
          </cell>
        </row>
        <row r="1434">
          <cell r="B1434">
            <v>159</v>
          </cell>
          <cell r="I1434">
            <v>-3</v>
          </cell>
          <cell r="S1434" t="str">
            <v>Org.Vtas V.Gesell</v>
          </cell>
        </row>
        <row r="1435">
          <cell r="B1435">
            <v>310</v>
          </cell>
          <cell r="I1435">
            <v>1</v>
          </cell>
          <cell r="S1435" t="str">
            <v>Org.Vtas V.Gesell</v>
          </cell>
        </row>
        <row r="1436">
          <cell r="B1436">
            <v>335</v>
          </cell>
          <cell r="I1436">
            <v>1</v>
          </cell>
          <cell r="S1436" t="str">
            <v>Org.Vtas V.Gesell</v>
          </cell>
        </row>
        <row r="1437">
          <cell r="B1437">
            <v>340</v>
          </cell>
          <cell r="I1437">
            <v>-2</v>
          </cell>
          <cell r="S1437" t="str">
            <v>Org.Vtas V.Gesell</v>
          </cell>
        </row>
        <row r="1438">
          <cell r="B1438">
            <v>440</v>
          </cell>
          <cell r="I1438">
            <v>-1</v>
          </cell>
          <cell r="S1438" t="str">
            <v>Org.Vtas V.Gesell</v>
          </cell>
        </row>
        <row r="1439">
          <cell r="B1439">
            <v>592</v>
          </cell>
          <cell r="I1439">
            <v>1</v>
          </cell>
          <cell r="S1439" t="str">
            <v>Org.Vtas V.Gesell</v>
          </cell>
        </row>
        <row r="1440">
          <cell r="B1440">
            <v>610</v>
          </cell>
          <cell r="I1440">
            <v>-2</v>
          </cell>
          <cell r="S1440" t="str">
            <v>Org.Vtas V.Gesell</v>
          </cell>
        </row>
        <row r="1441">
          <cell r="B1441">
            <v>618</v>
          </cell>
          <cell r="I1441">
            <v>-4</v>
          </cell>
          <cell r="S1441" t="str">
            <v>Org.Vtas V.Gesell</v>
          </cell>
        </row>
        <row r="1442">
          <cell r="B1442">
            <v>627</v>
          </cell>
          <cell r="I1442">
            <v>1</v>
          </cell>
          <cell r="S1442" t="str">
            <v>Org.Vtas V.Gesell</v>
          </cell>
        </row>
        <row r="1443">
          <cell r="B1443">
            <v>640</v>
          </cell>
          <cell r="I1443">
            <v>-2</v>
          </cell>
          <cell r="S1443" t="str">
            <v>Org.Vtas V.Gesell</v>
          </cell>
        </row>
        <row r="1444">
          <cell r="B1444">
            <v>661</v>
          </cell>
          <cell r="I1444">
            <v>-1</v>
          </cell>
          <cell r="S1444" t="str">
            <v>Org.Vtas V.Gesell</v>
          </cell>
        </row>
        <row r="1445">
          <cell r="B1445">
            <v>1001</v>
          </cell>
          <cell r="I1445">
            <v>1</v>
          </cell>
          <cell r="S1445" t="str">
            <v>Org.Vtas V.Gesell</v>
          </cell>
        </row>
        <row r="1446">
          <cell r="B1446">
            <v>1028</v>
          </cell>
          <cell r="I1446">
            <v>3</v>
          </cell>
          <cell r="S1446" t="str">
            <v>Org.Vtas V.Gesell</v>
          </cell>
        </row>
        <row r="1447">
          <cell r="B1447">
            <v>1040</v>
          </cell>
          <cell r="I1447">
            <v>2</v>
          </cell>
          <cell r="S1447" t="str">
            <v>Org.Vtas V.Gesell</v>
          </cell>
        </row>
        <row r="1448">
          <cell r="B1448">
            <v>1110</v>
          </cell>
          <cell r="I1448">
            <v>-2</v>
          </cell>
          <cell r="S1448" t="str">
            <v>Org.Vtas V.Gesell</v>
          </cell>
        </row>
        <row r="1449">
          <cell r="B1449">
            <v>1127</v>
          </cell>
          <cell r="I1449">
            <v>-2</v>
          </cell>
          <cell r="S1449" t="str">
            <v>Org.Vtas V.Gesell</v>
          </cell>
        </row>
        <row r="1450">
          <cell r="B1450">
            <v>1135</v>
          </cell>
          <cell r="I1450">
            <v>2</v>
          </cell>
          <cell r="S1450" t="str">
            <v>Org.Vtas V.Gesell</v>
          </cell>
        </row>
        <row r="1451">
          <cell r="B1451">
            <v>1140</v>
          </cell>
          <cell r="I1451">
            <v>2</v>
          </cell>
          <cell r="S1451" t="str">
            <v>Org.Vtas V.Gesell</v>
          </cell>
        </row>
        <row r="1452">
          <cell r="B1452">
            <v>1159</v>
          </cell>
          <cell r="I1452">
            <v>-2</v>
          </cell>
          <cell r="S1452" t="str">
            <v>Org.Vtas V.Gesell</v>
          </cell>
        </row>
        <row r="1453">
          <cell r="B1453">
            <v>1410</v>
          </cell>
          <cell r="I1453">
            <v>2</v>
          </cell>
          <cell r="S1453" t="str">
            <v>Org.Vtas V.Gesell</v>
          </cell>
        </row>
        <row r="1454">
          <cell r="B1454">
            <v>1436</v>
          </cell>
          <cell r="I1454">
            <v>1</v>
          </cell>
          <cell r="S1454" t="str">
            <v>Org.Vtas V.Gesell</v>
          </cell>
        </row>
        <row r="1455">
          <cell r="B1455">
            <v>1620</v>
          </cell>
          <cell r="I1455">
            <v>10</v>
          </cell>
          <cell r="S1455" t="str">
            <v>Org.Vtas V.Gesell</v>
          </cell>
        </row>
        <row r="1456">
          <cell r="B1456">
            <v>1640</v>
          </cell>
          <cell r="I1456">
            <v>5</v>
          </cell>
          <cell r="S1456" t="str">
            <v>Org.Vtas V.Gesell</v>
          </cell>
        </row>
        <row r="1457">
          <cell r="B1457">
            <v>1658</v>
          </cell>
          <cell r="I1457">
            <v>-2</v>
          </cell>
          <cell r="S1457" t="str">
            <v>Org.Vtas V.Gesell</v>
          </cell>
        </row>
        <row r="1458">
          <cell r="B1458">
            <v>1720</v>
          </cell>
          <cell r="I1458">
            <v>-13</v>
          </cell>
          <cell r="S1458" t="str">
            <v>Org.Vtas V.Gesell</v>
          </cell>
        </row>
        <row r="1459">
          <cell r="B1459">
            <v>1740</v>
          </cell>
          <cell r="I1459">
            <v>2</v>
          </cell>
          <cell r="S1459" t="str">
            <v>Org.Vtas V.Gesell</v>
          </cell>
        </row>
        <row r="1460">
          <cell r="B1460">
            <v>1758</v>
          </cell>
          <cell r="I1460">
            <v>-4</v>
          </cell>
          <cell r="S1460" t="str">
            <v>Org.Vtas V.Gesell</v>
          </cell>
        </row>
        <row r="1461">
          <cell r="B1461">
            <v>1759</v>
          </cell>
          <cell r="I1461">
            <v>1</v>
          </cell>
          <cell r="S1461" t="str">
            <v>Org.Vtas V.Gesell</v>
          </cell>
        </row>
        <row r="1462">
          <cell r="B1462">
            <v>2013</v>
          </cell>
          <cell r="I1462">
            <v>-1</v>
          </cell>
          <cell r="S1462" t="str">
            <v>Org.Vtas V.Gesell</v>
          </cell>
        </row>
        <row r="1463">
          <cell r="B1463">
            <v>2014</v>
          </cell>
          <cell r="I1463">
            <v>1</v>
          </cell>
          <cell r="S1463" t="str">
            <v>Org.Vtas V.Gesell</v>
          </cell>
        </row>
        <row r="1464">
          <cell r="B1464">
            <v>2031</v>
          </cell>
          <cell r="I1464">
            <v>-1</v>
          </cell>
          <cell r="S1464" t="str">
            <v>Org.Vtas V.Gesell</v>
          </cell>
        </row>
        <row r="1465">
          <cell r="B1465">
            <v>2154</v>
          </cell>
          <cell r="I1465">
            <v>1</v>
          </cell>
          <cell r="S1465" t="str">
            <v>Org.Vtas V.Gesell</v>
          </cell>
        </row>
        <row r="1466">
          <cell r="B1466">
            <v>2423</v>
          </cell>
          <cell r="I1466">
            <v>2</v>
          </cell>
          <cell r="S1466" t="str">
            <v>Org.Vtas V.Gesell</v>
          </cell>
        </row>
        <row r="1467">
          <cell r="B1467">
            <v>2443</v>
          </cell>
          <cell r="I1467">
            <v>-1</v>
          </cell>
          <cell r="S1467" t="str">
            <v>Org.Vtas V.Gesell</v>
          </cell>
        </row>
        <row r="1468">
          <cell r="B1468">
            <v>2446</v>
          </cell>
          <cell r="I1468">
            <v>2</v>
          </cell>
          <cell r="S1468" t="str">
            <v>Org.Vtas V.Gesell</v>
          </cell>
        </row>
        <row r="1469">
          <cell r="B1469">
            <v>2448</v>
          </cell>
          <cell r="I1469">
            <v>1</v>
          </cell>
          <cell r="S1469" t="str">
            <v>Org.Vtas V.Gesell</v>
          </cell>
        </row>
        <row r="1470">
          <cell r="B1470">
            <v>2456</v>
          </cell>
          <cell r="I1470">
            <v>-1</v>
          </cell>
          <cell r="S1470" t="str">
            <v>Org.Vtas V.Gesell</v>
          </cell>
        </row>
        <row r="1471">
          <cell r="B1471">
            <v>2458</v>
          </cell>
          <cell r="I1471">
            <v>-1</v>
          </cell>
          <cell r="S1471" t="str">
            <v>Org.Vtas V.Gesell</v>
          </cell>
        </row>
        <row r="1472">
          <cell r="B1472">
            <v>2459</v>
          </cell>
          <cell r="I1472">
            <v>-1</v>
          </cell>
          <cell r="S1472" t="str">
            <v>Org.Vtas V.Gesell</v>
          </cell>
        </row>
        <row r="1473">
          <cell r="B1473">
            <v>2463</v>
          </cell>
          <cell r="I1473">
            <v>2</v>
          </cell>
          <cell r="S1473" t="str">
            <v>Org.Vtas V.Gesell</v>
          </cell>
        </row>
        <row r="1474">
          <cell r="B1474">
            <v>2468</v>
          </cell>
          <cell r="I1474">
            <v>-1</v>
          </cell>
          <cell r="S1474" t="str">
            <v>Org.Vtas V.Gesell</v>
          </cell>
        </row>
        <row r="1475">
          <cell r="B1475">
            <v>2473</v>
          </cell>
          <cell r="I1475">
            <v>-2</v>
          </cell>
          <cell r="S1475" t="str">
            <v>Org.Vtas V.Gesell</v>
          </cell>
        </row>
        <row r="1476">
          <cell r="B1476">
            <v>2476</v>
          </cell>
          <cell r="I1476">
            <v>-1</v>
          </cell>
          <cell r="S1476" t="str">
            <v>Org.Vtas V.Gesell</v>
          </cell>
        </row>
        <row r="1477">
          <cell r="B1477">
            <v>2483</v>
          </cell>
          <cell r="I1477">
            <v>-1</v>
          </cell>
          <cell r="S1477" t="str">
            <v>Org.Vtas V.Gesell</v>
          </cell>
        </row>
        <row r="1478">
          <cell r="B1478">
            <v>2486</v>
          </cell>
          <cell r="I1478">
            <v>-1</v>
          </cell>
          <cell r="S1478" t="str">
            <v>Org.Vtas V.Gesell</v>
          </cell>
        </row>
        <row r="1479">
          <cell r="B1479">
            <v>2488</v>
          </cell>
          <cell r="I1479">
            <v>-2</v>
          </cell>
          <cell r="S1479" t="str">
            <v>Org.Vtas V.Gesell</v>
          </cell>
        </row>
        <row r="1480">
          <cell r="B1480">
            <v>2612</v>
          </cell>
          <cell r="I1480">
            <v>-2</v>
          </cell>
          <cell r="S1480" t="str">
            <v>Org.Vtas V.Gesell</v>
          </cell>
        </row>
        <row r="1481">
          <cell r="B1481">
            <v>2682</v>
          </cell>
          <cell r="I1481">
            <v>1</v>
          </cell>
          <cell r="S1481" t="str">
            <v>Org.Vtas V.Gesell</v>
          </cell>
        </row>
        <row r="1482">
          <cell r="B1482">
            <v>2710</v>
          </cell>
          <cell r="I1482">
            <v>-2</v>
          </cell>
          <cell r="S1482" t="str">
            <v>Org.Vtas V.Gesell</v>
          </cell>
        </row>
        <row r="1483">
          <cell r="B1483">
            <v>2741</v>
          </cell>
          <cell r="I1483">
            <v>1</v>
          </cell>
          <cell r="S1483" t="str">
            <v>Org.Vtas V.Gesell</v>
          </cell>
        </row>
        <row r="1484">
          <cell r="B1484">
            <v>2759</v>
          </cell>
          <cell r="I1484">
            <v>2</v>
          </cell>
          <cell r="S1484" t="str">
            <v>Org.Vtas V.Gesell</v>
          </cell>
        </row>
        <row r="1485">
          <cell r="B1485">
            <v>3095</v>
          </cell>
          <cell r="I1485">
            <v>-1</v>
          </cell>
          <cell r="S1485" t="str">
            <v>Org.Vtas V.Gesell</v>
          </cell>
        </row>
        <row r="1486">
          <cell r="B1486">
            <v>3205</v>
          </cell>
          <cell r="I1486">
            <v>-3</v>
          </cell>
          <cell r="S1486" t="str">
            <v>Org.Vtas V.Gesell</v>
          </cell>
        </row>
        <row r="1487">
          <cell r="B1487">
            <v>3206</v>
          </cell>
          <cell r="I1487">
            <v>1</v>
          </cell>
          <cell r="S1487" t="str">
            <v>Org.Vtas V.Gesell</v>
          </cell>
        </row>
        <row r="1488">
          <cell r="B1488">
            <v>3208</v>
          </cell>
          <cell r="I1488">
            <v>-2</v>
          </cell>
          <cell r="S1488" t="str">
            <v>Org.Vtas V.Gesell</v>
          </cell>
        </row>
        <row r="1489">
          <cell r="B1489">
            <v>3209</v>
          </cell>
          <cell r="I1489">
            <v>3</v>
          </cell>
          <cell r="S1489" t="str">
            <v>Org.Vtas V.Gesell</v>
          </cell>
        </row>
        <row r="1490">
          <cell r="B1490">
            <v>3210</v>
          </cell>
          <cell r="I1490">
            <v>-1</v>
          </cell>
          <cell r="S1490" t="str">
            <v>Org.Vtas V.Gesell</v>
          </cell>
        </row>
        <row r="1491">
          <cell r="B1491">
            <v>3211</v>
          </cell>
          <cell r="I1491">
            <v>1</v>
          </cell>
          <cell r="S1491" t="str">
            <v>Org.Vtas V.Gesell</v>
          </cell>
        </row>
        <row r="1492">
          <cell r="B1492">
            <v>3214</v>
          </cell>
          <cell r="I1492">
            <v>1</v>
          </cell>
          <cell r="S1492" t="str">
            <v>Org.Vtas V.Gesell</v>
          </cell>
        </row>
        <row r="1493">
          <cell r="B1493">
            <v>3536</v>
          </cell>
          <cell r="I1493">
            <v>1</v>
          </cell>
          <cell r="S1493" t="str">
            <v>Org.Vtas V.Gesell</v>
          </cell>
        </row>
        <row r="1494">
          <cell r="B1494">
            <v>3559</v>
          </cell>
          <cell r="I1494">
            <v>-1</v>
          </cell>
          <cell r="S1494" t="str">
            <v>Org.Vtas V.Gesell</v>
          </cell>
        </row>
        <row r="1495">
          <cell r="B1495">
            <v>3817</v>
          </cell>
          <cell r="I1495">
            <v>-1</v>
          </cell>
          <cell r="S1495" t="str">
            <v>Org.Vtas V.Gesell</v>
          </cell>
        </row>
        <row r="1496">
          <cell r="B1496">
            <v>3848</v>
          </cell>
          <cell r="I1496">
            <v>1</v>
          </cell>
          <cell r="S1496" t="str">
            <v>Org.Vtas V.Gesell</v>
          </cell>
        </row>
        <row r="1497">
          <cell r="B1497">
            <v>519705</v>
          </cell>
          <cell r="I1497">
            <v>-1</v>
          </cell>
          <cell r="S1497" t="str">
            <v>Org.Vtas V.Gesell</v>
          </cell>
        </row>
        <row r="1498">
          <cell r="B1498">
            <v>519706</v>
          </cell>
          <cell r="I1498">
            <v>1</v>
          </cell>
          <cell r="S1498" t="str">
            <v>Org.Vtas V.Gesell</v>
          </cell>
        </row>
        <row r="1499">
          <cell r="B1499">
            <v>532601</v>
          </cell>
          <cell r="I1499">
            <v>-1</v>
          </cell>
          <cell r="S1499" t="str">
            <v>Org.Vtas V.Gesell</v>
          </cell>
        </row>
        <row r="1500">
          <cell r="B1500">
            <v>127</v>
          </cell>
          <cell r="I1500">
            <v>-1</v>
          </cell>
          <cell r="S1500" t="str">
            <v>Org.Vtas V.Gesell</v>
          </cell>
        </row>
        <row r="1501">
          <cell r="B1501">
            <v>359</v>
          </cell>
          <cell r="I1501">
            <v>1</v>
          </cell>
          <cell r="S1501" t="str">
            <v>Org.Vtas V.Gesell</v>
          </cell>
        </row>
        <row r="1502">
          <cell r="B1502">
            <v>503</v>
          </cell>
          <cell r="I1502">
            <v>1</v>
          </cell>
          <cell r="S1502" t="str">
            <v>Org.Vtas V.Gesell</v>
          </cell>
        </row>
        <row r="1503">
          <cell r="B1503">
            <v>659</v>
          </cell>
          <cell r="I1503">
            <v>-1</v>
          </cell>
          <cell r="S1503" t="str">
            <v>Org.Vtas V.Gesell</v>
          </cell>
        </row>
        <row r="1504">
          <cell r="B1504">
            <v>1001</v>
          </cell>
          <cell r="I1504">
            <v>1</v>
          </cell>
          <cell r="S1504" t="str">
            <v>Org.Vtas V.Gesell</v>
          </cell>
        </row>
        <row r="1505">
          <cell r="B1505">
            <v>1159</v>
          </cell>
          <cell r="I1505">
            <v>-1</v>
          </cell>
          <cell r="S1505" t="str">
            <v>Org.Vtas V.Gesell</v>
          </cell>
        </row>
        <row r="1506">
          <cell r="B1506">
            <v>1436</v>
          </cell>
          <cell r="I1506">
            <v>-4</v>
          </cell>
          <cell r="S1506" t="str">
            <v>Org.Vtas V.Gesell</v>
          </cell>
        </row>
        <row r="1507">
          <cell r="B1507">
            <v>1658</v>
          </cell>
          <cell r="I1507">
            <v>10</v>
          </cell>
          <cell r="S1507" t="str">
            <v>Org.Vtas V.Gesell</v>
          </cell>
        </row>
        <row r="1508">
          <cell r="B1508">
            <v>1758</v>
          </cell>
          <cell r="I1508">
            <v>-11</v>
          </cell>
          <cell r="S1508" t="str">
            <v>Org.Vtas V.Gesell</v>
          </cell>
        </row>
        <row r="1509">
          <cell r="B1509">
            <v>2031</v>
          </cell>
          <cell r="I1509">
            <v>-1</v>
          </cell>
          <cell r="S1509" t="str">
            <v>Org.Vtas V.Gesell</v>
          </cell>
        </row>
        <row r="1510">
          <cell r="B1510">
            <v>2446</v>
          </cell>
          <cell r="I1510">
            <v>-2</v>
          </cell>
          <cell r="S1510" t="str">
            <v>Org.Vtas V.Gesell</v>
          </cell>
        </row>
        <row r="1511">
          <cell r="B1511">
            <v>2456</v>
          </cell>
          <cell r="I1511">
            <v>-1</v>
          </cell>
          <cell r="S1511" t="str">
            <v>Org.Vtas V.Gesell</v>
          </cell>
        </row>
        <row r="1512">
          <cell r="B1512">
            <v>2458</v>
          </cell>
          <cell r="I1512">
            <v>1</v>
          </cell>
          <cell r="S1512" t="str">
            <v>Org.Vtas V.Gesell</v>
          </cell>
        </row>
        <row r="1513">
          <cell r="B1513">
            <v>2459</v>
          </cell>
          <cell r="I1513">
            <v>1</v>
          </cell>
          <cell r="S1513" t="str">
            <v>Org.Vtas V.Gesell</v>
          </cell>
        </row>
        <row r="1514">
          <cell r="B1514">
            <v>2466</v>
          </cell>
          <cell r="I1514">
            <v>1</v>
          </cell>
          <cell r="S1514" t="str">
            <v>Org.Vtas V.Gesell</v>
          </cell>
        </row>
        <row r="1515">
          <cell r="B1515">
            <v>2468</v>
          </cell>
          <cell r="I1515">
            <v>-1</v>
          </cell>
          <cell r="S1515" t="str">
            <v>Org.Vtas V.Gesell</v>
          </cell>
        </row>
        <row r="1516">
          <cell r="B1516">
            <v>2486</v>
          </cell>
          <cell r="I1516">
            <v>2</v>
          </cell>
          <cell r="S1516" t="str">
            <v>Org.Vtas V.Gesell</v>
          </cell>
        </row>
        <row r="1517">
          <cell r="B1517">
            <v>2688</v>
          </cell>
          <cell r="I1517">
            <v>-1</v>
          </cell>
          <cell r="S1517" t="str">
            <v>Org.Vtas V.Gesell</v>
          </cell>
        </row>
        <row r="1518">
          <cell r="B1518">
            <v>2759</v>
          </cell>
          <cell r="I1518">
            <v>1</v>
          </cell>
          <cell r="S1518" t="str">
            <v>Org.Vtas V.Gesell</v>
          </cell>
        </row>
        <row r="1519">
          <cell r="B1519">
            <v>3095</v>
          </cell>
          <cell r="I1519">
            <v>-1</v>
          </cell>
          <cell r="S1519" t="str">
            <v>Org.Vtas V.Gesell</v>
          </cell>
        </row>
        <row r="1520">
          <cell r="B1520">
            <v>3209</v>
          </cell>
          <cell r="I1520">
            <v>-1</v>
          </cell>
          <cell r="S1520" t="str">
            <v>Org.Vtas V.Gesell</v>
          </cell>
        </row>
        <row r="1521">
          <cell r="B1521">
            <v>3213</v>
          </cell>
          <cell r="I1521">
            <v>1</v>
          </cell>
          <cell r="S1521" t="str">
            <v>Org.Vtas V.Gesell</v>
          </cell>
        </row>
        <row r="1522">
          <cell r="B1522">
            <v>3527</v>
          </cell>
          <cell r="I1522">
            <v>1</v>
          </cell>
          <cell r="S1522" t="str">
            <v>Org.Vtas V.Gesell</v>
          </cell>
        </row>
        <row r="1523">
          <cell r="B1523">
            <v>3536</v>
          </cell>
          <cell r="I1523">
            <v>2</v>
          </cell>
          <cell r="S1523" t="str">
            <v>Org.Vtas V.Gesell</v>
          </cell>
        </row>
        <row r="1524">
          <cell r="B1524">
            <v>510706</v>
          </cell>
          <cell r="I1524">
            <v>-1</v>
          </cell>
          <cell r="S1524" t="str">
            <v>Org.Vtas V.Gesell</v>
          </cell>
        </row>
        <row r="1525">
          <cell r="B1525">
            <v>532601</v>
          </cell>
          <cell r="I1525">
            <v>-1</v>
          </cell>
          <cell r="S1525" t="str">
            <v>Org.Vtas V.Gesell</v>
          </cell>
        </row>
        <row r="1526">
          <cell r="B1526">
            <v>110</v>
          </cell>
          <cell r="I1526">
            <v>6</v>
          </cell>
          <cell r="S1526" t="str">
            <v>Org.Vtas V.Gesell</v>
          </cell>
        </row>
        <row r="1527">
          <cell r="B1527">
            <v>118</v>
          </cell>
          <cell r="I1527">
            <v>-6</v>
          </cell>
          <cell r="S1527" t="str">
            <v>Org.Vtas V.Gesell</v>
          </cell>
        </row>
        <row r="1528">
          <cell r="B1528">
            <v>127</v>
          </cell>
          <cell r="I1528">
            <v>4</v>
          </cell>
          <cell r="S1528" t="str">
            <v>Org.Vtas V.Gesell</v>
          </cell>
        </row>
        <row r="1529">
          <cell r="B1529">
            <v>135</v>
          </cell>
          <cell r="I1529">
            <v>-1</v>
          </cell>
          <cell r="S1529" t="str">
            <v>Org.Vtas V.Gesell</v>
          </cell>
        </row>
        <row r="1530">
          <cell r="B1530">
            <v>140</v>
          </cell>
          <cell r="I1530">
            <v>4</v>
          </cell>
          <cell r="S1530" t="str">
            <v>Org.Vtas V.Gesell</v>
          </cell>
        </row>
        <row r="1531">
          <cell r="B1531">
            <v>310</v>
          </cell>
          <cell r="I1531">
            <v>-1</v>
          </cell>
          <cell r="S1531" t="str">
            <v>Org.Vtas V.Gesell</v>
          </cell>
        </row>
        <row r="1532">
          <cell r="B1532">
            <v>327</v>
          </cell>
          <cell r="I1532">
            <v>1</v>
          </cell>
          <cell r="S1532" t="str">
            <v>Org.Vtas V.Gesell</v>
          </cell>
        </row>
        <row r="1533">
          <cell r="B1533">
            <v>335</v>
          </cell>
          <cell r="I1533">
            <v>1</v>
          </cell>
          <cell r="S1533" t="str">
            <v>Org.Vtas V.Gesell</v>
          </cell>
        </row>
        <row r="1534">
          <cell r="B1534">
            <v>340</v>
          </cell>
          <cell r="I1534">
            <v>3</v>
          </cell>
          <cell r="S1534" t="str">
            <v>Org.Vtas V.Gesell</v>
          </cell>
        </row>
        <row r="1535">
          <cell r="B1535">
            <v>359</v>
          </cell>
          <cell r="I1535">
            <v>-1</v>
          </cell>
          <cell r="S1535" t="str">
            <v>Org.Vtas V.Gesell</v>
          </cell>
        </row>
        <row r="1536">
          <cell r="B1536">
            <v>440</v>
          </cell>
          <cell r="I1536">
            <v>1</v>
          </cell>
          <cell r="S1536" t="str">
            <v>Org.Vtas V.Gesell</v>
          </cell>
        </row>
        <row r="1537">
          <cell r="B1537">
            <v>509</v>
          </cell>
          <cell r="I1537">
            <v>2</v>
          </cell>
          <cell r="S1537" t="str">
            <v>Org.Vtas V.Gesell</v>
          </cell>
        </row>
        <row r="1538">
          <cell r="B1538">
            <v>592</v>
          </cell>
          <cell r="I1538">
            <v>-2</v>
          </cell>
          <cell r="S1538" t="str">
            <v>Org.Vtas V.Gesell</v>
          </cell>
        </row>
        <row r="1539">
          <cell r="B1539">
            <v>594</v>
          </cell>
          <cell r="I1539">
            <v>-1</v>
          </cell>
          <cell r="S1539" t="str">
            <v>Org.Vtas V.Gesell</v>
          </cell>
        </row>
        <row r="1540">
          <cell r="B1540">
            <v>610</v>
          </cell>
          <cell r="I1540">
            <v>-2</v>
          </cell>
          <cell r="S1540" t="str">
            <v>Org.Vtas V.Gesell</v>
          </cell>
        </row>
        <row r="1541">
          <cell r="B1541">
            <v>627</v>
          </cell>
          <cell r="I1541">
            <v>-8</v>
          </cell>
          <cell r="S1541" t="str">
            <v>Org.Vtas V.Gesell</v>
          </cell>
        </row>
        <row r="1542">
          <cell r="B1542">
            <v>635</v>
          </cell>
          <cell r="I1542">
            <v>1</v>
          </cell>
          <cell r="S1542" t="str">
            <v>Org.Vtas V.Gesell</v>
          </cell>
        </row>
        <row r="1543">
          <cell r="B1543">
            <v>640</v>
          </cell>
          <cell r="I1543">
            <v>3</v>
          </cell>
          <cell r="S1543" t="str">
            <v>Org.Vtas V.Gesell</v>
          </cell>
        </row>
        <row r="1544">
          <cell r="B1544">
            <v>659</v>
          </cell>
          <cell r="I1544">
            <v>-7</v>
          </cell>
          <cell r="S1544" t="str">
            <v>Org.Vtas V.Gesell</v>
          </cell>
        </row>
        <row r="1545">
          <cell r="B1545">
            <v>661</v>
          </cell>
          <cell r="I1545">
            <v>1</v>
          </cell>
          <cell r="S1545" t="str">
            <v>Org.Vtas V.Gesell</v>
          </cell>
        </row>
        <row r="1546">
          <cell r="B1546">
            <v>1001</v>
          </cell>
          <cell r="I1546">
            <v>-1</v>
          </cell>
          <cell r="S1546" t="str">
            <v>Org.Vtas V.Gesell</v>
          </cell>
        </row>
        <row r="1547">
          <cell r="B1547">
            <v>1127</v>
          </cell>
          <cell r="I1547">
            <v>10</v>
          </cell>
          <cell r="S1547" t="str">
            <v>Org.Vtas V.Gesell</v>
          </cell>
        </row>
        <row r="1548">
          <cell r="B1548">
            <v>1140</v>
          </cell>
          <cell r="I1548">
            <v>1</v>
          </cell>
          <cell r="S1548" t="str">
            <v>Org.Vtas V.Gesell</v>
          </cell>
        </row>
        <row r="1549">
          <cell r="B1549">
            <v>1240</v>
          </cell>
          <cell r="I1549">
            <v>-1</v>
          </cell>
          <cell r="S1549" t="str">
            <v>Org.Vtas V.Gesell</v>
          </cell>
        </row>
        <row r="1550">
          <cell r="B1550">
            <v>1410</v>
          </cell>
          <cell r="I1550">
            <v>-2</v>
          </cell>
          <cell r="S1550" t="str">
            <v>Org.Vtas V.Gesell</v>
          </cell>
        </row>
        <row r="1551">
          <cell r="B1551">
            <v>1720</v>
          </cell>
          <cell r="I1551">
            <v>-24</v>
          </cell>
          <cell r="S1551" t="str">
            <v>Org.Vtas V.Gesell</v>
          </cell>
        </row>
        <row r="1552">
          <cell r="B1552">
            <v>1758</v>
          </cell>
          <cell r="I1552">
            <v>-4</v>
          </cell>
          <cell r="S1552" t="str">
            <v>Org.Vtas V.Gesell</v>
          </cell>
        </row>
        <row r="1553">
          <cell r="B1553">
            <v>1759</v>
          </cell>
          <cell r="I1553">
            <v>-3</v>
          </cell>
          <cell r="S1553" t="str">
            <v>Org.Vtas V.Gesell</v>
          </cell>
        </row>
        <row r="1554">
          <cell r="B1554">
            <v>2004</v>
          </cell>
          <cell r="I1554">
            <v>2</v>
          </cell>
          <cell r="S1554" t="str">
            <v>Org.Vtas V.Gesell</v>
          </cell>
        </row>
        <row r="1555">
          <cell r="B1555">
            <v>2013</v>
          </cell>
          <cell r="I1555">
            <v>2</v>
          </cell>
          <cell r="S1555" t="str">
            <v>Org.Vtas V.Gesell</v>
          </cell>
        </row>
        <row r="1556">
          <cell r="B1556">
            <v>2021</v>
          </cell>
          <cell r="I1556">
            <v>-1</v>
          </cell>
          <cell r="S1556" t="str">
            <v>Org.Vtas V.Gesell</v>
          </cell>
        </row>
        <row r="1557">
          <cell r="B1557">
            <v>2031</v>
          </cell>
          <cell r="I1557">
            <v>2</v>
          </cell>
          <cell r="S1557" t="str">
            <v>Org.Vtas V.Gesell</v>
          </cell>
        </row>
        <row r="1558">
          <cell r="B1558">
            <v>2453</v>
          </cell>
          <cell r="I1558">
            <v>21</v>
          </cell>
          <cell r="S1558" t="str">
            <v>Org.Vtas V.Gesell</v>
          </cell>
        </row>
        <row r="1559">
          <cell r="B1559">
            <v>2456</v>
          </cell>
          <cell r="I1559">
            <v>4</v>
          </cell>
          <cell r="S1559" t="str">
            <v>Org.Vtas V.Gesell</v>
          </cell>
        </row>
        <row r="1560">
          <cell r="B1560">
            <v>2458</v>
          </cell>
          <cell r="I1560">
            <v>-1</v>
          </cell>
          <cell r="S1560" t="str">
            <v>Org.Vtas V.Gesell</v>
          </cell>
        </row>
        <row r="1561">
          <cell r="B1561">
            <v>2459</v>
          </cell>
          <cell r="I1561">
            <v>-1</v>
          </cell>
          <cell r="S1561" t="str">
            <v>Org.Vtas V.Gesell</v>
          </cell>
        </row>
        <row r="1562">
          <cell r="B1562">
            <v>2463</v>
          </cell>
          <cell r="I1562">
            <v>1</v>
          </cell>
          <cell r="S1562" t="str">
            <v>Org.Vtas V.Gesell</v>
          </cell>
        </row>
        <row r="1563">
          <cell r="B1563">
            <v>2473</v>
          </cell>
          <cell r="I1563">
            <v>-1</v>
          </cell>
          <cell r="S1563" t="str">
            <v>Org.Vtas V.Gesell</v>
          </cell>
        </row>
        <row r="1564">
          <cell r="B1564">
            <v>2476</v>
          </cell>
          <cell r="I1564">
            <v>-1</v>
          </cell>
          <cell r="S1564" t="str">
            <v>Org.Vtas V.Gesell</v>
          </cell>
        </row>
        <row r="1565">
          <cell r="B1565">
            <v>2483</v>
          </cell>
          <cell r="I1565">
            <v>1</v>
          </cell>
          <cell r="S1565" t="str">
            <v>Org.Vtas V.Gesell</v>
          </cell>
        </row>
        <row r="1566">
          <cell r="B1566">
            <v>2486</v>
          </cell>
          <cell r="I1566">
            <v>-2</v>
          </cell>
          <cell r="S1566" t="str">
            <v>Org.Vtas V.Gesell</v>
          </cell>
        </row>
        <row r="1567">
          <cell r="B1567">
            <v>2608</v>
          </cell>
          <cell r="I1567">
            <v>1</v>
          </cell>
          <cell r="S1567" t="str">
            <v>Org.Vtas V.Gesell</v>
          </cell>
        </row>
        <row r="1568">
          <cell r="B1568">
            <v>2612</v>
          </cell>
          <cell r="I1568">
            <v>1</v>
          </cell>
          <cell r="S1568" t="str">
            <v>Org.Vtas V.Gesell</v>
          </cell>
        </row>
        <row r="1569">
          <cell r="B1569">
            <v>2642</v>
          </cell>
          <cell r="I1569">
            <v>1</v>
          </cell>
          <cell r="S1569" t="str">
            <v>Org.Vtas V.Gesell</v>
          </cell>
        </row>
        <row r="1570">
          <cell r="B1570">
            <v>2672</v>
          </cell>
          <cell r="I1570">
            <v>-2</v>
          </cell>
          <cell r="S1570" t="str">
            <v>Org.Vtas V.Gesell</v>
          </cell>
        </row>
        <row r="1571">
          <cell r="B1571">
            <v>2710</v>
          </cell>
          <cell r="I1571">
            <v>-1</v>
          </cell>
          <cell r="S1571" t="str">
            <v>Org.Vtas V.Gesell</v>
          </cell>
        </row>
        <row r="1572">
          <cell r="B1572">
            <v>2741</v>
          </cell>
          <cell r="I1572">
            <v>3</v>
          </cell>
          <cell r="S1572" t="str">
            <v>Org.Vtas V.Gesell</v>
          </cell>
        </row>
        <row r="1573">
          <cell r="B1573">
            <v>3205</v>
          </cell>
          <cell r="I1573">
            <v>-1</v>
          </cell>
          <cell r="S1573" t="str">
            <v>Org.Vtas V.Gesell</v>
          </cell>
        </row>
        <row r="1574">
          <cell r="B1574">
            <v>510725</v>
          </cell>
          <cell r="I1574">
            <v>-1</v>
          </cell>
          <cell r="S1574" t="str">
            <v>Org.Vtas V.Gesell</v>
          </cell>
        </row>
        <row r="1575">
          <cell r="B1575">
            <v>519701</v>
          </cell>
          <cell r="I1575">
            <v>4</v>
          </cell>
          <cell r="S1575" t="str">
            <v>Org.Vtas V.Gesell</v>
          </cell>
        </row>
        <row r="1576">
          <cell r="B1576">
            <v>519702</v>
          </cell>
          <cell r="I1576">
            <v>1</v>
          </cell>
          <cell r="S1576" t="str">
            <v>Org.Vtas V.Gesell</v>
          </cell>
        </row>
        <row r="1577">
          <cell r="B1577">
            <v>519703</v>
          </cell>
          <cell r="I1577">
            <v>-4</v>
          </cell>
          <cell r="S1577" t="str">
            <v>Org.Vtas V.Gesell</v>
          </cell>
        </row>
        <row r="1578">
          <cell r="B1578">
            <v>519706</v>
          </cell>
          <cell r="I1578">
            <v>-2</v>
          </cell>
          <cell r="S1578" t="str">
            <v>Org.Vtas V.Gesell</v>
          </cell>
        </row>
        <row r="1579">
          <cell r="B1579">
            <v>105</v>
          </cell>
          <cell r="I1579">
            <v>2</v>
          </cell>
          <cell r="S1579" t="str">
            <v>Org.Vtas V.Gesell</v>
          </cell>
        </row>
        <row r="1580">
          <cell r="B1580">
            <v>110</v>
          </cell>
          <cell r="I1580">
            <v>-7</v>
          </cell>
          <cell r="S1580" t="str">
            <v>Org.Vtas V.Gesell</v>
          </cell>
        </row>
        <row r="1581">
          <cell r="B1581">
            <v>140</v>
          </cell>
          <cell r="I1581">
            <v>2</v>
          </cell>
          <cell r="S1581" t="str">
            <v>Org.Vtas V.Gesell</v>
          </cell>
        </row>
        <row r="1582">
          <cell r="B1582">
            <v>327</v>
          </cell>
          <cell r="I1582">
            <v>-1</v>
          </cell>
          <cell r="S1582" t="str">
            <v>Org.Vtas V.Gesell</v>
          </cell>
        </row>
        <row r="1583">
          <cell r="B1583">
            <v>502</v>
          </cell>
          <cell r="I1583">
            <v>-2</v>
          </cell>
          <cell r="S1583" t="str">
            <v>Org.Vtas V.Gesell</v>
          </cell>
        </row>
        <row r="1584">
          <cell r="B1584">
            <v>509</v>
          </cell>
          <cell r="I1584">
            <v>1</v>
          </cell>
          <cell r="S1584" t="str">
            <v>Org.Vtas V.Gesell</v>
          </cell>
        </row>
        <row r="1585">
          <cell r="B1585">
            <v>591</v>
          </cell>
          <cell r="I1585">
            <v>-1</v>
          </cell>
          <cell r="S1585" t="str">
            <v>Org.Vtas V.Gesell</v>
          </cell>
        </row>
        <row r="1586">
          <cell r="B1586">
            <v>591</v>
          </cell>
          <cell r="I1586">
            <v>1</v>
          </cell>
          <cell r="S1586" t="str">
            <v>Org.Vtas V.Gesell</v>
          </cell>
        </row>
        <row r="1587">
          <cell r="B1587">
            <v>594</v>
          </cell>
          <cell r="I1587">
            <v>2</v>
          </cell>
          <cell r="S1587" t="str">
            <v>Org.Vtas V.Gesell</v>
          </cell>
        </row>
        <row r="1588">
          <cell r="B1588">
            <v>595</v>
          </cell>
          <cell r="I1588">
            <v>-1</v>
          </cell>
          <cell r="S1588" t="str">
            <v>Org.Vtas V.Gesell</v>
          </cell>
        </row>
        <row r="1589">
          <cell r="B1589">
            <v>597</v>
          </cell>
          <cell r="I1589">
            <v>-1</v>
          </cell>
          <cell r="S1589" t="str">
            <v>Org.Vtas V.Gesell</v>
          </cell>
        </row>
        <row r="1590">
          <cell r="B1590">
            <v>597</v>
          </cell>
          <cell r="I1590">
            <v>1</v>
          </cell>
          <cell r="S1590" t="str">
            <v>Org.Vtas V.Gesell</v>
          </cell>
        </row>
        <row r="1591">
          <cell r="B1591">
            <v>610</v>
          </cell>
          <cell r="I1591">
            <v>1</v>
          </cell>
          <cell r="S1591" t="str">
            <v>Org.Vtas V.Gesell</v>
          </cell>
        </row>
        <row r="1592">
          <cell r="B1592">
            <v>618</v>
          </cell>
          <cell r="I1592">
            <v>1</v>
          </cell>
          <cell r="S1592" t="str">
            <v>Org.Vtas V.Gesell</v>
          </cell>
        </row>
        <row r="1593">
          <cell r="B1593">
            <v>627</v>
          </cell>
          <cell r="I1593">
            <v>6</v>
          </cell>
          <cell r="S1593" t="str">
            <v>Org.Vtas V.Gesell</v>
          </cell>
        </row>
        <row r="1594">
          <cell r="B1594">
            <v>644</v>
          </cell>
          <cell r="I1594">
            <v>1</v>
          </cell>
          <cell r="S1594" t="str">
            <v>Org.Vtas V.Gesell</v>
          </cell>
        </row>
        <row r="1595">
          <cell r="B1595">
            <v>659</v>
          </cell>
          <cell r="I1595">
            <v>-1</v>
          </cell>
          <cell r="S1595" t="str">
            <v>Org.Vtas V.Gesell</v>
          </cell>
        </row>
        <row r="1596">
          <cell r="B1596">
            <v>1001</v>
          </cell>
          <cell r="I1596">
            <v>-1</v>
          </cell>
          <cell r="S1596" t="str">
            <v>Org.Vtas V.Gesell</v>
          </cell>
        </row>
        <row r="1597">
          <cell r="B1597">
            <v>1140</v>
          </cell>
          <cell r="I1597">
            <v>-1</v>
          </cell>
          <cell r="S1597" t="str">
            <v>Org.Vtas V.Gesell</v>
          </cell>
        </row>
        <row r="1598">
          <cell r="B1598">
            <v>1144</v>
          </cell>
          <cell r="I1598">
            <v>-1</v>
          </cell>
          <cell r="S1598" t="str">
            <v>Org.Vtas V.Gesell</v>
          </cell>
        </row>
        <row r="1599">
          <cell r="B1599">
            <v>1240</v>
          </cell>
          <cell r="I1599">
            <v>-1</v>
          </cell>
          <cell r="S1599" t="str">
            <v>Org.Vtas V.Gesell</v>
          </cell>
        </row>
        <row r="1600">
          <cell r="B1600">
            <v>1410</v>
          </cell>
          <cell r="I1600">
            <v>-1</v>
          </cell>
          <cell r="S1600" t="str">
            <v>Org.Vtas V.Gesell</v>
          </cell>
        </row>
        <row r="1601">
          <cell r="B1601">
            <v>1640</v>
          </cell>
          <cell r="I1601">
            <v>1</v>
          </cell>
          <cell r="S1601" t="str">
            <v>Org.Vtas V.Gesell</v>
          </cell>
        </row>
        <row r="1602">
          <cell r="B1602">
            <v>1720</v>
          </cell>
          <cell r="I1602">
            <v>20</v>
          </cell>
          <cell r="S1602" t="str">
            <v>Org.Vtas V.Gesell</v>
          </cell>
        </row>
        <row r="1603">
          <cell r="B1603">
            <v>1740</v>
          </cell>
          <cell r="I1603">
            <v>-1</v>
          </cell>
          <cell r="S1603" t="str">
            <v>Org.Vtas V.Gesell</v>
          </cell>
        </row>
        <row r="1604">
          <cell r="B1604">
            <v>1758</v>
          </cell>
          <cell r="I1604">
            <v>-2</v>
          </cell>
          <cell r="S1604" t="str">
            <v>Org.Vtas V.Gesell</v>
          </cell>
        </row>
        <row r="1605">
          <cell r="B1605">
            <v>1958</v>
          </cell>
          <cell r="I1605">
            <v>-1</v>
          </cell>
          <cell r="S1605" t="str">
            <v>Org.Vtas V.Gesell</v>
          </cell>
        </row>
        <row r="1606">
          <cell r="B1606">
            <v>1958</v>
          </cell>
          <cell r="I1606">
            <v>1</v>
          </cell>
          <cell r="S1606" t="str">
            <v>Org.Vtas V.Gesell</v>
          </cell>
        </row>
        <row r="1607">
          <cell r="B1607">
            <v>2004</v>
          </cell>
          <cell r="I1607">
            <v>3</v>
          </cell>
          <cell r="S1607" t="str">
            <v>Org.Vtas V.Gesell</v>
          </cell>
        </row>
        <row r="1608">
          <cell r="B1608">
            <v>2021</v>
          </cell>
          <cell r="I1608">
            <v>2</v>
          </cell>
          <cell r="S1608" t="str">
            <v>Org.Vtas V.Gesell</v>
          </cell>
        </row>
        <row r="1609">
          <cell r="B1609">
            <v>2031</v>
          </cell>
          <cell r="I1609">
            <v>-1</v>
          </cell>
          <cell r="S1609" t="str">
            <v>Org.Vtas V.Gesell</v>
          </cell>
        </row>
        <row r="1610">
          <cell r="B1610">
            <v>2033</v>
          </cell>
          <cell r="I1610">
            <v>2</v>
          </cell>
          <cell r="S1610" t="str">
            <v>Org.Vtas V.Gesell</v>
          </cell>
        </row>
        <row r="1611">
          <cell r="B1611">
            <v>2448</v>
          </cell>
          <cell r="I1611">
            <v>1</v>
          </cell>
          <cell r="S1611" t="str">
            <v>Org.Vtas V.Gesell</v>
          </cell>
        </row>
        <row r="1612">
          <cell r="B1612">
            <v>2453</v>
          </cell>
          <cell r="I1612">
            <v>-16</v>
          </cell>
          <cell r="S1612" t="str">
            <v>Org.Vtas V.Gesell</v>
          </cell>
        </row>
        <row r="1613">
          <cell r="B1613">
            <v>2463</v>
          </cell>
          <cell r="I1613">
            <v>4</v>
          </cell>
          <cell r="S1613" t="str">
            <v>Org.Vtas V.Gesell</v>
          </cell>
        </row>
        <row r="1614">
          <cell r="B1614">
            <v>2483</v>
          </cell>
          <cell r="I1614">
            <v>-1</v>
          </cell>
          <cell r="S1614" t="str">
            <v>Org.Vtas V.Gesell</v>
          </cell>
        </row>
        <row r="1615">
          <cell r="B1615">
            <v>2648</v>
          </cell>
          <cell r="I1615">
            <v>-1</v>
          </cell>
          <cell r="S1615" t="str">
            <v>Org.Vtas V.Gesell</v>
          </cell>
        </row>
        <row r="1616">
          <cell r="B1616">
            <v>2678</v>
          </cell>
          <cell r="I1616">
            <v>-1</v>
          </cell>
          <cell r="S1616" t="str">
            <v>Org.Vtas V.Gesell</v>
          </cell>
        </row>
        <row r="1617">
          <cell r="B1617">
            <v>2710</v>
          </cell>
          <cell r="I1617">
            <v>-3</v>
          </cell>
          <cell r="S1617" t="str">
            <v>Org.Vtas V.Gesell</v>
          </cell>
        </row>
        <row r="1618">
          <cell r="B1618">
            <v>3095</v>
          </cell>
          <cell r="I1618">
            <v>-1</v>
          </cell>
          <cell r="S1618" t="str">
            <v>Org.Vtas V.Gesell</v>
          </cell>
        </row>
        <row r="1619">
          <cell r="B1619">
            <v>3211</v>
          </cell>
          <cell r="I1619">
            <v>-1</v>
          </cell>
          <cell r="S1619" t="str">
            <v>Org.Vtas V.Gesell</v>
          </cell>
        </row>
        <row r="1620">
          <cell r="B1620">
            <v>3213</v>
          </cell>
          <cell r="I1620">
            <v>-1</v>
          </cell>
          <cell r="S1620" t="str">
            <v>Org.Vtas V.Gesell</v>
          </cell>
        </row>
        <row r="1621">
          <cell r="B1621">
            <v>3214</v>
          </cell>
          <cell r="I1621">
            <v>1</v>
          </cell>
          <cell r="S1621" t="str">
            <v>Org.Vtas V.Gesell</v>
          </cell>
        </row>
        <row r="1622">
          <cell r="B1622">
            <v>3527</v>
          </cell>
          <cell r="I1622">
            <v>-1</v>
          </cell>
          <cell r="S1622" t="str">
            <v>Org.Vtas V.Gesell</v>
          </cell>
        </row>
        <row r="1623">
          <cell r="B1623">
            <v>105</v>
          </cell>
          <cell r="I1623">
            <v>-1</v>
          </cell>
          <cell r="S1623" t="str">
            <v>Org.Vtas V.Gesell</v>
          </cell>
        </row>
        <row r="1624">
          <cell r="B1624">
            <v>105</v>
          </cell>
          <cell r="I1624">
            <v>-1</v>
          </cell>
          <cell r="S1624" t="str">
            <v>Org.Vtas V.Gesell</v>
          </cell>
        </row>
        <row r="1625">
          <cell r="B1625">
            <v>110</v>
          </cell>
          <cell r="I1625">
            <v>2</v>
          </cell>
          <cell r="S1625" t="str">
            <v>Org.Vtas V.Gesell</v>
          </cell>
        </row>
        <row r="1626">
          <cell r="B1626">
            <v>110</v>
          </cell>
          <cell r="I1626">
            <v>2</v>
          </cell>
          <cell r="S1626" t="str">
            <v>Org.Vtas V.Gesell</v>
          </cell>
        </row>
        <row r="1627">
          <cell r="B1627">
            <v>118</v>
          </cell>
          <cell r="I1627">
            <v>2</v>
          </cell>
          <cell r="S1627" t="str">
            <v>Org.Vtas V.Gesell</v>
          </cell>
        </row>
        <row r="1628">
          <cell r="B1628">
            <v>118</v>
          </cell>
          <cell r="I1628">
            <v>2</v>
          </cell>
          <cell r="S1628" t="str">
            <v>Org.Vtas V.Gesell</v>
          </cell>
        </row>
        <row r="1629">
          <cell r="B1629">
            <v>127</v>
          </cell>
          <cell r="I1629">
            <v>-1</v>
          </cell>
          <cell r="S1629" t="str">
            <v>Org.Vtas V.Gesell</v>
          </cell>
        </row>
        <row r="1630">
          <cell r="B1630">
            <v>127</v>
          </cell>
          <cell r="I1630">
            <v>-1</v>
          </cell>
          <cell r="S1630" t="str">
            <v>Org.Vtas V.Gesell</v>
          </cell>
        </row>
        <row r="1631">
          <cell r="B1631">
            <v>135</v>
          </cell>
          <cell r="I1631">
            <v>-3</v>
          </cell>
          <cell r="S1631" t="str">
            <v>Org.Vtas V.Gesell</v>
          </cell>
        </row>
        <row r="1632">
          <cell r="B1632">
            <v>135</v>
          </cell>
          <cell r="I1632">
            <v>-3</v>
          </cell>
          <cell r="S1632" t="str">
            <v>Org.Vtas V.Gesell</v>
          </cell>
        </row>
        <row r="1633">
          <cell r="B1633">
            <v>140</v>
          </cell>
          <cell r="I1633">
            <v>2</v>
          </cell>
          <cell r="S1633" t="str">
            <v>Org.Vtas V.Gesell</v>
          </cell>
        </row>
        <row r="1634">
          <cell r="B1634">
            <v>140</v>
          </cell>
          <cell r="I1634">
            <v>2</v>
          </cell>
          <cell r="S1634" t="str">
            <v>Org.Vtas V.Gesell</v>
          </cell>
        </row>
        <row r="1635">
          <cell r="B1635">
            <v>144</v>
          </cell>
          <cell r="I1635">
            <v>1</v>
          </cell>
          <cell r="S1635" t="str">
            <v>Org.Vtas V.Gesell</v>
          </cell>
        </row>
        <row r="1636">
          <cell r="B1636">
            <v>144</v>
          </cell>
          <cell r="I1636">
            <v>1</v>
          </cell>
          <cell r="S1636" t="str">
            <v>Org.Vtas V.Gesell</v>
          </cell>
        </row>
        <row r="1637">
          <cell r="B1637">
            <v>159</v>
          </cell>
          <cell r="I1637">
            <v>-1</v>
          </cell>
          <cell r="S1637" t="str">
            <v>Org.Vtas V.Gesell</v>
          </cell>
        </row>
        <row r="1638">
          <cell r="B1638">
            <v>159</v>
          </cell>
          <cell r="I1638">
            <v>-1</v>
          </cell>
          <cell r="S1638" t="str">
            <v>Org.Vtas V.Gesell</v>
          </cell>
        </row>
        <row r="1639">
          <cell r="B1639">
            <v>327</v>
          </cell>
          <cell r="I1639">
            <v>2</v>
          </cell>
          <cell r="S1639" t="str">
            <v>Org.Vtas V.Gesell</v>
          </cell>
        </row>
        <row r="1640">
          <cell r="B1640">
            <v>327</v>
          </cell>
          <cell r="I1640">
            <v>2</v>
          </cell>
          <cell r="S1640" t="str">
            <v>Org.Vtas V.Gesell</v>
          </cell>
        </row>
        <row r="1641">
          <cell r="B1641">
            <v>335</v>
          </cell>
          <cell r="I1641">
            <v>-1</v>
          </cell>
          <cell r="S1641" t="str">
            <v>Org.Vtas V.Gesell</v>
          </cell>
        </row>
        <row r="1642">
          <cell r="B1642">
            <v>335</v>
          </cell>
          <cell r="I1642">
            <v>-1</v>
          </cell>
          <cell r="S1642" t="str">
            <v>Org.Vtas V.Gesell</v>
          </cell>
        </row>
        <row r="1643">
          <cell r="B1643">
            <v>340</v>
          </cell>
          <cell r="I1643">
            <v>2</v>
          </cell>
          <cell r="S1643" t="str">
            <v>Org.Vtas V.Gesell</v>
          </cell>
        </row>
        <row r="1644">
          <cell r="B1644">
            <v>340</v>
          </cell>
          <cell r="I1644">
            <v>2</v>
          </cell>
          <cell r="S1644" t="str">
            <v>Org.Vtas V.Gesell</v>
          </cell>
        </row>
        <row r="1645">
          <cell r="B1645">
            <v>359</v>
          </cell>
          <cell r="I1645">
            <v>-5</v>
          </cell>
          <cell r="S1645" t="str">
            <v>Org.Vtas V.Gesell</v>
          </cell>
        </row>
        <row r="1646">
          <cell r="B1646">
            <v>359</v>
          </cell>
          <cell r="I1646">
            <v>-5</v>
          </cell>
          <cell r="S1646" t="str">
            <v>Org.Vtas V.Gesell</v>
          </cell>
        </row>
        <row r="1647">
          <cell r="B1647">
            <v>361</v>
          </cell>
          <cell r="I1647">
            <v>1</v>
          </cell>
          <cell r="S1647" t="str">
            <v>Org.Vtas V.Gesell</v>
          </cell>
        </row>
        <row r="1648">
          <cell r="B1648">
            <v>361</v>
          </cell>
          <cell r="I1648">
            <v>1</v>
          </cell>
          <cell r="S1648" t="str">
            <v>Org.Vtas V.Gesell</v>
          </cell>
        </row>
        <row r="1649">
          <cell r="B1649">
            <v>440</v>
          </cell>
          <cell r="I1649">
            <v>1</v>
          </cell>
          <cell r="S1649" t="str">
            <v>Org.Vtas V.Gesell</v>
          </cell>
        </row>
        <row r="1650">
          <cell r="B1650">
            <v>440</v>
          </cell>
          <cell r="I1650">
            <v>1</v>
          </cell>
          <cell r="S1650" t="str">
            <v>Org.Vtas V.Gesell</v>
          </cell>
        </row>
        <row r="1651">
          <cell r="B1651">
            <v>594</v>
          </cell>
          <cell r="I1651">
            <v>1</v>
          </cell>
          <cell r="S1651" t="str">
            <v>Org.Vtas V.Gesell</v>
          </cell>
        </row>
        <row r="1652">
          <cell r="B1652">
            <v>594</v>
          </cell>
          <cell r="I1652">
            <v>1</v>
          </cell>
          <cell r="S1652" t="str">
            <v>Org.Vtas V.Gesell</v>
          </cell>
        </row>
        <row r="1653">
          <cell r="B1653">
            <v>610</v>
          </cell>
          <cell r="I1653">
            <v>-1</v>
          </cell>
          <cell r="S1653" t="str">
            <v>Org.Vtas V.Gesell</v>
          </cell>
        </row>
        <row r="1654">
          <cell r="B1654">
            <v>610</v>
          </cell>
          <cell r="I1654">
            <v>-1</v>
          </cell>
          <cell r="S1654" t="str">
            <v>Org.Vtas V.Gesell</v>
          </cell>
        </row>
        <row r="1655">
          <cell r="B1655">
            <v>618</v>
          </cell>
          <cell r="I1655">
            <v>1</v>
          </cell>
          <cell r="S1655" t="str">
            <v>Org.Vtas V.Gesell</v>
          </cell>
        </row>
        <row r="1656">
          <cell r="B1656">
            <v>618</v>
          </cell>
          <cell r="I1656">
            <v>1</v>
          </cell>
          <cell r="S1656" t="str">
            <v>Org.Vtas V.Gesell</v>
          </cell>
        </row>
        <row r="1657">
          <cell r="B1657">
            <v>627</v>
          </cell>
          <cell r="I1657">
            <v>1</v>
          </cell>
          <cell r="S1657" t="str">
            <v>Org.Vtas V.Gesell</v>
          </cell>
        </row>
        <row r="1658">
          <cell r="B1658">
            <v>627</v>
          </cell>
          <cell r="I1658">
            <v>1</v>
          </cell>
          <cell r="S1658" t="str">
            <v>Org.Vtas V.Gesell</v>
          </cell>
        </row>
        <row r="1659">
          <cell r="B1659">
            <v>635</v>
          </cell>
          <cell r="I1659">
            <v>1</v>
          </cell>
          <cell r="S1659" t="str">
            <v>Org.Vtas V.Gesell</v>
          </cell>
        </row>
        <row r="1660">
          <cell r="B1660">
            <v>635</v>
          </cell>
          <cell r="I1660">
            <v>1</v>
          </cell>
          <cell r="S1660" t="str">
            <v>Org.Vtas V.Gesell</v>
          </cell>
        </row>
        <row r="1661">
          <cell r="B1661">
            <v>640</v>
          </cell>
          <cell r="I1661">
            <v>-1</v>
          </cell>
          <cell r="S1661" t="str">
            <v>Org.Vtas V.Gesell</v>
          </cell>
        </row>
        <row r="1662">
          <cell r="B1662">
            <v>640</v>
          </cell>
          <cell r="I1662">
            <v>-1</v>
          </cell>
          <cell r="S1662" t="str">
            <v>Org.Vtas V.Gesell</v>
          </cell>
        </row>
        <row r="1663">
          <cell r="B1663">
            <v>644</v>
          </cell>
          <cell r="I1663">
            <v>-1</v>
          </cell>
          <cell r="S1663" t="str">
            <v>Org.Vtas V.Gesell</v>
          </cell>
        </row>
        <row r="1664">
          <cell r="B1664">
            <v>644</v>
          </cell>
          <cell r="I1664">
            <v>-1</v>
          </cell>
          <cell r="S1664" t="str">
            <v>Org.Vtas V.Gesell</v>
          </cell>
        </row>
        <row r="1665">
          <cell r="B1665">
            <v>659</v>
          </cell>
          <cell r="I1665">
            <v>4</v>
          </cell>
          <cell r="S1665" t="str">
            <v>Org.Vtas V.Gesell</v>
          </cell>
        </row>
        <row r="1666">
          <cell r="B1666">
            <v>659</v>
          </cell>
          <cell r="I1666">
            <v>4</v>
          </cell>
          <cell r="S1666" t="str">
            <v>Org.Vtas V.Gesell</v>
          </cell>
        </row>
        <row r="1667">
          <cell r="B1667">
            <v>1135</v>
          </cell>
          <cell r="I1667">
            <v>2</v>
          </cell>
          <cell r="S1667" t="str">
            <v>Org.Vtas V.Gesell</v>
          </cell>
        </row>
        <row r="1668">
          <cell r="B1668">
            <v>1135</v>
          </cell>
          <cell r="I1668">
            <v>2</v>
          </cell>
          <cell r="S1668" t="str">
            <v>Org.Vtas V.Gesell</v>
          </cell>
        </row>
        <row r="1669">
          <cell r="B1669">
            <v>1140</v>
          </cell>
          <cell r="I1669">
            <v>-2</v>
          </cell>
          <cell r="S1669" t="str">
            <v>Org.Vtas V.Gesell</v>
          </cell>
        </row>
        <row r="1670">
          <cell r="B1670">
            <v>1140</v>
          </cell>
          <cell r="I1670">
            <v>-2</v>
          </cell>
          <cell r="S1670" t="str">
            <v>Org.Vtas V.Gesell</v>
          </cell>
        </row>
        <row r="1671">
          <cell r="B1671">
            <v>1144</v>
          </cell>
          <cell r="I1671">
            <v>2</v>
          </cell>
          <cell r="S1671" t="str">
            <v>Org.Vtas V.Gesell</v>
          </cell>
        </row>
        <row r="1672">
          <cell r="B1672">
            <v>1144</v>
          </cell>
          <cell r="I1672">
            <v>2</v>
          </cell>
          <cell r="S1672" t="str">
            <v>Org.Vtas V.Gesell</v>
          </cell>
        </row>
        <row r="1673">
          <cell r="B1673">
            <v>1240</v>
          </cell>
          <cell r="I1673">
            <v>-1</v>
          </cell>
          <cell r="S1673" t="str">
            <v>Org.Vtas V.Gesell</v>
          </cell>
        </row>
        <row r="1674">
          <cell r="B1674">
            <v>1240</v>
          </cell>
          <cell r="I1674">
            <v>-1</v>
          </cell>
          <cell r="S1674" t="str">
            <v>Org.Vtas V.Gesell</v>
          </cell>
        </row>
        <row r="1675">
          <cell r="B1675">
            <v>1410</v>
          </cell>
          <cell r="I1675">
            <v>1</v>
          </cell>
          <cell r="S1675" t="str">
            <v>Org.Vtas V.Gesell</v>
          </cell>
        </row>
        <row r="1676">
          <cell r="B1676">
            <v>1410</v>
          </cell>
          <cell r="I1676">
            <v>1</v>
          </cell>
          <cell r="S1676" t="str">
            <v>Org.Vtas V.Gesell</v>
          </cell>
        </row>
        <row r="1677">
          <cell r="B1677">
            <v>1418</v>
          </cell>
          <cell r="I1677">
            <v>-1</v>
          </cell>
          <cell r="S1677" t="str">
            <v>Org.Vtas V.Gesell</v>
          </cell>
        </row>
        <row r="1678">
          <cell r="B1678">
            <v>1418</v>
          </cell>
          <cell r="I1678">
            <v>-1</v>
          </cell>
          <cell r="S1678" t="str">
            <v>Org.Vtas V.Gesell</v>
          </cell>
        </row>
        <row r="1679">
          <cell r="B1679">
            <v>1459</v>
          </cell>
          <cell r="I1679">
            <v>-3</v>
          </cell>
          <cell r="S1679" t="str">
            <v>Org.Vtas V.Gesell</v>
          </cell>
        </row>
        <row r="1680">
          <cell r="B1680">
            <v>1459</v>
          </cell>
          <cell r="I1680">
            <v>-3</v>
          </cell>
          <cell r="S1680" t="str">
            <v>Org.Vtas V.Gesell</v>
          </cell>
        </row>
        <row r="1681">
          <cell r="B1681">
            <v>1640</v>
          </cell>
          <cell r="I1681">
            <v>-1</v>
          </cell>
          <cell r="S1681" t="str">
            <v>Org.Vtas V.Gesell</v>
          </cell>
        </row>
        <row r="1682">
          <cell r="B1682">
            <v>1640</v>
          </cell>
          <cell r="I1682">
            <v>-1</v>
          </cell>
          <cell r="S1682" t="str">
            <v>Org.Vtas V.Gesell</v>
          </cell>
        </row>
        <row r="1683">
          <cell r="B1683">
            <v>1658</v>
          </cell>
          <cell r="I1683">
            <v>2</v>
          </cell>
          <cell r="S1683" t="str">
            <v>Org.Vtas V.Gesell</v>
          </cell>
        </row>
        <row r="1684">
          <cell r="B1684">
            <v>1658</v>
          </cell>
          <cell r="I1684">
            <v>2</v>
          </cell>
          <cell r="S1684" t="str">
            <v>Org.Vtas V.Gesell</v>
          </cell>
        </row>
        <row r="1685">
          <cell r="B1685">
            <v>1740</v>
          </cell>
          <cell r="I1685">
            <v>3</v>
          </cell>
          <cell r="S1685" t="str">
            <v>Org.Vtas V.Gesell</v>
          </cell>
        </row>
        <row r="1686">
          <cell r="B1686">
            <v>1740</v>
          </cell>
          <cell r="I1686">
            <v>3</v>
          </cell>
          <cell r="S1686" t="str">
            <v>Org.Vtas V.Gesell</v>
          </cell>
        </row>
        <row r="1687">
          <cell r="B1687">
            <v>2003</v>
          </cell>
          <cell r="I1687">
            <v>-1</v>
          </cell>
          <cell r="S1687" t="str">
            <v>Org.Vtas V.Gesell</v>
          </cell>
        </row>
        <row r="1688">
          <cell r="B1688">
            <v>2003</v>
          </cell>
          <cell r="I1688">
            <v>-1</v>
          </cell>
          <cell r="S1688" t="str">
            <v>Org.Vtas V.Gesell</v>
          </cell>
        </row>
        <row r="1689">
          <cell r="B1689">
            <v>2013</v>
          </cell>
          <cell r="I1689">
            <v>1</v>
          </cell>
          <cell r="S1689" t="str">
            <v>Org.Vtas V.Gesell</v>
          </cell>
        </row>
        <row r="1690">
          <cell r="B1690">
            <v>2013</v>
          </cell>
          <cell r="I1690">
            <v>1</v>
          </cell>
          <cell r="S1690" t="str">
            <v>Org.Vtas V.Gesell</v>
          </cell>
        </row>
        <row r="1691">
          <cell r="B1691">
            <v>2359</v>
          </cell>
          <cell r="I1691">
            <v>1</v>
          </cell>
          <cell r="S1691" t="str">
            <v>Org.Vtas V.Gesell</v>
          </cell>
        </row>
        <row r="1692">
          <cell r="B1692">
            <v>2359</v>
          </cell>
          <cell r="I1692">
            <v>1</v>
          </cell>
          <cell r="S1692" t="str">
            <v>Org.Vtas V.Gesell</v>
          </cell>
        </row>
        <row r="1693">
          <cell r="B1693">
            <v>2423</v>
          </cell>
          <cell r="I1693">
            <v>-3</v>
          </cell>
          <cell r="S1693" t="str">
            <v>Org.Vtas V.Gesell</v>
          </cell>
        </row>
        <row r="1694">
          <cell r="B1694">
            <v>2423</v>
          </cell>
          <cell r="I1694">
            <v>-3</v>
          </cell>
          <cell r="S1694" t="str">
            <v>Org.Vtas V.Gesell</v>
          </cell>
        </row>
        <row r="1695">
          <cell r="B1695">
            <v>2426</v>
          </cell>
          <cell r="I1695">
            <v>-1</v>
          </cell>
          <cell r="S1695" t="str">
            <v>Org.Vtas V.Gesell</v>
          </cell>
        </row>
        <row r="1696">
          <cell r="B1696">
            <v>2426</v>
          </cell>
          <cell r="I1696">
            <v>-1</v>
          </cell>
          <cell r="S1696" t="str">
            <v>Org.Vtas V.Gesell</v>
          </cell>
        </row>
        <row r="1697">
          <cell r="B1697">
            <v>2443</v>
          </cell>
          <cell r="I1697">
            <v>1</v>
          </cell>
          <cell r="S1697" t="str">
            <v>Org.Vtas V.Gesell</v>
          </cell>
        </row>
        <row r="1698">
          <cell r="B1698">
            <v>2443</v>
          </cell>
          <cell r="I1698">
            <v>1</v>
          </cell>
          <cell r="S1698" t="str">
            <v>Org.Vtas V.Gesell</v>
          </cell>
        </row>
        <row r="1699">
          <cell r="B1699">
            <v>2448</v>
          </cell>
          <cell r="I1699">
            <v>1</v>
          </cell>
          <cell r="S1699" t="str">
            <v>Org.Vtas V.Gesell</v>
          </cell>
        </row>
        <row r="1700">
          <cell r="B1700">
            <v>2448</v>
          </cell>
          <cell r="I1700">
            <v>1</v>
          </cell>
          <cell r="S1700" t="str">
            <v>Org.Vtas V.Gesell</v>
          </cell>
        </row>
        <row r="1701">
          <cell r="B1701">
            <v>2453</v>
          </cell>
          <cell r="I1701">
            <v>-13</v>
          </cell>
          <cell r="S1701" t="str">
            <v>Org.Vtas V.Gesell</v>
          </cell>
        </row>
        <row r="1702">
          <cell r="B1702">
            <v>2453</v>
          </cell>
          <cell r="I1702">
            <v>-13</v>
          </cell>
          <cell r="S1702" t="str">
            <v>Org.Vtas V.Gesell</v>
          </cell>
        </row>
        <row r="1703">
          <cell r="B1703">
            <v>2459</v>
          </cell>
          <cell r="I1703">
            <v>5</v>
          </cell>
          <cell r="S1703" t="str">
            <v>Org.Vtas V.Gesell</v>
          </cell>
        </row>
        <row r="1704">
          <cell r="B1704">
            <v>2459</v>
          </cell>
          <cell r="I1704">
            <v>5</v>
          </cell>
          <cell r="S1704" t="str">
            <v>Org.Vtas V.Gesell</v>
          </cell>
        </row>
        <row r="1705">
          <cell r="B1705">
            <v>2463</v>
          </cell>
          <cell r="I1705">
            <v>4</v>
          </cell>
          <cell r="S1705" t="str">
            <v>Org.Vtas V.Gesell</v>
          </cell>
        </row>
        <row r="1706">
          <cell r="B1706">
            <v>2463</v>
          </cell>
          <cell r="I1706">
            <v>4</v>
          </cell>
          <cell r="S1706" t="str">
            <v>Org.Vtas V.Gesell</v>
          </cell>
        </row>
        <row r="1707">
          <cell r="B1707">
            <v>2466</v>
          </cell>
          <cell r="I1707">
            <v>3</v>
          </cell>
          <cell r="S1707" t="str">
            <v>Org.Vtas V.Gesell</v>
          </cell>
        </row>
        <row r="1708">
          <cell r="B1708">
            <v>2466</v>
          </cell>
          <cell r="I1708">
            <v>3</v>
          </cell>
          <cell r="S1708" t="str">
            <v>Org.Vtas V.Gesell</v>
          </cell>
        </row>
        <row r="1709">
          <cell r="B1709">
            <v>2468</v>
          </cell>
          <cell r="I1709">
            <v>2</v>
          </cell>
          <cell r="S1709" t="str">
            <v>Org.Vtas V.Gesell</v>
          </cell>
        </row>
        <row r="1710">
          <cell r="B1710">
            <v>2468</v>
          </cell>
          <cell r="I1710">
            <v>2</v>
          </cell>
          <cell r="S1710" t="str">
            <v>Org.Vtas V.Gesell</v>
          </cell>
        </row>
        <row r="1711">
          <cell r="B1711">
            <v>2473</v>
          </cell>
          <cell r="I1711">
            <v>6</v>
          </cell>
          <cell r="S1711" t="str">
            <v>Org.Vtas V.Gesell</v>
          </cell>
        </row>
        <row r="1712">
          <cell r="B1712">
            <v>2473</v>
          </cell>
          <cell r="I1712">
            <v>6</v>
          </cell>
          <cell r="S1712" t="str">
            <v>Org.Vtas V.Gesell</v>
          </cell>
        </row>
        <row r="1713">
          <cell r="B1713">
            <v>2476</v>
          </cell>
          <cell r="I1713">
            <v>-4</v>
          </cell>
          <cell r="S1713" t="str">
            <v>Org.Vtas V.Gesell</v>
          </cell>
        </row>
        <row r="1714">
          <cell r="B1714">
            <v>2476</v>
          </cell>
          <cell r="I1714">
            <v>-4</v>
          </cell>
          <cell r="S1714" t="str">
            <v>Org.Vtas V.Gesell</v>
          </cell>
        </row>
        <row r="1715">
          <cell r="B1715">
            <v>2483</v>
          </cell>
          <cell r="I1715">
            <v>4</v>
          </cell>
          <cell r="S1715" t="str">
            <v>Org.Vtas V.Gesell</v>
          </cell>
        </row>
        <row r="1716">
          <cell r="B1716">
            <v>2483</v>
          </cell>
          <cell r="I1716">
            <v>4</v>
          </cell>
          <cell r="S1716" t="str">
            <v>Org.Vtas V.Gesell</v>
          </cell>
        </row>
        <row r="1717">
          <cell r="B1717">
            <v>2486</v>
          </cell>
          <cell r="I1717">
            <v>3</v>
          </cell>
          <cell r="S1717" t="str">
            <v>Org.Vtas V.Gesell</v>
          </cell>
        </row>
        <row r="1718">
          <cell r="B1718">
            <v>2486</v>
          </cell>
          <cell r="I1718">
            <v>3</v>
          </cell>
          <cell r="S1718" t="str">
            <v>Org.Vtas V.Gesell</v>
          </cell>
        </row>
        <row r="1719">
          <cell r="B1719">
            <v>2642</v>
          </cell>
          <cell r="I1719">
            <v>-1</v>
          </cell>
          <cell r="S1719" t="str">
            <v>Org.Vtas V.Gesell</v>
          </cell>
        </row>
        <row r="1720">
          <cell r="B1720">
            <v>2642</v>
          </cell>
          <cell r="I1720">
            <v>-1</v>
          </cell>
          <cell r="S1720" t="str">
            <v>Org.Vtas V.Gesell</v>
          </cell>
        </row>
        <row r="1721">
          <cell r="B1721">
            <v>2659</v>
          </cell>
          <cell r="I1721">
            <v>-3</v>
          </cell>
          <cell r="S1721" t="str">
            <v>Org.Vtas V.Gesell</v>
          </cell>
        </row>
        <row r="1722">
          <cell r="B1722">
            <v>2659</v>
          </cell>
          <cell r="I1722">
            <v>-3</v>
          </cell>
          <cell r="S1722" t="str">
            <v>Org.Vtas V.Gesell</v>
          </cell>
        </row>
        <row r="1723">
          <cell r="B1723">
            <v>2662</v>
          </cell>
          <cell r="I1723">
            <v>1</v>
          </cell>
          <cell r="S1723" t="str">
            <v>Org.Vtas V.Gesell</v>
          </cell>
        </row>
        <row r="1724">
          <cell r="B1724">
            <v>2662</v>
          </cell>
          <cell r="I1724">
            <v>1</v>
          </cell>
          <cell r="S1724" t="str">
            <v>Org.Vtas V.Gesell</v>
          </cell>
        </row>
        <row r="1725">
          <cell r="B1725">
            <v>2672</v>
          </cell>
          <cell r="I1725">
            <v>1</v>
          </cell>
          <cell r="S1725" t="str">
            <v>Org.Vtas V.Gesell</v>
          </cell>
        </row>
        <row r="1726">
          <cell r="B1726">
            <v>2672</v>
          </cell>
          <cell r="I1726">
            <v>1</v>
          </cell>
          <cell r="S1726" t="str">
            <v>Org.Vtas V.Gesell</v>
          </cell>
        </row>
        <row r="1727">
          <cell r="B1727">
            <v>2682</v>
          </cell>
          <cell r="I1727">
            <v>1</v>
          </cell>
          <cell r="S1727" t="str">
            <v>Org.Vtas V.Gesell</v>
          </cell>
        </row>
        <row r="1728">
          <cell r="B1728">
            <v>2682</v>
          </cell>
          <cell r="I1728">
            <v>1</v>
          </cell>
          <cell r="S1728" t="str">
            <v>Org.Vtas V.Gesell</v>
          </cell>
        </row>
        <row r="1729">
          <cell r="B1729">
            <v>2710</v>
          </cell>
          <cell r="I1729">
            <v>1</v>
          </cell>
          <cell r="S1729" t="str">
            <v>Org.Vtas V.Gesell</v>
          </cell>
        </row>
        <row r="1730">
          <cell r="B1730">
            <v>2710</v>
          </cell>
          <cell r="I1730">
            <v>1</v>
          </cell>
          <cell r="S1730" t="str">
            <v>Org.Vtas V.Gesell</v>
          </cell>
        </row>
        <row r="1731">
          <cell r="B1731">
            <v>2727</v>
          </cell>
          <cell r="I1731">
            <v>1</v>
          </cell>
          <cell r="S1731" t="str">
            <v>Org.Vtas V.Gesell</v>
          </cell>
        </row>
        <row r="1732">
          <cell r="B1732">
            <v>2727</v>
          </cell>
          <cell r="I1732">
            <v>1</v>
          </cell>
          <cell r="S1732" t="str">
            <v>Org.Vtas V.Gesell</v>
          </cell>
        </row>
        <row r="1733">
          <cell r="B1733">
            <v>2741</v>
          </cell>
          <cell r="I1733">
            <v>1</v>
          </cell>
          <cell r="S1733" t="str">
            <v>Org.Vtas V.Gesell</v>
          </cell>
        </row>
        <row r="1734">
          <cell r="B1734">
            <v>2741</v>
          </cell>
          <cell r="I1734">
            <v>1</v>
          </cell>
          <cell r="S1734" t="str">
            <v>Org.Vtas V.Gesell</v>
          </cell>
        </row>
        <row r="1735">
          <cell r="B1735">
            <v>3205</v>
          </cell>
          <cell r="I1735">
            <v>2</v>
          </cell>
          <cell r="S1735" t="str">
            <v>Org.Vtas V.Gesell</v>
          </cell>
        </row>
        <row r="1736">
          <cell r="B1736">
            <v>3205</v>
          </cell>
          <cell r="I1736">
            <v>2</v>
          </cell>
          <cell r="S1736" t="str">
            <v>Org.Vtas V.Gesell</v>
          </cell>
        </row>
        <row r="1737">
          <cell r="B1737">
            <v>3210</v>
          </cell>
          <cell r="I1737">
            <v>-5</v>
          </cell>
          <cell r="S1737" t="str">
            <v>Org.Vtas V.Gesell</v>
          </cell>
        </row>
        <row r="1738">
          <cell r="B1738">
            <v>3210</v>
          </cell>
          <cell r="I1738">
            <v>-5</v>
          </cell>
          <cell r="S1738" t="str">
            <v>Org.Vtas V.Gesell</v>
          </cell>
        </row>
        <row r="1739">
          <cell r="B1739">
            <v>3211</v>
          </cell>
          <cell r="I1739">
            <v>2</v>
          </cell>
          <cell r="S1739" t="str">
            <v>Org.Vtas V.Gesell</v>
          </cell>
        </row>
        <row r="1740">
          <cell r="B1740">
            <v>3211</v>
          </cell>
          <cell r="I1740">
            <v>2</v>
          </cell>
          <cell r="S1740" t="str">
            <v>Org.Vtas V.Gesell</v>
          </cell>
        </row>
        <row r="1741">
          <cell r="B1741">
            <v>3213</v>
          </cell>
          <cell r="I1741">
            <v>1</v>
          </cell>
          <cell r="S1741" t="str">
            <v>Org.Vtas V.Gesell</v>
          </cell>
        </row>
        <row r="1742">
          <cell r="B1742">
            <v>3213</v>
          </cell>
          <cell r="I1742">
            <v>1</v>
          </cell>
          <cell r="S1742" t="str">
            <v>Org.Vtas V.Gesell</v>
          </cell>
        </row>
        <row r="1743">
          <cell r="B1743">
            <v>3518</v>
          </cell>
          <cell r="I1743">
            <v>2</v>
          </cell>
          <cell r="S1743" t="str">
            <v>Org.Vtas V.Gesell</v>
          </cell>
        </row>
        <row r="1744">
          <cell r="B1744">
            <v>3518</v>
          </cell>
          <cell r="I1744">
            <v>2</v>
          </cell>
          <cell r="S1744" t="str">
            <v>Org.Vtas V.Gesell</v>
          </cell>
        </row>
        <row r="1745">
          <cell r="B1745">
            <v>3527</v>
          </cell>
          <cell r="I1745">
            <v>2</v>
          </cell>
          <cell r="S1745" t="str">
            <v>Org.Vtas V.Gesell</v>
          </cell>
        </row>
        <row r="1746">
          <cell r="B1746">
            <v>3527</v>
          </cell>
          <cell r="I1746">
            <v>2</v>
          </cell>
          <cell r="S1746" t="str">
            <v>Org.Vtas V.Gesell</v>
          </cell>
        </row>
        <row r="1747">
          <cell r="B1747">
            <v>3535</v>
          </cell>
          <cell r="I1747">
            <v>1</v>
          </cell>
          <cell r="S1747" t="str">
            <v>Org.Vtas V.Gesell</v>
          </cell>
        </row>
        <row r="1748">
          <cell r="B1748">
            <v>3535</v>
          </cell>
          <cell r="I1748">
            <v>1</v>
          </cell>
          <cell r="S1748" t="str">
            <v>Org.Vtas V.Gesell</v>
          </cell>
        </row>
        <row r="1749">
          <cell r="B1749">
            <v>3536</v>
          </cell>
          <cell r="I1749">
            <v>-1</v>
          </cell>
          <cell r="S1749" t="str">
            <v>Org.Vtas V.Gesell</v>
          </cell>
        </row>
        <row r="1750">
          <cell r="B1750">
            <v>3536</v>
          </cell>
          <cell r="I1750">
            <v>-1</v>
          </cell>
          <cell r="S1750" t="str">
            <v>Org.Vtas V.Gesell</v>
          </cell>
        </row>
        <row r="1751">
          <cell r="B1751">
            <v>510701</v>
          </cell>
          <cell r="I1751">
            <v>-1</v>
          </cell>
          <cell r="S1751" t="str">
            <v>Org.Vtas V.Gesell</v>
          </cell>
        </row>
        <row r="1752">
          <cell r="B1752">
            <v>510701</v>
          </cell>
          <cell r="I1752">
            <v>-1</v>
          </cell>
          <cell r="S1752" t="str">
            <v>Org.Vtas V.Gesell</v>
          </cell>
        </row>
        <row r="1753">
          <cell r="B1753">
            <v>510703</v>
          </cell>
          <cell r="I1753">
            <v>2</v>
          </cell>
          <cell r="S1753" t="str">
            <v>Org.Vtas V.Gesell</v>
          </cell>
        </row>
        <row r="1754">
          <cell r="B1754">
            <v>510703</v>
          </cell>
          <cell r="I1754">
            <v>2</v>
          </cell>
          <cell r="S1754" t="str">
            <v>Org.Vtas V.Gesell</v>
          </cell>
        </row>
        <row r="1755">
          <cell r="B1755">
            <v>510712</v>
          </cell>
          <cell r="I1755">
            <v>1</v>
          </cell>
          <cell r="S1755" t="str">
            <v>Org.Vtas V.Gesell</v>
          </cell>
        </row>
        <row r="1756">
          <cell r="B1756">
            <v>510712</v>
          </cell>
          <cell r="I1756">
            <v>1</v>
          </cell>
          <cell r="S1756" t="str">
            <v>Org.Vtas V.Gesell</v>
          </cell>
        </row>
        <row r="1757">
          <cell r="B1757">
            <v>519703</v>
          </cell>
          <cell r="I1757">
            <v>-2</v>
          </cell>
          <cell r="S1757" t="str">
            <v>Org.Vtas V.Gesell</v>
          </cell>
        </row>
        <row r="1758">
          <cell r="B1758">
            <v>519703</v>
          </cell>
          <cell r="I1758">
            <v>-2</v>
          </cell>
          <cell r="S1758" t="str">
            <v>Org.Vtas V.Gesell</v>
          </cell>
        </row>
        <row r="1759">
          <cell r="B1759">
            <v>110</v>
          </cell>
          <cell r="I1759">
            <v>7</v>
          </cell>
          <cell r="S1759" t="str">
            <v>Org.Vtas StaTeresita</v>
          </cell>
        </row>
        <row r="1760">
          <cell r="B1760">
            <v>135</v>
          </cell>
          <cell r="I1760">
            <v>1</v>
          </cell>
          <cell r="S1760" t="str">
            <v>Org.Vtas StaTeresita</v>
          </cell>
        </row>
        <row r="1761">
          <cell r="B1761">
            <v>140</v>
          </cell>
          <cell r="I1761">
            <v>1</v>
          </cell>
          <cell r="S1761" t="str">
            <v>Org.Vtas StaTeresita</v>
          </cell>
        </row>
        <row r="1762">
          <cell r="B1762">
            <v>144</v>
          </cell>
          <cell r="I1762">
            <v>-1</v>
          </cell>
          <cell r="S1762" t="str">
            <v>Org.Vtas StaTeresita</v>
          </cell>
        </row>
        <row r="1763">
          <cell r="B1763">
            <v>159</v>
          </cell>
          <cell r="I1763">
            <v>2</v>
          </cell>
          <cell r="S1763" t="str">
            <v>Org.Vtas StaTeresita</v>
          </cell>
        </row>
        <row r="1764">
          <cell r="B1764">
            <v>340</v>
          </cell>
          <cell r="I1764">
            <v>-1</v>
          </cell>
          <cell r="S1764" t="str">
            <v>Org.Vtas StaTeresita</v>
          </cell>
        </row>
        <row r="1765">
          <cell r="B1765">
            <v>1127</v>
          </cell>
          <cell r="I1765">
            <v>1</v>
          </cell>
          <cell r="S1765" t="str">
            <v>Org.Vtas StaTeresita</v>
          </cell>
        </row>
        <row r="1766">
          <cell r="B1766">
            <v>1140</v>
          </cell>
          <cell r="I1766">
            <v>2</v>
          </cell>
          <cell r="S1766" t="str">
            <v>Org.Vtas StaTeresita</v>
          </cell>
        </row>
        <row r="1767">
          <cell r="B1767">
            <v>1144</v>
          </cell>
          <cell r="I1767">
            <v>-2</v>
          </cell>
          <cell r="S1767" t="str">
            <v>Org.Vtas StaTeresita</v>
          </cell>
        </row>
        <row r="1768">
          <cell r="B1768">
            <v>1159</v>
          </cell>
          <cell r="I1768">
            <v>-1</v>
          </cell>
          <cell r="S1768" t="str">
            <v>Org.Vtas StaTeresita</v>
          </cell>
        </row>
        <row r="1769">
          <cell r="B1769">
            <v>1640</v>
          </cell>
          <cell r="I1769">
            <v>2</v>
          </cell>
          <cell r="S1769" t="str">
            <v>Org.Vtas StaTeresita</v>
          </cell>
        </row>
        <row r="1770">
          <cell r="B1770">
            <v>1658</v>
          </cell>
          <cell r="I1770">
            <v>-3</v>
          </cell>
          <cell r="S1770" t="str">
            <v>Org.Vtas StaTeresita</v>
          </cell>
        </row>
        <row r="1771">
          <cell r="B1771">
            <v>1720</v>
          </cell>
          <cell r="I1771">
            <v>-1</v>
          </cell>
          <cell r="S1771" t="str">
            <v>Org.Vtas StaTeresita</v>
          </cell>
        </row>
        <row r="1772">
          <cell r="B1772">
            <v>1758</v>
          </cell>
          <cell r="I1772">
            <v>1</v>
          </cell>
          <cell r="S1772" t="str">
            <v>Org.Vtas StaTeresita</v>
          </cell>
        </row>
        <row r="1773">
          <cell r="B1773">
            <v>2448</v>
          </cell>
          <cell r="I1773">
            <v>-1</v>
          </cell>
          <cell r="S1773" t="str">
            <v>Org.Vtas StaTeresita</v>
          </cell>
        </row>
        <row r="1774">
          <cell r="B1774">
            <v>2453</v>
          </cell>
          <cell r="I1774">
            <v>1</v>
          </cell>
          <cell r="S1774" t="str">
            <v>Org.Vtas StaTeresita</v>
          </cell>
        </row>
        <row r="1775">
          <cell r="B1775">
            <v>2456</v>
          </cell>
          <cell r="I1775">
            <v>-1</v>
          </cell>
          <cell r="S1775" t="str">
            <v>Org.Vtas StaTeresita</v>
          </cell>
        </row>
        <row r="1776">
          <cell r="B1776">
            <v>2458</v>
          </cell>
          <cell r="I1776">
            <v>1</v>
          </cell>
          <cell r="S1776" t="str">
            <v>Org.Vtas StaTeresita</v>
          </cell>
        </row>
        <row r="1777">
          <cell r="B1777">
            <v>2466</v>
          </cell>
          <cell r="I1777">
            <v>2</v>
          </cell>
          <cell r="S1777" t="str">
            <v>Org.Vtas StaTeresita</v>
          </cell>
        </row>
        <row r="1778">
          <cell r="B1778">
            <v>2473</v>
          </cell>
          <cell r="I1778">
            <v>1</v>
          </cell>
          <cell r="S1778" t="str">
            <v>Org.Vtas StaTeresita</v>
          </cell>
        </row>
        <row r="1779">
          <cell r="B1779">
            <v>2483</v>
          </cell>
          <cell r="I1779">
            <v>1</v>
          </cell>
          <cell r="S1779" t="str">
            <v>Org.Vtas StaTeresita</v>
          </cell>
        </row>
        <row r="1780">
          <cell r="B1780">
            <v>2486</v>
          </cell>
          <cell r="I1780">
            <v>-1</v>
          </cell>
          <cell r="S1780" t="str">
            <v>Org.Vtas StaTeresita</v>
          </cell>
        </row>
        <row r="1781">
          <cell r="B1781">
            <v>2642</v>
          </cell>
          <cell r="I1781">
            <v>-1</v>
          </cell>
          <cell r="S1781" t="str">
            <v>Org.Vtas StaTeresita</v>
          </cell>
        </row>
        <row r="1782">
          <cell r="B1782">
            <v>2659</v>
          </cell>
          <cell r="I1782">
            <v>1</v>
          </cell>
          <cell r="S1782" t="str">
            <v>Org.Vtas StaTeresita</v>
          </cell>
        </row>
        <row r="1783">
          <cell r="B1783">
            <v>2682</v>
          </cell>
          <cell r="I1783">
            <v>1</v>
          </cell>
          <cell r="S1783" t="str">
            <v>Org.Vtas StaTeresita</v>
          </cell>
        </row>
        <row r="1784">
          <cell r="B1784">
            <v>2710</v>
          </cell>
          <cell r="I1784">
            <v>-7</v>
          </cell>
          <cell r="S1784" t="str">
            <v>Org.Vtas StaTeresita</v>
          </cell>
        </row>
        <row r="1785">
          <cell r="B1785">
            <v>3095</v>
          </cell>
          <cell r="I1785">
            <v>1</v>
          </cell>
          <cell r="S1785" t="str">
            <v>Org.Vtas StaTeresita</v>
          </cell>
        </row>
        <row r="1786">
          <cell r="B1786">
            <v>3205</v>
          </cell>
          <cell r="I1786">
            <v>-2</v>
          </cell>
          <cell r="S1786" t="str">
            <v>Org.Vtas StaTeresita</v>
          </cell>
        </row>
        <row r="1787">
          <cell r="B1787">
            <v>3209</v>
          </cell>
          <cell r="I1787">
            <v>1</v>
          </cell>
          <cell r="S1787" t="str">
            <v>Org.Vtas StaTeresita</v>
          </cell>
        </row>
        <row r="1788">
          <cell r="B1788">
            <v>3210</v>
          </cell>
          <cell r="I1788">
            <v>1</v>
          </cell>
          <cell r="S1788" t="str">
            <v>Org.Vtas StaTeresita</v>
          </cell>
        </row>
        <row r="1789">
          <cell r="B1789">
            <v>510702</v>
          </cell>
          <cell r="I1789">
            <v>-1</v>
          </cell>
          <cell r="S1789" t="str">
            <v>Org.Vtas StaTeresita</v>
          </cell>
        </row>
        <row r="1790">
          <cell r="B1790">
            <v>519704</v>
          </cell>
          <cell r="I1790">
            <v>1</v>
          </cell>
          <cell r="S1790" t="str">
            <v>Org.Vtas StaTeresita</v>
          </cell>
        </row>
        <row r="1791">
          <cell r="B1791">
            <v>519705</v>
          </cell>
          <cell r="I1791">
            <v>-2</v>
          </cell>
          <cell r="S1791" t="str">
            <v>Org.Vtas StaTeresita</v>
          </cell>
        </row>
        <row r="1792">
          <cell r="B1792">
            <v>519706</v>
          </cell>
          <cell r="I1792">
            <v>-3</v>
          </cell>
          <cell r="S1792" t="str">
            <v>Org.Vtas StaTeresita</v>
          </cell>
        </row>
        <row r="1793">
          <cell r="B1793">
            <v>105</v>
          </cell>
          <cell r="I1793">
            <v>-2</v>
          </cell>
          <cell r="S1793" t="str">
            <v>Org.Vtas StaTeresita</v>
          </cell>
        </row>
        <row r="1794">
          <cell r="B1794">
            <v>110</v>
          </cell>
          <cell r="I1794">
            <v>-2</v>
          </cell>
          <cell r="S1794" t="str">
            <v>Org.Vtas StaTeresita</v>
          </cell>
        </row>
        <row r="1795">
          <cell r="B1795">
            <v>118</v>
          </cell>
          <cell r="I1795">
            <v>-2</v>
          </cell>
          <cell r="S1795" t="str">
            <v>Org.Vtas StaTeresita</v>
          </cell>
        </row>
        <row r="1796">
          <cell r="B1796">
            <v>135</v>
          </cell>
          <cell r="I1796">
            <v>-1</v>
          </cell>
          <cell r="S1796" t="str">
            <v>Org.Vtas StaTeresita</v>
          </cell>
        </row>
        <row r="1797">
          <cell r="B1797">
            <v>140</v>
          </cell>
          <cell r="I1797">
            <v>-1</v>
          </cell>
          <cell r="S1797" t="str">
            <v>Org.Vtas StaTeresita</v>
          </cell>
        </row>
        <row r="1798">
          <cell r="B1798">
            <v>144</v>
          </cell>
          <cell r="I1798">
            <v>1</v>
          </cell>
          <cell r="S1798" t="str">
            <v>Org.Vtas StaTeresita</v>
          </cell>
        </row>
        <row r="1799">
          <cell r="B1799">
            <v>159</v>
          </cell>
          <cell r="I1799">
            <v>3</v>
          </cell>
          <cell r="S1799" t="str">
            <v>Org.Vtas StaTeresita</v>
          </cell>
        </row>
        <row r="1800">
          <cell r="B1800">
            <v>335</v>
          </cell>
          <cell r="I1800">
            <v>-1</v>
          </cell>
          <cell r="S1800" t="str">
            <v>Org.Vtas StaTeresita</v>
          </cell>
        </row>
        <row r="1801">
          <cell r="B1801">
            <v>593</v>
          </cell>
          <cell r="I1801">
            <v>-1</v>
          </cell>
          <cell r="S1801" t="str">
            <v>Org.Vtas StaTeresita</v>
          </cell>
        </row>
        <row r="1802">
          <cell r="B1802">
            <v>595</v>
          </cell>
          <cell r="I1802">
            <v>1</v>
          </cell>
          <cell r="S1802" t="str">
            <v>Org.Vtas StaTeresita</v>
          </cell>
        </row>
        <row r="1803">
          <cell r="B1803">
            <v>1135</v>
          </cell>
          <cell r="I1803">
            <v>2</v>
          </cell>
          <cell r="S1803" t="str">
            <v>Org.Vtas StaTeresita</v>
          </cell>
        </row>
        <row r="1804">
          <cell r="B1804">
            <v>1144</v>
          </cell>
          <cell r="I1804">
            <v>2</v>
          </cell>
          <cell r="S1804" t="str">
            <v>Org.Vtas StaTeresita</v>
          </cell>
        </row>
        <row r="1805">
          <cell r="B1805">
            <v>1159</v>
          </cell>
          <cell r="I1805">
            <v>2</v>
          </cell>
          <cell r="S1805" t="str">
            <v>Org.Vtas StaTeresita</v>
          </cell>
        </row>
        <row r="1806">
          <cell r="B1806">
            <v>1410</v>
          </cell>
          <cell r="I1806">
            <v>-1</v>
          </cell>
          <cell r="S1806" t="str">
            <v>Org.Vtas StaTeresita</v>
          </cell>
        </row>
        <row r="1807">
          <cell r="B1807">
            <v>1459</v>
          </cell>
          <cell r="I1807">
            <v>2</v>
          </cell>
          <cell r="S1807" t="str">
            <v>Org.Vtas StaTeresita</v>
          </cell>
        </row>
        <row r="1808">
          <cell r="B1808">
            <v>1759</v>
          </cell>
          <cell r="I1808">
            <v>-2</v>
          </cell>
          <cell r="S1808" t="str">
            <v>Org.Vtas StaTeresita</v>
          </cell>
        </row>
        <row r="1809">
          <cell r="B1809">
            <v>2021</v>
          </cell>
          <cell r="I1809">
            <v>3</v>
          </cell>
          <cell r="S1809" t="str">
            <v>Org.Vtas StaTeresita</v>
          </cell>
        </row>
        <row r="1810">
          <cell r="B1810">
            <v>2456</v>
          </cell>
          <cell r="I1810">
            <v>-1</v>
          </cell>
          <cell r="S1810" t="str">
            <v>Org.Vtas StaTeresita</v>
          </cell>
        </row>
        <row r="1811">
          <cell r="B1811">
            <v>2466</v>
          </cell>
          <cell r="I1811">
            <v>-2</v>
          </cell>
          <cell r="S1811" t="str">
            <v>Org.Vtas StaTeresita</v>
          </cell>
        </row>
        <row r="1812">
          <cell r="B1812">
            <v>2483</v>
          </cell>
          <cell r="I1812">
            <v>1</v>
          </cell>
          <cell r="S1812" t="str">
            <v>Org.Vtas StaTeresita</v>
          </cell>
        </row>
        <row r="1813">
          <cell r="B1813">
            <v>2672</v>
          </cell>
          <cell r="I1813">
            <v>1</v>
          </cell>
          <cell r="S1813" t="str">
            <v>Org.Vtas StaTeresita</v>
          </cell>
        </row>
        <row r="1814">
          <cell r="B1814">
            <v>2682</v>
          </cell>
          <cell r="I1814">
            <v>-1</v>
          </cell>
          <cell r="S1814" t="str">
            <v>Org.Vtas StaTeresita</v>
          </cell>
        </row>
        <row r="1815">
          <cell r="B1815">
            <v>2710</v>
          </cell>
          <cell r="I1815">
            <v>2</v>
          </cell>
          <cell r="S1815" t="str">
            <v>Org.Vtas StaTeresita</v>
          </cell>
        </row>
        <row r="1816">
          <cell r="B1816">
            <v>2741</v>
          </cell>
          <cell r="I1816">
            <v>1</v>
          </cell>
          <cell r="S1816" t="str">
            <v>Org.Vtas StaTeresita</v>
          </cell>
        </row>
        <row r="1817">
          <cell r="B1817">
            <v>3210</v>
          </cell>
          <cell r="I1817">
            <v>-1</v>
          </cell>
          <cell r="S1817" t="str">
            <v>Org.Vtas StaTeresita</v>
          </cell>
        </row>
        <row r="1818">
          <cell r="B1818">
            <v>3510</v>
          </cell>
          <cell r="I1818">
            <v>1</v>
          </cell>
          <cell r="S1818" t="str">
            <v>Org.Vtas StaTeresita</v>
          </cell>
        </row>
        <row r="1819">
          <cell r="B1819">
            <v>3559</v>
          </cell>
          <cell r="I1819">
            <v>-2</v>
          </cell>
          <cell r="S1819" t="str">
            <v>Org.Vtas StaTeresita</v>
          </cell>
        </row>
        <row r="1820">
          <cell r="B1820">
            <v>3800</v>
          </cell>
          <cell r="I1820">
            <v>-2</v>
          </cell>
          <cell r="S1820" t="str">
            <v>Org.Vtas StaTeresita</v>
          </cell>
        </row>
        <row r="1821">
          <cell r="B1821">
            <v>510724</v>
          </cell>
          <cell r="I1821">
            <v>1</v>
          </cell>
          <cell r="S1821" t="str">
            <v>Org.Vtas StaTeresita</v>
          </cell>
        </row>
        <row r="1822">
          <cell r="B1822">
            <v>519705</v>
          </cell>
          <cell r="I1822">
            <v>-2</v>
          </cell>
          <cell r="S1822" t="str">
            <v>Org.Vtas StaTeresita</v>
          </cell>
        </row>
        <row r="1823">
          <cell r="B1823">
            <v>519706</v>
          </cell>
          <cell r="I1823">
            <v>1</v>
          </cell>
          <cell r="S1823" t="str">
            <v>Org.Vtas StaTeresita</v>
          </cell>
        </row>
        <row r="1824">
          <cell r="B1824">
            <v>110</v>
          </cell>
          <cell r="I1824">
            <v>2</v>
          </cell>
          <cell r="S1824" t="str">
            <v>Org.Vtas StaTeresita</v>
          </cell>
        </row>
        <row r="1825">
          <cell r="B1825">
            <v>110</v>
          </cell>
          <cell r="I1825">
            <v>-2</v>
          </cell>
          <cell r="S1825" t="str">
            <v>Org.Vtas StaTeresita</v>
          </cell>
        </row>
        <row r="1826">
          <cell r="B1826">
            <v>118</v>
          </cell>
          <cell r="I1826">
            <v>1</v>
          </cell>
          <cell r="S1826" t="str">
            <v>Org.Vtas StaTeresita</v>
          </cell>
        </row>
        <row r="1827">
          <cell r="B1827">
            <v>127</v>
          </cell>
          <cell r="I1827">
            <v>-2</v>
          </cell>
          <cell r="S1827" t="str">
            <v>Org.Vtas StaTeresita</v>
          </cell>
        </row>
        <row r="1828">
          <cell r="B1828">
            <v>140</v>
          </cell>
          <cell r="I1828">
            <v>2</v>
          </cell>
          <cell r="S1828" t="str">
            <v>Org.Vtas StaTeresita</v>
          </cell>
        </row>
        <row r="1829">
          <cell r="B1829">
            <v>159</v>
          </cell>
          <cell r="I1829">
            <v>1</v>
          </cell>
          <cell r="S1829" t="str">
            <v>Org.Vtas StaTeresita</v>
          </cell>
        </row>
        <row r="1830">
          <cell r="B1830">
            <v>161</v>
          </cell>
          <cell r="I1830">
            <v>1</v>
          </cell>
          <cell r="S1830" t="str">
            <v>Org.Vtas StaTeresita</v>
          </cell>
        </row>
        <row r="1831">
          <cell r="B1831">
            <v>627</v>
          </cell>
          <cell r="I1831">
            <v>4</v>
          </cell>
          <cell r="S1831" t="str">
            <v>Org.Vtas StaTeresita</v>
          </cell>
        </row>
        <row r="1832">
          <cell r="B1832">
            <v>1127</v>
          </cell>
          <cell r="I1832">
            <v>2</v>
          </cell>
          <cell r="S1832" t="str">
            <v>Org.Vtas StaTeresita</v>
          </cell>
        </row>
        <row r="1833">
          <cell r="B1833">
            <v>1135</v>
          </cell>
          <cell r="I1833">
            <v>2</v>
          </cell>
          <cell r="S1833" t="str">
            <v>Org.Vtas StaTeresita</v>
          </cell>
        </row>
        <row r="1834">
          <cell r="B1834">
            <v>1135</v>
          </cell>
          <cell r="I1834">
            <v>-2</v>
          </cell>
          <cell r="S1834" t="str">
            <v>Org.Vtas StaTeresita</v>
          </cell>
        </row>
        <row r="1835">
          <cell r="B1835">
            <v>1240</v>
          </cell>
          <cell r="I1835">
            <v>1</v>
          </cell>
          <cell r="S1835" t="str">
            <v>Org.Vtas StaTeresita</v>
          </cell>
        </row>
        <row r="1836">
          <cell r="B1836">
            <v>1259</v>
          </cell>
          <cell r="I1836">
            <v>1</v>
          </cell>
          <cell r="S1836" t="str">
            <v>Org.Vtas StaTeresita</v>
          </cell>
        </row>
        <row r="1837">
          <cell r="B1837">
            <v>1620</v>
          </cell>
          <cell r="I1837">
            <v>1</v>
          </cell>
          <cell r="S1837" t="str">
            <v>Org.Vtas StaTeresita</v>
          </cell>
        </row>
        <row r="1838">
          <cell r="B1838">
            <v>1715</v>
          </cell>
          <cell r="I1838">
            <v>1</v>
          </cell>
          <cell r="S1838" t="str">
            <v>Org.Vtas StaTeresita</v>
          </cell>
        </row>
        <row r="1839">
          <cell r="B1839">
            <v>1740</v>
          </cell>
          <cell r="I1839">
            <v>-1</v>
          </cell>
          <cell r="S1839" t="str">
            <v>Org.Vtas StaTeresita</v>
          </cell>
        </row>
        <row r="1840">
          <cell r="B1840">
            <v>2021</v>
          </cell>
          <cell r="I1840">
            <v>-1</v>
          </cell>
          <cell r="S1840" t="str">
            <v>Org.Vtas StaTeresita</v>
          </cell>
        </row>
        <row r="1841">
          <cell r="B1841">
            <v>2031</v>
          </cell>
          <cell r="I1841">
            <v>1</v>
          </cell>
          <cell r="S1841" t="str">
            <v>Org.Vtas StaTeresita</v>
          </cell>
        </row>
        <row r="1842">
          <cell r="B1842">
            <v>2359</v>
          </cell>
          <cell r="I1842">
            <v>-1</v>
          </cell>
          <cell r="S1842" t="str">
            <v>Org.Vtas StaTeresita</v>
          </cell>
        </row>
        <row r="1843">
          <cell r="B1843">
            <v>2448</v>
          </cell>
          <cell r="I1843">
            <v>6</v>
          </cell>
          <cell r="S1843" t="str">
            <v>Org.Vtas StaTeresita</v>
          </cell>
        </row>
        <row r="1844">
          <cell r="B1844">
            <v>2456</v>
          </cell>
          <cell r="I1844">
            <v>-1</v>
          </cell>
          <cell r="S1844" t="str">
            <v>Org.Vtas StaTeresita</v>
          </cell>
        </row>
        <row r="1845">
          <cell r="B1845">
            <v>2459</v>
          </cell>
          <cell r="I1845">
            <v>8</v>
          </cell>
          <cell r="S1845" t="str">
            <v>Org.Vtas StaTeresita</v>
          </cell>
        </row>
        <row r="1846">
          <cell r="B1846">
            <v>2478</v>
          </cell>
          <cell r="I1846">
            <v>-6</v>
          </cell>
          <cell r="S1846" t="str">
            <v>Org.Vtas StaTeresita</v>
          </cell>
        </row>
        <row r="1847">
          <cell r="B1847">
            <v>2483</v>
          </cell>
          <cell r="I1847">
            <v>-1</v>
          </cell>
          <cell r="S1847" t="str">
            <v>Org.Vtas StaTeresita</v>
          </cell>
        </row>
        <row r="1848">
          <cell r="B1848">
            <v>2486</v>
          </cell>
          <cell r="I1848">
            <v>-1</v>
          </cell>
          <cell r="S1848" t="str">
            <v>Org.Vtas StaTeresita</v>
          </cell>
        </row>
        <row r="1849">
          <cell r="B1849">
            <v>2488</v>
          </cell>
          <cell r="I1849">
            <v>1</v>
          </cell>
          <cell r="S1849" t="str">
            <v>Org.Vtas StaTeresita</v>
          </cell>
        </row>
        <row r="1850">
          <cell r="B1850">
            <v>2612</v>
          </cell>
          <cell r="I1850">
            <v>1</v>
          </cell>
          <cell r="S1850" t="str">
            <v>Org.Vtas StaTeresita</v>
          </cell>
        </row>
        <row r="1851">
          <cell r="B1851">
            <v>2642</v>
          </cell>
          <cell r="I1851">
            <v>-2</v>
          </cell>
          <cell r="S1851" t="str">
            <v>Org.Vtas StaTeresita</v>
          </cell>
        </row>
        <row r="1852">
          <cell r="B1852">
            <v>2659</v>
          </cell>
          <cell r="I1852">
            <v>-8</v>
          </cell>
          <cell r="S1852" t="str">
            <v>Org.Vtas StaTeresita</v>
          </cell>
        </row>
        <row r="1853">
          <cell r="B1853">
            <v>2682</v>
          </cell>
          <cell r="I1853">
            <v>2</v>
          </cell>
          <cell r="S1853" t="str">
            <v>Org.Vtas StaTeresita</v>
          </cell>
        </row>
        <row r="1854">
          <cell r="B1854">
            <v>2727</v>
          </cell>
          <cell r="I1854">
            <v>-4</v>
          </cell>
          <cell r="S1854" t="str">
            <v>Org.Vtas StaTeresita</v>
          </cell>
        </row>
        <row r="1855">
          <cell r="B1855">
            <v>3208</v>
          </cell>
          <cell r="I1855">
            <v>1</v>
          </cell>
          <cell r="S1855" t="str">
            <v>Org.Vtas StaTeresita</v>
          </cell>
        </row>
        <row r="1856">
          <cell r="B1856">
            <v>3210</v>
          </cell>
          <cell r="I1856">
            <v>-1</v>
          </cell>
          <cell r="S1856" t="str">
            <v>Org.Vtas StaTeresita</v>
          </cell>
        </row>
        <row r="1857">
          <cell r="B1857">
            <v>3817</v>
          </cell>
          <cell r="I1857">
            <v>-1</v>
          </cell>
          <cell r="S1857" t="str">
            <v>Org.Vtas StaTeresita</v>
          </cell>
        </row>
        <row r="1858">
          <cell r="B1858">
            <v>519701</v>
          </cell>
          <cell r="I1858">
            <v>-1</v>
          </cell>
          <cell r="S1858" t="str">
            <v>Org.Vtas StaTeresita</v>
          </cell>
        </row>
        <row r="1859">
          <cell r="B1859">
            <v>519704</v>
          </cell>
          <cell r="I1859">
            <v>-1</v>
          </cell>
          <cell r="S1859" t="str">
            <v>Org.Vtas StaTeresita</v>
          </cell>
        </row>
        <row r="1860">
          <cell r="B1860">
            <v>519705</v>
          </cell>
          <cell r="I1860">
            <v>1</v>
          </cell>
          <cell r="S1860" t="str">
            <v>Org.Vtas StaTeresita</v>
          </cell>
        </row>
        <row r="1861">
          <cell r="B1861">
            <v>110</v>
          </cell>
          <cell r="I1861">
            <v>1</v>
          </cell>
          <cell r="S1861" t="str">
            <v>Org.Vtas StaTeresita</v>
          </cell>
        </row>
        <row r="1862">
          <cell r="B1862">
            <v>118</v>
          </cell>
          <cell r="I1862">
            <v>1</v>
          </cell>
          <cell r="S1862" t="str">
            <v>Org.Vtas StaTeresita</v>
          </cell>
        </row>
        <row r="1863">
          <cell r="B1863">
            <v>135</v>
          </cell>
          <cell r="I1863">
            <v>-2</v>
          </cell>
          <cell r="S1863" t="str">
            <v>Org.Vtas StaTeresita</v>
          </cell>
        </row>
        <row r="1864">
          <cell r="B1864">
            <v>140</v>
          </cell>
          <cell r="I1864">
            <v>1</v>
          </cell>
          <cell r="S1864" t="str">
            <v>Org.Vtas StaTeresita</v>
          </cell>
        </row>
        <row r="1865">
          <cell r="B1865">
            <v>335</v>
          </cell>
          <cell r="I1865">
            <v>1</v>
          </cell>
          <cell r="S1865" t="str">
            <v>Org.Vtas StaTeresita</v>
          </cell>
        </row>
        <row r="1866">
          <cell r="B1866">
            <v>361</v>
          </cell>
          <cell r="I1866">
            <v>1</v>
          </cell>
          <cell r="S1866" t="str">
            <v>Org.Vtas StaTeresita</v>
          </cell>
        </row>
        <row r="1867">
          <cell r="B1867">
            <v>505</v>
          </cell>
          <cell r="I1867">
            <v>-1</v>
          </cell>
          <cell r="S1867" t="str">
            <v>Org.Vtas StaTeresita</v>
          </cell>
        </row>
        <row r="1868">
          <cell r="B1868">
            <v>595</v>
          </cell>
          <cell r="I1868">
            <v>1</v>
          </cell>
          <cell r="S1868" t="str">
            <v>Org.Vtas StaTeresita</v>
          </cell>
        </row>
        <row r="1869">
          <cell r="B1869">
            <v>661</v>
          </cell>
          <cell r="I1869">
            <v>-1</v>
          </cell>
          <cell r="S1869" t="str">
            <v>Org.Vtas StaTeresita</v>
          </cell>
        </row>
        <row r="1870">
          <cell r="B1870">
            <v>1028</v>
          </cell>
          <cell r="I1870">
            <v>2</v>
          </cell>
          <cell r="S1870" t="str">
            <v>Org.Vtas StaTeresita</v>
          </cell>
        </row>
        <row r="1871">
          <cell r="B1871">
            <v>1128</v>
          </cell>
          <cell r="I1871">
            <v>-1</v>
          </cell>
          <cell r="S1871" t="str">
            <v>Org.Vtas StaTeresita</v>
          </cell>
        </row>
        <row r="1872">
          <cell r="B1872">
            <v>1135</v>
          </cell>
          <cell r="I1872">
            <v>4</v>
          </cell>
          <cell r="S1872" t="str">
            <v>Org.Vtas StaTeresita</v>
          </cell>
        </row>
        <row r="1873">
          <cell r="B1873">
            <v>1620</v>
          </cell>
          <cell r="I1873">
            <v>1</v>
          </cell>
          <cell r="S1873" t="str">
            <v>Org.Vtas StaTeresita</v>
          </cell>
        </row>
        <row r="1874">
          <cell r="B1874">
            <v>1740</v>
          </cell>
          <cell r="I1874">
            <v>4</v>
          </cell>
          <cell r="S1874" t="str">
            <v>Org.Vtas StaTeresita</v>
          </cell>
        </row>
        <row r="1875">
          <cell r="B1875">
            <v>2426</v>
          </cell>
          <cell r="I1875">
            <v>-4</v>
          </cell>
          <cell r="S1875" t="str">
            <v>Org.Vtas StaTeresita</v>
          </cell>
        </row>
        <row r="1876">
          <cell r="B1876">
            <v>2428</v>
          </cell>
          <cell r="I1876">
            <v>1</v>
          </cell>
          <cell r="S1876" t="str">
            <v>Org.Vtas StaTeresita</v>
          </cell>
        </row>
        <row r="1877">
          <cell r="B1877">
            <v>2448</v>
          </cell>
          <cell r="I1877">
            <v>-5</v>
          </cell>
          <cell r="S1877" t="str">
            <v>Org.Vtas StaTeresita</v>
          </cell>
        </row>
        <row r="1878">
          <cell r="B1878">
            <v>2453</v>
          </cell>
          <cell r="I1878">
            <v>2</v>
          </cell>
          <cell r="S1878" t="str">
            <v>Org.Vtas StaTeresita</v>
          </cell>
        </row>
        <row r="1879">
          <cell r="B1879">
            <v>2466</v>
          </cell>
          <cell r="I1879">
            <v>3</v>
          </cell>
          <cell r="S1879" t="str">
            <v>Org.Vtas StaTeresita</v>
          </cell>
        </row>
        <row r="1880">
          <cell r="B1880">
            <v>2468</v>
          </cell>
          <cell r="I1880">
            <v>1</v>
          </cell>
          <cell r="S1880" t="str">
            <v>Org.Vtas StaTeresita</v>
          </cell>
        </row>
        <row r="1881">
          <cell r="B1881">
            <v>2473</v>
          </cell>
          <cell r="I1881">
            <v>-1</v>
          </cell>
          <cell r="S1881" t="str">
            <v>Org.Vtas StaTeresita</v>
          </cell>
        </row>
        <row r="1882">
          <cell r="B1882">
            <v>2478</v>
          </cell>
          <cell r="I1882">
            <v>6</v>
          </cell>
          <cell r="S1882" t="str">
            <v>Org.Vtas StaTeresita</v>
          </cell>
        </row>
        <row r="1883">
          <cell r="B1883">
            <v>2483</v>
          </cell>
          <cell r="I1883">
            <v>1</v>
          </cell>
          <cell r="S1883" t="str">
            <v>Org.Vtas StaTeresita</v>
          </cell>
        </row>
        <row r="1884">
          <cell r="B1884">
            <v>2488</v>
          </cell>
          <cell r="I1884">
            <v>1</v>
          </cell>
          <cell r="S1884" t="str">
            <v>Org.Vtas StaTeresita</v>
          </cell>
        </row>
        <row r="1885">
          <cell r="B1885">
            <v>2648</v>
          </cell>
          <cell r="I1885">
            <v>-1</v>
          </cell>
          <cell r="S1885" t="str">
            <v>Org.Vtas StaTeresita</v>
          </cell>
        </row>
        <row r="1886">
          <cell r="B1886">
            <v>2659</v>
          </cell>
          <cell r="I1886">
            <v>1</v>
          </cell>
          <cell r="S1886" t="str">
            <v>Org.Vtas StaTeresita</v>
          </cell>
        </row>
        <row r="1887">
          <cell r="B1887">
            <v>2678</v>
          </cell>
          <cell r="I1887">
            <v>3</v>
          </cell>
          <cell r="S1887" t="str">
            <v>Org.Vtas StaTeresita</v>
          </cell>
        </row>
        <row r="1888">
          <cell r="B1888">
            <v>2688</v>
          </cell>
          <cell r="I1888">
            <v>2</v>
          </cell>
          <cell r="S1888" t="str">
            <v>Org.Vtas StaTeresita</v>
          </cell>
        </row>
        <row r="1889">
          <cell r="B1889">
            <v>3205</v>
          </cell>
          <cell r="I1889">
            <v>1</v>
          </cell>
          <cell r="S1889" t="str">
            <v>Org.Vtas StaTeresita</v>
          </cell>
        </row>
        <row r="1890">
          <cell r="B1890">
            <v>3210</v>
          </cell>
          <cell r="I1890">
            <v>1</v>
          </cell>
          <cell r="S1890" t="str">
            <v>Org.Vtas StaTeresita</v>
          </cell>
        </row>
        <row r="1891">
          <cell r="B1891">
            <v>3559</v>
          </cell>
          <cell r="I1891">
            <v>1</v>
          </cell>
          <cell r="S1891" t="str">
            <v>Org.Vtas StaTeresita</v>
          </cell>
        </row>
        <row r="1892">
          <cell r="B1892">
            <v>519704</v>
          </cell>
          <cell r="I1892">
            <v>1</v>
          </cell>
          <cell r="S1892" t="str">
            <v>Org.Vtas StaTeresita</v>
          </cell>
        </row>
        <row r="1893">
          <cell r="B1893">
            <v>519706</v>
          </cell>
          <cell r="I1893">
            <v>1</v>
          </cell>
          <cell r="S1893" t="str">
            <v>Org.Vtas StaTeresita</v>
          </cell>
        </row>
        <row r="1894">
          <cell r="B1894">
            <v>118</v>
          </cell>
          <cell r="I1894">
            <v>-2</v>
          </cell>
          <cell r="S1894" t="str">
            <v>Org.Vtas StaTeresita</v>
          </cell>
        </row>
        <row r="1895">
          <cell r="B1895">
            <v>127</v>
          </cell>
          <cell r="I1895">
            <v>-2</v>
          </cell>
          <cell r="S1895" t="str">
            <v>Org.Vtas StaTeresita</v>
          </cell>
        </row>
        <row r="1896">
          <cell r="B1896">
            <v>135</v>
          </cell>
          <cell r="I1896">
            <v>-1</v>
          </cell>
          <cell r="S1896" t="str">
            <v>Org.Vtas StaTeresita</v>
          </cell>
        </row>
        <row r="1897">
          <cell r="B1897">
            <v>140</v>
          </cell>
          <cell r="I1897">
            <v>3</v>
          </cell>
          <cell r="S1897" t="str">
            <v>Org.Vtas StaTeresita</v>
          </cell>
        </row>
        <row r="1898">
          <cell r="B1898">
            <v>159</v>
          </cell>
          <cell r="I1898">
            <v>2</v>
          </cell>
          <cell r="S1898" t="str">
            <v>Org.Vtas StaTeresita</v>
          </cell>
        </row>
        <row r="1899">
          <cell r="B1899">
            <v>440</v>
          </cell>
          <cell r="I1899">
            <v>-1</v>
          </cell>
          <cell r="S1899" t="str">
            <v>Org.Vtas StaTeresita</v>
          </cell>
        </row>
        <row r="1900">
          <cell r="B1900">
            <v>505</v>
          </cell>
          <cell r="I1900">
            <v>1</v>
          </cell>
          <cell r="S1900" t="str">
            <v>Org.Vtas StaTeresita</v>
          </cell>
        </row>
        <row r="1901">
          <cell r="B1901">
            <v>627</v>
          </cell>
          <cell r="I1901">
            <v>-1</v>
          </cell>
          <cell r="S1901" t="str">
            <v>Org.Vtas StaTeresita</v>
          </cell>
        </row>
        <row r="1902">
          <cell r="B1902">
            <v>644</v>
          </cell>
          <cell r="I1902">
            <v>-1</v>
          </cell>
          <cell r="S1902" t="str">
            <v>Org.Vtas StaTeresita</v>
          </cell>
        </row>
        <row r="1903">
          <cell r="B1903">
            <v>661</v>
          </cell>
          <cell r="I1903">
            <v>-1</v>
          </cell>
          <cell r="S1903" t="str">
            <v>Org.Vtas StaTeresita</v>
          </cell>
        </row>
        <row r="1904">
          <cell r="B1904">
            <v>1001</v>
          </cell>
          <cell r="I1904">
            <v>-1</v>
          </cell>
          <cell r="S1904" t="str">
            <v>Org.Vtas StaTeresita</v>
          </cell>
        </row>
        <row r="1905">
          <cell r="B1905">
            <v>1140</v>
          </cell>
          <cell r="I1905">
            <v>-1</v>
          </cell>
          <cell r="S1905" t="str">
            <v>Org.Vtas StaTeresita</v>
          </cell>
        </row>
        <row r="1906">
          <cell r="B1906">
            <v>1715</v>
          </cell>
          <cell r="I1906">
            <v>-1</v>
          </cell>
          <cell r="S1906" t="str">
            <v>Org.Vtas StaTeresita</v>
          </cell>
        </row>
        <row r="1907">
          <cell r="B1907">
            <v>1730</v>
          </cell>
          <cell r="I1907">
            <v>-1</v>
          </cell>
          <cell r="S1907" t="str">
            <v>Org.Vtas StaTeresita</v>
          </cell>
        </row>
        <row r="1908">
          <cell r="B1908">
            <v>1740</v>
          </cell>
          <cell r="I1908">
            <v>-2</v>
          </cell>
          <cell r="S1908" t="str">
            <v>Org.Vtas StaTeresita</v>
          </cell>
        </row>
        <row r="1909">
          <cell r="B1909">
            <v>1759</v>
          </cell>
          <cell r="I1909">
            <v>3</v>
          </cell>
          <cell r="S1909" t="str">
            <v>Org.Vtas StaTeresita</v>
          </cell>
        </row>
        <row r="1910">
          <cell r="B1910">
            <v>2033</v>
          </cell>
          <cell r="I1910">
            <v>-1</v>
          </cell>
          <cell r="S1910" t="str">
            <v>Org.Vtas StaTeresita</v>
          </cell>
        </row>
        <row r="1911">
          <cell r="B1911">
            <v>2426</v>
          </cell>
          <cell r="I1911">
            <v>1</v>
          </cell>
          <cell r="S1911" t="str">
            <v>Org.Vtas StaTeresita</v>
          </cell>
        </row>
        <row r="1912">
          <cell r="B1912">
            <v>2428</v>
          </cell>
          <cell r="I1912">
            <v>-1</v>
          </cell>
          <cell r="S1912" t="str">
            <v>Org.Vtas StaTeresita</v>
          </cell>
        </row>
        <row r="1913">
          <cell r="B1913">
            <v>2446</v>
          </cell>
          <cell r="I1913">
            <v>-4</v>
          </cell>
          <cell r="S1913" t="str">
            <v>Org.Vtas StaTeresita</v>
          </cell>
        </row>
        <row r="1914">
          <cell r="B1914">
            <v>2448</v>
          </cell>
          <cell r="I1914">
            <v>1</v>
          </cell>
          <cell r="S1914" t="str">
            <v>Org.Vtas StaTeresita</v>
          </cell>
        </row>
        <row r="1915">
          <cell r="B1915">
            <v>2456</v>
          </cell>
          <cell r="I1915">
            <v>2</v>
          </cell>
          <cell r="S1915" t="str">
            <v>Org.Vtas StaTeresita</v>
          </cell>
        </row>
        <row r="1916">
          <cell r="B1916">
            <v>2459</v>
          </cell>
          <cell r="I1916">
            <v>2</v>
          </cell>
          <cell r="S1916" t="str">
            <v>Org.Vtas StaTeresita</v>
          </cell>
        </row>
        <row r="1917">
          <cell r="B1917">
            <v>2476</v>
          </cell>
          <cell r="I1917">
            <v>4</v>
          </cell>
          <cell r="S1917" t="str">
            <v>Org.Vtas StaTeresita</v>
          </cell>
        </row>
        <row r="1918">
          <cell r="B1918">
            <v>2488</v>
          </cell>
          <cell r="I1918">
            <v>-1</v>
          </cell>
          <cell r="S1918" t="str">
            <v>Org.Vtas StaTeresita</v>
          </cell>
        </row>
        <row r="1919">
          <cell r="B1919">
            <v>2678</v>
          </cell>
          <cell r="I1919">
            <v>-4</v>
          </cell>
          <cell r="S1919" t="str">
            <v>Org.Vtas StaTeresita</v>
          </cell>
        </row>
        <row r="1920">
          <cell r="B1920">
            <v>2682</v>
          </cell>
          <cell r="I1920">
            <v>9</v>
          </cell>
          <cell r="S1920" t="str">
            <v>Org.Vtas StaTeresita</v>
          </cell>
        </row>
        <row r="1921">
          <cell r="B1921">
            <v>3205</v>
          </cell>
          <cell r="I1921">
            <v>-1</v>
          </cell>
          <cell r="S1921" t="str">
            <v>Org.Vtas StaTeresita</v>
          </cell>
        </row>
        <row r="1922">
          <cell r="B1922">
            <v>3208</v>
          </cell>
          <cell r="I1922">
            <v>-1</v>
          </cell>
          <cell r="S1922" t="str">
            <v>Org.Vtas StaTeresita</v>
          </cell>
        </row>
        <row r="1923">
          <cell r="B1923">
            <v>3209</v>
          </cell>
          <cell r="I1923">
            <v>-1</v>
          </cell>
          <cell r="S1923" t="str">
            <v>Org.Vtas StaTeresita</v>
          </cell>
        </row>
        <row r="1924">
          <cell r="B1924">
            <v>3210</v>
          </cell>
          <cell r="I1924">
            <v>-1</v>
          </cell>
          <cell r="S1924" t="str">
            <v>Org.Vtas StaTeresita</v>
          </cell>
        </row>
        <row r="1925">
          <cell r="B1925">
            <v>3559</v>
          </cell>
          <cell r="I1925">
            <v>-1</v>
          </cell>
          <cell r="S1925" t="str">
            <v>Org.Vtas StaTeresita</v>
          </cell>
        </row>
        <row r="1926">
          <cell r="B1926">
            <v>3838</v>
          </cell>
          <cell r="I1926">
            <v>-1</v>
          </cell>
          <cell r="S1926" t="str">
            <v>Org.Vtas StaTeresita</v>
          </cell>
        </row>
        <row r="1927">
          <cell r="B1927">
            <v>3848</v>
          </cell>
          <cell r="I1927">
            <v>2</v>
          </cell>
          <cell r="S1927" t="str">
            <v>Org.Vtas StaTeresita</v>
          </cell>
        </row>
        <row r="1928">
          <cell r="B1928">
            <v>510702</v>
          </cell>
          <cell r="I1928">
            <v>1</v>
          </cell>
          <cell r="S1928" t="str">
            <v>Org.Vtas StaTeresita</v>
          </cell>
        </row>
        <row r="1929">
          <cell r="B1929">
            <v>519702</v>
          </cell>
          <cell r="I1929">
            <v>1</v>
          </cell>
          <cell r="S1929" t="str">
            <v>Org.Vtas StaTeresita</v>
          </cell>
        </row>
        <row r="1930">
          <cell r="B1930">
            <v>125</v>
          </cell>
          <cell r="I1930">
            <v>-0.25</v>
          </cell>
          <cell r="S1930" t="str">
            <v>Org.Vtas Ranelagh</v>
          </cell>
        </row>
        <row r="1931">
          <cell r="B1931">
            <v>125</v>
          </cell>
          <cell r="I1931">
            <v>-0.25</v>
          </cell>
          <cell r="S1931" t="str">
            <v>Org.Vtas Ranelagh</v>
          </cell>
        </row>
        <row r="1932">
          <cell r="B1932">
            <v>125</v>
          </cell>
          <cell r="I1932">
            <v>-0.25</v>
          </cell>
          <cell r="S1932" t="str">
            <v>Org.Vtas Ranelagh</v>
          </cell>
        </row>
        <row r="1933">
          <cell r="B1933">
            <v>125</v>
          </cell>
          <cell r="I1933">
            <v>-0.25</v>
          </cell>
          <cell r="S1933" t="str">
            <v>Org.Vtas Ranelagh</v>
          </cell>
        </row>
        <row r="1934">
          <cell r="B1934">
            <v>125</v>
          </cell>
          <cell r="I1934">
            <v>-0.25</v>
          </cell>
          <cell r="S1934" t="str">
            <v>Org.Vtas Ranelagh</v>
          </cell>
        </row>
        <row r="1935">
          <cell r="B1935">
            <v>125</v>
          </cell>
          <cell r="I1935">
            <v>-0.25</v>
          </cell>
          <cell r="S1935" t="str">
            <v>Org.Vtas Ranelagh</v>
          </cell>
        </row>
        <row r="1936">
          <cell r="B1936">
            <v>125</v>
          </cell>
          <cell r="I1936">
            <v>-0.25</v>
          </cell>
          <cell r="S1936" t="str">
            <v>Org.Vtas Ranelagh</v>
          </cell>
        </row>
        <row r="1937">
          <cell r="B1937">
            <v>125</v>
          </cell>
          <cell r="I1937">
            <v>-0.25</v>
          </cell>
          <cell r="S1937" t="str">
            <v>Org.Vtas Ranelagh</v>
          </cell>
        </row>
        <row r="1938">
          <cell r="B1938">
            <v>125</v>
          </cell>
          <cell r="I1938">
            <v>-0.25</v>
          </cell>
          <cell r="S1938" t="str">
            <v>Org.Vtas Ranelagh</v>
          </cell>
        </row>
        <row r="1939">
          <cell r="B1939">
            <v>125</v>
          </cell>
          <cell r="I1939">
            <v>-0.25</v>
          </cell>
          <cell r="S1939" t="str">
            <v>Org.Vtas Ranelagh</v>
          </cell>
        </row>
        <row r="1940">
          <cell r="B1940">
            <v>125</v>
          </cell>
          <cell r="I1940">
            <v>-0.25</v>
          </cell>
          <cell r="S1940" t="str">
            <v>Org.Vtas Ranelagh</v>
          </cell>
        </row>
        <row r="1941">
          <cell r="B1941">
            <v>125</v>
          </cell>
          <cell r="I1941">
            <v>-0.25</v>
          </cell>
          <cell r="S1941" t="str">
            <v>Org.Vtas Ranelagh</v>
          </cell>
        </row>
        <row r="1942">
          <cell r="B1942">
            <v>125</v>
          </cell>
          <cell r="I1942">
            <v>-0.25</v>
          </cell>
          <cell r="S1942" t="str">
            <v>Org.Vtas Ranelagh</v>
          </cell>
        </row>
        <row r="1943">
          <cell r="B1943">
            <v>125</v>
          </cell>
          <cell r="I1943">
            <v>-0.25</v>
          </cell>
          <cell r="S1943" t="str">
            <v>Org.Vtas Ranelagh</v>
          </cell>
        </row>
        <row r="1944">
          <cell r="B1944">
            <v>125</v>
          </cell>
          <cell r="I1944">
            <v>-0.25</v>
          </cell>
          <cell r="S1944" t="str">
            <v>Org.Vtas Ranelagh</v>
          </cell>
        </row>
        <row r="1945">
          <cell r="B1945">
            <v>125</v>
          </cell>
          <cell r="I1945">
            <v>-0.25</v>
          </cell>
          <cell r="S1945" t="str">
            <v>Org.Vtas Ranelagh</v>
          </cell>
        </row>
        <row r="1946">
          <cell r="B1946">
            <v>125</v>
          </cell>
          <cell r="I1946">
            <v>-0.25</v>
          </cell>
          <cell r="S1946" t="str">
            <v>Org.Vtas Ranelagh</v>
          </cell>
        </row>
        <row r="1947">
          <cell r="B1947">
            <v>125</v>
          </cell>
          <cell r="I1947">
            <v>-0.25</v>
          </cell>
          <cell r="S1947" t="str">
            <v>Org.Vtas Ranelagh</v>
          </cell>
        </row>
        <row r="1948">
          <cell r="B1948">
            <v>125</v>
          </cell>
          <cell r="I1948">
            <v>-0.25</v>
          </cell>
          <cell r="S1948" t="str">
            <v>Org.Vtas Ranelagh</v>
          </cell>
        </row>
        <row r="1949">
          <cell r="B1949">
            <v>125</v>
          </cell>
          <cell r="I1949">
            <v>-0.25</v>
          </cell>
          <cell r="S1949" t="str">
            <v>Org.Vtas Ranelagh</v>
          </cell>
        </row>
        <row r="1950">
          <cell r="B1950">
            <v>125</v>
          </cell>
          <cell r="I1950">
            <v>-0.25</v>
          </cell>
          <cell r="S1950" t="str">
            <v>Org.Vtas Ranelagh</v>
          </cell>
        </row>
        <row r="1951">
          <cell r="B1951">
            <v>125</v>
          </cell>
          <cell r="I1951">
            <v>-0.25</v>
          </cell>
          <cell r="S1951" t="str">
            <v>Org.Vtas Ranelagh</v>
          </cell>
        </row>
        <row r="1952">
          <cell r="B1952">
            <v>125</v>
          </cell>
          <cell r="I1952">
            <v>-0.25</v>
          </cell>
          <cell r="S1952" t="str">
            <v>Org.Vtas Ranelagh</v>
          </cell>
        </row>
        <row r="1953">
          <cell r="B1953">
            <v>125</v>
          </cell>
          <cell r="I1953">
            <v>-0.25</v>
          </cell>
          <cell r="S1953" t="str">
            <v>Org.Vtas Ranelagh</v>
          </cell>
        </row>
        <row r="1954">
          <cell r="B1954">
            <v>125</v>
          </cell>
          <cell r="I1954">
            <v>-0.25</v>
          </cell>
          <cell r="S1954" t="str">
            <v>Org.Vtas Ranelagh</v>
          </cell>
        </row>
        <row r="1955">
          <cell r="B1955">
            <v>125</v>
          </cell>
          <cell r="I1955">
            <v>-0.25</v>
          </cell>
          <cell r="S1955" t="str">
            <v>Org.Vtas Ranelagh</v>
          </cell>
        </row>
        <row r="1956">
          <cell r="B1956">
            <v>125</v>
          </cell>
          <cell r="I1956">
            <v>-0.25</v>
          </cell>
          <cell r="S1956" t="str">
            <v>Org.Vtas Ranelagh</v>
          </cell>
        </row>
        <row r="1957">
          <cell r="B1957">
            <v>125</v>
          </cell>
          <cell r="I1957">
            <v>-0.25</v>
          </cell>
          <cell r="S1957" t="str">
            <v>Org.Vtas Ranelagh</v>
          </cell>
        </row>
        <row r="1958">
          <cell r="B1958">
            <v>125</v>
          </cell>
          <cell r="I1958">
            <v>-0.25</v>
          </cell>
          <cell r="S1958" t="str">
            <v>Org.Vtas Ranelagh</v>
          </cell>
        </row>
        <row r="1959">
          <cell r="B1959">
            <v>125</v>
          </cell>
          <cell r="I1959">
            <v>-0.25</v>
          </cell>
          <cell r="S1959" t="str">
            <v>Org.Vtas Ranelagh</v>
          </cell>
        </row>
        <row r="1960">
          <cell r="B1960">
            <v>125</v>
          </cell>
          <cell r="I1960">
            <v>-0.25</v>
          </cell>
          <cell r="S1960" t="str">
            <v>Org.Vtas Ranelagh</v>
          </cell>
        </row>
        <row r="1961">
          <cell r="B1961">
            <v>125</v>
          </cell>
          <cell r="I1961">
            <v>-0.25</v>
          </cell>
          <cell r="S1961" t="str">
            <v>Org.Vtas Ranelagh</v>
          </cell>
        </row>
        <row r="1962">
          <cell r="B1962">
            <v>125</v>
          </cell>
          <cell r="I1962">
            <v>-0.25</v>
          </cell>
          <cell r="S1962" t="str">
            <v>Org.Vtas Ranelagh</v>
          </cell>
        </row>
        <row r="1963">
          <cell r="B1963">
            <v>125</v>
          </cell>
          <cell r="I1963">
            <v>-0.25</v>
          </cell>
          <cell r="S1963" t="str">
            <v>Org.Vtas Ranelagh</v>
          </cell>
        </row>
        <row r="1964">
          <cell r="B1964">
            <v>125</v>
          </cell>
          <cell r="I1964">
            <v>-0.25</v>
          </cell>
          <cell r="S1964" t="str">
            <v>Org.Vtas Ranelagh</v>
          </cell>
        </row>
        <row r="1965">
          <cell r="B1965">
            <v>125</v>
          </cell>
          <cell r="I1965">
            <v>-0.25</v>
          </cell>
          <cell r="S1965" t="str">
            <v>Org.Vtas Ranelagh</v>
          </cell>
        </row>
        <row r="1966">
          <cell r="B1966">
            <v>125</v>
          </cell>
          <cell r="I1966">
            <v>-0.25</v>
          </cell>
          <cell r="S1966" t="str">
            <v>Org.Vtas Ranelagh</v>
          </cell>
        </row>
        <row r="1967">
          <cell r="B1967">
            <v>125</v>
          </cell>
          <cell r="I1967">
            <v>-0.25</v>
          </cell>
          <cell r="S1967" t="str">
            <v>Org.Vtas Ranelagh</v>
          </cell>
        </row>
        <row r="1968">
          <cell r="B1968">
            <v>125</v>
          </cell>
          <cell r="I1968">
            <v>-0.25</v>
          </cell>
          <cell r="S1968" t="str">
            <v>Org.Vtas Ranelagh</v>
          </cell>
        </row>
        <row r="1969">
          <cell r="B1969">
            <v>125</v>
          </cell>
          <cell r="I1969">
            <v>-0.25</v>
          </cell>
          <cell r="S1969" t="str">
            <v>Org.Vtas Ranelagh</v>
          </cell>
        </row>
        <row r="1970">
          <cell r="B1970">
            <v>125</v>
          </cell>
          <cell r="I1970">
            <v>-0.25</v>
          </cell>
          <cell r="S1970" t="str">
            <v>Org.Vtas Ranelagh</v>
          </cell>
        </row>
        <row r="1971">
          <cell r="B1971">
            <v>125</v>
          </cell>
          <cell r="I1971">
            <v>-0.25</v>
          </cell>
          <cell r="S1971" t="str">
            <v>Org.Vtas Ranelagh</v>
          </cell>
        </row>
        <row r="1972">
          <cell r="B1972">
            <v>125</v>
          </cell>
          <cell r="I1972">
            <v>-0.25</v>
          </cell>
          <cell r="S1972" t="str">
            <v>Org.Vtas Ranelagh</v>
          </cell>
        </row>
        <row r="1973">
          <cell r="B1973">
            <v>125</v>
          </cell>
          <cell r="I1973">
            <v>-0.25</v>
          </cell>
          <cell r="S1973" t="str">
            <v>Org.Vtas Ranelagh</v>
          </cell>
        </row>
        <row r="1974">
          <cell r="B1974">
            <v>125</v>
          </cell>
          <cell r="I1974">
            <v>-0.25</v>
          </cell>
          <cell r="S1974" t="str">
            <v>Org.Vtas Ranelagh</v>
          </cell>
        </row>
        <row r="1975">
          <cell r="B1975">
            <v>125</v>
          </cell>
          <cell r="I1975">
            <v>-0.25</v>
          </cell>
          <cell r="S1975" t="str">
            <v>Org.Vtas Ranelagh</v>
          </cell>
        </row>
        <row r="1976">
          <cell r="B1976">
            <v>125</v>
          </cell>
          <cell r="I1976">
            <v>-0.25</v>
          </cell>
          <cell r="S1976" t="str">
            <v>Org.Vtas Ranelagh</v>
          </cell>
        </row>
        <row r="1977">
          <cell r="B1977">
            <v>125</v>
          </cell>
          <cell r="I1977">
            <v>-0.25</v>
          </cell>
          <cell r="S1977" t="str">
            <v>Org.Vtas Ranelagh</v>
          </cell>
        </row>
        <row r="1978">
          <cell r="B1978">
            <v>125</v>
          </cell>
          <cell r="I1978">
            <v>-0.25</v>
          </cell>
          <cell r="S1978" t="str">
            <v>Org.Vtas Ranelagh</v>
          </cell>
        </row>
        <row r="1979">
          <cell r="B1979">
            <v>125</v>
          </cell>
          <cell r="I1979">
            <v>-0.25</v>
          </cell>
          <cell r="S1979" t="str">
            <v>Org.Vtas Ranelagh</v>
          </cell>
        </row>
        <row r="1980">
          <cell r="B1980">
            <v>125</v>
          </cell>
          <cell r="I1980">
            <v>-0.25</v>
          </cell>
          <cell r="S1980" t="str">
            <v>Org.Vtas Ranelagh</v>
          </cell>
        </row>
        <row r="1981">
          <cell r="B1981">
            <v>125</v>
          </cell>
          <cell r="I1981">
            <v>-0.25</v>
          </cell>
          <cell r="S1981" t="str">
            <v>Org.Vtas Ranelagh</v>
          </cell>
        </row>
        <row r="1982">
          <cell r="B1982">
            <v>125</v>
          </cell>
          <cell r="I1982">
            <v>-0.25</v>
          </cell>
          <cell r="S1982" t="str">
            <v>Org.Vtas Ranelagh</v>
          </cell>
        </row>
        <row r="1983">
          <cell r="B1983">
            <v>125</v>
          </cell>
          <cell r="I1983">
            <v>-0.25</v>
          </cell>
          <cell r="S1983" t="str">
            <v>Org.Vtas Ranelagh</v>
          </cell>
        </row>
        <row r="1984">
          <cell r="B1984">
            <v>125</v>
          </cell>
          <cell r="I1984">
            <v>-0.25</v>
          </cell>
          <cell r="S1984" t="str">
            <v>Org.Vtas Ranelagh</v>
          </cell>
        </row>
        <row r="1985">
          <cell r="B1985">
            <v>125</v>
          </cell>
          <cell r="I1985">
            <v>-0.25</v>
          </cell>
          <cell r="S1985" t="str">
            <v>Org.Vtas Ranelagh</v>
          </cell>
        </row>
        <row r="1986">
          <cell r="B1986">
            <v>125</v>
          </cell>
          <cell r="I1986">
            <v>-0.25</v>
          </cell>
          <cell r="S1986" t="str">
            <v>Org.Vtas Ranelagh</v>
          </cell>
        </row>
        <row r="1987">
          <cell r="B1987">
            <v>125</v>
          </cell>
          <cell r="I1987">
            <v>-0.25</v>
          </cell>
          <cell r="S1987" t="str">
            <v>Org.Vtas Ranelagh</v>
          </cell>
        </row>
        <row r="1988">
          <cell r="B1988">
            <v>125</v>
          </cell>
          <cell r="I1988">
            <v>-0.25</v>
          </cell>
          <cell r="S1988" t="str">
            <v>Org.Vtas Ranelagh</v>
          </cell>
        </row>
        <row r="1989">
          <cell r="B1989">
            <v>125</v>
          </cell>
          <cell r="I1989">
            <v>-0.25</v>
          </cell>
          <cell r="S1989" t="str">
            <v>Org.Vtas Ranelagh</v>
          </cell>
        </row>
        <row r="1990">
          <cell r="B1990">
            <v>125</v>
          </cell>
          <cell r="I1990">
            <v>-0.25</v>
          </cell>
          <cell r="S1990" t="str">
            <v>Org.Vtas Ranelagh</v>
          </cell>
        </row>
        <row r="1991">
          <cell r="B1991">
            <v>125</v>
          </cell>
          <cell r="I1991">
            <v>-0.25</v>
          </cell>
          <cell r="S1991" t="str">
            <v>Org.Vtas Ranelagh</v>
          </cell>
        </row>
        <row r="1992">
          <cell r="B1992">
            <v>125</v>
          </cell>
          <cell r="I1992">
            <v>-0.25</v>
          </cell>
          <cell r="S1992" t="str">
            <v>Org.Vtas Ranelagh</v>
          </cell>
        </row>
        <row r="1993">
          <cell r="B1993">
            <v>125</v>
          </cell>
          <cell r="I1993">
            <v>-0.25</v>
          </cell>
          <cell r="S1993" t="str">
            <v>Org.Vtas Ranelagh</v>
          </cell>
        </row>
        <row r="1994">
          <cell r="B1994">
            <v>125</v>
          </cell>
          <cell r="I1994">
            <v>-0.25</v>
          </cell>
          <cell r="S1994" t="str">
            <v>Org.Vtas Ranelagh</v>
          </cell>
        </row>
        <row r="1995">
          <cell r="B1995">
            <v>125</v>
          </cell>
          <cell r="I1995">
            <v>-0.25</v>
          </cell>
          <cell r="S1995" t="str">
            <v>Org.Vtas Ranelagh</v>
          </cell>
        </row>
        <row r="1996">
          <cell r="B1996">
            <v>125</v>
          </cell>
          <cell r="I1996">
            <v>-0.25</v>
          </cell>
          <cell r="S1996" t="str">
            <v>Org.Vtas Ranelagh</v>
          </cell>
        </row>
        <row r="1997">
          <cell r="B1997">
            <v>125</v>
          </cell>
          <cell r="I1997">
            <v>-0.25</v>
          </cell>
          <cell r="S1997" t="str">
            <v>Org.Vtas Ranelagh</v>
          </cell>
        </row>
        <row r="1998">
          <cell r="B1998">
            <v>125</v>
          </cell>
          <cell r="I1998">
            <v>-0.25</v>
          </cell>
          <cell r="S1998" t="str">
            <v>Org.Vtas Ranelagh</v>
          </cell>
        </row>
        <row r="1999">
          <cell r="B1999">
            <v>125</v>
          </cell>
          <cell r="I1999">
            <v>-0.25</v>
          </cell>
          <cell r="S1999" t="str">
            <v>Org.Vtas Ranelagh</v>
          </cell>
        </row>
        <row r="2000">
          <cell r="B2000">
            <v>125</v>
          </cell>
          <cell r="I2000">
            <v>-0.25</v>
          </cell>
          <cell r="S2000" t="str">
            <v>Org.Vtas Ranelagh</v>
          </cell>
        </row>
        <row r="2001">
          <cell r="B2001">
            <v>125</v>
          </cell>
          <cell r="I2001">
            <v>-0.25</v>
          </cell>
          <cell r="S2001" t="str">
            <v>Org.Vtas Ranelagh</v>
          </cell>
        </row>
        <row r="2002">
          <cell r="B2002">
            <v>125</v>
          </cell>
          <cell r="I2002">
            <v>-0.25</v>
          </cell>
          <cell r="S2002" t="str">
            <v>Org.Vtas Ranelagh</v>
          </cell>
        </row>
        <row r="2003">
          <cell r="B2003">
            <v>125</v>
          </cell>
          <cell r="I2003">
            <v>-0.25</v>
          </cell>
          <cell r="S2003" t="str">
            <v>Org.Vtas Ranelagh</v>
          </cell>
        </row>
        <row r="2004">
          <cell r="B2004">
            <v>125</v>
          </cell>
          <cell r="I2004">
            <v>-0.25</v>
          </cell>
          <cell r="S2004" t="str">
            <v>Org.Vtas Ranelagh</v>
          </cell>
        </row>
        <row r="2005">
          <cell r="B2005">
            <v>125</v>
          </cell>
          <cell r="I2005">
            <v>-0.25</v>
          </cell>
          <cell r="S2005" t="str">
            <v>Org.Vtas Ranelagh</v>
          </cell>
        </row>
        <row r="2006">
          <cell r="B2006">
            <v>125</v>
          </cell>
          <cell r="I2006">
            <v>-0.25</v>
          </cell>
          <cell r="S2006" t="str">
            <v>Org.Vtas Ranelagh</v>
          </cell>
        </row>
        <row r="2007">
          <cell r="B2007">
            <v>125</v>
          </cell>
          <cell r="I2007">
            <v>-0.25</v>
          </cell>
          <cell r="S2007" t="str">
            <v>Org.Vtas Ranelagh</v>
          </cell>
        </row>
        <row r="2008">
          <cell r="B2008">
            <v>125</v>
          </cell>
          <cell r="I2008">
            <v>-0.25</v>
          </cell>
          <cell r="S2008" t="str">
            <v>Org.Vtas Ranelagh</v>
          </cell>
        </row>
        <row r="2009">
          <cell r="B2009">
            <v>125</v>
          </cell>
          <cell r="I2009">
            <v>-0.25</v>
          </cell>
          <cell r="S2009" t="str">
            <v>Org.Vtas Ranelagh</v>
          </cell>
        </row>
        <row r="2010">
          <cell r="B2010">
            <v>125</v>
          </cell>
          <cell r="I2010">
            <v>-0.25</v>
          </cell>
          <cell r="S2010" t="str">
            <v>Org.Vtas Ranelagh</v>
          </cell>
        </row>
        <row r="2011">
          <cell r="B2011">
            <v>125</v>
          </cell>
          <cell r="I2011">
            <v>-0.25</v>
          </cell>
          <cell r="S2011" t="str">
            <v>Org.Vtas Ranelagh</v>
          </cell>
        </row>
        <row r="2012">
          <cell r="B2012">
            <v>125</v>
          </cell>
          <cell r="I2012">
            <v>-0.25</v>
          </cell>
          <cell r="S2012" t="str">
            <v>Org.Vtas Ranelagh</v>
          </cell>
        </row>
        <row r="2013">
          <cell r="B2013">
            <v>125</v>
          </cell>
          <cell r="I2013">
            <v>-0.25</v>
          </cell>
          <cell r="S2013" t="str">
            <v>Org.Vtas Ranelagh</v>
          </cell>
        </row>
        <row r="2014">
          <cell r="B2014">
            <v>125</v>
          </cell>
          <cell r="I2014">
            <v>-0.25</v>
          </cell>
          <cell r="S2014" t="str">
            <v>Org.Vtas Ranelagh</v>
          </cell>
        </row>
        <row r="2015">
          <cell r="B2015">
            <v>125</v>
          </cell>
          <cell r="I2015">
            <v>-0.25</v>
          </cell>
          <cell r="S2015" t="str">
            <v>Org.Vtas Ranelagh</v>
          </cell>
        </row>
        <row r="2016">
          <cell r="B2016">
            <v>125</v>
          </cell>
          <cell r="I2016">
            <v>-0.25</v>
          </cell>
          <cell r="S2016" t="str">
            <v>Org.Vtas Ranelagh</v>
          </cell>
        </row>
        <row r="2017">
          <cell r="B2017">
            <v>125</v>
          </cell>
          <cell r="I2017">
            <v>-0.25</v>
          </cell>
          <cell r="S2017" t="str">
            <v>Org.Vtas Ranelagh</v>
          </cell>
        </row>
        <row r="2018">
          <cell r="B2018">
            <v>125</v>
          </cell>
          <cell r="I2018">
            <v>-0.25</v>
          </cell>
          <cell r="S2018" t="str">
            <v>Org.Vtas Ranelagh</v>
          </cell>
        </row>
        <row r="2019">
          <cell r="B2019">
            <v>125</v>
          </cell>
          <cell r="I2019">
            <v>-0.25</v>
          </cell>
          <cell r="S2019" t="str">
            <v>Org.Vtas Ranelagh</v>
          </cell>
        </row>
        <row r="2020">
          <cell r="B2020">
            <v>125</v>
          </cell>
          <cell r="I2020">
            <v>-0.25</v>
          </cell>
          <cell r="S2020" t="str">
            <v>Org.Vtas Ranelagh</v>
          </cell>
        </row>
        <row r="2021">
          <cell r="B2021">
            <v>125</v>
          </cell>
          <cell r="I2021">
            <v>-0.25</v>
          </cell>
          <cell r="S2021" t="str">
            <v>Org.Vtas Ranelagh</v>
          </cell>
        </row>
        <row r="2022">
          <cell r="B2022">
            <v>125</v>
          </cell>
          <cell r="I2022">
            <v>-0.25</v>
          </cell>
          <cell r="S2022" t="str">
            <v>Org.Vtas Ranelagh</v>
          </cell>
        </row>
        <row r="2023">
          <cell r="B2023">
            <v>125</v>
          </cell>
          <cell r="I2023">
            <v>-0.25</v>
          </cell>
          <cell r="S2023" t="str">
            <v>Org.Vtas Ranelagh</v>
          </cell>
        </row>
        <row r="2024">
          <cell r="B2024">
            <v>125</v>
          </cell>
          <cell r="I2024">
            <v>-0.25</v>
          </cell>
          <cell r="S2024" t="str">
            <v>Org.Vtas Ranelagh</v>
          </cell>
        </row>
        <row r="2025">
          <cell r="B2025">
            <v>125</v>
          </cell>
          <cell r="I2025">
            <v>-0.25</v>
          </cell>
          <cell r="S2025" t="str">
            <v>Org.Vtas Ranelagh</v>
          </cell>
        </row>
        <row r="2026">
          <cell r="B2026">
            <v>125</v>
          </cell>
          <cell r="I2026">
            <v>-0.25</v>
          </cell>
          <cell r="S2026" t="str">
            <v>Org.Vtas Ranelagh</v>
          </cell>
        </row>
        <row r="2027">
          <cell r="B2027">
            <v>125</v>
          </cell>
          <cell r="I2027">
            <v>-0.25</v>
          </cell>
          <cell r="S2027" t="str">
            <v>Org.Vtas Ranelagh</v>
          </cell>
        </row>
        <row r="2028">
          <cell r="B2028">
            <v>125</v>
          </cell>
          <cell r="I2028">
            <v>-0.25</v>
          </cell>
          <cell r="S2028" t="str">
            <v>Org.Vtas Ranelagh</v>
          </cell>
        </row>
        <row r="2029">
          <cell r="B2029">
            <v>125</v>
          </cell>
          <cell r="I2029">
            <v>-0.25</v>
          </cell>
          <cell r="S2029" t="str">
            <v>Org.Vtas Ranelagh</v>
          </cell>
        </row>
        <row r="2030">
          <cell r="B2030">
            <v>125</v>
          </cell>
          <cell r="I2030">
            <v>-0.25</v>
          </cell>
          <cell r="S2030" t="str">
            <v>Org.Vtas Ranelagh</v>
          </cell>
        </row>
        <row r="2031">
          <cell r="B2031">
            <v>125</v>
          </cell>
          <cell r="I2031">
            <v>-0.25</v>
          </cell>
          <cell r="S2031" t="str">
            <v>Org.Vtas Ranelagh</v>
          </cell>
        </row>
        <row r="2032">
          <cell r="B2032">
            <v>125</v>
          </cell>
          <cell r="I2032">
            <v>-0.25</v>
          </cell>
          <cell r="S2032" t="str">
            <v>Org.Vtas Ranelagh</v>
          </cell>
        </row>
        <row r="2033">
          <cell r="B2033">
            <v>125</v>
          </cell>
          <cell r="I2033">
            <v>-0.25</v>
          </cell>
          <cell r="S2033" t="str">
            <v>Org.Vtas Ranelagh</v>
          </cell>
        </row>
        <row r="2034">
          <cell r="B2034">
            <v>125</v>
          </cell>
          <cell r="I2034">
            <v>-0.25</v>
          </cell>
          <cell r="S2034" t="str">
            <v>Org.Vtas Ranelagh</v>
          </cell>
        </row>
        <row r="2035">
          <cell r="B2035">
            <v>125</v>
          </cell>
          <cell r="I2035">
            <v>-0.25</v>
          </cell>
          <cell r="S2035" t="str">
            <v>Org.Vtas Ranelagh</v>
          </cell>
        </row>
        <row r="2036">
          <cell r="B2036">
            <v>125</v>
          </cell>
          <cell r="I2036">
            <v>-0.25</v>
          </cell>
          <cell r="S2036" t="str">
            <v>Org.Vtas Ranelagh</v>
          </cell>
        </row>
        <row r="2037">
          <cell r="B2037">
            <v>125</v>
          </cell>
          <cell r="I2037">
            <v>-0.25</v>
          </cell>
          <cell r="S2037" t="str">
            <v>Org.Vtas Ranelagh</v>
          </cell>
        </row>
        <row r="2038">
          <cell r="B2038">
            <v>125</v>
          </cell>
          <cell r="I2038">
            <v>-0.25</v>
          </cell>
          <cell r="S2038" t="str">
            <v>Org.Vtas Ranelagh</v>
          </cell>
        </row>
        <row r="2039">
          <cell r="B2039">
            <v>125</v>
          </cell>
          <cell r="I2039">
            <v>-0.25</v>
          </cell>
          <cell r="S2039" t="str">
            <v>Org.Vtas Ranelagh</v>
          </cell>
        </row>
        <row r="2040">
          <cell r="B2040">
            <v>125</v>
          </cell>
          <cell r="I2040">
            <v>-0.25</v>
          </cell>
          <cell r="S2040" t="str">
            <v>Org.Vtas Ranelagh</v>
          </cell>
        </row>
        <row r="2041">
          <cell r="B2041">
            <v>125</v>
          </cell>
          <cell r="I2041">
            <v>-0.25</v>
          </cell>
          <cell r="S2041" t="str">
            <v>Org.Vtas Ranelagh</v>
          </cell>
        </row>
        <row r="2042">
          <cell r="B2042">
            <v>125</v>
          </cell>
          <cell r="I2042">
            <v>-0.25</v>
          </cell>
          <cell r="S2042" t="str">
            <v>Org.Vtas Ranelagh</v>
          </cell>
        </row>
        <row r="2043">
          <cell r="B2043">
            <v>125</v>
          </cell>
          <cell r="I2043">
            <v>-0.25</v>
          </cell>
          <cell r="S2043" t="str">
            <v>Org.Vtas Ranelagh</v>
          </cell>
        </row>
        <row r="2044">
          <cell r="B2044">
            <v>125</v>
          </cell>
          <cell r="I2044">
            <v>-0.25</v>
          </cell>
          <cell r="S2044" t="str">
            <v>Org.Vtas Ranelagh</v>
          </cell>
        </row>
        <row r="2045">
          <cell r="B2045">
            <v>125</v>
          </cell>
          <cell r="I2045">
            <v>-0.25</v>
          </cell>
          <cell r="S2045" t="str">
            <v>Org.Vtas Ranelagh</v>
          </cell>
        </row>
        <row r="2046">
          <cell r="B2046">
            <v>125</v>
          </cell>
          <cell r="I2046">
            <v>-0.25</v>
          </cell>
          <cell r="S2046" t="str">
            <v>Org.Vtas Ranelagh</v>
          </cell>
        </row>
        <row r="2047">
          <cell r="B2047">
            <v>125</v>
          </cell>
          <cell r="I2047">
            <v>-0.25</v>
          </cell>
          <cell r="S2047" t="str">
            <v>Org.Vtas Ranelagh</v>
          </cell>
        </row>
        <row r="2048">
          <cell r="B2048">
            <v>125</v>
          </cell>
          <cell r="I2048">
            <v>-0.25</v>
          </cell>
          <cell r="S2048" t="str">
            <v>Org.Vtas Ranelagh</v>
          </cell>
        </row>
        <row r="2049">
          <cell r="B2049">
            <v>125</v>
          </cell>
          <cell r="I2049">
            <v>-0.25</v>
          </cell>
          <cell r="S2049" t="str">
            <v>Org.Vtas Ranelagh</v>
          </cell>
        </row>
        <row r="2050">
          <cell r="B2050">
            <v>125</v>
          </cell>
          <cell r="I2050">
            <v>-0.25</v>
          </cell>
          <cell r="S2050" t="str">
            <v>Org.Vtas Ranelagh</v>
          </cell>
        </row>
        <row r="2051">
          <cell r="B2051">
            <v>125</v>
          </cell>
          <cell r="I2051">
            <v>-0.25</v>
          </cell>
          <cell r="S2051" t="str">
            <v>Org.Vtas Ranelagh</v>
          </cell>
        </row>
        <row r="2052">
          <cell r="B2052">
            <v>125</v>
          </cell>
          <cell r="I2052">
            <v>-0.25</v>
          </cell>
          <cell r="S2052" t="str">
            <v>Org.Vtas Ranelagh</v>
          </cell>
        </row>
        <row r="2053">
          <cell r="B2053">
            <v>125</v>
          </cell>
          <cell r="I2053">
            <v>-0.25</v>
          </cell>
          <cell r="S2053" t="str">
            <v>Org.Vtas Ranelagh</v>
          </cell>
        </row>
        <row r="2054">
          <cell r="B2054">
            <v>125</v>
          </cell>
          <cell r="I2054">
            <v>-0.25</v>
          </cell>
          <cell r="S2054" t="str">
            <v>Org.Vtas Ranelagh</v>
          </cell>
        </row>
        <row r="2055">
          <cell r="B2055">
            <v>125</v>
          </cell>
          <cell r="I2055">
            <v>-0.25</v>
          </cell>
          <cell r="S2055" t="str">
            <v>Org.Vtas Ranelagh</v>
          </cell>
        </row>
        <row r="2056">
          <cell r="B2056">
            <v>125</v>
          </cell>
          <cell r="I2056">
            <v>-0.25</v>
          </cell>
          <cell r="S2056" t="str">
            <v>Org.Vtas Ranelagh</v>
          </cell>
        </row>
        <row r="2057">
          <cell r="B2057">
            <v>125</v>
          </cell>
          <cell r="I2057">
            <v>-0.25</v>
          </cell>
          <cell r="S2057" t="str">
            <v>Org.Vtas Ranelagh</v>
          </cell>
        </row>
        <row r="2058">
          <cell r="B2058">
            <v>125</v>
          </cell>
          <cell r="I2058">
            <v>-0.25</v>
          </cell>
          <cell r="S2058" t="str">
            <v>Org.Vtas Ranelagh</v>
          </cell>
        </row>
        <row r="2059">
          <cell r="B2059">
            <v>125</v>
          </cell>
          <cell r="I2059">
            <v>-0.25</v>
          </cell>
          <cell r="S2059" t="str">
            <v>Org.Vtas Ranelagh</v>
          </cell>
        </row>
        <row r="2060">
          <cell r="B2060">
            <v>125</v>
          </cell>
          <cell r="I2060">
            <v>-0.25</v>
          </cell>
          <cell r="S2060" t="str">
            <v>Org.Vtas Ranelagh</v>
          </cell>
        </row>
        <row r="2061">
          <cell r="B2061">
            <v>125</v>
          </cell>
          <cell r="I2061">
            <v>-0.25</v>
          </cell>
          <cell r="S2061" t="str">
            <v>Org.Vtas Ranelagh</v>
          </cell>
        </row>
        <row r="2062">
          <cell r="B2062">
            <v>125</v>
          </cell>
          <cell r="I2062">
            <v>-0.25</v>
          </cell>
          <cell r="S2062" t="str">
            <v>Org.Vtas Ranelagh</v>
          </cell>
        </row>
        <row r="2063">
          <cell r="B2063">
            <v>125</v>
          </cell>
          <cell r="I2063">
            <v>-0.25</v>
          </cell>
          <cell r="S2063" t="str">
            <v>Org.Vtas Ranelagh</v>
          </cell>
        </row>
        <row r="2064">
          <cell r="B2064">
            <v>125</v>
          </cell>
          <cell r="I2064">
            <v>-0.25</v>
          </cell>
          <cell r="S2064" t="str">
            <v>Org.Vtas Ranelagh</v>
          </cell>
        </row>
        <row r="2065">
          <cell r="B2065">
            <v>125</v>
          </cell>
          <cell r="I2065">
            <v>-0.25</v>
          </cell>
          <cell r="S2065" t="str">
            <v>Org.Vtas Ranelagh</v>
          </cell>
        </row>
        <row r="2066">
          <cell r="B2066">
            <v>125</v>
          </cell>
          <cell r="I2066">
            <v>-0.25</v>
          </cell>
          <cell r="S2066" t="str">
            <v>Org.Vtas Ranelagh</v>
          </cell>
        </row>
        <row r="2067">
          <cell r="B2067">
            <v>125</v>
          </cell>
          <cell r="I2067">
            <v>-0.25</v>
          </cell>
          <cell r="S2067" t="str">
            <v>Org.Vtas Ranelagh</v>
          </cell>
        </row>
        <row r="2068">
          <cell r="B2068">
            <v>125</v>
          </cell>
          <cell r="I2068">
            <v>-0.25</v>
          </cell>
          <cell r="S2068" t="str">
            <v>Org.Vtas Ranelagh</v>
          </cell>
        </row>
        <row r="2069">
          <cell r="B2069">
            <v>125</v>
          </cell>
          <cell r="I2069">
            <v>-0.25</v>
          </cell>
          <cell r="S2069" t="str">
            <v>Org.Vtas Ranelagh</v>
          </cell>
        </row>
        <row r="2070">
          <cell r="B2070">
            <v>125</v>
          </cell>
          <cell r="I2070">
            <v>-0.25</v>
          </cell>
          <cell r="S2070" t="str">
            <v>Org.Vtas Ranelagh</v>
          </cell>
        </row>
        <row r="2071">
          <cell r="B2071">
            <v>125</v>
          </cell>
          <cell r="I2071">
            <v>-0.25</v>
          </cell>
          <cell r="S2071" t="str">
            <v>Org.Vtas Ranelagh</v>
          </cell>
        </row>
        <row r="2072">
          <cell r="B2072">
            <v>125</v>
          </cell>
          <cell r="I2072">
            <v>-0.25</v>
          </cell>
          <cell r="S2072" t="str">
            <v>Org.Vtas Ranelagh</v>
          </cell>
        </row>
        <row r="2073">
          <cell r="B2073">
            <v>125</v>
          </cell>
          <cell r="I2073">
            <v>-0.25</v>
          </cell>
          <cell r="S2073" t="str">
            <v>Org.Vtas Ranelagh</v>
          </cell>
        </row>
        <row r="2074">
          <cell r="B2074">
            <v>125</v>
          </cell>
          <cell r="I2074">
            <v>-0.25</v>
          </cell>
          <cell r="S2074" t="str">
            <v>Org.Vtas Ranelagh</v>
          </cell>
        </row>
        <row r="2075">
          <cell r="B2075">
            <v>125</v>
          </cell>
          <cell r="I2075">
            <v>-0.25</v>
          </cell>
          <cell r="S2075" t="str">
            <v>Org.Vtas Ranelagh</v>
          </cell>
        </row>
        <row r="2076">
          <cell r="B2076">
            <v>125</v>
          </cell>
          <cell r="I2076">
            <v>-0.25</v>
          </cell>
          <cell r="S2076" t="str">
            <v>Org.Vtas Ranelagh</v>
          </cell>
        </row>
        <row r="2077">
          <cell r="B2077">
            <v>125</v>
          </cell>
          <cell r="I2077">
            <v>-0.25</v>
          </cell>
          <cell r="S2077" t="str">
            <v>Org.Vtas Ranelagh</v>
          </cell>
        </row>
        <row r="2078">
          <cell r="B2078">
            <v>125</v>
          </cell>
          <cell r="I2078">
            <v>-0.25</v>
          </cell>
          <cell r="S2078" t="str">
            <v>Org.Vtas Ranelagh</v>
          </cell>
        </row>
        <row r="2079">
          <cell r="B2079">
            <v>125</v>
          </cell>
          <cell r="I2079">
            <v>-0.25</v>
          </cell>
          <cell r="S2079" t="str">
            <v>Org.Vtas Ranelagh</v>
          </cell>
        </row>
        <row r="2080">
          <cell r="B2080">
            <v>125</v>
          </cell>
          <cell r="I2080">
            <v>-0.25</v>
          </cell>
          <cell r="S2080" t="str">
            <v>Org.Vtas Ranelagh</v>
          </cell>
        </row>
        <row r="2081">
          <cell r="B2081">
            <v>125</v>
          </cell>
          <cell r="I2081">
            <v>-0.25</v>
          </cell>
          <cell r="S2081" t="str">
            <v>Org.Vtas Ranelagh</v>
          </cell>
        </row>
        <row r="2082">
          <cell r="B2082">
            <v>125</v>
          </cell>
          <cell r="I2082">
            <v>-0.25</v>
          </cell>
          <cell r="S2082" t="str">
            <v>Org.Vtas Ranelagh</v>
          </cell>
        </row>
        <row r="2083">
          <cell r="B2083">
            <v>125</v>
          </cell>
          <cell r="I2083">
            <v>-0.25</v>
          </cell>
          <cell r="S2083" t="str">
            <v>Org.Vtas Ranelagh</v>
          </cell>
        </row>
        <row r="2084">
          <cell r="B2084">
            <v>125</v>
          </cell>
          <cell r="I2084">
            <v>-0.25</v>
          </cell>
          <cell r="S2084" t="str">
            <v>Org.Vtas Ranelagh</v>
          </cell>
        </row>
        <row r="2085">
          <cell r="B2085">
            <v>125</v>
          </cell>
          <cell r="I2085">
            <v>-0.25</v>
          </cell>
          <cell r="S2085" t="str">
            <v>Org.Vtas Ranelagh</v>
          </cell>
        </row>
        <row r="2086">
          <cell r="B2086">
            <v>125</v>
          </cell>
          <cell r="I2086">
            <v>-0.25</v>
          </cell>
          <cell r="S2086" t="str">
            <v>Org.Vtas Ranelagh</v>
          </cell>
        </row>
        <row r="2087">
          <cell r="B2087">
            <v>125</v>
          </cell>
          <cell r="I2087">
            <v>-0.25</v>
          </cell>
          <cell r="S2087" t="str">
            <v>Org.Vtas Ranelagh</v>
          </cell>
        </row>
        <row r="2088">
          <cell r="B2088">
            <v>125</v>
          </cell>
          <cell r="I2088">
            <v>-0.25</v>
          </cell>
          <cell r="S2088" t="str">
            <v>Org.Vtas Ranelagh</v>
          </cell>
        </row>
        <row r="2089">
          <cell r="B2089">
            <v>125</v>
          </cell>
          <cell r="I2089">
            <v>-0.25</v>
          </cell>
          <cell r="S2089" t="str">
            <v>Org.Vtas Ranelagh</v>
          </cell>
        </row>
        <row r="2090">
          <cell r="B2090">
            <v>125</v>
          </cell>
          <cell r="I2090">
            <v>-0.25</v>
          </cell>
          <cell r="S2090" t="str">
            <v>Org.Vtas Ranelagh</v>
          </cell>
        </row>
        <row r="2091">
          <cell r="B2091">
            <v>125</v>
          </cell>
          <cell r="I2091">
            <v>-0.25</v>
          </cell>
          <cell r="S2091" t="str">
            <v>Org.Vtas Ranelagh</v>
          </cell>
        </row>
        <row r="2092">
          <cell r="B2092">
            <v>125</v>
          </cell>
          <cell r="I2092">
            <v>-0.25</v>
          </cell>
          <cell r="S2092" t="str">
            <v>Org.Vtas Ranelagh</v>
          </cell>
        </row>
        <row r="2093">
          <cell r="B2093">
            <v>125</v>
          </cell>
          <cell r="I2093">
            <v>-0.25</v>
          </cell>
          <cell r="S2093" t="str">
            <v>Org.Vtas Ranelagh</v>
          </cell>
        </row>
        <row r="2094">
          <cell r="B2094">
            <v>125</v>
          </cell>
          <cell r="I2094">
            <v>-0.25</v>
          </cell>
          <cell r="S2094" t="str">
            <v>Org.Vtas Ranelagh</v>
          </cell>
        </row>
        <row r="2095">
          <cell r="B2095">
            <v>125</v>
          </cell>
          <cell r="I2095">
            <v>-0.25</v>
          </cell>
          <cell r="S2095" t="str">
            <v>Org.Vtas Ranelagh</v>
          </cell>
        </row>
        <row r="2096">
          <cell r="B2096">
            <v>125</v>
          </cell>
          <cell r="I2096">
            <v>-0.25</v>
          </cell>
          <cell r="S2096" t="str">
            <v>Org.Vtas Ranelagh</v>
          </cell>
        </row>
        <row r="2097">
          <cell r="B2097">
            <v>125</v>
          </cell>
          <cell r="I2097">
            <v>-0.25</v>
          </cell>
          <cell r="S2097" t="str">
            <v>Org.Vtas Ranelagh</v>
          </cell>
        </row>
        <row r="2098">
          <cell r="B2098">
            <v>125</v>
          </cell>
          <cell r="I2098">
            <v>-0.25</v>
          </cell>
          <cell r="S2098" t="str">
            <v>Org.Vtas Ranelagh</v>
          </cell>
        </row>
        <row r="2099">
          <cell r="B2099">
            <v>125</v>
          </cell>
          <cell r="I2099">
            <v>-0.25</v>
          </cell>
          <cell r="S2099" t="str">
            <v>Org.Vtas Ranelagh</v>
          </cell>
        </row>
        <row r="2100">
          <cell r="B2100">
            <v>125</v>
          </cell>
          <cell r="I2100">
            <v>-0.25</v>
          </cell>
          <cell r="S2100" t="str">
            <v>Org.Vtas Ranelagh</v>
          </cell>
        </row>
        <row r="2101">
          <cell r="B2101">
            <v>125</v>
          </cell>
          <cell r="I2101">
            <v>-0.25</v>
          </cell>
          <cell r="S2101" t="str">
            <v>Org.Vtas Ranelagh</v>
          </cell>
        </row>
        <row r="2102">
          <cell r="B2102">
            <v>125</v>
          </cell>
          <cell r="I2102">
            <v>-0.25</v>
          </cell>
          <cell r="S2102" t="str">
            <v>Org.Vtas Ranelagh</v>
          </cell>
        </row>
        <row r="2103">
          <cell r="B2103">
            <v>125</v>
          </cell>
          <cell r="I2103">
            <v>-0.25</v>
          </cell>
          <cell r="S2103" t="str">
            <v>Org.Vtas Ranelagh</v>
          </cell>
        </row>
        <row r="2104">
          <cell r="B2104">
            <v>125</v>
          </cell>
          <cell r="I2104">
            <v>-0.25</v>
          </cell>
          <cell r="S2104" t="str">
            <v>Org.Vtas Ranelagh</v>
          </cell>
        </row>
        <row r="2105">
          <cell r="B2105">
            <v>125</v>
          </cell>
          <cell r="I2105">
            <v>-0.25</v>
          </cell>
          <cell r="S2105" t="str">
            <v>Org.Vtas Ranelagh</v>
          </cell>
        </row>
        <row r="2106">
          <cell r="B2106">
            <v>125</v>
          </cell>
          <cell r="I2106">
            <v>-0.25</v>
          </cell>
          <cell r="S2106" t="str">
            <v>Org.Vtas Ranelagh</v>
          </cell>
        </row>
        <row r="2107">
          <cell r="B2107">
            <v>125</v>
          </cell>
          <cell r="I2107">
            <v>-0.25</v>
          </cell>
          <cell r="S2107" t="str">
            <v>Org.Vtas Ranelagh</v>
          </cell>
        </row>
        <row r="2108">
          <cell r="B2108">
            <v>125</v>
          </cell>
          <cell r="I2108">
            <v>-0.25</v>
          </cell>
          <cell r="S2108" t="str">
            <v>Org.Vtas Ranelagh</v>
          </cell>
        </row>
        <row r="2109">
          <cell r="B2109">
            <v>125</v>
          </cell>
          <cell r="I2109">
            <v>-0.25</v>
          </cell>
          <cell r="S2109" t="str">
            <v>Org.Vtas Ranelagh</v>
          </cell>
        </row>
        <row r="2110">
          <cell r="B2110">
            <v>125</v>
          </cell>
          <cell r="I2110">
            <v>-0.25</v>
          </cell>
          <cell r="S2110" t="str">
            <v>Org.Vtas Ranelagh</v>
          </cell>
        </row>
        <row r="2111">
          <cell r="B2111">
            <v>125</v>
          </cell>
          <cell r="I2111">
            <v>-0.25</v>
          </cell>
          <cell r="S2111" t="str">
            <v>Org.Vtas Ranelagh</v>
          </cell>
        </row>
        <row r="2112">
          <cell r="B2112">
            <v>125</v>
          </cell>
          <cell r="I2112">
            <v>-0.25</v>
          </cell>
          <cell r="S2112" t="str">
            <v>Org.Vtas Ranelagh</v>
          </cell>
        </row>
        <row r="2113">
          <cell r="B2113">
            <v>125</v>
          </cell>
          <cell r="I2113">
            <v>-0.25</v>
          </cell>
          <cell r="S2113" t="str">
            <v>Org.Vtas Ranelagh</v>
          </cell>
        </row>
        <row r="2114">
          <cell r="B2114">
            <v>125</v>
          </cell>
          <cell r="I2114">
            <v>-0.25</v>
          </cell>
          <cell r="S2114" t="str">
            <v>Org.Vtas Ranelagh</v>
          </cell>
        </row>
        <row r="2115">
          <cell r="B2115">
            <v>125</v>
          </cell>
          <cell r="I2115">
            <v>-0.25</v>
          </cell>
          <cell r="S2115" t="str">
            <v>Org.Vtas Ranelagh</v>
          </cell>
        </row>
        <row r="2116">
          <cell r="B2116">
            <v>125</v>
          </cell>
          <cell r="I2116">
            <v>-0.25</v>
          </cell>
          <cell r="S2116" t="str">
            <v>Org.Vtas Ranelagh</v>
          </cell>
        </row>
        <row r="2117">
          <cell r="B2117">
            <v>125</v>
          </cell>
          <cell r="I2117">
            <v>-0.25</v>
          </cell>
          <cell r="S2117" t="str">
            <v>Org.Vtas Ranelagh</v>
          </cell>
        </row>
        <row r="2118">
          <cell r="B2118">
            <v>125</v>
          </cell>
          <cell r="I2118">
            <v>-0.25</v>
          </cell>
          <cell r="S2118" t="str">
            <v>Org.Vtas Ranelagh</v>
          </cell>
        </row>
        <row r="2119">
          <cell r="B2119">
            <v>125</v>
          </cell>
          <cell r="I2119">
            <v>-0.25</v>
          </cell>
          <cell r="S2119" t="str">
            <v>Org.Vtas Ranelagh</v>
          </cell>
        </row>
        <row r="2120">
          <cell r="B2120">
            <v>125</v>
          </cell>
          <cell r="I2120">
            <v>-0.25</v>
          </cell>
          <cell r="S2120" t="str">
            <v>Org.Vtas Ranelagh</v>
          </cell>
        </row>
        <row r="2121">
          <cell r="B2121">
            <v>125</v>
          </cell>
          <cell r="I2121">
            <v>-0.25</v>
          </cell>
          <cell r="S2121" t="str">
            <v>Org.Vtas Ranelagh</v>
          </cell>
        </row>
        <row r="2122">
          <cell r="B2122">
            <v>125</v>
          </cell>
          <cell r="I2122">
            <v>-0.25</v>
          </cell>
          <cell r="S2122" t="str">
            <v>Org.Vtas Ranelagh</v>
          </cell>
        </row>
        <row r="2123">
          <cell r="B2123">
            <v>125</v>
          </cell>
          <cell r="I2123">
            <v>-0.25</v>
          </cell>
          <cell r="S2123" t="str">
            <v>Org.Vtas Ranelagh</v>
          </cell>
        </row>
        <row r="2124">
          <cell r="B2124">
            <v>125</v>
          </cell>
          <cell r="I2124">
            <v>-0.25</v>
          </cell>
          <cell r="S2124" t="str">
            <v>Org.Vtas Ranelagh</v>
          </cell>
        </row>
        <row r="2125">
          <cell r="B2125">
            <v>125</v>
          </cell>
          <cell r="I2125">
            <v>-0.25</v>
          </cell>
          <cell r="S2125" t="str">
            <v>Org.Vtas Ranelagh</v>
          </cell>
        </row>
        <row r="2126">
          <cell r="B2126">
            <v>125</v>
          </cell>
          <cell r="I2126">
            <v>-0.25</v>
          </cell>
          <cell r="S2126" t="str">
            <v>Org.Vtas Ranelagh</v>
          </cell>
        </row>
        <row r="2127">
          <cell r="B2127">
            <v>125</v>
          </cell>
          <cell r="I2127">
            <v>-0.25</v>
          </cell>
          <cell r="S2127" t="str">
            <v>Org.Vtas Ranelagh</v>
          </cell>
        </row>
        <row r="2128">
          <cell r="B2128">
            <v>125</v>
          </cell>
          <cell r="I2128">
            <v>-0.25</v>
          </cell>
          <cell r="S2128" t="str">
            <v>Org.Vtas Ranelagh</v>
          </cell>
        </row>
        <row r="2129">
          <cell r="B2129">
            <v>125</v>
          </cell>
          <cell r="I2129">
            <v>-0.25</v>
          </cell>
          <cell r="S2129" t="str">
            <v>Org.Vtas Ranelagh</v>
          </cell>
        </row>
        <row r="2130">
          <cell r="B2130">
            <v>125</v>
          </cell>
          <cell r="I2130">
            <v>-0.25</v>
          </cell>
          <cell r="S2130" t="str">
            <v>Org.Vtas Ranelagh</v>
          </cell>
        </row>
        <row r="2131">
          <cell r="B2131">
            <v>125</v>
          </cell>
          <cell r="I2131">
            <v>-0.25</v>
          </cell>
          <cell r="S2131" t="str">
            <v>Org.Vtas Ranelagh</v>
          </cell>
        </row>
        <row r="2132">
          <cell r="B2132">
            <v>125</v>
          </cell>
          <cell r="I2132">
            <v>-0.25</v>
          </cell>
          <cell r="S2132" t="str">
            <v>Org.Vtas Ranelagh</v>
          </cell>
        </row>
        <row r="2133">
          <cell r="B2133">
            <v>125</v>
          </cell>
          <cell r="I2133">
            <v>-0.25</v>
          </cell>
          <cell r="S2133" t="str">
            <v>Org.Vtas Ranelagh</v>
          </cell>
        </row>
        <row r="2134">
          <cell r="B2134">
            <v>125</v>
          </cell>
          <cell r="I2134">
            <v>-0.25</v>
          </cell>
          <cell r="S2134" t="str">
            <v>Org.Vtas Ranelagh</v>
          </cell>
        </row>
        <row r="2135">
          <cell r="B2135">
            <v>125</v>
          </cell>
          <cell r="I2135">
            <v>-0.25</v>
          </cell>
          <cell r="S2135" t="str">
            <v>Org.Vtas Ranelagh</v>
          </cell>
        </row>
        <row r="2136">
          <cell r="B2136">
            <v>125</v>
          </cell>
          <cell r="I2136">
            <v>-0.25</v>
          </cell>
          <cell r="S2136" t="str">
            <v>Org.Vtas Ranelagh</v>
          </cell>
        </row>
        <row r="2137">
          <cell r="B2137">
            <v>125</v>
          </cell>
          <cell r="I2137">
            <v>-0.25</v>
          </cell>
          <cell r="S2137" t="str">
            <v>Org.Vtas Ranelagh</v>
          </cell>
        </row>
        <row r="2138">
          <cell r="B2138">
            <v>125</v>
          </cell>
          <cell r="I2138">
            <v>-0.25</v>
          </cell>
          <cell r="S2138" t="str">
            <v>Org.Vtas Ranelagh</v>
          </cell>
        </row>
        <row r="2139">
          <cell r="B2139">
            <v>125</v>
          </cell>
          <cell r="I2139">
            <v>-0.25</v>
          </cell>
          <cell r="S2139" t="str">
            <v>Org.Vtas Ranelagh</v>
          </cell>
        </row>
        <row r="2140">
          <cell r="B2140">
            <v>125</v>
          </cell>
          <cell r="I2140">
            <v>-0.25</v>
          </cell>
          <cell r="S2140" t="str">
            <v>Org.Vtas Ranelagh</v>
          </cell>
        </row>
        <row r="2141">
          <cell r="B2141">
            <v>125</v>
          </cell>
          <cell r="I2141">
            <v>-0.25</v>
          </cell>
          <cell r="S2141" t="str">
            <v>Org.Vtas Ranelagh</v>
          </cell>
        </row>
        <row r="2142">
          <cell r="B2142">
            <v>125</v>
          </cell>
          <cell r="I2142">
            <v>-0.25</v>
          </cell>
          <cell r="S2142" t="str">
            <v>Org.Vtas Ranelagh</v>
          </cell>
        </row>
        <row r="2143">
          <cell r="B2143">
            <v>125</v>
          </cell>
          <cell r="I2143">
            <v>-0.25</v>
          </cell>
          <cell r="S2143" t="str">
            <v>Org.Vtas Ranelagh</v>
          </cell>
        </row>
        <row r="2144">
          <cell r="B2144">
            <v>125</v>
          </cell>
          <cell r="I2144">
            <v>-0.25</v>
          </cell>
          <cell r="S2144" t="str">
            <v>Org.Vtas Ranelagh</v>
          </cell>
        </row>
        <row r="2145">
          <cell r="B2145">
            <v>125</v>
          </cell>
          <cell r="I2145">
            <v>-0.25</v>
          </cell>
          <cell r="S2145" t="str">
            <v>Org.Vtas Ranelagh</v>
          </cell>
        </row>
        <row r="2146">
          <cell r="B2146">
            <v>125</v>
          </cell>
          <cell r="I2146">
            <v>-0.25</v>
          </cell>
          <cell r="S2146" t="str">
            <v>Org.Vtas Ranelagh</v>
          </cell>
        </row>
        <row r="2147">
          <cell r="B2147">
            <v>125</v>
          </cell>
          <cell r="I2147">
            <v>-0.25</v>
          </cell>
          <cell r="S2147" t="str">
            <v>Org.Vtas Ranelagh</v>
          </cell>
        </row>
        <row r="2148">
          <cell r="B2148">
            <v>125</v>
          </cell>
          <cell r="I2148">
            <v>-0.25</v>
          </cell>
          <cell r="S2148" t="str">
            <v>Org.Vtas Ranelagh</v>
          </cell>
        </row>
        <row r="2149">
          <cell r="B2149">
            <v>125</v>
          </cell>
          <cell r="I2149">
            <v>-0.25</v>
          </cell>
          <cell r="S2149" t="str">
            <v>Org.Vtas Ranelagh</v>
          </cell>
        </row>
        <row r="2150">
          <cell r="B2150">
            <v>125</v>
          </cell>
          <cell r="I2150">
            <v>-0.25</v>
          </cell>
          <cell r="S2150" t="str">
            <v>Org.Vtas Ranelagh</v>
          </cell>
        </row>
        <row r="2151">
          <cell r="B2151">
            <v>125</v>
          </cell>
          <cell r="I2151">
            <v>-0.25</v>
          </cell>
          <cell r="S2151" t="str">
            <v>Org.Vtas Ranelagh</v>
          </cell>
        </row>
        <row r="2152">
          <cell r="B2152">
            <v>125</v>
          </cell>
          <cell r="I2152">
            <v>-0.25</v>
          </cell>
          <cell r="S2152" t="str">
            <v>Org.Vtas Ranelagh</v>
          </cell>
        </row>
        <row r="2153">
          <cell r="B2153">
            <v>125</v>
          </cell>
          <cell r="I2153">
            <v>-0.25</v>
          </cell>
          <cell r="S2153" t="str">
            <v>Org.Vtas Ranelagh</v>
          </cell>
        </row>
        <row r="2154">
          <cell r="B2154">
            <v>125</v>
          </cell>
          <cell r="I2154">
            <v>-0.25</v>
          </cell>
          <cell r="S2154" t="str">
            <v>Org.Vtas Ranelagh</v>
          </cell>
        </row>
        <row r="2155">
          <cell r="B2155">
            <v>125</v>
          </cell>
          <cell r="I2155">
            <v>-0.25</v>
          </cell>
          <cell r="S2155" t="str">
            <v>Org.Vtas Ranelagh</v>
          </cell>
        </row>
        <row r="2156">
          <cell r="B2156">
            <v>125</v>
          </cell>
          <cell r="I2156">
            <v>-0.25</v>
          </cell>
          <cell r="S2156" t="str">
            <v>Org.Vtas Ranelagh</v>
          </cell>
        </row>
        <row r="2157">
          <cell r="B2157">
            <v>125</v>
          </cell>
          <cell r="I2157">
            <v>-0.25</v>
          </cell>
          <cell r="S2157" t="str">
            <v>Org.Vtas Ranelagh</v>
          </cell>
        </row>
        <row r="2158">
          <cell r="B2158">
            <v>125</v>
          </cell>
          <cell r="I2158">
            <v>-0.25</v>
          </cell>
          <cell r="S2158" t="str">
            <v>Org.Vtas Ranelagh</v>
          </cell>
        </row>
        <row r="2159">
          <cell r="B2159">
            <v>125</v>
          </cell>
          <cell r="I2159">
            <v>-0.25</v>
          </cell>
          <cell r="S2159" t="str">
            <v>Org.Vtas Ranelagh</v>
          </cell>
        </row>
        <row r="2160">
          <cell r="B2160">
            <v>125</v>
          </cell>
          <cell r="I2160">
            <v>-0.25</v>
          </cell>
          <cell r="S2160" t="str">
            <v>Org.Vtas Ranelagh</v>
          </cell>
        </row>
        <row r="2161">
          <cell r="B2161">
            <v>125</v>
          </cell>
          <cell r="I2161">
            <v>-0.25</v>
          </cell>
          <cell r="S2161" t="str">
            <v>Org.Vtas Ranelagh</v>
          </cell>
        </row>
        <row r="2162">
          <cell r="B2162">
            <v>125</v>
          </cell>
          <cell r="I2162">
            <v>-0.25</v>
          </cell>
          <cell r="S2162" t="str">
            <v>Org.Vtas Ranelagh</v>
          </cell>
        </row>
        <row r="2163">
          <cell r="B2163">
            <v>125</v>
          </cell>
          <cell r="I2163">
            <v>-0.25</v>
          </cell>
          <cell r="S2163" t="str">
            <v>Org.Vtas Ranelagh</v>
          </cell>
        </row>
        <row r="2164">
          <cell r="B2164">
            <v>125</v>
          </cell>
          <cell r="I2164">
            <v>-0.25</v>
          </cell>
          <cell r="S2164" t="str">
            <v>Org.Vtas Ranelagh</v>
          </cell>
        </row>
        <row r="2165">
          <cell r="B2165">
            <v>125</v>
          </cell>
          <cell r="I2165">
            <v>-0.25</v>
          </cell>
          <cell r="S2165" t="str">
            <v>Org.Vtas Ranelagh</v>
          </cell>
        </row>
        <row r="2166">
          <cell r="B2166">
            <v>125</v>
          </cell>
          <cell r="I2166">
            <v>-0.25</v>
          </cell>
          <cell r="S2166" t="str">
            <v>Org.Vtas Ranelagh</v>
          </cell>
        </row>
        <row r="2167">
          <cell r="B2167">
            <v>125</v>
          </cell>
          <cell r="I2167">
            <v>-0.25</v>
          </cell>
          <cell r="S2167" t="str">
            <v>Org.Vtas Ranelagh</v>
          </cell>
        </row>
        <row r="2168">
          <cell r="B2168">
            <v>125</v>
          </cell>
          <cell r="I2168">
            <v>-0.25</v>
          </cell>
          <cell r="S2168" t="str">
            <v>Org.Vtas Ranelagh</v>
          </cell>
        </row>
        <row r="2169">
          <cell r="B2169">
            <v>125</v>
          </cell>
          <cell r="I2169">
            <v>-0.25</v>
          </cell>
          <cell r="S2169" t="str">
            <v>Org.Vtas Ranelagh</v>
          </cell>
        </row>
        <row r="2170">
          <cell r="B2170">
            <v>125</v>
          </cell>
          <cell r="I2170">
            <v>-0.25</v>
          </cell>
          <cell r="S2170" t="str">
            <v>Org.Vtas Ranelagh</v>
          </cell>
        </row>
        <row r="2171">
          <cell r="B2171">
            <v>125</v>
          </cell>
          <cell r="I2171">
            <v>-0.25</v>
          </cell>
          <cell r="S2171" t="str">
            <v>Org.Vtas Ranelagh</v>
          </cell>
        </row>
        <row r="2172">
          <cell r="B2172">
            <v>125</v>
          </cell>
          <cell r="I2172">
            <v>-0.25</v>
          </cell>
          <cell r="S2172" t="str">
            <v>Org.Vtas Ranelagh</v>
          </cell>
        </row>
        <row r="2173">
          <cell r="B2173">
            <v>125</v>
          </cell>
          <cell r="I2173">
            <v>-0.25</v>
          </cell>
          <cell r="S2173" t="str">
            <v>Org.Vtas Ranelagh</v>
          </cell>
        </row>
        <row r="2174">
          <cell r="B2174">
            <v>125</v>
          </cell>
          <cell r="I2174">
            <v>-0.25</v>
          </cell>
          <cell r="S2174" t="str">
            <v>Org.Vtas Ranelagh</v>
          </cell>
        </row>
        <row r="2175">
          <cell r="B2175">
            <v>125</v>
          </cell>
          <cell r="I2175">
            <v>-0.25</v>
          </cell>
          <cell r="S2175" t="str">
            <v>Org.Vtas Ranelagh</v>
          </cell>
        </row>
        <row r="2176">
          <cell r="B2176">
            <v>125</v>
          </cell>
          <cell r="I2176">
            <v>-0.25</v>
          </cell>
          <cell r="S2176" t="str">
            <v>Org.Vtas Ranelagh</v>
          </cell>
        </row>
        <row r="2177">
          <cell r="B2177">
            <v>125</v>
          </cell>
          <cell r="I2177">
            <v>-0.25</v>
          </cell>
          <cell r="S2177" t="str">
            <v>Org.Vtas Ranelagh</v>
          </cell>
        </row>
        <row r="2178">
          <cell r="B2178">
            <v>125</v>
          </cell>
          <cell r="I2178">
            <v>-0.25</v>
          </cell>
          <cell r="S2178" t="str">
            <v>Org.Vtas Ranelagh</v>
          </cell>
        </row>
        <row r="2179">
          <cell r="B2179">
            <v>125</v>
          </cell>
          <cell r="I2179">
            <v>-0.25</v>
          </cell>
          <cell r="S2179" t="str">
            <v>Org.Vtas Ranelagh</v>
          </cell>
        </row>
        <row r="2180">
          <cell r="B2180">
            <v>125</v>
          </cell>
          <cell r="I2180">
            <v>-0.25</v>
          </cell>
          <cell r="S2180" t="str">
            <v>Org.Vtas Ranelagh</v>
          </cell>
        </row>
        <row r="2181">
          <cell r="B2181">
            <v>125</v>
          </cell>
          <cell r="I2181">
            <v>-0.25</v>
          </cell>
          <cell r="S2181" t="str">
            <v>Org.Vtas Ranelagh</v>
          </cell>
        </row>
        <row r="2182">
          <cell r="B2182">
            <v>125</v>
          </cell>
          <cell r="I2182">
            <v>-0.25</v>
          </cell>
          <cell r="S2182" t="str">
            <v>Org.Vtas Ranelagh</v>
          </cell>
        </row>
        <row r="2183">
          <cell r="B2183">
            <v>125</v>
          </cell>
          <cell r="I2183">
            <v>-0.25</v>
          </cell>
          <cell r="S2183" t="str">
            <v>Org.Vtas Ranelagh</v>
          </cell>
        </row>
        <row r="2184">
          <cell r="B2184">
            <v>125</v>
          </cell>
          <cell r="I2184">
            <v>-0.25</v>
          </cell>
          <cell r="S2184" t="str">
            <v>Org.Vtas Ranelagh</v>
          </cell>
        </row>
        <row r="2185">
          <cell r="B2185">
            <v>125</v>
          </cell>
          <cell r="I2185">
            <v>-0.25</v>
          </cell>
          <cell r="S2185" t="str">
            <v>Org.Vtas Ranelagh</v>
          </cell>
        </row>
        <row r="2186">
          <cell r="B2186">
            <v>125</v>
          </cell>
          <cell r="I2186">
            <v>-0.25</v>
          </cell>
          <cell r="S2186" t="str">
            <v>Org.Vtas Ranelagh</v>
          </cell>
        </row>
        <row r="2187">
          <cell r="B2187">
            <v>125</v>
          </cell>
          <cell r="I2187">
            <v>-0.25</v>
          </cell>
          <cell r="S2187" t="str">
            <v>Org.Vtas Ranelagh</v>
          </cell>
        </row>
        <row r="2188">
          <cell r="B2188">
            <v>125</v>
          </cell>
          <cell r="I2188">
            <v>-0.25</v>
          </cell>
          <cell r="S2188" t="str">
            <v>Org.Vtas Ranelagh</v>
          </cell>
        </row>
        <row r="2189">
          <cell r="B2189">
            <v>125</v>
          </cell>
          <cell r="I2189">
            <v>-0.25</v>
          </cell>
          <cell r="S2189" t="str">
            <v>Org.Vtas Ranelagh</v>
          </cell>
        </row>
        <row r="2190">
          <cell r="B2190">
            <v>125</v>
          </cell>
          <cell r="I2190">
            <v>-0.25</v>
          </cell>
          <cell r="S2190" t="str">
            <v>Org.Vtas Ranelagh</v>
          </cell>
        </row>
        <row r="2191">
          <cell r="B2191">
            <v>125</v>
          </cell>
          <cell r="I2191">
            <v>-0.25</v>
          </cell>
          <cell r="S2191" t="str">
            <v>Org.Vtas Ranelagh</v>
          </cell>
        </row>
        <row r="2192">
          <cell r="B2192">
            <v>125</v>
          </cell>
          <cell r="I2192">
            <v>-0.25</v>
          </cell>
          <cell r="S2192" t="str">
            <v>Org.Vtas Ranelagh</v>
          </cell>
        </row>
        <row r="2193">
          <cell r="B2193">
            <v>125</v>
          </cell>
          <cell r="I2193">
            <v>-0.25</v>
          </cell>
          <cell r="S2193" t="str">
            <v>Org.Vtas Ranelagh</v>
          </cell>
        </row>
        <row r="2194">
          <cell r="B2194">
            <v>125</v>
          </cell>
          <cell r="I2194">
            <v>-0.25</v>
          </cell>
          <cell r="S2194" t="str">
            <v>Org.Vtas Ranelagh</v>
          </cell>
        </row>
        <row r="2195">
          <cell r="B2195">
            <v>125</v>
          </cell>
          <cell r="I2195">
            <v>-0.25</v>
          </cell>
          <cell r="S2195" t="str">
            <v>Org.Vtas Ranelagh</v>
          </cell>
        </row>
        <row r="2196">
          <cell r="B2196">
            <v>125</v>
          </cell>
          <cell r="I2196">
            <v>-0.25</v>
          </cell>
          <cell r="S2196" t="str">
            <v>Org.Vtas Ranelagh</v>
          </cell>
        </row>
        <row r="2197">
          <cell r="B2197">
            <v>125</v>
          </cell>
          <cell r="I2197">
            <v>-0.25</v>
          </cell>
          <cell r="S2197" t="str">
            <v>Org.Vtas Ranelagh</v>
          </cell>
        </row>
        <row r="2198">
          <cell r="B2198">
            <v>125</v>
          </cell>
          <cell r="I2198">
            <v>-0.25</v>
          </cell>
          <cell r="S2198" t="str">
            <v>Org.Vtas Ranelagh</v>
          </cell>
        </row>
        <row r="2199">
          <cell r="B2199">
            <v>125</v>
          </cell>
          <cell r="I2199">
            <v>-0.25</v>
          </cell>
          <cell r="S2199" t="str">
            <v>Org.Vtas Ranelagh</v>
          </cell>
        </row>
        <row r="2200">
          <cell r="B2200">
            <v>125</v>
          </cell>
          <cell r="I2200">
            <v>-0.25</v>
          </cell>
          <cell r="S2200" t="str">
            <v>Org.Vtas Ranelagh</v>
          </cell>
        </row>
        <row r="2201">
          <cell r="B2201">
            <v>125</v>
          </cell>
          <cell r="I2201">
            <v>-0.25</v>
          </cell>
          <cell r="S2201" t="str">
            <v>Org.Vtas Ranelagh</v>
          </cell>
        </row>
        <row r="2202">
          <cell r="B2202">
            <v>125</v>
          </cell>
          <cell r="I2202">
            <v>-0.25</v>
          </cell>
          <cell r="S2202" t="str">
            <v>Org.Vtas Ranelagh</v>
          </cell>
        </row>
        <row r="2203">
          <cell r="B2203">
            <v>125</v>
          </cell>
          <cell r="I2203">
            <v>-0.25</v>
          </cell>
          <cell r="S2203" t="str">
            <v>Org.Vtas Ranelagh</v>
          </cell>
        </row>
        <row r="2204">
          <cell r="B2204">
            <v>125</v>
          </cell>
          <cell r="I2204">
            <v>-0.25</v>
          </cell>
          <cell r="S2204" t="str">
            <v>Org.Vtas Ranelagh</v>
          </cell>
        </row>
        <row r="2205">
          <cell r="B2205">
            <v>125</v>
          </cell>
          <cell r="I2205">
            <v>-0.25</v>
          </cell>
          <cell r="S2205" t="str">
            <v>Org.Vtas Ranelagh</v>
          </cell>
        </row>
        <row r="2206">
          <cell r="B2206">
            <v>125</v>
          </cell>
          <cell r="I2206">
            <v>-0.25</v>
          </cell>
          <cell r="S2206" t="str">
            <v>Org.Vtas Ranelagh</v>
          </cell>
        </row>
        <row r="2207">
          <cell r="B2207">
            <v>125</v>
          </cell>
          <cell r="I2207">
            <v>-0.25</v>
          </cell>
          <cell r="S2207" t="str">
            <v>Org.Vtas Ranelagh</v>
          </cell>
        </row>
        <row r="2208">
          <cell r="B2208">
            <v>125</v>
          </cell>
          <cell r="I2208">
            <v>-0.25</v>
          </cell>
          <cell r="S2208" t="str">
            <v>Org.Vtas Ranelagh</v>
          </cell>
        </row>
        <row r="2209">
          <cell r="B2209">
            <v>125</v>
          </cell>
          <cell r="I2209">
            <v>-0.25</v>
          </cell>
          <cell r="S2209" t="str">
            <v>Org.Vtas Ranelagh</v>
          </cell>
        </row>
        <row r="2210">
          <cell r="B2210">
            <v>125</v>
          </cell>
          <cell r="I2210">
            <v>-0.25</v>
          </cell>
          <cell r="S2210" t="str">
            <v>Org.Vtas Ranelagh</v>
          </cell>
        </row>
        <row r="2211">
          <cell r="B2211">
            <v>125</v>
          </cell>
          <cell r="I2211">
            <v>-0.25</v>
          </cell>
          <cell r="S2211" t="str">
            <v>Org.Vtas Ranelagh</v>
          </cell>
        </row>
        <row r="2212">
          <cell r="B2212">
            <v>125</v>
          </cell>
          <cell r="I2212">
            <v>-0.25</v>
          </cell>
          <cell r="S2212" t="str">
            <v>Org.Vtas Ranelagh</v>
          </cell>
        </row>
        <row r="2213">
          <cell r="B2213">
            <v>125</v>
          </cell>
          <cell r="I2213">
            <v>-0.25</v>
          </cell>
          <cell r="S2213" t="str">
            <v>Org.Vtas Ranelagh</v>
          </cell>
        </row>
        <row r="2214">
          <cell r="B2214">
            <v>125</v>
          </cell>
          <cell r="I2214">
            <v>-0.25</v>
          </cell>
          <cell r="S2214" t="str">
            <v>Org.Vtas Ranelagh</v>
          </cell>
        </row>
        <row r="2215">
          <cell r="B2215">
            <v>125</v>
          </cell>
          <cell r="I2215">
            <v>-0.25</v>
          </cell>
          <cell r="S2215" t="str">
            <v>Org.Vtas Ranelagh</v>
          </cell>
        </row>
        <row r="2216">
          <cell r="B2216">
            <v>125</v>
          </cell>
          <cell r="I2216">
            <v>-0.25</v>
          </cell>
          <cell r="S2216" t="str">
            <v>Org.Vtas Ranelagh</v>
          </cell>
        </row>
        <row r="2217">
          <cell r="B2217">
            <v>125</v>
          </cell>
          <cell r="I2217">
            <v>-0.25</v>
          </cell>
          <cell r="S2217" t="str">
            <v>Org.Vtas Ranelagh</v>
          </cell>
        </row>
        <row r="2218">
          <cell r="B2218">
            <v>125</v>
          </cell>
          <cell r="I2218">
            <v>-0.25</v>
          </cell>
          <cell r="S2218" t="str">
            <v>Org.Vtas Ranelagh</v>
          </cell>
        </row>
        <row r="2219">
          <cell r="B2219">
            <v>125</v>
          </cell>
          <cell r="I2219">
            <v>-0.25</v>
          </cell>
          <cell r="S2219" t="str">
            <v>Org.Vtas Ranelagh</v>
          </cell>
        </row>
        <row r="2220">
          <cell r="B2220">
            <v>125</v>
          </cell>
          <cell r="I2220">
            <v>-0.25</v>
          </cell>
          <cell r="S2220" t="str">
            <v>Org.Vtas Ranelagh</v>
          </cell>
        </row>
        <row r="2221">
          <cell r="B2221">
            <v>125</v>
          </cell>
          <cell r="I2221">
            <v>-0.25</v>
          </cell>
          <cell r="S2221" t="str">
            <v>Org.Vtas Ranelagh</v>
          </cell>
        </row>
        <row r="2222">
          <cell r="B2222">
            <v>125</v>
          </cell>
          <cell r="I2222">
            <v>-0.25</v>
          </cell>
          <cell r="S2222" t="str">
            <v>Org.Vtas Ranelagh</v>
          </cell>
        </row>
        <row r="2223">
          <cell r="B2223">
            <v>125</v>
          </cell>
          <cell r="I2223">
            <v>-0.25</v>
          </cell>
          <cell r="S2223" t="str">
            <v>Org.Vtas Ranelagh</v>
          </cell>
        </row>
        <row r="2224">
          <cell r="B2224">
            <v>125</v>
          </cell>
          <cell r="I2224">
            <v>-0.25</v>
          </cell>
          <cell r="S2224" t="str">
            <v>Org.Vtas Ranelagh</v>
          </cell>
        </row>
        <row r="2225">
          <cell r="B2225">
            <v>125</v>
          </cell>
          <cell r="I2225">
            <v>-0.25</v>
          </cell>
          <cell r="S2225" t="str">
            <v>Org.Vtas Ranelagh</v>
          </cell>
        </row>
        <row r="2226">
          <cell r="B2226">
            <v>125</v>
          </cell>
          <cell r="I2226">
            <v>-0.25</v>
          </cell>
          <cell r="S2226" t="str">
            <v>Org.Vtas Ranelagh</v>
          </cell>
        </row>
        <row r="2227">
          <cell r="B2227">
            <v>125</v>
          </cell>
          <cell r="I2227">
            <v>-0.25</v>
          </cell>
          <cell r="S2227" t="str">
            <v>Org.Vtas Ranelagh</v>
          </cell>
        </row>
        <row r="2228">
          <cell r="B2228">
            <v>125</v>
          </cell>
          <cell r="I2228">
            <v>-0.25</v>
          </cell>
          <cell r="S2228" t="str">
            <v>Org.Vtas Ranelagh</v>
          </cell>
        </row>
        <row r="2229">
          <cell r="B2229">
            <v>125</v>
          </cell>
          <cell r="I2229">
            <v>-0.25</v>
          </cell>
          <cell r="S2229" t="str">
            <v>Org.Vtas Ranelagh</v>
          </cell>
        </row>
        <row r="2230">
          <cell r="B2230">
            <v>125</v>
          </cell>
          <cell r="I2230">
            <v>-0.25</v>
          </cell>
          <cell r="S2230" t="str">
            <v>Org.Vtas Ranelagh</v>
          </cell>
        </row>
        <row r="2231">
          <cell r="B2231">
            <v>125</v>
          </cell>
          <cell r="I2231">
            <v>-0.25</v>
          </cell>
          <cell r="S2231" t="str">
            <v>Org.Vtas Ranelagh</v>
          </cell>
        </row>
        <row r="2232">
          <cell r="B2232">
            <v>125</v>
          </cell>
          <cell r="I2232">
            <v>-0.25</v>
          </cell>
          <cell r="S2232" t="str">
            <v>Org.Vtas Ranelagh</v>
          </cell>
        </row>
        <row r="2233">
          <cell r="B2233">
            <v>125</v>
          </cell>
          <cell r="I2233">
            <v>-0.25</v>
          </cell>
          <cell r="S2233" t="str">
            <v>Org.Vtas Ranelagh</v>
          </cell>
        </row>
        <row r="2234">
          <cell r="B2234">
            <v>125</v>
          </cell>
          <cell r="I2234">
            <v>-0.25</v>
          </cell>
          <cell r="S2234" t="str">
            <v>Org.Vtas Ranelagh</v>
          </cell>
        </row>
        <row r="2235">
          <cell r="B2235">
            <v>125</v>
          </cell>
          <cell r="I2235">
            <v>-0.25</v>
          </cell>
          <cell r="S2235" t="str">
            <v>Org.Vtas Ranelagh</v>
          </cell>
        </row>
        <row r="2236">
          <cell r="B2236">
            <v>125</v>
          </cell>
          <cell r="I2236">
            <v>-0.25</v>
          </cell>
          <cell r="S2236" t="str">
            <v>Org.Vtas Ranelagh</v>
          </cell>
        </row>
        <row r="2237">
          <cell r="B2237">
            <v>125</v>
          </cell>
          <cell r="I2237">
            <v>-0.25</v>
          </cell>
          <cell r="S2237" t="str">
            <v>Org.Vtas Ranelagh</v>
          </cell>
        </row>
        <row r="2238">
          <cell r="B2238">
            <v>125</v>
          </cell>
          <cell r="I2238">
            <v>-0.25</v>
          </cell>
          <cell r="S2238" t="str">
            <v>Org.Vtas Ranelagh</v>
          </cell>
        </row>
        <row r="2239">
          <cell r="B2239">
            <v>1110</v>
          </cell>
          <cell r="I2239">
            <v>-1</v>
          </cell>
          <cell r="S2239" t="str">
            <v>Org.Vtas Ranelagh</v>
          </cell>
        </row>
        <row r="2240">
          <cell r="B2240">
            <v>1620</v>
          </cell>
          <cell r="I2240">
            <v>-1</v>
          </cell>
          <cell r="S2240" t="str">
            <v>Org.Vtas Ranelagh</v>
          </cell>
        </row>
        <row r="2241">
          <cell r="B2241">
            <v>1720</v>
          </cell>
          <cell r="I2241">
            <v>-10</v>
          </cell>
          <cell r="S2241" t="str">
            <v>Org.Vtas Ranelagh</v>
          </cell>
        </row>
        <row r="2242">
          <cell r="B2242">
            <v>1720</v>
          </cell>
          <cell r="I2242">
            <v>-20</v>
          </cell>
          <cell r="S2242" t="str">
            <v>Org.Vtas Ranelagh</v>
          </cell>
        </row>
        <row r="2243">
          <cell r="B2243">
            <v>1758</v>
          </cell>
          <cell r="I2243">
            <v>-7</v>
          </cell>
          <cell r="S2243" t="str">
            <v>Org.Vtas Ranelagh</v>
          </cell>
        </row>
        <row r="2244">
          <cell r="B2244">
            <v>1758</v>
          </cell>
          <cell r="I2244">
            <v>-10</v>
          </cell>
          <cell r="S2244" t="str">
            <v>Org.Vtas Ranelagh</v>
          </cell>
        </row>
        <row r="2245">
          <cell r="B2245">
            <v>125</v>
          </cell>
          <cell r="I2245">
            <v>-0.25</v>
          </cell>
          <cell r="S2245" t="str">
            <v>Org.Vtas Ranelagh</v>
          </cell>
        </row>
        <row r="2246">
          <cell r="B2246">
            <v>125</v>
          </cell>
          <cell r="I2246">
            <v>-0.25</v>
          </cell>
          <cell r="S2246" t="str">
            <v>Org.Vtas Ranelagh</v>
          </cell>
        </row>
        <row r="2247">
          <cell r="B2247">
            <v>125</v>
          </cell>
          <cell r="I2247">
            <v>-0.25</v>
          </cell>
          <cell r="S2247" t="str">
            <v>Org.Vtas Ranelagh</v>
          </cell>
        </row>
        <row r="2248">
          <cell r="B2248">
            <v>125</v>
          </cell>
          <cell r="I2248">
            <v>-0.25</v>
          </cell>
          <cell r="S2248" t="str">
            <v>Org.Vtas Ranelagh</v>
          </cell>
        </row>
        <row r="2249">
          <cell r="B2249">
            <v>125</v>
          </cell>
          <cell r="I2249">
            <v>-0.25</v>
          </cell>
          <cell r="S2249" t="str">
            <v>Org.Vtas Ranelagh</v>
          </cell>
        </row>
        <row r="2250">
          <cell r="B2250">
            <v>125</v>
          </cell>
          <cell r="I2250">
            <v>-0.25</v>
          </cell>
          <cell r="S2250" t="str">
            <v>Org.Vtas Ranelagh</v>
          </cell>
        </row>
        <row r="2251">
          <cell r="B2251">
            <v>125</v>
          </cell>
          <cell r="I2251">
            <v>-0.25</v>
          </cell>
          <cell r="S2251" t="str">
            <v>Org.Vtas Ranelagh</v>
          </cell>
        </row>
        <row r="2252">
          <cell r="B2252">
            <v>125</v>
          </cell>
          <cell r="I2252">
            <v>-0.25</v>
          </cell>
          <cell r="S2252" t="str">
            <v>Org.Vtas Ranelagh</v>
          </cell>
        </row>
        <row r="2253">
          <cell r="B2253">
            <v>125</v>
          </cell>
          <cell r="I2253">
            <v>-0.25</v>
          </cell>
          <cell r="S2253" t="str">
            <v>Org.Vtas Ranelagh</v>
          </cell>
        </row>
        <row r="2254">
          <cell r="B2254">
            <v>125</v>
          </cell>
          <cell r="I2254">
            <v>-0.25</v>
          </cell>
          <cell r="S2254" t="str">
            <v>Org.Vtas Ranelagh</v>
          </cell>
        </row>
        <row r="2255">
          <cell r="B2255">
            <v>125</v>
          </cell>
          <cell r="I2255">
            <v>-0.25</v>
          </cell>
          <cell r="S2255" t="str">
            <v>Org.Vtas Ranelagh</v>
          </cell>
        </row>
        <row r="2256">
          <cell r="B2256">
            <v>125</v>
          </cell>
          <cell r="I2256">
            <v>-0.25</v>
          </cell>
          <cell r="S2256" t="str">
            <v>Org.Vtas Ranelagh</v>
          </cell>
        </row>
        <row r="2257">
          <cell r="B2257">
            <v>125</v>
          </cell>
          <cell r="I2257">
            <v>-0.25</v>
          </cell>
          <cell r="S2257" t="str">
            <v>Org.Vtas Ranelagh</v>
          </cell>
        </row>
        <row r="2258">
          <cell r="B2258">
            <v>125</v>
          </cell>
          <cell r="I2258">
            <v>-0.25</v>
          </cell>
          <cell r="S2258" t="str">
            <v>Org.Vtas Ranelagh</v>
          </cell>
        </row>
        <row r="2259">
          <cell r="B2259">
            <v>125</v>
          </cell>
          <cell r="I2259">
            <v>-0.25</v>
          </cell>
          <cell r="S2259" t="str">
            <v>Org.Vtas Ranelagh</v>
          </cell>
        </row>
        <row r="2260">
          <cell r="B2260">
            <v>125</v>
          </cell>
          <cell r="I2260">
            <v>-0.25</v>
          </cell>
          <cell r="S2260" t="str">
            <v>Org.Vtas Ranelagh</v>
          </cell>
        </row>
        <row r="2261">
          <cell r="B2261">
            <v>125</v>
          </cell>
          <cell r="I2261">
            <v>-0.25</v>
          </cell>
          <cell r="S2261" t="str">
            <v>Org.Vtas Ranelagh</v>
          </cell>
        </row>
        <row r="2262">
          <cell r="B2262">
            <v>125</v>
          </cell>
          <cell r="I2262">
            <v>-0.25</v>
          </cell>
          <cell r="S2262" t="str">
            <v>Org.Vtas Ranelagh</v>
          </cell>
        </row>
        <row r="2263">
          <cell r="B2263">
            <v>125</v>
          </cell>
          <cell r="I2263">
            <v>-0.25</v>
          </cell>
          <cell r="S2263" t="str">
            <v>Org.Vtas Ranelagh</v>
          </cell>
        </row>
        <row r="2264">
          <cell r="B2264">
            <v>125</v>
          </cell>
          <cell r="I2264">
            <v>-0.25</v>
          </cell>
          <cell r="S2264" t="str">
            <v>Org.Vtas Ranelagh</v>
          </cell>
        </row>
        <row r="2265">
          <cell r="B2265">
            <v>125</v>
          </cell>
          <cell r="I2265">
            <v>-0.25</v>
          </cell>
          <cell r="S2265" t="str">
            <v>Org.Vtas Ranelagh</v>
          </cell>
        </row>
        <row r="2266">
          <cell r="B2266">
            <v>125</v>
          </cell>
          <cell r="I2266">
            <v>-0.25</v>
          </cell>
          <cell r="S2266" t="str">
            <v>Org.Vtas Ranelagh</v>
          </cell>
        </row>
        <row r="2267">
          <cell r="B2267">
            <v>125</v>
          </cell>
          <cell r="I2267">
            <v>-0.25</v>
          </cell>
          <cell r="S2267" t="str">
            <v>Org.Vtas Ranelagh</v>
          </cell>
        </row>
        <row r="2268">
          <cell r="B2268">
            <v>125</v>
          </cell>
          <cell r="I2268">
            <v>-0.25</v>
          </cell>
          <cell r="S2268" t="str">
            <v>Org.Vtas Ranelagh</v>
          </cell>
        </row>
        <row r="2269">
          <cell r="B2269">
            <v>125</v>
          </cell>
          <cell r="I2269">
            <v>-0.25</v>
          </cell>
          <cell r="S2269" t="str">
            <v>Org.Vtas Ranelagh</v>
          </cell>
        </row>
        <row r="2270">
          <cell r="B2270">
            <v>125</v>
          </cell>
          <cell r="I2270">
            <v>-0.25</v>
          </cell>
          <cell r="S2270" t="str">
            <v>Org.Vtas Ranelagh</v>
          </cell>
        </row>
        <row r="2271">
          <cell r="B2271">
            <v>125</v>
          </cell>
          <cell r="I2271">
            <v>-0.25</v>
          </cell>
          <cell r="S2271" t="str">
            <v>Org.Vtas Ranelagh</v>
          </cell>
        </row>
        <row r="2272">
          <cell r="B2272">
            <v>125</v>
          </cell>
          <cell r="I2272">
            <v>-0.25</v>
          </cell>
          <cell r="S2272" t="str">
            <v>Org.Vtas Ranelagh</v>
          </cell>
        </row>
        <row r="2273">
          <cell r="B2273">
            <v>125</v>
          </cell>
          <cell r="I2273">
            <v>-0.25</v>
          </cell>
          <cell r="S2273" t="str">
            <v>Org.Vtas Ranelagh</v>
          </cell>
        </row>
        <row r="2274">
          <cell r="B2274">
            <v>125</v>
          </cell>
          <cell r="I2274">
            <v>-0.25</v>
          </cell>
          <cell r="S2274" t="str">
            <v>Org.Vtas Ranelagh</v>
          </cell>
        </row>
        <row r="2275">
          <cell r="B2275">
            <v>125</v>
          </cell>
          <cell r="I2275">
            <v>-0.25</v>
          </cell>
          <cell r="S2275" t="str">
            <v>Org.Vtas Ranelagh</v>
          </cell>
        </row>
        <row r="2276">
          <cell r="B2276">
            <v>125</v>
          </cell>
          <cell r="I2276">
            <v>-0.25</v>
          </cell>
          <cell r="S2276" t="str">
            <v>Org.Vtas Ranelagh</v>
          </cell>
        </row>
        <row r="2277">
          <cell r="B2277">
            <v>125</v>
          </cell>
          <cell r="I2277">
            <v>-0.25</v>
          </cell>
          <cell r="S2277" t="str">
            <v>Org.Vtas Ranelagh</v>
          </cell>
        </row>
        <row r="2278">
          <cell r="B2278">
            <v>125</v>
          </cell>
          <cell r="I2278">
            <v>-0.25</v>
          </cell>
          <cell r="S2278" t="str">
            <v>Org.Vtas Ranelagh</v>
          </cell>
        </row>
        <row r="2279">
          <cell r="B2279">
            <v>125</v>
          </cell>
          <cell r="I2279">
            <v>-0.25</v>
          </cell>
          <cell r="S2279" t="str">
            <v>Org.Vtas Ranelagh</v>
          </cell>
        </row>
        <row r="2280">
          <cell r="B2280">
            <v>125</v>
          </cell>
          <cell r="I2280">
            <v>-0.25</v>
          </cell>
          <cell r="S2280" t="str">
            <v>Org.Vtas Ranelagh</v>
          </cell>
        </row>
        <row r="2281">
          <cell r="B2281">
            <v>125</v>
          </cell>
          <cell r="I2281">
            <v>-0.25</v>
          </cell>
          <cell r="S2281" t="str">
            <v>Org.Vtas Ranelagh</v>
          </cell>
        </row>
        <row r="2282">
          <cell r="B2282">
            <v>125</v>
          </cell>
          <cell r="I2282">
            <v>-0.25</v>
          </cell>
          <cell r="S2282" t="str">
            <v>Org.Vtas Ranelagh</v>
          </cell>
        </row>
        <row r="2283">
          <cell r="B2283">
            <v>125</v>
          </cell>
          <cell r="I2283">
            <v>-0.25</v>
          </cell>
          <cell r="S2283" t="str">
            <v>Org.Vtas Ranelagh</v>
          </cell>
        </row>
        <row r="2284">
          <cell r="B2284">
            <v>125</v>
          </cell>
          <cell r="I2284">
            <v>-0.25</v>
          </cell>
          <cell r="S2284" t="str">
            <v>Org.Vtas Ranelagh</v>
          </cell>
        </row>
        <row r="2285">
          <cell r="B2285">
            <v>125</v>
          </cell>
          <cell r="I2285">
            <v>-0.25</v>
          </cell>
          <cell r="S2285" t="str">
            <v>Org.Vtas Ranelagh</v>
          </cell>
        </row>
        <row r="2286">
          <cell r="B2286">
            <v>125</v>
          </cell>
          <cell r="I2286">
            <v>-0.25</v>
          </cell>
          <cell r="S2286" t="str">
            <v>Org.Vtas Ranelagh</v>
          </cell>
        </row>
        <row r="2287">
          <cell r="B2287">
            <v>125</v>
          </cell>
          <cell r="I2287">
            <v>-0.25</v>
          </cell>
          <cell r="S2287" t="str">
            <v>Org.Vtas Ranelagh</v>
          </cell>
        </row>
        <row r="2288">
          <cell r="B2288">
            <v>125</v>
          </cell>
          <cell r="I2288">
            <v>-0.25</v>
          </cell>
          <cell r="S2288" t="str">
            <v>Org.Vtas Ranelagh</v>
          </cell>
        </row>
        <row r="2289">
          <cell r="B2289">
            <v>125</v>
          </cell>
          <cell r="I2289">
            <v>-0.25</v>
          </cell>
          <cell r="S2289" t="str">
            <v>Org.Vtas Ranelagh</v>
          </cell>
        </row>
        <row r="2290">
          <cell r="B2290">
            <v>125</v>
          </cell>
          <cell r="I2290">
            <v>-0.25</v>
          </cell>
          <cell r="S2290" t="str">
            <v>Org.Vtas Ranelagh</v>
          </cell>
        </row>
        <row r="2291">
          <cell r="B2291">
            <v>125</v>
          </cell>
          <cell r="I2291">
            <v>-0.25</v>
          </cell>
          <cell r="S2291" t="str">
            <v>Org.Vtas Ranelagh</v>
          </cell>
        </row>
        <row r="2292">
          <cell r="B2292">
            <v>125</v>
          </cell>
          <cell r="I2292">
            <v>-0.25</v>
          </cell>
          <cell r="S2292" t="str">
            <v>Org.Vtas Ranelagh</v>
          </cell>
        </row>
        <row r="2293">
          <cell r="B2293">
            <v>125</v>
          </cell>
          <cell r="I2293">
            <v>-0.25</v>
          </cell>
          <cell r="S2293" t="str">
            <v>Org.Vtas Ranelagh</v>
          </cell>
        </row>
        <row r="2294">
          <cell r="B2294">
            <v>125</v>
          </cell>
          <cell r="I2294">
            <v>-0.25</v>
          </cell>
          <cell r="S2294" t="str">
            <v>Org.Vtas Ranelagh</v>
          </cell>
        </row>
        <row r="2295">
          <cell r="B2295">
            <v>125</v>
          </cell>
          <cell r="I2295">
            <v>-0.25</v>
          </cell>
          <cell r="S2295" t="str">
            <v>Org.Vtas Ranelagh</v>
          </cell>
        </row>
        <row r="2296">
          <cell r="B2296">
            <v>125</v>
          </cell>
          <cell r="I2296">
            <v>-0.25</v>
          </cell>
          <cell r="S2296" t="str">
            <v>Org.Vtas Ranelagh</v>
          </cell>
        </row>
        <row r="2297">
          <cell r="B2297">
            <v>125</v>
          </cell>
          <cell r="I2297">
            <v>-0.25</v>
          </cell>
          <cell r="S2297" t="str">
            <v>Org.Vtas Ranelagh</v>
          </cell>
        </row>
        <row r="2298">
          <cell r="B2298">
            <v>125</v>
          </cell>
          <cell r="I2298">
            <v>-0.25</v>
          </cell>
          <cell r="S2298" t="str">
            <v>Org.Vtas Ranelagh</v>
          </cell>
        </row>
        <row r="2299">
          <cell r="B2299">
            <v>125</v>
          </cell>
          <cell r="I2299">
            <v>-0.25</v>
          </cell>
          <cell r="S2299" t="str">
            <v>Org.Vtas Ranelagh</v>
          </cell>
        </row>
        <row r="2300">
          <cell r="B2300">
            <v>125</v>
          </cell>
          <cell r="I2300">
            <v>-0.25</v>
          </cell>
          <cell r="S2300" t="str">
            <v>Org.Vtas Ranelagh</v>
          </cell>
        </row>
        <row r="2301">
          <cell r="B2301">
            <v>125</v>
          </cell>
          <cell r="I2301">
            <v>-0.25</v>
          </cell>
          <cell r="S2301" t="str">
            <v>Org.Vtas Ranelagh</v>
          </cell>
        </row>
        <row r="2302">
          <cell r="B2302">
            <v>125</v>
          </cell>
          <cell r="I2302">
            <v>-0.25</v>
          </cell>
          <cell r="S2302" t="str">
            <v>Org.Vtas Ranelagh</v>
          </cell>
        </row>
        <row r="2303">
          <cell r="B2303">
            <v>125</v>
          </cell>
          <cell r="I2303">
            <v>-0.25</v>
          </cell>
          <cell r="S2303" t="str">
            <v>Org.Vtas Ranelagh</v>
          </cell>
        </row>
        <row r="2304">
          <cell r="B2304">
            <v>125</v>
          </cell>
          <cell r="I2304">
            <v>-0.25</v>
          </cell>
          <cell r="S2304" t="str">
            <v>Org.Vtas Ranelagh</v>
          </cell>
        </row>
        <row r="2305">
          <cell r="B2305">
            <v>125</v>
          </cell>
          <cell r="I2305">
            <v>-0.25</v>
          </cell>
          <cell r="S2305" t="str">
            <v>Org.Vtas Ranelagh</v>
          </cell>
        </row>
        <row r="2306">
          <cell r="B2306">
            <v>125</v>
          </cell>
          <cell r="I2306">
            <v>-0.25</v>
          </cell>
          <cell r="S2306" t="str">
            <v>Org.Vtas Ranelagh</v>
          </cell>
        </row>
        <row r="2307">
          <cell r="B2307">
            <v>125</v>
          </cell>
          <cell r="I2307">
            <v>-0.25</v>
          </cell>
          <cell r="S2307" t="str">
            <v>Org.Vtas Ranelagh</v>
          </cell>
        </row>
        <row r="2308">
          <cell r="B2308">
            <v>125</v>
          </cell>
          <cell r="I2308">
            <v>-0.25</v>
          </cell>
          <cell r="S2308" t="str">
            <v>Org.Vtas Ranelagh</v>
          </cell>
        </row>
        <row r="2309">
          <cell r="B2309">
            <v>125</v>
          </cell>
          <cell r="I2309">
            <v>-0.25</v>
          </cell>
          <cell r="S2309" t="str">
            <v>Org.Vtas Ranelagh</v>
          </cell>
        </row>
        <row r="2310">
          <cell r="B2310">
            <v>125</v>
          </cell>
          <cell r="I2310">
            <v>-0.25</v>
          </cell>
          <cell r="S2310" t="str">
            <v>Org.Vtas Ranelagh</v>
          </cell>
        </row>
        <row r="2311">
          <cell r="B2311">
            <v>125</v>
          </cell>
          <cell r="I2311">
            <v>-0.25</v>
          </cell>
          <cell r="S2311" t="str">
            <v>Org.Vtas Ranelagh</v>
          </cell>
        </row>
        <row r="2312">
          <cell r="B2312">
            <v>125</v>
          </cell>
          <cell r="I2312">
            <v>-0.25</v>
          </cell>
          <cell r="S2312" t="str">
            <v>Org.Vtas Ranelagh</v>
          </cell>
        </row>
        <row r="2313">
          <cell r="B2313">
            <v>125</v>
          </cell>
          <cell r="I2313">
            <v>-0.25</v>
          </cell>
          <cell r="S2313" t="str">
            <v>Org.Vtas Ranelagh</v>
          </cell>
        </row>
        <row r="2314">
          <cell r="B2314">
            <v>125</v>
          </cell>
          <cell r="I2314">
            <v>-0.25</v>
          </cell>
          <cell r="S2314" t="str">
            <v>Org.Vtas Ranelagh</v>
          </cell>
        </row>
        <row r="2315">
          <cell r="B2315">
            <v>125</v>
          </cell>
          <cell r="I2315">
            <v>-0.25</v>
          </cell>
          <cell r="S2315" t="str">
            <v>Org.Vtas Ranelagh</v>
          </cell>
        </row>
        <row r="2316">
          <cell r="B2316">
            <v>125</v>
          </cell>
          <cell r="I2316">
            <v>-0.25</v>
          </cell>
          <cell r="S2316" t="str">
            <v>Org.Vtas Ranelagh</v>
          </cell>
        </row>
        <row r="2317">
          <cell r="B2317">
            <v>125</v>
          </cell>
          <cell r="I2317">
            <v>-0.25</v>
          </cell>
          <cell r="S2317" t="str">
            <v>Org.Vtas Ranelagh</v>
          </cell>
        </row>
        <row r="2318">
          <cell r="B2318">
            <v>125</v>
          </cell>
          <cell r="I2318">
            <v>-0.25</v>
          </cell>
          <cell r="S2318" t="str">
            <v>Org.Vtas Ranelagh</v>
          </cell>
        </row>
        <row r="2319">
          <cell r="B2319">
            <v>125</v>
          </cell>
          <cell r="I2319">
            <v>-0.25</v>
          </cell>
          <cell r="S2319" t="str">
            <v>Org.Vtas Ranelagh</v>
          </cell>
        </row>
        <row r="2320">
          <cell r="B2320">
            <v>125</v>
          </cell>
          <cell r="I2320">
            <v>-0.25</v>
          </cell>
          <cell r="S2320" t="str">
            <v>Org.Vtas Ranelagh</v>
          </cell>
        </row>
        <row r="2321">
          <cell r="B2321">
            <v>125</v>
          </cell>
          <cell r="I2321">
            <v>-0.25</v>
          </cell>
          <cell r="S2321" t="str">
            <v>Org.Vtas Ranelagh</v>
          </cell>
        </row>
        <row r="2322">
          <cell r="B2322">
            <v>110</v>
          </cell>
          <cell r="I2322">
            <v>-5</v>
          </cell>
          <cell r="S2322" t="str">
            <v>Org.Vtas Ranelagh</v>
          </cell>
        </row>
        <row r="2323">
          <cell r="B2323">
            <v>125</v>
          </cell>
          <cell r="I2323">
            <v>-0.25</v>
          </cell>
          <cell r="S2323" t="str">
            <v>Org.Vtas Ranelagh</v>
          </cell>
        </row>
        <row r="2324">
          <cell r="B2324">
            <v>125</v>
          </cell>
          <cell r="I2324">
            <v>-0.25</v>
          </cell>
          <cell r="S2324" t="str">
            <v>Org.Vtas Ranelagh</v>
          </cell>
        </row>
        <row r="2325">
          <cell r="B2325">
            <v>125</v>
          </cell>
          <cell r="I2325">
            <v>-0.25</v>
          </cell>
          <cell r="S2325" t="str">
            <v>Org.Vtas Ranelagh</v>
          </cell>
        </row>
        <row r="2326">
          <cell r="B2326">
            <v>125</v>
          </cell>
          <cell r="I2326">
            <v>-0.25</v>
          </cell>
          <cell r="S2326" t="str">
            <v>Org.Vtas Ranelagh</v>
          </cell>
        </row>
        <row r="2327">
          <cell r="B2327">
            <v>125</v>
          </cell>
          <cell r="I2327">
            <v>-0.25</v>
          </cell>
          <cell r="S2327" t="str">
            <v>Org.Vtas Ranelagh</v>
          </cell>
        </row>
        <row r="2328">
          <cell r="B2328">
            <v>125</v>
          </cell>
          <cell r="I2328">
            <v>-0.25</v>
          </cell>
          <cell r="S2328" t="str">
            <v>Org.Vtas Ranelagh</v>
          </cell>
        </row>
        <row r="2329">
          <cell r="B2329">
            <v>125</v>
          </cell>
          <cell r="I2329">
            <v>-0.25</v>
          </cell>
          <cell r="S2329" t="str">
            <v>Org.Vtas Ranelagh</v>
          </cell>
        </row>
        <row r="2330">
          <cell r="B2330">
            <v>125</v>
          </cell>
          <cell r="I2330">
            <v>-0.25</v>
          </cell>
          <cell r="S2330" t="str">
            <v>Org.Vtas Ranelagh</v>
          </cell>
        </row>
        <row r="2331">
          <cell r="B2331">
            <v>125</v>
          </cell>
          <cell r="I2331">
            <v>-0.25</v>
          </cell>
          <cell r="S2331" t="str">
            <v>Org.Vtas Ranelagh</v>
          </cell>
        </row>
        <row r="2332">
          <cell r="B2332">
            <v>125</v>
          </cell>
          <cell r="I2332">
            <v>-0.25</v>
          </cell>
          <cell r="S2332" t="str">
            <v>Org.Vtas Ranelagh</v>
          </cell>
        </row>
        <row r="2333">
          <cell r="B2333">
            <v>125</v>
          </cell>
          <cell r="I2333">
            <v>-0.25</v>
          </cell>
          <cell r="S2333" t="str">
            <v>Org.Vtas Ranelagh</v>
          </cell>
        </row>
        <row r="2334">
          <cell r="B2334">
            <v>125</v>
          </cell>
          <cell r="I2334">
            <v>-0.25</v>
          </cell>
          <cell r="S2334" t="str">
            <v>Org.Vtas Ranelagh</v>
          </cell>
        </row>
        <row r="2335">
          <cell r="B2335">
            <v>125</v>
          </cell>
          <cell r="I2335">
            <v>-0.25</v>
          </cell>
          <cell r="S2335" t="str">
            <v>Org.Vtas Ranelagh</v>
          </cell>
        </row>
        <row r="2336">
          <cell r="B2336">
            <v>125</v>
          </cell>
          <cell r="I2336">
            <v>-0.25</v>
          </cell>
          <cell r="S2336" t="str">
            <v>Org.Vtas Ranelagh</v>
          </cell>
        </row>
        <row r="2337">
          <cell r="B2337">
            <v>125</v>
          </cell>
          <cell r="I2337">
            <v>-0.25</v>
          </cell>
          <cell r="S2337" t="str">
            <v>Org.Vtas Ranelagh</v>
          </cell>
        </row>
        <row r="2338">
          <cell r="B2338">
            <v>125</v>
          </cell>
          <cell r="I2338">
            <v>-0.25</v>
          </cell>
          <cell r="S2338" t="str">
            <v>Org.Vtas Ranelagh</v>
          </cell>
        </row>
        <row r="2339">
          <cell r="B2339">
            <v>125</v>
          </cell>
          <cell r="I2339">
            <v>-0.25</v>
          </cell>
          <cell r="S2339" t="str">
            <v>Org.Vtas Ranelagh</v>
          </cell>
        </row>
        <row r="2340">
          <cell r="B2340">
            <v>125</v>
          </cell>
          <cell r="I2340">
            <v>-0.25</v>
          </cell>
          <cell r="S2340" t="str">
            <v>Org.Vtas Ranelagh</v>
          </cell>
        </row>
        <row r="2341">
          <cell r="B2341">
            <v>125</v>
          </cell>
          <cell r="I2341">
            <v>-0.25</v>
          </cell>
          <cell r="S2341" t="str">
            <v>Org.Vtas Ranelagh</v>
          </cell>
        </row>
        <row r="2342">
          <cell r="B2342">
            <v>125</v>
          </cell>
          <cell r="I2342">
            <v>-0.25</v>
          </cell>
          <cell r="S2342" t="str">
            <v>Org.Vtas Ranelagh</v>
          </cell>
        </row>
        <row r="2343">
          <cell r="B2343">
            <v>125</v>
          </cell>
          <cell r="I2343">
            <v>-0.25</v>
          </cell>
          <cell r="S2343" t="str">
            <v>Org.Vtas Ranelagh</v>
          </cell>
        </row>
        <row r="2344">
          <cell r="B2344">
            <v>125</v>
          </cell>
          <cell r="I2344">
            <v>-0.25</v>
          </cell>
          <cell r="S2344" t="str">
            <v>Org.Vtas Ranelagh</v>
          </cell>
        </row>
        <row r="2345">
          <cell r="B2345">
            <v>125</v>
          </cell>
          <cell r="I2345">
            <v>-0.25</v>
          </cell>
          <cell r="S2345" t="str">
            <v>Org.Vtas Ranelagh</v>
          </cell>
        </row>
        <row r="2346">
          <cell r="B2346">
            <v>125</v>
          </cell>
          <cell r="I2346">
            <v>-0.25</v>
          </cell>
          <cell r="S2346" t="str">
            <v>Org.Vtas Ranelagh</v>
          </cell>
        </row>
        <row r="2347">
          <cell r="B2347">
            <v>125</v>
          </cell>
          <cell r="I2347">
            <v>-0.25</v>
          </cell>
          <cell r="S2347" t="str">
            <v>Org.Vtas Ranelagh</v>
          </cell>
        </row>
        <row r="2348">
          <cell r="B2348">
            <v>125</v>
          </cell>
          <cell r="I2348">
            <v>-0.25</v>
          </cell>
          <cell r="S2348" t="str">
            <v>Org.Vtas Ranelagh</v>
          </cell>
        </row>
        <row r="2349">
          <cell r="B2349">
            <v>125</v>
          </cell>
          <cell r="I2349">
            <v>-0.25</v>
          </cell>
          <cell r="S2349" t="str">
            <v>Org.Vtas Ranelagh</v>
          </cell>
        </row>
        <row r="2350">
          <cell r="B2350">
            <v>125</v>
          </cell>
          <cell r="I2350">
            <v>-0.25</v>
          </cell>
          <cell r="S2350" t="str">
            <v>Org.Vtas Ranelagh</v>
          </cell>
        </row>
        <row r="2351">
          <cell r="B2351">
            <v>125</v>
          </cell>
          <cell r="I2351">
            <v>-0.25</v>
          </cell>
          <cell r="S2351" t="str">
            <v>Org.Vtas Ranelagh</v>
          </cell>
        </row>
        <row r="2352">
          <cell r="B2352">
            <v>125</v>
          </cell>
          <cell r="I2352">
            <v>-0.25</v>
          </cell>
          <cell r="S2352" t="str">
            <v>Org.Vtas Ranelagh</v>
          </cell>
        </row>
        <row r="2353">
          <cell r="B2353">
            <v>125</v>
          </cell>
          <cell r="I2353">
            <v>-0.25</v>
          </cell>
          <cell r="S2353" t="str">
            <v>Org.Vtas Ranelagh</v>
          </cell>
        </row>
        <row r="2354">
          <cell r="B2354">
            <v>125</v>
          </cell>
          <cell r="I2354">
            <v>-0.25</v>
          </cell>
          <cell r="S2354" t="str">
            <v>Org.Vtas Ranelagh</v>
          </cell>
        </row>
        <row r="2355">
          <cell r="B2355">
            <v>125</v>
          </cell>
          <cell r="I2355">
            <v>-0.25</v>
          </cell>
          <cell r="S2355" t="str">
            <v>Org.Vtas Ranelagh</v>
          </cell>
        </row>
        <row r="2356">
          <cell r="B2356">
            <v>125</v>
          </cell>
          <cell r="I2356">
            <v>-0.25</v>
          </cell>
          <cell r="S2356" t="str">
            <v>Org.Vtas Ranelagh</v>
          </cell>
        </row>
        <row r="2357">
          <cell r="B2357">
            <v>125</v>
          </cell>
          <cell r="I2357">
            <v>-0.25</v>
          </cell>
          <cell r="S2357" t="str">
            <v>Org.Vtas Ranelagh</v>
          </cell>
        </row>
        <row r="2358">
          <cell r="B2358">
            <v>125</v>
          </cell>
          <cell r="I2358">
            <v>-0.25</v>
          </cell>
          <cell r="S2358" t="str">
            <v>Org.Vtas Ranelagh</v>
          </cell>
        </row>
        <row r="2359">
          <cell r="B2359">
            <v>125</v>
          </cell>
          <cell r="I2359">
            <v>-0.25</v>
          </cell>
          <cell r="S2359" t="str">
            <v>Org.Vtas Ranelagh</v>
          </cell>
        </row>
        <row r="2360">
          <cell r="B2360">
            <v>125</v>
          </cell>
          <cell r="I2360">
            <v>-0.25</v>
          </cell>
          <cell r="S2360" t="str">
            <v>Org.Vtas Ranelagh</v>
          </cell>
        </row>
        <row r="2361">
          <cell r="B2361">
            <v>125</v>
          </cell>
          <cell r="I2361">
            <v>-0.25</v>
          </cell>
          <cell r="S2361" t="str">
            <v>Org.Vtas Ranelagh</v>
          </cell>
        </row>
        <row r="2362">
          <cell r="B2362">
            <v>125</v>
          </cell>
          <cell r="I2362">
            <v>-0.25</v>
          </cell>
          <cell r="S2362" t="str">
            <v>Org.Vtas Ranelagh</v>
          </cell>
        </row>
        <row r="2363">
          <cell r="B2363">
            <v>125</v>
          </cell>
          <cell r="I2363">
            <v>-0.25</v>
          </cell>
          <cell r="S2363" t="str">
            <v>Org.Vtas Ranelagh</v>
          </cell>
        </row>
        <row r="2364">
          <cell r="B2364">
            <v>125</v>
          </cell>
          <cell r="I2364">
            <v>-0.25</v>
          </cell>
          <cell r="S2364" t="str">
            <v>Org.Vtas Ranelagh</v>
          </cell>
        </row>
        <row r="2365">
          <cell r="B2365">
            <v>125</v>
          </cell>
          <cell r="I2365">
            <v>-0.25</v>
          </cell>
          <cell r="S2365" t="str">
            <v>Org.Vtas Ranelagh</v>
          </cell>
        </row>
        <row r="2366">
          <cell r="B2366">
            <v>125</v>
          </cell>
          <cell r="I2366">
            <v>-0.25</v>
          </cell>
          <cell r="S2366" t="str">
            <v>Org.Vtas Ranelagh</v>
          </cell>
        </row>
        <row r="2367">
          <cell r="B2367">
            <v>125</v>
          </cell>
          <cell r="I2367">
            <v>-0.25</v>
          </cell>
          <cell r="S2367" t="str">
            <v>Org.Vtas Ranelagh</v>
          </cell>
        </row>
        <row r="2368">
          <cell r="B2368">
            <v>125</v>
          </cell>
          <cell r="I2368">
            <v>-0.25</v>
          </cell>
          <cell r="S2368" t="str">
            <v>Org.Vtas Ranelagh</v>
          </cell>
        </row>
        <row r="2369">
          <cell r="B2369">
            <v>125</v>
          </cell>
          <cell r="I2369">
            <v>-0.25</v>
          </cell>
          <cell r="S2369" t="str">
            <v>Org.Vtas Ranelagh</v>
          </cell>
        </row>
        <row r="2370">
          <cell r="B2370">
            <v>125</v>
          </cell>
          <cell r="I2370">
            <v>-0.25</v>
          </cell>
          <cell r="S2370" t="str">
            <v>Org.Vtas Ranelagh</v>
          </cell>
        </row>
        <row r="2371">
          <cell r="B2371">
            <v>125</v>
          </cell>
          <cell r="I2371">
            <v>-0.25</v>
          </cell>
          <cell r="S2371" t="str">
            <v>Org.Vtas Ranelagh</v>
          </cell>
        </row>
        <row r="2372">
          <cell r="B2372">
            <v>125</v>
          </cell>
          <cell r="I2372">
            <v>-0.25</v>
          </cell>
          <cell r="S2372" t="str">
            <v>Org.Vtas Ranelagh</v>
          </cell>
        </row>
        <row r="2373">
          <cell r="B2373">
            <v>125</v>
          </cell>
          <cell r="I2373">
            <v>-0.25</v>
          </cell>
          <cell r="S2373" t="str">
            <v>Org.Vtas Ranelagh</v>
          </cell>
        </row>
        <row r="2374">
          <cell r="B2374">
            <v>125</v>
          </cell>
          <cell r="I2374">
            <v>-0.25</v>
          </cell>
          <cell r="S2374" t="str">
            <v>Org.Vtas Ranelagh</v>
          </cell>
        </row>
        <row r="2375">
          <cell r="B2375">
            <v>125</v>
          </cell>
          <cell r="I2375">
            <v>-0.25</v>
          </cell>
          <cell r="S2375" t="str">
            <v>Org.Vtas Ranelagh</v>
          </cell>
        </row>
        <row r="2376">
          <cell r="B2376">
            <v>125</v>
          </cell>
          <cell r="I2376">
            <v>-0.25</v>
          </cell>
          <cell r="S2376" t="str">
            <v>Org.Vtas Ranelagh</v>
          </cell>
        </row>
        <row r="2377">
          <cell r="B2377">
            <v>125</v>
          </cell>
          <cell r="I2377">
            <v>-0.25</v>
          </cell>
          <cell r="S2377" t="str">
            <v>Org.Vtas Ranelagh</v>
          </cell>
        </row>
        <row r="2378">
          <cell r="B2378">
            <v>125</v>
          </cell>
          <cell r="I2378">
            <v>-0.25</v>
          </cell>
          <cell r="S2378" t="str">
            <v>Org.Vtas Ranelagh</v>
          </cell>
        </row>
        <row r="2379">
          <cell r="B2379">
            <v>125</v>
          </cell>
          <cell r="I2379">
            <v>-0.25</v>
          </cell>
          <cell r="S2379" t="str">
            <v>Org.Vtas Ranelagh</v>
          </cell>
        </row>
        <row r="2380">
          <cell r="B2380">
            <v>125</v>
          </cell>
          <cell r="I2380">
            <v>-0.25</v>
          </cell>
          <cell r="S2380" t="str">
            <v>Org.Vtas Ranelagh</v>
          </cell>
        </row>
        <row r="2381">
          <cell r="B2381">
            <v>310</v>
          </cell>
          <cell r="I2381">
            <v>-3</v>
          </cell>
          <cell r="S2381" t="str">
            <v>Org.Vtas Ranelagh</v>
          </cell>
        </row>
        <row r="2382">
          <cell r="B2382">
            <v>610</v>
          </cell>
          <cell r="I2382">
            <v>-3</v>
          </cell>
          <cell r="S2382" t="str">
            <v>Org.Vtas Ranelagh</v>
          </cell>
        </row>
        <row r="2383">
          <cell r="B2383">
            <v>125</v>
          </cell>
          <cell r="I2383">
            <v>-0.25</v>
          </cell>
          <cell r="S2383" t="str">
            <v>Org.Vtas Ranelagh</v>
          </cell>
        </row>
        <row r="2384">
          <cell r="B2384">
            <v>125</v>
          </cell>
          <cell r="I2384">
            <v>-0.25</v>
          </cell>
          <cell r="S2384" t="str">
            <v>Org.Vtas Ranelagh</v>
          </cell>
        </row>
        <row r="2385">
          <cell r="B2385">
            <v>125</v>
          </cell>
          <cell r="I2385">
            <v>-0.25</v>
          </cell>
          <cell r="S2385" t="str">
            <v>Org.Vtas Ranelagh</v>
          </cell>
        </row>
        <row r="2386">
          <cell r="B2386">
            <v>125</v>
          </cell>
          <cell r="I2386">
            <v>-0.25</v>
          </cell>
          <cell r="S2386" t="str">
            <v>Org.Vtas Ranelagh</v>
          </cell>
        </row>
        <row r="2387">
          <cell r="B2387">
            <v>125</v>
          </cell>
          <cell r="I2387">
            <v>-0.25</v>
          </cell>
          <cell r="S2387" t="str">
            <v>Org.Vtas Ranelagh</v>
          </cell>
        </row>
        <row r="2388">
          <cell r="B2388">
            <v>125</v>
          </cell>
          <cell r="I2388">
            <v>-0.25</v>
          </cell>
          <cell r="S2388" t="str">
            <v>Org.Vtas Ranelagh</v>
          </cell>
        </row>
        <row r="2389">
          <cell r="B2389">
            <v>125</v>
          </cell>
          <cell r="I2389">
            <v>-0.25</v>
          </cell>
          <cell r="S2389" t="str">
            <v>Org.Vtas Ranelagh</v>
          </cell>
        </row>
        <row r="2390">
          <cell r="B2390">
            <v>125</v>
          </cell>
          <cell r="I2390">
            <v>-0.25</v>
          </cell>
          <cell r="S2390" t="str">
            <v>Org.Vtas Ranelagh</v>
          </cell>
        </row>
        <row r="2391">
          <cell r="B2391">
            <v>125</v>
          </cell>
          <cell r="I2391">
            <v>-0.25</v>
          </cell>
          <cell r="S2391" t="str">
            <v>Org.Vtas Ranelagh</v>
          </cell>
        </row>
        <row r="2392">
          <cell r="B2392">
            <v>125</v>
          </cell>
          <cell r="I2392">
            <v>-0.25</v>
          </cell>
          <cell r="S2392" t="str">
            <v>Org.Vtas Ranelagh</v>
          </cell>
        </row>
        <row r="2393">
          <cell r="B2393">
            <v>125</v>
          </cell>
          <cell r="I2393">
            <v>-0.25</v>
          </cell>
          <cell r="S2393" t="str">
            <v>Org.Vtas Ranelagh</v>
          </cell>
        </row>
        <row r="2394">
          <cell r="B2394">
            <v>125</v>
          </cell>
          <cell r="I2394">
            <v>-0.25</v>
          </cell>
          <cell r="S2394" t="str">
            <v>Org.Vtas Ranelagh</v>
          </cell>
        </row>
        <row r="2395">
          <cell r="B2395">
            <v>125</v>
          </cell>
          <cell r="I2395">
            <v>-0.25</v>
          </cell>
          <cell r="S2395" t="str">
            <v>Org.Vtas Ranelagh</v>
          </cell>
        </row>
        <row r="2396">
          <cell r="B2396">
            <v>125</v>
          </cell>
          <cell r="I2396">
            <v>-0.25</v>
          </cell>
          <cell r="S2396" t="str">
            <v>Org.Vtas Ranelagh</v>
          </cell>
        </row>
        <row r="2397">
          <cell r="B2397">
            <v>125</v>
          </cell>
          <cell r="I2397">
            <v>-0.25</v>
          </cell>
          <cell r="S2397" t="str">
            <v>Org.Vtas Ranelagh</v>
          </cell>
        </row>
        <row r="2398">
          <cell r="B2398">
            <v>125</v>
          </cell>
          <cell r="I2398">
            <v>-0.25</v>
          </cell>
          <cell r="S2398" t="str">
            <v>Org.Vtas Ranelagh</v>
          </cell>
        </row>
        <row r="2399">
          <cell r="B2399">
            <v>125</v>
          </cell>
          <cell r="I2399">
            <v>-0.25</v>
          </cell>
          <cell r="S2399" t="str">
            <v>Org.Vtas Ranelagh</v>
          </cell>
        </row>
        <row r="2400">
          <cell r="B2400">
            <v>125</v>
          </cell>
          <cell r="I2400">
            <v>-0.25</v>
          </cell>
          <cell r="S2400" t="str">
            <v>Org.Vtas Ranelagh</v>
          </cell>
        </row>
        <row r="2401">
          <cell r="B2401">
            <v>125</v>
          </cell>
          <cell r="I2401">
            <v>-0.25</v>
          </cell>
          <cell r="S2401" t="str">
            <v>Org.Vtas Ranelagh</v>
          </cell>
        </row>
        <row r="2402">
          <cell r="B2402">
            <v>125</v>
          </cell>
          <cell r="I2402">
            <v>-0.25</v>
          </cell>
          <cell r="S2402" t="str">
            <v>Org.Vtas Ranelagh</v>
          </cell>
        </row>
        <row r="2403">
          <cell r="B2403">
            <v>125</v>
          </cell>
          <cell r="I2403">
            <v>-0.25</v>
          </cell>
          <cell r="S2403" t="str">
            <v>Org.Vtas Ranelagh</v>
          </cell>
        </row>
        <row r="2404">
          <cell r="B2404">
            <v>125</v>
          </cell>
          <cell r="I2404">
            <v>-0.25</v>
          </cell>
          <cell r="S2404" t="str">
            <v>Org.Vtas Ranelagh</v>
          </cell>
        </row>
        <row r="2405">
          <cell r="B2405">
            <v>125</v>
          </cell>
          <cell r="I2405">
            <v>-0.25</v>
          </cell>
          <cell r="S2405" t="str">
            <v>Org.Vtas Ranelagh</v>
          </cell>
        </row>
        <row r="2406">
          <cell r="B2406">
            <v>125</v>
          </cell>
          <cell r="I2406">
            <v>-0.25</v>
          </cell>
          <cell r="S2406" t="str">
            <v>Org.Vtas Ranelagh</v>
          </cell>
        </row>
        <row r="2407">
          <cell r="B2407">
            <v>125</v>
          </cell>
          <cell r="I2407">
            <v>-0.25</v>
          </cell>
          <cell r="S2407" t="str">
            <v>Org.Vtas Ranelagh</v>
          </cell>
        </row>
        <row r="2408">
          <cell r="B2408">
            <v>125</v>
          </cell>
          <cell r="I2408">
            <v>-0.25</v>
          </cell>
          <cell r="S2408" t="str">
            <v>Org.Vtas Ranelagh</v>
          </cell>
        </row>
        <row r="2409">
          <cell r="B2409">
            <v>125</v>
          </cell>
          <cell r="I2409">
            <v>-0.25</v>
          </cell>
          <cell r="S2409" t="str">
            <v>Org.Vtas Ranelagh</v>
          </cell>
        </row>
        <row r="2410">
          <cell r="B2410">
            <v>125</v>
          </cell>
          <cell r="I2410">
            <v>-0.25</v>
          </cell>
          <cell r="S2410" t="str">
            <v>Org.Vtas Ranelagh</v>
          </cell>
        </row>
        <row r="2411">
          <cell r="B2411">
            <v>125</v>
          </cell>
          <cell r="I2411">
            <v>-0.25</v>
          </cell>
          <cell r="S2411" t="str">
            <v>Org.Vtas Ranelagh</v>
          </cell>
        </row>
        <row r="2412">
          <cell r="B2412">
            <v>125</v>
          </cell>
          <cell r="I2412">
            <v>-0.25</v>
          </cell>
          <cell r="S2412" t="str">
            <v>Org.Vtas Ranelagh</v>
          </cell>
        </row>
        <row r="2413">
          <cell r="B2413">
            <v>125</v>
          </cell>
          <cell r="I2413">
            <v>-0.25</v>
          </cell>
          <cell r="S2413" t="str">
            <v>Org.Vtas Ranelagh</v>
          </cell>
        </row>
        <row r="2414">
          <cell r="B2414">
            <v>125</v>
          </cell>
          <cell r="I2414">
            <v>-0.25</v>
          </cell>
          <cell r="S2414" t="str">
            <v>Org.Vtas Ranelagh</v>
          </cell>
        </row>
        <row r="2415">
          <cell r="B2415">
            <v>125</v>
          </cell>
          <cell r="I2415">
            <v>-0.25</v>
          </cell>
          <cell r="S2415" t="str">
            <v>Org.Vtas Ranelagh</v>
          </cell>
        </row>
        <row r="2416">
          <cell r="B2416">
            <v>125</v>
          </cell>
          <cell r="I2416">
            <v>-0.25</v>
          </cell>
          <cell r="S2416" t="str">
            <v>Org.Vtas Ranelagh</v>
          </cell>
        </row>
        <row r="2417">
          <cell r="B2417">
            <v>125</v>
          </cell>
          <cell r="I2417">
            <v>-0.25</v>
          </cell>
          <cell r="S2417" t="str">
            <v>Org.Vtas Ranelagh</v>
          </cell>
        </row>
        <row r="2418">
          <cell r="B2418">
            <v>125</v>
          </cell>
          <cell r="I2418">
            <v>-0.25</v>
          </cell>
          <cell r="S2418" t="str">
            <v>Org.Vtas Ranelagh</v>
          </cell>
        </row>
        <row r="2419">
          <cell r="B2419">
            <v>125</v>
          </cell>
          <cell r="I2419">
            <v>-0.25</v>
          </cell>
          <cell r="S2419" t="str">
            <v>Org.Vtas Ranelagh</v>
          </cell>
        </row>
        <row r="2420">
          <cell r="B2420">
            <v>125</v>
          </cell>
          <cell r="I2420">
            <v>-0.25</v>
          </cell>
          <cell r="S2420" t="str">
            <v>Org.Vtas Ranelagh</v>
          </cell>
        </row>
        <row r="2421">
          <cell r="B2421">
            <v>125</v>
          </cell>
          <cell r="I2421">
            <v>-0.25</v>
          </cell>
          <cell r="S2421" t="str">
            <v>Org.Vtas Ranelagh</v>
          </cell>
        </row>
        <row r="2422">
          <cell r="B2422">
            <v>125</v>
          </cell>
          <cell r="I2422">
            <v>-0.25</v>
          </cell>
          <cell r="S2422" t="str">
            <v>Org.Vtas Ranelagh</v>
          </cell>
        </row>
        <row r="2423">
          <cell r="B2423">
            <v>125</v>
          </cell>
          <cell r="I2423">
            <v>-0.25</v>
          </cell>
          <cell r="S2423" t="str">
            <v>Org.Vtas Ranelagh</v>
          </cell>
        </row>
        <row r="2424">
          <cell r="B2424">
            <v>125</v>
          </cell>
          <cell r="I2424">
            <v>-0.25</v>
          </cell>
          <cell r="S2424" t="str">
            <v>Org.Vtas Ranelagh</v>
          </cell>
        </row>
        <row r="2425">
          <cell r="B2425">
            <v>125</v>
          </cell>
          <cell r="I2425">
            <v>-0.25</v>
          </cell>
          <cell r="S2425" t="str">
            <v>Org.Vtas Ranelagh</v>
          </cell>
        </row>
        <row r="2426">
          <cell r="B2426">
            <v>125</v>
          </cell>
          <cell r="I2426">
            <v>-0.25</v>
          </cell>
          <cell r="S2426" t="str">
            <v>Org.Vtas Ranelagh</v>
          </cell>
        </row>
        <row r="2427">
          <cell r="B2427">
            <v>125</v>
          </cell>
          <cell r="I2427">
            <v>-0.25</v>
          </cell>
          <cell r="S2427" t="str">
            <v>Org.Vtas Ranelagh</v>
          </cell>
        </row>
        <row r="2428">
          <cell r="B2428">
            <v>125</v>
          </cell>
          <cell r="I2428">
            <v>-0.25</v>
          </cell>
          <cell r="S2428" t="str">
            <v>Org.Vtas Ranelagh</v>
          </cell>
        </row>
        <row r="2429">
          <cell r="B2429">
            <v>125</v>
          </cell>
          <cell r="I2429">
            <v>-0.25</v>
          </cell>
          <cell r="S2429" t="str">
            <v>Org.Vtas Ranelagh</v>
          </cell>
        </row>
        <row r="2430">
          <cell r="B2430">
            <v>125</v>
          </cell>
          <cell r="I2430">
            <v>-0.25</v>
          </cell>
          <cell r="S2430" t="str">
            <v>Org.Vtas Ranelagh</v>
          </cell>
        </row>
        <row r="2431">
          <cell r="B2431">
            <v>125</v>
          </cell>
          <cell r="I2431">
            <v>-0.25</v>
          </cell>
          <cell r="S2431" t="str">
            <v>Org.Vtas Ranelagh</v>
          </cell>
        </row>
        <row r="2432">
          <cell r="B2432">
            <v>125</v>
          </cell>
          <cell r="I2432">
            <v>-0.25</v>
          </cell>
          <cell r="S2432" t="str">
            <v>Org.Vtas Ranelagh</v>
          </cell>
        </row>
        <row r="2433">
          <cell r="B2433">
            <v>125</v>
          </cell>
          <cell r="I2433">
            <v>-0.25</v>
          </cell>
          <cell r="S2433" t="str">
            <v>Org.Vtas Ranelagh</v>
          </cell>
        </row>
        <row r="2434">
          <cell r="B2434">
            <v>125</v>
          </cell>
          <cell r="I2434">
            <v>-0.25</v>
          </cell>
          <cell r="S2434" t="str">
            <v>Org.Vtas Ranelagh</v>
          </cell>
        </row>
        <row r="2435">
          <cell r="B2435">
            <v>125</v>
          </cell>
          <cell r="I2435">
            <v>-0.25</v>
          </cell>
          <cell r="S2435" t="str">
            <v>Org.Vtas Ranelagh</v>
          </cell>
        </row>
        <row r="2436">
          <cell r="B2436">
            <v>125</v>
          </cell>
          <cell r="I2436">
            <v>-0.25</v>
          </cell>
          <cell r="S2436" t="str">
            <v>Org.Vtas Ranelagh</v>
          </cell>
        </row>
        <row r="2437">
          <cell r="B2437">
            <v>125</v>
          </cell>
          <cell r="I2437">
            <v>-0.25</v>
          </cell>
          <cell r="S2437" t="str">
            <v>Org.Vtas Ranelagh</v>
          </cell>
        </row>
        <row r="2438">
          <cell r="B2438">
            <v>125</v>
          </cell>
          <cell r="I2438">
            <v>-0.25</v>
          </cell>
          <cell r="S2438" t="str">
            <v>Org.Vtas Ranelagh</v>
          </cell>
        </row>
        <row r="2439">
          <cell r="B2439">
            <v>125</v>
          </cell>
          <cell r="I2439">
            <v>-0.25</v>
          </cell>
          <cell r="S2439" t="str">
            <v>Org.Vtas Ranelagh</v>
          </cell>
        </row>
        <row r="2440">
          <cell r="B2440">
            <v>125</v>
          </cell>
          <cell r="I2440">
            <v>-0.25</v>
          </cell>
          <cell r="S2440" t="str">
            <v>Org.Vtas Ranelagh</v>
          </cell>
        </row>
        <row r="2441">
          <cell r="B2441">
            <v>125</v>
          </cell>
          <cell r="I2441">
            <v>-0.25</v>
          </cell>
          <cell r="S2441" t="str">
            <v>Org.Vtas Ranelagh</v>
          </cell>
        </row>
        <row r="2442">
          <cell r="B2442">
            <v>125</v>
          </cell>
          <cell r="I2442">
            <v>-0.25</v>
          </cell>
          <cell r="S2442" t="str">
            <v>Org.Vtas Ranelagh</v>
          </cell>
        </row>
        <row r="2443">
          <cell r="B2443">
            <v>125</v>
          </cell>
          <cell r="I2443">
            <v>-0.25</v>
          </cell>
          <cell r="S2443" t="str">
            <v>Org.Vtas Ranelagh</v>
          </cell>
        </row>
        <row r="2444">
          <cell r="B2444">
            <v>125</v>
          </cell>
          <cell r="I2444">
            <v>-0.25</v>
          </cell>
          <cell r="S2444" t="str">
            <v>Org.Vtas Ranelagh</v>
          </cell>
        </row>
        <row r="2445">
          <cell r="B2445">
            <v>125</v>
          </cell>
          <cell r="I2445">
            <v>-0.25</v>
          </cell>
          <cell r="S2445" t="str">
            <v>Org.Vtas Ranelagh</v>
          </cell>
        </row>
        <row r="2446">
          <cell r="B2446">
            <v>125</v>
          </cell>
          <cell r="I2446">
            <v>-0.25</v>
          </cell>
          <cell r="S2446" t="str">
            <v>Org.Vtas Ranelagh</v>
          </cell>
        </row>
        <row r="2447">
          <cell r="B2447">
            <v>125</v>
          </cell>
          <cell r="I2447">
            <v>-0.25</v>
          </cell>
          <cell r="S2447" t="str">
            <v>Org.Vtas Ranelagh</v>
          </cell>
        </row>
        <row r="2448">
          <cell r="B2448">
            <v>125</v>
          </cell>
          <cell r="I2448">
            <v>-0.25</v>
          </cell>
          <cell r="S2448" t="str">
            <v>Org.Vtas Ranelagh</v>
          </cell>
        </row>
        <row r="2449">
          <cell r="B2449">
            <v>125</v>
          </cell>
          <cell r="I2449">
            <v>-0.25</v>
          </cell>
          <cell r="S2449" t="str">
            <v>Org.Vtas Ranelagh</v>
          </cell>
        </row>
        <row r="2450">
          <cell r="B2450">
            <v>125</v>
          </cell>
          <cell r="I2450">
            <v>-0.25</v>
          </cell>
          <cell r="S2450" t="str">
            <v>Org.Vtas Ranelagh</v>
          </cell>
        </row>
        <row r="2451">
          <cell r="B2451">
            <v>125</v>
          </cell>
          <cell r="I2451">
            <v>-0.25</v>
          </cell>
          <cell r="S2451" t="str">
            <v>Org.Vtas Ranelagh</v>
          </cell>
        </row>
        <row r="2452">
          <cell r="B2452">
            <v>125</v>
          </cell>
          <cell r="I2452">
            <v>-0.25</v>
          </cell>
          <cell r="S2452" t="str">
            <v>Org.Vtas Ranelagh</v>
          </cell>
        </row>
        <row r="2453">
          <cell r="B2453">
            <v>125</v>
          </cell>
          <cell r="I2453">
            <v>-0.25</v>
          </cell>
          <cell r="S2453" t="str">
            <v>Org.Vtas Ranelagh</v>
          </cell>
        </row>
        <row r="2454">
          <cell r="B2454">
            <v>125</v>
          </cell>
          <cell r="I2454">
            <v>-0.25</v>
          </cell>
          <cell r="S2454" t="str">
            <v>Org.Vtas Ranelagh</v>
          </cell>
        </row>
        <row r="2455">
          <cell r="B2455">
            <v>125</v>
          </cell>
          <cell r="I2455">
            <v>-0.25</v>
          </cell>
          <cell r="S2455" t="str">
            <v>Org.Vtas Ranelagh</v>
          </cell>
        </row>
        <row r="2456">
          <cell r="B2456">
            <v>125</v>
          </cell>
          <cell r="I2456">
            <v>-0.25</v>
          </cell>
          <cell r="S2456" t="str">
            <v>Org.Vtas Ranelagh</v>
          </cell>
        </row>
        <row r="2457">
          <cell r="B2457">
            <v>125</v>
          </cell>
          <cell r="I2457">
            <v>-0.25</v>
          </cell>
          <cell r="S2457" t="str">
            <v>Org.Vtas Ranelagh</v>
          </cell>
        </row>
        <row r="2458">
          <cell r="B2458">
            <v>125</v>
          </cell>
          <cell r="I2458">
            <v>-0.25</v>
          </cell>
          <cell r="S2458" t="str">
            <v>Org.Vtas Ranelagh</v>
          </cell>
        </row>
        <row r="2459">
          <cell r="B2459">
            <v>125</v>
          </cell>
          <cell r="I2459">
            <v>-0.25</v>
          </cell>
          <cell r="S2459" t="str">
            <v>Org.Vtas Ranelagh</v>
          </cell>
        </row>
        <row r="2460">
          <cell r="B2460">
            <v>125</v>
          </cell>
          <cell r="I2460">
            <v>-0.25</v>
          </cell>
          <cell r="S2460" t="str">
            <v>Org.Vtas Ranelagh</v>
          </cell>
        </row>
        <row r="2461">
          <cell r="B2461">
            <v>125</v>
          </cell>
          <cell r="I2461">
            <v>-0.25</v>
          </cell>
          <cell r="S2461" t="str">
            <v>Org.Vtas Ranelagh</v>
          </cell>
        </row>
        <row r="2462">
          <cell r="B2462">
            <v>125</v>
          </cell>
          <cell r="I2462">
            <v>-0.25</v>
          </cell>
          <cell r="S2462" t="str">
            <v>Org.Vtas Ranelagh</v>
          </cell>
        </row>
        <row r="2463">
          <cell r="B2463">
            <v>125</v>
          </cell>
          <cell r="I2463">
            <v>-0.25</v>
          </cell>
          <cell r="S2463" t="str">
            <v>Org.Vtas Ranelagh</v>
          </cell>
        </row>
        <row r="2464">
          <cell r="B2464">
            <v>125</v>
          </cell>
          <cell r="I2464">
            <v>-0.25</v>
          </cell>
          <cell r="S2464" t="str">
            <v>Org.Vtas Ranelagh</v>
          </cell>
        </row>
        <row r="2465">
          <cell r="B2465">
            <v>125</v>
          </cell>
          <cell r="I2465">
            <v>-0.25</v>
          </cell>
          <cell r="S2465" t="str">
            <v>Org.Vtas Ranelagh</v>
          </cell>
        </row>
        <row r="2466">
          <cell r="B2466">
            <v>125</v>
          </cell>
          <cell r="I2466">
            <v>-0.25</v>
          </cell>
          <cell r="S2466" t="str">
            <v>Org.Vtas Ranelagh</v>
          </cell>
        </row>
        <row r="2467">
          <cell r="B2467">
            <v>125</v>
          </cell>
          <cell r="I2467">
            <v>-0.25</v>
          </cell>
          <cell r="S2467" t="str">
            <v>Org.Vtas Ranelagh</v>
          </cell>
        </row>
        <row r="2468">
          <cell r="B2468">
            <v>125</v>
          </cell>
          <cell r="I2468">
            <v>-0.25</v>
          </cell>
          <cell r="S2468" t="str">
            <v>Org.Vtas Ranelagh</v>
          </cell>
        </row>
        <row r="2469">
          <cell r="B2469">
            <v>125</v>
          </cell>
          <cell r="I2469">
            <v>-0.25</v>
          </cell>
          <cell r="S2469" t="str">
            <v>Org.Vtas Ranelagh</v>
          </cell>
        </row>
        <row r="2470">
          <cell r="B2470">
            <v>125</v>
          </cell>
          <cell r="I2470">
            <v>-0.25</v>
          </cell>
          <cell r="S2470" t="str">
            <v>Org.Vtas Ranelagh</v>
          </cell>
        </row>
        <row r="2471">
          <cell r="B2471">
            <v>125</v>
          </cell>
          <cell r="I2471">
            <v>-0.25</v>
          </cell>
          <cell r="S2471" t="str">
            <v>Org.Vtas Ranelagh</v>
          </cell>
        </row>
        <row r="2472">
          <cell r="B2472">
            <v>125</v>
          </cell>
          <cell r="I2472">
            <v>-0.25</v>
          </cell>
          <cell r="S2472" t="str">
            <v>Org.Vtas Ranelagh</v>
          </cell>
        </row>
        <row r="2473">
          <cell r="B2473">
            <v>125</v>
          </cell>
          <cell r="I2473">
            <v>-0.25</v>
          </cell>
          <cell r="S2473" t="str">
            <v>Org.Vtas Ranelagh</v>
          </cell>
        </row>
        <row r="2474">
          <cell r="B2474">
            <v>125</v>
          </cell>
          <cell r="I2474">
            <v>-0.25</v>
          </cell>
          <cell r="S2474" t="str">
            <v>Org.Vtas Ranelagh</v>
          </cell>
        </row>
        <row r="2475">
          <cell r="B2475">
            <v>125</v>
          </cell>
          <cell r="I2475">
            <v>-0.25</v>
          </cell>
          <cell r="S2475" t="str">
            <v>Org.Vtas Ranelagh</v>
          </cell>
        </row>
        <row r="2476">
          <cell r="B2476">
            <v>125</v>
          </cell>
          <cell r="I2476">
            <v>-0.25</v>
          </cell>
          <cell r="S2476" t="str">
            <v>Org.Vtas Ranelagh</v>
          </cell>
        </row>
        <row r="2477">
          <cell r="B2477">
            <v>125</v>
          </cell>
          <cell r="I2477">
            <v>-0.25</v>
          </cell>
          <cell r="S2477" t="str">
            <v>Org.Vtas Ranelagh</v>
          </cell>
        </row>
        <row r="2478">
          <cell r="B2478">
            <v>125</v>
          </cell>
          <cell r="I2478">
            <v>-0.25</v>
          </cell>
          <cell r="S2478" t="str">
            <v>Org.Vtas Ranelagh</v>
          </cell>
        </row>
        <row r="2479">
          <cell r="B2479">
            <v>125</v>
          </cell>
          <cell r="I2479">
            <v>-0.25</v>
          </cell>
          <cell r="S2479" t="str">
            <v>Org.Vtas Ranelagh</v>
          </cell>
        </row>
        <row r="2480">
          <cell r="B2480">
            <v>125</v>
          </cell>
          <cell r="I2480">
            <v>-0.25</v>
          </cell>
          <cell r="S2480" t="str">
            <v>Org.Vtas Ranelagh</v>
          </cell>
        </row>
        <row r="2481">
          <cell r="B2481">
            <v>125</v>
          </cell>
          <cell r="I2481">
            <v>-0.25</v>
          </cell>
          <cell r="S2481" t="str">
            <v>Org.Vtas Ranelagh</v>
          </cell>
        </row>
        <row r="2482">
          <cell r="B2482">
            <v>125</v>
          </cell>
          <cell r="I2482">
            <v>-0.25</v>
          </cell>
          <cell r="S2482" t="str">
            <v>Org.Vtas Ranelagh</v>
          </cell>
        </row>
        <row r="2483">
          <cell r="B2483">
            <v>125</v>
          </cell>
          <cell r="I2483">
            <v>-0.25</v>
          </cell>
          <cell r="S2483" t="str">
            <v>Org.Vtas Ranelagh</v>
          </cell>
        </row>
        <row r="2484">
          <cell r="B2484">
            <v>125</v>
          </cell>
          <cell r="I2484">
            <v>-0.25</v>
          </cell>
          <cell r="S2484" t="str">
            <v>Org.Vtas Ranelagh</v>
          </cell>
        </row>
        <row r="2485">
          <cell r="B2485">
            <v>125</v>
          </cell>
          <cell r="I2485">
            <v>-0.25</v>
          </cell>
          <cell r="S2485" t="str">
            <v>Org.Vtas Ranelagh</v>
          </cell>
        </row>
        <row r="2486">
          <cell r="B2486">
            <v>125</v>
          </cell>
          <cell r="I2486">
            <v>-0.25</v>
          </cell>
          <cell r="S2486" t="str">
            <v>Org.Vtas Ranelagh</v>
          </cell>
        </row>
        <row r="2487">
          <cell r="B2487">
            <v>125</v>
          </cell>
          <cell r="I2487">
            <v>-0.25</v>
          </cell>
          <cell r="S2487" t="str">
            <v>Org.Vtas Ranelagh</v>
          </cell>
        </row>
        <row r="2488">
          <cell r="B2488">
            <v>125</v>
          </cell>
          <cell r="I2488">
            <v>-0.25</v>
          </cell>
          <cell r="S2488" t="str">
            <v>Org.Vtas Ranelagh</v>
          </cell>
        </row>
        <row r="2489">
          <cell r="B2489">
            <v>125</v>
          </cell>
          <cell r="I2489">
            <v>-0.25</v>
          </cell>
          <cell r="S2489" t="str">
            <v>Org.Vtas Ranelagh</v>
          </cell>
        </row>
        <row r="2490">
          <cell r="B2490">
            <v>125</v>
          </cell>
          <cell r="I2490">
            <v>-0.25</v>
          </cell>
          <cell r="S2490" t="str">
            <v>Org.Vtas Ranelagh</v>
          </cell>
        </row>
        <row r="2491">
          <cell r="B2491">
            <v>125</v>
          </cell>
          <cell r="I2491">
            <v>-0.25</v>
          </cell>
          <cell r="S2491" t="str">
            <v>Org.Vtas Ranelagh</v>
          </cell>
        </row>
        <row r="2492">
          <cell r="B2492">
            <v>125</v>
          </cell>
          <cell r="I2492">
            <v>-0.25</v>
          </cell>
          <cell r="S2492" t="str">
            <v>Org.Vtas Ranelagh</v>
          </cell>
        </row>
        <row r="2493">
          <cell r="B2493">
            <v>125</v>
          </cell>
          <cell r="I2493">
            <v>-0.25</v>
          </cell>
          <cell r="S2493" t="str">
            <v>Org.Vtas Ranelagh</v>
          </cell>
        </row>
        <row r="2494">
          <cell r="B2494">
            <v>125</v>
          </cell>
          <cell r="I2494">
            <v>-0.25</v>
          </cell>
          <cell r="S2494" t="str">
            <v>Org.Vtas Ranelagh</v>
          </cell>
        </row>
        <row r="2495">
          <cell r="B2495">
            <v>125</v>
          </cell>
          <cell r="I2495">
            <v>-0.25</v>
          </cell>
          <cell r="S2495" t="str">
            <v>Org.Vtas Ranelagh</v>
          </cell>
        </row>
        <row r="2496">
          <cell r="B2496">
            <v>125</v>
          </cell>
          <cell r="I2496">
            <v>-0.25</v>
          </cell>
          <cell r="S2496" t="str">
            <v>Org.Vtas Ranelagh</v>
          </cell>
        </row>
        <row r="2497">
          <cell r="B2497">
            <v>125</v>
          </cell>
          <cell r="I2497">
            <v>-0.25</v>
          </cell>
          <cell r="S2497" t="str">
            <v>Org.Vtas Ranelagh</v>
          </cell>
        </row>
        <row r="2498">
          <cell r="B2498">
            <v>125</v>
          </cell>
          <cell r="I2498">
            <v>-0.25</v>
          </cell>
          <cell r="S2498" t="str">
            <v>Org.Vtas Ranelagh</v>
          </cell>
        </row>
        <row r="2499">
          <cell r="B2499">
            <v>125</v>
          </cell>
          <cell r="I2499">
            <v>-0.25</v>
          </cell>
          <cell r="S2499" t="str">
            <v>Org.Vtas Ranelagh</v>
          </cell>
        </row>
        <row r="2500">
          <cell r="B2500">
            <v>125</v>
          </cell>
          <cell r="I2500">
            <v>-0.25</v>
          </cell>
          <cell r="S2500" t="str">
            <v>Org.Vtas Ranelagh</v>
          </cell>
        </row>
        <row r="2501">
          <cell r="B2501">
            <v>125</v>
          </cell>
          <cell r="I2501">
            <v>-0.25</v>
          </cell>
          <cell r="S2501" t="str">
            <v>Org.Vtas Ranelagh</v>
          </cell>
        </row>
        <row r="2502">
          <cell r="B2502">
            <v>125</v>
          </cell>
          <cell r="I2502">
            <v>-0.25</v>
          </cell>
          <cell r="S2502" t="str">
            <v>Org.Vtas Ranelagh</v>
          </cell>
        </row>
        <row r="2503">
          <cell r="B2503">
            <v>125</v>
          </cell>
          <cell r="I2503">
            <v>-0.25</v>
          </cell>
          <cell r="S2503" t="str">
            <v>Org.Vtas Ranelagh</v>
          </cell>
        </row>
        <row r="2504">
          <cell r="B2504">
            <v>125</v>
          </cell>
          <cell r="I2504">
            <v>-0.25</v>
          </cell>
          <cell r="S2504" t="str">
            <v>Org.Vtas Ranelagh</v>
          </cell>
        </row>
        <row r="2505">
          <cell r="B2505">
            <v>125</v>
          </cell>
          <cell r="I2505">
            <v>-0.25</v>
          </cell>
          <cell r="S2505" t="str">
            <v>Org.Vtas Ranelagh</v>
          </cell>
        </row>
        <row r="2506">
          <cell r="B2506">
            <v>1720</v>
          </cell>
          <cell r="I2506">
            <v>-144</v>
          </cell>
          <cell r="S2506" t="str">
            <v>Org.Vtas Ranelagh</v>
          </cell>
        </row>
        <row r="2507">
          <cell r="B2507">
            <v>125</v>
          </cell>
          <cell r="I2507">
            <v>-0.25</v>
          </cell>
          <cell r="S2507" t="str">
            <v>Org.Vtas Ranelagh</v>
          </cell>
        </row>
        <row r="2508">
          <cell r="B2508">
            <v>125</v>
          </cell>
          <cell r="I2508">
            <v>-0.25</v>
          </cell>
          <cell r="S2508" t="str">
            <v>Org.Vtas Ranelagh</v>
          </cell>
        </row>
        <row r="2509">
          <cell r="B2509">
            <v>125</v>
          </cell>
          <cell r="I2509">
            <v>-0.25</v>
          </cell>
          <cell r="S2509" t="str">
            <v>Org.Vtas Ranelagh</v>
          </cell>
        </row>
        <row r="2510">
          <cell r="B2510">
            <v>125</v>
          </cell>
          <cell r="I2510">
            <v>-0.25</v>
          </cell>
          <cell r="S2510" t="str">
            <v>Org.Vtas Ranelagh</v>
          </cell>
        </row>
        <row r="2511">
          <cell r="B2511">
            <v>125</v>
          </cell>
          <cell r="I2511">
            <v>-0.25</v>
          </cell>
          <cell r="S2511" t="str">
            <v>Org.Vtas Ranelagh</v>
          </cell>
        </row>
        <row r="2512">
          <cell r="B2512">
            <v>125</v>
          </cell>
          <cell r="I2512">
            <v>-0.25</v>
          </cell>
          <cell r="S2512" t="str">
            <v>Org.Vtas Ranelagh</v>
          </cell>
        </row>
        <row r="2513">
          <cell r="B2513">
            <v>125</v>
          </cell>
          <cell r="I2513">
            <v>-0.25</v>
          </cell>
          <cell r="S2513" t="str">
            <v>Org.Vtas Ranelagh</v>
          </cell>
        </row>
        <row r="2514">
          <cell r="B2514">
            <v>125</v>
          </cell>
          <cell r="I2514">
            <v>-0.25</v>
          </cell>
          <cell r="S2514" t="str">
            <v>Org.Vtas Ranelagh</v>
          </cell>
        </row>
        <row r="2515">
          <cell r="B2515">
            <v>125</v>
          </cell>
          <cell r="I2515">
            <v>-0.25</v>
          </cell>
          <cell r="S2515" t="str">
            <v>Org.Vtas Ranelagh</v>
          </cell>
        </row>
        <row r="2516">
          <cell r="B2516">
            <v>125</v>
          </cell>
          <cell r="I2516">
            <v>-0.25</v>
          </cell>
          <cell r="S2516" t="str">
            <v>Org.Vtas Ranelagh</v>
          </cell>
        </row>
        <row r="2517">
          <cell r="B2517">
            <v>125</v>
          </cell>
          <cell r="I2517">
            <v>-0.25</v>
          </cell>
          <cell r="S2517" t="str">
            <v>Org.Vtas Ranelagh</v>
          </cell>
        </row>
        <row r="2518">
          <cell r="B2518">
            <v>125</v>
          </cell>
          <cell r="I2518">
            <v>-0.25</v>
          </cell>
          <cell r="S2518" t="str">
            <v>Org.Vtas Ranelagh</v>
          </cell>
        </row>
        <row r="2519">
          <cell r="B2519">
            <v>125</v>
          </cell>
          <cell r="I2519">
            <v>-0.25</v>
          </cell>
          <cell r="S2519" t="str">
            <v>Org.Vtas Ranelagh</v>
          </cell>
        </row>
        <row r="2520">
          <cell r="B2520">
            <v>125</v>
          </cell>
          <cell r="I2520">
            <v>-0.25</v>
          </cell>
          <cell r="S2520" t="str">
            <v>Org.Vtas Ranelagh</v>
          </cell>
        </row>
        <row r="2521">
          <cell r="B2521">
            <v>125</v>
          </cell>
          <cell r="I2521">
            <v>-0.25</v>
          </cell>
          <cell r="S2521" t="str">
            <v>Org.Vtas Ranelagh</v>
          </cell>
        </row>
        <row r="2522">
          <cell r="B2522">
            <v>125</v>
          </cell>
          <cell r="I2522">
            <v>-0.25</v>
          </cell>
          <cell r="S2522" t="str">
            <v>Org.Vtas Ranelagh</v>
          </cell>
        </row>
        <row r="2523">
          <cell r="B2523">
            <v>125</v>
          </cell>
          <cell r="I2523">
            <v>-0.25</v>
          </cell>
          <cell r="S2523" t="str">
            <v>Org.Vtas Ranelagh</v>
          </cell>
        </row>
        <row r="2524">
          <cell r="B2524">
            <v>125</v>
          </cell>
          <cell r="I2524">
            <v>-0.25</v>
          </cell>
          <cell r="S2524" t="str">
            <v>Org.Vtas Ranelagh</v>
          </cell>
        </row>
        <row r="2525">
          <cell r="B2525">
            <v>125</v>
          </cell>
          <cell r="I2525">
            <v>-0.25</v>
          </cell>
          <cell r="S2525" t="str">
            <v>Org.Vtas Ranelagh</v>
          </cell>
        </row>
        <row r="2526">
          <cell r="B2526">
            <v>125</v>
          </cell>
          <cell r="I2526">
            <v>-0.25</v>
          </cell>
          <cell r="S2526" t="str">
            <v>Org.Vtas Ranelagh</v>
          </cell>
        </row>
        <row r="2527">
          <cell r="B2527">
            <v>125</v>
          </cell>
          <cell r="I2527">
            <v>-0.25</v>
          </cell>
          <cell r="S2527" t="str">
            <v>Org.Vtas Ranelagh</v>
          </cell>
        </row>
        <row r="2528">
          <cell r="B2528">
            <v>125</v>
          </cell>
          <cell r="I2528">
            <v>-0.25</v>
          </cell>
          <cell r="S2528" t="str">
            <v>Org.Vtas Ranelagh</v>
          </cell>
        </row>
        <row r="2529">
          <cell r="B2529">
            <v>125</v>
          </cell>
          <cell r="I2529">
            <v>-0.25</v>
          </cell>
          <cell r="S2529" t="str">
            <v>Org.Vtas Ranelagh</v>
          </cell>
        </row>
        <row r="2530">
          <cell r="B2530">
            <v>125</v>
          </cell>
          <cell r="I2530">
            <v>-0.25</v>
          </cell>
          <cell r="S2530" t="str">
            <v>Org.Vtas Ranelagh</v>
          </cell>
        </row>
        <row r="2531">
          <cell r="B2531">
            <v>125</v>
          </cell>
          <cell r="I2531">
            <v>-0.25</v>
          </cell>
          <cell r="S2531" t="str">
            <v>Org.Vtas Ranelagh</v>
          </cell>
        </row>
        <row r="2532">
          <cell r="B2532">
            <v>125</v>
          </cell>
          <cell r="I2532">
            <v>-0.25</v>
          </cell>
          <cell r="S2532" t="str">
            <v>Org.Vtas Ranelagh</v>
          </cell>
        </row>
        <row r="2533">
          <cell r="B2533">
            <v>125</v>
          </cell>
          <cell r="I2533">
            <v>-0.25</v>
          </cell>
          <cell r="S2533" t="str">
            <v>Org.Vtas Ranelagh</v>
          </cell>
        </row>
        <row r="2534">
          <cell r="B2534">
            <v>125</v>
          </cell>
          <cell r="I2534">
            <v>-0.25</v>
          </cell>
          <cell r="S2534" t="str">
            <v>Org.Vtas Ranelagh</v>
          </cell>
        </row>
        <row r="2535">
          <cell r="B2535">
            <v>125</v>
          </cell>
          <cell r="I2535">
            <v>-0.25</v>
          </cell>
          <cell r="S2535" t="str">
            <v>Org.Vtas Ranelagh</v>
          </cell>
        </row>
        <row r="2536">
          <cell r="B2536">
            <v>125</v>
          </cell>
          <cell r="I2536">
            <v>-0.25</v>
          </cell>
          <cell r="S2536" t="str">
            <v>Org.Vtas Ranelagh</v>
          </cell>
        </row>
        <row r="2537">
          <cell r="B2537">
            <v>125</v>
          </cell>
          <cell r="I2537">
            <v>-0.25</v>
          </cell>
          <cell r="S2537" t="str">
            <v>Org.Vtas Ranelagh</v>
          </cell>
        </row>
        <row r="2538">
          <cell r="B2538">
            <v>125</v>
          </cell>
          <cell r="I2538">
            <v>-0.25</v>
          </cell>
          <cell r="S2538" t="str">
            <v>Org.Vtas Ranelagh</v>
          </cell>
        </row>
        <row r="2539">
          <cell r="B2539">
            <v>125</v>
          </cell>
          <cell r="I2539">
            <v>-0.25</v>
          </cell>
          <cell r="S2539" t="str">
            <v>Org.Vtas Ranelagh</v>
          </cell>
        </row>
        <row r="2540">
          <cell r="B2540">
            <v>125</v>
          </cell>
          <cell r="I2540">
            <v>-0.25</v>
          </cell>
          <cell r="S2540" t="str">
            <v>Org.Vtas Ranelagh</v>
          </cell>
        </row>
        <row r="2541">
          <cell r="B2541">
            <v>125</v>
          </cell>
          <cell r="I2541">
            <v>-0.25</v>
          </cell>
          <cell r="S2541" t="str">
            <v>Org.Vtas Ranelagh</v>
          </cell>
        </row>
        <row r="2542">
          <cell r="B2542">
            <v>125</v>
          </cell>
          <cell r="I2542">
            <v>-0.25</v>
          </cell>
          <cell r="S2542" t="str">
            <v>Org.Vtas Ranelagh</v>
          </cell>
        </row>
        <row r="2543">
          <cell r="B2543">
            <v>125</v>
          </cell>
          <cell r="I2543">
            <v>-0.25</v>
          </cell>
          <cell r="S2543" t="str">
            <v>Org.Vtas Ranelagh</v>
          </cell>
        </row>
        <row r="2544">
          <cell r="B2544">
            <v>125</v>
          </cell>
          <cell r="I2544">
            <v>-0.25</v>
          </cell>
          <cell r="S2544" t="str">
            <v>Org.Vtas Ranelagh</v>
          </cell>
        </row>
        <row r="2545">
          <cell r="B2545">
            <v>125</v>
          </cell>
          <cell r="I2545">
            <v>-0.25</v>
          </cell>
          <cell r="S2545" t="str">
            <v>Org.Vtas Ranelagh</v>
          </cell>
        </row>
        <row r="2546">
          <cell r="B2546">
            <v>125</v>
          </cell>
          <cell r="I2546">
            <v>-0.25</v>
          </cell>
          <cell r="S2546" t="str">
            <v>Org.Vtas Ranelagh</v>
          </cell>
        </row>
        <row r="2547">
          <cell r="B2547">
            <v>110</v>
          </cell>
          <cell r="I2547">
            <v>-2</v>
          </cell>
          <cell r="S2547" t="str">
            <v>Org.Vtas Ranelagh</v>
          </cell>
        </row>
        <row r="2548">
          <cell r="B2548">
            <v>125</v>
          </cell>
          <cell r="I2548">
            <v>-0.25</v>
          </cell>
          <cell r="S2548" t="str">
            <v>Org.Vtas Ranelagh</v>
          </cell>
        </row>
        <row r="2549">
          <cell r="B2549">
            <v>125</v>
          </cell>
          <cell r="I2549">
            <v>-0.25</v>
          </cell>
          <cell r="S2549" t="str">
            <v>Org.Vtas Ranelagh</v>
          </cell>
        </row>
        <row r="2550">
          <cell r="B2550">
            <v>125</v>
          </cell>
          <cell r="I2550">
            <v>-0.25</v>
          </cell>
          <cell r="S2550" t="str">
            <v>Org.Vtas Ranelagh</v>
          </cell>
        </row>
        <row r="2551">
          <cell r="B2551">
            <v>125</v>
          </cell>
          <cell r="I2551">
            <v>-0.25</v>
          </cell>
          <cell r="S2551" t="str">
            <v>Org.Vtas Ranelagh</v>
          </cell>
        </row>
        <row r="2552">
          <cell r="B2552">
            <v>125</v>
          </cell>
          <cell r="I2552">
            <v>-0.25</v>
          </cell>
          <cell r="S2552" t="str">
            <v>Org.Vtas Ranelagh</v>
          </cell>
        </row>
        <row r="2553">
          <cell r="B2553">
            <v>125</v>
          </cell>
          <cell r="I2553">
            <v>-0.25</v>
          </cell>
          <cell r="S2553" t="str">
            <v>Org.Vtas Ranelagh</v>
          </cell>
        </row>
        <row r="2554">
          <cell r="B2554">
            <v>125</v>
          </cell>
          <cell r="I2554">
            <v>-0.25</v>
          </cell>
          <cell r="S2554" t="str">
            <v>Org.Vtas Ranelagh</v>
          </cell>
        </row>
        <row r="2555">
          <cell r="B2555">
            <v>125</v>
          </cell>
          <cell r="I2555">
            <v>-0.25</v>
          </cell>
          <cell r="S2555" t="str">
            <v>Org.Vtas Ranelagh</v>
          </cell>
        </row>
        <row r="2556">
          <cell r="B2556">
            <v>125</v>
          </cell>
          <cell r="I2556">
            <v>-0.25</v>
          </cell>
          <cell r="S2556" t="str">
            <v>Org.Vtas Ranelagh</v>
          </cell>
        </row>
        <row r="2557">
          <cell r="B2557">
            <v>125</v>
          </cell>
          <cell r="I2557">
            <v>-0.25</v>
          </cell>
          <cell r="S2557" t="str">
            <v>Org.Vtas Ranelagh</v>
          </cell>
        </row>
        <row r="2558">
          <cell r="B2558">
            <v>125</v>
          </cell>
          <cell r="I2558">
            <v>-0.25</v>
          </cell>
          <cell r="S2558" t="str">
            <v>Org.Vtas Ranelagh</v>
          </cell>
        </row>
        <row r="2559">
          <cell r="B2559">
            <v>125</v>
          </cell>
          <cell r="I2559">
            <v>-0.25</v>
          </cell>
          <cell r="S2559" t="str">
            <v>Org.Vtas Ranelagh</v>
          </cell>
        </row>
        <row r="2560">
          <cell r="B2560">
            <v>125</v>
          </cell>
          <cell r="I2560">
            <v>-0.25</v>
          </cell>
          <cell r="S2560" t="str">
            <v>Org.Vtas Ranelagh</v>
          </cell>
        </row>
        <row r="2561">
          <cell r="B2561">
            <v>125</v>
          </cell>
          <cell r="I2561">
            <v>-0.25</v>
          </cell>
          <cell r="S2561" t="str">
            <v>Org.Vtas Ranelagh</v>
          </cell>
        </row>
        <row r="2562">
          <cell r="B2562">
            <v>125</v>
          </cell>
          <cell r="I2562">
            <v>-0.25</v>
          </cell>
          <cell r="S2562" t="str">
            <v>Org.Vtas Ranelagh</v>
          </cell>
        </row>
        <row r="2563">
          <cell r="B2563">
            <v>125</v>
          </cell>
          <cell r="I2563">
            <v>-0.25</v>
          </cell>
          <cell r="S2563" t="str">
            <v>Org.Vtas Ranelagh</v>
          </cell>
        </row>
        <row r="2564">
          <cell r="B2564">
            <v>125</v>
          </cell>
          <cell r="I2564">
            <v>-0.25</v>
          </cell>
          <cell r="S2564" t="str">
            <v>Org.Vtas Ranelagh</v>
          </cell>
        </row>
        <row r="2565">
          <cell r="B2565">
            <v>125</v>
          </cell>
          <cell r="I2565">
            <v>-0.25</v>
          </cell>
          <cell r="S2565" t="str">
            <v>Org.Vtas Ranelagh</v>
          </cell>
        </row>
        <row r="2566">
          <cell r="B2566">
            <v>125</v>
          </cell>
          <cell r="I2566">
            <v>-0.25</v>
          </cell>
          <cell r="S2566" t="str">
            <v>Org.Vtas Ranelagh</v>
          </cell>
        </row>
        <row r="2567">
          <cell r="B2567">
            <v>125</v>
          </cell>
          <cell r="I2567">
            <v>-0.25</v>
          </cell>
          <cell r="S2567" t="str">
            <v>Org.Vtas Ranelagh</v>
          </cell>
        </row>
        <row r="2568">
          <cell r="B2568">
            <v>125</v>
          </cell>
          <cell r="I2568">
            <v>-0.25</v>
          </cell>
          <cell r="S2568" t="str">
            <v>Org.Vtas Ranelagh</v>
          </cell>
        </row>
        <row r="2569">
          <cell r="B2569">
            <v>125</v>
          </cell>
          <cell r="I2569">
            <v>-0.25</v>
          </cell>
          <cell r="S2569" t="str">
            <v>Org.Vtas Ranelagh</v>
          </cell>
        </row>
        <row r="2570">
          <cell r="B2570">
            <v>125</v>
          </cell>
          <cell r="I2570">
            <v>-0.25</v>
          </cell>
          <cell r="S2570" t="str">
            <v>Org.Vtas Ranelagh</v>
          </cell>
        </row>
        <row r="2571">
          <cell r="B2571">
            <v>125</v>
          </cell>
          <cell r="I2571">
            <v>-0.25</v>
          </cell>
          <cell r="S2571" t="str">
            <v>Org.Vtas Ranelagh</v>
          </cell>
        </row>
        <row r="2572">
          <cell r="B2572">
            <v>125</v>
          </cell>
          <cell r="I2572">
            <v>-0.25</v>
          </cell>
          <cell r="S2572" t="str">
            <v>Org.Vtas Ranelagh</v>
          </cell>
        </row>
        <row r="2573">
          <cell r="B2573">
            <v>125</v>
          </cell>
          <cell r="I2573">
            <v>-0.25</v>
          </cell>
          <cell r="S2573" t="str">
            <v>Org.Vtas Ranelagh</v>
          </cell>
        </row>
        <row r="2574">
          <cell r="B2574">
            <v>125</v>
          </cell>
          <cell r="I2574">
            <v>-0.25</v>
          </cell>
          <cell r="S2574" t="str">
            <v>Org.Vtas Ranelagh</v>
          </cell>
        </row>
        <row r="2575">
          <cell r="B2575">
            <v>125</v>
          </cell>
          <cell r="I2575">
            <v>-0.25</v>
          </cell>
          <cell r="S2575" t="str">
            <v>Org.Vtas Ranelagh</v>
          </cell>
        </row>
        <row r="2576">
          <cell r="B2576">
            <v>125</v>
          </cell>
          <cell r="I2576">
            <v>-0.25</v>
          </cell>
          <cell r="S2576" t="str">
            <v>Org.Vtas Ranelagh</v>
          </cell>
        </row>
        <row r="2577">
          <cell r="B2577">
            <v>125</v>
          </cell>
          <cell r="I2577">
            <v>-0.25</v>
          </cell>
          <cell r="S2577" t="str">
            <v>Org.Vtas Ranelagh</v>
          </cell>
        </row>
        <row r="2578">
          <cell r="B2578">
            <v>125</v>
          </cell>
          <cell r="I2578">
            <v>-0.25</v>
          </cell>
          <cell r="S2578" t="str">
            <v>Org.Vtas Ranelagh</v>
          </cell>
        </row>
        <row r="2579">
          <cell r="B2579">
            <v>125</v>
          </cell>
          <cell r="I2579">
            <v>-0.25</v>
          </cell>
          <cell r="S2579" t="str">
            <v>Org.Vtas Ranelagh</v>
          </cell>
        </row>
        <row r="2580">
          <cell r="B2580">
            <v>125</v>
          </cell>
          <cell r="I2580">
            <v>-0.25</v>
          </cell>
          <cell r="S2580" t="str">
            <v>Org.Vtas Ranelagh</v>
          </cell>
        </row>
        <row r="2581">
          <cell r="B2581">
            <v>125</v>
          </cell>
          <cell r="I2581">
            <v>-0.25</v>
          </cell>
          <cell r="S2581" t="str">
            <v>Org.Vtas Ranelagh</v>
          </cell>
        </row>
        <row r="2582">
          <cell r="B2582">
            <v>125</v>
          </cell>
          <cell r="I2582">
            <v>-0.25</v>
          </cell>
          <cell r="S2582" t="str">
            <v>Org.Vtas Ranelagh</v>
          </cell>
        </row>
        <row r="2583">
          <cell r="B2583">
            <v>125</v>
          </cell>
          <cell r="I2583">
            <v>-0.25</v>
          </cell>
          <cell r="S2583" t="str">
            <v>Org.Vtas Ranelagh</v>
          </cell>
        </row>
        <row r="2584">
          <cell r="B2584">
            <v>125</v>
          </cell>
          <cell r="I2584">
            <v>-0.25</v>
          </cell>
          <cell r="S2584" t="str">
            <v>Org.Vtas Ranelagh</v>
          </cell>
        </row>
        <row r="2585">
          <cell r="B2585">
            <v>125</v>
          </cell>
          <cell r="I2585">
            <v>-0.25</v>
          </cell>
          <cell r="S2585" t="str">
            <v>Org.Vtas Ranelagh</v>
          </cell>
        </row>
        <row r="2586">
          <cell r="B2586">
            <v>125</v>
          </cell>
          <cell r="I2586">
            <v>-0.25</v>
          </cell>
          <cell r="S2586" t="str">
            <v>Org.Vtas Ranelagh</v>
          </cell>
        </row>
        <row r="2587">
          <cell r="B2587">
            <v>125</v>
          </cell>
          <cell r="I2587">
            <v>-0.25</v>
          </cell>
          <cell r="S2587" t="str">
            <v>Org.Vtas Ranelagh</v>
          </cell>
        </row>
        <row r="2588">
          <cell r="B2588">
            <v>125</v>
          </cell>
          <cell r="I2588">
            <v>-0.25</v>
          </cell>
          <cell r="S2588" t="str">
            <v>Org.Vtas Ranelagh</v>
          </cell>
        </row>
        <row r="2589">
          <cell r="B2589">
            <v>125</v>
          </cell>
          <cell r="I2589">
            <v>-0.25</v>
          </cell>
          <cell r="S2589" t="str">
            <v>Org.Vtas Ranelagh</v>
          </cell>
        </row>
        <row r="2590">
          <cell r="B2590">
            <v>125</v>
          </cell>
          <cell r="I2590">
            <v>-0.25</v>
          </cell>
          <cell r="S2590" t="str">
            <v>Org.Vtas Ranelagh</v>
          </cell>
        </row>
        <row r="2591">
          <cell r="B2591">
            <v>125</v>
          </cell>
          <cell r="I2591">
            <v>-0.25</v>
          </cell>
          <cell r="S2591" t="str">
            <v>Org.Vtas Ranelagh</v>
          </cell>
        </row>
        <row r="2592">
          <cell r="B2592">
            <v>125</v>
          </cell>
          <cell r="I2592">
            <v>-0.25</v>
          </cell>
          <cell r="S2592" t="str">
            <v>Org.Vtas Ranelagh</v>
          </cell>
        </row>
        <row r="2593">
          <cell r="B2593">
            <v>125</v>
          </cell>
          <cell r="I2593">
            <v>-0.25</v>
          </cell>
          <cell r="S2593" t="str">
            <v>Org.Vtas Ranelagh</v>
          </cell>
        </row>
        <row r="2594">
          <cell r="B2594">
            <v>125</v>
          </cell>
          <cell r="I2594">
            <v>-0.25</v>
          </cell>
          <cell r="S2594" t="str">
            <v>Org.Vtas Ranelagh</v>
          </cell>
        </row>
        <row r="2595">
          <cell r="B2595">
            <v>125</v>
          </cell>
          <cell r="I2595">
            <v>-0.25</v>
          </cell>
          <cell r="S2595" t="str">
            <v>Org.Vtas Ranelagh</v>
          </cell>
        </row>
        <row r="2596">
          <cell r="B2596">
            <v>125</v>
          </cell>
          <cell r="I2596">
            <v>-0.25</v>
          </cell>
          <cell r="S2596" t="str">
            <v>Org.Vtas Ranelagh</v>
          </cell>
        </row>
        <row r="2597">
          <cell r="B2597">
            <v>125</v>
          </cell>
          <cell r="I2597">
            <v>-0.25</v>
          </cell>
          <cell r="S2597" t="str">
            <v>Org.Vtas Ranelagh</v>
          </cell>
        </row>
        <row r="2598">
          <cell r="B2598">
            <v>125</v>
          </cell>
          <cell r="I2598">
            <v>-0.25</v>
          </cell>
          <cell r="S2598" t="str">
            <v>Org.Vtas Ranelagh</v>
          </cell>
        </row>
        <row r="2599">
          <cell r="B2599">
            <v>125</v>
          </cell>
          <cell r="I2599">
            <v>-0.25</v>
          </cell>
          <cell r="S2599" t="str">
            <v>Org.Vtas Ranelagh</v>
          </cell>
        </row>
        <row r="2600">
          <cell r="B2600">
            <v>125</v>
          </cell>
          <cell r="I2600">
            <v>-0.25</v>
          </cell>
          <cell r="S2600" t="str">
            <v>Org.Vtas Ranelagh</v>
          </cell>
        </row>
        <row r="2601">
          <cell r="B2601">
            <v>125</v>
          </cell>
          <cell r="I2601">
            <v>-0.25</v>
          </cell>
          <cell r="S2601" t="str">
            <v>Org.Vtas Ranelagh</v>
          </cell>
        </row>
        <row r="2602">
          <cell r="B2602">
            <v>125</v>
          </cell>
          <cell r="I2602">
            <v>-0.25</v>
          </cell>
          <cell r="S2602" t="str">
            <v>Org.Vtas Ranelagh</v>
          </cell>
        </row>
        <row r="2603">
          <cell r="B2603">
            <v>125</v>
          </cell>
          <cell r="I2603">
            <v>-0.25</v>
          </cell>
          <cell r="S2603" t="str">
            <v>Org.Vtas Ranelagh</v>
          </cell>
        </row>
        <row r="2604">
          <cell r="B2604">
            <v>125</v>
          </cell>
          <cell r="I2604">
            <v>-0.25</v>
          </cell>
          <cell r="S2604" t="str">
            <v>Org.Vtas Ranelagh</v>
          </cell>
        </row>
        <row r="2605">
          <cell r="B2605">
            <v>125</v>
          </cell>
          <cell r="I2605">
            <v>-0.25</v>
          </cell>
          <cell r="S2605" t="str">
            <v>Org.Vtas Ranelagh</v>
          </cell>
        </row>
        <row r="2606">
          <cell r="B2606">
            <v>125</v>
          </cell>
          <cell r="I2606">
            <v>-0.25</v>
          </cell>
          <cell r="S2606" t="str">
            <v>Org.Vtas Ranelagh</v>
          </cell>
        </row>
        <row r="2607">
          <cell r="B2607">
            <v>125</v>
          </cell>
          <cell r="I2607">
            <v>-0.25</v>
          </cell>
          <cell r="S2607" t="str">
            <v>Org.Vtas Ranelagh</v>
          </cell>
        </row>
        <row r="2608">
          <cell r="B2608">
            <v>125</v>
          </cell>
          <cell r="I2608">
            <v>-0.25</v>
          </cell>
          <cell r="S2608" t="str">
            <v>Org.Vtas Ranelagh</v>
          </cell>
        </row>
        <row r="2609">
          <cell r="B2609">
            <v>125</v>
          </cell>
          <cell r="I2609">
            <v>-0.25</v>
          </cell>
          <cell r="S2609" t="str">
            <v>Org.Vtas Ranelagh</v>
          </cell>
        </row>
        <row r="2610">
          <cell r="B2610">
            <v>125</v>
          </cell>
          <cell r="I2610">
            <v>-0.25</v>
          </cell>
          <cell r="S2610" t="str">
            <v>Org.Vtas Ranelagh</v>
          </cell>
        </row>
        <row r="2611">
          <cell r="B2611">
            <v>125</v>
          </cell>
          <cell r="I2611">
            <v>-0.25</v>
          </cell>
          <cell r="S2611" t="str">
            <v>Org.Vtas Ranelagh</v>
          </cell>
        </row>
        <row r="2612">
          <cell r="B2612">
            <v>125</v>
          </cell>
          <cell r="I2612">
            <v>-0.25</v>
          </cell>
          <cell r="S2612" t="str">
            <v>Org.Vtas Ranelagh</v>
          </cell>
        </row>
        <row r="2613">
          <cell r="B2613">
            <v>125</v>
          </cell>
          <cell r="I2613">
            <v>-0.25</v>
          </cell>
          <cell r="S2613" t="str">
            <v>Org.Vtas Ranelagh</v>
          </cell>
        </row>
        <row r="2614">
          <cell r="B2614">
            <v>125</v>
          </cell>
          <cell r="I2614">
            <v>-0.25</v>
          </cell>
          <cell r="S2614" t="str">
            <v>Org.Vtas Ranelagh</v>
          </cell>
        </row>
        <row r="2615">
          <cell r="B2615">
            <v>125</v>
          </cell>
          <cell r="I2615">
            <v>-0.25</v>
          </cell>
          <cell r="S2615" t="str">
            <v>Org.Vtas Ranelagh</v>
          </cell>
        </row>
        <row r="2616">
          <cell r="B2616">
            <v>125</v>
          </cell>
          <cell r="I2616">
            <v>-0.25</v>
          </cell>
          <cell r="S2616" t="str">
            <v>Org.Vtas Ranelagh</v>
          </cell>
        </row>
        <row r="2617">
          <cell r="B2617">
            <v>125</v>
          </cell>
          <cell r="I2617">
            <v>-0.25</v>
          </cell>
          <cell r="S2617" t="str">
            <v>Org.Vtas Ranelagh</v>
          </cell>
        </row>
        <row r="2618">
          <cell r="B2618">
            <v>125</v>
          </cell>
          <cell r="I2618">
            <v>-0.25</v>
          </cell>
          <cell r="S2618" t="str">
            <v>Org.Vtas Ranelagh</v>
          </cell>
        </row>
        <row r="2619">
          <cell r="B2619">
            <v>125</v>
          </cell>
          <cell r="I2619">
            <v>-0.25</v>
          </cell>
          <cell r="S2619" t="str">
            <v>Org.Vtas Ranelagh</v>
          </cell>
        </row>
        <row r="2620">
          <cell r="B2620">
            <v>125</v>
          </cell>
          <cell r="I2620">
            <v>-0.25</v>
          </cell>
          <cell r="S2620" t="str">
            <v>Org.Vtas Ranelagh</v>
          </cell>
        </row>
        <row r="2621">
          <cell r="B2621">
            <v>125</v>
          </cell>
          <cell r="I2621">
            <v>-0.25</v>
          </cell>
          <cell r="S2621" t="str">
            <v>Org.Vtas Ranelagh</v>
          </cell>
        </row>
        <row r="2622">
          <cell r="B2622">
            <v>125</v>
          </cell>
          <cell r="I2622">
            <v>-0.25</v>
          </cell>
          <cell r="S2622" t="str">
            <v>Org.Vtas Ranelagh</v>
          </cell>
        </row>
        <row r="2623">
          <cell r="B2623">
            <v>125</v>
          </cell>
          <cell r="I2623">
            <v>-0.25</v>
          </cell>
          <cell r="S2623" t="str">
            <v>Org.Vtas Ranelagh</v>
          </cell>
        </row>
        <row r="2624">
          <cell r="B2624">
            <v>125</v>
          </cell>
          <cell r="I2624">
            <v>-0.25</v>
          </cell>
          <cell r="S2624" t="str">
            <v>Org.Vtas Ranelagh</v>
          </cell>
        </row>
        <row r="2625">
          <cell r="B2625">
            <v>125</v>
          </cell>
          <cell r="I2625">
            <v>-0.25</v>
          </cell>
          <cell r="S2625" t="str">
            <v>Org.Vtas Ranelagh</v>
          </cell>
        </row>
        <row r="2626">
          <cell r="B2626">
            <v>125</v>
          </cell>
          <cell r="I2626">
            <v>-0.25</v>
          </cell>
          <cell r="S2626" t="str">
            <v>Org.Vtas Ranelagh</v>
          </cell>
        </row>
        <row r="2627">
          <cell r="B2627">
            <v>125</v>
          </cell>
          <cell r="I2627">
            <v>-0.25</v>
          </cell>
          <cell r="S2627" t="str">
            <v>Org.Vtas Ranelagh</v>
          </cell>
        </row>
        <row r="2628">
          <cell r="B2628">
            <v>125</v>
          </cell>
          <cell r="I2628">
            <v>-0.25</v>
          </cell>
          <cell r="S2628" t="str">
            <v>Org.Vtas Ranelagh</v>
          </cell>
        </row>
        <row r="2629">
          <cell r="B2629">
            <v>125</v>
          </cell>
          <cell r="I2629">
            <v>-0.25</v>
          </cell>
          <cell r="S2629" t="str">
            <v>Org.Vtas Ranelagh</v>
          </cell>
        </row>
        <row r="2630">
          <cell r="B2630">
            <v>125</v>
          </cell>
          <cell r="I2630">
            <v>-0.25</v>
          </cell>
          <cell r="S2630" t="str">
            <v>Org.Vtas Ranelagh</v>
          </cell>
        </row>
        <row r="2631">
          <cell r="B2631">
            <v>125</v>
          </cell>
          <cell r="I2631">
            <v>-0.25</v>
          </cell>
          <cell r="S2631" t="str">
            <v>Org.Vtas Ranelagh</v>
          </cell>
        </row>
        <row r="2632">
          <cell r="B2632">
            <v>125</v>
          </cell>
          <cell r="I2632">
            <v>-0.25</v>
          </cell>
          <cell r="S2632" t="str">
            <v>Org.Vtas Ranelagh</v>
          </cell>
        </row>
        <row r="2633">
          <cell r="B2633">
            <v>125</v>
          </cell>
          <cell r="I2633">
            <v>-0.25</v>
          </cell>
          <cell r="S2633" t="str">
            <v>Org.Vtas Ranelagh</v>
          </cell>
        </row>
        <row r="2634">
          <cell r="B2634">
            <v>125</v>
          </cell>
          <cell r="I2634">
            <v>-0.25</v>
          </cell>
          <cell r="S2634" t="str">
            <v>Org.Vtas Ranelagh</v>
          </cell>
        </row>
        <row r="2635">
          <cell r="B2635">
            <v>125</v>
          </cell>
          <cell r="I2635">
            <v>-0.25</v>
          </cell>
          <cell r="S2635" t="str">
            <v>Org.Vtas Ranelagh</v>
          </cell>
        </row>
        <row r="2636">
          <cell r="B2636">
            <v>125</v>
          </cell>
          <cell r="I2636">
            <v>-0.25</v>
          </cell>
          <cell r="S2636" t="str">
            <v>Org.Vtas Ranelagh</v>
          </cell>
        </row>
        <row r="2637">
          <cell r="B2637">
            <v>125</v>
          </cell>
          <cell r="I2637">
            <v>-0.25</v>
          </cell>
          <cell r="S2637" t="str">
            <v>Org.Vtas Ranelagh</v>
          </cell>
        </row>
        <row r="2638">
          <cell r="B2638">
            <v>125</v>
          </cell>
          <cell r="I2638">
            <v>-0.25</v>
          </cell>
          <cell r="S2638" t="str">
            <v>Org.Vtas Ranelagh</v>
          </cell>
        </row>
        <row r="2639">
          <cell r="B2639">
            <v>125</v>
          </cell>
          <cell r="I2639">
            <v>-0.25</v>
          </cell>
          <cell r="S2639" t="str">
            <v>Org.Vtas Ranelagh</v>
          </cell>
        </row>
        <row r="2640">
          <cell r="B2640">
            <v>125</v>
          </cell>
          <cell r="I2640">
            <v>-0.25</v>
          </cell>
          <cell r="S2640" t="str">
            <v>Org.Vtas Ranelagh</v>
          </cell>
        </row>
        <row r="2641">
          <cell r="B2641">
            <v>125</v>
          </cell>
          <cell r="I2641">
            <v>-0.25</v>
          </cell>
          <cell r="S2641" t="str">
            <v>Org.Vtas Ranelagh</v>
          </cell>
        </row>
        <row r="2642">
          <cell r="B2642">
            <v>125</v>
          </cell>
          <cell r="I2642">
            <v>-0.25</v>
          </cell>
          <cell r="S2642" t="str">
            <v>Org.Vtas Ranelagh</v>
          </cell>
        </row>
        <row r="2643">
          <cell r="B2643">
            <v>125</v>
          </cell>
          <cell r="I2643">
            <v>-0.25</v>
          </cell>
          <cell r="S2643" t="str">
            <v>Org.Vtas Ranelagh</v>
          </cell>
        </row>
        <row r="2644">
          <cell r="B2644">
            <v>125</v>
          </cell>
          <cell r="I2644">
            <v>-0.25</v>
          </cell>
          <cell r="S2644" t="str">
            <v>Org.Vtas Ranelagh</v>
          </cell>
        </row>
        <row r="2645">
          <cell r="B2645">
            <v>125</v>
          </cell>
          <cell r="I2645">
            <v>-0.25</v>
          </cell>
          <cell r="S2645" t="str">
            <v>Org.Vtas Ranelagh</v>
          </cell>
        </row>
        <row r="2646">
          <cell r="B2646">
            <v>125</v>
          </cell>
          <cell r="I2646">
            <v>-0.25</v>
          </cell>
          <cell r="S2646" t="str">
            <v>Org.Vtas Ranelagh</v>
          </cell>
        </row>
        <row r="2647">
          <cell r="B2647">
            <v>125</v>
          </cell>
          <cell r="I2647">
            <v>-0.25</v>
          </cell>
          <cell r="S2647" t="str">
            <v>Org.Vtas Ranelagh</v>
          </cell>
        </row>
        <row r="2648">
          <cell r="B2648">
            <v>125</v>
          </cell>
          <cell r="I2648">
            <v>-0.25</v>
          </cell>
          <cell r="S2648" t="str">
            <v>Org.Vtas Ranelagh</v>
          </cell>
        </row>
        <row r="2649">
          <cell r="B2649">
            <v>125</v>
          </cell>
          <cell r="I2649">
            <v>-0.25</v>
          </cell>
          <cell r="S2649" t="str">
            <v>Org.Vtas Ranelagh</v>
          </cell>
        </row>
        <row r="2650">
          <cell r="B2650">
            <v>125</v>
          </cell>
          <cell r="I2650">
            <v>-0.25</v>
          </cell>
          <cell r="S2650" t="str">
            <v>Org.Vtas Ranelagh</v>
          </cell>
        </row>
        <row r="2651">
          <cell r="B2651">
            <v>125</v>
          </cell>
          <cell r="I2651">
            <v>-0.25</v>
          </cell>
          <cell r="S2651" t="str">
            <v>Org.Vtas Ranelagh</v>
          </cell>
        </row>
        <row r="2652">
          <cell r="B2652">
            <v>125</v>
          </cell>
          <cell r="I2652">
            <v>-0.25</v>
          </cell>
          <cell r="S2652" t="str">
            <v>Org.Vtas Ranelagh</v>
          </cell>
        </row>
        <row r="2653">
          <cell r="B2653">
            <v>125</v>
          </cell>
          <cell r="I2653">
            <v>-0.25</v>
          </cell>
          <cell r="S2653" t="str">
            <v>Org.Vtas Ranelagh</v>
          </cell>
        </row>
        <row r="2654">
          <cell r="B2654">
            <v>125</v>
          </cell>
          <cell r="I2654">
            <v>-0.25</v>
          </cell>
          <cell r="S2654" t="str">
            <v>Org.Vtas Ranelagh</v>
          </cell>
        </row>
        <row r="2655">
          <cell r="B2655">
            <v>125</v>
          </cell>
          <cell r="I2655">
            <v>-0.25</v>
          </cell>
          <cell r="S2655" t="str">
            <v>Org.Vtas Ranelagh</v>
          </cell>
        </row>
        <row r="2656">
          <cell r="B2656">
            <v>125</v>
          </cell>
          <cell r="I2656">
            <v>-0.25</v>
          </cell>
          <cell r="S2656" t="str">
            <v>Org.Vtas Ranelagh</v>
          </cell>
        </row>
        <row r="2657">
          <cell r="B2657">
            <v>125</v>
          </cell>
          <cell r="I2657">
            <v>-0.25</v>
          </cell>
          <cell r="S2657" t="str">
            <v>Org.Vtas Ranelagh</v>
          </cell>
        </row>
        <row r="2658">
          <cell r="B2658">
            <v>125</v>
          </cell>
          <cell r="I2658">
            <v>-0.25</v>
          </cell>
          <cell r="S2658" t="str">
            <v>Org.Vtas Ranelagh</v>
          </cell>
        </row>
        <row r="2659">
          <cell r="B2659">
            <v>125</v>
          </cell>
          <cell r="I2659">
            <v>-0.25</v>
          </cell>
          <cell r="S2659" t="str">
            <v>Org.Vtas Ranelagh</v>
          </cell>
        </row>
        <row r="2660">
          <cell r="B2660">
            <v>125</v>
          </cell>
          <cell r="I2660">
            <v>-0.25</v>
          </cell>
          <cell r="S2660" t="str">
            <v>Org.Vtas Ranelagh</v>
          </cell>
        </row>
        <row r="2661">
          <cell r="B2661">
            <v>125</v>
          </cell>
          <cell r="I2661">
            <v>-0.25</v>
          </cell>
          <cell r="S2661" t="str">
            <v>Org.Vtas Ranelagh</v>
          </cell>
        </row>
        <row r="2662">
          <cell r="B2662">
            <v>125</v>
          </cell>
          <cell r="I2662">
            <v>-0.25</v>
          </cell>
          <cell r="S2662" t="str">
            <v>Org.Vtas Ranelagh</v>
          </cell>
        </row>
        <row r="2663">
          <cell r="B2663">
            <v>125</v>
          </cell>
          <cell r="I2663">
            <v>-0.25</v>
          </cell>
          <cell r="S2663" t="str">
            <v>Org.Vtas Ranelagh</v>
          </cell>
        </row>
        <row r="2664">
          <cell r="B2664">
            <v>125</v>
          </cell>
          <cell r="I2664">
            <v>-0.25</v>
          </cell>
          <cell r="S2664" t="str">
            <v>Org.Vtas Ranelagh</v>
          </cell>
        </row>
        <row r="2665">
          <cell r="B2665">
            <v>1110</v>
          </cell>
          <cell r="I2665">
            <v>-1</v>
          </cell>
          <cell r="S2665" t="str">
            <v>Org.Vtas Ranelagh</v>
          </cell>
        </row>
        <row r="2666">
          <cell r="B2666">
            <v>1720</v>
          </cell>
          <cell r="I2666">
            <v>-10</v>
          </cell>
          <cell r="S2666" t="str">
            <v>Org.Vtas Ranelagh</v>
          </cell>
        </row>
        <row r="2667">
          <cell r="B2667">
            <v>3510</v>
          </cell>
          <cell r="I2667">
            <v>-1</v>
          </cell>
          <cell r="S2667" t="str">
            <v>Org.Vtas Ranelagh</v>
          </cell>
        </row>
        <row r="2668">
          <cell r="B2668">
            <v>125</v>
          </cell>
          <cell r="I2668">
            <v>-0.25</v>
          </cell>
          <cell r="S2668" t="str">
            <v>Org.Vtas Ranelagh</v>
          </cell>
        </row>
        <row r="2669">
          <cell r="B2669">
            <v>125</v>
          </cell>
          <cell r="I2669">
            <v>-0.25</v>
          </cell>
          <cell r="S2669" t="str">
            <v>Org.Vtas Ranelagh</v>
          </cell>
        </row>
        <row r="2670">
          <cell r="B2670">
            <v>125</v>
          </cell>
          <cell r="I2670">
            <v>-0.25</v>
          </cell>
          <cell r="S2670" t="str">
            <v>Org.Vtas Ranelagh</v>
          </cell>
        </row>
        <row r="2671">
          <cell r="B2671">
            <v>125</v>
          </cell>
          <cell r="I2671">
            <v>-0.25</v>
          </cell>
          <cell r="S2671" t="str">
            <v>Org.Vtas Ranelagh</v>
          </cell>
        </row>
        <row r="2672">
          <cell r="B2672">
            <v>125</v>
          </cell>
          <cell r="I2672">
            <v>-0.25</v>
          </cell>
          <cell r="S2672" t="str">
            <v>Org.Vtas Ranelagh</v>
          </cell>
        </row>
        <row r="2673">
          <cell r="B2673">
            <v>125</v>
          </cell>
          <cell r="I2673">
            <v>-0.25</v>
          </cell>
          <cell r="S2673" t="str">
            <v>Org.Vtas Ranelagh</v>
          </cell>
        </row>
        <row r="2674">
          <cell r="B2674">
            <v>125</v>
          </cell>
          <cell r="I2674">
            <v>-0.25</v>
          </cell>
          <cell r="S2674" t="str">
            <v>Org.Vtas Ranelagh</v>
          </cell>
        </row>
        <row r="2675">
          <cell r="B2675">
            <v>125</v>
          </cell>
          <cell r="I2675">
            <v>-0.25</v>
          </cell>
          <cell r="S2675" t="str">
            <v>Org.Vtas Ranelagh</v>
          </cell>
        </row>
        <row r="2676">
          <cell r="B2676">
            <v>125</v>
          </cell>
          <cell r="I2676">
            <v>-0.25</v>
          </cell>
          <cell r="S2676" t="str">
            <v>Org.Vtas Ranelagh</v>
          </cell>
        </row>
        <row r="2677">
          <cell r="B2677">
            <v>125</v>
          </cell>
          <cell r="I2677">
            <v>-0.25</v>
          </cell>
          <cell r="S2677" t="str">
            <v>Org.Vtas Ranelagh</v>
          </cell>
        </row>
        <row r="2678">
          <cell r="B2678">
            <v>125</v>
          </cell>
          <cell r="I2678">
            <v>-0.25</v>
          </cell>
          <cell r="S2678" t="str">
            <v>Org.Vtas Ranelagh</v>
          </cell>
        </row>
        <row r="2679">
          <cell r="B2679">
            <v>125</v>
          </cell>
          <cell r="I2679">
            <v>-0.25</v>
          </cell>
          <cell r="S2679" t="str">
            <v>Org.Vtas Ranelagh</v>
          </cell>
        </row>
        <row r="2680">
          <cell r="B2680">
            <v>125</v>
          </cell>
          <cell r="I2680">
            <v>-0.25</v>
          </cell>
          <cell r="S2680" t="str">
            <v>Org.Vtas Ranelagh</v>
          </cell>
        </row>
        <row r="2681">
          <cell r="B2681">
            <v>125</v>
          </cell>
          <cell r="I2681">
            <v>-0.25</v>
          </cell>
          <cell r="S2681" t="str">
            <v>Org.Vtas Ranelagh</v>
          </cell>
        </row>
        <row r="2682">
          <cell r="B2682">
            <v>125</v>
          </cell>
          <cell r="I2682">
            <v>-0.25</v>
          </cell>
          <cell r="S2682" t="str">
            <v>Org.Vtas Ranelagh</v>
          </cell>
        </row>
        <row r="2683">
          <cell r="B2683">
            <v>125</v>
          </cell>
          <cell r="I2683">
            <v>-0.25</v>
          </cell>
          <cell r="S2683" t="str">
            <v>Org.Vtas Ranelagh</v>
          </cell>
        </row>
        <row r="2684">
          <cell r="B2684">
            <v>125</v>
          </cell>
          <cell r="I2684">
            <v>-0.25</v>
          </cell>
          <cell r="S2684" t="str">
            <v>Org.Vtas Ranelagh</v>
          </cell>
        </row>
        <row r="2685">
          <cell r="B2685">
            <v>125</v>
          </cell>
          <cell r="I2685">
            <v>-0.25</v>
          </cell>
          <cell r="S2685" t="str">
            <v>Org.Vtas Ranelagh</v>
          </cell>
        </row>
        <row r="2686">
          <cell r="B2686">
            <v>125</v>
          </cell>
          <cell r="I2686">
            <v>-0.25</v>
          </cell>
          <cell r="S2686" t="str">
            <v>Org.Vtas Ranelagh</v>
          </cell>
        </row>
        <row r="2687">
          <cell r="B2687">
            <v>125</v>
          </cell>
          <cell r="I2687">
            <v>-0.25</v>
          </cell>
          <cell r="S2687" t="str">
            <v>Org.Vtas Ranelagh</v>
          </cell>
        </row>
        <row r="2688">
          <cell r="B2688">
            <v>125</v>
          </cell>
          <cell r="I2688">
            <v>-0.25</v>
          </cell>
          <cell r="S2688" t="str">
            <v>Org.Vtas Ranelagh</v>
          </cell>
        </row>
        <row r="2689">
          <cell r="B2689">
            <v>125</v>
          </cell>
          <cell r="I2689">
            <v>-0.25</v>
          </cell>
          <cell r="S2689" t="str">
            <v>Org.Vtas Ranelagh</v>
          </cell>
        </row>
        <row r="2690">
          <cell r="B2690">
            <v>125</v>
          </cell>
          <cell r="I2690">
            <v>-0.25</v>
          </cell>
          <cell r="S2690" t="str">
            <v>Org.Vtas Ranelagh</v>
          </cell>
        </row>
        <row r="2691">
          <cell r="B2691">
            <v>125</v>
          </cell>
          <cell r="I2691">
            <v>-0.25</v>
          </cell>
          <cell r="S2691" t="str">
            <v>Org.Vtas Ranelagh</v>
          </cell>
        </row>
        <row r="2692">
          <cell r="B2692">
            <v>125</v>
          </cell>
          <cell r="I2692">
            <v>-0.25</v>
          </cell>
          <cell r="S2692" t="str">
            <v>Org.Vtas Ranelagh</v>
          </cell>
        </row>
        <row r="2693">
          <cell r="B2693">
            <v>125</v>
          </cell>
          <cell r="I2693">
            <v>-0.25</v>
          </cell>
          <cell r="S2693" t="str">
            <v>Org.Vtas Ranelagh</v>
          </cell>
        </row>
        <row r="2694">
          <cell r="B2694">
            <v>125</v>
          </cell>
          <cell r="I2694">
            <v>-0.25</v>
          </cell>
          <cell r="S2694" t="str">
            <v>Org.Vtas Ranelagh</v>
          </cell>
        </row>
        <row r="2695">
          <cell r="B2695">
            <v>125</v>
          </cell>
          <cell r="I2695">
            <v>-0.25</v>
          </cell>
          <cell r="S2695" t="str">
            <v>Org.Vtas Ranelagh</v>
          </cell>
        </row>
        <row r="2696">
          <cell r="B2696">
            <v>125</v>
          </cell>
          <cell r="I2696">
            <v>-0.25</v>
          </cell>
          <cell r="S2696" t="str">
            <v>Org.Vtas Ranelagh</v>
          </cell>
        </row>
        <row r="2697">
          <cell r="B2697">
            <v>125</v>
          </cell>
          <cell r="I2697">
            <v>-0.25</v>
          </cell>
          <cell r="S2697" t="str">
            <v>Org.Vtas Ranelagh</v>
          </cell>
        </row>
        <row r="2698">
          <cell r="B2698">
            <v>125</v>
          </cell>
          <cell r="I2698">
            <v>-0.25</v>
          </cell>
          <cell r="S2698" t="str">
            <v>Org.Vtas Ranelagh</v>
          </cell>
        </row>
        <row r="2699">
          <cell r="B2699">
            <v>125</v>
          </cell>
          <cell r="I2699">
            <v>-0.25</v>
          </cell>
          <cell r="S2699" t="str">
            <v>Org.Vtas Ranelagh</v>
          </cell>
        </row>
        <row r="2700">
          <cell r="B2700">
            <v>125</v>
          </cell>
          <cell r="I2700">
            <v>-0.25</v>
          </cell>
          <cell r="S2700" t="str">
            <v>Org.Vtas Ranelagh</v>
          </cell>
        </row>
        <row r="2701">
          <cell r="B2701">
            <v>125</v>
          </cell>
          <cell r="I2701">
            <v>-0.25</v>
          </cell>
          <cell r="S2701" t="str">
            <v>Org.Vtas Ranelagh</v>
          </cell>
        </row>
        <row r="2702">
          <cell r="B2702">
            <v>125</v>
          </cell>
          <cell r="I2702">
            <v>-0.25</v>
          </cell>
          <cell r="S2702" t="str">
            <v>Org.Vtas Ranelagh</v>
          </cell>
        </row>
        <row r="2703">
          <cell r="B2703">
            <v>125</v>
          </cell>
          <cell r="I2703">
            <v>-0.25</v>
          </cell>
          <cell r="S2703" t="str">
            <v>Org.Vtas Ranelagh</v>
          </cell>
        </row>
        <row r="2704">
          <cell r="B2704">
            <v>125</v>
          </cell>
          <cell r="I2704">
            <v>-0.25</v>
          </cell>
          <cell r="S2704" t="str">
            <v>Org.Vtas Ranelagh</v>
          </cell>
        </row>
        <row r="2705">
          <cell r="B2705">
            <v>125</v>
          </cell>
          <cell r="I2705">
            <v>-0.25</v>
          </cell>
          <cell r="S2705" t="str">
            <v>Org.Vtas Ranelagh</v>
          </cell>
        </row>
        <row r="2706">
          <cell r="B2706">
            <v>125</v>
          </cell>
          <cell r="I2706">
            <v>-0.25</v>
          </cell>
          <cell r="S2706" t="str">
            <v>Org.Vtas Ranelagh</v>
          </cell>
        </row>
        <row r="2707">
          <cell r="B2707">
            <v>125</v>
          </cell>
          <cell r="I2707">
            <v>-0.25</v>
          </cell>
          <cell r="S2707" t="str">
            <v>Org.Vtas Ranelagh</v>
          </cell>
        </row>
        <row r="2708">
          <cell r="B2708">
            <v>125</v>
          </cell>
          <cell r="I2708">
            <v>-0.25</v>
          </cell>
          <cell r="S2708" t="str">
            <v>Org.Vtas Ranelagh</v>
          </cell>
        </row>
        <row r="2709">
          <cell r="B2709">
            <v>125</v>
          </cell>
          <cell r="I2709">
            <v>-0.25</v>
          </cell>
          <cell r="S2709" t="str">
            <v>Org.Vtas Ranelagh</v>
          </cell>
        </row>
        <row r="2710">
          <cell r="B2710">
            <v>125</v>
          </cell>
          <cell r="I2710">
            <v>-0.25</v>
          </cell>
          <cell r="S2710" t="str">
            <v>Org.Vtas Ranelagh</v>
          </cell>
        </row>
        <row r="2711">
          <cell r="B2711">
            <v>125</v>
          </cell>
          <cell r="I2711">
            <v>-0.25</v>
          </cell>
          <cell r="S2711" t="str">
            <v>Org.Vtas Ranelagh</v>
          </cell>
        </row>
        <row r="2712">
          <cell r="B2712">
            <v>125</v>
          </cell>
          <cell r="I2712">
            <v>-0.25</v>
          </cell>
          <cell r="S2712" t="str">
            <v>Org.Vtas Ranelagh</v>
          </cell>
        </row>
        <row r="2713">
          <cell r="B2713">
            <v>125</v>
          </cell>
          <cell r="I2713">
            <v>-0.25</v>
          </cell>
          <cell r="S2713" t="str">
            <v>Org.Vtas Ranelagh</v>
          </cell>
        </row>
        <row r="2714">
          <cell r="B2714">
            <v>125</v>
          </cell>
          <cell r="I2714">
            <v>-0.25</v>
          </cell>
          <cell r="S2714" t="str">
            <v>Org.Vtas Ranelagh</v>
          </cell>
        </row>
        <row r="2715">
          <cell r="B2715">
            <v>125</v>
          </cell>
          <cell r="I2715">
            <v>-0.25</v>
          </cell>
          <cell r="S2715" t="str">
            <v>Org.Vtas Ranelagh</v>
          </cell>
        </row>
        <row r="2716">
          <cell r="B2716">
            <v>125</v>
          </cell>
          <cell r="I2716">
            <v>-0.25</v>
          </cell>
          <cell r="S2716" t="str">
            <v>Org.Vtas Ranelagh</v>
          </cell>
        </row>
        <row r="2717">
          <cell r="B2717">
            <v>125</v>
          </cell>
          <cell r="I2717">
            <v>-0.25</v>
          </cell>
          <cell r="S2717" t="str">
            <v>Org.Vtas Ranelagh</v>
          </cell>
        </row>
        <row r="2718">
          <cell r="B2718">
            <v>125</v>
          </cell>
          <cell r="I2718">
            <v>-0.25</v>
          </cell>
          <cell r="S2718" t="str">
            <v>Org.Vtas Ranelagh</v>
          </cell>
        </row>
        <row r="2719">
          <cell r="B2719">
            <v>125</v>
          </cell>
          <cell r="I2719">
            <v>-0.25</v>
          </cell>
          <cell r="S2719" t="str">
            <v>Org.Vtas Ranelagh</v>
          </cell>
        </row>
        <row r="2720">
          <cell r="B2720">
            <v>125</v>
          </cell>
          <cell r="I2720">
            <v>-0.25</v>
          </cell>
          <cell r="S2720" t="str">
            <v>Org.Vtas Ranelagh</v>
          </cell>
        </row>
        <row r="2721">
          <cell r="B2721">
            <v>125</v>
          </cell>
          <cell r="I2721">
            <v>-0.25</v>
          </cell>
          <cell r="S2721" t="str">
            <v>Org.Vtas Ranelagh</v>
          </cell>
        </row>
        <row r="2722">
          <cell r="B2722">
            <v>125</v>
          </cell>
          <cell r="I2722">
            <v>-0.25</v>
          </cell>
          <cell r="S2722" t="str">
            <v>Org.Vtas Ranelagh</v>
          </cell>
        </row>
        <row r="2723">
          <cell r="B2723">
            <v>125</v>
          </cell>
          <cell r="I2723">
            <v>-0.25</v>
          </cell>
          <cell r="S2723" t="str">
            <v>Org.Vtas Ranelagh</v>
          </cell>
        </row>
        <row r="2724">
          <cell r="B2724">
            <v>125</v>
          </cell>
          <cell r="I2724">
            <v>-0.25</v>
          </cell>
          <cell r="S2724" t="str">
            <v>Org.Vtas Ranelagh</v>
          </cell>
        </row>
        <row r="2725">
          <cell r="B2725">
            <v>125</v>
          </cell>
          <cell r="I2725">
            <v>-0.25</v>
          </cell>
          <cell r="S2725" t="str">
            <v>Org.Vtas Ranelagh</v>
          </cell>
        </row>
        <row r="2726">
          <cell r="B2726">
            <v>125</v>
          </cell>
          <cell r="I2726">
            <v>-0.25</v>
          </cell>
          <cell r="S2726" t="str">
            <v>Org.Vtas Ranelagh</v>
          </cell>
        </row>
        <row r="2727">
          <cell r="B2727">
            <v>125</v>
          </cell>
          <cell r="I2727">
            <v>-0.25</v>
          </cell>
          <cell r="S2727" t="str">
            <v>Org.Vtas Ranelagh</v>
          </cell>
        </row>
        <row r="2728">
          <cell r="B2728">
            <v>125</v>
          </cell>
          <cell r="I2728">
            <v>-0.25</v>
          </cell>
          <cell r="S2728" t="str">
            <v>Org.Vtas Ranelagh</v>
          </cell>
        </row>
        <row r="2729">
          <cell r="B2729">
            <v>125</v>
          </cell>
          <cell r="I2729">
            <v>-0.25</v>
          </cell>
          <cell r="S2729" t="str">
            <v>Org.Vtas Ranelagh</v>
          </cell>
        </row>
        <row r="2730">
          <cell r="B2730">
            <v>125</v>
          </cell>
          <cell r="I2730">
            <v>-0.25</v>
          </cell>
          <cell r="S2730" t="str">
            <v>Org.Vtas Ranelagh</v>
          </cell>
        </row>
        <row r="2731">
          <cell r="B2731">
            <v>125</v>
          </cell>
          <cell r="I2731">
            <v>-0.25</v>
          </cell>
          <cell r="S2731" t="str">
            <v>Org.Vtas Ranelagh</v>
          </cell>
        </row>
        <row r="2732">
          <cell r="B2732">
            <v>125</v>
          </cell>
          <cell r="I2732">
            <v>-0.25</v>
          </cell>
          <cell r="S2732" t="str">
            <v>Org.Vtas Ranelagh</v>
          </cell>
        </row>
        <row r="2733">
          <cell r="B2733">
            <v>125</v>
          </cell>
          <cell r="I2733">
            <v>-0.25</v>
          </cell>
          <cell r="S2733" t="str">
            <v>Org.Vtas Ranelagh</v>
          </cell>
        </row>
        <row r="2734">
          <cell r="B2734">
            <v>125</v>
          </cell>
          <cell r="I2734">
            <v>-0.25</v>
          </cell>
          <cell r="S2734" t="str">
            <v>Org.Vtas Ranelagh</v>
          </cell>
        </row>
        <row r="2735">
          <cell r="B2735">
            <v>125</v>
          </cell>
          <cell r="I2735">
            <v>-0.25</v>
          </cell>
          <cell r="S2735" t="str">
            <v>Org.Vtas Ranelagh</v>
          </cell>
        </row>
        <row r="2736">
          <cell r="B2736">
            <v>125</v>
          </cell>
          <cell r="I2736">
            <v>-0.25</v>
          </cell>
          <cell r="S2736" t="str">
            <v>Org.Vtas Ranelagh</v>
          </cell>
        </row>
        <row r="2737">
          <cell r="B2737">
            <v>125</v>
          </cell>
          <cell r="I2737">
            <v>-0.25</v>
          </cell>
          <cell r="S2737" t="str">
            <v>Org.Vtas Ranelagh</v>
          </cell>
        </row>
        <row r="2738">
          <cell r="B2738">
            <v>125</v>
          </cell>
          <cell r="I2738">
            <v>-0.25</v>
          </cell>
          <cell r="S2738" t="str">
            <v>Org.Vtas Ranelagh</v>
          </cell>
        </row>
        <row r="2739">
          <cell r="B2739">
            <v>125</v>
          </cell>
          <cell r="I2739">
            <v>-0.25</v>
          </cell>
          <cell r="S2739" t="str">
            <v>Org.Vtas Ranelagh</v>
          </cell>
        </row>
        <row r="2740">
          <cell r="B2740">
            <v>125</v>
          </cell>
          <cell r="I2740">
            <v>-0.25</v>
          </cell>
          <cell r="S2740" t="str">
            <v>Org.Vtas Ranelagh</v>
          </cell>
        </row>
        <row r="2741">
          <cell r="B2741">
            <v>125</v>
          </cell>
          <cell r="I2741">
            <v>-0.25</v>
          </cell>
          <cell r="S2741" t="str">
            <v>Org.Vtas Ranelagh</v>
          </cell>
        </row>
        <row r="2742">
          <cell r="B2742">
            <v>125</v>
          </cell>
          <cell r="I2742">
            <v>-0.25</v>
          </cell>
          <cell r="S2742" t="str">
            <v>Org.Vtas Ranelagh</v>
          </cell>
        </row>
        <row r="2743">
          <cell r="B2743">
            <v>125</v>
          </cell>
          <cell r="I2743">
            <v>-0.25</v>
          </cell>
          <cell r="S2743" t="str">
            <v>Org.Vtas Ranelagh</v>
          </cell>
        </row>
        <row r="2744">
          <cell r="B2744">
            <v>125</v>
          </cell>
          <cell r="I2744">
            <v>-0.25</v>
          </cell>
          <cell r="S2744" t="str">
            <v>Org.Vtas Ranelagh</v>
          </cell>
        </row>
        <row r="2745">
          <cell r="B2745">
            <v>125</v>
          </cell>
          <cell r="I2745">
            <v>-0.25</v>
          </cell>
          <cell r="S2745" t="str">
            <v>Org.Vtas Ranelagh</v>
          </cell>
        </row>
        <row r="2746">
          <cell r="B2746">
            <v>125</v>
          </cell>
          <cell r="I2746">
            <v>-0.25</v>
          </cell>
          <cell r="S2746" t="str">
            <v>Org.Vtas Ranelagh</v>
          </cell>
        </row>
        <row r="2747">
          <cell r="B2747">
            <v>125</v>
          </cell>
          <cell r="I2747">
            <v>-0.25</v>
          </cell>
          <cell r="S2747" t="str">
            <v>Org.Vtas Ranelagh</v>
          </cell>
        </row>
        <row r="2748">
          <cell r="B2748">
            <v>125</v>
          </cell>
          <cell r="I2748">
            <v>-0.25</v>
          </cell>
          <cell r="S2748" t="str">
            <v>Org.Vtas Ranelagh</v>
          </cell>
        </row>
        <row r="2749">
          <cell r="B2749">
            <v>125</v>
          </cell>
          <cell r="I2749">
            <v>-0.25</v>
          </cell>
          <cell r="S2749" t="str">
            <v>Org.Vtas Ranelagh</v>
          </cell>
        </row>
        <row r="2750">
          <cell r="B2750">
            <v>125</v>
          </cell>
          <cell r="I2750">
            <v>-0.25</v>
          </cell>
          <cell r="S2750" t="str">
            <v>Org.Vtas Ranelagh</v>
          </cell>
        </row>
        <row r="2751">
          <cell r="B2751">
            <v>125</v>
          </cell>
          <cell r="I2751">
            <v>-0.25</v>
          </cell>
          <cell r="S2751" t="str">
            <v>Org.Vtas Ranelagh</v>
          </cell>
        </row>
        <row r="2752">
          <cell r="B2752">
            <v>125</v>
          </cell>
          <cell r="I2752">
            <v>-0.25</v>
          </cell>
          <cell r="S2752" t="str">
            <v>Org.Vtas Ranelagh</v>
          </cell>
        </row>
        <row r="2753">
          <cell r="B2753">
            <v>125</v>
          </cell>
          <cell r="I2753">
            <v>-0.25</v>
          </cell>
          <cell r="S2753" t="str">
            <v>Org.Vtas Ranelagh</v>
          </cell>
        </row>
        <row r="2754">
          <cell r="B2754">
            <v>125</v>
          </cell>
          <cell r="I2754">
            <v>-0.25</v>
          </cell>
          <cell r="S2754" t="str">
            <v>Org.Vtas Ranelagh</v>
          </cell>
        </row>
        <row r="2755">
          <cell r="B2755">
            <v>125</v>
          </cell>
          <cell r="I2755">
            <v>-0.25</v>
          </cell>
          <cell r="S2755" t="str">
            <v>Org.Vtas Ranelagh</v>
          </cell>
        </row>
        <row r="2756">
          <cell r="B2756">
            <v>125</v>
          </cell>
          <cell r="I2756">
            <v>-0.25</v>
          </cell>
          <cell r="S2756" t="str">
            <v>Org.Vtas Ranelagh</v>
          </cell>
        </row>
        <row r="2757">
          <cell r="B2757">
            <v>125</v>
          </cell>
          <cell r="I2757">
            <v>-0.25</v>
          </cell>
          <cell r="S2757" t="str">
            <v>Org.Vtas Ranelagh</v>
          </cell>
        </row>
        <row r="2758">
          <cell r="B2758">
            <v>125</v>
          </cell>
          <cell r="I2758">
            <v>-0.25</v>
          </cell>
          <cell r="S2758" t="str">
            <v>Org.Vtas Ranelagh</v>
          </cell>
        </row>
        <row r="2759">
          <cell r="B2759">
            <v>125</v>
          </cell>
          <cell r="I2759">
            <v>-0.25</v>
          </cell>
          <cell r="S2759" t="str">
            <v>Org.Vtas Ranelagh</v>
          </cell>
        </row>
        <row r="2760">
          <cell r="B2760">
            <v>125</v>
          </cell>
          <cell r="I2760">
            <v>-0.25</v>
          </cell>
          <cell r="S2760" t="str">
            <v>Org.Vtas Ranelagh</v>
          </cell>
        </row>
        <row r="2761">
          <cell r="B2761">
            <v>125</v>
          </cell>
          <cell r="I2761">
            <v>-0.25</v>
          </cell>
          <cell r="S2761" t="str">
            <v>Org.Vtas Ranelagh</v>
          </cell>
        </row>
        <row r="2762">
          <cell r="B2762">
            <v>125</v>
          </cell>
          <cell r="I2762">
            <v>-0.25</v>
          </cell>
          <cell r="S2762" t="str">
            <v>Org.Vtas Ranelagh</v>
          </cell>
        </row>
        <row r="2763">
          <cell r="B2763">
            <v>125</v>
          </cell>
          <cell r="I2763">
            <v>-0.25</v>
          </cell>
          <cell r="S2763" t="str">
            <v>Org.Vtas Ranelagh</v>
          </cell>
        </row>
        <row r="2764">
          <cell r="B2764">
            <v>125</v>
          </cell>
          <cell r="I2764">
            <v>-0.25</v>
          </cell>
          <cell r="S2764" t="str">
            <v>Org.Vtas Ranelagh</v>
          </cell>
        </row>
        <row r="2765">
          <cell r="B2765">
            <v>125</v>
          </cell>
          <cell r="I2765">
            <v>-0.25</v>
          </cell>
          <cell r="S2765" t="str">
            <v>Org.Vtas Ranelagh</v>
          </cell>
        </row>
        <row r="2766">
          <cell r="B2766">
            <v>125</v>
          </cell>
          <cell r="I2766">
            <v>-0.25</v>
          </cell>
          <cell r="S2766" t="str">
            <v>Org.Vtas Ranelagh</v>
          </cell>
        </row>
        <row r="2767">
          <cell r="B2767">
            <v>125</v>
          </cell>
          <cell r="I2767">
            <v>-0.25</v>
          </cell>
          <cell r="S2767" t="str">
            <v>Org.Vtas Ranelagh</v>
          </cell>
        </row>
        <row r="2768">
          <cell r="B2768">
            <v>125</v>
          </cell>
          <cell r="I2768">
            <v>-0.25</v>
          </cell>
          <cell r="S2768" t="str">
            <v>Org.Vtas Ranelagh</v>
          </cell>
        </row>
        <row r="2769">
          <cell r="B2769">
            <v>125</v>
          </cell>
          <cell r="I2769">
            <v>-0.25</v>
          </cell>
          <cell r="S2769" t="str">
            <v>Org.Vtas Ranelagh</v>
          </cell>
        </row>
        <row r="2770">
          <cell r="B2770">
            <v>125</v>
          </cell>
          <cell r="I2770">
            <v>-0.25</v>
          </cell>
          <cell r="S2770" t="str">
            <v>Org.Vtas Ranelagh</v>
          </cell>
        </row>
        <row r="2771">
          <cell r="B2771">
            <v>125</v>
          </cell>
          <cell r="I2771">
            <v>-0.25</v>
          </cell>
          <cell r="S2771" t="str">
            <v>Org.Vtas Ranelagh</v>
          </cell>
        </row>
        <row r="2772">
          <cell r="B2772">
            <v>125</v>
          </cell>
          <cell r="I2772">
            <v>-0.25</v>
          </cell>
          <cell r="S2772" t="str">
            <v>Org.Vtas Ranelagh</v>
          </cell>
        </row>
        <row r="2773">
          <cell r="B2773">
            <v>125</v>
          </cell>
          <cell r="I2773">
            <v>-0.25</v>
          </cell>
          <cell r="S2773" t="str">
            <v>Org.Vtas Ranelagh</v>
          </cell>
        </row>
        <row r="2774">
          <cell r="B2774">
            <v>125</v>
          </cell>
          <cell r="I2774">
            <v>-0.25</v>
          </cell>
          <cell r="S2774" t="str">
            <v>Org.Vtas Ranelagh</v>
          </cell>
        </row>
        <row r="2775">
          <cell r="B2775">
            <v>125</v>
          </cell>
          <cell r="I2775">
            <v>-0.25</v>
          </cell>
          <cell r="S2775" t="str">
            <v>Org.Vtas Ranelagh</v>
          </cell>
        </row>
        <row r="2776">
          <cell r="B2776">
            <v>125</v>
          </cell>
          <cell r="I2776">
            <v>-0.25</v>
          </cell>
          <cell r="S2776" t="str">
            <v>Org.Vtas Ranelagh</v>
          </cell>
        </row>
        <row r="2777">
          <cell r="B2777">
            <v>125</v>
          </cell>
          <cell r="I2777">
            <v>-0.25</v>
          </cell>
          <cell r="S2777" t="str">
            <v>Org.Vtas Ranelagh</v>
          </cell>
        </row>
        <row r="2778">
          <cell r="B2778">
            <v>125</v>
          </cell>
          <cell r="I2778">
            <v>-0.25</v>
          </cell>
          <cell r="S2778" t="str">
            <v>Org.Vtas Ranelagh</v>
          </cell>
        </row>
        <row r="2779">
          <cell r="B2779">
            <v>125</v>
          </cell>
          <cell r="I2779">
            <v>-0.25</v>
          </cell>
          <cell r="S2779" t="str">
            <v>Org.Vtas Ranelagh</v>
          </cell>
        </row>
        <row r="2780">
          <cell r="B2780">
            <v>125</v>
          </cell>
          <cell r="I2780">
            <v>-0.25</v>
          </cell>
          <cell r="S2780" t="str">
            <v>Org.Vtas Ranelagh</v>
          </cell>
        </row>
        <row r="2781">
          <cell r="B2781">
            <v>125</v>
          </cell>
          <cell r="I2781">
            <v>-0.25</v>
          </cell>
          <cell r="S2781" t="str">
            <v>Org.Vtas Ranelagh</v>
          </cell>
        </row>
        <row r="2782">
          <cell r="B2782">
            <v>125</v>
          </cell>
          <cell r="I2782">
            <v>-0.25</v>
          </cell>
          <cell r="S2782" t="str">
            <v>Org.Vtas Ranelagh</v>
          </cell>
        </row>
        <row r="2783">
          <cell r="B2783">
            <v>125</v>
          </cell>
          <cell r="I2783">
            <v>-0.25</v>
          </cell>
          <cell r="S2783" t="str">
            <v>Org.Vtas Ranelagh</v>
          </cell>
        </row>
        <row r="2784">
          <cell r="B2784">
            <v>125</v>
          </cell>
          <cell r="I2784">
            <v>-0.25</v>
          </cell>
          <cell r="S2784" t="str">
            <v>Org.Vtas Ranelagh</v>
          </cell>
        </row>
        <row r="2785">
          <cell r="B2785">
            <v>125</v>
          </cell>
          <cell r="I2785">
            <v>-0.25</v>
          </cell>
          <cell r="S2785" t="str">
            <v>Org.Vtas Ranelagh</v>
          </cell>
        </row>
        <row r="2786">
          <cell r="B2786">
            <v>125</v>
          </cell>
          <cell r="I2786">
            <v>-0.25</v>
          </cell>
          <cell r="S2786" t="str">
            <v>Org.Vtas Ranelagh</v>
          </cell>
        </row>
        <row r="2787">
          <cell r="B2787">
            <v>125</v>
          </cell>
          <cell r="I2787">
            <v>-0.25</v>
          </cell>
          <cell r="S2787" t="str">
            <v>Org.Vtas Ranelagh</v>
          </cell>
        </row>
        <row r="2788">
          <cell r="B2788">
            <v>125</v>
          </cell>
          <cell r="I2788">
            <v>-0.25</v>
          </cell>
          <cell r="S2788" t="str">
            <v>Org.Vtas Ranelagh</v>
          </cell>
        </row>
        <row r="2789">
          <cell r="B2789">
            <v>125</v>
          </cell>
          <cell r="I2789">
            <v>-0.25</v>
          </cell>
          <cell r="S2789" t="str">
            <v>Org.Vtas Ranelagh</v>
          </cell>
        </row>
        <row r="2790">
          <cell r="B2790">
            <v>125</v>
          </cell>
          <cell r="I2790">
            <v>-0.25</v>
          </cell>
          <cell r="S2790" t="str">
            <v>Org.Vtas Ranelagh</v>
          </cell>
        </row>
        <row r="2791">
          <cell r="B2791">
            <v>125</v>
          </cell>
          <cell r="I2791">
            <v>-0.25</v>
          </cell>
          <cell r="S2791" t="str">
            <v>Org.Vtas Ranelagh</v>
          </cell>
        </row>
        <row r="2792">
          <cell r="B2792">
            <v>125</v>
          </cell>
          <cell r="I2792">
            <v>-0.25</v>
          </cell>
          <cell r="S2792" t="str">
            <v>Org.Vtas Ranelagh</v>
          </cell>
        </row>
        <row r="2793">
          <cell r="B2793">
            <v>125</v>
          </cell>
          <cell r="I2793">
            <v>-0.25</v>
          </cell>
          <cell r="S2793" t="str">
            <v>Org.Vtas Ranelagh</v>
          </cell>
        </row>
        <row r="2794">
          <cell r="B2794">
            <v>125</v>
          </cell>
          <cell r="I2794">
            <v>-0.25</v>
          </cell>
          <cell r="S2794" t="str">
            <v>Org.Vtas Ranelagh</v>
          </cell>
        </row>
        <row r="2795">
          <cell r="B2795">
            <v>125</v>
          </cell>
          <cell r="I2795">
            <v>-0.25</v>
          </cell>
          <cell r="S2795" t="str">
            <v>Org.Vtas Ranelagh</v>
          </cell>
        </row>
        <row r="2796">
          <cell r="B2796">
            <v>125</v>
          </cell>
          <cell r="I2796">
            <v>-0.25</v>
          </cell>
          <cell r="S2796" t="str">
            <v>Org.Vtas Ranelagh</v>
          </cell>
        </row>
        <row r="2797">
          <cell r="B2797">
            <v>125</v>
          </cell>
          <cell r="I2797">
            <v>-0.25</v>
          </cell>
          <cell r="S2797" t="str">
            <v>Org.Vtas Ranelagh</v>
          </cell>
        </row>
        <row r="2798">
          <cell r="B2798">
            <v>125</v>
          </cell>
          <cell r="I2798">
            <v>-0.25</v>
          </cell>
          <cell r="S2798" t="str">
            <v>Org.Vtas Ranelagh</v>
          </cell>
        </row>
        <row r="2799">
          <cell r="B2799">
            <v>125</v>
          </cell>
          <cell r="I2799">
            <v>-0.25</v>
          </cell>
          <cell r="S2799" t="str">
            <v>Org.Vtas Ranelagh</v>
          </cell>
        </row>
        <row r="2800">
          <cell r="B2800">
            <v>125</v>
          </cell>
          <cell r="I2800">
            <v>-0.25</v>
          </cell>
          <cell r="S2800" t="str">
            <v>Org.Vtas Ranelagh</v>
          </cell>
        </row>
        <row r="2801">
          <cell r="B2801">
            <v>125</v>
          </cell>
          <cell r="I2801">
            <v>-0.25</v>
          </cell>
          <cell r="S2801" t="str">
            <v>Org.Vtas Ranelagh</v>
          </cell>
        </row>
        <row r="2802">
          <cell r="B2802">
            <v>125</v>
          </cell>
          <cell r="I2802">
            <v>-0.25</v>
          </cell>
          <cell r="S2802" t="str">
            <v>Org.Vtas Ranelagh</v>
          </cell>
        </row>
        <row r="2803">
          <cell r="B2803">
            <v>125</v>
          </cell>
          <cell r="I2803">
            <v>-0.25</v>
          </cell>
          <cell r="S2803" t="str">
            <v>Org.Vtas Ranelagh</v>
          </cell>
        </row>
        <row r="2804">
          <cell r="B2804">
            <v>125</v>
          </cell>
          <cell r="I2804">
            <v>-0.25</v>
          </cell>
          <cell r="S2804" t="str">
            <v>Org.Vtas Ranelagh</v>
          </cell>
        </row>
        <row r="2805">
          <cell r="B2805">
            <v>125</v>
          </cell>
          <cell r="I2805">
            <v>-0.25</v>
          </cell>
          <cell r="S2805" t="str">
            <v>Org.Vtas Ranelagh</v>
          </cell>
        </row>
        <row r="2806">
          <cell r="B2806">
            <v>125</v>
          </cell>
          <cell r="I2806">
            <v>-0.25</v>
          </cell>
          <cell r="S2806" t="str">
            <v>Org.Vtas Ranelagh</v>
          </cell>
        </row>
        <row r="2807">
          <cell r="B2807">
            <v>125</v>
          </cell>
          <cell r="I2807">
            <v>-0.25</v>
          </cell>
          <cell r="S2807" t="str">
            <v>Org.Vtas Ranelagh</v>
          </cell>
        </row>
        <row r="2808">
          <cell r="B2808">
            <v>125</v>
          </cell>
          <cell r="I2808">
            <v>-0.25</v>
          </cell>
          <cell r="S2808" t="str">
            <v>Org.Vtas Ranelagh</v>
          </cell>
        </row>
        <row r="2809">
          <cell r="B2809">
            <v>125</v>
          </cell>
          <cell r="I2809">
            <v>-0.25</v>
          </cell>
          <cell r="S2809" t="str">
            <v>Org.Vtas Ranelagh</v>
          </cell>
        </row>
        <row r="2810">
          <cell r="B2810">
            <v>125</v>
          </cell>
          <cell r="I2810">
            <v>-0.25</v>
          </cell>
          <cell r="S2810" t="str">
            <v>Org.Vtas Ranelagh</v>
          </cell>
        </row>
        <row r="2811">
          <cell r="B2811">
            <v>125</v>
          </cell>
          <cell r="I2811">
            <v>-0.25</v>
          </cell>
          <cell r="S2811" t="str">
            <v>Org.Vtas Ranelagh</v>
          </cell>
        </row>
        <row r="2812">
          <cell r="B2812">
            <v>125</v>
          </cell>
          <cell r="I2812">
            <v>-0.25</v>
          </cell>
          <cell r="S2812" t="str">
            <v>Org.Vtas Ranelagh</v>
          </cell>
        </row>
        <row r="2813">
          <cell r="B2813">
            <v>125</v>
          </cell>
          <cell r="I2813">
            <v>-0.25</v>
          </cell>
          <cell r="S2813" t="str">
            <v>Org.Vtas Ranelagh</v>
          </cell>
        </row>
        <row r="2814">
          <cell r="B2814">
            <v>125</v>
          </cell>
          <cell r="I2814">
            <v>-0.25</v>
          </cell>
          <cell r="S2814" t="str">
            <v>Org.Vtas Ranelagh</v>
          </cell>
        </row>
        <row r="2815">
          <cell r="B2815">
            <v>125</v>
          </cell>
          <cell r="I2815">
            <v>-0.25</v>
          </cell>
          <cell r="S2815" t="str">
            <v>Org.Vtas Ranelagh</v>
          </cell>
        </row>
        <row r="2816">
          <cell r="B2816">
            <v>125</v>
          </cell>
          <cell r="I2816">
            <v>-0.25</v>
          </cell>
          <cell r="S2816" t="str">
            <v>Org.Vtas Ranelagh</v>
          </cell>
        </row>
        <row r="2817">
          <cell r="B2817">
            <v>125</v>
          </cell>
          <cell r="I2817">
            <v>-0.25</v>
          </cell>
          <cell r="S2817" t="str">
            <v>Org.Vtas Ranelagh</v>
          </cell>
        </row>
        <row r="2818">
          <cell r="B2818">
            <v>125</v>
          </cell>
          <cell r="I2818">
            <v>-0.25</v>
          </cell>
          <cell r="S2818" t="str">
            <v>Org.Vtas Ranelagh</v>
          </cell>
        </row>
        <row r="2819">
          <cell r="B2819">
            <v>125</v>
          </cell>
          <cell r="I2819">
            <v>-0.25</v>
          </cell>
          <cell r="S2819" t="str">
            <v>Org.Vtas Ranelagh</v>
          </cell>
        </row>
        <row r="2820">
          <cell r="B2820">
            <v>125</v>
          </cell>
          <cell r="I2820">
            <v>-0.25</v>
          </cell>
          <cell r="S2820" t="str">
            <v>Org.Vtas Ranelagh</v>
          </cell>
        </row>
        <row r="2821">
          <cell r="B2821">
            <v>125</v>
          </cell>
          <cell r="I2821">
            <v>-0.25</v>
          </cell>
          <cell r="S2821" t="str">
            <v>Org.Vtas Ranelagh</v>
          </cell>
        </row>
        <row r="2822">
          <cell r="B2822">
            <v>125</v>
          </cell>
          <cell r="I2822">
            <v>-0.25</v>
          </cell>
          <cell r="S2822" t="str">
            <v>Org.Vtas Ranelagh</v>
          </cell>
        </row>
        <row r="2823">
          <cell r="B2823">
            <v>125</v>
          </cell>
          <cell r="I2823">
            <v>-0.25</v>
          </cell>
          <cell r="S2823" t="str">
            <v>Org.Vtas Ranelagh</v>
          </cell>
        </row>
        <row r="2824">
          <cell r="B2824">
            <v>125</v>
          </cell>
          <cell r="I2824">
            <v>-0.25</v>
          </cell>
          <cell r="S2824" t="str">
            <v>Org.Vtas Ranelagh</v>
          </cell>
        </row>
        <row r="2825">
          <cell r="B2825">
            <v>125</v>
          </cell>
          <cell r="I2825">
            <v>-0.25</v>
          </cell>
          <cell r="S2825" t="str">
            <v>Org.Vtas Ranelagh</v>
          </cell>
        </row>
        <row r="2826">
          <cell r="B2826">
            <v>125</v>
          </cell>
          <cell r="I2826">
            <v>-0.25</v>
          </cell>
          <cell r="S2826" t="str">
            <v>Org.Vtas Ranelagh</v>
          </cell>
        </row>
        <row r="2827">
          <cell r="B2827">
            <v>125</v>
          </cell>
          <cell r="I2827">
            <v>-0.25</v>
          </cell>
          <cell r="S2827" t="str">
            <v>Org.Vtas Ranelagh</v>
          </cell>
        </row>
        <row r="2828">
          <cell r="B2828">
            <v>125</v>
          </cell>
          <cell r="I2828">
            <v>-0.25</v>
          </cell>
          <cell r="S2828" t="str">
            <v>Org.Vtas Ranelagh</v>
          </cell>
        </row>
        <row r="2829">
          <cell r="B2829">
            <v>125</v>
          </cell>
          <cell r="I2829">
            <v>-0.25</v>
          </cell>
          <cell r="S2829" t="str">
            <v>Org.Vtas Ranelagh</v>
          </cell>
        </row>
        <row r="2830">
          <cell r="B2830">
            <v>125</v>
          </cell>
          <cell r="I2830">
            <v>-0.25</v>
          </cell>
          <cell r="S2830" t="str">
            <v>Org.Vtas Ranelagh</v>
          </cell>
        </row>
        <row r="2831">
          <cell r="B2831">
            <v>125</v>
          </cell>
          <cell r="I2831">
            <v>-0.25</v>
          </cell>
          <cell r="S2831" t="str">
            <v>Org.Vtas Ranelagh</v>
          </cell>
        </row>
        <row r="2832">
          <cell r="B2832">
            <v>125</v>
          </cell>
          <cell r="I2832">
            <v>-0.25</v>
          </cell>
          <cell r="S2832" t="str">
            <v>Org.Vtas Ranelagh</v>
          </cell>
        </row>
        <row r="2833">
          <cell r="B2833">
            <v>125</v>
          </cell>
          <cell r="I2833">
            <v>-0.25</v>
          </cell>
          <cell r="S2833" t="str">
            <v>Org.Vtas Ranelagh</v>
          </cell>
        </row>
        <row r="2834">
          <cell r="B2834">
            <v>125</v>
          </cell>
          <cell r="I2834">
            <v>-0.25</v>
          </cell>
          <cell r="S2834" t="str">
            <v>Org.Vtas Ranelagh</v>
          </cell>
        </row>
        <row r="2835">
          <cell r="B2835">
            <v>125</v>
          </cell>
          <cell r="I2835">
            <v>-0.25</v>
          </cell>
          <cell r="S2835" t="str">
            <v>Org.Vtas Ranelagh</v>
          </cell>
        </row>
        <row r="2836">
          <cell r="B2836">
            <v>125</v>
          </cell>
          <cell r="I2836">
            <v>-0.25</v>
          </cell>
          <cell r="S2836" t="str">
            <v>Org.Vtas Ranelagh</v>
          </cell>
        </row>
        <row r="2837">
          <cell r="B2837">
            <v>125</v>
          </cell>
          <cell r="I2837">
            <v>-0.25</v>
          </cell>
          <cell r="S2837" t="str">
            <v>Org.Vtas Ranelagh</v>
          </cell>
        </row>
        <row r="2838">
          <cell r="B2838">
            <v>125</v>
          </cell>
          <cell r="I2838">
            <v>-0.25</v>
          </cell>
          <cell r="S2838" t="str">
            <v>Org.Vtas Ranelagh</v>
          </cell>
        </row>
        <row r="2839">
          <cell r="B2839">
            <v>125</v>
          </cell>
          <cell r="I2839">
            <v>-0.25</v>
          </cell>
          <cell r="S2839" t="str">
            <v>Org.Vtas Ranelagh</v>
          </cell>
        </row>
        <row r="2840">
          <cell r="B2840">
            <v>125</v>
          </cell>
          <cell r="I2840">
            <v>-0.25</v>
          </cell>
          <cell r="S2840" t="str">
            <v>Org.Vtas Ranelagh</v>
          </cell>
        </row>
        <row r="2841">
          <cell r="B2841">
            <v>125</v>
          </cell>
          <cell r="I2841">
            <v>-0.25</v>
          </cell>
          <cell r="S2841" t="str">
            <v>Org.Vtas Ranelagh</v>
          </cell>
        </row>
        <row r="2842">
          <cell r="B2842">
            <v>125</v>
          </cell>
          <cell r="I2842">
            <v>-0.25</v>
          </cell>
          <cell r="S2842" t="str">
            <v>Org.Vtas Ranelagh</v>
          </cell>
        </row>
        <row r="2843">
          <cell r="B2843">
            <v>125</v>
          </cell>
          <cell r="I2843">
            <v>-0.25</v>
          </cell>
          <cell r="S2843" t="str">
            <v>Org.Vtas Ranelagh</v>
          </cell>
        </row>
        <row r="2844">
          <cell r="B2844">
            <v>125</v>
          </cell>
          <cell r="I2844">
            <v>-0.25</v>
          </cell>
          <cell r="S2844" t="str">
            <v>Org.Vtas Ranelagh</v>
          </cell>
        </row>
        <row r="2845">
          <cell r="B2845">
            <v>125</v>
          </cell>
          <cell r="I2845">
            <v>-0.25</v>
          </cell>
          <cell r="S2845" t="str">
            <v>Org.Vtas Ranelagh</v>
          </cell>
        </row>
        <row r="2846">
          <cell r="B2846">
            <v>125</v>
          </cell>
          <cell r="I2846">
            <v>-0.25</v>
          </cell>
          <cell r="S2846" t="str">
            <v>Org.Vtas Ranelagh</v>
          </cell>
        </row>
        <row r="2847">
          <cell r="B2847">
            <v>125</v>
          </cell>
          <cell r="I2847">
            <v>-0.25</v>
          </cell>
          <cell r="S2847" t="str">
            <v>Org.Vtas Ranelagh</v>
          </cell>
        </row>
        <row r="2848">
          <cell r="B2848">
            <v>125</v>
          </cell>
          <cell r="I2848">
            <v>-0.25</v>
          </cell>
          <cell r="S2848" t="str">
            <v>Org.Vtas Ranelagh</v>
          </cell>
        </row>
        <row r="2849">
          <cell r="B2849">
            <v>125</v>
          </cell>
          <cell r="I2849">
            <v>-0.25</v>
          </cell>
          <cell r="S2849" t="str">
            <v>Org.Vtas Ranelagh</v>
          </cell>
        </row>
        <row r="2850">
          <cell r="B2850">
            <v>125</v>
          </cell>
          <cell r="I2850">
            <v>-0.25</v>
          </cell>
          <cell r="S2850" t="str">
            <v>Org.Vtas Ranelagh</v>
          </cell>
        </row>
        <row r="2851">
          <cell r="B2851">
            <v>125</v>
          </cell>
          <cell r="I2851">
            <v>-0.25</v>
          </cell>
          <cell r="S2851" t="str">
            <v>Org.Vtas Ranelagh</v>
          </cell>
        </row>
        <row r="2852">
          <cell r="B2852">
            <v>125</v>
          </cell>
          <cell r="I2852">
            <v>-0.25</v>
          </cell>
          <cell r="S2852" t="str">
            <v>Org.Vtas Ranelagh</v>
          </cell>
        </row>
        <row r="2853">
          <cell r="B2853">
            <v>125</v>
          </cell>
          <cell r="I2853">
            <v>-0.25</v>
          </cell>
          <cell r="S2853" t="str">
            <v>Org.Vtas Ranelagh</v>
          </cell>
        </row>
        <row r="2854">
          <cell r="B2854">
            <v>125</v>
          </cell>
          <cell r="I2854">
            <v>-0.25</v>
          </cell>
          <cell r="S2854" t="str">
            <v>Org.Vtas Ranelagh</v>
          </cell>
        </row>
        <row r="2855">
          <cell r="B2855">
            <v>125</v>
          </cell>
          <cell r="I2855">
            <v>-0.25</v>
          </cell>
          <cell r="S2855" t="str">
            <v>Org.Vtas Ranelagh</v>
          </cell>
        </row>
        <row r="2856">
          <cell r="B2856">
            <v>125</v>
          </cell>
          <cell r="I2856">
            <v>-0.25</v>
          </cell>
          <cell r="S2856" t="str">
            <v>Org.Vtas Ranelagh</v>
          </cell>
        </row>
        <row r="2857">
          <cell r="B2857">
            <v>125</v>
          </cell>
          <cell r="I2857">
            <v>-0.25</v>
          </cell>
          <cell r="S2857" t="str">
            <v>Org.Vtas Ranelagh</v>
          </cell>
        </row>
        <row r="2858">
          <cell r="B2858">
            <v>125</v>
          </cell>
          <cell r="I2858">
            <v>-0.25</v>
          </cell>
          <cell r="S2858" t="str">
            <v>Org.Vtas Ranelagh</v>
          </cell>
        </row>
        <row r="2859">
          <cell r="B2859">
            <v>125</v>
          </cell>
          <cell r="I2859">
            <v>-0.25</v>
          </cell>
          <cell r="S2859" t="str">
            <v>Org.Vtas Ranelagh</v>
          </cell>
        </row>
        <row r="2860">
          <cell r="B2860">
            <v>125</v>
          </cell>
          <cell r="I2860">
            <v>-0.25</v>
          </cell>
          <cell r="S2860" t="str">
            <v>Org.Vtas Ranelagh</v>
          </cell>
        </row>
        <row r="2861">
          <cell r="B2861">
            <v>125</v>
          </cell>
          <cell r="I2861">
            <v>-0.25</v>
          </cell>
          <cell r="S2861" t="str">
            <v>Org.Vtas Ranelagh</v>
          </cell>
        </row>
        <row r="2862">
          <cell r="B2862">
            <v>125</v>
          </cell>
          <cell r="I2862">
            <v>-0.25</v>
          </cell>
          <cell r="S2862" t="str">
            <v>Org.Vtas Ranelagh</v>
          </cell>
        </row>
        <row r="2863">
          <cell r="B2863">
            <v>125</v>
          </cell>
          <cell r="I2863">
            <v>-0.25</v>
          </cell>
          <cell r="S2863" t="str">
            <v>Org.Vtas Ranelagh</v>
          </cell>
        </row>
        <row r="2864">
          <cell r="B2864">
            <v>125</v>
          </cell>
          <cell r="I2864">
            <v>-0.25</v>
          </cell>
          <cell r="S2864" t="str">
            <v>Org.Vtas Ranelagh</v>
          </cell>
        </row>
        <row r="2865">
          <cell r="B2865">
            <v>125</v>
          </cell>
          <cell r="I2865">
            <v>-0.25</v>
          </cell>
          <cell r="S2865" t="str">
            <v>Org.Vtas Ranelagh</v>
          </cell>
        </row>
        <row r="2866">
          <cell r="B2866">
            <v>125</v>
          </cell>
          <cell r="I2866">
            <v>-0.25</v>
          </cell>
          <cell r="S2866" t="str">
            <v>Org.Vtas Ranelagh</v>
          </cell>
        </row>
        <row r="2867">
          <cell r="B2867">
            <v>125</v>
          </cell>
          <cell r="I2867">
            <v>-0.25</v>
          </cell>
          <cell r="S2867" t="str">
            <v>Org.Vtas Ranelagh</v>
          </cell>
        </row>
        <row r="2868">
          <cell r="B2868">
            <v>125</v>
          </cell>
          <cell r="I2868">
            <v>-0.25</v>
          </cell>
          <cell r="S2868" t="str">
            <v>Org.Vtas Ranelagh</v>
          </cell>
        </row>
        <row r="2869">
          <cell r="B2869">
            <v>125</v>
          </cell>
          <cell r="I2869">
            <v>-0.25</v>
          </cell>
          <cell r="S2869" t="str">
            <v>Org.Vtas Ranelagh</v>
          </cell>
        </row>
        <row r="2870">
          <cell r="B2870">
            <v>125</v>
          </cell>
          <cell r="I2870">
            <v>-0.25</v>
          </cell>
          <cell r="S2870" t="str">
            <v>Org.Vtas Ranelagh</v>
          </cell>
        </row>
        <row r="2871">
          <cell r="B2871">
            <v>125</v>
          </cell>
          <cell r="I2871">
            <v>-0.25</v>
          </cell>
          <cell r="S2871" t="str">
            <v>Org.Vtas Ranelagh</v>
          </cell>
        </row>
        <row r="2872">
          <cell r="B2872">
            <v>125</v>
          </cell>
          <cell r="I2872">
            <v>-0.25</v>
          </cell>
          <cell r="S2872" t="str">
            <v>Org.Vtas Ranelagh</v>
          </cell>
        </row>
        <row r="2873">
          <cell r="B2873">
            <v>125</v>
          </cell>
          <cell r="I2873">
            <v>-0.25</v>
          </cell>
          <cell r="S2873" t="str">
            <v>Org.Vtas Ranelagh</v>
          </cell>
        </row>
        <row r="2874">
          <cell r="B2874">
            <v>125</v>
          </cell>
          <cell r="I2874">
            <v>-0.25</v>
          </cell>
          <cell r="S2874" t="str">
            <v>Org.Vtas Ranelagh</v>
          </cell>
        </row>
        <row r="2875">
          <cell r="B2875">
            <v>125</v>
          </cell>
          <cell r="I2875">
            <v>-0.25</v>
          </cell>
          <cell r="S2875" t="str">
            <v>Org.Vtas Ranelagh</v>
          </cell>
        </row>
        <row r="2876">
          <cell r="B2876">
            <v>125</v>
          </cell>
          <cell r="I2876">
            <v>-0.25</v>
          </cell>
          <cell r="S2876" t="str">
            <v>Org.Vtas Ranelagh</v>
          </cell>
        </row>
        <row r="2877">
          <cell r="B2877">
            <v>125</v>
          </cell>
          <cell r="I2877">
            <v>-0.25</v>
          </cell>
          <cell r="S2877" t="str">
            <v>Org.Vtas Ranelagh</v>
          </cell>
        </row>
        <row r="2878">
          <cell r="B2878">
            <v>125</v>
          </cell>
          <cell r="I2878">
            <v>-0.25</v>
          </cell>
          <cell r="S2878" t="str">
            <v>Org.Vtas Ranelagh</v>
          </cell>
        </row>
        <row r="2879">
          <cell r="B2879">
            <v>125</v>
          </cell>
          <cell r="I2879">
            <v>-0.25</v>
          </cell>
          <cell r="S2879" t="str">
            <v>Org.Vtas Ranelagh</v>
          </cell>
        </row>
        <row r="2880">
          <cell r="B2880">
            <v>125</v>
          </cell>
          <cell r="I2880">
            <v>-0.25</v>
          </cell>
          <cell r="S2880" t="str">
            <v>Org.Vtas Ranelagh</v>
          </cell>
        </row>
        <row r="2881">
          <cell r="B2881">
            <v>125</v>
          </cell>
          <cell r="I2881">
            <v>-0.25</v>
          </cell>
          <cell r="S2881" t="str">
            <v>Org.Vtas Ranelagh</v>
          </cell>
        </row>
        <row r="2882">
          <cell r="B2882">
            <v>125</v>
          </cell>
          <cell r="I2882">
            <v>-0.25</v>
          </cell>
          <cell r="S2882" t="str">
            <v>Org.Vtas Ranelagh</v>
          </cell>
        </row>
        <row r="2883">
          <cell r="B2883">
            <v>125</v>
          </cell>
          <cell r="I2883">
            <v>-0.25</v>
          </cell>
          <cell r="S2883" t="str">
            <v>Org.Vtas Ranelagh</v>
          </cell>
        </row>
        <row r="2884">
          <cell r="B2884">
            <v>125</v>
          </cell>
          <cell r="I2884">
            <v>-0.25</v>
          </cell>
          <cell r="S2884" t="str">
            <v>Org.Vtas Ranelagh</v>
          </cell>
        </row>
        <row r="2885">
          <cell r="B2885">
            <v>125</v>
          </cell>
          <cell r="I2885">
            <v>-0.25</v>
          </cell>
          <cell r="S2885" t="str">
            <v>Org.Vtas Ranelagh</v>
          </cell>
        </row>
        <row r="2886">
          <cell r="B2886">
            <v>125</v>
          </cell>
          <cell r="I2886">
            <v>-0.25</v>
          </cell>
          <cell r="S2886" t="str">
            <v>Org.Vtas Ranelagh</v>
          </cell>
        </row>
        <row r="2887">
          <cell r="B2887">
            <v>125</v>
          </cell>
          <cell r="I2887">
            <v>-0.25</v>
          </cell>
          <cell r="S2887" t="str">
            <v>Org.Vtas Ranelagh</v>
          </cell>
        </row>
        <row r="2888">
          <cell r="B2888">
            <v>125</v>
          </cell>
          <cell r="I2888">
            <v>-0.25</v>
          </cell>
          <cell r="S2888" t="str">
            <v>Org.Vtas Ranelagh</v>
          </cell>
        </row>
        <row r="2889">
          <cell r="B2889">
            <v>125</v>
          </cell>
          <cell r="I2889">
            <v>-0.25</v>
          </cell>
          <cell r="S2889" t="str">
            <v>Org.Vtas Ranelagh</v>
          </cell>
        </row>
        <row r="2890">
          <cell r="B2890">
            <v>125</v>
          </cell>
          <cell r="I2890">
            <v>-0.25</v>
          </cell>
          <cell r="S2890" t="str">
            <v>Org.Vtas Ranelagh</v>
          </cell>
        </row>
        <row r="2891">
          <cell r="B2891">
            <v>125</v>
          </cell>
          <cell r="I2891">
            <v>-0.25</v>
          </cell>
          <cell r="S2891" t="str">
            <v>Org.Vtas Ranelagh</v>
          </cell>
        </row>
        <row r="2892">
          <cell r="B2892">
            <v>125</v>
          </cell>
          <cell r="I2892">
            <v>-0.25</v>
          </cell>
          <cell r="S2892" t="str">
            <v>Org.Vtas Ranelagh</v>
          </cell>
        </row>
        <row r="2893">
          <cell r="B2893">
            <v>125</v>
          </cell>
          <cell r="I2893">
            <v>-0.25</v>
          </cell>
          <cell r="S2893" t="str">
            <v>Org.Vtas Ranelagh</v>
          </cell>
        </row>
        <row r="2894">
          <cell r="B2894">
            <v>125</v>
          </cell>
          <cell r="I2894">
            <v>-0.25</v>
          </cell>
          <cell r="S2894" t="str">
            <v>Org.Vtas Ranelagh</v>
          </cell>
        </row>
        <row r="2895">
          <cell r="B2895">
            <v>125</v>
          </cell>
          <cell r="I2895">
            <v>-0.25</v>
          </cell>
          <cell r="S2895" t="str">
            <v>Org.Vtas Ranelagh</v>
          </cell>
        </row>
        <row r="2896">
          <cell r="B2896">
            <v>125</v>
          </cell>
          <cell r="I2896">
            <v>-0.25</v>
          </cell>
          <cell r="S2896" t="str">
            <v>Org.Vtas Ranelagh</v>
          </cell>
        </row>
        <row r="2897">
          <cell r="B2897">
            <v>125</v>
          </cell>
          <cell r="I2897">
            <v>-0.25</v>
          </cell>
          <cell r="S2897" t="str">
            <v>Org.Vtas Ranelagh</v>
          </cell>
        </row>
        <row r="2898">
          <cell r="B2898">
            <v>125</v>
          </cell>
          <cell r="I2898">
            <v>-0.25</v>
          </cell>
          <cell r="S2898" t="str">
            <v>Org.Vtas Ranelagh</v>
          </cell>
        </row>
        <row r="2899">
          <cell r="B2899">
            <v>125</v>
          </cell>
          <cell r="I2899">
            <v>-0.25</v>
          </cell>
          <cell r="S2899" t="str">
            <v>Org.Vtas Ranelagh</v>
          </cell>
        </row>
        <row r="2900">
          <cell r="B2900">
            <v>125</v>
          </cell>
          <cell r="I2900">
            <v>-0.25</v>
          </cell>
          <cell r="S2900" t="str">
            <v>Org.Vtas Ranelagh</v>
          </cell>
        </row>
        <row r="2901">
          <cell r="B2901">
            <v>125</v>
          </cell>
          <cell r="I2901">
            <v>-0.25</v>
          </cell>
          <cell r="S2901" t="str">
            <v>Org.Vtas Ranelagh</v>
          </cell>
        </row>
        <row r="2902">
          <cell r="B2902">
            <v>125</v>
          </cell>
          <cell r="I2902">
            <v>-0.25</v>
          </cell>
          <cell r="S2902" t="str">
            <v>Org.Vtas Ranelagh</v>
          </cell>
        </row>
        <row r="2903">
          <cell r="B2903">
            <v>125</v>
          </cell>
          <cell r="I2903">
            <v>-0.25</v>
          </cell>
          <cell r="S2903" t="str">
            <v>Org.Vtas Ranelagh</v>
          </cell>
        </row>
        <row r="2904">
          <cell r="B2904">
            <v>125</v>
          </cell>
          <cell r="I2904">
            <v>-0.25</v>
          </cell>
          <cell r="S2904" t="str">
            <v>Org.Vtas Ranelagh</v>
          </cell>
        </row>
        <row r="2905">
          <cell r="B2905">
            <v>125</v>
          </cell>
          <cell r="I2905">
            <v>-0.25</v>
          </cell>
          <cell r="S2905" t="str">
            <v>Org.Vtas Ranelagh</v>
          </cell>
        </row>
        <row r="2906">
          <cell r="B2906">
            <v>125</v>
          </cell>
          <cell r="I2906">
            <v>-0.25</v>
          </cell>
          <cell r="S2906" t="str">
            <v>Org.Vtas Ranelagh</v>
          </cell>
        </row>
        <row r="2907">
          <cell r="B2907">
            <v>125</v>
          </cell>
          <cell r="I2907">
            <v>-0.25</v>
          </cell>
          <cell r="S2907" t="str">
            <v>Org.Vtas Ranelagh</v>
          </cell>
        </row>
        <row r="2908">
          <cell r="B2908">
            <v>125</v>
          </cell>
          <cell r="I2908">
            <v>-0.25</v>
          </cell>
          <cell r="S2908" t="str">
            <v>Org.Vtas Ranelagh</v>
          </cell>
        </row>
        <row r="2909">
          <cell r="B2909">
            <v>125</v>
          </cell>
          <cell r="I2909">
            <v>-0.25</v>
          </cell>
          <cell r="S2909" t="str">
            <v>Org.Vtas Ranelagh</v>
          </cell>
        </row>
        <row r="2910">
          <cell r="B2910">
            <v>125</v>
          </cell>
          <cell r="I2910">
            <v>-0.25</v>
          </cell>
          <cell r="S2910" t="str">
            <v>Org.Vtas Ranelagh</v>
          </cell>
        </row>
        <row r="2911">
          <cell r="B2911">
            <v>125</v>
          </cell>
          <cell r="I2911">
            <v>-0.25</v>
          </cell>
          <cell r="S2911" t="str">
            <v>Org.Vtas Ranelagh</v>
          </cell>
        </row>
        <row r="2912">
          <cell r="B2912">
            <v>125</v>
          </cell>
          <cell r="I2912">
            <v>-0.25</v>
          </cell>
          <cell r="S2912" t="str">
            <v>Org.Vtas Ranelagh</v>
          </cell>
        </row>
        <row r="2913">
          <cell r="B2913">
            <v>125</v>
          </cell>
          <cell r="I2913">
            <v>-0.25</v>
          </cell>
          <cell r="S2913" t="str">
            <v>Org.Vtas Ranelagh</v>
          </cell>
        </row>
        <row r="2914">
          <cell r="B2914">
            <v>125</v>
          </cell>
          <cell r="I2914">
            <v>-0.25</v>
          </cell>
          <cell r="S2914" t="str">
            <v>Org.Vtas Ranelagh</v>
          </cell>
        </row>
        <row r="2915">
          <cell r="B2915">
            <v>125</v>
          </cell>
          <cell r="I2915">
            <v>-0.25</v>
          </cell>
          <cell r="S2915" t="str">
            <v>Org.Vtas Ranelagh</v>
          </cell>
        </row>
        <row r="2916">
          <cell r="B2916">
            <v>125</v>
          </cell>
          <cell r="I2916">
            <v>-0.25</v>
          </cell>
          <cell r="S2916" t="str">
            <v>Org.Vtas Ranelagh</v>
          </cell>
        </row>
        <row r="2917">
          <cell r="B2917">
            <v>125</v>
          </cell>
          <cell r="I2917">
            <v>-0.25</v>
          </cell>
          <cell r="S2917" t="str">
            <v>Org.Vtas Ranelagh</v>
          </cell>
        </row>
        <row r="2918">
          <cell r="B2918">
            <v>125</v>
          </cell>
          <cell r="I2918">
            <v>-0.25</v>
          </cell>
          <cell r="S2918" t="str">
            <v>Org.Vtas Ranelagh</v>
          </cell>
        </row>
        <row r="2919">
          <cell r="B2919">
            <v>125</v>
          </cell>
          <cell r="I2919">
            <v>-0.25</v>
          </cell>
          <cell r="S2919" t="str">
            <v>Org.Vtas Ranelagh</v>
          </cell>
        </row>
        <row r="2920">
          <cell r="B2920">
            <v>125</v>
          </cell>
          <cell r="I2920">
            <v>-0.25</v>
          </cell>
          <cell r="S2920" t="str">
            <v>Org.Vtas Ranelagh</v>
          </cell>
        </row>
        <row r="2921">
          <cell r="B2921">
            <v>125</v>
          </cell>
          <cell r="I2921">
            <v>-0.25</v>
          </cell>
          <cell r="S2921" t="str">
            <v>Org.Vtas Ranelagh</v>
          </cell>
        </row>
        <row r="2922">
          <cell r="B2922">
            <v>125</v>
          </cell>
          <cell r="I2922">
            <v>-0.25</v>
          </cell>
          <cell r="S2922" t="str">
            <v>Org.Vtas Ranelagh</v>
          </cell>
        </row>
        <row r="2923">
          <cell r="B2923">
            <v>125</v>
          </cell>
          <cell r="I2923">
            <v>-0.25</v>
          </cell>
          <cell r="S2923" t="str">
            <v>Org.Vtas Ranelagh</v>
          </cell>
        </row>
        <row r="2924">
          <cell r="B2924">
            <v>125</v>
          </cell>
          <cell r="I2924">
            <v>-0.25</v>
          </cell>
          <cell r="S2924" t="str">
            <v>Org.Vtas Ranelagh</v>
          </cell>
        </row>
        <row r="2925">
          <cell r="B2925">
            <v>125</v>
          </cell>
          <cell r="I2925">
            <v>-0.25</v>
          </cell>
          <cell r="S2925" t="str">
            <v>Org.Vtas Ranelagh</v>
          </cell>
        </row>
        <row r="2926">
          <cell r="B2926">
            <v>125</v>
          </cell>
          <cell r="I2926">
            <v>-0.25</v>
          </cell>
          <cell r="S2926" t="str">
            <v>Org.Vtas Ranelagh</v>
          </cell>
        </row>
        <row r="2927">
          <cell r="B2927">
            <v>125</v>
          </cell>
          <cell r="I2927">
            <v>-0.25</v>
          </cell>
          <cell r="S2927" t="str">
            <v>Org.Vtas Ranelagh</v>
          </cell>
        </row>
        <row r="2928">
          <cell r="B2928">
            <v>125</v>
          </cell>
          <cell r="I2928">
            <v>-0.25</v>
          </cell>
          <cell r="S2928" t="str">
            <v>Org.Vtas Ranelagh</v>
          </cell>
        </row>
        <row r="2929">
          <cell r="B2929">
            <v>125</v>
          </cell>
          <cell r="I2929">
            <v>-0.25</v>
          </cell>
          <cell r="S2929" t="str">
            <v>Org.Vtas Ranelagh</v>
          </cell>
        </row>
        <row r="2930">
          <cell r="B2930">
            <v>125</v>
          </cell>
          <cell r="I2930">
            <v>-0.25</v>
          </cell>
          <cell r="S2930" t="str">
            <v>Org.Vtas Ranelagh</v>
          </cell>
        </row>
        <row r="2931">
          <cell r="B2931">
            <v>125</v>
          </cell>
          <cell r="I2931">
            <v>-0.25</v>
          </cell>
          <cell r="S2931" t="str">
            <v>Org.Vtas Ranelagh</v>
          </cell>
        </row>
        <row r="2932">
          <cell r="B2932">
            <v>125</v>
          </cell>
          <cell r="I2932">
            <v>-0.25</v>
          </cell>
          <cell r="S2932" t="str">
            <v>Org.Vtas Ranelagh</v>
          </cell>
        </row>
        <row r="2933">
          <cell r="B2933">
            <v>125</v>
          </cell>
          <cell r="I2933">
            <v>-0.25</v>
          </cell>
          <cell r="S2933" t="str">
            <v>Org.Vtas Ranelagh</v>
          </cell>
        </row>
        <row r="2934">
          <cell r="B2934">
            <v>125</v>
          </cell>
          <cell r="I2934">
            <v>-0.25</v>
          </cell>
          <cell r="S2934" t="str">
            <v>Org.Vtas Ranelagh</v>
          </cell>
        </row>
        <row r="2935">
          <cell r="B2935">
            <v>125</v>
          </cell>
          <cell r="I2935">
            <v>-0.25</v>
          </cell>
          <cell r="S2935" t="str">
            <v>Org.Vtas Ranelagh</v>
          </cell>
        </row>
        <row r="2936">
          <cell r="B2936">
            <v>125</v>
          </cell>
          <cell r="I2936">
            <v>-0.25</v>
          </cell>
          <cell r="S2936" t="str">
            <v>Org.Vtas Ranelagh</v>
          </cell>
        </row>
        <row r="2937">
          <cell r="B2937">
            <v>125</v>
          </cell>
          <cell r="I2937">
            <v>-0.25</v>
          </cell>
          <cell r="S2937" t="str">
            <v>Org.Vtas Ranelagh</v>
          </cell>
        </row>
        <row r="2938">
          <cell r="B2938">
            <v>125</v>
          </cell>
          <cell r="I2938">
            <v>-0.25</v>
          </cell>
          <cell r="S2938" t="str">
            <v>Org.Vtas Ranelagh</v>
          </cell>
        </row>
        <row r="2939">
          <cell r="B2939">
            <v>125</v>
          </cell>
          <cell r="I2939">
            <v>-0.25</v>
          </cell>
          <cell r="S2939" t="str">
            <v>Org.Vtas Ranelagh</v>
          </cell>
        </row>
        <row r="2940">
          <cell r="B2940">
            <v>125</v>
          </cell>
          <cell r="I2940">
            <v>-0.25</v>
          </cell>
          <cell r="S2940" t="str">
            <v>Org.Vtas Ranelagh</v>
          </cell>
        </row>
        <row r="2941">
          <cell r="B2941">
            <v>125</v>
          </cell>
          <cell r="I2941">
            <v>-0.25</v>
          </cell>
          <cell r="S2941" t="str">
            <v>Org.Vtas Ranelagh</v>
          </cell>
        </row>
        <row r="2942">
          <cell r="B2942">
            <v>125</v>
          </cell>
          <cell r="I2942">
            <v>-0.25</v>
          </cell>
          <cell r="S2942" t="str">
            <v>Org.Vtas Ranelagh</v>
          </cell>
        </row>
        <row r="2943">
          <cell r="B2943">
            <v>125</v>
          </cell>
          <cell r="I2943">
            <v>-0.25</v>
          </cell>
          <cell r="S2943" t="str">
            <v>Org.Vtas Ranelagh</v>
          </cell>
        </row>
        <row r="2944">
          <cell r="B2944">
            <v>125</v>
          </cell>
          <cell r="I2944">
            <v>-0.25</v>
          </cell>
          <cell r="S2944" t="str">
            <v>Org.Vtas Ranelagh</v>
          </cell>
        </row>
        <row r="2945">
          <cell r="B2945">
            <v>125</v>
          </cell>
          <cell r="I2945">
            <v>-0.25</v>
          </cell>
          <cell r="S2945" t="str">
            <v>Org.Vtas Ranelagh</v>
          </cell>
        </row>
        <row r="2946">
          <cell r="B2946">
            <v>125</v>
          </cell>
          <cell r="I2946">
            <v>-0.25</v>
          </cell>
          <cell r="S2946" t="str">
            <v>Org.Vtas Ranelagh</v>
          </cell>
        </row>
        <row r="2947">
          <cell r="B2947">
            <v>125</v>
          </cell>
          <cell r="I2947">
            <v>-0.25</v>
          </cell>
          <cell r="S2947" t="str">
            <v>Org.Vtas Ranelagh</v>
          </cell>
        </row>
        <row r="2948">
          <cell r="B2948">
            <v>125</v>
          </cell>
          <cell r="I2948">
            <v>-0.25</v>
          </cell>
          <cell r="S2948" t="str">
            <v>Org.Vtas Ranelagh</v>
          </cell>
        </row>
        <row r="2949">
          <cell r="B2949">
            <v>125</v>
          </cell>
          <cell r="I2949">
            <v>-0.25</v>
          </cell>
          <cell r="S2949" t="str">
            <v>Org.Vtas Ranelagh</v>
          </cell>
        </row>
        <row r="2950">
          <cell r="B2950">
            <v>125</v>
          </cell>
          <cell r="I2950">
            <v>-0.25</v>
          </cell>
          <cell r="S2950" t="str">
            <v>Org.Vtas Ranelagh</v>
          </cell>
        </row>
        <row r="2951">
          <cell r="B2951">
            <v>125</v>
          </cell>
          <cell r="I2951">
            <v>-0.25</v>
          </cell>
          <cell r="S2951" t="str">
            <v>Org.Vtas Ranelagh</v>
          </cell>
        </row>
        <row r="2952">
          <cell r="B2952">
            <v>125</v>
          </cell>
          <cell r="I2952">
            <v>-0.25</v>
          </cell>
          <cell r="S2952" t="str">
            <v>Org.Vtas Ranelagh</v>
          </cell>
        </row>
        <row r="2953">
          <cell r="B2953">
            <v>125</v>
          </cell>
          <cell r="I2953">
            <v>-0.25</v>
          </cell>
          <cell r="S2953" t="str">
            <v>Org.Vtas Ranelagh</v>
          </cell>
        </row>
        <row r="2954">
          <cell r="B2954">
            <v>125</v>
          </cell>
          <cell r="I2954">
            <v>-0.25</v>
          </cell>
          <cell r="S2954" t="str">
            <v>Org.Vtas Ranelagh</v>
          </cell>
        </row>
        <row r="2955">
          <cell r="B2955">
            <v>125</v>
          </cell>
          <cell r="I2955">
            <v>-0.25</v>
          </cell>
          <cell r="S2955" t="str">
            <v>Org.Vtas Ranelagh</v>
          </cell>
        </row>
        <row r="2956">
          <cell r="B2956">
            <v>125</v>
          </cell>
          <cell r="I2956">
            <v>-0.25</v>
          </cell>
          <cell r="S2956" t="str">
            <v>Org.Vtas Ranelagh</v>
          </cell>
        </row>
        <row r="2957">
          <cell r="B2957">
            <v>125</v>
          </cell>
          <cell r="I2957">
            <v>-0.25</v>
          </cell>
          <cell r="S2957" t="str">
            <v>Org.Vtas Ranelagh</v>
          </cell>
        </row>
        <row r="2958">
          <cell r="B2958">
            <v>125</v>
          </cell>
          <cell r="I2958">
            <v>-0.25</v>
          </cell>
          <cell r="S2958" t="str">
            <v>Org.Vtas Ranelagh</v>
          </cell>
        </row>
        <row r="2959">
          <cell r="B2959">
            <v>125</v>
          </cell>
          <cell r="I2959">
            <v>-0.25</v>
          </cell>
          <cell r="S2959" t="str">
            <v>Org.Vtas Ranelagh</v>
          </cell>
        </row>
        <row r="2960">
          <cell r="B2960">
            <v>125</v>
          </cell>
          <cell r="I2960">
            <v>-0.25</v>
          </cell>
          <cell r="S2960" t="str">
            <v>Org.Vtas Ranelagh</v>
          </cell>
        </row>
        <row r="2961">
          <cell r="B2961">
            <v>125</v>
          </cell>
          <cell r="I2961">
            <v>-0.25</v>
          </cell>
          <cell r="S2961" t="str">
            <v>Org.Vtas Ranelagh</v>
          </cell>
        </row>
        <row r="2962">
          <cell r="B2962">
            <v>125</v>
          </cell>
          <cell r="I2962">
            <v>-0.25</v>
          </cell>
          <cell r="S2962" t="str">
            <v>Org.Vtas Ranelagh</v>
          </cell>
        </row>
        <row r="2963">
          <cell r="B2963">
            <v>125</v>
          </cell>
          <cell r="I2963">
            <v>-0.25</v>
          </cell>
          <cell r="S2963" t="str">
            <v>Org.Vtas Ranelagh</v>
          </cell>
        </row>
        <row r="2964">
          <cell r="B2964">
            <v>125</v>
          </cell>
          <cell r="I2964">
            <v>-0.25</v>
          </cell>
          <cell r="S2964" t="str">
            <v>Org.Vtas Ranelagh</v>
          </cell>
        </row>
        <row r="2965">
          <cell r="B2965">
            <v>125</v>
          </cell>
          <cell r="I2965">
            <v>-0.25</v>
          </cell>
          <cell r="S2965" t="str">
            <v>Org.Vtas Ranelagh</v>
          </cell>
        </row>
        <row r="2966">
          <cell r="B2966">
            <v>125</v>
          </cell>
          <cell r="I2966">
            <v>-0.25</v>
          </cell>
          <cell r="S2966" t="str">
            <v>Org.Vtas Ranelagh</v>
          </cell>
        </row>
        <row r="2967">
          <cell r="B2967">
            <v>125</v>
          </cell>
          <cell r="I2967">
            <v>-0.25</v>
          </cell>
          <cell r="S2967" t="str">
            <v>Org.Vtas Ranelagh</v>
          </cell>
        </row>
        <row r="2968">
          <cell r="B2968">
            <v>125</v>
          </cell>
          <cell r="I2968">
            <v>-0.25</v>
          </cell>
          <cell r="S2968" t="str">
            <v>Org.Vtas Ranelagh</v>
          </cell>
        </row>
        <row r="2969">
          <cell r="B2969">
            <v>125</v>
          </cell>
          <cell r="I2969">
            <v>-0.25</v>
          </cell>
          <cell r="S2969" t="str">
            <v>Org.Vtas Ranelagh</v>
          </cell>
        </row>
        <row r="2970">
          <cell r="B2970">
            <v>125</v>
          </cell>
          <cell r="I2970">
            <v>-0.25</v>
          </cell>
          <cell r="S2970" t="str">
            <v>Org.Vtas Ranelagh</v>
          </cell>
        </row>
        <row r="2971">
          <cell r="B2971">
            <v>125</v>
          </cell>
          <cell r="I2971">
            <v>-0.25</v>
          </cell>
          <cell r="S2971" t="str">
            <v>Org.Vtas Ranelagh</v>
          </cell>
        </row>
        <row r="2972">
          <cell r="B2972">
            <v>125</v>
          </cell>
          <cell r="I2972">
            <v>-0.25</v>
          </cell>
          <cell r="S2972" t="str">
            <v>Org.Vtas Ranelagh</v>
          </cell>
        </row>
        <row r="2973">
          <cell r="B2973">
            <v>125</v>
          </cell>
          <cell r="I2973">
            <v>-0.25</v>
          </cell>
          <cell r="S2973" t="str">
            <v>Org.Vtas Ranelagh</v>
          </cell>
        </row>
        <row r="2974">
          <cell r="B2974">
            <v>125</v>
          </cell>
          <cell r="I2974">
            <v>-0.25</v>
          </cell>
          <cell r="S2974" t="str">
            <v>Org.Vtas Ranelagh</v>
          </cell>
        </row>
        <row r="2975">
          <cell r="B2975">
            <v>125</v>
          </cell>
          <cell r="I2975">
            <v>-0.25</v>
          </cell>
          <cell r="S2975" t="str">
            <v>Org.Vtas Ranelagh</v>
          </cell>
        </row>
        <row r="2976">
          <cell r="B2976">
            <v>125</v>
          </cell>
          <cell r="I2976">
            <v>-0.25</v>
          </cell>
          <cell r="S2976" t="str">
            <v>Org.Vtas Ranelagh</v>
          </cell>
        </row>
        <row r="2977">
          <cell r="B2977">
            <v>125</v>
          </cell>
          <cell r="I2977">
            <v>-0.25</v>
          </cell>
          <cell r="S2977" t="str">
            <v>Org.Vtas Ranelagh</v>
          </cell>
        </row>
        <row r="2978">
          <cell r="B2978">
            <v>125</v>
          </cell>
          <cell r="I2978">
            <v>-0.25</v>
          </cell>
          <cell r="S2978" t="str">
            <v>Org.Vtas Ranelagh</v>
          </cell>
        </row>
        <row r="2979">
          <cell r="B2979">
            <v>125</v>
          </cell>
          <cell r="I2979">
            <v>-0.25</v>
          </cell>
          <cell r="S2979" t="str">
            <v>Org.Vtas Ranelagh</v>
          </cell>
        </row>
        <row r="2980">
          <cell r="B2980">
            <v>125</v>
          </cell>
          <cell r="I2980">
            <v>-0.25</v>
          </cell>
          <cell r="S2980" t="str">
            <v>Org.Vtas Ranelagh</v>
          </cell>
        </row>
        <row r="2981">
          <cell r="B2981">
            <v>125</v>
          </cell>
          <cell r="I2981">
            <v>-0.25</v>
          </cell>
          <cell r="S2981" t="str">
            <v>Org.Vtas Ranelagh</v>
          </cell>
        </row>
        <row r="2982">
          <cell r="B2982">
            <v>125</v>
          </cell>
          <cell r="I2982">
            <v>-0.25</v>
          </cell>
          <cell r="S2982" t="str">
            <v>Org.Vtas Ranelagh</v>
          </cell>
        </row>
        <row r="2983">
          <cell r="B2983">
            <v>125</v>
          </cell>
          <cell r="I2983">
            <v>-0.25</v>
          </cell>
          <cell r="S2983" t="str">
            <v>Org.Vtas Ranelagh</v>
          </cell>
        </row>
        <row r="2984">
          <cell r="B2984">
            <v>125</v>
          </cell>
          <cell r="I2984">
            <v>-0.25</v>
          </cell>
          <cell r="S2984" t="str">
            <v>Org.Vtas Ranelagh</v>
          </cell>
        </row>
        <row r="2985">
          <cell r="B2985">
            <v>125</v>
          </cell>
          <cell r="I2985">
            <v>-0.25</v>
          </cell>
          <cell r="S2985" t="str">
            <v>Org.Vtas Ranelagh</v>
          </cell>
        </row>
        <row r="2986">
          <cell r="B2986">
            <v>125</v>
          </cell>
          <cell r="I2986">
            <v>-0.25</v>
          </cell>
          <cell r="S2986" t="str">
            <v>Org.Vtas Ranelagh</v>
          </cell>
        </row>
        <row r="2987">
          <cell r="B2987">
            <v>125</v>
          </cell>
          <cell r="I2987">
            <v>-0.25</v>
          </cell>
          <cell r="S2987" t="str">
            <v>Org.Vtas Ranelagh</v>
          </cell>
        </row>
        <row r="2988">
          <cell r="B2988">
            <v>125</v>
          </cell>
          <cell r="I2988">
            <v>-0.25</v>
          </cell>
          <cell r="S2988" t="str">
            <v>Org.Vtas Ranelagh</v>
          </cell>
        </row>
        <row r="2989">
          <cell r="B2989">
            <v>125</v>
          </cell>
          <cell r="I2989">
            <v>-0.25</v>
          </cell>
          <cell r="S2989" t="str">
            <v>Org.Vtas Ranelagh</v>
          </cell>
        </row>
        <row r="2990">
          <cell r="B2990">
            <v>125</v>
          </cell>
          <cell r="I2990">
            <v>-0.25</v>
          </cell>
          <cell r="S2990" t="str">
            <v>Org.Vtas Ranelagh</v>
          </cell>
        </row>
        <row r="2991">
          <cell r="B2991">
            <v>125</v>
          </cell>
          <cell r="I2991">
            <v>-0.25</v>
          </cell>
          <cell r="S2991" t="str">
            <v>Org.Vtas Ranelagh</v>
          </cell>
        </row>
        <row r="2992">
          <cell r="B2992">
            <v>125</v>
          </cell>
          <cell r="I2992">
            <v>-0.25</v>
          </cell>
          <cell r="S2992" t="str">
            <v>Org.Vtas Ranelagh</v>
          </cell>
        </row>
        <row r="2993">
          <cell r="B2993">
            <v>125</v>
          </cell>
          <cell r="I2993">
            <v>-0.25</v>
          </cell>
          <cell r="S2993" t="str">
            <v>Org.Vtas Ranelagh</v>
          </cell>
        </row>
        <row r="2994">
          <cell r="B2994">
            <v>125</v>
          </cell>
          <cell r="I2994">
            <v>-0.25</v>
          </cell>
          <cell r="S2994" t="str">
            <v>Org.Vtas Ranelagh</v>
          </cell>
        </row>
        <row r="2995">
          <cell r="B2995">
            <v>125</v>
          </cell>
          <cell r="I2995">
            <v>-0.25</v>
          </cell>
          <cell r="S2995" t="str">
            <v>Org.Vtas Ranelagh</v>
          </cell>
        </row>
        <row r="2996">
          <cell r="B2996">
            <v>125</v>
          </cell>
          <cell r="I2996">
            <v>-0.25</v>
          </cell>
          <cell r="S2996" t="str">
            <v>Org.Vtas Ranelagh</v>
          </cell>
        </row>
        <row r="2997">
          <cell r="B2997">
            <v>125</v>
          </cell>
          <cell r="I2997">
            <v>-0.25</v>
          </cell>
          <cell r="S2997" t="str">
            <v>Org.Vtas Ranelagh</v>
          </cell>
        </row>
        <row r="2998">
          <cell r="B2998">
            <v>125</v>
          </cell>
          <cell r="I2998">
            <v>-0.25</v>
          </cell>
          <cell r="S2998" t="str">
            <v>Org.Vtas Ranelagh</v>
          </cell>
        </row>
        <row r="2999">
          <cell r="B2999">
            <v>125</v>
          </cell>
          <cell r="I2999">
            <v>-0.25</v>
          </cell>
          <cell r="S2999" t="str">
            <v>Org.Vtas Ranelagh</v>
          </cell>
        </row>
        <row r="3000">
          <cell r="B3000">
            <v>125</v>
          </cell>
          <cell r="I3000">
            <v>-0.25</v>
          </cell>
          <cell r="S3000" t="str">
            <v>Org.Vtas Ranelagh</v>
          </cell>
        </row>
        <row r="3001">
          <cell r="B3001">
            <v>125</v>
          </cell>
          <cell r="I3001">
            <v>-0.25</v>
          </cell>
          <cell r="S3001" t="str">
            <v>Org.Vtas Ranelagh</v>
          </cell>
        </row>
        <row r="3002">
          <cell r="B3002">
            <v>125</v>
          </cell>
          <cell r="I3002">
            <v>-0.25</v>
          </cell>
          <cell r="S3002" t="str">
            <v>Org.Vtas Ranelagh</v>
          </cell>
        </row>
        <row r="3003">
          <cell r="B3003">
            <v>125</v>
          </cell>
          <cell r="I3003">
            <v>-0.25</v>
          </cell>
          <cell r="S3003" t="str">
            <v>Org.Vtas Ranelagh</v>
          </cell>
        </row>
        <row r="3004">
          <cell r="B3004">
            <v>125</v>
          </cell>
          <cell r="I3004">
            <v>-0.25</v>
          </cell>
          <cell r="S3004" t="str">
            <v>Org.Vtas Ranelagh</v>
          </cell>
        </row>
        <row r="3005">
          <cell r="B3005">
            <v>125</v>
          </cell>
          <cell r="I3005">
            <v>-0.25</v>
          </cell>
          <cell r="S3005" t="str">
            <v>Org.Vtas Ranelagh</v>
          </cell>
        </row>
        <row r="3006">
          <cell r="B3006">
            <v>125</v>
          </cell>
          <cell r="I3006">
            <v>-0.25</v>
          </cell>
          <cell r="S3006" t="str">
            <v>Org.Vtas Ranelagh</v>
          </cell>
        </row>
        <row r="3007">
          <cell r="B3007">
            <v>125</v>
          </cell>
          <cell r="I3007">
            <v>-0.25</v>
          </cell>
          <cell r="S3007" t="str">
            <v>Org.Vtas Ranelagh</v>
          </cell>
        </row>
        <row r="3008">
          <cell r="B3008">
            <v>125</v>
          </cell>
          <cell r="I3008">
            <v>-0.25</v>
          </cell>
          <cell r="S3008" t="str">
            <v>Org.Vtas Ranelagh</v>
          </cell>
        </row>
        <row r="3009">
          <cell r="B3009">
            <v>125</v>
          </cell>
          <cell r="I3009">
            <v>-0.25</v>
          </cell>
          <cell r="S3009" t="str">
            <v>Org.Vtas Ranelagh</v>
          </cell>
        </row>
        <row r="3010">
          <cell r="B3010">
            <v>125</v>
          </cell>
          <cell r="I3010">
            <v>-0.25</v>
          </cell>
          <cell r="S3010" t="str">
            <v>Org.Vtas Ranelagh</v>
          </cell>
        </row>
        <row r="3011">
          <cell r="B3011">
            <v>125</v>
          </cell>
          <cell r="I3011">
            <v>-0.25</v>
          </cell>
          <cell r="S3011" t="str">
            <v>Org.Vtas Ranelagh</v>
          </cell>
        </row>
        <row r="3012">
          <cell r="B3012">
            <v>125</v>
          </cell>
          <cell r="I3012">
            <v>-0.25</v>
          </cell>
          <cell r="S3012" t="str">
            <v>Org.Vtas Ranelagh</v>
          </cell>
        </row>
        <row r="3013">
          <cell r="B3013">
            <v>125</v>
          </cell>
          <cell r="I3013">
            <v>-0.25</v>
          </cell>
          <cell r="S3013" t="str">
            <v>Org.Vtas Ranelagh</v>
          </cell>
        </row>
        <row r="3014">
          <cell r="B3014">
            <v>125</v>
          </cell>
          <cell r="I3014">
            <v>-0.25</v>
          </cell>
          <cell r="S3014" t="str">
            <v>Org.Vtas Ranelagh</v>
          </cell>
        </row>
        <row r="3015">
          <cell r="B3015">
            <v>125</v>
          </cell>
          <cell r="I3015">
            <v>-0.25</v>
          </cell>
          <cell r="S3015" t="str">
            <v>Org.Vtas Ranelagh</v>
          </cell>
        </row>
        <row r="3016">
          <cell r="B3016">
            <v>125</v>
          </cell>
          <cell r="I3016">
            <v>-0.25</v>
          </cell>
          <cell r="S3016" t="str">
            <v>Org.Vtas Ranelagh</v>
          </cell>
        </row>
        <row r="3017">
          <cell r="B3017">
            <v>125</v>
          </cell>
          <cell r="I3017">
            <v>-0.25</v>
          </cell>
          <cell r="S3017" t="str">
            <v>Org.Vtas Ranelagh</v>
          </cell>
        </row>
        <row r="3018">
          <cell r="B3018">
            <v>125</v>
          </cell>
          <cell r="I3018">
            <v>-0.25</v>
          </cell>
          <cell r="S3018" t="str">
            <v>Org.Vtas Ranelagh</v>
          </cell>
        </row>
        <row r="3019">
          <cell r="B3019">
            <v>125</v>
          </cell>
          <cell r="I3019">
            <v>-0.25</v>
          </cell>
          <cell r="S3019" t="str">
            <v>Org.Vtas Ranelagh</v>
          </cell>
        </row>
        <row r="3020">
          <cell r="B3020">
            <v>125</v>
          </cell>
          <cell r="I3020">
            <v>-0.25</v>
          </cell>
          <cell r="S3020" t="str">
            <v>Org.Vtas Ranelagh</v>
          </cell>
        </row>
        <row r="3021">
          <cell r="B3021">
            <v>125</v>
          </cell>
          <cell r="I3021">
            <v>-0.25</v>
          </cell>
          <cell r="S3021" t="str">
            <v>Org.Vtas Ranelagh</v>
          </cell>
        </row>
        <row r="3022">
          <cell r="B3022">
            <v>125</v>
          </cell>
          <cell r="I3022">
            <v>-0.25</v>
          </cell>
          <cell r="S3022" t="str">
            <v>Org.Vtas Ranelagh</v>
          </cell>
        </row>
        <row r="3023">
          <cell r="B3023">
            <v>125</v>
          </cell>
          <cell r="I3023">
            <v>-0.25</v>
          </cell>
          <cell r="S3023" t="str">
            <v>Org.Vtas Ranelagh</v>
          </cell>
        </row>
        <row r="3024">
          <cell r="B3024">
            <v>125</v>
          </cell>
          <cell r="I3024">
            <v>-0.25</v>
          </cell>
          <cell r="S3024" t="str">
            <v>Org.Vtas Ranelagh</v>
          </cell>
        </row>
        <row r="3025">
          <cell r="B3025">
            <v>125</v>
          </cell>
          <cell r="I3025">
            <v>-0.25</v>
          </cell>
          <cell r="S3025" t="str">
            <v>Org.Vtas Ranelagh</v>
          </cell>
        </row>
        <row r="3026">
          <cell r="B3026">
            <v>125</v>
          </cell>
          <cell r="I3026">
            <v>-0.25</v>
          </cell>
          <cell r="S3026" t="str">
            <v>Org.Vtas Ranelagh</v>
          </cell>
        </row>
        <row r="3027">
          <cell r="B3027">
            <v>125</v>
          </cell>
          <cell r="I3027">
            <v>-0.25</v>
          </cell>
          <cell r="S3027" t="str">
            <v>Org.Vtas Ranelagh</v>
          </cell>
        </row>
        <row r="3028">
          <cell r="B3028">
            <v>125</v>
          </cell>
          <cell r="I3028">
            <v>-0.25</v>
          </cell>
          <cell r="S3028" t="str">
            <v>Org.Vtas Ranelagh</v>
          </cell>
        </row>
        <row r="3029">
          <cell r="B3029">
            <v>125</v>
          </cell>
          <cell r="I3029">
            <v>-0.25</v>
          </cell>
          <cell r="S3029" t="str">
            <v>Org.Vtas Ranelagh</v>
          </cell>
        </row>
        <row r="3030">
          <cell r="B3030">
            <v>125</v>
          </cell>
          <cell r="I3030">
            <v>-0.25</v>
          </cell>
          <cell r="S3030" t="str">
            <v>Org.Vtas Ranelagh</v>
          </cell>
        </row>
        <row r="3031">
          <cell r="B3031">
            <v>125</v>
          </cell>
          <cell r="I3031">
            <v>-0.25</v>
          </cell>
          <cell r="S3031" t="str">
            <v>Org.Vtas Ranelagh</v>
          </cell>
        </row>
        <row r="3032">
          <cell r="B3032">
            <v>125</v>
          </cell>
          <cell r="I3032">
            <v>-0.25</v>
          </cell>
          <cell r="S3032" t="str">
            <v>Org.Vtas Ranelagh</v>
          </cell>
        </row>
        <row r="3033">
          <cell r="B3033">
            <v>125</v>
          </cell>
          <cell r="I3033">
            <v>-0.25</v>
          </cell>
          <cell r="S3033" t="str">
            <v>Org.Vtas Ranelagh</v>
          </cell>
        </row>
        <row r="3034">
          <cell r="B3034">
            <v>125</v>
          </cell>
          <cell r="I3034">
            <v>-0.25</v>
          </cell>
          <cell r="S3034" t="str">
            <v>Org.Vtas Ranelagh</v>
          </cell>
        </row>
        <row r="3035">
          <cell r="B3035">
            <v>125</v>
          </cell>
          <cell r="I3035">
            <v>-0.25</v>
          </cell>
          <cell r="S3035" t="str">
            <v>Org.Vtas Ranelagh</v>
          </cell>
        </row>
        <row r="3036">
          <cell r="B3036">
            <v>125</v>
          </cell>
          <cell r="I3036">
            <v>-0.25</v>
          </cell>
          <cell r="S3036" t="str">
            <v>Org.Vtas Ranelagh</v>
          </cell>
        </row>
        <row r="3037">
          <cell r="B3037">
            <v>125</v>
          </cell>
          <cell r="I3037">
            <v>-0.25</v>
          </cell>
          <cell r="S3037" t="str">
            <v>Org.Vtas Ranelagh</v>
          </cell>
        </row>
        <row r="3038">
          <cell r="B3038">
            <v>125</v>
          </cell>
          <cell r="I3038">
            <v>-0.25</v>
          </cell>
          <cell r="S3038" t="str">
            <v>Org.Vtas Ranelagh</v>
          </cell>
        </row>
        <row r="3039">
          <cell r="B3039">
            <v>125</v>
          </cell>
          <cell r="I3039">
            <v>-0.25</v>
          </cell>
          <cell r="S3039" t="str">
            <v>Org.Vtas Ranelagh</v>
          </cell>
        </row>
        <row r="3040">
          <cell r="B3040">
            <v>125</v>
          </cell>
          <cell r="I3040">
            <v>-0.25</v>
          </cell>
          <cell r="S3040" t="str">
            <v>Org.Vtas Ranelagh</v>
          </cell>
        </row>
        <row r="3041">
          <cell r="B3041">
            <v>125</v>
          </cell>
          <cell r="I3041">
            <v>-0.25</v>
          </cell>
          <cell r="S3041" t="str">
            <v>Org.Vtas Ranelagh</v>
          </cell>
        </row>
        <row r="3042">
          <cell r="B3042">
            <v>125</v>
          </cell>
          <cell r="I3042">
            <v>-0.25</v>
          </cell>
          <cell r="S3042" t="str">
            <v>Org.Vtas Ranelagh</v>
          </cell>
        </row>
        <row r="3043">
          <cell r="B3043">
            <v>125</v>
          </cell>
          <cell r="I3043">
            <v>-0.25</v>
          </cell>
          <cell r="S3043" t="str">
            <v>Org.Vtas Ranelagh</v>
          </cell>
        </row>
        <row r="3044">
          <cell r="B3044">
            <v>125</v>
          </cell>
          <cell r="I3044">
            <v>-0.25</v>
          </cell>
          <cell r="S3044" t="str">
            <v>Org.Vtas Ranelagh</v>
          </cell>
        </row>
        <row r="3045">
          <cell r="B3045">
            <v>125</v>
          </cell>
          <cell r="I3045">
            <v>-0.25</v>
          </cell>
          <cell r="S3045" t="str">
            <v>Org.Vtas Ranelagh</v>
          </cell>
        </row>
        <row r="3046">
          <cell r="B3046">
            <v>125</v>
          </cell>
          <cell r="I3046">
            <v>-0.25</v>
          </cell>
          <cell r="S3046" t="str">
            <v>Org.Vtas Ranelagh</v>
          </cell>
        </row>
        <row r="3047">
          <cell r="B3047">
            <v>125</v>
          </cell>
          <cell r="I3047">
            <v>-0.25</v>
          </cell>
          <cell r="S3047" t="str">
            <v>Org.Vtas Ranelagh</v>
          </cell>
        </row>
        <row r="3048">
          <cell r="B3048">
            <v>125</v>
          </cell>
          <cell r="I3048">
            <v>-0.25</v>
          </cell>
          <cell r="S3048" t="str">
            <v>Org.Vtas Ranelagh</v>
          </cell>
        </row>
        <row r="3049">
          <cell r="B3049">
            <v>125</v>
          </cell>
          <cell r="I3049">
            <v>-0.25</v>
          </cell>
          <cell r="S3049" t="str">
            <v>Org.Vtas Ranelagh</v>
          </cell>
        </row>
        <row r="3050">
          <cell r="B3050">
            <v>125</v>
          </cell>
          <cell r="I3050">
            <v>-0.25</v>
          </cell>
          <cell r="S3050" t="str">
            <v>Org.Vtas Ranelagh</v>
          </cell>
        </row>
        <row r="3051">
          <cell r="B3051">
            <v>125</v>
          </cell>
          <cell r="I3051">
            <v>-0.25</v>
          </cell>
          <cell r="S3051" t="str">
            <v>Org.Vtas Ranelagh</v>
          </cell>
        </row>
        <row r="3052">
          <cell r="B3052">
            <v>125</v>
          </cell>
          <cell r="I3052">
            <v>-0.25</v>
          </cell>
          <cell r="S3052" t="str">
            <v>Org.Vtas Ranelagh</v>
          </cell>
        </row>
        <row r="3053">
          <cell r="B3053">
            <v>125</v>
          </cell>
          <cell r="I3053">
            <v>-0.25</v>
          </cell>
          <cell r="S3053" t="str">
            <v>Org.Vtas Ranelagh</v>
          </cell>
        </row>
        <row r="3054">
          <cell r="B3054">
            <v>125</v>
          </cell>
          <cell r="I3054">
            <v>-0.25</v>
          </cell>
          <cell r="S3054" t="str">
            <v>Org.Vtas Ranelagh</v>
          </cell>
        </row>
        <row r="3055">
          <cell r="B3055">
            <v>125</v>
          </cell>
          <cell r="I3055">
            <v>-0.25</v>
          </cell>
          <cell r="S3055" t="str">
            <v>Org.Vtas Ranelagh</v>
          </cell>
        </row>
        <row r="3056">
          <cell r="B3056">
            <v>125</v>
          </cell>
          <cell r="I3056">
            <v>-0.25</v>
          </cell>
          <cell r="S3056" t="str">
            <v>Org.Vtas Ranelagh</v>
          </cell>
        </row>
        <row r="3057">
          <cell r="B3057">
            <v>125</v>
          </cell>
          <cell r="I3057">
            <v>-0.25</v>
          </cell>
          <cell r="S3057" t="str">
            <v>Org.Vtas Ranelagh</v>
          </cell>
        </row>
        <row r="3058">
          <cell r="B3058">
            <v>125</v>
          </cell>
          <cell r="I3058">
            <v>-0.25</v>
          </cell>
          <cell r="S3058" t="str">
            <v>Org.Vtas Ranelagh</v>
          </cell>
        </row>
        <row r="3059">
          <cell r="B3059">
            <v>125</v>
          </cell>
          <cell r="I3059">
            <v>-0.25</v>
          </cell>
          <cell r="S3059" t="str">
            <v>Org.Vtas Ranelagh</v>
          </cell>
        </row>
        <row r="3060">
          <cell r="B3060">
            <v>125</v>
          </cell>
          <cell r="I3060">
            <v>-0.25</v>
          </cell>
          <cell r="S3060" t="str">
            <v>Org.Vtas Ranelagh</v>
          </cell>
        </row>
        <row r="3061">
          <cell r="B3061">
            <v>125</v>
          </cell>
          <cell r="I3061">
            <v>-0.25</v>
          </cell>
          <cell r="S3061" t="str">
            <v>Org.Vtas Ranelagh</v>
          </cell>
        </row>
        <row r="3062">
          <cell r="B3062">
            <v>125</v>
          </cell>
          <cell r="I3062">
            <v>-0.25</v>
          </cell>
          <cell r="S3062" t="str">
            <v>Org.Vtas Ranelagh</v>
          </cell>
        </row>
        <row r="3063">
          <cell r="B3063">
            <v>125</v>
          </cell>
          <cell r="I3063">
            <v>-0.25</v>
          </cell>
          <cell r="S3063" t="str">
            <v>Org.Vtas Ranelagh</v>
          </cell>
        </row>
        <row r="3064">
          <cell r="B3064">
            <v>125</v>
          </cell>
          <cell r="I3064">
            <v>-0.25</v>
          </cell>
          <cell r="S3064" t="str">
            <v>Org.Vtas Ranelagh</v>
          </cell>
        </row>
        <row r="3065">
          <cell r="B3065">
            <v>125</v>
          </cell>
          <cell r="I3065">
            <v>-0.25</v>
          </cell>
          <cell r="S3065" t="str">
            <v>Org.Vtas Ranelagh</v>
          </cell>
        </row>
        <row r="3066">
          <cell r="B3066">
            <v>125</v>
          </cell>
          <cell r="I3066">
            <v>-0.25</v>
          </cell>
          <cell r="S3066" t="str">
            <v>Org.Vtas Ranelagh</v>
          </cell>
        </row>
        <row r="3067">
          <cell r="B3067">
            <v>125</v>
          </cell>
          <cell r="I3067">
            <v>-0.25</v>
          </cell>
          <cell r="S3067" t="str">
            <v>Org.Vtas Ranelagh</v>
          </cell>
        </row>
        <row r="3068">
          <cell r="B3068">
            <v>125</v>
          </cell>
          <cell r="I3068">
            <v>-0.25</v>
          </cell>
          <cell r="S3068" t="str">
            <v>Org.Vtas Ranelagh</v>
          </cell>
        </row>
        <row r="3069">
          <cell r="B3069">
            <v>125</v>
          </cell>
          <cell r="I3069">
            <v>-0.25</v>
          </cell>
          <cell r="S3069" t="str">
            <v>Org.Vtas Ranelagh</v>
          </cell>
        </row>
        <row r="3070">
          <cell r="B3070">
            <v>125</v>
          </cell>
          <cell r="I3070">
            <v>-0.25</v>
          </cell>
          <cell r="S3070" t="str">
            <v>Org.Vtas Ranelagh</v>
          </cell>
        </row>
        <row r="3071">
          <cell r="B3071">
            <v>125</v>
          </cell>
          <cell r="I3071">
            <v>-0.25</v>
          </cell>
          <cell r="S3071" t="str">
            <v>Org.Vtas Ranelagh</v>
          </cell>
        </row>
        <row r="3072">
          <cell r="B3072">
            <v>125</v>
          </cell>
          <cell r="I3072">
            <v>-0.25</v>
          </cell>
          <cell r="S3072" t="str">
            <v>Org.Vtas Ranelagh</v>
          </cell>
        </row>
        <row r="3073">
          <cell r="B3073">
            <v>125</v>
          </cell>
          <cell r="I3073">
            <v>-0.25</v>
          </cell>
          <cell r="S3073" t="str">
            <v>Org.Vtas Ranelagh</v>
          </cell>
        </row>
        <row r="3074">
          <cell r="B3074">
            <v>125</v>
          </cell>
          <cell r="I3074">
            <v>-0.25</v>
          </cell>
          <cell r="S3074" t="str">
            <v>Org.Vtas Ranelagh</v>
          </cell>
        </row>
        <row r="3075">
          <cell r="B3075">
            <v>125</v>
          </cell>
          <cell r="I3075">
            <v>-0.25</v>
          </cell>
          <cell r="S3075" t="str">
            <v>Org.Vtas Ranelagh</v>
          </cell>
        </row>
        <row r="3076">
          <cell r="B3076">
            <v>125</v>
          </cell>
          <cell r="I3076">
            <v>-0.25</v>
          </cell>
          <cell r="S3076" t="str">
            <v>Org.Vtas Ranelagh</v>
          </cell>
        </row>
        <row r="3077">
          <cell r="B3077">
            <v>125</v>
          </cell>
          <cell r="I3077">
            <v>-0.25</v>
          </cell>
          <cell r="S3077" t="str">
            <v>Org.Vtas Ranelagh</v>
          </cell>
        </row>
        <row r="3078">
          <cell r="B3078">
            <v>125</v>
          </cell>
          <cell r="I3078">
            <v>-0.25</v>
          </cell>
          <cell r="S3078" t="str">
            <v>Org.Vtas Ranelagh</v>
          </cell>
        </row>
        <row r="3079">
          <cell r="B3079">
            <v>125</v>
          </cell>
          <cell r="I3079">
            <v>-0.25</v>
          </cell>
          <cell r="S3079" t="str">
            <v>Org.Vtas Ranelagh</v>
          </cell>
        </row>
        <row r="3080">
          <cell r="B3080">
            <v>125</v>
          </cell>
          <cell r="I3080">
            <v>-0.25</v>
          </cell>
          <cell r="S3080" t="str">
            <v>Org.Vtas Ranelagh</v>
          </cell>
        </row>
        <row r="3081">
          <cell r="B3081">
            <v>125</v>
          </cell>
          <cell r="I3081">
            <v>-0.25</v>
          </cell>
          <cell r="S3081" t="str">
            <v>Org.Vtas Ranelagh</v>
          </cell>
        </row>
        <row r="3082">
          <cell r="B3082">
            <v>125</v>
          </cell>
          <cell r="I3082">
            <v>-0.25</v>
          </cell>
          <cell r="S3082" t="str">
            <v>Org.Vtas Ranelagh</v>
          </cell>
        </row>
        <row r="3083">
          <cell r="B3083">
            <v>125</v>
          </cell>
          <cell r="I3083">
            <v>-0.25</v>
          </cell>
          <cell r="S3083" t="str">
            <v>Org.Vtas Ranelagh</v>
          </cell>
        </row>
        <row r="3084">
          <cell r="B3084">
            <v>125</v>
          </cell>
          <cell r="I3084">
            <v>-0.25</v>
          </cell>
          <cell r="S3084" t="str">
            <v>Org.Vtas Ranelagh</v>
          </cell>
        </row>
        <row r="3085">
          <cell r="B3085">
            <v>125</v>
          </cell>
          <cell r="I3085">
            <v>-0.25</v>
          </cell>
          <cell r="S3085" t="str">
            <v>Org.Vtas Ranelagh</v>
          </cell>
        </row>
        <row r="3086">
          <cell r="B3086">
            <v>125</v>
          </cell>
          <cell r="I3086">
            <v>-0.25</v>
          </cell>
          <cell r="S3086" t="str">
            <v>Org.Vtas Ranelagh</v>
          </cell>
        </row>
        <row r="3087">
          <cell r="B3087">
            <v>125</v>
          </cell>
          <cell r="I3087">
            <v>-0.25</v>
          </cell>
          <cell r="S3087" t="str">
            <v>Org.Vtas Ranelagh</v>
          </cell>
        </row>
        <row r="3088">
          <cell r="B3088">
            <v>125</v>
          </cell>
          <cell r="I3088">
            <v>-0.25</v>
          </cell>
          <cell r="S3088" t="str">
            <v>Org.Vtas Ranelagh</v>
          </cell>
        </row>
        <row r="3089">
          <cell r="B3089">
            <v>125</v>
          </cell>
          <cell r="I3089">
            <v>-0.25</v>
          </cell>
          <cell r="S3089" t="str">
            <v>Org.Vtas Ranelagh</v>
          </cell>
        </row>
        <row r="3090">
          <cell r="B3090">
            <v>125</v>
          </cell>
          <cell r="I3090">
            <v>-0.25</v>
          </cell>
          <cell r="S3090" t="str">
            <v>Org.Vtas Ranelagh</v>
          </cell>
        </row>
        <row r="3091">
          <cell r="B3091">
            <v>125</v>
          </cell>
          <cell r="I3091">
            <v>-0.25</v>
          </cell>
          <cell r="S3091" t="str">
            <v>Org.Vtas Ranelagh</v>
          </cell>
        </row>
        <row r="3092">
          <cell r="B3092">
            <v>125</v>
          </cell>
          <cell r="I3092">
            <v>-0.25</v>
          </cell>
          <cell r="S3092" t="str">
            <v>Org.Vtas Ranelagh</v>
          </cell>
        </row>
        <row r="3093">
          <cell r="B3093">
            <v>125</v>
          </cell>
          <cell r="I3093">
            <v>-0.25</v>
          </cell>
          <cell r="S3093" t="str">
            <v>Org.Vtas Ranelagh</v>
          </cell>
        </row>
        <row r="3094">
          <cell r="B3094">
            <v>125</v>
          </cell>
          <cell r="I3094">
            <v>-0.25</v>
          </cell>
          <cell r="S3094" t="str">
            <v>Org.Vtas Ranelagh</v>
          </cell>
        </row>
        <row r="3095">
          <cell r="B3095">
            <v>125</v>
          </cell>
          <cell r="I3095">
            <v>-0.25</v>
          </cell>
          <cell r="S3095" t="str">
            <v>Org.Vtas Ranelagh</v>
          </cell>
        </row>
        <row r="3096">
          <cell r="B3096">
            <v>125</v>
          </cell>
          <cell r="I3096">
            <v>-0.25</v>
          </cell>
          <cell r="S3096" t="str">
            <v>Org.Vtas Ranelagh</v>
          </cell>
        </row>
        <row r="3097">
          <cell r="B3097">
            <v>125</v>
          </cell>
          <cell r="I3097">
            <v>-0.25</v>
          </cell>
          <cell r="S3097" t="str">
            <v>Org.Vtas Ranelagh</v>
          </cell>
        </row>
        <row r="3098">
          <cell r="B3098">
            <v>125</v>
          </cell>
          <cell r="I3098">
            <v>-0.25</v>
          </cell>
          <cell r="S3098" t="str">
            <v>Org.Vtas Ranelagh</v>
          </cell>
        </row>
        <row r="3099">
          <cell r="B3099">
            <v>125</v>
          </cell>
          <cell r="I3099">
            <v>-0.25</v>
          </cell>
          <cell r="S3099" t="str">
            <v>Org.Vtas Ranelagh</v>
          </cell>
        </row>
        <row r="3100">
          <cell r="B3100">
            <v>125</v>
          </cell>
          <cell r="I3100">
            <v>-0.25</v>
          </cell>
          <cell r="S3100" t="str">
            <v>Org.Vtas Ranelagh</v>
          </cell>
        </row>
        <row r="3101">
          <cell r="B3101">
            <v>125</v>
          </cell>
          <cell r="I3101">
            <v>-0.25</v>
          </cell>
          <cell r="S3101" t="str">
            <v>Org.Vtas Ranelagh</v>
          </cell>
        </row>
        <row r="3102">
          <cell r="B3102">
            <v>125</v>
          </cell>
          <cell r="I3102">
            <v>-0.25</v>
          </cell>
          <cell r="S3102" t="str">
            <v>Org.Vtas Ranelagh</v>
          </cell>
        </row>
        <row r="3103">
          <cell r="B3103">
            <v>125</v>
          </cell>
          <cell r="I3103">
            <v>-0.25</v>
          </cell>
          <cell r="S3103" t="str">
            <v>Org.Vtas Ranelagh</v>
          </cell>
        </row>
        <row r="3104">
          <cell r="B3104">
            <v>125</v>
          </cell>
          <cell r="I3104">
            <v>-0.25</v>
          </cell>
          <cell r="S3104" t="str">
            <v>Org.Vtas Ranelagh</v>
          </cell>
        </row>
        <row r="3105">
          <cell r="B3105">
            <v>125</v>
          </cell>
          <cell r="I3105">
            <v>-0.25</v>
          </cell>
          <cell r="S3105" t="str">
            <v>Org.Vtas Ranelagh</v>
          </cell>
        </row>
        <row r="3106">
          <cell r="B3106">
            <v>125</v>
          </cell>
          <cell r="I3106">
            <v>-0.25</v>
          </cell>
          <cell r="S3106" t="str">
            <v>Org.Vtas Ranelagh</v>
          </cell>
        </row>
        <row r="3107">
          <cell r="B3107">
            <v>125</v>
          </cell>
          <cell r="I3107">
            <v>-0.25</v>
          </cell>
          <cell r="S3107" t="str">
            <v>Org.Vtas Ranelagh</v>
          </cell>
        </row>
        <row r="3108">
          <cell r="B3108">
            <v>125</v>
          </cell>
          <cell r="I3108">
            <v>-0.25</v>
          </cell>
          <cell r="S3108" t="str">
            <v>Org.Vtas Ranelagh</v>
          </cell>
        </row>
        <row r="3109">
          <cell r="B3109">
            <v>125</v>
          </cell>
          <cell r="I3109">
            <v>-0.25</v>
          </cell>
          <cell r="S3109" t="str">
            <v>Org.Vtas Ranelagh</v>
          </cell>
        </row>
        <row r="3110">
          <cell r="B3110">
            <v>125</v>
          </cell>
          <cell r="I3110">
            <v>-0.25</v>
          </cell>
          <cell r="S3110" t="str">
            <v>Org.Vtas Ranelagh</v>
          </cell>
        </row>
        <row r="3111">
          <cell r="B3111">
            <v>125</v>
          </cell>
          <cell r="I3111">
            <v>-0.25</v>
          </cell>
          <cell r="S3111" t="str">
            <v>Org.Vtas Ranelagh</v>
          </cell>
        </row>
        <row r="3112">
          <cell r="B3112">
            <v>125</v>
          </cell>
          <cell r="I3112">
            <v>-0.25</v>
          </cell>
          <cell r="S3112" t="str">
            <v>Org.Vtas Ranelagh</v>
          </cell>
        </row>
        <row r="3113">
          <cell r="B3113">
            <v>125</v>
          </cell>
          <cell r="I3113">
            <v>-0.25</v>
          </cell>
          <cell r="S3113" t="str">
            <v>Org.Vtas Ranelagh</v>
          </cell>
        </row>
        <row r="3114">
          <cell r="B3114">
            <v>125</v>
          </cell>
          <cell r="I3114">
            <v>-0.25</v>
          </cell>
          <cell r="S3114" t="str">
            <v>Org.Vtas Ranelagh</v>
          </cell>
        </row>
        <row r="3115">
          <cell r="B3115">
            <v>125</v>
          </cell>
          <cell r="I3115">
            <v>-0.25</v>
          </cell>
          <cell r="S3115" t="str">
            <v>Org.Vtas Ranelagh</v>
          </cell>
        </row>
        <row r="3116">
          <cell r="B3116">
            <v>125</v>
          </cell>
          <cell r="I3116">
            <v>-0.25</v>
          </cell>
          <cell r="S3116" t="str">
            <v>Org.Vtas Ranelagh</v>
          </cell>
        </row>
        <row r="3117">
          <cell r="B3117">
            <v>125</v>
          </cell>
          <cell r="I3117">
            <v>-0.25</v>
          </cell>
          <cell r="S3117" t="str">
            <v>Org.Vtas Ranelagh</v>
          </cell>
        </row>
        <row r="3118">
          <cell r="B3118">
            <v>125</v>
          </cell>
          <cell r="I3118">
            <v>-0.25</v>
          </cell>
          <cell r="S3118" t="str">
            <v>Org.Vtas Ranelagh</v>
          </cell>
        </row>
        <row r="3119">
          <cell r="B3119">
            <v>125</v>
          </cell>
          <cell r="I3119">
            <v>-0.25</v>
          </cell>
          <cell r="S3119" t="str">
            <v>Org.Vtas Ranelagh</v>
          </cell>
        </row>
        <row r="3120">
          <cell r="B3120">
            <v>125</v>
          </cell>
          <cell r="I3120">
            <v>-0.25</v>
          </cell>
          <cell r="S3120" t="str">
            <v>Org.Vtas Ranelagh</v>
          </cell>
        </row>
        <row r="3121">
          <cell r="B3121">
            <v>125</v>
          </cell>
          <cell r="I3121">
            <v>-0.25</v>
          </cell>
          <cell r="S3121" t="str">
            <v>Org.Vtas Ranelagh</v>
          </cell>
        </row>
        <row r="3122">
          <cell r="B3122">
            <v>125</v>
          </cell>
          <cell r="I3122">
            <v>-0.25</v>
          </cell>
          <cell r="S3122" t="str">
            <v>Org.Vtas Ranelagh</v>
          </cell>
        </row>
        <row r="3123">
          <cell r="B3123">
            <v>125</v>
          </cell>
          <cell r="I3123">
            <v>-0.25</v>
          </cell>
          <cell r="S3123" t="str">
            <v>Org.Vtas Ranelagh</v>
          </cell>
        </row>
        <row r="3124">
          <cell r="B3124">
            <v>125</v>
          </cell>
          <cell r="I3124">
            <v>-0.25</v>
          </cell>
          <cell r="S3124" t="str">
            <v>Org.Vtas Ranelagh</v>
          </cell>
        </row>
        <row r="3125">
          <cell r="B3125">
            <v>125</v>
          </cell>
          <cell r="I3125">
            <v>-0.25</v>
          </cell>
          <cell r="S3125" t="str">
            <v>Org.Vtas Ranelagh</v>
          </cell>
        </row>
        <row r="3126">
          <cell r="B3126">
            <v>125</v>
          </cell>
          <cell r="I3126">
            <v>-0.25</v>
          </cell>
          <cell r="S3126" t="str">
            <v>Org.Vtas Ranelagh</v>
          </cell>
        </row>
        <row r="3127">
          <cell r="B3127">
            <v>125</v>
          </cell>
          <cell r="I3127">
            <v>-0.25</v>
          </cell>
          <cell r="S3127" t="str">
            <v>Org.Vtas Ranelagh</v>
          </cell>
        </row>
        <row r="3128">
          <cell r="B3128">
            <v>125</v>
          </cell>
          <cell r="I3128">
            <v>-0.25</v>
          </cell>
          <cell r="S3128" t="str">
            <v>Org.Vtas Ranelagh</v>
          </cell>
        </row>
        <row r="3129">
          <cell r="B3129">
            <v>125</v>
          </cell>
          <cell r="I3129">
            <v>-0.25</v>
          </cell>
          <cell r="S3129" t="str">
            <v>Org.Vtas Ranelagh</v>
          </cell>
        </row>
        <row r="3130">
          <cell r="B3130">
            <v>125</v>
          </cell>
          <cell r="I3130">
            <v>-0.25</v>
          </cell>
          <cell r="S3130" t="str">
            <v>Org.Vtas Ranelagh</v>
          </cell>
        </row>
        <row r="3131">
          <cell r="B3131">
            <v>125</v>
          </cell>
          <cell r="I3131">
            <v>-0.25</v>
          </cell>
          <cell r="S3131" t="str">
            <v>Org.Vtas Ranelagh</v>
          </cell>
        </row>
        <row r="3132">
          <cell r="B3132">
            <v>125</v>
          </cell>
          <cell r="I3132">
            <v>-0.25</v>
          </cell>
          <cell r="S3132" t="str">
            <v>Org.Vtas Ranelagh</v>
          </cell>
        </row>
        <row r="3133">
          <cell r="B3133">
            <v>125</v>
          </cell>
          <cell r="I3133">
            <v>-0.25</v>
          </cell>
          <cell r="S3133" t="str">
            <v>Org.Vtas Ranelagh</v>
          </cell>
        </row>
        <row r="3134">
          <cell r="B3134">
            <v>125</v>
          </cell>
          <cell r="I3134">
            <v>-0.25</v>
          </cell>
          <cell r="S3134" t="str">
            <v>Org.Vtas Ranelagh</v>
          </cell>
        </row>
        <row r="3135">
          <cell r="B3135">
            <v>125</v>
          </cell>
          <cell r="I3135">
            <v>-0.25</v>
          </cell>
          <cell r="S3135" t="str">
            <v>Org.Vtas Ranelagh</v>
          </cell>
        </row>
        <row r="3136">
          <cell r="B3136">
            <v>125</v>
          </cell>
          <cell r="I3136">
            <v>-0.25</v>
          </cell>
          <cell r="S3136" t="str">
            <v>Org.Vtas Ranelagh</v>
          </cell>
        </row>
        <row r="3137">
          <cell r="B3137">
            <v>125</v>
          </cell>
          <cell r="I3137">
            <v>-0.25</v>
          </cell>
          <cell r="S3137" t="str">
            <v>Org.Vtas Ranelagh</v>
          </cell>
        </row>
        <row r="3138">
          <cell r="B3138">
            <v>125</v>
          </cell>
          <cell r="I3138">
            <v>-0.25</v>
          </cell>
          <cell r="S3138" t="str">
            <v>Org.Vtas Ranelagh</v>
          </cell>
        </row>
        <row r="3139">
          <cell r="B3139">
            <v>125</v>
          </cell>
          <cell r="I3139">
            <v>-0.25</v>
          </cell>
          <cell r="S3139" t="str">
            <v>Org.Vtas Ranelagh</v>
          </cell>
        </row>
        <row r="3140">
          <cell r="B3140">
            <v>125</v>
          </cell>
          <cell r="I3140">
            <v>-0.25</v>
          </cell>
          <cell r="S3140" t="str">
            <v>Org.Vtas Ranelagh</v>
          </cell>
        </row>
        <row r="3141">
          <cell r="B3141">
            <v>125</v>
          </cell>
          <cell r="I3141">
            <v>-0.25</v>
          </cell>
          <cell r="S3141" t="str">
            <v>Org.Vtas Ranelagh</v>
          </cell>
        </row>
        <row r="3142">
          <cell r="B3142">
            <v>125</v>
          </cell>
          <cell r="I3142">
            <v>-0.25</v>
          </cell>
          <cell r="S3142" t="str">
            <v>Org.Vtas Ranelagh</v>
          </cell>
        </row>
        <row r="3143">
          <cell r="B3143">
            <v>125</v>
          </cell>
          <cell r="I3143">
            <v>-0.25</v>
          </cell>
          <cell r="S3143" t="str">
            <v>Org.Vtas Ranelagh</v>
          </cell>
        </row>
        <row r="3144">
          <cell r="B3144">
            <v>125</v>
          </cell>
          <cell r="I3144">
            <v>-0.25</v>
          </cell>
          <cell r="S3144" t="str">
            <v>Org.Vtas Ranelagh</v>
          </cell>
        </row>
        <row r="3145">
          <cell r="B3145">
            <v>125</v>
          </cell>
          <cell r="I3145">
            <v>-0.25</v>
          </cell>
          <cell r="S3145" t="str">
            <v>Org.Vtas Ranelagh</v>
          </cell>
        </row>
        <row r="3146">
          <cell r="B3146">
            <v>125</v>
          </cell>
          <cell r="I3146">
            <v>-0.25</v>
          </cell>
          <cell r="S3146" t="str">
            <v>Org.Vtas Ranelagh</v>
          </cell>
        </row>
        <row r="3147">
          <cell r="B3147">
            <v>125</v>
          </cell>
          <cell r="I3147">
            <v>-0.25</v>
          </cell>
          <cell r="S3147" t="str">
            <v>Org.Vtas Ranelagh</v>
          </cell>
        </row>
        <row r="3148">
          <cell r="B3148">
            <v>125</v>
          </cell>
          <cell r="I3148">
            <v>-0.25</v>
          </cell>
          <cell r="S3148" t="str">
            <v>Org.Vtas Ranelagh</v>
          </cell>
        </row>
        <row r="3149">
          <cell r="B3149">
            <v>125</v>
          </cell>
          <cell r="I3149">
            <v>-0.25</v>
          </cell>
          <cell r="S3149" t="str">
            <v>Org.Vtas Ranelagh</v>
          </cell>
        </row>
        <row r="3150">
          <cell r="B3150">
            <v>125</v>
          </cell>
          <cell r="I3150">
            <v>-0.25</v>
          </cell>
          <cell r="S3150" t="str">
            <v>Org.Vtas Ranelagh</v>
          </cell>
        </row>
        <row r="3151">
          <cell r="B3151">
            <v>125</v>
          </cell>
          <cell r="I3151">
            <v>-0.25</v>
          </cell>
          <cell r="S3151" t="str">
            <v>Org.Vtas Ranelagh</v>
          </cell>
        </row>
        <row r="3152">
          <cell r="B3152">
            <v>125</v>
          </cell>
          <cell r="I3152">
            <v>-0.25</v>
          </cell>
          <cell r="S3152" t="str">
            <v>Org.Vtas Ranelagh</v>
          </cell>
        </row>
        <row r="3153">
          <cell r="B3153">
            <v>125</v>
          </cell>
          <cell r="I3153">
            <v>-0.25</v>
          </cell>
          <cell r="S3153" t="str">
            <v>Org.Vtas Ranelagh</v>
          </cell>
        </row>
        <row r="3154">
          <cell r="B3154">
            <v>125</v>
          </cell>
          <cell r="I3154">
            <v>-0.25</v>
          </cell>
          <cell r="S3154" t="str">
            <v>Org.Vtas Ranelagh</v>
          </cell>
        </row>
        <row r="3155">
          <cell r="B3155">
            <v>125</v>
          </cell>
          <cell r="I3155">
            <v>-0.25</v>
          </cell>
          <cell r="S3155" t="str">
            <v>Org.Vtas Ranelagh</v>
          </cell>
        </row>
        <row r="3156">
          <cell r="B3156">
            <v>125</v>
          </cell>
          <cell r="I3156">
            <v>-0.25</v>
          </cell>
          <cell r="S3156" t="str">
            <v>Org.Vtas Ranelagh</v>
          </cell>
        </row>
        <row r="3157">
          <cell r="B3157">
            <v>125</v>
          </cell>
          <cell r="I3157">
            <v>-0.25</v>
          </cell>
          <cell r="S3157" t="str">
            <v>Org.Vtas Ranelagh</v>
          </cell>
        </row>
        <row r="3158">
          <cell r="B3158">
            <v>125</v>
          </cell>
          <cell r="I3158">
            <v>-0.25</v>
          </cell>
          <cell r="S3158" t="str">
            <v>Org.Vtas Ranelagh</v>
          </cell>
        </row>
        <row r="3159">
          <cell r="B3159">
            <v>125</v>
          </cell>
          <cell r="I3159">
            <v>-0.25</v>
          </cell>
          <cell r="S3159" t="str">
            <v>Org.Vtas Ranelagh</v>
          </cell>
        </row>
        <row r="3160">
          <cell r="B3160">
            <v>125</v>
          </cell>
          <cell r="I3160">
            <v>-0.25</v>
          </cell>
          <cell r="S3160" t="str">
            <v>Org.Vtas Ranelagh</v>
          </cell>
        </row>
        <row r="3161">
          <cell r="B3161">
            <v>125</v>
          </cell>
          <cell r="I3161">
            <v>-0.25</v>
          </cell>
          <cell r="S3161" t="str">
            <v>Org.Vtas Ranelagh</v>
          </cell>
        </row>
        <row r="3162">
          <cell r="B3162">
            <v>125</v>
          </cell>
          <cell r="I3162">
            <v>-0.25</v>
          </cell>
          <cell r="S3162" t="str">
            <v>Org.Vtas Ranelagh</v>
          </cell>
        </row>
        <row r="3163">
          <cell r="B3163">
            <v>125</v>
          </cell>
          <cell r="I3163">
            <v>-0.25</v>
          </cell>
          <cell r="S3163" t="str">
            <v>Org.Vtas Ranelagh</v>
          </cell>
        </row>
        <row r="3164">
          <cell r="B3164">
            <v>125</v>
          </cell>
          <cell r="I3164">
            <v>-0.25</v>
          </cell>
          <cell r="S3164" t="str">
            <v>Org.Vtas Ranelagh</v>
          </cell>
        </row>
        <row r="3165">
          <cell r="B3165">
            <v>125</v>
          </cell>
          <cell r="I3165">
            <v>-0.25</v>
          </cell>
          <cell r="S3165" t="str">
            <v>Org.Vtas Ranelagh</v>
          </cell>
        </row>
        <row r="3166">
          <cell r="B3166">
            <v>125</v>
          </cell>
          <cell r="I3166">
            <v>-0.25</v>
          </cell>
          <cell r="S3166" t="str">
            <v>Org.Vtas Ranelagh</v>
          </cell>
        </row>
        <row r="3167">
          <cell r="B3167">
            <v>125</v>
          </cell>
          <cell r="I3167">
            <v>-0.25</v>
          </cell>
          <cell r="S3167" t="str">
            <v>Org.Vtas Ranelagh</v>
          </cell>
        </row>
        <row r="3168">
          <cell r="B3168">
            <v>125</v>
          </cell>
          <cell r="I3168">
            <v>-0.25</v>
          </cell>
          <cell r="S3168" t="str">
            <v>Org.Vtas Ranelagh</v>
          </cell>
        </row>
        <row r="3169">
          <cell r="B3169">
            <v>125</v>
          </cell>
          <cell r="I3169">
            <v>-0.25</v>
          </cell>
          <cell r="S3169" t="str">
            <v>Org.Vtas Ranelagh</v>
          </cell>
        </row>
        <row r="3170">
          <cell r="B3170">
            <v>125</v>
          </cell>
          <cell r="I3170">
            <v>-0.25</v>
          </cell>
          <cell r="S3170" t="str">
            <v>Org.Vtas Ranelagh</v>
          </cell>
        </row>
        <row r="3171">
          <cell r="B3171">
            <v>125</v>
          </cell>
          <cell r="I3171">
            <v>-0.25</v>
          </cell>
          <cell r="S3171" t="str">
            <v>Org.Vtas Ranelagh</v>
          </cell>
        </row>
        <row r="3172">
          <cell r="B3172">
            <v>125</v>
          </cell>
          <cell r="I3172">
            <v>-0.25</v>
          </cell>
          <cell r="S3172" t="str">
            <v>Org.Vtas Ranelagh</v>
          </cell>
        </row>
        <row r="3173">
          <cell r="B3173">
            <v>125</v>
          </cell>
          <cell r="I3173">
            <v>-0.25</v>
          </cell>
          <cell r="S3173" t="str">
            <v>Org.Vtas Ranelagh</v>
          </cell>
        </row>
        <row r="3174">
          <cell r="B3174">
            <v>125</v>
          </cell>
          <cell r="I3174">
            <v>-0.25</v>
          </cell>
          <cell r="S3174" t="str">
            <v>Org.Vtas Ranelagh</v>
          </cell>
        </row>
        <row r="3175">
          <cell r="B3175">
            <v>125</v>
          </cell>
          <cell r="I3175">
            <v>-0.25</v>
          </cell>
          <cell r="S3175" t="str">
            <v>Org.Vtas Ranelagh</v>
          </cell>
        </row>
        <row r="3176">
          <cell r="B3176">
            <v>125</v>
          </cell>
          <cell r="I3176">
            <v>-0.25</v>
          </cell>
          <cell r="S3176" t="str">
            <v>Org.Vtas Ranelagh</v>
          </cell>
        </row>
        <row r="3177">
          <cell r="B3177">
            <v>125</v>
          </cell>
          <cell r="I3177">
            <v>-0.25</v>
          </cell>
          <cell r="S3177" t="str">
            <v>Org.Vtas Ranelagh</v>
          </cell>
        </row>
        <row r="3178">
          <cell r="B3178">
            <v>125</v>
          </cell>
          <cell r="I3178">
            <v>-0.25</v>
          </cell>
          <cell r="S3178" t="str">
            <v>Org.Vtas Ranelagh</v>
          </cell>
        </row>
        <row r="3179">
          <cell r="B3179">
            <v>125</v>
          </cell>
          <cell r="I3179">
            <v>-0.25</v>
          </cell>
          <cell r="S3179" t="str">
            <v>Org.Vtas Ranelagh</v>
          </cell>
        </row>
        <row r="3180">
          <cell r="B3180">
            <v>125</v>
          </cell>
          <cell r="I3180">
            <v>-0.25</v>
          </cell>
          <cell r="S3180" t="str">
            <v>Org.Vtas Ranelagh</v>
          </cell>
        </row>
        <row r="3181">
          <cell r="B3181">
            <v>125</v>
          </cell>
          <cell r="I3181">
            <v>-0.25</v>
          </cell>
          <cell r="S3181" t="str">
            <v>Org.Vtas Ranelagh</v>
          </cell>
        </row>
        <row r="3182">
          <cell r="B3182">
            <v>125</v>
          </cell>
          <cell r="I3182">
            <v>-0.25</v>
          </cell>
          <cell r="S3182" t="str">
            <v>Org.Vtas Ranelagh</v>
          </cell>
        </row>
        <row r="3183">
          <cell r="B3183">
            <v>125</v>
          </cell>
          <cell r="I3183">
            <v>-0.25</v>
          </cell>
          <cell r="S3183" t="str">
            <v>Org.Vtas Ranelagh</v>
          </cell>
        </row>
        <row r="3184">
          <cell r="B3184">
            <v>125</v>
          </cell>
          <cell r="I3184">
            <v>-0.25</v>
          </cell>
          <cell r="S3184" t="str">
            <v>Org.Vtas Ranelagh</v>
          </cell>
        </row>
        <row r="3185">
          <cell r="B3185">
            <v>125</v>
          </cell>
          <cell r="I3185">
            <v>-0.25</v>
          </cell>
          <cell r="S3185" t="str">
            <v>Org.Vtas Ranelagh</v>
          </cell>
        </row>
        <row r="3186">
          <cell r="B3186">
            <v>125</v>
          </cell>
          <cell r="I3186">
            <v>-0.25</v>
          </cell>
          <cell r="S3186" t="str">
            <v>Org.Vtas Ranelagh</v>
          </cell>
        </row>
        <row r="3187">
          <cell r="B3187">
            <v>125</v>
          </cell>
          <cell r="I3187">
            <v>-0.25</v>
          </cell>
          <cell r="S3187" t="str">
            <v>Org.Vtas Ranelagh</v>
          </cell>
        </row>
        <row r="3188">
          <cell r="B3188">
            <v>125</v>
          </cell>
          <cell r="I3188">
            <v>-0.25</v>
          </cell>
          <cell r="S3188" t="str">
            <v>Org.Vtas Ranelagh</v>
          </cell>
        </row>
        <row r="3189">
          <cell r="B3189">
            <v>125</v>
          </cell>
          <cell r="I3189">
            <v>-0.25</v>
          </cell>
          <cell r="S3189" t="str">
            <v>Org.Vtas Ranelagh</v>
          </cell>
        </row>
        <row r="3190">
          <cell r="B3190">
            <v>125</v>
          </cell>
          <cell r="I3190">
            <v>-0.25</v>
          </cell>
          <cell r="S3190" t="str">
            <v>Org.Vtas Ranelagh</v>
          </cell>
        </row>
        <row r="3191">
          <cell r="B3191">
            <v>125</v>
          </cell>
          <cell r="I3191">
            <v>-0.25</v>
          </cell>
          <cell r="S3191" t="str">
            <v>Org.Vtas Ranelagh</v>
          </cell>
        </row>
        <row r="3192">
          <cell r="B3192">
            <v>125</v>
          </cell>
          <cell r="I3192">
            <v>-0.25</v>
          </cell>
          <cell r="S3192" t="str">
            <v>Org.Vtas Ranelagh</v>
          </cell>
        </row>
        <row r="3193">
          <cell r="B3193">
            <v>125</v>
          </cell>
          <cell r="I3193">
            <v>-0.25</v>
          </cell>
          <cell r="S3193" t="str">
            <v>Org.Vtas Ranelagh</v>
          </cell>
        </row>
        <row r="3194">
          <cell r="B3194">
            <v>125</v>
          </cell>
          <cell r="I3194">
            <v>-0.25</v>
          </cell>
          <cell r="S3194" t="str">
            <v>Org.Vtas Ranelagh</v>
          </cell>
        </row>
        <row r="3195">
          <cell r="B3195">
            <v>125</v>
          </cell>
          <cell r="I3195">
            <v>-0.25</v>
          </cell>
          <cell r="S3195" t="str">
            <v>Org.Vtas Ranelagh</v>
          </cell>
        </row>
        <row r="3196">
          <cell r="B3196">
            <v>125</v>
          </cell>
          <cell r="I3196">
            <v>-0.25</v>
          </cell>
          <cell r="S3196" t="str">
            <v>Org.Vtas Ranelagh</v>
          </cell>
        </row>
        <row r="3197">
          <cell r="B3197">
            <v>125</v>
          </cell>
          <cell r="I3197">
            <v>-0.25</v>
          </cell>
          <cell r="S3197" t="str">
            <v>Org.Vtas Ranelagh</v>
          </cell>
        </row>
        <row r="3198">
          <cell r="B3198">
            <v>125</v>
          </cell>
          <cell r="I3198">
            <v>-0.25</v>
          </cell>
          <cell r="S3198" t="str">
            <v>Org.Vtas Ranelagh</v>
          </cell>
        </row>
        <row r="3199">
          <cell r="B3199">
            <v>125</v>
          </cell>
          <cell r="I3199">
            <v>-0.25</v>
          </cell>
          <cell r="S3199" t="str">
            <v>Org.Vtas Ranelagh</v>
          </cell>
        </row>
        <row r="3200">
          <cell r="B3200">
            <v>125</v>
          </cell>
          <cell r="I3200">
            <v>-0.25</v>
          </cell>
          <cell r="S3200" t="str">
            <v>Org.Vtas Ranelagh</v>
          </cell>
        </row>
        <row r="3201">
          <cell r="B3201">
            <v>125</v>
          </cell>
          <cell r="I3201">
            <v>-0.25</v>
          </cell>
          <cell r="S3201" t="str">
            <v>Org.Vtas Ranelagh</v>
          </cell>
        </row>
        <row r="3202">
          <cell r="B3202">
            <v>125</v>
          </cell>
          <cell r="I3202">
            <v>-0.25</v>
          </cell>
          <cell r="S3202" t="str">
            <v>Org.Vtas Ranelagh</v>
          </cell>
        </row>
        <row r="3203">
          <cell r="B3203">
            <v>125</v>
          </cell>
          <cell r="I3203">
            <v>-0.25</v>
          </cell>
          <cell r="S3203" t="str">
            <v>Org.Vtas Ranelagh</v>
          </cell>
        </row>
        <row r="3204">
          <cell r="B3204">
            <v>125</v>
          </cell>
          <cell r="I3204">
            <v>-0.25</v>
          </cell>
          <cell r="S3204" t="str">
            <v>Org.Vtas Ranelagh</v>
          </cell>
        </row>
        <row r="3205">
          <cell r="B3205">
            <v>125</v>
          </cell>
          <cell r="I3205">
            <v>-0.25</v>
          </cell>
          <cell r="S3205" t="str">
            <v>Org.Vtas Ranelagh</v>
          </cell>
        </row>
        <row r="3206">
          <cell r="B3206">
            <v>125</v>
          </cell>
          <cell r="I3206">
            <v>-0.25</v>
          </cell>
          <cell r="S3206" t="str">
            <v>Org.Vtas Ranelagh</v>
          </cell>
        </row>
        <row r="3207">
          <cell r="B3207">
            <v>125</v>
          </cell>
          <cell r="I3207">
            <v>-0.25</v>
          </cell>
          <cell r="S3207" t="str">
            <v>Org.Vtas Ranelagh</v>
          </cell>
        </row>
        <row r="3208">
          <cell r="B3208">
            <v>125</v>
          </cell>
          <cell r="I3208">
            <v>-0.25</v>
          </cell>
          <cell r="S3208" t="str">
            <v>Org.Vtas Ranelagh</v>
          </cell>
        </row>
        <row r="3209">
          <cell r="B3209">
            <v>125</v>
          </cell>
          <cell r="I3209">
            <v>-0.25</v>
          </cell>
          <cell r="S3209" t="str">
            <v>Org.Vtas Ranelagh</v>
          </cell>
        </row>
        <row r="3210">
          <cell r="B3210">
            <v>125</v>
          </cell>
          <cell r="I3210">
            <v>-0.25</v>
          </cell>
          <cell r="S3210" t="str">
            <v>Org.Vtas Ranelagh</v>
          </cell>
        </row>
        <row r="3211">
          <cell r="B3211">
            <v>125</v>
          </cell>
          <cell r="I3211">
            <v>-0.25</v>
          </cell>
          <cell r="S3211" t="str">
            <v>Org.Vtas Ranelagh</v>
          </cell>
        </row>
        <row r="3212">
          <cell r="B3212">
            <v>125</v>
          </cell>
          <cell r="I3212">
            <v>-0.25</v>
          </cell>
          <cell r="S3212" t="str">
            <v>Org.Vtas Ranelagh</v>
          </cell>
        </row>
        <row r="3213">
          <cell r="B3213">
            <v>125</v>
          </cell>
          <cell r="I3213">
            <v>-0.25</v>
          </cell>
          <cell r="S3213" t="str">
            <v>Org.Vtas Ranelagh</v>
          </cell>
        </row>
        <row r="3214">
          <cell r="B3214">
            <v>125</v>
          </cell>
          <cell r="I3214">
            <v>-0.25</v>
          </cell>
          <cell r="S3214" t="str">
            <v>Org.Vtas Ranelagh</v>
          </cell>
        </row>
        <row r="3215">
          <cell r="B3215">
            <v>125</v>
          </cell>
          <cell r="I3215">
            <v>-0.25</v>
          </cell>
          <cell r="S3215" t="str">
            <v>Org.Vtas Ranelagh</v>
          </cell>
        </row>
        <row r="3216">
          <cell r="B3216">
            <v>125</v>
          </cell>
          <cell r="I3216">
            <v>-0.25</v>
          </cell>
          <cell r="S3216" t="str">
            <v>Org.Vtas Ranelagh</v>
          </cell>
        </row>
        <row r="3217">
          <cell r="B3217">
            <v>125</v>
          </cell>
          <cell r="I3217">
            <v>-0.25</v>
          </cell>
          <cell r="S3217" t="str">
            <v>Org.Vtas Ranelagh</v>
          </cell>
        </row>
        <row r="3218">
          <cell r="B3218">
            <v>125</v>
          </cell>
          <cell r="I3218">
            <v>-0.25</v>
          </cell>
          <cell r="S3218" t="str">
            <v>Org.Vtas Ranelagh</v>
          </cell>
        </row>
        <row r="3219">
          <cell r="B3219">
            <v>125</v>
          </cell>
          <cell r="I3219">
            <v>-0.25</v>
          </cell>
          <cell r="S3219" t="str">
            <v>Org.Vtas Ranelagh</v>
          </cell>
        </row>
        <row r="3220">
          <cell r="B3220">
            <v>125</v>
          </cell>
          <cell r="I3220">
            <v>-0.25</v>
          </cell>
          <cell r="S3220" t="str">
            <v>Org.Vtas Ranelagh</v>
          </cell>
        </row>
        <row r="3221">
          <cell r="B3221">
            <v>125</v>
          </cell>
          <cell r="I3221">
            <v>-0.25</v>
          </cell>
          <cell r="S3221" t="str">
            <v>Org.Vtas Ranelagh</v>
          </cell>
        </row>
        <row r="3222">
          <cell r="B3222">
            <v>125</v>
          </cell>
          <cell r="I3222">
            <v>-0.25</v>
          </cell>
          <cell r="S3222" t="str">
            <v>Org.Vtas Ranelagh</v>
          </cell>
        </row>
        <row r="3223">
          <cell r="B3223">
            <v>125</v>
          </cell>
          <cell r="I3223">
            <v>-0.25</v>
          </cell>
          <cell r="S3223" t="str">
            <v>Org.Vtas Ranelagh</v>
          </cell>
        </row>
        <row r="3224">
          <cell r="B3224">
            <v>125</v>
          </cell>
          <cell r="I3224">
            <v>-0.25</v>
          </cell>
          <cell r="S3224" t="str">
            <v>Org.Vtas Ranelagh</v>
          </cell>
        </row>
        <row r="3225">
          <cell r="B3225">
            <v>125</v>
          </cell>
          <cell r="I3225">
            <v>-0.25</v>
          </cell>
          <cell r="S3225" t="str">
            <v>Org.Vtas Ranelagh</v>
          </cell>
        </row>
        <row r="3226">
          <cell r="B3226">
            <v>125</v>
          </cell>
          <cell r="I3226">
            <v>-0.25</v>
          </cell>
          <cell r="S3226" t="str">
            <v>Org.Vtas Ranelagh</v>
          </cell>
        </row>
        <row r="3227">
          <cell r="B3227">
            <v>125</v>
          </cell>
          <cell r="I3227">
            <v>-0.25</v>
          </cell>
          <cell r="S3227" t="str">
            <v>Org.Vtas Ranelagh</v>
          </cell>
        </row>
        <row r="3228">
          <cell r="B3228">
            <v>125</v>
          </cell>
          <cell r="I3228">
            <v>-0.25</v>
          </cell>
          <cell r="S3228" t="str">
            <v>Org.Vtas Ranelagh</v>
          </cell>
        </row>
        <row r="3229">
          <cell r="B3229">
            <v>125</v>
          </cell>
          <cell r="I3229">
            <v>-0.25</v>
          </cell>
          <cell r="S3229" t="str">
            <v>Org.Vtas Ranelagh</v>
          </cell>
        </row>
        <row r="3230">
          <cell r="B3230">
            <v>125</v>
          </cell>
          <cell r="I3230">
            <v>-0.25</v>
          </cell>
          <cell r="S3230" t="str">
            <v>Org.Vtas Ranelagh</v>
          </cell>
        </row>
        <row r="3231">
          <cell r="B3231">
            <v>125</v>
          </cell>
          <cell r="I3231">
            <v>-0.25</v>
          </cell>
          <cell r="S3231" t="str">
            <v>Org.Vtas Ranelagh</v>
          </cell>
        </row>
        <row r="3232">
          <cell r="B3232">
            <v>125</v>
          </cell>
          <cell r="I3232">
            <v>-0.25</v>
          </cell>
          <cell r="S3232" t="str">
            <v>Org.Vtas Ranelagh</v>
          </cell>
        </row>
        <row r="3233">
          <cell r="B3233">
            <v>125</v>
          </cell>
          <cell r="I3233">
            <v>-0.25</v>
          </cell>
          <cell r="S3233" t="str">
            <v>Org.Vtas Ranelagh</v>
          </cell>
        </row>
        <row r="3234">
          <cell r="B3234">
            <v>125</v>
          </cell>
          <cell r="I3234">
            <v>-0.25</v>
          </cell>
          <cell r="S3234" t="str">
            <v>Org.Vtas Ranelagh</v>
          </cell>
        </row>
        <row r="3235">
          <cell r="B3235">
            <v>1720</v>
          </cell>
          <cell r="I3235">
            <v>-288</v>
          </cell>
          <cell r="S3235" t="str">
            <v>Org.Vtas Ranelagh</v>
          </cell>
        </row>
        <row r="3236">
          <cell r="B3236">
            <v>125</v>
          </cell>
          <cell r="I3236">
            <v>-0.25</v>
          </cell>
          <cell r="S3236" t="str">
            <v>Org.Vtas Ranelagh</v>
          </cell>
        </row>
        <row r="3237">
          <cell r="B3237">
            <v>125</v>
          </cell>
          <cell r="I3237">
            <v>-0.25</v>
          </cell>
          <cell r="S3237" t="str">
            <v>Org.Vtas Ranelagh</v>
          </cell>
        </row>
        <row r="3238">
          <cell r="B3238">
            <v>125</v>
          </cell>
          <cell r="I3238">
            <v>-0.25</v>
          </cell>
          <cell r="S3238" t="str">
            <v>Org.Vtas Ranelagh</v>
          </cell>
        </row>
        <row r="3239">
          <cell r="B3239">
            <v>125</v>
          </cell>
          <cell r="I3239">
            <v>-0.25</v>
          </cell>
          <cell r="S3239" t="str">
            <v>Org.Vtas Ranelagh</v>
          </cell>
        </row>
        <row r="3240">
          <cell r="B3240">
            <v>125</v>
          </cell>
          <cell r="I3240">
            <v>-0.25</v>
          </cell>
          <cell r="S3240" t="str">
            <v>Org.Vtas Ranelagh</v>
          </cell>
        </row>
        <row r="3241">
          <cell r="B3241">
            <v>125</v>
          </cell>
          <cell r="I3241">
            <v>-0.25</v>
          </cell>
          <cell r="S3241" t="str">
            <v>Org.Vtas Ranelagh</v>
          </cell>
        </row>
        <row r="3242">
          <cell r="B3242">
            <v>125</v>
          </cell>
          <cell r="I3242">
            <v>-0.25</v>
          </cell>
          <cell r="S3242" t="str">
            <v>Org.Vtas Ranelagh</v>
          </cell>
        </row>
        <row r="3243">
          <cell r="B3243">
            <v>125</v>
          </cell>
          <cell r="I3243">
            <v>-0.25</v>
          </cell>
          <cell r="S3243" t="str">
            <v>Org.Vtas Ranelagh</v>
          </cell>
        </row>
        <row r="3244">
          <cell r="B3244">
            <v>125</v>
          </cell>
          <cell r="I3244">
            <v>-0.25</v>
          </cell>
          <cell r="S3244" t="str">
            <v>Org.Vtas Ranelagh</v>
          </cell>
        </row>
        <row r="3245">
          <cell r="B3245">
            <v>125</v>
          </cell>
          <cell r="I3245">
            <v>-0.25</v>
          </cell>
          <cell r="S3245" t="str">
            <v>Org.Vtas Ranelagh</v>
          </cell>
        </row>
        <row r="3246">
          <cell r="B3246">
            <v>125</v>
          </cell>
          <cell r="I3246">
            <v>-0.25</v>
          </cell>
          <cell r="S3246" t="str">
            <v>Org.Vtas Ranelagh</v>
          </cell>
        </row>
        <row r="3247">
          <cell r="B3247">
            <v>125</v>
          </cell>
          <cell r="I3247">
            <v>-0.25</v>
          </cell>
          <cell r="S3247" t="str">
            <v>Org.Vtas Ranelagh</v>
          </cell>
        </row>
        <row r="3248">
          <cell r="B3248">
            <v>125</v>
          </cell>
          <cell r="I3248">
            <v>-0.25</v>
          </cell>
          <cell r="S3248" t="str">
            <v>Org.Vtas Ranelagh</v>
          </cell>
        </row>
        <row r="3249">
          <cell r="B3249">
            <v>125</v>
          </cell>
          <cell r="I3249">
            <v>-0.25</v>
          </cell>
          <cell r="S3249" t="str">
            <v>Org.Vtas Ranelagh</v>
          </cell>
        </row>
        <row r="3250">
          <cell r="B3250">
            <v>125</v>
          </cell>
          <cell r="I3250">
            <v>-0.25</v>
          </cell>
          <cell r="S3250" t="str">
            <v>Org.Vtas Ranelagh</v>
          </cell>
        </row>
        <row r="3251">
          <cell r="B3251">
            <v>125</v>
          </cell>
          <cell r="I3251">
            <v>-0.25</v>
          </cell>
          <cell r="S3251" t="str">
            <v>Org.Vtas Ranelagh</v>
          </cell>
        </row>
        <row r="3252">
          <cell r="B3252">
            <v>125</v>
          </cell>
          <cell r="I3252">
            <v>-0.25</v>
          </cell>
          <cell r="S3252" t="str">
            <v>Org.Vtas Ranelagh</v>
          </cell>
        </row>
        <row r="3253">
          <cell r="B3253">
            <v>125</v>
          </cell>
          <cell r="I3253">
            <v>-0.25</v>
          </cell>
          <cell r="S3253" t="str">
            <v>Org.Vtas Ranelagh</v>
          </cell>
        </row>
        <row r="3254">
          <cell r="B3254">
            <v>125</v>
          </cell>
          <cell r="I3254">
            <v>-0.25</v>
          </cell>
          <cell r="S3254" t="str">
            <v>Org.Vtas Ranelagh</v>
          </cell>
        </row>
        <row r="3255">
          <cell r="B3255">
            <v>125</v>
          </cell>
          <cell r="I3255">
            <v>-0.25</v>
          </cell>
          <cell r="S3255" t="str">
            <v>Org.Vtas Ranelagh</v>
          </cell>
        </row>
        <row r="3256">
          <cell r="B3256">
            <v>125</v>
          </cell>
          <cell r="I3256">
            <v>-0.25</v>
          </cell>
          <cell r="S3256" t="str">
            <v>Org.Vtas Ranelagh</v>
          </cell>
        </row>
        <row r="3257">
          <cell r="B3257">
            <v>125</v>
          </cell>
          <cell r="I3257">
            <v>-0.25</v>
          </cell>
          <cell r="S3257" t="str">
            <v>Org.Vtas Ranelagh</v>
          </cell>
        </row>
        <row r="3258">
          <cell r="B3258">
            <v>125</v>
          </cell>
          <cell r="I3258">
            <v>-0.25</v>
          </cell>
          <cell r="S3258" t="str">
            <v>Org.Vtas Ranelagh</v>
          </cell>
        </row>
        <row r="3259">
          <cell r="B3259">
            <v>125</v>
          </cell>
          <cell r="I3259">
            <v>-0.25</v>
          </cell>
          <cell r="S3259" t="str">
            <v>Org.Vtas Ranelagh</v>
          </cell>
        </row>
        <row r="3260">
          <cell r="B3260">
            <v>125</v>
          </cell>
          <cell r="I3260">
            <v>-0.25</v>
          </cell>
          <cell r="S3260" t="str">
            <v>Org.Vtas Ranelagh</v>
          </cell>
        </row>
        <row r="3261">
          <cell r="B3261">
            <v>125</v>
          </cell>
          <cell r="I3261">
            <v>-0.25</v>
          </cell>
          <cell r="S3261" t="str">
            <v>Org.Vtas Ranelagh</v>
          </cell>
        </row>
        <row r="3262">
          <cell r="B3262">
            <v>125</v>
          </cell>
          <cell r="I3262">
            <v>-0.25</v>
          </cell>
          <cell r="S3262" t="str">
            <v>Org.Vtas Ranelagh</v>
          </cell>
        </row>
        <row r="3263">
          <cell r="B3263">
            <v>125</v>
          </cell>
          <cell r="I3263">
            <v>-0.25</v>
          </cell>
          <cell r="S3263" t="str">
            <v>Org.Vtas Ranelagh</v>
          </cell>
        </row>
        <row r="3264">
          <cell r="B3264">
            <v>125</v>
          </cell>
          <cell r="I3264">
            <v>-0.25</v>
          </cell>
          <cell r="S3264" t="str">
            <v>Org.Vtas Ranelagh</v>
          </cell>
        </row>
        <row r="3265">
          <cell r="B3265">
            <v>125</v>
          </cell>
          <cell r="I3265">
            <v>-0.25</v>
          </cell>
          <cell r="S3265" t="str">
            <v>Org.Vtas Ranelagh</v>
          </cell>
        </row>
        <row r="3266">
          <cell r="B3266">
            <v>125</v>
          </cell>
          <cell r="I3266">
            <v>-0.25</v>
          </cell>
          <cell r="S3266" t="str">
            <v>Org.Vtas Ranelagh</v>
          </cell>
        </row>
        <row r="3267">
          <cell r="B3267">
            <v>125</v>
          </cell>
          <cell r="I3267">
            <v>-0.25</v>
          </cell>
          <cell r="S3267" t="str">
            <v>Org.Vtas Ranelagh</v>
          </cell>
        </row>
        <row r="3268">
          <cell r="B3268">
            <v>125</v>
          </cell>
          <cell r="I3268">
            <v>-0.25</v>
          </cell>
          <cell r="S3268" t="str">
            <v>Org.Vtas Ranelagh</v>
          </cell>
        </row>
        <row r="3269">
          <cell r="B3269">
            <v>125</v>
          </cell>
          <cell r="I3269">
            <v>-0.25</v>
          </cell>
          <cell r="S3269" t="str">
            <v>Org.Vtas Ranelagh</v>
          </cell>
        </row>
        <row r="3270">
          <cell r="B3270">
            <v>125</v>
          </cell>
          <cell r="I3270">
            <v>-0.25</v>
          </cell>
          <cell r="S3270" t="str">
            <v>Org.Vtas Ranelagh</v>
          </cell>
        </row>
        <row r="3271">
          <cell r="B3271">
            <v>125</v>
          </cell>
          <cell r="I3271">
            <v>-0.25</v>
          </cell>
          <cell r="S3271" t="str">
            <v>Org.Vtas Ranelagh</v>
          </cell>
        </row>
        <row r="3272">
          <cell r="B3272">
            <v>125</v>
          </cell>
          <cell r="I3272">
            <v>-0.25</v>
          </cell>
          <cell r="S3272" t="str">
            <v>Org.Vtas Ranelagh</v>
          </cell>
        </row>
        <row r="3273">
          <cell r="B3273">
            <v>125</v>
          </cell>
          <cell r="I3273">
            <v>-0.25</v>
          </cell>
          <cell r="S3273" t="str">
            <v>Org.Vtas Ranelagh</v>
          </cell>
        </row>
        <row r="3274">
          <cell r="B3274">
            <v>125</v>
          </cell>
          <cell r="I3274">
            <v>-0.25</v>
          </cell>
          <cell r="S3274" t="str">
            <v>Org.Vtas Ranelagh</v>
          </cell>
        </row>
        <row r="3275">
          <cell r="B3275">
            <v>125</v>
          </cell>
          <cell r="I3275">
            <v>-0.25</v>
          </cell>
          <cell r="S3275" t="str">
            <v>Org.Vtas Ranelagh</v>
          </cell>
        </row>
        <row r="3276">
          <cell r="B3276">
            <v>125</v>
          </cell>
          <cell r="I3276">
            <v>-0.25</v>
          </cell>
          <cell r="S3276" t="str">
            <v>Org.Vtas Ranelagh</v>
          </cell>
        </row>
        <row r="3277">
          <cell r="B3277">
            <v>125</v>
          </cell>
          <cell r="I3277">
            <v>-0.25</v>
          </cell>
          <cell r="S3277" t="str">
            <v>Org.Vtas Ranelagh</v>
          </cell>
        </row>
        <row r="3278">
          <cell r="B3278">
            <v>125</v>
          </cell>
          <cell r="I3278">
            <v>-0.25</v>
          </cell>
          <cell r="S3278" t="str">
            <v>Org.Vtas Ranelagh</v>
          </cell>
        </row>
        <row r="3279">
          <cell r="B3279">
            <v>125</v>
          </cell>
          <cell r="I3279">
            <v>-0.25</v>
          </cell>
          <cell r="S3279" t="str">
            <v>Org.Vtas Ranelagh</v>
          </cell>
        </row>
        <row r="3280">
          <cell r="B3280">
            <v>125</v>
          </cell>
          <cell r="I3280">
            <v>-0.25</v>
          </cell>
          <cell r="S3280" t="str">
            <v>Org.Vtas Ranelagh</v>
          </cell>
        </row>
        <row r="3281">
          <cell r="B3281">
            <v>125</v>
          </cell>
          <cell r="I3281">
            <v>-0.25</v>
          </cell>
          <cell r="S3281" t="str">
            <v>Org.Vtas Ranelagh</v>
          </cell>
        </row>
        <row r="3282">
          <cell r="B3282">
            <v>125</v>
          </cell>
          <cell r="I3282">
            <v>-0.25</v>
          </cell>
          <cell r="S3282" t="str">
            <v>Org.Vtas Ranelagh</v>
          </cell>
        </row>
        <row r="3283">
          <cell r="B3283">
            <v>125</v>
          </cell>
          <cell r="I3283">
            <v>-0.25</v>
          </cell>
          <cell r="S3283" t="str">
            <v>Org.Vtas Ranelagh</v>
          </cell>
        </row>
        <row r="3284">
          <cell r="B3284">
            <v>125</v>
          </cell>
          <cell r="I3284">
            <v>-0.25</v>
          </cell>
          <cell r="S3284" t="str">
            <v>Org.Vtas Ranelagh</v>
          </cell>
        </row>
        <row r="3285">
          <cell r="B3285">
            <v>125</v>
          </cell>
          <cell r="I3285">
            <v>-0.25</v>
          </cell>
          <cell r="S3285" t="str">
            <v>Org.Vtas Ranelagh</v>
          </cell>
        </row>
        <row r="3286">
          <cell r="B3286">
            <v>125</v>
          </cell>
          <cell r="I3286">
            <v>-0.25</v>
          </cell>
          <cell r="S3286" t="str">
            <v>Org.Vtas Ranelagh</v>
          </cell>
        </row>
        <row r="3287">
          <cell r="B3287">
            <v>125</v>
          </cell>
          <cell r="I3287">
            <v>-0.25</v>
          </cell>
          <cell r="S3287" t="str">
            <v>Org.Vtas Ranelagh</v>
          </cell>
        </row>
        <row r="3288">
          <cell r="B3288">
            <v>125</v>
          </cell>
          <cell r="I3288">
            <v>-0.25</v>
          </cell>
          <cell r="S3288" t="str">
            <v>Org.Vtas Ranelagh</v>
          </cell>
        </row>
        <row r="3289">
          <cell r="B3289">
            <v>125</v>
          </cell>
          <cell r="I3289">
            <v>-0.25</v>
          </cell>
          <cell r="S3289" t="str">
            <v>Org.Vtas Ranelagh</v>
          </cell>
        </row>
        <row r="3290">
          <cell r="B3290">
            <v>125</v>
          </cell>
          <cell r="I3290">
            <v>-0.25</v>
          </cell>
          <cell r="S3290" t="str">
            <v>Org.Vtas Ranelagh</v>
          </cell>
        </row>
        <row r="3291">
          <cell r="B3291">
            <v>125</v>
          </cell>
          <cell r="I3291">
            <v>-0.25</v>
          </cell>
          <cell r="S3291" t="str">
            <v>Org.Vtas Ranelagh</v>
          </cell>
        </row>
        <row r="3292">
          <cell r="B3292">
            <v>125</v>
          </cell>
          <cell r="I3292">
            <v>-0.25</v>
          </cell>
          <cell r="S3292" t="str">
            <v>Org.Vtas Ranelagh</v>
          </cell>
        </row>
        <row r="3293">
          <cell r="B3293">
            <v>125</v>
          </cell>
          <cell r="I3293">
            <v>-0.25</v>
          </cell>
          <cell r="S3293" t="str">
            <v>Org.Vtas Ranelagh</v>
          </cell>
        </row>
        <row r="3294">
          <cell r="B3294">
            <v>125</v>
          </cell>
          <cell r="I3294">
            <v>-0.25</v>
          </cell>
          <cell r="S3294" t="str">
            <v>Org.Vtas Ranelagh</v>
          </cell>
        </row>
        <row r="3295">
          <cell r="B3295">
            <v>125</v>
          </cell>
          <cell r="I3295">
            <v>-0.25</v>
          </cell>
          <cell r="S3295" t="str">
            <v>Org.Vtas Ranelagh</v>
          </cell>
        </row>
        <row r="3296">
          <cell r="B3296">
            <v>125</v>
          </cell>
          <cell r="I3296">
            <v>-0.25</v>
          </cell>
          <cell r="S3296" t="str">
            <v>Org.Vtas Ranelagh</v>
          </cell>
        </row>
        <row r="3297">
          <cell r="B3297">
            <v>125</v>
          </cell>
          <cell r="I3297">
            <v>-0.25</v>
          </cell>
          <cell r="S3297" t="str">
            <v>Org.Vtas Ranelagh</v>
          </cell>
        </row>
        <row r="3298">
          <cell r="B3298">
            <v>125</v>
          </cell>
          <cell r="I3298">
            <v>-0.25</v>
          </cell>
          <cell r="S3298" t="str">
            <v>Org.Vtas Ranelagh</v>
          </cell>
        </row>
        <row r="3299">
          <cell r="B3299">
            <v>125</v>
          </cell>
          <cell r="I3299">
            <v>-0.25</v>
          </cell>
          <cell r="S3299" t="str">
            <v>Org.Vtas Ranelagh</v>
          </cell>
        </row>
        <row r="3300">
          <cell r="B3300">
            <v>125</v>
          </cell>
          <cell r="I3300">
            <v>-0.25</v>
          </cell>
          <cell r="S3300" t="str">
            <v>Org.Vtas Ranelagh</v>
          </cell>
        </row>
        <row r="3301">
          <cell r="B3301">
            <v>125</v>
          </cell>
          <cell r="I3301">
            <v>-0.25</v>
          </cell>
          <cell r="S3301" t="str">
            <v>Org.Vtas Ranelagh</v>
          </cell>
        </row>
        <row r="3302">
          <cell r="B3302">
            <v>125</v>
          </cell>
          <cell r="I3302">
            <v>-0.25</v>
          </cell>
          <cell r="S3302" t="str">
            <v>Org.Vtas Ranelagh</v>
          </cell>
        </row>
        <row r="3303">
          <cell r="B3303">
            <v>125</v>
          </cell>
          <cell r="I3303">
            <v>-0.25</v>
          </cell>
          <cell r="S3303" t="str">
            <v>Org.Vtas Ranelagh</v>
          </cell>
        </row>
        <row r="3304">
          <cell r="B3304">
            <v>125</v>
          </cell>
          <cell r="I3304">
            <v>-0.25</v>
          </cell>
          <cell r="S3304" t="str">
            <v>Org.Vtas Ranelagh</v>
          </cell>
        </row>
        <row r="3305">
          <cell r="B3305">
            <v>125</v>
          </cell>
          <cell r="I3305">
            <v>-0.25</v>
          </cell>
          <cell r="S3305" t="str">
            <v>Org.Vtas Ranelagh</v>
          </cell>
        </row>
        <row r="3306">
          <cell r="B3306">
            <v>125</v>
          </cell>
          <cell r="I3306">
            <v>-0.25</v>
          </cell>
          <cell r="S3306" t="str">
            <v>Org.Vtas Ranelagh</v>
          </cell>
        </row>
        <row r="3307">
          <cell r="B3307">
            <v>125</v>
          </cell>
          <cell r="I3307">
            <v>-0.25</v>
          </cell>
          <cell r="S3307" t="str">
            <v>Org.Vtas Ranelagh</v>
          </cell>
        </row>
        <row r="3308">
          <cell r="B3308">
            <v>125</v>
          </cell>
          <cell r="I3308">
            <v>-0.25</v>
          </cell>
          <cell r="S3308" t="str">
            <v>Org.Vtas Ranelagh</v>
          </cell>
        </row>
        <row r="3309">
          <cell r="B3309">
            <v>125</v>
          </cell>
          <cell r="I3309">
            <v>-0.25</v>
          </cell>
          <cell r="S3309" t="str">
            <v>Org.Vtas Ranelagh</v>
          </cell>
        </row>
        <row r="3310">
          <cell r="B3310">
            <v>125</v>
          </cell>
          <cell r="I3310">
            <v>-0.25</v>
          </cell>
          <cell r="S3310" t="str">
            <v>Org.Vtas Ranelagh</v>
          </cell>
        </row>
        <row r="3311">
          <cell r="B3311">
            <v>125</v>
          </cell>
          <cell r="I3311">
            <v>-0.25</v>
          </cell>
          <cell r="S3311" t="str">
            <v>Org.Vtas Ranelagh</v>
          </cell>
        </row>
        <row r="3312">
          <cell r="B3312">
            <v>125</v>
          </cell>
          <cell r="I3312">
            <v>-0.25</v>
          </cell>
          <cell r="S3312" t="str">
            <v>Org.Vtas Ranelagh</v>
          </cell>
        </row>
        <row r="3313">
          <cell r="B3313">
            <v>125</v>
          </cell>
          <cell r="I3313">
            <v>-0.25</v>
          </cell>
          <cell r="S3313" t="str">
            <v>Org.Vtas Ranelagh</v>
          </cell>
        </row>
        <row r="3314">
          <cell r="B3314">
            <v>125</v>
          </cell>
          <cell r="I3314">
            <v>-0.25</v>
          </cell>
          <cell r="S3314" t="str">
            <v>Org.Vtas Ranelagh</v>
          </cell>
        </row>
        <row r="3315">
          <cell r="B3315">
            <v>125</v>
          </cell>
          <cell r="I3315">
            <v>-0.25</v>
          </cell>
          <cell r="S3315" t="str">
            <v>Org.Vtas Ranelagh</v>
          </cell>
        </row>
        <row r="3316">
          <cell r="B3316">
            <v>125</v>
          </cell>
          <cell r="I3316">
            <v>-0.25</v>
          </cell>
          <cell r="S3316" t="str">
            <v>Org.Vtas Ranelagh</v>
          </cell>
        </row>
        <row r="3317">
          <cell r="B3317">
            <v>125</v>
          </cell>
          <cell r="I3317">
            <v>-0.25</v>
          </cell>
          <cell r="S3317" t="str">
            <v>Org.Vtas Ranelagh</v>
          </cell>
        </row>
        <row r="3318">
          <cell r="B3318">
            <v>125</v>
          </cell>
          <cell r="I3318">
            <v>-0.25</v>
          </cell>
          <cell r="S3318" t="str">
            <v>Org.Vtas Ranelagh</v>
          </cell>
        </row>
        <row r="3319">
          <cell r="B3319">
            <v>125</v>
          </cell>
          <cell r="I3319">
            <v>-0.25</v>
          </cell>
          <cell r="S3319" t="str">
            <v>Org.Vtas Ranelagh</v>
          </cell>
        </row>
        <row r="3320">
          <cell r="B3320">
            <v>125</v>
          </cell>
          <cell r="I3320">
            <v>-0.25</v>
          </cell>
          <cell r="S3320" t="str">
            <v>Org.Vtas Ranelagh</v>
          </cell>
        </row>
        <row r="3321">
          <cell r="B3321">
            <v>125</v>
          </cell>
          <cell r="I3321">
            <v>-0.25</v>
          </cell>
          <cell r="S3321" t="str">
            <v>Org.Vtas Ranelagh</v>
          </cell>
        </row>
        <row r="3322">
          <cell r="B3322">
            <v>125</v>
          </cell>
          <cell r="I3322">
            <v>-0.25</v>
          </cell>
          <cell r="S3322" t="str">
            <v>Org.Vtas Ranelagh</v>
          </cell>
        </row>
        <row r="3323">
          <cell r="B3323">
            <v>125</v>
          </cell>
          <cell r="I3323">
            <v>-0.25</v>
          </cell>
          <cell r="S3323" t="str">
            <v>Org.Vtas Ranelagh</v>
          </cell>
        </row>
        <row r="3324">
          <cell r="B3324">
            <v>125</v>
          </cell>
          <cell r="I3324">
            <v>-0.25</v>
          </cell>
          <cell r="S3324" t="str">
            <v>Org.Vtas Ranelagh</v>
          </cell>
        </row>
        <row r="3325">
          <cell r="B3325">
            <v>125</v>
          </cell>
          <cell r="I3325">
            <v>-0.25</v>
          </cell>
          <cell r="S3325" t="str">
            <v>Org.Vtas Ranelagh</v>
          </cell>
        </row>
        <row r="3326">
          <cell r="B3326">
            <v>125</v>
          </cell>
          <cell r="I3326">
            <v>-0.25</v>
          </cell>
          <cell r="S3326" t="str">
            <v>Org.Vtas Ranelagh</v>
          </cell>
        </row>
        <row r="3327">
          <cell r="B3327">
            <v>125</v>
          </cell>
          <cell r="I3327">
            <v>-0.25</v>
          </cell>
          <cell r="S3327" t="str">
            <v>Org.Vtas Ranelagh</v>
          </cell>
        </row>
        <row r="3328">
          <cell r="B3328">
            <v>125</v>
          </cell>
          <cell r="I3328">
            <v>-0.25</v>
          </cell>
          <cell r="S3328" t="str">
            <v>Org.Vtas Ranelagh</v>
          </cell>
        </row>
        <row r="3329">
          <cell r="B3329">
            <v>125</v>
          </cell>
          <cell r="I3329">
            <v>-0.25</v>
          </cell>
          <cell r="S3329" t="str">
            <v>Org.Vtas Ranelagh</v>
          </cell>
        </row>
        <row r="3330">
          <cell r="B3330">
            <v>125</v>
          </cell>
          <cell r="I3330">
            <v>-0.25</v>
          </cell>
          <cell r="S3330" t="str">
            <v>Org.Vtas Ranelagh</v>
          </cell>
        </row>
        <row r="3331">
          <cell r="B3331">
            <v>125</v>
          </cell>
          <cell r="I3331">
            <v>-0.25</v>
          </cell>
          <cell r="S3331" t="str">
            <v>Org.Vtas Ranelagh</v>
          </cell>
        </row>
        <row r="3332">
          <cell r="B3332">
            <v>125</v>
          </cell>
          <cell r="I3332">
            <v>-0.25</v>
          </cell>
          <cell r="S3332" t="str">
            <v>Org.Vtas Ranelagh</v>
          </cell>
        </row>
        <row r="3333">
          <cell r="B3333">
            <v>125</v>
          </cell>
          <cell r="I3333">
            <v>-0.25</v>
          </cell>
          <cell r="S3333" t="str">
            <v>Org.Vtas Ranelagh</v>
          </cell>
        </row>
        <row r="3334">
          <cell r="B3334">
            <v>125</v>
          </cell>
          <cell r="I3334">
            <v>-0.25</v>
          </cell>
          <cell r="S3334" t="str">
            <v>Org.Vtas Ranelagh</v>
          </cell>
        </row>
        <row r="3335">
          <cell r="B3335">
            <v>125</v>
          </cell>
          <cell r="I3335">
            <v>-0.25</v>
          </cell>
          <cell r="S3335" t="str">
            <v>Org.Vtas Ranelagh</v>
          </cell>
        </row>
        <row r="3336">
          <cell r="B3336">
            <v>125</v>
          </cell>
          <cell r="I3336">
            <v>-0.25</v>
          </cell>
          <cell r="S3336" t="str">
            <v>Org.Vtas Ranelagh</v>
          </cell>
        </row>
        <row r="3337">
          <cell r="B3337">
            <v>125</v>
          </cell>
          <cell r="I3337">
            <v>-0.25</v>
          </cell>
          <cell r="S3337" t="str">
            <v>Org.Vtas Ranelagh</v>
          </cell>
        </row>
        <row r="3338">
          <cell r="B3338">
            <v>125</v>
          </cell>
          <cell r="I3338">
            <v>-0.25</v>
          </cell>
          <cell r="S3338" t="str">
            <v>Org.Vtas Ranelagh</v>
          </cell>
        </row>
        <row r="3339">
          <cell r="B3339">
            <v>125</v>
          </cell>
          <cell r="I3339">
            <v>-0.25</v>
          </cell>
          <cell r="S3339" t="str">
            <v>Org.Vtas Ranelagh</v>
          </cell>
        </row>
        <row r="3340">
          <cell r="B3340">
            <v>125</v>
          </cell>
          <cell r="I3340">
            <v>-0.25</v>
          </cell>
          <cell r="S3340" t="str">
            <v>Org.Vtas Ranelagh</v>
          </cell>
        </row>
        <row r="3341">
          <cell r="B3341">
            <v>125</v>
          </cell>
          <cell r="I3341">
            <v>-0.25</v>
          </cell>
          <cell r="S3341" t="str">
            <v>Org.Vtas Ranelagh</v>
          </cell>
        </row>
        <row r="3342">
          <cell r="B3342">
            <v>125</v>
          </cell>
          <cell r="I3342">
            <v>-0.25</v>
          </cell>
          <cell r="S3342" t="str">
            <v>Org.Vtas Ranelagh</v>
          </cell>
        </row>
        <row r="3343">
          <cell r="B3343">
            <v>125</v>
          </cell>
          <cell r="I3343">
            <v>-0.25</v>
          </cell>
          <cell r="S3343" t="str">
            <v>Org.Vtas Ranelagh</v>
          </cell>
        </row>
        <row r="3344">
          <cell r="B3344">
            <v>125</v>
          </cell>
          <cell r="I3344">
            <v>-0.25</v>
          </cell>
          <cell r="S3344" t="str">
            <v>Org.Vtas Ranelagh</v>
          </cell>
        </row>
        <row r="3345">
          <cell r="B3345">
            <v>125</v>
          </cell>
          <cell r="I3345">
            <v>-0.25</v>
          </cell>
          <cell r="S3345" t="str">
            <v>Org.Vtas Ranelagh</v>
          </cell>
        </row>
        <row r="3346">
          <cell r="B3346">
            <v>125</v>
          </cell>
          <cell r="I3346">
            <v>-0.25</v>
          </cell>
          <cell r="S3346" t="str">
            <v>Org.Vtas Ranelagh</v>
          </cell>
        </row>
        <row r="3347">
          <cell r="B3347">
            <v>125</v>
          </cell>
          <cell r="I3347">
            <v>-0.25</v>
          </cell>
          <cell r="S3347" t="str">
            <v>Org.Vtas Ranelagh</v>
          </cell>
        </row>
        <row r="3348">
          <cell r="B3348">
            <v>125</v>
          </cell>
          <cell r="I3348">
            <v>-0.25</v>
          </cell>
          <cell r="S3348" t="str">
            <v>Org.Vtas Ranelagh</v>
          </cell>
        </row>
        <row r="3349">
          <cell r="B3349">
            <v>125</v>
          </cell>
          <cell r="I3349">
            <v>-0.25</v>
          </cell>
          <cell r="S3349" t="str">
            <v>Org.Vtas Ranelagh</v>
          </cell>
        </row>
        <row r="3350">
          <cell r="B3350">
            <v>125</v>
          </cell>
          <cell r="I3350">
            <v>-0.25</v>
          </cell>
          <cell r="S3350" t="str">
            <v>Org.Vtas Ranelagh</v>
          </cell>
        </row>
        <row r="3351">
          <cell r="B3351">
            <v>125</v>
          </cell>
          <cell r="I3351">
            <v>-0.25</v>
          </cell>
          <cell r="S3351" t="str">
            <v>Org.Vtas Ranelagh</v>
          </cell>
        </row>
        <row r="3352">
          <cell r="B3352">
            <v>125</v>
          </cell>
          <cell r="I3352">
            <v>-0.25</v>
          </cell>
          <cell r="S3352" t="str">
            <v>Org.Vtas Ranelagh</v>
          </cell>
        </row>
        <row r="3353">
          <cell r="B3353">
            <v>125</v>
          </cell>
          <cell r="I3353">
            <v>-0.25</v>
          </cell>
          <cell r="S3353" t="str">
            <v>Org.Vtas Ranelagh</v>
          </cell>
        </row>
        <row r="3354">
          <cell r="B3354">
            <v>125</v>
          </cell>
          <cell r="I3354">
            <v>-0.25</v>
          </cell>
          <cell r="S3354" t="str">
            <v>Org.Vtas Ranelagh</v>
          </cell>
        </row>
        <row r="3355">
          <cell r="B3355">
            <v>125</v>
          </cell>
          <cell r="I3355">
            <v>-0.25</v>
          </cell>
          <cell r="S3355" t="str">
            <v>Org.Vtas Ranelagh</v>
          </cell>
        </row>
        <row r="3356">
          <cell r="B3356">
            <v>125</v>
          </cell>
          <cell r="I3356">
            <v>-0.25</v>
          </cell>
          <cell r="S3356" t="str">
            <v>Org.Vtas Ranelagh</v>
          </cell>
        </row>
        <row r="3357">
          <cell r="B3357">
            <v>125</v>
          </cell>
          <cell r="I3357">
            <v>-0.25</v>
          </cell>
          <cell r="S3357" t="str">
            <v>Org.Vtas Ranelagh</v>
          </cell>
        </row>
        <row r="3358">
          <cell r="B3358">
            <v>125</v>
          </cell>
          <cell r="I3358">
            <v>-0.25</v>
          </cell>
          <cell r="S3358" t="str">
            <v>Org.Vtas Ranelagh</v>
          </cell>
        </row>
        <row r="3359">
          <cell r="B3359">
            <v>1720</v>
          </cell>
          <cell r="I3359">
            <v>-480</v>
          </cell>
          <cell r="S3359" t="str">
            <v>Org.Vtas Ranelagh</v>
          </cell>
        </row>
        <row r="3360">
          <cell r="B3360">
            <v>1740</v>
          </cell>
          <cell r="I3360">
            <v>-214</v>
          </cell>
          <cell r="S3360" t="str">
            <v>Org.Vtas Ranelagh</v>
          </cell>
        </row>
        <row r="3361">
          <cell r="B3361">
            <v>1758</v>
          </cell>
          <cell r="I3361">
            <v>-160</v>
          </cell>
          <cell r="S3361" t="str">
            <v>Org.Vtas Ranelagh</v>
          </cell>
        </row>
        <row r="3362">
          <cell r="B3362">
            <v>110</v>
          </cell>
          <cell r="I3362">
            <v>-1</v>
          </cell>
          <cell r="S3362" t="str">
            <v>Org.Vtas Ranelagh</v>
          </cell>
        </row>
        <row r="3363">
          <cell r="B3363">
            <v>110</v>
          </cell>
          <cell r="I3363">
            <v>-5</v>
          </cell>
          <cell r="S3363" t="str">
            <v>Org.Vtas Ranelagh</v>
          </cell>
        </row>
        <row r="3364">
          <cell r="B3364">
            <v>125</v>
          </cell>
          <cell r="I3364">
            <v>-0.25</v>
          </cell>
          <cell r="S3364" t="str">
            <v>Org.Vtas Ranelagh</v>
          </cell>
        </row>
        <row r="3365">
          <cell r="B3365">
            <v>125</v>
          </cell>
          <cell r="I3365">
            <v>-0.25</v>
          </cell>
          <cell r="S3365" t="str">
            <v>Org.Vtas Ranelagh</v>
          </cell>
        </row>
        <row r="3366">
          <cell r="B3366">
            <v>125</v>
          </cell>
          <cell r="I3366">
            <v>-0.25</v>
          </cell>
          <cell r="S3366" t="str">
            <v>Org.Vtas Ranelagh</v>
          </cell>
        </row>
        <row r="3367">
          <cell r="B3367">
            <v>125</v>
          </cell>
          <cell r="I3367">
            <v>-0.25</v>
          </cell>
          <cell r="S3367" t="str">
            <v>Org.Vtas Ranelagh</v>
          </cell>
        </row>
        <row r="3368">
          <cell r="B3368">
            <v>125</v>
          </cell>
          <cell r="I3368">
            <v>-0.25</v>
          </cell>
          <cell r="S3368" t="str">
            <v>Org.Vtas Ranelagh</v>
          </cell>
        </row>
        <row r="3369">
          <cell r="B3369">
            <v>125</v>
          </cell>
          <cell r="I3369">
            <v>-0.25</v>
          </cell>
          <cell r="S3369" t="str">
            <v>Org.Vtas Ranelagh</v>
          </cell>
        </row>
        <row r="3370">
          <cell r="B3370">
            <v>125</v>
          </cell>
          <cell r="I3370">
            <v>-0.25</v>
          </cell>
          <cell r="S3370" t="str">
            <v>Org.Vtas Ranelagh</v>
          </cell>
        </row>
        <row r="3371">
          <cell r="B3371">
            <v>125</v>
          </cell>
          <cell r="I3371">
            <v>-0.25</v>
          </cell>
          <cell r="S3371" t="str">
            <v>Org.Vtas Ranelagh</v>
          </cell>
        </row>
        <row r="3372">
          <cell r="B3372">
            <v>125</v>
          </cell>
          <cell r="I3372">
            <v>-0.25</v>
          </cell>
          <cell r="S3372" t="str">
            <v>Org.Vtas Ranelagh</v>
          </cell>
        </row>
        <row r="3373">
          <cell r="B3373">
            <v>125</v>
          </cell>
          <cell r="I3373">
            <v>-0.25</v>
          </cell>
          <cell r="S3373" t="str">
            <v>Org.Vtas Ranelagh</v>
          </cell>
        </row>
        <row r="3374">
          <cell r="B3374">
            <v>125</v>
          </cell>
          <cell r="I3374">
            <v>-0.25</v>
          </cell>
          <cell r="S3374" t="str">
            <v>Org.Vtas Ranelagh</v>
          </cell>
        </row>
        <row r="3375">
          <cell r="B3375">
            <v>125</v>
          </cell>
          <cell r="I3375">
            <v>-0.25</v>
          </cell>
          <cell r="S3375" t="str">
            <v>Org.Vtas Ranelagh</v>
          </cell>
        </row>
        <row r="3376">
          <cell r="B3376">
            <v>125</v>
          </cell>
          <cell r="I3376">
            <v>-0.25</v>
          </cell>
          <cell r="S3376" t="str">
            <v>Org.Vtas Ranelagh</v>
          </cell>
        </row>
        <row r="3377">
          <cell r="B3377">
            <v>125</v>
          </cell>
          <cell r="I3377">
            <v>-0.25</v>
          </cell>
          <cell r="S3377" t="str">
            <v>Org.Vtas Ranelagh</v>
          </cell>
        </row>
        <row r="3378">
          <cell r="B3378">
            <v>125</v>
          </cell>
          <cell r="I3378">
            <v>-0.25</v>
          </cell>
          <cell r="S3378" t="str">
            <v>Org.Vtas Ranelagh</v>
          </cell>
        </row>
        <row r="3379">
          <cell r="B3379">
            <v>125</v>
          </cell>
          <cell r="I3379">
            <v>-0.25</v>
          </cell>
          <cell r="S3379" t="str">
            <v>Org.Vtas Ranelagh</v>
          </cell>
        </row>
        <row r="3380">
          <cell r="B3380">
            <v>125</v>
          </cell>
          <cell r="I3380">
            <v>-0.25</v>
          </cell>
          <cell r="S3380" t="str">
            <v>Org.Vtas Ranelagh</v>
          </cell>
        </row>
        <row r="3381">
          <cell r="B3381">
            <v>125</v>
          </cell>
          <cell r="I3381">
            <v>-0.25</v>
          </cell>
          <cell r="S3381" t="str">
            <v>Org.Vtas Ranelagh</v>
          </cell>
        </row>
        <row r="3382">
          <cell r="B3382">
            <v>125</v>
          </cell>
          <cell r="I3382">
            <v>-0.25</v>
          </cell>
          <cell r="S3382" t="str">
            <v>Org.Vtas Ranelagh</v>
          </cell>
        </row>
        <row r="3383">
          <cell r="B3383">
            <v>125</v>
          </cell>
          <cell r="I3383">
            <v>-0.25</v>
          </cell>
          <cell r="S3383" t="str">
            <v>Org.Vtas Ranelagh</v>
          </cell>
        </row>
        <row r="3384">
          <cell r="B3384">
            <v>125</v>
          </cell>
          <cell r="I3384">
            <v>-0.25</v>
          </cell>
          <cell r="S3384" t="str">
            <v>Org.Vtas Ranelagh</v>
          </cell>
        </row>
        <row r="3385">
          <cell r="B3385">
            <v>125</v>
          </cell>
          <cell r="I3385">
            <v>-0.25</v>
          </cell>
          <cell r="S3385" t="str">
            <v>Org.Vtas Ranelagh</v>
          </cell>
        </row>
        <row r="3386">
          <cell r="B3386">
            <v>125</v>
          </cell>
          <cell r="I3386">
            <v>-0.25</v>
          </cell>
          <cell r="S3386" t="str">
            <v>Org.Vtas Ranelagh</v>
          </cell>
        </row>
        <row r="3387">
          <cell r="B3387">
            <v>125</v>
          </cell>
          <cell r="I3387">
            <v>-0.25</v>
          </cell>
          <cell r="S3387" t="str">
            <v>Org.Vtas Ranelagh</v>
          </cell>
        </row>
        <row r="3388">
          <cell r="B3388">
            <v>125</v>
          </cell>
          <cell r="I3388">
            <v>-0.25</v>
          </cell>
          <cell r="S3388" t="str">
            <v>Org.Vtas Ranelagh</v>
          </cell>
        </row>
        <row r="3389">
          <cell r="B3389">
            <v>125</v>
          </cell>
          <cell r="I3389">
            <v>-0.25</v>
          </cell>
          <cell r="S3389" t="str">
            <v>Org.Vtas Ranelagh</v>
          </cell>
        </row>
        <row r="3390">
          <cell r="B3390">
            <v>125</v>
          </cell>
          <cell r="I3390">
            <v>-0.25</v>
          </cell>
          <cell r="S3390" t="str">
            <v>Org.Vtas Ranelagh</v>
          </cell>
        </row>
        <row r="3391">
          <cell r="B3391">
            <v>125</v>
          </cell>
          <cell r="I3391">
            <v>-0.25</v>
          </cell>
          <cell r="S3391" t="str">
            <v>Org.Vtas Ranelagh</v>
          </cell>
        </row>
        <row r="3392">
          <cell r="B3392">
            <v>125</v>
          </cell>
          <cell r="I3392">
            <v>-0.25</v>
          </cell>
          <cell r="S3392" t="str">
            <v>Org.Vtas Ranelagh</v>
          </cell>
        </row>
        <row r="3393">
          <cell r="B3393">
            <v>125</v>
          </cell>
          <cell r="I3393">
            <v>-0.25</v>
          </cell>
          <cell r="S3393" t="str">
            <v>Org.Vtas Ranelagh</v>
          </cell>
        </row>
        <row r="3394">
          <cell r="B3394">
            <v>125</v>
          </cell>
          <cell r="I3394">
            <v>-0.25</v>
          </cell>
          <cell r="S3394" t="str">
            <v>Org.Vtas Ranelagh</v>
          </cell>
        </row>
        <row r="3395">
          <cell r="B3395">
            <v>125</v>
          </cell>
          <cell r="I3395">
            <v>-0.25</v>
          </cell>
          <cell r="S3395" t="str">
            <v>Org.Vtas Ranelagh</v>
          </cell>
        </row>
        <row r="3396">
          <cell r="B3396">
            <v>125</v>
          </cell>
          <cell r="I3396">
            <v>-0.25</v>
          </cell>
          <cell r="S3396" t="str">
            <v>Org.Vtas Ranelagh</v>
          </cell>
        </row>
        <row r="3397">
          <cell r="B3397">
            <v>125</v>
          </cell>
          <cell r="I3397">
            <v>-0.25</v>
          </cell>
          <cell r="S3397" t="str">
            <v>Org.Vtas Ranelagh</v>
          </cell>
        </row>
        <row r="3398">
          <cell r="B3398">
            <v>125</v>
          </cell>
          <cell r="I3398">
            <v>-0.25</v>
          </cell>
          <cell r="S3398" t="str">
            <v>Org.Vtas Ranelagh</v>
          </cell>
        </row>
        <row r="3399">
          <cell r="B3399">
            <v>125</v>
          </cell>
          <cell r="I3399">
            <v>-0.25</v>
          </cell>
          <cell r="S3399" t="str">
            <v>Org.Vtas Ranelagh</v>
          </cell>
        </row>
        <row r="3400">
          <cell r="B3400">
            <v>125</v>
          </cell>
          <cell r="I3400">
            <v>-0.25</v>
          </cell>
          <cell r="S3400" t="str">
            <v>Org.Vtas Ranelagh</v>
          </cell>
        </row>
        <row r="3401">
          <cell r="B3401">
            <v>125</v>
          </cell>
          <cell r="I3401">
            <v>-0.25</v>
          </cell>
          <cell r="S3401" t="str">
            <v>Org.Vtas Ranelagh</v>
          </cell>
        </row>
        <row r="3402">
          <cell r="B3402">
            <v>125</v>
          </cell>
          <cell r="I3402">
            <v>-0.25</v>
          </cell>
          <cell r="S3402" t="str">
            <v>Org.Vtas Ranelagh</v>
          </cell>
        </row>
        <row r="3403">
          <cell r="B3403">
            <v>125</v>
          </cell>
          <cell r="I3403">
            <v>-0.25</v>
          </cell>
          <cell r="S3403" t="str">
            <v>Org.Vtas Ranelagh</v>
          </cell>
        </row>
        <row r="3404">
          <cell r="B3404">
            <v>125</v>
          </cell>
          <cell r="I3404">
            <v>-0.25</v>
          </cell>
          <cell r="S3404" t="str">
            <v>Org.Vtas Ranelagh</v>
          </cell>
        </row>
        <row r="3405">
          <cell r="B3405">
            <v>125</v>
          </cell>
          <cell r="I3405">
            <v>-0.25</v>
          </cell>
          <cell r="S3405" t="str">
            <v>Org.Vtas Ranelagh</v>
          </cell>
        </row>
        <row r="3406">
          <cell r="B3406">
            <v>125</v>
          </cell>
          <cell r="I3406">
            <v>-0.25</v>
          </cell>
          <cell r="S3406" t="str">
            <v>Org.Vtas Ranelagh</v>
          </cell>
        </row>
        <row r="3407">
          <cell r="B3407">
            <v>125</v>
          </cell>
          <cell r="I3407">
            <v>-0.25</v>
          </cell>
          <cell r="S3407" t="str">
            <v>Org.Vtas Ranelagh</v>
          </cell>
        </row>
        <row r="3408">
          <cell r="B3408">
            <v>125</v>
          </cell>
          <cell r="I3408">
            <v>-0.25</v>
          </cell>
          <cell r="S3408" t="str">
            <v>Org.Vtas Ranelagh</v>
          </cell>
        </row>
        <row r="3409">
          <cell r="B3409">
            <v>125</v>
          </cell>
          <cell r="I3409">
            <v>-0.25</v>
          </cell>
          <cell r="S3409" t="str">
            <v>Org.Vtas Ranelagh</v>
          </cell>
        </row>
        <row r="3410">
          <cell r="B3410">
            <v>125</v>
          </cell>
          <cell r="I3410">
            <v>-0.25</v>
          </cell>
          <cell r="S3410" t="str">
            <v>Org.Vtas Ranelagh</v>
          </cell>
        </row>
        <row r="3411">
          <cell r="B3411">
            <v>125</v>
          </cell>
          <cell r="I3411">
            <v>-0.25</v>
          </cell>
          <cell r="S3411" t="str">
            <v>Org.Vtas Ranelagh</v>
          </cell>
        </row>
        <row r="3412">
          <cell r="B3412">
            <v>125</v>
          </cell>
          <cell r="I3412">
            <v>-0.25</v>
          </cell>
          <cell r="S3412" t="str">
            <v>Org.Vtas Ranelagh</v>
          </cell>
        </row>
        <row r="3413">
          <cell r="B3413">
            <v>125</v>
          </cell>
          <cell r="I3413">
            <v>-0.25</v>
          </cell>
          <cell r="S3413" t="str">
            <v>Org.Vtas Ranelagh</v>
          </cell>
        </row>
        <row r="3414">
          <cell r="B3414">
            <v>125</v>
          </cell>
          <cell r="I3414">
            <v>-0.25</v>
          </cell>
          <cell r="S3414" t="str">
            <v>Org.Vtas Ranelagh</v>
          </cell>
        </row>
        <row r="3415">
          <cell r="B3415">
            <v>125</v>
          </cell>
          <cell r="I3415">
            <v>-0.25</v>
          </cell>
          <cell r="S3415" t="str">
            <v>Org.Vtas Ranelagh</v>
          </cell>
        </row>
        <row r="3416">
          <cell r="B3416">
            <v>125</v>
          </cell>
          <cell r="I3416">
            <v>-0.25</v>
          </cell>
          <cell r="S3416" t="str">
            <v>Org.Vtas Ranelagh</v>
          </cell>
        </row>
        <row r="3417">
          <cell r="B3417">
            <v>125</v>
          </cell>
          <cell r="I3417">
            <v>-0.25</v>
          </cell>
          <cell r="S3417" t="str">
            <v>Org.Vtas Ranelagh</v>
          </cell>
        </row>
        <row r="3418">
          <cell r="B3418">
            <v>125</v>
          </cell>
          <cell r="I3418">
            <v>-0.25</v>
          </cell>
          <cell r="S3418" t="str">
            <v>Org.Vtas Ranelagh</v>
          </cell>
        </row>
        <row r="3419">
          <cell r="B3419">
            <v>125</v>
          </cell>
          <cell r="I3419">
            <v>-0.25</v>
          </cell>
          <cell r="S3419" t="str">
            <v>Org.Vtas Ranelagh</v>
          </cell>
        </row>
        <row r="3420">
          <cell r="B3420">
            <v>125</v>
          </cell>
          <cell r="I3420">
            <v>-0.25</v>
          </cell>
          <cell r="S3420" t="str">
            <v>Org.Vtas Ranelagh</v>
          </cell>
        </row>
        <row r="3421">
          <cell r="B3421">
            <v>125</v>
          </cell>
          <cell r="I3421">
            <v>-0.25</v>
          </cell>
          <cell r="S3421" t="str">
            <v>Org.Vtas Ranelagh</v>
          </cell>
        </row>
        <row r="3422">
          <cell r="B3422">
            <v>125</v>
          </cell>
          <cell r="I3422">
            <v>-0.25</v>
          </cell>
          <cell r="S3422" t="str">
            <v>Org.Vtas Ranelagh</v>
          </cell>
        </row>
        <row r="3423">
          <cell r="B3423">
            <v>125</v>
          </cell>
          <cell r="I3423">
            <v>-0.25</v>
          </cell>
          <cell r="S3423" t="str">
            <v>Org.Vtas Ranelagh</v>
          </cell>
        </row>
        <row r="3424">
          <cell r="B3424">
            <v>125</v>
          </cell>
          <cell r="I3424">
            <v>-0.25</v>
          </cell>
          <cell r="S3424" t="str">
            <v>Org.Vtas Ranelagh</v>
          </cell>
        </row>
        <row r="3425">
          <cell r="B3425">
            <v>125</v>
          </cell>
          <cell r="I3425">
            <v>-0.25</v>
          </cell>
          <cell r="S3425" t="str">
            <v>Org.Vtas Ranelagh</v>
          </cell>
        </row>
        <row r="3426">
          <cell r="B3426">
            <v>125</v>
          </cell>
          <cell r="I3426">
            <v>-0.25</v>
          </cell>
          <cell r="S3426" t="str">
            <v>Org.Vtas Ranelagh</v>
          </cell>
        </row>
        <row r="3427">
          <cell r="B3427">
            <v>125</v>
          </cell>
          <cell r="I3427">
            <v>-0.25</v>
          </cell>
          <cell r="S3427" t="str">
            <v>Org.Vtas Ranelagh</v>
          </cell>
        </row>
        <row r="3428">
          <cell r="B3428">
            <v>125</v>
          </cell>
          <cell r="I3428">
            <v>-0.25</v>
          </cell>
          <cell r="S3428" t="str">
            <v>Org.Vtas Ranelagh</v>
          </cell>
        </row>
        <row r="3429">
          <cell r="B3429">
            <v>125</v>
          </cell>
          <cell r="I3429">
            <v>-0.25</v>
          </cell>
          <cell r="S3429" t="str">
            <v>Org.Vtas Ranelagh</v>
          </cell>
        </row>
        <row r="3430">
          <cell r="B3430">
            <v>125</v>
          </cell>
          <cell r="I3430">
            <v>-0.25</v>
          </cell>
          <cell r="S3430" t="str">
            <v>Org.Vtas Ranelagh</v>
          </cell>
        </row>
        <row r="3431">
          <cell r="B3431">
            <v>125</v>
          </cell>
          <cell r="I3431">
            <v>-0.25</v>
          </cell>
          <cell r="S3431" t="str">
            <v>Org.Vtas Ranelagh</v>
          </cell>
        </row>
        <row r="3432">
          <cell r="B3432">
            <v>125</v>
          </cell>
          <cell r="I3432">
            <v>-0.25</v>
          </cell>
          <cell r="S3432" t="str">
            <v>Org.Vtas Ranelagh</v>
          </cell>
        </row>
        <row r="3433">
          <cell r="B3433">
            <v>125</v>
          </cell>
          <cell r="I3433">
            <v>-0.25</v>
          </cell>
          <cell r="S3433" t="str">
            <v>Org.Vtas Ranelagh</v>
          </cell>
        </row>
        <row r="3434">
          <cell r="B3434">
            <v>125</v>
          </cell>
          <cell r="I3434">
            <v>-0.25</v>
          </cell>
          <cell r="S3434" t="str">
            <v>Org.Vtas Ranelagh</v>
          </cell>
        </row>
        <row r="3435">
          <cell r="B3435">
            <v>125</v>
          </cell>
          <cell r="I3435">
            <v>-0.25</v>
          </cell>
          <cell r="S3435" t="str">
            <v>Org.Vtas Ranelagh</v>
          </cell>
        </row>
        <row r="3436">
          <cell r="B3436">
            <v>125</v>
          </cell>
          <cell r="I3436">
            <v>-0.25</v>
          </cell>
          <cell r="S3436" t="str">
            <v>Org.Vtas Ranelagh</v>
          </cell>
        </row>
        <row r="3437">
          <cell r="B3437">
            <v>125</v>
          </cell>
          <cell r="I3437">
            <v>-0.25</v>
          </cell>
          <cell r="S3437" t="str">
            <v>Org.Vtas Ranelagh</v>
          </cell>
        </row>
        <row r="3438">
          <cell r="B3438">
            <v>125</v>
          </cell>
          <cell r="I3438">
            <v>-0.25</v>
          </cell>
          <cell r="S3438" t="str">
            <v>Org.Vtas Ranelagh</v>
          </cell>
        </row>
        <row r="3439">
          <cell r="B3439">
            <v>125</v>
          </cell>
          <cell r="I3439">
            <v>-0.25</v>
          </cell>
          <cell r="S3439" t="str">
            <v>Org.Vtas Ranelagh</v>
          </cell>
        </row>
        <row r="3440">
          <cell r="B3440">
            <v>125</v>
          </cell>
          <cell r="I3440">
            <v>-0.25</v>
          </cell>
          <cell r="S3440" t="str">
            <v>Org.Vtas Ranelagh</v>
          </cell>
        </row>
        <row r="3441">
          <cell r="B3441">
            <v>125</v>
          </cell>
          <cell r="I3441">
            <v>-0.25</v>
          </cell>
          <cell r="S3441" t="str">
            <v>Org.Vtas Ranelagh</v>
          </cell>
        </row>
        <row r="3442">
          <cell r="B3442">
            <v>125</v>
          </cell>
          <cell r="I3442">
            <v>-0.25</v>
          </cell>
          <cell r="S3442" t="str">
            <v>Org.Vtas Ranelagh</v>
          </cell>
        </row>
        <row r="3443">
          <cell r="B3443">
            <v>125</v>
          </cell>
          <cell r="I3443">
            <v>-0.25</v>
          </cell>
          <cell r="S3443" t="str">
            <v>Org.Vtas Ranelagh</v>
          </cell>
        </row>
        <row r="3444">
          <cell r="B3444">
            <v>125</v>
          </cell>
          <cell r="I3444">
            <v>-0.25</v>
          </cell>
          <cell r="S3444" t="str">
            <v>Org.Vtas Ranelagh</v>
          </cell>
        </row>
        <row r="3445">
          <cell r="B3445">
            <v>125</v>
          </cell>
          <cell r="I3445">
            <v>-0.25</v>
          </cell>
          <cell r="S3445" t="str">
            <v>Org.Vtas Ranelagh</v>
          </cell>
        </row>
        <row r="3446">
          <cell r="B3446">
            <v>125</v>
          </cell>
          <cell r="I3446">
            <v>-0.25</v>
          </cell>
          <cell r="S3446" t="str">
            <v>Org.Vtas Ranelagh</v>
          </cell>
        </row>
        <row r="3447">
          <cell r="B3447">
            <v>125</v>
          </cell>
          <cell r="I3447">
            <v>-0.25</v>
          </cell>
          <cell r="S3447" t="str">
            <v>Org.Vtas Ranelagh</v>
          </cell>
        </row>
        <row r="3448">
          <cell r="B3448">
            <v>125</v>
          </cell>
          <cell r="I3448">
            <v>-0.25</v>
          </cell>
          <cell r="S3448" t="str">
            <v>Org.Vtas Ranelagh</v>
          </cell>
        </row>
        <row r="3449">
          <cell r="B3449">
            <v>125</v>
          </cell>
          <cell r="I3449">
            <v>-0.25</v>
          </cell>
          <cell r="S3449" t="str">
            <v>Org.Vtas Ranelagh</v>
          </cell>
        </row>
        <row r="3450">
          <cell r="B3450">
            <v>125</v>
          </cell>
          <cell r="I3450">
            <v>-0.25</v>
          </cell>
          <cell r="S3450" t="str">
            <v>Org.Vtas Ranelagh</v>
          </cell>
        </row>
        <row r="3451">
          <cell r="B3451">
            <v>125</v>
          </cell>
          <cell r="I3451">
            <v>-0.25</v>
          </cell>
          <cell r="S3451" t="str">
            <v>Org.Vtas Ranelagh</v>
          </cell>
        </row>
        <row r="3452">
          <cell r="B3452">
            <v>125</v>
          </cell>
          <cell r="I3452">
            <v>-0.25</v>
          </cell>
          <cell r="S3452" t="str">
            <v>Org.Vtas Ranelagh</v>
          </cell>
        </row>
        <row r="3453">
          <cell r="B3453">
            <v>125</v>
          </cell>
          <cell r="I3453">
            <v>-0.25</v>
          </cell>
          <cell r="S3453" t="str">
            <v>Org.Vtas Ranelagh</v>
          </cell>
        </row>
        <row r="3454">
          <cell r="B3454">
            <v>125</v>
          </cell>
          <cell r="I3454">
            <v>-0.25</v>
          </cell>
          <cell r="S3454" t="str">
            <v>Org.Vtas Ranelagh</v>
          </cell>
        </row>
        <row r="3455">
          <cell r="B3455">
            <v>125</v>
          </cell>
          <cell r="I3455">
            <v>-0.25</v>
          </cell>
          <cell r="S3455" t="str">
            <v>Org.Vtas Ranelagh</v>
          </cell>
        </row>
        <row r="3456">
          <cell r="B3456">
            <v>125</v>
          </cell>
          <cell r="I3456">
            <v>-0.25</v>
          </cell>
          <cell r="S3456" t="str">
            <v>Org.Vtas Ranelagh</v>
          </cell>
        </row>
        <row r="3457">
          <cell r="B3457">
            <v>125</v>
          </cell>
          <cell r="I3457">
            <v>-0.25</v>
          </cell>
          <cell r="S3457" t="str">
            <v>Org.Vtas Ranelagh</v>
          </cell>
        </row>
        <row r="3458">
          <cell r="B3458">
            <v>125</v>
          </cell>
          <cell r="I3458">
            <v>-0.25</v>
          </cell>
          <cell r="S3458" t="str">
            <v>Org.Vtas Ranelagh</v>
          </cell>
        </row>
        <row r="3459">
          <cell r="B3459">
            <v>125</v>
          </cell>
          <cell r="I3459">
            <v>-0.25</v>
          </cell>
          <cell r="S3459" t="str">
            <v>Org.Vtas Ranelagh</v>
          </cell>
        </row>
        <row r="3460">
          <cell r="B3460">
            <v>125</v>
          </cell>
          <cell r="I3460">
            <v>-0.25</v>
          </cell>
          <cell r="S3460" t="str">
            <v>Org.Vtas Ranelagh</v>
          </cell>
        </row>
        <row r="3461">
          <cell r="B3461">
            <v>125</v>
          </cell>
          <cell r="I3461">
            <v>-0.25</v>
          </cell>
          <cell r="S3461" t="str">
            <v>Org.Vtas Ranelagh</v>
          </cell>
        </row>
        <row r="3462">
          <cell r="B3462">
            <v>125</v>
          </cell>
          <cell r="I3462">
            <v>-0.25</v>
          </cell>
          <cell r="S3462" t="str">
            <v>Org.Vtas Ranelagh</v>
          </cell>
        </row>
        <row r="3463">
          <cell r="B3463">
            <v>125</v>
          </cell>
          <cell r="I3463">
            <v>-0.25</v>
          </cell>
          <cell r="S3463" t="str">
            <v>Org.Vtas Ranelagh</v>
          </cell>
        </row>
        <row r="3464">
          <cell r="B3464">
            <v>125</v>
          </cell>
          <cell r="I3464">
            <v>-0.25</v>
          </cell>
          <cell r="S3464" t="str">
            <v>Org.Vtas Ranelagh</v>
          </cell>
        </row>
        <row r="3465">
          <cell r="B3465">
            <v>125</v>
          </cell>
          <cell r="I3465">
            <v>-0.25</v>
          </cell>
          <cell r="S3465" t="str">
            <v>Org.Vtas Ranelagh</v>
          </cell>
        </row>
        <row r="3466">
          <cell r="B3466">
            <v>125</v>
          </cell>
          <cell r="I3466">
            <v>-0.25</v>
          </cell>
          <cell r="S3466" t="str">
            <v>Org.Vtas Ranelagh</v>
          </cell>
        </row>
        <row r="3467">
          <cell r="B3467">
            <v>125</v>
          </cell>
          <cell r="I3467">
            <v>-0.25</v>
          </cell>
          <cell r="S3467" t="str">
            <v>Org.Vtas Ranelagh</v>
          </cell>
        </row>
        <row r="3468">
          <cell r="B3468">
            <v>125</v>
          </cell>
          <cell r="I3468">
            <v>-0.25</v>
          </cell>
          <cell r="S3468" t="str">
            <v>Org.Vtas Ranelagh</v>
          </cell>
        </row>
        <row r="3469">
          <cell r="B3469">
            <v>125</v>
          </cell>
          <cell r="I3469">
            <v>-0.25</v>
          </cell>
          <cell r="S3469" t="str">
            <v>Org.Vtas Ranelagh</v>
          </cell>
        </row>
        <row r="3470">
          <cell r="B3470">
            <v>125</v>
          </cell>
          <cell r="I3470">
            <v>-0.25</v>
          </cell>
          <cell r="S3470" t="str">
            <v>Org.Vtas Ranelagh</v>
          </cell>
        </row>
        <row r="3471">
          <cell r="B3471">
            <v>125</v>
          </cell>
          <cell r="I3471">
            <v>-0.25</v>
          </cell>
          <cell r="S3471" t="str">
            <v>Org.Vtas Ranelagh</v>
          </cell>
        </row>
        <row r="3472">
          <cell r="B3472">
            <v>125</v>
          </cell>
          <cell r="I3472">
            <v>-0.25</v>
          </cell>
          <cell r="S3472" t="str">
            <v>Org.Vtas Ranelagh</v>
          </cell>
        </row>
        <row r="3473">
          <cell r="B3473">
            <v>125</v>
          </cell>
          <cell r="I3473">
            <v>-0.25</v>
          </cell>
          <cell r="S3473" t="str">
            <v>Org.Vtas Ranelagh</v>
          </cell>
        </row>
        <row r="3474">
          <cell r="B3474">
            <v>125</v>
          </cell>
          <cell r="I3474">
            <v>-0.25</v>
          </cell>
          <cell r="S3474" t="str">
            <v>Org.Vtas Ranelagh</v>
          </cell>
        </row>
        <row r="3475">
          <cell r="B3475">
            <v>125</v>
          </cell>
          <cell r="I3475">
            <v>-0.25</v>
          </cell>
          <cell r="S3475" t="str">
            <v>Org.Vtas Ranelagh</v>
          </cell>
        </row>
        <row r="3476">
          <cell r="B3476">
            <v>125</v>
          </cell>
          <cell r="I3476">
            <v>-0.25</v>
          </cell>
          <cell r="S3476" t="str">
            <v>Org.Vtas Ranelagh</v>
          </cell>
        </row>
        <row r="3477">
          <cell r="B3477">
            <v>310</v>
          </cell>
          <cell r="I3477">
            <v>-4</v>
          </cell>
          <cell r="S3477" t="str">
            <v>Org.Vtas Ranelagh</v>
          </cell>
        </row>
        <row r="3478">
          <cell r="B3478">
            <v>610</v>
          </cell>
          <cell r="I3478">
            <v>-5</v>
          </cell>
          <cell r="S3478" t="str">
            <v>Org.Vtas Ranelagh</v>
          </cell>
        </row>
        <row r="3479">
          <cell r="B3479">
            <v>1110</v>
          </cell>
          <cell r="I3479">
            <v>-3</v>
          </cell>
          <cell r="S3479" t="str">
            <v>Org.Vtas Ranelagh</v>
          </cell>
        </row>
        <row r="3480">
          <cell r="B3480">
            <v>1720</v>
          </cell>
          <cell r="I3480">
            <v>-20</v>
          </cell>
          <cell r="S3480" t="str">
            <v>Org.Vtas Ranelagh</v>
          </cell>
        </row>
        <row r="3481">
          <cell r="B3481">
            <v>1720</v>
          </cell>
          <cell r="I3481">
            <v>-10</v>
          </cell>
          <cell r="S3481" t="str">
            <v>Org.Vtas Ranelagh</v>
          </cell>
        </row>
        <row r="3482">
          <cell r="B3482">
            <v>1758</v>
          </cell>
          <cell r="I3482">
            <v>-10</v>
          </cell>
          <cell r="S3482" t="str">
            <v>Org.Vtas Ranelagh</v>
          </cell>
        </row>
        <row r="3483">
          <cell r="B3483">
            <v>125</v>
          </cell>
          <cell r="I3483">
            <v>-0.25</v>
          </cell>
          <cell r="S3483" t="str">
            <v>Org.Vtas Ranelagh</v>
          </cell>
        </row>
        <row r="3484">
          <cell r="B3484">
            <v>125</v>
          </cell>
          <cell r="I3484">
            <v>-0.25</v>
          </cell>
          <cell r="S3484" t="str">
            <v>Org.Vtas Ranelagh</v>
          </cell>
        </row>
        <row r="3485">
          <cell r="B3485">
            <v>125</v>
          </cell>
          <cell r="I3485">
            <v>-0.25</v>
          </cell>
          <cell r="S3485" t="str">
            <v>Org.Vtas Ranelagh</v>
          </cell>
        </row>
        <row r="3486">
          <cell r="B3486">
            <v>125</v>
          </cell>
          <cell r="I3486">
            <v>-0.25</v>
          </cell>
          <cell r="S3486" t="str">
            <v>Org.Vtas Ranelagh</v>
          </cell>
        </row>
        <row r="3487">
          <cell r="B3487">
            <v>125</v>
          </cell>
          <cell r="I3487">
            <v>-0.25</v>
          </cell>
          <cell r="S3487" t="str">
            <v>Org.Vtas Ranelagh</v>
          </cell>
        </row>
        <row r="3488">
          <cell r="B3488">
            <v>125</v>
          </cell>
          <cell r="I3488">
            <v>-0.25</v>
          </cell>
          <cell r="S3488" t="str">
            <v>Org.Vtas Ranelagh</v>
          </cell>
        </row>
        <row r="3489">
          <cell r="B3489">
            <v>125</v>
          </cell>
          <cell r="I3489">
            <v>-0.25</v>
          </cell>
          <cell r="S3489" t="str">
            <v>Org.Vtas Ranelagh</v>
          </cell>
        </row>
        <row r="3490">
          <cell r="B3490">
            <v>125</v>
          </cell>
          <cell r="I3490">
            <v>-0.25</v>
          </cell>
          <cell r="S3490" t="str">
            <v>Org.Vtas Ranelagh</v>
          </cell>
        </row>
        <row r="3491">
          <cell r="B3491">
            <v>125</v>
          </cell>
          <cell r="I3491">
            <v>-0.25</v>
          </cell>
          <cell r="S3491" t="str">
            <v>Org.Vtas Ranelagh</v>
          </cell>
        </row>
        <row r="3492">
          <cell r="B3492">
            <v>125</v>
          </cell>
          <cell r="I3492">
            <v>-0.25</v>
          </cell>
          <cell r="S3492" t="str">
            <v>Org.Vtas Ranelagh</v>
          </cell>
        </row>
        <row r="3493">
          <cell r="B3493">
            <v>125</v>
          </cell>
          <cell r="I3493">
            <v>-0.25</v>
          </cell>
          <cell r="S3493" t="str">
            <v>Org.Vtas Ranelagh</v>
          </cell>
        </row>
        <row r="3494">
          <cell r="B3494">
            <v>125</v>
          </cell>
          <cell r="I3494">
            <v>-0.25</v>
          </cell>
          <cell r="S3494" t="str">
            <v>Org.Vtas Ranelagh</v>
          </cell>
        </row>
        <row r="3495">
          <cell r="B3495">
            <v>125</v>
          </cell>
          <cell r="I3495">
            <v>-0.25</v>
          </cell>
          <cell r="S3495" t="str">
            <v>Org.Vtas Ranelagh</v>
          </cell>
        </row>
        <row r="3496">
          <cell r="B3496">
            <v>125</v>
          </cell>
          <cell r="I3496">
            <v>-0.25</v>
          </cell>
          <cell r="S3496" t="str">
            <v>Org.Vtas Ranelagh</v>
          </cell>
        </row>
        <row r="3497">
          <cell r="B3497">
            <v>125</v>
          </cell>
          <cell r="I3497">
            <v>-0.25</v>
          </cell>
          <cell r="S3497" t="str">
            <v>Org.Vtas Ranelagh</v>
          </cell>
        </row>
        <row r="3498">
          <cell r="B3498">
            <v>125</v>
          </cell>
          <cell r="I3498">
            <v>-0.25</v>
          </cell>
          <cell r="S3498" t="str">
            <v>Org.Vtas Ranelagh</v>
          </cell>
        </row>
        <row r="3499">
          <cell r="B3499">
            <v>125</v>
          </cell>
          <cell r="I3499">
            <v>-0.25</v>
          </cell>
          <cell r="S3499" t="str">
            <v>Org.Vtas Ranelagh</v>
          </cell>
        </row>
        <row r="3500">
          <cell r="B3500">
            <v>125</v>
          </cell>
          <cell r="I3500">
            <v>-0.25</v>
          </cell>
          <cell r="S3500" t="str">
            <v>Org.Vtas Ranelagh</v>
          </cell>
        </row>
        <row r="3501">
          <cell r="B3501">
            <v>125</v>
          </cell>
          <cell r="I3501">
            <v>-0.25</v>
          </cell>
          <cell r="S3501" t="str">
            <v>Org.Vtas Ranelagh</v>
          </cell>
        </row>
        <row r="3502">
          <cell r="B3502">
            <v>125</v>
          </cell>
          <cell r="I3502">
            <v>-0.25</v>
          </cell>
          <cell r="S3502" t="str">
            <v>Org.Vtas Ranelagh</v>
          </cell>
        </row>
        <row r="3503">
          <cell r="B3503">
            <v>125</v>
          </cell>
          <cell r="I3503">
            <v>-0.25</v>
          </cell>
          <cell r="S3503" t="str">
            <v>Org.Vtas Ranelagh</v>
          </cell>
        </row>
        <row r="3504">
          <cell r="B3504">
            <v>125</v>
          </cell>
          <cell r="I3504">
            <v>-0.25</v>
          </cell>
          <cell r="S3504" t="str">
            <v>Org.Vtas Ranelagh</v>
          </cell>
        </row>
        <row r="3505">
          <cell r="B3505">
            <v>125</v>
          </cell>
          <cell r="I3505">
            <v>-0.25</v>
          </cell>
          <cell r="S3505" t="str">
            <v>Org.Vtas Ranelagh</v>
          </cell>
        </row>
        <row r="3506">
          <cell r="B3506">
            <v>125</v>
          </cell>
          <cell r="I3506">
            <v>-0.25</v>
          </cell>
          <cell r="S3506" t="str">
            <v>Org.Vtas Ranelagh</v>
          </cell>
        </row>
        <row r="3507">
          <cell r="B3507">
            <v>125</v>
          </cell>
          <cell r="I3507">
            <v>-0.25</v>
          </cell>
          <cell r="S3507" t="str">
            <v>Org.Vtas Ranelagh</v>
          </cell>
        </row>
        <row r="3508">
          <cell r="B3508">
            <v>125</v>
          </cell>
          <cell r="I3508">
            <v>-0.25</v>
          </cell>
          <cell r="S3508" t="str">
            <v>Org.Vtas Ranelagh</v>
          </cell>
        </row>
        <row r="3509">
          <cell r="B3509">
            <v>125</v>
          </cell>
          <cell r="I3509">
            <v>-0.25</v>
          </cell>
          <cell r="S3509" t="str">
            <v>Org.Vtas Ranelagh</v>
          </cell>
        </row>
        <row r="3510">
          <cell r="B3510">
            <v>125</v>
          </cell>
          <cell r="I3510">
            <v>-0.25</v>
          </cell>
          <cell r="S3510" t="str">
            <v>Org.Vtas Ranelagh</v>
          </cell>
        </row>
        <row r="3511">
          <cell r="B3511">
            <v>125</v>
          </cell>
          <cell r="I3511">
            <v>-0.25</v>
          </cell>
          <cell r="S3511" t="str">
            <v>Org.Vtas Ranelagh</v>
          </cell>
        </row>
        <row r="3512">
          <cell r="B3512">
            <v>125</v>
          </cell>
          <cell r="I3512">
            <v>-0.25</v>
          </cell>
          <cell r="S3512" t="str">
            <v>Org.Vtas Ranelagh</v>
          </cell>
        </row>
        <row r="3513">
          <cell r="B3513">
            <v>125</v>
          </cell>
          <cell r="I3513">
            <v>-0.25</v>
          </cell>
          <cell r="S3513" t="str">
            <v>Org.Vtas Ranelagh</v>
          </cell>
        </row>
        <row r="3514">
          <cell r="B3514">
            <v>125</v>
          </cell>
          <cell r="I3514">
            <v>-0.25</v>
          </cell>
          <cell r="S3514" t="str">
            <v>Org.Vtas Ranelagh</v>
          </cell>
        </row>
        <row r="3515">
          <cell r="B3515">
            <v>125</v>
          </cell>
          <cell r="I3515">
            <v>-0.25</v>
          </cell>
          <cell r="S3515" t="str">
            <v>Org.Vtas Ranelagh</v>
          </cell>
        </row>
        <row r="3516">
          <cell r="B3516">
            <v>125</v>
          </cell>
          <cell r="I3516">
            <v>-0.25</v>
          </cell>
          <cell r="S3516" t="str">
            <v>Org.Vtas Ranelagh</v>
          </cell>
        </row>
        <row r="3517">
          <cell r="B3517">
            <v>125</v>
          </cell>
          <cell r="I3517">
            <v>-0.25</v>
          </cell>
          <cell r="S3517" t="str">
            <v>Org.Vtas Ranelagh</v>
          </cell>
        </row>
        <row r="3518">
          <cell r="B3518">
            <v>125</v>
          </cell>
          <cell r="I3518">
            <v>-0.25</v>
          </cell>
          <cell r="S3518" t="str">
            <v>Org.Vtas Ranelagh</v>
          </cell>
        </row>
        <row r="3519">
          <cell r="B3519">
            <v>125</v>
          </cell>
          <cell r="I3519">
            <v>-0.25</v>
          </cell>
          <cell r="S3519" t="str">
            <v>Org.Vtas Ranelagh</v>
          </cell>
        </row>
        <row r="3520">
          <cell r="B3520">
            <v>125</v>
          </cell>
          <cell r="I3520">
            <v>-0.25</v>
          </cell>
          <cell r="S3520" t="str">
            <v>Org.Vtas Ranelagh</v>
          </cell>
        </row>
        <row r="3521">
          <cell r="B3521">
            <v>125</v>
          </cell>
          <cell r="I3521">
            <v>-0.25</v>
          </cell>
          <cell r="S3521" t="str">
            <v>Org.Vtas Ranelagh</v>
          </cell>
        </row>
        <row r="3522">
          <cell r="B3522">
            <v>125</v>
          </cell>
          <cell r="I3522">
            <v>-0.25</v>
          </cell>
          <cell r="S3522" t="str">
            <v>Org.Vtas Ranelagh</v>
          </cell>
        </row>
        <row r="3523">
          <cell r="B3523">
            <v>125</v>
          </cell>
          <cell r="I3523">
            <v>-0.25</v>
          </cell>
          <cell r="S3523" t="str">
            <v>Org.Vtas Ranelagh</v>
          </cell>
        </row>
        <row r="3524">
          <cell r="B3524">
            <v>125</v>
          </cell>
          <cell r="I3524">
            <v>-0.25</v>
          </cell>
          <cell r="S3524" t="str">
            <v>Org.Vtas Ranelagh</v>
          </cell>
        </row>
        <row r="3525">
          <cell r="B3525">
            <v>125</v>
          </cell>
          <cell r="I3525">
            <v>-0.25</v>
          </cell>
          <cell r="S3525" t="str">
            <v>Org.Vtas Ranelagh</v>
          </cell>
        </row>
        <row r="3526">
          <cell r="B3526">
            <v>125</v>
          </cell>
          <cell r="I3526">
            <v>-0.25</v>
          </cell>
          <cell r="S3526" t="str">
            <v>Org.Vtas Ranelagh</v>
          </cell>
        </row>
        <row r="3527">
          <cell r="B3527">
            <v>125</v>
          </cell>
          <cell r="I3527">
            <v>-0.25</v>
          </cell>
          <cell r="S3527" t="str">
            <v>Org.Vtas Ranelagh</v>
          </cell>
        </row>
        <row r="3528">
          <cell r="B3528">
            <v>125</v>
          </cell>
          <cell r="I3528">
            <v>-0.25</v>
          </cell>
          <cell r="S3528" t="str">
            <v>Org.Vtas Ranelagh</v>
          </cell>
        </row>
        <row r="3529">
          <cell r="B3529">
            <v>125</v>
          </cell>
          <cell r="I3529">
            <v>-0.25</v>
          </cell>
          <cell r="S3529" t="str">
            <v>Org.Vtas Ranelagh</v>
          </cell>
        </row>
        <row r="3530">
          <cell r="B3530">
            <v>125</v>
          </cell>
          <cell r="I3530">
            <v>-0.25</v>
          </cell>
          <cell r="S3530" t="str">
            <v>Org.Vtas Ranelagh</v>
          </cell>
        </row>
        <row r="3531">
          <cell r="B3531">
            <v>125</v>
          </cell>
          <cell r="I3531">
            <v>-0.25</v>
          </cell>
          <cell r="S3531" t="str">
            <v>Org.Vtas Ranelagh</v>
          </cell>
        </row>
        <row r="3532">
          <cell r="B3532">
            <v>125</v>
          </cell>
          <cell r="I3532">
            <v>-0.25</v>
          </cell>
          <cell r="S3532" t="str">
            <v>Org.Vtas Ranelagh</v>
          </cell>
        </row>
        <row r="3533">
          <cell r="B3533">
            <v>125</v>
          </cell>
          <cell r="I3533">
            <v>-0.25</v>
          </cell>
          <cell r="S3533" t="str">
            <v>Org.Vtas Ranelagh</v>
          </cell>
        </row>
        <row r="3534">
          <cell r="B3534">
            <v>125</v>
          </cell>
          <cell r="I3534">
            <v>-0.25</v>
          </cell>
          <cell r="S3534" t="str">
            <v>Org.Vtas Ranelagh</v>
          </cell>
        </row>
        <row r="3535">
          <cell r="B3535">
            <v>125</v>
          </cell>
          <cell r="I3535">
            <v>-0.25</v>
          </cell>
          <cell r="S3535" t="str">
            <v>Org.Vtas Ranelagh</v>
          </cell>
        </row>
        <row r="3536">
          <cell r="B3536">
            <v>125</v>
          </cell>
          <cell r="I3536">
            <v>-0.25</v>
          </cell>
          <cell r="S3536" t="str">
            <v>Org.Vtas Ranelagh</v>
          </cell>
        </row>
        <row r="3537">
          <cell r="B3537">
            <v>125</v>
          </cell>
          <cell r="I3537">
            <v>-0.25</v>
          </cell>
          <cell r="S3537" t="str">
            <v>Org.Vtas Ranelagh</v>
          </cell>
        </row>
        <row r="3538">
          <cell r="B3538">
            <v>125</v>
          </cell>
          <cell r="I3538">
            <v>-0.25</v>
          </cell>
          <cell r="S3538" t="str">
            <v>Org.Vtas Ranelagh</v>
          </cell>
        </row>
        <row r="3539">
          <cell r="B3539">
            <v>125</v>
          </cell>
          <cell r="I3539">
            <v>-0.25</v>
          </cell>
          <cell r="S3539" t="str">
            <v>Org.Vtas Ranelagh</v>
          </cell>
        </row>
        <row r="3540">
          <cell r="B3540">
            <v>1110</v>
          </cell>
          <cell r="I3540">
            <v>-1</v>
          </cell>
          <cell r="S3540" t="str">
            <v>Org.Vtas Ranelagh</v>
          </cell>
        </row>
        <row r="3541">
          <cell r="B3541">
            <v>1620</v>
          </cell>
          <cell r="I3541">
            <v>-1</v>
          </cell>
          <cell r="S3541" t="str">
            <v>Org.Vtas Ranelagh</v>
          </cell>
        </row>
        <row r="3542">
          <cell r="B3542">
            <v>2710</v>
          </cell>
          <cell r="I3542">
            <v>-1</v>
          </cell>
          <cell r="S3542" t="str">
            <v>Org.Vtas Ranelagh</v>
          </cell>
        </row>
        <row r="3543">
          <cell r="B3543">
            <v>3510</v>
          </cell>
          <cell r="I3543">
            <v>-1</v>
          </cell>
          <cell r="S3543" t="str">
            <v>Org.Vtas Ranelagh</v>
          </cell>
        </row>
        <row r="3544">
          <cell r="B3544">
            <v>1720</v>
          </cell>
          <cell r="I3544">
            <v>-8</v>
          </cell>
          <cell r="S3544" t="str">
            <v>Org.Vtas Lobos</v>
          </cell>
        </row>
        <row r="3545">
          <cell r="B3545">
            <v>110</v>
          </cell>
          <cell r="I3545">
            <v>-1</v>
          </cell>
          <cell r="S3545" t="str">
            <v>Org.Vtas Lobos</v>
          </cell>
        </row>
        <row r="3546">
          <cell r="B3546">
            <v>310</v>
          </cell>
          <cell r="I3546">
            <v>-1</v>
          </cell>
          <cell r="S3546" t="str">
            <v>Org.Vtas Lobos</v>
          </cell>
        </row>
        <row r="3547">
          <cell r="B3547">
            <v>610</v>
          </cell>
          <cell r="I3547">
            <v>-1</v>
          </cell>
          <cell r="S3547" t="str">
            <v>Org.Vtas Lobos</v>
          </cell>
        </row>
        <row r="3548">
          <cell r="B3548">
            <v>1720</v>
          </cell>
          <cell r="I3548">
            <v>-10</v>
          </cell>
          <cell r="S3548" t="str">
            <v>Org.Vtas Lobos</v>
          </cell>
        </row>
        <row r="3549">
          <cell r="B3549">
            <v>110</v>
          </cell>
          <cell r="I3549">
            <v>-1</v>
          </cell>
          <cell r="S3549" t="str">
            <v>Org.Vtas Lobos</v>
          </cell>
        </row>
        <row r="3550">
          <cell r="B3550">
            <v>1620</v>
          </cell>
          <cell r="I3550">
            <v>-1</v>
          </cell>
          <cell r="S3550" t="str">
            <v>Org.Vtas Lobos</v>
          </cell>
        </row>
        <row r="3551">
          <cell r="B3551">
            <v>1720</v>
          </cell>
          <cell r="I3551">
            <v>-8</v>
          </cell>
          <cell r="S3551" t="str">
            <v>Org.Vtas Lobos</v>
          </cell>
        </row>
        <row r="3552">
          <cell r="B3552">
            <v>1720</v>
          </cell>
          <cell r="I3552">
            <v>-14</v>
          </cell>
          <cell r="S3552" t="str">
            <v>Org.Vtas Lobos</v>
          </cell>
        </row>
        <row r="3553">
          <cell r="B3553">
            <v>110</v>
          </cell>
          <cell r="I3553">
            <v>-3</v>
          </cell>
          <cell r="S3553" t="str">
            <v>Org.Vtas Lobos</v>
          </cell>
        </row>
        <row r="3554">
          <cell r="B3554">
            <v>310</v>
          </cell>
          <cell r="I3554">
            <v>-2</v>
          </cell>
          <cell r="S3554" t="str">
            <v>Org.Vtas Lobos</v>
          </cell>
        </row>
        <row r="3555">
          <cell r="B3555">
            <v>610</v>
          </cell>
          <cell r="I3555">
            <v>-3</v>
          </cell>
          <cell r="S3555" t="str">
            <v>Org.Vtas Lobos</v>
          </cell>
        </row>
        <row r="3556">
          <cell r="B3556">
            <v>1110</v>
          </cell>
          <cell r="I3556">
            <v>-2</v>
          </cell>
          <cell r="S3556" t="str">
            <v>Org.Vtas Lobos</v>
          </cell>
        </row>
        <row r="3557">
          <cell r="B3557">
            <v>1620</v>
          </cell>
          <cell r="I3557">
            <v>-3</v>
          </cell>
          <cell r="S3557" t="str">
            <v>Org.Vtas Lobos</v>
          </cell>
        </row>
        <row r="3558">
          <cell r="B3558">
            <v>1720</v>
          </cell>
          <cell r="I3558">
            <v>-14</v>
          </cell>
          <cell r="S3558" t="str">
            <v>Org.Vtas Lobos</v>
          </cell>
        </row>
        <row r="3559">
          <cell r="B3559">
            <v>1720</v>
          </cell>
          <cell r="I3559">
            <v>-14</v>
          </cell>
          <cell r="S3559" t="str">
            <v>Org.Vtas Lobos</v>
          </cell>
        </row>
        <row r="3560">
          <cell r="B3560">
            <v>1720</v>
          </cell>
          <cell r="I3560">
            <v>-6</v>
          </cell>
          <cell r="S3560" t="str">
            <v>Org.Vtas Lobos</v>
          </cell>
        </row>
        <row r="3561">
          <cell r="B3561">
            <v>1720</v>
          </cell>
          <cell r="I3561">
            <v>-6</v>
          </cell>
          <cell r="S3561" t="str">
            <v>Org.Vtas Lobos</v>
          </cell>
        </row>
        <row r="3562">
          <cell r="B3562">
            <v>110</v>
          </cell>
          <cell r="I3562">
            <v>-1</v>
          </cell>
          <cell r="S3562" t="str">
            <v>Org.Vtas Lobos</v>
          </cell>
        </row>
        <row r="3563">
          <cell r="B3563">
            <v>310</v>
          </cell>
          <cell r="I3563">
            <v>-1</v>
          </cell>
          <cell r="S3563" t="str">
            <v>Org.Vtas Lobos</v>
          </cell>
        </row>
        <row r="3564">
          <cell r="B3564">
            <v>1110</v>
          </cell>
          <cell r="I3564">
            <v>-1</v>
          </cell>
          <cell r="S3564" t="str">
            <v>Org.Vtas Lobos</v>
          </cell>
        </row>
        <row r="3565">
          <cell r="B3565">
            <v>1720</v>
          </cell>
          <cell r="I3565">
            <v>-8</v>
          </cell>
          <cell r="S3565" t="str">
            <v>Org.Vtas Lobos</v>
          </cell>
        </row>
        <row r="3566">
          <cell r="B3566">
            <v>3510</v>
          </cell>
          <cell r="I3566">
            <v>-1</v>
          </cell>
          <cell r="S3566" t="str">
            <v>Org.Vtas Lobos</v>
          </cell>
        </row>
        <row r="3567">
          <cell r="B3567">
            <v>1720</v>
          </cell>
          <cell r="I3567">
            <v>-6</v>
          </cell>
          <cell r="S3567" t="str">
            <v>Org.Vtas Lobos</v>
          </cell>
        </row>
        <row r="3568">
          <cell r="B3568">
            <v>1720</v>
          </cell>
          <cell r="I3568">
            <v>-6</v>
          </cell>
          <cell r="S3568" t="str">
            <v>Org.Vtas Lobos</v>
          </cell>
        </row>
        <row r="3569">
          <cell r="B3569">
            <v>110</v>
          </cell>
          <cell r="I3569">
            <v>-1</v>
          </cell>
          <cell r="S3569" t="str">
            <v>Org.Vtas Lobos</v>
          </cell>
        </row>
        <row r="3570">
          <cell r="B3570">
            <v>1720</v>
          </cell>
          <cell r="I3570">
            <v>-14</v>
          </cell>
          <cell r="S3570" t="str">
            <v>Org.Vtas Lobos</v>
          </cell>
        </row>
        <row r="3571">
          <cell r="B3571">
            <v>1720</v>
          </cell>
          <cell r="I3571">
            <v>-14</v>
          </cell>
          <cell r="S3571" t="str">
            <v>Org.Vtas Lobos</v>
          </cell>
        </row>
        <row r="3572">
          <cell r="B3572">
            <v>1720</v>
          </cell>
          <cell r="I3572">
            <v>-11</v>
          </cell>
          <cell r="S3572" t="str">
            <v>Org.Vtas Lobos</v>
          </cell>
        </row>
        <row r="3573">
          <cell r="B3573">
            <v>1720</v>
          </cell>
          <cell r="I3573">
            <v>-11</v>
          </cell>
          <cell r="S3573" t="str">
            <v>Org.Vtas Lobos</v>
          </cell>
        </row>
        <row r="3574">
          <cell r="B3574">
            <v>1720</v>
          </cell>
          <cell r="I3574">
            <v>-8</v>
          </cell>
          <cell r="S3574" t="str">
            <v>Org.Vtas Lobos</v>
          </cell>
        </row>
        <row r="3575">
          <cell r="B3575">
            <v>1720</v>
          </cell>
          <cell r="I3575">
            <v>-4</v>
          </cell>
          <cell r="S3575" t="str">
            <v>Org.Vtas Lobos</v>
          </cell>
        </row>
        <row r="3576">
          <cell r="B3576">
            <v>110</v>
          </cell>
          <cell r="I3576">
            <v>-3</v>
          </cell>
          <cell r="S3576" t="str">
            <v>Org.Vtas Lobos</v>
          </cell>
        </row>
        <row r="3577">
          <cell r="B3577">
            <v>310</v>
          </cell>
          <cell r="I3577">
            <v>-1</v>
          </cell>
          <cell r="S3577" t="str">
            <v>Org.Vtas Lobos</v>
          </cell>
        </row>
        <row r="3578">
          <cell r="B3578">
            <v>1720</v>
          </cell>
          <cell r="I3578">
            <v>-8</v>
          </cell>
          <cell r="S3578" t="str">
            <v>Org.Vtas Lobos</v>
          </cell>
        </row>
        <row r="3579">
          <cell r="B3579">
            <v>3510</v>
          </cell>
          <cell r="I3579">
            <v>-1</v>
          </cell>
          <cell r="S3579" t="str">
            <v>Org.Vtas Lobos</v>
          </cell>
        </row>
        <row r="3580">
          <cell r="B3580">
            <v>1720</v>
          </cell>
          <cell r="I3580">
            <v>-5</v>
          </cell>
          <cell r="S3580" t="str">
            <v>Org.Vtas Lobos</v>
          </cell>
        </row>
        <row r="3581">
          <cell r="B3581">
            <v>110</v>
          </cell>
          <cell r="I3581">
            <v>-1</v>
          </cell>
          <cell r="S3581" t="str">
            <v>Org.Vtas M.del Plata</v>
          </cell>
        </row>
        <row r="3582">
          <cell r="B3582">
            <v>1620</v>
          </cell>
          <cell r="I3582">
            <v>-5</v>
          </cell>
          <cell r="S3582" t="str">
            <v>Org.Vtas M.del Plata</v>
          </cell>
        </row>
        <row r="3583">
          <cell r="B3583">
            <v>1720</v>
          </cell>
          <cell r="I3583">
            <v>-35</v>
          </cell>
          <cell r="S3583" t="str">
            <v>Org.Vtas M.del Plata</v>
          </cell>
        </row>
        <row r="3584">
          <cell r="B3584">
            <v>1620</v>
          </cell>
          <cell r="I3584">
            <v>-3</v>
          </cell>
          <cell r="S3584" t="str">
            <v>Org.Vtas M.del Plata</v>
          </cell>
        </row>
        <row r="3585">
          <cell r="B3585">
            <v>1720</v>
          </cell>
          <cell r="I3585">
            <v>-29</v>
          </cell>
          <cell r="S3585" t="str">
            <v>Org.Vtas M.del Plata</v>
          </cell>
        </row>
        <row r="3586">
          <cell r="B3586">
            <v>1410</v>
          </cell>
          <cell r="I3586">
            <v>-1</v>
          </cell>
          <cell r="S3586" t="str">
            <v>Org.Vtas M.del Plata</v>
          </cell>
        </row>
        <row r="3587">
          <cell r="B3587">
            <v>1620</v>
          </cell>
          <cell r="I3587">
            <v>-1</v>
          </cell>
          <cell r="S3587" t="str">
            <v>Org.Vtas M.del Plata</v>
          </cell>
        </row>
        <row r="3588">
          <cell r="B3588">
            <v>1720</v>
          </cell>
          <cell r="I3588">
            <v>-1</v>
          </cell>
          <cell r="S3588" t="str">
            <v>Org.Vtas M.del Plata</v>
          </cell>
        </row>
        <row r="3589">
          <cell r="B3589">
            <v>1720</v>
          </cell>
          <cell r="I3589">
            <v>-33</v>
          </cell>
          <cell r="S3589" t="str">
            <v>Org.Vtas M.del Plata</v>
          </cell>
        </row>
        <row r="3590">
          <cell r="B3590">
            <v>1740</v>
          </cell>
          <cell r="I3590">
            <v>-1</v>
          </cell>
          <cell r="S3590" t="str">
            <v>Org.Vtas M.del Plata</v>
          </cell>
        </row>
        <row r="3591">
          <cell r="B3591">
            <v>110</v>
          </cell>
          <cell r="I3591">
            <v>-1</v>
          </cell>
          <cell r="S3591" t="str">
            <v>Org.Vtas M.del Plata</v>
          </cell>
        </row>
        <row r="3592">
          <cell r="B3592">
            <v>310</v>
          </cell>
          <cell r="I3592">
            <v>-1</v>
          </cell>
          <cell r="S3592" t="str">
            <v>Org.Vtas M.del Plata</v>
          </cell>
        </row>
        <row r="3593">
          <cell r="B3593">
            <v>1110</v>
          </cell>
          <cell r="I3593">
            <v>-1</v>
          </cell>
          <cell r="S3593" t="str">
            <v>Org.Vtas M.del Plata</v>
          </cell>
        </row>
        <row r="3594">
          <cell r="B3594">
            <v>1620</v>
          </cell>
          <cell r="I3594">
            <v>-5</v>
          </cell>
          <cell r="S3594" t="str">
            <v>Org.Vtas M.del Plata</v>
          </cell>
        </row>
        <row r="3595">
          <cell r="B3595">
            <v>1720</v>
          </cell>
          <cell r="I3595">
            <v>-32</v>
          </cell>
          <cell r="S3595" t="str">
            <v>Org.Vtas M.del Plata</v>
          </cell>
        </row>
        <row r="3596">
          <cell r="B3596">
            <v>610</v>
          </cell>
          <cell r="I3596">
            <v>-1</v>
          </cell>
          <cell r="S3596" t="str">
            <v>Org.Vtas M.del Plata</v>
          </cell>
        </row>
        <row r="3597">
          <cell r="B3597">
            <v>1410</v>
          </cell>
          <cell r="I3597">
            <v>-1</v>
          </cell>
          <cell r="S3597" t="str">
            <v>Org.Vtas M.del Plata</v>
          </cell>
        </row>
        <row r="3598">
          <cell r="B3598">
            <v>1410</v>
          </cell>
          <cell r="I3598">
            <v>-1</v>
          </cell>
          <cell r="S3598" t="str">
            <v>Org.Vtas M.del Plata</v>
          </cell>
        </row>
        <row r="3599">
          <cell r="B3599">
            <v>1620</v>
          </cell>
          <cell r="I3599">
            <v>-3</v>
          </cell>
          <cell r="S3599" t="str">
            <v>Org.Vtas M.del Plata</v>
          </cell>
        </row>
        <row r="3600">
          <cell r="B3600">
            <v>1720</v>
          </cell>
          <cell r="I3600">
            <v>-31</v>
          </cell>
          <cell r="S3600" t="str">
            <v>Org.Vtas M.del Plata</v>
          </cell>
        </row>
        <row r="3601">
          <cell r="B3601">
            <v>1720</v>
          </cell>
          <cell r="I3601">
            <v>-2</v>
          </cell>
          <cell r="S3601" t="str">
            <v>Org.Vtas M.del Plata</v>
          </cell>
        </row>
        <row r="3602">
          <cell r="B3602">
            <v>2710</v>
          </cell>
          <cell r="I3602">
            <v>-1</v>
          </cell>
          <cell r="S3602" t="str">
            <v>Org.Vtas M.del Plata</v>
          </cell>
        </row>
        <row r="3603">
          <cell r="B3603">
            <v>110</v>
          </cell>
          <cell r="I3603">
            <v>-1</v>
          </cell>
          <cell r="S3603" t="str">
            <v>Org.Vtas M.del Plata</v>
          </cell>
        </row>
        <row r="3604">
          <cell r="B3604">
            <v>1110</v>
          </cell>
          <cell r="I3604">
            <v>-1</v>
          </cell>
          <cell r="S3604" t="str">
            <v>Org.Vtas M.del Plata</v>
          </cell>
        </row>
        <row r="3605">
          <cell r="B3605">
            <v>1620</v>
          </cell>
          <cell r="I3605">
            <v>-1</v>
          </cell>
          <cell r="S3605" t="str">
            <v>Org.Vtas M.del Plata</v>
          </cell>
        </row>
        <row r="3606">
          <cell r="B3606">
            <v>1720</v>
          </cell>
          <cell r="I3606">
            <v>-31</v>
          </cell>
          <cell r="S3606" t="str">
            <v>Org.Vtas M.del Plata</v>
          </cell>
        </row>
        <row r="3607">
          <cell r="B3607">
            <v>110</v>
          </cell>
          <cell r="I3607">
            <v>-1</v>
          </cell>
          <cell r="S3607" t="str">
            <v>Org.Vtas M.del Plata</v>
          </cell>
        </row>
        <row r="3608">
          <cell r="B3608">
            <v>610</v>
          </cell>
          <cell r="I3608">
            <v>-1</v>
          </cell>
          <cell r="S3608" t="str">
            <v>Org.Vtas M.del Plata</v>
          </cell>
        </row>
        <row r="3609">
          <cell r="B3609">
            <v>1410</v>
          </cell>
          <cell r="I3609">
            <v>-1</v>
          </cell>
          <cell r="S3609" t="str">
            <v>Org.Vtas M.del Plata</v>
          </cell>
        </row>
        <row r="3610">
          <cell r="B3610">
            <v>1620</v>
          </cell>
          <cell r="I3610">
            <v>-3</v>
          </cell>
          <cell r="S3610" t="str">
            <v>Org.Vtas M.del Plata</v>
          </cell>
        </row>
        <row r="3611">
          <cell r="B3611">
            <v>1720</v>
          </cell>
          <cell r="I3611">
            <v>-40</v>
          </cell>
          <cell r="S3611" t="str">
            <v>Org.Vtas M.del Plata</v>
          </cell>
        </row>
        <row r="3612">
          <cell r="B3612">
            <v>1720</v>
          </cell>
          <cell r="I3612">
            <v>-1</v>
          </cell>
          <cell r="S3612" t="str">
            <v>Org.Vtas M.del Plata</v>
          </cell>
        </row>
        <row r="3613">
          <cell r="B3613">
            <v>2710</v>
          </cell>
          <cell r="I3613">
            <v>-1</v>
          </cell>
          <cell r="S3613" t="str">
            <v>Org.Vtas M.del Plata</v>
          </cell>
        </row>
        <row r="3614">
          <cell r="B3614">
            <v>110</v>
          </cell>
          <cell r="I3614">
            <v>-1</v>
          </cell>
          <cell r="S3614" t="str">
            <v>Org.Vtas M.del Plata</v>
          </cell>
        </row>
        <row r="3615">
          <cell r="B3615">
            <v>1620</v>
          </cell>
          <cell r="I3615">
            <v>-4</v>
          </cell>
          <cell r="S3615" t="str">
            <v>Org.Vtas M.del Plata</v>
          </cell>
        </row>
        <row r="3616">
          <cell r="B3616">
            <v>1720</v>
          </cell>
          <cell r="I3616">
            <v>-28</v>
          </cell>
          <cell r="S3616" t="str">
            <v>Org.Vtas M.del Plata</v>
          </cell>
        </row>
        <row r="3617">
          <cell r="B3617">
            <v>1110</v>
          </cell>
          <cell r="I3617">
            <v>-1</v>
          </cell>
          <cell r="S3617" t="str">
            <v>Org.Vtas M.del Plata</v>
          </cell>
        </row>
        <row r="3618">
          <cell r="B3618">
            <v>1410</v>
          </cell>
          <cell r="I3618">
            <v>-1</v>
          </cell>
          <cell r="S3618" t="str">
            <v>Org.Vtas M.del Plata</v>
          </cell>
        </row>
        <row r="3619">
          <cell r="B3619">
            <v>1620</v>
          </cell>
          <cell r="I3619">
            <v>-1</v>
          </cell>
          <cell r="S3619" t="str">
            <v>Org.Vtas M.del Plata</v>
          </cell>
        </row>
        <row r="3620">
          <cell r="B3620">
            <v>1720</v>
          </cell>
          <cell r="I3620">
            <v>-33</v>
          </cell>
          <cell r="S3620" t="str">
            <v>Org.Vtas M.del Plata</v>
          </cell>
        </row>
        <row r="3621">
          <cell r="B3621">
            <v>110</v>
          </cell>
          <cell r="I3621">
            <v>-1</v>
          </cell>
          <cell r="S3621" t="str">
            <v>Org.Vtas M.del Plata</v>
          </cell>
        </row>
        <row r="3622">
          <cell r="B3622">
            <v>310</v>
          </cell>
          <cell r="I3622">
            <v>-1</v>
          </cell>
          <cell r="S3622" t="str">
            <v>Org.Vtas M.del Plata</v>
          </cell>
        </row>
        <row r="3623">
          <cell r="B3623">
            <v>1620</v>
          </cell>
          <cell r="I3623">
            <v>-2</v>
          </cell>
          <cell r="S3623" t="str">
            <v>Org.Vtas M.del Plata</v>
          </cell>
        </row>
        <row r="3624">
          <cell r="B3624">
            <v>1720</v>
          </cell>
          <cell r="I3624">
            <v>-31</v>
          </cell>
          <cell r="S3624" t="str">
            <v>Org.Vtas M.del Plata</v>
          </cell>
        </row>
        <row r="3625">
          <cell r="B3625">
            <v>1110</v>
          </cell>
          <cell r="I3625">
            <v>-1</v>
          </cell>
          <cell r="S3625" t="str">
            <v>Org.Vtas M.del Plata</v>
          </cell>
        </row>
        <row r="3626">
          <cell r="B3626">
            <v>1620</v>
          </cell>
          <cell r="I3626">
            <v>-6</v>
          </cell>
          <cell r="S3626" t="str">
            <v>Org.Vtas M.del Plata</v>
          </cell>
        </row>
        <row r="3627">
          <cell r="B3627">
            <v>1720</v>
          </cell>
          <cell r="I3627">
            <v>-31</v>
          </cell>
          <cell r="S3627" t="str">
            <v>Org.Vtas M.del Plata</v>
          </cell>
        </row>
        <row r="3628">
          <cell r="B3628">
            <v>110</v>
          </cell>
          <cell r="I3628">
            <v>-1</v>
          </cell>
          <cell r="S3628" t="str">
            <v>Org.Vtas M.del Plata</v>
          </cell>
        </row>
        <row r="3629">
          <cell r="B3629">
            <v>1110</v>
          </cell>
          <cell r="I3629">
            <v>-1</v>
          </cell>
          <cell r="S3629" t="str">
            <v>Org.Vtas M.del Plata</v>
          </cell>
        </row>
        <row r="3630">
          <cell r="B3630">
            <v>1410</v>
          </cell>
          <cell r="I3630">
            <v>-1</v>
          </cell>
          <cell r="S3630" t="str">
            <v>Org.Vtas M.del Plata</v>
          </cell>
        </row>
        <row r="3631">
          <cell r="B3631">
            <v>1620</v>
          </cell>
          <cell r="I3631">
            <v>-2</v>
          </cell>
          <cell r="S3631" t="str">
            <v>Org.Vtas M.del Plata</v>
          </cell>
        </row>
        <row r="3632">
          <cell r="B3632">
            <v>1720</v>
          </cell>
          <cell r="I3632">
            <v>-28</v>
          </cell>
          <cell r="S3632" t="str">
            <v>Org.Vtas M.del Plata</v>
          </cell>
        </row>
        <row r="3633">
          <cell r="B3633">
            <v>110</v>
          </cell>
          <cell r="I3633">
            <v>-1</v>
          </cell>
          <cell r="S3633" t="str">
            <v>Org.Vtas M.del Plata</v>
          </cell>
        </row>
        <row r="3634">
          <cell r="B3634">
            <v>1620</v>
          </cell>
          <cell r="I3634">
            <v>-2</v>
          </cell>
          <cell r="S3634" t="str">
            <v>Org.Vtas M.del Plata</v>
          </cell>
        </row>
        <row r="3635">
          <cell r="B3635">
            <v>1720</v>
          </cell>
          <cell r="I3635">
            <v>-33</v>
          </cell>
          <cell r="S3635" t="str">
            <v>Org.Vtas M.del Plata</v>
          </cell>
        </row>
        <row r="3636">
          <cell r="B3636">
            <v>2710</v>
          </cell>
          <cell r="I3636">
            <v>-1</v>
          </cell>
          <cell r="S3636" t="str">
            <v>Org.Vtas M.del Plata</v>
          </cell>
        </row>
        <row r="3637">
          <cell r="B3637">
            <v>310</v>
          </cell>
          <cell r="I3637">
            <v>-1</v>
          </cell>
          <cell r="S3637" t="str">
            <v>Org.Vtas M.del Plata</v>
          </cell>
        </row>
        <row r="3638">
          <cell r="B3638">
            <v>1620</v>
          </cell>
          <cell r="I3638">
            <v>-2</v>
          </cell>
          <cell r="S3638" t="str">
            <v>Org.Vtas M.del Plata</v>
          </cell>
        </row>
        <row r="3639">
          <cell r="B3639">
            <v>1720</v>
          </cell>
          <cell r="I3639">
            <v>-35</v>
          </cell>
          <cell r="S3639" t="str">
            <v>Org.Vtas M.del Plata</v>
          </cell>
        </row>
        <row r="3640">
          <cell r="B3640">
            <v>110</v>
          </cell>
          <cell r="I3640">
            <v>-1</v>
          </cell>
          <cell r="S3640" t="str">
            <v>Org.Vtas M.del Plata</v>
          </cell>
        </row>
        <row r="3641">
          <cell r="B3641">
            <v>1110</v>
          </cell>
          <cell r="I3641">
            <v>-1</v>
          </cell>
          <cell r="S3641" t="str">
            <v>Org.Vtas M.del Plata</v>
          </cell>
        </row>
        <row r="3642">
          <cell r="B3642">
            <v>1410</v>
          </cell>
          <cell r="I3642">
            <v>-1</v>
          </cell>
          <cell r="S3642" t="str">
            <v>Org.Vtas M.del Plata</v>
          </cell>
        </row>
        <row r="3643">
          <cell r="B3643">
            <v>1620</v>
          </cell>
          <cell r="I3643">
            <v>-2</v>
          </cell>
          <cell r="S3643" t="str">
            <v>Org.Vtas M.del Plata</v>
          </cell>
        </row>
        <row r="3644">
          <cell r="B3644">
            <v>1720</v>
          </cell>
          <cell r="I3644">
            <v>-31</v>
          </cell>
          <cell r="S3644" t="str">
            <v>Org.Vtas M.del Plata</v>
          </cell>
        </row>
        <row r="3645">
          <cell r="B3645">
            <v>110</v>
          </cell>
          <cell r="I3645">
            <v>-1</v>
          </cell>
          <cell r="S3645" t="str">
            <v>Org.Vtas M.del Plata</v>
          </cell>
        </row>
        <row r="3646">
          <cell r="B3646">
            <v>1620</v>
          </cell>
          <cell r="I3646">
            <v>-3</v>
          </cell>
          <cell r="S3646" t="str">
            <v>Org.Vtas M.del Plata</v>
          </cell>
        </row>
        <row r="3647">
          <cell r="B3647">
            <v>1720</v>
          </cell>
          <cell r="I3647">
            <v>-30</v>
          </cell>
          <cell r="S3647" t="str">
            <v>Org.Vtas M.del Plata</v>
          </cell>
        </row>
        <row r="3648">
          <cell r="B3648">
            <v>1620</v>
          </cell>
          <cell r="I3648">
            <v>-5</v>
          </cell>
          <cell r="S3648" t="str">
            <v>Org.Vtas M.del Plata</v>
          </cell>
        </row>
        <row r="3649">
          <cell r="B3649">
            <v>1720</v>
          </cell>
          <cell r="I3649">
            <v>-30</v>
          </cell>
          <cell r="S3649" t="str">
            <v>Org.Vtas M.del Plata</v>
          </cell>
        </row>
        <row r="3650">
          <cell r="B3650">
            <v>1720</v>
          </cell>
          <cell r="I3650">
            <v>-6</v>
          </cell>
          <cell r="S3650" t="str">
            <v>Org.Vtas M.del Plata</v>
          </cell>
        </row>
        <row r="3651">
          <cell r="B3651">
            <v>110</v>
          </cell>
          <cell r="I3651">
            <v>-1</v>
          </cell>
          <cell r="S3651" t="str">
            <v>Org.Vtas M.del Plata</v>
          </cell>
        </row>
        <row r="3652">
          <cell r="B3652">
            <v>1720</v>
          </cell>
          <cell r="I3652">
            <v>-29</v>
          </cell>
          <cell r="S3652" t="str">
            <v>Org.Vtas M.del Plata</v>
          </cell>
        </row>
        <row r="3653">
          <cell r="B3653">
            <v>1720</v>
          </cell>
          <cell r="I3653">
            <v>-29</v>
          </cell>
          <cell r="S3653" t="str">
            <v>Org.Vtas M.del Plata</v>
          </cell>
        </row>
        <row r="3654">
          <cell r="B3654">
            <v>2710</v>
          </cell>
          <cell r="I3654">
            <v>-1</v>
          </cell>
          <cell r="S3654" t="str">
            <v>Org.Vtas M.del Plata</v>
          </cell>
        </row>
        <row r="3655">
          <cell r="B3655">
            <v>110</v>
          </cell>
          <cell r="I3655">
            <v>-1</v>
          </cell>
          <cell r="S3655" t="str">
            <v>Org.Vtas M.del Plata</v>
          </cell>
        </row>
        <row r="3656">
          <cell r="B3656">
            <v>1110</v>
          </cell>
          <cell r="I3656">
            <v>-1</v>
          </cell>
          <cell r="S3656" t="str">
            <v>Org.Vtas M.del Plata</v>
          </cell>
        </row>
        <row r="3657">
          <cell r="B3657">
            <v>1720</v>
          </cell>
          <cell r="I3657">
            <v>-38</v>
          </cell>
          <cell r="S3657" t="str">
            <v>Org.Vtas M.del Plata</v>
          </cell>
        </row>
        <row r="3658">
          <cell r="B3658">
            <v>310</v>
          </cell>
          <cell r="I3658">
            <v>-1</v>
          </cell>
          <cell r="S3658" t="str">
            <v>Org.Vtas M.del Plata</v>
          </cell>
        </row>
        <row r="3659">
          <cell r="B3659">
            <v>1110</v>
          </cell>
          <cell r="I3659">
            <v>-1</v>
          </cell>
          <cell r="S3659" t="str">
            <v>Org.Vtas M.del Plata</v>
          </cell>
        </row>
        <row r="3660">
          <cell r="B3660">
            <v>1720</v>
          </cell>
          <cell r="I3660">
            <v>-28</v>
          </cell>
          <cell r="S3660" t="str">
            <v>Org.Vtas M.del Plata</v>
          </cell>
        </row>
        <row r="3661">
          <cell r="B3661">
            <v>1720</v>
          </cell>
          <cell r="I3661">
            <v>-2</v>
          </cell>
          <cell r="S3661" t="str">
            <v>Org.Vtas M.del Plata</v>
          </cell>
        </row>
        <row r="3662">
          <cell r="B3662">
            <v>110</v>
          </cell>
          <cell r="I3662">
            <v>-1</v>
          </cell>
          <cell r="S3662" t="str">
            <v>Org.Vtas M.del Plata</v>
          </cell>
        </row>
        <row r="3663">
          <cell r="B3663">
            <v>1720</v>
          </cell>
          <cell r="I3663">
            <v>-29</v>
          </cell>
          <cell r="S3663" t="str">
            <v>Org.Vtas M.del Plata</v>
          </cell>
        </row>
        <row r="3664">
          <cell r="B3664">
            <v>1620</v>
          </cell>
          <cell r="I3664">
            <v>-8</v>
          </cell>
          <cell r="S3664" t="str">
            <v>Org.Vtas M.del Plata</v>
          </cell>
        </row>
        <row r="3665">
          <cell r="B3665">
            <v>1720</v>
          </cell>
          <cell r="I3665">
            <v>-36</v>
          </cell>
          <cell r="S3665" t="str">
            <v>Org.Vtas M.del Plata</v>
          </cell>
        </row>
        <row r="3666">
          <cell r="B3666">
            <v>1720</v>
          </cell>
          <cell r="I3666">
            <v>-8</v>
          </cell>
          <cell r="S3666" t="str">
            <v>Org.Vtas Tandil</v>
          </cell>
        </row>
        <row r="3667">
          <cell r="B3667">
            <v>1720</v>
          </cell>
          <cell r="I3667">
            <v>-4</v>
          </cell>
          <cell r="S3667" t="str">
            <v>Org.Vtas Tandil</v>
          </cell>
        </row>
        <row r="3668">
          <cell r="B3668">
            <v>110</v>
          </cell>
          <cell r="I3668">
            <v>-1</v>
          </cell>
          <cell r="S3668" t="str">
            <v>Org.Vtas Tandil</v>
          </cell>
        </row>
        <row r="3669">
          <cell r="B3669">
            <v>1720</v>
          </cell>
          <cell r="I3669">
            <v>-16</v>
          </cell>
          <cell r="S3669" t="str">
            <v>Org.Vtas Tandil</v>
          </cell>
        </row>
        <row r="3670">
          <cell r="B3670">
            <v>1720</v>
          </cell>
          <cell r="I3670">
            <v>-15</v>
          </cell>
          <cell r="S3670" t="str">
            <v>Org.Vtas Tandil</v>
          </cell>
        </row>
        <row r="3671">
          <cell r="B3671">
            <v>110</v>
          </cell>
          <cell r="I3671">
            <v>-2</v>
          </cell>
          <cell r="S3671" t="str">
            <v>Org.Vtas Dolores</v>
          </cell>
        </row>
        <row r="3672">
          <cell r="B3672">
            <v>1720</v>
          </cell>
          <cell r="I3672">
            <v>-4</v>
          </cell>
          <cell r="S3672" t="str">
            <v>Org.Vtas Dolores</v>
          </cell>
        </row>
        <row r="3673">
          <cell r="B3673">
            <v>110</v>
          </cell>
          <cell r="I3673">
            <v>-4</v>
          </cell>
          <cell r="S3673" t="str">
            <v>Org.Vtas Dolores</v>
          </cell>
        </row>
        <row r="3674">
          <cell r="B3674">
            <v>1720</v>
          </cell>
          <cell r="I3674">
            <v>-15</v>
          </cell>
          <cell r="S3674" t="str">
            <v>Org.Vtas Dolores</v>
          </cell>
        </row>
        <row r="3675">
          <cell r="B3675">
            <v>110</v>
          </cell>
          <cell r="I3675">
            <v>-5</v>
          </cell>
          <cell r="S3675" t="str">
            <v>Org.Vtas Necochea</v>
          </cell>
        </row>
        <row r="3676">
          <cell r="B3676">
            <v>610</v>
          </cell>
          <cell r="I3676">
            <v>-5</v>
          </cell>
          <cell r="S3676" t="str">
            <v>Org.Vtas Necochea</v>
          </cell>
        </row>
        <row r="3677">
          <cell r="B3677">
            <v>1110</v>
          </cell>
          <cell r="I3677">
            <v>-2</v>
          </cell>
          <cell r="S3677" t="str">
            <v>Org.Vtas Necochea</v>
          </cell>
        </row>
        <row r="3678">
          <cell r="B3678">
            <v>1720</v>
          </cell>
          <cell r="I3678">
            <v>-10</v>
          </cell>
          <cell r="S3678" t="str">
            <v>Org.Vtas Necochea</v>
          </cell>
        </row>
        <row r="3679">
          <cell r="B3679">
            <v>110</v>
          </cell>
          <cell r="I3679">
            <v>-4</v>
          </cell>
          <cell r="S3679" t="str">
            <v>Org.Vtas Necochea</v>
          </cell>
        </row>
        <row r="3680">
          <cell r="B3680">
            <v>1720</v>
          </cell>
          <cell r="I3680">
            <v>-10</v>
          </cell>
          <cell r="S3680" t="str">
            <v>Org.Vtas Necochea</v>
          </cell>
        </row>
        <row r="3681">
          <cell r="B3681">
            <v>110</v>
          </cell>
          <cell r="I3681">
            <v>-4</v>
          </cell>
          <cell r="S3681" t="str">
            <v>Org.Vtas V.Gesell</v>
          </cell>
        </row>
        <row r="3682">
          <cell r="B3682">
            <v>1720</v>
          </cell>
          <cell r="I3682">
            <v>-12</v>
          </cell>
          <cell r="S3682" t="str">
            <v>Org.Vtas V.Gesell</v>
          </cell>
        </row>
        <row r="3683">
          <cell r="B3683">
            <v>1758</v>
          </cell>
          <cell r="I3683">
            <v>-4</v>
          </cell>
          <cell r="S3683" t="str">
            <v>Org.Vtas V.Gesell</v>
          </cell>
        </row>
        <row r="3684">
          <cell r="B3684">
            <v>110</v>
          </cell>
          <cell r="I3684">
            <v>-4</v>
          </cell>
          <cell r="S3684" t="str">
            <v>Org.Vtas V.Gesell</v>
          </cell>
        </row>
        <row r="3685">
          <cell r="B3685">
            <v>1720</v>
          </cell>
          <cell r="I3685">
            <v>-30</v>
          </cell>
          <cell r="S3685" t="str">
            <v>Org.Vtas V.Gesell</v>
          </cell>
        </row>
        <row r="3686">
          <cell r="B3686">
            <v>1758</v>
          </cell>
          <cell r="I3686">
            <v>-4</v>
          </cell>
          <cell r="S3686" t="str">
            <v>Org.Vtas V.Gesell</v>
          </cell>
        </row>
        <row r="3687">
          <cell r="B3687">
            <v>1720</v>
          </cell>
          <cell r="I3687">
            <v>-11</v>
          </cell>
          <cell r="S3687" t="str">
            <v>Org.Vtas V.Gesell</v>
          </cell>
        </row>
        <row r="3688">
          <cell r="B3688">
            <v>110</v>
          </cell>
          <cell r="I3688">
            <v>-1</v>
          </cell>
          <cell r="S3688" t="str">
            <v>Org.Vtas StaTeresita</v>
          </cell>
        </row>
        <row r="3689">
          <cell r="B3689">
            <v>610</v>
          </cell>
          <cell r="I3689">
            <v>-1</v>
          </cell>
          <cell r="S3689" t="str">
            <v>Org.Vtas StaTeresita</v>
          </cell>
        </row>
        <row r="3690">
          <cell r="B3690">
            <v>1720</v>
          </cell>
          <cell r="I3690">
            <v>-28</v>
          </cell>
          <cell r="S3690" t="str">
            <v>Org.Vtas StaTeresita</v>
          </cell>
        </row>
        <row r="3691">
          <cell r="B3691">
            <v>1720</v>
          </cell>
          <cell r="I3691">
            <v>-30</v>
          </cell>
          <cell r="S3691" t="str">
            <v>Org.Vtas StaTeresita</v>
          </cell>
        </row>
        <row r="3692">
          <cell r="B3692">
            <v>110</v>
          </cell>
          <cell r="I3692">
            <v>-2</v>
          </cell>
          <cell r="S3692" t="str">
            <v>Org.Vtas StaTeresita</v>
          </cell>
        </row>
        <row r="3693">
          <cell r="B3693">
            <v>310</v>
          </cell>
          <cell r="I3693">
            <v>-1</v>
          </cell>
          <cell r="S3693" t="str">
            <v>Org.Vtas StaTeresita</v>
          </cell>
        </row>
        <row r="3694">
          <cell r="B3694">
            <v>1720</v>
          </cell>
          <cell r="I3694">
            <v>-27</v>
          </cell>
          <cell r="S3694" t="str">
            <v>Org.Vtas StaTeresita</v>
          </cell>
        </row>
        <row r="3695">
          <cell r="B3695">
            <v>2710</v>
          </cell>
          <cell r="I3695">
            <v>-1</v>
          </cell>
          <cell r="S3695" t="str">
            <v>Org.Vtas StaTeresita</v>
          </cell>
        </row>
        <row r="3696">
          <cell r="B3696">
            <v>14</v>
          </cell>
          <cell r="I3696">
            <v>-0.25</v>
          </cell>
          <cell r="S3696" t="str">
            <v>Org.Vtas Ranelagh</v>
          </cell>
        </row>
        <row r="3697">
          <cell r="B3697">
            <v>105</v>
          </cell>
          <cell r="I3697">
            <v>-0.747</v>
          </cell>
          <cell r="S3697" t="str">
            <v>Org.Vtas Ranelagh</v>
          </cell>
        </row>
        <row r="3698">
          <cell r="B3698">
            <v>118</v>
          </cell>
          <cell r="I3698">
            <v>-0.51300000000000001</v>
          </cell>
          <cell r="S3698" t="str">
            <v>Org.Vtas Ranelagh</v>
          </cell>
        </row>
        <row r="3699">
          <cell r="B3699">
            <v>125</v>
          </cell>
          <cell r="I3699">
            <v>-0.32500000000000001</v>
          </cell>
          <cell r="S3699" t="str">
            <v>Org.Vtas Ranelagh</v>
          </cell>
        </row>
        <row r="3700">
          <cell r="B3700">
            <v>127</v>
          </cell>
          <cell r="I3700">
            <v>-0.32</v>
          </cell>
          <cell r="S3700" t="str">
            <v>Org.Vtas Ranelagh</v>
          </cell>
        </row>
        <row r="3701">
          <cell r="B3701">
            <v>135</v>
          </cell>
          <cell r="I3701">
            <v>-0.64600000000000002</v>
          </cell>
          <cell r="S3701" t="str">
            <v>Org.Vtas Ranelagh</v>
          </cell>
        </row>
        <row r="3702">
          <cell r="B3702">
            <v>140</v>
          </cell>
          <cell r="I3702">
            <v>-0.5</v>
          </cell>
          <cell r="S3702" t="str">
            <v>Org.Vtas Ranelagh</v>
          </cell>
        </row>
        <row r="3703">
          <cell r="B3703">
            <v>144</v>
          </cell>
          <cell r="I3703">
            <v>-0.875</v>
          </cell>
          <cell r="S3703" t="str">
            <v>Org.Vtas Ranelagh</v>
          </cell>
        </row>
        <row r="3704">
          <cell r="B3704">
            <v>159</v>
          </cell>
          <cell r="I3704">
            <v>-0.52900000000000003</v>
          </cell>
          <cell r="S3704" t="str">
            <v>Org.Vtas Ranelagh</v>
          </cell>
        </row>
        <row r="3705">
          <cell r="B3705">
            <v>161</v>
          </cell>
          <cell r="I3705">
            <v>-0.68600000000000005</v>
          </cell>
          <cell r="S3705" t="str">
            <v>Org.Vtas Ranelagh</v>
          </cell>
        </row>
        <row r="3706">
          <cell r="B3706">
            <v>325</v>
          </cell>
          <cell r="I3706">
            <v>-0.748</v>
          </cell>
          <cell r="S3706" t="str">
            <v>Org.Vtas Ranelagh</v>
          </cell>
        </row>
        <row r="3707">
          <cell r="B3707">
            <v>327</v>
          </cell>
          <cell r="I3707">
            <v>-0.40600000000000003</v>
          </cell>
          <cell r="S3707" t="str">
            <v>Org.Vtas Ranelagh</v>
          </cell>
        </row>
        <row r="3708">
          <cell r="B3708">
            <v>335</v>
          </cell>
          <cell r="I3708">
            <v>-0.32700000000000001</v>
          </cell>
          <cell r="S3708" t="str">
            <v>Org.Vtas Ranelagh</v>
          </cell>
        </row>
        <row r="3709">
          <cell r="B3709">
            <v>340</v>
          </cell>
          <cell r="I3709">
            <v>-0.125</v>
          </cell>
          <cell r="S3709" t="str">
            <v>Org.Vtas Ranelagh</v>
          </cell>
        </row>
        <row r="3710">
          <cell r="B3710">
            <v>344</v>
          </cell>
          <cell r="I3710">
            <v>-0.5</v>
          </cell>
          <cell r="S3710" t="str">
            <v>Org.Vtas Ranelagh</v>
          </cell>
        </row>
        <row r="3711">
          <cell r="B3711">
            <v>359</v>
          </cell>
          <cell r="I3711">
            <v>-1.6E-2</v>
          </cell>
          <cell r="S3711" t="str">
            <v>Org.Vtas Ranelagh</v>
          </cell>
        </row>
        <row r="3712">
          <cell r="B3712">
            <v>361</v>
          </cell>
          <cell r="I3712">
            <v>-7.0000000000000001E-3</v>
          </cell>
          <cell r="S3712" t="str">
            <v>Org.Vtas Ranelagh</v>
          </cell>
        </row>
        <row r="3713">
          <cell r="B3713">
            <v>440</v>
          </cell>
          <cell r="I3713">
            <v>-0.5</v>
          </cell>
          <cell r="S3713" t="str">
            <v>Org.Vtas Ranelagh</v>
          </cell>
        </row>
        <row r="3714">
          <cell r="B3714">
            <v>502</v>
          </cell>
          <cell r="I3714">
            <v>-0.66700000000000004</v>
          </cell>
          <cell r="S3714" t="str">
            <v>Org.Vtas Ranelagh</v>
          </cell>
        </row>
        <row r="3715">
          <cell r="B3715">
            <v>503</v>
          </cell>
          <cell r="I3715">
            <v>-0.83299999999999996</v>
          </cell>
          <cell r="S3715" t="str">
            <v>Org.Vtas Ranelagh</v>
          </cell>
        </row>
        <row r="3716">
          <cell r="B3716">
            <v>504</v>
          </cell>
          <cell r="I3716">
            <v>-0.16700000000000001</v>
          </cell>
          <cell r="S3716" t="str">
            <v>Org.Vtas Ranelagh</v>
          </cell>
        </row>
        <row r="3717">
          <cell r="B3717">
            <v>505</v>
          </cell>
          <cell r="I3717">
            <v>-0.33400000000000002</v>
          </cell>
          <cell r="S3717" t="str">
            <v>Org.Vtas Ranelagh</v>
          </cell>
        </row>
        <row r="3718">
          <cell r="B3718">
            <v>509</v>
          </cell>
          <cell r="I3718">
            <v>-0.66600000000000004</v>
          </cell>
          <cell r="S3718" t="str">
            <v>Org.Vtas Ranelagh</v>
          </cell>
        </row>
        <row r="3719">
          <cell r="B3719">
            <v>591</v>
          </cell>
          <cell r="I3719">
            <v>-0.75</v>
          </cell>
          <cell r="S3719" t="str">
            <v>Org.Vtas Ranelagh</v>
          </cell>
        </row>
        <row r="3720">
          <cell r="B3720">
            <v>592</v>
          </cell>
          <cell r="I3720">
            <v>-0.625</v>
          </cell>
          <cell r="S3720" t="str">
            <v>Org.Vtas Ranelagh</v>
          </cell>
        </row>
        <row r="3721">
          <cell r="B3721">
            <v>593</v>
          </cell>
          <cell r="I3721">
            <v>-0.5</v>
          </cell>
          <cell r="S3721" t="str">
            <v>Org.Vtas Ranelagh</v>
          </cell>
        </row>
        <row r="3722">
          <cell r="B3722">
            <v>594</v>
          </cell>
          <cell r="I3722">
            <v>-0.625</v>
          </cell>
          <cell r="S3722" t="str">
            <v>Org.Vtas Ranelagh</v>
          </cell>
        </row>
        <row r="3723">
          <cell r="B3723">
            <v>595</v>
          </cell>
          <cell r="I3723">
            <v>-0.375</v>
          </cell>
          <cell r="S3723" t="str">
            <v>Org.Vtas Ranelagh</v>
          </cell>
        </row>
        <row r="3724">
          <cell r="B3724">
            <v>597</v>
          </cell>
          <cell r="I3724">
            <v>-0.625</v>
          </cell>
          <cell r="S3724" t="str">
            <v>Org.Vtas Ranelagh</v>
          </cell>
        </row>
        <row r="3725">
          <cell r="B3725">
            <v>618</v>
          </cell>
          <cell r="I3725">
            <v>-0.84199999999999997</v>
          </cell>
          <cell r="S3725" t="str">
            <v>Org.Vtas Ranelagh</v>
          </cell>
        </row>
        <row r="3726">
          <cell r="B3726">
            <v>625</v>
          </cell>
          <cell r="I3726">
            <v>-0.66500000000000004</v>
          </cell>
          <cell r="S3726" t="str">
            <v>Org.Vtas Ranelagh</v>
          </cell>
        </row>
        <row r="3727">
          <cell r="B3727">
            <v>627</v>
          </cell>
          <cell r="I3727">
            <v>-0.32600000000000001</v>
          </cell>
          <cell r="S3727" t="str">
            <v>Org.Vtas Ranelagh</v>
          </cell>
        </row>
        <row r="3728">
          <cell r="B3728">
            <v>635</v>
          </cell>
          <cell r="I3728">
            <v>-0.66200000000000003</v>
          </cell>
          <cell r="S3728" t="str">
            <v>Org.Vtas Ranelagh</v>
          </cell>
        </row>
        <row r="3729">
          <cell r="B3729">
            <v>637</v>
          </cell>
          <cell r="I3729">
            <v>-0.5</v>
          </cell>
          <cell r="S3729" t="str">
            <v>Org.Vtas Ranelagh</v>
          </cell>
        </row>
        <row r="3730">
          <cell r="B3730">
            <v>644</v>
          </cell>
          <cell r="I3730">
            <v>-0.25</v>
          </cell>
          <cell r="S3730" t="str">
            <v>Org.Vtas Ranelagh</v>
          </cell>
        </row>
        <row r="3731">
          <cell r="B3731">
            <v>659</v>
          </cell>
          <cell r="I3731">
            <v>-0.35499999999999998</v>
          </cell>
          <cell r="S3731" t="str">
            <v>Org.Vtas Ranelagh</v>
          </cell>
        </row>
        <row r="3732">
          <cell r="B3732">
            <v>661</v>
          </cell>
          <cell r="I3732">
            <v>-0.67600000000000005</v>
          </cell>
          <cell r="S3732" t="str">
            <v>Org.Vtas Ranelagh</v>
          </cell>
        </row>
        <row r="3733">
          <cell r="B3733">
            <v>1001</v>
          </cell>
          <cell r="I3733">
            <v>-0.33400000000000002</v>
          </cell>
          <cell r="S3733" t="str">
            <v>Org.Vtas Ranelagh</v>
          </cell>
        </row>
        <row r="3734">
          <cell r="B3734">
            <v>1027</v>
          </cell>
          <cell r="I3734">
            <v>-0.501</v>
          </cell>
          <cell r="S3734" t="str">
            <v>Org.Vtas Ranelagh</v>
          </cell>
        </row>
        <row r="3735">
          <cell r="B3735">
            <v>1028</v>
          </cell>
          <cell r="I3735">
            <v>-0.83699999999999997</v>
          </cell>
          <cell r="S3735" t="str">
            <v>Org.Vtas Ranelagh</v>
          </cell>
        </row>
        <row r="3736">
          <cell r="B3736">
            <v>1040</v>
          </cell>
          <cell r="I3736">
            <v>-0.5</v>
          </cell>
          <cell r="S3736" t="str">
            <v>Org.Vtas Ranelagh</v>
          </cell>
        </row>
        <row r="3737">
          <cell r="B3737">
            <v>1059</v>
          </cell>
          <cell r="I3737">
            <v>-0.83399999999999996</v>
          </cell>
          <cell r="S3737" t="str">
            <v>Org.Vtas Ranelagh</v>
          </cell>
        </row>
        <row r="3738">
          <cell r="B3738">
            <v>1110</v>
          </cell>
          <cell r="I3738">
            <v>-8.4000000000000005E-2</v>
          </cell>
          <cell r="S3738" t="str">
            <v>Org.Vtas Ranelagh</v>
          </cell>
        </row>
        <row r="3739">
          <cell r="B3739">
            <v>1125</v>
          </cell>
          <cell r="I3739">
            <v>-0.33</v>
          </cell>
          <cell r="S3739" t="str">
            <v>Org.Vtas Ranelagh</v>
          </cell>
        </row>
        <row r="3740">
          <cell r="B3740">
            <v>1127</v>
          </cell>
          <cell r="I3740">
            <v>-0.74</v>
          </cell>
          <cell r="S3740" t="str">
            <v>Org.Vtas Ranelagh</v>
          </cell>
        </row>
        <row r="3741">
          <cell r="B3741">
            <v>1128</v>
          </cell>
          <cell r="I3741">
            <v>-0.34</v>
          </cell>
          <cell r="S3741" t="str">
            <v>Org.Vtas Ranelagh</v>
          </cell>
        </row>
        <row r="3742">
          <cell r="B3742">
            <v>1135</v>
          </cell>
          <cell r="I3742">
            <v>-0.54900000000000004</v>
          </cell>
          <cell r="S3742" t="str">
            <v>Org.Vtas Ranelagh</v>
          </cell>
        </row>
        <row r="3743">
          <cell r="B3743">
            <v>1140</v>
          </cell>
          <cell r="I3743">
            <v>-0.5</v>
          </cell>
          <cell r="S3743" t="str">
            <v>Org.Vtas Ranelagh</v>
          </cell>
        </row>
        <row r="3744">
          <cell r="B3744">
            <v>1144</v>
          </cell>
          <cell r="I3744">
            <v>-0.5</v>
          </cell>
          <cell r="S3744" t="str">
            <v>Org.Vtas Ranelagh</v>
          </cell>
        </row>
        <row r="3745">
          <cell r="B3745">
            <v>1159</v>
          </cell>
          <cell r="I3745">
            <v>-0.68700000000000006</v>
          </cell>
          <cell r="S3745" t="str">
            <v>Org.Vtas Ranelagh</v>
          </cell>
        </row>
        <row r="3746">
          <cell r="B3746">
            <v>1161</v>
          </cell>
          <cell r="I3746">
            <v>-0.504</v>
          </cell>
          <cell r="S3746" t="str">
            <v>Org.Vtas Ranelagh</v>
          </cell>
        </row>
        <row r="3747">
          <cell r="B3747">
            <v>1240</v>
          </cell>
          <cell r="I3747">
            <v>-0.875</v>
          </cell>
          <cell r="S3747" t="str">
            <v>Org.Vtas Ranelagh</v>
          </cell>
        </row>
        <row r="3748">
          <cell r="B3748">
            <v>1259</v>
          </cell>
          <cell r="I3748">
            <v>-0.83599999999999997</v>
          </cell>
          <cell r="S3748" t="str">
            <v>Org.Vtas Ranelagh</v>
          </cell>
        </row>
        <row r="3749">
          <cell r="B3749">
            <v>1411</v>
          </cell>
          <cell r="I3749">
            <v>-0.999</v>
          </cell>
          <cell r="S3749" t="str">
            <v>Org.Vtas Ranelagh</v>
          </cell>
        </row>
        <row r="3750">
          <cell r="B3750">
            <v>1412</v>
          </cell>
          <cell r="I3750">
            <v>-0.66700000000000004</v>
          </cell>
          <cell r="S3750" t="str">
            <v>Org.Vtas Ranelagh</v>
          </cell>
        </row>
        <row r="3751">
          <cell r="B3751">
            <v>1418</v>
          </cell>
          <cell r="I3751">
            <v>-0.83299999999999996</v>
          </cell>
          <cell r="S3751" t="str">
            <v>Org.Vtas Ranelagh</v>
          </cell>
        </row>
        <row r="3752">
          <cell r="B3752">
            <v>1436</v>
          </cell>
          <cell r="I3752">
            <v>-0.34200000000000003</v>
          </cell>
          <cell r="S3752" t="str">
            <v>Org.Vtas Ranelagh</v>
          </cell>
        </row>
        <row r="3753">
          <cell r="B3753">
            <v>1459</v>
          </cell>
          <cell r="I3753">
            <v>-5.0000000000000001E-3</v>
          </cell>
          <cell r="S3753" t="str">
            <v>Org.Vtas Ranelagh</v>
          </cell>
        </row>
        <row r="3754">
          <cell r="B3754">
            <v>1620</v>
          </cell>
          <cell r="I3754">
            <v>-0.498</v>
          </cell>
          <cell r="S3754" t="str">
            <v>Org.Vtas Ranelagh</v>
          </cell>
        </row>
        <row r="3755">
          <cell r="B3755">
            <v>1640</v>
          </cell>
          <cell r="I3755">
            <v>-6.0000000000000001E-3</v>
          </cell>
          <cell r="S3755" t="str">
            <v>Org.Vtas Ranelagh</v>
          </cell>
        </row>
        <row r="3756">
          <cell r="B3756">
            <v>1658</v>
          </cell>
          <cell r="I3756">
            <v>-0.66800000000000004</v>
          </cell>
          <cell r="S3756" t="str">
            <v>Org.Vtas Ranelagh</v>
          </cell>
        </row>
        <row r="3757">
          <cell r="B3757">
            <v>1659</v>
          </cell>
          <cell r="I3757">
            <v>-0.501</v>
          </cell>
          <cell r="S3757" t="str">
            <v>Org.Vtas Ranelagh</v>
          </cell>
        </row>
        <row r="3758">
          <cell r="B3758">
            <v>1715</v>
          </cell>
          <cell r="I3758">
            <v>-0.66800000000000004</v>
          </cell>
          <cell r="S3758" t="str">
            <v>Org.Vtas Ranelagh</v>
          </cell>
        </row>
        <row r="3759">
          <cell r="B3759">
            <v>1720</v>
          </cell>
          <cell r="I3759">
            <v>-0.41399999999999998</v>
          </cell>
          <cell r="S3759" t="str">
            <v>Org.Vtas Ranelagh</v>
          </cell>
        </row>
        <row r="3760">
          <cell r="B3760">
            <v>1730</v>
          </cell>
          <cell r="I3760">
            <v>-0.501</v>
          </cell>
          <cell r="S3760" t="str">
            <v>Org.Vtas Ranelagh</v>
          </cell>
        </row>
        <row r="3761">
          <cell r="B3761">
            <v>1740</v>
          </cell>
          <cell r="I3761">
            <v>-2E-3</v>
          </cell>
          <cell r="S3761" t="str">
            <v>Org.Vtas Ranelagh</v>
          </cell>
        </row>
        <row r="3762">
          <cell r="B3762">
            <v>1758</v>
          </cell>
          <cell r="I3762">
            <v>-0.83599999999999997</v>
          </cell>
          <cell r="S3762" t="str">
            <v>Org.Vtas Ranelagh</v>
          </cell>
        </row>
        <row r="3763">
          <cell r="B3763">
            <v>1759</v>
          </cell>
          <cell r="I3763">
            <v>-0.33500000000000002</v>
          </cell>
          <cell r="S3763" t="str">
            <v>Org.Vtas Ranelagh</v>
          </cell>
        </row>
        <row r="3764">
          <cell r="B3764">
            <v>2003</v>
          </cell>
          <cell r="I3764">
            <v>-0.999</v>
          </cell>
          <cell r="S3764" t="str">
            <v>Org.Vtas Ranelagh</v>
          </cell>
        </row>
        <row r="3765">
          <cell r="B3765">
            <v>2013</v>
          </cell>
          <cell r="I3765">
            <v>-0.50600000000000001</v>
          </cell>
          <cell r="S3765" t="str">
            <v>Org.Vtas Ranelagh</v>
          </cell>
        </row>
        <row r="3766">
          <cell r="B3766">
            <v>2014</v>
          </cell>
          <cell r="I3766">
            <v>-0.5</v>
          </cell>
          <cell r="S3766" t="str">
            <v>Org.Vtas Ranelagh</v>
          </cell>
        </row>
        <row r="3767">
          <cell r="B3767">
            <v>2021</v>
          </cell>
          <cell r="I3767">
            <v>-0.33400000000000002</v>
          </cell>
          <cell r="S3767" t="str">
            <v>Org.Vtas Ranelagh</v>
          </cell>
        </row>
        <row r="3768">
          <cell r="B3768">
            <v>2031</v>
          </cell>
          <cell r="I3768">
            <v>-0.83399999999999996</v>
          </cell>
          <cell r="S3768" t="str">
            <v>Org.Vtas Ranelagh</v>
          </cell>
        </row>
        <row r="3769">
          <cell r="B3769">
            <v>2033</v>
          </cell>
          <cell r="I3769">
            <v>-0.83899999999999997</v>
          </cell>
          <cell r="S3769" t="str">
            <v>Org.Vtas Ranelagh</v>
          </cell>
        </row>
        <row r="3770">
          <cell r="B3770">
            <v>2154</v>
          </cell>
          <cell r="I3770">
            <v>-0.5</v>
          </cell>
          <cell r="S3770" t="str">
            <v>Org.Vtas Ranelagh</v>
          </cell>
        </row>
        <row r="3771">
          <cell r="B3771">
            <v>2218</v>
          </cell>
          <cell r="I3771">
            <v>-0.501</v>
          </cell>
          <cell r="S3771" t="str">
            <v>Org.Vtas Ranelagh</v>
          </cell>
        </row>
        <row r="3772">
          <cell r="B3772">
            <v>2359</v>
          </cell>
          <cell r="I3772">
            <v>-0.34100000000000003</v>
          </cell>
          <cell r="S3772" t="str">
            <v>Org.Vtas Ranelagh</v>
          </cell>
        </row>
        <row r="3773">
          <cell r="B3773">
            <v>2426</v>
          </cell>
          <cell r="I3773">
            <v>-0.84</v>
          </cell>
          <cell r="S3773" t="str">
            <v>Org.Vtas Ranelagh</v>
          </cell>
        </row>
        <row r="3774">
          <cell r="B3774">
            <v>2428</v>
          </cell>
          <cell r="I3774">
            <v>-0.16900000000000001</v>
          </cell>
          <cell r="S3774" t="str">
            <v>Org.Vtas Ranelagh</v>
          </cell>
        </row>
        <row r="3775">
          <cell r="B3775">
            <v>2443</v>
          </cell>
          <cell r="I3775">
            <v>-0.5</v>
          </cell>
          <cell r="S3775" t="str">
            <v>Org.Vtas Ranelagh</v>
          </cell>
        </row>
        <row r="3776">
          <cell r="B3776">
            <v>2446</v>
          </cell>
          <cell r="I3776">
            <v>-4.0000000000000001E-3</v>
          </cell>
          <cell r="S3776" t="str">
            <v>Org.Vtas Ranelagh</v>
          </cell>
        </row>
        <row r="3777">
          <cell r="B3777">
            <v>2448</v>
          </cell>
          <cell r="I3777">
            <v>-0.67200000000000004</v>
          </cell>
          <cell r="S3777" t="str">
            <v>Org.Vtas Ranelagh</v>
          </cell>
        </row>
        <row r="3778">
          <cell r="B3778">
            <v>2453</v>
          </cell>
          <cell r="I3778">
            <v>-0.875</v>
          </cell>
          <cell r="S3778" t="str">
            <v>Org.Vtas Ranelagh</v>
          </cell>
        </row>
        <row r="3779">
          <cell r="B3779">
            <v>2456</v>
          </cell>
          <cell r="I3779">
            <v>-0.84</v>
          </cell>
          <cell r="S3779" t="str">
            <v>Org.Vtas Ranelagh</v>
          </cell>
        </row>
        <row r="3780">
          <cell r="B3780">
            <v>2458</v>
          </cell>
          <cell r="I3780">
            <v>-0.67500000000000004</v>
          </cell>
          <cell r="S3780" t="str">
            <v>Org.Vtas Ranelagh</v>
          </cell>
        </row>
        <row r="3781">
          <cell r="B3781">
            <v>2459</v>
          </cell>
          <cell r="I3781">
            <v>-0.34</v>
          </cell>
          <cell r="S3781" t="str">
            <v>Org.Vtas Ranelagh</v>
          </cell>
        </row>
        <row r="3782">
          <cell r="B3782">
            <v>2463</v>
          </cell>
          <cell r="I3782">
            <v>-0.875</v>
          </cell>
          <cell r="S3782" t="str">
            <v>Org.Vtas Ranelagh</v>
          </cell>
        </row>
        <row r="3783">
          <cell r="B3783">
            <v>2466</v>
          </cell>
          <cell r="I3783">
            <v>-0.67300000000000004</v>
          </cell>
          <cell r="S3783" t="str">
            <v>Org.Vtas Ranelagh</v>
          </cell>
        </row>
        <row r="3784">
          <cell r="B3784">
            <v>2468</v>
          </cell>
          <cell r="I3784">
            <v>-1.4999999999999999E-2</v>
          </cell>
          <cell r="S3784" t="str">
            <v>Org.Vtas Ranelagh</v>
          </cell>
        </row>
        <row r="3785">
          <cell r="B3785">
            <v>2473</v>
          </cell>
          <cell r="I3785">
            <v>-0.25</v>
          </cell>
          <cell r="S3785" t="str">
            <v>Org.Vtas Ranelagh</v>
          </cell>
        </row>
        <row r="3786">
          <cell r="B3786">
            <v>2476</v>
          </cell>
          <cell r="I3786">
            <v>-0.504</v>
          </cell>
          <cell r="S3786" t="str">
            <v>Org.Vtas Ranelagh</v>
          </cell>
        </row>
        <row r="3787">
          <cell r="B3787">
            <v>2478</v>
          </cell>
          <cell r="I3787">
            <v>-0.84099999999999997</v>
          </cell>
          <cell r="S3787" t="str">
            <v>Org.Vtas Ranelagh</v>
          </cell>
        </row>
        <row r="3788">
          <cell r="B3788">
            <v>2483</v>
          </cell>
          <cell r="I3788">
            <v>-0.625</v>
          </cell>
          <cell r="S3788" t="str">
            <v>Org.Vtas Ranelagh</v>
          </cell>
        </row>
        <row r="3789">
          <cell r="B3789">
            <v>2486</v>
          </cell>
          <cell r="I3789">
            <v>-0.34300000000000003</v>
          </cell>
          <cell r="S3789" t="str">
            <v>Org.Vtas Ranelagh</v>
          </cell>
        </row>
        <row r="3790">
          <cell r="B3790">
            <v>2488</v>
          </cell>
          <cell r="I3790">
            <v>-7.0000000000000001E-3</v>
          </cell>
          <cell r="S3790" t="str">
            <v>Org.Vtas Ranelagh</v>
          </cell>
        </row>
        <row r="3791">
          <cell r="B3791">
            <v>2608</v>
          </cell>
          <cell r="I3791">
            <v>-0.503</v>
          </cell>
          <cell r="S3791" t="str">
            <v>Org.Vtas Ranelagh</v>
          </cell>
        </row>
        <row r="3792">
          <cell r="B3792">
            <v>2612</v>
          </cell>
          <cell r="I3792">
            <v>-0.502</v>
          </cell>
          <cell r="S3792" t="str">
            <v>Org.Vtas Ranelagh</v>
          </cell>
        </row>
        <row r="3793">
          <cell r="B3793">
            <v>2642</v>
          </cell>
          <cell r="I3793">
            <v>-0.502</v>
          </cell>
          <cell r="S3793" t="str">
            <v>Org.Vtas Ranelagh</v>
          </cell>
        </row>
        <row r="3794">
          <cell r="B3794">
            <v>2648</v>
          </cell>
          <cell r="I3794">
            <v>-0.16800000000000001</v>
          </cell>
          <cell r="S3794" t="str">
            <v>Org.Vtas Ranelagh</v>
          </cell>
        </row>
        <row r="3795">
          <cell r="B3795">
            <v>2659</v>
          </cell>
          <cell r="I3795">
            <v>-0.67400000000000004</v>
          </cell>
          <cell r="S3795" t="str">
            <v>Org.Vtas Ranelagh</v>
          </cell>
        </row>
        <row r="3796">
          <cell r="B3796">
            <v>2662</v>
          </cell>
          <cell r="I3796">
            <v>-0.33200000000000002</v>
          </cell>
          <cell r="S3796" t="str">
            <v>Org.Vtas Ranelagh</v>
          </cell>
        </row>
        <row r="3797">
          <cell r="B3797">
            <v>2672</v>
          </cell>
          <cell r="I3797">
            <v>-0.83799999999999997</v>
          </cell>
          <cell r="S3797" t="str">
            <v>Org.Vtas Ranelagh</v>
          </cell>
        </row>
        <row r="3798">
          <cell r="B3798">
            <v>2678</v>
          </cell>
          <cell r="I3798">
            <v>-0.16800000000000001</v>
          </cell>
          <cell r="S3798" t="str">
            <v>Org.Vtas Ranelagh</v>
          </cell>
        </row>
        <row r="3799">
          <cell r="B3799">
            <v>2682</v>
          </cell>
          <cell r="I3799">
            <v>-0.502</v>
          </cell>
          <cell r="S3799" t="str">
            <v>Org.Vtas Ranelagh</v>
          </cell>
        </row>
        <row r="3800">
          <cell r="B3800">
            <v>2688</v>
          </cell>
          <cell r="I3800">
            <v>-0.83699999999999997</v>
          </cell>
          <cell r="S3800" t="str">
            <v>Org.Vtas Ranelagh</v>
          </cell>
        </row>
        <row r="3801">
          <cell r="B3801">
            <v>2727</v>
          </cell>
          <cell r="I3801">
            <v>-0.58099999999999996</v>
          </cell>
          <cell r="S3801" t="str">
            <v>Org.Vtas Ranelagh</v>
          </cell>
        </row>
        <row r="3802">
          <cell r="B3802">
            <v>2728</v>
          </cell>
          <cell r="I3802">
            <v>-0.33400000000000002</v>
          </cell>
          <cell r="S3802" t="str">
            <v>Org.Vtas Ranelagh</v>
          </cell>
        </row>
        <row r="3803">
          <cell r="B3803">
            <v>2741</v>
          </cell>
          <cell r="I3803">
            <v>-0.125</v>
          </cell>
          <cell r="S3803" t="str">
            <v>Org.Vtas Ranelagh</v>
          </cell>
        </row>
        <row r="3804">
          <cell r="B3804">
            <v>2759</v>
          </cell>
          <cell r="I3804">
            <v>-0.67200000000000004</v>
          </cell>
          <cell r="S3804" t="str">
            <v>Org.Vtas Ranelagh</v>
          </cell>
        </row>
        <row r="3805">
          <cell r="B3805">
            <v>3095</v>
          </cell>
          <cell r="I3805">
            <v>-0.83399999999999996</v>
          </cell>
          <cell r="S3805" t="str">
            <v>Org.Vtas Ranelagh</v>
          </cell>
        </row>
        <row r="3806">
          <cell r="B3806">
            <v>3205</v>
          </cell>
          <cell r="I3806">
            <v>-1.7000000000000001E-2</v>
          </cell>
          <cell r="S3806" t="str">
            <v>Org.Vtas Ranelagh</v>
          </cell>
        </row>
        <row r="3807">
          <cell r="B3807">
            <v>3206</v>
          </cell>
          <cell r="I3807">
            <v>-0.33800000000000002</v>
          </cell>
          <cell r="S3807" t="str">
            <v>Org.Vtas Ranelagh</v>
          </cell>
        </row>
        <row r="3808">
          <cell r="B3808">
            <v>3208</v>
          </cell>
          <cell r="I3808">
            <v>-3.0000000000000001E-3</v>
          </cell>
          <cell r="S3808" t="str">
            <v>Org.Vtas Ranelagh</v>
          </cell>
        </row>
        <row r="3809">
          <cell r="B3809">
            <v>3209</v>
          </cell>
          <cell r="I3809">
            <v>-5.0000000000000001E-3</v>
          </cell>
          <cell r="S3809" t="str">
            <v>Org.Vtas Ranelagh</v>
          </cell>
        </row>
        <row r="3810">
          <cell r="B3810">
            <v>3210</v>
          </cell>
          <cell r="I3810">
            <v>-0.67100000000000004</v>
          </cell>
          <cell r="S3810" t="str">
            <v>Org.Vtas Ranelagh</v>
          </cell>
        </row>
        <row r="3811">
          <cell r="B3811">
            <v>3211</v>
          </cell>
          <cell r="I3811">
            <v>-0.17199999999999999</v>
          </cell>
          <cell r="S3811" t="str">
            <v>Org.Vtas Ranelagh</v>
          </cell>
        </row>
        <row r="3812">
          <cell r="B3812">
            <v>3212</v>
          </cell>
          <cell r="I3812">
            <v>-0.33600000000000002</v>
          </cell>
          <cell r="S3812" t="str">
            <v>Org.Vtas Ranelagh</v>
          </cell>
        </row>
        <row r="3813">
          <cell r="B3813">
            <v>3213</v>
          </cell>
          <cell r="I3813">
            <v>-0.67200000000000004</v>
          </cell>
          <cell r="S3813" t="str">
            <v>Org.Vtas Ranelagh</v>
          </cell>
        </row>
        <row r="3814">
          <cell r="B3814">
            <v>3214</v>
          </cell>
          <cell r="I3814">
            <v>-0.83599999999999997</v>
          </cell>
          <cell r="S3814" t="str">
            <v>Org.Vtas Ranelagh</v>
          </cell>
        </row>
        <row r="3815">
          <cell r="B3815">
            <v>3305</v>
          </cell>
          <cell r="I3815">
            <v>-0.5</v>
          </cell>
          <cell r="S3815" t="str">
            <v>Org.Vtas Ranelagh</v>
          </cell>
        </row>
        <row r="3816">
          <cell r="B3816">
            <v>3406</v>
          </cell>
          <cell r="I3816">
            <v>-0.83299999999999996</v>
          </cell>
          <cell r="S3816" t="str">
            <v>Org.Vtas Ranelagh</v>
          </cell>
        </row>
        <row r="3817">
          <cell r="B3817">
            <v>3518</v>
          </cell>
          <cell r="I3817">
            <v>-0.17</v>
          </cell>
          <cell r="S3817" t="str">
            <v>Org.Vtas Ranelagh</v>
          </cell>
        </row>
        <row r="3818">
          <cell r="B3818">
            <v>3527</v>
          </cell>
          <cell r="I3818">
            <v>-0.496</v>
          </cell>
          <cell r="S3818" t="str">
            <v>Org.Vtas Ranelagh</v>
          </cell>
        </row>
        <row r="3819">
          <cell r="B3819">
            <v>3536</v>
          </cell>
          <cell r="I3819">
            <v>-0.17899999999999999</v>
          </cell>
          <cell r="S3819" t="str">
            <v>Org.Vtas Ranelagh</v>
          </cell>
        </row>
        <row r="3820">
          <cell r="B3820">
            <v>3559</v>
          </cell>
          <cell r="I3820">
            <v>-0.17</v>
          </cell>
          <cell r="S3820" t="str">
            <v>Org.Vtas Ranelagh</v>
          </cell>
        </row>
        <row r="3821">
          <cell r="B3821">
            <v>3800</v>
          </cell>
          <cell r="I3821">
            <v>-3.0000000000000001E-3</v>
          </cell>
          <cell r="S3821" t="str">
            <v>Org.Vtas Ranelagh</v>
          </cell>
        </row>
        <row r="3822">
          <cell r="B3822">
            <v>3817</v>
          </cell>
          <cell r="I3822">
            <v>-0.501</v>
          </cell>
          <cell r="S3822" t="str">
            <v>Org.Vtas Ranelagh</v>
          </cell>
        </row>
        <row r="3823">
          <cell r="B3823">
            <v>3826</v>
          </cell>
          <cell r="I3823">
            <v>-0.16700000000000001</v>
          </cell>
          <cell r="S3823" t="str">
            <v>Org.Vtas Ranelagh</v>
          </cell>
        </row>
        <row r="3824">
          <cell r="B3824">
            <v>3828</v>
          </cell>
          <cell r="I3824">
            <v>-0.83299999999999996</v>
          </cell>
          <cell r="S3824" t="str">
            <v>Org.Vtas Ranelagh</v>
          </cell>
        </row>
        <row r="3825">
          <cell r="B3825">
            <v>3836</v>
          </cell>
          <cell r="I3825">
            <v>-0.66700000000000004</v>
          </cell>
          <cell r="S3825" t="str">
            <v>Org.Vtas Ranelagh</v>
          </cell>
        </row>
        <row r="3826">
          <cell r="B3826">
            <v>3838</v>
          </cell>
          <cell r="I3826">
            <v>-0.499</v>
          </cell>
          <cell r="S3826" t="str">
            <v>Org.Vtas Ranelagh</v>
          </cell>
        </row>
        <row r="3827">
          <cell r="B3827">
            <v>3846</v>
          </cell>
          <cell r="I3827">
            <v>-0.16900000000000001</v>
          </cell>
          <cell r="S3827" t="str">
            <v>Org.Vtas Ranelagh</v>
          </cell>
        </row>
        <row r="3828">
          <cell r="B3828">
            <v>3848</v>
          </cell>
          <cell r="I3828">
            <v>-0.66700000000000004</v>
          </cell>
          <cell r="S3828" t="str">
            <v>Org.Vtas Ranelagh</v>
          </cell>
        </row>
        <row r="3829">
          <cell r="B3829">
            <v>3923</v>
          </cell>
          <cell r="I3829">
            <v>-0.66700000000000004</v>
          </cell>
          <cell r="S3829" t="str">
            <v>Org.Vtas Ranelagh</v>
          </cell>
        </row>
        <row r="3830">
          <cell r="B3830">
            <v>3926</v>
          </cell>
          <cell r="I3830">
            <v>-0.33300000000000002</v>
          </cell>
          <cell r="S3830" t="str">
            <v>Org.Vtas Ranelagh</v>
          </cell>
        </row>
        <row r="3831">
          <cell r="B3831">
            <v>510701</v>
          </cell>
          <cell r="I3831">
            <v>-0.33600000000000002</v>
          </cell>
          <cell r="S3831" t="str">
            <v>Org.Vtas Ranelagh</v>
          </cell>
        </row>
        <row r="3832">
          <cell r="B3832">
            <v>510702</v>
          </cell>
          <cell r="I3832">
            <v>-0.501</v>
          </cell>
          <cell r="S3832" t="str">
            <v>Org.Vtas Ranelagh</v>
          </cell>
        </row>
        <row r="3833">
          <cell r="B3833">
            <v>510703</v>
          </cell>
          <cell r="I3833">
            <v>-0.5</v>
          </cell>
          <cell r="S3833" t="str">
            <v>Org.Vtas Ranelagh</v>
          </cell>
        </row>
        <row r="3834">
          <cell r="B3834">
            <v>510706</v>
          </cell>
          <cell r="I3834">
            <v>-0.33400000000000002</v>
          </cell>
          <cell r="S3834" t="str">
            <v>Org.Vtas Ranelagh</v>
          </cell>
        </row>
        <row r="3835">
          <cell r="B3835">
            <v>510712</v>
          </cell>
          <cell r="I3835">
            <v>-0.83299999999999996</v>
          </cell>
          <cell r="S3835" t="str">
            <v>Org.Vtas Ranelagh</v>
          </cell>
        </row>
        <row r="3836">
          <cell r="B3836">
            <v>510724</v>
          </cell>
          <cell r="I3836">
            <v>-2E-3</v>
          </cell>
          <cell r="S3836" t="str">
            <v>Org.Vtas Ranelagh</v>
          </cell>
        </row>
        <row r="3837">
          <cell r="B3837">
            <v>510725</v>
          </cell>
          <cell r="I3837">
            <v>-0.66600000000000004</v>
          </cell>
          <cell r="S3837" t="str">
            <v>Org.Vtas Ranelagh</v>
          </cell>
        </row>
        <row r="3838">
          <cell r="B3838">
            <v>519701</v>
          </cell>
          <cell r="I3838">
            <v>-7.0000000000000001E-3</v>
          </cell>
          <cell r="S3838" t="str">
            <v>Org.Vtas Ranelagh</v>
          </cell>
        </row>
        <row r="3839">
          <cell r="B3839">
            <v>519702</v>
          </cell>
          <cell r="I3839">
            <v>-0.5</v>
          </cell>
          <cell r="S3839" t="str">
            <v>Org.Vtas Ranelagh</v>
          </cell>
        </row>
        <row r="3840">
          <cell r="B3840">
            <v>519703</v>
          </cell>
          <cell r="I3840">
            <v>-0.16900000000000001</v>
          </cell>
          <cell r="S3840" t="str">
            <v>Org.Vtas Ranelagh</v>
          </cell>
        </row>
        <row r="3841">
          <cell r="B3841">
            <v>519704</v>
          </cell>
          <cell r="I3841">
            <v>-0.33200000000000002</v>
          </cell>
          <cell r="S3841" t="str">
            <v>Org.Vtas Ranelagh</v>
          </cell>
        </row>
        <row r="3842">
          <cell r="B3842">
            <v>519706</v>
          </cell>
          <cell r="I3842">
            <v>-0.501</v>
          </cell>
          <cell r="S3842" t="str">
            <v>Org.Vtas Ranelagh</v>
          </cell>
        </row>
        <row r="3843">
          <cell r="B3843">
            <v>532601</v>
          </cell>
          <cell r="I3843">
            <v>-0.33600000000000002</v>
          </cell>
          <cell r="S3843" t="str">
            <v>Org.Vtas Ranelagh</v>
          </cell>
        </row>
        <row r="3844">
          <cell r="B3844">
            <v>532604</v>
          </cell>
          <cell r="I3844">
            <v>-0.16700000000000001</v>
          </cell>
          <cell r="S3844" t="str">
            <v>Org.Vtas Ranelagh</v>
          </cell>
        </row>
        <row r="3845">
          <cell r="B3845">
            <v>14</v>
          </cell>
          <cell r="I3845">
            <v>-0.625</v>
          </cell>
          <cell r="S3845" t="str">
            <v>Org.Vtas Ranelagh</v>
          </cell>
        </row>
        <row r="3846">
          <cell r="B3846">
            <v>105</v>
          </cell>
          <cell r="I3846">
            <v>-0.41699999999999998</v>
          </cell>
          <cell r="S3846" t="str">
            <v>Org.Vtas Ranelagh</v>
          </cell>
        </row>
        <row r="3847">
          <cell r="B3847">
            <v>110</v>
          </cell>
          <cell r="I3847">
            <v>-0.75</v>
          </cell>
          <cell r="S3847" t="str">
            <v>Org.Vtas Ranelagh</v>
          </cell>
        </row>
        <row r="3848">
          <cell r="B3848">
            <v>118</v>
          </cell>
          <cell r="I3848">
            <v>-0.34599999999999997</v>
          </cell>
          <cell r="S3848" t="str">
            <v>Org.Vtas Ranelagh</v>
          </cell>
        </row>
        <row r="3849">
          <cell r="B3849">
            <v>125</v>
          </cell>
          <cell r="I3849">
            <v>-0.75</v>
          </cell>
          <cell r="S3849" t="str">
            <v>Org.Vtas Ranelagh</v>
          </cell>
        </row>
        <row r="3850">
          <cell r="B3850">
            <v>125</v>
          </cell>
          <cell r="I3850">
            <v>-0.32500000000000001</v>
          </cell>
          <cell r="S3850" t="str">
            <v>Org.Vtas Ranelagh</v>
          </cell>
        </row>
        <row r="3851">
          <cell r="B3851">
            <v>127</v>
          </cell>
          <cell r="I3851">
            <v>-0.90900000000000003</v>
          </cell>
          <cell r="S3851" t="str">
            <v>Org.Vtas Ranelagh</v>
          </cell>
        </row>
        <row r="3852">
          <cell r="B3852">
            <v>135</v>
          </cell>
          <cell r="I3852">
            <v>-0.875</v>
          </cell>
          <cell r="S3852" t="str">
            <v>Org.Vtas Ranelagh</v>
          </cell>
        </row>
        <row r="3853">
          <cell r="B3853">
            <v>140</v>
          </cell>
          <cell r="I3853">
            <v>-0.875</v>
          </cell>
          <cell r="S3853" t="str">
            <v>Org.Vtas Ranelagh</v>
          </cell>
        </row>
        <row r="3854">
          <cell r="B3854">
            <v>144</v>
          </cell>
          <cell r="I3854">
            <v>-0.375</v>
          </cell>
          <cell r="S3854" t="str">
            <v>Org.Vtas Ranelagh</v>
          </cell>
        </row>
        <row r="3855">
          <cell r="B3855">
            <v>159</v>
          </cell>
          <cell r="I3855">
            <v>-0.35599999999999998</v>
          </cell>
          <cell r="S3855" t="str">
            <v>Org.Vtas Ranelagh</v>
          </cell>
        </row>
        <row r="3856">
          <cell r="B3856">
            <v>161</v>
          </cell>
          <cell r="I3856">
            <v>-0.68600000000000005</v>
          </cell>
          <cell r="S3856" t="str">
            <v>Org.Vtas Ranelagh</v>
          </cell>
        </row>
        <row r="3857">
          <cell r="B3857">
            <v>325</v>
          </cell>
          <cell r="I3857">
            <v>-0.58199999999999996</v>
          </cell>
          <cell r="S3857" t="str">
            <v>Org.Vtas Ranelagh</v>
          </cell>
        </row>
        <row r="3858">
          <cell r="B3858">
            <v>327</v>
          </cell>
          <cell r="I3858">
            <v>-0.33</v>
          </cell>
          <cell r="S3858" t="str">
            <v>Org.Vtas Ranelagh</v>
          </cell>
        </row>
        <row r="3859">
          <cell r="B3859">
            <v>335</v>
          </cell>
          <cell r="I3859">
            <v>-0.55300000000000005</v>
          </cell>
          <cell r="S3859" t="str">
            <v>Org.Vtas Ranelagh</v>
          </cell>
        </row>
        <row r="3860">
          <cell r="B3860">
            <v>340</v>
          </cell>
          <cell r="I3860">
            <v>-0.75</v>
          </cell>
          <cell r="S3860" t="str">
            <v>Org.Vtas Ranelagh</v>
          </cell>
        </row>
        <row r="3861">
          <cell r="B3861">
            <v>344</v>
          </cell>
          <cell r="I3861">
            <v>-0.375</v>
          </cell>
          <cell r="S3861" t="str">
            <v>Org.Vtas Ranelagh</v>
          </cell>
        </row>
        <row r="3862">
          <cell r="B3862">
            <v>359</v>
          </cell>
          <cell r="I3862">
            <v>-0.34300000000000003</v>
          </cell>
          <cell r="S3862" t="str">
            <v>Org.Vtas Ranelagh</v>
          </cell>
        </row>
        <row r="3863">
          <cell r="B3863">
            <v>361</v>
          </cell>
          <cell r="I3863">
            <v>-0.83599999999999997</v>
          </cell>
          <cell r="S3863" t="str">
            <v>Org.Vtas Ranelagh</v>
          </cell>
        </row>
        <row r="3864">
          <cell r="B3864">
            <v>440</v>
          </cell>
          <cell r="I3864">
            <v>-0.875</v>
          </cell>
          <cell r="S3864" t="str">
            <v>Org.Vtas Ranelagh</v>
          </cell>
        </row>
        <row r="3865">
          <cell r="B3865">
            <v>502</v>
          </cell>
          <cell r="I3865">
            <v>-0.33300000000000002</v>
          </cell>
          <cell r="S3865" t="str">
            <v>Org.Vtas Ranelagh</v>
          </cell>
        </row>
        <row r="3866">
          <cell r="B3866">
            <v>503</v>
          </cell>
          <cell r="I3866">
            <v>-0.83299999999999996</v>
          </cell>
          <cell r="S3866" t="str">
            <v>Org.Vtas Ranelagh</v>
          </cell>
        </row>
        <row r="3867">
          <cell r="B3867">
            <v>504</v>
          </cell>
          <cell r="I3867">
            <v>-0.5</v>
          </cell>
          <cell r="S3867" t="str">
            <v>Org.Vtas Ranelagh</v>
          </cell>
        </row>
        <row r="3868">
          <cell r="B3868">
            <v>505</v>
          </cell>
          <cell r="I3868">
            <v>-0.16600000000000001</v>
          </cell>
          <cell r="S3868" t="str">
            <v>Org.Vtas Ranelagh</v>
          </cell>
        </row>
        <row r="3869">
          <cell r="B3869">
            <v>509</v>
          </cell>
          <cell r="I3869">
            <v>-0.66600000000000004</v>
          </cell>
          <cell r="S3869" t="str">
            <v>Org.Vtas Ranelagh</v>
          </cell>
        </row>
        <row r="3870">
          <cell r="B3870">
            <v>591</v>
          </cell>
          <cell r="I3870">
            <v>-0.375</v>
          </cell>
          <cell r="S3870" t="str">
            <v>Org.Vtas Ranelagh</v>
          </cell>
        </row>
        <row r="3871">
          <cell r="B3871">
            <v>593</v>
          </cell>
          <cell r="I3871">
            <v>-0.625</v>
          </cell>
          <cell r="S3871" t="str">
            <v>Org.Vtas Ranelagh</v>
          </cell>
        </row>
        <row r="3872">
          <cell r="B3872">
            <v>594</v>
          </cell>
          <cell r="I3872">
            <v>-0.75</v>
          </cell>
          <cell r="S3872" t="str">
            <v>Org.Vtas Ranelagh</v>
          </cell>
        </row>
        <row r="3873">
          <cell r="B3873">
            <v>595</v>
          </cell>
          <cell r="I3873">
            <v>-0.75</v>
          </cell>
          <cell r="S3873" t="str">
            <v>Org.Vtas Ranelagh</v>
          </cell>
        </row>
        <row r="3874">
          <cell r="B3874">
            <v>597</v>
          </cell>
          <cell r="I3874">
            <v>-0.625</v>
          </cell>
          <cell r="S3874" t="str">
            <v>Org.Vtas Ranelagh</v>
          </cell>
        </row>
        <row r="3875">
          <cell r="B3875">
            <v>610</v>
          </cell>
          <cell r="I3875">
            <v>-4.2000000000000003E-2</v>
          </cell>
          <cell r="S3875" t="str">
            <v>Org.Vtas Ranelagh</v>
          </cell>
        </row>
        <row r="3876">
          <cell r="B3876">
            <v>618</v>
          </cell>
          <cell r="I3876">
            <v>-0.83599999999999997</v>
          </cell>
          <cell r="S3876" t="str">
            <v>Org.Vtas Ranelagh</v>
          </cell>
        </row>
        <row r="3877">
          <cell r="B3877">
            <v>625</v>
          </cell>
          <cell r="I3877">
            <v>-0.58199999999999996</v>
          </cell>
          <cell r="S3877" t="str">
            <v>Org.Vtas Ranelagh</v>
          </cell>
        </row>
        <row r="3878">
          <cell r="B3878">
            <v>627</v>
          </cell>
          <cell r="I3878">
            <v>-0.246</v>
          </cell>
          <cell r="S3878" t="str">
            <v>Org.Vtas Ranelagh</v>
          </cell>
        </row>
        <row r="3879">
          <cell r="B3879">
            <v>635</v>
          </cell>
          <cell r="I3879">
            <v>-0.88600000000000001</v>
          </cell>
          <cell r="S3879" t="str">
            <v>Org.Vtas Ranelagh</v>
          </cell>
        </row>
        <row r="3880">
          <cell r="B3880">
            <v>637</v>
          </cell>
          <cell r="I3880">
            <v>-0.875</v>
          </cell>
          <cell r="S3880" t="str">
            <v>Org.Vtas Ranelagh</v>
          </cell>
        </row>
        <row r="3881">
          <cell r="B3881">
            <v>640</v>
          </cell>
          <cell r="I3881">
            <v>-0.625</v>
          </cell>
          <cell r="S3881" t="str">
            <v>Org.Vtas Ranelagh</v>
          </cell>
        </row>
        <row r="3882">
          <cell r="B3882">
            <v>644</v>
          </cell>
          <cell r="I3882">
            <v>-0.125</v>
          </cell>
          <cell r="S3882" t="str">
            <v>Org.Vtas Ranelagh</v>
          </cell>
        </row>
        <row r="3883">
          <cell r="B3883">
            <v>659</v>
          </cell>
          <cell r="I3883">
            <v>-0.35299999999999998</v>
          </cell>
          <cell r="S3883" t="str">
            <v>Org.Vtas Ranelagh</v>
          </cell>
        </row>
        <row r="3884">
          <cell r="B3884">
            <v>661</v>
          </cell>
          <cell r="I3884">
            <v>-0.17499999999999999</v>
          </cell>
          <cell r="S3884" t="str">
            <v>Org.Vtas Ranelagh</v>
          </cell>
        </row>
        <row r="3885">
          <cell r="B3885">
            <v>1001</v>
          </cell>
          <cell r="I3885">
            <v>-0.33500000000000002</v>
          </cell>
          <cell r="S3885" t="str">
            <v>Org.Vtas Ranelagh</v>
          </cell>
        </row>
        <row r="3886">
          <cell r="B3886">
            <v>1027</v>
          </cell>
          <cell r="I3886">
            <v>-0.91700000000000004</v>
          </cell>
          <cell r="S3886" t="str">
            <v>Org.Vtas Ranelagh</v>
          </cell>
        </row>
        <row r="3887">
          <cell r="B3887">
            <v>1028</v>
          </cell>
          <cell r="I3887">
            <v>-0.502</v>
          </cell>
          <cell r="S3887" t="str">
            <v>Org.Vtas Ranelagh</v>
          </cell>
        </row>
        <row r="3888">
          <cell r="B3888">
            <v>1040</v>
          </cell>
          <cell r="I3888">
            <v>-0.625</v>
          </cell>
          <cell r="S3888" t="str">
            <v>Org.Vtas Ranelagh</v>
          </cell>
        </row>
        <row r="3889">
          <cell r="B3889">
            <v>1059</v>
          </cell>
          <cell r="I3889">
            <v>-0.33400000000000002</v>
          </cell>
          <cell r="S3889" t="str">
            <v>Org.Vtas Ranelagh</v>
          </cell>
        </row>
        <row r="3890">
          <cell r="B3890">
            <v>1110</v>
          </cell>
          <cell r="I3890">
            <v>-4.2000000000000003E-2</v>
          </cell>
          <cell r="S3890" t="str">
            <v>Org.Vtas Ranelagh</v>
          </cell>
        </row>
        <row r="3891">
          <cell r="B3891">
            <v>1125</v>
          </cell>
          <cell r="I3891">
            <v>-0.749</v>
          </cell>
          <cell r="S3891" t="str">
            <v>Org.Vtas Ranelagh</v>
          </cell>
        </row>
        <row r="3892">
          <cell r="B3892">
            <v>1127</v>
          </cell>
          <cell r="I3892">
            <v>-0.32800000000000001</v>
          </cell>
          <cell r="S3892" t="str">
            <v>Org.Vtas Ranelagh</v>
          </cell>
        </row>
        <row r="3893">
          <cell r="B3893">
            <v>1128</v>
          </cell>
          <cell r="I3893">
            <v>-0.17299999999999999</v>
          </cell>
          <cell r="S3893" t="str">
            <v>Org.Vtas Ranelagh</v>
          </cell>
        </row>
        <row r="3894">
          <cell r="B3894">
            <v>1135</v>
          </cell>
          <cell r="I3894">
            <v>-0.77300000000000002</v>
          </cell>
          <cell r="S3894" t="str">
            <v>Org.Vtas Ranelagh</v>
          </cell>
        </row>
        <row r="3895">
          <cell r="B3895">
            <v>1140</v>
          </cell>
          <cell r="I3895">
            <v>-0.375</v>
          </cell>
          <cell r="S3895" t="str">
            <v>Org.Vtas Ranelagh</v>
          </cell>
        </row>
        <row r="3896">
          <cell r="B3896">
            <v>1144</v>
          </cell>
          <cell r="I3896">
            <v>-0.875</v>
          </cell>
          <cell r="S3896" t="str">
            <v>Org.Vtas Ranelagh</v>
          </cell>
        </row>
        <row r="3897">
          <cell r="B3897">
            <v>1159</v>
          </cell>
          <cell r="I3897">
            <v>-0.51400000000000001</v>
          </cell>
          <cell r="S3897" t="str">
            <v>Org.Vtas Ranelagh</v>
          </cell>
        </row>
        <row r="3898">
          <cell r="B3898">
            <v>1161</v>
          </cell>
          <cell r="I3898">
            <v>-0.33800000000000002</v>
          </cell>
          <cell r="S3898" t="str">
            <v>Org.Vtas Ranelagh</v>
          </cell>
        </row>
        <row r="3899">
          <cell r="B3899">
            <v>1227</v>
          </cell>
          <cell r="I3899">
            <v>-0.58299999999999996</v>
          </cell>
          <cell r="S3899" t="str">
            <v>Org.Vtas Ranelagh</v>
          </cell>
        </row>
        <row r="3900">
          <cell r="B3900">
            <v>1259</v>
          </cell>
          <cell r="I3900">
            <v>-0.67700000000000005</v>
          </cell>
          <cell r="S3900" t="str">
            <v>Org.Vtas Ranelagh</v>
          </cell>
        </row>
        <row r="3901">
          <cell r="B3901">
            <v>1410</v>
          </cell>
          <cell r="I3901">
            <v>-0.29199999999999998</v>
          </cell>
          <cell r="S3901" t="str">
            <v>Org.Vtas Ranelagh</v>
          </cell>
        </row>
        <row r="3902">
          <cell r="B3902">
            <v>1418</v>
          </cell>
          <cell r="I3902">
            <v>-0.83599999999999997</v>
          </cell>
          <cell r="S3902" t="str">
            <v>Org.Vtas Ranelagh</v>
          </cell>
        </row>
        <row r="3903">
          <cell r="B3903">
            <v>1436</v>
          </cell>
          <cell r="I3903">
            <v>-2E-3</v>
          </cell>
          <cell r="S3903" t="str">
            <v>Org.Vtas Ranelagh</v>
          </cell>
        </row>
        <row r="3904">
          <cell r="B3904">
            <v>1459</v>
          </cell>
          <cell r="I3904">
            <v>-0.17199999999999999</v>
          </cell>
          <cell r="S3904" t="str">
            <v>Org.Vtas Ranelagh</v>
          </cell>
        </row>
        <row r="3905">
          <cell r="B3905">
            <v>1620</v>
          </cell>
          <cell r="I3905">
            <v>-0.16300000000000001</v>
          </cell>
          <cell r="S3905" t="str">
            <v>Org.Vtas Ranelagh</v>
          </cell>
        </row>
        <row r="3906">
          <cell r="B3906">
            <v>1640</v>
          </cell>
          <cell r="I3906">
            <v>-0.33500000000000002</v>
          </cell>
          <cell r="S3906" t="str">
            <v>Org.Vtas Ranelagh</v>
          </cell>
        </row>
        <row r="3907">
          <cell r="B3907">
            <v>1658</v>
          </cell>
          <cell r="I3907">
            <v>-0.503</v>
          </cell>
          <cell r="S3907" t="str">
            <v>Org.Vtas Ranelagh</v>
          </cell>
        </row>
        <row r="3908">
          <cell r="B3908">
            <v>1659</v>
          </cell>
          <cell r="I3908">
            <v>-0.66800000000000004</v>
          </cell>
          <cell r="S3908" t="str">
            <v>Org.Vtas Ranelagh</v>
          </cell>
        </row>
        <row r="3909">
          <cell r="B3909">
            <v>1715</v>
          </cell>
          <cell r="I3909">
            <v>-0.33400000000000002</v>
          </cell>
          <cell r="S3909" t="str">
            <v>Org.Vtas Ranelagh</v>
          </cell>
        </row>
        <row r="3910">
          <cell r="B3910">
            <v>1720</v>
          </cell>
          <cell r="I3910">
            <v>-0.82899999999999996</v>
          </cell>
          <cell r="S3910" t="str">
            <v>Org.Vtas Ranelagh</v>
          </cell>
        </row>
        <row r="3911">
          <cell r="B3911">
            <v>1730</v>
          </cell>
          <cell r="I3911">
            <v>-0.66800000000000004</v>
          </cell>
          <cell r="S3911" t="str">
            <v>Org.Vtas Ranelagh</v>
          </cell>
        </row>
        <row r="3912">
          <cell r="B3912">
            <v>1740</v>
          </cell>
          <cell r="I3912">
            <v>-0.84</v>
          </cell>
          <cell r="S3912" t="str">
            <v>Org.Vtas Ranelagh</v>
          </cell>
        </row>
        <row r="3913">
          <cell r="B3913">
            <v>1758</v>
          </cell>
          <cell r="I3913">
            <v>-3.0000000000000001E-3</v>
          </cell>
          <cell r="S3913" t="str">
            <v>Org.Vtas Ranelagh</v>
          </cell>
        </row>
        <row r="3914">
          <cell r="B3914">
            <v>1759</v>
          </cell>
          <cell r="I3914">
            <v>-0.33400000000000002</v>
          </cell>
          <cell r="S3914" t="str">
            <v>Org.Vtas Ranelagh</v>
          </cell>
        </row>
        <row r="3915">
          <cell r="B3915">
            <v>2003</v>
          </cell>
          <cell r="I3915">
            <v>-0.83699999999999997</v>
          </cell>
          <cell r="S3915" t="str">
            <v>Org.Vtas Ranelagh</v>
          </cell>
        </row>
        <row r="3916">
          <cell r="B3916">
            <v>2013</v>
          </cell>
          <cell r="I3916">
            <v>-0.502</v>
          </cell>
          <cell r="S3916" t="str">
            <v>Org.Vtas Ranelagh</v>
          </cell>
        </row>
        <row r="3917">
          <cell r="B3917">
            <v>2014</v>
          </cell>
          <cell r="I3917">
            <v>-0.75</v>
          </cell>
          <cell r="S3917" t="str">
            <v>Org.Vtas Ranelagh</v>
          </cell>
        </row>
        <row r="3918">
          <cell r="B3918">
            <v>2021</v>
          </cell>
          <cell r="I3918">
            <v>-0.502</v>
          </cell>
          <cell r="S3918" t="str">
            <v>Org.Vtas Ranelagh</v>
          </cell>
        </row>
        <row r="3919">
          <cell r="B3919">
            <v>2031</v>
          </cell>
          <cell r="I3919">
            <v>-0.999</v>
          </cell>
          <cell r="S3919" t="str">
            <v>Org.Vtas Ranelagh</v>
          </cell>
        </row>
        <row r="3920">
          <cell r="B3920">
            <v>2033</v>
          </cell>
          <cell r="I3920">
            <v>-0.67100000000000004</v>
          </cell>
          <cell r="S3920" t="str">
            <v>Org.Vtas Ranelagh</v>
          </cell>
        </row>
        <row r="3921">
          <cell r="B3921">
            <v>2103</v>
          </cell>
          <cell r="I3921">
            <v>-0.16700000000000001</v>
          </cell>
          <cell r="S3921" t="str">
            <v>Org.Vtas Ranelagh</v>
          </cell>
        </row>
        <row r="3922">
          <cell r="B3922">
            <v>2154</v>
          </cell>
          <cell r="I3922">
            <v>-0.16700000000000001</v>
          </cell>
          <cell r="S3922" t="str">
            <v>Org.Vtas Ranelagh</v>
          </cell>
        </row>
        <row r="3923">
          <cell r="B3923">
            <v>2218</v>
          </cell>
          <cell r="I3923">
            <v>-0.66700000000000004</v>
          </cell>
          <cell r="S3923" t="str">
            <v>Org.Vtas Ranelagh</v>
          </cell>
        </row>
        <row r="3924">
          <cell r="B3924">
            <v>2359</v>
          </cell>
          <cell r="I3924">
            <v>-3.0000000000000001E-3</v>
          </cell>
          <cell r="S3924" t="str">
            <v>Org.Vtas Ranelagh</v>
          </cell>
        </row>
        <row r="3925">
          <cell r="B3925">
            <v>2423</v>
          </cell>
          <cell r="I3925">
            <v>-0.625</v>
          </cell>
          <cell r="S3925" t="str">
            <v>Org.Vtas Ranelagh</v>
          </cell>
        </row>
        <row r="3926">
          <cell r="B3926">
            <v>2426</v>
          </cell>
          <cell r="I3926">
            <v>-1E-3</v>
          </cell>
          <cell r="S3926" t="str">
            <v>Org.Vtas Ranelagh</v>
          </cell>
        </row>
        <row r="3927">
          <cell r="B3927">
            <v>2428</v>
          </cell>
          <cell r="I3927">
            <v>-0.83799999999999997</v>
          </cell>
          <cell r="S3927" t="str">
            <v>Org.Vtas Ranelagh</v>
          </cell>
        </row>
        <row r="3928">
          <cell r="B3928">
            <v>2446</v>
          </cell>
          <cell r="I3928">
            <v>-0.83599999999999997</v>
          </cell>
          <cell r="S3928" t="str">
            <v>Org.Vtas Ranelagh</v>
          </cell>
        </row>
        <row r="3929">
          <cell r="B3929">
            <v>2448</v>
          </cell>
          <cell r="I3929">
            <v>-0.503</v>
          </cell>
          <cell r="S3929" t="str">
            <v>Org.Vtas Ranelagh</v>
          </cell>
        </row>
        <row r="3930">
          <cell r="B3930">
            <v>2453</v>
          </cell>
          <cell r="I3930">
            <v>-0.625</v>
          </cell>
          <cell r="S3930" t="str">
            <v>Org.Vtas Ranelagh</v>
          </cell>
        </row>
        <row r="3931">
          <cell r="B3931">
            <v>2456</v>
          </cell>
          <cell r="I3931">
            <v>-0.83599999999999997</v>
          </cell>
          <cell r="S3931" t="str">
            <v>Org.Vtas Ranelagh</v>
          </cell>
        </row>
        <row r="3932">
          <cell r="B3932">
            <v>2458</v>
          </cell>
          <cell r="I3932">
            <v>-0.17</v>
          </cell>
          <cell r="S3932" t="str">
            <v>Org.Vtas Ranelagh</v>
          </cell>
        </row>
        <row r="3933">
          <cell r="B3933">
            <v>2459</v>
          </cell>
          <cell r="I3933">
            <v>-0.67200000000000004</v>
          </cell>
          <cell r="S3933" t="str">
            <v>Org.Vtas Ranelagh</v>
          </cell>
        </row>
        <row r="3934">
          <cell r="B3934">
            <v>2463</v>
          </cell>
          <cell r="I3934">
            <v>-0.75</v>
          </cell>
          <cell r="S3934" t="str">
            <v>Org.Vtas Ranelagh</v>
          </cell>
        </row>
        <row r="3935">
          <cell r="B3935">
            <v>2466</v>
          </cell>
          <cell r="I3935">
            <v>-0.17299999999999999</v>
          </cell>
          <cell r="S3935" t="str">
            <v>Org.Vtas Ranelagh</v>
          </cell>
        </row>
        <row r="3936">
          <cell r="B3936">
            <v>2468</v>
          </cell>
          <cell r="I3936">
            <v>-0.34100000000000003</v>
          </cell>
          <cell r="S3936" t="str">
            <v>Org.Vtas Ranelagh</v>
          </cell>
        </row>
        <row r="3937">
          <cell r="B3937">
            <v>2473</v>
          </cell>
          <cell r="I3937">
            <v>-0.5</v>
          </cell>
          <cell r="S3937" t="str">
            <v>Org.Vtas Ranelagh</v>
          </cell>
        </row>
        <row r="3938">
          <cell r="B3938">
            <v>2476</v>
          </cell>
          <cell r="I3938">
            <v>-3.0000000000000001E-3</v>
          </cell>
          <cell r="S3938" t="str">
            <v>Org.Vtas Ranelagh</v>
          </cell>
        </row>
        <row r="3939">
          <cell r="B3939">
            <v>2478</v>
          </cell>
          <cell r="I3939">
            <v>-0.33700000000000002</v>
          </cell>
          <cell r="S3939" t="str">
            <v>Org.Vtas Ranelagh</v>
          </cell>
        </row>
        <row r="3940">
          <cell r="B3940">
            <v>2483</v>
          </cell>
          <cell r="I3940">
            <v>-0.875</v>
          </cell>
          <cell r="S3940" t="str">
            <v>Org.Vtas Ranelagh</v>
          </cell>
        </row>
        <row r="3941">
          <cell r="B3941">
            <v>2486</v>
          </cell>
          <cell r="I3941">
            <v>-0.83699999999999997</v>
          </cell>
          <cell r="S3941" t="str">
            <v>Org.Vtas Ranelagh</v>
          </cell>
        </row>
        <row r="3942">
          <cell r="B3942">
            <v>2488</v>
          </cell>
          <cell r="I3942">
            <v>-0.83599999999999997</v>
          </cell>
          <cell r="S3942" t="str">
            <v>Org.Vtas Ranelagh</v>
          </cell>
        </row>
        <row r="3943">
          <cell r="B3943">
            <v>2608</v>
          </cell>
          <cell r="I3943">
            <v>-0.83499999999999996</v>
          </cell>
          <cell r="S3943" t="str">
            <v>Org.Vtas Ranelagh</v>
          </cell>
        </row>
        <row r="3944">
          <cell r="B3944">
            <v>2612</v>
          </cell>
          <cell r="I3944">
            <v>-0.16800000000000001</v>
          </cell>
          <cell r="S3944" t="str">
            <v>Org.Vtas Ranelagh</v>
          </cell>
        </row>
        <row r="3945">
          <cell r="B3945">
            <v>2642</v>
          </cell>
          <cell r="I3945">
            <v>-0.16800000000000001</v>
          </cell>
          <cell r="S3945" t="str">
            <v>Org.Vtas Ranelagh</v>
          </cell>
        </row>
        <row r="3946">
          <cell r="B3946">
            <v>2648</v>
          </cell>
          <cell r="I3946">
            <v>-0.33700000000000002</v>
          </cell>
          <cell r="S3946" t="str">
            <v>Org.Vtas Ranelagh</v>
          </cell>
        </row>
        <row r="3947">
          <cell r="B3947">
            <v>2659</v>
          </cell>
          <cell r="I3947">
            <v>-0.84</v>
          </cell>
          <cell r="S3947" t="str">
            <v>Org.Vtas Ranelagh</v>
          </cell>
        </row>
        <row r="3948">
          <cell r="B3948">
            <v>2662</v>
          </cell>
          <cell r="I3948">
            <v>-0.33300000000000002</v>
          </cell>
          <cell r="S3948" t="str">
            <v>Org.Vtas Ranelagh</v>
          </cell>
        </row>
        <row r="3949">
          <cell r="B3949">
            <v>2668</v>
          </cell>
          <cell r="I3949">
            <v>-0.66600000000000004</v>
          </cell>
          <cell r="S3949" t="str">
            <v>Org.Vtas Ranelagh</v>
          </cell>
        </row>
        <row r="3950">
          <cell r="B3950">
            <v>2672</v>
          </cell>
          <cell r="I3950">
            <v>-0.33500000000000002</v>
          </cell>
          <cell r="S3950" t="str">
            <v>Org.Vtas Ranelagh</v>
          </cell>
        </row>
        <row r="3951">
          <cell r="B3951">
            <v>2678</v>
          </cell>
          <cell r="I3951">
            <v>-0.503</v>
          </cell>
          <cell r="S3951" t="str">
            <v>Org.Vtas Ranelagh</v>
          </cell>
        </row>
        <row r="3952">
          <cell r="B3952">
            <v>2682</v>
          </cell>
          <cell r="I3952">
            <v>-0.33500000000000002</v>
          </cell>
          <cell r="S3952" t="str">
            <v>Org.Vtas Ranelagh</v>
          </cell>
        </row>
        <row r="3953">
          <cell r="B3953">
            <v>2688</v>
          </cell>
          <cell r="I3953">
            <v>-0.33400000000000002</v>
          </cell>
          <cell r="S3953" t="str">
            <v>Org.Vtas Ranelagh</v>
          </cell>
        </row>
        <row r="3954">
          <cell r="B3954">
            <v>2727</v>
          </cell>
          <cell r="I3954">
            <v>-0.248</v>
          </cell>
          <cell r="S3954" t="str">
            <v>Org.Vtas Ranelagh</v>
          </cell>
        </row>
        <row r="3955">
          <cell r="B3955">
            <v>2728</v>
          </cell>
          <cell r="I3955">
            <v>-1E-3</v>
          </cell>
          <cell r="S3955" t="str">
            <v>Org.Vtas Ranelagh</v>
          </cell>
        </row>
        <row r="3956">
          <cell r="B3956">
            <v>2741</v>
          </cell>
          <cell r="I3956">
            <v>-0.625</v>
          </cell>
          <cell r="S3956" t="str">
            <v>Org.Vtas Ranelagh</v>
          </cell>
        </row>
        <row r="3957">
          <cell r="B3957">
            <v>2759</v>
          </cell>
          <cell r="I3957">
            <v>-0.34</v>
          </cell>
          <cell r="S3957" t="str">
            <v>Org.Vtas Ranelagh</v>
          </cell>
        </row>
        <row r="3958">
          <cell r="B3958">
            <v>3095</v>
          </cell>
          <cell r="I3958">
            <v>-0.66900000000000004</v>
          </cell>
          <cell r="S3958" t="str">
            <v>Org.Vtas Ranelagh</v>
          </cell>
        </row>
        <row r="3959">
          <cell r="B3959">
            <v>3096</v>
          </cell>
          <cell r="I3959">
            <v>-0.16700000000000001</v>
          </cell>
          <cell r="S3959" t="str">
            <v>Org.Vtas Ranelagh</v>
          </cell>
        </row>
        <row r="3960">
          <cell r="B3960">
            <v>3205</v>
          </cell>
          <cell r="I3960">
            <v>-0.67600000000000005</v>
          </cell>
          <cell r="S3960" t="str">
            <v>Org.Vtas Ranelagh</v>
          </cell>
        </row>
        <row r="3961">
          <cell r="B3961">
            <v>3206</v>
          </cell>
          <cell r="I3961">
            <v>-0.17100000000000001</v>
          </cell>
          <cell r="S3961" t="str">
            <v>Org.Vtas Ranelagh</v>
          </cell>
        </row>
        <row r="3962">
          <cell r="B3962">
            <v>3208</v>
          </cell>
          <cell r="I3962">
            <v>-0.16900000000000001</v>
          </cell>
          <cell r="S3962" t="str">
            <v>Org.Vtas Ranelagh</v>
          </cell>
        </row>
        <row r="3963">
          <cell r="B3963">
            <v>3209</v>
          </cell>
          <cell r="I3963">
            <v>-0.503</v>
          </cell>
          <cell r="S3963" t="str">
            <v>Org.Vtas Ranelagh</v>
          </cell>
        </row>
        <row r="3964">
          <cell r="B3964">
            <v>3210</v>
          </cell>
          <cell r="I3964">
            <v>-0.66900000000000004</v>
          </cell>
          <cell r="S3964" t="str">
            <v>Org.Vtas Ranelagh</v>
          </cell>
        </row>
        <row r="3965">
          <cell r="B3965">
            <v>3211</v>
          </cell>
          <cell r="I3965">
            <v>-0.67</v>
          </cell>
          <cell r="S3965" t="str">
            <v>Org.Vtas Ranelagh</v>
          </cell>
        </row>
        <row r="3966">
          <cell r="B3966">
            <v>3212</v>
          </cell>
          <cell r="I3966">
            <v>-0.33400000000000002</v>
          </cell>
          <cell r="S3966" t="str">
            <v>Org.Vtas Ranelagh</v>
          </cell>
        </row>
        <row r="3967">
          <cell r="B3967">
            <v>3213</v>
          </cell>
          <cell r="I3967">
            <v>-0.83699999999999997</v>
          </cell>
          <cell r="S3967" t="str">
            <v>Org.Vtas Ranelagh</v>
          </cell>
        </row>
        <row r="3968">
          <cell r="B3968">
            <v>3214</v>
          </cell>
          <cell r="I3968">
            <v>-0.33400000000000002</v>
          </cell>
          <cell r="S3968" t="str">
            <v>Org.Vtas Ranelagh</v>
          </cell>
        </row>
        <row r="3969">
          <cell r="B3969">
            <v>3510</v>
          </cell>
          <cell r="I3969">
            <v>-0.875</v>
          </cell>
          <cell r="S3969" t="str">
            <v>Org.Vtas Ranelagh</v>
          </cell>
        </row>
        <row r="3970">
          <cell r="B3970">
            <v>3511</v>
          </cell>
          <cell r="I3970">
            <v>-0.66700000000000004</v>
          </cell>
          <cell r="S3970" t="str">
            <v>Org.Vtas Ranelagh</v>
          </cell>
        </row>
        <row r="3971">
          <cell r="B3971">
            <v>3518</v>
          </cell>
          <cell r="I3971">
            <v>-0.33400000000000002</v>
          </cell>
          <cell r="S3971" t="str">
            <v>Org.Vtas Ranelagh</v>
          </cell>
        </row>
        <row r="3972">
          <cell r="B3972">
            <v>3527</v>
          </cell>
          <cell r="I3972">
            <v>-8.5000000000000006E-2</v>
          </cell>
          <cell r="S3972" t="str">
            <v>Org.Vtas Ranelagh</v>
          </cell>
        </row>
        <row r="3973">
          <cell r="B3973">
            <v>3536</v>
          </cell>
          <cell r="I3973">
            <v>-0.66700000000000004</v>
          </cell>
          <cell r="S3973" t="str">
            <v>Org.Vtas Ranelagh</v>
          </cell>
        </row>
        <row r="3974">
          <cell r="B3974">
            <v>3559</v>
          </cell>
          <cell r="I3974">
            <v>-0.34</v>
          </cell>
          <cell r="S3974" t="str">
            <v>Org.Vtas Ranelagh</v>
          </cell>
        </row>
        <row r="3975">
          <cell r="B3975">
            <v>3800</v>
          </cell>
          <cell r="I3975">
            <v>-0.5</v>
          </cell>
          <cell r="S3975" t="str">
            <v>Org.Vtas Ranelagh</v>
          </cell>
        </row>
        <row r="3976">
          <cell r="B3976">
            <v>3826</v>
          </cell>
          <cell r="I3976">
            <v>-0.66800000000000004</v>
          </cell>
          <cell r="S3976" t="str">
            <v>Org.Vtas Ranelagh</v>
          </cell>
        </row>
        <row r="3977">
          <cell r="B3977">
            <v>3828</v>
          </cell>
          <cell r="I3977">
            <v>-0.66700000000000004</v>
          </cell>
          <cell r="S3977" t="str">
            <v>Org.Vtas Ranelagh</v>
          </cell>
        </row>
        <row r="3978">
          <cell r="B3978">
            <v>3836</v>
          </cell>
          <cell r="I3978">
            <v>-0.66700000000000004</v>
          </cell>
          <cell r="S3978" t="str">
            <v>Org.Vtas Ranelagh</v>
          </cell>
        </row>
        <row r="3979">
          <cell r="B3979">
            <v>3838</v>
          </cell>
          <cell r="I3979">
            <v>-0.66700000000000004</v>
          </cell>
          <cell r="S3979" t="str">
            <v>Org.Vtas Ranelagh</v>
          </cell>
        </row>
        <row r="3980">
          <cell r="B3980">
            <v>3846</v>
          </cell>
          <cell r="I3980">
            <v>-0.83599999999999997</v>
          </cell>
          <cell r="S3980" t="str">
            <v>Org.Vtas Ranelagh</v>
          </cell>
        </row>
        <row r="3981">
          <cell r="B3981">
            <v>3848</v>
          </cell>
          <cell r="I3981">
            <v>-0.16700000000000001</v>
          </cell>
          <cell r="S3981" t="str">
            <v>Org.Vtas Ranelagh</v>
          </cell>
        </row>
        <row r="3982">
          <cell r="B3982">
            <v>3926</v>
          </cell>
          <cell r="I3982">
            <v>-0.83399999999999996</v>
          </cell>
          <cell r="S3982" t="str">
            <v>Org.Vtas Ranelagh</v>
          </cell>
        </row>
        <row r="3983">
          <cell r="B3983">
            <v>510701</v>
          </cell>
          <cell r="I3983">
            <v>-0.66800000000000004</v>
          </cell>
          <cell r="S3983" t="str">
            <v>Org.Vtas Ranelagh</v>
          </cell>
        </row>
        <row r="3984">
          <cell r="B3984">
            <v>510702</v>
          </cell>
          <cell r="I3984">
            <v>-0.16800000000000001</v>
          </cell>
          <cell r="S3984" t="str">
            <v>Org.Vtas Ranelagh</v>
          </cell>
        </row>
        <row r="3985">
          <cell r="B3985">
            <v>510703</v>
          </cell>
          <cell r="I3985">
            <v>-0.66600000000000004</v>
          </cell>
          <cell r="S3985" t="str">
            <v>Org.Vtas Ranelagh</v>
          </cell>
        </row>
        <row r="3986">
          <cell r="B3986">
            <v>510706</v>
          </cell>
          <cell r="I3986">
            <v>-0.16800000000000001</v>
          </cell>
          <cell r="S3986" t="str">
            <v>Org.Vtas Ranelagh</v>
          </cell>
        </row>
        <row r="3987">
          <cell r="B3987">
            <v>510712</v>
          </cell>
          <cell r="I3987">
            <v>-1E-3</v>
          </cell>
          <cell r="S3987" t="str">
            <v>Org.Vtas Ranelagh</v>
          </cell>
        </row>
        <row r="3988">
          <cell r="B3988">
            <v>510724</v>
          </cell>
          <cell r="I3988">
            <v>-0.16700000000000001</v>
          </cell>
          <cell r="S3988" t="str">
            <v>Org.Vtas Ranelagh</v>
          </cell>
        </row>
        <row r="3989">
          <cell r="B3989">
            <v>510725</v>
          </cell>
          <cell r="I3989">
            <v>-0.33200000000000002</v>
          </cell>
          <cell r="S3989" t="str">
            <v>Org.Vtas Ranelagh</v>
          </cell>
        </row>
        <row r="3990">
          <cell r="B3990">
            <v>510725</v>
          </cell>
          <cell r="I3990">
            <v>-0.66600000000000004</v>
          </cell>
          <cell r="S3990" t="str">
            <v>Org.Vtas Ranelagh</v>
          </cell>
        </row>
        <row r="3991">
          <cell r="B3991">
            <v>519701</v>
          </cell>
          <cell r="I3991">
            <v>-4.0000000000000001E-3</v>
          </cell>
          <cell r="S3991" t="str">
            <v>Org.Vtas Ranelagh</v>
          </cell>
        </row>
        <row r="3992">
          <cell r="B3992">
            <v>519702</v>
          </cell>
          <cell r="I3992">
            <v>-0.33500000000000002</v>
          </cell>
          <cell r="S3992" t="str">
            <v>Org.Vtas Ranelagh</v>
          </cell>
        </row>
        <row r="3993">
          <cell r="B3993">
            <v>519703</v>
          </cell>
          <cell r="I3993">
            <v>-0.66900000000000004</v>
          </cell>
          <cell r="S3993" t="str">
            <v>Org.Vtas Ranelagh</v>
          </cell>
        </row>
        <row r="3994">
          <cell r="B3994">
            <v>519704</v>
          </cell>
          <cell r="I3994">
            <v>-0.33400000000000002</v>
          </cell>
          <cell r="S3994" t="str">
            <v>Org.Vtas Ranelagh</v>
          </cell>
        </row>
        <row r="3995">
          <cell r="B3995">
            <v>519705</v>
          </cell>
          <cell r="I3995">
            <v>-0.66800000000000004</v>
          </cell>
          <cell r="S3995" t="str">
            <v>Org.Vtas Ranelagh</v>
          </cell>
        </row>
        <row r="3996">
          <cell r="B3996">
            <v>519706</v>
          </cell>
          <cell r="I3996">
            <v>-0.502</v>
          </cell>
          <cell r="S3996" t="str">
            <v>Org.Vtas Ranelagh</v>
          </cell>
        </row>
        <row r="3997">
          <cell r="B3997">
            <v>527104</v>
          </cell>
          <cell r="I3997">
            <v>-0.33300000000000002</v>
          </cell>
          <cell r="S3997" t="str">
            <v>Org.Vtas Ranelagh</v>
          </cell>
        </row>
        <row r="3998">
          <cell r="B3998">
            <v>527201</v>
          </cell>
          <cell r="I3998">
            <v>-0.16700000000000001</v>
          </cell>
          <cell r="S3998" t="str">
            <v>Org.Vtas Ranelagh</v>
          </cell>
        </row>
        <row r="3999">
          <cell r="B3999">
            <v>527303</v>
          </cell>
          <cell r="I3999">
            <v>-0.33300000000000002</v>
          </cell>
          <cell r="S3999" t="str">
            <v>Org.Vtas Ranelagh</v>
          </cell>
        </row>
        <row r="4000">
          <cell r="B4000">
            <v>532601</v>
          </cell>
          <cell r="I4000">
            <v>-0.83399999999999996</v>
          </cell>
          <cell r="S4000" t="str">
            <v>Org.Vtas Ranelagh</v>
          </cell>
        </row>
        <row r="4001">
          <cell r="B4001">
            <v>532602</v>
          </cell>
          <cell r="I4001">
            <v>-0.33400000000000002</v>
          </cell>
          <cell r="S4001" t="str">
            <v>Org.Vtas Ranelagh</v>
          </cell>
        </row>
        <row r="4002">
          <cell r="B4002">
            <v>532604</v>
          </cell>
          <cell r="I4002">
            <v>-0.16700000000000001</v>
          </cell>
          <cell r="S4002" t="str">
            <v>Org.Vtas Ranelagh</v>
          </cell>
        </row>
        <row r="4003">
          <cell r="B4003">
            <v>2218</v>
          </cell>
          <cell r="I4003">
            <v>-42.332999999999998</v>
          </cell>
          <cell r="S4003" t="str">
            <v>Org.Vtas Ranelagh</v>
          </cell>
        </row>
        <row r="4004">
          <cell r="B4004">
            <v>2466</v>
          </cell>
          <cell r="I4004">
            <v>-16.834</v>
          </cell>
          <cell r="S4004" t="str">
            <v>Org.Vtas Ranelagh</v>
          </cell>
        </row>
        <row r="4005">
          <cell r="B4005">
            <v>14</v>
          </cell>
          <cell r="I4005">
            <v>-0.5</v>
          </cell>
          <cell r="S4005" t="str">
            <v>Org.Vtas Ranelagh</v>
          </cell>
        </row>
        <row r="4006">
          <cell r="B4006">
            <v>110</v>
          </cell>
          <cell r="I4006">
            <v>-0.875</v>
          </cell>
          <cell r="S4006" t="str">
            <v>Org.Vtas Ranelagh</v>
          </cell>
        </row>
        <row r="4007">
          <cell r="B4007">
            <v>118</v>
          </cell>
          <cell r="I4007">
            <v>-0.50600000000000001</v>
          </cell>
          <cell r="S4007" t="str">
            <v>Org.Vtas Ranelagh</v>
          </cell>
        </row>
        <row r="4008">
          <cell r="B4008">
            <v>125</v>
          </cell>
          <cell r="I4008">
            <v>-0.746</v>
          </cell>
          <cell r="S4008" t="str">
            <v>Org.Vtas Ranelagh</v>
          </cell>
        </row>
        <row r="4009">
          <cell r="B4009">
            <v>125</v>
          </cell>
          <cell r="I4009">
            <v>-0.75</v>
          </cell>
          <cell r="S4009" t="str">
            <v>Org.Vtas Ranelagh</v>
          </cell>
        </row>
        <row r="4010">
          <cell r="B4010">
            <v>127</v>
          </cell>
          <cell r="I4010">
            <v>-0.745</v>
          </cell>
          <cell r="S4010" t="str">
            <v>Org.Vtas Ranelagh</v>
          </cell>
        </row>
        <row r="4011">
          <cell r="B4011">
            <v>135</v>
          </cell>
          <cell r="I4011">
            <v>-0.10299999999999999</v>
          </cell>
          <cell r="S4011" t="str">
            <v>Org.Vtas Ranelagh</v>
          </cell>
        </row>
        <row r="4012">
          <cell r="B4012">
            <v>144</v>
          </cell>
          <cell r="I4012">
            <v>-0.125</v>
          </cell>
          <cell r="S4012" t="str">
            <v>Org.Vtas Ranelagh</v>
          </cell>
        </row>
        <row r="4013">
          <cell r="B4013">
            <v>159</v>
          </cell>
          <cell r="I4013">
            <v>-0.02</v>
          </cell>
          <cell r="S4013" t="str">
            <v>Org.Vtas Ranelagh</v>
          </cell>
        </row>
        <row r="4014">
          <cell r="B4014">
            <v>161</v>
          </cell>
          <cell r="I4014">
            <v>-0.51</v>
          </cell>
          <cell r="S4014" t="str">
            <v>Org.Vtas Ranelagh</v>
          </cell>
        </row>
        <row r="4015">
          <cell r="B4015">
            <v>310</v>
          </cell>
          <cell r="I4015">
            <v>-0.16700000000000001</v>
          </cell>
          <cell r="S4015" t="str">
            <v>Org.Vtas Ranelagh</v>
          </cell>
        </row>
        <row r="4016">
          <cell r="B4016">
            <v>325</v>
          </cell>
          <cell r="I4016">
            <v>-0.41599999999999998</v>
          </cell>
          <cell r="S4016" t="str">
            <v>Org.Vtas Ranelagh</v>
          </cell>
        </row>
        <row r="4017">
          <cell r="B4017">
            <v>327</v>
          </cell>
          <cell r="I4017">
            <v>-0.32900000000000001</v>
          </cell>
          <cell r="S4017" t="str">
            <v>Org.Vtas Ranelagh</v>
          </cell>
        </row>
        <row r="4018">
          <cell r="B4018">
            <v>335</v>
          </cell>
          <cell r="I4018">
            <v>-0.55400000000000005</v>
          </cell>
          <cell r="S4018" t="str">
            <v>Org.Vtas Ranelagh</v>
          </cell>
        </row>
        <row r="4019">
          <cell r="B4019">
            <v>340</v>
          </cell>
          <cell r="I4019">
            <v>-0.875</v>
          </cell>
          <cell r="S4019" t="str">
            <v>Org.Vtas Ranelagh</v>
          </cell>
        </row>
        <row r="4020">
          <cell r="B4020">
            <v>344</v>
          </cell>
          <cell r="I4020">
            <v>-0.5</v>
          </cell>
          <cell r="S4020" t="str">
            <v>Org.Vtas Ranelagh</v>
          </cell>
        </row>
        <row r="4021">
          <cell r="B4021">
            <v>359</v>
          </cell>
          <cell r="I4021">
            <v>-0.83599999999999997</v>
          </cell>
          <cell r="S4021" t="str">
            <v>Org.Vtas Ranelagh</v>
          </cell>
        </row>
        <row r="4022">
          <cell r="B4022">
            <v>361</v>
          </cell>
          <cell r="I4022">
            <v>-0.17100000000000001</v>
          </cell>
          <cell r="S4022" t="str">
            <v>Org.Vtas Ranelagh</v>
          </cell>
        </row>
        <row r="4023">
          <cell r="B4023">
            <v>440</v>
          </cell>
          <cell r="I4023">
            <v>-0.125</v>
          </cell>
          <cell r="S4023" t="str">
            <v>Org.Vtas Ranelagh</v>
          </cell>
        </row>
        <row r="4024">
          <cell r="B4024">
            <v>503</v>
          </cell>
          <cell r="I4024">
            <v>-0.501</v>
          </cell>
          <cell r="S4024" t="str">
            <v>Org.Vtas Ranelagh</v>
          </cell>
        </row>
        <row r="4025">
          <cell r="B4025">
            <v>504</v>
          </cell>
          <cell r="I4025">
            <v>-0.16700000000000001</v>
          </cell>
          <cell r="S4025" t="str">
            <v>Org.Vtas Ranelagh</v>
          </cell>
        </row>
        <row r="4026">
          <cell r="B4026">
            <v>505</v>
          </cell>
          <cell r="I4026">
            <v>-0.33300000000000002</v>
          </cell>
          <cell r="S4026" t="str">
            <v>Org.Vtas Ranelagh</v>
          </cell>
        </row>
        <row r="4027">
          <cell r="B4027">
            <v>509</v>
          </cell>
          <cell r="I4027">
            <v>-0.16700000000000001</v>
          </cell>
          <cell r="S4027" t="str">
            <v>Org.Vtas Ranelagh</v>
          </cell>
        </row>
        <row r="4028">
          <cell r="B4028">
            <v>591</v>
          </cell>
          <cell r="I4028">
            <v>-0.375</v>
          </cell>
          <cell r="S4028" t="str">
            <v>Org.Vtas Ranelagh</v>
          </cell>
        </row>
        <row r="4029">
          <cell r="B4029">
            <v>593</v>
          </cell>
          <cell r="I4029">
            <v>-0.375</v>
          </cell>
          <cell r="S4029" t="str">
            <v>Org.Vtas Ranelagh</v>
          </cell>
        </row>
        <row r="4030">
          <cell r="B4030">
            <v>594</v>
          </cell>
          <cell r="I4030">
            <v>-0.875</v>
          </cell>
          <cell r="S4030" t="str">
            <v>Org.Vtas Ranelagh</v>
          </cell>
        </row>
        <row r="4031">
          <cell r="B4031">
            <v>595</v>
          </cell>
          <cell r="I4031">
            <v>-0.75</v>
          </cell>
          <cell r="S4031" t="str">
            <v>Org.Vtas Ranelagh</v>
          </cell>
        </row>
        <row r="4032">
          <cell r="B4032">
            <v>597</v>
          </cell>
          <cell r="I4032">
            <v>-0.625</v>
          </cell>
          <cell r="S4032" t="str">
            <v>Org.Vtas Ranelagh</v>
          </cell>
        </row>
        <row r="4033">
          <cell r="B4033">
            <v>610</v>
          </cell>
          <cell r="I4033">
            <v>-0.33300000000000002</v>
          </cell>
          <cell r="S4033" t="str">
            <v>Org.Vtas Ranelagh</v>
          </cell>
        </row>
        <row r="4034">
          <cell r="B4034">
            <v>618</v>
          </cell>
          <cell r="I4034">
            <v>-0.83499999999999996</v>
          </cell>
          <cell r="S4034" t="str">
            <v>Org.Vtas Ranelagh</v>
          </cell>
        </row>
        <row r="4035">
          <cell r="B4035">
            <v>625</v>
          </cell>
          <cell r="I4035">
            <v>-0.41599999999999998</v>
          </cell>
          <cell r="S4035" t="str">
            <v>Org.Vtas Ranelagh</v>
          </cell>
        </row>
        <row r="4036">
          <cell r="B4036">
            <v>627</v>
          </cell>
          <cell r="I4036">
            <v>-0.66</v>
          </cell>
          <cell r="S4036" t="str">
            <v>Org.Vtas Ranelagh</v>
          </cell>
        </row>
        <row r="4037">
          <cell r="B4037">
            <v>635</v>
          </cell>
          <cell r="I4037">
            <v>-0.77600000000000002</v>
          </cell>
          <cell r="S4037" t="str">
            <v>Org.Vtas Ranelagh</v>
          </cell>
        </row>
        <row r="4038">
          <cell r="B4038">
            <v>637</v>
          </cell>
          <cell r="I4038">
            <v>-0.625</v>
          </cell>
          <cell r="S4038" t="str">
            <v>Org.Vtas Ranelagh</v>
          </cell>
        </row>
        <row r="4039">
          <cell r="B4039">
            <v>644</v>
          </cell>
          <cell r="I4039">
            <v>-0.75</v>
          </cell>
          <cell r="S4039" t="str">
            <v>Org.Vtas Ranelagh</v>
          </cell>
        </row>
        <row r="4040">
          <cell r="B4040">
            <v>659</v>
          </cell>
          <cell r="I4040">
            <v>-1.2999999999999999E-2</v>
          </cell>
          <cell r="S4040" t="str">
            <v>Org.Vtas Ranelagh</v>
          </cell>
        </row>
        <row r="4041">
          <cell r="B4041">
            <v>661</v>
          </cell>
          <cell r="I4041">
            <v>-0.17100000000000001</v>
          </cell>
          <cell r="S4041" t="str">
            <v>Org.Vtas Ranelagh</v>
          </cell>
        </row>
        <row r="4042">
          <cell r="B4042">
            <v>1001</v>
          </cell>
          <cell r="I4042">
            <v>-1E-3</v>
          </cell>
          <cell r="S4042" t="str">
            <v>Org.Vtas Ranelagh</v>
          </cell>
        </row>
        <row r="4043">
          <cell r="B4043">
            <v>1027</v>
          </cell>
          <cell r="I4043">
            <v>-0.58299999999999996</v>
          </cell>
          <cell r="S4043" t="str">
            <v>Org.Vtas Ranelagh</v>
          </cell>
        </row>
        <row r="4044">
          <cell r="B4044">
            <v>1028</v>
          </cell>
          <cell r="I4044">
            <v>-0.16800000000000001</v>
          </cell>
          <cell r="S4044" t="str">
            <v>Org.Vtas Ranelagh</v>
          </cell>
        </row>
        <row r="4045">
          <cell r="B4045">
            <v>1040</v>
          </cell>
          <cell r="I4045">
            <v>-0.5</v>
          </cell>
          <cell r="S4045" t="str">
            <v>Org.Vtas Ranelagh</v>
          </cell>
        </row>
        <row r="4046">
          <cell r="B4046">
            <v>1059</v>
          </cell>
          <cell r="I4046">
            <v>-0.5</v>
          </cell>
          <cell r="S4046" t="str">
            <v>Org.Vtas Ranelagh</v>
          </cell>
        </row>
        <row r="4047">
          <cell r="B4047">
            <v>1127</v>
          </cell>
          <cell r="I4047">
            <v>-0.83199999999999996</v>
          </cell>
          <cell r="S4047" t="str">
            <v>Org.Vtas Ranelagh</v>
          </cell>
        </row>
        <row r="4048">
          <cell r="B4048">
            <v>1128</v>
          </cell>
          <cell r="I4048">
            <v>-0.66900000000000004</v>
          </cell>
          <cell r="S4048" t="str">
            <v>Org.Vtas Ranelagh</v>
          </cell>
        </row>
        <row r="4049">
          <cell r="B4049">
            <v>1135</v>
          </cell>
          <cell r="I4049">
            <v>-0.33300000000000002</v>
          </cell>
          <cell r="S4049" t="str">
            <v>Org.Vtas Ranelagh</v>
          </cell>
        </row>
        <row r="4050">
          <cell r="B4050">
            <v>1144</v>
          </cell>
          <cell r="I4050">
            <v>-0.5</v>
          </cell>
          <cell r="S4050" t="str">
            <v>Org.Vtas Ranelagh</v>
          </cell>
        </row>
        <row r="4051">
          <cell r="B4051">
            <v>1159</v>
          </cell>
          <cell r="I4051">
            <v>-0.50600000000000001</v>
          </cell>
          <cell r="S4051" t="str">
            <v>Org.Vtas Ranelagh</v>
          </cell>
        </row>
        <row r="4052">
          <cell r="B4052">
            <v>1161</v>
          </cell>
          <cell r="I4052">
            <v>-0.33500000000000002</v>
          </cell>
          <cell r="S4052" t="str">
            <v>Org.Vtas Ranelagh</v>
          </cell>
        </row>
        <row r="4053">
          <cell r="B4053">
            <v>1240</v>
          </cell>
          <cell r="I4053">
            <v>-0.375</v>
          </cell>
          <cell r="S4053" t="str">
            <v>Org.Vtas Ranelagh</v>
          </cell>
        </row>
        <row r="4054">
          <cell r="B4054">
            <v>1259</v>
          </cell>
          <cell r="I4054">
            <v>-0.83399999999999996</v>
          </cell>
          <cell r="S4054" t="str">
            <v>Org.Vtas Ranelagh</v>
          </cell>
        </row>
        <row r="4055">
          <cell r="B4055">
            <v>1412</v>
          </cell>
          <cell r="I4055">
            <v>-0.16700000000000001</v>
          </cell>
          <cell r="S4055" t="str">
            <v>Org.Vtas Ranelagh</v>
          </cell>
        </row>
        <row r="4056">
          <cell r="B4056">
            <v>1418</v>
          </cell>
          <cell r="I4056">
            <v>-0.16600000000000001</v>
          </cell>
          <cell r="S4056" t="str">
            <v>Org.Vtas Ranelagh</v>
          </cell>
        </row>
        <row r="4057">
          <cell r="B4057">
            <v>1436</v>
          </cell>
          <cell r="I4057">
            <v>-1E-3</v>
          </cell>
          <cell r="S4057" t="str">
            <v>Org.Vtas Ranelagh</v>
          </cell>
        </row>
        <row r="4058">
          <cell r="B4058">
            <v>1459</v>
          </cell>
          <cell r="I4058">
            <v>-0.505</v>
          </cell>
          <cell r="S4058" t="str">
            <v>Org.Vtas Ranelagh</v>
          </cell>
        </row>
        <row r="4059">
          <cell r="B4059">
            <v>1620</v>
          </cell>
          <cell r="I4059">
            <v>-0.58199999999999996</v>
          </cell>
          <cell r="S4059" t="str">
            <v>Org.Vtas Ranelagh</v>
          </cell>
        </row>
        <row r="4060">
          <cell r="B4060">
            <v>1640</v>
          </cell>
          <cell r="I4060">
            <v>-0.502</v>
          </cell>
          <cell r="S4060" t="str">
            <v>Org.Vtas Ranelagh</v>
          </cell>
        </row>
        <row r="4061">
          <cell r="B4061">
            <v>1658</v>
          </cell>
          <cell r="I4061">
            <v>-2E-3</v>
          </cell>
          <cell r="S4061" t="str">
            <v>Org.Vtas Ranelagh</v>
          </cell>
        </row>
        <row r="4062">
          <cell r="B4062">
            <v>1659</v>
          </cell>
          <cell r="I4062">
            <v>-0.16700000000000001</v>
          </cell>
          <cell r="S4062" t="str">
            <v>Org.Vtas Ranelagh</v>
          </cell>
        </row>
        <row r="4063">
          <cell r="B4063">
            <v>1715</v>
          </cell>
          <cell r="I4063">
            <v>-0.16700000000000001</v>
          </cell>
          <cell r="S4063" t="str">
            <v>Org.Vtas Ranelagh</v>
          </cell>
        </row>
        <row r="4064">
          <cell r="B4064">
            <v>1720</v>
          </cell>
          <cell r="I4064">
            <v>-0.748</v>
          </cell>
          <cell r="S4064" t="str">
            <v>Org.Vtas Ranelagh</v>
          </cell>
        </row>
        <row r="4065">
          <cell r="B4065">
            <v>1730</v>
          </cell>
          <cell r="I4065">
            <v>-0.16700000000000001</v>
          </cell>
          <cell r="S4065" t="str">
            <v>Org.Vtas Ranelagh</v>
          </cell>
        </row>
        <row r="4066">
          <cell r="B4066">
            <v>1740</v>
          </cell>
          <cell r="I4066">
            <v>-0.502</v>
          </cell>
          <cell r="S4066" t="str">
            <v>Org.Vtas Ranelagh</v>
          </cell>
        </row>
        <row r="4067">
          <cell r="B4067">
            <v>1758</v>
          </cell>
          <cell r="I4067">
            <v>-0.66700000000000004</v>
          </cell>
          <cell r="S4067" t="str">
            <v>Org.Vtas Ranelagh</v>
          </cell>
        </row>
        <row r="4068">
          <cell r="B4068">
            <v>1759</v>
          </cell>
          <cell r="I4068">
            <v>-0.83399999999999996</v>
          </cell>
          <cell r="S4068" t="str">
            <v>Org.Vtas Ranelagh</v>
          </cell>
        </row>
        <row r="4069">
          <cell r="B4069">
            <v>2003</v>
          </cell>
          <cell r="I4069">
            <v>-0.33500000000000002</v>
          </cell>
          <cell r="S4069" t="str">
            <v>Org.Vtas Ranelagh</v>
          </cell>
        </row>
        <row r="4070">
          <cell r="B4070">
            <v>2013</v>
          </cell>
          <cell r="I4070">
            <v>-0.501</v>
          </cell>
          <cell r="S4070" t="str">
            <v>Org.Vtas Ranelagh</v>
          </cell>
        </row>
        <row r="4071">
          <cell r="B4071">
            <v>2021</v>
          </cell>
          <cell r="I4071">
            <v>-0.16700000000000001</v>
          </cell>
          <cell r="S4071" t="str">
            <v>Org.Vtas Ranelagh</v>
          </cell>
        </row>
        <row r="4072">
          <cell r="B4072">
            <v>2031</v>
          </cell>
          <cell r="I4072">
            <v>-0.83299999999999996</v>
          </cell>
          <cell r="S4072" t="str">
            <v>Org.Vtas Ranelagh</v>
          </cell>
        </row>
        <row r="4073">
          <cell r="B4073">
            <v>2033</v>
          </cell>
          <cell r="I4073">
            <v>-0.66600000000000004</v>
          </cell>
          <cell r="S4073" t="str">
            <v>Org.Vtas Ranelagh</v>
          </cell>
        </row>
        <row r="4074">
          <cell r="B4074">
            <v>2103</v>
          </cell>
          <cell r="I4074">
            <v>-0.5</v>
          </cell>
          <cell r="S4074" t="str">
            <v>Org.Vtas Ranelagh</v>
          </cell>
        </row>
        <row r="4075">
          <cell r="B4075">
            <v>2154</v>
          </cell>
          <cell r="I4075">
            <v>-0.66700000000000004</v>
          </cell>
          <cell r="S4075" t="str">
            <v>Org.Vtas Ranelagh</v>
          </cell>
        </row>
        <row r="4076">
          <cell r="B4076">
            <v>2359</v>
          </cell>
          <cell r="I4076">
            <v>-0.66900000000000004</v>
          </cell>
          <cell r="S4076" t="str">
            <v>Org.Vtas Ranelagh</v>
          </cell>
        </row>
        <row r="4077">
          <cell r="B4077">
            <v>2423</v>
          </cell>
          <cell r="I4077">
            <v>-0.25</v>
          </cell>
          <cell r="S4077" t="str">
            <v>Org.Vtas Ranelagh</v>
          </cell>
        </row>
        <row r="4078">
          <cell r="B4078">
            <v>2426</v>
          </cell>
          <cell r="I4078">
            <v>-0.66800000000000004</v>
          </cell>
          <cell r="S4078" t="str">
            <v>Org.Vtas Ranelagh</v>
          </cell>
        </row>
        <row r="4079">
          <cell r="B4079">
            <v>2428</v>
          </cell>
          <cell r="I4079">
            <v>-0.83499999999999996</v>
          </cell>
          <cell r="S4079" t="str">
            <v>Org.Vtas Ranelagh</v>
          </cell>
        </row>
        <row r="4080">
          <cell r="B4080">
            <v>2443</v>
          </cell>
          <cell r="I4080">
            <v>-0.125</v>
          </cell>
          <cell r="S4080" t="str">
            <v>Org.Vtas Ranelagh</v>
          </cell>
        </row>
        <row r="4081">
          <cell r="B4081">
            <v>2446</v>
          </cell>
          <cell r="I4081">
            <v>-0.66700000000000004</v>
          </cell>
          <cell r="S4081" t="str">
            <v>Org.Vtas Ranelagh</v>
          </cell>
        </row>
        <row r="4082">
          <cell r="B4082">
            <v>2448</v>
          </cell>
          <cell r="I4082">
            <v>-0.66900000000000004</v>
          </cell>
          <cell r="S4082" t="str">
            <v>Org.Vtas Ranelagh</v>
          </cell>
        </row>
        <row r="4083">
          <cell r="B4083">
            <v>2453</v>
          </cell>
          <cell r="I4083">
            <v>-0.5</v>
          </cell>
          <cell r="S4083" t="str">
            <v>Org.Vtas Ranelagh</v>
          </cell>
        </row>
        <row r="4084">
          <cell r="B4084">
            <v>2456</v>
          </cell>
          <cell r="I4084">
            <v>-4.0000000000000001E-3</v>
          </cell>
          <cell r="S4084" t="str">
            <v>Org.Vtas Ranelagh</v>
          </cell>
        </row>
        <row r="4085">
          <cell r="B4085">
            <v>2458</v>
          </cell>
          <cell r="I4085">
            <v>-0.83599999999999997</v>
          </cell>
          <cell r="S4085" t="str">
            <v>Org.Vtas Ranelagh</v>
          </cell>
        </row>
        <row r="4086">
          <cell r="B4086">
            <v>2463</v>
          </cell>
          <cell r="I4086">
            <v>-0.375</v>
          </cell>
          <cell r="S4086" t="str">
            <v>Org.Vtas Ranelagh</v>
          </cell>
        </row>
        <row r="4087">
          <cell r="B4087">
            <v>2466</v>
          </cell>
          <cell r="I4087">
            <v>-0.83599999999999997</v>
          </cell>
          <cell r="S4087" t="str">
            <v>Org.Vtas Ranelagh</v>
          </cell>
        </row>
        <row r="4088">
          <cell r="B4088">
            <v>2468</v>
          </cell>
          <cell r="I4088">
            <v>-0.17199999999999999</v>
          </cell>
          <cell r="S4088" t="str">
            <v>Org.Vtas Ranelagh</v>
          </cell>
        </row>
        <row r="4089">
          <cell r="B4089">
            <v>2473</v>
          </cell>
          <cell r="I4089">
            <v>-0.875</v>
          </cell>
          <cell r="S4089" t="str">
            <v>Org.Vtas Ranelagh</v>
          </cell>
        </row>
        <row r="4090">
          <cell r="B4090">
            <v>2476</v>
          </cell>
          <cell r="I4090">
            <v>-0.502</v>
          </cell>
          <cell r="S4090" t="str">
            <v>Org.Vtas Ranelagh</v>
          </cell>
        </row>
        <row r="4091">
          <cell r="B4091">
            <v>2478</v>
          </cell>
          <cell r="I4091">
            <v>-0.16800000000000001</v>
          </cell>
          <cell r="S4091" t="str">
            <v>Org.Vtas Ranelagh</v>
          </cell>
        </row>
        <row r="4092">
          <cell r="B4092">
            <v>2483</v>
          </cell>
          <cell r="I4092">
            <v>-0.625</v>
          </cell>
          <cell r="S4092" t="str">
            <v>Org.Vtas Ranelagh</v>
          </cell>
        </row>
        <row r="4093">
          <cell r="B4093">
            <v>2486</v>
          </cell>
          <cell r="I4093">
            <v>-0.83399999999999996</v>
          </cell>
          <cell r="S4093" t="str">
            <v>Org.Vtas Ranelagh</v>
          </cell>
        </row>
        <row r="4094">
          <cell r="B4094">
            <v>2488</v>
          </cell>
          <cell r="I4094">
            <v>-1E-3</v>
          </cell>
          <cell r="S4094" t="str">
            <v>Org.Vtas Ranelagh</v>
          </cell>
        </row>
        <row r="4095">
          <cell r="B4095">
            <v>2608</v>
          </cell>
          <cell r="I4095">
            <v>-0.33400000000000002</v>
          </cell>
          <cell r="S4095" t="str">
            <v>Org.Vtas Ranelagh</v>
          </cell>
        </row>
        <row r="4096">
          <cell r="B4096">
            <v>2612</v>
          </cell>
          <cell r="I4096">
            <v>-0.33400000000000002</v>
          </cell>
          <cell r="S4096" t="str">
            <v>Org.Vtas Ranelagh</v>
          </cell>
        </row>
        <row r="4097">
          <cell r="B4097">
            <v>2642</v>
          </cell>
          <cell r="I4097">
            <v>-2E-3</v>
          </cell>
          <cell r="S4097" t="str">
            <v>Org.Vtas Ranelagh</v>
          </cell>
        </row>
        <row r="4098">
          <cell r="B4098">
            <v>2648</v>
          </cell>
          <cell r="I4098">
            <v>-0.16600000000000001</v>
          </cell>
          <cell r="S4098" t="str">
            <v>Org.Vtas Ranelagh</v>
          </cell>
        </row>
        <row r="4099">
          <cell r="B4099">
            <v>2659</v>
          </cell>
          <cell r="I4099">
            <v>-0.66900000000000004</v>
          </cell>
          <cell r="S4099" t="str">
            <v>Org.Vtas Ranelagh</v>
          </cell>
        </row>
        <row r="4100">
          <cell r="B4100">
            <v>2662</v>
          </cell>
          <cell r="I4100">
            <v>-0.502</v>
          </cell>
          <cell r="S4100" t="str">
            <v>Org.Vtas Ranelagh</v>
          </cell>
        </row>
        <row r="4101">
          <cell r="B4101">
            <v>2668</v>
          </cell>
          <cell r="I4101">
            <v>-0.33300000000000002</v>
          </cell>
          <cell r="S4101" t="str">
            <v>Org.Vtas Ranelagh</v>
          </cell>
        </row>
        <row r="4102">
          <cell r="B4102">
            <v>2672</v>
          </cell>
          <cell r="I4102">
            <v>-0.33300000000000002</v>
          </cell>
          <cell r="S4102" t="str">
            <v>Org.Vtas Ranelagh</v>
          </cell>
        </row>
        <row r="4103">
          <cell r="B4103">
            <v>2678</v>
          </cell>
          <cell r="I4103">
            <v>-0.998</v>
          </cell>
          <cell r="S4103" t="str">
            <v>Org.Vtas Ranelagh</v>
          </cell>
        </row>
        <row r="4104">
          <cell r="B4104">
            <v>2682</v>
          </cell>
          <cell r="I4104">
            <v>-0.83499999999999996</v>
          </cell>
          <cell r="S4104" t="str">
            <v>Org.Vtas Ranelagh</v>
          </cell>
        </row>
        <row r="4105">
          <cell r="B4105">
            <v>2688</v>
          </cell>
          <cell r="I4105">
            <v>-0.33600000000000002</v>
          </cell>
          <cell r="S4105" t="str">
            <v>Org.Vtas Ranelagh</v>
          </cell>
        </row>
        <row r="4106">
          <cell r="B4106">
            <v>2727</v>
          </cell>
          <cell r="I4106">
            <v>-0.41499999999999998</v>
          </cell>
          <cell r="S4106" t="str">
            <v>Org.Vtas Ranelagh</v>
          </cell>
        </row>
        <row r="4107">
          <cell r="B4107">
            <v>2728</v>
          </cell>
          <cell r="I4107">
            <v>-0.16600000000000001</v>
          </cell>
          <cell r="S4107" t="str">
            <v>Org.Vtas Ranelagh</v>
          </cell>
        </row>
        <row r="4108">
          <cell r="B4108">
            <v>2741</v>
          </cell>
          <cell r="I4108">
            <v>-0.125</v>
          </cell>
          <cell r="S4108" t="str">
            <v>Org.Vtas Ranelagh</v>
          </cell>
        </row>
        <row r="4109">
          <cell r="B4109">
            <v>2759</v>
          </cell>
          <cell r="I4109">
            <v>-0.16900000000000001</v>
          </cell>
          <cell r="S4109" t="str">
            <v>Org.Vtas Ranelagh</v>
          </cell>
        </row>
        <row r="4110">
          <cell r="B4110">
            <v>3095</v>
          </cell>
          <cell r="I4110">
            <v>-0.66800000000000004</v>
          </cell>
          <cell r="S4110" t="str">
            <v>Org.Vtas Ranelagh</v>
          </cell>
        </row>
        <row r="4111">
          <cell r="B4111">
            <v>3205</v>
          </cell>
          <cell r="I4111">
            <v>-0.50600000000000001</v>
          </cell>
          <cell r="S4111" t="str">
            <v>Org.Vtas Ranelagh</v>
          </cell>
        </row>
        <row r="4112">
          <cell r="B4112">
            <v>3206</v>
          </cell>
          <cell r="I4112">
            <v>-0.16800000000000001</v>
          </cell>
          <cell r="S4112" t="str">
            <v>Org.Vtas Ranelagh</v>
          </cell>
        </row>
        <row r="4113">
          <cell r="B4113">
            <v>3208</v>
          </cell>
          <cell r="I4113">
            <v>-0.33500000000000002</v>
          </cell>
          <cell r="S4113" t="str">
            <v>Org.Vtas Ranelagh</v>
          </cell>
        </row>
        <row r="4114">
          <cell r="B4114">
            <v>3209</v>
          </cell>
          <cell r="I4114">
            <v>-0.501</v>
          </cell>
          <cell r="S4114" t="str">
            <v>Org.Vtas Ranelagh</v>
          </cell>
        </row>
        <row r="4115">
          <cell r="B4115">
            <v>3210</v>
          </cell>
          <cell r="I4115">
            <v>-0.66600000000000004</v>
          </cell>
          <cell r="S4115" t="str">
            <v>Org.Vtas Ranelagh</v>
          </cell>
        </row>
        <row r="4116">
          <cell r="B4116">
            <v>3211</v>
          </cell>
          <cell r="I4116">
            <v>-0.504</v>
          </cell>
          <cell r="S4116" t="str">
            <v>Org.Vtas Ranelagh</v>
          </cell>
        </row>
        <row r="4117">
          <cell r="B4117">
            <v>3212</v>
          </cell>
          <cell r="I4117">
            <v>-0.16700000000000001</v>
          </cell>
          <cell r="S4117" t="str">
            <v>Org.Vtas Ranelagh</v>
          </cell>
        </row>
        <row r="4118">
          <cell r="B4118">
            <v>3213</v>
          </cell>
          <cell r="I4118">
            <v>-1E-3</v>
          </cell>
          <cell r="S4118" t="str">
            <v>Org.Vtas Ranelagh</v>
          </cell>
        </row>
        <row r="4119">
          <cell r="B4119">
            <v>3214</v>
          </cell>
          <cell r="I4119">
            <v>-0.33400000000000002</v>
          </cell>
          <cell r="S4119" t="str">
            <v>Org.Vtas Ranelagh</v>
          </cell>
        </row>
        <row r="4120">
          <cell r="B4120">
            <v>3305</v>
          </cell>
          <cell r="I4120">
            <v>-0.33300000000000002</v>
          </cell>
          <cell r="S4120" t="str">
            <v>Org.Vtas Ranelagh</v>
          </cell>
        </row>
        <row r="4121">
          <cell r="B4121">
            <v>3511</v>
          </cell>
          <cell r="I4121">
            <v>-0.16700000000000001</v>
          </cell>
          <cell r="S4121" t="str">
            <v>Org.Vtas Ranelagh</v>
          </cell>
        </row>
        <row r="4122">
          <cell r="B4122">
            <v>3518</v>
          </cell>
          <cell r="I4122">
            <v>-0.33400000000000002</v>
          </cell>
          <cell r="S4122" t="str">
            <v>Org.Vtas Ranelagh</v>
          </cell>
        </row>
        <row r="4123">
          <cell r="B4123">
            <v>3527</v>
          </cell>
          <cell r="I4123">
            <v>-0.998</v>
          </cell>
          <cell r="S4123" t="str">
            <v>Org.Vtas Ranelagh</v>
          </cell>
        </row>
        <row r="4124">
          <cell r="B4124">
            <v>3536</v>
          </cell>
          <cell r="I4124">
            <v>-0.83399999999999996</v>
          </cell>
          <cell r="S4124" t="str">
            <v>Org.Vtas Ranelagh</v>
          </cell>
        </row>
        <row r="4125">
          <cell r="B4125">
            <v>3559</v>
          </cell>
          <cell r="I4125">
            <v>-0.503</v>
          </cell>
          <cell r="S4125" t="str">
            <v>Org.Vtas Ranelagh</v>
          </cell>
        </row>
        <row r="4126">
          <cell r="B4126">
            <v>3800</v>
          </cell>
          <cell r="I4126">
            <v>-0.16700000000000001</v>
          </cell>
          <cell r="S4126" t="str">
            <v>Org.Vtas Ranelagh</v>
          </cell>
        </row>
        <row r="4127">
          <cell r="B4127">
            <v>3817</v>
          </cell>
          <cell r="I4127">
            <v>-0.999</v>
          </cell>
          <cell r="S4127" t="str">
            <v>Org.Vtas Ranelagh</v>
          </cell>
        </row>
        <row r="4128">
          <cell r="B4128">
            <v>3826</v>
          </cell>
          <cell r="I4128">
            <v>-0.66700000000000004</v>
          </cell>
          <cell r="S4128" t="str">
            <v>Org.Vtas Ranelagh</v>
          </cell>
        </row>
        <row r="4129">
          <cell r="B4129">
            <v>3836</v>
          </cell>
          <cell r="I4129">
            <v>-0.66700000000000004</v>
          </cell>
          <cell r="S4129" t="str">
            <v>Org.Vtas Ranelagh</v>
          </cell>
        </row>
        <row r="4130">
          <cell r="B4130">
            <v>3838</v>
          </cell>
          <cell r="I4130">
            <v>-0.5</v>
          </cell>
          <cell r="S4130" t="str">
            <v>Org.Vtas Ranelagh</v>
          </cell>
        </row>
        <row r="4131">
          <cell r="B4131">
            <v>3846</v>
          </cell>
          <cell r="I4131">
            <v>-0.16800000000000001</v>
          </cell>
          <cell r="S4131" t="str">
            <v>Org.Vtas Ranelagh</v>
          </cell>
        </row>
        <row r="4132">
          <cell r="B4132">
            <v>3848</v>
          </cell>
          <cell r="I4132">
            <v>-0.16700000000000001</v>
          </cell>
          <cell r="S4132" t="str">
            <v>Org.Vtas Ranelagh</v>
          </cell>
        </row>
        <row r="4133">
          <cell r="B4133">
            <v>510702</v>
          </cell>
          <cell r="I4133">
            <v>-0.83499999999999996</v>
          </cell>
          <cell r="S4133" t="str">
            <v>Org.Vtas Ranelagh</v>
          </cell>
        </row>
        <row r="4134">
          <cell r="B4134">
            <v>510703</v>
          </cell>
          <cell r="I4134">
            <v>-0.501</v>
          </cell>
          <cell r="S4134" t="str">
            <v>Org.Vtas Ranelagh</v>
          </cell>
        </row>
        <row r="4135">
          <cell r="B4135">
            <v>510706</v>
          </cell>
          <cell r="I4135">
            <v>-0.33400000000000002</v>
          </cell>
          <cell r="S4135" t="str">
            <v>Org.Vtas Ranelagh</v>
          </cell>
        </row>
        <row r="4136">
          <cell r="B4136">
            <v>510712</v>
          </cell>
          <cell r="I4136">
            <v>-0.16700000000000001</v>
          </cell>
          <cell r="S4136" t="str">
            <v>Org.Vtas Ranelagh</v>
          </cell>
        </row>
        <row r="4137">
          <cell r="B4137">
            <v>510724</v>
          </cell>
          <cell r="I4137">
            <v>-0.16800000000000001</v>
          </cell>
          <cell r="S4137" t="str">
            <v>Org.Vtas Ranelagh</v>
          </cell>
        </row>
        <row r="4138">
          <cell r="B4138">
            <v>510725</v>
          </cell>
          <cell r="I4138">
            <v>-2E-3</v>
          </cell>
          <cell r="S4138" t="str">
            <v>Org.Vtas Ranelagh</v>
          </cell>
        </row>
        <row r="4139">
          <cell r="B4139">
            <v>519701</v>
          </cell>
          <cell r="I4139">
            <v>-0.501</v>
          </cell>
          <cell r="S4139" t="str">
            <v>Org.Vtas Ranelagh</v>
          </cell>
        </row>
        <row r="4140">
          <cell r="B4140">
            <v>519702</v>
          </cell>
          <cell r="I4140">
            <v>-0.33400000000000002</v>
          </cell>
          <cell r="S4140" t="str">
            <v>Org.Vtas Ranelagh</v>
          </cell>
        </row>
        <row r="4141">
          <cell r="B4141">
            <v>519703</v>
          </cell>
          <cell r="I4141">
            <v>-0.33400000000000002</v>
          </cell>
          <cell r="S4141" t="str">
            <v>Org.Vtas Ranelagh</v>
          </cell>
        </row>
        <row r="4142">
          <cell r="B4142">
            <v>519704</v>
          </cell>
          <cell r="I4142">
            <v>-0.33400000000000002</v>
          </cell>
          <cell r="S4142" t="str">
            <v>Org.Vtas Ranelagh</v>
          </cell>
        </row>
        <row r="4143">
          <cell r="B4143">
            <v>519705</v>
          </cell>
          <cell r="I4143">
            <v>-0.33400000000000002</v>
          </cell>
          <cell r="S4143" t="str">
            <v>Org.Vtas Ranelagh</v>
          </cell>
        </row>
        <row r="4144">
          <cell r="B4144">
            <v>519706</v>
          </cell>
          <cell r="I4144">
            <v>-0.66800000000000004</v>
          </cell>
          <cell r="S4144" t="str">
            <v>Org.Vtas Ranelagh</v>
          </cell>
        </row>
        <row r="4145">
          <cell r="B4145">
            <v>532601</v>
          </cell>
          <cell r="I4145">
            <v>-0.33400000000000002</v>
          </cell>
          <cell r="S4145" t="str">
            <v>Org.Vtas Ranelagh</v>
          </cell>
        </row>
        <row r="4146">
          <cell r="B4146">
            <v>532602</v>
          </cell>
          <cell r="I4146">
            <v>-0.33400000000000002</v>
          </cell>
          <cell r="S4146" t="str">
            <v>Org.Vtas Ranelagh</v>
          </cell>
        </row>
        <row r="4147">
          <cell r="B4147">
            <v>1620</v>
          </cell>
          <cell r="I4147">
            <v>0</v>
          </cell>
          <cell r="S4147" t="str">
            <v>Org.Vtas Ranelagh</v>
          </cell>
        </row>
        <row r="4148">
          <cell r="B4148">
            <v>1720</v>
          </cell>
          <cell r="I4148">
            <v>0</v>
          </cell>
          <cell r="S4148" t="str">
            <v>Org.Vtas Ranelagh</v>
          </cell>
        </row>
        <row r="4149">
          <cell r="B4149">
            <v>1730</v>
          </cell>
          <cell r="I4149">
            <v>0</v>
          </cell>
          <cell r="S4149" t="str">
            <v>Org.Vtas Ranelagh</v>
          </cell>
        </row>
        <row r="4150">
          <cell r="B4150">
            <v>519701</v>
          </cell>
          <cell r="I4150">
            <v>-360</v>
          </cell>
          <cell r="S4150" t="str">
            <v>Org.Vtas Ranelagh</v>
          </cell>
        </row>
        <row r="4151">
          <cell r="B4151">
            <v>519701</v>
          </cell>
          <cell r="I4151">
            <v>360</v>
          </cell>
          <cell r="S4151" t="str">
            <v>Org.Vtas Ranelagh</v>
          </cell>
        </row>
        <row r="4152">
          <cell r="B4152">
            <v>519704</v>
          </cell>
          <cell r="I4152">
            <v>-360</v>
          </cell>
          <cell r="S4152" t="str">
            <v>Org.Vtas Ranelagh</v>
          </cell>
        </row>
        <row r="4153">
          <cell r="B4153">
            <v>519704</v>
          </cell>
          <cell r="I4153">
            <v>360</v>
          </cell>
          <cell r="S4153" t="str">
            <v>Org.Vtas Ranelagh</v>
          </cell>
        </row>
        <row r="4154">
          <cell r="B4154">
            <v>510701</v>
          </cell>
          <cell r="I4154">
            <v>-360</v>
          </cell>
          <cell r="S4154" t="str">
            <v>Org.Vtas Ranelagh</v>
          </cell>
        </row>
        <row r="4155">
          <cell r="B4155">
            <v>510701</v>
          </cell>
          <cell r="I4155">
            <v>360</v>
          </cell>
          <cell r="S4155" t="str">
            <v>Org.Vtas Ranelagh</v>
          </cell>
        </row>
        <row r="4156">
          <cell r="B4156">
            <v>510712</v>
          </cell>
          <cell r="I4156">
            <v>80</v>
          </cell>
          <cell r="S4156" t="str">
            <v>Org.Vtas Ranelagh</v>
          </cell>
        </row>
        <row r="4157">
          <cell r="B4157">
            <v>510712</v>
          </cell>
          <cell r="I4157">
            <v>-80</v>
          </cell>
          <cell r="S4157" t="str">
            <v>Org.Vtas Ranelagh</v>
          </cell>
        </row>
        <row r="4158">
          <cell r="B4158">
            <v>510725</v>
          </cell>
          <cell r="I4158">
            <v>-80</v>
          </cell>
          <cell r="S4158" t="str">
            <v>Org.Vtas Ranelagh</v>
          </cell>
        </row>
        <row r="4159">
          <cell r="B4159">
            <v>510725</v>
          </cell>
          <cell r="I4159">
            <v>80</v>
          </cell>
          <cell r="S4159" t="str">
            <v>Org.Vtas Ranelagh</v>
          </cell>
        </row>
        <row r="4160">
          <cell r="B4160">
            <v>519703</v>
          </cell>
          <cell r="I4160">
            <v>80</v>
          </cell>
          <cell r="S4160" t="str">
            <v>Org.Vtas Ranelagh</v>
          </cell>
        </row>
        <row r="4161">
          <cell r="B4161">
            <v>519703</v>
          </cell>
          <cell r="I4161">
            <v>-80</v>
          </cell>
          <cell r="S4161" t="str">
            <v>Org.Vtas Ranelagh</v>
          </cell>
        </row>
        <row r="4162">
          <cell r="B4162">
            <v>519706</v>
          </cell>
          <cell r="I4162">
            <v>720</v>
          </cell>
          <cell r="S4162" t="str">
            <v>Org.Vtas Ranelagh</v>
          </cell>
        </row>
        <row r="4163">
          <cell r="B4163">
            <v>519706</v>
          </cell>
          <cell r="I4163">
            <v>-720</v>
          </cell>
          <cell r="S4163" t="str">
            <v>Org.Vtas Ranelagh</v>
          </cell>
        </row>
        <row r="4164">
          <cell r="B4164">
            <v>519706</v>
          </cell>
          <cell r="I4164">
            <v>720</v>
          </cell>
          <cell r="S4164" t="str">
            <v>Org.Vtas Ranelagh</v>
          </cell>
        </row>
        <row r="4165">
          <cell r="B4165">
            <v>519706</v>
          </cell>
          <cell r="I4165">
            <v>-720</v>
          </cell>
          <cell r="S4165" t="str">
            <v>Org.Vtas Ranelagh</v>
          </cell>
        </row>
        <row r="4166">
          <cell r="B4166">
            <v>510725</v>
          </cell>
          <cell r="I4166">
            <v>80</v>
          </cell>
          <cell r="S4166" t="str">
            <v>Org.Vtas Ranelagh</v>
          </cell>
        </row>
        <row r="4167">
          <cell r="B4167">
            <v>510725</v>
          </cell>
          <cell r="I4167">
            <v>-80</v>
          </cell>
          <cell r="S4167" t="str">
            <v>Org.Vtas Ranelagh</v>
          </cell>
        </row>
        <row r="4168">
          <cell r="B4168">
            <v>519706</v>
          </cell>
          <cell r="I4168">
            <v>-80</v>
          </cell>
          <cell r="S4168" t="str">
            <v>Org.Vtas Ranelagh</v>
          </cell>
        </row>
        <row r="4169">
          <cell r="B4169">
            <v>519706</v>
          </cell>
          <cell r="I4169">
            <v>80</v>
          </cell>
          <cell r="S4169" t="str">
            <v>Org.Vtas Ranelagh</v>
          </cell>
        </row>
        <row r="4170">
          <cell r="B4170">
            <v>510706</v>
          </cell>
          <cell r="I4170">
            <v>-80</v>
          </cell>
          <cell r="S4170" t="str">
            <v>Org.Vtas Ranelagh</v>
          </cell>
        </row>
        <row r="4171">
          <cell r="B4171">
            <v>510706</v>
          </cell>
          <cell r="I4171">
            <v>80</v>
          </cell>
          <cell r="S4171" t="str">
            <v>Org.Vtas Ranelagh</v>
          </cell>
        </row>
        <row r="4172">
          <cell r="B4172">
            <v>519701</v>
          </cell>
          <cell r="I4172">
            <v>-80</v>
          </cell>
          <cell r="S4172" t="str">
            <v>Org.Vtas Ranelagh</v>
          </cell>
        </row>
        <row r="4173">
          <cell r="B4173">
            <v>519701</v>
          </cell>
          <cell r="I4173">
            <v>80</v>
          </cell>
          <cell r="S4173" t="str">
            <v>Org.Vtas Ranelagh</v>
          </cell>
        </row>
        <row r="4174">
          <cell r="B4174">
            <v>519704</v>
          </cell>
          <cell r="I4174">
            <v>80</v>
          </cell>
          <cell r="S4174" t="str">
            <v>Org.Vtas Ranelagh</v>
          </cell>
        </row>
        <row r="4175">
          <cell r="B4175">
            <v>519704</v>
          </cell>
          <cell r="I4175">
            <v>-80</v>
          </cell>
          <cell r="S4175" t="str">
            <v>Org.Vtas Ranelagh</v>
          </cell>
        </row>
        <row r="4176">
          <cell r="B4176">
            <v>519705</v>
          </cell>
          <cell r="I4176">
            <v>320</v>
          </cell>
          <cell r="S4176" t="str">
            <v>Org.Vtas Ranelagh</v>
          </cell>
        </row>
        <row r="4177">
          <cell r="B4177">
            <v>519705</v>
          </cell>
          <cell r="I4177">
            <v>-320</v>
          </cell>
          <cell r="S4177" t="str">
            <v>Org.Vtas Ranelagh</v>
          </cell>
        </row>
        <row r="4178">
          <cell r="B4178">
            <v>510703</v>
          </cell>
          <cell r="I4178">
            <v>-120</v>
          </cell>
          <cell r="S4178" t="str">
            <v>Org.Vtas Ranelagh</v>
          </cell>
        </row>
        <row r="4179">
          <cell r="B4179">
            <v>510703</v>
          </cell>
          <cell r="I4179">
            <v>120</v>
          </cell>
          <cell r="S4179" t="str">
            <v>Org.Vtas Ranelagh</v>
          </cell>
        </row>
        <row r="4180">
          <cell r="B4180">
            <v>510706</v>
          </cell>
          <cell r="I4180">
            <v>120</v>
          </cell>
          <cell r="S4180" t="str">
            <v>Org.Vtas Ranelagh</v>
          </cell>
        </row>
        <row r="4181">
          <cell r="B4181">
            <v>510706</v>
          </cell>
          <cell r="I4181">
            <v>-120</v>
          </cell>
          <cell r="S4181" t="str">
            <v>Org.Vtas Ranelagh</v>
          </cell>
        </row>
        <row r="4182">
          <cell r="B4182">
            <v>510712</v>
          </cell>
          <cell r="I4182">
            <v>120</v>
          </cell>
          <cell r="S4182" t="str">
            <v>Org.Vtas Ranelagh</v>
          </cell>
        </row>
        <row r="4183">
          <cell r="B4183">
            <v>510712</v>
          </cell>
          <cell r="I4183">
            <v>-120</v>
          </cell>
          <cell r="S4183" t="str">
            <v>Org.Vtas Ranelagh</v>
          </cell>
        </row>
        <row r="4184">
          <cell r="B4184">
            <v>519701</v>
          </cell>
          <cell r="I4184">
            <v>-40</v>
          </cell>
          <cell r="S4184" t="str">
            <v>Org.Vtas Ranelagh</v>
          </cell>
        </row>
        <row r="4185">
          <cell r="B4185">
            <v>519701</v>
          </cell>
          <cell r="I4185">
            <v>40</v>
          </cell>
          <cell r="S4185" t="str">
            <v>Org.Vtas Ranelagh</v>
          </cell>
        </row>
        <row r="4186">
          <cell r="B4186">
            <v>519702</v>
          </cell>
          <cell r="I4186">
            <v>-160</v>
          </cell>
          <cell r="S4186" t="str">
            <v>Org.Vtas Ranelagh</v>
          </cell>
        </row>
        <row r="4187">
          <cell r="B4187">
            <v>519702</v>
          </cell>
          <cell r="I4187">
            <v>160</v>
          </cell>
          <cell r="S4187" t="str">
            <v>Org.Vtas Ranelagh</v>
          </cell>
        </row>
        <row r="4188">
          <cell r="B4188">
            <v>519703</v>
          </cell>
          <cell r="I4188">
            <v>-160</v>
          </cell>
          <cell r="S4188" t="str">
            <v>Org.Vtas Ranelagh</v>
          </cell>
        </row>
        <row r="4189">
          <cell r="B4189">
            <v>519703</v>
          </cell>
          <cell r="I4189">
            <v>160</v>
          </cell>
          <cell r="S4189" t="str">
            <v>Org.Vtas Ranelagh</v>
          </cell>
        </row>
        <row r="4190">
          <cell r="B4190">
            <v>519704</v>
          </cell>
          <cell r="I4190">
            <v>160</v>
          </cell>
          <cell r="S4190" t="str">
            <v>Org.Vtas Ranelagh</v>
          </cell>
        </row>
        <row r="4191">
          <cell r="B4191">
            <v>519704</v>
          </cell>
          <cell r="I4191">
            <v>-160</v>
          </cell>
          <cell r="S4191" t="str">
            <v>Org.Vtas Ranelagh</v>
          </cell>
        </row>
        <row r="4192">
          <cell r="B4192">
            <v>519702</v>
          </cell>
          <cell r="I4192">
            <v>-360</v>
          </cell>
          <cell r="S4192" t="str">
            <v>Org.Vtas Ranelagh</v>
          </cell>
        </row>
        <row r="4193">
          <cell r="B4193">
            <v>519702</v>
          </cell>
          <cell r="I4193">
            <v>360</v>
          </cell>
          <cell r="S4193" t="str">
            <v>Org.Vtas Ranelagh</v>
          </cell>
        </row>
        <row r="4194">
          <cell r="B4194">
            <v>519705</v>
          </cell>
          <cell r="I4194">
            <v>320</v>
          </cell>
          <cell r="S4194" t="str">
            <v>Org.Vtas Ranelagh</v>
          </cell>
        </row>
        <row r="4195">
          <cell r="B4195">
            <v>519705</v>
          </cell>
          <cell r="I4195">
            <v>-320</v>
          </cell>
          <cell r="S4195" t="str">
            <v>Org.Vtas Ranelagh</v>
          </cell>
        </row>
        <row r="4196">
          <cell r="B4196">
            <v>510724</v>
          </cell>
          <cell r="I4196">
            <v>80</v>
          </cell>
          <cell r="S4196" t="str">
            <v>Org.Vtas Ranelagh</v>
          </cell>
        </row>
        <row r="4197">
          <cell r="B4197">
            <v>510701</v>
          </cell>
          <cell r="I4197">
            <v>-120</v>
          </cell>
          <cell r="S4197" t="str">
            <v>Org.Vtas Ranelagh</v>
          </cell>
        </row>
        <row r="4198">
          <cell r="B4198">
            <v>510701</v>
          </cell>
          <cell r="I4198">
            <v>120</v>
          </cell>
          <cell r="S4198" t="str">
            <v>Org.Vtas Ranelagh</v>
          </cell>
        </row>
        <row r="4199">
          <cell r="B4199">
            <v>510712</v>
          </cell>
          <cell r="I4199">
            <v>-11</v>
          </cell>
          <cell r="S4199" t="str">
            <v>Org.Vtas Ranelagh</v>
          </cell>
        </row>
        <row r="4200">
          <cell r="B4200">
            <v>510712</v>
          </cell>
          <cell r="I4200">
            <v>11</v>
          </cell>
          <cell r="S4200" t="str">
            <v>Org.Vtas Ranelagh</v>
          </cell>
        </row>
        <row r="4201">
          <cell r="B4201">
            <v>519701</v>
          </cell>
          <cell r="I4201">
            <v>-80</v>
          </cell>
          <cell r="S4201" t="str">
            <v>Org.Vtas Ranelagh</v>
          </cell>
        </row>
        <row r="4202">
          <cell r="B4202">
            <v>519701</v>
          </cell>
          <cell r="I4202">
            <v>80</v>
          </cell>
          <cell r="S4202" t="str">
            <v>Org.Vtas Ranelagh</v>
          </cell>
        </row>
        <row r="4203">
          <cell r="B4203">
            <v>519702</v>
          </cell>
          <cell r="I4203">
            <v>120</v>
          </cell>
          <cell r="S4203" t="str">
            <v>Org.Vtas Ranelagh</v>
          </cell>
        </row>
        <row r="4204">
          <cell r="B4204">
            <v>519702</v>
          </cell>
          <cell r="I4204">
            <v>-120</v>
          </cell>
          <cell r="S4204" t="str">
            <v>Org.Vtas Ranelagh</v>
          </cell>
        </row>
        <row r="4205">
          <cell r="B4205">
            <v>519703</v>
          </cell>
          <cell r="I4205">
            <v>120</v>
          </cell>
          <cell r="S4205" t="str">
            <v>Org.Vtas Ranelagh</v>
          </cell>
        </row>
        <row r="4206">
          <cell r="B4206">
            <v>519703</v>
          </cell>
          <cell r="I4206">
            <v>-120</v>
          </cell>
          <cell r="S4206" t="str">
            <v>Org.Vtas Ranelagh</v>
          </cell>
        </row>
        <row r="4207">
          <cell r="B4207">
            <v>519704</v>
          </cell>
          <cell r="I4207">
            <v>-120</v>
          </cell>
          <cell r="S4207" t="str">
            <v>Org.Vtas Ranelagh</v>
          </cell>
        </row>
        <row r="4208">
          <cell r="B4208">
            <v>519704</v>
          </cell>
          <cell r="I4208">
            <v>120</v>
          </cell>
          <cell r="S4208" t="str">
            <v>Org.Vtas Ranelagh</v>
          </cell>
        </row>
        <row r="4209">
          <cell r="B4209">
            <v>519701</v>
          </cell>
          <cell r="I4209">
            <v>-360</v>
          </cell>
          <cell r="S4209" t="str">
            <v>Org.Vtas Ranelagh</v>
          </cell>
        </row>
        <row r="4210">
          <cell r="B4210">
            <v>519701</v>
          </cell>
          <cell r="I4210">
            <v>360</v>
          </cell>
          <cell r="S4210" t="str">
            <v>Org.Vtas Ranelagh</v>
          </cell>
        </row>
        <row r="4211">
          <cell r="B4211">
            <v>519702</v>
          </cell>
          <cell r="I4211">
            <v>360</v>
          </cell>
          <cell r="S4211" t="str">
            <v>Org.Vtas Ranelagh</v>
          </cell>
        </row>
        <row r="4212">
          <cell r="B4212">
            <v>519702</v>
          </cell>
          <cell r="I4212">
            <v>-360</v>
          </cell>
          <cell r="S4212" t="str">
            <v>Org.Vtas Ranelagh</v>
          </cell>
        </row>
        <row r="4213">
          <cell r="B4213">
            <v>519704</v>
          </cell>
          <cell r="I4213">
            <v>360</v>
          </cell>
          <cell r="S4213" t="str">
            <v>Org.Vtas Ranelagh</v>
          </cell>
        </row>
        <row r="4214">
          <cell r="B4214">
            <v>519704</v>
          </cell>
          <cell r="I4214">
            <v>-360</v>
          </cell>
          <cell r="S4214" t="str">
            <v>Org.Vtas Ranelagh</v>
          </cell>
        </row>
        <row r="4215">
          <cell r="B4215">
            <v>110</v>
          </cell>
          <cell r="I4215">
            <v>1</v>
          </cell>
          <cell r="S4215" t="str">
            <v>Org.Vtas Ranelagh</v>
          </cell>
        </row>
        <row r="4216">
          <cell r="B4216">
            <v>140</v>
          </cell>
          <cell r="I4216">
            <v>72</v>
          </cell>
          <cell r="S4216" t="str">
            <v>Org.Vtas Ranelagh</v>
          </cell>
        </row>
        <row r="4217">
          <cell r="B4217">
            <v>140</v>
          </cell>
          <cell r="I4217">
            <v>12</v>
          </cell>
          <cell r="S4217" t="str">
            <v>Org.Vtas Ranelagh</v>
          </cell>
        </row>
        <row r="4218">
          <cell r="B4218">
            <v>2463</v>
          </cell>
          <cell r="I4218">
            <v>4</v>
          </cell>
          <cell r="S4218" t="str">
            <v>Org.Vtas Ranelagh</v>
          </cell>
        </row>
        <row r="4219">
          <cell r="B4219">
            <v>2466</v>
          </cell>
          <cell r="I4219">
            <v>2</v>
          </cell>
          <cell r="S4219" t="str">
            <v>Org.Vtas Ranelagh</v>
          </cell>
        </row>
        <row r="4220">
          <cell r="B4220">
            <v>2483</v>
          </cell>
          <cell r="I4220">
            <v>2</v>
          </cell>
          <cell r="S4220" t="str">
            <v>Org.Vtas Ranelagh</v>
          </cell>
        </row>
        <row r="4221">
          <cell r="B4221">
            <v>510725</v>
          </cell>
          <cell r="I4221">
            <v>-2</v>
          </cell>
          <cell r="S4221" t="str">
            <v>Org.Vtas Ranelagh</v>
          </cell>
        </row>
        <row r="4222">
          <cell r="B4222">
            <v>519703</v>
          </cell>
          <cell r="I4222">
            <v>-7</v>
          </cell>
          <cell r="S4222" t="str">
            <v>Org.Vtas Ranelagh</v>
          </cell>
        </row>
        <row r="4223">
          <cell r="B4223">
            <v>519703</v>
          </cell>
          <cell r="I4223">
            <v>4</v>
          </cell>
          <cell r="S4223" t="str">
            <v>Org.Vtas Ranelagh</v>
          </cell>
        </row>
        <row r="4224">
          <cell r="B4224">
            <v>519703</v>
          </cell>
          <cell r="I4224">
            <v>4</v>
          </cell>
          <cell r="S4224" t="str">
            <v>Org.Vtas Ranelagh</v>
          </cell>
        </row>
        <row r="4225">
          <cell r="B4225">
            <v>519706</v>
          </cell>
          <cell r="I4225">
            <v>360</v>
          </cell>
          <cell r="S4225" t="str">
            <v>Org.Vtas Ranelagh</v>
          </cell>
        </row>
        <row r="4226">
          <cell r="B4226">
            <v>519706</v>
          </cell>
          <cell r="I4226">
            <v>-360</v>
          </cell>
          <cell r="S4226" t="str">
            <v>Org.Vtas Ranelagh</v>
          </cell>
        </row>
        <row r="4227">
          <cell r="B4227">
            <v>510701</v>
          </cell>
          <cell r="I4227">
            <v>112</v>
          </cell>
          <cell r="S4227" t="str">
            <v>Org.Vtas Lobos</v>
          </cell>
        </row>
        <row r="4228">
          <cell r="B4228">
            <v>510701</v>
          </cell>
          <cell r="I4228">
            <v>-0.16666666666666666</v>
          </cell>
          <cell r="S4228" t="str">
            <v>Org.Vtas Lobos</v>
          </cell>
        </row>
        <row r="4229">
          <cell r="B4229">
            <v>510701</v>
          </cell>
          <cell r="I4229">
            <v>248</v>
          </cell>
          <cell r="S4229" t="str">
            <v>Org.Vtas Lobos</v>
          </cell>
        </row>
        <row r="4230">
          <cell r="B4230">
            <v>519706</v>
          </cell>
          <cell r="I4230">
            <v>-360</v>
          </cell>
          <cell r="S4230" t="str">
            <v>Org.Vtas Lobos</v>
          </cell>
        </row>
        <row r="4231">
          <cell r="B4231">
            <v>519706</v>
          </cell>
          <cell r="I4231">
            <v>360</v>
          </cell>
          <cell r="S4231" t="str">
            <v>Org.Vtas Lobos</v>
          </cell>
        </row>
        <row r="4232">
          <cell r="B4232">
            <v>519701</v>
          </cell>
          <cell r="I4232">
            <v>360</v>
          </cell>
          <cell r="S4232" t="str">
            <v>Org.Vtas Lobos</v>
          </cell>
        </row>
        <row r="4233">
          <cell r="B4233">
            <v>519701</v>
          </cell>
          <cell r="I4233">
            <v>-360</v>
          </cell>
          <cell r="S4233" t="str">
            <v>Org.Vtas Lobos</v>
          </cell>
        </row>
        <row r="4234">
          <cell r="B4234">
            <v>519701</v>
          </cell>
          <cell r="I4234">
            <v>360</v>
          </cell>
          <cell r="S4234" t="str">
            <v>Org.Vtas Lobos</v>
          </cell>
        </row>
        <row r="4235">
          <cell r="B4235">
            <v>519701</v>
          </cell>
          <cell r="I4235">
            <v>-360</v>
          </cell>
          <cell r="S4235" t="str">
            <v>Org.Vtas Lobos</v>
          </cell>
        </row>
        <row r="4236">
          <cell r="B4236">
            <v>519701</v>
          </cell>
          <cell r="I4236">
            <v>-360</v>
          </cell>
          <cell r="S4236" t="str">
            <v>Org.Vtas Lobos</v>
          </cell>
        </row>
        <row r="4237">
          <cell r="B4237">
            <v>519702</v>
          </cell>
          <cell r="I4237">
            <v>-360</v>
          </cell>
          <cell r="S4237" t="str">
            <v>Org.Vtas Lobos</v>
          </cell>
        </row>
        <row r="4238">
          <cell r="B4238">
            <v>519702</v>
          </cell>
          <cell r="I4238">
            <v>360</v>
          </cell>
          <cell r="S4238" t="str">
            <v>Org.Vtas Lobos</v>
          </cell>
        </row>
        <row r="4239">
          <cell r="B4239">
            <v>519702</v>
          </cell>
          <cell r="I4239">
            <v>360</v>
          </cell>
          <cell r="S4239" t="str">
            <v>Org.Vtas Lobos</v>
          </cell>
        </row>
        <row r="4240">
          <cell r="B4240">
            <v>519702</v>
          </cell>
          <cell r="I4240">
            <v>-360</v>
          </cell>
          <cell r="S4240" t="str">
            <v>Org.Vtas Lobos</v>
          </cell>
        </row>
        <row r="4241">
          <cell r="B4241">
            <v>519704</v>
          </cell>
          <cell r="I4241">
            <v>-360</v>
          </cell>
          <cell r="S4241" t="str">
            <v>Org.Vtas Lobos</v>
          </cell>
        </row>
        <row r="4242">
          <cell r="B4242">
            <v>519704</v>
          </cell>
          <cell r="I4242">
            <v>-360</v>
          </cell>
          <cell r="S4242" t="str">
            <v>Org.Vtas Lobos</v>
          </cell>
        </row>
        <row r="4243">
          <cell r="B4243">
            <v>519704</v>
          </cell>
          <cell r="I4243">
            <v>360</v>
          </cell>
          <cell r="S4243" t="str">
            <v>Org.Vtas Lobos</v>
          </cell>
        </row>
        <row r="4244">
          <cell r="B4244">
            <v>519704</v>
          </cell>
          <cell r="I4244">
            <v>-360</v>
          </cell>
          <cell r="S4244" t="str">
            <v>Org.Vtas Lobos</v>
          </cell>
        </row>
        <row r="4245">
          <cell r="B4245">
            <v>519704</v>
          </cell>
          <cell r="I4245">
            <v>360</v>
          </cell>
          <cell r="S4245" t="str">
            <v>Org.Vtas Lobos</v>
          </cell>
        </row>
        <row r="4246">
          <cell r="B4246">
            <v>519706</v>
          </cell>
          <cell r="I4246">
            <v>-720</v>
          </cell>
          <cell r="S4246" t="str">
            <v>Org.Vtas M.del Plata</v>
          </cell>
        </row>
        <row r="4247">
          <cell r="B4247">
            <v>519706</v>
          </cell>
          <cell r="I4247">
            <v>720</v>
          </cell>
          <cell r="S4247" t="str">
            <v>Org.Vtas M.del Plata</v>
          </cell>
        </row>
        <row r="4248">
          <cell r="B4248">
            <v>532602</v>
          </cell>
          <cell r="I4248">
            <v>-1</v>
          </cell>
          <cell r="S4248" t="str">
            <v>Org.Vtas M.del Plata</v>
          </cell>
        </row>
        <row r="4249">
          <cell r="B4249">
            <v>532602</v>
          </cell>
          <cell r="I4249">
            <v>1</v>
          </cell>
          <cell r="S4249" t="str">
            <v>Org.Vtas M.del Plata</v>
          </cell>
        </row>
        <row r="4250">
          <cell r="B4250">
            <v>1159</v>
          </cell>
          <cell r="I4250">
            <v>-3</v>
          </cell>
          <cell r="S4250" t="str">
            <v>Org.Vtas M.del Plata</v>
          </cell>
        </row>
        <row r="4251">
          <cell r="B4251">
            <v>1159</v>
          </cell>
          <cell r="I4251">
            <v>3</v>
          </cell>
          <cell r="S4251" t="str">
            <v>Org.Vtas M.del Plata</v>
          </cell>
        </row>
        <row r="4252">
          <cell r="B4252">
            <v>140</v>
          </cell>
          <cell r="I4252">
            <v>1</v>
          </cell>
          <cell r="S4252" t="str">
            <v>Org.Vtas M.del Plata</v>
          </cell>
        </row>
        <row r="4253">
          <cell r="B4253">
            <v>1159</v>
          </cell>
          <cell r="I4253">
            <v>4</v>
          </cell>
          <cell r="S4253" t="str">
            <v>Org.Vtas M.del Plata</v>
          </cell>
        </row>
        <row r="4254">
          <cell r="B4254">
            <v>1159</v>
          </cell>
          <cell r="I4254">
            <v>1</v>
          </cell>
          <cell r="S4254" t="str">
            <v>Org.Vtas M.del Plata</v>
          </cell>
        </row>
        <row r="4255">
          <cell r="B4255">
            <v>510712</v>
          </cell>
          <cell r="I4255">
            <v>-80</v>
          </cell>
          <cell r="S4255" t="str">
            <v>Org.Vtas Tandil</v>
          </cell>
        </row>
        <row r="4256">
          <cell r="B4256">
            <v>510712</v>
          </cell>
          <cell r="I4256">
            <v>80</v>
          </cell>
          <cell r="S4256" t="str">
            <v>Org.Vtas Tandil</v>
          </cell>
        </row>
        <row r="4257">
          <cell r="B4257">
            <v>510725</v>
          </cell>
          <cell r="I4257">
            <v>80</v>
          </cell>
          <cell r="S4257" t="str">
            <v>Org.Vtas Tandil</v>
          </cell>
        </row>
        <row r="4258">
          <cell r="B4258">
            <v>510725</v>
          </cell>
          <cell r="I4258">
            <v>-80</v>
          </cell>
          <cell r="S4258" t="str">
            <v>Org.Vtas Tandil</v>
          </cell>
        </row>
        <row r="4259">
          <cell r="B4259">
            <v>519703</v>
          </cell>
          <cell r="I4259">
            <v>-80</v>
          </cell>
          <cell r="S4259" t="str">
            <v>Org.Vtas Tandil</v>
          </cell>
        </row>
        <row r="4260">
          <cell r="B4260">
            <v>519703</v>
          </cell>
          <cell r="I4260">
            <v>80</v>
          </cell>
          <cell r="S4260" t="str">
            <v>Org.Vtas Tandil</v>
          </cell>
        </row>
        <row r="4261">
          <cell r="B4261">
            <v>510706</v>
          </cell>
          <cell r="I4261">
            <v>80</v>
          </cell>
          <cell r="S4261" t="str">
            <v>Org.Vtas Tandil</v>
          </cell>
        </row>
        <row r="4262">
          <cell r="B4262">
            <v>510706</v>
          </cell>
          <cell r="I4262">
            <v>-80</v>
          </cell>
          <cell r="S4262" t="str">
            <v>Org.Vtas Tandil</v>
          </cell>
        </row>
        <row r="4263">
          <cell r="B4263">
            <v>519701</v>
          </cell>
          <cell r="I4263">
            <v>80</v>
          </cell>
          <cell r="S4263" t="str">
            <v>Org.Vtas Tandil</v>
          </cell>
        </row>
        <row r="4264">
          <cell r="B4264">
            <v>519701</v>
          </cell>
          <cell r="I4264">
            <v>-80</v>
          </cell>
          <cell r="S4264" t="str">
            <v>Org.Vtas Tandil</v>
          </cell>
        </row>
        <row r="4265">
          <cell r="B4265">
            <v>519704</v>
          </cell>
          <cell r="I4265">
            <v>80</v>
          </cell>
          <cell r="S4265" t="str">
            <v>Org.Vtas Tandil</v>
          </cell>
        </row>
        <row r="4266">
          <cell r="B4266">
            <v>519704</v>
          </cell>
          <cell r="I4266">
            <v>-80</v>
          </cell>
          <cell r="S4266" t="str">
            <v>Org.Vtas Tandil</v>
          </cell>
        </row>
        <row r="4267">
          <cell r="B4267">
            <v>510725</v>
          </cell>
          <cell r="I4267">
            <v>-80</v>
          </cell>
          <cell r="S4267" t="str">
            <v>Org.Vtas Dolores</v>
          </cell>
        </row>
        <row r="4268">
          <cell r="B4268">
            <v>510725</v>
          </cell>
          <cell r="I4268">
            <v>80</v>
          </cell>
          <cell r="S4268" t="str">
            <v>Org.Vtas Dolores</v>
          </cell>
        </row>
        <row r="4269">
          <cell r="B4269">
            <v>519706</v>
          </cell>
          <cell r="I4269">
            <v>-80</v>
          </cell>
          <cell r="S4269" t="str">
            <v>Org.Vtas Dolores</v>
          </cell>
        </row>
        <row r="4270">
          <cell r="B4270">
            <v>519706</v>
          </cell>
          <cell r="I4270">
            <v>80</v>
          </cell>
          <cell r="S4270" t="str">
            <v>Org.Vtas Dolores</v>
          </cell>
        </row>
        <row r="4271">
          <cell r="B4271">
            <v>510701</v>
          </cell>
          <cell r="I4271">
            <v>120</v>
          </cell>
          <cell r="S4271" t="str">
            <v>Org.Vtas Dolores</v>
          </cell>
        </row>
        <row r="4272">
          <cell r="B4272">
            <v>510701</v>
          </cell>
          <cell r="I4272">
            <v>-120</v>
          </cell>
          <cell r="S4272" t="str">
            <v>Org.Vtas Dolores</v>
          </cell>
        </row>
        <row r="4273">
          <cell r="B4273">
            <v>510701</v>
          </cell>
          <cell r="I4273">
            <v>-120</v>
          </cell>
          <cell r="S4273" t="str">
            <v>Org.Vtas Dolores</v>
          </cell>
        </row>
        <row r="4274">
          <cell r="B4274">
            <v>510701</v>
          </cell>
          <cell r="I4274">
            <v>120</v>
          </cell>
          <cell r="S4274" t="str">
            <v>Org.Vtas Dolores</v>
          </cell>
        </row>
        <row r="4275">
          <cell r="B4275">
            <v>519701</v>
          </cell>
          <cell r="I4275">
            <v>80</v>
          </cell>
          <cell r="S4275" t="str">
            <v>Org.Vtas Dolores</v>
          </cell>
        </row>
        <row r="4276">
          <cell r="B4276">
            <v>519701</v>
          </cell>
          <cell r="I4276">
            <v>80</v>
          </cell>
          <cell r="S4276" t="str">
            <v>Org.Vtas Dolores</v>
          </cell>
        </row>
        <row r="4277">
          <cell r="B4277">
            <v>519701</v>
          </cell>
          <cell r="I4277">
            <v>-80</v>
          </cell>
          <cell r="S4277" t="str">
            <v>Org.Vtas Dolores</v>
          </cell>
        </row>
        <row r="4278">
          <cell r="B4278">
            <v>519701</v>
          </cell>
          <cell r="I4278">
            <v>-80</v>
          </cell>
          <cell r="S4278" t="str">
            <v>Org.Vtas Dolores</v>
          </cell>
        </row>
        <row r="4279">
          <cell r="B4279">
            <v>519702</v>
          </cell>
          <cell r="I4279">
            <v>120</v>
          </cell>
          <cell r="S4279" t="str">
            <v>Org.Vtas Dolores</v>
          </cell>
        </row>
        <row r="4280">
          <cell r="B4280">
            <v>519702</v>
          </cell>
          <cell r="I4280">
            <v>120</v>
          </cell>
          <cell r="S4280" t="str">
            <v>Org.Vtas Dolores</v>
          </cell>
        </row>
        <row r="4281">
          <cell r="B4281">
            <v>519702</v>
          </cell>
          <cell r="I4281">
            <v>-120</v>
          </cell>
          <cell r="S4281" t="str">
            <v>Org.Vtas Dolores</v>
          </cell>
        </row>
        <row r="4282">
          <cell r="B4282">
            <v>519702</v>
          </cell>
          <cell r="I4282">
            <v>-120</v>
          </cell>
          <cell r="S4282" t="str">
            <v>Org.Vtas Dolores</v>
          </cell>
        </row>
        <row r="4283">
          <cell r="B4283">
            <v>519703</v>
          </cell>
          <cell r="I4283">
            <v>-120</v>
          </cell>
          <cell r="S4283" t="str">
            <v>Org.Vtas Dolores</v>
          </cell>
        </row>
        <row r="4284">
          <cell r="B4284">
            <v>519703</v>
          </cell>
          <cell r="I4284">
            <v>120</v>
          </cell>
          <cell r="S4284" t="str">
            <v>Org.Vtas Dolores</v>
          </cell>
        </row>
        <row r="4285">
          <cell r="B4285">
            <v>519703</v>
          </cell>
          <cell r="I4285">
            <v>120</v>
          </cell>
          <cell r="S4285" t="str">
            <v>Org.Vtas Dolores</v>
          </cell>
        </row>
        <row r="4286">
          <cell r="B4286">
            <v>519703</v>
          </cell>
          <cell r="I4286">
            <v>-120</v>
          </cell>
          <cell r="S4286" t="str">
            <v>Org.Vtas Dolores</v>
          </cell>
        </row>
        <row r="4287">
          <cell r="B4287">
            <v>519704</v>
          </cell>
          <cell r="I4287">
            <v>-120</v>
          </cell>
          <cell r="S4287" t="str">
            <v>Org.Vtas Dolores</v>
          </cell>
        </row>
        <row r="4288">
          <cell r="B4288">
            <v>519704</v>
          </cell>
          <cell r="I4288">
            <v>120</v>
          </cell>
          <cell r="S4288" t="str">
            <v>Org.Vtas Dolores</v>
          </cell>
        </row>
        <row r="4289">
          <cell r="B4289">
            <v>519704</v>
          </cell>
          <cell r="I4289">
            <v>120</v>
          </cell>
          <cell r="S4289" t="str">
            <v>Org.Vtas Dolores</v>
          </cell>
        </row>
        <row r="4290">
          <cell r="B4290">
            <v>519704</v>
          </cell>
          <cell r="I4290">
            <v>-120</v>
          </cell>
          <cell r="S4290" t="str">
            <v>Org.Vtas Dolores</v>
          </cell>
        </row>
        <row r="4291">
          <cell r="B4291">
            <v>519701</v>
          </cell>
          <cell r="I4291">
            <v>-80</v>
          </cell>
          <cell r="S4291" t="str">
            <v>Org.Vtas Necochea</v>
          </cell>
        </row>
        <row r="4292">
          <cell r="B4292">
            <v>519701</v>
          </cell>
          <cell r="I4292">
            <v>80</v>
          </cell>
          <cell r="S4292" t="str">
            <v>Org.Vtas Necochea</v>
          </cell>
        </row>
        <row r="4293">
          <cell r="B4293">
            <v>519702</v>
          </cell>
          <cell r="I4293">
            <v>-40</v>
          </cell>
          <cell r="S4293" t="str">
            <v>Org.Vtas Necochea</v>
          </cell>
        </row>
        <row r="4294">
          <cell r="B4294">
            <v>519702</v>
          </cell>
          <cell r="I4294">
            <v>40</v>
          </cell>
          <cell r="S4294" t="str">
            <v>Org.Vtas Necochea</v>
          </cell>
        </row>
        <row r="4295">
          <cell r="B4295">
            <v>519703</v>
          </cell>
          <cell r="I4295">
            <v>-40</v>
          </cell>
          <cell r="S4295" t="str">
            <v>Org.Vtas Necochea</v>
          </cell>
        </row>
        <row r="4296">
          <cell r="B4296">
            <v>519703</v>
          </cell>
          <cell r="I4296">
            <v>40</v>
          </cell>
          <cell r="S4296" t="str">
            <v>Org.Vtas Necochea</v>
          </cell>
        </row>
        <row r="4297">
          <cell r="B4297">
            <v>519704</v>
          </cell>
          <cell r="I4297">
            <v>40</v>
          </cell>
          <cell r="S4297" t="str">
            <v>Org.Vtas Necochea</v>
          </cell>
        </row>
        <row r="4298">
          <cell r="B4298">
            <v>519704</v>
          </cell>
          <cell r="I4298">
            <v>-40</v>
          </cell>
          <cell r="S4298" t="str">
            <v>Org.Vtas Necochea</v>
          </cell>
        </row>
        <row r="4299">
          <cell r="B4299">
            <v>519706</v>
          </cell>
          <cell r="I4299">
            <v>40</v>
          </cell>
          <cell r="S4299" t="str">
            <v>Org.Vtas Necochea</v>
          </cell>
        </row>
        <row r="4300">
          <cell r="B4300">
            <v>519706</v>
          </cell>
          <cell r="I4300">
            <v>-40</v>
          </cell>
          <cell r="S4300" t="str">
            <v>Org.Vtas Necochea</v>
          </cell>
        </row>
        <row r="4301">
          <cell r="B4301">
            <v>510725</v>
          </cell>
          <cell r="I4301">
            <v>1</v>
          </cell>
          <cell r="S4301" t="str">
            <v>Org.Vtas V.Gesell</v>
          </cell>
        </row>
        <row r="4302">
          <cell r="B4302">
            <v>510725</v>
          </cell>
          <cell r="I4302">
            <v>-1</v>
          </cell>
          <cell r="S4302" t="str">
            <v>Org.Vtas V.Gesell</v>
          </cell>
        </row>
        <row r="4303">
          <cell r="B4303">
            <v>510725</v>
          </cell>
          <cell r="I4303">
            <v>1</v>
          </cell>
          <cell r="S4303" t="str">
            <v>Org.Vtas V.Gesell</v>
          </cell>
        </row>
        <row r="4304">
          <cell r="B4304">
            <v>519702</v>
          </cell>
          <cell r="I4304">
            <v>160</v>
          </cell>
          <cell r="S4304" t="str">
            <v>Org.Vtas V.Gesell</v>
          </cell>
        </row>
        <row r="4305">
          <cell r="B4305">
            <v>519702</v>
          </cell>
          <cell r="I4305">
            <v>-160</v>
          </cell>
          <cell r="S4305" t="str">
            <v>Org.Vtas V.Gesell</v>
          </cell>
        </row>
        <row r="4306">
          <cell r="B4306">
            <v>510725</v>
          </cell>
          <cell r="I4306">
            <v>-40</v>
          </cell>
          <cell r="S4306" t="str">
            <v>Org.Vtas V.Gesell</v>
          </cell>
        </row>
        <row r="4307">
          <cell r="B4307">
            <v>510725</v>
          </cell>
          <cell r="I4307">
            <v>40</v>
          </cell>
          <cell r="S4307" t="str">
            <v>Org.Vtas V.Gesell</v>
          </cell>
        </row>
        <row r="4308">
          <cell r="B4308">
            <v>519706</v>
          </cell>
          <cell r="I4308">
            <v>-80</v>
          </cell>
          <cell r="S4308" t="str">
            <v>Org.Vtas V.Gesell</v>
          </cell>
        </row>
        <row r="4309">
          <cell r="B4309">
            <v>519706</v>
          </cell>
          <cell r="I4309">
            <v>80</v>
          </cell>
          <cell r="S4309" t="str">
            <v>Org.Vtas V.Gesell</v>
          </cell>
        </row>
        <row r="4310">
          <cell r="B4310">
            <v>519701</v>
          </cell>
          <cell r="I4310">
            <v>-360</v>
          </cell>
          <cell r="S4310" t="str">
            <v>Org.Vtas StaTeresita</v>
          </cell>
        </row>
        <row r="4311">
          <cell r="B4311">
            <v>519701</v>
          </cell>
          <cell r="I4311">
            <v>360</v>
          </cell>
          <cell r="S4311" t="str">
            <v>Org.Vtas StaTeresita</v>
          </cell>
        </row>
        <row r="4312">
          <cell r="B4312">
            <v>519704</v>
          </cell>
          <cell r="I4312">
            <v>-360</v>
          </cell>
          <cell r="S4312" t="str">
            <v>Org.Vtas StaTeresita</v>
          </cell>
        </row>
        <row r="4313">
          <cell r="B4313">
            <v>519704</v>
          </cell>
          <cell r="I4313">
            <v>360</v>
          </cell>
          <cell r="S4313" t="str">
            <v>Org.Vtas StaTeresita</v>
          </cell>
        </row>
        <row r="4314">
          <cell r="B4314">
            <v>510703</v>
          </cell>
          <cell r="I4314">
            <v>40</v>
          </cell>
          <cell r="S4314" t="str">
            <v>Org.Vtas StaTeresita</v>
          </cell>
        </row>
        <row r="4315">
          <cell r="B4315">
            <v>510703</v>
          </cell>
          <cell r="I4315">
            <v>-40</v>
          </cell>
          <cell r="S4315" t="str">
            <v>Org.Vtas StaTeresita</v>
          </cell>
        </row>
        <row r="4316">
          <cell r="B4316">
            <v>510706</v>
          </cell>
          <cell r="I4316">
            <v>40</v>
          </cell>
          <cell r="S4316" t="str">
            <v>Org.Vtas StaTeresita</v>
          </cell>
        </row>
        <row r="4317">
          <cell r="B4317">
            <v>510706</v>
          </cell>
          <cell r="I4317">
            <v>-40</v>
          </cell>
          <cell r="S4317" t="str">
            <v>Org.Vtas StaTeresita</v>
          </cell>
        </row>
        <row r="4318">
          <cell r="B4318">
            <v>510712</v>
          </cell>
          <cell r="I4318">
            <v>40</v>
          </cell>
          <cell r="S4318" t="str">
            <v>Org.Vtas StaTeresita</v>
          </cell>
        </row>
        <row r="4319">
          <cell r="B4319">
            <v>510712</v>
          </cell>
          <cell r="I4319">
            <v>-40</v>
          </cell>
          <cell r="S4319" t="str">
            <v>Org.Vtas StaTeresita</v>
          </cell>
        </row>
        <row r="4320">
          <cell r="B4320">
            <v>510725</v>
          </cell>
          <cell r="I4320">
            <v>80</v>
          </cell>
          <cell r="S4320" t="str">
            <v>Org.Vtas StaTeresita</v>
          </cell>
        </row>
        <row r="4321">
          <cell r="B4321">
            <v>510725</v>
          </cell>
          <cell r="I4321">
            <v>-80</v>
          </cell>
          <cell r="S4321" t="str">
            <v>Org.Vtas StaTeresita</v>
          </cell>
        </row>
        <row r="4322">
          <cell r="B4322">
            <v>519705</v>
          </cell>
          <cell r="I4322">
            <v>320</v>
          </cell>
          <cell r="S4322" t="str">
            <v>Org.Vtas StaTeresita</v>
          </cell>
        </row>
        <row r="4323">
          <cell r="B4323">
            <v>519705</v>
          </cell>
          <cell r="I4323">
            <v>-320</v>
          </cell>
          <cell r="S4323" t="str">
            <v>Org.Vtas StaTeresita</v>
          </cell>
        </row>
        <row r="4324">
          <cell r="B4324">
            <v>510706</v>
          </cell>
          <cell r="I4324">
            <v>-37</v>
          </cell>
          <cell r="S4324" t="str">
            <v>Org.Vtas StaTeresita</v>
          </cell>
        </row>
        <row r="4325">
          <cell r="B4325">
            <v>510706</v>
          </cell>
          <cell r="I4325">
            <v>37</v>
          </cell>
          <cell r="S4325" t="str">
            <v>Org.Vtas StaTeresita</v>
          </cell>
        </row>
        <row r="4326">
          <cell r="B4326">
            <v>597</v>
          </cell>
          <cell r="I4326">
            <v>-1</v>
          </cell>
          <cell r="S4326" t="str">
            <v>Org.Vtas Ranelagh</v>
          </cell>
        </row>
        <row r="4327">
          <cell r="B4327">
            <v>3846</v>
          </cell>
          <cell r="I4327">
            <v>-10</v>
          </cell>
          <cell r="S4327" t="str">
            <v>Org.Vtas Ranelagh</v>
          </cell>
        </row>
        <row r="4328">
          <cell r="B4328">
            <v>527105</v>
          </cell>
          <cell r="I4328">
            <v>-44</v>
          </cell>
          <cell r="S4328" t="str">
            <v>Org.Vtas Ranelagh</v>
          </cell>
        </row>
        <row r="4329">
          <cell r="B4329">
            <v>527105</v>
          </cell>
          <cell r="I4329">
            <v>-2</v>
          </cell>
          <cell r="S4329" t="str">
            <v>Org.Vtas Ranelagh</v>
          </cell>
        </row>
        <row r="4330">
          <cell r="B4330">
            <v>597</v>
          </cell>
          <cell r="I4330">
            <v>-4</v>
          </cell>
          <cell r="S4330" t="str">
            <v>Org.Vtas Ranelagh</v>
          </cell>
        </row>
        <row r="4331">
          <cell r="B4331">
            <v>140</v>
          </cell>
          <cell r="I4331">
            <v>-1</v>
          </cell>
          <cell r="S4331" t="str">
            <v>Org.Vtas Ranelagh</v>
          </cell>
        </row>
        <row r="4332">
          <cell r="B4332">
            <v>140</v>
          </cell>
          <cell r="I4332">
            <v>-1</v>
          </cell>
          <cell r="S4332" t="str">
            <v>Org.Vtas Ranelagh</v>
          </cell>
        </row>
        <row r="4333">
          <cell r="B4333">
            <v>140</v>
          </cell>
          <cell r="I4333">
            <v>-1</v>
          </cell>
          <cell r="S4333" t="str">
            <v>Org.Vtas Ranelagh</v>
          </cell>
        </row>
        <row r="4334">
          <cell r="B4334">
            <v>140</v>
          </cell>
          <cell r="I4334">
            <v>-1</v>
          </cell>
          <cell r="S4334" t="str">
            <v>Org.Vtas Ranelagh</v>
          </cell>
        </row>
        <row r="4335">
          <cell r="B4335">
            <v>140</v>
          </cell>
          <cell r="I4335">
            <v>-1</v>
          </cell>
          <cell r="S4335" t="str">
            <v>Org.Vtas Ranelagh</v>
          </cell>
        </row>
        <row r="4336">
          <cell r="B4336">
            <v>140</v>
          </cell>
          <cell r="I4336">
            <v>-1</v>
          </cell>
          <cell r="S4336" t="str">
            <v>Org.Vtas Ranelagh</v>
          </cell>
        </row>
        <row r="4337">
          <cell r="B4337">
            <v>140</v>
          </cell>
          <cell r="I4337">
            <v>-1</v>
          </cell>
          <cell r="S4337" t="str">
            <v>Org.Vtas Ranelagh</v>
          </cell>
        </row>
        <row r="4338">
          <cell r="B4338">
            <v>144</v>
          </cell>
          <cell r="I4338">
            <v>-1</v>
          </cell>
          <cell r="S4338" t="str">
            <v>Org.Vtas Ranelagh</v>
          </cell>
        </row>
        <row r="4339">
          <cell r="B4339">
            <v>144</v>
          </cell>
          <cell r="I4339">
            <v>-1</v>
          </cell>
          <cell r="S4339" t="str">
            <v>Org.Vtas Ranelagh</v>
          </cell>
        </row>
        <row r="4340">
          <cell r="B4340">
            <v>144</v>
          </cell>
          <cell r="I4340">
            <v>-1</v>
          </cell>
          <cell r="S4340" t="str">
            <v>Org.Vtas Ranelagh</v>
          </cell>
        </row>
        <row r="4341">
          <cell r="B4341">
            <v>144</v>
          </cell>
          <cell r="I4341">
            <v>-1</v>
          </cell>
          <cell r="S4341" t="str">
            <v>Org.Vtas Ranelagh</v>
          </cell>
        </row>
        <row r="4342">
          <cell r="B4342">
            <v>159</v>
          </cell>
          <cell r="I4342">
            <v>-1</v>
          </cell>
          <cell r="S4342" t="str">
            <v>Org.Vtas Ranelagh</v>
          </cell>
        </row>
        <row r="4343">
          <cell r="B4343">
            <v>327</v>
          </cell>
          <cell r="I4343">
            <v>-1</v>
          </cell>
          <cell r="S4343" t="str">
            <v>Org.Vtas Ranelagh</v>
          </cell>
        </row>
        <row r="4344">
          <cell r="B4344">
            <v>327</v>
          </cell>
          <cell r="I4344">
            <v>-1</v>
          </cell>
          <cell r="S4344" t="str">
            <v>Org.Vtas Ranelagh</v>
          </cell>
        </row>
        <row r="4345">
          <cell r="B4345">
            <v>327</v>
          </cell>
          <cell r="I4345">
            <v>-1</v>
          </cell>
          <cell r="S4345" t="str">
            <v>Org.Vtas Ranelagh</v>
          </cell>
        </row>
        <row r="4346">
          <cell r="B4346">
            <v>327</v>
          </cell>
          <cell r="I4346">
            <v>-1</v>
          </cell>
          <cell r="S4346" t="str">
            <v>Org.Vtas Ranelagh</v>
          </cell>
        </row>
        <row r="4347">
          <cell r="B4347">
            <v>327</v>
          </cell>
          <cell r="I4347">
            <v>-1</v>
          </cell>
          <cell r="S4347" t="str">
            <v>Org.Vtas Ranelagh</v>
          </cell>
        </row>
        <row r="4348">
          <cell r="B4348">
            <v>327</v>
          </cell>
          <cell r="I4348">
            <v>-1</v>
          </cell>
          <cell r="S4348" t="str">
            <v>Org.Vtas Ranelagh</v>
          </cell>
        </row>
        <row r="4349">
          <cell r="B4349">
            <v>327</v>
          </cell>
          <cell r="I4349">
            <v>-1</v>
          </cell>
          <cell r="S4349" t="str">
            <v>Org.Vtas Ranelagh</v>
          </cell>
        </row>
        <row r="4350">
          <cell r="B4350">
            <v>327</v>
          </cell>
          <cell r="I4350">
            <v>-1</v>
          </cell>
          <cell r="S4350" t="str">
            <v>Org.Vtas Ranelagh</v>
          </cell>
        </row>
        <row r="4351">
          <cell r="B4351">
            <v>327</v>
          </cell>
          <cell r="I4351">
            <v>-1</v>
          </cell>
          <cell r="S4351" t="str">
            <v>Org.Vtas Ranelagh</v>
          </cell>
        </row>
        <row r="4352">
          <cell r="B4352">
            <v>327</v>
          </cell>
          <cell r="I4352">
            <v>-1</v>
          </cell>
          <cell r="S4352" t="str">
            <v>Org.Vtas Ranelagh</v>
          </cell>
        </row>
        <row r="4353">
          <cell r="B4353">
            <v>327</v>
          </cell>
          <cell r="I4353">
            <v>-1</v>
          </cell>
          <cell r="S4353" t="str">
            <v>Org.Vtas Ranelagh</v>
          </cell>
        </row>
        <row r="4354">
          <cell r="B4354">
            <v>344</v>
          </cell>
          <cell r="I4354">
            <v>-1</v>
          </cell>
          <cell r="S4354" t="str">
            <v>Org.Vtas Ranelagh</v>
          </cell>
        </row>
        <row r="4355">
          <cell r="B4355">
            <v>344</v>
          </cell>
          <cell r="I4355">
            <v>-1</v>
          </cell>
          <cell r="S4355" t="str">
            <v>Org.Vtas Ranelagh</v>
          </cell>
        </row>
        <row r="4356">
          <cell r="B4356">
            <v>344</v>
          </cell>
          <cell r="I4356">
            <v>-1</v>
          </cell>
          <cell r="S4356" t="str">
            <v>Org.Vtas Ranelagh</v>
          </cell>
        </row>
        <row r="4357">
          <cell r="B4357">
            <v>344</v>
          </cell>
          <cell r="I4357">
            <v>-1</v>
          </cell>
          <cell r="S4357" t="str">
            <v>Org.Vtas Ranelagh</v>
          </cell>
        </row>
        <row r="4358">
          <cell r="B4358">
            <v>344</v>
          </cell>
          <cell r="I4358">
            <v>-1</v>
          </cell>
          <cell r="S4358" t="str">
            <v>Org.Vtas Ranelagh</v>
          </cell>
        </row>
        <row r="4359">
          <cell r="B4359">
            <v>344</v>
          </cell>
          <cell r="I4359">
            <v>-1</v>
          </cell>
          <cell r="S4359" t="str">
            <v>Org.Vtas Ranelagh</v>
          </cell>
        </row>
        <row r="4360">
          <cell r="B4360">
            <v>344</v>
          </cell>
          <cell r="I4360">
            <v>-1</v>
          </cell>
          <cell r="S4360" t="str">
            <v>Org.Vtas Ranelagh</v>
          </cell>
        </row>
        <row r="4361">
          <cell r="B4361">
            <v>344</v>
          </cell>
          <cell r="I4361">
            <v>-1</v>
          </cell>
          <cell r="S4361" t="str">
            <v>Org.Vtas Ranelagh</v>
          </cell>
        </row>
        <row r="4362">
          <cell r="B4362">
            <v>344</v>
          </cell>
          <cell r="I4362">
            <v>-1</v>
          </cell>
          <cell r="S4362" t="str">
            <v>Org.Vtas Ranelagh</v>
          </cell>
        </row>
        <row r="4363">
          <cell r="B4363">
            <v>344</v>
          </cell>
          <cell r="I4363">
            <v>-1</v>
          </cell>
          <cell r="S4363" t="str">
            <v>Org.Vtas Ranelagh</v>
          </cell>
        </row>
        <row r="4364">
          <cell r="B4364">
            <v>344</v>
          </cell>
          <cell r="I4364">
            <v>-1</v>
          </cell>
          <cell r="S4364" t="str">
            <v>Org.Vtas Ranelagh</v>
          </cell>
        </row>
        <row r="4365">
          <cell r="B4365">
            <v>344</v>
          </cell>
          <cell r="I4365">
            <v>-1</v>
          </cell>
          <cell r="S4365" t="str">
            <v>Org.Vtas Ranelagh</v>
          </cell>
        </row>
        <row r="4366">
          <cell r="B4366">
            <v>627</v>
          </cell>
          <cell r="I4366">
            <v>-1</v>
          </cell>
          <cell r="S4366" t="str">
            <v>Org.Vtas Ranelagh</v>
          </cell>
        </row>
        <row r="4367">
          <cell r="B4367">
            <v>627</v>
          </cell>
          <cell r="I4367">
            <v>-1</v>
          </cell>
          <cell r="S4367" t="str">
            <v>Org.Vtas Ranelagh</v>
          </cell>
        </row>
        <row r="4368">
          <cell r="B4368">
            <v>627</v>
          </cell>
          <cell r="I4368">
            <v>-1</v>
          </cell>
          <cell r="S4368" t="str">
            <v>Org.Vtas Ranelagh</v>
          </cell>
        </row>
        <row r="4369">
          <cell r="B4369">
            <v>627</v>
          </cell>
          <cell r="I4369">
            <v>-1</v>
          </cell>
          <cell r="S4369" t="str">
            <v>Org.Vtas Ranelagh</v>
          </cell>
        </row>
        <row r="4370">
          <cell r="B4370">
            <v>627</v>
          </cell>
          <cell r="I4370">
            <v>-1</v>
          </cell>
          <cell r="S4370" t="str">
            <v>Org.Vtas Ranelagh</v>
          </cell>
        </row>
        <row r="4371">
          <cell r="B4371">
            <v>1159</v>
          </cell>
          <cell r="I4371">
            <v>-1</v>
          </cell>
          <cell r="S4371" t="str">
            <v>Org.Vtas Ranelagh</v>
          </cell>
        </row>
        <row r="4372">
          <cell r="B4372">
            <v>1720</v>
          </cell>
          <cell r="I4372">
            <v>-1</v>
          </cell>
          <cell r="S4372" t="str">
            <v>Org.Vtas Ranelagh</v>
          </cell>
        </row>
        <row r="4373">
          <cell r="B4373">
            <v>1720</v>
          </cell>
          <cell r="I4373">
            <v>-1</v>
          </cell>
          <cell r="S4373" t="str">
            <v>Org.Vtas Ranelagh</v>
          </cell>
        </row>
        <row r="4374">
          <cell r="B4374">
            <v>1720</v>
          </cell>
          <cell r="I4374">
            <v>-1</v>
          </cell>
          <cell r="S4374" t="str">
            <v>Org.Vtas Ranelagh</v>
          </cell>
        </row>
        <row r="4375">
          <cell r="B4375">
            <v>1720</v>
          </cell>
          <cell r="I4375">
            <v>-1</v>
          </cell>
          <cell r="S4375" t="str">
            <v>Org.Vtas Ranelagh</v>
          </cell>
        </row>
        <row r="4376">
          <cell r="B4376">
            <v>1720</v>
          </cell>
          <cell r="I4376">
            <v>-1</v>
          </cell>
          <cell r="S4376" t="str">
            <v>Org.Vtas Ranelagh</v>
          </cell>
        </row>
        <row r="4377">
          <cell r="B4377">
            <v>1720</v>
          </cell>
          <cell r="I4377">
            <v>-1</v>
          </cell>
          <cell r="S4377" t="str">
            <v>Org.Vtas Ranelagh</v>
          </cell>
        </row>
        <row r="4378">
          <cell r="B4378">
            <v>2459</v>
          </cell>
          <cell r="I4378">
            <v>-1</v>
          </cell>
          <cell r="S4378" t="str">
            <v>Org.Vtas Ranelagh</v>
          </cell>
        </row>
        <row r="4379">
          <cell r="B4379">
            <v>2459</v>
          </cell>
          <cell r="I4379">
            <v>-1</v>
          </cell>
          <cell r="S4379" t="str">
            <v>Org.Vtas Ranelagh</v>
          </cell>
        </row>
        <row r="4380">
          <cell r="B4380">
            <v>2463</v>
          </cell>
          <cell r="I4380">
            <v>-1</v>
          </cell>
          <cell r="S4380" t="str">
            <v>Org.Vtas Ranelagh</v>
          </cell>
        </row>
        <row r="4381">
          <cell r="B4381">
            <v>2463</v>
          </cell>
          <cell r="I4381">
            <v>-1</v>
          </cell>
          <cell r="S4381" t="str">
            <v>Org.Vtas Ranelagh</v>
          </cell>
        </row>
        <row r="4382">
          <cell r="B4382">
            <v>2463</v>
          </cell>
          <cell r="I4382">
            <v>-1</v>
          </cell>
          <cell r="S4382" t="str">
            <v>Org.Vtas Ranelagh</v>
          </cell>
        </row>
        <row r="4383">
          <cell r="B4383">
            <v>2463</v>
          </cell>
          <cell r="I4383">
            <v>-1</v>
          </cell>
          <cell r="S4383" t="str">
            <v>Org.Vtas Ranelagh</v>
          </cell>
        </row>
        <row r="4384">
          <cell r="B4384">
            <v>2463</v>
          </cell>
          <cell r="I4384">
            <v>-1</v>
          </cell>
          <cell r="S4384" t="str">
            <v>Org.Vtas Ranelagh</v>
          </cell>
        </row>
        <row r="4385">
          <cell r="B4385">
            <v>2463</v>
          </cell>
          <cell r="I4385">
            <v>-1</v>
          </cell>
          <cell r="S4385" t="str">
            <v>Org.Vtas Ranelagh</v>
          </cell>
        </row>
        <row r="4386">
          <cell r="B4386">
            <v>2463</v>
          </cell>
          <cell r="I4386">
            <v>-1</v>
          </cell>
          <cell r="S4386" t="str">
            <v>Org.Vtas Ranelagh</v>
          </cell>
        </row>
        <row r="4387">
          <cell r="B4387">
            <v>2463</v>
          </cell>
          <cell r="I4387">
            <v>-1</v>
          </cell>
          <cell r="S4387" t="str">
            <v>Org.Vtas Ranelagh</v>
          </cell>
        </row>
        <row r="4388">
          <cell r="B4388">
            <v>2478</v>
          </cell>
          <cell r="I4388">
            <v>-1</v>
          </cell>
          <cell r="S4388" t="str">
            <v>Org.Vtas Ranelagh</v>
          </cell>
        </row>
        <row r="4389">
          <cell r="B4389">
            <v>2478</v>
          </cell>
          <cell r="I4389">
            <v>-1</v>
          </cell>
          <cell r="S4389" t="str">
            <v>Org.Vtas Ranelagh</v>
          </cell>
        </row>
        <row r="4390">
          <cell r="B4390">
            <v>2478</v>
          </cell>
          <cell r="I4390">
            <v>-1</v>
          </cell>
          <cell r="S4390" t="str">
            <v>Org.Vtas Ranelagh</v>
          </cell>
        </row>
        <row r="4391">
          <cell r="B4391">
            <v>2478</v>
          </cell>
          <cell r="I4391">
            <v>-1</v>
          </cell>
          <cell r="S4391" t="str">
            <v>Org.Vtas Ranelagh</v>
          </cell>
        </row>
        <row r="4392">
          <cell r="B4392">
            <v>2608</v>
          </cell>
          <cell r="I4392">
            <v>-1</v>
          </cell>
          <cell r="S4392" t="str">
            <v>Org.Vtas Ranelagh</v>
          </cell>
        </row>
        <row r="4393">
          <cell r="B4393">
            <v>2608</v>
          </cell>
          <cell r="I4393">
            <v>-1</v>
          </cell>
          <cell r="S4393" t="str">
            <v>Org.Vtas Ranelagh</v>
          </cell>
        </row>
        <row r="4394">
          <cell r="B4394">
            <v>2608</v>
          </cell>
          <cell r="I4394">
            <v>-1</v>
          </cell>
          <cell r="S4394" t="str">
            <v>Org.Vtas Ranelagh</v>
          </cell>
        </row>
        <row r="4395">
          <cell r="B4395">
            <v>2608</v>
          </cell>
          <cell r="I4395">
            <v>-1</v>
          </cell>
          <cell r="S4395" t="str">
            <v>Org.Vtas Ranelagh</v>
          </cell>
        </row>
        <row r="4396">
          <cell r="B4396">
            <v>2608</v>
          </cell>
          <cell r="I4396">
            <v>-1</v>
          </cell>
          <cell r="S4396" t="str">
            <v>Org.Vtas Ranelagh</v>
          </cell>
        </row>
        <row r="4397">
          <cell r="B4397">
            <v>2608</v>
          </cell>
          <cell r="I4397">
            <v>-1</v>
          </cell>
          <cell r="S4397" t="str">
            <v>Org.Vtas Ranelagh</v>
          </cell>
        </row>
        <row r="4398">
          <cell r="B4398">
            <v>2608</v>
          </cell>
          <cell r="I4398">
            <v>-1</v>
          </cell>
          <cell r="S4398" t="str">
            <v>Org.Vtas Ranelagh</v>
          </cell>
        </row>
        <row r="4399">
          <cell r="B4399">
            <v>2659</v>
          </cell>
          <cell r="I4399">
            <v>-1</v>
          </cell>
          <cell r="S4399" t="str">
            <v>Org.Vtas Ranelagh</v>
          </cell>
        </row>
        <row r="4400">
          <cell r="B4400">
            <v>2659</v>
          </cell>
          <cell r="I4400">
            <v>-1</v>
          </cell>
          <cell r="S4400" t="str">
            <v>Org.Vtas Ranelagh</v>
          </cell>
        </row>
        <row r="4401">
          <cell r="B4401">
            <v>144</v>
          </cell>
          <cell r="I4401">
            <v>-1</v>
          </cell>
          <cell r="S4401" t="str">
            <v>Org.Vtas Ranelagh</v>
          </cell>
        </row>
        <row r="4402">
          <cell r="B4402">
            <v>659</v>
          </cell>
          <cell r="I4402">
            <v>-1</v>
          </cell>
          <cell r="S4402" t="str">
            <v>Org.Vtas Ranelagh</v>
          </cell>
        </row>
        <row r="4403">
          <cell r="B4403">
            <v>1159</v>
          </cell>
          <cell r="I4403">
            <v>-1</v>
          </cell>
          <cell r="S4403" t="str">
            <v>Org.Vtas Ranelagh</v>
          </cell>
        </row>
        <row r="4404">
          <cell r="B4404">
            <v>2659</v>
          </cell>
          <cell r="I4404">
            <v>-1</v>
          </cell>
          <cell r="S4404" t="str">
            <v>Org.Vtas Ranelagh</v>
          </cell>
        </row>
        <row r="4405">
          <cell r="B4405">
            <v>3559</v>
          </cell>
          <cell r="I4405">
            <v>-1</v>
          </cell>
          <cell r="S4405" t="str">
            <v>Org.Vtas Ranelagh</v>
          </cell>
        </row>
        <row r="4406">
          <cell r="B4406">
            <v>127</v>
          </cell>
          <cell r="I4406">
            <v>-1</v>
          </cell>
          <cell r="S4406" t="str">
            <v>Org.Vtas Ranelagh</v>
          </cell>
        </row>
        <row r="4407">
          <cell r="B4407">
            <v>127</v>
          </cell>
          <cell r="I4407">
            <v>-1</v>
          </cell>
          <cell r="S4407" t="str">
            <v>Org.Vtas Ranelagh</v>
          </cell>
        </row>
        <row r="4408">
          <cell r="B4408">
            <v>140</v>
          </cell>
          <cell r="I4408">
            <v>-1</v>
          </cell>
          <cell r="S4408" t="str">
            <v>Org.Vtas Ranelagh</v>
          </cell>
        </row>
        <row r="4409">
          <cell r="B4409">
            <v>140</v>
          </cell>
          <cell r="I4409">
            <v>-1</v>
          </cell>
          <cell r="S4409" t="str">
            <v>Org.Vtas Ranelagh</v>
          </cell>
        </row>
        <row r="4410">
          <cell r="B4410">
            <v>159</v>
          </cell>
          <cell r="I4410">
            <v>-1</v>
          </cell>
          <cell r="S4410" t="str">
            <v>Org.Vtas Ranelagh</v>
          </cell>
        </row>
        <row r="4411">
          <cell r="B4411">
            <v>340</v>
          </cell>
          <cell r="I4411">
            <v>-1</v>
          </cell>
          <cell r="S4411" t="str">
            <v>Org.Vtas Ranelagh</v>
          </cell>
        </row>
        <row r="4412">
          <cell r="B4412">
            <v>340</v>
          </cell>
          <cell r="I4412">
            <v>-1</v>
          </cell>
          <cell r="S4412" t="str">
            <v>Org.Vtas Ranelagh</v>
          </cell>
        </row>
        <row r="4413">
          <cell r="B4413">
            <v>359</v>
          </cell>
          <cell r="I4413">
            <v>-1</v>
          </cell>
          <cell r="S4413" t="str">
            <v>Org.Vtas Ranelagh</v>
          </cell>
        </row>
        <row r="4414">
          <cell r="B4414">
            <v>640</v>
          </cell>
          <cell r="I4414">
            <v>-1</v>
          </cell>
          <cell r="S4414" t="str">
            <v>Org.Vtas Ranelagh</v>
          </cell>
        </row>
        <row r="4415">
          <cell r="B4415">
            <v>640</v>
          </cell>
          <cell r="I4415">
            <v>-1</v>
          </cell>
          <cell r="S4415" t="str">
            <v>Org.Vtas Ranelagh</v>
          </cell>
        </row>
        <row r="4416">
          <cell r="B4416">
            <v>659</v>
          </cell>
          <cell r="I4416">
            <v>-1</v>
          </cell>
          <cell r="S4416" t="str">
            <v>Org.Vtas Ranelagh</v>
          </cell>
        </row>
        <row r="4417">
          <cell r="B4417">
            <v>659</v>
          </cell>
          <cell r="I4417">
            <v>-1</v>
          </cell>
          <cell r="S4417" t="str">
            <v>Org.Vtas Ranelagh</v>
          </cell>
        </row>
        <row r="4418">
          <cell r="B4418">
            <v>659</v>
          </cell>
          <cell r="I4418">
            <v>-1</v>
          </cell>
          <cell r="S4418" t="str">
            <v>Org.Vtas Ranelagh</v>
          </cell>
        </row>
        <row r="4419">
          <cell r="B4419">
            <v>1159</v>
          </cell>
          <cell r="I4419">
            <v>-1</v>
          </cell>
          <cell r="S4419" t="str">
            <v>Org.Vtas Ranelagh</v>
          </cell>
        </row>
        <row r="4420">
          <cell r="B4420">
            <v>1159</v>
          </cell>
          <cell r="I4420">
            <v>-1</v>
          </cell>
          <cell r="S4420" t="str">
            <v>Org.Vtas Ranelagh</v>
          </cell>
        </row>
        <row r="4421">
          <cell r="B4421">
            <v>1159</v>
          </cell>
          <cell r="I4421">
            <v>-1</v>
          </cell>
          <cell r="S4421" t="str">
            <v>Org.Vtas Ranelagh</v>
          </cell>
        </row>
        <row r="4422">
          <cell r="B4422">
            <v>1159</v>
          </cell>
          <cell r="I4422">
            <v>-1</v>
          </cell>
          <cell r="S4422" t="str">
            <v>Org.Vtas Ranelagh</v>
          </cell>
        </row>
        <row r="4423">
          <cell r="B4423">
            <v>1159</v>
          </cell>
          <cell r="I4423">
            <v>-1</v>
          </cell>
          <cell r="S4423" t="str">
            <v>Org.Vtas Ranelagh</v>
          </cell>
        </row>
        <row r="4424">
          <cell r="B4424">
            <v>1459</v>
          </cell>
          <cell r="I4424">
            <v>-1</v>
          </cell>
          <cell r="S4424" t="str">
            <v>Org.Vtas Ranelagh</v>
          </cell>
        </row>
        <row r="4425">
          <cell r="B4425">
            <v>1715</v>
          </cell>
          <cell r="I4425">
            <v>-1</v>
          </cell>
          <cell r="S4425" t="str">
            <v>Org.Vtas Ranelagh</v>
          </cell>
        </row>
        <row r="4426">
          <cell r="B4426">
            <v>2428</v>
          </cell>
          <cell r="I4426">
            <v>-1</v>
          </cell>
          <cell r="S4426" t="str">
            <v>Org.Vtas Ranelagh</v>
          </cell>
        </row>
        <row r="4427">
          <cell r="B4427">
            <v>2463</v>
          </cell>
          <cell r="I4427">
            <v>-1</v>
          </cell>
          <cell r="S4427" t="str">
            <v>Org.Vtas Ranelagh</v>
          </cell>
        </row>
        <row r="4428">
          <cell r="B4428">
            <v>2468</v>
          </cell>
          <cell r="I4428">
            <v>-1</v>
          </cell>
          <cell r="S4428" t="str">
            <v>Org.Vtas Ranelagh</v>
          </cell>
        </row>
        <row r="4429">
          <cell r="B4429">
            <v>2473</v>
          </cell>
          <cell r="I4429">
            <v>-1</v>
          </cell>
          <cell r="S4429" t="str">
            <v>Org.Vtas Ranelagh</v>
          </cell>
        </row>
        <row r="4430">
          <cell r="B4430">
            <v>2473</v>
          </cell>
          <cell r="I4430">
            <v>-1</v>
          </cell>
          <cell r="S4430" t="str">
            <v>Org.Vtas Ranelagh</v>
          </cell>
        </row>
        <row r="4431">
          <cell r="B4431">
            <v>2659</v>
          </cell>
          <cell r="I4431">
            <v>-1</v>
          </cell>
          <cell r="S4431" t="str">
            <v>Org.Vtas Ranelagh</v>
          </cell>
        </row>
        <row r="4432">
          <cell r="B4432">
            <v>2759</v>
          </cell>
          <cell r="I4432">
            <v>-1</v>
          </cell>
          <cell r="S4432" t="str">
            <v>Org.Vtas Ranelagh</v>
          </cell>
        </row>
        <row r="4433">
          <cell r="B4433">
            <v>2759</v>
          </cell>
          <cell r="I4433">
            <v>-1</v>
          </cell>
          <cell r="S4433" t="str">
            <v>Org.Vtas Ranelagh</v>
          </cell>
        </row>
        <row r="4434">
          <cell r="B4434">
            <v>3205</v>
          </cell>
          <cell r="I4434">
            <v>-1</v>
          </cell>
          <cell r="S4434" t="str">
            <v>Org.Vtas Ranelagh</v>
          </cell>
        </row>
        <row r="4435">
          <cell r="B4435">
            <v>3205</v>
          </cell>
          <cell r="I4435">
            <v>-1</v>
          </cell>
          <cell r="S4435" t="str">
            <v>Org.Vtas Ranelagh</v>
          </cell>
        </row>
        <row r="4436">
          <cell r="B4436">
            <v>3208</v>
          </cell>
          <cell r="I4436">
            <v>-1</v>
          </cell>
          <cell r="S4436" t="str">
            <v>Org.Vtas Ranelagh</v>
          </cell>
        </row>
        <row r="4437">
          <cell r="B4437">
            <v>3838</v>
          </cell>
          <cell r="I4437">
            <v>-1</v>
          </cell>
          <cell r="S4437" t="str">
            <v>Org.Vtas Ranelagh</v>
          </cell>
        </row>
        <row r="4438">
          <cell r="B4438">
            <v>127</v>
          </cell>
          <cell r="I4438">
            <v>-1</v>
          </cell>
          <cell r="S4438" t="str">
            <v>Org.Vtas Ranelagh</v>
          </cell>
        </row>
        <row r="4439">
          <cell r="B4439">
            <v>127</v>
          </cell>
          <cell r="I4439">
            <v>-1</v>
          </cell>
          <cell r="S4439" t="str">
            <v>Org.Vtas Ranelagh</v>
          </cell>
        </row>
        <row r="4440">
          <cell r="B4440">
            <v>127</v>
          </cell>
          <cell r="I4440">
            <v>-1</v>
          </cell>
          <cell r="S4440" t="str">
            <v>Org.Vtas Ranelagh</v>
          </cell>
        </row>
        <row r="4441">
          <cell r="B4441">
            <v>140</v>
          </cell>
          <cell r="I4441">
            <v>-1</v>
          </cell>
          <cell r="S4441" t="str">
            <v>Org.Vtas Ranelagh</v>
          </cell>
        </row>
        <row r="4442">
          <cell r="B4442">
            <v>140</v>
          </cell>
          <cell r="I4442">
            <v>-1</v>
          </cell>
          <cell r="S4442" t="str">
            <v>Org.Vtas Ranelagh</v>
          </cell>
        </row>
        <row r="4443">
          <cell r="B4443">
            <v>144</v>
          </cell>
          <cell r="I4443">
            <v>-1</v>
          </cell>
          <cell r="S4443" t="str">
            <v>Org.Vtas Ranelagh</v>
          </cell>
        </row>
        <row r="4444">
          <cell r="B4444">
            <v>144</v>
          </cell>
          <cell r="I4444">
            <v>-1</v>
          </cell>
          <cell r="S4444" t="str">
            <v>Org.Vtas Ranelagh</v>
          </cell>
        </row>
        <row r="4445">
          <cell r="B4445">
            <v>144</v>
          </cell>
          <cell r="I4445">
            <v>-1</v>
          </cell>
          <cell r="S4445" t="str">
            <v>Org.Vtas Ranelagh</v>
          </cell>
        </row>
        <row r="4446">
          <cell r="B4446">
            <v>144</v>
          </cell>
          <cell r="I4446">
            <v>-1</v>
          </cell>
          <cell r="S4446" t="str">
            <v>Org.Vtas Ranelagh</v>
          </cell>
        </row>
        <row r="4447">
          <cell r="B4447">
            <v>340</v>
          </cell>
          <cell r="I4447">
            <v>-1</v>
          </cell>
          <cell r="S4447" t="str">
            <v>Org.Vtas Ranelagh</v>
          </cell>
        </row>
        <row r="4448">
          <cell r="B4448">
            <v>340</v>
          </cell>
          <cell r="I4448">
            <v>-1</v>
          </cell>
          <cell r="S4448" t="str">
            <v>Org.Vtas Ranelagh</v>
          </cell>
        </row>
        <row r="4449">
          <cell r="B4449">
            <v>340</v>
          </cell>
          <cell r="I4449">
            <v>-1</v>
          </cell>
          <cell r="S4449" t="str">
            <v>Org.Vtas Ranelagh</v>
          </cell>
        </row>
        <row r="4450">
          <cell r="B4450">
            <v>340</v>
          </cell>
          <cell r="I4450">
            <v>-1</v>
          </cell>
          <cell r="S4450" t="str">
            <v>Org.Vtas Ranelagh</v>
          </cell>
        </row>
        <row r="4451">
          <cell r="B4451">
            <v>340</v>
          </cell>
          <cell r="I4451">
            <v>-1</v>
          </cell>
          <cell r="S4451" t="str">
            <v>Org.Vtas Ranelagh</v>
          </cell>
        </row>
        <row r="4452">
          <cell r="B4452">
            <v>340</v>
          </cell>
          <cell r="I4452">
            <v>-1</v>
          </cell>
          <cell r="S4452" t="str">
            <v>Org.Vtas Ranelagh</v>
          </cell>
        </row>
        <row r="4453">
          <cell r="B4453">
            <v>340</v>
          </cell>
          <cell r="I4453">
            <v>-1</v>
          </cell>
          <cell r="S4453" t="str">
            <v>Org.Vtas Ranelagh</v>
          </cell>
        </row>
        <row r="4454">
          <cell r="B4454">
            <v>359</v>
          </cell>
          <cell r="I4454">
            <v>-1</v>
          </cell>
          <cell r="S4454" t="str">
            <v>Org.Vtas Ranelagh</v>
          </cell>
        </row>
        <row r="4455">
          <cell r="B4455">
            <v>640</v>
          </cell>
          <cell r="I4455">
            <v>-1</v>
          </cell>
          <cell r="S4455" t="str">
            <v>Org.Vtas Ranelagh</v>
          </cell>
        </row>
        <row r="4456">
          <cell r="B4456">
            <v>640</v>
          </cell>
          <cell r="I4456">
            <v>-1</v>
          </cell>
          <cell r="S4456" t="str">
            <v>Org.Vtas Ranelagh</v>
          </cell>
        </row>
        <row r="4457">
          <cell r="B4457">
            <v>640</v>
          </cell>
          <cell r="I4457">
            <v>-1</v>
          </cell>
          <cell r="S4457" t="str">
            <v>Org.Vtas Ranelagh</v>
          </cell>
        </row>
        <row r="4458">
          <cell r="B4458">
            <v>640</v>
          </cell>
          <cell r="I4458">
            <v>-1</v>
          </cell>
          <cell r="S4458" t="str">
            <v>Org.Vtas Ranelagh</v>
          </cell>
        </row>
        <row r="4459">
          <cell r="B4459">
            <v>640</v>
          </cell>
          <cell r="I4459">
            <v>-1</v>
          </cell>
          <cell r="S4459" t="str">
            <v>Org.Vtas Ranelagh</v>
          </cell>
        </row>
        <row r="4460">
          <cell r="B4460">
            <v>659</v>
          </cell>
          <cell r="I4460">
            <v>-1</v>
          </cell>
          <cell r="S4460" t="str">
            <v>Org.Vtas Ranelagh</v>
          </cell>
        </row>
        <row r="4461">
          <cell r="B4461">
            <v>1159</v>
          </cell>
          <cell r="I4461">
            <v>-1</v>
          </cell>
          <cell r="S4461" t="str">
            <v>Org.Vtas Ranelagh</v>
          </cell>
        </row>
        <row r="4462">
          <cell r="B4462">
            <v>1259</v>
          </cell>
          <cell r="I4462">
            <v>-1</v>
          </cell>
          <cell r="S4462" t="str">
            <v>Org.Vtas Ranelagh</v>
          </cell>
        </row>
        <row r="4463">
          <cell r="B4463">
            <v>1459</v>
          </cell>
          <cell r="I4463">
            <v>-1</v>
          </cell>
          <cell r="S4463" t="str">
            <v>Org.Vtas Ranelagh</v>
          </cell>
        </row>
        <row r="4464">
          <cell r="B4464">
            <v>1459</v>
          </cell>
          <cell r="I4464">
            <v>-1</v>
          </cell>
          <cell r="S4464" t="str">
            <v>Org.Vtas Ranelagh</v>
          </cell>
        </row>
        <row r="4465">
          <cell r="B4465">
            <v>1640</v>
          </cell>
          <cell r="I4465">
            <v>-1</v>
          </cell>
          <cell r="S4465" t="str">
            <v>Org.Vtas Ranelagh</v>
          </cell>
        </row>
        <row r="4466">
          <cell r="B4466">
            <v>1640</v>
          </cell>
          <cell r="I4466">
            <v>-1</v>
          </cell>
          <cell r="S4466" t="str">
            <v>Org.Vtas Ranelagh</v>
          </cell>
        </row>
        <row r="4467">
          <cell r="B4467">
            <v>1640</v>
          </cell>
          <cell r="I4467">
            <v>-1</v>
          </cell>
          <cell r="S4467" t="str">
            <v>Org.Vtas Ranelagh</v>
          </cell>
        </row>
        <row r="4468">
          <cell r="B4468">
            <v>1640</v>
          </cell>
          <cell r="I4468">
            <v>-1</v>
          </cell>
          <cell r="S4468" t="str">
            <v>Org.Vtas Ranelagh</v>
          </cell>
        </row>
        <row r="4469">
          <cell r="B4469">
            <v>1640</v>
          </cell>
          <cell r="I4469">
            <v>-1</v>
          </cell>
          <cell r="S4469" t="str">
            <v>Org.Vtas Ranelagh</v>
          </cell>
        </row>
        <row r="4470">
          <cell r="B4470">
            <v>1730</v>
          </cell>
          <cell r="I4470">
            <v>-1</v>
          </cell>
          <cell r="S4470" t="str">
            <v>Org.Vtas Ranelagh</v>
          </cell>
        </row>
        <row r="4471">
          <cell r="B4471">
            <v>1759</v>
          </cell>
          <cell r="I4471">
            <v>-1</v>
          </cell>
          <cell r="S4471" t="str">
            <v>Org.Vtas Ranelagh</v>
          </cell>
        </row>
        <row r="4472">
          <cell r="B4472">
            <v>1759</v>
          </cell>
          <cell r="I4472">
            <v>-1</v>
          </cell>
          <cell r="S4472" t="str">
            <v>Org.Vtas Ranelagh</v>
          </cell>
        </row>
        <row r="4473">
          <cell r="B4473">
            <v>1759</v>
          </cell>
          <cell r="I4473">
            <v>-1</v>
          </cell>
          <cell r="S4473" t="str">
            <v>Org.Vtas Ranelagh</v>
          </cell>
        </row>
        <row r="4474">
          <cell r="B4474">
            <v>2428</v>
          </cell>
          <cell r="I4474">
            <v>-1</v>
          </cell>
          <cell r="S4474" t="str">
            <v>Org.Vtas Ranelagh</v>
          </cell>
        </row>
        <row r="4475">
          <cell r="B4475">
            <v>2466</v>
          </cell>
          <cell r="I4475">
            <v>-1</v>
          </cell>
          <cell r="S4475" t="str">
            <v>Org.Vtas Ranelagh</v>
          </cell>
        </row>
        <row r="4476">
          <cell r="B4476">
            <v>2468</v>
          </cell>
          <cell r="I4476">
            <v>-1</v>
          </cell>
          <cell r="S4476" t="str">
            <v>Org.Vtas Ranelagh</v>
          </cell>
        </row>
        <row r="4477">
          <cell r="B4477">
            <v>2468</v>
          </cell>
          <cell r="I4477">
            <v>-1</v>
          </cell>
          <cell r="S4477" t="str">
            <v>Org.Vtas Ranelagh</v>
          </cell>
        </row>
        <row r="4478">
          <cell r="B4478">
            <v>2486</v>
          </cell>
          <cell r="I4478">
            <v>-1</v>
          </cell>
          <cell r="S4478" t="str">
            <v>Org.Vtas Ranelagh</v>
          </cell>
        </row>
        <row r="4479">
          <cell r="B4479">
            <v>2486</v>
          </cell>
          <cell r="I4479">
            <v>-1</v>
          </cell>
          <cell r="S4479" t="str">
            <v>Org.Vtas Ranelagh</v>
          </cell>
        </row>
        <row r="4480">
          <cell r="B4480">
            <v>2486</v>
          </cell>
          <cell r="I4480">
            <v>-1</v>
          </cell>
          <cell r="S4480" t="str">
            <v>Org.Vtas Ranelagh</v>
          </cell>
        </row>
        <row r="4481">
          <cell r="B4481">
            <v>2486</v>
          </cell>
          <cell r="I4481">
            <v>-1</v>
          </cell>
          <cell r="S4481" t="str">
            <v>Org.Vtas Ranelagh</v>
          </cell>
        </row>
        <row r="4482">
          <cell r="B4482">
            <v>2486</v>
          </cell>
          <cell r="I4482">
            <v>-1</v>
          </cell>
          <cell r="S4482" t="str">
            <v>Org.Vtas Ranelagh</v>
          </cell>
        </row>
        <row r="4483">
          <cell r="B4483">
            <v>2486</v>
          </cell>
          <cell r="I4483">
            <v>-1</v>
          </cell>
          <cell r="S4483" t="str">
            <v>Org.Vtas Ranelagh</v>
          </cell>
        </row>
        <row r="4484">
          <cell r="B4484">
            <v>2486</v>
          </cell>
          <cell r="I4484">
            <v>-1</v>
          </cell>
          <cell r="S4484" t="str">
            <v>Org.Vtas Ranelagh</v>
          </cell>
        </row>
        <row r="4485">
          <cell r="B4485">
            <v>2486</v>
          </cell>
          <cell r="I4485">
            <v>-1</v>
          </cell>
          <cell r="S4485" t="str">
            <v>Org.Vtas Ranelagh</v>
          </cell>
        </row>
        <row r="4486">
          <cell r="B4486">
            <v>2659</v>
          </cell>
          <cell r="I4486">
            <v>-1</v>
          </cell>
          <cell r="S4486" t="str">
            <v>Org.Vtas Ranelagh</v>
          </cell>
        </row>
        <row r="4487">
          <cell r="B4487">
            <v>2659</v>
          </cell>
          <cell r="I4487">
            <v>-1</v>
          </cell>
          <cell r="S4487" t="str">
            <v>Org.Vtas Ranelagh</v>
          </cell>
        </row>
        <row r="4488">
          <cell r="B4488">
            <v>2659</v>
          </cell>
          <cell r="I4488">
            <v>-1</v>
          </cell>
          <cell r="S4488" t="str">
            <v>Org.Vtas Ranelagh</v>
          </cell>
        </row>
        <row r="4489">
          <cell r="B4489">
            <v>2659</v>
          </cell>
          <cell r="I4489">
            <v>-1</v>
          </cell>
          <cell r="S4489" t="str">
            <v>Org.Vtas Ranelagh</v>
          </cell>
        </row>
        <row r="4490">
          <cell r="B4490">
            <v>2659</v>
          </cell>
          <cell r="I4490">
            <v>-1</v>
          </cell>
          <cell r="S4490" t="str">
            <v>Org.Vtas Ranelagh</v>
          </cell>
        </row>
        <row r="4491">
          <cell r="B4491">
            <v>2659</v>
          </cell>
          <cell r="I4491">
            <v>-1</v>
          </cell>
          <cell r="S4491" t="str">
            <v>Org.Vtas Ranelagh</v>
          </cell>
        </row>
        <row r="4492">
          <cell r="B4492">
            <v>2727</v>
          </cell>
          <cell r="I4492">
            <v>-1</v>
          </cell>
          <cell r="S4492" t="str">
            <v>Org.Vtas Ranelagh</v>
          </cell>
        </row>
        <row r="4493">
          <cell r="B4493">
            <v>2727</v>
          </cell>
          <cell r="I4493">
            <v>-1</v>
          </cell>
          <cell r="S4493" t="str">
            <v>Org.Vtas Ranelagh</v>
          </cell>
        </row>
        <row r="4494">
          <cell r="B4494">
            <v>2727</v>
          </cell>
          <cell r="I4494">
            <v>-1</v>
          </cell>
          <cell r="S4494" t="str">
            <v>Org.Vtas Ranelagh</v>
          </cell>
        </row>
        <row r="4495">
          <cell r="B4495">
            <v>2741</v>
          </cell>
          <cell r="I4495">
            <v>-1</v>
          </cell>
          <cell r="S4495" t="str">
            <v>Org.Vtas Ranelagh</v>
          </cell>
        </row>
        <row r="4496">
          <cell r="B4496">
            <v>2741</v>
          </cell>
          <cell r="I4496">
            <v>-1</v>
          </cell>
          <cell r="S4496" t="str">
            <v>Org.Vtas Ranelagh</v>
          </cell>
        </row>
        <row r="4497">
          <cell r="B4497">
            <v>2741</v>
          </cell>
          <cell r="I4497">
            <v>-1</v>
          </cell>
          <cell r="S4497" t="str">
            <v>Org.Vtas Ranelagh</v>
          </cell>
        </row>
        <row r="4498">
          <cell r="B4498">
            <v>2741</v>
          </cell>
          <cell r="I4498">
            <v>-1</v>
          </cell>
          <cell r="S4498" t="str">
            <v>Org.Vtas Ranelagh</v>
          </cell>
        </row>
        <row r="4499">
          <cell r="B4499">
            <v>3800</v>
          </cell>
          <cell r="I4499">
            <v>-1</v>
          </cell>
          <cell r="S4499" t="str">
            <v>Org.Vtas Ranelagh</v>
          </cell>
        </row>
        <row r="4500">
          <cell r="B4500">
            <v>3800</v>
          </cell>
          <cell r="I4500">
            <v>-1</v>
          </cell>
          <cell r="S4500" t="str">
            <v>Org.Vtas Ranelagh</v>
          </cell>
        </row>
        <row r="4501">
          <cell r="B4501">
            <v>3800</v>
          </cell>
          <cell r="I4501">
            <v>-1</v>
          </cell>
          <cell r="S4501" t="str">
            <v>Org.Vtas Ranelagh</v>
          </cell>
        </row>
        <row r="4502">
          <cell r="B4502">
            <v>3846</v>
          </cell>
          <cell r="I4502">
            <v>-1</v>
          </cell>
          <cell r="S4502" t="str">
            <v>Org.Vtas Ranelagh</v>
          </cell>
        </row>
        <row r="4503">
          <cell r="B4503">
            <v>3846</v>
          </cell>
          <cell r="I4503">
            <v>-1</v>
          </cell>
          <cell r="S4503" t="str">
            <v>Org.Vtas Ranelagh</v>
          </cell>
        </row>
        <row r="4504">
          <cell r="B4504">
            <v>3848</v>
          </cell>
          <cell r="I4504">
            <v>-1</v>
          </cell>
          <cell r="S4504" t="str">
            <v>Org.Vtas Ranelagh</v>
          </cell>
        </row>
        <row r="4505">
          <cell r="B4505">
            <v>159</v>
          </cell>
          <cell r="I4505">
            <v>-1</v>
          </cell>
          <cell r="S4505" t="str">
            <v>Org.Vtas Lobos</v>
          </cell>
        </row>
        <row r="4506">
          <cell r="B4506">
            <v>159</v>
          </cell>
          <cell r="I4506">
            <v>-2</v>
          </cell>
          <cell r="S4506" t="str">
            <v>Org.Vtas Lobos</v>
          </cell>
        </row>
        <row r="4507">
          <cell r="B4507">
            <v>359</v>
          </cell>
          <cell r="I4507">
            <v>-1</v>
          </cell>
          <cell r="S4507" t="str">
            <v>Org.Vtas Lobos</v>
          </cell>
        </row>
        <row r="4508">
          <cell r="B4508">
            <v>361</v>
          </cell>
          <cell r="I4508">
            <v>-1</v>
          </cell>
          <cell r="S4508" t="str">
            <v>Org.Vtas Lobos</v>
          </cell>
        </row>
        <row r="4509">
          <cell r="B4509">
            <v>361</v>
          </cell>
          <cell r="I4509">
            <v>-1</v>
          </cell>
          <cell r="S4509" t="str">
            <v>Org.Vtas Lobos</v>
          </cell>
        </row>
        <row r="4510">
          <cell r="B4510">
            <v>1259</v>
          </cell>
          <cell r="I4510">
            <v>-2</v>
          </cell>
          <cell r="S4510" t="str">
            <v>Org.Vtas Lobos</v>
          </cell>
        </row>
        <row r="4511">
          <cell r="B4511">
            <v>2456</v>
          </cell>
          <cell r="I4511">
            <v>-1</v>
          </cell>
          <cell r="S4511" t="str">
            <v>Org.Vtas Lobos</v>
          </cell>
        </row>
        <row r="4512">
          <cell r="B4512">
            <v>2486</v>
          </cell>
          <cell r="I4512">
            <v>-1</v>
          </cell>
          <cell r="S4512" t="str">
            <v>Org.Vtas Lobos</v>
          </cell>
        </row>
        <row r="4513">
          <cell r="B4513">
            <v>2759</v>
          </cell>
          <cell r="I4513">
            <v>-3</v>
          </cell>
          <cell r="S4513" t="str">
            <v>Org.Vtas Lobos</v>
          </cell>
        </row>
        <row r="4514">
          <cell r="B4514">
            <v>3211</v>
          </cell>
          <cell r="I4514">
            <v>-1</v>
          </cell>
          <cell r="S4514" t="str">
            <v>Org.Vtas Lobos</v>
          </cell>
        </row>
        <row r="4515">
          <cell r="B4515">
            <v>159</v>
          </cell>
          <cell r="I4515">
            <v>-3</v>
          </cell>
          <cell r="S4515" t="str">
            <v>Org.Vtas Lobos</v>
          </cell>
        </row>
        <row r="4516">
          <cell r="B4516">
            <v>659</v>
          </cell>
          <cell r="I4516">
            <v>-2</v>
          </cell>
          <cell r="S4516" t="str">
            <v>Org.Vtas Lobos</v>
          </cell>
        </row>
        <row r="4517">
          <cell r="B4517">
            <v>135</v>
          </cell>
          <cell r="I4517">
            <v>-1</v>
          </cell>
          <cell r="S4517" t="str">
            <v>Org.Vtas Lobos</v>
          </cell>
        </row>
        <row r="4518">
          <cell r="B4518">
            <v>140</v>
          </cell>
          <cell r="I4518">
            <v>-1</v>
          </cell>
          <cell r="S4518" t="str">
            <v>Org.Vtas Lobos</v>
          </cell>
        </row>
        <row r="4519">
          <cell r="B4519">
            <v>159</v>
          </cell>
          <cell r="I4519">
            <v>-0.16666666666666666</v>
          </cell>
          <cell r="S4519" t="str">
            <v>Org.Vtas Lobos</v>
          </cell>
        </row>
        <row r="4520">
          <cell r="B4520">
            <v>1730</v>
          </cell>
          <cell r="I4520">
            <v>-1</v>
          </cell>
          <cell r="S4520" t="str">
            <v>Org.Vtas Lobos</v>
          </cell>
        </row>
        <row r="4521">
          <cell r="B4521">
            <v>140</v>
          </cell>
          <cell r="I4521">
            <v>-4</v>
          </cell>
          <cell r="S4521" t="str">
            <v>Org.Vtas Lobos</v>
          </cell>
        </row>
        <row r="4522">
          <cell r="B4522">
            <v>159</v>
          </cell>
          <cell r="I4522">
            <v>-3</v>
          </cell>
          <cell r="S4522" t="str">
            <v>Org.Vtas Lobos</v>
          </cell>
        </row>
        <row r="4523">
          <cell r="B4523">
            <v>340</v>
          </cell>
          <cell r="I4523">
            <v>-2</v>
          </cell>
          <cell r="S4523" t="str">
            <v>Org.Vtas Lobos</v>
          </cell>
        </row>
        <row r="4524">
          <cell r="B4524">
            <v>640</v>
          </cell>
          <cell r="I4524">
            <v>-3</v>
          </cell>
          <cell r="S4524" t="str">
            <v>Org.Vtas Lobos</v>
          </cell>
        </row>
        <row r="4525">
          <cell r="B4525">
            <v>1140</v>
          </cell>
          <cell r="I4525">
            <v>-1</v>
          </cell>
          <cell r="S4525" t="str">
            <v>Org.Vtas Lobos</v>
          </cell>
        </row>
        <row r="4526">
          <cell r="B4526">
            <v>1159</v>
          </cell>
          <cell r="I4526">
            <v>-2</v>
          </cell>
          <cell r="S4526" t="str">
            <v>Org.Vtas Lobos</v>
          </cell>
        </row>
        <row r="4527">
          <cell r="B4527">
            <v>2741</v>
          </cell>
          <cell r="I4527">
            <v>-1</v>
          </cell>
          <cell r="S4527" t="str">
            <v>Org.Vtas Lobos</v>
          </cell>
        </row>
        <row r="4528">
          <cell r="B4528">
            <v>144</v>
          </cell>
          <cell r="I4528">
            <v>-2</v>
          </cell>
          <cell r="S4528" t="str">
            <v>Org.Vtas Lobos</v>
          </cell>
        </row>
        <row r="4529">
          <cell r="B4529">
            <v>159</v>
          </cell>
          <cell r="I4529">
            <v>-3</v>
          </cell>
          <cell r="S4529" t="str">
            <v>Org.Vtas Lobos</v>
          </cell>
        </row>
        <row r="4530">
          <cell r="B4530">
            <v>644</v>
          </cell>
          <cell r="I4530">
            <v>-2</v>
          </cell>
          <cell r="S4530" t="str">
            <v>Org.Vtas Lobos</v>
          </cell>
        </row>
        <row r="4531">
          <cell r="B4531">
            <v>659</v>
          </cell>
          <cell r="I4531">
            <v>-2</v>
          </cell>
          <cell r="S4531" t="str">
            <v>Org.Vtas Lobos</v>
          </cell>
        </row>
        <row r="4532">
          <cell r="B4532">
            <v>1144</v>
          </cell>
          <cell r="I4532">
            <v>-2</v>
          </cell>
          <cell r="S4532" t="str">
            <v>Org.Vtas Lobos</v>
          </cell>
        </row>
        <row r="4533">
          <cell r="B4533">
            <v>1159</v>
          </cell>
          <cell r="I4533">
            <v>-2</v>
          </cell>
          <cell r="S4533" t="str">
            <v>Org.Vtas Lobos</v>
          </cell>
        </row>
        <row r="4534">
          <cell r="B4534">
            <v>1436</v>
          </cell>
          <cell r="I4534">
            <v>-2</v>
          </cell>
          <cell r="S4534" t="str">
            <v>Org.Vtas Lobos</v>
          </cell>
        </row>
        <row r="4535">
          <cell r="B4535">
            <v>1740</v>
          </cell>
          <cell r="I4535">
            <v>-2</v>
          </cell>
          <cell r="S4535" t="str">
            <v>Org.Vtas Lobos</v>
          </cell>
        </row>
        <row r="4536">
          <cell r="B4536">
            <v>2359</v>
          </cell>
          <cell r="I4536">
            <v>-4</v>
          </cell>
          <cell r="S4536" t="str">
            <v>Org.Vtas Lobos</v>
          </cell>
        </row>
        <row r="4537">
          <cell r="B4537">
            <v>159</v>
          </cell>
          <cell r="I4537">
            <v>-3</v>
          </cell>
          <cell r="S4537" t="str">
            <v>Org.Vtas Lobos</v>
          </cell>
        </row>
        <row r="4538">
          <cell r="B4538">
            <v>359</v>
          </cell>
          <cell r="I4538">
            <v>-1</v>
          </cell>
          <cell r="S4538" t="str">
            <v>Org.Vtas Lobos</v>
          </cell>
        </row>
        <row r="4539">
          <cell r="B4539">
            <v>659</v>
          </cell>
          <cell r="I4539">
            <v>-2</v>
          </cell>
          <cell r="S4539" t="str">
            <v>Org.Vtas Lobos</v>
          </cell>
        </row>
        <row r="4540">
          <cell r="B4540">
            <v>1140</v>
          </cell>
          <cell r="I4540">
            <v>-2</v>
          </cell>
          <cell r="S4540" t="str">
            <v>Org.Vtas Lobos</v>
          </cell>
        </row>
        <row r="4541">
          <cell r="B4541">
            <v>1159</v>
          </cell>
          <cell r="I4541">
            <v>-2</v>
          </cell>
          <cell r="S4541" t="str">
            <v>Org.Vtas Lobos</v>
          </cell>
        </row>
        <row r="4542">
          <cell r="B4542">
            <v>2459</v>
          </cell>
          <cell r="I4542">
            <v>-2</v>
          </cell>
          <cell r="S4542" t="str">
            <v>Org.Vtas Lobos</v>
          </cell>
        </row>
        <row r="4543">
          <cell r="B4543">
            <v>2659</v>
          </cell>
          <cell r="I4543">
            <v>-3</v>
          </cell>
          <cell r="S4543" t="str">
            <v>Org.Vtas Lobos</v>
          </cell>
        </row>
        <row r="4544">
          <cell r="B4544">
            <v>3205</v>
          </cell>
          <cell r="I4544">
            <v>-3</v>
          </cell>
          <cell r="S4544" t="str">
            <v>Org.Vtas Lobos</v>
          </cell>
        </row>
        <row r="4545">
          <cell r="B4545">
            <v>3559</v>
          </cell>
          <cell r="I4545">
            <v>-2</v>
          </cell>
          <cell r="S4545" t="str">
            <v>Org.Vtas Lobos</v>
          </cell>
        </row>
        <row r="4546">
          <cell r="B4546">
            <v>127</v>
          </cell>
          <cell r="I4546">
            <v>-5</v>
          </cell>
          <cell r="S4546" t="str">
            <v>Org.Vtas Lobos</v>
          </cell>
        </row>
        <row r="4547">
          <cell r="B4547">
            <v>140</v>
          </cell>
          <cell r="I4547">
            <v>-2</v>
          </cell>
          <cell r="S4547" t="str">
            <v>Org.Vtas Lobos</v>
          </cell>
        </row>
        <row r="4548">
          <cell r="B4548">
            <v>159</v>
          </cell>
          <cell r="I4548">
            <v>-4</v>
          </cell>
          <cell r="S4548" t="str">
            <v>Org.Vtas Lobos</v>
          </cell>
        </row>
        <row r="4549">
          <cell r="B4549">
            <v>340</v>
          </cell>
          <cell r="I4549">
            <v>-3</v>
          </cell>
          <cell r="S4549" t="str">
            <v>Org.Vtas Lobos</v>
          </cell>
        </row>
        <row r="4550">
          <cell r="B4550">
            <v>659</v>
          </cell>
          <cell r="I4550">
            <v>-2</v>
          </cell>
          <cell r="S4550" t="str">
            <v>Org.Vtas Lobos</v>
          </cell>
        </row>
        <row r="4551">
          <cell r="B4551">
            <v>1159</v>
          </cell>
          <cell r="I4551">
            <v>-3</v>
          </cell>
          <cell r="S4551" t="str">
            <v>Org.Vtas Lobos</v>
          </cell>
        </row>
        <row r="4552">
          <cell r="B4552">
            <v>2483</v>
          </cell>
          <cell r="I4552">
            <v>-4</v>
          </cell>
          <cell r="S4552" t="str">
            <v>Org.Vtas Lobos</v>
          </cell>
        </row>
        <row r="4553">
          <cell r="B4553">
            <v>140</v>
          </cell>
          <cell r="I4553">
            <v>-4</v>
          </cell>
          <cell r="S4553" t="str">
            <v>Org.Vtas Lobos</v>
          </cell>
        </row>
        <row r="4554">
          <cell r="B4554">
            <v>627</v>
          </cell>
          <cell r="I4554">
            <v>-28</v>
          </cell>
          <cell r="S4554" t="str">
            <v>Org.Vtas Lobos</v>
          </cell>
        </row>
        <row r="4555">
          <cell r="B4555">
            <v>640</v>
          </cell>
          <cell r="I4555">
            <v>-2</v>
          </cell>
          <cell r="S4555" t="str">
            <v>Org.Vtas Lobos</v>
          </cell>
        </row>
        <row r="4556">
          <cell r="B4556">
            <v>1040</v>
          </cell>
          <cell r="I4556">
            <v>-2</v>
          </cell>
          <cell r="S4556" t="str">
            <v>Org.Vtas Lobos</v>
          </cell>
        </row>
        <row r="4557">
          <cell r="B4557">
            <v>1140</v>
          </cell>
          <cell r="I4557">
            <v>-1</v>
          </cell>
          <cell r="S4557" t="str">
            <v>Org.Vtas Lobos</v>
          </cell>
        </row>
        <row r="4558">
          <cell r="B4558">
            <v>1159</v>
          </cell>
          <cell r="I4558">
            <v>-6</v>
          </cell>
          <cell r="S4558" t="str">
            <v>Org.Vtas Lobos</v>
          </cell>
        </row>
        <row r="4559">
          <cell r="B4559">
            <v>1240</v>
          </cell>
          <cell r="I4559">
            <v>-1</v>
          </cell>
          <cell r="S4559" t="str">
            <v>Org.Vtas Lobos</v>
          </cell>
        </row>
        <row r="4560">
          <cell r="B4560">
            <v>125</v>
          </cell>
          <cell r="I4560">
            <v>-1</v>
          </cell>
          <cell r="S4560" t="str">
            <v>Org.Vtas Lobos</v>
          </cell>
        </row>
        <row r="4561">
          <cell r="B4561">
            <v>135</v>
          </cell>
          <cell r="I4561">
            <v>-1</v>
          </cell>
          <cell r="S4561" t="str">
            <v>Org.Vtas Lobos</v>
          </cell>
        </row>
        <row r="4562">
          <cell r="B4562">
            <v>159</v>
          </cell>
          <cell r="I4562">
            <v>-7</v>
          </cell>
          <cell r="S4562" t="str">
            <v>Org.Vtas Lobos</v>
          </cell>
        </row>
        <row r="4563">
          <cell r="B4563">
            <v>159</v>
          </cell>
          <cell r="I4563">
            <v>-2</v>
          </cell>
          <cell r="S4563" t="str">
            <v>Org.Vtas Lobos</v>
          </cell>
        </row>
        <row r="4564">
          <cell r="B4564">
            <v>159</v>
          </cell>
          <cell r="I4564">
            <v>-5</v>
          </cell>
          <cell r="S4564" t="str">
            <v>Org.Vtas Lobos</v>
          </cell>
        </row>
        <row r="4565">
          <cell r="B4565">
            <v>161</v>
          </cell>
          <cell r="I4565">
            <v>-1</v>
          </cell>
          <cell r="S4565" t="str">
            <v>Org.Vtas Lobos</v>
          </cell>
        </row>
        <row r="4566">
          <cell r="B4566">
            <v>359</v>
          </cell>
          <cell r="I4566">
            <v>-5</v>
          </cell>
          <cell r="S4566" t="str">
            <v>Org.Vtas Lobos</v>
          </cell>
        </row>
        <row r="4567">
          <cell r="B4567">
            <v>659</v>
          </cell>
          <cell r="I4567">
            <v>-1</v>
          </cell>
          <cell r="S4567" t="str">
            <v>Org.Vtas Lobos</v>
          </cell>
        </row>
        <row r="4568">
          <cell r="B4568">
            <v>1159</v>
          </cell>
          <cell r="I4568">
            <v>-1</v>
          </cell>
          <cell r="S4568" t="str">
            <v>Org.Vtas Lobos</v>
          </cell>
        </row>
        <row r="4569">
          <cell r="B4569">
            <v>1159</v>
          </cell>
          <cell r="I4569">
            <v>-2</v>
          </cell>
          <cell r="S4569" t="str">
            <v>Org.Vtas Lobos</v>
          </cell>
        </row>
        <row r="4570">
          <cell r="B4570">
            <v>1436</v>
          </cell>
          <cell r="I4570">
            <v>-1</v>
          </cell>
          <cell r="S4570" t="str">
            <v>Org.Vtas Lobos</v>
          </cell>
        </row>
        <row r="4571">
          <cell r="B4571">
            <v>2033</v>
          </cell>
          <cell r="I4571">
            <v>-2</v>
          </cell>
          <cell r="S4571" t="str">
            <v>Org.Vtas Lobos</v>
          </cell>
        </row>
        <row r="4572">
          <cell r="B4572">
            <v>2359</v>
          </cell>
          <cell r="I4572">
            <v>-4</v>
          </cell>
          <cell r="S4572" t="str">
            <v>Org.Vtas Lobos</v>
          </cell>
        </row>
        <row r="4573">
          <cell r="B4573">
            <v>3559</v>
          </cell>
          <cell r="I4573">
            <v>-2</v>
          </cell>
          <cell r="S4573" t="str">
            <v>Org.Vtas Lobos</v>
          </cell>
        </row>
        <row r="4574">
          <cell r="B4574">
            <v>519704</v>
          </cell>
          <cell r="I4574">
            <v>-1</v>
          </cell>
          <cell r="S4574" t="str">
            <v>Org.Vtas Lobos</v>
          </cell>
        </row>
        <row r="4575">
          <cell r="B4575">
            <v>159</v>
          </cell>
          <cell r="I4575">
            <v>-12</v>
          </cell>
          <cell r="S4575" t="str">
            <v>Org.Vtas Lobos</v>
          </cell>
        </row>
        <row r="4576">
          <cell r="B4576">
            <v>159</v>
          </cell>
          <cell r="I4576">
            <v>-2</v>
          </cell>
          <cell r="S4576" t="str">
            <v>Org.Vtas Lobos</v>
          </cell>
        </row>
        <row r="4577">
          <cell r="B4577">
            <v>1159</v>
          </cell>
          <cell r="I4577">
            <v>-1</v>
          </cell>
          <cell r="S4577" t="str">
            <v>Org.Vtas Lobos</v>
          </cell>
        </row>
        <row r="4578">
          <cell r="B4578">
            <v>1259</v>
          </cell>
          <cell r="I4578">
            <v>-5</v>
          </cell>
          <cell r="S4578" t="str">
            <v>Org.Vtas Lobos</v>
          </cell>
        </row>
        <row r="4579">
          <cell r="B4579">
            <v>2476</v>
          </cell>
          <cell r="I4579">
            <v>-1</v>
          </cell>
          <cell r="S4579" t="str">
            <v>Org.Vtas Lobos</v>
          </cell>
        </row>
        <row r="4580">
          <cell r="B4580">
            <v>159</v>
          </cell>
          <cell r="I4580">
            <v>-2</v>
          </cell>
          <cell r="S4580" t="str">
            <v>Org.Vtas Lobos</v>
          </cell>
        </row>
        <row r="4581">
          <cell r="B4581">
            <v>359</v>
          </cell>
          <cell r="I4581">
            <v>-2</v>
          </cell>
          <cell r="S4581" t="str">
            <v>Org.Vtas Lobos</v>
          </cell>
        </row>
        <row r="4582">
          <cell r="B4582">
            <v>640</v>
          </cell>
          <cell r="I4582">
            <v>-1</v>
          </cell>
          <cell r="S4582" t="str">
            <v>Org.Vtas Lobos</v>
          </cell>
        </row>
        <row r="4583">
          <cell r="B4583">
            <v>659</v>
          </cell>
          <cell r="I4583">
            <v>-1</v>
          </cell>
          <cell r="S4583" t="str">
            <v>Org.Vtas Lobos</v>
          </cell>
        </row>
        <row r="4584">
          <cell r="B4584">
            <v>659</v>
          </cell>
          <cell r="I4584">
            <v>-2</v>
          </cell>
          <cell r="S4584" t="str">
            <v>Org.Vtas Lobos</v>
          </cell>
        </row>
        <row r="4585">
          <cell r="B4585">
            <v>2456</v>
          </cell>
          <cell r="I4585">
            <v>-1</v>
          </cell>
          <cell r="S4585" t="str">
            <v>Org.Vtas Lobos</v>
          </cell>
        </row>
        <row r="4586">
          <cell r="B4586">
            <v>2741</v>
          </cell>
          <cell r="I4586">
            <v>-1</v>
          </cell>
          <cell r="S4586" t="str">
            <v>Org.Vtas Lobos</v>
          </cell>
        </row>
        <row r="4587">
          <cell r="B4587">
            <v>3559</v>
          </cell>
          <cell r="I4587">
            <v>-1</v>
          </cell>
          <cell r="S4587" t="str">
            <v>Org.Vtas Lobos</v>
          </cell>
        </row>
        <row r="4588">
          <cell r="B4588">
            <v>125</v>
          </cell>
          <cell r="I4588">
            <v>-1</v>
          </cell>
          <cell r="S4588" t="str">
            <v>Org.Vtas Lobos</v>
          </cell>
        </row>
        <row r="4589">
          <cell r="B4589">
            <v>144</v>
          </cell>
          <cell r="I4589">
            <v>-1</v>
          </cell>
          <cell r="S4589" t="str">
            <v>Org.Vtas Lobos</v>
          </cell>
        </row>
        <row r="4590">
          <cell r="B4590">
            <v>161</v>
          </cell>
          <cell r="I4590">
            <v>-1</v>
          </cell>
          <cell r="S4590" t="str">
            <v>Org.Vtas Lobos</v>
          </cell>
        </row>
        <row r="4591">
          <cell r="B4591">
            <v>335</v>
          </cell>
          <cell r="I4591">
            <v>-1</v>
          </cell>
          <cell r="S4591" t="str">
            <v>Org.Vtas Lobos</v>
          </cell>
        </row>
        <row r="4592">
          <cell r="B4592">
            <v>340</v>
          </cell>
          <cell r="I4592">
            <v>-1</v>
          </cell>
          <cell r="S4592" t="str">
            <v>Org.Vtas Lobos</v>
          </cell>
        </row>
        <row r="4593">
          <cell r="B4593">
            <v>627</v>
          </cell>
          <cell r="I4593">
            <v>-1</v>
          </cell>
          <cell r="S4593" t="str">
            <v>Org.Vtas Lobos</v>
          </cell>
        </row>
        <row r="4594">
          <cell r="B4594">
            <v>644</v>
          </cell>
          <cell r="I4594">
            <v>-1</v>
          </cell>
          <cell r="S4594" t="str">
            <v>Org.Vtas Lobos</v>
          </cell>
        </row>
        <row r="4595">
          <cell r="B4595">
            <v>1436</v>
          </cell>
          <cell r="I4595">
            <v>-1</v>
          </cell>
          <cell r="S4595" t="str">
            <v>Org.Vtas Lobos</v>
          </cell>
        </row>
        <row r="4596">
          <cell r="B4596">
            <v>118</v>
          </cell>
          <cell r="I4596">
            <v>-1</v>
          </cell>
          <cell r="S4596" t="str">
            <v>Org.Vtas Lobos</v>
          </cell>
        </row>
        <row r="4597">
          <cell r="B4597">
            <v>159</v>
          </cell>
          <cell r="I4597">
            <v>-2</v>
          </cell>
          <cell r="S4597" t="str">
            <v>Org.Vtas Lobos</v>
          </cell>
        </row>
        <row r="4598">
          <cell r="B4598">
            <v>340</v>
          </cell>
          <cell r="I4598">
            <v>-1</v>
          </cell>
          <cell r="S4598" t="str">
            <v>Org.Vtas Lobos</v>
          </cell>
        </row>
        <row r="4599">
          <cell r="B4599">
            <v>644</v>
          </cell>
          <cell r="I4599">
            <v>-1</v>
          </cell>
          <cell r="S4599" t="str">
            <v>Org.Vtas Lobos</v>
          </cell>
        </row>
        <row r="4600">
          <cell r="B4600">
            <v>1436</v>
          </cell>
          <cell r="I4600">
            <v>-1</v>
          </cell>
          <cell r="S4600" t="str">
            <v>Org.Vtas Lobos</v>
          </cell>
        </row>
        <row r="4601">
          <cell r="B4601">
            <v>159</v>
          </cell>
          <cell r="I4601">
            <v>-3</v>
          </cell>
          <cell r="S4601" t="str">
            <v>Org.Vtas Lobos</v>
          </cell>
        </row>
        <row r="4602">
          <cell r="B4602">
            <v>659</v>
          </cell>
          <cell r="I4602">
            <v>-0.16666666666666666</v>
          </cell>
          <cell r="S4602" t="str">
            <v>Org.Vtas Lobos</v>
          </cell>
        </row>
        <row r="4603">
          <cell r="B4603">
            <v>1140</v>
          </cell>
          <cell r="I4603">
            <v>-2</v>
          </cell>
          <cell r="S4603" t="str">
            <v>Org.Vtas Lobos</v>
          </cell>
        </row>
        <row r="4604">
          <cell r="B4604">
            <v>2741</v>
          </cell>
          <cell r="I4604">
            <v>-2</v>
          </cell>
          <cell r="S4604" t="str">
            <v>Org.Vtas Lobos</v>
          </cell>
        </row>
        <row r="4605">
          <cell r="B4605">
            <v>140</v>
          </cell>
          <cell r="I4605">
            <v>-4</v>
          </cell>
          <cell r="S4605" t="str">
            <v>Org.Vtas Lobos</v>
          </cell>
        </row>
        <row r="4606">
          <cell r="B4606">
            <v>140</v>
          </cell>
          <cell r="I4606">
            <v>-4</v>
          </cell>
          <cell r="S4606" t="str">
            <v>Org.Vtas Lobos</v>
          </cell>
        </row>
        <row r="4607">
          <cell r="B4607">
            <v>159</v>
          </cell>
          <cell r="I4607">
            <v>-2</v>
          </cell>
          <cell r="S4607" t="str">
            <v>Org.Vtas Lobos</v>
          </cell>
        </row>
        <row r="4608">
          <cell r="B4608">
            <v>161</v>
          </cell>
          <cell r="I4608">
            <v>-1</v>
          </cell>
          <cell r="S4608" t="str">
            <v>Org.Vtas Lobos</v>
          </cell>
        </row>
        <row r="4609">
          <cell r="B4609">
            <v>161</v>
          </cell>
          <cell r="I4609">
            <v>-3</v>
          </cell>
          <cell r="S4609" t="str">
            <v>Org.Vtas Lobos</v>
          </cell>
        </row>
        <row r="4610">
          <cell r="B4610">
            <v>161</v>
          </cell>
          <cell r="I4610">
            <v>-2</v>
          </cell>
          <cell r="S4610" t="str">
            <v>Org.Vtas Lobos</v>
          </cell>
        </row>
        <row r="4611">
          <cell r="B4611">
            <v>340</v>
          </cell>
          <cell r="I4611">
            <v>-1</v>
          </cell>
          <cell r="S4611" t="str">
            <v>Org.Vtas Lobos</v>
          </cell>
        </row>
        <row r="4612">
          <cell r="B4612">
            <v>640</v>
          </cell>
          <cell r="I4612">
            <v>-2</v>
          </cell>
          <cell r="S4612" t="str">
            <v>Org.Vtas Lobos</v>
          </cell>
        </row>
        <row r="4613">
          <cell r="B4613">
            <v>640</v>
          </cell>
          <cell r="I4613">
            <v>-3</v>
          </cell>
          <cell r="S4613" t="str">
            <v>Org.Vtas Lobos</v>
          </cell>
        </row>
        <row r="4614">
          <cell r="B4614">
            <v>644</v>
          </cell>
          <cell r="I4614">
            <v>-2</v>
          </cell>
          <cell r="S4614" t="str">
            <v>Org.Vtas Lobos</v>
          </cell>
        </row>
        <row r="4615">
          <cell r="B4615">
            <v>659</v>
          </cell>
          <cell r="I4615">
            <v>-3</v>
          </cell>
          <cell r="S4615" t="str">
            <v>Org.Vtas Lobos</v>
          </cell>
        </row>
        <row r="4616">
          <cell r="B4616">
            <v>1140</v>
          </cell>
          <cell r="I4616">
            <v>-2</v>
          </cell>
          <cell r="S4616" t="str">
            <v>Org.Vtas Lobos</v>
          </cell>
        </row>
        <row r="4617">
          <cell r="B4617">
            <v>1436</v>
          </cell>
          <cell r="I4617">
            <v>-4</v>
          </cell>
          <cell r="S4617" t="str">
            <v>Org.Vtas Lobos</v>
          </cell>
        </row>
        <row r="4618">
          <cell r="B4618">
            <v>2468</v>
          </cell>
          <cell r="I4618">
            <v>-2</v>
          </cell>
          <cell r="S4618" t="str">
            <v>Org.Vtas Lobos</v>
          </cell>
        </row>
        <row r="4619">
          <cell r="B4619">
            <v>2741</v>
          </cell>
          <cell r="I4619">
            <v>-2</v>
          </cell>
          <cell r="S4619" t="str">
            <v>Org.Vtas Lobos</v>
          </cell>
        </row>
        <row r="4620">
          <cell r="B4620">
            <v>3536</v>
          </cell>
          <cell r="I4620">
            <v>-2</v>
          </cell>
          <cell r="S4620" t="str">
            <v>Org.Vtas Lobos</v>
          </cell>
        </row>
        <row r="4621">
          <cell r="B4621">
            <v>519701</v>
          </cell>
          <cell r="I4621">
            <v>-2</v>
          </cell>
          <cell r="S4621" t="str">
            <v>Org.Vtas Lobos</v>
          </cell>
        </row>
        <row r="4622">
          <cell r="B4622">
            <v>519702</v>
          </cell>
          <cell r="I4622">
            <v>-1</v>
          </cell>
          <cell r="S4622" t="str">
            <v>Org.Vtas Lobos</v>
          </cell>
        </row>
        <row r="4623">
          <cell r="B4623">
            <v>519704</v>
          </cell>
          <cell r="I4623">
            <v>-1</v>
          </cell>
          <cell r="S4623" t="str">
            <v>Org.Vtas Lobos</v>
          </cell>
        </row>
        <row r="4624">
          <cell r="B4624">
            <v>519705</v>
          </cell>
          <cell r="I4624">
            <v>-1</v>
          </cell>
          <cell r="S4624" t="str">
            <v>Org.Vtas Lobos</v>
          </cell>
        </row>
        <row r="4625">
          <cell r="B4625">
            <v>140</v>
          </cell>
          <cell r="I4625">
            <v>-3</v>
          </cell>
          <cell r="S4625" t="str">
            <v>Org.Vtas Lobos</v>
          </cell>
        </row>
        <row r="4626">
          <cell r="B4626">
            <v>159</v>
          </cell>
          <cell r="I4626">
            <v>-5</v>
          </cell>
          <cell r="S4626" t="str">
            <v>Org.Vtas Lobos</v>
          </cell>
        </row>
        <row r="4627">
          <cell r="B4627">
            <v>161</v>
          </cell>
          <cell r="I4627">
            <v>-3</v>
          </cell>
          <cell r="S4627" t="str">
            <v>Org.Vtas Lobos</v>
          </cell>
        </row>
        <row r="4628">
          <cell r="B4628">
            <v>359</v>
          </cell>
          <cell r="I4628">
            <v>-2</v>
          </cell>
          <cell r="S4628" t="str">
            <v>Org.Vtas Lobos</v>
          </cell>
        </row>
        <row r="4629">
          <cell r="B4629">
            <v>661</v>
          </cell>
          <cell r="I4629">
            <v>-3</v>
          </cell>
          <cell r="S4629" t="str">
            <v>Org.Vtas Lobos</v>
          </cell>
        </row>
        <row r="4630">
          <cell r="B4630">
            <v>1159</v>
          </cell>
          <cell r="I4630">
            <v>-1</v>
          </cell>
          <cell r="S4630" t="str">
            <v>Org.Vtas Lobos</v>
          </cell>
        </row>
        <row r="4631">
          <cell r="B4631">
            <v>159</v>
          </cell>
          <cell r="I4631">
            <v>-4</v>
          </cell>
          <cell r="S4631" t="str">
            <v>Org.Vtas Lobos</v>
          </cell>
        </row>
        <row r="4632">
          <cell r="B4632">
            <v>161</v>
          </cell>
          <cell r="I4632">
            <v>-3</v>
          </cell>
          <cell r="S4632" t="str">
            <v>Org.Vtas Lobos</v>
          </cell>
        </row>
        <row r="4633">
          <cell r="B4633">
            <v>659</v>
          </cell>
          <cell r="I4633">
            <v>-3</v>
          </cell>
          <cell r="S4633" t="str">
            <v>Org.Vtas Lobos</v>
          </cell>
        </row>
        <row r="4634">
          <cell r="B4634">
            <v>2486</v>
          </cell>
          <cell r="I4634">
            <v>-1</v>
          </cell>
          <cell r="S4634" t="str">
            <v>Org.Vtas Lobos</v>
          </cell>
        </row>
        <row r="4635">
          <cell r="B4635">
            <v>140</v>
          </cell>
          <cell r="I4635">
            <v>-0.125</v>
          </cell>
          <cell r="S4635" t="str">
            <v>Org.Vtas Lobos</v>
          </cell>
        </row>
        <row r="4636">
          <cell r="B4636">
            <v>140</v>
          </cell>
          <cell r="I4636">
            <v>-2</v>
          </cell>
          <cell r="S4636" t="str">
            <v>Org.Vtas Lobos</v>
          </cell>
        </row>
        <row r="4637">
          <cell r="B4637">
            <v>159</v>
          </cell>
          <cell r="I4637">
            <v>-2</v>
          </cell>
          <cell r="S4637" t="str">
            <v>Org.Vtas Lobos</v>
          </cell>
        </row>
        <row r="4638">
          <cell r="B4638">
            <v>159</v>
          </cell>
          <cell r="I4638">
            <v>-3</v>
          </cell>
          <cell r="S4638" t="str">
            <v>Org.Vtas Lobos</v>
          </cell>
        </row>
        <row r="4639">
          <cell r="B4639">
            <v>340</v>
          </cell>
          <cell r="I4639">
            <v>-1</v>
          </cell>
          <cell r="S4639" t="str">
            <v>Org.Vtas Lobos</v>
          </cell>
        </row>
        <row r="4640">
          <cell r="B4640">
            <v>659</v>
          </cell>
          <cell r="I4640">
            <v>-2</v>
          </cell>
          <cell r="S4640" t="str">
            <v>Org.Vtas Lobos</v>
          </cell>
        </row>
        <row r="4641">
          <cell r="B4641">
            <v>1140</v>
          </cell>
          <cell r="I4641">
            <v>-0.125</v>
          </cell>
          <cell r="S4641" t="str">
            <v>Org.Vtas Lobos</v>
          </cell>
        </row>
        <row r="4642">
          <cell r="B4642">
            <v>1159</v>
          </cell>
          <cell r="I4642">
            <v>-2</v>
          </cell>
          <cell r="S4642" t="str">
            <v>Org.Vtas Lobos</v>
          </cell>
        </row>
        <row r="4643">
          <cell r="B4643">
            <v>2478</v>
          </cell>
          <cell r="I4643">
            <v>-2</v>
          </cell>
          <cell r="S4643" t="str">
            <v>Org.Vtas Lobos</v>
          </cell>
        </row>
        <row r="4644">
          <cell r="B4644">
            <v>2659</v>
          </cell>
          <cell r="I4644">
            <v>-2</v>
          </cell>
          <cell r="S4644" t="str">
            <v>Org.Vtas Lobos</v>
          </cell>
        </row>
        <row r="4645">
          <cell r="B4645">
            <v>140</v>
          </cell>
          <cell r="I4645">
            <v>-1</v>
          </cell>
          <cell r="S4645" t="str">
            <v>Org.Vtas Lobos</v>
          </cell>
        </row>
        <row r="4646">
          <cell r="B4646">
            <v>159</v>
          </cell>
          <cell r="I4646">
            <v>-2</v>
          </cell>
          <cell r="S4646" t="str">
            <v>Org.Vtas Lobos</v>
          </cell>
        </row>
        <row r="4647">
          <cell r="B4647">
            <v>325</v>
          </cell>
          <cell r="I4647">
            <v>-1</v>
          </cell>
          <cell r="S4647" t="str">
            <v>Org.Vtas Lobos</v>
          </cell>
        </row>
        <row r="4648">
          <cell r="B4648">
            <v>344</v>
          </cell>
          <cell r="I4648">
            <v>-1</v>
          </cell>
          <cell r="S4648" t="str">
            <v>Org.Vtas Lobos</v>
          </cell>
        </row>
        <row r="4649">
          <cell r="B4649">
            <v>359</v>
          </cell>
          <cell r="I4649">
            <v>-1</v>
          </cell>
          <cell r="S4649" t="str">
            <v>Org.Vtas Lobos</v>
          </cell>
        </row>
        <row r="4650">
          <cell r="B4650">
            <v>159</v>
          </cell>
          <cell r="I4650">
            <v>-2</v>
          </cell>
          <cell r="S4650" t="str">
            <v>Org.Vtas Lobos</v>
          </cell>
        </row>
        <row r="4651">
          <cell r="B4651">
            <v>640</v>
          </cell>
          <cell r="I4651">
            <v>-1</v>
          </cell>
          <cell r="S4651" t="str">
            <v>Org.Vtas Lobos</v>
          </cell>
        </row>
        <row r="4652">
          <cell r="B4652">
            <v>659</v>
          </cell>
          <cell r="I4652">
            <v>-1</v>
          </cell>
          <cell r="S4652" t="str">
            <v>Org.Vtas Lobos</v>
          </cell>
        </row>
        <row r="4653">
          <cell r="B4653">
            <v>2759</v>
          </cell>
          <cell r="I4653">
            <v>-1</v>
          </cell>
          <cell r="S4653" t="str">
            <v>Org.Vtas Lobos</v>
          </cell>
        </row>
        <row r="4654">
          <cell r="B4654">
            <v>3536</v>
          </cell>
          <cell r="I4654">
            <v>-1</v>
          </cell>
          <cell r="S4654" t="str">
            <v>Org.Vtas Lobos</v>
          </cell>
        </row>
        <row r="4655">
          <cell r="B4655">
            <v>118</v>
          </cell>
          <cell r="I4655">
            <v>-1</v>
          </cell>
          <cell r="S4655" t="str">
            <v>Org.Vtas Lobos</v>
          </cell>
        </row>
        <row r="4656">
          <cell r="B4656">
            <v>140</v>
          </cell>
          <cell r="I4656">
            <v>-1</v>
          </cell>
          <cell r="S4656" t="str">
            <v>Org.Vtas Lobos</v>
          </cell>
        </row>
        <row r="4657">
          <cell r="B4657">
            <v>2359</v>
          </cell>
          <cell r="I4657">
            <v>-1</v>
          </cell>
          <cell r="S4657" t="str">
            <v>Org.Vtas Lobos</v>
          </cell>
        </row>
        <row r="4658">
          <cell r="B4658">
            <v>125</v>
          </cell>
          <cell r="I4658">
            <v>-1</v>
          </cell>
          <cell r="S4658" t="str">
            <v>Org.Vtas Lobos</v>
          </cell>
        </row>
        <row r="4659">
          <cell r="B4659">
            <v>159</v>
          </cell>
          <cell r="I4659">
            <v>-2</v>
          </cell>
          <cell r="S4659" t="str">
            <v>Org.Vtas Lobos</v>
          </cell>
        </row>
        <row r="4660">
          <cell r="B4660">
            <v>359</v>
          </cell>
          <cell r="I4660">
            <v>-1</v>
          </cell>
          <cell r="S4660" t="str">
            <v>Org.Vtas Lobos</v>
          </cell>
        </row>
        <row r="4661">
          <cell r="B4661">
            <v>159</v>
          </cell>
          <cell r="I4661">
            <v>-4</v>
          </cell>
          <cell r="S4661" t="str">
            <v>Org.Vtas Lobos</v>
          </cell>
        </row>
        <row r="4662">
          <cell r="B4662">
            <v>359</v>
          </cell>
          <cell r="I4662">
            <v>-1</v>
          </cell>
          <cell r="S4662" t="str">
            <v>Org.Vtas Lobos</v>
          </cell>
        </row>
        <row r="4663">
          <cell r="B4663">
            <v>359</v>
          </cell>
          <cell r="I4663">
            <v>-4</v>
          </cell>
          <cell r="S4663" t="str">
            <v>Org.Vtas Lobos</v>
          </cell>
        </row>
        <row r="4664">
          <cell r="B4664">
            <v>659</v>
          </cell>
          <cell r="I4664">
            <v>-2</v>
          </cell>
          <cell r="S4664" t="str">
            <v>Org.Vtas Lobos</v>
          </cell>
        </row>
        <row r="4665">
          <cell r="B4665">
            <v>1140</v>
          </cell>
          <cell r="I4665">
            <v>-1</v>
          </cell>
          <cell r="S4665" t="str">
            <v>Org.Vtas Lobos</v>
          </cell>
        </row>
        <row r="4666">
          <cell r="B4666">
            <v>1159</v>
          </cell>
          <cell r="I4666">
            <v>-2</v>
          </cell>
          <cell r="S4666" t="str">
            <v>Org.Vtas Lobos</v>
          </cell>
        </row>
        <row r="4667">
          <cell r="B4667">
            <v>1459</v>
          </cell>
          <cell r="I4667">
            <v>-3</v>
          </cell>
          <cell r="S4667" t="str">
            <v>Org.Vtas Lobos</v>
          </cell>
        </row>
        <row r="4668">
          <cell r="B4668">
            <v>2013</v>
          </cell>
          <cell r="I4668">
            <v>-1</v>
          </cell>
          <cell r="S4668" t="str">
            <v>Org.Vtas Lobos</v>
          </cell>
        </row>
        <row r="4669">
          <cell r="B4669">
            <v>3205</v>
          </cell>
          <cell r="I4669">
            <v>-6</v>
          </cell>
          <cell r="S4669" t="str">
            <v>Org.Vtas Lobos</v>
          </cell>
        </row>
        <row r="4670">
          <cell r="B4670">
            <v>3205</v>
          </cell>
          <cell r="I4670">
            <v>-4</v>
          </cell>
          <cell r="S4670" t="str">
            <v>Org.Vtas Lobos</v>
          </cell>
        </row>
        <row r="4671">
          <cell r="B4671">
            <v>3559</v>
          </cell>
          <cell r="I4671">
            <v>-1</v>
          </cell>
          <cell r="S4671" t="str">
            <v>Org.Vtas Lobos</v>
          </cell>
        </row>
        <row r="4672">
          <cell r="B4672">
            <v>14</v>
          </cell>
          <cell r="I4672">
            <v>-2</v>
          </cell>
          <cell r="S4672" t="str">
            <v>Org.Vtas M.del Plata</v>
          </cell>
        </row>
        <row r="4673">
          <cell r="B4673">
            <v>118</v>
          </cell>
          <cell r="I4673">
            <v>-11</v>
          </cell>
          <cell r="S4673" t="str">
            <v>Org.Vtas M.del Plata</v>
          </cell>
        </row>
        <row r="4674">
          <cell r="B4674">
            <v>340</v>
          </cell>
          <cell r="I4674">
            <v>-1</v>
          </cell>
          <cell r="S4674" t="str">
            <v>Org.Vtas M.del Plata</v>
          </cell>
        </row>
        <row r="4675">
          <cell r="B4675">
            <v>592</v>
          </cell>
          <cell r="I4675">
            <v>-2</v>
          </cell>
          <cell r="S4675" t="str">
            <v>Org.Vtas M.del Plata</v>
          </cell>
        </row>
        <row r="4676">
          <cell r="B4676">
            <v>594</v>
          </cell>
          <cell r="I4676">
            <v>-1</v>
          </cell>
          <cell r="S4676" t="str">
            <v>Org.Vtas M.del Plata</v>
          </cell>
        </row>
        <row r="4677">
          <cell r="B4677">
            <v>618</v>
          </cell>
          <cell r="I4677">
            <v>-7</v>
          </cell>
          <cell r="S4677" t="str">
            <v>Org.Vtas M.del Plata</v>
          </cell>
        </row>
        <row r="4678">
          <cell r="B4678">
            <v>644</v>
          </cell>
          <cell r="I4678">
            <v>-1</v>
          </cell>
          <cell r="S4678" t="str">
            <v>Org.Vtas M.del Plata</v>
          </cell>
        </row>
        <row r="4679">
          <cell r="B4679">
            <v>1028</v>
          </cell>
          <cell r="I4679">
            <v>-3</v>
          </cell>
          <cell r="S4679" t="str">
            <v>Org.Vtas M.del Plata</v>
          </cell>
        </row>
        <row r="4680">
          <cell r="B4680">
            <v>1740</v>
          </cell>
          <cell r="I4680">
            <v>-3</v>
          </cell>
          <cell r="S4680" t="str">
            <v>Org.Vtas M.del Plata</v>
          </cell>
        </row>
        <row r="4681">
          <cell r="B4681">
            <v>2488</v>
          </cell>
          <cell r="I4681">
            <v>-2</v>
          </cell>
          <cell r="S4681" t="str">
            <v>Org.Vtas M.del Plata</v>
          </cell>
        </row>
        <row r="4682">
          <cell r="B4682">
            <v>2642</v>
          </cell>
          <cell r="I4682">
            <v>-1</v>
          </cell>
          <cell r="S4682" t="str">
            <v>Org.Vtas M.del Plata</v>
          </cell>
        </row>
        <row r="4683">
          <cell r="B4683">
            <v>2672</v>
          </cell>
          <cell r="I4683">
            <v>-4</v>
          </cell>
          <cell r="S4683" t="str">
            <v>Org.Vtas M.del Plata</v>
          </cell>
        </row>
        <row r="4684">
          <cell r="B4684">
            <v>3209</v>
          </cell>
          <cell r="I4684">
            <v>-1</v>
          </cell>
          <cell r="S4684" t="str">
            <v>Org.Vtas M.del Plata</v>
          </cell>
        </row>
        <row r="4685">
          <cell r="B4685">
            <v>3211</v>
          </cell>
          <cell r="I4685">
            <v>-4</v>
          </cell>
          <cell r="S4685" t="str">
            <v>Org.Vtas M.del Plata</v>
          </cell>
        </row>
        <row r="4686">
          <cell r="B4686">
            <v>3213</v>
          </cell>
          <cell r="I4686">
            <v>-1</v>
          </cell>
          <cell r="S4686" t="str">
            <v>Org.Vtas M.del Plata</v>
          </cell>
        </row>
        <row r="4687">
          <cell r="B4687">
            <v>3214</v>
          </cell>
          <cell r="I4687">
            <v>-1</v>
          </cell>
          <cell r="S4687" t="str">
            <v>Org.Vtas M.del Plata</v>
          </cell>
        </row>
        <row r="4688">
          <cell r="B4688">
            <v>519701</v>
          </cell>
          <cell r="I4688">
            <v>-3</v>
          </cell>
          <cell r="S4688" t="str">
            <v>Org.Vtas M.del Plata</v>
          </cell>
        </row>
        <row r="4689">
          <cell r="B4689">
            <v>519702</v>
          </cell>
          <cell r="I4689">
            <v>-1</v>
          </cell>
          <cell r="S4689" t="str">
            <v>Org.Vtas M.del Plata</v>
          </cell>
        </row>
        <row r="4690">
          <cell r="B4690">
            <v>532601</v>
          </cell>
          <cell r="I4690">
            <v>-8</v>
          </cell>
          <cell r="S4690" t="str">
            <v>Org.Vtas M.del Plata</v>
          </cell>
        </row>
        <row r="4691">
          <cell r="B4691">
            <v>14</v>
          </cell>
          <cell r="I4691">
            <v>-4</v>
          </cell>
          <cell r="S4691" t="str">
            <v>Org.Vtas M.del Plata</v>
          </cell>
        </row>
        <row r="4692">
          <cell r="B4692">
            <v>140</v>
          </cell>
          <cell r="I4692">
            <v>-5</v>
          </cell>
          <cell r="S4692" t="str">
            <v>Org.Vtas M.del Plata</v>
          </cell>
        </row>
        <row r="4693">
          <cell r="B4693">
            <v>159</v>
          </cell>
          <cell r="I4693">
            <v>-3</v>
          </cell>
          <cell r="S4693" t="str">
            <v>Org.Vtas M.del Plata</v>
          </cell>
        </row>
        <row r="4694">
          <cell r="B4694">
            <v>592</v>
          </cell>
          <cell r="I4694">
            <v>-2</v>
          </cell>
          <cell r="S4694" t="str">
            <v>Org.Vtas M.del Plata</v>
          </cell>
        </row>
        <row r="4695">
          <cell r="B4695">
            <v>1640</v>
          </cell>
          <cell r="I4695">
            <v>-1</v>
          </cell>
          <cell r="S4695" t="str">
            <v>Org.Vtas M.del Plata</v>
          </cell>
        </row>
        <row r="4696">
          <cell r="B4696">
            <v>1740</v>
          </cell>
          <cell r="I4696">
            <v>-1</v>
          </cell>
          <cell r="S4696" t="str">
            <v>Org.Vtas M.del Plata</v>
          </cell>
        </row>
        <row r="4697">
          <cell r="B4697">
            <v>2021</v>
          </cell>
          <cell r="I4697">
            <v>-1</v>
          </cell>
          <cell r="S4697" t="str">
            <v>Org.Vtas M.del Plata</v>
          </cell>
        </row>
        <row r="4698">
          <cell r="B4698">
            <v>2478</v>
          </cell>
          <cell r="I4698">
            <v>-1</v>
          </cell>
          <cell r="S4698" t="str">
            <v>Org.Vtas M.del Plata</v>
          </cell>
        </row>
        <row r="4699">
          <cell r="B4699">
            <v>2486</v>
          </cell>
          <cell r="I4699">
            <v>-1</v>
          </cell>
          <cell r="S4699" t="str">
            <v>Org.Vtas M.del Plata</v>
          </cell>
        </row>
        <row r="4700">
          <cell r="B4700">
            <v>2488</v>
          </cell>
          <cell r="I4700">
            <v>-1</v>
          </cell>
          <cell r="S4700" t="str">
            <v>Org.Vtas M.del Plata</v>
          </cell>
        </row>
        <row r="4701">
          <cell r="B4701">
            <v>2672</v>
          </cell>
          <cell r="I4701">
            <v>-1</v>
          </cell>
          <cell r="S4701" t="str">
            <v>Org.Vtas M.del Plata</v>
          </cell>
        </row>
        <row r="4702">
          <cell r="B4702">
            <v>3095</v>
          </cell>
          <cell r="I4702">
            <v>-1</v>
          </cell>
          <cell r="S4702" t="str">
            <v>Org.Vtas M.del Plata</v>
          </cell>
        </row>
        <row r="4703">
          <cell r="B4703">
            <v>3205</v>
          </cell>
          <cell r="I4703">
            <v>-1</v>
          </cell>
          <cell r="S4703" t="str">
            <v>Org.Vtas M.del Plata</v>
          </cell>
        </row>
        <row r="4704">
          <cell r="B4704">
            <v>3206</v>
          </cell>
          <cell r="I4704">
            <v>-1</v>
          </cell>
          <cell r="S4704" t="str">
            <v>Org.Vtas M.del Plata</v>
          </cell>
        </row>
        <row r="4705">
          <cell r="B4705">
            <v>3211</v>
          </cell>
          <cell r="I4705">
            <v>-1</v>
          </cell>
          <cell r="S4705" t="str">
            <v>Org.Vtas M.del Plata</v>
          </cell>
        </row>
        <row r="4706">
          <cell r="B4706">
            <v>510724</v>
          </cell>
          <cell r="I4706">
            <v>-1</v>
          </cell>
          <cell r="S4706" t="str">
            <v>Org.Vtas M.del Plata</v>
          </cell>
        </row>
        <row r="4707">
          <cell r="B4707">
            <v>14</v>
          </cell>
          <cell r="I4707">
            <v>-1</v>
          </cell>
          <cell r="S4707" t="str">
            <v>Org.Vtas M.del Plata</v>
          </cell>
        </row>
        <row r="4708">
          <cell r="B4708">
            <v>340</v>
          </cell>
          <cell r="I4708">
            <v>-1</v>
          </cell>
          <cell r="S4708" t="str">
            <v>Org.Vtas M.del Plata</v>
          </cell>
        </row>
        <row r="4709">
          <cell r="B4709">
            <v>503</v>
          </cell>
          <cell r="I4709">
            <v>-1</v>
          </cell>
          <cell r="S4709" t="str">
            <v>Org.Vtas M.del Plata</v>
          </cell>
        </row>
        <row r="4710">
          <cell r="B4710">
            <v>504</v>
          </cell>
          <cell r="I4710">
            <v>-1</v>
          </cell>
          <cell r="S4710" t="str">
            <v>Org.Vtas M.del Plata</v>
          </cell>
        </row>
        <row r="4711">
          <cell r="B4711">
            <v>505</v>
          </cell>
          <cell r="I4711">
            <v>-1</v>
          </cell>
          <cell r="S4711" t="str">
            <v>Org.Vtas M.del Plata</v>
          </cell>
        </row>
        <row r="4712">
          <cell r="B4712">
            <v>595</v>
          </cell>
          <cell r="I4712">
            <v>-1</v>
          </cell>
          <cell r="S4712" t="str">
            <v>Org.Vtas M.del Plata</v>
          </cell>
        </row>
        <row r="4713">
          <cell r="B4713">
            <v>1740</v>
          </cell>
          <cell r="I4713">
            <v>-1</v>
          </cell>
          <cell r="S4713" t="str">
            <v>Org.Vtas M.del Plata</v>
          </cell>
        </row>
        <row r="4714">
          <cell r="B4714">
            <v>2466</v>
          </cell>
          <cell r="I4714">
            <v>-1</v>
          </cell>
          <cell r="S4714" t="str">
            <v>Org.Vtas M.del Plata</v>
          </cell>
        </row>
        <row r="4715">
          <cell r="B4715">
            <v>2468</v>
          </cell>
          <cell r="I4715">
            <v>-2</v>
          </cell>
          <cell r="S4715" t="str">
            <v>Org.Vtas M.del Plata</v>
          </cell>
        </row>
        <row r="4716">
          <cell r="B4716">
            <v>2476</v>
          </cell>
          <cell r="I4716">
            <v>-1</v>
          </cell>
          <cell r="S4716" t="str">
            <v>Org.Vtas M.del Plata</v>
          </cell>
        </row>
        <row r="4717">
          <cell r="B4717">
            <v>3209</v>
          </cell>
          <cell r="I4717">
            <v>-1</v>
          </cell>
          <cell r="S4717" t="str">
            <v>Org.Vtas M.del Plata</v>
          </cell>
        </row>
        <row r="4718">
          <cell r="B4718">
            <v>3214</v>
          </cell>
          <cell r="I4718">
            <v>-1</v>
          </cell>
          <cell r="S4718" t="str">
            <v>Org.Vtas M.del Plata</v>
          </cell>
        </row>
        <row r="4719">
          <cell r="B4719">
            <v>519701</v>
          </cell>
          <cell r="I4719">
            <v>-6</v>
          </cell>
          <cell r="S4719" t="str">
            <v>Org.Vtas M.del Plata</v>
          </cell>
        </row>
        <row r="4720">
          <cell r="B4720">
            <v>519704</v>
          </cell>
          <cell r="I4720">
            <v>-2</v>
          </cell>
          <cell r="S4720" t="str">
            <v>Org.Vtas M.del Plata</v>
          </cell>
        </row>
        <row r="4721">
          <cell r="B4721">
            <v>532601</v>
          </cell>
          <cell r="I4721">
            <v>-1</v>
          </cell>
          <cell r="S4721" t="str">
            <v>Org.Vtas M.del Plata</v>
          </cell>
        </row>
        <row r="4722">
          <cell r="B4722">
            <v>1740</v>
          </cell>
          <cell r="I4722">
            <v>-1</v>
          </cell>
          <cell r="S4722" t="str">
            <v>Org.Vtas M.del Plata</v>
          </cell>
        </row>
        <row r="4723">
          <cell r="B4723">
            <v>118</v>
          </cell>
          <cell r="I4723">
            <v>-2</v>
          </cell>
          <cell r="S4723" t="str">
            <v>Org.Vtas M.del Plata</v>
          </cell>
        </row>
        <row r="4724">
          <cell r="B4724">
            <v>159</v>
          </cell>
          <cell r="I4724">
            <v>-2</v>
          </cell>
          <cell r="S4724" t="str">
            <v>Org.Vtas M.del Plata</v>
          </cell>
        </row>
        <row r="4725">
          <cell r="B4725">
            <v>640</v>
          </cell>
          <cell r="I4725">
            <v>-1</v>
          </cell>
          <cell r="S4725" t="str">
            <v>Org.Vtas M.del Plata</v>
          </cell>
        </row>
        <row r="4726">
          <cell r="B4726">
            <v>659</v>
          </cell>
          <cell r="I4726">
            <v>-1</v>
          </cell>
          <cell r="S4726" t="str">
            <v>Org.Vtas M.del Plata</v>
          </cell>
        </row>
        <row r="4727">
          <cell r="B4727">
            <v>1159</v>
          </cell>
          <cell r="I4727">
            <v>-1</v>
          </cell>
          <cell r="S4727" t="str">
            <v>Org.Vtas M.del Plata</v>
          </cell>
        </row>
        <row r="4728">
          <cell r="B4728">
            <v>1730</v>
          </cell>
          <cell r="I4728">
            <v>-1</v>
          </cell>
          <cell r="S4728" t="str">
            <v>Org.Vtas M.del Plata</v>
          </cell>
        </row>
        <row r="4729">
          <cell r="B4729">
            <v>1740</v>
          </cell>
          <cell r="I4729">
            <v>-1</v>
          </cell>
          <cell r="S4729" t="str">
            <v>Org.Vtas M.del Plata</v>
          </cell>
        </row>
        <row r="4730">
          <cell r="B4730">
            <v>1758</v>
          </cell>
          <cell r="I4730">
            <v>-1</v>
          </cell>
          <cell r="S4730" t="str">
            <v>Org.Vtas M.del Plata</v>
          </cell>
        </row>
        <row r="4731">
          <cell r="B4731">
            <v>1759</v>
          </cell>
          <cell r="I4731">
            <v>-1</v>
          </cell>
          <cell r="S4731" t="str">
            <v>Org.Vtas M.del Plata</v>
          </cell>
        </row>
        <row r="4732">
          <cell r="B4732">
            <v>2659</v>
          </cell>
          <cell r="I4732">
            <v>-2</v>
          </cell>
          <cell r="S4732" t="str">
            <v>Org.Vtas M.del Plata</v>
          </cell>
        </row>
        <row r="4733">
          <cell r="B4733">
            <v>2741</v>
          </cell>
          <cell r="I4733">
            <v>-2</v>
          </cell>
          <cell r="S4733" t="str">
            <v>Org.Vtas M.del Plata</v>
          </cell>
        </row>
        <row r="4734">
          <cell r="B4734">
            <v>1436</v>
          </cell>
          <cell r="I4734">
            <v>-59</v>
          </cell>
          <cell r="S4734" t="str">
            <v>Org.Vtas Ranelagh</v>
          </cell>
        </row>
        <row r="4735">
          <cell r="B4735">
            <v>1658</v>
          </cell>
          <cell r="I4735">
            <v>-6</v>
          </cell>
          <cell r="S4735" t="str">
            <v>Org.Vtas Ranelagh</v>
          </cell>
        </row>
        <row r="4736">
          <cell r="B4736">
            <v>2033</v>
          </cell>
          <cell r="I4736">
            <v>-41</v>
          </cell>
          <cell r="S4736" t="str">
            <v>Org.Vtas Ranelagh</v>
          </cell>
        </row>
        <row r="4737">
          <cell r="B4737">
            <v>2453</v>
          </cell>
          <cell r="I4737">
            <v>-21</v>
          </cell>
          <cell r="S4737" t="str">
            <v>Org.Vtas Ranelagh</v>
          </cell>
        </row>
        <row r="4738">
          <cell r="B4738">
            <v>2612</v>
          </cell>
          <cell r="I4738">
            <v>-10</v>
          </cell>
          <cell r="S4738" t="str">
            <v>Org.Vtas Ranelagh</v>
          </cell>
        </row>
        <row r="4739">
          <cell r="B4739">
            <v>2678</v>
          </cell>
          <cell r="I4739">
            <v>-58</v>
          </cell>
          <cell r="S4739" t="str">
            <v>Org.Vtas Ranelagh</v>
          </cell>
        </row>
        <row r="4740">
          <cell r="B4740">
            <v>1459</v>
          </cell>
          <cell r="I4740">
            <v>-45</v>
          </cell>
          <cell r="S4740" t="str">
            <v>Org.Vtas Ranelagh</v>
          </cell>
        </row>
        <row r="4741">
          <cell r="B4741">
            <v>2648</v>
          </cell>
          <cell r="I4741">
            <v>-33</v>
          </cell>
          <cell r="S4741" t="str">
            <v>Org.Vtas Ranelagh</v>
          </cell>
        </row>
        <row r="4742">
          <cell r="B4742">
            <v>2678</v>
          </cell>
          <cell r="I4742">
            <v>-31</v>
          </cell>
          <cell r="S4742" t="str">
            <v>Org.Vtas Ranelagh</v>
          </cell>
        </row>
        <row r="4743">
          <cell r="B4743">
            <v>1180</v>
          </cell>
          <cell r="I4743">
            <v>-8</v>
          </cell>
          <cell r="S4743" t="str">
            <v>Org.Vtas Ranelagh</v>
          </cell>
        </row>
        <row r="4744">
          <cell r="B4744">
            <v>2780</v>
          </cell>
          <cell r="I4744">
            <v>-3</v>
          </cell>
          <cell r="S4744" t="str">
            <v>Org.Vtas Ranelagh</v>
          </cell>
        </row>
        <row r="4745">
          <cell r="B4745">
            <v>3846</v>
          </cell>
          <cell r="I4745">
            <v>-3</v>
          </cell>
          <cell r="S4745" t="str">
            <v>Org.Vtas Ranelagh</v>
          </cell>
        </row>
        <row r="4746">
          <cell r="B4746">
            <v>2033</v>
          </cell>
          <cell r="I4746">
            <v>-40</v>
          </cell>
          <cell r="S4746" t="str">
            <v>Org.Vtas Ranelagh</v>
          </cell>
        </row>
        <row r="4747">
          <cell r="B4747">
            <v>2154</v>
          </cell>
          <cell r="I4747">
            <v>-18</v>
          </cell>
          <cell r="S4747" t="str">
            <v>Org.Vtas Ranelagh</v>
          </cell>
        </row>
        <row r="4748">
          <cell r="B4748">
            <v>2648</v>
          </cell>
          <cell r="I4748">
            <v>-25</v>
          </cell>
          <cell r="S4748" t="str">
            <v>Org.Vtas Ranelagh</v>
          </cell>
        </row>
        <row r="4749">
          <cell r="B4749">
            <v>2678</v>
          </cell>
          <cell r="I4749">
            <v>-24</v>
          </cell>
          <cell r="S4749" t="str">
            <v>Org.Vtas Ranelagh</v>
          </cell>
        </row>
        <row r="4750">
          <cell r="B4750">
            <v>3305</v>
          </cell>
          <cell r="I4750">
            <v>-24</v>
          </cell>
          <cell r="S4750" t="str">
            <v>Org.Vtas Ranelagh</v>
          </cell>
        </row>
        <row r="4751">
          <cell r="B4751">
            <v>1658</v>
          </cell>
          <cell r="I4751">
            <v>-1</v>
          </cell>
          <cell r="S4751" t="str">
            <v>Org.Vtas Ranelagh</v>
          </cell>
        </row>
        <row r="4752">
          <cell r="B4752">
            <v>1659</v>
          </cell>
          <cell r="I4752">
            <v>-32</v>
          </cell>
          <cell r="S4752" t="str">
            <v>Org.Vtas Ranelagh</v>
          </cell>
        </row>
        <row r="4753">
          <cell r="B4753">
            <v>1659</v>
          </cell>
          <cell r="I4753">
            <v>-22</v>
          </cell>
          <cell r="S4753" t="str">
            <v>Org.Vtas Ranelagh</v>
          </cell>
        </row>
        <row r="4754">
          <cell r="B4754">
            <v>2443</v>
          </cell>
          <cell r="I4754">
            <v>-72</v>
          </cell>
          <cell r="S4754" t="str">
            <v>Org.Vtas Ranelagh</v>
          </cell>
        </row>
        <row r="4755">
          <cell r="B4755">
            <v>510712</v>
          </cell>
          <cell r="I4755">
            <v>-216</v>
          </cell>
          <cell r="S4755" t="str">
            <v>Org.Vtas Ranelagh</v>
          </cell>
        </row>
        <row r="4756">
          <cell r="B4756">
            <v>510712</v>
          </cell>
          <cell r="I4756">
            <v>-216</v>
          </cell>
          <cell r="S4756" t="str">
            <v>Org.Vtas Ranelagh</v>
          </cell>
        </row>
        <row r="4757">
          <cell r="B4757">
            <v>3477</v>
          </cell>
          <cell r="I4757">
            <v>-808</v>
          </cell>
          <cell r="S4757" t="str">
            <v>Org.Vtas Ranelagh</v>
          </cell>
        </row>
        <row r="4758">
          <cell r="B4758">
            <v>3826</v>
          </cell>
          <cell r="I4758">
            <v>-224</v>
          </cell>
          <cell r="S4758" t="str">
            <v>Org.Vtas Ranelagh</v>
          </cell>
        </row>
        <row r="4759">
          <cell r="B4759">
            <v>3846</v>
          </cell>
          <cell r="I4759">
            <v>-224</v>
          </cell>
          <cell r="S4759" t="str">
            <v>Org.Vtas Ranelagh</v>
          </cell>
        </row>
        <row r="4760">
          <cell r="B4760">
            <v>2473</v>
          </cell>
          <cell r="I4760">
            <v>-18</v>
          </cell>
          <cell r="S4760" t="str">
            <v>Org.Vtas Ranelagh</v>
          </cell>
        </row>
        <row r="4761">
          <cell r="B4761">
            <v>3527</v>
          </cell>
          <cell r="I4761">
            <v>-6</v>
          </cell>
          <cell r="S4761" t="str">
            <v>Org.Vtas Ranelagh</v>
          </cell>
        </row>
        <row r="4762">
          <cell r="B4762">
            <v>1659</v>
          </cell>
          <cell r="I4762">
            <v>-15</v>
          </cell>
          <cell r="S4762" t="str">
            <v>Org.Vtas Ranelagh</v>
          </cell>
        </row>
        <row r="4763">
          <cell r="B4763">
            <v>2004</v>
          </cell>
          <cell r="I4763">
            <v>-5</v>
          </cell>
          <cell r="S4763" t="str">
            <v>Org.Vtas Ranelagh</v>
          </cell>
        </row>
        <row r="4764">
          <cell r="B4764">
            <v>440</v>
          </cell>
          <cell r="I4764">
            <v>-1</v>
          </cell>
          <cell r="S4764" t="str">
            <v>Org.Vtas Necochea</v>
          </cell>
        </row>
        <row r="4765">
          <cell r="B4765">
            <v>618</v>
          </cell>
          <cell r="I4765">
            <v>-2</v>
          </cell>
          <cell r="S4765" t="str">
            <v>Org.Vtas Necochea</v>
          </cell>
        </row>
        <row r="4766">
          <cell r="B4766">
            <v>661</v>
          </cell>
          <cell r="I4766">
            <v>-1</v>
          </cell>
          <cell r="S4766" t="str">
            <v>Org.Vtas Necochea</v>
          </cell>
        </row>
        <row r="4767">
          <cell r="B4767">
            <v>1740</v>
          </cell>
          <cell r="I4767">
            <v>-1</v>
          </cell>
          <cell r="S4767" t="str">
            <v>Org.Vtas Necochea</v>
          </cell>
        </row>
        <row r="4768">
          <cell r="B4768">
            <v>159</v>
          </cell>
          <cell r="I4768">
            <v>-1</v>
          </cell>
          <cell r="S4768" t="str">
            <v>Org.Vtas Necochea</v>
          </cell>
        </row>
        <row r="4769">
          <cell r="B4769">
            <v>659</v>
          </cell>
          <cell r="I4769">
            <v>-3</v>
          </cell>
          <cell r="S4769" t="str">
            <v>Org.Vtas Necochea</v>
          </cell>
        </row>
        <row r="4770">
          <cell r="B4770">
            <v>1140</v>
          </cell>
          <cell r="I4770">
            <v>-1</v>
          </cell>
          <cell r="S4770" t="str">
            <v>Org.Vtas Necochea</v>
          </cell>
        </row>
        <row r="4771">
          <cell r="B4771">
            <v>1758</v>
          </cell>
          <cell r="I4771">
            <v>-1</v>
          </cell>
          <cell r="S4771" t="str">
            <v>Org.Vtas Necochea</v>
          </cell>
        </row>
        <row r="4772">
          <cell r="B4772">
            <v>2359</v>
          </cell>
          <cell r="I4772">
            <v>-1</v>
          </cell>
          <cell r="S4772" t="str">
            <v>Org.Vtas Necochea</v>
          </cell>
        </row>
        <row r="4773">
          <cell r="B4773">
            <v>2459</v>
          </cell>
          <cell r="I4773">
            <v>-1</v>
          </cell>
          <cell r="S4773" t="str">
            <v>Org.Vtas Necochea</v>
          </cell>
        </row>
        <row r="4774">
          <cell r="B4774">
            <v>2486</v>
          </cell>
          <cell r="I4774">
            <v>-1</v>
          </cell>
          <cell r="S4774" t="str">
            <v>Org.Vtas Necochea</v>
          </cell>
        </row>
        <row r="4775">
          <cell r="B4775">
            <v>3559</v>
          </cell>
          <cell r="I4775">
            <v>-1</v>
          </cell>
          <cell r="S4775" t="str">
            <v>Org.Vtas Necochea</v>
          </cell>
        </row>
        <row r="4776">
          <cell r="B4776">
            <v>140</v>
          </cell>
          <cell r="I4776">
            <v>-0.25</v>
          </cell>
          <cell r="S4776" t="str">
            <v>Org.Vtas Lobos</v>
          </cell>
        </row>
        <row r="4777">
          <cell r="B4777">
            <v>144</v>
          </cell>
          <cell r="I4777">
            <v>-0.625</v>
          </cell>
          <cell r="S4777" t="str">
            <v>Org.Vtas Lobos</v>
          </cell>
        </row>
        <row r="4778">
          <cell r="B4778">
            <v>159</v>
          </cell>
          <cell r="I4778">
            <v>-0.16666666666666666</v>
          </cell>
          <cell r="S4778" t="str">
            <v>Org.Vtas Lobos</v>
          </cell>
        </row>
        <row r="4779">
          <cell r="B4779">
            <v>159</v>
          </cell>
          <cell r="I4779">
            <v>-0.33333333333333331</v>
          </cell>
          <cell r="S4779" t="str">
            <v>Org.Vtas Lobos</v>
          </cell>
        </row>
        <row r="4780">
          <cell r="B4780">
            <v>161</v>
          </cell>
          <cell r="I4780">
            <v>-0.16666666666666666</v>
          </cell>
          <cell r="S4780" t="str">
            <v>Org.Vtas Lobos</v>
          </cell>
        </row>
        <row r="4781">
          <cell r="B4781">
            <v>361</v>
          </cell>
          <cell r="I4781">
            <v>-1</v>
          </cell>
          <cell r="S4781" t="str">
            <v>Org.Vtas Lobos</v>
          </cell>
        </row>
        <row r="4782">
          <cell r="B4782">
            <v>361</v>
          </cell>
          <cell r="I4782">
            <v>-0.66666666666666663</v>
          </cell>
          <cell r="S4782" t="str">
            <v>Org.Vtas Lobos</v>
          </cell>
        </row>
        <row r="4783">
          <cell r="B4783">
            <v>640</v>
          </cell>
          <cell r="I4783">
            <v>-0.125</v>
          </cell>
          <cell r="S4783" t="str">
            <v>Org.Vtas Lobos</v>
          </cell>
        </row>
        <row r="4784">
          <cell r="B4784">
            <v>1040</v>
          </cell>
          <cell r="I4784">
            <v>-0.375</v>
          </cell>
          <cell r="S4784" t="str">
            <v>Org.Vtas Lobos</v>
          </cell>
        </row>
        <row r="4785">
          <cell r="B4785">
            <v>1144</v>
          </cell>
          <cell r="I4785">
            <v>-0.375</v>
          </cell>
          <cell r="S4785" t="str">
            <v>Org.Vtas Lobos</v>
          </cell>
        </row>
        <row r="4786">
          <cell r="B4786">
            <v>1159</v>
          </cell>
          <cell r="I4786">
            <v>-0.16666666666666666</v>
          </cell>
          <cell r="S4786" t="str">
            <v>Org.Vtas Lobos</v>
          </cell>
        </row>
        <row r="4787">
          <cell r="B4787">
            <v>1436</v>
          </cell>
          <cell r="I4787">
            <v>-0.16666666666666666</v>
          </cell>
          <cell r="S4787" t="str">
            <v>Org.Vtas Lobos</v>
          </cell>
        </row>
        <row r="4788">
          <cell r="B4788">
            <v>2423</v>
          </cell>
          <cell r="I4788">
            <v>-1.125</v>
          </cell>
          <cell r="S4788" t="str">
            <v>Org.Vtas Lobos</v>
          </cell>
        </row>
        <row r="4789">
          <cell r="B4789">
            <v>2443</v>
          </cell>
          <cell r="I4789">
            <v>-0.5</v>
          </cell>
          <cell r="S4789" t="str">
            <v>Org.Vtas Lobos</v>
          </cell>
        </row>
        <row r="4790">
          <cell r="B4790">
            <v>2459</v>
          </cell>
          <cell r="I4790">
            <v>-0.66666666666666663</v>
          </cell>
          <cell r="S4790" t="str">
            <v>Org.Vtas Lobos</v>
          </cell>
        </row>
        <row r="4791">
          <cell r="B4791">
            <v>2473</v>
          </cell>
          <cell r="I4791">
            <v>-0.125</v>
          </cell>
          <cell r="S4791" t="str">
            <v>Org.Vtas Lobos</v>
          </cell>
        </row>
        <row r="4792">
          <cell r="B4792">
            <v>2476</v>
          </cell>
          <cell r="I4792">
            <v>-0.16666666666666666</v>
          </cell>
          <cell r="S4792" t="str">
            <v>Org.Vtas Lobos</v>
          </cell>
        </row>
        <row r="4793">
          <cell r="B4793">
            <v>3527</v>
          </cell>
          <cell r="I4793">
            <v>-0.41666666666666669</v>
          </cell>
          <cell r="S4793" t="str">
            <v>Org.Vtas Lobos</v>
          </cell>
        </row>
        <row r="4794">
          <cell r="B4794">
            <v>3527</v>
          </cell>
          <cell r="I4794">
            <v>-0.16666666666666666</v>
          </cell>
          <cell r="S4794" t="str">
            <v>Org.Vtas Lobos</v>
          </cell>
        </row>
        <row r="4795">
          <cell r="B4795">
            <v>14</v>
          </cell>
          <cell r="I4795">
            <v>-0.25</v>
          </cell>
          <cell r="S4795" t="str">
            <v>Org.Vtas Lobos</v>
          </cell>
        </row>
        <row r="4796">
          <cell r="B4796">
            <v>105</v>
          </cell>
          <cell r="I4796">
            <v>-0.16666666666666666</v>
          </cell>
          <cell r="S4796" t="str">
            <v>Org.Vtas Lobos</v>
          </cell>
        </row>
        <row r="4797">
          <cell r="B4797">
            <v>105</v>
          </cell>
          <cell r="I4797">
            <v>-0.33333333333333331</v>
          </cell>
          <cell r="S4797" t="str">
            <v>Org.Vtas Lobos</v>
          </cell>
        </row>
        <row r="4798">
          <cell r="B4798">
            <v>105</v>
          </cell>
          <cell r="I4798">
            <v>-0.33333333333333331</v>
          </cell>
          <cell r="S4798" t="str">
            <v>Org.Vtas Lobos</v>
          </cell>
        </row>
        <row r="4799">
          <cell r="B4799">
            <v>110</v>
          </cell>
          <cell r="I4799">
            <v>-0.25</v>
          </cell>
          <cell r="S4799" t="str">
            <v>Org.Vtas Lobos</v>
          </cell>
        </row>
        <row r="4800">
          <cell r="B4800">
            <v>118</v>
          </cell>
          <cell r="I4800">
            <v>-0.16666666666666666</v>
          </cell>
          <cell r="S4800" t="str">
            <v>Org.Vtas Lobos</v>
          </cell>
        </row>
        <row r="4801">
          <cell r="B4801">
            <v>118</v>
          </cell>
          <cell r="I4801">
            <v>-1</v>
          </cell>
          <cell r="S4801" t="str">
            <v>Org.Vtas Lobos</v>
          </cell>
        </row>
        <row r="4802">
          <cell r="B4802">
            <v>127</v>
          </cell>
          <cell r="I4802">
            <v>-8.3333333333333329E-2</v>
          </cell>
          <cell r="S4802" t="str">
            <v>Org.Vtas Lobos</v>
          </cell>
        </row>
        <row r="4803">
          <cell r="B4803">
            <v>140</v>
          </cell>
          <cell r="I4803">
            <v>-0.25</v>
          </cell>
          <cell r="S4803" t="str">
            <v>Org.Vtas Lobos</v>
          </cell>
        </row>
        <row r="4804">
          <cell r="B4804">
            <v>140</v>
          </cell>
          <cell r="I4804">
            <v>-0.125</v>
          </cell>
          <cell r="S4804" t="str">
            <v>Org.Vtas Lobos</v>
          </cell>
        </row>
        <row r="4805">
          <cell r="B4805">
            <v>140</v>
          </cell>
          <cell r="I4805">
            <v>-0.5</v>
          </cell>
          <cell r="S4805" t="str">
            <v>Org.Vtas Lobos</v>
          </cell>
        </row>
        <row r="4806">
          <cell r="B4806">
            <v>144</v>
          </cell>
          <cell r="I4806">
            <v>-0.125</v>
          </cell>
          <cell r="S4806" t="str">
            <v>Org.Vtas Lobos</v>
          </cell>
        </row>
        <row r="4807">
          <cell r="B4807">
            <v>159</v>
          </cell>
          <cell r="I4807">
            <v>-0.66666666666666663</v>
          </cell>
          <cell r="S4807" t="str">
            <v>Org.Vtas Lobos</v>
          </cell>
        </row>
        <row r="4808">
          <cell r="B4808">
            <v>159</v>
          </cell>
          <cell r="I4808">
            <v>-0.5</v>
          </cell>
          <cell r="S4808" t="str">
            <v>Org.Vtas Lobos</v>
          </cell>
        </row>
        <row r="4809">
          <cell r="B4809">
            <v>159</v>
          </cell>
          <cell r="I4809">
            <v>-0.16666666666666666</v>
          </cell>
          <cell r="S4809" t="str">
            <v>Org.Vtas Lobos</v>
          </cell>
        </row>
        <row r="4810">
          <cell r="B4810">
            <v>159</v>
          </cell>
          <cell r="I4810">
            <v>-0.5</v>
          </cell>
          <cell r="S4810" t="str">
            <v>Org.Vtas Lobos</v>
          </cell>
        </row>
        <row r="4811">
          <cell r="B4811">
            <v>327</v>
          </cell>
          <cell r="I4811">
            <v>-0.5</v>
          </cell>
          <cell r="S4811" t="str">
            <v>Org.Vtas Lobos</v>
          </cell>
        </row>
        <row r="4812">
          <cell r="B4812">
            <v>340</v>
          </cell>
          <cell r="I4812">
            <v>-0.375</v>
          </cell>
          <cell r="S4812" t="str">
            <v>Org.Vtas Lobos</v>
          </cell>
        </row>
        <row r="4813">
          <cell r="B4813">
            <v>340</v>
          </cell>
          <cell r="I4813">
            <v>-0.375</v>
          </cell>
          <cell r="S4813" t="str">
            <v>Org.Vtas Lobos</v>
          </cell>
        </row>
        <row r="4814">
          <cell r="B4814">
            <v>359</v>
          </cell>
          <cell r="I4814">
            <v>-0.66666666666666663</v>
          </cell>
          <cell r="S4814" t="str">
            <v>Org.Vtas Lobos</v>
          </cell>
        </row>
        <row r="4815">
          <cell r="B4815">
            <v>359</v>
          </cell>
          <cell r="I4815">
            <v>-0.5</v>
          </cell>
          <cell r="S4815" t="str">
            <v>Org.Vtas Lobos</v>
          </cell>
        </row>
        <row r="4816">
          <cell r="B4816">
            <v>359</v>
          </cell>
          <cell r="I4816">
            <v>-0.16666666666666666</v>
          </cell>
          <cell r="S4816" t="str">
            <v>Org.Vtas Lobos</v>
          </cell>
        </row>
        <row r="4817">
          <cell r="B4817">
            <v>359</v>
          </cell>
          <cell r="I4817">
            <v>-0.16666666666666666</v>
          </cell>
          <cell r="S4817" t="str">
            <v>Org.Vtas Lobos</v>
          </cell>
        </row>
        <row r="4818">
          <cell r="B4818">
            <v>361</v>
          </cell>
          <cell r="I4818">
            <v>-0.16666666666666666</v>
          </cell>
          <cell r="S4818" t="str">
            <v>Org.Vtas Lobos</v>
          </cell>
        </row>
        <row r="4819">
          <cell r="B4819">
            <v>361</v>
          </cell>
          <cell r="I4819">
            <v>-0.5</v>
          </cell>
          <cell r="S4819" t="str">
            <v>Org.Vtas Lobos</v>
          </cell>
        </row>
        <row r="4820">
          <cell r="B4820">
            <v>594</v>
          </cell>
          <cell r="I4820">
            <v>-0.125</v>
          </cell>
          <cell r="S4820" t="str">
            <v>Org.Vtas Lobos</v>
          </cell>
        </row>
        <row r="4821">
          <cell r="B4821">
            <v>618</v>
          </cell>
          <cell r="I4821">
            <v>-0.83333333333333337</v>
          </cell>
          <cell r="S4821" t="str">
            <v>Org.Vtas Lobos</v>
          </cell>
        </row>
        <row r="4822">
          <cell r="B4822">
            <v>627</v>
          </cell>
          <cell r="I4822">
            <v>-0.25</v>
          </cell>
          <cell r="S4822" t="str">
            <v>Org.Vtas Lobos</v>
          </cell>
        </row>
        <row r="4823">
          <cell r="B4823">
            <v>640</v>
          </cell>
          <cell r="I4823">
            <v>-0.375</v>
          </cell>
          <cell r="S4823" t="str">
            <v>Org.Vtas Lobos</v>
          </cell>
        </row>
        <row r="4824">
          <cell r="B4824">
            <v>640</v>
          </cell>
          <cell r="I4824">
            <v>-0.125</v>
          </cell>
          <cell r="S4824" t="str">
            <v>Org.Vtas Lobos</v>
          </cell>
        </row>
        <row r="4825">
          <cell r="B4825">
            <v>640</v>
          </cell>
          <cell r="I4825">
            <v>-0.25</v>
          </cell>
          <cell r="S4825" t="str">
            <v>Org.Vtas Lobos</v>
          </cell>
        </row>
        <row r="4826">
          <cell r="B4826">
            <v>659</v>
          </cell>
          <cell r="I4826">
            <v>-0.33333333333333331</v>
          </cell>
          <cell r="S4826" t="str">
            <v>Org.Vtas Lobos</v>
          </cell>
        </row>
        <row r="4827">
          <cell r="B4827">
            <v>661</v>
          </cell>
          <cell r="I4827">
            <v>-1</v>
          </cell>
          <cell r="S4827" t="str">
            <v>Org.Vtas Lobos</v>
          </cell>
        </row>
        <row r="4828">
          <cell r="B4828">
            <v>1028</v>
          </cell>
          <cell r="I4828">
            <v>-0.33333333333333331</v>
          </cell>
          <cell r="S4828" t="str">
            <v>Org.Vtas Lobos</v>
          </cell>
        </row>
        <row r="4829">
          <cell r="B4829">
            <v>1040</v>
          </cell>
          <cell r="I4829">
            <v>-0.125</v>
          </cell>
          <cell r="S4829" t="str">
            <v>Org.Vtas Lobos</v>
          </cell>
        </row>
        <row r="4830">
          <cell r="B4830">
            <v>1040</v>
          </cell>
          <cell r="I4830">
            <v>-0.25</v>
          </cell>
          <cell r="S4830" t="str">
            <v>Org.Vtas Lobos</v>
          </cell>
        </row>
        <row r="4831">
          <cell r="B4831">
            <v>1040</v>
          </cell>
          <cell r="I4831">
            <v>-0.75</v>
          </cell>
          <cell r="S4831" t="str">
            <v>Org.Vtas Lobos</v>
          </cell>
        </row>
        <row r="4832">
          <cell r="B4832">
            <v>1040</v>
          </cell>
          <cell r="I4832">
            <v>-0.125</v>
          </cell>
          <cell r="S4832" t="str">
            <v>Org.Vtas Lobos</v>
          </cell>
        </row>
        <row r="4833">
          <cell r="B4833">
            <v>1128</v>
          </cell>
          <cell r="I4833">
            <v>-0.16666666666666666</v>
          </cell>
          <cell r="S4833" t="str">
            <v>Org.Vtas Lobos</v>
          </cell>
        </row>
        <row r="4834">
          <cell r="B4834">
            <v>1140</v>
          </cell>
          <cell r="I4834">
            <v>-0.375</v>
          </cell>
          <cell r="S4834" t="str">
            <v>Org.Vtas Lobos</v>
          </cell>
        </row>
        <row r="4835">
          <cell r="B4835">
            <v>1144</v>
          </cell>
          <cell r="I4835">
            <v>-0.25</v>
          </cell>
          <cell r="S4835" t="str">
            <v>Org.Vtas Lobos</v>
          </cell>
        </row>
        <row r="4836">
          <cell r="B4836">
            <v>1161</v>
          </cell>
          <cell r="I4836">
            <v>-0.16666666666666666</v>
          </cell>
          <cell r="S4836" t="str">
            <v>Org.Vtas Lobos</v>
          </cell>
        </row>
        <row r="4837">
          <cell r="B4837">
            <v>1259</v>
          </cell>
          <cell r="I4837">
            <v>-0.16666666666666666</v>
          </cell>
          <cell r="S4837" t="str">
            <v>Org.Vtas Lobos</v>
          </cell>
        </row>
        <row r="4838">
          <cell r="B4838">
            <v>1259</v>
          </cell>
          <cell r="I4838">
            <v>-0.66666666666666663</v>
          </cell>
          <cell r="S4838" t="str">
            <v>Org.Vtas Lobos</v>
          </cell>
        </row>
        <row r="4839">
          <cell r="B4839">
            <v>1259</v>
          </cell>
          <cell r="I4839">
            <v>-0.16666666666666666</v>
          </cell>
          <cell r="S4839" t="str">
            <v>Org.Vtas Lobos</v>
          </cell>
        </row>
        <row r="4840">
          <cell r="B4840">
            <v>1436</v>
          </cell>
          <cell r="I4840">
            <v>-0.33333333333333331</v>
          </cell>
          <cell r="S4840" t="str">
            <v>Org.Vtas Lobos</v>
          </cell>
        </row>
        <row r="4841">
          <cell r="B4841">
            <v>1436</v>
          </cell>
          <cell r="I4841">
            <v>-0.16666666666666666</v>
          </cell>
          <cell r="S4841" t="str">
            <v>Org.Vtas Lobos</v>
          </cell>
        </row>
        <row r="4842">
          <cell r="B4842">
            <v>1459</v>
          </cell>
          <cell r="I4842">
            <v>-0.66666666666666663</v>
          </cell>
          <cell r="S4842" t="str">
            <v>Org.Vtas Lobos</v>
          </cell>
        </row>
        <row r="4843">
          <cell r="B4843">
            <v>1459</v>
          </cell>
          <cell r="I4843">
            <v>-0.5</v>
          </cell>
          <cell r="S4843" t="str">
            <v>Org.Vtas Lobos</v>
          </cell>
        </row>
        <row r="4844">
          <cell r="B4844">
            <v>1459</v>
          </cell>
          <cell r="I4844">
            <v>-0.5</v>
          </cell>
          <cell r="S4844" t="str">
            <v>Org.Vtas Lobos</v>
          </cell>
        </row>
        <row r="4845">
          <cell r="B4845">
            <v>1715</v>
          </cell>
          <cell r="I4845">
            <v>-0.16666666666666666</v>
          </cell>
          <cell r="S4845" t="str">
            <v>Org.Vtas Lobos</v>
          </cell>
        </row>
        <row r="4846">
          <cell r="B4846">
            <v>2033</v>
          </cell>
          <cell r="I4846">
            <v>-0.66666666666666663</v>
          </cell>
          <cell r="S4846" t="str">
            <v>Org.Vtas Lobos</v>
          </cell>
        </row>
        <row r="4847">
          <cell r="B4847">
            <v>2359</v>
          </cell>
          <cell r="I4847">
            <v>-0.16666666666666666</v>
          </cell>
          <cell r="S4847" t="str">
            <v>Org.Vtas Lobos</v>
          </cell>
        </row>
        <row r="4848">
          <cell r="B4848">
            <v>2359</v>
          </cell>
          <cell r="I4848">
            <v>-0.16666666666666666</v>
          </cell>
          <cell r="S4848" t="str">
            <v>Org.Vtas Lobos</v>
          </cell>
        </row>
        <row r="4849">
          <cell r="B4849">
            <v>2443</v>
          </cell>
          <cell r="I4849">
            <v>-0.625</v>
          </cell>
          <cell r="S4849" t="str">
            <v>Org.Vtas Lobos</v>
          </cell>
        </row>
        <row r="4850">
          <cell r="B4850">
            <v>2448</v>
          </cell>
          <cell r="I4850">
            <v>-0.33333333333333331</v>
          </cell>
          <cell r="S4850" t="str">
            <v>Org.Vtas Lobos</v>
          </cell>
        </row>
        <row r="4851">
          <cell r="B4851">
            <v>2453</v>
          </cell>
          <cell r="I4851">
            <v>-0.125</v>
          </cell>
          <cell r="S4851" t="str">
            <v>Org.Vtas Lobos</v>
          </cell>
        </row>
        <row r="4852">
          <cell r="B4852">
            <v>2458</v>
          </cell>
          <cell r="I4852">
            <v>-0.16666666666666666</v>
          </cell>
          <cell r="S4852" t="str">
            <v>Org.Vtas Lobos</v>
          </cell>
        </row>
        <row r="4853">
          <cell r="B4853">
            <v>2459</v>
          </cell>
          <cell r="I4853">
            <v>-0.16666666666666666</v>
          </cell>
          <cell r="S4853" t="str">
            <v>Org.Vtas Lobos</v>
          </cell>
        </row>
        <row r="4854">
          <cell r="B4854">
            <v>2466</v>
          </cell>
          <cell r="I4854">
            <v>-0.5</v>
          </cell>
          <cell r="S4854" t="str">
            <v>Org.Vtas Lobos</v>
          </cell>
        </row>
        <row r="4855">
          <cell r="B4855">
            <v>2473</v>
          </cell>
          <cell r="I4855">
            <v>-0.625</v>
          </cell>
          <cell r="S4855" t="str">
            <v>Org.Vtas Lobos</v>
          </cell>
        </row>
        <row r="4856">
          <cell r="B4856">
            <v>2483</v>
          </cell>
          <cell r="I4856">
            <v>-0.25</v>
          </cell>
          <cell r="S4856" t="str">
            <v>Org.Vtas Lobos</v>
          </cell>
        </row>
        <row r="4857">
          <cell r="B4857">
            <v>2728</v>
          </cell>
          <cell r="I4857">
            <v>-0.16666666666666666</v>
          </cell>
          <cell r="S4857" t="str">
            <v>Org.Vtas Lobos</v>
          </cell>
        </row>
        <row r="4858">
          <cell r="B4858">
            <v>2741</v>
          </cell>
          <cell r="I4858">
            <v>-0.375</v>
          </cell>
          <cell r="S4858" t="str">
            <v>Org.Vtas Lobos</v>
          </cell>
        </row>
        <row r="4859">
          <cell r="B4859">
            <v>3205</v>
          </cell>
          <cell r="I4859">
            <v>-0.16666666666666666</v>
          </cell>
          <cell r="S4859" t="str">
            <v>Org.Vtas Lobos</v>
          </cell>
        </row>
        <row r="4860">
          <cell r="B4860">
            <v>3206</v>
          </cell>
          <cell r="I4860">
            <v>-0.16666666666666666</v>
          </cell>
          <cell r="S4860" t="str">
            <v>Org.Vtas Lobos</v>
          </cell>
        </row>
        <row r="4861">
          <cell r="B4861">
            <v>3518</v>
          </cell>
          <cell r="I4861">
            <v>-2.5</v>
          </cell>
          <cell r="S4861" t="str">
            <v>Org.Vtas Lobos</v>
          </cell>
        </row>
        <row r="4862">
          <cell r="B4862">
            <v>3527</v>
          </cell>
          <cell r="I4862">
            <v>-8.3333333333333329E-2</v>
          </cell>
          <cell r="S4862" t="str">
            <v>Org.Vtas Lobos</v>
          </cell>
        </row>
        <row r="4863">
          <cell r="B4863">
            <v>3527</v>
          </cell>
          <cell r="I4863">
            <v>-8.3333333333333329E-2</v>
          </cell>
          <cell r="S4863" t="str">
            <v>Org.Vtas Lobos</v>
          </cell>
        </row>
        <row r="4864">
          <cell r="B4864">
            <v>3536</v>
          </cell>
          <cell r="I4864">
            <v>-0.33333333333333331</v>
          </cell>
          <cell r="S4864" t="str">
            <v>Org.Vtas Lobos</v>
          </cell>
        </row>
        <row r="4865">
          <cell r="B4865">
            <v>3536</v>
          </cell>
          <cell r="I4865">
            <v>-0.5</v>
          </cell>
          <cell r="S4865" t="str">
            <v>Org.Vtas Lobos</v>
          </cell>
        </row>
        <row r="4866">
          <cell r="B4866">
            <v>14</v>
          </cell>
          <cell r="I4866">
            <v>-0.125</v>
          </cell>
          <cell r="S4866" t="str">
            <v>Org.Vtas Lobos</v>
          </cell>
        </row>
        <row r="4867">
          <cell r="B4867">
            <v>14</v>
          </cell>
          <cell r="I4867">
            <v>-0.25</v>
          </cell>
          <cell r="S4867" t="str">
            <v>Org.Vtas Lobos</v>
          </cell>
        </row>
        <row r="4868">
          <cell r="B4868">
            <v>140</v>
          </cell>
          <cell r="I4868">
            <v>-0.25</v>
          </cell>
          <cell r="S4868" t="str">
            <v>Org.Vtas Lobos</v>
          </cell>
        </row>
        <row r="4869">
          <cell r="B4869">
            <v>140</v>
          </cell>
          <cell r="I4869">
            <v>-0.25</v>
          </cell>
          <cell r="S4869" t="str">
            <v>Org.Vtas Lobos</v>
          </cell>
        </row>
        <row r="4870">
          <cell r="B4870">
            <v>159</v>
          </cell>
          <cell r="I4870">
            <v>-0.16666666666666666</v>
          </cell>
          <cell r="S4870" t="str">
            <v>Org.Vtas Lobos</v>
          </cell>
        </row>
        <row r="4871">
          <cell r="B4871">
            <v>159</v>
          </cell>
          <cell r="I4871">
            <v>-0.16666666666666666</v>
          </cell>
          <cell r="S4871" t="str">
            <v>Org.Vtas Lobos</v>
          </cell>
        </row>
        <row r="4872">
          <cell r="B4872">
            <v>161</v>
          </cell>
          <cell r="I4872">
            <v>-0.16666666666666666</v>
          </cell>
          <cell r="S4872" t="str">
            <v>Org.Vtas Lobos</v>
          </cell>
        </row>
        <row r="4873">
          <cell r="B4873">
            <v>361</v>
          </cell>
          <cell r="I4873">
            <v>-0.16666666666666666</v>
          </cell>
          <cell r="S4873" t="str">
            <v>Org.Vtas Lobos</v>
          </cell>
        </row>
        <row r="4874">
          <cell r="B4874">
            <v>627</v>
          </cell>
          <cell r="I4874">
            <v>-8.3333333333333329E-2</v>
          </cell>
          <cell r="S4874" t="str">
            <v>Org.Vtas Lobos</v>
          </cell>
        </row>
        <row r="4875">
          <cell r="B4875">
            <v>640</v>
          </cell>
          <cell r="I4875">
            <v>-0.125</v>
          </cell>
          <cell r="S4875" t="str">
            <v>Org.Vtas Lobos</v>
          </cell>
        </row>
        <row r="4876">
          <cell r="B4876">
            <v>640</v>
          </cell>
          <cell r="I4876">
            <v>-0.125</v>
          </cell>
          <cell r="S4876" t="str">
            <v>Org.Vtas Lobos</v>
          </cell>
        </row>
        <row r="4877">
          <cell r="B4877">
            <v>640</v>
          </cell>
          <cell r="I4877">
            <v>-0.125</v>
          </cell>
          <cell r="S4877" t="str">
            <v>Org.Vtas Lobos</v>
          </cell>
        </row>
        <row r="4878">
          <cell r="B4878">
            <v>640</v>
          </cell>
          <cell r="I4878">
            <v>-0.875</v>
          </cell>
          <cell r="S4878" t="str">
            <v>Org.Vtas Lobos</v>
          </cell>
        </row>
        <row r="4879">
          <cell r="B4879">
            <v>659</v>
          </cell>
          <cell r="I4879">
            <v>-0.33333333333333331</v>
          </cell>
          <cell r="S4879" t="str">
            <v>Org.Vtas Lobos</v>
          </cell>
        </row>
        <row r="4880">
          <cell r="B4880">
            <v>659</v>
          </cell>
          <cell r="I4880">
            <v>-0.33333333333333331</v>
          </cell>
          <cell r="S4880" t="str">
            <v>Org.Vtas Lobos</v>
          </cell>
        </row>
        <row r="4881">
          <cell r="B4881">
            <v>1140</v>
          </cell>
          <cell r="I4881">
            <v>-0.125</v>
          </cell>
          <cell r="S4881" t="str">
            <v>Org.Vtas Lobos</v>
          </cell>
        </row>
        <row r="4882">
          <cell r="B4882">
            <v>1140</v>
          </cell>
          <cell r="I4882">
            <v>-0.125</v>
          </cell>
          <cell r="S4882" t="str">
            <v>Org.Vtas Lobos</v>
          </cell>
        </row>
        <row r="4883">
          <cell r="B4883">
            <v>1140</v>
          </cell>
          <cell r="I4883">
            <v>-1</v>
          </cell>
          <cell r="S4883" t="str">
            <v>Org.Vtas Lobos</v>
          </cell>
        </row>
        <row r="4884">
          <cell r="B4884">
            <v>1159</v>
          </cell>
          <cell r="I4884">
            <v>-0.16666666666666666</v>
          </cell>
          <cell r="S4884" t="str">
            <v>Org.Vtas Lobos</v>
          </cell>
        </row>
        <row r="4885">
          <cell r="B4885">
            <v>1436</v>
          </cell>
          <cell r="I4885">
            <v>-0.16666666666666666</v>
          </cell>
          <cell r="S4885" t="str">
            <v>Org.Vtas Lobos</v>
          </cell>
        </row>
        <row r="4886">
          <cell r="B4886">
            <v>1459</v>
          </cell>
          <cell r="I4886">
            <v>-1</v>
          </cell>
          <cell r="S4886" t="str">
            <v>Org.Vtas Lobos</v>
          </cell>
        </row>
        <row r="4887">
          <cell r="B4887">
            <v>1459</v>
          </cell>
          <cell r="I4887">
            <v>-0.83333333333333337</v>
          </cell>
          <cell r="S4887" t="str">
            <v>Org.Vtas Lobos</v>
          </cell>
        </row>
        <row r="4888">
          <cell r="B4888">
            <v>1620</v>
          </cell>
          <cell r="I4888">
            <v>-0.58333333333333337</v>
          </cell>
          <cell r="S4888" t="str">
            <v>Org.Vtas Lobos</v>
          </cell>
        </row>
        <row r="4889">
          <cell r="B4889">
            <v>1640</v>
          </cell>
          <cell r="I4889">
            <v>-0.16666666666666666</v>
          </cell>
          <cell r="S4889" t="str">
            <v>Org.Vtas Lobos</v>
          </cell>
        </row>
        <row r="4890">
          <cell r="B4890">
            <v>2003</v>
          </cell>
          <cell r="I4890">
            <v>-0.16666666666666666</v>
          </cell>
          <cell r="S4890" t="str">
            <v>Org.Vtas Lobos</v>
          </cell>
        </row>
        <row r="4891">
          <cell r="B4891">
            <v>2014</v>
          </cell>
          <cell r="I4891">
            <v>-0.25</v>
          </cell>
          <cell r="S4891" t="str">
            <v>Org.Vtas Lobos</v>
          </cell>
        </row>
        <row r="4892">
          <cell r="B4892">
            <v>2359</v>
          </cell>
          <cell r="I4892">
            <v>-0.16666666666666666</v>
          </cell>
          <cell r="S4892" t="str">
            <v>Org.Vtas Lobos</v>
          </cell>
        </row>
        <row r="4893">
          <cell r="B4893">
            <v>2443</v>
          </cell>
          <cell r="I4893">
            <v>-0.875</v>
          </cell>
          <cell r="S4893" t="str">
            <v>Org.Vtas Lobos</v>
          </cell>
        </row>
        <row r="4894">
          <cell r="B4894">
            <v>2446</v>
          </cell>
          <cell r="I4894">
            <v>-0.16666666666666666</v>
          </cell>
          <cell r="S4894" t="str">
            <v>Org.Vtas Lobos</v>
          </cell>
        </row>
        <row r="4895">
          <cell r="B4895">
            <v>2448</v>
          </cell>
          <cell r="I4895">
            <v>-0.16666666666666666</v>
          </cell>
          <cell r="S4895" t="str">
            <v>Org.Vtas Lobos</v>
          </cell>
        </row>
        <row r="4896">
          <cell r="B4896">
            <v>2459</v>
          </cell>
          <cell r="I4896">
            <v>-0.5</v>
          </cell>
          <cell r="S4896" t="str">
            <v>Org.Vtas Lobos</v>
          </cell>
        </row>
        <row r="4897">
          <cell r="B4897">
            <v>2466</v>
          </cell>
          <cell r="I4897">
            <v>-0.16666666666666666</v>
          </cell>
          <cell r="S4897" t="str">
            <v>Org.Vtas Lobos</v>
          </cell>
        </row>
        <row r="4898">
          <cell r="B4898">
            <v>2468</v>
          </cell>
          <cell r="I4898">
            <v>-0.16666666666666666</v>
          </cell>
          <cell r="S4898" t="str">
            <v>Org.Vtas Lobos</v>
          </cell>
        </row>
        <row r="4899">
          <cell r="B4899">
            <v>2468</v>
          </cell>
          <cell r="I4899">
            <v>-0.16666666666666666</v>
          </cell>
          <cell r="S4899" t="str">
            <v>Org.Vtas Lobos</v>
          </cell>
        </row>
        <row r="4900">
          <cell r="B4900">
            <v>2476</v>
          </cell>
          <cell r="I4900">
            <v>-0.16666666666666666</v>
          </cell>
          <cell r="S4900" t="str">
            <v>Org.Vtas Lobos</v>
          </cell>
        </row>
        <row r="4901">
          <cell r="B4901">
            <v>2486</v>
          </cell>
          <cell r="I4901">
            <v>-0.16666666666666666</v>
          </cell>
          <cell r="S4901" t="str">
            <v>Org.Vtas Lobos</v>
          </cell>
        </row>
        <row r="4902">
          <cell r="B4902">
            <v>2486</v>
          </cell>
          <cell r="I4902">
            <v>-0.16666666666666666</v>
          </cell>
          <cell r="S4902" t="str">
            <v>Org.Vtas Lobos</v>
          </cell>
        </row>
        <row r="4903">
          <cell r="B4903">
            <v>2488</v>
          </cell>
          <cell r="I4903">
            <v>-0.16666666666666666</v>
          </cell>
          <cell r="S4903" t="str">
            <v>Org.Vtas Lobos</v>
          </cell>
        </row>
        <row r="4904">
          <cell r="B4904">
            <v>2648</v>
          </cell>
          <cell r="I4904">
            <v>-0.16666666666666666</v>
          </cell>
          <cell r="S4904" t="str">
            <v>Org.Vtas Lobos</v>
          </cell>
        </row>
        <row r="4905">
          <cell r="B4905">
            <v>2741</v>
          </cell>
          <cell r="I4905">
            <v>-0.125</v>
          </cell>
          <cell r="S4905" t="str">
            <v>Org.Vtas Lobos</v>
          </cell>
        </row>
        <row r="4906">
          <cell r="B4906">
            <v>2741</v>
          </cell>
          <cell r="I4906">
            <v>-0.875</v>
          </cell>
          <cell r="S4906" t="str">
            <v>Org.Vtas Lobos</v>
          </cell>
        </row>
        <row r="4907">
          <cell r="B4907">
            <v>2759</v>
          </cell>
          <cell r="I4907">
            <v>-0.33333333333333331</v>
          </cell>
          <cell r="S4907" t="str">
            <v>Org.Vtas Lobos</v>
          </cell>
        </row>
        <row r="4908">
          <cell r="B4908">
            <v>2759</v>
          </cell>
          <cell r="I4908">
            <v>-0.33333333333333331</v>
          </cell>
          <cell r="S4908" t="str">
            <v>Org.Vtas Lobos</v>
          </cell>
        </row>
        <row r="4909">
          <cell r="B4909">
            <v>2759</v>
          </cell>
          <cell r="I4909">
            <v>-0.16666666666666666</v>
          </cell>
          <cell r="S4909" t="str">
            <v>Org.Vtas Lobos</v>
          </cell>
        </row>
        <row r="4910">
          <cell r="B4910">
            <v>3527</v>
          </cell>
          <cell r="I4910">
            <v>-8.3333333333333329E-2</v>
          </cell>
          <cell r="S4910" t="str">
            <v>Org.Vtas Lobos</v>
          </cell>
        </row>
        <row r="4911">
          <cell r="B4911">
            <v>3527</v>
          </cell>
          <cell r="I4911">
            <v>-8.3333333333333329E-2</v>
          </cell>
          <cell r="S4911" t="str">
            <v>Org.Vtas Lobos</v>
          </cell>
        </row>
        <row r="4912">
          <cell r="B4912">
            <v>3828</v>
          </cell>
          <cell r="I4912">
            <v>-0.33333333333333331</v>
          </cell>
          <cell r="S4912" t="str">
            <v>Org.Vtas Lobos</v>
          </cell>
        </row>
        <row r="4913">
          <cell r="B4913">
            <v>3848</v>
          </cell>
          <cell r="I4913">
            <v>-0.16666666666666666</v>
          </cell>
          <cell r="S4913" t="str">
            <v>Org.Vtas Lobos</v>
          </cell>
        </row>
        <row r="4914">
          <cell r="B4914">
            <v>14</v>
          </cell>
          <cell r="I4914">
            <v>-0.125</v>
          </cell>
          <cell r="S4914" t="str">
            <v>Org.Vtas Lobos</v>
          </cell>
        </row>
        <row r="4915">
          <cell r="B4915">
            <v>105</v>
          </cell>
          <cell r="I4915">
            <v>-0.66666666666666663</v>
          </cell>
          <cell r="S4915" t="str">
            <v>Org.Vtas Lobos</v>
          </cell>
        </row>
        <row r="4916">
          <cell r="B4916">
            <v>110</v>
          </cell>
          <cell r="I4916">
            <v>-0.20833333333333334</v>
          </cell>
          <cell r="S4916" t="str">
            <v>Org.Vtas Lobos</v>
          </cell>
        </row>
        <row r="4917">
          <cell r="B4917">
            <v>135</v>
          </cell>
          <cell r="I4917">
            <v>-0.1111111111111111</v>
          </cell>
          <cell r="S4917" t="str">
            <v>Org.Vtas Lobos</v>
          </cell>
        </row>
        <row r="4918">
          <cell r="B4918">
            <v>140</v>
          </cell>
          <cell r="I4918">
            <v>-0.5</v>
          </cell>
          <cell r="S4918" t="str">
            <v>Org.Vtas Lobos</v>
          </cell>
        </row>
        <row r="4919">
          <cell r="B4919">
            <v>140</v>
          </cell>
          <cell r="I4919">
            <v>-0.125</v>
          </cell>
          <cell r="S4919" t="str">
            <v>Org.Vtas Lobos</v>
          </cell>
        </row>
        <row r="4920">
          <cell r="B4920">
            <v>144</v>
          </cell>
          <cell r="I4920">
            <v>-0.125</v>
          </cell>
          <cell r="S4920" t="str">
            <v>Org.Vtas Lobos</v>
          </cell>
        </row>
        <row r="4921">
          <cell r="B4921">
            <v>144</v>
          </cell>
          <cell r="I4921">
            <v>-0.125</v>
          </cell>
          <cell r="S4921" t="str">
            <v>Org.Vtas Lobos</v>
          </cell>
        </row>
        <row r="4922">
          <cell r="B4922">
            <v>159</v>
          </cell>
          <cell r="I4922">
            <v>-0.5</v>
          </cell>
          <cell r="S4922" t="str">
            <v>Org.Vtas Lobos</v>
          </cell>
        </row>
        <row r="4923">
          <cell r="B4923">
            <v>159</v>
          </cell>
          <cell r="I4923">
            <v>-0.5</v>
          </cell>
          <cell r="S4923" t="str">
            <v>Org.Vtas Lobos</v>
          </cell>
        </row>
        <row r="4924">
          <cell r="B4924">
            <v>159</v>
          </cell>
          <cell r="I4924">
            <v>-0.5</v>
          </cell>
          <cell r="S4924" t="str">
            <v>Org.Vtas Lobos</v>
          </cell>
        </row>
        <row r="4925">
          <cell r="B4925">
            <v>159</v>
          </cell>
          <cell r="I4925">
            <v>-0.16666666666666666</v>
          </cell>
          <cell r="S4925" t="str">
            <v>Org.Vtas Lobos</v>
          </cell>
        </row>
        <row r="4926">
          <cell r="B4926">
            <v>161</v>
          </cell>
          <cell r="I4926">
            <v>-0.5</v>
          </cell>
          <cell r="S4926" t="str">
            <v>Org.Vtas Lobos</v>
          </cell>
        </row>
        <row r="4927">
          <cell r="B4927">
            <v>161</v>
          </cell>
          <cell r="I4927">
            <v>-0.16666666666666666</v>
          </cell>
          <cell r="S4927" t="str">
            <v>Org.Vtas Lobos</v>
          </cell>
        </row>
        <row r="4928">
          <cell r="B4928">
            <v>359</v>
          </cell>
          <cell r="I4928">
            <v>-0.16666666666666666</v>
          </cell>
          <cell r="S4928" t="str">
            <v>Org.Vtas Lobos</v>
          </cell>
        </row>
        <row r="4929">
          <cell r="B4929">
            <v>627</v>
          </cell>
          <cell r="I4929">
            <v>-0.25</v>
          </cell>
          <cell r="S4929" t="str">
            <v>Org.Vtas Lobos</v>
          </cell>
        </row>
        <row r="4930">
          <cell r="B4930">
            <v>640</v>
          </cell>
          <cell r="I4930">
            <v>-0.125</v>
          </cell>
          <cell r="S4930" t="str">
            <v>Org.Vtas Lobos</v>
          </cell>
        </row>
        <row r="4931">
          <cell r="B4931">
            <v>640</v>
          </cell>
          <cell r="I4931">
            <v>-0.125</v>
          </cell>
          <cell r="S4931" t="str">
            <v>Org.Vtas Lobos</v>
          </cell>
        </row>
        <row r="4932">
          <cell r="B4932">
            <v>644</v>
          </cell>
          <cell r="I4932">
            <v>-0.75</v>
          </cell>
          <cell r="S4932" t="str">
            <v>Org.Vtas Lobos</v>
          </cell>
        </row>
        <row r="4933">
          <cell r="B4933">
            <v>659</v>
          </cell>
          <cell r="I4933">
            <v>-0.16666666666666666</v>
          </cell>
          <cell r="S4933" t="str">
            <v>Org.Vtas Lobos</v>
          </cell>
        </row>
        <row r="4934">
          <cell r="B4934">
            <v>1040</v>
          </cell>
          <cell r="I4934">
            <v>-0.75</v>
          </cell>
          <cell r="S4934" t="str">
            <v>Org.Vtas Lobos</v>
          </cell>
        </row>
        <row r="4935">
          <cell r="B4935">
            <v>1127</v>
          </cell>
          <cell r="I4935">
            <v>-0.16666666666666666</v>
          </cell>
          <cell r="S4935" t="str">
            <v>Org.Vtas Lobos</v>
          </cell>
        </row>
        <row r="4936">
          <cell r="B4936">
            <v>1159</v>
          </cell>
          <cell r="I4936">
            <v>-0.16666666666666666</v>
          </cell>
          <cell r="S4936" t="str">
            <v>Org.Vtas Lobos</v>
          </cell>
        </row>
        <row r="4937">
          <cell r="B4937">
            <v>1161</v>
          </cell>
          <cell r="I4937">
            <v>-0.16666666666666666</v>
          </cell>
          <cell r="S4937" t="str">
            <v>Org.Vtas Lobos</v>
          </cell>
        </row>
        <row r="4938">
          <cell r="B4938">
            <v>1161</v>
          </cell>
          <cell r="I4938">
            <v>-0.16666666666666666</v>
          </cell>
          <cell r="S4938" t="str">
            <v>Org.Vtas Lobos</v>
          </cell>
        </row>
        <row r="4939">
          <cell r="B4939">
            <v>1259</v>
          </cell>
          <cell r="I4939">
            <v>-2</v>
          </cell>
          <cell r="S4939" t="str">
            <v>Org.Vtas Lobos</v>
          </cell>
        </row>
        <row r="4940">
          <cell r="B4940">
            <v>1436</v>
          </cell>
          <cell r="I4940">
            <v>-0.66666666666666663</v>
          </cell>
          <cell r="S4940" t="str">
            <v>Org.Vtas Lobos</v>
          </cell>
        </row>
        <row r="4941">
          <cell r="B4941">
            <v>1436</v>
          </cell>
          <cell r="I4941">
            <v>-0.16666666666666666</v>
          </cell>
          <cell r="S4941" t="str">
            <v>Org.Vtas Lobos</v>
          </cell>
        </row>
        <row r="4942">
          <cell r="B4942">
            <v>1436</v>
          </cell>
          <cell r="I4942">
            <v>-0.16666666666666666</v>
          </cell>
          <cell r="S4942" t="str">
            <v>Org.Vtas Lobos</v>
          </cell>
        </row>
        <row r="4943">
          <cell r="B4943">
            <v>1436</v>
          </cell>
          <cell r="I4943">
            <v>-0.66666666666666663</v>
          </cell>
          <cell r="S4943" t="str">
            <v>Org.Vtas Lobos</v>
          </cell>
        </row>
        <row r="4944">
          <cell r="B4944">
            <v>1459</v>
          </cell>
          <cell r="I4944">
            <v>-0.66666666666666663</v>
          </cell>
          <cell r="S4944" t="str">
            <v>Org.Vtas Lobos</v>
          </cell>
        </row>
        <row r="4945">
          <cell r="B4945">
            <v>1459</v>
          </cell>
          <cell r="I4945">
            <v>-0.33333333333333331</v>
          </cell>
          <cell r="S4945" t="str">
            <v>Org.Vtas Lobos</v>
          </cell>
        </row>
        <row r="4946">
          <cell r="B4946">
            <v>1659</v>
          </cell>
          <cell r="I4946">
            <v>-0.66666666666666663</v>
          </cell>
          <cell r="S4946" t="str">
            <v>Org.Vtas Lobos</v>
          </cell>
        </row>
        <row r="4947">
          <cell r="B4947">
            <v>1659</v>
          </cell>
          <cell r="I4947">
            <v>-0.66666666666666663</v>
          </cell>
          <cell r="S4947" t="str">
            <v>Org.Vtas Lobos</v>
          </cell>
        </row>
        <row r="4948">
          <cell r="B4948">
            <v>2154</v>
          </cell>
          <cell r="I4948">
            <v>-0.5</v>
          </cell>
          <cell r="S4948" t="str">
            <v>Org.Vtas Lobos</v>
          </cell>
        </row>
        <row r="4949">
          <cell r="B4949">
            <v>2359</v>
          </cell>
          <cell r="I4949">
            <v>-0.5</v>
          </cell>
          <cell r="S4949" t="str">
            <v>Org.Vtas Lobos</v>
          </cell>
        </row>
        <row r="4950">
          <cell r="B4950">
            <v>2446</v>
          </cell>
          <cell r="I4950">
            <v>-0.5</v>
          </cell>
          <cell r="S4950" t="str">
            <v>Org.Vtas Lobos</v>
          </cell>
        </row>
        <row r="4951">
          <cell r="B4951">
            <v>2458</v>
          </cell>
          <cell r="I4951">
            <v>-0.16666666666666666</v>
          </cell>
          <cell r="S4951" t="str">
            <v>Org.Vtas Lobos</v>
          </cell>
        </row>
        <row r="4952">
          <cell r="B4952">
            <v>2458</v>
          </cell>
          <cell r="I4952">
            <v>-0.16666666666666666</v>
          </cell>
          <cell r="S4952" t="str">
            <v>Org.Vtas Lobos</v>
          </cell>
        </row>
        <row r="4953">
          <cell r="B4953">
            <v>2458</v>
          </cell>
          <cell r="I4953">
            <v>-0.33433333333333332</v>
          </cell>
          <cell r="S4953" t="str">
            <v>Org.Vtas Lobos</v>
          </cell>
        </row>
        <row r="4954">
          <cell r="B4954">
            <v>2476</v>
          </cell>
          <cell r="I4954">
            <v>-0.16666666666666666</v>
          </cell>
          <cell r="S4954" t="str">
            <v>Org.Vtas Lobos</v>
          </cell>
        </row>
        <row r="4955">
          <cell r="B4955">
            <v>2688</v>
          </cell>
          <cell r="I4955">
            <v>-0.5</v>
          </cell>
          <cell r="S4955" t="str">
            <v>Org.Vtas Lobos</v>
          </cell>
        </row>
        <row r="4956">
          <cell r="B4956">
            <v>2759</v>
          </cell>
          <cell r="I4956">
            <v>-0.33333333333333331</v>
          </cell>
          <cell r="S4956" t="str">
            <v>Org.Vtas Lobos</v>
          </cell>
        </row>
        <row r="4957">
          <cell r="B4957">
            <v>3205</v>
          </cell>
          <cell r="I4957">
            <v>-1.1666666666666667</v>
          </cell>
          <cell r="S4957" t="str">
            <v>Org.Vtas Lobos</v>
          </cell>
        </row>
        <row r="4958">
          <cell r="B4958">
            <v>3527</v>
          </cell>
          <cell r="I4958">
            <v>-8.3333333333333329E-2</v>
          </cell>
          <cell r="S4958" t="str">
            <v>Org.Vtas Lobos</v>
          </cell>
        </row>
        <row r="4959">
          <cell r="B4959">
            <v>3559</v>
          </cell>
          <cell r="I4959">
            <v>-0.5</v>
          </cell>
          <cell r="S4959" t="str">
            <v>Org.Vtas Lobos</v>
          </cell>
        </row>
        <row r="4960">
          <cell r="B4960">
            <v>3826</v>
          </cell>
          <cell r="I4960">
            <v>-0.33333333333333331</v>
          </cell>
          <cell r="S4960" t="str">
            <v>Org.Vtas Lobos</v>
          </cell>
        </row>
        <row r="4961">
          <cell r="B4961">
            <v>3848</v>
          </cell>
          <cell r="I4961">
            <v>-0.16666666666666666</v>
          </cell>
          <cell r="S4961" t="str">
            <v>Org.Vtas Lobos</v>
          </cell>
        </row>
        <row r="4962">
          <cell r="B4962">
            <v>118</v>
          </cell>
          <cell r="I4962">
            <v>-0.33333333333333331</v>
          </cell>
          <cell r="S4962" t="str">
            <v>Org.Vtas Lobos</v>
          </cell>
        </row>
        <row r="4963">
          <cell r="B4963">
            <v>118</v>
          </cell>
          <cell r="I4963">
            <v>-0.16666666666666666</v>
          </cell>
          <cell r="S4963" t="str">
            <v>Org.Vtas Lobos</v>
          </cell>
        </row>
        <row r="4964">
          <cell r="B4964">
            <v>127</v>
          </cell>
          <cell r="I4964">
            <v>-0.25</v>
          </cell>
          <cell r="S4964" t="str">
            <v>Org.Vtas Lobos</v>
          </cell>
        </row>
        <row r="4965">
          <cell r="B4965">
            <v>140</v>
          </cell>
          <cell r="I4965">
            <v>-0.25</v>
          </cell>
          <cell r="S4965" t="str">
            <v>Org.Vtas Lobos</v>
          </cell>
        </row>
        <row r="4966">
          <cell r="B4966">
            <v>159</v>
          </cell>
          <cell r="I4966">
            <v>-0.66666666666666663</v>
          </cell>
          <cell r="S4966" t="str">
            <v>Org.Vtas Lobos</v>
          </cell>
        </row>
        <row r="4967">
          <cell r="B4967">
            <v>159</v>
          </cell>
          <cell r="I4967">
            <v>-2.6666666666666665</v>
          </cell>
          <cell r="S4967" t="str">
            <v>Org.Vtas Lobos</v>
          </cell>
        </row>
        <row r="4968">
          <cell r="B4968">
            <v>161</v>
          </cell>
          <cell r="I4968">
            <v>-0.16666666666666666</v>
          </cell>
          <cell r="S4968" t="str">
            <v>Org.Vtas Lobos</v>
          </cell>
        </row>
        <row r="4969">
          <cell r="B4969">
            <v>340</v>
          </cell>
          <cell r="I4969">
            <v>-0.25</v>
          </cell>
          <cell r="S4969" t="str">
            <v>Org.Vtas Lobos</v>
          </cell>
        </row>
        <row r="4970">
          <cell r="B4970">
            <v>359</v>
          </cell>
          <cell r="I4970">
            <v>-0.33333333333333331</v>
          </cell>
          <cell r="S4970" t="str">
            <v>Org.Vtas Lobos</v>
          </cell>
        </row>
        <row r="4971">
          <cell r="B4971">
            <v>361</v>
          </cell>
          <cell r="I4971">
            <v>-0.33333333333333331</v>
          </cell>
          <cell r="S4971" t="str">
            <v>Org.Vtas Lobos</v>
          </cell>
        </row>
        <row r="4972">
          <cell r="B4972">
            <v>592</v>
          </cell>
          <cell r="I4972">
            <v>-1</v>
          </cell>
          <cell r="S4972" t="str">
            <v>Org.Vtas Lobos</v>
          </cell>
        </row>
        <row r="4973">
          <cell r="B4973">
            <v>627</v>
          </cell>
          <cell r="I4973">
            <v>-0.66666666666666663</v>
          </cell>
          <cell r="S4973" t="str">
            <v>Org.Vtas Lobos</v>
          </cell>
        </row>
        <row r="4974">
          <cell r="B4974">
            <v>640</v>
          </cell>
          <cell r="I4974">
            <v>-0.375</v>
          </cell>
          <cell r="S4974" t="str">
            <v>Org.Vtas Lobos</v>
          </cell>
        </row>
        <row r="4975">
          <cell r="B4975">
            <v>659</v>
          </cell>
          <cell r="I4975">
            <v>-0.16666666666666666</v>
          </cell>
          <cell r="S4975" t="str">
            <v>Org.Vtas Lobos</v>
          </cell>
        </row>
        <row r="4976">
          <cell r="B4976">
            <v>1028</v>
          </cell>
          <cell r="I4976">
            <v>-1.5</v>
          </cell>
          <cell r="S4976" t="str">
            <v>Org.Vtas Lobos</v>
          </cell>
        </row>
        <row r="4977">
          <cell r="B4977">
            <v>1128</v>
          </cell>
          <cell r="I4977">
            <v>-0.5</v>
          </cell>
          <cell r="S4977" t="str">
            <v>Org.Vtas Lobos</v>
          </cell>
        </row>
        <row r="4978">
          <cell r="B4978">
            <v>1140</v>
          </cell>
          <cell r="I4978">
            <v>-0.125</v>
          </cell>
          <cell r="S4978" t="str">
            <v>Org.Vtas Lobos</v>
          </cell>
        </row>
        <row r="4979">
          <cell r="B4979">
            <v>1159</v>
          </cell>
          <cell r="I4979">
            <v>-0.16666666666666666</v>
          </cell>
          <cell r="S4979" t="str">
            <v>Org.Vtas Lobos</v>
          </cell>
        </row>
        <row r="4980">
          <cell r="B4980">
            <v>1159</v>
          </cell>
          <cell r="I4980">
            <v>-0.16666666666666666</v>
          </cell>
          <cell r="S4980" t="str">
            <v>Org.Vtas Lobos</v>
          </cell>
        </row>
        <row r="4981">
          <cell r="B4981">
            <v>1240</v>
          </cell>
          <cell r="I4981">
            <v>-0.25</v>
          </cell>
          <cell r="S4981" t="str">
            <v>Org.Vtas Lobos</v>
          </cell>
        </row>
        <row r="4982">
          <cell r="B4982">
            <v>1259</v>
          </cell>
          <cell r="I4982">
            <v>-0.33333333333333331</v>
          </cell>
          <cell r="S4982" t="str">
            <v>Org.Vtas Lobos</v>
          </cell>
        </row>
        <row r="4983">
          <cell r="B4983">
            <v>1436</v>
          </cell>
          <cell r="I4983">
            <v>-3.5</v>
          </cell>
          <cell r="S4983" t="str">
            <v>Org.Vtas Lobos</v>
          </cell>
        </row>
        <row r="4984">
          <cell r="B4984">
            <v>1459</v>
          </cell>
          <cell r="I4984">
            <v>-0.16666666666666666</v>
          </cell>
          <cell r="S4984" t="str">
            <v>Org.Vtas Lobos</v>
          </cell>
        </row>
        <row r="4985">
          <cell r="B4985">
            <v>1620</v>
          </cell>
          <cell r="I4985">
            <v>-8.3333333333333329E-2</v>
          </cell>
          <cell r="S4985" t="str">
            <v>Org.Vtas Lobos</v>
          </cell>
        </row>
        <row r="4986">
          <cell r="B4986">
            <v>1640</v>
          </cell>
          <cell r="I4986">
            <v>-0.66666666666666663</v>
          </cell>
          <cell r="S4986" t="str">
            <v>Org.Vtas Lobos</v>
          </cell>
        </row>
        <row r="4987">
          <cell r="B4987">
            <v>2033</v>
          </cell>
          <cell r="I4987">
            <v>-0.33333333333333331</v>
          </cell>
          <cell r="S4987" t="str">
            <v>Org.Vtas Lobos</v>
          </cell>
        </row>
        <row r="4988">
          <cell r="B4988">
            <v>2359</v>
          </cell>
          <cell r="I4988">
            <v>-0.16666666666666666</v>
          </cell>
          <cell r="S4988" t="str">
            <v>Org.Vtas Lobos</v>
          </cell>
        </row>
        <row r="4989">
          <cell r="B4989">
            <v>2423</v>
          </cell>
          <cell r="I4989">
            <v>-0.125</v>
          </cell>
          <cell r="S4989" t="str">
            <v>Org.Vtas Lobos</v>
          </cell>
        </row>
        <row r="4990">
          <cell r="B4990">
            <v>2443</v>
          </cell>
          <cell r="I4990">
            <v>-1.125</v>
          </cell>
          <cell r="S4990" t="str">
            <v>Org.Vtas Lobos</v>
          </cell>
        </row>
        <row r="4991">
          <cell r="B4991">
            <v>2446</v>
          </cell>
          <cell r="I4991">
            <v>-0.16666666666666666</v>
          </cell>
          <cell r="S4991" t="str">
            <v>Org.Vtas Lobos</v>
          </cell>
        </row>
        <row r="4992">
          <cell r="B4992">
            <v>2463</v>
          </cell>
          <cell r="I4992">
            <v>-0.125</v>
          </cell>
          <cell r="S4992" t="str">
            <v>Org.Vtas Lobos</v>
          </cell>
        </row>
        <row r="4993">
          <cell r="B4993">
            <v>2486</v>
          </cell>
          <cell r="I4993">
            <v>-0.83333333333333337</v>
          </cell>
          <cell r="S4993" t="str">
            <v>Org.Vtas Lobos</v>
          </cell>
        </row>
        <row r="4994">
          <cell r="B4994">
            <v>2659</v>
          </cell>
          <cell r="I4994">
            <v>-0.16666666666666666</v>
          </cell>
          <cell r="S4994" t="str">
            <v>Org.Vtas Lobos</v>
          </cell>
        </row>
        <row r="4995">
          <cell r="B4995">
            <v>2662</v>
          </cell>
          <cell r="I4995">
            <v>-0.33333333333333331</v>
          </cell>
          <cell r="S4995" t="str">
            <v>Org.Vtas Lobos</v>
          </cell>
        </row>
        <row r="4996">
          <cell r="B4996">
            <v>2672</v>
          </cell>
          <cell r="I4996">
            <v>-0.33333333333333331</v>
          </cell>
          <cell r="S4996" t="str">
            <v>Org.Vtas Lobos</v>
          </cell>
        </row>
        <row r="4997">
          <cell r="B4997">
            <v>2682</v>
          </cell>
          <cell r="I4997">
            <v>-0.66666666666666663</v>
          </cell>
          <cell r="S4997" t="str">
            <v>Org.Vtas Lobos</v>
          </cell>
        </row>
        <row r="4998">
          <cell r="B4998">
            <v>2759</v>
          </cell>
          <cell r="I4998">
            <v>-0.33333333333333331</v>
          </cell>
          <cell r="S4998" t="str">
            <v>Org.Vtas Lobos</v>
          </cell>
        </row>
        <row r="4999">
          <cell r="B4999">
            <v>3527</v>
          </cell>
          <cell r="I4999">
            <v>-8.3333333333333329E-2</v>
          </cell>
          <cell r="S4999" t="str">
            <v>Org.Vtas Lobos</v>
          </cell>
        </row>
        <row r="5000">
          <cell r="B5000">
            <v>3536</v>
          </cell>
          <cell r="I5000">
            <v>-0.33333333333333331</v>
          </cell>
          <cell r="S5000" t="str">
            <v>Org.Vtas Lobos</v>
          </cell>
        </row>
        <row r="5001">
          <cell r="B5001">
            <v>3536</v>
          </cell>
          <cell r="I5001">
            <v>-0.16666666666666666</v>
          </cell>
          <cell r="S5001" t="str">
            <v>Org.Vtas Lobos</v>
          </cell>
        </row>
        <row r="5002">
          <cell r="B5002">
            <v>3836</v>
          </cell>
          <cell r="I5002">
            <v>-0.33333333333333331</v>
          </cell>
          <cell r="S5002" t="str">
            <v>Org.Vtas Lobos</v>
          </cell>
        </row>
        <row r="5003">
          <cell r="B5003">
            <v>3846</v>
          </cell>
          <cell r="I5003">
            <v>-0.33333333333333331</v>
          </cell>
          <cell r="S5003" t="str">
            <v>Org.Vtas Lobos</v>
          </cell>
        </row>
        <row r="5004">
          <cell r="B5004">
            <v>110</v>
          </cell>
          <cell r="I5004">
            <v>-0.20833333333333334</v>
          </cell>
          <cell r="S5004" t="str">
            <v>Org.Vtas Lobos</v>
          </cell>
        </row>
        <row r="5005">
          <cell r="B5005">
            <v>118</v>
          </cell>
          <cell r="I5005">
            <v>-0.16666666666666666</v>
          </cell>
          <cell r="S5005" t="str">
            <v>Org.Vtas Lobos</v>
          </cell>
        </row>
        <row r="5006">
          <cell r="B5006">
            <v>140</v>
          </cell>
          <cell r="I5006">
            <v>-0.125</v>
          </cell>
          <cell r="S5006" t="str">
            <v>Org.Vtas Lobos</v>
          </cell>
        </row>
        <row r="5007">
          <cell r="B5007">
            <v>140</v>
          </cell>
          <cell r="I5007">
            <v>-0.125</v>
          </cell>
          <cell r="S5007" t="str">
            <v>Org.Vtas Lobos</v>
          </cell>
        </row>
        <row r="5008">
          <cell r="B5008">
            <v>140</v>
          </cell>
          <cell r="I5008">
            <v>-0.125</v>
          </cell>
          <cell r="S5008" t="str">
            <v>Org.Vtas Lobos</v>
          </cell>
        </row>
        <row r="5009">
          <cell r="B5009">
            <v>144</v>
          </cell>
          <cell r="I5009">
            <v>-0.125</v>
          </cell>
          <cell r="S5009" t="str">
            <v>Org.Vtas Lobos</v>
          </cell>
        </row>
        <row r="5010">
          <cell r="B5010">
            <v>159</v>
          </cell>
          <cell r="I5010">
            <v>-0.16666666666666666</v>
          </cell>
          <cell r="S5010" t="str">
            <v>Org.Vtas Lobos</v>
          </cell>
        </row>
        <row r="5011">
          <cell r="B5011">
            <v>159</v>
          </cell>
          <cell r="I5011">
            <v>-0.16666666666666666</v>
          </cell>
          <cell r="S5011" t="str">
            <v>Org.Vtas Lobos</v>
          </cell>
        </row>
        <row r="5012">
          <cell r="B5012">
            <v>327</v>
          </cell>
          <cell r="I5012">
            <v>-0.16666666666666666</v>
          </cell>
          <cell r="S5012" t="str">
            <v>Org.Vtas Lobos</v>
          </cell>
        </row>
        <row r="5013">
          <cell r="B5013">
            <v>340</v>
          </cell>
          <cell r="I5013">
            <v>-0.125</v>
          </cell>
          <cell r="S5013" t="str">
            <v>Org.Vtas Lobos</v>
          </cell>
        </row>
        <row r="5014">
          <cell r="B5014">
            <v>344</v>
          </cell>
          <cell r="I5014">
            <v>-1</v>
          </cell>
          <cell r="S5014" t="str">
            <v>Org.Vtas Lobos</v>
          </cell>
        </row>
        <row r="5015">
          <cell r="B5015">
            <v>635</v>
          </cell>
          <cell r="I5015">
            <v>-0.1111111111111111</v>
          </cell>
          <cell r="S5015" t="str">
            <v>Org.Vtas Lobos</v>
          </cell>
        </row>
        <row r="5016">
          <cell r="B5016">
            <v>640</v>
          </cell>
          <cell r="I5016">
            <v>-0.125</v>
          </cell>
          <cell r="S5016" t="str">
            <v>Org.Vtas Lobos</v>
          </cell>
        </row>
        <row r="5017">
          <cell r="B5017">
            <v>640</v>
          </cell>
          <cell r="I5017">
            <v>-0.125</v>
          </cell>
          <cell r="S5017" t="str">
            <v>Org.Vtas Lobos</v>
          </cell>
        </row>
        <row r="5018">
          <cell r="B5018">
            <v>640</v>
          </cell>
          <cell r="I5018">
            <v>-0.625</v>
          </cell>
          <cell r="S5018" t="str">
            <v>Org.Vtas Lobos</v>
          </cell>
        </row>
        <row r="5019">
          <cell r="B5019">
            <v>659</v>
          </cell>
          <cell r="I5019">
            <v>-0.16666666666666666</v>
          </cell>
          <cell r="S5019" t="str">
            <v>Org.Vtas Lobos</v>
          </cell>
        </row>
        <row r="5020">
          <cell r="B5020">
            <v>659</v>
          </cell>
          <cell r="I5020">
            <v>-0.16666666666666666</v>
          </cell>
          <cell r="S5020" t="str">
            <v>Org.Vtas Lobos</v>
          </cell>
        </row>
        <row r="5021">
          <cell r="B5021">
            <v>659</v>
          </cell>
          <cell r="I5021">
            <v>-0.16666666666666666</v>
          </cell>
          <cell r="S5021" t="str">
            <v>Org.Vtas Lobos</v>
          </cell>
        </row>
        <row r="5022">
          <cell r="B5022">
            <v>659</v>
          </cell>
          <cell r="I5022">
            <v>-0.16666666666666666</v>
          </cell>
          <cell r="S5022" t="str">
            <v>Org.Vtas Lobos</v>
          </cell>
        </row>
        <row r="5023">
          <cell r="B5023">
            <v>661</v>
          </cell>
          <cell r="I5023">
            <v>-0.33333333333333331</v>
          </cell>
          <cell r="S5023" t="str">
            <v>Org.Vtas Lobos</v>
          </cell>
        </row>
        <row r="5024">
          <cell r="B5024">
            <v>1040</v>
          </cell>
          <cell r="I5024">
            <v>-0.125</v>
          </cell>
          <cell r="S5024" t="str">
            <v>Org.Vtas Lobos</v>
          </cell>
        </row>
        <row r="5025">
          <cell r="B5025">
            <v>1140</v>
          </cell>
          <cell r="I5025">
            <v>-0.375</v>
          </cell>
          <cell r="S5025" t="str">
            <v>Org.Vtas Lobos</v>
          </cell>
        </row>
        <row r="5026">
          <cell r="B5026">
            <v>1140</v>
          </cell>
          <cell r="I5026">
            <v>-0.625</v>
          </cell>
          <cell r="S5026" t="str">
            <v>Org.Vtas Lobos</v>
          </cell>
        </row>
        <row r="5027">
          <cell r="B5027">
            <v>1140</v>
          </cell>
          <cell r="I5027">
            <v>-0.5</v>
          </cell>
          <cell r="S5027" t="str">
            <v>Org.Vtas Lobos</v>
          </cell>
        </row>
        <row r="5028">
          <cell r="B5028">
            <v>1144</v>
          </cell>
          <cell r="I5028">
            <v>-0.125</v>
          </cell>
          <cell r="S5028" t="str">
            <v>Org.Vtas Lobos</v>
          </cell>
        </row>
        <row r="5029">
          <cell r="B5029">
            <v>1159</v>
          </cell>
          <cell r="I5029">
            <v>-0.16666666666666666</v>
          </cell>
          <cell r="S5029" t="str">
            <v>Org.Vtas Lobos</v>
          </cell>
        </row>
        <row r="5030">
          <cell r="B5030">
            <v>1159</v>
          </cell>
          <cell r="I5030">
            <v>-0.33333333333333331</v>
          </cell>
          <cell r="S5030" t="str">
            <v>Org.Vtas Lobos</v>
          </cell>
        </row>
        <row r="5031">
          <cell r="B5031">
            <v>1159</v>
          </cell>
          <cell r="I5031">
            <v>-0.16666666666666666</v>
          </cell>
          <cell r="S5031" t="str">
            <v>Org.Vtas Lobos</v>
          </cell>
        </row>
        <row r="5032">
          <cell r="B5032">
            <v>1240</v>
          </cell>
          <cell r="I5032">
            <v>-0.25</v>
          </cell>
          <cell r="S5032" t="str">
            <v>Org.Vtas Lobos</v>
          </cell>
        </row>
        <row r="5033">
          <cell r="B5033">
            <v>1436</v>
          </cell>
          <cell r="I5033">
            <v>-0.33333333333333331</v>
          </cell>
          <cell r="S5033" t="str">
            <v>Org.Vtas Lobos</v>
          </cell>
        </row>
        <row r="5034">
          <cell r="B5034">
            <v>1459</v>
          </cell>
          <cell r="I5034">
            <v>-0.16666666666666666</v>
          </cell>
          <cell r="S5034" t="str">
            <v>Org.Vtas Lobos</v>
          </cell>
        </row>
        <row r="5035">
          <cell r="B5035">
            <v>1620</v>
          </cell>
          <cell r="I5035">
            <v>-1</v>
          </cell>
          <cell r="S5035" t="str">
            <v>Org.Vtas Lobos</v>
          </cell>
        </row>
        <row r="5036">
          <cell r="B5036">
            <v>2359</v>
          </cell>
          <cell r="I5036">
            <v>-0.83333333333333337</v>
          </cell>
          <cell r="S5036" t="str">
            <v>Org.Vtas Lobos</v>
          </cell>
        </row>
        <row r="5037">
          <cell r="B5037">
            <v>2463</v>
          </cell>
          <cell r="I5037">
            <v>-0.125</v>
          </cell>
          <cell r="S5037" t="str">
            <v>Org.Vtas Lobos</v>
          </cell>
        </row>
        <row r="5038">
          <cell r="B5038">
            <v>2466</v>
          </cell>
          <cell r="I5038">
            <v>-0.16666666666666666</v>
          </cell>
          <cell r="S5038" t="str">
            <v>Org.Vtas Lobos</v>
          </cell>
        </row>
        <row r="5039">
          <cell r="B5039">
            <v>2468</v>
          </cell>
          <cell r="I5039">
            <v>-0.16666666666666666</v>
          </cell>
          <cell r="S5039" t="str">
            <v>Org.Vtas Lobos</v>
          </cell>
        </row>
        <row r="5040">
          <cell r="B5040">
            <v>2476</v>
          </cell>
          <cell r="I5040">
            <v>-0.33333333333333331</v>
          </cell>
          <cell r="S5040" t="str">
            <v>Org.Vtas Lobos</v>
          </cell>
        </row>
        <row r="5041">
          <cell r="B5041">
            <v>2488</v>
          </cell>
          <cell r="I5041">
            <v>-0.33333333333333331</v>
          </cell>
          <cell r="S5041" t="str">
            <v>Org.Vtas Lobos</v>
          </cell>
        </row>
        <row r="5042">
          <cell r="B5042">
            <v>2659</v>
          </cell>
          <cell r="I5042">
            <v>-0.16666666666666666</v>
          </cell>
          <cell r="S5042" t="str">
            <v>Org.Vtas Lobos</v>
          </cell>
        </row>
        <row r="5043">
          <cell r="B5043">
            <v>2659</v>
          </cell>
          <cell r="I5043">
            <v>-0.33333333333333331</v>
          </cell>
          <cell r="S5043" t="str">
            <v>Org.Vtas Lobos</v>
          </cell>
        </row>
        <row r="5044">
          <cell r="B5044">
            <v>2678</v>
          </cell>
          <cell r="I5044">
            <v>-0.16666666666666666</v>
          </cell>
          <cell r="S5044" t="str">
            <v>Org.Vtas Lobos</v>
          </cell>
        </row>
        <row r="5045">
          <cell r="B5045">
            <v>2759</v>
          </cell>
          <cell r="I5045">
            <v>-0.16666666666666666</v>
          </cell>
          <cell r="S5045" t="str">
            <v>Org.Vtas Lobos</v>
          </cell>
        </row>
        <row r="5046">
          <cell r="B5046">
            <v>2759</v>
          </cell>
          <cell r="I5046">
            <v>-0.16666666666666666</v>
          </cell>
          <cell r="S5046" t="str">
            <v>Org.Vtas Lobos</v>
          </cell>
        </row>
        <row r="5047">
          <cell r="B5047">
            <v>3208</v>
          </cell>
          <cell r="I5047">
            <v>-0.33333333333333331</v>
          </cell>
          <cell r="S5047" t="str">
            <v>Org.Vtas Lobos</v>
          </cell>
        </row>
        <row r="5048">
          <cell r="B5048">
            <v>3212</v>
          </cell>
          <cell r="I5048">
            <v>-0.33333333333333331</v>
          </cell>
          <cell r="S5048" t="str">
            <v>Org.Vtas Lobos</v>
          </cell>
        </row>
        <row r="5049">
          <cell r="B5049">
            <v>3826</v>
          </cell>
          <cell r="I5049">
            <v>-0.5</v>
          </cell>
          <cell r="S5049" t="str">
            <v>Org.Vtas Lobos</v>
          </cell>
        </row>
        <row r="5050">
          <cell r="B5050">
            <v>3828</v>
          </cell>
          <cell r="I5050">
            <v>-0.5</v>
          </cell>
          <cell r="S5050" t="str">
            <v>Org.Vtas Lobos</v>
          </cell>
        </row>
        <row r="5051">
          <cell r="B5051">
            <v>14</v>
          </cell>
          <cell r="I5051">
            <v>-0.125</v>
          </cell>
          <cell r="S5051" t="str">
            <v>Org.Vtas Lobos</v>
          </cell>
        </row>
        <row r="5052">
          <cell r="B5052">
            <v>105</v>
          </cell>
          <cell r="I5052">
            <v>-0.5</v>
          </cell>
          <cell r="S5052" t="str">
            <v>Org.Vtas Lobos</v>
          </cell>
        </row>
        <row r="5053">
          <cell r="B5053">
            <v>105</v>
          </cell>
          <cell r="I5053">
            <v>-0.25</v>
          </cell>
          <cell r="S5053" t="str">
            <v>Org.Vtas Lobos</v>
          </cell>
        </row>
        <row r="5054">
          <cell r="B5054">
            <v>118</v>
          </cell>
          <cell r="I5054">
            <v>-0.33333333333333331</v>
          </cell>
          <cell r="S5054" t="str">
            <v>Org.Vtas Lobos</v>
          </cell>
        </row>
        <row r="5055">
          <cell r="B5055">
            <v>140</v>
          </cell>
          <cell r="I5055">
            <v>-0.125</v>
          </cell>
          <cell r="S5055" t="str">
            <v>Org.Vtas Lobos</v>
          </cell>
        </row>
        <row r="5056">
          <cell r="B5056">
            <v>159</v>
          </cell>
          <cell r="I5056">
            <v>-0.16666666666666666</v>
          </cell>
          <cell r="S5056" t="str">
            <v>Org.Vtas Lobos</v>
          </cell>
        </row>
        <row r="5057">
          <cell r="B5057">
            <v>327</v>
          </cell>
          <cell r="I5057">
            <v>-0.41666666666666669</v>
          </cell>
          <cell r="S5057" t="str">
            <v>Org.Vtas Lobos</v>
          </cell>
        </row>
        <row r="5058">
          <cell r="B5058">
            <v>327</v>
          </cell>
          <cell r="I5058">
            <v>-1</v>
          </cell>
          <cell r="S5058" t="str">
            <v>Org.Vtas Lobos</v>
          </cell>
        </row>
        <row r="5059">
          <cell r="B5059">
            <v>440</v>
          </cell>
          <cell r="I5059">
            <v>-0.25</v>
          </cell>
          <cell r="S5059" t="str">
            <v>Org.Vtas Lobos</v>
          </cell>
        </row>
        <row r="5060">
          <cell r="B5060">
            <v>440</v>
          </cell>
          <cell r="I5060">
            <v>-0.125</v>
          </cell>
          <cell r="S5060" t="str">
            <v>Org.Vtas Lobos</v>
          </cell>
        </row>
        <row r="5061">
          <cell r="B5061">
            <v>592</v>
          </cell>
          <cell r="I5061">
            <v>-0.5</v>
          </cell>
          <cell r="S5061" t="str">
            <v>Org.Vtas Lobos</v>
          </cell>
        </row>
        <row r="5062">
          <cell r="B5062">
            <v>627</v>
          </cell>
          <cell r="I5062">
            <v>-0.25</v>
          </cell>
          <cell r="S5062" t="str">
            <v>Org.Vtas Lobos</v>
          </cell>
        </row>
        <row r="5063">
          <cell r="B5063">
            <v>635</v>
          </cell>
          <cell r="I5063">
            <v>-0.1111111111111111</v>
          </cell>
          <cell r="S5063" t="str">
            <v>Org.Vtas Lobos</v>
          </cell>
        </row>
        <row r="5064">
          <cell r="B5064">
            <v>661</v>
          </cell>
          <cell r="I5064">
            <v>-0.83333333333333337</v>
          </cell>
          <cell r="S5064" t="str">
            <v>Org.Vtas Lobos</v>
          </cell>
        </row>
        <row r="5065">
          <cell r="B5065">
            <v>661</v>
          </cell>
          <cell r="I5065">
            <v>-0.16666666666666666</v>
          </cell>
          <cell r="S5065" t="str">
            <v>Org.Vtas Lobos</v>
          </cell>
        </row>
        <row r="5066">
          <cell r="B5066">
            <v>1040</v>
          </cell>
          <cell r="I5066">
            <v>-0.375</v>
          </cell>
          <cell r="S5066" t="str">
            <v>Org.Vtas Lobos</v>
          </cell>
        </row>
        <row r="5067">
          <cell r="B5067">
            <v>1127</v>
          </cell>
          <cell r="I5067">
            <v>-8.3333333333333329E-2</v>
          </cell>
          <cell r="S5067" t="str">
            <v>Org.Vtas Lobos</v>
          </cell>
        </row>
        <row r="5068">
          <cell r="B5068">
            <v>1140</v>
          </cell>
          <cell r="I5068">
            <v>-0.125</v>
          </cell>
          <cell r="S5068" t="str">
            <v>Org.Vtas Lobos</v>
          </cell>
        </row>
        <row r="5069">
          <cell r="B5069">
            <v>1159</v>
          </cell>
          <cell r="I5069">
            <v>-0.83333333333333337</v>
          </cell>
          <cell r="S5069" t="str">
            <v>Org.Vtas Lobos</v>
          </cell>
        </row>
        <row r="5070">
          <cell r="B5070">
            <v>1259</v>
          </cell>
          <cell r="I5070">
            <v>-0.16666666666666666</v>
          </cell>
          <cell r="S5070" t="str">
            <v>Org.Vtas Lobos</v>
          </cell>
        </row>
        <row r="5071">
          <cell r="B5071">
            <v>1759</v>
          </cell>
          <cell r="I5071">
            <v>-0.16666666666666666</v>
          </cell>
          <cell r="S5071" t="str">
            <v>Org.Vtas Lobos</v>
          </cell>
        </row>
        <row r="5072">
          <cell r="B5072">
            <v>2003</v>
          </cell>
          <cell r="I5072">
            <v>-0.66666666666666663</v>
          </cell>
          <cell r="S5072" t="str">
            <v>Org.Vtas Lobos</v>
          </cell>
        </row>
        <row r="5073">
          <cell r="B5073">
            <v>2003</v>
          </cell>
          <cell r="I5073">
            <v>-0.5</v>
          </cell>
          <cell r="S5073" t="str">
            <v>Org.Vtas Lobos</v>
          </cell>
        </row>
        <row r="5074">
          <cell r="B5074">
            <v>2013</v>
          </cell>
          <cell r="I5074">
            <v>-0.33333333333333331</v>
          </cell>
          <cell r="S5074" t="str">
            <v>Org.Vtas Lobos</v>
          </cell>
        </row>
        <row r="5075">
          <cell r="B5075">
            <v>2021</v>
          </cell>
          <cell r="I5075">
            <v>-0.66666666666666663</v>
          </cell>
          <cell r="S5075" t="str">
            <v>Org.Vtas Lobos</v>
          </cell>
        </row>
        <row r="5076">
          <cell r="B5076">
            <v>2154</v>
          </cell>
          <cell r="I5076">
            <v>-0.33333333333333331</v>
          </cell>
          <cell r="S5076" t="str">
            <v>Org.Vtas Lobos</v>
          </cell>
        </row>
        <row r="5077">
          <cell r="B5077">
            <v>2359</v>
          </cell>
          <cell r="I5077">
            <v>-0.5</v>
          </cell>
          <cell r="S5077" t="str">
            <v>Org.Vtas Lobos</v>
          </cell>
        </row>
        <row r="5078">
          <cell r="B5078">
            <v>2359</v>
          </cell>
          <cell r="I5078">
            <v>-0.16666666666666666</v>
          </cell>
          <cell r="S5078" t="str">
            <v>Org.Vtas Lobos</v>
          </cell>
        </row>
        <row r="5079">
          <cell r="B5079">
            <v>2423</v>
          </cell>
          <cell r="I5079">
            <v>-2.875</v>
          </cell>
          <cell r="S5079" t="str">
            <v>Org.Vtas Lobos</v>
          </cell>
        </row>
        <row r="5080">
          <cell r="B5080">
            <v>2448</v>
          </cell>
          <cell r="I5080">
            <v>-0.16666666666666666</v>
          </cell>
          <cell r="S5080" t="str">
            <v>Org.Vtas Lobos</v>
          </cell>
        </row>
        <row r="5081">
          <cell r="B5081">
            <v>2459</v>
          </cell>
          <cell r="I5081">
            <v>-0.16666666666666666</v>
          </cell>
          <cell r="S5081" t="str">
            <v>Org.Vtas Lobos</v>
          </cell>
        </row>
        <row r="5082">
          <cell r="B5082">
            <v>2466</v>
          </cell>
          <cell r="I5082">
            <v>-0.33333333333333331</v>
          </cell>
          <cell r="S5082" t="str">
            <v>Org.Vtas Lobos</v>
          </cell>
        </row>
        <row r="5083">
          <cell r="B5083">
            <v>2466</v>
          </cell>
          <cell r="I5083">
            <v>-0.16666666666666666</v>
          </cell>
          <cell r="S5083" t="str">
            <v>Org.Vtas Lobos</v>
          </cell>
        </row>
        <row r="5084">
          <cell r="B5084">
            <v>2468</v>
          </cell>
          <cell r="I5084">
            <v>-0.33333333333333331</v>
          </cell>
          <cell r="S5084" t="str">
            <v>Org.Vtas Lobos</v>
          </cell>
        </row>
        <row r="5085">
          <cell r="B5085">
            <v>2488</v>
          </cell>
          <cell r="I5085">
            <v>-0.33333333333333331</v>
          </cell>
          <cell r="S5085" t="str">
            <v>Org.Vtas Lobos</v>
          </cell>
        </row>
        <row r="5086">
          <cell r="B5086">
            <v>2682</v>
          </cell>
          <cell r="I5086">
            <v>-0.16666666666666666</v>
          </cell>
          <cell r="S5086" t="str">
            <v>Org.Vtas Lobos</v>
          </cell>
        </row>
        <row r="5087">
          <cell r="B5087">
            <v>2728</v>
          </cell>
          <cell r="I5087">
            <v>-0.33333333333333331</v>
          </cell>
          <cell r="S5087" t="str">
            <v>Org.Vtas Lobos</v>
          </cell>
        </row>
        <row r="5088">
          <cell r="B5088">
            <v>2741</v>
          </cell>
          <cell r="I5088">
            <v>-0.25</v>
          </cell>
          <cell r="S5088" t="str">
            <v>Org.Vtas Lobos</v>
          </cell>
        </row>
        <row r="5089">
          <cell r="B5089">
            <v>2759</v>
          </cell>
          <cell r="I5089">
            <v>-0.16666666666666666</v>
          </cell>
          <cell r="S5089" t="str">
            <v>Org.Vtas Lobos</v>
          </cell>
        </row>
        <row r="5090">
          <cell r="B5090">
            <v>3205</v>
          </cell>
          <cell r="I5090">
            <v>-0.16666666666666666</v>
          </cell>
          <cell r="S5090" t="str">
            <v>Org.Vtas Lobos</v>
          </cell>
        </row>
        <row r="5091">
          <cell r="B5091">
            <v>3205</v>
          </cell>
          <cell r="I5091">
            <v>-2.5</v>
          </cell>
          <cell r="S5091" t="str">
            <v>Org.Vtas Lobos</v>
          </cell>
        </row>
        <row r="5092">
          <cell r="B5092">
            <v>3518</v>
          </cell>
          <cell r="I5092">
            <v>-0.16666666666666666</v>
          </cell>
          <cell r="S5092" t="str">
            <v>Org.Vtas Lobos</v>
          </cell>
        </row>
        <row r="5093">
          <cell r="B5093">
            <v>3527</v>
          </cell>
          <cell r="I5093">
            <v>-0.25</v>
          </cell>
          <cell r="S5093" t="str">
            <v>Org.Vtas Lobos</v>
          </cell>
        </row>
        <row r="5094">
          <cell r="B5094">
            <v>118</v>
          </cell>
          <cell r="I5094">
            <v>-6</v>
          </cell>
          <cell r="S5094" t="str">
            <v>Org.Vtas Lobos</v>
          </cell>
        </row>
        <row r="5095">
          <cell r="B5095">
            <v>140</v>
          </cell>
          <cell r="I5095">
            <v>-0.125</v>
          </cell>
          <cell r="S5095" t="str">
            <v>Org.Vtas Lobos</v>
          </cell>
        </row>
        <row r="5096">
          <cell r="B5096">
            <v>140</v>
          </cell>
          <cell r="I5096">
            <v>-0.125</v>
          </cell>
          <cell r="S5096" t="str">
            <v>Org.Vtas Lobos</v>
          </cell>
        </row>
        <row r="5097">
          <cell r="B5097">
            <v>140</v>
          </cell>
          <cell r="I5097">
            <v>-0.125</v>
          </cell>
          <cell r="S5097" t="str">
            <v>Org.Vtas Lobos</v>
          </cell>
        </row>
        <row r="5098">
          <cell r="B5098">
            <v>159</v>
          </cell>
          <cell r="I5098">
            <v>-1</v>
          </cell>
          <cell r="S5098" t="str">
            <v>Org.Vtas Lobos</v>
          </cell>
        </row>
        <row r="5099">
          <cell r="B5099">
            <v>159</v>
          </cell>
          <cell r="I5099">
            <v>-0.16666666666666666</v>
          </cell>
          <cell r="S5099" t="str">
            <v>Org.Vtas Lobos</v>
          </cell>
        </row>
        <row r="5100">
          <cell r="B5100">
            <v>159</v>
          </cell>
          <cell r="I5100">
            <v>0.5</v>
          </cell>
          <cell r="S5100" t="str">
            <v>Org.Vtas Lobos</v>
          </cell>
        </row>
        <row r="5101">
          <cell r="B5101">
            <v>159</v>
          </cell>
          <cell r="I5101">
            <v>-0.16666666666666666</v>
          </cell>
          <cell r="S5101" t="str">
            <v>Org.Vtas Lobos</v>
          </cell>
        </row>
        <row r="5102">
          <cell r="B5102">
            <v>159</v>
          </cell>
          <cell r="I5102">
            <v>-0.5</v>
          </cell>
          <cell r="S5102" t="str">
            <v>Org.Vtas Lobos</v>
          </cell>
        </row>
        <row r="5103">
          <cell r="B5103">
            <v>161</v>
          </cell>
          <cell r="I5103">
            <v>-0.16666666666666666</v>
          </cell>
          <cell r="S5103" t="str">
            <v>Org.Vtas Lobos</v>
          </cell>
        </row>
        <row r="5104">
          <cell r="B5104">
            <v>340</v>
          </cell>
          <cell r="I5104">
            <v>-0.125</v>
          </cell>
          <cell r="S5104" t="str">
            <v>Org.Vtas Lobos</v>
          </cell>
        </row>
        <row r="5105">
          <cell r="B5105">
            <v>361</v>
          </cell>
          <cell r="I5105">
            <v>-0.33333333333333331</v>
          </cell>
          <cell r="S5105" t="str">
            <v>Org.Vtas Lobos</v>
          </cell>
        </row>
        <row r="5106">
          <cell r="B5106">
            <v>618</v>
          </cell>
          <cell r="I5106">
            <v>-0.83333333333333337</v>
          </cell>
          <cell r="S5106" t="str">
            <v>Org.Vtas Lobos</v>
          </cell>
        </row>
        <row r="5107">
          <cell r="B5107">
            <v>640</v>
          </cell>
          <cell r="I5107">
            <v>-0.5</v>
          </cell>
          <cell r="S5107" t="str">
            <v>Org.Vtas Lobos</v>
          </cell>
        </row>
        <row r="5108">
          <cell r="B5108">
            <v>659</v>
          </cell>
          <cell r="I5108">
            <v>-0.16666666666666666</v>
          </cell>
          <cell r="S5108" t="str">
            <v>Org.Vtas Lobos</v>
          </cell>
        </row>
        <row r="5109">
          <cell r="B5109">
            <v>1027</v>
          </cell>
          <cell r="I5109">
            <v>-0.25</v>
          </cell>
          <cell r="S5109" t="str">
            <v>Org.Vtas Lobos</v>
          </cell>
        </row>
        <row r="5110">
          <cell r="B5110">
            <v>1028</v>
          </cell>
          <cell r="I5110">
            <v>-0.33333333333333331</v>
          </cell>
          <cell r="S5110" t="str">
            <v>Org.Vtas Lobos</v>
          </cell>
        </row>
        <row r="5111">
          <cell r="B5111">
            <v>1040</v>
          </cell>
          <cell r="I5111">
            <v>-0.25</v>
          </cell>
          <cell r="S5111" t="str">
            <v>Org.Vtas Lobos</v>
          </cell>
        </row>
        <row r="5112">
          <cell r="B5112">
            <v>1140</v>
          </cell>
          <cell r="I5112">
            <v>-0.125</v>
          </cell>
          <cell r="S5112" t="str">
            <v>Org.Vtas Lobos</v>
          </cell>
        </row>
        <row r="5113">
          <cell r="B5113">
            <v>1159</v>
          </cell>
          <cell r="I5113">
            <v>-0.16666666666666666</v>
          </cell>
          <cell r="S5113" t="str">
            <v>Org.Vtas Lobos</v>
          </cell>
        </row>
        <row r="5114">
          <cell r="B5114">
            <v>1159</v>
          </cell>
          <cell r="I5114">
            <v>-0.16666666666666666</v>
          </cell>
          <cell r="S5114" t="str">
            <v>Org.Vtas Lobos</v>
          </cell>
        </row>
        <row r="5115">
          <cell r="B5115">
            <v>1259</v>
          </cell>
          <cell r="I5115">
            <v>-0.33333333333333331</v>
          </cell>
          <cell r="S5115" t="str">
            <v>Org.Vtas Lobos</v>
          </cell>
        </row>
        <row r="5116">
          <cell r="B5116">
            <v>1436</v>
          </cell>
          <cell r="I5116">
            <v>-0.5</v>
          </cell>
          <cell r="S5116" t="str">
            <v>Org.Vtas Lobos</v>
          </cell>
        </row>
        <row r="5117">
          <cell r="B5117">
            <v>1436</v>
          </cell>
          <cell r="I5117">
            <v>-0.5</v>
          </cell>
          <cell r="S5117" t="str">
            <v>Org.Vtas Lobos</v>
          </cell>
        </row>
        <row r="5118">
          <cell r="B5118">
            <v>1459</v>
          </cell>
          <cell r="I5118">
            <v>-0.5</v>
          </cell>
          <cell r="S5118" t="str">
            <v>Org.Vtas Lobos</v>
          </cell>
        </row>
        <row r="5119">
          <cell r="B5119">
            <v>1459</v>
          </cell>
          <cell r="I5119">
            <v>-0.16666666666666666</v>
          </cell>
          <cell r="S5119" t="str">
            <v>Org.Vtas Lobos</v>
          </cell>
        </row>
        <row r="5120">
          <cell r="B5120">
            <v>1459</v>
          </cell>
          <cell r="I5120">
            <v>-0.5</v>
          </cell>
          <cell r="S5120" t="str">
            <v>Org.Vtas Lobos</v>
          </cell>
        </row>
        <row r="5121">
          <cell r="B5121">
            <v>1659</v>
          </cell>
          <cell r="I5121">
            <v>-0.33333333333333331</v>
          </cell>
          <cell r="S5121" t="str">
            <v>Org.Vtas Lobos</v>
          </cell>
        </row>
        <row r="5122">
          <cell r="B5122">
            <v>2003</v>
          </cell>
          <cell r="I5122">
            <v>-0.33333333333333331</v>
          </cell>
          <cell r="S5122" t="str">
            <v>Org.Vtas Lobos</v>
          </cell>
        </row>
        <row r="5123">
          <cell r="B5123">
            <v>2154</v>
          </cell>
          <cell r="I5123">
            <v>-0.33333333333333331</v>
          </cell>
          <cell r="S5123" t="str">
            <v>Org.Vtas Lobos</v>
          </cell>
        </row>
        <row r="5124">
          <cell r="B5124">
            <v>2359</v>
          </cell>
          <cell r="I5124">
            <v>-0.66666666666666663</v>
          </cell>
          <cell r="S5124" t="str">
            <v>Org.Vtas Lobos</v>
          </cell>
        </row>
        <row r="5125">
          <cell r="B5125">
            <v>2443</v>
          </cell>
          <cell r="I5125">
            <v>-0.75</v>
          </cell>
          <cell r="S5125" t="str">
            <v>Org.Vtas Lobos</v>
          </cell>
        </row>
        <row r="5126">
          <cell r="B5126">
            <v>2458</v>
          </cell>
          <cell r="I5126">
            <v>-0.16666666666666666</v>
          </cell>
          <cell r="S5126" t="str">
            <v>Org.Vtas Lobos</v>
          </cell>
        </row>
        <row r="5127">
          <cell r="B5127">
            <v>2466</v>
          </cell>
          <cell r="I5127">
            <v>-0.16666666666666666</v>
          </cell>
          <cell r="S5127" t="str">
            <v>Org.Vtas Lobos</v>
          </cell>
        </row>
        <row r="5128">
          <cell r="B5128">
            <v>2473</v>
          </cell>
          <cell r="I5128">
            <v>-0.375</v>
          </cell>
          <cell r="S5128" t="str">
            <v>Org.Vtas Lobos</v>
          </cell>
        </row>
        <row r="5129">
          <cell r="B5129">
            <v>2682</v>
          </cell>
          <cell r="I5129">
            <v>-0.66666666666666663</v>
          </cell>
          <cell r="S5129" t="str">
            <v>Org.Vtas Lobos</v>
          </cell>
        </row>
        <row r="5130">
          <cell r="B5130">
            <v>2741</v>
          </cell>
          <cell r="I5130">
            <v>-0.125</v>
          </cell>
          <cell r="S5130" t="str">
            <v>Org.Vtas Lobos</v>
          </cell>
        </row>
        <row r="5131">
          <cell r="B5131">
            <v>2741</v>
          </cell>
          <cell r="I5131">
            <v>-1</v>
          </cell>
          <cell r="S5131" t="str">
            <v>Org.Vtas Lobos</v>
          </cell>
        </row>
        <row r="5132">
          <cell r="B5132">
            <v>3205</v>
          </cell>
          <cell r="I5132">
            <v>-0.16666666666666666</v>
          </cell>
          <cell r="S5132" t="str">
            <v>Org.Vtas Lobos</v>
          </cell>
        </row>
        <row r="5133">
          <cell r="B5133">
            <v>3559</v>
          </cell>
          <cell r="I5133">
            <v>-0.33333333333333331</v>
          </cell>
          <cell r="S5133" t="str">
            <v>Org.Vtas Lobos</v>
          </cell>
        </row>
        <row r="5134">
          <cell r="B5134">
            <v>14</v>
          </cell>
          <cell r="I5134">
            <v>-0.125</v>
          </cell>
          <cell r="S5134" t="str">
            <v>Org.Vtas Lobos</v>
          </cell>
        </row>
        <row r="5135">
          <cell r="B5135">
            <v>110</v>
          </cell>
          <cell r="I5135">
            <v>-0.16666666666666666</v>
          </cell>
          <cell r="S5135" t="str">
            <v>Org.Vtas Lobos</v>
          </cell>
        </row>
        <row r="5136">
          <cell r="B5136">
            <v>127</v>
          </cell>
          <cell r="I5136">
            <v>-0.33333333333333331</v>
          </cell>
          <cell r="S5136" t="str">
            <v>Org.Vtas Lobos</v>
          </cell>
        </row>
        <row r="5137">
          <cell r="B5137">
            <v>135</v>
          </cell>
          <cell r="I5137">
            <v>-0.1111111111111111</v>
          </cell>
          <cell r="S5137" t="str">
            <v>Org.Vtas Lobos</v>
          </cell>
        </row>
        <row r="5138">
          <cell r="B5138">
            <v>135</v>
          </cell>
          <cell r="I5138">
            <v>-0.22222222222222221</v>
          </cell>
          <cell r="S5138" t="str">
            <v>Org.Vtas Lobos</v>
          </cell>
        </row>
        <row r="5139">
          <cell r="B5139">
            <v>140</v>
          </cell>
          <cell r="I5139">
            <v>-0.375</v>
          </cell>
          <cell r="S5139" t="str">
            <v>Org.Vtas Lobos</v>
          </cell>
        </row>
        <row r="5140">
          <cell r="B5140">
            <v>159</v>
          </cell>
          <cell r="I5140">
            <v>-0.16666666666666666</v>
          </cell>
          <cell r="S5140" t="str">
            <v>Org.Vtas Lobos</v>
          </cell>
        </row>
        <row r="5141">
          <cell r="B5141">
            <v>159</v>
          </cell>
          <cell r="I5141">
            <v>-0.16666666666666666</v>
          </cell>
          <cell r="S5141" t="str">
            <v>Org.Vtas Lobos</v>
          </cell>
        </row>
        <row r="5142">
          <cell r="B5142">
            <v>159</v>
          </cell>
          <cell r="I5142">
            <v>-0.66666666666666663</v>
          </cell>
          <cell r="S5142" t="str">
            <v>Org.Vtas Lobos</v>
          </cell>
        </row>
        <row r="5143">
          <cell r="B5143">
            <v>161</v>
          </cell>
          <cell r="I5143">
            <v>-0.16666666666666666</v>
          </cell>
          <cell r="S5143" t="str">
            <v>Org.Vtas Lobos</v>
          </cell>
        </row>
        <row r="5144">
          <cell r="B5144">
            <v>161</v>
          </cell>
          <cell r="I5144">
            <v>-0.16666666666666666</v>
          </cell>
          <cell r="S5144" t="str">
            <v>Org.Vtas Lobos</v>
          </cell>
        </row>
        <row r="5145">
          <cell r="B5145">
            <v>327</v>
          </cell>
          <cell r="I5145">
            <v>-0.33333333333333331</v>
          </cell>
          <cell r="S5145" t="str">
            <v>Org.Vtas Lobos</v>
          </cell>
        </row>
        <row r="5146">
          <cell r="B5146">
            <v>340</v>
          </cell>
          <cell r="I5146">
            <v>-0.125</v>
          </cell>
          <cell r="S5146" t="str">
            <v>Org.Vtas Lobos</v>
          </cell>
        </row>
        <row r="5147">
          <cell r="B5147">
            <v>627</v>
          </cell>
          <cell r="I5147">
            <v>-8.3333333333333329E-2</v>
          </cell>
          <cell r="S5147" t="str">
            <v>Org.Vtas Lobos</v>
          </cell>
        </row>
        <row r="5148">
          <cell r="B5148">
            <v>635</v>
          </cell>
          <cell r="I5148">
            <v>-0.1111111111111111</v>
          </cell>
          <cell r="S5148" t="str">
            <v>Org.Vtas Lobos</v>
          </cell>
        </row>
        <row r="5149">
          <cell r="B5149">
            <v>640</v>
          </cell>
          <cell r="I5149">
            <v>-1</v>
          </cell>
          <cell r="S5149" t="str">
            <v>Org.Vtas Lobos</v>
          </cell>
        </row>
        <row r="5150">
          <cell r="B5150">
            <v>1040</v>
          </cell>
          <cell r="I5150">
            <v>-0.5</v>
          </cell>
          <cell r="S5150" t="str">
            <v>Org.Vtas Lobos</v>
          </cell>
        </row>
        <row r="5151">
          <cell r="B5151">
            <v>1127</v>
          </cell>
          <cell r="I5151">
            <v>-0.33333333333333331</v>
          </cell>
          <cell r="S5151" t="str">
            <v>Org.Vtas Lobos</v>
          </cell>
        </row>
        <row r="5152">
          <cell r="B5152">
            <v>1140</v>
          </cell>
          <cell r="I5152">
            <v>-0.125</v>
          </cell>
          <cell r="S5152" t="str">
            <v>Org.Vtas Lobos</v>
          </cell>
        </row>
        <row r="5153">
          <cell r="B5153">
            <v>1259</v>
          </cell>
          <cell r="I5153">
            <v>-0.83333333333333337</v>
          </cell>
          <cell r="S5153" t="str">
            <v>Org.Vtas Lobos</v>
          </cell>
        </row>
        <row r="5154">
          <cell r="B5154">
            <v>1436</v>
          </cell>
          <cell r="I5154">
            <v>-0.5</v>
          </cell>
          <cell r="S5154" t="str">
            <v>Org.Vtas Lobos</v>
          </cell>
        </row>
        <row r="5155">
          <cell r="B5155">
            <v>1459</v>
          </cell>
          <cell r="I5155">
            <v>-0.33333333333333331</v>
          </cell>
          <cell r="S5155" t="str">
            <v>Org.Vtas Lobos</v>
          </cell>
        </row>
        <row r="5156">
          <cell r="B5156">
            <v>2466</v>
          </cell>
          <cell r="I5156">
            <v>-0.66666666666666663</v>
          </cell>
          <cell r="S5156" t="str">
            <v>Org.Vtas Lobos</v>
          </cell>
        </row>
        <row r="5157">
          <cell r="B5157">
            <v>2659</v>
          </cell>
          <cell r="I5157">
            <v>-0.5</v>
          </cell>
          <cell r="S5157" t="str">
            <v>Org.Vtas Lobos</v>
          </cell>
        </row>
        <row r="5158">
          <cell r="B5158">
            <v>2682</v>
          </cell>
          <cell r="I5158">
            <v>-0.16666666666666666</v>
          </cell>
          <cell r="S5158" t="str">
            <v>Org.Vtas Lobos</v>
          </cell>
        </row>
        <row r="5159">
          <cell r="B5159">
            <v>2759</v>
          </cell>
          <cell r="I5159">
            <v>-0.83333333333333337</v>
          </cell>
          <cell r="S5159" t="str">
            <v>Org.Vtas Lobos</v>
          </cell>
        </row>
        <row r="5160">
          <cell r="B5160">
            <v>3205</v>
          </cell>
          <cell r="I5160">
            <v>-0.5</v>
          </cell>
          <cell r="S5160" t="str">
            <v>Org.Vtas Lobos</v>
          </cell>
        </row>
        <row r="5161">
          <cell r="B5161">
            <v>3211</v>
          </cell>
          <cell r="I5161">
            <v>-0.66666666666666663</v>
          </cell>
          <cell r="S5161" t="str">
            <v>Org.Vtas Lobos</v>
          </cell>
        </row>
        <row r="5162">
          <cell r="B5162">
            <v>3846</v>
          </cell>
          <cell r="I5162">
            <v>-0.16666666666666666</v>
          </cell>
          <cell r="S5162" t="str">
            <v>Org.Vtas Lobos</v>
          </cell>
        </row>
        <row r="5163">
          <cell r="B5163">
            <v>14</v>
          </cell>
          <cell r="I5163">
            <v>-0.125</v>
          </cell>
          <cell r="S5163" t="str">
            <v>Org.Vtas Lobos</v>
          </cell>
        </row>
        <row r="5164">
          <cell r="B5164">
            <v>105</v>
          </cell>
          <cell r="I5164">
            <v>-8.3333333333333329E-2</v>
          </cell>
          <cell r="S5164" t="str">
            <v>Org.Vtas Lobos</v>
          </cell>
        </row>
        <row r="5165">
          <cell r="B5165">
            <v>140</v>
          </cell>
          <cell r="I5165">
            <v>-0.125</v>
          </cell>
          <cell r="S5165" t="str">
            <v>Org.Vtas Lobos</v>
          </cell>
        </row>
        <row r="5166">
          <cell r="B5166">
            <v>159</v>
          </cell>
          <cell r="I5166">
            <v>-0.83333333333333337</v>
          </cell>
          <cell r="S5166" t="str">
            <v>Org.Vtas Lobos</v>
          </cell>
        </row>
        <row r="5167">
          <cell r="B5167">
            <v>161</v>
          </cell>
          <cell r="I5167">
            <v>-0.33333333333333331</v>
          </cell>
          <cell r="S5167" t="str">
            <v>Org.Vtas Lobos</v>
          </cell>
        </row>
        <row r="5168">
          <cell r="B5168">
            <v>161</v>
          </cell>
          <cell r="I5168">
            <v>-0.16666666666666666</v>
          </cell>
          <cell r="S5168" t="str">
            <v>Org.Vtas Lobos</v>
          </cell>
        </row>
        <row r="5169">
          <cell r="B5169">
            <v>327</v>
          </cell>
          <cell r="I5169">
            <v>-8.3333333333333329E-2</v>
          </cell>
          <cell r="S5169" t="str">
            <v>Org.Vtas Lobos</v>
          </cell>
        </row>
        <row r="5170">
          <cell r="B5170">
            <v>502</v>
          </cell>
          <cell r="I5170">
            <v>-0.16666666666666666</v>
          </cell>
          <cell r="S5170" t="str">
            <v>Org.Vtas Lobos</v>
          </cell>
        </row>
        <row r="5171">
          <cell r="B5171">
            <v>640</v>
          </cell>
          <cell r="I5171">
            <v>-0.125</v>
          </cell>
          <cell r="S5171" t="str">
            <v>Org.Vtas Lobos</v>
          </cell>
        </row>
        <row r="5172">
          <cell r="B5172">
            <v>659</v>
          </cell>
          <cell r="I5172">
            <v>-0.16666666666666666</v>
          </cell>
          <cell r="S5172" t="str">
            <v>Org.Vtas Lobos</v>
          </cell>
        </row>
        <row r="5173">
          <cell r="B5173">
            <v>659</v>
          </cell>
          <cell r="I5173">
            <v>-0.16666666666666666</v>
          </cell>
          <cell r="S5173" t="str">
            <v>Org.Vtas Lobos</v>
          </cell>
        </row>
        <row r="5174">
          <cell r="B5174">
            <v>659</v>
          </cell>
          <cell r="I5174">
            <v>-0.33333333333333331</v>
          </cell>
          <cell r="S5174" t="str">
            <v>Org.Vtas Lobos</v>
          </cell>
        </row>
        <row r="5175">
          <cell r="B5175">
            <v>661</v>
          </cell>
          <cell r="I5175">
            <v>-0.16666666666666666</v>
          </cell>
          <cell r="S5175" t="str">
            <v>Org.Vtas Lobos</v>
          </cell>
        </row>
        <row r="5176">
          <cell r="B5176">
            <v>1040</v>
          </cell>
          <cell r="I5176">
            <v>-1</v>
          </cell>
          <cell r="S5176" t="str">
            <v>Org.Vtas Lobos</v>
          </cell>
        </row>
        <row r="5177">
          <cell r="B5177">
            <v>1140</v>
          </cell>
          <cell r="I5177">
            <v>-0.25</v>
          </cell>
          <cell r="S5177" t="str">
            <v>Org.Vtas Lobos</v>
          </cell>
        </row>
        <row r="5178">
          <cell r="B5178">
            <v>1144</v>
          </cell>
          <cell r="I5178">
            <v>-0.125</v>
          </cell>
          <cell r="S5178" t="str">
            <v>Org.Vtas Lobos</v>
          </cell>
        </row>
        <row r="5179">
          <cell r="B5179">
            <v>1159</v>
          </cell>
          <cell r="I5179">
            <v>-0.16666666666666666</v>
          </cell>
          <cell r="S5179" t="str">
            <v>Org.Vtas Lobos</v>
          </cell>
        </row>
        <row r="5180">
          <cell r="B5180">
            <v>1159</v>
          </cell>
          <cell r="I5180">
            <v>-0.16666666666666666</v>
          </cell>
          <cell r="S5180" t="str">
            <v>Org.Vtas Lobos</v>
          </cell>
        </row>
        <row r="5181">
          <cell r="B5181">
            <v>1436</v>
          </cell>
          <cell r="I5181">
            <v>-2.3333333333333335</v>
          </cell>
          <cell r="S5181" t="str">
            <v>Org.Vtas Lobos</v>
          </cell>
        </row>
        <row r="5182">
          <cell r="B5182">
            <v>1436</v>
          </cell>
          <cell r="I5182">
            <v>-0.16666666666666666</v>
          </cell>
          <cell r="S5182" t="str">
            <v>Org.Vtas Lobos</v>
          </cell>
        </row>
        <row r="5183">
          <cell r="B5183">
            <v>1436</v>
          </cell>
          <cell r="I5183">
            <v>-2.6666666666666665</v>
          </cell>
          <cell r="S5183" t="str">
            <v>Org.Vtas Lobos</v>
          </cell>
        </row>
        <row r="5184">
          <cell r="B5184">
            <v>1640</v>
          </cell>
          <cell r="I5184">
            <v>-1</v>
          </cell>
          <cell r="S5184" t="str">
            <v>Org.Vtas Lobos</v>
          </cell>
        </row>
        <row r="5185">
          <cell r="B5185">
            <v>1659</v>
          </cell>
          <cell r="I5185">
            <v>-0.33333333333333331</v>
          </cell>
          <cell r="S5185" t="str">
            <v>Org.Vtas Lobos</v>
          </cell>
        </row>
        <row r="5186">
          <cell r="B5186">
            <v>1720</v>
          </cell>
          <cell r="I5186">
            <v>-8.3333333333333329E-2</v>
          </cell>
          <cell r="S5186" t="str">
            <v>Org.Vtas Lobos</v>
          </cell>
        </row>
        <row r="5187">
          <cell r="B5187">
            <v>2359</v>
          </cell>
          <cell r="I5187">
            <v>-0.33333333333333331</v>
          </cell>
          <cell r="S5187" t="str">
            <v>Org.Vtas Lobos</v>
          </cell>
        </row>
        <row r="5188">
          <cell r="B5188">
            <v>2446</v>
          </cell>
          <cell r="I5188">
            <v>-0.16666666666666666</v>
          </cell>
          <cell r="S5188" t="str">
            <v>Org.Vtas Lobos</v>
          </cell>
        </row>
        <row r="5189">
          <cell r="B5189">
            <v>2453</v>
          </cell>
          <cell r="I5189">
            <v>-0.375</v>
          </cell>
          <cell r="S5189" t="str">
            <v>Org.Vtas Lobos</v>
          </cell>
        </row>
        <row r="5190">
          <cell r="B5190">
            <v>2459</v>
          </cell>
          <cell r="I5190">
            <v>-0.33333333333333331</v>
          </cell>
          <cell r="S5190" t="str">
            <v>Org.Vtas Lobos</v>
          </cell>
        </row>
        <row r="5191">
          <cell r="B5191">
            <v>2466</v>
          </cell>
          <cell r="I5191">
            <v>-0.5</v>
          </cell>
          <cell r="S5191" t="str">
            <v>Org.Vtas Lobos</v>
          </cell>
        </row>
        <row r="5192">
          <cell r="B5192">
            <v>2476</v>
          </cell>
          <cell r="I5192">
            <v>-0.16666666666666666</v>
          </cell>
          <cell r="S5192" t="str">
            <v>Org.Vtas Lobos</v>
          </cell>
        </row>
        <row r="5193">
          <cell r="B5193">
            <v>2486</v>
          </cell>
          <cell r="I5193">
            <v>-0.33333333333333331</v>
          </cell>
          <cell r="S5193" t="str">
            <v>Org.Vtas Lobos</v>
          </cell>
        </row>
        <row r="5194">
          <cell r="B5194">
            <v>2488</v>
          </cell>
          <cell r="I5194">
            <v>-0.33333333333333331</v>
          </cell>
          <cell r="S5194" t="str">
            <v>Org.Vtas Lobos</v>
          </cell>
        </row>
        <row r="5195">
          <cell r="B5195">
            <v>2642</v>
          </cell>
          <cell r="I5195">
            <v>-0.16666666666666666</v>
          </cell>
          <cell r="S5195" t="str">
            <v>Org.Vtas Lobos</v>
          </cell>
        </row>
        <row r="5196">
          <cell r="B5196">
            <v>2662</v>
          </cell>
          <cell r="I5196">
            <v>-0.5</v>
          </cell>
          <cell r="S5196" t="str">
            <v>Org.Vtas Lobos</v>
          </cell>
        </row>
        <row r="5197">
          <cell r="B5197">
            <v>2662</v>
          </cell>
          <cell r="I5197">
            <v>-0.16666666666666666</v>
          </cell>
          <cell r="S5197" t="str">
            <v>Org.Vtas Lobos</v>
          </cell>
        </row>
        <row r="5198">
          <cell r="B5198">
            <v>2678</v>
          </cell>
          <cell r="I5198">
            <v>-0.16666666666666666</v>
          </cell>
          <cell r="S5198" t="str">
            <v>Org.Vtas Lobos</v>
          </cell>
        </row>
        <row r="5199">
          <cell r="B5199">
            <v>2678</v>
          </cell>
          <cell r="I5199">
            <v>-0.33333333333333331</v>
          </cell>
          <cell r="S5199" t="str">
            <v>Org.Vtas Lobos</v>
          </cell>
        </row>
        <row r="5200">
          <cell r="B5200">
            <v>2682</v>
          </cell>
          <cell r="I5200">
            <v>-0.16666666666666666</v>
          </cell>
          <cell r="S5200" t="str">
            <v>Org.Vtas Lobos</v>
          </cell>
        </row>
        <row r="5201">
          <cell r="B5201">
            <v>2727</v>
          </cell>
          <cell r="I5201">
            <v>-8.3333333333333329E-2</v>
          </cell>
          <cell r="S5201" t="str">
            <v>Org.Vtas Lobos</v>
          </cell>
        </row>
        <row r="5202">
          <cell r="B5202">
            <v>2728</v>
          </cell>
          <cell r="I5202">
            <v>-0.16666666666666666</v>
          </cell>
          <cell r="S5202" t="str">
            <v>Org.Vtas Lobos</v>
          </cell>
        </row>
        <row r="5203">
          <cell r="B5203">
            <v>2741</v>
          </cell>
          <cell r="I5203">
            <v>-0.125</v>
          </cell>
          <cell r="S5203" t="str">
            <v>Org.Vtas Lobos</v>
          </cell>
        </row>
        <row r="5204">
          <cell r="B5204">
            <v>2759</v>
          </cell>
          <cell r="I5204">
            <v>-0.33333333333333331</v>
          </cell>
          <cell r="S5204" t="str">
            <v>Org.Vtas Lobos</v>
          </cell>
        </row>
        <row r="5205">
          <cell r="B5205">
            <v>3527</v>
          </cell>
          <cell r="I5205">
            <v>-0.58333333333333337</v>
          </cell>
          <cell r="S5205" t="str">
            <v>Org.Vtas Lobos</v>
          </cell>
        </row>
        <row r="5206">
          <cell r="B5206">
            <v>3559</v>
          </cell>
          <cell r="I5206">
            <v>-0.16666666666666666</v>
          </cell>
          <cell r="S5206" t="str">
            <v>Org.Vtas Lobos</v>
          </cell>
        </row>
        <row r="5207">
          <cell r="B5207">
            <v>118</v>
          </cell>
          <cell r="I5207">
            <v>-0.16666666666666666</v>
          </cell>
          <cell r="S5207" t="str">
            <v>Org.Vtas Lobos</v>
          </cell>
        </row>
        <row r="5208">
          <cell r="B5208">
            <v>118</v>
          </cell>
          <cell r="I5208">
            <v>-0.16666666666666666</v>
          </cell>
          <cell r="S5208" t="str">
            <v>Org.Vtas Lobos</v>
          </cell>
        </row>
        <row r="5209">
          <cell r="B5209">
            <v>118</v>
          </cell>
          <cell r="I5209">
            <v>0.16666666666666666</v>
          </cell>
          <cell r="S5209" t="str">
            <v>Org.Vtas Lobos</v>
          </cell>
        </row>
        <row r="5210">
          <cell r="B5210">
            <v>140</v>
          </cell>
          <cell r="I5210">
            <v>-0.25</v>
          </cell>
          <cell r="S5210" t="str">
            <v>Org.Vtas Lobos</v>
          </cell>
        </row>
        <row r="5211">
          <cell r="B5211">
            <v>140</v>
          </cell>
          <cell r="I5211">
            <v>-0.125</v>
          </cell>
          <cell r="S5211" t="str">
            <v>Org.Vtas Lobos</v>
          </cell>
        </row>
        <row r="5212">
          <cell r="B5212">
            <v>144</v>
          </cell>
          <cell r="I5212">
            <v>-0.25</v>
          </cell>
          <cell r="S5212" t="str">
            <v>Org.Vtas Lobos</v>
          </cell>
        </row>
        <row r="5213">
          <cell r="B5213">
            <v>159</v>
          </cell>
          <cell r="I5213">
            <v>-0.16666666666666666</v>
          </cell>
          <cell r="S5213" t="str">
            <v>Org.Vtas Lobos</v>
          </cell>
        </row>
        <row r="5214">
          <cell r="B5214">
            <v>159</v>
          </cell>
          <cell r="I5214">
            <v>-0.33333333333333331</v>
          </cell>
          <cell r="S5214" t="str">
            <v>Org.Vtas Lobos</v>
          </cell>
        </row>
        <row r="5215">
          <cell r="B5215">
            <v>161</v>
          </cell>
          <cell r="I5215">
            <v>-0.66666666666666663</v>
          </cell>
          <cell r="S5215" t="str">
            <v>Org.Vtas Lobos</v>
          </cell>
        </row>
        <row r="5216">
          <cell r="B5216">
            <v>340</v>
          </cell>
          <cell r="I5216">
            <v>-0.125</v>
          </cell>
          <cell r="S5216" t="str">
            <v>Org.Vtas Lobos</v>
          </cell>
        </row>
        <row r="5217">
          <cell r="B5217">
            <v>344</v>
          </cell>
          <cell r="I5217">
            <v>-0.5</v>
          </cell>
          <cell r="S5217" t="str">
            <v>Org.Vtas Lobos</v>
          </cell>
        </row>
        <row r="5218">
          <cell r="B5218">
            <v>359</v>
          </cell>
          <cell r="I5218">
            <v>-0.33333333333333331</v>
          </cell>
          <cell r="S5218" t="str">
            <v>Org.Vtas Lobos</v>
          </cell>
        </row>
        <row r="5219">
          <cell r="B5219">
            <v>659</v>
          </cell>
          <cell r="I5219">
            <v>-0.5</v>
          </cell>
          <cell r="S5219" t="str">
            <v>Org.Vtas Lobos</v>
          </cell>
        </row>
        <row r="5220">
          <cell r="B5220">
            <v>659</v>
          </cell>
          <cell r="I5220">
            <v>-0.16666666666666666</v>
          </cell>
          <cell r="S5220" t="str">
            <v>Org.Vtas Lobos</v>
          </cell>
        </row>
        <row r="5221">
          <cell r="B5221">
            <v>1040</v>
          </cell>
          <cell r="I5221">
            <v>-0.625</v>
          </cell>
          <cell r="S5221" t="str">
            <v>Org.Vtas Lobos</v>
          </cell>
        </row>
        <row r="5222">
          <cell r="B5222">
            <v>1127</v>
          </cell>
          <cell r="I5222">
            <v>-8.3333333333333329E-2</v>
          </cell>
          <cell r="S5222" t="str">
            <v>Org.Vtas Lobos</v>
          </cell>
        </row>
        <row r="5223">
          <cell r="B5223">
            <v>1135</v>
          </cell>
          <cell r="I5223">
            <v>-0.1111111111111111</v>
          </cell>
          <cell r="S5223" t="str">
            <v>Org.Vtas Lobos</v>
          </cell>
        </row>
        <row r="5224">
          <cell r="B5224">
            <v>1140</v>
          </cell>
          <cell r="I5224">
            <v>-0.125</v>
          </cell>
          <cell r="S5224" t="str">
            <v>Org.Vtas Lobos</v>
          </cell>
        </row>
        <row r="5225">
          <cell r="B5225">
            <v>1140</v>
          </cell>
          <cell r="I5225">
            <v>-0.125</v>
          </cell>
          <cell r="S5225" t="str">
            <v>Org.Vtas Lobos</v>
          </cell>
        </row>
        <row r="5226">
          <cell r="B5226">
            <v>1159</v>
          </cell>
          <cell r="I5226">
            <v>-0.16666666666666666</v>
          </cell>
          <cell r="S5226" t="str">
            <v>Org.Vtas Lobos</v>
          </cell>
        </row>
        <row r="5227">
          <cell r="B5227">
            <v>1159</v>
          </cell>
          <cell r="I5227">
            <v>-0.16666666666666666</v>
          </cell>
          <cell r="S5227" t="str">
            <v>Org.Vtas Lobos</v>
          </cell>
        </row>
        <row r="5228">
          <cell r="B5228">
            <v>1436</v>
          </cell>
          <cell r="I5228">
            <v>1</v>
          </cell>
          <cell r="S5228" t="str">
            <v>Org.Vtas Lobos</v>
          </cell>
        </row>
        <row r="5229">
          <cell r="B5229">
            <v>1459</v>
          </cell>
          <cell r="I5229">
            <v>1.5</v>
          </cell>
          <cell r="S5229" t="str">
            <v>Org.Vtas Lobos</v>
          </cell>
        </row>
        <row r="5230">
          <cell r="B5230">
            <v>1459</v>
          </cell>
          <cell r="I5230">
            <v>-0.5</v>
          </cell>
          <cell r="S5230" t="str">
            <v>Org.Vtas Lobos</v>
          </cell>
        </row>
        <row r="5231">
          <cell r="B5231">
            <v>2003</v>
          </cell>
          <cell r="I5231">
            <v>0.33333333333333331</v>
          </cell>
          <cell r="S5231" t="str">
            <v>Org.Vtas Lobos</v>
          </cell>
        </row>
        <row r="5232">
          <cell r="B5232">
            <v>2021</v>
          </cell>
          <cell r="I5232">
            <v>-0.5</v>
          </cell>
          <cell r="S5232" t="str">
            <v>Org.Vtas Lobos</v>
          </cell>
        </row>
        <row r="5233">
          <cell r="B5233">
            <v>2033</v>
          </cell>
          <cell r="I5233">
            <v>-0.16666666666666666</v>
          </cell>
          <cell r="S5233" t="str">
            <v>Org.Vtas Lobos</v>
          </cell>
        </row>
        <row r="5234">
          <cell r="B5234">
            <v>2154</v>
          </cell>
          <cell r="I5234">
            <v>-0.33333333333333331</v>
          </cell>
          <cell r="S5234" t="str">
            <v>Org.Vtas Lobos</v>
          </cell>
        </row>
        <row r="5235">
          <cell r="B5235">
            <v>2359</v>
          </cell>
          <cell r="I5235">
            <v>0.66666666666666663</v>
          </cell>
          <cell r="S5235" t="str">
            <v>Org.Vtas Lobos</v>
          </cell>
        </row>
        <row r="5236">
          <cell r="B5236">
            <v>2446</v>
          </cell>
          <cell r="I5236">
            <v>0.33333333333333331</v>
          </cell>
          <cell r="S5236" t="str">
            <v>Org.Vtas Lobos</v>
          </cell>
        </row>
        <row r="5237">
          <cell r="B5237">
            <v>2459</v>
          </cell>
          <cell r="I5237">
            <v>-0.16666666666666666</v>
          </cell>
          <cell r="S5237" t="str">
            <v>Org.Vtas Lobos</v>
          </cell>
        </row>
        <row r="5238">
          <cell r="B5238">
            <v>2478</v>
          </cell>
          <cell r="I5238">
            <v>0.16666666666666666</v>
          </cell>
          <cell r="S5238" t="str">
            <v>Org.Vtas Lobos</v>
          </cell>
        </row>
        <row r="5239">
          <cell r="B5239">
            <v>2648</v>
          </cell>
          <cell r="I5239">
            <v>-0.16666666666666666</v>
          </cell>
          <cell r="S5239" t="str">
            <v>Org.Vtas Lobos</v>
          </cell>
        </row>
        <row r="5240">
          <cell r="B5240">
            <v>2659</v>
          </cell>
          <cell r="I5240">
            <v>0.5</v>
          </cell>
          <cell r="S5240" t="str">
            <v>Org.Vtas Lobos</v>
          </cell>
        </row>
        <row r="5241">
          <cell r="B5241">
            <v>2659</v>
          </cell>
          <cell r="I5241">
            <v>-0.16666666666666666</v>
          </cell>
          <cell r="S5241" t="str">
            <v>Org.Vtas Lobos</v>
          </cell>
        </row>
        <row r="5242">
          <cell r="B5242">
            <v>2678</v>
          </cell>
          <cell r="I5242">
            <v>-0.5</v>
          </cell>
          <cell r="S5242" t="str">
            <v>Org.Vtas Lobos</v>
          </cell>
        </row>
        <row r="5243">
          <cell r="B5243">
            <v>2759</v>
          </cell>
          <cell r="I5243">
            <v>0.16666666666666666</v>
          </cell>
          <cell r="S5243" t="str">
            <v>Org.Vtas Lobos</v>
          </cell>
        </row>
        <row r="5244">
          <cell r="B5244">
            <v>2759</v>
          </cell>
          <cell r="I5244">
            <v>-0.16666666666666666</v>
          </cell>
          <cell r="S5244" t="str">
            <v>Org.Vtas Lobos</v>
          </cell>
        </row>
        <row r="5245">
          <cell r="B5245">
            <v>2759</v>
          </cell>
          <cell r="I5245">
            <v>-0.16666666666666666</v>
          </cell>
          <cell r="S5245" t="str">
            <v>Org.Vtas Lobos</v>
          </cell>
        </row>
        <row r="5246">
          <cell r="B5246">
            <v>3536</v>
          </cell>
          <cell r="I5246">
            <v>0.16666666666666666</v>
          </cell>
          <cell r="S5246" t="str">
            <v>Org.Vtas Lobos</v>
          </cell>
        </row>
        <row r="5247">
          <cell r="B5247">
            <v>3536</v>
          </cell>
          <cell r="I5247">
            <v>-0.66666666666666663</v>
          </cell>
          <cell r="S5247" t="str">
            <v>Org.Vtas Lobos</v>
          </cell>
        </row>
        <row r="5248">
          <cell r="B5248">
            <v>110</v>
          </cell>
          <cell r="I5248">
            <v>-0.20833333333333334</v>
          </cell>
          <cell r="S5248" t="str">
            <v>Org.Vtas Lobos</v>
          </cell>
        </row>
        <row r="5249">
          <cell r="B5249">
            <v>118</v>
          </cell>
          <cell r="I5249">
            <v>-0.16666666666666666</v>
          </cell>
          <cell r="S5249" t="str">
            <v>Org.Vtas Lobos</v>
          </cell>
        </row>
        <row r="5250">
          <cell r="B5250">
            <v>118</v>
          </cell>
          <cell r="I5250">
            <v>-0.16666666666666666</v>
          </cell>
          <cell r="S5250" t="str">
            <v>Org.Vtas Lobos</v>
          </cell>
        </row>
        <row r="5251">
          <cell r="B5251">
            <v>127</v>
          </cell>
          <cell r="I5251">
            <v>-1</v>
          </cell>
          <cell r="S5251" t="str">
            <v>Org.Vtas Lobos</v>
          </cell>
        </row>
        <row r="5252">
          <cell r="B5252">
            <v>127</v>
          </cell>
          <cell r="I5252">
            <v>-8.3333333333333329E-2</v>
          </cell>
          <cell r="S5252" t="str">
            <v>Org.Vtas Lobos</v>
          </cell>
        </row>
        <row r="5253">
          <cell r="B5253">
            <v>127</v>
          </cell>
          <cell r="I5253">
            <v>-8.3333333333333329E-2</v>
          </cell>
          <cell r="S5253" t="str">
            <v>Org.Vtas Lobos</v>
          </cell>
        </row>
        <row r="5254">
          <cell r="B5254">
            <v>144</v>
          </cell>
          <cell r="I5254">
            <v>-0.5</v>
          </cell>
          <cell r="S5254" t="str">
            <v>Org.Vtas Lobos</v>
          </cell>
        </row>
        <row r="5255">
          <cell r="B5255">
            <v>159</v>
          </cell>
          <cell r="I5255">
            <v>-0.5</v>
          </cell>
          <cell r="S5255" t="str">
            <v>Org.Vtas Lobos</v>
          </cell>
        </row>
        <row r="5256">
          <cell r="B5256">
            <v>159</v>
          </cell>
          <cell r="I5256">
            <v>-0.16666666666666666</v>
          </cell>
          <cell r="S5256" t="str">
            <v>Org.Vtas Lobos</v>
          </cell>
        </row>
        <row r="5257">
          <cell r="B5257">
            <v>161</v>
          </cell>
          <cell r="I5257">
            <v>-0.16666666666666666</v>
          </cell>
          <cell r="S5257" t="str">
            <v>Org.Vtas Lobos</v>
          </cell>
        </row>
        <row r="5258">
          <cell r="B5258">
            <v>161</v>
          </cell>
          <cell r="I5258">
            <v>-0.16666666666666666</v>
          </cell>
          <cell r="S5258" t="str">
            <v>Org.Vtas Lobos</v>
          </cell>
        </row>
        <row r="5259">
          <cell r="B5259">
            <v>327</v>
          </cell>
          <cell r="I5259">
            <v>-8.3333333333333329E-2</v>
          </cell>
          <cell r="S5259" t="str">
            <v>Org.Vtas Lobos</v>
          </cell>
        </row>
        <row r="5260">
          <cell r="B5260">
            <v>335</v>
          </cell>
          <cell r="I5260">
            <v>-0.1111111111111111</v>
          </cell>
          <cell r="S5260" t="str">
            <v>Org.Vtas Lobos</v>
          </cell>
        </row>
        <row r="5261">
          <cell r="B5261">
            <v>340</v>
          </cell>
          <cell r="I5261">
            <v>-0.25</v>
          </cell>
          <cell r="S5261" t="str">
            <v>Org.Vtas Lobos</v>
          </cell>
        </row>
        <row r="5262">
          <cell r="B5262">
            <v>359</v>
          </cell>
          <cell r="I5262">
            <v>-0.16666666666666666</v>
          </cell>
          <cell r="S5262" t="str">
            <v>Org.Vtas Lobos</v>
          </cell>
        </row>
        <row r="5263">
          <cell r="B5263">
            <v>640</v>
          </cell>
          <cell r="I5263">
            <v>-2</v>
          </cell>
          <cell r="S5263" t="str">
            <v>Org.Vtas Lobos</v>
          </cell>
        </row>
        <row r="5264">
          <cell r="B5264">
            <v>640</v>
          </cell>
          <cell r="I5264">
            <v>-0.125</v>
          </cell>
          <cell r="S5264" t="str">
            <v>Org.Vtas Lobos</v>
          </cell>
        </row>
        <row r="5265">
          <cell r="B5265">
            <v>659</v>
          </cell>
          <cell r="I5265">
            <v>-0.16666666666666666</v>
          </cell>
          <cell r="S5265" t="str">
            <v>Org.Vtas Lobos</v>
          </cell>
        </row>
        <row r="5266">
          <cell r="B5266">
            <v>1135</v>
          </cell>
          <cell r="I5266">
            <v>-0.1111111111111111</v>
          </cell>
          <cell r="S5266" t="str">
            <v>Org.Vtas Lobos</v>
          </cell>
        </row>
        <row r="5267">
          <cell r="B5267">
            <v>1140</v>
          </cell>
          <cell r="I5267">
            <v>-0.125</v>
          </cell>
          <cell r="S5267" t="str">
            <v>Org.Vtas Lobos</v>
          </cell>
        </row>
        <row r="5268">
          <cell r="B5268">
            <v>1140</v>
          </cell>
          <cell r="I5268">
            <v>-0.125</v>
          </cell>
          <cell r="S5268" t="str">
            <v>Org.Vtas Lobos</v>
          </cell>
        </row>
        <row r="5269">
          <cell r="B5269">
            <v>1259</v>
          </cell>
          <cell r="I5269">
            <v>-0.16666666666666666</v>
          </cell>
          <cell r="S5269" t="str">
            <v>Org.Vtas Lobos</v>
          </cell>
        </row>
        <row r="5270">
          <cell r="B5270">
            <v>1436</v>
          </cell>
          <cell r="I5270">
            <v>-0.33333333333333331</v>
          </cell>
          <cell r="S5270" t="str">
            <v>Org.Vtas Lobos</v>
          </cell>
        </row>
        <row r="5271">
          <cell r="B5271">
            <v>1436</v>
          </cell>
          <cell r="I5271">
            <v>-0.16666666666666666</v>
          </cell>
          <cell r="S5271" t="str">
            <v>Org.Vtas Lobos</v>
          </cell>
        </row>
        <row r="5272">
          <cell r="B5272">
            <v>1436</v>
          </cell>
          <cell r="I5272">
            <v>-0.5</v>
          </cell>
          <cell r="S5272" t="str">
            <v>Org.Vtas Lobos</v>
          </cell>
        </row>
        <row r="5273">
          <cell r="B5273">
            <v>1436</v>
          </cell>
          <cell r="I5273">
            <v>-0.33333333333333331</v>
          </cell>
          <cell r="S5273" t="str">
            <v>Org.Vtas Lobos</v>
          </cell>
        </row>
        <row r="5274">
          <cell r="B5274">
            <v>1436</v>
          </cell>
          <cell r="I5274">
            <v>-0.33333333333333331</v>
          </cell>
          <cell r="S5274" t="str">
            <v>Org.Vtas Lobos</v>
          </cell>
        </row>
        <row r="5275">
          <cell r="B5275">
            <v>1620</v>
          </cell>
          <cell r="I5275">
            <v>-0.16666666666666666</v>
          </cell>
          <cell r="S5275" t="str">
            <v>Org.Vtas Lobos</v>
          </cell>
        </row>
        <row r="5276">
          <cell r="B5276">
            <v>2003</v>
          </cell>
          <cell r="I5276">
            <v>-0.5</v>
          </cell>
          <cell r="S5276" t="str">
            <v>Org.Vtas Lobos</v>
          </cell>
        </row>
        <row r="5277">
          <cell r="B5277">
            <v>2033</v>
          </cell>
          <cell r="I5277">
            <v>-1</v>
          </cell>
          <cell r="S5277" t="str">
            <v>Org.Vtas Lobos</v>
          </cell>
        </row>
        <row r="5278">
          <cell r="B5278">
            <v>2359</v>
          </cell>
          <cell r="I5278">
            <v>-0.5</v>
          </cell>
          <cell r="S5278" t="str">
            <v>Org.Vtas Lobos</v>
          </cell>
        </row>
        <row r="5279">
          <cell r="B5279">
            <v>2359</v>
          </cell>
          <cell r="I5279">
            <v>-0.16666666666666666</v>
          </cell>
          <cell r="S5279" t="str">
            <v>Org.Vtas Lobos</v>
          </cell>
        </row>
        <row r="5280">
          <cell r="B5280">
            <v>2359</v>
          </cell>
          <cell r="I5280">
            <v>-0.16666666666666666</v>
          </cell>
          <cell r="S5280" t="str">
            <v>Org.Vtas Lobos</v>
          </cell>
        </row>
        <row r="5281">
          <cell r="B5281">
            <v>2359</v>
          </cell>
          <cell r="I5281">
            <v>-0.83333333333333337</v>
          </cell>
          <cell r="S5281" t="str">
            <v>Org.Vtas Lobos</v>
          </cell>
        </row>
        <row r="5282">
          <cell r="B5282">
            <v>2359</v>
          </cell>
          <cell r="I5282">
            <v>-0.5</v>
          </cell>
          <cell r="S5282" t="str">
            <v>Org.Vtas Lobos</v>
          </cell>
        </row>
        <row r="5283">
          <cell r="B5283">
            <v>2359</v>
          </cell>
          <cell r="I5283">
            <v>-0.5</v>
          </cell>
          <cell r="S5283" t="str">
            <v>Org.Vtas Lobos</v>
          </cell>
        </row>
        <row r="5284">
          <cell r="B5284">
            <v>2428</v>
          </cell>
          <cell r="I5284">
            <v>-0.66666666666666663</v>
          </cell>
          <cell r="S5284" t="str">
            <v>Org.Vtas Lobos</v>
          </cell>
        </row>
        <row r="5285">
          <cell r="B5285">
            <v>2446</v>
          </cell>
          <cell r="I5285">
            <v>-0.5</v>
          </cell>
          <cell r="S5285" t="str">
            <v>Org.Vtas Lobos</v>
          </cell>
        </row>
        <row r="5286">
          <cell r="B5286">
            <v>2446</v>
          </cell>
          <cell r="I5286">
            <v>-0.5</v>
          </cell>
          <cell r="S5286" t="str">
            <v>Org.Vtas Lobos</v>
          </cell>
        </row>
        <row r="5287">
          <cell r="B5287">
            <v>2453</v>
          </cell>
          <cell r="I5287">
            <v>-0.125</v>
          </cell>
          <cell r="S5287" t="str">
            <v>Org.Vtas Lobos</v>
          </cell>
        </row>
        <row r="5288">
          <cell r="B5288">
            <v>2459</v>
          </cell>
          <cell r="I5288">
            <v>-0.16666666666666666</v>
          </cell>
          <cell r="S5288" t="str">
            <v>Org.Vtas Lobos</v>
          </cell>
        </row>
        <row r="5289">
          <cell r="B5289">
            <v>2459</v>
          </cell>
          <cell r="I5289">
            <v>-0.5</v>
          </cell>
          <cell r="S5289" t="str">
            <v>Org.Vtas Lobos</v>
          </cell>
        </row>
        <row r="5290">
          <cell r="B5290">
            <v>2459</v>
          </cell>
          <cell r="I5290">
            <v>-0.16666666666666666</v>
          </cell>
          <cell r="S5290" t="str">
            <v>Org.Vtas Lobos</v>
          </cell>
        </row>
        <row r="5291">
          <cell r="B5291">
            <v>2478</v>
          </cell>
          <cell r="I5291">
            <v>-0.16666666666666666</v>
          </cell>
          <cell r="S5291" t="str">
            <v>Org.Vtas Lobos</v>
          </cell>
        </row>
        <row r="5292">
          <cell r="B5292">
            <v>2478</v>
          </cell>
          <cell r="I5292">
            <v>-0.33333333333333331</v>
          </cell>
          <cell r="S5292" t="str">
            <v>Org.Vtas Lobos</v>
          </cell>
        </row>
        <row r="5293">
          <cell r="B5293">
            <v>2659</v>
          </cell>
          <cell r="I5293">
            <v>-0.33333333333333331</v>
          </cell>
          <cell r="S5293" t="str">
            <v>Org.Vtas Lobos</v>
          </cell>
        </row>
        <row r="5294">
          <cell r="B5294">
            <v>2659</v>
          </cell>
          <cell r="I5294">
            <v>-0.16666666666666666</v>
          </cell>
          <cell r="S5294" t="str">
            <v>Org.Vtas Lobos</v>
          </cell>
        </row>
        <row r="5295">
          <cell r="B5295">
            <v>2659</v>
          </cell>
          <cell r="I5295">
            <v>-0.16666666666666666</v>
          </cell>
          <cell r="S5295" t="str">
            <v>Org.Vtas Lobos</v>
          </cell>
        </row>
        <row r="5296">
          <cell r="B5296">
            <v>2678</v>
          </cell>
          <cell r="I5296">
            <v>-0.16666666666666666</v>
          </cell>
          <cell r="S5296" t="str">
            <v>Org.Vtas Lobos</v>
          </cell>
        </row>
        <row r="5297">
          <cell r="B5297">
            <v>2759</v>
          </cell>
          <cell r="I5297">
            <v>-0.33333333333333331</v>
          </cell>
          <cell r="S5297" t="str">
            <v>Org.Vtas Lobos</v>
          </cell>
        </row>
        <row r="5298">
          <cell r="B5298">
            <v>2759</v>
          </cell>
          <cell r="I5298">
            <v>-0.16666666666666666</v>
          </cell>
          <cell r="S5298" t="str">
            <v>Org.Vtas Lobos</v>
          </cell>
        </row>
        <row r="5299">
          <cell r="B5299">
            <v>3205</v>
          </cell>
          <cell r="I5299">
            <v>-0.33333333333333331</v>
          </cell>
          <cell r="S5299" t="str">
            <v>Org.Vtas Lobos</v>
          </cell>
        </row>
        <row r="5300">
          <cell r="B5300">
            <v>3206</v>
          </cell>
          <cell r="I5300">
            <v>-0.16666666666666666</v>
          </cell>
          <cell r="S5300" t="str">
            <v>Org.Vtas Lobos</v>
          </cell>
        </row>
        <row r="5301">
          <cell r="B5301">
            <v>3209</v>
          </cell>
          <cell r="I5301">
            <v>-0.16666666666666666</v>
          </cell>
          <cell r="S5301" t="str">
            <v>Org.Vtas Lobos</v>
          </cell>
        </row>
        <row r="5302">
          <cell r="B5302">
            <v>3527</v>
          </cell>
          <cell r="I5302">
            <v>-8.3333333333333329E-2</v>
          </cell>
          <cell r="S5302" t="str">
            <v>Org.Vtas Lobos</v>
          </cell>
        </row>
        <row r="5303">
          <cell r="B5303">
            <v>3536</v>
          </cell>
          <cell r="I5303">
            <v>-0.16666666666666666</v>
          </cell>
          <cell r="S5303" t="str">
            <v>Org.Vtas Lobos</v>
          </cell>
        </row>
        <row r="5304">
          <cell r="B5304">
            <v>3536</v>
          </cell>
          <cell r="I5304">
            <v>-0.5</v>
          </cell>
          <cell r="S5304" t="str">
            <v>Org.Vtas Lobos</v>
          </cell>
        </row>
        <row r="5305">
          <cell r="B5305">
            <v>3536</v>
          </cell>
          <cell r="I5305">
            <v>-0.33333333333333331</v>
          </cell>
          <cell r="S5305" t="str">
            <v>Org.Vtas Lobos</v>
          </cell>
        </row>
        <row r="5306">
          <cell r="B5306">
            <v>118</v>
          </cell>
          <cell r="I5306">
            <v>-0.5</v>
          </cell>
          <cell r="S5306" t="str">
            <v>Org.Vtas Lobos</v>
          </cell>
        </row>
        <row r="5307">
          <cell r="B5307">
            <v>135</v>
          </cell>
          <cell r="I5307">
            <v>-0.55555555555555558</v>
          </cell>
          <cell r="S5307" t="str">
            <v>Org.Vtas Lobos</v>
          </cell>
        </row>
        <row r="5308">
          <cell r="B5308">
            <v>135</v>
          </cell>
          <cell r="I5308">
            <v>-0.1111111111111111</v>
          </cell>
          <cell r="S5308" t="str">
            <v>Org.Vtas Lobos</v>
          </cell>
        </row>
        <row r="5309">
          <cell r="B5309">
            <v>140</v>
          </cell>
          <cell r="I5309">
            <v>-0.125</v>
          </cell>
          <cell r="S5309" t="str">
            <v>Org.Vtas Lobos</v>
          </cell>
        </row>
        <row r="5310">
          <cell r="B5310">
            <v>140</v>
          </cell>
          <cell r="I5310">
            <v>-0.25</v>
          </cell>
          <cell r="S5310" t="str">
            <v>Org.Vtas Lobos</v>
          </cell>
        </row>
        <row r="5311">
          <cell r="B5311">
            <v>140</v>
          </cell>
          <cell r="I5311">
            <v>-0.125</v>
          </cell>
          <cell r="S5311" t="str">
            <v>Org.Vtas Lobos</v>
          </cell>
        </row>
        <row r="5312">
          <cell r="B5312">
            <v>140</v>
          </cell>
          <cell r="I5312">
            <v>-0.25</v>
          </cell>
          <cell r="S5312" t="str">
            <v>Org.Vtas Lobos</v>
          </cell>
        </row>
        <row r="5313">
          <cell r="B5313">
            <v>159</v>
          </cell>
          <cell r="I5313">
            <v>-0.16666666666666666</v>
          </cell>
          <cell r="S5313" t="str">
            <v>Org.Vtas Lobos</v>
          </cell>
        </row>
        <row r="5314">
          <cell r="B5314">
            <v>159</v>
          </cell>
          <cell r="I5314">
            <v>-0.33333333333333331</v>
          </cell>
          <cell r="S5314" t="str">
            <v>Org.Vtas Lobos</v>
          </cell>
        </row>
        <row r="5315">
          <cell r="B5315">
            <v>159</v>
          </cell>
          <cell r="I5315">
            <v>-0.83333333333333337</v>
          </cell>
          <cell r="S5315" t="str">
            <v>Org.Vtas Lobos</v>
          </cell>
        </row>
        <row r="5316">
          <cell r="B5316">
            <v>159</v>
          </cell>
          <cell r="I5316">
            <v>-0.33333333333333331</v>
          </cell>
          <cell r="S5316" t="str">
            <v>Org.Vtas Lobos</v>
          </cell>
        </row>
        <row r="5317">
          <cell r="B5317">
            <v>159</v>
          </cell>
          <cell r="I5317">
            <v>-0.16666666666666666</v>
          </cell>
          <cell r="S5317" t="str">
            <v>Org.Vtas Lobos</v>
          </cell>
        </row>
        <row r="5318">
          <cell r="B5318">
            <v>161</v>
          </cell>
          <cell r="I5318">
            <v>-0.5</v>
          </cell>
          <cell r="S5318" t="str">
            <v>Org.Vtas Lobos</v>
          </cell>
        </row>
        <row r="5319">
          <cell r="B5319">
            <v>161</v>
          </cell>
          <cell r="I5319">
            <v>-0.5</v>
          </cell>
          <cell r="S5319" t="str">
            <v>Org.Vtas Lobos</v>
          </cell>
        </row>
        <row r="5320">
          <cell r="B5320">
            <v>327</v>
          </cell>
          <cell r="I5320">
            <v>-0.33333333333333331</v>
          </cell>
          <cell r="S5320" t="str">
            <v>Org.Vtas Lobos</v>
          </cell>
        </row>
        <row r="5321">
          <cell r="B5321">
            <v>335</v>
          </cell>
          <cell r="I5321">
            <v>-0.55555555555555558</v>
          </cell>
          <cell r="S5321" t="str">
            <v>Org.Vtas Lobos</v>
          </cell>
        </row>
        <row r="5322">
          <cell r="B5322">
            <v>340</v>
          </cell>
          <cell r="I5322">
            <v>-0.125</v>
          </cell>
          <cell r="S5322" t="str">
            <v>Org.Vtas Lobos</v>
          </cell>
        </row>
        <row r="5323">
          <cell r="B5323">
            <v>344</v>
          </cell>
          <cell r="I5323">
            <v>-0.125</v>
          </cell>
          <cell r="S5323" t="str">
            <v>Org.Vtas Lobos</v>
          </cell>
        </row>
        <row r="5324">
          <cell r="B5324">
            <v>344</v>
          </cell>
          <cell r="I5324">
            <v>-0.375</v>
          </cell>
          <cell r="S5324" t="str">
            <v>Org.Vtas Lobos</v>
          </cell>
        </row>
        <row r="5325">
          <cell r="B5325">
            <v>359</v>
          </cell>
          <cell r="I5325">
            <v>-0.33333333333333331</v>
          </cell>
          <cell r="S5325" t="str">
            <v>Org.Vtas Lobos</v>
          </cell>
        </row>
        <row r="5326">
          <cell r="B5326">
            <v>627</v>
          </cell>
          <cell r="I5326">
            <v>-0.41666666666666669</v>
          </cell>
          <cell r="S5326" t="str">
            <v>Org.Vtas Lobos</v>
          </cell>
        </row>
        <row r="5327">
          <cell r="B5327">
            <v>627</v>
          </cell>
          <cell r="I5327">
            <v>-0.16666666666666666</v>
          </cell>
          <cell r="S5327" t="str">
            <v>Org.Vtas Lobos</v>
          </cell>
        </row>
        <row r="5328">
          <cell r="B5328">
            <v>635</v>
          </cell>
          <cell r="I5328">
            <v>-0.44444444444444442</v>
          </cell>
          <cell r="S5328" t="str">
            <v>Org.Vtas Lobos</v>
          </cell>
        </row>
        <row r="5329">
          <cell r="B5329">
            <v>640</v>
          </cell>
          <cell r="I5329">
            <v>-0.125</v>
          </cell>
          <cell r="S5329" t="str">
            <v>Org.Vtas Lobos</v>
          </cell>
        </row>
        <row r="5330">
          <cell r="B5330">
            <v>640</v>
          </cell>
          <cell r="I5330">
            <v>-0.375</v>
          </cell>
          <cell r="S5330" t="str">
            <v>Org.Vtas Lobos</v>
          </cell>
        </row>
        <row r="5331">
          <cell r="B5331">
            <v>640</v>
          </cell>
          <cell r="I5331">
            <v>-0.125</v>
          </cell>
          <cell r="S5331" t="str">
            <v>Org.Vtas Lobos</v>
          </cell>
        </row>
        <row r="5332">
          <cell r="B5332">
            <v>640</v>
          </cell>
          <cell r="I5332">
            <v>-0.5</v>
          </cell>
          <cell r="S5332" t="str">
            <v>Org.Vtas Lobos</v>
          </cell>
        </row>
        <row r="5333">
          <cell r="B5333">
            <v>659</v>
          </cell>
          <cell r="I5333">
            <v>-0.33333333333333331</v>
          </cell>
          <cell r="S5333" t="str">
            <v>Org.Vtas Lobos</v>
          </cell>
        </row>
        <row r="5334">
          <cell r="B5334">
            <v>661</v>
          </cell>
          <cell r="I5334">
            <v>-0.16666666666666666</v>
          </cell>
          <cell r="S5334" t="str">
            <v>Org.Vtas Lobos</v>
          </cell>
        </row>
        <row r="5335">
          <cell r="B5335">
            <v>1040</v>
          </cell>
          <cell r="I5335">
            <v>-1</v>
          </cell>
          <cell r="S5335" t="str">
            <v>Org.Vtas Lobos</v>
          </cell>
        </row>
        <row r="5336">
          <cell r="B5336">
            <v>1127</v>
          </cell>
          <cell r="I5336">
            <v>-0.25</v>
          </cell>
          <cell r="S5336" t="str">
            <v>Org.Vtas Lobos</v>
          </cell>
        </row>
        <row r="5337">
          <cell r="B5337">
            <v>1135</v>
          </cell>
          <cell r="I5337">
            <v>-0.1111111111111111</v>
          </cell>
          <cell r="S5337" t="str">
            <v>Org.Vtas Lobos</v>
          </cell>
        </row>
        <row r="5338">
          <cell r="B5338">
            <v>1135</v>
          </cell>
          <cell r="I5338">
            <v>-0.44444444444444442</v>
          </cell>
          <cell r="S5338" t="str">
            <v>Org.Vtas Lobos</v>
          </cell>
        </row>
        <row r="5339">
          <cell r="B5339">
            <v>1140</v>
          </cell>
          <cell r="I5339">
            <v>-0.125</v>
          </cell>
          <cell r="S5339" t="str">
            <v>Org.Vtas Lobos</v>
          </cell>
        </row>
        <row r="5340">
          <cell r="B5340">
            <v>1140</v>
          </cell>
          <cell r="I5340">
            <v>-0.125</v>
          </cell>
          <cell r="S5340" t="str">
            <v>Org.Vtas Lobos</v>
          </cell>
        </row>
        <row r="5341">
          <cell r="B5341">
            <v>1140</v>
          </cell>
          <cell r="I5341">
            <v>-0.75</v>
          </cell>
          <cell r="S5341" t="str">
            <v>Org.Vtas Lobos</v>
          </cell>
        </row>
        <row r="5342">
          <cell r="B5342">
            <v>1159</v>
          </cell>
          <cell r="I5342">
            <v>-0.66666666666666663</v>
          </cell>
          <cell r="S5342" t="str">
            <v>Org.Vtas Lobos</v>
          </cell>
        </row>
        <row r="5343">
          <cell r="B5343">
            <v>1161</v>
          </cell>
          <cell r="I5343">
            <v>-0.33333333333333331</v>
          </cell>
          <cell r="S5343" t="str">
            <v>Org.Vtas Lobos</v>
          </cell>
        </row>
        <row r="5344">
          <cell r="B5344">
            <v>1259</v>
          </cell>
          <cell r="I5344">
            <v>-0.33333333333333331</v>
          </cell>
          <cell r="S5344" t="str">
            <v>Org.Vtas Lobos</v>
          </cell>
        </row>
        <row r="5345">
          <cell r="B5345">
            <v>1436</v>
          </cell>
          <cell r="I5345">
            <v>-0.66666666666666663</v>
          </cell>
          <cell r="S5345" t="str">
            <v>Org.Vtas Lobos</v>
          </cell>
        </row>
        <row r="5346">
          <cell r="B5346">
            <v>1436</v>
          </cell>
          <cell r="I5346">
            <v>-0.5</v>
          </cell>
          <cell r="S5346" t="str">
            <v>Org.Vtas Lobos</v>
          </cell>
        </row>
        <row r="5347">
          <cell r="B5347">
            <v>1436</v>
          </cell>
          <cell r="I5347">
            <v>-0.33333333333333331</v>
          </cell>
          <cell r="S5347" t="str">
            <v>Org.Vtas Lobos</v>
          </cell>
        </row>
        <row r="5348">
          <cell r="B5348">
            <v>1459</v>
          </cell>
          <cell r="I5348">
            <v>-0.83333333333333337</v>
          </cell>
          <cell r="S5348" t="str">
            <v>Org.Vtas Lobos</v>
          </cell>
        </row>
        <row r="5349">
          <cell r="B5349">
            <v>1620</v>
          </cell>
          <cell r="I5349">
            <v>-8.3333333333333329E-2</v>
          </cell>
          <cell r="S5349" t="str">
            <v>Org.Vtas Lobos</v>
          </cell>
        </row>
        <row r="5350">
          <cell r="B5350">
            <v>1758</v>
          </cell>
          <cell r="I5350">
            <v>-0.16666666666666666</v>
          </cell>
          <cell r="S5350" t="str">
            <v>Org.Vtas Lobos</v>
          </cell>
        </row>
        <row r="5351">
          <cell r="B5351">
            <v>2359</v>
          </cell>
          <cell r="I5351">
            <v>-0.16666666666666666</v>
          </cell>
          <cell r="S5351" t="str">
            <v>Org.Vtas Lobos</v>
          </cell>
        </row>
        <row r="5352">
          <cell r="B5352">
            <v>2359</v>
          </cell>
          <cell r="I5352">
            <v>-0.33333333333333331</v>
          </cell>
          <cell r="S5352" t="str">
            <v>Org.Vtas Lobos</v>
          </cell>
        </row>
        <row r="5353">
          <cell r="B5353">
            <v>2443</v>
          </cell>
          <cell r="I5353">
            <v>-0.125</v>
          </cell>
          <cell r="S5353" t="str">
            <v>Org.Vtas Lobos</v>
          </cell>
        </row>
        <row r="5354">
          <cell r="B5354">
            <v>2443</v>
          </cell>
          <cell r="I5354">
            <v>-0.25</v>
          </cell>
          <cell r="S5354" t="str">
            <v>Org.Vtas Lobos</v>
          </cell>
        </row>
        <row r="5355">
          <cell r="B5355">
            <v>2446</v>
          </cell>
          <cell r="I5355">
            <v>-0.33333333333333331</v>
          </cell>
          <cell r="S5355" t="str">
            <v>Org.Vtas Lobos</v>
          </cell>
        </row>
        <row r="5356">
          <cell r="B5356">
            <v>2448</v>
          </cell>
          <cell r="I5356">
            <v>-1</v>
          </cell>
          <cell r="S5356" t="str">
            <v>Org.Vtas Lobos</v>
          </cell>
        </row>
        <row r="5357">
          <cell r="B5357">
            <v>2459</v>
          </cell>
          <cell r="I5357">
            <v>-0.33333333333333331</v>
          </cell>
          <cell r="S5357" t="str">
            <v>Org.Vtas Lobos</v>
          </cell>
        </row>
        <row r="5358">
          <cell r="B5358">
            <v>2473</v>
          </cell>
          <cell r="I5358">
            <v>-0.375</v>
          </cell>
          <cell r="S5358" t="str">
            <v>Org.Vtas Lobos</v>
          </cell>
        </row>
        <row r="5359">
          <cell r="B5359">
            <v>2659</v>
          </cell>
          <cell r="I5359">
            <v>-0.33333333333333331</v>
          </cell>
          <cell r="S5359" t="str">
            <v>Org.Vtas Lobos</v>
          </cell>
        </row>
        <row r="5360">
          <cell r="B5360">
            <v>2659</v>
          </cell>
          <cell r="I5360">
            <v>-0.16666666666666666</v>
          </cell>
          <cell r="S5360" t="str">
            <v>Org.Vtas Lobos</v>
          </cell>
        </row>
        <row r="5361">
          <cell r="B5361">
            <v>2659</v>
          </cell>
          <cell r="I5361">
            <v>-0.33333333333333331</v>
          </cell>
          <cell r="S5361" t="str">
            <v>Org.Vtas Lobos</v>
          </cell>
        </row>
        <row r="5362">
          <cell r="B5362">
            <v>2662</v>
          </cell>
          <cell r="I5362">
            <v>-0.66666666666666663</v>
          </cell>
          <cell r="S5362" t="str">
            <v>Org.Vtas Lobos</v>
          </cell>
        </row>
        <row r="5363">
          <cell r="B5363">
            <v>2662</v>
          </cell>
          <cell r="I5363">
            <v>-0.5</v>
          </cell>
          <cell r="S5363" t="str">
            <v>Org.Vtas Lobos</v>
          </cell>
        </row>
        <row r="5364">
          <cell r="B5364">
            <v>2678</v>
          </cell>
          <cell r="I5364">
            <v>-0.66666666666666663</v>
          </cell>
          <cell r="S5364" t="str">
            <v>Org.Vtas Lobos</v>
          </cell>
        </row>
        <row r="5365">
          <cell r="B5365">
            <v>2727</v>
          </cell>
          <cell r="I5365">
            <v>-8.3333333333333329E-2</v>
          </cell>
          <cell r="S5365" t="str">
            <v>Org.Vtas Lobos</v>
          </cell>
        </row>
        <row r="5366">
          <cell r="B5366">
            <v>2728</v>
          </cell>
          <cell r="I5366">
            <v>-0.5</v>
          </cell>
          <cell r="S5366" t="str">
            <v>Org.Vtas Lobos</v>
          </cell>
        </row>
        <row r="5367">
          <cell r="B5367">
            <v>2741</v>
          </cell>
          <cell r="I5367">
            <v>-0.625</v>
          </cell>
          <cell r="S5367" t="str">
            <v>Org.Vtas Lobos</v>
          </cell>
        </row>
        <row r="5368">
          <cell r="B5368">
            <v>2741</v>
          </cell>
          <cell r="I5368">
            <v>-0.25</v>
          </cell>
          <cell r="S5368" t="str">
            <v>Org.Vtas Lobos</v>
          </cell>
        </row>
        <row r="5369">
          <cell r="B5369">
            <v>3095</v>
          </cell>
          <cell r="I5369">
            <v>-0.5</v>
          </cell>
          <cell r="S5369" t="str">
            <v>Org.Vtas Lobos</v>
          </cell>
        </row>
        <row r="5370">
          <cell r="B5370">
            <v>3205</v>
          </cell>
          <cell r="I5370">
            <v>-0.5</v>
          </cell>
          <cell r="S5370" t="str">
            <v>Org.Vtas Lobos</v>
          </cell>
        </row>
        <row r="5371">
          <cell r="B5371">
            <v>3536</v>
          </cell>
          <cell r="I5371">
            <v>-0.66666666666666663</v>
          </cell>
          <cell r="S5371" t="str">
            <v>Org.Vtas Lobos</v>
          </cell>
        </row>
        <row r="5372">
          <cell r="B5372">
            <v>3536</v>
          </cell>
          <cell r="I5372">
            <v>-0.16666666666666666</v>
          </cell>
          <cell r="S5372" t="str">
            <v>Org.Vtas Lobos</v>
          </cell>
        </row>
        <row r="5373">
          <cell r="B5373">
            <v>3536</v>
          </cell>
          <cell r="I5373">
            <v>-0.16666666666666666</v>
          </cell>
          <cell r="S5373" t="str">
            <v>Org.Vtas Lobos</v>
          </cell>
        </row>
        <row r="5374">
          <cell r="B5374">
            <v>127</v>
          </cell>
          <cell r="I5374">
            <v>-0.25</v>
          </cell>
          <cell r="S5374" t="str">
            <v>Org.Vtas Lobos</v>
          </cell>
        </row>
        <row r="5375">
          <cell r="B5375">
            <v>135</v>
          </cell>
          <cell r="I5375">
            <v>-0.1111111111111111</v>
          </cell>
          <cell r="S5375" t="str">
            <v>Org.Vtas Lobos</v>
          </cell>
        </row>
        <row r="5376">
          <cell r="B5376">
            <v>140</v>
          </cell>
          <cell r="I5376">
            <v>-0.125</v>
          </cell>
          <cell r="S5376" t="str">
            <v>Org.Vtas Lobos</v>
          </cell>
        </row>
        <row r="5377">
          <cell r="B5377">
            <v>144</v>
          </cell>
          <cell r="I5377">
            <v>-0.25</v>
          </cell>
          <cell r="S5377" t="str">
            <v>Org.Vtas Lobos</v>
          </cell>
        </row>
        <row r="5378">
          <cell r="B5378">
            <v>159</v>
          </cell>
          <cell r="I5378">
            <v>-0.33333333333333331</v>
          </cell>
          <cell r="S5378" t="str">
            <v>Org.Vtas Lobos</v>
          </cell>
        </row>
        <row r="5379">
          <cell r="B5379">
            <v>161</v>
          </cell>
          <cell r="I5379">
            <v>-0.33333333333333331</v>
          </cell>
          <cell r="S5379" t="str">
            <v>Org.Vtas Lobos</v>
          </cell>
        </row>
        <row r="5380">
          <cell r="B5380">
            <v>340</v>
          </cell>
          <cell r="I5380">
            <v>-1</v>
          </cell>
          <cell r="S5380" t="str">
            <v>Org.Vtas Lobos</v>
          </cell>
        </row>
        <row r="5381">
          <cell r="B5381">
            <v>359</v>
          </cell>
          <cell r="I5381">
            <v>-0.16666666666666666</v>
          </cell>
          <cell r="S5381" t="str">
            <v>Org.Vtas Lobos</v>
          </cell>
        </row>
        <row r="5382">
          <cell r="B5382">
            <v>361</v>
          </cell>
          <cell r="I5382">
            <v>-0.33333333333333331</v>
          </cell>
          <cell r="S5382" t="str">
            <v>Org.Vtas Lobos</v>
          </cell>
        </row>
        <row r="5383">
          <cell r="B5383">
            <v>361</v>
          </cell>
          <cell r="I5383">
            <v>-0.33333333333333331</v>
          </cell>
          <cell r="S5383" t="str">
            <v>Org.Vtas Lobos</v>
          </cell>
        </row>
        <row r="5384">
          <cell r="B5384">
            <v>640</v>
          </cell>
          <cell r="I5384">
            <v>-0.25</v>
          </cell>
          <cell r="S5384" t="str">
            <v>Org.Vtas Lobos</v>
          </cell>
        </row>
        <row r="5385">
          <cell r="B5385">
            <v>644</v>
          </cell>
          <cell r="I5385">
            <v>-0.125</v>
          </cell>
          <cell r="S5385" t="str">
            <v>Org.Vtas Lobos</v>
          </cell>
        </row>
        <row r="5386">
          <cell r="B5386">
            <v>1040</v>
          </cell>
          <cell r="I5386">
            <v>-0.375</v>
          </cell>
          <cell r="S5386" t="str">
            <v>Org.Vtas Lobos</v>
          </cell>
        </row>
        <row r="5387">
          <cell r="B5387">
            <v>1128</v>
          </cell>
          <cell r="I5387">
            <v>-0.16666666666666666</v>
          </cell>
          <cell r="S5387" t="str">
            <v>Org.Vtas Lobos</v>
          </cell>
        </row>
        <row r="5388">
          <cell r="B5388">
            <v>1140</v>
          </cell>
          <cell r="I5388">
            <v>-0.125</v>
          </cell>
          <cell r="S5388" t="str">
            <v>Org.Vtas Lobos</v>
          </cell>
        </row>
        <row r="5389">
          <cell r="B5389">
            <v>1140</v>
          </cell>
          <cell r="I5389">
            <v>-0.125</v>
          </cell>
          <cell r="S5389" t="str">
            <v>Org.Vtas Lobos</v>
          </cell>
        </row>
        <row r="5390">
          <cell r="B5390">
            <v>1144</v>
          </cell>
          <cell r="I5390">
            <v>-0.125</v>
          </cell>
          <cell r="S5390" t="str">
            <v>Org.Vtas Lobos</v>
          </cell>
        </row>
        <row r="5391">
          <cell r="B5391">
            <v>1159</v>
          </cell>
          <cell r="I5391">
            <v>-0.16666666666666666</v>
          </cell>
          <cell r="S5391" t="str">
            <v>Org.Vtas Lobos</v>
          </cell>
        </row>
        <row r="5392">
          <cell r="B5392">
            <v>1159</v>
          </cell>
          <cell r="I5392">
            <v>-0.16666666666666666</v>
          </cell>
          <cell r="S5392" t="str">
            <v>Org.Vtas Lobos</v>
          </cell>
        </row>
        <row r="5393">
          <cell r="B5393">
            <v>1436</v>
          </cell>
          <cell r="I5393">
            <v>-1.1666666666666667</v>
          </cell>
          <cell r="S5393" t="str">
            <v>Org.Vtas Lobos</v>
          </cell>
        </row>
        <row r="5394">
          <cell r="B5394">
            <v>1459</v>
          </cell>
          <cell r="I5394">
            <v>-0.16666666666666666</v>
          </cell>
          <cell r="S5394" t="str">
            <v>Org.Vtas Lobos</v>
          </cell>
        </row>
        <row r="5395">
          <cell r="B5395">
            <v>1758</v>
          </cell>
          <cell r="I5395">
            <v>-0.16666666666666666</v>
          </cell>
          <cell r="S5395" t="str">
            <v>Org.Vtas Lobos</v>
          </cell>
        </row>
        <row r="5396">
          <cell r="B5396">
            <v>1759</v>
          </cell>
          <cell r="I5396">
            <v>-0.16666666666666666</v>
          </cell>
          <cell r="S5396" t="str">
            <v>Org.Vtas Lobos</v>
          </cell>
        </row>
        <row r="5397">
          <cell r="B5397">
            <v>2003</v>
          </cell>
          <cell r="I5397">
            <v>-1</v>
          </cell>
          <cell r="S5397" t="str">
            <v>Org.Vtas Lobos</v>
          </cell>
        </row>
        <row r="5398">
          <cell r="B5398">
            <v>2359</v>
          </cell>
          <cell r="I5398">
            <v>-1</v>
          </cell>
          <cell r="S5398" t="str">
            <v>Org.Vtas Lobos</v>
          </cell>
        </row>
        <row r="5399">
          <cell r="B5399">
            <v>2468</v>
          </cell>
          <cell r="I5399">
            <v>-0.16666666666666666</v>
          </cell>
          <cell r="S5399" t="str">
            <v>Org.Vtas Lobos</v>
          </cell>
        </row>
        <row r="5400">
          <cell r="B5400">
            <v>2486</v>
          </cell>
          <cell r="I5400">
            <v>-0.5</v>
          </cell>
          <cell r="S5400" t="str">
            <v>Org.Vtas Lobos</v>
          </cell>
        </row>
        <row r="5401">
          <cell r="B5401">
            <v>2659</v>
          </cell>
          <cell r="I5401">
            <v>-0.16666666666666666</v>
          </cell>
          <cell r="S5401" t="str">
            <v>Org.Vtas Lobos</v>
          </cell>
        </row>
        <row r="5402">
          <cell r="B5402">
            <v>2741</v>
          </cell>
          <cell r="I5402">
            <v>-0.125</v>
          </cell>
          <cell r="S5402" t="str">
            <v>Org.Vtas Lobos</v>
          </cell>
        </row>
        <row r="5403">
          <cell r="B5403">
            <v>2759</v>
          </cell>
          <cell r="I5403">
            <v>-0.33333333333333331</v>
          </cell>
          <cell r="S5403" t="str">
            <v>Org.Vtas Lobos</v>
          </cell>
        </row>
        <row r="5404">
          <cell r="B5404">
            <v>2759</v>
          </cell>
          <cell r="I5404">
            <v>-0.16666666666666666</v>
          </cell>
          <cell r="S5404" t="str">
            <v>Org.Vtas Lobos</v>
          </cell>
        </row>
        <row r="5405">
          <cell r="B5405">
            <v>3205</v>
          </cell>
          <cell r="I5405">
            <v>-1</v>
          </cell>
          <cell r="S5405" t="str">
            <v>Org.Vtas Lobos</v>
          </cell>
        </row>
        <row r="5406">
          <cell r="B5406">
            <v>3208</v>
          </cell>
          <cell r="I5406">
            <v>-0.5</v>
          </cell>
          <cell r="S5406" t="str">
            <v>Org.Vtas Lobos</v>
          </cell>
        </row>
        <row r="5407">
          <cell r="B5407">
            <v>3208</v>
          </cell>
          <cell r="I5407">
            <v>-0.33333333333333331</v>
          </cell>
          <cell r="S5407" t="str">
            <v>Org.Vtas Lobos</v>
          </cell>
        </row>
        <row r="5408">
          <cell r="B5408">
            <v>3211</v>
          </cell>
          <cell r="I5408">
            <v>-0.16666666666666666</v>
          </cell>
          <cell r="S5408" t="str">
            <v>Org.Vtas Lobos</v>
          </cell>
        </row>
        <row r="5409">
          <cell r="B5409">
            <v>3836</v>
          </cell>
          <cell r="I5409">
            <v>-0.33333333333333331</v>
          </cell>
          <cell r="S5409" t="str">
            <v>Org.Vtas Lobos</v>
          </cell>
        </row>
        <row r="5410">
          <cell r="B5410">
            <v>14</v>
          </cell>
          <cell r="I5410">
            <v>-0.125</v>
          </cell>
          <cell r="S5410" t="str">
            <v>Org.Vtas Lobos</v>
          </cell>
        </row>
        <row r="5411">
          <cell r="B5411">
            <v>118</v>
          </cell>
          <cell r="I5411">
            <v>-0.33333333333333331</v>
          </cell>
          <cell r="S5411" t="str">
            <v>Org.Vtas Lobos</v>
          </cell>
        </row>
        <row r="5412">
          <cell r="B5412">
            <v>135</v>
          </cell>
          <cell r="I5412">
            <v>-0.1111111111111111</v>
          </cell>
          <cell r="S5412" t="str">
            <v>Org.Vtas Lobos</v>
          </cell>
        </row>
        <row r="5413">
          <cell r="B5413">
            <v>140</v>
          </cell>
          <cell r="I5413">
            <v>-1</v>
          </cell>
          <cell r="S5413" t="str">
            <v>Org.Vtas Lobos</v>
          </cell>
        </row>
        <row r="5414">
          <cell r="B5414">
            <v>140</v>
          </cell>
          <cell r="I5414">
            <v>-0.125</v>
          </cell>
          <cell r="S5414" t="str">
            <v>Org.Vtas Lobos</v>
          </cell>
        </row>
        <row r="5415">
          <cell r="B5415">
            <v>140</v>
          </cell>
          <cell r="I5415">
            <v>-0.25</v>
          </cell>
          <cell r="S5415" t="str">
            <v>Org.Vtas Lobos</v>
          </cell>
        </row>
        <row r="5416">
          <cell r="B5416">
            <v>159</v>
          </cell>
          <cell r="I5416">
            <v>-0.16666666666666666</v>
          </cell>
          <cell r="S5416" t="str">
            <v>Org.Vtas Lobos</v>
          </cell>
        </row>
        <row r="5417">
          <cell r="B5417">
            <v>159</v>
          </cell>
          <cell r="I5417">
            <v>-1.5</v>
          </cell>
          <cell r="S5417" t="str">
            <v>Org.Vtas Lobos</v>
          </cell>
        </row>
        <row r="5418">
          <cell r="B5418">
            <v>159</v>
          </cell>
          <cell r="I5418">
            <v>-1</v>
          </cell>
          <cell r="S5418" t="str">
            <v>Org.Vtas Lobos</v>
          </cell>
        </row>
        <row r="5419">
          <cell r="B5419">
            <v>161</v>
          </cell>
          <cell r="I5419">
            <v>-0.16666666666666666</v>
          </cell>
          <cell r="S5419" t="str">
            <v>Org.Vtas Lobos</v>
          </cell>
        </row>
        <row r="5420">
          <cell r="B5420">
            <v>161</v>
          </cell>
          <cell r="I5420">
            <v>-1.5</v>
          </cell>
          <cell r="S5420" t="str">
            <v>Org.Vtas Lobos</v>
          </cell>
        </row>
        <row r="5421">
          <cell r="B5421">
            <v>161</v>
          </cell>
          <cell r="I5421">
            <v>-0.5</v>
          </cell>
          <cell r="S5421" t="str">
            <v>Org.Vtas Lobos</v>
          </cell>
        </row>
        <row r="5422">
          <cell r="B5422">
            <v>327</v>
          </cell>
          <cell r="I5422">
            <v>-0.16666666666666666</v>
          </cell>
          <cell r="S5422" t="str">
            <v>Org.Vtas Lobos</v>
          </cell>
        </row>
        <row r="5423">
          <cell r="B5423">
            <v>340</v>
          </cell>
          <cell r="I5423">
            <v>-0.25</v>
          </cell>
          <cell r="S5423" t="str">
            <v>Org.Vtas Lobos</v>
          </cell>
        </row>
        <row r="5424">
          <cell r="B5424">
            <v>359</v>
          </cell>
          <cell r="I5424">
            <v>-0.5</v>
          </cell>
          <cell r="S5424" t="str">
            <v>Org.Vtas Lobos</v>
          </cell>
        </row>
        <row r="5425">
          <cell r="B5425">
            <v>594</v>
          </cell>
          <cell r="I5425">
            <v>-1</v>
          </cell>
          <cell r="S5425" t="str">
            <v>Org.Vtas Lobos</v>
          </cell>
        </row>
        <row r="5426">
          <cell r="B5426">
            <v>627</v>
          </cell>
          <cell r="I5426">
            <v>-8.3333333333333329E-2</v>
          </cell>
          <cell r="S5426" t="str">
            <v>Org.Vtas Lobos</v>
          </cell>
        </row>
        <row r="5427">
          <cell r="B5427">
            <v>627</v>
          </cell>
          <cell r="I5427">
            <v>-0.75</v>
          </cell>
          <cell r="S5427" t="str">
            <v>Org.Vtas Lobos</v>
          </cell>
        </row>
        <row r="5428">
          <cell r="B5428">
            <v>640</v>
          </cell>
          <cell r="I5428">
            <v>-0.25</v>
          </cell>
          <cell r="S5428" t="str">
            <v>Org.Vtas Lobos</v>
          </cell>
        </row>
        <row r="5429">
          <cell r="B5429">
            <v>640</v>
          </cell>
          <cell r="I5429">
            <v>-1</v>
          </cell>
          <cell r="S5429" t="str">
            <v>Org.Vtas Lobos</v>
          </cell>
        </row>
        <row r="5430">
          <cell r="B5430">
            <v>659</v>
          </cell>
          <cell r="I5430">
            <v>-0.16666666666666666</v>
          </cell>
          <cell r="S5430" t="str">
            <v>Org.Vtas Lobos</v>
          </cell>
        </row>
        <row r="5431">
          <cell r="B5431">
            <v>661</v>
          </cell>
          <cell r="I5431">
            <v>-0.5</v>
          </cell>
          <cell r="S5431" t="str">
            <v>Org.Vtas Lobos</v>
          </cell>
        </row>
        <row r="5432">
          <cell r="B5432">
            <v>1040</v>
          </cell>
          <cell r="I5432">
            <v>-0.125</v>
          </cell>
          <cell r="S5432" t="str">
            <v>Org.Vtas Lobos</v>
          </cell>
        </row>
        <row r="5433">
          <cell r="B5433">
            <v>1127</v>
          </cell>
          <cell r="I5433">
            <v>-0.83333333333333337</v>
          </cell>
          <cell r="S5433" t="str">
            <v>Org.Vtas Lobos</v>
          </cell>
        </row>
        <row r="5434">
          <cell r="B5434">
            <v>1140</v>
          </cell>
          <cell r="I5434">
            <v>-0.125</v>
          </cell>
          <cell r="S5434" t="str">
            <v>Org.Vtas Lobos</v>
          </cell>
        </row>
        <row r="5435">
          <cell r="B5435">
            <v>1140</v>
          </cell>
          <cell r="I5435">
            <v>-0.25</v>
          </cell>
          <cell r="S5435" t="str">
            <v>Org.Vtas Lobos</v>
          </cell>
        </row>
        <row r="5436">
          <cell r="B5436">
            <v>1436</v>
          </cell>
          <cell r="I5436">
            <v>-0.33333333333333331</v>
          </cell>
          <cell r="S5436" t="str">
            <v>Org.Vtas Lobos</v>
          </cell>
        </row>
        <row r="5437">
          <cell r="B5437">
            <v>1436</v>
          </cell>
          <cell r="I5437">
            <v>-0.16666666666666666</v>
          </cell>
          <cell r="S5437" t="str">
            <v>Org.Vtas Lobos</v>
          </cell>
        </row>
        <row r="5438">
          <cell r="B5438">
            <v>1640</v>
          </cell>
          <cell r="I5438">
            <v>-0.16666666666666666</v>
          </cell>
          <cell r="S5438" t="str">
            <v>Org.Vtas Lobos</v>
          </cell>
        </row>
        <row r="5439">
          <cell r="B5439">
            <v>2033</v>
          </cell>
          <cell r="I5439">
            <v>-0.66666666666666663</v>
          </cell>
          <cell r="S5439" t="str">
            <v>Org.Vtas Lobos</v>
          </cell>
        </row>
        <row r="5440">
          <cell r="B5440">
            <v>2033</v>
          </cell>
          <cell r="I5440">
            <v>-0.5</v>
          </cell>
          <cell r="S5440" t="str">
            <v>Org.Vtas Lobos</v>
          </cell>
        </row>
        <row r="5441">
          <cell r="B5441">
            <v>2359</v>
          </cell>
          <cell r="I5441">
            <v>-0.33333333333333331</v>
          </cell>
          <cell r="S5441" t="str">
            <v>Org.Vtas Lobos</v>
          </cell>
        </row>
        <row r="5442">
          <cell r="B5442">
            <v>2423</v>
          </cell>
          <cell r="I5442">
            <v>-3</v>
          </cell>
          <cell r="S5442" t="str">
            <v>Org.Vtas Lobos</v>
          </cell>
        </row>
        <row r="5443">
          <cell r="B5443">
            <v>2448</v>
          </cell>
          <cell r="I5443">
            <v>-0.16666666666666666</v>
          </cell>
          <cell r="S5443" t="str">
            <v>Org.Vtas Lobos</v>
          </cell>
        </row>
        <row r="5444">
          <cell r="B5444">
            <v>2456</v>
          </cell>
          <cell r="I5444">
            <v>-1</v>
          </cell>
          <cell r="S5444" t="str">
            <v>Org.Vtas Lobos</v>
          </cell>
        </row>
        <row r="5445">
          <cell r="B5445">
            <v>2458</v>
          </cell>
          <cell r="I5445">
            <v>-0.16666666666666666</v>
          </cell>
          <cell r="S5445" t="str">
            <v>Org.Vtas Lobos</v>
          </cell>
        </row>
        <row r="5446">
          <cell r="B5446">
            <v>2478</v>
          </cell>
          <cell r="I5446">
            <v>-0.16666666666666666</v>
          </cell>
          <cell r="S5446" t="str">
            <v>Org.Vtas Lobos</v>
          </cell>
        </row>
        <row r="5447">
          <cell r="B5447">
            <v>2488</v>
          </cell>
          <cell r="I5447">
            <v>-0.33333333333333331</v>
          </cell>
          <cell r="S5447" t="str">
            <v>Org.Vtas Lobos</v>
          </cell>
        </row>
        <row r="5448">
          <cell r="B5448">
            <v>2659</v>
          </cell>
          <cell r="I5448">
            <v>-0.16666666666666666</v>
          </cell>
          <cell r="S5448" t="str">
            <v>Org.Vtas Lobos</v>
          </cell>
        </row>
        <row r="5449">
          <cell r="B5449">
            <v>2678</v>
          </cell>
          <cell r="I5449">
            <v>-1.1666666666666667</v>
          </cell>
          <cell r="S5449" t="str">
            <v>Org.Vtas Lobos</v>
          </cell>
        </row>
        <row r="5450">
          <cell r="B5450">
            <v>2688</v>
          </cell>
          <cell r="I5450">
            <v>-0.16666666666666666</v>
          </cell>
          <cell r="S5450" t="str">
            <v>Org.Vtas Lobos</v>
          </cell>
        </row>
        <row r="5451">
          <cell r="B5451">
            <v>3205</v>
          </cell>
          <cell r="I5451">
            <v>-0.16666666666666666</v>
          </cell>
          <cell r="S5451" t="str">
            <v>Org.Vtas Lobos</v>
          </cell>
        </row>
        <row r="5452">
          <cell r="B5452">
            <v>3205</v>
          </cell>
          <cell r="I5452">
            <v>-0.16666666666666666</v>
          </cell>
          <cell r="S5452" t="str">
            <v>Org.Vtas Lobos</v>
          </cell>
        </row>
        <row r="5453">
          <cell r="B5453">
            <v>3800</v>
          </cell>
          <cell r="I5453">
            <v>-1</v>
          </cell>
          <cell r="S5453" t="str">
            <v>Org.Vtas Lobos</v>
          </cell>
        </row>
        <row r="5454">
          <cell r="B5454">
            <v>14</v>
          </cell>
          <cell r="I5454">
            <v>-0.125</v>
          </cell>
          <cell r="S5454" t="str">
            <v>Org.Vtas Lobos</v>
          </cell>
        </row>
        <row r="5455">
          <cell r="B5455">
            <v>14</v>
          </cell>
          <cell r="I5455">
            <v>-0.125</v>
          </cell>
          <cell r="S5455" t="str">
            <v>Org.Vtas Lobos</v>
          </cell>
        </row>
        <row r="5456">
          <cell r="B5456">
            <v>105</v>
          </cell>
          <cell r="I5456">
            <v>-1</v>
          </cell>
          <cell r="S5456" t="str">
            <v>Org.Vtas Lobos</v>
          </cell>
        </row>
        <row r="5457">
          <cell r="B5457">
            <v>118</v>
          </cell>
          <cell r="I5457">
            <v>-0.16666666666666666</v>
          </cell>
          <cell r="S5457" t="str">
            <v>Org.Vtas Lobos</v>
          </cell>
        </row>
        <row r="5458">
          <cell r="B5458">
            <v>118</v>
          </cell>
          <cell r="I5458">
            <v>-0.16666666666666666</v>
          </cell>
          <cell r="S5458" t="str">
            <v>Org.Vtas Lobos</v>
          </cell>
        </row>
        <row r="5459">
          <cell r="B5459">
            <v>127</v>
          </cell>
          <cell r="I5459">
            <v>-1</v>
          </cell>
          <cell r="S5459" t="str">
            <v>Org.Vtas Lobos</v>
          </cell>
        </row>
        <row r="5460">
          <cell r="B5460">
            <v>144</v>
          </cell>
          <cell r="I5460">
            <v>-0.25</v>
          </cell>
          <cell r="S5460" t="str">
            <v>Org.Vtas Lobos</v>
          </cell>
        </row>
        <row r="5461">
          <cell r="B5461">
            <v>159</v>
          </cell>
          <cell r="I5461">
            <v>-0.16666666666666666</v>
          </cell>
          <cell r="S5461" t="str">
            <v>Org.Vtas Lobos</v>
          </cell>
        </row>
        <row r="5462">
          <cell r="B5462">
            <v>159</v>
          </cell>
          <cell r="I5462">
            <v>-0.5</v>
          </cell>
          <cell r="S5462" t="str">
            <v>Org.Vtas Lobos</v>
          </cell>
        </row>
        <row r="5463">
          <cell r="B5463">
            <v>159</v>
          </cell>
          <cell r="I5463">
            <v>-0.5</v>
          </cell>
          <cell r="S5463" t="str">
            <v>Org.Vtas Lobos</v>
          </cell>
        </row>
        <row r="5464">
          <cell r="B5464">
            <v>327</v>
          </cell>
          <cell r="I5464">
            <v>-0.16666666666666666</v>
          </cell>
          <cell r="S5464" t="str">
            <v>Org.Vtas Lobos</v>
          </cell>
        </row>
        <row r="5465">
          <cell r="B5465">
            <v>340</v>
          </cell>
          <cell r="I5465">
            <v>-0.5</v>
          </cell>
          <cell r="S5465" t="str">
            <v>Org.Vtas Lobos</v>
          </cell>
        </row>
        <row r="5466">
          <cell r="B5466">
            <v>340</v>
          </cell>
          <cell r="I5466">
            <v>-0.375</v>
          </cell>
          <cell r="S5466" t="str">
            <v>Org.Vtas Lobos</v>
          </cell>
        </row>
        <row r="5467">
          <cell r="B5467">
            <v>340</v>
          </cell>
          <cell r="I5467">
            <v>-0.125</v>
          </cell>
          <cell r="S5467" t="str">
            <v>Org.Vtas Lobos</v>
          </cell>
        </row>
        <row r="5468">
          <cell r="B5468">
            <v>359</v>
          </cell>
          <cell r="I5468">
            <v>-0.16666666666666666</v>
          </cell>
          <cell r="S5468" t="str">
            <v>Org.Vtas Lobos</v>
          </cell>
        </row>
        <row r="5469">
          <cell r="B5469">
            <v>361</v>
          </cell>
          <cell r="I5469">
            <v>-0.16666666666666666</v>
          </cell>
          <cell r="S5469" t="str">
            <v>Org.Vtas Lobos</v>
          </cell>
        </row>
        <row r="5470">
          <cell r="B5470">
            <v>640</v>
          </cell>
          <cell r="I5470">
            <v>-0.125</v>
          </cell>
          <cell r="S5470" t="str">
            <v>Org.Vtas Lobos</v>
          </cell>
        </row>
        <row r="5471">
          <cell r="B5471">
            <v>644</v>
          </cell>
          <cell r="I5471">
            <v>-0.125</v>
          </cell>
          <cell r="S5471" t="str">
            <v>Org.Vtas Lobos</v>
          </cell>
        </row>
        <row r="5472">
          <cell r="B5472">
            <v>659</v>
          </cell>
          <cell r="I5472">
            <v>-0.16666666666666666</v>
          </cell>
          <cell r="S5472" t="str">
            <v>Org.Vtas Lobos</v>
          </cell>
        </row>
        <row r="5473">
          <cell r="B5473">
            <v>659</v>
          </cell>
          <cell r="I5473">
            <v>-0.33333333333333331</v>
          </cell>
          <cell r="S5473" t="str">
            <v>Org.Vtas Lobos</v>
          </cell>
        </row>
        <row r="5474">
          <cell r="B5474">
            <v>1140</v>
          </cell>
          <cell r="I5474">
            <v>-0.25</v>
          </cell>
          <cell r="S5474" t="str">
            <v>Org.Vtas Lobos</v>
          </cell>
        </row>
        <row r="5475">
          <cell r="B5475">
            <v>1240</v>
          </cell>
          <cell r="I5475">
            <v>-0.5</v>
          </cell>
          <cell r="S5475" t="str">
            <v>Org.Vtas Lobos</v>
          </cell>
        </row>
        <row r="5476">
          <cell r="B5476">
            <v>1436</v>
          </cell>
          <cell r="I5476">
            <v>-0.33333333333333331</v>
          </cell>
          <cell r="S5476" t="str">
            <v>Org.Vtas Lobos</v>
          </cell>
        </row>
        <row r="5477">
          <cell r="B5477">
            <v>1436</v>
          </cell>
          <cell r="I5477">
            <v>-0.16666666666666666</v>
          </cell>
          <cell r="S5477" t="str">
            <v>Org.Vtas Lobos</v>
          </cell>
        </row>
        <row r="5478">
          <cell r="B5478">
            <v>1436</v>
          </cell>
          <cell r="I5478">
            <v>-1.5</v>
          </cell>
          <cell r="S5478" t="str">
            <v>Org.Vtas Lobos</v>
          </cell>
        </row>
        <row r="5479">
          <cell r="B5479">
            <v>1436</v>
          </cell>
          <cell r="I5479">
            <v>-0.16666666666666666</v>
          </cell>
          <cell r="S5479" t="str">
            <v>Org.Vtas Lobos</v>
          </cell>
        </row>
        <row r="5480">
          <cell r="B5480">
            <v>1459</v>
          </cell>
          <cell r="I5480">
            <v>-0.16666666666666666</v>
          </cell>
          <cell r="S5480" t="str">
            <v>Org.Vtas Lobos</v>
          </cell>
        </row>
        <row r="5481">
          <cell r="B5481">
            <v>2423</v>
          </cell>
          <cell r="I5481">
            <v>-0.125</v>
          </cell>
          <cell r="S5481" t="str">
            <v>Org.Vtas Lobos</v>
          </cell>
        </row>
        <row r="5482">
          <cell r="B5482">
            <v>2443</v>
          </cell>
          <cell r="I5482">
            <v>-0.125</v>
          </cell>
          <cell r="S5482" t="str">
            <v>Org.Vtas Lobos</v>
          </cell>
        </row>
        <row r="5483">
          <cell r="B5483">
            <v>2446</v>
          </cell>
          <cell r="I5483">
            <v>-0.16666666666666666</v>
          </cell>
          <cell r="S5483" t="str">
            <v>Org.Vtas Lobos</v>
          </cell>
        </row>
        <row r="5484">
          <cell r="B5484">
            <v>2453</v>
          </cell>
          <cell r="I5484">
            <v>-0.125</v>
          </cell>
          <cell r="S5484" t="str">
            <v>Org.Vtas Lobos</v>
          </cell>
        </row>
        <row r="5485">
          <cell r="B5485">
            <v>2466</v>
          </cell>
          <cell r="I5485">
            <v>-0.16666666666666666</v>
          </cell>
          <cell r="S5485" t="str">
            <v>Org.Vtas Lobos</v>
          </cell>
        </row>
        <row r="5486">
          <cell r="B5486">
            <v>2468</v>
          </cell>
          <cell r="I5486">
            <v>-0.16666666666666666</v>
          </cell>
          <cell r="S5486" t="str">
            <v>Org.Vtas Lobos</v>
          </cell>
        </row>
        <row r="5487">
          <cell r="B5487">
            <v>2488</v>
          </cell>
          <cell r="I5487">
            <v>-0.16666666666666666</v>
          </cell>
          <cell r="S5487" t="str">
            <v>Org.Vtas Lobos</v>
          </cell>
        </row>
        <row r="5488">
          <cell r="B5488">
            <v>2608</v>
          </cell>
          <cell r="I5488">
            <v>-0.33333333333333331</v>
          </cell>
          <cell r="S5488" t="str">
            <v>Org.Vtas Lobos</v>
          </cell>
        </row>
        <row r="5489">
          <cell r="B5489">
            <v>2659</v>
          </cell>
          <cell r="I5489">
            <v>-0.33333333333333331</v>
          </cell>
          <cell r="S5489" t="str">
            <v>Org.Vtas Lobos</v>
          </cell>
        </row>
        <row r="5490">
          <cell r="B5490">
            <v>2659</v>
          </cell>
          <cell r="I5490">
            <v>-0.33333333333333331</v>
          </cell>
          <cell r="S5490" t="str">
            <v>Org.Vtas Lobos</v>
          </cell>
        </row>
        <row r="5491">
          <cell r="B5491">
            <v>2678</v>
          </cell>
          <cell r="I5491">
            <v>-0.66666666666666663</v>
          </cell>
          <cell r="S5491" t="str">
            <v>Org.Vtas Lobos</v>
          </cell>
        </row>
        <row r="5492">
          <cell r="B5492">
            <v>3536</v>
          </cell>
          <cell r="I5492">
            <v>-0.33333333333333331</v>
          </cell>
          <cell r="S5492" t="str">
            <v>Org.Vtas Lobos</v>
          </cell>
        </row>
        <row r="5493">
          <cell r="B5493">
            <v>118</v>
          </cell>
          <cell r="I5493">
            <v>-0.66666666666666663</v>
          </cell>
          <cell r="S5493" t="str">
            <v>Org.Vtas Lobos</v>
          </cell>
        </row>
        <row r="5494">
          <cell r="B5494">
            <v>127</v>
          </cell>
          <cell r="I5494">
            <v>-0.25</v>
          </cell>
          <cell r="S5494" t="str">
            <v>Org.Vtas Lobos</v>
          </cell>
        </row>
        <row r="5495">
          <cell r="B5495">
            <v>127</v>
          </cell>
          <cell r="I5495">
            <v>-0.25</v>
          </cell>
          <cell r="S5495" t="str">
            <v>Org.Vtas Lobos</v>
          </cell>
        </row>
        <row r="5496">
          <cell r="B5496">
            <v>140</v>
          </cell>
          <cell r="I5496">
            <v>-0.125</v>
          </cell>
          <cell r="S5496" t="str">
            <v>Org.Vtas Lobos</v>
          </cell>
        </row>
        <row r="5497">
          <cell r="B5497">
            <v>140</v>
          </cell>
          <cell r="I5497">
            <v>-0.25</v>
          </cell>
          <cell r="S5497" t="str">
            <v>Org.Vtas Lobos</v>
          </cell>
        </row>
        <row r="5498">
          <cell r="B5498">
            <v>140</v>
          </cell>
          <cell r="I5498">
            <v>-0.125</v>
          </cell>
          <cell r="S5498" t="str">
            <v>Org.Vtas Lobos</v>
          </cell>
        </row>
        <row r="5499">
          <cell r="B5499">
            <v>159</v>
          </cell>
          <cell r="I5499">
            <v>-0.83333333333333337</v>
          </cell>
          <cell r="S5499" t="str">
            <v>Org.Vtas Lobos</v>
          </cell>
        </row>
        <row r="5500">
          <cell r="B5500">
            <v>159</v>
          </cell>
          <cell r="I5500">
            <v>-1</v>
          </cell>
          <cell r="S5500" t="str">
            <v>Org.Vtas Lobos</v>
          </cell>
        </row>
        <row r="5501">
          <cell r="B5501">
            <v>161</v>
          </cell>
          <cell r="I5501">
            <v>-0.16666666666666666</v>
          </cell>
          <cell r="S5501" t="str">
            <v>Org.Vtas Lobos</v>
          </cell>
        </row>
        <row r="5502">
          <cell r="B5502">
            <v>327</v>
          </cell>
          <cell r="I5502">
            <v>-0.25</v>
          </cell>
          <cell r="S5502" t="str">
            <v>Org.Vtas Lobos</v>
          </cell>
        </row>
        <row r="5503">
          <cell r="B5503">
            <v>335</v>
          </cell>
          <cell r="I5503">
            <v>-0.1111111111111111</v>
          </cell>
          <cell r="S5503" t="str">
            <v>Org.Vtas Lobos</v>
          </cell>
        </row>
        <row r="5504">
          <cell r="B5504">
            <v>340</v>
          </cell>
          <cell r="I5504">
            <v>-0.25</v>
          </cell>
          <cell r="S5504" t="str">
            <v>Org.Vtas Lobos</v>
          </cell>
        </row>
        <row r="5505">
          <cell r="B5505">
            <v>340</v>
          </cell>
          <cell r="I5505">
            <v>-0.125</v>
          </cell>
          <cell r="S5505" t="str">
            <v>Org.Vtas Lobos</v>
          </cell>
        </row>
        <row r="5506">
          <cell r="B5506">
            <v>340</v>
          </cell>
          <cell r="I5506">
            <v>-0.375</v>
          </cell>
          <cell r="S5506" t="str">
            <v>Org.Vtas Lobos</v>
          </cell>
        </row>
        <row r="5507">
          <cell r="B5507">
            <v>361</v>
          </cell>
          <cell r="I5507">
            <v>-0.5</v>
          </cell>
          <cell r="S5507" t="str">
            <v>Org.Vtas Lobos</v>
          </cell>
        </row>
        <row r="5508">
          <cell r="B5508">
            <v>502</v>
          </cell>
          <cell r="I5508">
            <v>-0.66666666666666663</v>
          </cell>
          <cell r="S5508" t="str">
            <v>Org.Vtas Lobos</v>
          </cell>
        </row>
        <row r="5509">
          <cell r="B5509">
            <v>504</v>
          </cell>
          <cell r="I5509">
            <v>-1.3333333333333333</v>
          </cell>
          <cell r="S5509" t="str">
            <v>Org.Vtas Lobos</v>
          </cell>
        </row>
        <row r="5510">
          <cell r="B5510">
            <v>618</v>
          </cell>
          <cell r="I5510">
            <v>-0.16666666666666666</v>
          </cell>
          <cell r="S5510" t="str">
            <v>Org.Vtas Lobos</v>
          </cell>
        </row>
        <row r="5511">
          <cell r="B5511">
            <v>627</v>
          </cell>
          <cell r="I5511">
            <v>-0.58333333333333337</v>
          </cell>
          <cell r="S5511" t="str">
            <v>Org.Vtas Lobos</v>
          </cell>
        </row>
        <row r="5512">
          <cell r="B5512">
            <v>627</v>
          </cell>
          <cell r="I5512">
            <v>-0.66666666666666663</v>
          </cell>
          <cell r="S5512" t="str">
            <v>Org.Vtas Lobos</v>
          </cell>
        </row>
        <row r="5513">
          <cell r="B5513">
            <v>640</v>
          </cell>
          <cell r="I5513">
            <v>-0.125</v>
          </cell>
          <cell r="S5513" t="str">
            <v>Org.Vtas Lobos</v>
          </cell>
        </row>
        <row r="5514">
          <cell r="B5514">
            <v>659</v>
          </cell>
          <cell r="I5514">
            <v>-0.5</v>
          </cell>
          <cell r="S5514" t="str">
            <v>Org.Vtas Lobos</v>
          </cell>
        </row>
        <row r="5515">
          <cell r="B5515">
            <v>659</v>
          </cell>
          <cell r="I5515">
            <v>-1</v>
          </cell>
          <cell r="S5515" t="str">
            <v>Org.Vtas Lobos</v>
          </cell>
        </row>
        <row r="5516">
          <cell r="B5516">
            <v>661</v>
          </cell>
          <cell r="I5516">
            <v>-0.16666666666666666</v>
          </cell>
          <cell r="S5516" t="str">
            <v>Org.Vtas Lobos</v>
          </cell>
        </row>
        <row r="5517">
          <cell r="B5517">
            <v>1001</v>
          </cell>
          <cell r="I5517">
            <v>-0.16666666666666666</v>
          </cell>
          <cell r="S5517" t="str">
            <v>Org.Vtas Lobos</v>
          </cell>
        </row>
        <row r="5518">
          <cell r="B5518">
            <v>1125</v>
          </cell>
          <cell r="I5518">
            <v>-8.3333333333333329E-2</v>
          </cell>
          <cell r="S5518" t="str">
            <v>Org.Vtas Lobos</v>
          </cell>
        </row>
        <row r="5519">
          <cell r="B5519">
            <v>1127</v>
          </cell>
          <cell r="I5519">
            <v>-8.3333333333333329E-2</v>
          </cell>
          <cell r="S5519" t="str">
            <v>Org.Vtas Lobos</v>
          </cell>
        </row>
        <row r="5520">
          <cell r="B5520">
            <v>1127</v>
          </cell>
          <cell r="I5520">
            <v>-0.16666666666666666</v>
          </cell>
          <cell r="S5520" t="str">
            <v>Org.Vtas Lobos</v>
          </cell>
        </row>
        <row r="5521">
          <cell r="B5521">
            <v>1135</v>
          </cell>
          <cell r="I5521">
            <v>-0.22222222222222221</v>
          </cell>
          <cell r="S5521" t="str">
            <v>Org.Vtas Lobos</v>
          </cell>
        </row>
        <row r="5522">
          <cell r="B5522">
            <v>1159</v>
          </cell>
          <cell r="I5522">
            <v>-0.16666666666666666</v>
          </cell>
          <cell r="S5522" t="str">
            <v>Org.Vtas Lobos</v>
          </cell>
        </row>
        <row r="5523">
          <cell r="B5523">
            <v>1161</v>
          </cell>
          <cell r="I5523">
            <v>-0.16666666666666666</v>
          </cell>
          <cell r="S5523" t="str">
            <v>Org.Vtas Lobos</v>
          </cell>
        </row>
        <row r="5524">
          <cell r="B5524">
            <v>1161</v>
          </cell>
          <cell r="I5524">
            <v>-0.16666666666666666</v>
          </cell>
          <cell r="S5524" t="str">
            <v>Org.Vtas Lobos</v>
          </cell>
        </row>
        <row r="5525">
          <cell r="B5525">
            <v>1436</v>
          </cell>
          <cell r="I5525">
            <v>-1</v>
          </cell>
          <cell r="S5525" t="str">
            <v>Org.Vtas Lobos</v>
          </cell>
        </row>
        <row r="5526">
          <cell r="B5526">
            <v>1436</v>
          </cell>
          <cell r="I5526">
            <v>-0.33333333333333331</v>
          </cell>
          <cell r="S5526" t="str">
            <v>Org.Vtas Lobos</v>
          </cell>
        </row>
        <row r="5527">
          <cell r="B5527">
            <v>1436</v>
          </cell>
          <cell r="I5527">
            <v>-2.1666666666666665</v>
          </cell>
          <cell r="S5527" t="str">
            <v>Org.Vtas Lobos</v>
          </cell>
        </row>
        <row r="5528">
          <cell r="B5528">
            <v>1459</v>
          </cell>
          <cell r="I5528">
            <v>-0.5</v>
          </cell>
          <cell r="S5528" t="str">
            <v>Org.Vtas Lobos</v>
          </cell>
        </row>
        <row r="5529">
          <cell r="B5529">
            <v>2013</v>
          </cell>
          <cell r="I5529">
            <v>-0.33333333333333331</v>
          </cell>
          <cell r="S5529" t="str">
            <v>Org.Vtas Lobos</v>
          </cell>
        </row>
        <row r="5530">
          <cell r="B5530">
            <v>2033</v>
          </cell>
          <cell r="I5530">
            <v>-4</v>
          </cell>
          <cell r="S5530" t="str">
            <v>Org.Vtas Lobos</v>
          </cell>
        </row>
        <row r="5531">
          <cell r="B5531">
            <v>2033</v>
          </cell>
          <cell r="I5531">
            <v>-0.66666666666666663</v>
          </cell>
          <cell r="S5531" t="str">
            <v>Org.Vtas Lobos</v>
          </cell>
        </row>
        <row r="5532">
          <cell r="B5532">
            <v>2154</v>
          </cell>
          <cell r="I5532">
            <v>-0.33333333333333331</v>
          </cell>
          <cell r="S5532" t="str">
            <v>Org.Vtas Lobos</v>
          </cell>
        </row>
        <row r="5533">
          <cell r="B5533">
            <v>2359</v>
          </cell>
          <cell r="I5533">
            <v>-0.33333333333333331</v>
          </cell>
          <cell r="S5533" t="str">
            <v>Org.Vtas Lobos</v>
          </cell>
        </row>
        <row r="5534">
          <cell r="B5534">
            <v>2359</v>
          </cell>
          <cell r="I5534">
            <v>-0.16666666666666666</v>
          </cell>
          <cell r="S5534" t="str">
            <v>Org.Vtas Lobos</v>
          </cell>
        </row>
        <row r="5535">
          <cell r="B5535">
            <v>2359</v>
          </cell>
          <cell r="I5535">
            <v>-0.83333333333333337</v>
          </cell>
          <cell r="S5535" t="str">
            <v>Org.Vtas Lobos</v>
          </cell>
        </row>
        <row r="5536">
          <cell r="B5536">
            <v>2459</v>
          </cell>
          <cell r="I5536">
            <v>-0.5</v>
          </cell>
          <cell r="S5536" t="str">
            <v>Org.Vtas Lobos</v>
          </cell>
        </row>
        <row r="5537">
          <cell r="B5537">
            <v>2659</v>
          </cell>
          <cell r="I5537">
            <v>-0.5</v>
          </cell>
          <cell r="S5537" t="str">
            <v>Org.Vtas Lobos</v>
          </cell>
        </row>
        <row r="5538">
          <cell r="B5538">
            <v>2672</v>
          </cell>
          <cell r="I5538">
            <v>-0.66666666666666663</v>
          </cell>
          <cell r="S5538" t="str">
            <v>Org.Vtas Lobos</v>
          </cell>
        </row>
        <row r="5539">
          <cell r="B5539">
            <v>2678</v>
          </cell>
          <cell r="I5539">
            <v>-0.33333333333333331</v>
          </cell>
          <cell r="S5539" t="str">
            <v>Org.Vtas Lobos</v>
          </cell>
        </row>
        <row r="5540">
          <cell r="B5540">
            <v>2727</v>
          </cell>
          <cell r="I5540">
            <v>-0.83333333333333337</v>
          </cell>
          <cell r="S5540" t="str">
            <v>Org.Vtas Lobos</v>
          </cell>
        </row>
        <row r="5541">
          <cell r="B5541">
            <v>2741</v>
          </cell>
          <cell r="I5541">
            <v>-0.125</v>
          </cell>
          <cell r="S5541" t="str">
            <v>Org.Vtas Lobos</v>
          </cell>
        </row>
        <row r="5542">
          <cell r="B5542">
            <v>2741</v>
          </cell>
          <cell r="I5542">
            <v>-0.5</v>
          </cell>
          <cell r="S5542" t="str">
            <v>Org.Vtas Lobos</v>
          </cell>
        </row>
        <row r="5543">
          <cell r="B5543">
            <v>2759</v>
          </cell>
          <cell r="I5543">
            <v>-0.33333333333333331</v>
          </cell>
          <cell r="S5543" t="str">
            <v>Org.Vtas Lobos</v>
          </cell>
        </row>
        <row r="5544">
          <cell r="B5544">
            <v>3205</v>
          </cell>
          <cell r="I5544">
            <v>-0.16666666666666666</v>
          </cell>
          <cell r="S5544" t="str">
            <v>Org.Vtas Lobos</v>
          </cell>
        </row>
        <row r="5545">
          <cell r="B5545">
            <v>3206</v>
          </cell>
          <cell r="I5545">
            <v>-0.16666666666666666</v>
          </cell>
          <cell r="S5545" t="str">
            <v>Org.Vtas Lobos</v>
          </cell>
        </row>
        <row r="5546">
          <cell r="B5546">
            <v>3211</v>
          </cell>
          <cell r="I5546">
            <v>-0.16666666666666666</v>
          </cell>
          <cell r="S5546" t="str">
            <v>Org.Vtas Lobos</v>
          </cell>
        </row>
        <row r="5547">
          <cell r="B5547">
            <v>3213</v>
          </cell>
          <cell r="I5547">
            <v>-0.16666666666666666</v>
          </cell>
          <cell r="S5547" t="str">
            <v>Org.Vtas Lobos</v>
          </cell>
        </row>
        <row r="5548">
          <cell r="B5548">
            <v>3536</v>
          </cell>
          <cell r="I5548">
            <v>-0.33333333333333331</v>
          </cell>
          <cell r="S5548" t="str">
            <v>Org.Vtas Lobos</v>
          </cell>
        </row>
        <row r="5549">
          <cell r="B5549">
            <v>105</v>
          </cell>
          <cell r="I5549">
            <v>-0.16666666666666666</v>
          </cell>
          <cell r="S5549" t="str">
            <v>Org.Vtas Lobos</v>
          </cell>
        </row>
        <row r="5550">
          <cell r="B5550">
            <v>118</v>
          </cell>
          <cell r="I5550">
            <v>-0.16666666666666666</v>
          </cell>
          <cell r="S5550" t="str">
            <v>Org.Vtas Lobos</v>
          </cell>
        </row>
        <row r="5551">
          <cell r="B5551">
            <v>127</v>
          </cell>
          <cell r="I5551">
            <v>-0.25</v>
          </cell>
          <cell r="S5551" t="str">
            <v>Org.Vtas Lobos</v>
          </cell>
        </row>
        <row r="5552">
          <cell r="B5552">
            <v>127</v>
          </cell>
          <cell r="I5552">
            <v>-0.25</v>
          </cell>
          <cell r="S5552" t="str">
            <v>Org.Vtas Lobos</v>
          </cell>
        </row>
        <row r="5553">
          <cell r="B5553">
            <v>135</v>
          </cell>
          <cell r="I5553">
            <v>-0.1111111111111111</v>
          </cell>
          <cell r="S5553" t="str">
            <v>Org.Vtas Lobos</v>
          </cell>
        </row>
        <row r="5554">
          <cell r="B5554">
            <v>135</v>
          </cell>
          <cell r="I5554">
            <v>-0.55555555555555558</v>
          </cell>
          <cell r="S5554" t="str">
            <v>Org.Vtas Lobos</v>
          </cell>
        </row>
        <row r="5555">
          <cell r="B5555">
            <v>135</v>
          </cell>
          <cell r="I5555">
            <v>-0.1111111111111111</v>
          </cell>
          <cell r="S5555" t="str">
            <v>Org.Vtas Lobos</v>
          </cell>
        </row>
        <row r="5556">
          <cell r="B5556">
            <v>140</v>
          </cell>
          <cell r="I5556">
            <v>-0.375</v>
          </cell>
          <cell r="S5556" t="str">
            <v>Org.Vtas Lobos</v>
          </cell>
        </row>
        <row r="5557">
          <cell r="B5557">
            <v>140</v>
          </cell>
          <cell r="I5557">
            <v>-0.125</v>
          </cell>
          <cell r="S5557" t="str">
            <v>Org.Vtas Lobos</v>
          </cell>
        </row>
        <row r="5558">
          <cell r="B5558">
            <v>140</v>
          </cell>
          <cell r="I5558">
            <v>-0.625</v>
          </cell>
          <cell r="S5558" t="str">
            <v>Org.Vtas Lobos</v>
          </cell>
        </row>
        <row r="5559">
          <cell r="B5559">
            <v>144</v>
          </cell>
          <cell r="I5559">
            <v>-0.125</v>
          </cell>
          <cell r="S5559" t="str">
            <v>Org.Vtas Lobos</v>
          </cell>
        </row>
        <row r="5560">
          <cell r="B5560">
            <v>159</v>
          </cell>
          <cell r="I5560">
            <v>-0.5</v>
          </cell>
          <cell r="S5560" t="str">
            <v>Org.Vtas Lobos</v>
          </cell>
        </row>
        <row r="5561">
          <cell r="B5561">
            <v>159</v>
          </cell>
          <cell r="I5561">
            <v>-0.16666666666666666</v>
          </cell>
          <cell r="S5561" t="str">
            <v>Org.Vtas Lobos</v>
          </cell>
        </row>
        <row r="5562">
          <cell r="B5562">
            <v>159</v>
          </cell>
          <cell r="I5562">
            <v>-0.16666666666666666</v>
          </cell>
          <cell r="S5562" t="str">
            <v>Org.Vtas Lobos</v>
          </cell>
        </row>
        <row r="5563">
          <cell r="B5563">
            <v>340</v>
          </cell>
          <cell r="I5563">
            <v>-0.375</v>
          </cell>
          <cell r="S5563" t="str">
            <v>Org.Vtas Lobos</v>
          </cell>
        </row>
        <row r="5564">
          <cell r="B5564">
            <v>344</v>
          </cell>
          <cell r="I5564">
            <v>-0.25</v>
          </cell>
          <cell r="S5564" t="str">
            <v>Org.Vtas Lobos</v>
          </cell>
        </row>
        <row r="5565">
          <cell r="B5565">
            <v>359</v>
          </cell>
          <cell r="I5565">
            <v>-2</v>
          </cell>
          <cell r="S5565" t="str">
            <v>Org.Vtas Lobos</v>
          </cell>
        </row>
        <row r="5566">
          <cell r="B5566">
            <v>509</v>
          </cell>
          <cell r="I5566">
            <v>-0.16666666666666666</v>
          </cell>
          <cell r="S5566" t="str">
            <v>Org.Vtas Lobos</v>
          </cell>
        </row>
        <row r="5567">
          <cell r="B5567">
            <v>618</v>
          </cell>
          <cell r="I5567">
            <v>-0.16666666666666666</v>
          </cell>
          <cell r="S5567" t="str">
            <v>Org.Vtas Lobos</v>
          </cell>
        </row>
        <row r="5568">
          <cell r="B5568">
            <v>618</v>
          </cell>
          <cell r="I5568">
            <v>-1</v>
          </cell>
          <cell r="S5568" t="str">
            <v>Org.Vtas Lobos</v>
          </cell>
        </row>
        <row r="5569">
          <cell r="B5569">
            <v>640</v>
          </cell>
          <cell r="I5569">
            <v>-0.25</v>
          </cell>
          <cell r="S5569" t="str">
            <v>Org.Vtas Lobos</v>
          </cell>
        </row>
        <row r="5570">
          <cell r="B5570">
            <v>659</v>
          </cell>
          <cell r="I5570">
            <v>-0.16666666666666666</v>
          </cell>
          <cell r="S5570" t="str">
            <v>Org.Vtas Lobos</v>
          </cell>
        </row>
        <row r="5571">
          <cell r="B5571">
            <v>661</v>
          </cell>
          <cell r="I5571">
            <v>-0.33333333333333331</v>
          </cell>
          <cell r="S5571" t="str">
            <v>Org.Vtas Lobos</v>
          </cell>
        </row>
        <row r="5572">
          <cell r="B5572">
            <v>1028</v>
          </cell>
          <cell r="I5572">
            <v>-0.16666666666666666</v>
          </cell>
          <cell r="S5572" t="str">
            <v>Org.Vtas Lobos</v>
          </cell>
        </row>
        <row r="5573">
          <cell r="B5573">
            <v>1040</v>
          </cell>
          <cell r="I5573">
            <v>-0.125</v>
          </cell>
          <cell r="S5573" t="str">
            <v>Org.Vtas Lobos</v>
          </cell>
        </row>
        <row r="5574">
          <cell r="B5574">
            <v>1040</v>
          </cell>
          <cell r="I5574">
            <v>-0.25</v>
          </cell>
          <cell r="S5574" t="str">
            <v>Org.Vtas Lobos</v>
          </cell>
        </row>
        <row r="5575">
          <cell r="B5575">
            <v>1127</v>
          </cell>
          <cell r="I5575">
            <v>-0.33333333333333331</v>
          </cell>
          <cell r="S5575" t="str">
            <v>Org.Vtas Lobos</v>
          </cell>
        </row>
        <row r="5576">
          <cell r="B5576">
            <v>1135</v>
          </cell>
          <cell r="I5576">
            <v>-0.1111111111111111</v>
          </cell>
          <cell r="S5576" t="str">
            <v>Org.Vtas Lobos</v>
          </cell>
        </row>
        <row r="5577">
          <cell r="B5577">
            <v>1135</v>
          </cell>
          <cell r="I5577">
            <v>-0.1111111111111111</v>
          </cell>
          <cell r="S5577" t="str">
            <v>Org.Vtas Lobos</v>
          </cell>
        </row>
        <row r="5578">
          <cell r="B5578">
            <v>1135</v>
          </cell>
          <cell r="I5578">
            <v>-0.22222222222222221</v>
          </cell>
          <cell r="S5578" t="str">
            <v>Org.Vtas Lobos</v>
          </cell>
        </row>
        <row r="5579">
          <cell r="B5579">
            <v>1135</v>
          </cell>
          <cell r="I5579">
            <v>-0.1111111111111111</v>
          </cell>
          <cell r="S5579" t="str">
            <v>Org.Vtas Lobos</v>
          </cell>
        </row>
        <row r="5580">
          <cell r="B5580">
            <v>1140</v>
          </cell>
          <cell r="I5580">
            <v>-0.125</v>
          </cell>
          <cell r="S5580" t="str">
            <v>Org.Vtas Lobos</v>
          </cell>
        </row>
        <row r="5581">
          <cell r="B5581">
            <v>1140</v>
          </cell>
          <cell r="I5581">
            <v>-0.125</v>
          </cell>
          <cell r="S5581" t="str">
            <v>Org.Vtas Lobos</v>
          </cell>
        </row>
        <row r="5582">
          <cell r="B5582">
            <v>1159</v>
          </cell>
          <cell r="I5582">
            <v>-0.16666666666666666</v>
          </cell>
          <cell r="S5582" t="str">
            <v>Org.Vtas Lobos</v>
          </cell>
        </row>
        <row r="5583">
          <cell r="B5583">
            <v>1159</v>
          </cell>
          <cell r="I5583">
            <v>-0.33333333333333331</v>
          </cell>
          <cell r="S5583" t="str">
            <v>Org.Vtas Lobos</v>
          </cell>
        </row>
        <row r="5584">
          <cell r="B5584">
            <v>1159</v>
          </cell>
          <cell r="I5584">
            <v>-0.5</v>
          </cell>
          <cell r="S5584" t="str">
            <v>Org.Vtas Lobos</v>
          </cell>
        </row>
        <row r="5585">
          <cell r="B5585">
            <v>1240</v>
          </cell>
          <cell r="I5585">
            <v>-0.25</v>
          </cell>
          <cell r="S5585" t="str">
            <v>Org.Vtas Lobos</v>
          </cell>
        </row>
        <row r="5586">
          <cell r="B5586">
            <v>1259</v>
          </cell>
          <cell r="I5586">
            <v>-1</v>
          </cell>
          <cell r="S5586" t="str">
            <v>Org.Vtas Lobos</v>
          </cell>
        </row>
        <row r="5587">
          <cell r="B5587">
            <v>1436</v>
          </cell>
          <cell r="I5587">
            <v>-0.5</v>
          </cell>
          <cell r="S5587" t="str">
            <v>Org.Vtas Lobos</v>
          </cell>
        </row>
        <row r="5588">
          <cell r="B5588">
            <v>1436</v>
          </cell>
          <cell r="I5588">
            <v>-0.5</v>
          </cell>
          <cell r="S5588" t="str">
            <v>Org.Vtas Lobos</v>
          </cell>
        </row>
        <row r="5589">
          <cell r="B5589">
            <v>1436</v>
          </cell>
          <cell r="I5589">
            <v>-0.33333333333333331</v>
          </cell>
          <cell r="S5589" t="str">
            <v>Org.Vtas Lobos</v>
          </cell>
        </row>
        <row r="5590">
          <cell r="B5590">
            <v>1459</v>
          </cell>
          <cell r="I5590">
            <v>-0.5</v>
          </cell>
          <cell r="S5590" t="str">
            <v>Org.Vtas Lobos</v>
          </cell>
        </row>
        <row r="5591">
          <cell r="B5591">
            <v>1459</v>
          </cell>
          <cell r="I5591">
            <v>-0.5</v>
          </cell>
          <cell r="S5591" t="str">
            <v>Org.Vtas Lobos</v>
          </cell>
        </row>
        <row r="5592">
          <cell r="B5592">
            <v>1459</v>
          </cell>
          <cell r="I5592">
            <v>-0.33333333333333331</v>
          </cell>
          <cell r="S5592" t="str">
            <v>Org.Vtas Lobos</v>
          </cell>
        </row>
        <row r="5593">
          <cell r="B5593">
            <v>1459</v>
          </cell>
          <cell r="I5593">
            <v>-0.33333333333333331</v>
          </cell>
          <cell r="S5593" t="str">
            <v>Org.Vtas Lobos</v>
          </cell>
        </row>
        <row r="5594">
          <cell r="B5594">
            <v>1459</v>
          </cell>
          <cell r="I5594">
            <v>-0.66666666666666663</v>
          </cell>
          <cell r="S5594" t="str">
            <v>Org.Vtas Lobos</v>
          </cell>
        </row>
        <row r="5595">
          <cell r="B5595">
            <v>1620</v>
          </cell>
          <cell r="I5595">
            <v>-0.33333333333333331</v>
          </cell>
          <cell r="S5595" t="str">
            <v>Org.Vtas Lobos</v>
          </cell>
        </row>
        <row r="5596">
          <cell r="B5596">
            <v>2033</v>
          </cell>
          <cell r="I5596">
            <v>-0.16666666666666666</v>
          </cell>
          <cell r="S5596" t="str">
            <v>Org.Vtas Lobos</v>
          </cell>
        </row>
        <row r="5597">
          <cell r="B5597">
            <v>2446</v>
          </cell>
          <cell r="I5597">
            <v>-0.16666666666666666</v>
          </cell>
          <cell r="S5597" t="str">
            <v>Org.Vtas Lobos</v>
          </cell>
        </row>
        <row r="5598">
          <cell r="B5598">
            <v>2459</v>
          </cell>
          <cell r="I5598">
            <v>-0.33333333333333331</v>
          </cell>
          <cell r="S5598" t="str">
            <v>Org.Vtas Lobos</v>
          </cell>
        </row>
        <row r="5599">
          <cell r="B5599">
            <v>2468</v>
          </cell>
          <cell r="I5599">
            <v>-0.16666666666666666</v>
          </cell>
          <cell r="S5599" t="str">
            <v>Org.Vtas Lobos</v>
          </cell>
        </row>
        <row r="5600">
          <cell r="B5600">
            <v>2473</v>
          </cell>
          <cell r="I5600">
            <v>-0.375</v>
          </cell>
          <cell r="S5600" t="str">
            <v>Org.Vtas Lobos</v>
          </cell>
        </row>
        <row r="5601">
          <cell r="B5601">
            <v>2483</v>
          </cell>
          <cell r="I5601">
            <v>-0.75</v>
          </cell>
          <cell r="S5601" t="str">
            <v>Org.Vtas Lobos</v>
          </cell>
        </row>
        <row r="5602">
          <cell r="B5602">
            <v>2486</v>
          </cell>
          <cell r="I5602">
            <v>-0.66666666666666663</v>
          </cell>
          <cell r="S5602" t="str">
            <v>Org.Vtas Lobos</v>
          </cell>
        </row>
        <row r="5603">
          <cell r="B5603">
            <v>2659</v>
          </cell>
          <cell r="I5603">
            <v>-0.33333333333333331</v>
          </cell>
          <cell r="S5603" t="str">
            <v>Org.Vtas Lobos</v>
          </cell>
        </row>
        <row r="5604">
          <cell r="B5604">
            <v>2678</v>
          </cell>
          <cell r="I5604">
            <v>-0.16666666666666666</v>
          </cell>
          <cell r="S5604" t="str">
            <v>Org.Vtas Lobos</v>
          </cell>
        </row>
        <row r="5605">
          <cell r="B5605">
            <v>2741</v>
          </cell>
          <cell r="I5605">
            <v>-0.125</v>
          </cell>
          <cell r="S5605" t="str">
            <v>Org.Vtas Lobos</v>
          </cell>
        </row>
        <row r="5606">
          <cell r="B5606">
            <v>2741</v>
          </cell>
          <cell r="I5606">
            <v>-0.125</v>
          </cell>
          <cell r="S5606" t="str">
            <v>Org.Vtas Lobos</v>
          </cell>
        </row>
        <row r="5607">
          <cell r="B5607">
            <v>2759</v>
          </cell>
          <cell r="I5607">
            <v>-0.16666666666666666</v>
          </cell>
          <cell r="S5607" t="str">
            <v>Org.Vtas Lobos</v>
          </cell>
        </row>
        <row r="5608">
          <cell r="B5608">
            <v>3205</v>
          </cell>
          <cell r="I5608">
            <v>-0.33333333333333331</v>
          </cell>
          <cell r="S5608" t="str">
            <v>Org.Vtas Lobos</v>
          </cell>
        </row>
        <row r="5609">
          <cell r="B5609">
            <v>3559</v>
          </cell>
          <cell r="I5609">
            <v>-0.33333333333333331</v>
          </cell>
          <cell r="S5609" t="str">
            <v>Org.Vtas Lobos</v>
          </cell>
        </row>
        <row r="5610">
          <cell r="B5610">
            <v>14</v>
          </cell>
          <cell r="I5610">
            <v>-0.125</v>
          </cell>
          <cell r="S5610" t="str">
            <v>Org.Vtas Lobos</v>
          </cell>
        </row>
        <row r="5611">
          <cell r="B5611">
            <v>118</v>
          </cell>
          <cell r="I5611">
            <v>-0.83333333333333337</v>
          </cell>
          <cell r="S5611" t="str">
            <v>Org.Vtas Lobos</v>
          </cell>
        </row>
        <row r="5612">
          <cell r="B5612">
            <v>118</v>
          </cell>
          <cell r="I5612">
            <v>-0.5</v>
          </cell>
          <cell r="S5612" t="str">
            <v>Org.Vtas Lobos</v>
          </cell>
        </row>
        <row r="5613">
          <cell r="B5613">
            <v>127</v>
          </cell>
          <cell r="I5613">
            <v>-8.3333333333333329E-2</v>
          </cell>
          <cell r="S5613" t="str">
            <v>Org.Vtas Lobos</v>
          </cell>
        </row>
        <row r="5614">
          <cell r="B5614">
            <v>127</v>
          </cell>
          <cell r="I5614">
            <v>-8.3333333333333329E-2</v>
          </cell>
          <cell r="S5614" t="str">
            <v>Org.Vtas Lobos</v>
          </cell>
        </row>
        <row r="5615">
          <cell r="B5615">
            <v>140</v>
          </cell>
          <cell r="I5615">
            <v>-0.25</v>
          </cell>
          <cell r="S5615" t="str">
            <v>Org.Vtas Lobos</v>
          </cell>
        </row>
        <row r="5616">
          <cell r="B5616">
            <v>140</v>
          </cell>
          <cell r="I5616">
            <v>-0.125</v>
          </cell>
          <cell r="S5616" t="str">
            <v>Org.Vtas Lobos</v>
          </cell>
        </row>
        <row r="5617">
          <cell r="B5617">
            <v>159</v>
          </cell>
          <cell r="I5617">
            <v>-0.66666666666666663</v>
          </cell>
          <cell r="S5617" t="str">
            <v>Org.Vtas Lobos</v>
          </cell>
        </row>
        <row r="5618">
          <cell r="B5618">
            <v>159</v>
          </cell>
          <cell r="I5618">
            <v>-0.83333333333333337</v>
          </cell>
          <cell r="S5618" t="str">
            <v>Org.Vtas Lobos</v>
          </cell>
        </row>
        <row r="5619">
          <cell r="B5619">
            <v>159</v>
          </cell>
          <cell r="I5619">
            <v>-1</v>
          </cell>
          <cell r="S5619" t="str">
            <v>Org.Vtas Lobos</v>
          </cell>
        </row>
        <row r="5620">
          <cell r="B5620">
            <v>161</v>
          </cell>
          <cell r="I5620">
            <v>-0.16666666666666666</v>
          </cell>
          <cell r="S5620" t="str">
            <v>Org.Vtas Lobos</v>
          </cell>
        </row>
        <row r="5621">
          <cell r="B5621">
            <v>327</v>
          </cell>
          <cell r="I5621">
            <v>-0.25</v>
          </cell>
          <cell r="S5621" t="str">
            <v>Org.Vtas Lobos</v>
          </cell>
        </row>
        <row r="5622">
          <cell r="B5622">
            <v>340</v>
          </cell>
          <cell r="I5622">
            <v>-1.125</v>
          </cell>
          <cell r="S5622" t="str">
            <v>Org.Vtas Lobos</v>
          </cell>
        </row>
        <row r="5623">
          <cell r="B5623">
            <v>340</v>
          </cell>
          <cell r="I5623">
            <v>-0.25</v>
          </cell>
          <cell r="S5623" t="str">
            <v>Org.Vtas Lobos</v>
          </cell>
        </row>
        <row r="5624">
          <cell r="B5624">
            <v>359</v>
          </cell>
          <cell r="I5624">
            <v>-0.16666666666666666</v>
          </cell>
          <cell r="S5624" t="str">
            <v>Org.Vtas Lobos</v>
          </cell>
        </row>
        <row r="5625">
          <cell r="B5625">
            <v>359</v>
          </cell>
          <cell r="I5625">
            <v>-0.16666666666666666</v>
          </cell>
          <cell r="S5625" t="str">
            <v>Org.Vtas Lobos</v>
          </cell>
        </row>
        <row r="5626">
          <cell r="B5626">
            <v>361</v>
          </cell>
          <cell r="I5626">
            <v>-1</v>
          </cell>
          <cell r="S5626" t="str">
            <v>Org.Vtas Lobos</v>
          </cell>
        </row>
        <row r="5627">
          <cell r="B5627">
            <v>640</v>
          </cell>
          <cell r="I5627">
            <v>-0.125</v>
          </cell>
          <cell r="S5627" t="str">
            <v>Org.Vtas Lobos</v>
          </cell>
        </row>
        <row r="5628">
          <cell r="B5628">
            <v>659</v>
          </cell>
          <cell r="I5628">
            <v>-0.5</v>
          </cell>
          <cell r="S5628" t="str">
            <v>Org.Vtas Lobos</v>
          </cell>
        </row>
        <row r="5629">
          <cell r="B5629">
            <v>1028</v>
          </cell>
          <cell r="I5629">
            <v>-0.83333333333333337</v>
          </cell>
          <cell r="S5629" t="str">
            <v>Org.Vtas Lobos</v>
          </cell>
        </row>
        <row r="5630">
          <cell r="B5630">
            <v>1127</v>
          </cell>
          <cell r="I5630">
            <v>-8.3333333333333329E-2</v>
          </cell>
          <cell r="S5630" t="str">
            <v>Org.Vtas Lobos</v>
          </cell>
        </row>
        <row r="5631">
          <cell r="B5631">
            <v>1140</v>
          </cell>
          <cell r="I5631">
            <v>-0.125</v>
          </cell>
          <cell r="S5631" t="str">
            <v>Org.Vtas Lobos</v>
          </cell>
        </row>
        <row r="5632">
          <cell r="B5632">
            <v>1140</v>
          </cell>
          <cell r="I5632">
            <v>-0.25</v>
          </cell>
          <cell r="S5632" t="str">
            <v>Org.Vtas Lobos</v>
          </cell>
        </row>
        <row r="5633">
          <cell r="B5633">
            <v>1159</v>
          </cell>
          <cell r="I5633">
            <v>-0.33333333333333331</v>
          </cell>
          <cell r="S5633" t="str">
            <v>Org.Vtas Lobos</v>
          </cell>
        </row>
        <row r="5634">
          <cell r="B5634">
            <v>1259</v>
          </cell>
          <cell r="I5634">
            <v>-0.33333333333333331</v>
          </cell>
          <cell r="S5634" t="str">
            <v>Org.Vtas Lobos</v>
          </cell>
        </row>
        <row r="5635">
          <cell r="B5635">
            <v>1620</v>
          </cell>
          <cell r="I5635">
            <v>-1</v>
          </cell>
          <cell r="S5635" t="str">
            <v>Org.Vtas Lobos</v>
          </cell>
        </row>
        <row r="5636">
          <cell r="B5636">
            <v>1720</v>
          </cell>
          <cell r="I5636">
            <v>-1</v>
          </cell>
          <cell r="S5636" t="str">
            <v>Org.Vtas Lobos</v>
          </cell>
        </row>
        <row r="5637">
          <cell r="B5637">
            <v>1720</v>
          </cell>
          <cell r="I5637">
            <v>-8.3333333333333329E-2</v>
          </cell>
          <cell r="S5637" t="str">
            <v>Org.Vtas Lobos</v>
          </cell>
        </row>
        <row r="5638">
          <cell r="B5638">
            <v>2021</v>
          </cell>
          <cell r="I5638">
            <v>-1</v>
          </cell>
          <cell r="S5638" t="str">
            <v>Org.Vtas Lobos</v>
          </cell>
        </row>
        <row r="5639">
          <cell r="B5639">
            <v>2423</v>
          </cell>
          <cell r="I5639">
            <v>-0.125</v>
          </cell>
          <cell r="S5639" t="str">
            <v>Org.Vtas Lobos</v>
          </cell>
        </row>
        <row r="5640">
          <cell r="B5640">
            <v>2428</v>
          </cell>
          <cell r="I5640">
            <v>-0.83333333333333337</v>
          </cell>
          <cell r="S5640" t="str">
            <v>Org.Vtas Lobos</v>
          </cell>
        </row>
        <row r="5641">
          <cell r="B5641">
            <v>2428</v>
          </cell>
          <cell r="I5641">
            <v>-0.16666666666666666</v>
          </cell>
          <cell r="S5641" t="str">
            <v>Org.Vtas Lobos</v>
          </cell>
        </row>
        <row r="5642">
          <cell r="B5642">
            <v>2446</v>
          </cell>
          <cell r="I5642">
            <v>-0.33333333333333331</v>
          </cell>
          <cell r="S5642" t="str">
            <v>Org.Vtas Lobos</v>
          </cell>
        </row>
        <row r="5643">
          <cell r="B5643">
            <v>2446</v>
          </cell>
          <cell r="I5643">
            <v>-0.16666666666666666</v>
          </cell>
          <cell r="S5643" t="str">
            <v>Org.Vtas Lobos</v>
          </cell>
        </row>
        <row r="5644">
          <cell r="B5644">
            <v>2463</v>
          </cell>
          <cell r="I5644">
            <v>-0.125</v>
          </cell>
          <cell r="S5644" t="str">
            <v>Org.Vtas Lobos</v>
          </cell>
        </row>
        <row r="5645">
          <cell r="B5645">
            <v>2466</v>
          </cell>
          <cell r="I5645">
            <v>-0.16666666666666666</v>
          </cell>
          <cell r="S5645" t="str">
            <v>Org.Vtas Lobos</v>
          </cell>
        </row>
        <row r="5646">
          <cell r="B5646">
            <v>2473</v>
          </cell>
          <cell r="I5646">
            <v>-0.125</v>
          </cell>
          <cell r="S5646" t="str">
            <v>Org.Vtas Lobos</v>
          </cell>
        </row>
        <row r="5647">
          <cell r="B5647">
            <v>2476</v>
          </cell>
          <cell r="I5647">
            <v>-0.16666666666666666</v>
          </cell>
          <cell r="S5647" t="str">
            <v>Org.Vtas Lobos</v>
          </cell>
        </row>
        <row r="5648">
          <cell r="B5648">
            <v>2648</v>
          </cell>
          <cell r="I5648">
            <v>-0.16666666666666666</v>
          </cell>
          <cell r="S5648" t="str">
            <v>Org.Vtas Lobos</v>
          </cell>
        </row>
        <row r="5649">
          <cell r="B5649">
            <v>2659</v>
          </cell>
          <cell r="I5649">
            <v>-0.16666666666666666</v>
          </cell>
          <cell r="S5649" t="str">
            <v>Org.Vtas Lobos</v>
          </cell>
        </row>
        <row r="5650">
          <cell r="B5650">
            <v>2662</v>
          </cell>
          <cell r="I5650">
            <v>-0.16666666666666666</v>
          </cell>
          <cell r="S5650" t="str">
            <v>Org.Vtas Lobos</v>
          </cell>
        </row>
        <row r="5651">
          <cell r="B5651">
            <v>2688</v>
          </cell>
          <cell r="I5651">
            <v>-0.16666666666666666</v>
          </cell>
          <cell r="S5651" t="str">
            <v>Org.Vtas Lobos</v>
          </cell>
        </row>
        <row r="5652">
          <cell r="B5652">
            <v>2727</v>
          </cell>
          <cell r="I5652">
            <v>-8.3333333333333329E-2</v>
          </cell>
          <cell r="S5652" t="str">
            <v>Org.Vtas Lobos</v>
          </cell>
        </row>
        <row r="5653">
          <cell r="B5653">
            <v>3205</v>
          </cell>
          <cell r="I5653">
            <v>-0.33333333333333331</v>
          </cell>
          <cell r="S5653" t="str">
            <v>Org.Vtas Lobos</v>
          </cell>
        </row>
        <row r="5654">
          <cell r="B5654">
            <v>3536</v>
          </cell>
          <cell r="I5654">
            <v>-0.33333333333333331</v>
          </cell>
          <cell r="S5654" t="str">
            <v>Org.Vtas Lobos</v>
          </cell>
        </row>
        <row r="5655">
          <cell r="B5655">
            <v>3536</v>
          </cell>
          <cell r="I5655">
            <v>-0.16666666666666666</v>
          </cell>
          <cell r="S5655" t="str">
            <v>Org.Vtas Lobos</v>
          </cell>
        </row>
        <row r="5656">
          <cell r="B5656">
            <v>3846</v>
          </cell>
          <cell r="I5656">
            <v>-0.16666666666666666</v>
          </cell>
          <cell r="S5656" t="str">
            <v>Org.Vtas Lobos</v>
          </cell>
        </row>
        <row r="5657">
          <cell r="B5657">
            <v>14</v>
          </cell>
          <cell r="I5657">
            <v>-0.25</v>
          </cell>
          <cell r="S5657" t="str">
            <v>Org.Vtas Lobos</v>
          </cell>
        </row>
        <row r="5658">
          <cell r="B5658">
            <v>14</v>
          </cell>
          <cell r="I5658">
            <v>-0.125</v>
          </cell>
          <cell r="S5658" t="str">
            <v>Org.Vtas Lobos</v>
          </cell>
        </row>
        <row r="5659">
          <cell r="B5659">
            <v>127</v>
          </cell>
          <cell r="I5659">
            <v>-8.3333333333333329E-2</v>
          </cell>
          <cell r="S5659" t="str">
            <v>Org.Vtas Lobos</v>
          </cell>
        </row>
        <row r="5660">
          <cell r="B5660">
            <v>135</v>
          </cell>
          <cell r="I5660">
            <v>-0.1111111111111111</v>
          </cell>
          <cell r="S5660" t="str">
            <v>Org.Vtas Lobos</v>
          </cell>
        </row>
        <row r="5661">
          <cell r="B5661">
            <v>135</v>
          </cell>
          <cell r="I5661">
            <v>-0.22222222222222221</v>
          </cell>
          <cell r="S5661" t="str">
            <v>Org.Vtas Lobos</v>
          </cell>
        </row>
        <row r="5662">
          <cell r="B5662">
            <v>159</v>
          </cell>
          <cell r="I5662">
            <v>-0.33333333333333331</v>
          </cell>
          <cell r="S5662" t="str">
            <v>Org.Vtas Lobos</v>
          </cell>
        </row>
        <row r="5663">
          <cell r="B5663">
            <v>159</v>
          </cell>
          <cell r="I5663">
            <v>-0.5</v>
          </cell>
          <cell r="S5663" t="str">
            <v>Org.Vtas Lobos</v>
          </cell>
        </row>
        <row r="5664">
          <cell r="B5664">
            <v>161</v>
          </cell>
          <cell r="I5664">
            <v>-0.16666666666666666</v>
          </cell>
          <cell r="S5664" t="str">
            <v>Org.Vtas Lobos</v>
          </cell>
        </row>
        <row r="5665">
          <cell r="B5665">
            <v>161</v>
          </cell>
          <cell r="I5665">
            <v>-0.16666666666666666</v>
          </cell>
          <cell r="S5665" t="str">
            <v>Org.Vtas Lobos</v>
          </cell>
        </row>
        <row r="5666">
          <cell r="B5666">
            <v>161</v>
          </cell>
          <cell r="I5666">
            <v>-0.33333333333333331</v>
          </cell>
          <cell r="S5666" t="str">
            <v>Org.Vtas Lobos</v>
          </cell>
        </row>
        <row r="5667">
          <cell r="B5667">
            <v>327</v>
          </cell>
          <cell r="I5667">
            <v>-0.25</v>
          </cell>
          <cell r="S5667" t="str">
            <v>Org.Vtas Lobos</v>
          </cell>
        </row>
        <row r="5668">
          <cell r="B5668">
            <v>340</v>
          </cell>
          <cell r="I5668">
            <v>-0.125</v>
          </cell>
          <cell r="S5668" t="str">
            <v>Org.Vtas Lobos</v>
          </cell>
        </row>
        <row r="5669">
          <cell r="B5669">
            <v>361</v>
          </cell>
          <cell r="I5669">
            <v>-0.16666666666666666</v>
          </cell>
          <cell r="S5669" t="str">
            <v>Org.Vtas Lobos</v>
          </cell>
        </row>
        <row r="5670">
          <cell r="B5670">
            <v>361</v>
          </cell>
          <cell r="I5670">
            <v>-0.16666666666666666</v>
          </cell>
          <cell r="S5670" t="str">
            <v>Org.Vtas Lobos</v>
          </cell>
        </row>
        <row r="5671">
          <cell r="B5671">
            <v>361</v>
          </cell>
          <cell r="I5671">
            <v>-0.16666666666666666</v>
          </cell>
          <cell r="S5671" t="str">
            <v>Org.Vtas Lobos</v>
          </cell>
        </row>
        <row r="5672">
          <cell r="B5672">
            <v>503</v>
          </cell>
          <cell r="I5672">
            <v>-1</v>
          </cell>
          <cell r="S5672" t="str">
            <v>Org.Vtas Lobos</v>
          </cell>
        </row>
        <row r="5673">
          <cell r="B5673">
            <v>594</v>
          </cell>
          <cell r="I5673">
            <v>-0.125</v>
          </cell>
          <cell r="S5673" t="str">
            <v>Org.Vtas Lobos</v>
          </cell>
        </row>
        <row r="5674">
          <cell r="B5674">
            <v>618</v>
          </cell>
          <cell r="I5674">
            <v>-0.5</v>
          </cell>
          <cell r="S5674" t="str">
            <v>Org.Vtas Lobos</v>
          </cell>
        </row>
        <row r="5675">
          <cell r="B5675">
            <v>627</v>
          </cell>
          <cell r="I5675">
            <v>-0.41666666666666669</v>
          </cell>
          <cell r="S5675" t="str">
            <v>Org.Vtas Lobos</v>
          </cell>
        </row>
        <row r="5676">
          <cell r="B5676">
            <v>635</v>
          </cell>
          <cell r="I5676">
            <v>-0.1111111111111111</v>
          </cell>
          <cell r="S5676" t="str">
            <v>Org.Vtas Lobos</v>
          </cell>
        </row>
        <row r="5677">
          <cell r="B5677">
            <v>640</v>
          </cell>
          <cell r="I5677">
            <v>-0.375</v>
          </cell>
          <cell r="S5677" t="str">
            <v>Org.Vtas Lobos</v>
          </cell>
        </row>
        <row r="5678">
          <cell r="B5678">
            <v>1040</v>
          </cell>
          <cell r="I5678">
            <v>-0.75</v>
          </cell>
          <cell r="S5678" t="str">
            <v>Org.Vtas Lobos</v>
          </cell>
        </row>
        <row r="5679">
          <cell r="B5679">
            <v>1135</v>
          </cell>
          <cell r="I5679">
            <v>-0.22222222222222221</v>
          </cell>
          <cell r="S5679" t="str">
            <v>Org.Vtas Lobos</v>
          </cell>
        </row>
        <row r="5680">
          <cell r="B5680">
            <v>1159</v>
          </cell>
          <cell r="I5680">
            <v>-0.16666666666666666</v>
          </cell>
          <cell r="S5680" t="str">
            <v>Org.Vtas Lobos</v>
          </cell>
        </row>
        <row r="5681">
          <cell r="B5681">
            <v>1159</v>
          </cell>
          <cell r="I5681">
            <v>-0.16666666666666666</v>
          </cell>
          <cell r="S5681" t="str">
            <v>Org.Vtas Lobos</v>
          </cell>
        </row>
        <row r="5682">
          <cell r="B5682">
            <v>1240</v>
          </cell>
          <cell r="I5682">
            <v>-1.125</v>
          </cell>
          <cell r="S5682" t="str">
            <v>Org.Vtas Lobos</v>
          </cell>
        </row>
        <row r="5683">
          <cell r="B5683">
            <v>1259</v>
          </cell>
          <cell r="I5683">
            <v>-1</v>
          </cell>
          <cell r="S5683" t="str">
            <v>Org.Vtas Lobos</v>
          </cell>
        </row>
        <row r="5684">
          <cell r="B5684">
            <v>1436</v>
          </cell>
          <cell r="I5684">
            <v>-0.16666666666666666</v>
          </cell>
          <cell r="S5684" t="str">
            <v>Org.Vtas Lobos</v>
          </cell>
        </row>
        <row r="5685">
          <cell r="B5685">
            <v>1436</v>
          </cell>
          <cell r="I5685">
            <v>-0.66666666666666663</v>
          </cell>
          <cell r="S5685" t="str">
            <v>Org.Vtas Lobos</v>
          </cell>
        </row>
        <row r="5686">
          <cell r="B5686">
            <v>1459</v>
          </cell>
          <cell r="I5686">
            <v>-0.66666666666666663</v>
          </cell>
          <cell r="S5686" t="str">
            <v>Org.Vtas Lobos</v>
          </cell>
        </row>
        <row r="5687">
          <cell r="B5687">
            <v>2359</v>
          </cell>
          <cell r="I5687">
            <v>-0.33333333333333331</v>
          </cell>
          <cell r="S5687" t="str">
            <v>Org.Vtas Lobos</v>
          </cell>
        </row>
        <row r="5688">
          <cell r="B5688">
            <v>2446</v>
          </cell>
          <cell r="I5688">
            <v>-0.83333333333333337</v>
          </cell>
          <cell r="S5688" t="str">
            <v>Org.Vtas Lobos</v>
          </cell>
        </row>
        <row r="5689">
          <cell r="B5689">
            <v>2446</v>
          </cell>
          <cell r="I5689">
            <v>-0.33333333333333331</v>
          </cell>
          <cell r="S5689" t="str">
            <v>Org.Vtas Lobos</v>
          </cell>
        </row>
        <row r="5690">
          <cell r="B5690">
            <v>2448</v>
          </cell>
          <cell r="I5690">
            <v>-0.33333333333333331</v>
          </cell>
          <cell r="S5690" t="str">
            <v>Org.Vtas Lobos</v>
          </cell>
        </row>
        <row r="5691">
          <cell r="B5691">
            <v>2478</v>
          </cell>
          <cell r="I5691">
            <v>-0.5</v>
          </cell>
          <cell r="S5691" t="str">
            <v>Org.Vtas Lobos</v>
          </cell>
        </row>
        <row r="5692">
          <cell r="B5692">
            <v>2672</v>
          </cell>
          <cell r="I5692">
            <v>-1</v>
          </cell>
          <cell r="S5692" t="str">
            <v>Org.Vtas Lobos</v>
          </cell>
        </row>
        <row r="5693">
          <cell r="B5693">
            <v>2678</v>
          </cell>
          <cell r="I5693">
            <v>-1.5</v>
          </cell>
          <cell r="S5693" t="str">
            <v>Org.Vtas Lobos</v>
          </cell>
        </row>
        <row r="5694">
          <cell r="B5694">
            <v>2678</v>
          </cell>
          <cell r="I5694">
            <v>-0.66666666666666663</v>
          </cell>
          <cell r="S5694" t="str">
            <v>Org.Vtas Lobos</v>
          </cell>
        </row>
        <row r="5695">
          <cell r="B5695">
            <v>2741</v>
          </cell>
          <cell r="I5695">
            <v>-0.125</v>
          </cell>
          <cell r="S5695" t="str">
            <v>Org.Vtas Lobos</v>
          </cell>
        </row>
        <row r="5696">
          <cell r="B5696">
            <v>2759</v>
          </cell>
          <cell r="I5696">
            <v>-0.66666666666666663</v>
          </cell>
          <cell r="S5696" t="str">
            <v>Org.Vtas Lobos</v>
          </cell>
        </row>
        <row r="5697">
          <cell r="B5697">
            <v>3205</v>
          </cell>
          <cell r="I5697">
            <v>-0.33333333333333331</v>
          </cell>
          <cell r="S5697" t="str">
            <v>Org.Vtas Lobos</v>
          </cell>
        </row>
        <row r="5698">
          <cell r="B5698">
            <v>3527</v>
          </cell>
          <cell r="I5698">
            <v>-8.3333333333333329E-2</v>
          </cell>
          <cell r="S5698" t="str">
            <v>Org.Vtas Lobos</v>
          </cell>
        </row>
        <row r="5699">
          <cell r="B5699">
            <v>3536</v>
          </cell>
          <cell r="I5699">
            <v>-0.66666666666666663</v>
          </cell>
          <cell r="S5699" t="str">
            <v>Org.Vtas Lobos</v>
          </cell>
        </row>
        <row r="5700">
          <cell r="B5700">
            <v>14</v>
          </cell>
          <cell r="I5700">
            <v>-0.125</v>
          </cell>
          <cell r="S5700" t="str">
            <v>Org.Vtas Lobos</v>
          </cell>
        </row>
        <row r="5701">
          <cell r="B5701">
            <v>135</v>
          </cell>
          <cell r="I5701">
            <v>-0.22222222222222221</v>
          </cell>
          <cell r="S5701" t="str">
            <v>Org.Vtas Lobos</v>
          </cell>
        </row>
        <row r="5702">
          <cell r="B5702">
            <v>140</v>
          </cell>
          <cell r="I5702">
            <v>-0.125</v>
          </cell>
          <cell r="S5702" t="str">
            <v>Org.Vtas Lobos</v>
          </cell>
        </row>
        <row r="5703">
          <cell r="B5703">
            <v>140</v>
          </cell>
          <cell r="I5703">
            <v>-0.125</v>
          </cell>
          <cell r="S5703" t="str">
            <v>Org.Vtas Lobos</v>
          </cell>
        </row>
        <row r="5704">
          <cell r="B5704">
            <v>140</v>
          </cell>
          <cell r="I5704">
            <v>-0.25</v>
          </cell>
          <cell r="S5704" t="str">
            <v>Org.Vtas Lobos</v>
          </cell>
        </row>
        <row r="5705">
          <cell r="B5705">
            <v>144</v>
          </cell>
          <cell r="I5705">
            <v>-0.375</v>
          </cell>
          <cell r="S5705" t="str">
            <v>Org.Vtas Lobos</v>
          </cell>
        </row>
        <row r="5706">
          <cell r="B5706">
            <v>159</v>
          </cell>
          <cell r="I5706">
            <v>-0.16666666666666666</v>
          </cell>
          <cell r="S5706" t="str">
            <v>Org.Vtas Lobos</v>
          </cell>
        </row>
        <row r="5707">
          <cell r="B5707">
            <v>159</v>
          </cell>
          <cell r="I5707">
            <v>-1</v>
          </cell>
          <cell r="S5707" t="str">
            <v>Org.Vtas Lobos</v>
          </cell>
        </row>
        <row r="5708">
          <cell r="B5708">
            <v>159</v>
          </cell>
          <cell r="I5708">
            <v>-0.16666666666666666</v>
          </cell>
          <cell r="S5708" t="str">
            <v>Org.Vtas Lobos</v>
          </cell>
        </row>
        <row r="5709">
          <cell r="B5709">
            <v>161</v>
          </cell>
          <cell r="I5709">
            <v>-0.5</v>
          </cell>
          <cell r="S5709" t="str">
            <v>Org.Vtas Lobos</v>
          </cell>
        </row>
        <row r="5710">
          <cell r="B5710">
            <v>161</v>
          </cell>
          <cell r="I5710">
            <v>-0.16666666666666666</v>
          </cell>
          <cell r="S5710" t="str">
            <v>Org.Vtas Lobos</v>
          </cell>
        </row>
        <row r="5711">
          <cell r="B5711">
            <v>161</v>
          </cell>
          <cell r="I5711">
            <v>-0.16666666666666666</v>
          </cell>
          <cell r="S5711" t="str">
            <v>Org.Vtas Lobos</v>
          </cell>
        </row>
        <row r="5712">
          <cell r="B5712">
            <v>335</v>
          </cell>
          <cell r="I5712">
            <v>-0.1111111111111111</v>
          </cell>
          <cell r="S5712" t="str">
            <v>Org.Vtas Lobos</v>
          </cell>
        </row>
        <row r="5713">
          <cell r="B5713">
            <v>340</v>
          </cell>
          <cell r="I5713">
            <v>-0.125</v>
          </cell>
          <cell r="S5713" t="str">
            <v>Org.Vtas Lobos</v>
          </cell>
        </row>
        <row r="5714">
          <cell r="B5714">
            <v>340</v>
          </cell>
          <cell r="I5714">
            <v>-0.125</v>
          </cell>
          <cell r="S5714" t="str">
            <v>Org.Vtas Lobos</v>
          </cell>
        </row>
        <row r="5715">
          <cell r="B5715">
            <v>359</v>
          </cell>
          <cell r="I5715">
            <v>-0.33333333333333331</v>
          </cell>
          <cell r="S5715" t="str">
            <v>Org.Vtas Lobos</v>
          </cell>
        </row>
        <row r="5716">
          <cell r="B5716">
            <v>361</v>
          </cell>
          <cell r="I5716">
            <v>-0.33333333333333331</v>
          </cell>
          <cell r="S5716" t="str">
            <v>Org.Vtas Lobos</v>
          </cell>
        </row>
        <row r="5717">
          <cell r="B5717">
            <v>361</v>
          </cell>
          <cell r="I5717">
            <v>-0.66666666666666663</v>
          </cell>
          <cell r="S5717" t="str">
            <v>Org.Vtas Lobos</v>
          </cell>
        </row>
        <row r="5718">
          <cell r="B5718">
            <v>361</v>
          </cell>
          <cell r="I5718">
            <v>-0.5</v>
          </cell>
          <cell r="S5718" t="str">
            <v>Org.Vtas Lobos</v>
          </cell>
        </row>
        <row r="5719">
          <cell r="B5719">
            <v>627</v>
          </cell>
          <cell r="I5719">
            <v>-0.16666666666666666</v>
          </cell>
          <cell r="S5719" t="str">
            <v>Org.Vtas Lobos</v>
          </cell>
        </row>
        <row r="5720">
          <cell r="B5720">
            <v>659</v>
          </cell>
          <cell r="I5720">
            <v>-0.16666666666666666</v>
          </cell>
          <cell r="S5720" t="str">
            <v>Org.Vtas Lobos</v>
          </cell>
        </row>
        <row r="5721">
          <cell r="B5721">
            <v>659</v>
          </cell>
          <cell r="I5721">
            <v>-0.33333333333333331</v>
          </cell>
          <cell r="S5721" t="str">
            <v>Org.Vtas Lobos</v>
          </cell>
        </row>
        <row r="5722">
          <cell r="B5722">
            <v>1040</v>
          </cell>
          <cell r="I5722">
            <v>-0.125</v>
          </cell>
          <cell r="S5722" t="str">
            <v>Org.Vtas Lobos</v>
          </cell>
        </row>
        <row r="5723">
          <cell r="B5723">
            <v>1127</v>
          </cell>
          <cell r="I5723">
            <v>-8.3333333333333329E-2</v>
          </cell>
          <cell r="S5723" t="str">
            <v>Org.Vtas Lobos</v>
          </cell>
        </row>
        <row r="5724">
          <cell r="B5724">
            <v>1135</v>
          </cell>
          <cell r="I5724">
            <v>-0.1111111111111111</v>
          </cell>
          <cell r="S5724" t="str">
            <v>Org.Vtas Lobos</v>
          </cell>
        </row>
        <row r="5725">
          <cell r="B5725">
            <v>1140</v>
          </cell>
          <cell r="I5725">
            <v>-0.125</v>
          </cell>
          <cell r="S5725" t="str">
            <v>Org.Vtas Lobos</v>
          </cell>
        </row>
        <row r="5726">
          <cell r="B5726">
            <v>1144</v>
          </cell>
          <cell r="I5726">
            <v>-0.125</v>
          </cell>
          <cell r="S5726" t="str">
            <v>Org.Vtas Lobos</v>
          </cell>
        </row>
        <row r="5727">
          <cell r="B5727">
            <v>1159</v>
          </cell>
          <cell r="I5727">
            <v>-0.33333333333333331</v>
          </cell>
          <cell r="S5727" t="str">
            <v>Org.Vtas Lobos</v>
          </cell>
        </row>
        <row r="5728">
          <cell r="B5728">
            <v>1159</v>
          </cell>
          <cell r="I5728">
            <v>-0.66666666666666663</v>
          </cell>
          <cell r="S5728" t="str">
            <v>Org.Vtas Lobos</v>
          </cell>
        </row>
        <row r="5729">
          <cell r="B5729">
            <v>1240</v>
          </cell>
          <cell r="I5729">
            <v>-0.5</v>
          </cell>
          <cell r="S5729" t="str">
            <v>Org.Vtas Lobos</v>
          </cell>
        </row>
        <row r="5730">
          <cell r="B5730">
            <v>1240</v>
          </cell>
          <cell r="I5730">
            <v>-0.125</v>
          </cell>
          <cell r="S5730" t="str">
            <v>Org.Vtas Lobos</v>
          </cell>
        </row>
        <row r="5731">
          <cell r="B5731">
            <v>1259</v>
          </cell>
          <cell r="I5731">
            <v>-0.16666666666666666</v>
          </cell>
          <cell r="S5731" t="str">
            <v>Org.Vtas Lobos</v>
          </cell>
        </row>
        <row r="5732">
          <cell r="B5732">
            <v>1459</v>
          </cell>
          <cell r="I5732">
            <v>-0.16666666666666666</v>
          </cell>
          <cell r="S5732" t="str">
            <v>Org.Vtas Lobos</v>
          </cell>
        </row>
        <row r="5733">
          <cell r="B5733">
            <v>1459</v>
          </cell>
          <cell r="I5733">
            <v>-1.1666666666666667</v>
          </cell>
          <cell r="S5733" t="str">
            <v>Org.Vtas Lobos</v>
          </cell>
        </row>
        <row r="5734">
          <cell r="B5734">
            <v>1459</v>
          </cell>
          <cell r="I5734">
            <v>-2</v>
          </cell>
          <cell r="S5734" t="str">
            <v>Org.Vtas Lobos</v>
          </cell>
        </row>
        <row r="5735">
          <cell r="B5735">
            <v>2154</v>
          </cell>
          <cell r="I5735">
            <v>-0.16666666666666666</v>
          </cell>
          <cell r="S5735" t="str">
            <v>Org.Vtas Lobos</v>
          </cell>
        </row>
        <row r="5736">
          <cell r="B5736">
            <v>2428</v>
          </cell>
          <cell r="I5736">
            <v>-0.66666666666666663</v>
          </cell>
          <cell r="S5736" t="str">
            <v>Org.Vtas Lobos</v>
          </cell>
        </row>
        <row r="5737">
          <cell r="B5737">
            <v>2448</v>
          </cell>
          <cell r="I5737">
            <v>-0.66666666666666663</v>
          </cell>
          <cell r="S5737" t="str">
            <v>Org.Vtas Lobos</v>
          </cell>
        </row>
        <row r="5738">
          <cell r="B5738">
            <v>2463</v>
          </cell>
          <cell r="I5738">
            <v>-0.25</v>
          </cell>
          <cell r="S5738" t="str">
            <v>Org.Vtas Lobos</v>
          </cell>
        </row>
        <row r="5739">
          <cell r="B5739">
            <v>2468</v>
          </cell>
          <cell r="I5739">
            <v>-0.16666666666666666</v>
          </cell>
          <cell r="S5739" t="str">
            <v>Org.Vtas Lobos</v>
          </cell>
        </row>
        <row r="5740">
          <cell r="B5740">
            <v>2478</v>
          </cell>
          <cell r="I5740">
            <v>-0.16666666666666666</v>
          </cell>
          <cell r="S5740" t="str">
            <v>Org.Vtas Lobos</v>
          </cell>
        </row>
        <row r="5741">
          <cell r="B5741">
            <v>2642</v>
          </cell>
          <cell r="I5741">
            <v>-0.33333333333333331</v>
          </cell>
          <cell r="S5741" t="str">
            <v>Org.Vtas Lobos</v>
          </cell>
        </row>
        <row r="5742">
          <cell r="B5742">
            <v>2759</v>
          </cell>
          <cell r="I5742">
            <v>-0.33333333333333331</v>
          </cell>
          <cell r="S5742" t="str">
            <v>Org.Vtas Lobos</v>
          </cell>
        </row>
        <row r="5743">
          <cell r="B5743">
            <v>3095</v>
          </cell>
          <cell r="I5743">
            <v>-0.16666666666666666</v>
          </cell>
          <cell r="S5743" t="str">
            <v>Org.Vtas Lobos</v>
          </cell>
        </row>
        <row r="5744">
          <cell r="B5744">
            <v>3527</v>
          </cell>
          <cell r="I5744">
            <v>-0.5</v>
          </cell>
          <cell r="S5744" t="str">
            <v>Org.Vtas Lobos</v>
          </cell>
        </row>
        <row r="5745">
          <cell r="B5745">
            <v>3536</v>
          </cell>
          <cell r="I5745">
            <v>-0.5</v>
          </cell>
          <cell r="S5745" t="str">
            <v>Org.Vtas Lobos</v>
          </cell>
        </row>
        <row r="5746">
          <cell r="B5746">
            <v>3536</v>
          </cell>
          <cell r="I5746">
            <v>-1</v>
          </cell>
          <cell r="S5746" t="str">
            <v>Org.Vtas Lobos</v>
          </cell>
        </row>
        <row r="5747">
          <cell r="B5747">
            <v>14</v>
          </cell>
          <cell r="I5747">
            <v>-0.125</v>
          </cell>
          <cell r="S5747" t="str">
            <v>Org.Vtas Lobos</v>
          </cell>
        </row>
        <row r="5748">
          <cell r="B5748">
            <v>125</v>
          </cell>
          <cell r="I5748">
            <v>-8.3333333333333329E-2</v>
          </cell>
          <cell r="S5748" t="str">
            <v>Org.Vtas Lobos</v>
          </cell>
        </row>
        <row r="5749">
          <cell r="B5749">
            <v>127</v>
          </cell>
          <cell r="I5749">
            <v>-8.3333333333333329E-2</v>
          </cell>
          <cell r="S5749" t="str">
            <v>Org.Vtas Lobos</v>
          </cell>
        </row>
        <row r="5750">
          <cell r="B5750">
            <v>140</v>
          </cell>
          <cell r="I5750">
            <v>-0.125</v>
          </cell>
          <cell r="S5750" t="str">
            <v>Org.Vtas Lobos</v>
          </cell>
        </row>
        <row r="5751">
          <cell r="B5751">
            <v>140</v>
          </cell>
          <cell r="I5751">
            <v>-0.375</v>
          </cell>
          <cell r="S5751" t="str">
            <v>Org.Vtas Lobos</v>
          </cell>
        </row>
        <row r="5752">
          <cell r="B5752">
            <v>159</v>
          </cell>
          <cell r="I5752">
            <v>-0.33333333333333331</v>
          </cell>
          <cell r="S5752" t="str">
            <v>Org.Vtas Lobos</v>
          </cell>
        </row>
        <row r="5753">
          <cell r="B5753">
            <v>159</v>
          </cell>
          <cell r="I5753">
            <v>-0.5</v>
          </cell>
          <cell r="S5753" t="str">
            <v>Org.Vtas Lobos</v>
          </cell>
        </row>
        <row r="5754">
          <cell r="B5754">
            <v>159</v>
          </cell>
          <cell r="I5754">
            <v>-0.33333333333333331</v>
          </cell>
          <cell r="S5754" t="str">
            <v>Org.Vtas Lobos</v>
          </cell>
        </row>
        <row r="5755">
          <cell r="B5755">
            <v>159</v>
          </cell>
          <cell r="I5755">
            <v>-1</v>
          </cell>
          <cell r="S5755" t="str">
            <v>Org.Vtas Lobos</v>
          </cell>
        </row>
        <row r="5756">
          <cell r="B5756">
            <v>159</v>
          </cell>
          <cell r="I5756">
            <v>-1</v>
          </cell>
          <cell r="S5756" t="str">
            <v>Org.Vtas Lobos</v>
          </cell>
        </row>
        <row r="5757">
          <cell r="B5757">
            <v>161</v>
          </cell>
          <cell r="I5757">
            <v>-0.5</v>
          </cell>
          <cell r="S5757" t="str">
            <v>Org.Vtas Lobos</v>
          </cell>
        </row>
        <row r="5758">
          <cell r="B5758">
            <v>161</v>
          </cell>
          <cell r="I5758">
            <v>-0.16666666666666666</v>
          </cell>
          <cell r="S5758" t="str">
            <v>Org.Vtas Lobos</v>
          </cell>
        </row>
        <row r="5759">
          <cell r="B5759">
            <v>327</v>
          </cell>
          <cell r="I5759">
            <v>-8.3333333333333329E-2</v>
          </cell>
          <cell r="S5759" t="str">
            <v>Org.Vtas Lobos</v>
          </cell>
        </row>
        <row r="5760">
          <cell r="B5760">
            <v>327</v>
          </cell>
          <cell r="I5760">
            <v>-8.3333333333333329E-2</v>
          </cell>
          <cell r="S5760" t="str">
            <v>Org.Vtas Lobos</v>
          </cell>
        </row>
        <row r="5761">
          <cell r="B5761">
            <v>335</v>
          </cell>
          <cell r="I5761">
            <v>-0.22222222222222221</v>
          </cell>
          <cell r="S5761" t="str">
            <v>Org.Vtas Lobos</v>
          </cell>
        </row>
        <row r="5762">
          <cell r="B5762">
            <v>335</v>
          </cell>
          <cell r="I5762">
            <v>-0.22222222222222221</v>
          </cell>
          <cell r="S5762" t="str">
            <v>Org.Vtas Lobos</v>
          </cell>
        </row>
        <row r="5763">
          <cell r="B5763">
            <v>340</v>
          </cell>
          <cell r="I5763">
            <v>-0.25</v>
          </cell>
          <cell r="S5763" t="str">
            <v>Org.Vtas Lobos</v>
          </cell>
        </row>
        <row r="5764">
          <cell r="B5764">
            <v>344</v>
          </cell>
          <cell r="I5764">
            <v>-0.125</v>
          </cell>
          <cell r="S5764" t="str">
            <v>Org.Vtas Lobos</v>
          </cell>
        </row>
        <row r="5765">
          <cell r="B5765">
            <v>361</v>
          </cell>
          <cell r="I5765">
            <v>-0.16666666666666666</v>
          </cell>
          <cell r="S5765" t="str">
            <v>Org.Vtas Lobos</v>
          </cell>
        </row>
        <row r="5766">
          <cell r="B5766">
            <v>361</v>
          </cell>
          <cell r="I5766">
            <v>-0.33333333333333331</v>
          </cell>
          <cell r="S5766" t="str">
            <v>Org.Vtas Lobos</v>
          </cell>
        </row>
        <row r="5767">
          <cell r="B5767">
            <v>502</v>
          </cell>
          <cell r="I5767">
            <v>-0.33333333333333331</v>
          </cell>
          <cell r="S5767" t="str">
            <v>Org.Vtas Lobos</v>
          </cell>
        </row>
        <row r="5768">
          <cell r="B5768">
            <v>503</v>
          </cell>
          <cell r="I5768">
            <v>-0.66666666666666663</v>
          </cell>
          <cell r="S5768" t="str">
            <v>Org.Vtas Lobos</v>
          </cell>
        </row>
        <row r="5769">
          <cell r="B5769">
            <v>592</v>
          </cell>
          <cell r="I5769">
            <v>-1.25</v>
          </cell>
          <cell r="S5769" t="str">
            <v>Org.Vtas Lobos</v>
          </cell>
        </row>
        <row r="5770">
          <cell r="B5770">
            <v>592</v>
          </cell>
          <cell r="I5770">
            <v>-0.25</v>
          </cell>
          <cell r="S5770" t="str">
            <v>Org.Vtas Lobos</v>
          </cell>
        </row>
        <row r="5771">
          <cell r="B5771">
            <v>627</v>
          </cell>
          <cell r="I5771">
            <v>-0.25</v>
          </cell>
          <cell r="S5771" t="str">
            <v>Org.Vtas Lobos</v>
          </cell>
        </row>
        <row r="5772">
          <cell r="B5772">
            <v>627</v>
          </cell>
          <cell r="I5772">
            <v>-0.16666666666666666</v>
          </cell>
          <cell r="S5772" t="str">
            <v>Org.Vtas Lobos</v>
          </cell>
        </row>
        <row r="5773">
          <cell r="B5773">
            <v>627</v>
          </cell>
          <cell r="I5773">
            <v>-8.3333333333333329E-2</v>
          </cell>
          <cell r="S5773" t="str">
            <v>Org.Vtas Lobos</v>
          </cell>
        </row>
        <row r="5774">
          <cell r="B5774">
            <v>640</v>
          </cell>
          <cell r="I5774">
            <v>-0.125</v>
          </cell>
          <cell r="S5774" t="str">
            <v>Org.Vtas Lobos</v>
          </cell>
        </row>
        <row r="5775">
          <cell r="B5775">
            <v>640</v>
          </cell>
          <cell r="I5775">
            <v>-0.125</v>
          </cell>
          <cell r="S5775" t="str">
            <v>Org.Vtas Lobos</v>
          </cell>
        </row>
        <row r="5776">
          <cell r="B5776">
            <v>659</v>
          </cell>
          <cell r="I5776">
            <v>-0.16666666666666666</v>
          </cell>
          <cell r="S5776" t="str">
            <v>Org.Vtas Lobos</v>
          </cell>
        </row>
        <row r="5777">
          <cell r="B5777">
            <v>659</v>
          </cell>
          <cell r="I5777">
            <v>-0.16666666666666666</v>
          </cell>
          <cell r="S5777" t="str">
            <v>Org.Vtas Lobos</v>
          </cell>
        </row>
        <row r="5778">
          <cell r="B5778">
            <v>1140</v>
          </cell>
          <cell r="I5778">
            <v>-0.125</v>
          </cell>
          <cell r="S5778" t="str">
            <v>Org.Vtas Lobos</v>
          </cell>
        </row>
        <row r="5779">
          <cell r="B5779">
            <v>1758</v>
          </cell>
          <cell r="I5779">
            <v>-0.16666666666666666</v>
          </cell>
          <cell r="S5779" t="str">
            <v>Org.Vtas Lobos</v>
          </cell>
        </row>
        <row r="5780">
          <cell r="B5780">
            <v>2033</v>
          </cell>
          <cell r="I5780">
            <v>-0.5</v>
          </cell>
          <cell r="S5780" t="str">
            <v>Org.Vtas Lobos</v>
          </cell>
        </row>
        <row r="5781">
          <cell r="B5781">
            <v>2459</v>
          </cell>
          <cell r="I5781">
            <v>-0.16666666666666666</v>
          </cell>
          <cell r="S5781" t="str">
            <v>Org.Vtas Lobos</v>
          </cell>
        </row>
        <row r="5782">
          <cell r="B5782">
            <v>2486</v>
          </cell>
          <cell r="I5782">
            <v>-0.16666666666666666</v>
          </cell>
          <cell r="S5782" t="str">
            <v>Org.Vtas Lobos</v>
          </cell>
        </row>
        <row r="5783">
          <cell r="B5783">
            <v>2486</v>
          </cell>
          <cell r="I5783">
            <v>-0.83333333333333337</v>
          </cell>
          <cell r="S5783" t="str">
            <v>Org.Vtas Lobos</v>
          </cell>
        </row>
        <row r="5784">
          <cell r="B5784">
            <v>2486</v>
          </cell>
          <cell r="I5784">
            <v>-0.5</v>
          </cell>
          <cell r="S5784" t="str">
            <v>Org.Vtas Lobos</v>
          </cell>
        </row>
        <row r="5785">
          <cell r="B5785">
            <v>2488</v>
          </cell>
          <cell r="I5785">
            <v>-0.5</v>
          </cell>
          <cell r="S5785" t="str">
            <v>Org.Vtas Lobos</v>
          </cell>
        </row>
        <row r="5786">
          <cell r="B5786">
            <v>2608</v>
          </cell>
          <cell r="I5786">
            <v>-0.5</v>
          </cell>
          <cell r="S5786" t="str">
            <v>Org.Vtas Lobos</v>
          </cell>
        </row>
        <row r="5787">
          <cell r="B5787">
            <v>2659</v>
          </cell>
          <cell r="I5787">
            <v>-0.5</v>
          </cell>
          <cell r="S5787" t="str">
            <v>Org.Vtas Lobos</v>
          </cell>
        </row>
        <row r="5788">
          <cell r="B5788">
            <v>2741</v>
          </cell>
          <cell r="I5788">
            <v>-0.5</v>
          </cell>
          <cell r="S5788" t="str">
            <v>Org.Vtas Lobos</v>
          </cell>
        </row>
        <row r="5789">
          <cell r="B5789">
            <v>2759</v>
          </cell>
          <cell r="I5789">
            <v>-1</v>
          </cell>
          <cell r="S5789" t="str">
            <v>Org.Vtas Lobos</v>
          </cell>
        </row>
        <row r="5790">
          <cell r="B5790">
            <v>3205</v>
          </cell>
          <cell r="I5790">
            <v>-0.16666666666666666</v>
          </cell>
          <cell r="S5790" t="str">
            <v>Org.Vtas Lobos</v>
          </cell>
        </row>
        <row r="5791">
          <cell r="B5791">
            <v>3800</v>
          </cell>
          <cell r="I5791">
            <v>-0.5</v>
          </cell>
          <cell r="S5791" t="str">
            <v>Org.Vtas Lobos</v>
          </cell>
        </row>
        <row r="5792">
          <cell r="B5792">
            <v>14</v>
          </cell>
          <cell r="I5792">
            <v>-0.125</v>
          </cell>
          <cell r="S5792" t="str">
            <v>Org.Vtas Lobos</v>
          </cell>
        </row>
        <row r="5793">
          <cell r="B5793">
            <v>14</v>
          </cell>
          <cell r="I5793">
            <v>-0.125</v>
          </cell>
          <cell r="S5793" t="str">
            <v>Org.Vtas Lobos</v>
          </cell>
        </row>
        <row r="5794">
          <cell r="B5794">
            <v>127</v>
          </cell>
          <cell r="I5794">
            <v>-0.33333333333333331</v>
          </cell>
          <cell r="S5794" t="str">
            <v>Org.Vtas Lobos</v>
          </cell>
        </row>
        <row r="5795">
          <cell r="B5795">
            <v>140</v>
          </cell>
          <cell r="I5795">
            <v>-0.25</v>
          </cell>
          <cell r="S5795" t="str">
            <v>Org.Vtas Lobos</v>
          </cell>
        </row>
        <row r="5796">
          <cell r="B5796">
            <v>159</v>
          </cell>
          <cell r="I5796">
            <v>-1</v>
          </cell>
          <cell r="S5796" t="str">
            <v>Org.Vtas Lobos</v>
          </cell>
        </row>
        <row r="5797">
          <cell r="B5797">
            <v>159</v>
          </cell>
          <cell r="I5797">
            <v>-0.16666666666666666</v>
          </cell>
          <cell r="S5797" t="str">
            <v>Org.Vtas Lobos</v>
          </cell>
        </row>
        <row r="5798">
          <cell r="B5798">
            <v>161</v>
          </cell>
          <cell r="I5798">
            <v>-0.16666666666666666</v>
          </cell>
          <cell r="S5798" t="str">
            <v>Org.Vtas Lobos</v>
          </cell>
        </row>
        <row r="5799">
          <cell r="B5799">
            <v>161</v>
          </cell>
          <cell r="I5799">
            <v>-0.16666666666666666</v>
          </cell>
          <cell r="S5799" t="str">
            <v>Org.Vtas Lobos</v>
          </cell>
        </row>
        <row r="5800">
          <cell r="B5800">
            <v>327</v>
          </cell>
          <cell r="I5800">
            <v>-0.83333333333333337</v>
          </cell>
          <cell r="S5800" t="str">
            <v>Org.Vtas Lobos</v>
          </cell>
        </row>
        <row r="5801">
          <cell r="B5801">
            <v>327</v>
          </cell>
          <cell r="I5801">
            <v>-8.3333333333333329E-2</v>
          </cell>
          <cell r="S5801" t="str">
            <v>Org.Vtas Lobos</v>
          </cell>
        </row>
        <row r="5802">
          <cell r="B5802">
            <v>440</v>
          </cell>
          <cell r="I5802">
            <v>-0.5</v>
          </cell>
          <cell r="S5802" t="str">
            <v>Org.Vtas Lobos</v>
          </cell>
        </row>
        <row r="5803">
          <cell r="B5803">
            <v>440</v>
          </cell>
          <cell r="I5803">
            <v>-0.125</v>
          </cell>
          <cell r="S5803" t="str">
            <v>Org.Vtas Lobos</v>
          </cell>
        </row>
        <row r="5804">
          <cell r="B5804">
            <v>640</v>
          </cell>
          <cell r="I5804">
            <v>-0.25</v>
          </cell>
          <cell r="S5804" t="str">
            <v>Org.Vtas Lobos</v>
          </cell>
        </row>
        <row r="5805">
          <cell r="B5805">
            <v>640</v>
          </cell>
          <cell r="I5805">
            <v>-0.125</v>
          </cell>
          <cell r="S5805" t="str">
            <v>Org.Vtas Lobos</v>
          </cell>
        </row>
        <row r="5806">
          <cell r="B5806">
            <v>661</v>
          </cell>
          <cell r="I5806">
            <v>-0.16666666666666666</v>
          </cell>
          <cell r="S5806" t="str">
            <v>Org.Vtas Lobos</v>
          </cell>
        </row>
        <row r="5807">
          <cell r="B5807">
            <v>1001</v>
          </cell>
          <cell r="I5807">
            <v>-0.66666666666666663</v>
          </cell>
          <cell r="S5807" t="str">
            <v>Org.Vtas Lobos</v>
          </cell>
        </row>
        <row r="5808">
          <cell r="B5808">
            <v>1127</v>
          </cell>
          <cell r="I5808">
            <v>-0.5</v>
          </cell>
          <cell r="S5808" t="str">
            <v>Org.Vtas Lobos</v>
          </cell>
        </row>
        <row r="5809">
          <cell r="B5809">
            <v>1135</v>
          </cell>
          <cell r="I5809">
            <v>-0.1111111111111111</v>
          </cell>
          <cell r="S5809" t="str">
            <v>Org.Vtas Lobos</v>
          </cell>
        </row>
        <row r="5810">
          <cell r="B5810">
            <v>1135</v>
          </cell>
          <cell r="I5810">
            <v>-0.33333333333333331</v>
          </cell>
          <cell r="S5810" t="str">
            <v>Org.Vtas Lobos</v>
          </cell>
        </row>
        <row r="5811">
          <cell r="B5811">
            <v>1159</v>
          </cell>
          <cell r="I5811">
            <v>-0.33333333333333331</v>
          </cell>
          <cell r="S5811" t="str">
            <v>Org.Vtas Lobos</v>
          </cell>
        </row>
        <row r="5812">
          <cell r="B5812">
            <v>1159</v>
          </cell>
          <cell r="I5812">
            <v>-0.16666666666666666</v>
          </cell>
          <cell r="S5812" t="str">
            <v>Org.Vtas Lobos</v>
          </cell>
        </row>
        <row r="5813">
          <cell r="B5813">
            <v>1436</v>
          </cell>
          <cell r="I5813">
            <v>-0.16666666666666666</v>
          </cell>
          <cell r="S5813" t="str">
            <v>Org.Vtas Lobos</v>
          </cell>
        </row>
        <row r="5814">
          <cell r="B5814">
            <v>1659</v>
          </cell>
          <cell r="I5814">
            <v>-0.5</v>
          </cell>
          <cell r="S5814" t="str">
            <v>Org.Vtas Lobos</v>
          </cell>
        </row>
        <row r="5815">
          <cell r="B5815">
            <v>1720</v>
          </cell>
          <cell r="I5815">
            <v>-8.3333333333333329E-2</v>
          </cell>
          <cell r="S5815" t="str">
            <v>Org.Vtas Lobos</v>
          </cell>
        </row>
        <row r="5816">
          <cell r="B5816">
            <v>2003</v>
          </cell>
          <cell r="I5816">
            <v>-0.16666666666666666</v>
          </cell>
          <cell r="S5816" t="str">
            <v>Org.Vtas Lobos</v>
          </cell>
        </row>
        <row r="5817">
          <cell r="B5817">
            <v>2033</v>
          </cell>
          <cell r="I5817">
            <v>-0.66666666666666663</v>
          </cell>
          <cell r="S5817" t="str">
            <v>Org.Vtas Lobos</v>
          </cell>
        </row>
        <row r="5818">
          <cell r="B5818">
            <v>2033</v>
          </cell>
          <cell r="I5818">
            <v>-0.16666666666666666</v>
          </cell>
          <cell r="S5818" t="str">
            <v>Org.Vtas Lobos</v>
          </cell>
        </row>
        <row r="5819">
          <cell r="B5819">
            <v>2154</v>
          </cell>
          <cell r="I5819">
            <v>-0.16666666666666666</v>
          </cell>
          <cell r="S5819" t="str">
            <v>Org.Vtas Lobos</v>
          </cell>
        </row>
        <row r="5820">
          <cell r="B5820">
            <v>2359</v>
          </cell>
          <cell r="I5820">
            <v>-0.33333333333333331</v>
          </cell>
          <cell r="S5820" t="str">
            <v>Org.Vtas Lobos</v>
          </cell>
        </row>
        <row r="5821">
          <cell r="B5821">
            <v>2428</v>
          </cell>
          <cell r="I5821">
            <v>-0.16666666666666666</v>
          </cell>
          <cell r="S5821" t="str">
            <v>Org.Vtas Lobos</v>
          </cell>
        </row>
        <row r="5822">
          <cell r="B5822">
            <v>2448</v>
          </cell>
          <cell r="I5822">
            <v>-0.16666666666666666</v>
          </cell>
          <cell r="S5822" t="str">
            <v>Org.Vtas Lobos</v>
          </cell>
        </row>
        <row r="5823">
          <cell r="B5823">
            <v>2458</v>
          </cell>
          <cell r="I5823">
            <v>-0.16666666666666666</v>
          </cell>
          <cell r="S5823" t="str">
            <v>Org.Vtas Lobos</v>
          </cell>
        </row>
        <row r="5824">
          <cell r="B5824">
            <v>2468</v>
          </cell>
          <cell r="I5824">
            <v>-0.16666666666666666</v>
          </cell>
          <cell r="S5824" t="str">
            <v>Org.Vtas Lobos</v>
          </cell>
        </row>
        <row r="5825">
          <cell r="B5825">
            <v>2468</v>
          </cell>
          <cell r="I5825">
            <v>-0.16666666666666666</v>
          </cell>
          <cell r="S5825" t="str">
            <v>Org.Vtas Lobos</v>
          </cell>
        </row>
        <row r="5826">
          <cell r="B5826">
            <v>2468</v>
          </cell>
          <cell r="I5826">
            <v>-0.16666666666666666</v>
          </cell>
          <cell r="S5826" t="str">
            <v>Org.Vtas Lobos</v>
          </cell>
        </row>
        <row r="5827">
          <cell r="B5827">
            <v>2483</v>
          </cell>
          <cell r="I5827">
            <v>-0.375</v>
          </cell>
          <cell r="S5827" t="str">
            <v>Org.Vtas Lobos</v>
          </cell>
        </row>
        <row r="5828">
          <cell r="B5828">
            <v>2483</v>
          </cell>
          <cell r="I5828">
            <v>-0.375</v>
          </cell>
          <cell r="S5828" t="str">
            <v>Org.Vtas Lobos</v>
          </cell>
        </row>
        <row r="5829">
          <cell r="B5829">
            <v>2486</v>
          </cell>
          <cell r="I5829">
            <v>-0.5</v>
          </cell>
          <cell r="S5829" t="str">
            <v>Org.Vtas Lobos</v>
          </cell>
        </row>
        <row r="5830">
          <cell r="B5830">
            <v>2486</v>
          </cell>
          <cell r="I5830">
            <v>-0.16666666666666666</v>
          </cell>
          <cell r="S5830" t="str">
            <v>Org.Vtas Lobos</v>
          </cell>
        </row>
        <row r="5831">
          <cell r="B5831">
            <v>2642</v>
          </cell>
          <cell r="I5831">
            <v>-0.16666666666666666</v>
          </cell>
          <cell r="S5831" t="str">
            <v>Org.Vtas Lobos</v>
          </cell>
        </row>
        <row r="5832">
          <cell r="B5832">
            <v>2678</v>
          </cell>
          <cell r="I5832">
            <v>-0.83333333333333337</v>
          </cell>
          <cell r="S5832" t="str">
            <v>Org.Vtas Lobos</v>
          </cell>
        </row>
        <row r="5833">
          <cell r="B5833">
            <v>2678</v>
          </cell>
          <cell r="I5833">
            <v>-0.5</v>
          </cell>
          <cell r="S5833" t="str">
            <v>Org.Vtas Lobos</v>
          </cell>
        </row>
        <row r="5834">
          <cell r="B5834">
            <v>2727</v>
          </cell>
          <cell r="I5834">
            <v>-0.41666666666666669</v>
          </cell>
          <cell r="S5834" t="str">
            <v>Org.Vtas Lobos</v>
          </cell>
        </row>
        <row r="5835">
          <cell r="B5835">
            <v>3209</v>
          </cell>
          <cell r="I5835">
            <v>-0.16666666666666666</v>
          </cell>
          <cell r="S5835" t="str">
            <v>Org.Vtas Lobos</v>
          </cell>
        </row>
        <row r="5836">
          <cell r="B5836">
            <v>3213</v>
          </cell>
          <cell r="I5836">
            <v>-0.16666666666666666</v>
          </cell>
          <cell r="S5836" t="str">
            <v>Org.Vtas Lobos</v>
          </cell>
        </row>
        <row r="5837">
          <cell r="B5837">
            <v>3536</v>
          </cell>
          <cell r="I5837">
            <v>-1</v>
          </cell>
          <cell r="S5837" t="str">
            <v>Org.Vtas Lobos</v>
          </cell>
        </row>
        <row r="5838">
          <cell r="B5838">
            <v>14</v>
          </cell>
          <cell r="I5838">
            <v>-1.375</v>
          </cell>
          <cell r="S5838" t="str">
            <v>Org.Vtas M.del Plata</v>
          </cell>
        </row>
        <row r="5839">
          <cell r="B5839">
            <v>105</v>
          </cell>
          <cell r="I5839">
            <v>-0.33300000000000002</v>
          </cell>
          <cell r="S5839" t="str">
            <v>Org.Vtas M.del Plata</v>
          </cell>
        </row>
        <row r="5840">
          <cell r="B5840">
            <v>118</v>
          </cell>
          <cell r="I5840">
            <v>-1.5</v>
          </cell>
          <cell r="S5840" t="str">
            <v>Org.Vtas M.del Plata</v>
          </cell>
        </row>
        <row r="5841">
          <cell r="B5841">
            <v>127</v>
          </cell>
          <cell r="I5841">
            <v>-1.1659999999999999</v>
          </cell>
          <cell r="S5841" t="str">
            <v>Org.Vtas M.del Plata</v>
          </cell>
        </row>
        <row r="5842">
          <cell r="B5842">
            <v>140</v>
          </cell>
          <cell r="I5842">
            <v>-3.25</v>
          </cell>
          <cell r="S5842" t="str">
            <v>Org.Vtas M.del Plata</v>
          </cell>
        </row>
        <row r="5843">
          <cell r="B5843">
            <v>144</v>
          </cell>
          <cell r="I5843">
            <v>-0.75</v>
          </cell>
          <cell r="S5843" t="str">
            <v>Org.Vtas M.del Plata</v>
          </cell>
        </row>
        <row r="5844">
          <cell r="B5844">
            <v>159</v>
          </cell>
          <cell r="I5844">
            <v>-5.5019999999999998</v>
          </cell>
          <cell r="S5844" t="str">
            <v>Org.Vtas M.del Plata</v>
          </cell>
        </row>
        <row r="5845">
          <cell r="B5845">
            <v>161</v>
          </cell>
          <cell r="I5845">
            <v>-0.66800000000000004</v>
          </cell>
          <cell r="S5845" t="str">
            <v>Org.Vtas M.del Plata</v>
          </cell>
        </row>
        <row r="5846">
          <cell r="B5846">
            <v>327</v>
          </cell>
          <cell r="I5846">
            <v>-4.5839999999999996</v>
          </cell>
          <cell r="S5846" t="str">
            <v>Org.Vtas M.del Plata</v>
          </cell>
        </row>
        <row r="5847">
          <cell r="B5847">
            <v>340</v>
          </cell>
          <cell r="I5847">
            <v>-8.25</v>
          </cell>
          <cell r="S5847" t="str">
            <v>Org.Vtas M.del Plata</v>
          </cell>
        </row>
        <row r="5848">
          <cell r="B5848">
            <v>359</v>
          </cell>
          <cell r="I5848">
            <v>-2.6659999999999999</v>
          </cell>
          <cell r="S5848" t="str">
            <v>Org.Vtas M.del Plata</v>
          </cell>
        </row>
        <row r="5849">
          <cell r="B5849">
            <v>361</v>
          </cell>
          <cell r="I5849">
            <v>-1.833</v>
          </cell>
          <cell r="S5849" t="str">
            <v>Org.Vtas M.del Plata</v>
          </cell>
        </row>
        <row r="5850">
          <cell r="B5850">
            <v>440</v>
          </cell>
          <cell r="I5850">
            <v>-0.125</v>
          </cell>
          <cell r="S5850" t="str">
            <v>Org.Vtas M.del Plata</v>
          </cell>
        </row>
        <row r="5851">
          <cell r="B5851">
            <v>591</v>
          </cell>
          <cell r="I5851">
            <v>-0.125</v>
          </cell>
          <cell r="S5851" t="str">
            <v>Org.Vtas M.del Plata</v>
          </cell>
        </row>
        <row r="5852">
          <cell r="B5852">
            <v>594</v>
          </cell>
          <cell r="I5852">
            <v>-0.25</v>
          </cell>
          <cell r="S5852" t="str">
            <v>Org.Vtas M.del Plata</v>
          </cell>
        </row>
        <row r="5853">
          <cell r="B5853">
            <v>597</v>
          </cell>
          <cell r="I5853">
            <v>-0.125</v>
          </cell>
          <cell r="S5853" t="str">
            <v>Org.Vtas M.del Plata</v>
          </cell>
        </row>
        <row r="5854">
          <cell r="B5854">
            <v>618</v>
          </cell>
          <cell r="I5854">
            <v>-0.83399999999999996</v>
          </cell>
          <cell r="S5854" t="str">
            <v>Org.Vtas M.del Plata</v>
          </cell>
        </row>
        <row r="5855">
          <cell r="B5855">
            <v>627</v>
          </cell>
          <cell r="I5855">
            <v>-5.5</v>
          </cell>
          <cell r="S5855" t="str">
            <v>Org.Vtas M.del Plata</v>
          </cell>
        </row>
        <row r="5856">
          <cell r="B5856">
            <v>640</v>
          </cell>
          <cell r="I5856">
            <v>-1.625</v>
          </cell>
          <cell r="S5856" t="str">
            <v>Org.Vtas M.del Plata</v>
          </cell>
        </row>
        <row r="5857">
          <cell r="B5857">
            <v>659</v>
          </cell>
          <cell r="I5857">
            <v>-2.0009999999999999</v>
          </cell>
          <cell r="S5857" t="str">
            <v>Org.Vtas M.del Plata</v>
          </cell>
        </row>
        <row r="5858">
          <cell r="B5858">
            <v>1001</v>
          </cell>
          <cell r="I5858">
            <v>-0.33400000000000002</v>
          </cell>
          <cell r="S5858" t="str">
            <v>Org.Vtas M.del Plata</v>
          </cell>
        </row>
        <row r="5859">
          <cell r="B5859">
            <v>1028</v>
          </cell>
          <cell r="I5859">
            <v>-2</v>
          </cell>
          <cell r="S5859" t="str">
            <v>Org.Vtas M.del Plata</v>
          </cell>
        </row>
        <row r="5860">
          <cell r="B5860">
            <v>1040</v>
          </cell>
          <cell r="I5860">
            <v>-0.375</v>
          </cell>
          <cell r="S5860" t="str">
            <v>Org.Vtas M.del Plata</v>
          </cell>
        </row>
        <row r="5861">
          <cell r="B5861">
            <v>1127</v>
          </cell>
          <cell r="I5861">
            <v>-1.0820000000000001</v>
          </cell>
          <cell r="S5861" t="str">
            <v>Org.Vtas M.del Plata</v>
          </cell>
        </row>
        <row r="5862">
          <cell r="B5862">
            <v>1128</v>
          </cell>
          <cell r="I5862">
            <v>-1.833</v>
          </cell>
          <cell r="S5862" t="str">
            <v>Org.Vtas M.del Plata</v>
          </cell>
        </row>
        <row r="5863">
          <cell r="B5863">
            <v>1140</v>
          </cell>
          <cell r="I5863">
            <v>-1.625</v>
          </cell>
          <cell r="S5863" t="str">
            <v>Org.Vtas M.del Plata</v>
          </cell>
        </row>
        <row r="5864">
          <cell r="B5864">
            <v>1159</v>
          </cell>
          <cell r="I5864">
            <v>-3.6669999999999998</v>
          </cell>
          <cell r="S5864" t="str">
            <v>Org.Vtas M.del Plata</v>
          </cell>
        </row>
        <row r="5865">
          <cell r="B5865">
            <v>1161</v>
          </cell>
          <cell r="I5865">
            <v>-0.16700000000000001</v>
          </cell>
          <cell r="S5865" t="str">
            <v>Org.Vtas M.del Plata</v>
          </cell>
        </row>
        <row r="5866">
          <cell r="B5866">
            <v>1240</v>
          </cell>
          <cell r="I5866">
            <v>-0.75</v>
          </cell>
          <cell r="S5866" t="str">
            <v>Org.Vtas M.del Plata</v>
          </cell>
        </row>
        <row r="5867">
          <cell r="B5867">
            <v>1259</v>
          </cell>
          <cell r="I5867">
            <v>-1.833</v>
          </cell>
          <cell r="S5867" t="str">
            <v>Org.Vtas M.del Plata</v>
          </cell>
        </row>
        <row r="5868">
          <cell r="B5868">
            <v>1436</v>
          </cell>
          <cell r="I5868">
            <v>-1.335</v>
          </cell>
          <cell r="S5868" t="str">
            <v>Org.Vtas M.del Plata</v>
          </cell>
        </row>
        <row r="5869">
          <cell r="B5869">
            <v>1459</v>
          </cell>
          <cell r="I5869">
            <v>-0.66700000000000004</v>
          </cell>
          <cell r="S5869" t="str">
            <v>Org.Vtas M.del Plata</v>
          </cell>
        </row>
        <row r="5870">
          <cell r="B5870">
            <v>1620</v>
          </cell>
          <cell r="I5870">
            <v>-4.2489999999999997</v>
          </cell>
          <cell r="S5870" t="str">
            <v>Org.Vtas M.del Plata</v>
          </cell>
        </row>
        <row r="5871">
          <cell r="B5871">
            <v>1640</v>
          </cell>
          <cell r="I5871">
            <v>-2.6669999999999998</v>
          </cell>
          <cell r="S5871" t="str">
            <v>Org.Vtas M.del Plata</v>
          </cell>
        </row>
        <row r="5872">
          <cell r="B5872">
            <v>1659</v>
          </cell>
          <cell r="I5872">
            <v>-0.5</v>
          </cell>
          <cell r="S5872" t="str">
            <v>Org.Vtas M.del Plata</v>
          </cell>
        </row>
        <row r="5873">
          <cell r="B5873">
            <v>1720</v>
          </cell>
          <cell r="I5873">
            <v>-0.75</v>
          </cell>
          <cell r="S5873" t="str">
            <v>Org.Vtas M.del Plata</v>
          </cell>
        </row>
        <row r="5874">
          <cell r="B5874">
            <v>1730</v>
          </cell>
          <cell r="I5874">
            <v>-0.16700000000000001</v>
          </cell>
          <cell r="S5874" t="str">
            <v>Org.Vtas M.del Plata</v>
          </cell>
        </row>
        <row r="5875">
          <cell r="B5875">
            <v>1740</v>
          </cell>
          <cell r="I5875">
            <v>-0.16700000000000001</v>
          </cell>
          <cell r="S5875" t="str">
            <v>Org.Vtas M.del Plata</v>
          </cell>
        </row>
        <row r="5876">
          <cell r="B5876">
            <v>1758</v>
          </cell>
          <cell r="I5876">
            <v>-0.33400000000000002</v>
          </cell>
          <cell r="S5876" t="str">
            <v>Org.Vtas M.del Plata</v>
          </cell>
        </row>
        <row r="5877">
          <cell r="B5877">
            <v>2003</v>
          </cell>
          <cell r="I5877">
            <v>-1.1659999999999999</v>
          </cell>
          <cell r="S5877" t="str">
            <v>Org.Vtas M.del Plata</v>
          </cell>
        </row>
        <row r="5878">
          <cell r="B5878">
            <v>2013</v>
          </cell>
          <cell r="I5878">
            <v>-0.5</v>
          </cell>
          <cell r="S5878" t="str">
            <v>Org.Vtas M.del Plata</v>
          </cell>
        </row>
        <row r="5879">
          <cell r="B5879">
            <v>2014</v>
          </cell>
          <cell r="I5879">
            <v>-0.25</v>
          </cell>
          <cell r="S5879" t="str">
            <v>Org.Vtas M.del Plata</v>
          </cell>
        </row>
        <row r="5880">
          <cell r="B5880">
            <v>2021</v>
          </cell>
          <cell r="I5880">
            <v>-1.833</v>
          </cell>
          <cell r="S5880" t="str">
            <v>Org.Vtas M.del Plata</v>
          </cell>
        </row>
        <row r="5881">
          <cell r="B5881">
            <v>2031</v>
          </cell>
          <cell r="I5881">
            <v>-0.16700000000000001</v>
          </cell>
          <cell r="S5881" t="str">
            <v>Org.Vtas M.del Plata</v>
          </cell>
        </row>
        <row r="5882">
          <cell r="B5882">
            <v>2033</v>
          </cell>
          <cell r="I5882">
            <v>-1.8340000000000001</v>
          </cell>
          <cell r="S5882" t="str">
            <v>Org.Vtas M.del Plata</v>
          </cell>
        </row>
        <row r="5883">
          <cell r="B5883">
            <v>2359</v>
          </cell>
          <cell r="I5883">
            <v>-0.83299999999999996</v>
          </cell>
          <cell r="S5883" t="str">
            <v>Org.Vtas M.del Plata</v>
          </cell>
        </row>
        <row r="5884">
          <cell r="B5884">
            <v>2423</v>
          </cell>
          <cell r="I5884">
            <v>-0.5</v>
          </cell>
          <cell r="S5884" t="str">
            <v>Org.Vtas M.del Plata</v>
          </cell>
        </row>
        <row r="5885">
          <cell r="B5885">
            <v>2426</v>
          </cell>
          <cell r="I5885">
            <v>-0.5</v>
          </cell>
          <cell r="S5885" t="str">
            <v>Org.Vtas M.del Plata</v>
          </cell>
        </row>
        <row r="5886">
          <cell r="B5886">
            <v>2428</v>
          </cell>
          <cell r="I5886">
            <v>-0.66700000000000004</v>
          </cell>
          <cell r="S5886" t="str">
            <v>Org.Vtas M.del Plata</v>
          </cell>
        </row>
        <row r="5887">
          <cell r="B5887">
            <v>2446</v>
          </cell>
          <cell r="I5887">
            <v>-0.33300000000000002</v>
          </cell>
          <cell r="S5887" t="str">
            <v>Org.Vtas M.del Plata</v>
          </cell>
        </row>
        <row r="5888">
          <cell r="B5888">
            <v>2448</v>
          </cell>
          <cell r="I5888">
            <v>-1.3320000000000001</v>
          </cell>
          <cell r="S5888" t="str">
            <v>Org.Vtas M.del Plata</v>
          </cell>
        </row>
        <row r="5889">
          <cell r="B5889">
            <v>2453</v>
          </cell>
          <cell r="I5889">
            <v>-0.75</v>
          </cell>
          <cell r="S5889" t="str">
            <v>Org.Vtas M.del Plata</v>
          </cell>
        </row>
        <row r="5890">
          <cell r="B5890">
            <v>2458</v>
          </cell>
          <cell r="I5890">
            <v>-0.16700000000000001</v>
          </cell>
          <cell r="S5890" t="str">
            <v>Org.Vtas M.del Plata</v>
          </cell>
        </row>
        <row r="5891">
          <cell r="B5891">
            <v>2459</v>
          </cell>
          <cell r="I5891">
            <v>-0.66700000000000004</v>
          </cell>
          <cell r="S5891" t="str">
            <v>Org.Vtas M.del Plata</v>
          </cell>
        </row>
        <row r="5892">
          <cell r="B5892">
            <v>2466</v>
          </cell>
          <cell r="I5892">
            <v>-0.16700000000000001</v>
          </cell>
          <cell r="S5892" t="str">
            <v>Org.Vtas M.del Plata</v>
          </cell>
        </row>
        <row r="5893">
          <cell r="B5893">
            <v>2468</v>
          </cell>
          <cell r="I5893">
            <v>-0.33400000000000002</v>
          </cell>
          <cell r="S5893" t="str">
            <v>Org.Vtas M.del Plata</v>
          </cell>
        </row>
        <row r="5894">
          <cell r="B5894">
            <v>2473</v>
          </cell>
          <cell r="I5894">
            <v>-0.25</v>
          </cell>
          <cell r="S5894" t="str">
            <v>Org.Vtas M.del Plata</v>
          </cell>
        </row>
        <row r="5895">
          <cell r="B5895">
            <v>2476</v>
          </cell>
          <cell r="I5895">
            <v>-1.333</v>
          </cell>
          <cell r="S5895" t="str">
            <v>Org.Vtas M.del Plata</v>
          </cell>
        </row>
        <row r="5896">
          <cell r="B5896">
            <v>2483</v>
          </cell>
          <cell r="I5896">
            <v>-0.625</v>
          </cell>
          <cell r="S5896" t="str">
            <v>Org.Vtas M.del Plata</v>
          </cell>
        </row>
        <row r="5897">
          <cell r="B5897">
            <v>2608</v>
          </cell>
          <cell r="I5897">
            <v>-0.33300000000000002</v>
          </cell>
          <cell r="S5897" t="str">
            <v>Org.Vtas M.del Plata</v>
          </cell>
        </row>
        <row r="5898">
          <cell r="B5898">
            <v>2642</v>
          </cell>
          <cell r="I5898">
            <v>-0.83399999999999996</v>
          </cell>
          <cell r="S5898" t="str">
            <v>Org.Vtas M.del Plata</v>
          </cell>
        </row>
        <row r="5899">
          <cell r="B5899">
            <v>2648</v>
          </cell>
          <cell r="I5899">
            <v>-0.5</v>
          </cell>
          <cell r="S5899" t="str">
            <v>Org.Vtas M.del Plata</v>
          </cell>
        </row>
        <row r="5900">
          <cell r="B5900">
            <v>2672</v>
          </cell>
          <cell r="I5900">
            <v>-0.83399999999999996</v>
          </cell>
          <cell r="S5900" t="str">
            <v>Org.Vtas M.del Plata</v>
          </cell>
        </row>
        <row r="5901">
          <cell r="B5901">
            <v>2678</v>
          </cell>
          <cell r="I5901">
            <v>-1</v>
          </cell>
          <cell r="S5901" t="str">
            <v>Org.Vtas M.del Plata</v>
          </cell>
        </row>
        <row r="5902">
          <cell r="B5902">
            <v>2682</v>
          </cell>
          <cell r="I5902">
            <v>-0.66700000000000004</v>
          </cell>
          <cell r="S5902" t="str">
            <v>Org.Vtas M.del Plata</v>
          </cell>
        </row>
        <row r="5903">
          <cell r="B5903">
            <v>2727</v>
          </cell>
          <cell r="I5903">
            <v>-1.833</v>
          </cell>
          <cell r="S5903" t="str">
            <v>Org.Vtas M.del Plata</v>
          </cell>
        </row>
        <row r="5904">
          <cell r="B5904">
            <v>2741</v>
          </cell>
          <cell r="I5904">
            <v>-4.25</v>
          </cell>
          <cell r="S5904" t="str">
            <v>Org.Vtas M.del Plata</v>
          </cell>
        </row>
        <row r="5905">
          <cell r="B5905">
            <v>2759</v>
          </cell>
          <cell r="I5905">
            <v>-0.33400000000000002</v>
          </cell>
          <cell r="S5905" t="str">
            <v>Org.Vtas M.del Plata</v>
          </cell>
        </row>
        <row r="5906">
          <cell r="B5906">
            <v>3095</v>
          </cell>
          <cell r="I5906">
            <v>-0.16700000000000001</v>
          </cell>
          <cell r="S5906" t="str">
            <v>Org.Vtas M.del Plata</v>
          </cell>
        </row>
        <row r="5907">
          <cell r="B5907">
            <v>3205</v>
          </cell>
          <cell r="I5907">
            <v>-0.5</v>
          </cell>
          <cell r="S5907" t="str">
            <v>Org.Vtas M.del Plata</v>
          </cell>
        </row>
        <row r="5908">
          <cell r="B5908">
            <v>3209</v>
          </cell>
          <cell r="I5908">
            <v>-0.33300000000000002</v>
          </cell>
          <cell r="S5908" t="str">
            <v>Org.Vtas M.del Plata</v>
          </cell>
        </row>
        <row r="5909">
          <cell r="B5909">
            <v>3210</v>
          </cell>
          <cell r="I5909">
            <v>-0.16700000000000001</v>
          </cell>
          <cell r="S5909" t="str">
            <v>Org.Vtas M.del Plata</v>
          </cell>
        </row>
        <row r="5910">
          <cell r="B5910">
            <v>3211</v>
          </cell>
          <cell r="I5910">
            <v>-0.16700000000000001</v>
          </cell>
          <cell r="S5910" t="str">
            <v>Org.Vtas M.del Plata</v>
          </cell>
        </row>
        <row r="5911">
          <cell r="B5911">
            <v>3212</v>
          </cell>
          <cell r="I5911">
            <v>-0.16700000000000001</v>
          </cell>
          <cell r="S5911" t="str">
            <v>Org.Vtas M.del Plata</v>
          </cell>
        </row>
        <row r="5912">
          <cell r="B5912">
            <v>3527</v>
          </cell>
          <cell r="I5912">
            <v>-6.5010000000000003</v>
          </cell>
          <cell r="S5912" t="str">
            <v>Org.Vtas M.del Plata</v>
          </cell>
        </row>
        <row r="5913">
          <cell r="B5913">
            <v>3536</v>
          </cell>
          <cell r="I5913">
            <v>-0.5</v>
          </cell>
          <cell r="S5913" t="str">
            <v>Org.Vtas M.del Plata</v>
          </cell>
        </row>
        <row r="5914">
          <cell r="B5914">
            <v>3559</v>
          </cell>
          <cell r="I5914">
            <v>-1.667</v>
          </cell>
          <cell r="S5914" t="str">
            <v>Org.Vtas M.del Plata</v>
          </cell>
        </row>
        <row r="5915">
          <cell r="B5915">
            <v>3800</v>
          </cell>
          <cell r="I5915">
            <v>-0.66700000000000004</v>
          </cell>
          <cell r="S5915" t="str">
            <v>Org.Vtas M.del Plata</v>
          </cell>
        </row>
        <row r="5916">
          <cell r="B5916">
            <v>3826</v>
          </cell>
          <cell r="I5916">
            <v>-2</v>
          </cell>
          <cell r="S5916" t="str">
            <v>Org.Vtas M.del Plata</v>
          </cell>
        </row>
        <row r="5917">
          <cell r="B5917">
            <v>3828</v>
          </cell>
          <cell r="I5917">
            <v>-5.1669999999999998</v>
          </cell>
          <cell r="S5917" t="str">
            <v>Org.Vtas M.del Plata</v>
          </cell>
        </row>
        <row r="5918">
          <cell r="B5918">
            <v>3836</v>
          </cell>
          <cell r="I5918">
            <v>-3.3330000000000002</v>
          </cell>
          <cell r="S5918" t="str">
            <v>Org.Vtas M.del Plata</v>
          </cell>
        </row>
        <row r="5919">
          <cell r="B5919">
            <v>3838</v>
          </cell>
          <cell r="I5919">
            <v>-2</v>
          </cell>
          <cell r="S5919" t="str">
            <v>Org.Vtas M.del Plata</v>
          </cell>
        </row>
        <row r="5920">
          <cell r="B5920">
            <v>510725</v>
          </cell>
          <cell r="I5920">
            <v>-0.66700000000000004</v>
          </cell>
          <cell r="S5920" t="str">
            <v>Org.Vtas M.del Plata</v>
          </cell>
        </row>
        <row r="5921">
          <cell r="B5921">
            <v>519701</v>
          </cell>
          <cell r="I5921">
            <v>-0.16700000000000001</v>
          </cell>
          <cell r="S5921" t="str">
            <v>Org.Vtas M.del Plata</v>
          </cell>
        </row>
        <row r="5922">
          <cell r="B5922">
            <v>519704</v>
          </cell>
          <cell r="I5922">
            <v>-0.16700000000000001</v>
          </cell>
          <cell r="S5922" t="str">
            <v>Org.Vtas M.del Plata</v>
          </cell>
        </row>
        <row r="5923">
          <cell r="B5923">
            <v>14</v>
          </cell>
          <cell r="I5923">
            <v>-0.25</v>
          </cell>
          <cell r="S5923" t="str">
            <v>Org.Vtas M.del Plata</v>
          </cell>
        </row>
        <row r="5924">
          <cell r="B5924">
            <v>110</v>
          </cell>
          <cell r="I5924">
            <v>-1.167</v>
          </cell>
          <cell r="S5924" t="str">
            <v>Org.Vtas M.del Plata</v>
          </cell>
        </row>
        <row r="5925">
          <cell r="B5925">
            <v>118</v>
          </cell>
          <cell r="I5925">
            <v>-1</v>
          </cell>
          <cell r="S5925" t="str">
            <v>Org.Vtas M.del Plata</v>
          </cell>
        </row>
        <row r="5926">
          <cell r="B5926">
            <v>127</v>
          </cell>
          <cell r="I5926">
            <v>-2.3319999999999999</v>
          </cell>
          <cell r="S5926" t="str">
            <v>Org.Vtas M.del Plata</v>
          </cell>
        </row>
        <row r="5927">
          <cell r="B5927">
            <v>140</v>
          </cell>
          <cell r="I5927">
            <v>-2</v>
          </cell>
          <cell r="S5927" t="str">
            <v>Org.Vtas M.del Plata</v>
          </cell>
        </row>
        <row r="5928">
          <cell r="B5928">
            <v>144</v>
          </cell>
          <cell r="I5928">
            <v>-0.375</v>
          </cell>
          <cell r="S5928" t="str">
            <v>Org.Vtas M.del Plata</v>
          </cell>
        </row>
        <row r="5929">
          <cell r="B5929">
            <v>159</v>
          </cell>
          <cell r="I5929">
            <v>-4.6669999999999998</v>
          </cell>
          <cell r="S5929" t="str">
            <v>Org.Vtas M.del Plata</v>
          </cell>
        </row>
        <row r="5930">
          <cell r="B5930">
            <v>161</v>
          </cell>
          <cell r="I5930">
            <v>-0.33400000000000002</v>
          </cell>
          <cell r="S5930" t="str">
            <v>Org.Vtas M.del Plata</v>
          </cell>
        </row>
        <row r="5931">
          <cell r="B5931">
            <v>327</v>
          </cell>
          <cell r="I5931">
            <v>-2.5</v>
          </cell>
          <cell r="S5931" t="str">
            <v>Org.Vtas M.del Plata</v>
          </cell>
        </row>
        <row r="5932">
          <cell r="B5932">
            <v>340</v>
          </cell>
          <cell r="I5932">
            <v>-2.25</v>
          </cell>
          <cell r="S5932" t="str">
            <v>Org.Vtas M.del Plata</v>
          </cell>
        </row>
        <row r="5933">
          <cell r="B5933">
            <v>344</v>
          </cell>
          <cell r="I5933">
            <v>-0.75</v>
          </cell>
          <cell r="S5933" t="str">
            <v>Org.Vtas M.del Plata</v>
          </cell>
        </row>
        <row r="5934">
          <cell r="B5934">
            <v>359</v>
          </cell>
          <cell r="I5934">
            <v>-6.5</v>
          </cell>
          <cell r="S5934" t="str">
            <v>Org.Vtas M.del Plata</v>
          </cell>
        </row>
        <row r="5935">
          <cell r="B5935">
            <v>361</v>
          </cell>
          <cell r="I5935">
            <v>-3</v>
          </cell>
          <cell r="S5935" t="str">
            <v>Org.Vtas M.del Plata</v>
          </cell>
        </row>
        <row r="5936">
          <cell r="B5936">
            <v>440</v>
          </cell>
          <cell r="I5936">
            <v>-0.5</v>
          </cell>
          <cell r="S5936" t="str">
            <v>Org.Vtas M.del Plata</v>
          </cell>
        </row>
        <row r="5937">
          <cell r="B5937">
            <v>592</v>
          </cell>
          <cell r="I5937">
            <v>-0.25</v>
          </cell>
          <cell r="S5937" t="str">
            <v>Org.Vtas M.del Plata</v>
          </cell>
        </row>
        <row r="5938">
          <cell r="B5938">
            <v>594</v>
          </cell>
          <cell r="I5938">
            <v>-0.125</v>
          </cell>
          <cell r="S5938" t="str">
            <v>Org.Vtas M.del Plata</v>
          </cell>
        </row>
        <row r="5939">
          <cell r="B5939">
            <v>597</v>
          </cell>
          <cell r="I5939">
            <v>-0.125</v>
          </cell>
          <cell r="S5939" t="str">
            <v>Org.Vtas M.del Plata</v>
          </cell>
        </row>
        <row r="5940">
          <cell r="B5940">
            <v>618</v>
          </cell>
          <cell r="I5940">
            <v>-2.1659999999999999</v>
          </cell>
          <cell r="S5940" t="str">
            <v>Org.Vtas M.del Plata</v>
          </cell>
        </row>
        <row r="5941">
          <cell r="B5941">
            <v>627</v>
          </cell>
          <cell r="I5941">
            <v>-1.417</v>
          </cell>
          <cell r="S5941" t="str">
            <v>Org.Vtas M.del Plata</v>
          </cell>
        </row>
        <row r="5942">
          <cell r="B5942">
            <v>640</v>
          </cell>
          <cell r="I5942">
            <v>-1</v>
          </cell>
          <cell r="S5942" t="str">
            <v>Org.Vtas M.del Plata</v>
          </cell>
        </row>
        <row r="5943">
          <cell r="B5943">
            <v>644</v>
          </cell>
          <cell r="I5943">
            <v>-0.125</v>
          </cell>
          <cell r="S5943" t="str">
            <v>Org.Vtas M.del Plata</v>
          </cell>
        </row>
        <row r="5944">
          <cell r="B5944">
            <v>659</v>
          </cell>
          <cell r="I5944">
            <v>-2</v>
          </cell>
          <cell r="S5944" t="str">
            <v>Org.Vtas M.del Plata</v>
          </cell>
        </row>
        <row r="5945">
          <cell r="B5945">
            <v>661</v>
          </cell>
          <cell r="I5945">
            <v>-0.83399999999999996</v>
          </cell>
          <cell r="S5945" t="str">
            <v>Org.Vtas M.del Plata</v>
          </cell>
        </row>
        <row r="5946">
          <cell r="B5946">
            <v>1028</v>
          </cell>
          <cell r="I5946">
            <v>-1.333</v>
          </cell>
          <cell r="S5946" t="str">
            <v>Org.Vtas M.del Plata</v>
          </cell>
        </row>
        <row r="5947">
          <cell r="B5947">
            <v>1040</v>
          </cell>
          <cell r="I5947">
            <v>-1</v>
          </cell>
          <cell r="S5947" t="str">
            <v>Org.Vtas M.del Plata</v>
          </cell>
        </row>
        <row r="5948">
          <cell r="B5948">
            <v>1127</v>
          </cell>
          <cell r="I5948">
            <v>-1.583</v>
          </cell>
          <cell r="S5948" t="str">
            <v>Org.Vtas M.del Plata</v>
          </cell>
        </row>
        <row r="5949">
          <cell r="B5949">
            <v>1128</v>
          </cell>
          <cell r="I5949">
            <v>-0.33300000000000002</v>
          </cell>
          <cell r="S5949" t="str">
            <v>Org.Vtas M.del Plata</v>
          </cell>
        </row>
        <row r="5950">
          <cell r="B5950">
            <v>1140</v>
          </cell>
          <cell r="I5950">
            <v>-0.375</v>
          </cell>
          <cell r="S5950" t="str">
            <v>Org.Vtas M.del Plata</v>
          </cell>
        </row>
        <row r="5951">
          <cell r="B5951">
            <v>1144</v>
          </cell>
          <cell r="I5951">
            <v>-0.125</v>
          </cell>
          <cell r="S5951" t="str">
            <v>Org.Vtas M.del Plata</v>
          </cell>
        </row>
        <row r="5952">
          <cell r="B5952">
            <v>1159</v>
          </cell>
          <cell r="I5952">
            <v>-2.3359999999999999</v>
          </cell>
          <cell r="S5952" t="str">
            <v>Org.Vtas M.del Plata</v>
          </cell>
        </row>
        <row r="5953">
          <cell r="B5953">
            <v>1161</v>
          </cell>
          <cell r="I5953">
            <v>-0.66800000000000004</v>
          </cell>
          <cell r="S5953" t="str">
            <v>Org.Vtas M.del Plata</v>
          </cell>
        </row>
        <row r="5954">
          <cell r="B5954">
            <v>1240</v>
          </cell>
          <cell r="I5954">
            <v>-0.75</v>
          </cell>
          <cell r="S5954" t="str">
            <v>Org.Vtas M.del Plata</v>
          </cell>
        </row>
        <row r="5955">
          <cell r="B5955">
            <v>1259</v>
          </cell>
          <cell r="I5955">
            <v>-1.167</v>
          </cell>
          <cell r="S5955" t="str">
            <v>Org.Vtas M.del Plata</v>
          </cell>
        </row>
        <row r="5956">
          <cell r="B5956">
            <v>1410</v>
          </cell>
          <cell r="I5956">
            <v>-0.58299999999999996</v>
          </cell>
          <cell r="S5956" t="str">
            <v>Org.Vtas M.del Plata</v>
          </cell>
        </row>
        <row r="5957">
          <cell r="B5957">
            <v>1436</v>
          </cell>
          <cell r="I5957">
            <v>-1.6679999999999999</v>
          </cell>
          <cell r="S5957" t="str">
            <v>Org.Vtas M.del Plata</v>
          </cell>
        </row>
        <row r="5958">
          <cell r="B5958">
            <v>1459</v>
          </cell>
          <cell r="I5958">
            <v>-1.167</v>
          </cell>
          <cell r="S5958" t="str">
            <v>Org.Vtas M.del Plata</v>
          </cell>
        </row>
        <row r="5959">
          <cell r="B5959">
            <v>1620</v>
          </cell>
          <cell r="I5959">
            <v>-0.16600000000000001</v>
          </cell>
          <cell r="S5959" t="str">
            <v>Org.Vtas M.del Plata</v>
          </cell>
        </row>
        <row r="5960">
          <cell r="B5960">
            <v>1640</v>
          </cell>
          <cell r="I5960">
            <v>-1.667</v>
          </cell>
          <cell r="S5960" t="str">
            <v>Org.Vtas M.del Plata</v>
          </cell>
        </row>
        <row r="5961">
          <cell r="B5961">
            <v>1659</v>
          </cell>
          <cell r="I5961">
            <v>-0.33300000000000002</v>
          </cell>
          <cell r="S5961" t="str">
            <v>Org.Vtas M.del Plata</v>
          </cell>
        </row>
        <row r="5962">
          <cell r="B5962">
            <v>1715</v>
          </cell>
          <cell r="I5962">
            <v>-0.66700000000000004</v>
          </cell>
          <cell r="S5962" t="str">
            <v>Org.Vtas M.del Plata</v>
          </cell>
        </row>
        <row r="5963">
          <cell r="B5963">
            <v>1740</v>
          </cell>
          <cell r="I5963">
            <v>-0.16700000000000001</v>
          </cell>
          <cell r="S5963" t="str">
            <v>Org.Vtas M.del Plata</v>
          </cell>
        </row>
        <row r="5964">
          <cell r="B5964">
            <v>1759</v>
          </cell>
          <cell r="I5964">
            <v>-0.16700000000000001</v>
          </cell>
          <cell r="S5964" t="str">
            <v>Org.Vtas M.del Plata</v>
          </cell>
        </row>
        <row r="5965">
          <cell r="B5965">
            <v>2003</v>
          </cell>
          <cell r="I5965">
            <v>-0.83399999999999996</v>
          </cell>
          <cell r="S5965" t="str">
            <v>Org.Vtas M.del Plata</v>
          </cell>
        </row>
        <row r="5966">
          <cell r="B5966">
            <v>2013</v>
          </cell>
          <cell r="I5966">
            <v>-2.5</v>
          </cell>
          <cell r="S5966" t="str">
            <v>Org.Vtas M.del Plata</v>
          </cell>
        </row>
        <row r="5967">
          <cell r="B5967">
            <v>2021</v>
          </cell>
          <cell r="I5967">
            <v>-1</v>
          </cell>
          <cell r="S5967" t="str">
            <v>Org.Vtas M.del Plata</v>
          </cell>
        </row>
        <row r="5968">
          <cell r="B5968">
            <v>2031</v>
          </cell>
          <cell r="I5968">
            <v>-0.66700000000000004</v>
          </cell>
          <cell r="S5968" t="str">
            <v>Org.Vtas M.del Plata</v>
          </cell>
        </row>
        <row r="5969">
          <cell r="B5969">
            <v>2033</v>
          </cell>
          <cell r="I5969">
            <v>-0.83299999999999996</v>
          </cell>
          <cell r="S5969" t="str">
            <v>Org.Vtas M.del Plata</v>
          </cell>
        </row>
        <row r="5970">
          <cell r="B5970">
            <v>2359</v>
          </cell>
          <cell r="I5970">
            <v>-1.6679999999999999</v>
          </cell>
          <cell r="S5970" t="str">
            <v>Org.Vtas M.del Plata</v>
          </cell>
        </row>
        <row r="5971">
          <cell r="B5971">
            <v>2423</v>
          </cell>
          <cell r="I5971">
            <v>-0.5</v>
          </cell>
          <cell r="S5971" t="str">
            <v>Org.Vtas M.del Plata</v>
          </cell>
        </row>
        <row r="5972">
          <cell r="B5972">
            <v>2428</v>
          </cell>
          <cell r="I5972">
            <v>-0.16700000000000001</v>
          </cell>
          <cell r="S5972" t="str">
            <v>Org.Vtas M.del Plata</v>
          </cell>
        </row>
        <row r="5973">
          <cell r="B5973">
            <v>2443</v>
          </cell>
          <cell r="I5973">
            <v>-0.25</v>
          </cell>
          <cell r="S5973" t="str">
            <v>Org.Vtas M.del Plata</v>
          </cell>
        </row>
        <row r="5974">
          <cell r="B5974">
            <v>2446</v>
          </cell>
          <cell r="I5974">
            <v>-0.5</v>
          </cell>
          <cell r="S5974" t="str">
            <v>Org.Vtas M.del Plata</v>
          </cell>
        </row>
        <row r="5975">
          <cell r="B5975">
            <v>2448</v>
          </cell>
          <cell r="I5975">
            <v>-0.16700000000000001</v>
          </cell>
          <cell r="S5975" t="str">
            <v>Org.Vtas M.del Plata</v>
          </cell>
        </row>
        <row r="5976">
          <cell r="B5976">
            <v>2458</v>
          </cell>
          <cell r="I5976">
            <v>-0.5</v>
          </cell>
          <cell r="S5976" t="str">
            <v>Org.Vtas M.del Plata</v>
          </cell>
        </row>
        <row r="5977">
          <cell r="B5977">
            <v>2459</v>
          </cell>
          <cell r="I5977">
            <v>-1.5</v>
          </cell>
          <cell r="S5977" t="str">
            <v>Org.Vtas M.del Plata</v>
          </cell>
        </row>
        <row r="5978">
          <cell r="B5978">
            <v>2466</v>
          </cell>
          <cell r="I5978">
            <v>-1.5</v>
          </cell>
          <cell r="S5978" t="str">
            <v>Org.Vtas M.del Plata</v>
          </cell>
        </row>
        <row r="5979">
          <cell r="B5979">
            <v>2468</v>
          </cell>
          <cell r="I5979">
            <v>-1.3340000000000001</v>
          </cell>
          <cell r="S5979" t="str">
            <v>Org.Vtas M.del Plata</v>
          </cell>
        </row>
        <row r="5980">
          <cell r="B5980">
            <v>2473</v>
          </cell>
          <cell r="I5980">
            <v>-0.25</v>
          </cell>
          <cell r="S5980" t="str">
            <v>Org.Vtas M.del Plata</v>
          </cell>
        </row>
        <row r="5981">
          <cell r="B5981">
            <v>2476</v>
          </cell>
          <cell r="I5981">
            <v>-0.16700000000000001</v>
          </cell>
          <cell r="S5981" t="str">
            <v>Org.Vtas M.del Plata</v>
          </cell>
        </row>
        <row r="5982">
          <cell r="B5982">
            <v>2478</v>
          </cell>
          <cell r="I5982">
            <v>-0.16700000000000001</v>
          </cell>
          <cell r="S5982" t="str">
            <v>Org.Vtas M.del Plata</v>
          </cell>
        </row>
        <row r="5983">
          <cell r="B5983">
            <v>2483</v>
          </cell>
          <cell r="I5983">
            <v>-0.375</v>
          </cell>
          <cell r="S5983" t="str">
            <v>Org.Vtas M.del Plata</v>
          </cell>
        </row>
        <row r="5984">
          <cell r="B5984">
            <v>2486</v>
          </cell>
          <cell r="I5984">
            <v>-0.33400000000000002</v>
          </cell>
          <cell r="S5984" t="str">
            <v>Org.Vtas M.del Plata</v>
          </cell>
        </row>
        <row r="5985">
          <cell r="B5985">
            <v>2488</v>
          </cell>
          <cell r="I5985">
            <v>-0.16700000000000001</v>
          </cell>
          <cell r="S5985" t="str">
            <v>Org.Vtas M.del Plata</v>
          </cell>
        </row>
        <row r="5986">
          <cell r="B5986">
            <v>2659</v>
          </cell>
          <cell r="I5986">
            <v>-1.0009999999999999</v>
          </cell>
          <cell r="S5986" t="str">
            <v>Org.Vtas M.del Plata</v>
          </cell>
        </row>
        <row r="5987">
          <cell r="B5987">
            <v>2662</v>
          </cell>
          <cell r="I5987">
            <v>-0.66700000000000004</v>
          </cell>
          <cell r="S5987" t="str">
            <v>Org.Vtas M.del Plata</v>
          </cell>
        </row>
        <row r="5988">
          <cell r="B5988">
            <v>2672</v>
          </cell>
          <cell r="I5988">
            <v>-1</v>
          </cell>
          <cell r="S5988" t="str">
            <v>Org.Vtas M.del Plata</v>
          </cell>
        </row>
        <row r="5989">
          <cell r="B5989">
            <v>2678</v>
          </cell>
          <cell r="I5989">
            <v>-0.16700000000000001</v>
          </cell>
          <cell r="S5989" t="str">
            <v>Org.Vtas M.del Plata</v>
          </cell>
        </row>
        <row r="5990">
          <cell r="B5990">
            <v>2727</v>
          </cell>
          <cell r="I5990">
            <v>-3.5</v>
          </cell>
          <cell r="S5990" t="str">
            <v>Org.Vtas M.del Plata</v>
          </cell>
        </row>
        <row r="5991">
          <cell r="B5991">
            <v>2741</v>
          </cell>
          <cell r="I5991">
            <v>-3.5</v>
          </cell>
          <cell r="S5991" t="str">
            <v>Org.Vtas M.del Plata</v>
          </cell>
        </row>
        <row r="5992">
          <cell r="B5992">
            <v>2759</v>
          </cell>
          <cell r="I5992">
            <v>-4.1669999999999998</v>
          </cell>
          <cell r="S5992" t="str">
            <v>Org.Vtas M.del Plata</v>
          </cell>
        </row>
        <row r="5993">
          <cell r="B5993">
            <v>3205</v>
          </cell>
          <cell r="I5993">
            <v>-0.66700000000000004</v>
          </cell>
          <cell r="S5993" t="str">
            <v>Org.Vtas M.del Plata</v>
          </cell>
        </row>
        <row r="5994">
          <cell r="B5994">
            <v>3211</v>
          </cell>
          <cell r="I5994">
            <v>-0.66600000000000004</v>
          </cell>
          <cell r="S5994" t="str">
            <v>Org.Vtas M.del Plata</v>
          </cell>
        </row>
        <row r="5995">
          <cell r="B5995">
            <v>3213</v>
          </cell>
          <cell r="I5995">
            <v>-0.16700000000000001</v>
          </cell>
          <cell r="S5995" t="str">
            <v>Org.Vtas M.del Plata</v>
          </cell>
        </row>
        <row r="5996">
          <cell r="B5996">
            <v>3214</v>
          </cell>
          <cell r="I5996">
            <v>-0.16700000000000001</v>
          </cell>
          <cell r="S5996" t="str">
            <v>Org.Vtas M.del Plata</v>
          </cell>
        </row>
        <row r="5997">
          <cell r="B5997">
            <v>3510</v>
          </cell>
          <cell r="I5997">
            <v>-0.125</v>
          </cell>
          <cell r="S5997" t="str">
            <v>Org.Vtas M.del Plata</v>
          </cell>
        </row>
        <row r="5998">
          <cell r="B5998">
            <v>3518</v>
          </cell>
          <cell r="I5998">
            <v>-1.833</v>
          </cell>
          <cell r="S5998" t="str">
            <v>Org.Vtas M.del Plata</v>
          </cell>
        </row>
        <row r="5999">
          <cell r="B5999">
            <v>3527</v>
          </cell>
          <cell r="I5999">
            <v>-0.999</v>
          </cell>
          <cell r="S5999" t="str">
            <v>Org.Vtas M.del Plata</v>
          </cell>
        </row>
        <row r="6000">
          <cell r="B6000">
            <v>3536</v>
          </cell>
          <cell r="I6000">
            <v>-0.16700000000000001</v>
          </cell>
          <cell r="S6000" t="str">
            <v>Org.Vtas M.del Plata</v>
          </cell>
        </row>
        <row r="6001">
          <cell r="B6001">
            <v>3559</v>
          </cell>
          <cell r="I6001">
            <v>-0.33300000000000002</v>
          </cell>
          <cell r="S6001" t="str">
            <v>Org.Vtas M.del Plata</v>
          </cell>
        </row>
        <row r="6002">
          <cell r="B6002">
            <v>3828</v>
          </cell>
          <cell r="I6002">
            <v>-0.16700000000000001</v>
          </cell>
          <cell r="S6002" t="str">
            <v>Org.Vtas M.del Plata</v>
          </cell>
        </row>
        <row r="6003">
          <cell r="B6003">
            <v>3836</v>
          </cell>
          <cell r="I6003">
            <v>-0.16700000000000001</v>
          </cell>
          <cell r="S6003" t="str">
            <v>Org.Vtas M.del Plata</v>
          </cell>
        </row>
        <row r="6004">
          <cell r="B6004">
            <v>3838</v>
          </cell>
          <cell r="I6004">
            <v>-0.16700000000000001</v>
          </cell>
          <cell r="S6004" t="str">
            <v>Org.Vtas M.del Plata</v>
          </cell>
        </row>
        <row r="6005">
          <cell r="B6005">
            <v>3848</v>
          </cell>
          <cell r="I6005">
            <v>-0.16700000000000001</v>
          </cell>
          <cell r="S6005" t="str">
            <v>Org.Vtas M.del Plata</v>
          </cell>
        </row>
        <row r="6006">
          <cell r="B6006">
            <v>510725</v>
          </cell>
          <cell r="I6006">
            <v>-1.167</v>
          </cell>
          <cell r="S6006" t="str">
            <v>Org.Vtas M.del Plata</v>
          </cell>
        </row>
        <row r="6007">
          <cell r="B6007">
            <v>519702</v>
          </cell>
          <cell r="I6007">
            <v>-0.83399999999999996</v>
          </cell>
          <cell r="S6007" t="str">
            <v>Org.Vtas M.del Plata</v>
          </cell>
        </row>
        <row r="6008">
          <cell r="B6008">
            <v>14</v>
          </cell>
          <cell r="I6008">
            <v>-0.75</v>
          </cell>
          <cell r="S6008" t="str">
            <v>Org.Vtas M.del Plata</v>
          </cell>
        </row>
        <row r="6009">
          <cell r="B6009">
            <v>105</v>
          </cell>
          <cell r="I6009">
            <v>-1</v>
          </cell>
          <cell r="S6009" t="str">
            <v>Org.Vtas M.del Plata</v>
          </cell>
        </row>
        <row r="6010">
          <cell r="B6010">
            <v>118</v>
          </cell>
          <cell r="I6010">
            <v>-1.3340000000000001</v>
          </cell>
          <cell r="S6010" t="str">
            <v>Org.Vtas M.del Plata</v>
          </cell>
        </row>
        <row r="6011">
          <cell r="B6011">
            <v>127</v>
          </cell>
          <cell r="I6011">
            <v>-2.3319999999999999</v>
          </cell>
          <cell r="S6011" t="str">
            <v>Org.Vtas M.del Plata</v>
          </cell>
        </row>
        <row r="6012">
          <cell r="B6012">
            <v>140</v>
          </cell>
          <cell r="I6012">
            <v>-4.5</v>
          </cell>
          <cell r="S6012" t="str">
            <v>Org.Vtas M.del Plata</v>
          </cell>
        </row>
        <row r="6013">
          <cell r="B6013">
            <v>144</v>
          </cell>
          <cell r="I6013">
            <v>-2</v>
          </cell>
          <cell r="S6013" t="str">
            <v>Org.Vtas M.del Plata</v>
          </cell>
        </row>
        <row r="6014">
          <cell r="B6014">
            <v>159</v>
          </cell>
          <cell r="I6014">
            <v>-5.3330000000000002</v>
          </cell>
          <cell r="S6014" t="str">
            <v>Org.Vtas M.del Plata</v>
          </cell>
        </row>
        <row r="6015">
          <cell r="B6015">
            <v>161</v>
          </cell>
          <cell r="I6015">
            <v>-0.33400000000000002</v>
          </cell>
          <cell r="S6015" t="str">
            <v>Org.Vtas M.del Plata</v>
          </cell>
        </row>
        <row r="6016">
          <cell r="B6016">
            <v>327</v>
          </cell>
          <cell r="I6016">
            <v>-4.3330000000000002</v>
          </cell>
          <cell r="S6016" t="str">
            <v>Org.Vtas M.del Plata</v>
          </cell>
        </row>
        <row r="6017">
          <cell r="B6017">
            <v>340</v>
          </cell>
          <cell r="I6017">
            <v>-7.375</v>
          </cell>
          <cell r="S6017" t="str">
            <v>Org.Vtas M.del Plata</v>
          </cell>
        </row>
        <row r="6018">
          <cell r="B6018">
            <v>344</v>
          </cell>
          <cell r="I6018">
            <v>-0.25</v>
          </cell>
          <cell r="S6018" t="str">
            <v>Org.Vtas M.del Plata</v>
          </cell>
        </row>
        <row r="6019">
          <cell r="B6019">
            <v>359</v>
          </cell>
          <cell r="I6019">
            <v>-0.5</v>
          </cell>
          <cell r="S6019" t="str">
            <v>Org.Vtas M.del Plata</v>
          </cell>
        </row>
        <row r="6020">
          <cell r="B6020">
            <v>361</v>
          </cell>
          <cell r="I6020">
            <v>-2.5</v>
          </cell>
          <cell r="S6020" t="str">
            <v>Org.Vtas M.del Plata</v>
          </cell>
        </row>
        <row r="6021">
          <cell r="B6021">
            <v>592</v>
          </cell>
          <cell r="I6021">
            <v>-0.125</v>
          </cell>
          <cell r="S6021" t="str">
            <v>Org.Vtas M.del Plata</v>
          </cell>
        </row>
        <row r="6022">
          <cell r="B6022">
            <v>594</v>
          </cell>
          <cell r="I6022">
            <v>-0.375</v>
          </cell>
          <cell r="S6022" t="str">
            <v>Org.Vtas M.del Plata</v>
          </cell>
        </row>
        <row r="6023">
          <cell r="B6023">
            <v>618</v>
          </cell>
          <cell r="I6023">
            <v>-0.5</v>
          </cell>
          <cell r="S6023" t="str">
            <v>Org.Vtas M.del Plata</v>
          </cell>
        </row>
        <row r="6024">
          <cell r="B6024">
            <v>627</v>
          </cell>
          <cell r="I6024">
            <v>-0.41599999999999998</v>
          </cell>
          <cell r="S6024" t="str">
            <v>Org.Vtas M.del Plata</v>
          </cell>
        </row>
        <row r="6025">
          <cell r="B6025">
            <v>640</v>
          </cell>
          <cell r="I6025">
            <v>-2.25</v>
          </cell>
          <cell r="S6025" t="str">
            <v>Org.Vtas M.del Plata</v>
          </cell>
        </row>
        <row r="6026">
          <cell r="B6026">
            <v>644</v>
          </cell>
          <cell r="I6026">
            <v>-0.125</v>
          </cell>
          <cell r="S6026" t="str">
            <v>Org.Vtas M.del Plata</v>
          </cell>
        </row>
        <row r="6027">
          <cell r="B6027">
            <v>659</v>
          </cell>
          <cell r="I6027">
            <v>-4</v>
          </cell>
          <cell r="S6027" t="str">
            <v>Org.Vtas M.del Plata</v>
          </cell>
        </row>
        <row r="6028">
          <cell r="B6028">
            <v>1001</v>
          </cell>
          <cell r="I6028">
            <v>-0.33300000000000002</v>
          </cell>
          <cell r="S6028" t="str">
            <v>Org.Vtas M.del Plata</v>
          </cell>
        </row>
        <row r="6029">
          <cell r="B6029">
            <v>1027</v>
          </cell>
          <cell r="I6029">
            <v>-0.25</v>
          </cell>
          <cell r="S6029" t="str">
            <v>Org.Vtas M.del Plata</v>
          </cell>
        </row>
        <row r="6030">
          <cell r="B6030">
            <v>1040</v>
          </cell>
          <cell r="I6030">
            <v>-0.625</v>
          </cell>
          <cell r="S6030" t="str">
            <v>Org.Vtas M.del Plata</v>
          </cell>
        </row>
        <row r="6031">
          <cell r="B6031">
            <v>1127</v>
          </cell>
          <cell r="I6031">
            <v>-0.499</v>
          </cell>
          <cell r="S6031" t="str">
            <v>Org.Vtas M.del Plata</v>
          </cell>
        </row>
        <row r="6032">
          <cell r="B6032">
            <v>1128</v>
          </cell>
          <cell r="I6032">
            <v>-0.16700000000000001</v>
          </cell>
          <cell r="S6032" t="str">
            <v>Org.Vtas M.del Plata</v>
          </cell>
        </row>
        <row r="6033">
          <cell r="B6033">
            <v>1140</v>
          </cell>
          <cell r="I6033">
            <v>-1</v>
          </cell>
          <cell r="S6033" t="str">
            <v>Org.Vtas M.del Plata</v>
          </cell>
        </row>
        <row r="6034">
          <cell r="B6034">
            <v>1144</v>
          </cell>
          <cell r="I6034">
            <v>-0.25</v>
          </cell>
          <cell r="S6034" t="str">
            <v>Org.Vtas M.del Plata</v>
          </cell>
        </row>
        <row r="6035">
          <cell r="B6035">
            <v>1159</v>
          </cell>
          <cell r="I6035">
            <v>-2.0009999999999999</v>
          </cell>
          <cell r="S6035" t="str">
            <v>Org.Vtas M.del Plata</v>
          </cell>
        </row>
        <row r="6036">
          <cell r="B6036">
            <v>1240</v>
          </cell>
          <cell r="I6036">
            <v>-1.75</v>
          </cell>
          <cell r="S6036" t="str">
            <v>Org.Vtas M.del Plata</v>
          </cell>
        </row>
        <row r="6037">
          <cell r="B6037">
            <v>1259</v>
          </cell>
          <cell r="I6037">
            <v>-0.5</v>
          </cell>
          <cell r="S6037" t="str">
            <v>Org.Vtas M.del Plata</v>
          </cell>
        </row>
        <row r="6038">
          <cell r="B6038">
            <v>1436</v>
          </cell>
          <cell r="I6038">
            <v>-5.3330000000000002</v>
          </cell>
          <cell r="S6038" t="str">
            <v>Org.Vtas M.del Plata</v>
          </cell>
        </row>
        <row r="6039">
          <cell r="B6039">
            <v>1459</v>
          </cell>
          <cell r="I6039">
            <v>-1.6659999999999999</v>
          </cell>
          <cell r="S6039" t="str">
            <v>Org.Vtas M.del Plata</v>
          </cell>
        </row>
        <row r="6040">
          <cell r="B6040">
            <v>1640</v>
          </cell>
          <cell r="I6040">
            <v>-7.8330000000000002</v>
          </cell>
          <cell r="S6040" t="str">
            <v>Org.Vtas M.del Plata</v>
          </cell>
        </row>
        <row r="6041">
          <cell r="B6041">
            <v>1658</v>
          </cell>
          <cell r="I6041">
            <v>-0.83299999999999996</v>
          </cell>
          <cell r="S6041" t="str">
            <v>Org.Vtas M.del Plata</v>
          </cell>
        </row>
        <row r="6042">
          <cell r="B6042">
            <v>1720</v>
          </cell>
          <cell r="I6042">
            <v>-0.41699999999999998</v>
          </cell>
          <cell r="S6042" t="str">
            <v>Org.Vtas M.del Plata</v>
          </cell>
        </row>
        <row r="6043">
          <cell r="B6043">
            <v>1740</v>
          </cell>
          <cell r="I6043">
            <v>-0.5</v>
          </cell>
          <cell r="S6043" t="str">
            <v>Org.Vtas M.del Plata</v>
          </cell>
        </row>
        <row r="6044">
          <cell r="B6044">
            <v>1759</v>
          </cell>
          <cell r="I6044">
            <v>-0.33300000000000002</v>
          </cell>
          <cell r="S6044" t="str">
            <v>Org.Vtas M.del Plata</v>
          </cell>
        </row>
        <row r="6045">
          <cell r="B6045">
            <v>2003</v>
          </cell>
          <cell r="I6045">
            <v>-1</v>
          </cell>
          <cell r="S6045" t="str">
            <v>Org.Vtas M.del Plata</v>
          </cell>
        </row>
        <row r="6046">
          <cell r="B6046">
            <v>2013</v>
          </cell>
          <cell r="I6046">
            <v>-0.33300000000000002</v>
          </cell>
          <cell r="S6046" t="str">
            <v>Org.Vtas M.del Plata</v>
          </cell>
        </row>
        <row r="6047">
          <cell r="B6047">
            <v>2021</v>
          </cell>
          <cell r="I6047">
            <v>-0.66700000000000004</v>
          </cell>
          <cell r="S6047" t="str">
            <v>Org.Vtas M.del Plata</v>
          </cell>
        </row>
        <row r="6048">
          <cell r="B6048">
            <v>2033</v>
          </cell>
          <cell r="I6048">
            <v>-1.833</v>
          </cell>
          <cell r="S6048" t="str">
            <v>Org.Vtas M.del Plata</v>
          </cell>
        </row>
        <row r="6049">
          <cell r="B6049">
            <v>2359</v>
          </cell>
          <cell r="I6049">
            <v>-0.66700000000000004</v>
          </cell>
          <cell r="S6049" t="str">
            <v>Org.Vtas M.del Plata</v>
          </cell>
        </row>
        <row r="6050">
          <cell r="B6050">
            <v>2428</v>
          </cell>
          <cell r="I6050">
            <v>-0.33300000000000002</v>
          </cell>
          <cell r="S6050" t="str">
            <v>Org.Vtas M.del Plata</v>
          </cell>
        </row>
        <row r="6051">
          <cell r="B6051">
            <v>2443</v>
          </cell>
          <cell r="I6051">
            <v>-1.625</v>
          </cell>
          <cell r="S6051" t="str">
            <v>Org.Vtas M.del Plata</v>
          </cell>
        </row>
        <row r="6052">
          <cell r="B6052">
            <v>2446</v>
          </cell>
          <cell r="I6052">
            <v>-0.16700000000000001</v>
          </cell>
          <cell r="S6052" t="str">
            <v>Org.Vtas M.del Plata</v>
          </cell>
        </row>
        <row r="6053">
          <cell r="B6053">
            <v>2448</v>
          </cell>
          <cell r="I6053">
            <v>-1</v>
          </cell>
          <cell r="S6053" t="str">
            <v>Org.Vtas M.del Plata</v>
          </cell>
        </row>
        <row r="6054">
          <cell r="B6054">
            <v>2456</v>
          </cell>
          <cell r="I6054">
            <v>-0.16700000000000001</v>
          </cell>
          <cell r="S6054" t="str">
            <v>Org.Vtas M.del Plata</v>
          </cell>
        </row>
        <row r="6055">
          <cell r="B6055">
            <v>2458</v>
          </cell>
          <cell r="I6055">
            <v>-0.33300000000000002</v>
          </cell>
          <cell r="S6055" t="str">
            <v>Org.Vtas M.del Plata</v>
          </cell>
        </row>
        <row r="6056">
          <cell r="B6056">
            <v>2459</v>
          </cell>
          <cell r="I6056">
            <v>-1.5</v>
          </cell>
          <cell r="S6056" t="str">
            <v>Org.Vtas M.del Plata</v>
          </cell>
        </row>
        <row r="6057">
          <cell r="B6057">
            <v>2466</v>
          </cell>
          <cell r="I6057">
            <v>-0.33300000000000002</v>
          </cell>
          <cell r="S6057" t="str">
            <v>Org.Vtas M.del Plata</v>
          </cell>
        </row>
        <row r="6058">
          <cell r="B6058">
            <v>2468</v>
          </cell>
          <cell r="I6058">
            <v>-0.16700000000000001</v>
          </cell>
          <cell r="S6058" t="str">
            <v>Org.Vtas M.del Plata</v>
          </cell>
        </row>
        <row r="6059">
          <cell r="B6059">
            <v>2473</v>
          </cell>
          <cell r="I6059">
            <v>-0.625</v>
          </cell>
          <cell r="S6059" t="str">
            <v>Org.Vtas M.del Plata</v>
          </cell>
        </row>
        <row r="6060">
          <cell r="B6060">
            <v>2476</v>
          </cell>
          <cell r="I6060">
            <v>-0.501</v>
          </cell>
          <cell r="S6060" t="str">
            <v>Org.Vtas M.del Plata</v>
          </cell>
        </row>
        <row r="6061">
          <cell r="B6061">
            <v>2478</v>
          </cell>
          <cell r="I6061">
            <v>-0.66700000000000004</v>
          </cell>
          <cell r="S6061" t="str">
            <v>Org.Vtas M.del Plata</v>
          </cell>
        </row>
        <row r="6062">
          <cell r="B6062">
            <v>2483</v>
          </cell>
          <cell r="I6062">
            <v>-0.75</v>
          </cell>
          <cell r="S6062" t="str">
            <v>Org.Vtas M.del Plata</v>
          </cell>
        </row>
        <row r="6063">
          <cell r="B6063">
            <v>2486</v>
          </cell>
          <cell r="I6063">
            <v>-0.33300000000000002</v>
          </cell>
          <cell r="S6063" t="str">
            <v>Org.Vtas M.del Plata</v>
          </cell>
        </row>
        <row r="6064">
          <cell r="B6064">
            <v>2488</v>
          </cell>
          <cell r="I6064">
            <v>-0.5</v>
          </cell>
          <cell r="S6064" t="str">
            <v>Org.Vtas M.del Plata</v>
          </cell>
        </row>
        <row r="6065">
          <cell r="B6065">
            <v>2612</v>
          </cell>
          <cell r="I6065">
            <v>-0.16700000000000001</v>
          </cell>
          <cell r="S6065" t="str">
            <v>Org.Vtas M.del Plata</v>
          </cell>
        </row>
        <row r="6066">
          <cell r="B6066">
            <v>2659</v>
          </cell>
          <cell r="I6066">
            <v>-0.5</v>
          </cell>
          <cell r="S6066" t="str">
            <v>Org.Vtas M.del Plata</v>
          </cell>
        </row>
        <row r="6067">
          <cell r="B6067">
            <v>2672</v>
          </cell>
          <cell r="I6067">
            <v>-0.16700000000000001</v>
          </cell>
          <cell r="S6067" t="str">
            <v>Org.Vtas M.del Plata</v>
          </cell>
        </row>
        <row r="6068">
          <cell r="B6068">
            <v>2678</v>
          </cell>
          <cell r="I6068">
            <v>-0.5</v>
          </cell>
          <cell r="S6068" t="str">
            <v>Org.Vtas M.del Plata</v>
          </cell>
        </row>
        <row r="6069">
          <cell r="B6069">
            <v>2727</v>
          </cell>
          <cell r="I6069">
            <v>-0.33300000000000002</v>
          </cell>
          <cell r="S6069" t="str">
            <v>Org.Vtas M.del Plata</v>
          </cell>
        </row>
        <row r="6070">
          <cell r="B6070">
            <v>2741</v>
          </cell>
          <cell r="I6070">
            <v>-1.5</v>
          </cell>
          <cell r="S6070" t="str">
            <v>Org.Vtas M.del Plata</v>
          </cell>
        </row>
        <row r="6071">
          <cell r="B6071">
            <v>2759</v>
          </cell>
          <cell r="I6071">
            <v>-1.8340000000000001</v>
          </cell>
          <cell r="S6071" t="str">
            <v>Org.Vtas M.del Plata</v>
          </cell>
        </row>
        <row r="6072">
          <cell r="B6072">
            <v>3205</v>
          </cell>
          <cell r="I6072">
            <v>-0.501</v>
          </cell>
          <cell r="S6072" t="str">
            <v>Org.Vtas M.del Plata</v>
          </cell>
        </row>
        <row r="6073">
          <cell r="B6073">
            <v>3209</v>
          </cell>
          <cell r="I6073">
            <v>-0.16700000000000001</v>
          </cell>
          <cell r="S6073" t="str">
            <v>Org.Vtas M.del Plata</v>
          </cell>
        </row>
        <row r="6074">
          <cell r="B6074">
            <v>3211</v>
          </cell>
          <cell r="I6074">
            <v>-0.33400000000000002</v>
          </cell>
          <cell r="S6074" t="str">
            <v>Org.Vtas M.del Plata</v>
          </cell>
        </row>
        <row r="6075">
          <cell r="B6075">
            <v>3213</v>
          </cell>
          <cell r="I6075">
            <v>-0.33300000000000002</v>
          </cell>
          <cell r="S6075" t="str">
            <v>Org.Vtas M.del Plata</v>
          </cell>
        </row>
        <row r="6076">
          <cell r="B6076">
            <v>3527</v>
          </cell>
          <cell r="I6076">
            <v>-4.3339999999999996</v>
          </cell>
          <cell r="S6076" t="str">
            <v>Org.Vtas M.del Plata</v>
          </cell>
        </row>
        <row r="6077">
          <cell r="B6077">
            <v>3536</v>
          </cell>
          <cell r="I6077">
            <v>-1.9990000000000001</v>
          </cell>
          <cell r="S6077" t="str">
            <v>Org.Vtas M.del Plata</v>
          </cell>
        </row>
        <row r="6078">
          <cell r="B6078">
            <v>3559</v>
          </cell>
          <cell r="I6078">
            <v>-0.16700000000000001</v>
          </cell>
          <cell r="S6078" t="str">
            <v>Org.Vtas M.del Plata</v>
          </cell>
        </row>
        <row r="6079">
          <cell r="B6079">
            <v>510725</v>
          </cell>
          <cell r="I6079">
            <v>-0.83299999999999996</v>
          </cell>
          <cell r="S6079" t="str">
            <v>Org.Vtas M.del Plata</v>
          </cell>
        </row>
        <row r="6080">
          <cell r="B6080">
            <v>14</v>
          </cell>
          <cell r="I6080">
            <v>-0.375</v>
          </cell>
          <cell r="S6080" t="str">
            <v>Org.Vtas M.del Plata</v>
          </cell>
        </row>
        <row r="6081">
          <cell r="B6081">
            <v>105</v>
          </cell>
          <cell r="I6081">
            <v>-0.41599999999999998</v>
          </cell>
          <cell r="S6081" t="str">
            <v>Org.Vtas M.del Plata</v>
          </cell>
        </row>
        <row r="6082">
          <cell r="B6082">
            <v>118</v>
          </cell>
          <cell r="I6082">
            <v>-2.5</v>
          </cell>
          <cell r="S6082" t="str">
            <v>Org.Vtas M.del Plata</v>
          </cell>
        </row>
        <row r="6083">
          <cell r="B6083">
            <v>127</v>
          </cell>
          <cell r="I6083">
            <v>-0.58199999999999996</v>
          </cell>
          <cell r="S6083" t="str">
            <v>Org.Vtas M.del Plata</v>
          </cell>
        </row>
        <row r="6084">
          <cell r="B6084">
            <v>140</v>
          </cell>
          <cell r="I6084">
            <v>-3.25</v>
          </cell>
          <cell r="S6084" t="str">
            <v>Org.Vtas M.del Plata</v>
          </cell>
        </row>
        <row r="6085">
          <cell r="B6085">
            <v>144</v>
          </cell>
          <cell r="I6085">
            <v>-0.25</v>
          </cell>
          <cell r="S6085" t="str">
            <v>Org.Vtas M.del Plata</v>
          </cell>
        </row>
        <row r="6086">
          <cell r="B6086">
            <v>159</v>
          </cell>
          <cell r="I6086">
            <v>-15.167999999999999</v>
          </cell>
          <cell r="S6086" t="str">
            <v>Org.Vtas M.del Plata</v>
          </cell>
        </row>
        <row r="6087">
          <cell r="B6087">
            <v>161</v>
          </cell>
          <cell r="I6087">
            <v>-0.66700000000000004</v>
          </cell>
          <cell r="S6087" t="str">
            <v>Org.Vtas M.del Plata</v>
          </cell>
        </row>
        <row r="6088">
          <cell r="B6088">
            <v>327</v>
          </cell>
          <cell r="I6088">
            <v>-4.1680000000000001</v>
          </cell>
          <cell r="S6088" t="str">
            <v>Org.Vtas M.del Plata</v>
          </cell>
        </row>
        <row r="6089">
          <cell r="B6089">
            <v>340</v>
          </cell>
          <cell r="I6089">
            <v>-5.875</v>
          </cell>
          <cell r="S6089" t="str">
            <v>Org.Vtas M.del Plata</v>
          </cell>
        </row>
        <row r="6090">
          <cell r="B6090">
            <v>344</v>
          </cell>
          <cell r="I6090">
            <v>-0.25</v>
          </cell>
          <cell r="S6090" t="str">
            <v>Org.Vtas M.del Plata</v>
          </cell>
        </row>
        <row r="6091">
          <cell r="B6091">
            <v>359</v>
          </cell>
          <cell r="I6091">
            <v>-2.6669999999999998</v>
          </cell>
          <cell r="S6091" t="str">
            <v>Org.Vtas M.del Plata</v>
          </cell>
        </row>
        <row r="6092">
          <cell r="B6092">
            <v>361</v>
          </cell>
          <cell r="I6092">
            <v>-0.33300000000000002</v>
          </cell>
          <cell r="S6092" t="str">
            <v>Org.Vtas M.del Plata</v>
          </cell>
        </row>
        <row r="6093">
          <cell r="B6093">
            <v>440</v>
          </cell>
          <cell r="I6093">
            <v>-0.25</v>
          </cell>
          <cell r="S6093" t="str">
            <v>Org.Vtas M.del Plata</v>
          </cell>
        </row>
        <row r="6094">
          <cell r="B6094">
            <v>503</v>
          </cell>
          <cell r="I6094">
            <v>-0.33300000000000002</v>
          </cell>
          <cell r="S6094" t="str">
            <v>Org.Vtas M.del Plata</v>
          </cell>
        </row>
        <row r="6095">
          <cell r="B6095">
            <v>597</v>
          </cell>
          <cell r="I6095">
            <v>-0.125</v>
          </cell>
          <cell r="S6095" t="str">
            <v>Org.Vtas M.del Plata</v>
          </cell>
        </row>
        <row r="6096">
          <cell r="B6096">
            <v>618</v>
          </cell>
          <cell r="I6096">
            <v>-0.83399999999999996</v>
          </cell>
          <cell r="S6096" t="str">
            <v>Org.Vtas M.del Plata</v>
          </cell>
        </row>
        <row r="6097">
          <cell r="B6097">
            <v>627</v>
          </cell>
          <cell r="I6097">
            <v>-2.1659999999999999</v>
          </cell>
          <cell r="S6097" t="str">
            <v>Org.Vtas M.del Plata</v>
          </cell>
        </row>
        <row r="6098">
          <cell r="B6098">
            <v>640</v>
          </cell>
          <cell r="I6098">
            <v>-1.75</v>
          </cell>
          <cell r="S6098" t="str">
            <v>Org.Vtas M.del Plata</v>
          </cell>
        </row>
        <row r="6099">
          <cell r="B6099">
            <v>659</v>
          </cell>
          <cell r="I6099">
            <v>-1.667</v>
          </cell>
          <cell r="S6099" t="str">
            <v>Org.Vtas M.del Plata</v>
          </cell>
        </row>
        <row r="6100">
          <cell r="B6100">
            <v>661</v>
          </cell>
          <cell r="I6100">
            <v>-0.16700000000000001</v>
          </cell>
          <cell r="S6100" t="str">
            <v>Org.Vtas M.del Plata</v>
          </cell>
        </row>
        <row r="6101">
          <cell r="B6101">
            <v>1001</v>
          </cell>
          <cell r="I6101">
            <v>-0.16600000000000001</v>
          </cell>
          <cell r="S6101" t="str">
            <v>Org.Vtas M.del Plata</v>
          </cell>
        </row>
        <row r="6102">
          <cell r="B6102">
            <v>1028</v>
          </cell>
          <cell r="I6102">
            <v>-0.16700000000000001</v>
          </cell>
          <cell r="S6102" t="str">
            <v>Org.Vtas M.del Plata</v>
          </cell>
        </row>
        <row r="6103">
          <cell r="B6103">
            <v>1040</v>
          </cell>
          <cell r="I6103">
            <v>-0.625</v>
          </cell>
          <cell r="S6103" t="str">
            <v>Org.Vtas M.del Plata</v>
          </cell>
        </row>
        <row r="6104">
          <cell r="B6104">
            <v>1127</v>
          </cell>
          <cell r="I6104">
            <v>-0.16600000000000001</v>
          </cell>
          <cell r="S6104" t="str">
            <v>Org.Vtas M.del Plata</v>
          </cell>
        </row>
        <row r="6105">
          <cell r="B6105">
            <v>1140</v>
          </cell>
          <cell r="I6105">
            <v>-1.125</v>
          </cell>
          <cell r="S6105" t="str">
            <v>Org.Vtas M.del Plata</v>
          </cell>
        </row>
        <row r="6106">
          <cell r="B6106">
            <v>1159</v>
          </cell>
          <cell r="I6106">
            <v>-1.5</v>
          </cell>
          <cell r="S6106" t="str">
            <v>Org.Vtas M.del Plata</v>
          </cell>
        </row>
        <row r="6107">
          <cell r="B6107">
            <v>1180</v>
          </cell>
          <cell r="I6107">
            <v>-1</v>
          </cell>
          <cell r="S6107" t="str">
            <v>Org.Vtas M.del Plata</v>
          </cell>
        </row>
        <row r="6108">
          <cell r="B6108">
            <v>1240</v>
          </cell>
          <cell r="I6108">
            <v>-1.25</v>
          </cell>
          <cell r="S6108" t="str">
            <v>Org.Vtas M.del Plata</v>
          </cell>
        </row>
        <row r="6109">
          <cell r="B6109">
            <v>1259</v>
          </cell>
          <cell r="I6109">
            <v>-1.5</v>
          </cell>
          <cell r="S6109" t="str">
            <v>Org.Vtas M.del Plata</v>
          </cell>
        </row>
        <row r="6110">
          <cell r="B6110">
            <v>1436</v>
          </cell>
          <cell r="I6110">
            <v>-6.5</v>
          </cell>
          <cell r="S6110" t="str">
            <v>Org.Vtas M.del Plata</v>
          </cell>
        </row>
        <row r="6111">
          <cell r="B6111">
            <v>1459</v>
          </cell>
          <cell r="I6111">
            <v>-2.0009999999999999</v>
          </cell>
          <cell r="S6111" t="str">
            <v>Org.Vtas M.del Plata</v>
          </cell>
        </row>
        <row r="6112">
          <cell r="B6112">
            <v>1620</v>
          </cell>
          <cell r="I6112">
            <v>-0.91600000000000004</v>
          </cell>
          <cell r="S6112" t="str">
            <v>Org.Vtas M.del Plata</v>
          </cell>
        </row>
        <row r="6113">
          <cell r="B6113">
            <v>1640</v>
          </cell>
          <cell r="I6113">
            <v>-0.33300000000000002</v>
          </cell>
          <cell r="S6113" t="str">
            <v>Org.Vtas M.del Plata</v>
          </cell>
        </row>
        <row r="6114">
          <cell r="B6114">
            <v>1658</v>
          </cell>
          <cell r="I6114">
            <v>-2</v>
          </cell>
          <cell r="S6114" t="str">
            <v>Org.Vtas M.del Plata</v>
          </cell>
        </row>
        <row r="6115">
          <cell r="B6115">
            <v>1715</v>
          </cell>
          <cell r="I6115">
            <v>-0.66700000000000004</v>
          </cell>
          <cell r="S6115" t="str">
            <v>Org.Vtas M.del Plata</v>
          </cell>
        </row>
        <row r="6116">
          <cell r="B6116">
            <v>1720</v>
          </cell>
          <cell r="I6116">
            <v>-0.16600000000000001</v>
          </cell>
          <cell r="S6116" t="str">
            <v>Org.Vtas M.del Plata</v>
          </cell>
        </row>
        <row r="6117">
          <cell r="B6117">
            <v>1740</v>
          </cell>
          <cell r="I6117">
            <v>-0.66800000000000004</v>
          </cell>
          <cell r="S6117" t="str">
            <v>Org.Vtas M.del Plata</v>
          </cell>
        </row>
        <row r="6118">
          <cell r="B6118">
            <v>1758</v>
          </cell>
          <cell r="I6118">
            <v>-0.16700000000000001</v>
          </cell>
          <cell r="S6118" t="str">
            <v>Org.Vtas M.del Plata</v>
          </cell>
        </row>
        <row r="6119">
          <cell r="B6119">
            <v>1759</v>
          </cell>
          <cell r="I6119">
            <v>-0.16700000000000001</v>
          </cell>
          <cell r="S6119" t="str">
            <v>Org.Vtas M.del Plata</v>
          </cell>
        </row>
        <row r="6120">
          <cell r="B6120">
            <v>2003</v>
          </cell>
          <cell r="I6120">
            <v>-0.66700000000000004</v>
          </cell>
          <cell r="S6120" t="str">
            <v>Org.Vtas M.del Plata</v>
          </cell>
        </row>
        <row r="6121">
          <cell r="B6121">
            <v>2004</v>
          </cell>
          <cell r="I6121">
            <v>-1</v>
          </cell>
          <cell r="S6121" t="str">
            <v>Org.Vtas M.del Plata</v>
          </cell>
        </row>
        <row r="6122">
          <cell r="B6122">
            <v>2013</v>
          </cell>
          <cell r="I6122">
            <v>-0.16700000000000001</v>
          </cell>
          <cell r="S6122" t="str">
            <v>Org.Vtas M.del Plata</v>
          </cell>
        </row>
        <row r="6123">
          <cell r="B6123">
            <v>2014</v>
          </cell>
          <cell r="I6123">
            <v>-0.25</v>
          </cell>
          <cell r="S6123" t="str">
            <v>Org.Vtas M.del Plata</v>
          </cell>
        </row>
        <row r="6124">
          <cell r="B6124">
            <v>2021</v>
          </cell>
          <cell r="I6124">
            <v>-0.16700000000000001</v>
          </cell>
          <cell r="S6124" t="str">
            <v>Org.Vtas M.del Plata</v>
          </cell>
        </row>
        <row r="6125">
          <cell r="B6125">
            <v>2031</v>
          </cell>
          <cell r="I6125">
            <v>-1.333</v>
          </cell>
          <cell r="S6125" t="str">
            <v>Org.Vtas M.del Plata</v>
          </cell>
        </row>
        <row r="6126">
          <cell r="B6126">
            <v>2033</v>
          </cell>
          <cell r="I6126">
            <v>-4.8319999999999999</v>
          </cell>
          <cell r="S6126" t="str">
            <v>Org.Vtas M.del Plata</v>
          </cell>
        </row>
        <row r="6127">
          <cell r="B6127">
            <v>2103</v>
          </cell>
          <cell r="I6127">
            <v>-0.5</v>
          </cell>
          <cell r="S6127" t="str">
            <v>Org.Vtas M.del Plata</v>
          </cell>
        </row>
        <row r="6128">
          <cell r="B6128">
            <v>2154</v>
          </cell>
          <cell r="I6128">
            <v>-0.5</v>
          </cell>
          <cell r="S6128" t="str">
            <v>Org.Vtas M.del Plata</v>
          </cell>
        </row>
        <row r="6129">
          <cell r="B6129">
            <v>2359</v>
          </cell>
          <cell r="I6129">
            <v>-3</v>
          </cell>
          <cell r="S6129" t="str">
            <v>Org.Vtas M.del Plata</v>
          </cell>
        </row>
        <row r="6130">
          <cell r="B6130">
            <v>2423</v>
          </cell>
          <cell r="I6130">
            <v>-0.125</v>
          </cell>
          <cell r="S6130" t="str">
            <v>Org.Vtas M.del Plata</v>
          </cell>
        </row>
        <row r="6131">
          <cell r="B6131">
            <v>2428</v>
          </cell>
          <cell r="I6131">
            <v>-0.16700000000000001</v>
          </cell>
          <cell r="S6131" t="str">
            <v>Org.Vtas M.del Plata</v>
          </cell>
        </row>
        <row r="6132">
          <cell r="B6132">
            <v>2446</v>
          </cell>
          <cell r="I6132">
            <v>-0.33300000000000002</v>
          </cell>
          <cell r="S6132" t="str">
            <v>Org.Vtas M.del Plata</v>
          </cell>
        </row>
        <row r="6133">
          <cell r="B6133">
            <v>2448</v>
          </cell>
          <cell r="I6133">
            <v>-1.3340000000000001</v>
          </cell>
          <cell r="S6133" t="str">
            <v>Org.Vtas M.del Plata</v>
          </cell>
        </row>
        <row r="6134">
          <cell r="B6134">
            <v>2453</v>
          </cell>
          <cell r="I6134">
            <v>-1.125</v>
          </cell>
          <cell r="S6134" t="str">
            <v>Org.Vtas M.del Plata</v>
          </cell>
        </row>
        <row r="6135">
          <cell r="B6135">
            <v>2456</v>
          </cell>
          <cell r="I6135">
            <v>-0.33400000000000002</v>
          </cell>
          <cell r="S6135" t="str">
            <v>Org.Vtas M.del Plata</v>
          </cell>
        </row>
        <row r="6136">
          <cell r="B6136">
            <v>2459</v>
          </cell>
          <cell r="I6136">
            <v>-2.1659999999999999</v>
          </cell>
          <cell r="S6136" t="str">
            <v>Org.Vtas M.del Plata</v>
          </cell>
        </row>
        <row r="6137">
          <cell r="B6137">
            <v>2463</v>
          </cell>
          <cell r="I6137">
            <v>-0.25</v>
          </cell>
          <cell r="S6137" t="str">
            <v>Org.Vtas M.del Plata</v>
          </cell>
        </row>
        <row r="6138">
          <cell r="B6138">
            <v>2468</v>
          </cell>
          <cell r="I6138">
            <v>-0.5</v>
          </cell>
          <cell r="S6138" t="str">
            <v>Org.Vtas M.del Plata</v>
          </cell>
        </row>
        <row r="6139">
          <cell r="B6139">
            <v>2473</v>
          </cell>
          <cell r="I6139">
            <v>-0.125</v>
          </cell>
          <cell r="S6139" t="str">
            <v>Org.Vtas M.del Plata</v>
          </cell>
        </row>
        <row r="6140">
          <cell r="B6140">
            <v>2476</v>
          </cell>
          <cell r="I6140">
            <v>-0.16700000000000001</v>
          </cell>
          <cell r="S6140" t="str">
            <v>Org.Vtas M.del Plata</v>
          </cell>
        </row>
        <row r="6141">
          <cell r="B6141">
            <v>2483</v>
          </cell>
          <cell r="I6141">
            <v>-0.375</v>
          </cell>
          <cell r="S6141" t="str">
            <v>Org.Vtas M.del Plata</v>
          </cell>
        </row>
        <row r="6142">
          <cell r="B6142">
            <v>2486</v>
          </cell>
          <cell r="I6142">
            <v>-0.83399999999999996</v>
          </cell>
          <cell r="S6142" t="str">
            <v>Org.Vtas M.del Plata</v>
          </cell>
        </row>
        <row r="6143">
          <cell r="B6143">
            <v>2642</v>
          </cell>
          <cell r="I6143">
            <v>-0.5</v>
          </cell>
          <cell r="S6143" t="str">
            <v>Org.Vtas M.del Plata</v>
          </cell>
        </row>
        <row r="6144">
          <cell r="B6144">
            <v>2659</v>
          </cell>
          <cell r="I6144">
            <v>-0.83399999999999996</v>
          </cell>
          <cell r="S6144" t="str">
            <v>Org.Vtas M.del Plata</v>
          </cell>
        </row>
        <row r="6145">
          <cell r="B6145">
            <v>2662</v>
          </cell>
          <cell r="I6145">
            <v>-0.33300000000000002</v>
          </cell>
          <cell r="S6145" t="str">
            <v>Org.Vtas M.del Plata</v>
          </cell>
        </row>
        <row r="6146">
          <cell r="B6146">
            <v>2672</v>
          </cell>
          <cell r="I6146">
            <v>-1.833</v>
          </cell>
          <cell r="S6146" t="str">
            <v>Org.Vtas M.del Plata</v>
          </cell>
        </row>
        <row r="6147">
          <cell r="B6147">
            <v>2727</v>
          </cell>
          <cell r="I6147">
            <v>-0.33300000000000002</v>
          </cell>
          <cell r="S6147" t="str">
            <v>Org.Vtas M.del Plata</v>
          </cell>
        </row>
        <row r="6148">
          <cell r="B6148">
            <v>2741</v>
          </cell>
          <cell r="I6148">
            <v>-1.25</v>
          </cell>
          <cell r="S6148" t="str">
            <v>Org.Vtas M.del Plata</v>
          </cell>
        </row>
        <row r="6149">
          <cell r="B6149">
            <v>2759</v>
          </cell>
          <cell r="I6149">
            <v>-4.8339999999999996</v>
          </cell>
          <cell r="S6149" t="str">
            <v>Org.Vtas M.del Plata</v>
          </cell>
        </row>
        <row r="6150">
          <cell r="B6150">
            <v>3205</v>
          </cell>
          <cell r="I6150">
            <v>-1</v>
          </cell>
          <cell r="S6150" t="str">
            <v>Org.Vtas M.del Plata</v>
          </cell>
        </row>
        <row r="6151">
          <cell r="B6151">
            <v>3211</v>
          </cell>
          <cell r="I6151">
            <v>-0.16700000000000001</v>
          </cell>
          <cell r="S6151" t="str">
            <v>Org.Vtas M.del Plata</v>
          </cell>
        </row>
        <row r="6152">
          <cell r="B6152">
            <v>3527</v>
          </cell>
          <cell r="I6152">
            <v>-0.75</v>
          </cell>
          <cell r="S6152" t="str">
            <v>Org.Vtas M.del Plata</v>
          </cell>
        </row>
        <row r="6153">
          <cell r="B6153">
            <v>3536</v>
          </cell>
          <cell r="I6153">
            <v>-0.5</v>
          </cell>
          <cell r="S6153" t="str">
            <v>Org.Vtas M.del Plata</v>
          </cell>
        </row>
        <row r="6154">
          <cell r="B6154">
            <v>3559</v>
          </cell>
          <cell r="I6154">
            <v>-0.33400000000000002</v>
          </cell>
          <cell r="S6154" t="str">
            <v>Org.Vtas M.del Plata</v>
          </cell>
        </row>
        <row r="6155">
          <cell r="B6155">
            <v>3800</v>
          </cell>
          <cell r="I6155">
            <v>-0.16700000000000001</v>
          </cell>
          <cell r="S6155" t="str">
            <v>Org.Vtas M.del Plata</v>
          </cell>
        </row>
        <row r="6156">
          <cell r="B6156">
            <v>3817</v>
          </cell>
          <cell r="I6156">
            <v>-0.16700000000000001</v>
          </cell>
          <cell r="S6156" t="str">
            <v>Org.Vtas M.del Plata</v>
          </cell>
        </row>
        <row r="6157">
          <cell r="B6157">
            <v>3846</v>
          </cell>
          <cell r="I6157">
            <v>-0.16700000000000001</v>
          </cell>
          <cell r="S6157" t="str">
            <v>Org.Vtas M.del Plata</v>
          </cell>
        </row>
        <row r="6158">
          <cell r="B6158">
            <v>510725</v>
          </cell>
          <cell r="I6158">
            <v>-0.83299999999999996</v>
          </cell>
          <cell r="S6158" t="str">
            <v>Org.Vtas M.del Plata</v>
          </cell>
        </row>
        <row r="6159">
          <cell r="B6159">
            <v>519702</v>
          </cell>
          <cell r="I6159">
            <v>-0.33300000000000002</v>
          </cell>
          <cell r="S6159" t="str">
            <v>Org.Vtas M.del Plata</v>
          </cell>
        </row>
        <row r="6160">
          <cell r="B6160">
            <v>105</v>
          </cell>
          <cell r="I6160">
            <v>-8.3000000000000004E-2</v>
          </cell>
          <cell r="S6160" t="str">
            <v>Org.Vtas M.del Plata</v>
          </cell>
        </row>
        <row r="6161">
          <cell r="B6161">
            <v>118</v>
          </cell>
          <cell r="I6161">
            <v>-0.66700000000000004</v>
          </cell>
          <cell r="S6161" t="str">
            <v>Org.Vtas M.del Plata</v>
          </cell>
        </row>
        <row r="6162">
          <cell r="B6162">
            <v>127</v>
          </cell>
          <cell r="I6162">
            <v>-0.16700000000000001</v>
          </cell>
          <cell r="S6162" t="str">
            <v>Org.Vtas M.del Plata</v>
          </cell>
        </row>
        <row r="6163">
          <cell r="B6163">
            <v>140</v>
          </cell>
          <cell r="I6163">
            <v>-2.125</v>
          </cell>
          <cell r="S6163" t="str">
            <v>Org.Vtas M.del Plata</v>
          </cell>
        </row>
        <row r="6164">
          <cell r="B6164">
            <v>144</v>
          </cell>
          <cell r="I6164">
            <v>-0.25</v>
          </cell>
          <cell r="S6164" t="str">
            <v>Org.Vtas M.del Plata</v>
          </cell>
        </row>
        <row r="6165">
          <cell r="B6165">
            <v>159</v>
          </cell>
          <cell r="I6165">
            <v>-7.1669999999999998</v>
          </cell>
          <cell r="S6165" t="str">
            <v>Org.Vtas M.del Plata</v>
          </cell>
        </row>
        <row r="6166">
          <cell r="B6166">
            <v>161</v>
          </cell>
          <cell r="I6166">
            <v>-0.16700000000000001</v>
          </cell>
          <cell r="S6166" t="str">
            <v>Org.Vtas M.del Plata</v>
          </cell>
        </row>
        <row r="6167">
          <cell r="B6167">
            <v>327</v>
          </cell>
          <cell r="I6167">
            <v>-1.3340000000000001</v>
          </cell>
          <cell r="S6167" t="str">
            <v>Org.Vtas M.del Plata</v>
          </cell>
        </row>
        <row r="6168">
          <cell r="B6168">
            <v>340</v>
          </cell>
          <cell r="I6168">
            <v>-1.375</v>
          </cell>
          <cell r="S6168" t="str">
            <v>Org.Vtas M.del Plata</v>
          </cell>
        </row>
        <row r="6169">
          <cell r="B6169">
            <v>359</v>
          </cell>
          <cell r="I6169">
            <v>-1.3340000000000001</v>
          </cell>
          <cell r="S6169" t="str">
            <v>Org.Vtas M.del Plata</v>
          </cell>
        </row>
        <row r="6170">
          <cell r="B6170">
            <v>361</v>
          </cell>
          <cell r="I6170">
            <v>-2.6669999999999998</v>
          </cell>
          <cell r="S6170" t="str">
            <v>Org.Vtas M.del Plata</v>
          </cell>
        </row>
        <row r="6171">
          <cell r="B6171">
            <v>440</v>
          </cell>
          <cell r="I6171">
            <v>-0.125</v>
          </cell>
          <cell r="S6171" t="str">
            <v>Org.Vtas M.del Plata</v>
          </cell>
        </row>
        <row r="6172">
          <cell r="B6172">
            <v>591</v>
          </cell>
          <cell r="I6172">
            <v>-0.5</v>
          </cell>
          <cell r="S6172" t="str">
            <v>Org.Vtas M.del Plata</v>
          </cell>
        </row>
        <row r="6173">
          <cell r="B6173">
            <v>592</v>
          </cell>
          <cell r="I6173">
            <v>-0.125</v>
          </cell>
          <cell r="S6173" t="str">
            <v>Org.Vtas M.del Plata</v>
          </cell>
        </row>
        <row r="6174">
          <cell r="B6174">
            <v>618</v>
          </cell>
          <cell r="I6174">
            <v>-0.33300000000000002</v>
          </cell>
          <cell r="S6174" t="str">
            <v>Org.Vtas M.del Plata</v>
          </cell>
        </row>
        <row r="6175">
          <cell r="B6175">
            <v>627</v>
          </cell>
          <cell r="I6175">
            <v>-0.75</v>
          </cell>
          <cell r="S6175" t="str">
            <v>Org.Vtas M.del Plata</v>
          </cell>
        </row>
        <row r="6176">
          <cell r="B6176">
            <v>640</v>
          </cell>
          <cell r="I6176">
            <v>-0.25</v>
          </cell>
          <cell r="S6176" t="str">
            <v>Org.Vtas M.del Plata</v>
          </cell>
        </row>
        <row r="6177">
          <cell r="B6177">
            <v>644</v>
          </cell>
          <cell r="I6177">
            <v>-0.125</v>
          </cell>
          <cell r="S6177" t="str">
            <v>Org.Vtas M.del Plata</v>
          </cell>
        </row>
        <row r="6178">
          <cell r="B6178">
            <v>659</v>
          </cell>
          <cell r="I6178">
            <v>-2.3359999999999999</v>
          </cell>
          <cell r="S6178" t="str">
            <v>Org.Vtas M.del Plata</v>
          </cell>
        </row>
        <row r="6179">
          <cell r="B6179">
            <v>661</v>
          </cell>
          <cell r="I6179">
            <v>-2.6669999999999998</v>
          </cell>
          <cell r="S6179" t="str">
            <v>Org.Vtas M.del Plata</v>
          </cell>
        </row>
        <row r="6180">
          <cell r="B6180">
            <v>1040</v>
          </cell>
          <cell r="I6180">
            <v>-0.5</v>
          </cell>
          <cell r="S6180" t="str">
            <v>Org.Vtas M.del Plata</v>
          </cell>
        </row>
        <row r="6181">
          <cell r="B6181">
            <v>1127</v>
          </cell>
          <cell r="I6181">
            <v>-1.9159999999999999</v>
          </cell>
          <cell r="S6181" t="str">
            <v>Org.Vtas M.del Plata</v>
          </cell>
        </row>
        <row r="6182">
          <cell r="B6182">
            <v>1128</v>
          </cell>
          <cell r="I6182">
            <v>-0.5</v>
          </cell>
          <cell r="S6182" t="str">
            <v>Org.Vtas M.del Plata</v>
          </cell>
        </row>
        <row r="6183">
          <cell r="B6183">
            <v>1140</v>
          </cell>
          <cell r="I6183">
            <v>-3</v>
          </cell>
          <cell r="S6183" t="str">
            <v>Org.Vtas M.del Plata</v>
          </cell>
        </row>
        <row r="6184">
          <cell r="B6184">
            <v>1144</v>
          </cell>
          <cell r="I6184">
            <v>-0.25</v>
          </cell>
          <cell r="S6184" t="str">
            <v>Org.Vtas M.del Plata</v>
          </cell>
        </row>
        <row r="6185">
          <cell r="B6185">
            <v>1159</v>
          </cell>
          <cell r="I6185">
            <v>-2.1680000000000001</v>
          </cell>
          <cell r="S6185" t="str">
            <v>Org.Vtas M.del Plata</v>
          </cell>
        </row>
        <row r="6186">
          <cell r="B6186">
            <v>1161</v>
          </cell>
          <cell r="I6186">
            <v>-1.167</v>
          </cell>
          <cell r="S6186" t="str">
            <v>Org.Vtas M.del Plata</v>
          </cell>
        </row>
        <row r="6187">
          <cell r="B6187">
            <v>1240</v>
          </cell>
          <cell r="I6187">
            <v>-0.125</v>
          </cell>
          <cell r="S6187" t="str">
            <v>Org.Vtas M.del Plata</v>
          </cell>
        </row>
        <row r="6188">
          <cell r="B6188">
            <v>1259</v>
          </cell>
          <cell r="I6188">
            <v>-0.83299999999999996</v>
          </cell>
          <cell r="S6188" t="str">
            <v>Org.Vtas M.del Plata</v>
          </cell>
        </row>
        <row r="6189">
          <cell r="B6189">
            <v>1418</v>
          </cell>
          <cell r="I6189">
            <v>-0.16700000000000001</v>
          </cell>
          <cell r="S6189" t="str">
            <v>Org.Vtas M.del Plata</v>
          </cell>
        </row>
        <row r="6190">
          <cell r="B6190">
            <v>1436</v>
          </cell>
          <cell r="I6190">
            <v>-3.1680000000000001</v>
          </cell>
          <cell r="S6190" t="str">
            <v>Org.Vtas M.del Plata</v>
          </cell>
        </row>
        <row r="6191">
          <cell r="B6191">
            <v>1459</v>
          </cell>
          <cell r="I6191">
            <v>-1.167</v>
          </cell>
          <cell r="S6191" t="str">
            <v>Org.Vtas M.del Plata</v>
          </cell>
        </row>
        <row r="6192">
          <cell r="B6192">
            <v>1620</v>
          </cell>
          <cell r="I6192">
            <v>-0.75</v>
          </cell>
          <cell r="S6192" t="str">
            <v>Org.Vtas M.del Plata</v>
          </cell>
        </row>
        <row r="6193">
          <cell r="B6193">
            <v>1640</v>
          </cell>
          <cell r="I6193">
            <v>-0.5</v>
          </cell>
          <cell r="S6193" t="str">
            <v>Org.Vtas M.del Plata</v>
          </cell>
        </row>
        <row r="6194">
          <cell r="B6194">
            <v>1659</v>
          </cell>
          <cell r="I6194">
            <v>-0.16700000000000001</v>
          </cell>
          <cell r="S6194" t="str">
            <v>Org.Vtas M.del Plata</v>
          </cell>
        </row>
        <row r="6195">
          <cell r="B6195">
            <v>1720</v>
          </cell>
          <cell r="I6195">
            <v>-8.3000000000000004E-2</v>
          </cell>
          <cell r="S6195" t="str">
            <v>Org.Vtas M.del Plata</v>
          </cell>
        </row>
        <row r="6196">
          <cell r="B6196">
            <v>1740</v>
          </cell>
          <cell r="I6196">
            <v>-0.16700000000000001</v>
          </cell>
          <cell r="S6196" t="str">
            <v>Org.Vtas M.del Plata</v>
          </cell>
        </row>
        <row r="6197">
          <cell r="B6197">
            <v>1759</v>
          </cell>
          <cell r="I6197">
            <v>-0.16700000000000001</v>
          </cell>
          <cell r="S6197" t="str">
            <v>Org.Vtas M.del Plata</v>
          </cell>
        </row>
        <row r="6198">
          <cell r="B6198">
            <v>2003</v>
          </cell>
          <cell r="I6198">
            <v>-1</v>
          </cell>
          <cell r="S6198" t="str">
            <v>Org.Vtas M.del Plata</v>
          </cell>
        </row>
        <row r="6199">
          <cell r="B6199">
            <v>2013</v>
          </cell>
          <cell r="I6199">
            <v>-1.167</v>
          </cell>
          <cell r="S6199" t="str">
            <v>Org.Vtas M.del Plata</v>
          </cell>
        </row>
        <row r="6200">
          <cell r="B6200">
            <v>2033</v>
          </cell>
          <cell r="I6200">
            <v>-0.16700000000000001</v>
          </cell>
          <cell r="S6200" t="str">
            <v>Org.Vtas M.del Plata</v>
          </cell>
        </row>
        <row r="6201">
          <cell r="B6201">
            <v>2359</v>
          </cell>
          <cell r="I6201">
            <v>-1.5009999999999999</v>
          </cell>
          <cell r="S6201" t="str">
            <v>Org.Vtas M.del Plata</v>
          </cell>
        </row>
        <row r="6202">
          <cell r="B6202">
            <v>2423</v>
          </cell>
          <cell r="I6202">
            <v>-0.5</v>
          </cell>
          <cell r="S6202" t="str">
            <v>Org.Vtas M.del Plata</v>
          </cell>
        </row>
        <row r="6203">
          <cell r="B6203">
            <v>2448</v>
          </cell>
          <cell r="I6203">
            <v>-0.16700000000000001</v>
          </cell>
          <cell r="S6203" t="str">
            <v>Org.Vtas M.del Plata</v>
          </cell>
        </row>
        <row r="6204">
          <cell r="B6204">
            <v>2453</v>
          </cell>
          <cell r="I6204">
            <v>-0.125</v>
          </cell>
          <cell r="S6204" t="str">
            <v>Org.Vtas M.del Plata</v>
          </cell>
        </row>
        <row r="6205">
          <cell r="B6205">
            <v>2456</v>
          </cell>
          <cell r="I6205">
            <v>-0.16700000000000001</v>
          </cell>
          <cell r="S6205" t="str">
            <v>Org.Vtas M.del Plata</v>
          </cell>
        </row>
        <row r="6206">
          <cell r="B6206">
            <v>2459</v>
          </cell>
          <cell r="I6206">
            <v>-0.66700000000000004</v>
          </cell>
          <cell r="S6206" t="str">
            <v>Org.Vtas M.del Plata</v>
          </cell>
        </row>
        <row r="6207">
          <cell r="B6207">
            <v>2468</v>
          </cell>
          <cell r="I6207">
            <v>-0.5</v>
          </cell>
          <cell r="S6207" t="str">
            <v>Org.Vtas M.del Plata</v>
          </cell>
        </row>
        <row r="6208">
          <cell r="B6208">
            <v>2473</v>
          </cell>
          <cell r="I6208">
            <v>-1.25</v>
          </cell>
          <cell r="S6208" t="str">
            <v>Org.Vtas M.del Plata</v>
          </cell>
        </row>
        <row r="6209">
          <cell r="B6209">
            <v>2476</v>
          </cell>
          <cell r="I6209">
            <v>-1</v>
          </cell>
          <cell r="S6209" t="str">
            <v>Org.Vtas M.del Plata</v>
          </cell>
        </row>
        <row r="6210">
          <cell r="B6210">
            <v>2483</v>
          </cell>
          <cell r="I6210">
            <v>-0.25</v>
          </cell>
          <cell r="S6210" t="str">
            <v>Org.Vtas M.del Plata</v>
          </cell>
        </row>
        <row r="6211">
          <cell r="B6211">
            <v>2486</v>
          </cell>
          <cell r="I6211">
            <v>-0.16700000000000001</v>
          </cell>
          <cell r="S6211" t="str">
            <v>Org.Vtas M.del Plata</v>
          </cell>
        </row>
        <row r="6212">
          <cell r="B6212">
            <v>2608</v>
          </cell>
          <cell r="I6212">
            <v>-0.16700000000000001</v>
          </cell>
          <cell r="S6212" t="str">
            <v>Org.Vtas M.del Plata</v>
          </cell>
        </row>
        <row r="6213">
          <cell r="B6213">
            <v>2612</v>
          </cell>
          <cell r="I6213">
            <v>-0.5</v>
          </cell>
          <cell r="S6213" t="str">
            <v>Org.Vtas M.del Plata</v>
          </cell>
        </row>
        <row r="6214">
          <cell r="B6214">
            <v>2642</v>
          </cell>
          <cell r="I6214">
            <v>-1.167</v>
          </cell>
          <cell r="S6214" t="str">
            <v>Org.Vtas M.del Plata</v>
          </cell>
        </row>
        <row r="6215">
          <cell r="B6215">
            <v>2659</v>
          </cell>
          <cell r="I6215">
            <v>-0.83399999999999996</v>
          </cell>
          <cell r="S6215" t="str">
            <v>Org.Vtas M.del Plata</v>
          </cell>
        </row>
        <row r="6216">
          <cell r="B6216">
            <v>2662</v>
          </cell>
          <cell r="I6216">
            <v>-0.33400000000000002</v>
          </cell>
          <cell r="S6216" t="str">
            <v>Org.Vtas M.del Plata</v>
          </cell>
        </row>
        <row r="6217">
          <cell r="B6217">
            <v>2672</v>
          </cell>
          <cell r="I6217">
            <v>-1.1659999999999999</v>
          </cell>
          <cell r="S6217" t="str">
            <v>Org.Vtas M.del Plata</v>
          </cell>
        </row>
        <row r="6218">
          <cell r="B6218">
            <v>2678</v>
          </cell>
          <cell r="I6218">
            <v>-0.33300000000000002</v>
          </cell>
          <cell r="S6218" t="str">
            <v>Org.Vtas M.del Plata</v>
          </cell>
        </row>
        <row r="6219">
          <cell r="B6219">
            <v>2688</v>
          </cell>
          <cell r="I6219">
            <v>-0.16700000000000001</v>
          </cell>
          <cell r="S6219" t="str">
            <v>Org.Vtas M.del Plata</v>
          </cell>
        </row>
        <row r="6220">
          <cell r="B6220">
            <v>2727</v>
          </cell>
          <cell r="I6220">
            <v>-1.3320000000000001</v>
          </cell>
          <cell r="S6220" t="str">
            <v>Org.Vtas M.del Plata</v>
          </cell>
        </row>
        <row r="6221">
          <cell r="B6221">
            <v>2741</v>
          </cell>
          <cell r="I6221">
            <v>-3.5</v>
          </cell>
          <cell r="S6221" t="str">
            <v>Org.Vtas M.del Plata</v>
          </cell>
        </row>
        <row r="6222">
          <cell r="B6222">
            <v>2759</v>
          </cell>
          <cell r="I6222">
            <v>-0.83299999999999996</v>
          </cell>
          <cell r="S6222" t="str">
            <v>Org.Vtas M.del Plata</v>
          </cell>
        </row>
        <row r="6223">
          <cell r="B6223">
            <v>3205</v>
          </cell>
          <cell r="I6223">
            <v>-1.0009999999999999</v>
          </cell>
          <cell r="S6223" t="str">
            <v>Org.Vtas M.del Plata</v>
          </cell>
        </row>
        <row r="6224">
          <cell r="B6224">
            <v>3208</v>
          </cell>
          <cell r="I6224">
            <v>-0.16700000000000001</v>
          </cell>
          <cell r="S6224" t="str">
            <v>Org.Vtas M.del Plata</v>
          </cell>
        </row>
        <row r="6225">
          <cell r="B6225">
            <v>3211</v>
          </cell>
          <cell r="I6225">
            <v>-0.16700000000000001</v>
          </cell>
          <cell r="S6225" t="str">
            <v>Org.Vtas M.del Plata</v>
          </cell>
        </row>
        <row r="6226">
          <cell r="B6226">
            <v>3213</v>
          </cell>
          <cell r="I6226">
            <v>-0.16700000000000001</v>
          </cell>
          <cell r="S6226" t="str">
            <v>Org.Vtas M.del Plata</v>
          </cell>
        </row>
        <row r="6227">
          <cell r="B6227">
            <v>3527</v>
          </cell>
          <cell r="I6227">
            <v>-0.16600000000000001</v>
          </cell>
          <cell r="S6227" t="str">
            <v>Org.Vtas M.del Plata</v>
          </cell>
        </row>
        <row r="6228">
          <cell r="B6228">
            <v>3536</v>
          </cell>
          <cell r="I6228">
            <v>-0.33300000000000002</v>
          </cell>
          <cell r="S6228" t="str">
            <v>Org.Vtas M.del Plata</v>
          </cell>
        </row>
        <row r="6229">
          <cell r="B6229">
            <v>3559</v>
          </cell>
          <cell r="I6229">
            <v>-0.66700000000000004</v>
          </cell>
          <cell r="S6229" t="str">
            <v>Org.Vtas M.del Plata</v>
          </cell>
        </row>
        <row r="6230">
          <cell r="B6230">
            <v>3828</v>
          </cell>
          <cell r="I6230">
            <v>-0.16700000000000001</v>
          </cell>
          <cell r="S6230" t="str">
            <v>Org.Vtas M.del Plata</v>
          </cell>
        </row>
        <row r="6231">
          <cell r="B6231">
            <v>3836</v>
          </cell>
          <cell r="I6231">
            <v>-0.66600000000000004</v>
          </cell>
          <cell r="S6231" t="str">
            <v>Org.Vtas M.del Plata</v>
          </cell>
        </row>
        <row r="6232">
          <cell r="B6232">
            <v>510706</v>
          </cell>
          <cell r="I6232">
            <v>-0.16700000000000001</v>
          </cell>
          <cell r="S6232" t="str">
            <v>Org.Vtas M.del Plata</v>
          </cell>
        </row>
        <row r="6233">
          <cell r="B6233">
            <v>510724</v>
          </cell>
          <cell r="I6233">
            <v>-0.16700000000000001</v>
          </cell>
          <cell r="S6233" t="str">
            <v>Org.Vtas M.del Plata</v>
          </cell>
        </row>
        <row r="6234">
          <cell r="B6234">
            <v>510725</v>
          </cell>
          <cell r="I6234">
            <v>-6.6669999999999998</v>
          </cell>
          <cell r="S6234" t="str">
            <v>Org.Vtas M.del Plata</v>
          </cell>
        </row>
        <row r="6235">
          <cell r="B6235">
            <v>519702</v>
          </cell>
          <cell r="I6235">
            <v>-0.16700000000000001</v>
          </cell>
          <cell r="S6235" t="str">
            <v>Org.Vtas M.del Plata</v>
          </cell>
        </row>
        <row r="6236">
          <cell r="B6236">
            <v>14</v>
          </cell>
          <cell r="I6236">
            <v>-0.25</v>
          </cell>
          <cell r="S6236" t="str">
            <v>Org.Vtas M.del Plata</v>
          </cell>
        </row>
        <row r="6237">
          <cell r="B6237">
            <v>105</v>
          </cell>
          <cell r="I6237">
            <v>-0.16700000000000001</v>
          </cell>
          <cell r="S6237" t="str">
            <v>Org.Vtas M.del Plata</v>
          </cell>
        </row>
        <row r="6238">
          <cell r="B6238">
            <v>118</v>
          </cell>
          <cell r="I6238">
            <v>-0.66800000000000004</v>
          </cell>
          <cell r="S6238" t="str">
            <v>Org.Vtas M.del Plata</v>
          </cell>
        </row>
        <row r="6239">
          <cell r="B6239">
            <v>127</v>
          </cell>
          <cell r="I6239">
            <v>-8.3000000000000004E-2</v>
          </cell>
          <cell r="S6239" t="str">
            <v>Org.Vtas M.del Plata</v>
          </cell>
        </row>
        <row r="6240">
          <cell r="B6240">
            <v>140</v>
          </cell>
          <cell r="I6240">
            <v>-3</v>
          </cell>
          <cell r="S6240" t="str">
            <v>Org.Vtas M.del Plata</v>
          </cell>
        </row>
        <row r="6241">
          <cell r="B6241">
            <v>144</v>
          </cell>
          <cell r="I6241">
            <v>-0.25</v>
          </cell>
          <cell r="S6241" t="str">
            <v>Org.Vtas M.del Plata</v>
          </cell>
        </row>
        <row r="6242">
          <cell r="B6242">
            <v>159</v>
          </cell>
          <cell r="I6242">
            <v>-4.5019999999999998</v>
          </cell>
          <cell r="S6242" t="str">
            <v>Org.Vtas M.del Plata</v>
          </cell>
        </row>
        <row r="6243">
          <cell r="B6243">
            <v>161</v>
          </cell>
          <cell r="I6243">
            <v>-0.501</v>
          </cell>
          <cell r="S6243" t="str">
            <v>Org.Vtas M.del Plata</v>
          </cell>
        </row>
        <row r="6244">
          <cell r="B6244">
            <v>327</v>
          </cell>
          <cell r="I6244">
            <v>-1.417</v>
          </cell>
          <cell r="S6244" t="str">
            <v>Org.Vtas M.del Plata</v>
          </cell>
        </row>
        <row r="6245">
          <cell r="B6245">
            <v>340</v>
          </cell>
          <cell r="I6245">
            <v>-3.125</v>
          </cell>
          <cell r="S6245" t="str">
            <v>Org.Vtas M.del Plata</v>
          </cell>
        </row>
        <row r="6246">
          <cell r="B6246">
            <v>344</v>
          </cell>
          <cell r="I6246">
            <v>-0.375</v>
          </cell>
          <cell r="S6246" t="str">
            <v>Org.Vtas M.del Plata</v>
          </cell>
        </row>
        <row r="6247">
          <cell r="B6247">
            <v>359</v>
          </cell>
          <cell r="I6247">
            <v>-1.5</v>
          </cell>
          <cell r="S6247" t="str">
            <v>Org.Vtas M.del Plata</v>
          </cell>
        </row>
        <row r="6248">
          <cell r="B6248">
            <v>361</v>
          </cell>
          <cell r="I6248">
            <v>-2</v>
          </cell>
          <cell r="S6248" t="str">
            <v>Org.Vtas M.del Plata</v>
          </cell>
        </row>
        <row r="6249">
          <cell r="B6249">
            <v>440</v>
          </cell>
          <cell r="I6249">
            <v>-0.25</v>
          </cell>
          <cell r="S6249" t="str">
            <v>Org.Vtas M.del Plata</v>
          </cell>
        </row>
        <row r="6250">
          <cell r="B6250">
            <v>504</v>
          </cell>
          <cell r="I6250">
            <v>-0.66700000000000004</v>
          </cell>
          <cell r="S6250" t="str">
            <v>Org.Vtas M.del Plata</v>
          </cell>
        </row>
        <row r="6251">
          <cell r="B6251">
            <v>592</v>
          </cell>
          <cell r="I6251">
            <v>-0.25</v>
          </cell>
          <cell r="S6251" t="str">
            <v>Org.Vtas M.del Plata</v>
          </cell>
        </row>
        <row r="6252">
          <cell r="B6252">
            <v>618</v>
          </cell>
          <cell r="I6252">
            <v>-0.5</v>
          </cell>
          <cell r="S6252" t="str">
            <v>Org.Vtas M.del Plata</v>
          </cell>
        </row>
        <row r="6253">
          <cell r="B6253">
            <v>627</v>
          </cell>
          <cell r="I6253">
            <v>-1.5820000000000001</v>
          </cell>
          <cell r="S6253" t="str">
            <v>Org.Vtas M.del Plata</v>
          </cell>
        </row>
        <row r="6254">
          <cell r="B6254">
            <v>640</v>
          </cell>
          <cell r="I6254">
            <v>-2.125</v>
          </cell>
          <cell r="S6254" t="str">
            <v>Org.Vtas M.del Plata</v>
          </cell>
        </row>
        <row r="6255">
          <cell r="B6255">
            <v>659</v>
          </cell>
          <cell r="I6255">
            <v>-2.5009999999999999</v>
          </cell>
          <cell r="S6255" t="str">
            <v>Org.Vtas M.del Plata</v>
          </cell>
        </row>
        <row r="6256">
          <cell r="B6256">
            <v>661</v>
          </cell>
          <cell r="I6256">
            <v>-0.16700000000000001</v>
          </cell>
          <cell r="S6256" t="str">
            <v>Org.Vtas M.del Plata</v>
          </cell>
        </row>
        <row r="6257">
          <cell r="B6257">
            <v>1001</v>
          </cell>
          <cell r="I6257">
            <v>-0.16700000000000001</v>
          </cell>
          <cell r="S6257" t="str">
            <v>Org.Vtas M.del Plata</v>
          </cell>
        </row>
        <row r="6258">
          <cell r="B6258">
            <v>1040</v>
          </cell>
          <cell r="I6258">
            <v>-0.375</v>
          </cell>
          <cell r="S6258" t="str">
            <v>Org.Vtas M.del Plata</v>
          </cell>
        </row>
        <row r="6259">
          <cell r="B6259">
            <v>1080</v>
          </cell>
          <cell r="I6259">
            <v>-1</v>
          </cell>
          <cell r="S6259" t="str">
            <v>Org.Vtas M.del Plata</v>
          </cell>
        </row>
        <row r="6260">
          <cell r="B6260">
            <v>1127</v>
          </cell>
          <cell r="I6260">
            <v>-0.66700000000000004</v>
          </cell>
          <cell r="S6260" t="str">
            <v>Org.Vtas M.del Plata</v>
          </cell>
        </row>
        <row r="6261">
          <cell r="B6261">
            <v>1128</v>
          </cell>
          <cell r="I6261">
            <v>-0.66700000000000004</v>
          </cell>
          <cell r="S6261" t="str">
            <v>Org.Vtas M.del Plata</v>
          </cell>
        </row>
        <row r="6262">
          <cell r="B6262">
            <v>1140</v>
          </cell>
          <cell r="I6262">
            <v>-2.25</v>
          </cell>
          <cell r="S6262" t="str">
            <v>Org.Vtas M.del Plata</v>
          </cell>
        </row>
        <row r="6263">
          <cell r="B6263">
            <v>1159</v>
          </cell>
          <cell r="I6263">
            <v>-2.1680000000000001</v>
          </cell>
          <cell r="S6263" t="str">
            <v>Org.Vtas M.del Plata</v>
          </cell>
        </row>
        <row r="6264">
          <cell r="B6264">
            <v>1161</v>
          </cell>
          <cell r="I6264">
            <v>-0.33400000000000002</v>
          </cell>
          <cell r="S6264" t="str">
            <v>Org.Vtas M.del Plata</v>
          </cell>
        </row>
        <row r="6265">
          <cell r="B6265">
            <v>1240</v>
          </cell>
          <cell r="I6265">
            <v>-1.125</v>
          </cell>
          <cell r="S6265" t="str">
            <v>Org.Vtas M.del Plata</v>
          </cell>
        </row>
        <row r="6266">
          <cell r="B6266">
            <v>1259</v>
          </cell>
          <cell r="I6266">
            <v>-1</v>
          </cell>
          <cell r="S6266" t="str">
            <v>Org.Vtas M.del Plata</v>
          </cell>
        </row>
        <row r="6267">
          <cell r="B6267">
            <v>1418</v>
          </cell>
          <cell r="I6267">
            <v>-0.16700000000000001</v>
          </cell>
          <cell r="S6267" t="str">
            <v>Org.Vtas M.del Plata</v>
          </cell>
        </row>
        <row r="6268">
          <cell r="B6268">
            <v>1436</v>
          </cell>
          <cell r="I6268">
            <v>-3.6669999999999998</v>
          </cell>
          <cell r="S6268" t="str">
            <v>Org.Vtas M.del Plata</v>
          </cell>
        </row>
        <row r="6269">
          <cell r="B6269">
            <v>1459</v>
          </cell>
          <cell r="I6269">
            <v>-4.3339999999999996</v>
          </cell>
          <cell r="S6269" t="str">
            <v>Org.Vtas M.del Plata</v>
          </cell>
        </row>
        <row r="6270">
          <cell r="B6270">
            <v>1620</v>
          </cell>
          <cell r="I6270">
            <v>-0.41599999999999998</v>
          </cell>
          <cell r="S6270" t="str">
            <v>Org.Vtas M.del Plata</v>
          </cell>
        </row>
        <row r="6271">
          <cell r="B6271">
            <v>1720</v>
          </cell>
          <cell r="I6271">
            <v>-0.33300000000000002</v>
          </cell>
          <cell r="S6271" t="str">
            <v>Org.Vtas M.del Plata</v>
          </cell>
        </row>
        <row r="6272">
          <cell r="B6272">
            <v>1759</v>
          </cell>
          <cell r="I6272">
            <v>-1</v>
          </cell>
          <cell r="S6272" t="str">
            <v>Org.Vtas M.del Plata</v>
          </cell>
        </row>
        <row r="6273">
          <cell r="B6273">
            <v>2003</v>
          </cell>
          <cell r="I6273">
            <v>-2.1659999999999999</v>
          </cell>
          <cell r="S6273" t="str">
            <v>Org.Vtas M.del Plata</v>
          </cell>
        </row>
        <row r="6274">
          <cell r="B6274">
            <v>2013</v>
          </cell>
          <cell r="I6274">
            <v>-0.33300000000000002</v>
          </cell>
          <cell r="S6274" t="str">
            <v>Org.Vtas M.del Plata</v>
          </cell>
        </row>
        <row r="6275">
          <cell r="B6275">
            <v>2021</v>
          </cell>
          <cell r="I6275">
            <v>-1.167</v>
          </cell>
          <cell r="S6275" t="str">
            <v>Org.Vtas M.del Plata</v>
          </cell>
        </row>
        <row r="6276">
          <cell r="B6276">
            <v>2033</v>
          </cell>
          <cell r="I6276">
            <v>-0.66700000000000004</v>
          </cell>
          <cell r="S6276" t="str">
            <v>Org.Vtas M.del Plata</v>
          </cell>
        </row>
        <row r="6277">
          <cell r="B6277">
            <v>2359</v>
          </cell>
          <cell r="I6277">
            <v>-1.5</v>
          </cell>
          <cell r="S6277" t="str">
            <v>Org.Vtas M.del Plata</v>
          </cell>
        </row>
        <row r="6278">
          <cell r="B6278">
            <v>2423</v>
          </cell>
          <cell r="I6278">
            <v>-1.125</v>
          </cell>
          <cell r="S6278" t="str">
            <v>Org.Vtas M.del Plata</v>
          </cell>
        </row>
        <row r="6279">
          <cell r="B6279">
            <v>2428</v>
          </cell>
          <cell r="I6279">
            <v>-0.33400000000000002</v>
          </cell>
          <cell r="S6279" t="str">
            <v>Org.Vtas M.del Plata</v>
          </cell>
        </row>
        <row r="6280">
          <cell r="B6280">
            <v>2443</v>
          </cell>
          <cell r="I6280">
            <v>-0.375</v>
          </cell>
          <cell r="S6280" t="str">
            <v>Org.Vtas M.del Plata</v>
          </cell>
        </row>
        <row r="6281">
          <cell r="B6281">
            <v>2446</v>
          </cell>
          <cell r="I6281">
            <v>-0.66700000000000004</v>
          </cell>
          <cell r="S6281" t="str">
            <v>Org.Vtas M.del Plata</v>
          </cell>
        </row>
        <row r="6282">
          <cell r="B6282">
            <v>2448</v>
          </cell>
          <cell r="I6282">
            <v>-1.5</v>
          </cell>
          <cell r="S6282" t="str">
            <v>Org.Vtas M.del Plata</v>
          </cell>
        </row>
        <row r="6283">
          <cell r="B6283">
            <v>2459</v>
          </cell>
          <cell r="I6283">
            <v>-1.3340000000000001</v>
          </cell>
          <cell r="S6283" t="str">
            <v>Org.Vtas M.del Plata</v>
          </cell>
        </row>
        <row r="6284">
          <cell r="B6284">
            <v>2463</v>
          </cell>
          <cell r="I6284">
            <v>-0.125</v>
          </cell>
          <cell r="S6284" t="str">
            <v>Org.Vtas M.del Plata</v>
          </cell>
        </row>
        <row r="6285">
          <cell r="B6285">
            <v>2466</v>
          </cell>
          <cell r="I6285">
            <v>-1</v>
          </cell>
          <cell r="S6285" t="str">
            <v>Org.Vtas M.del Plata</v>
          </cell>
        </row>
        <row r="6286">
          <cell r="B6286">
            <v>2468</v>
          </cell>
          <cell r="I6286">
            <v>-0.16700000000000001</v>
          </cell>
          <cell r="S6286" t="str">
            <v>Org.Vtas M.del Plata</v>
          </cell>
        </row>
        <row r="6287">
          <cell r="B6287">
            <v>2473</v>
          </cell>
          <cell r="I6287">
            <v>-0.25</v>
          </cell>
          <cell r="S6287" t="str">
            <v>Org.Vtas M.del Plata</v>
          </cell>
        </row>
        <row r="6288">
          <cell r="B6288">
            <v>2483</v>
          </cell>
          <cell r="I6288">
            <v>-0.25</v>
          </cell>
          <cell r="S6288" t="str">
            <v>Org.Vtas M.del Plata</v>
          </cell>
        </row>
        <row r="6289">
          <cell r="B6289">
            <v>2486</v>
          </cell>
          <cell r="I6289">
            <v>-0.5</v>
          </cell>
          <cell r="S6289" t="str">
            <v>Org.Vtas M.del Plata</v>
          </cell>
        </row>
        <row r="6290">
          <cell r="B6290">
            <v>2488</v>
          </cell>
          <cell r="I6290">
            <v>-0.16700000000000001</v>
          </cell>
          <cell r="S6290" t="str">
            <v>Org.Vtas M.del Plata</v>
          </cell>
        </row>
        <row r="6291">
          <cell r="B6291">
            <v>2608</v>
          </cell>
          <cell r="I6291">
            <v>-0.16700000000000001</v>
          </cell>
          <cell r="S6291" t="str">
            <v>Org.Vtas M.del Plata</v>
          </cell>
        </row>
        <row r="6292">
          <cell r="B6292">
            <v>2612</v>
          </cell>
          <cell r="I6292">
            <v>-0.16700000000000001</v>
          </cell>
          <cell r="S6292" t="str">
            <v>Org.Vtas M.del Plata</v>
          </cell>
        </row>
        <row r="6293">
          <cell r="B6293">
            <v>2648</v>
          </cell>
          <cell r="I6293">
            <v>-0.16700000000000001</v>
          </cell>
          <cell r="S6293" t="str">
            <v>Org.Vtas M.del Plata</v>
          </cell>
        </row>
        <row r="6294">
          <cell r="B6294">
            <v>2659</v>
          </cell>
          <cell r="I6294">
            <v>-1.333</v>
          </cell>
          <cell r="S6294" t="str">
            <v>Org.Vtas M.del Plata</v>
          </cell>
        </row>
        <row r="6295">
          <cell r="B6295">
            <v>2672</v>
          </cell>
          <cell r="I6295">
            <v>-0.66700000000000004</v>
          </cell>
          <cell r="S6295" t="str">
            <v>Org.Vtas M.del Plata</v>
          </cell>
        </row>
        <row r="6296">
          <cell r="B6296">
            <v>2678</v>
          </cell>
          <cell r="I6296">
            <v>-0.66700000000000004</v>
          </cell>
          <cell r="S6296" t="str">
            <v>Org.Vtas M.del Plata</v>
          </cell>
        </row>
        <row r="6297">
          <cell r="B6297">
            <v>2682</v>
          </cell>
          <cell r="I6297">
            <v>-0.16700000000000001</v>
          </cell>
          <cell r="S6297" t="str">
            <v>Org.Vtas M.del Plata</v>
          </cell>
        </row>
        <row r="6298">
          <cell r="B6298">
            <v>2727</v>
          </cell>
          <cell r="I6298">
            <v>-0.25</v>
          </cell>
          <cell r="S6298" t="str">
            <v>Org.Vtas M.del Plata</v>
          </cell>
        </row>
        <row r="6299">
          <cell r="B6299">
            <v>2741</v>
          </cell>
          <cell r="I6299">
            <v>-0.75</v>
          </cell>
          <cell r="S6299" t="str">
            <v>Org.Vtas M.del Plata</v>
          </cell>
        </row>
        <row r="6300">
          <cell r="B6300">
            <v>2759</v>
          </cell>
          <cell r="I6300">
            <v>-1.167</v>
          </cell>
          <cell r="S6300" t="str">
            <v>Org.Vtas M.del Plata</v>
          </cell>
        </row>
        <row r="6301">
          <cell r="B6301">
            <v>3205</v>
          </cell>
          <cell r="I6301">
            <v>-0.66700000000000004</v>
          </cell>
          <cell r="S6301" t="str">
            <v>Org.Vtas M.del Plata</v>
          </cell>
        </row>
        <row r="6302">
          <cell r="B6302">
            <v>3206</v>
          </cell>
          <cell r="I6302">
            <v>-0.16700000000000001</v>
          </cell>
          <cell r="S6302" t="str">
            <v>Org.Vtas M.del Plata</v>
          </cell>
        </row>
        <row r="6303">
          <cell r="B6303">
            <v>3209</v>
          </cell>
          <cell r="I6303">
            <v>-0.33400000000000002</v>
          </cell>
          <cell r="S6303" t="str">
            <v>Org.Vtas M.del Plata</v>
          </cell>
        </row>
        <row r="6304">
          <cell r="B6304">
            <v>3210</v>
          </cell>
          <cell r="I6304">
            <v>-1</v>
          </cell>
          <cell r="S6304" t="str">
            <v>Org.Vtas M.del Plata</v>
          </cell>
        </row>
        <row r="6305">
          <cell r="B6305">
            <v>3211</v>
          </cell>
          <cell r="I6305">
            <v>-0.16700000000000001</v>
          </cell>
          <cell r="S6305" t="str">
            <v>Org.Vtas M.del Plata</v>
          </cell>
        </row>
        <row r="6306">
          <cell r="B6306">
            <v>3212</v>
          </cell>
          <cell r="I6306">
            <v>-1</v>
          </cell>
          <cell r="S6306" t="str">
            <v>Org.Vtas M.del Plata</v>
          </cell>
        </row>
        <row r="6307">
          <cell r="B6307">
            <v>3213</v>
          </cell>
          <cell r="I6307">
            <v>-0.33400000000000002</v>
          </cell>
          <cell r="S6307" t="str">
            <v>Org.Vtas M.del Plata</v>
          </cell>
        </row>
        <row r="6308">
          <cell r="B6308">
            <v>3510</v>
          </cell>
          <cell r="I6308">
            <v>-3.625</v>
          </cell>
          <cell r="S6308" t="str">
            <v>Org.Vtas M.del Plata</v>
          </cell>
        </row>
        <row r="6309">
          <cell r="B6309">
            <v>3527</v>
          </cell>
          <cell r="I6309">
            <v>-0.16600000000000001</v>
          </cell>
          <cell r="S6309" t="str">
            <v>Org.Vtas M.del Plata</v>
          </cell>
        </row>
        <row r="6310">
          <cell r="B6310">
            <v>3536</v>
          </cell>
          <cell r="I6310">
            <v>-0.83299999999999996</v>
          </cell>
          <cell r="S6310" t="str">
            <v>Org.Vtas M.del Plata</v>
          </cell>
        </row>
        <row r="6311">
          <cell r="B6311">
            <v>3800</v>
          </cell>
          <cell r="I6311">
            <v>-0.83299999999999996</v>
          </cell>
          <cell r="S6311" t="str">
            <v>Org.Vtas M.del Plata</v>
          </cell>
        </row>
        <row r="6312">
          <cell r="B6312">
            <v>3836</v>
          </cell>
          <cell r="I6312">
            <v>-0.16700000000000001</v>
          </cell>
          <cell r="S6312" t="str">
            <v>Org.Vtas M.del Plata</v>
          </cell>
        </row>
        <row r="6313">
          <cell r="B6313">
            <v>3846</v>
          </cell>
          <cell r="I6313">
            <v>-0.33300000000000002</v>
          </cell>
          <cell r="S6313" t="str">
            <v>Org.Vtas M.del Plata</v>
          </cell>
        </row>
        <row r="6314">
          <cell r="B6314">
            <v>3848</v>
          </cell>
          <cell r="I6314">
            <v>-0.16700000000000001</v>
          </cell>
          <cell r="S6314" t="str">
            <v>Org.Vtas M.del Plata</v>
          </cell>
        </row>
        <row r="6315">
          <cell r="B6315">
            <v>510703</v>
          </cell>
          <cell r="I6315">
            <v>-0.16700000000000001</v>
          </cell>
          <cell r="S6315" t="str">
            <v>Org.Vtas M.del Plata</v>
          </cell>
        </row>
        <row r="6316">
          <cell r="B6316">
            <v>510725</v>
          </cell>
          <cell r="I6316">
            <v>-2.3330000000000002</v>
          </cell>
          <cell r="S6316" t="str">
            <v>Org.Vtas M.del Plata</v>
          </cell>
        </row>
        <row r="6317">
          <cell r="B6317">
            <v>14</v>
          </cell>
          <cell r="I6317">
            <v>-0.625</v>
          </cell>
          <cell r="S6317" t="str">
            <v>Org.Vtas M.del Plata</v>
          </cell>
        </row>
        <row r="6318">
          <cell r="B6318">
            <v>105</v>
          </cell>
          <cell r="I6318">
            <v>-8.3000000000000004E-2</v>
          </cell>
          <cell r="S6318" t="str">
            <v>Org.Vtas M.del Plata</v>
          </cell>
        </row>
        <row r="6319">
          <cell r="B6319">
            <v>110</v>
          </cell>
          <cell r="I6319">
            <v>-0.66700000000000004</v>
          </cell>
          <cell r="S6319" t="str">
            <v>Org.Vtas M.del Plata</v>
          </cell>
        </row>
        <row r="6320">
          <cell r="B6320">
            <v>118</v>
          </cell>
          <cell r="I6320">
            <v>-0.33400000000000002</v>
          </cell>
          <cell r="S6320" t="str">
            <v>Org.Vtas M.del Plata</v>
          </cell>
        </row>
        <row r="6321">
          <cell r="B6321">
            <v>127</v>
          </cell>
          <cell r="I6321">
            <v>-3.0819999999999999</v>
          </cell>
          <cell r="S6321" t="str">
            <v>Org.Vtas M.del Plata</v>
          </cell>
        </row>
        <row r="6322">
          <cell r="B6322">
            <v>140</v>
          </cell>
          <cell r="I6322">
            <v>-1</v>
          </cell>
          <cell r="S6322" t="str">
            <v>Org.Vtas M.del Plata</v>
          </cell>
        </row>
        <row r="6323">
          <cell r="B6323">
            <v>144</v>
          </cell>
          <cell r="I6323">
            <v>-0.125</v>
          </cell>
          <cell r="S6323" t="str">
            <v>Org.Vtas M.del Plata</v>
          </cell>
        </row>
        <row r="6324">
          <cell r="B6324">
            <v>159</v>
          </cell>
          <cell r="I6324">
            <v>-8.8350000000000009</v>
          </cell>
          <cell r="S6324" t="str">
            <v>Org.Vtas M.del Plata</v>
          </cell>
        </row>
        <row r="6325">
          <cell r="B6325">
            <v>161</v>
          </cell>
          <cell r="I6325">
            <v>-0.501</v>
          </cell>
          <cell r="S6325" t="str">
            <v>Org.Vtas M.del Plata</v>
          </cell>
        </row>
        <row r="6326">
          <cell r="B6326">
            <v>327</v>
          </cell>
          <cell r="I6326">
            <v>-1.583</v>
          </cell>
          <cell r="S6326" t="str">
            <v>Org.Vtas M.del Plata</v>
          </cell>
        </row>
        <row r="6327">
          <cell r="B6327">
            <v>340</v>
          </cell>
          <cell r="I6327">
            <v>-1.875</v>
          </cell>
          <cell r="S6327" t="str">
            <v>Org.Vtas M.del Plata</v>
          </cell>
        </row>
        <row r="6328">
          <cell r="B6328">
            <v>344</v>
          </cell>
          <cell r="I6328">
            <v>-0.75</v>
          </cell>
          <cell r="S6328" t="str">
            <v>Org.Vtas M.del Plata</v>
          </cell>
        </row>
        <row r="6329">
          <cell r="B6329">
            <v>359</v>
          </cell>
          <cell r="I6329">
            <v>-3</v>
          </cell>
          <cell r="S6329" t="str">
            <v>Org.Vtas M.del Plata</v>
          </cell>
        </row>
        <row r="6330">
          <cell r="B6330">
            <v>361</v>
          </cell>
          <cell r="I6330">
            <v>-1</v>
          </cell>
          <cell r="S6330" t="str">
            <v>Org.Vtas M.del Plata</v>
          </cell>
        </row>
        <row r="6331">
          <cell r="B6331">
            <v>440</v>
          </cell>
          <cell r="I6331">
            <v>-0.125</v>
          </cell>
          <cell r="S6331" t="str">
            <v>Org.Vtas M.del Plata</v>
          </cell>
        </row>
        <row r="6332">
          <cell r="B6332">
            <v>509</v>
          </cell>
          <cell r="I6332">
            <v>-1</v>
          </cell>
          <cell r="S6332" t="str">
            <v>Org.Vtas M.del Plata</v>
          </cell>
        </row>
        <row r="6333">
          <cell r="B6333">
            <v>627</v>
          </cell>
          <cell r="I6333">
            <v>-2.8340000000000001</v>
          </cell>
          <cell r="S6333" t="str">
            <v>Org.Vtas M.del Plata</v>
          </cell>
        </row>
        <row r="6334">
          <cell r="B6334">
            <v>640</v>
          </cell>
          <cell r="I6334">
            <v>-2.375</v>
          </cell>
          <cell r="S6334" t="str">
            <v>Org.Vtas M.del Plata</v>
          </cell>
        </row>
        <row r="6335">
          <cell r="B6335">
            <v>659</v>
          </cell>
          <cell r="I6335">
            <v>-1.3340000000000001</v>
          </cell>
          <cell r="S6335" t="str">
            <v>Org.Vtas M.del Plata</v>
          </cell>
        </row>
        <row r="6336">
          <cell r="B6336">
            <v>661</v>
          </cell>
          <cell r="I6336">
            <v>-0.33300000000000002</v>
          </cell>
          <cell r="S6336" t="str">
            <v>Org.Vtas M.del Plata</v>
          </cell>
        </row>
        <row r="6337">
          <cell r="B6337">
            <v>1028</v>
          </cell>
          <cell r="I6337">
            <v>-0.16700000000000001</v>
          </cell>
          <cell r="S6337" t="str">
            <v>Org.Vtas M.del Plata</v>
          </cell>
        </row>
        <row r="6338">
          <cell r="B6338">
            <v>1040</v>
          </cell>
          <cell r="I6338">
            <v>-1.75</v>
          </cell>
          <cell r="S6338" t="str">
            <v>Org.Vtas M.del Plata</v>
          </cell>
        </row>
        <row r="6339">
          <cell r="B6339">
            <v>1127</v>
          </cell>
          <cell r="I6339">
            <v>-2.4159999999999999</v>
          </cell>
          <cell r="S6339" t="str">
            <v>Org.Vtas M.del Plata</v>
          </cell>
        </row>
        <row r="6340">
          <cell r="B6340">
            <v>1128</v>
          </cell>
          <cell r="I6340">
            <v>-1.167</v>
          </cell>
          <cell r="S6340" t="str">
            <v>Org.Vtas M.del Plata</v>
          </cell>
        </row>
        <row r="6341">
          <cell r="B6341">
            <v>1140</v>
          </cell>
          <cell r="I6341">
            <v>-1.625</v>
          </cell>
          <cell r="S6341" t="str">
            <v>Org.Vtas M.del Plata</v>
          </cell>
        </row>
        <row r="6342">
          <cell r="B6342">
            <v>1159</v>
          </cell>
          <cell r="I6342">
            <v>-2.1680000000000001</v>
          </cell>
          <cell r="S6342" t="str">
            <v>Org.Vtas M.del Plata</v>
          </cell>
        </row>
        <row r="6343">
          <cell r="B6343">
            <v>1227</v>
          </cell>
          <cell r="I6343">
            <v>-0.66700000000000004</v>
          </cell>
          <cell r="S6343" t="str">
            <v>Org.Vtas M.del Plata</v>
          </cell>
        </row>
        <row r="6344">
          <cell r="B6344">
            <v>1240</v>
          </cell>
          <cell r="I6344">
            <v>-1.875</v>
          </cell>
          <cell r="S6344" t="str">
            <v>Org.Vtas M.del Plata</v>
          </cell>
        </row>
        <row r="6345">
          <cell r="B6345">
            <v>1259</v>
          </cell>
          <cell r="I6345">
            <v>-0.16700000000000001</v>
          </cell>
          <cell r="S6345" t="str">
            <v>Org.Vtas M.del Plata</v>
          </cell>
        </row>
        <row r="6346">
          <cell r="B6346">
            <v>1410</v>
          </cell>
          <cell r="I6346">
            <v>-4.2000000000000003E-2</v>
          </cell>
          <cell r="S6346" t="str">
            <v>Org.Vtas M.del Plata</v>
          </cell>
        </row>
        <row r="6347">
          <cell r="B6347">
            <v>1436</v>
          </cell>
          <cell r="I6347">
            <v>-0.66700000000000004</v>
          </cell>
          <cell r="S6347" t="str">
            <v>Org.Vtas M.del Plata</v>
          </cell>
        </row>
        <row r="6348">
          <cell r="B6348">
            <v>1459</v>
          </cell>
          <cell r="I6348">
            <v>-0.5</v>
          </cell>
          <cell r="S6348" t="str">
            <v>Org.Vtas M.del Plata</v>
          </cell>
        </row>
        <row r="6349">
          <cell r="B6349">
            <v>1620</v>
          </cell>
          <cell r="I6349">
            <v>-0.41599999999999998</v>
          </cell>
          <cell r="S6349" t="str">
            <v>Org.Vtas M.del Plata</v>
          </cell>
        </row>
        <row r="6350">
          <cell r="B6350">
            <v>1640</v>
          </cell>
          <cell r="I6350">
            <v>-0.501</v>
          </cell>
          <cell r="S6350" t="str">
            <v>Org.Vtas M.del Plata</v>
          </cell>
        </row>
        <row r="6351">
          <cell r="B6351">
            <v>1659</v>
          </cell>
          <cell r="I6351">
            <v>-0.16700000000000001</v>
          </cell>
          <cell r="S6351" t="str">
            <v>Org.Vtas M.del Plata</v>
          </cell>
        </row>
        <row r="6352">
          <cell r="B6352">
            <v>1715</v>
          </cell>
          <cell r="I6352">
            <v>-0.66700000000000004</v>
          </cell>
          <cell r="S6352" t="str">
            <v>Org.Vtas M.del Plata</v>
          </cell>
        </row>
        <row r="6353">
          <cell r="B6353">
            <v>1740</v>
          </cell>
          <cell r="I6353">
            <v>-0.16700000000000001</v>
          </cell>
          <cell r="S6353" t="str">
            <v>Org.Vtas M.del Plata</v>
          </cell>
        </row>
        <row r="6354">
          <cell r="B6354">
            <v>1759</v>
          </cell>
          <cell r="I6354">
            <v>-0.16700000000000001</v>
          </cell>
          <cell r="S6354" t="str">
            <v>Org.Vtas M.del Plata</v>
          </cell>
        </row>
        <row r="6355">
          <cell r="B6355">
            <v>2003</v>
          </cell>
          <cell r="I6355">
            <v>-0.5</v>
          </cell>
          <cell r="S6355" t="str">
            <v>Org.Vtas M.del Plata</v>
          </cell>
        </row>
        <row r="6356">
          <cell r="B6356">
            <v>2004</v>
          </cell>
          <cell r="I6356">
            <v>-0.25</v>
          </cell>
          <cell r="S6356" t="str">
            <v>Org.Vtas M.del Plata</v>
          </cell>
        </row>
        <row r="6357">
          <cell r="B6357">
            <v>2013</v>
          </cell>
          <cell r="I6357">
            <v>-1.667</v>
          </cell>
          <cell r="S6357" t="str">
            <v>Org.Vtas M.del Plata</v>
          </cell>
        </row>
        <row r="6358">
          <cell r="B6358">
            <v>2031</v>
          </cell>
          <cell r="I6358">
            <v>-1.167</v>
          </cell>
          <cell r="S6358" t="str">
            <v>Org.Vtas M.del Plata</v>
          </cell>
        </row>
        <row r="6359">
          <cell r="B6359">
            <v>2359</v>
          </cell>
          <cell r="I6359">
            <v>-0.33400000000000002</v>
          </cell>
          <cell r="S6359" t="str">
            <v>Org.Vtas M.del Plata</v>
          </cell>
        </row>
        <row r="6360">
          <cell r="B6360">
            <v>2423</v>
          </cell>
          <cell r="I6360">
            <v>-0.25</v>
          </cell>
          <cell r="S6360" t="str">
            <v>Org.Vtas M.del Plata</v>
          </cell>
        </row>
        <row r="6361">
          <cell r="B6361">
            <v>2428</v>
          </cell>
          <cell r="I6361">
            <v>-0.16700000000000001</v>
          </cell>
          <cell r="S6361" t="str">
            <v>Org.Vtas M.del Plata</v>
          </cell>
        </row>
        <row r="6362">
          <cell r="B6362">
            <v>2443</v>
          </cell>
          <cell r="I6362">
            <v>-0.625</v>
          </cell>
          <cell r="S6362" t="str">
            <v>Org.Vtas M.del Plata</v>
          </cell>
        </row>
        <row r="6363">
          <cell r="B6363">
            <v>2448</v>
          </cell>
          <cell r="I6363">
            <v>-0.16700000000000001</v>
          </cell>
          <cell r="S6363" t="str">
            <v>Org.Vtas M.del Plata</v>
          </cell>
        </row>
        <row r="6364">
          <cell r="B6364">
            <v>2453</v>
          </cell>
          <cell r="I6364">
            <v>-0.125</v>
          </cell>
          <cell r="S6364" t="str">
            <v>Org.Vtas M.del Plata</v>
          </cell>
        </row>
        <row r="6365">
          <cell r="B6365">
            <v>2456</v>
          </cell>
          <cell r="I6365">
            <v>-1.167</v>
          </cell>
          <cell r="S6365" t="str">
            <v>Org.Vtas M.del Plata</v>
          </cell>
        </row>
        <row r="6366">
          <cell r="B6366">
            <v>2459</v>
          </cell>
          <cell r="I6366">
            <v>-0.5</v>
          </cell>
          <cell r="S6366" t="str">
            <v>Org.Vtas M.del Plata</v>
          </cell>
        </row>
        <row r="6367">
          <cell r="B6367">
            <v>2463</v>
          </cell>
          <cell r="I6367">
            <v>-0.125</v>
          </cell>
          <cell r="S6367" t="str">
            <v>Org.Vtas M.del Plata</v>
          </cell>
        </row>
        <row r="6368">
          <cell r="B6368">
            <v>2466</v>
          </cell>
          <cell r="I6368">
            <v>-0.83399999999999996</v>
          </cell>
          <cell r="S6368" t="str">
            <v>Org.Vtas M.del Plata</v>
          </cell>
        </row>
        <row r="6369">
          <cell r="B6369">
            <v>2473</v>
          </cell>
          <cell r="I6369">
            <v>-0.375</v>
          </cell>
          <cell r="S6369" t="str">
            <v>Org.Vtas M.del Plata</v>
          </cell>
        </row>
        <row r="6370">
          <cell r="B6370">
            <v>2476</v>
          </cell>
          <cell r="I6370">
            <v>-0.501</v>
          </cell>
          <cell r="S6370" t="str">
            <v>Org.Vtas M.del Plata</v>
          </cell>
        </row>
        <row r="6371">
          <cell r="B6371">
            <v>2478</v>
          </cell>
          <cell r="I6371">
            <v>-0.33400000000000002</v>
          </cell>
          <cell r="S6371" t="str">
            <v>Org.Vtas M.del Plata</v>
          </cell>
        </row>
        <row r="6372">
          <cell r="B6372">
            <v>2483</v>
          </cell>
          <cell r="I6372">
            <v>-0.75</v>
          </cell>
          <cell r="S6372" t="str">
            <v>Org.Vtas M.del Plata</v>
          </cell>
        </row>
        <row r="6373">
          <cell r="B6373">
            <v>2486</v>
          </cell>
          <cell r="I6373">
            <v>-0.5</v>
          </cell>
          <cell r="S6373" t="str">
            <v>Org.Vtas M.del Plata</v>
          </cell>
        </row>
        <row r="6374">
          <cell r="B6374">
            <v>2488</v>
          </cell>
          <cell r="I6374">
            <v>-0.16700000000000001</v>
          </cell>
          <cell r="S6374" t="str">
            <v>Org.Vtas M.del Plata</v>
          </cell>
        </row>
        <row r="6375">
          <cell r="B6375">
            <v>2608</v>
          </cell>
          <cell r="I6375">
            <v>-0.66700000000000004</v>
          </cell>
          <cell r="S6375" t="str">
            <v>Org.Vtas M.del Plata</v>
          </cell>
        </row>
        <row r="6376">
          <cell r="B6376">
            <v>2642</v>
          </cell>
          <cell r="I6376">
            <v>-1</v>
          </cell>
          <cell r="S6376" t="str">
            <v>Org.Vtas M.del Plata</v>
          </cell>
        </row>
        <row r="6377">
          <cell r="B6377">
            <v>2659</v>
          </cell>
          <cell r="I6377">
            <v>-0.33400000000000002</v>
          </cell>
          <cell r="S6377" t="str">
            <v>Org.Vtas M.del Plata</v>
          </cell>
        </row>
        <row r="6378">
          <cell r="B6378">
            <v>2662</v>
          </cell>
          <cell r="I6378">
            <v>-1</v>
          </cell>
          <cell r="S6378" t="str">
            <v>Org.Vtas M.del Plata</v>
          </cell>
        </row>
        <row r="6379">
          <cell r="B6379">
            <v>2668</v>
          </cell>
          <cell r="I6379">
            <v>-0.66700000000000004</v>
          </cell>
          <cell r="S6379" t="str">
            <v>Org.Vtas M.del Plata</v>
          </cell>
        </row>
        <row r="6380">
          <cell r="B6380">
            <v>2678</v>
          </cell>
          <cell r="I6380">
            <v>-1.5</v>
          </cell>
          <cell r="S6380" t="str">
            <v>Org.Vtas M.del Plata</v>
          </cell>
        </row>
        <row r="6381">
          <cell r="B6381">
            <v>2682</v>
          </cell>
          <cell r="I6381">
            <v>-0.33300000000000002</v>
          </cell>
          <cell r="S6381" t="str">
            <v>Org.Vtas M.del Plata</v>
          </cell>
        </row>
        <row r="6382">
          <cell r="B6382">
            <v>2688</v>
          </cell>
          <cell r="I6382">
            <v>-0.83299999999999996</v>
          </cell>
          <cell r="S6382" t="str">
            <v>Org.Vtas M.del Plata</v>
          </cell>
        </row>
        <row r="6383">
          <cell r="B6383">
            <v>2727</v>
          </cell>
          <cell r="I6383">
            <v>-0.5</v>
          </cell>
          <cell r="S6383" t="str">
            <v>Org.Vtas M.del Plata</v>
          </cell>
        </row>
        <row r="6384">
          <cell r="B6384">
            <v>2728</v>
          </cell>
          <cell r="I6384">
            <v>-1</v>
          </cell>
          <cell r="S6384" t="str">
            <v>Org.Vtas M.del Plata</v>
          </cell>
        </row>
        <row r="6385">
          <cell r="B6385">
            <v>2741</v>
          </cell>
          <cell r="I6385">
            <v>-0.625</v>
          </cell>
          <cell r="S6385" t="str">
            <v>Org.Vtas M.del Plata</v>
          </cell>
        </row>
        <row r="6386">
          <cell r="B6386">
            <v>2759</v>
          </cell>
          <cell r="I6386">
            <v>-0.16700000000000001</v>
          </cell>
          <cell r="S6386" t="str">
            <v>Org.Vtas M.del Plata</v>
          </cell>
        </row>
        <row r="6387">
          <cell r="B6387">
            <v>3205</v>
          </cell>
          <cell r="I6387">
            <v>-0.33400000000000002</v>
          </cell>
          <cell r="S6387" t="str">
            <v>Org.Vtas M.del Plata</v>
          </cell>
        </row>
        <row r="6388">
          <cell r="B6388">
            <v>3208</v>
          </cell>
          <cell r="I6388">
            <v>-0.16700000000000001</v>
          </cell>
          <cell r="S6388" t="str">
            <v>Org.Vtas M.del Plata</v>
          </cell>
        </row>
        <row r="6389">
          <cell r="B6389">
            <v>3210</v>
          </cell>
          <cell r="I6389">
            <v>-2.3340000000000001</v>
          </cell>
          <cell r="S6389" t="str">
            <v>Org.Vtas M.del Plata</v>
          </cell>
        </row>
        <row r="6390">
          <cell r="B6390">
            <v>3211</v>
          </cell>
          <cell r="I6390">
            <v>-0.5</v>
          </cell>
          <cell r="S6390" t="str">
            <v>Org.Vtas M.del Plata</v>
          </cell>
        </row>
        <row r="6391">
          <cell r="B6391">
            <v>3212</v>
          </cell>
          <cell r="I6391">
            <v>-0.33400000000000002</v>
          </cell>
          <cell r="S6391" t="str">
            <v>Org.Vtas M.del Plata</v>
          </cell>
        </row>
        <row r="6392">
          <cell r="B6392">
            <v>3510</v>
          </cell>
          <cell r="I6392">
            <v>-0.29199999999999998</v>
          </cell>
          <cell r="S6392" t="str">
            <v>Org.Vtas M.del Plata</v>
          </cell>
        </row>
        <row r="6393">
          <cell r="B6393">
            <v>3527</v>
          </cell>
          <cell r="I6393">
            <v>-8.3000000000000004E-2</v>
          </cell>
          <cell r="S6393" t="str">
            <v>Org.Vtas M.del Plata</v>
          </cell>
        </row>
        <row r="6394">
          <cell r="B6394">
            <v>3536</v>
          </cell>
          <cell r="I6394">
            <v>-1.5</v>
          </cell>
          <cell r="S6394" t="str">
            <v>Org.Vtas M.del Plata</v>
          </cell>
        </row>
        <row r="6395">
          <cell r="B6395">
            <v>510703</v>
          </cell>
          <cell r="I6395">
            <v>-0.33300000000000002</v>
          </cell>
          <cell r="S6395" t="str">
            <v>Org.Vtas M.del Plata</v>
          </cell>
        </row>
        <row r="6396">
          <cell r="B6396">
            <v>510725</v>
          </cell>
          <cell r="I6396">
            <v>-2.5</v>
          </cell>
          <cell r="S6396" t="str">
            <v>Org.Vtas M.del Plata</v>
          </cell>
        </row>
        <row r="6397">
          <cell r="B6397">
            <v>519701</v>
          </cell>
          <cell r="I6397">
            <v>-0.16700000000000001</v>
          </cell>
          <cell r="S6397" t="str">
            <v>Org.Vtas M.del Plata</v>
          </cell>
        </row>
        <row r="6398">
          <cell r="B6398">
            <v>519704</v>
          </cell>
          <cell r="I6398">
            <v>-0.16700000000000001</v>
          </cell>
          <cell r="S6398" t="str">
            <v>Org.Vtas M.del Plata</v>
          </cell>
        </row>
        <row r="6399">
          <cell r="B6399">
            <v>14</v>
          </cell>
          <cell r="I6399">
            <v>-0.75</v>
          </cell>
          <cell r="S6399" t="str">
            <v>Org.Vtas M.del Plata</v>
          </cell>
        </row>
        <row r="6400">
          <cell r="B6400">
            <v>118</v>
          </cell>
          <cell r="I6400">
            <v>-1.5</v>
          </cell>
          <cell r="S6400" t="str">
            <v>Org.Vtas M.del Plata</v>
          </cell>
        </row>
        <row r="6401">
          <cell r="B6401">
            <v>127</v>
          </cell>
          <cell r="I6401">
            <v>-8.3000000000000004E-2</v>
          </cell>
          <cell r="S6401" t="str">
            <v>Org.Vtas M.del Plata</v>
          </cell>
        </row>
        <row r="6402">
          <cell r="B6402">
            <v>140</v>
          </cell>
          <cell r="I6402">
            <v>-0.625</v>
          </cell>
          <cell r="S6402" t="str">
            <v>Org.Vtas M.del Plata</v>
          </cell>
        </row>
        <row r="6403">
          <cell r="B6403">
            <v>159</v>
          </cell>
          <cell r="I6403">
            <v>-2.5</v>
          </cell>
          <cell r="S6403" t="str">
            <v>Org.Vtas M.del Plata</v>
          </cell>
        </row>
        <row r="6404">
          <cell r="B6404">
            <v>161</v>
          </cell>
          <cell r="I6404">
            <v>-1.167</v>
          </cell>
          <cell r="S6404" t="str">
            <v>Org.Vtas M.del Plata</v>
          </cell>
        </row>
        <row r="6405">
          <cell r="B6405">
            <v>327</v>
          </cell>
          <cell r="I6405">
            <v>-0.66800000000000004</v>
          </cell>
          <cell r="S6405" t="str">
            <v>Org.Vtas M.del Plata</v>
          </cell>
        </row>
        <row r="6406">
          <cell r="B6406">
            <v>340</v>
          </cell>
          <cell r="I6406">
            <v>-3</v>
          </cell>
          <cell r="S6406" t="str">
            <v>Org.Vtas M.del Plata</v>
          </cell>
        </row>
        <row r="6407">
          <cell r="B6407">
            <v>359</v>
          </cell>
          <cell r="I6407">
            <v>-1.5009999999999999</v>
          </cell>
          <cell r="S6407" t="str">
            <v>Org.Vtas M.del Plata</v>
          </cell>
        </row>
        <row r="6408">
          <cell r="B6408">
            <v>361</v>
          </cell>
          <cell r="I6408">
            <v>-2.8340000000000001</v>
          </cell>
          <cell r="S6408" t="str">
            <v>Org.Vtas M.del Plata</v>
          </cell>
        </row>
        <row r="6409">
          <cell r="B6409">
            <v>440</v>
          </cell>
          <cell r="I6409">
            <v>-0.125</v>
          </cell>
          <cell r="S6409" t="str">
            <v>Org.Vtas M.del Plata</v>
          </cell>
        </row>
        <row r="6410">
          <cell r="B6410">
            <v>592</v>
          </cell>
          <cell r="I6410">
            <v>-0.25</v>
          </cell>
          <cell r="S6410" t="str">
            <v>Org.Vtas M.del Plata</v>
          </cell>
        </row>
        <row r="6411">
          <cell r="B6411">
            <v>594</v>
          </cell>
          <cell r="I6411">
            <v>-0.625</v>
          </cell>
          <cell r="S6411" t="str">
            <v>Org.Vtas M.del Plata</v>
          </cell>
        </row>
        <row r="6412">
          <cell r="B6412">
            <v>618</v>
          </cell>
          <cell r="I6412">
            <v>-1.333</v>
          </cell>
          <cell r="S6412" t="str">
            <v>Org.Vtas M.del Plata</v>
          </cell>
        </row>
        <row r="6413">
          <cell r="B6413">
            <v>627</v>
          </cell>
          <cell r="I6413">
            <v>-1.167</v>
          </cell>
          <cell r="S6413" t="str">
            <v>Org.Vtas M.del Plata</v>
          </cell>
        </row>
        <row r="6414">
          <cell r="B6414">
            <v>640</v>
          </cell>
          <cell r="I6414">
            <v>-1.125</v>
          </cell>
          <cell r="S6414" t="str">
            <v>Org.Vtas M.del Plata</v>
          </cell>
        </row>
        <row r="6415">
          <cell r="B6415">
            <v>659</v>
          </cell>
          <cell r="I6415">
            <v>-1.167</v>
          </cell>
          <cell r="S6415" t="str">
            <v>Org.Vtas M.del Plata</v>
          </cell>
        </row>
        <row r="6416">
          <cell r="B6416">
            <v>1040</v>
          </cell>
          <cell r="I6416">
            <v>-0.375</v>
          </cell>
          <cell r="S6416" t="str">
            <v>Org.Vtas M.del Plata</v>
          </cell>
        </row>
        <row r="6417">
          <cell r="B6417">
            <v>1127</v>
          </cell>
          <cell r="I6417">
            <v>-2.2490000000000001</v>
          </cell>
          <cell r="S6417" t="str">
            <v>Org.Vtas M.del Plata</v>
          </cell>
        </row>
        <row r="6418">
          <cell r="B6418">
            <v>1128</v>
          </cell>
          <cell r="I6418">
            <v>-0.83399999999999996</v>
          </cell>
          <cell r="S6418" t="str">
            <v>Org.Vtas M.del Plata</v>
          </cell>
        </row>
        <row r="6419">
          <cell r="B6419">
            <v>1140</v>
          </cell>
          <cell r="I6419">
            <v>-1.125</v>
          </cell>
          <cell r="S6419" t="str">
            <v>Org.Vtas M.del Plata</v>
          </cell>
        </row>
        <row r="6420">
          <cell r="B6420">
            <v>1159</v>
          </cell>
          <cell r="I6420">
            <v>-2.1680000000000001</v>
          </cell>
          <cell r="S6420" t="str">
            <v>Org.Vtas M.del Plata</v>
          </cell>
        </row>
        <row r="6421">
          <cell r="B6421">
            <v>1240</v>
          </cell>
          <cell r="I6421">
            <v>-0.75</v>
          </cell>
          <cell r="S6421" t="str">
            <v>Org.Vtas M.del Plata</v>
          </cell>
        </row>
        <row r="6422">
          <cell r="B6422">
            <v>1259</v>
          </cell>
          <cell r="I6422">
            <v>-0.83299999999999996</v>
          </cell>
          <cell r="S6422" t="str">
            <v>Org.Vtas M.del Plata</v>
          </cell>
        </row>
        <row r="6423">
          <cell r="B6423">
            <v>1459</v>
          </cell>
          <cell r="I6423">
            <v>-1.5</v>
          </cell>
          <cell r="S6423" t="str">
            <v>Org.Vtas M.del Plata</v>
          </cell>
        </row>
        <row r="6424">
          <cell r="B6424">
            <v>1620</v>
          </cell>
          <cell r="I6424">
            <v>-8.3000000000000004E-2</v>
          </cell>
          <cell r="S6424" t="str">
            <v>Org.Vtas M.del Plata</v>
          </cell>
        </row>
        <row r="6425">
          <cell r="B6425">
            <v>1640</v>
          </cell>
          <cell r="I6425">
            <v>-1.333</v>
          </cell>
          <cell r="S6425" t="str">
            <v>Org.Vtas M.del Plata</v>
          </cell>
        </row>
        <row r="6426">
          <cell r="B6426">
            <v>1659</v>
          </cell>
          <cell r="I6426">
            <v>-0.16700000000000001</v>
          </cell>
          <cell r="S6426" t="str">
            <v>Org.Vtas M.del Plata</v>
          </cell>
        </row>
        <row r="6427">
          <cell r="B6427">
            <v>1740</v>
          </cell>
          <cell r="I6427">
            <v>-0.33300000000000002</v>
          </cell>
          <cell r="S6427" t="str">
            <v>Org.Vtas M.del Plata</v>
          </cell>
        </row>
        <row r="6428">
          <cell r="B6428">
            <v>1758</v>
          </cell>
          <cell r="I6428">
            <v>-0.16700000000000001</v>
          </cell>
          <cell r="S6428" t="str">
            <v>Org.Vtas M.del Plata</v>
          </cell>
        </row>
        <row r="6429">
          <cell r="B6429">
            <v>1759</v>
          </cell>
          <cell r="I6429">
            <v>-1.333</v>
          </cell>
          <cell r="S6429" t="str">
            <v>Org.Vtas M.del Plata</v>
          </cell>
        </row>
        <row r="6430">
          <cell r="B6430">
            <v>2003</v>
          </cell>
          <cell r="I6430">
            <v>-2.6669999999999998</v>
          </cell>
          <cell r="S6430" t="str">
            <v>Org.Vtas M.del Plata</v>
          </cell>
        </row>
        <row r="6431">
          <cell r="B6431">
            <v>2004</v>
          </cell>
          <cell r="I6431">
            <v>-0.25</v>
          </cell>
          <cell r="S6431" t="str">
            <v>Org.Vtas M.del Plata</v>
          </cell>
        </row>
        <row r="6432">
          <cell r="B6432">
            <v>2013</v>
          </cell>
          <cell r="I6432">
            <v>-0.16700000000000001</v>
          </cell>
          <cell r="S6432" t="str">
            <v>Org.Vtas M.del Plata</v>
          </cell>
        </row>
        <row r="6433">
          <cell r="B6433">
            <v>2021</v>
          </cell>
          <cell r="I6433">
            <v>-0.66700000000000004</v>
          </cell>
          <cell r="S6433" t="str">
            <v>Org.Vtas M.del Plata</v>
          </cell>
        </row>
        <row r="6434">
          <cell r="B6434">
            <v>2033</v>
          </cell>
          <cell r="I6434">
            <v>-1.833</v>
          </cell>
          <cell r="S6434" t="str">
            <v>Org.Vtas M.del Plata</v>
          </cell>
        </row>
        <row r="6435">
          <cell r="B6435">
            <v>2359</v>
          </cell>
          <cell r="I6435">
            <v>-2.1669999999999998</v>
          </cell>
          <cell r="S6435" t="str">
            <v>Org.Vtas M.del Plata</v>
          </cell>
        </row>
        <row r="6436">
          <cell r="B6436">
            <v>2423</v>
          </cell>
          <cell r="I6436">
            <v>-0.125</v>
          </cell>
          <cell r="S6436" t="str">
            <v>Org.Vtas M.del Plata</v>
          </cell>
        </row>
        <row r="6437">
          <cell r="B6437">
            <v>2428</v>
          </cell>
          <cell r="I6437">
            <v>-0.66700000000000004</v>
          </cell>
          <cell r="S6437" t="str">
            <v>Org.Vtas M.del Plata</v>
          </cell>
        </row>
        <row r="6438">
          <cell r="B6438">
            <v>2443</v>
          </cell>
          <cell r="I6438">
            <v>-0.125</v>
          </cell>
          <cell r="S6438" t="str">
            <v>Org.Vtas M.del Plata</v>
          </cell>
        </row>
        <row r="6439">
          <cell r="B6439">
            <v>2446</v>
          </cell>
          <cell r="I6439">
            <v>-0.16700000000000001</v>
          </cell>
          <cell r="S6439" t="str">
            <v>Org.Vtas M.del Plata</v>
          </cell>
        </row>
        <row r="6440">
          <cell r="B6440">
            <v>2453</v>
          </cell>
          <cell r="I6440">
            <v>-0.625</v>
          </cell>
          <cell r="S6440" t="str">
            <v>Org.Vtas M.del Plata</v>
          </cell>
        </row>
        <row r="6441">
          <cell r="B6441">
            <v>2456</v>
          </cell>
          <cell r="I6441">
            <v>-0.16700000000000001</v>
          </cell>
          <cell r="S6441" t="str">
            <v>Org.Vtas M.del Plata</v>
          </cell>
        </row>
        <row r="6442">
          <cell r="B6442">
            <v>2459</v>
          </cell>
          <cell r="I6442">
            <v>-0.33400000000000002</v>
          </cell>
          <cell r="S6442" t="str">
            <v>Org.Vtas M.del Plata</v>
          </cell>
        </row>
        <row r="6443">
          <cell r="B6443">
            <v>2466</v>
          </cell>
          <cell r="I6443">
            <v>-0.33400000000000002</v>
          </cell>
          <cell r="S6443" t="str">
            <v>Org.Vtas M.del Plata</v>
          </cell>
        </row>
        <row r="6444">
          <cell r="B6444">
            <v>2468</v>
          </cell>
          <cell r="I6444">
            <v>-0.66700000000000004</v>
          </cell>
          <cell r="S6444" t="str">
            <v>Org.Vtas M.del Plata</v>
          </cell>
        </row>
        <row r="6445">
          <cell r="B6445">
            <v>2473</v>
          </cell>
          <cell r="I6445">
            <v>-0.375</v>
          </cell>
          <cell r="S6445" t="str">
            <v>Org.Vtas M.del Plata</v>
          </cell>
        </row>
        <row r="6446">
          <cell r="B6446">
            <v>2476</v>
          </cell>
          <cell r="I6446">
            <v>-0.33400000000000002</v>
          </cell>
          <cell r="S6446" t="str">
            <v>Org.Vtas M.del Plata</v>
          </cell>
        </row>
        <row r="6447">
          <cell r="B6447">
            <v>2478</v>
          </cell>
          <cell r="I6447">
            <v>-0.16700000000000001</v>
          </cell>
          <cell r="S6447" t="str">
            <v>Org.Vtas M.del Plata</v>
          </cell>
        </row>
        <row r="6448">
          <cell r="B6448">
            <v>2483</v>
          </cell>
          <cell r="I6448">
            <v>-1.125</v>
          </cell>
          <cell r="S6448" t="str">
            <v>Org.Vtas M.del Plata</v>
          </cell>
        </row>
        <row r="6449">
          <cell r="B6449">
            <v>2486</v>
          </cell>
          <cell r="I6449">
            <v>-1</v>
          </cell>
          <cell r="S6449" t="str">
            <v>Org.Vtas M.del Plata</v>
          </cell>
        </row>
        <row r="6450">
          <cell r="B6450">
            <v>2488</v>
          </cell>
          <cell r="I6450">
            <v>-0.33300000000000002</v>
          </cell>
          <cell r="S6450" t="str">
            <v>Org.Vtas M.del Plata</v>
          </cell>
        </row>
        <row r="6451">
          <cell r="B6451">
            <v>2612</v>
          </cell>
          <cell r="I6451">
            <v>-0.5</v>
          </cell>
          <cell r="S6451" t="str">
            <v>Org.Vtas M.del Plata</v>
          </cell>
        </row>
        <row r="6452">
          <cell r="B6452">
            <v>2642</v>
          </cell>
          <cell r="I6452">
            <v>-0.16700000000000001</v>
          </cell>
          <cell r="S6452" t="str">
            <v>Org.Vtas M.del Plata</v>
          </cell>
        </row>
        <row r="6453">
          <cell r="B6453">
            <v>2648</v>
          </cell>
          <cell r="I6453">
            <v>-2.3340000000000001</v>
          </cell>
          <cell r="S6453" t="str">
            <v>Org.Vtas M.del Plata</v>
          </cell>
        </row>
        <row r="6454">
          <cell r="B6454">
            <v>2659</v>
          </cell>
          <cell r="I6454">
            <v>-0.16700000000000001</v>
          </cell>
          <cell r="S6454" t="str">
            <v>Org.Vtas M.del Plata</v>
          </cell>
        </row>
        <row r="6455">
          <cell r="B6455">
            <v>2662</v>
          </cell>
          <cell r="I6455">
            <v>-1</v>
          </cell>
          <cell r="S6455" t="str">
            <v>Org.Vtas M.del Plata</v>
          </cell>
        </row>
        <row r="6456">
          <cell r="B6456">
            <v>2672</v>
          </cell>
          <cell r="I6456">
            <v>-1.333</v>
          </cell>
          <cell r="S6456" t="str">
            <v>Org.Vtas M.del Plata</v>
          </cell>
        </row>
        <row r="6457">
          <cell r="B6457">
            <v>2678</v>
          </cell>
          <cell r="I6457">
            <v>-1.5</v>
          </cell>
          <cell r="S6457" t="str">
            <v>Org.Vtas M.del Plata</v>
          </cell>
        </row>
        <row r="6458">
          <cell r="B6458">
            <v>2727</v>
          </cell>
          <cell r="I6458">
            <v>-0.5</v>
          </cell>
          <cell r="S6458" t="str">
            <v>Org.Vtas M.del Plata</v>
          </cell>
        </row>
        <row r="6459">
          <cell r="B6459">
            <v>2741</v>
          </cell>
          <cell r="I6459">
            <v>-0.125</v>
          </cell>
          <cell r="S6459" t="str">
            <v>Org.Vtas M.del Plata</v>
          </cell>
        </row>
        <row r="6460">
          <cell r="B6460">
            <v>2759</v>
          </cell>
          <cell r="I6460">
            <v>-0.66700000000000004</v>
          </cell>
          <cell r="S6460" t="str">
            <v>Org.Vtas M.del Plata</v>
          </cell>
        </row>
        <row r="6461">
          <cell r="B6461">
            <v>3205</v>
          </cell>
          <cell r="I6461">
            <v>-0.16700000000000001</v>
          </cell>
          <cell r="S6461" t="str">
            <v>Org.Vtas M.del Plata</v>
          </cell>
        </row>
        <row r="6462">
          <cell r="B6462">
            <v>3208</v>
          </cell>
          <cell r="I6462">
            <v>-0.5</v>
          </cell>
          <cell r="S6462" t="str">
            <v>Org.Vtas M.del Plata</v>
          </cell>
        </row>
        <row r="6463">
          <cell r="B6463">
            <v>3213</v>
          </cell>
          <cell r="I6463">
            <v>-0.33400000000000002</v>
          </cell>
          <cell r="S6463" t="str">
            <v>Org.Vtas M.del Plata</v>
          </cell>
        </row>
        <row r="6464">
          <cell r="B6464">
            <v>3406</v>
          </cell>
          <cell r="I6464">
            <v>-0.16700000000000001</v>
          </cell>
          <cell r="S6464" t="str">
            <v>Org.Vtas M.del Plata</v>
          </cell>
        </row>
        <row r="6465">
          <cell r="B6465">
            <v>3527</v>
          </cell>
          <cell r="I6465">
            <v>-8.3000000000000004E-2</v>
          </cell>
          <cell r="S6465" t="str">
            <v>Org.Vtas M.del Plata</v>
          </cell>
        </row>
        <row r="6466">
          <cell r="B6466">
            <v>3536</v>
          </cell>
          <cell r="I6466">
            <v>-0.5</v>
          </cell>
          <cell r="S6466" t="str">
            <v>Org.Vtas M.del Plata</v>
          </cell>
        </row>
        <row r="6467">
          <cell r="B6467">
            <v>3559</v>
          </cell>
          <cell r="I6467">
            <v>-0.5</v>
          </cell>
          <cell r="S6467" t="str">
            <v>Org.Vtas M.del Plata</v>
          </cell>
        </row>
        <row r="6468">
          <cell r="B6468">
            <v>510725</v>
          </cell>
          <cell r="I6468">
            <v>-2.8330000000000002</v>
          </cell>
          <cell r="S6468" t="str">
            <v>Org.Vtas M.del Plata</v>
          </cell>
        </row>
        <row r="6469">
          <cell r="B6469">
            <v>519701</v>
          </cell>
          <cell r="I6469">
            <v>-0.16700000000000001</v>
          </cell>
          <cell r="S6469" t="str">
            <v>Org.Vtas M.del Plata</v>
          </cell>
        </row>
        <row r="6470">
          <cell r="B6470">
            <v>519703</v>
          </cell>
          <cell r="I6470">
            <v>-0.16700000000000001</v>
          </cell>
          <cell r="S6470" t="str">
            <v>Org.Vtas M.del Plata</v>
          </cell>
        </row>
        <row r="6471">
          <cell r="B6471">
            <v>519704</v>
          </cell>
          <cell r="I6471">
            <v>-0.33300000000000002</v>
          </cell>
          <cell r="S6471" t="str">
            <v>Org.Vtas M.del Plata</v>
          </cell>
        </row>
        <row r="6472">
          <cell r="B6472">
            <v>14</v>
          </cell>
          <cell r="I6472">
            <v>-0.5</v>
          </cell>
          <cell r="S6472" t="str">
            <v>Org.Vtas M.del Plata</v>
          </cell>
        </row>
        <row r="6473">
          <cell r="B6473">
            <v>105</v>
          </cell>
          <cell r="I6473">
            <v>-0.5</v>
          </cell>
          <cell r="S6473" t="str">
            <v>Org.Vtas M.del Plata</v>
          </cell>
        </row>
        <row r="6474">
          <cell r="B6474">
            <v>110</v>
          </cell>
          <cell r="I6474">
            <v>-0.125</v>
          </cell>
          <cell r="S6474" t="str">
            <v>Org.Vtas M.del Plata</v>
          </cell>
        </row>
        <row r="6475">
          <cell r="B6475">
            <v>118</v>
          </cell>
          <cell r="I6475">
            <v>-0.33400000000000002</v>
          </cell>
          <cell r="S6475" t="str">
            <v>Org.Vtas M.del Plata</v>
          </cell>
        </row>
        <row r="6476">
          <cell r="B6476">
            <v>127</v>
          </cell>
          <cell r="I6476">
            <v>-0.66700000000000004</v>
          </cell>
          <cell r="S6476" t="str">
            <v>Org.Vtas M.del Plata</v>
          </cell>
        </row>
        <row r="6477">
          <cell r="B6477">
            <v>140</v>
          </cell>
          <cell r="I6477">
            <v>-1.5</v>
          </cell>
          <cell r="S6477" t="str">
            <v>Org.Vtas M.del Plata</v>
          </cell>
        </row>
        <row r="6478">
          <cell r="B6478">
            <v>144</v>
          </cell>
          <cell r="I6478">
            <v>-0.25</v>
          </cell>
          <cell r="S6478" t="str">
            <v>Org.Vtas M.del Plata</v>
          </cell>
        </row>
        <row r="6479">
          <cell r="B6479">
            <v>159</v>
          </cell>
          <cell r="I6479">
            <v>-4.6680000000000001</v>
          </cell>
          <cell r="S6479" t="str">
            <v>Org.Vtas M.del Plata</v>
          </cell>
        </row>
        <row r="6480">
          <cell r="B6480">
            <v>161</v>
          </cell>
          <cell r="I6480">
            <v>-0.83399999999999996</v>
          </cell>
          <cell r="S6480" t="str">
            <v>Org.Vtas M.del Plata</v>
          </cell>
        </row>
        <row r="6481">
          <cell r="B6481">
            <v>327</v>
          </cell>
          <cell r="I6481">
            <v>-2.6659999999999999</v>
          </cell>
          <cell r="S6481" t="str">
            <v>Org.Vtas M.del Plata</v>
          </cell>
        </row>
        <row r="6482">
          <cell r="B6482">
            <v>337</v>
          </cell>
          <cell r="I6482">
            <v>-1</v>
          </cell>
          <cell r="S6482" t="str">
            <v>Org.Vtas M.del Plata</v>
          </cell>
        </row>
        <row r="6483">
          <cell r="B6483">
            <v>340</v>
          </cell>
          <cell r="I6483">
            <v>-4.75</v>
          </cell>
          <cell r="S6483" t="str">
            <v>Org.Vtas M.del Plata</v>
          </cell>
        </row>
        <row r="6484">
          <cell r="B6484">
            <v>344</v>
          </cell>
          <cell r="I6484">
            <v>-0.25</v>
          </cell>
          <cell r="S6484" t="str">
            <v>Org.Vtas M.del Plata</v>
          </cell>
        </row>
        <row r="6485">
          <cell r="B6485">
            <v>359</v>
          </cell>
          <cell r="I6485">
            <v>-2</v>
          </cell>
          <cell r="S6485" t="str">
            <v>Org.Vtas M.del Plata</v>
          </cell>
        </row>
        <row r="6486">
          <cell r="B6486">
            <v>361</v>
          </cell>
          <cell r="I6486">
            <v>-0.5</v>
          </cell>
          <cell r="S6486" t="str">
            <v>Org.Vtas M.del Plata</v>
          </cell>
        </row>
        <row r="6487">
          <cell r="B6487">
            <v>440</v>
          </cell>
          <cell r="I6487">
            <v>-0.5</v>
          </cell>
          <cell r="S6487" t="str">
            <v>Org.Vtas M.del Plata</v>
          </cell>
        </row>
        <row r="6488">
          <cell r="B6488">
            <v>594</v>
          </cell>
          <cell r="I6488">
            <v>-0.25</v>
          </cell>
          <cell r="S6488" t="str">
            <v>Org.Vtas M.del Plata</v>
          </cell>
        </row>
        <row r="6489">
          <cell r="B6489">
            <v>618</v>
          </cell>
          <cell r="I6489">
            <v>-0.83399999999999996</v>
          </cell>
          <cell r="S6489" t="str">
            <v>Org.Vtas M.del Plata</v>
          </cell>
        </row>
        <row r="6490">
          <cell r="B6490">
            <v>627</v>
          </cell>
          <cell r="I6490">
            <v>-1.1659999999999999</v>
          </cell>
          <cell r="S6490" t="str">
            <v>Org.Vtas M.del Plata</v>
          </cell>
        </row>
        <row r="6491">
          <cell r="B6491">
            <v>640</v>
          </cell>
          <cell r="I6491">
            <v>-1.25</v>
          </cell>
          <cell r="S6491" t="str">
            <v>Org.Vtas M.del Plata</v>
          </cell>
        </row>
        <row r="6492">
          <cell r="B6492">
            <v>659</v>
          </cell>
          <cell r="I6492">
            <v>-0.33300000000000002</v>
          </cell>
          <cell r="S6492" t="str">
            <v>Org.Vtas M.del Plata</v>
          </cell>
        </row>
        <row r="6493">
          <cell r="B6493">
            <v>661</v>
          </cell>
          <cell r="I6493">
            <v>-1</v>
          </cell>
          <cell r="S6493" t="str">
            <v>Org.Vtas M.del Plata</v>
          </cell>
        </row>
        <row r="6494">
          <cell r="B6494">
            <v>1001</v>
          </cell>
          <cell r="I6494">
            <v>-1</v>
          </cell>
          <cell r="S6494" t="str">
            <v>Org.Vtas M.del Plata</v>
          </cell>
        </row>
        <row r="6495">
          <cell r="B6495">
            <v>1028</v>
          </cell>
          <cell r="I6495">
            <v>-1</v>
          </cell>
          <cell r="S6495" t="str">
            <v>Org.Vtas M.del Plata</v>
          </cell>
        </row>
        <row r="6496">
          <cell r="B6496">
            <v>1040</v>
          </cell>
          <cell r="I6496">
            <v>-0.625</v>
          </cell>
          <cell r="S6496" t="str">
            <v>Org.Vtas M.del Plata</v>
          </cell>
        </row>
        <row r="6497">
          <cell r="B6497">
            <v>1127</v>
          </cell>
          <cell r="I6497">
            <v>-0.66700000000000004</v>
          </cell>
          <cell r="S6497" t="str">
            <v>Org.Vtas M.del Plata</v>
          </cell>
        </row>
        <row r="6498">
          <cell r="B6498">
            <v>1140</v>
          </cell>
          <cell r="I6498">
            <v>-0.375</v>
          </cell>
          <cell r="S6498" t="str">
            <v>Org.Vtas M.del Plata</v>
          </cell>
        </row>
        <row r="6499">
          <cell r="B6499">
            <v>1159</v>
          </cell>
          <cell r="I6499">
            <v>-0.66700000000000004</v>
          </cell>
          <cell r="S6499" t="str">
            <v>Org.Vtas M.del Plata</v>
          </cell>
        </row>
        <row r="6500">
          <cell r="B6500">
            <v>1161</v>
          </cell>
          <cell r="I6500">
            <v>-0.83399999999999996</v>
          </cell>
          <cell r="S6500" t="str">
            <v>Org.Vtas M.del Plata</v>
          </cell>
        </row>
        <row r="6501">
          <cell r="B6501">
            <v>1227</v>
          </cell>
          <cell r="I6501">
            <v>-0.75</v>
          </cell>
          <cell r="S6501" t="str">
            <v>Org.Vtas M.del Plata</v>
          </cell>
        </row>
        <row r="6502">
          <cell r="B6502">
            <v>1240</v>
          </cell>
          <cell r="I6502">
            <v>-0.75</v>
          </cell>
          <cell r="S6502" t="str">
            <v>Org.Vtas M.del Plata</v>
          </cell>
        </row>
        <row r="6503">
          <cell r="B6503">
            <v>1259</v>
          </cell>
          <cell r="I6503">
            <v>-1.6659999999999999</v>
          </cell>
          <cell r="S6503" t="str">
            <v>Org.Vtas M.del Plata</v>
          </cell>
        </row>
        <row r="6504">
          <cell r="B6504">
            <v>1436</v>
          </cell>
          <cell r="I6504">
            <v>-8.1669999999999998</v>
          </cell>
          <cell r="S6504" t="str">
            <v>Org.Vtas M.del Plata</v>
          </cell>
        </row>
        <row r="6505">
          <cell r="B6505">
            <v>1459</v>
          </cell>
          <cell r="I6505">
            <v>-2.8330000000000002</v>
          </cell>
          <cell r="S6505" t="str">
            <v>Org.Vtas M.del Plata</v>
          </cell>
        </row>
        <row r="6506">
          <cell r="B6506">
            <v>1620</v>
          </cell>
          <cell r="I6506">
            <v>-0.25</v>
          </cell>
          <cell r="S6506" t="str">
            <v>Org.Vtas M.del Plata</v>
          </cell>
        </row>
        <row r="6507">
          <cell r="B6507">
            <v>1640</v>
          </cell>
          <cell r="I6507">
            <v>-0.5</v>
          </cell>
          <cell r="S6507" t="str">
            <v>Org.Vtas M.del Plata</v>
          </cell>
        </row>
        <row r="6508">
          <cell r="B6508">
            <v>1715</v>
          </cell>
          <cell r="I6508">
            <v>-0.5</v>
          </cell>
          <cell r="S6508" t="str">
            <v>Org.Vtas M.del Plata</v>
          </cell>
        </row>
        <row r="6509">
          <cell r="B6509">
            <v>2003</v>
          </cell>
          <cell r="I6509">
            <v>-2</v>
          </cell>
          <cell r="S6509" t="str">
            <v>Org.Vtas M.del Plata</v>
          </cell>
        </row>
        <row r="6510">
          <cell r="B6510">
            <v>2013</v>
          </cell>
          <cell r="I6510">
            <v>-0.5</v>
          </cell>
          <cell r="S6510" t="str">
            <v>Org.Vtas M.del Plata</v>
          </cell>
        </row>
        <row r="6511">
          <cell r="B6511">
            <v>2033</v>
          </cell>
          <cell r="I6511">
            <v>-1.3340000000000001</v>
          </cell>
          <cell r="S6511" t="str">
            <v>Org.Vtas M.del Plata</v>
          </cell>
        </row>
        <row r="6512">
          <cell r="B6512">
            <v>2359</v>
          </cell>
          <cell r="I6512">
            <v>-0.33400000000000002</v>
          </cell>
          <cell r="S6512" t="str">
            <v>Org.Vtas M.del Plata</v>
          </cell>
        </row>
        <row r="6513">
          <cell r="B6513">
            <v>2423</v>
          </cell>
          <cell r="I6513">
            <v>-0.25</v>
          </cell>
          <cell r="S6513" t="str">
            <v>Org.Vtas M.del Plata</v>
          </cell>
        </row>
        <row r="6514">
          <cell r="B6514">
            <v>2426</v>
          </cell>
          <cell r="I6514">
            <v>-0.5</v>
          </cell>
          <cell r="S6514" t="str">
            <v>Org.Vtas M.del Plata</v>
          </cell>
        </row>
        <row r="6515">
          <cell r="B6515">
            <v>2443</v>
          </cell>
          <cell r="I6515">
            <v>-0.75</v>
          </cell>
          <cell r="S6515" t="str">
            <v>Org.Vtas M.del Plata</v>
          </cell>
        </row>
        <row r="6516">
          <cell r="B6516">
            <v>2448</v>
          </cell>
          <cell r="I6516">
            <v>-1.5009999999999999</v>
          </cell>
          <cell r="S6516" t="str">
            <v>Org.Vtas M.del Plata</v>
          </cell>
        </row>
        <row r="6517">
          <cell r="B6517">
            <v>2453</v>
          </cell>
          <cell r="I6517">
            <v>-3.25</v>
          </cell>
          <cell r="S6517" t="str">
            <v>Org.Vtas M.del Plata</v>
          </cell>
        </row>
        <row r="6518">
          <cell r="B6518">
            <v>2458</v>
          </cell>
          <cell r="I6518">
            <v>-0.16700000000000001</v>
          </cell>
          <cell r="S6518" t="str">
            <v>Org.Vtas M.del Plata</v>
          </cell>
        </row>
        <row r="6519">
          <cell r="B6519">
            <v>2459</v>
          </cell>
          <cell r="I6519">
            <v>-0.33300000000000002</v>
          </cell>
          <cell r="S6519" t="str">
            <v>Org.Vtas M.del Plata</v>
          </cell>
        </row>
        <row r="6520">
          <cell r="B6520">
            <v>2463</v>
          </cell>
          <cell r="I6520">
            <v>-2.125</v>
          </cell>
          <cell r="S6520" t="str">
            <v>Org.Vtas M.del Plata</v>
          </cell>
        </row>
        <row r="6521">
          <cell r="B6521">
            <v>2466</v>
          </cell>
          <cell r="I6521">
            <v>-0.33400000000000002</v>
          </cell>
          <cell r="S6521" t="str">
            <v>Org.Vtas M.del Plata</v>
          </cell>
        </row>
        <row r="6522">
          <cell r="B6522">
            <v>2473</v>
          </cell>
          <cell r="I6522">
            <v>-0.25</v>
          </cell>
          <cell r="S6522" t="str">
            <v>Org.Vtas M.del Plata</v>
          </cell>
        </row>
        <row r="6523">
          <cell r="B6523">
            <v>2476</v>
          </cell>
          <cell r="I6523">
            <v>-0.16700000000000001</v>
          </cell>
          <cell r="S6523" t="str">
            <v>Org.Vtas M.del Plata</v>
          </cell>
        </row>
        <row r="6524">
          <cell r="B6524">
            <v>2483</v>
          </cell>
          <cell r="I6524">
            <v>-0.5</v>
          </cell>
          <cell r="S6524" t="str">
            <v>Org.Vtas M.del Plata</v>
          </cell>
        </row>
        <row r="6525">
          <cell r="B6525">
            <v>2486</v>
          </cell>
          <cell r="I6525">
            <v>-0.66700000000000004</v>
          </cell>
          <cell r="S6525" t="str">
            <v>Org.Vtas M.del Plata</v>
          </cell>
        </row>
        <row r="6526">
          <cell r="B6526">
            <v>2642</v>
          </cell>
          <cell r="I6526">
            <v>-0.16700000000000001</v>
          </cell>
          <cell r="S6526" t="str">
            <v>Org.Vtas M.del Plata</v>
          </cell>
        </row>
        <row r="6527">
          <cell r="B6527">
            <v>2659</v>
          </cell>
          <cell r="I6527">
            <v>-0.501</v>
          </cell>
          <cell r="S6527" t="str">
            <v>Org.Vtas M.del Plata</v>
          </cell>
        </row>
        <row r="6528">
          <cell r="B6528">
            <v>2662</v>
          </cell>
          <cell r="I6528">
            <v>-0.16700000000000001</v>
          </cell>
          <cell r="S6528" t="str">
            <v>Org.Vtas M.del Plata</v>
          </cell>
        </row>
        <row r="6529">
          <cell r="B6529">
            <v>2678</v>
          </cell>
          <cell r="I6529">
            <v>-0.5</v>
          </cell>
          <cell r="S6529" t="str">
            <v>Org.Vtas M.del Plata</v>
          </cell>
        </row>
        <row r="6530">
          <cell r="B6530">
            <v>2688</v>
          </cell>
          <cell r="I6530">
            <v>-0.33300000000000002</v>
          </cell>
          <cell r="S6530" t="str">
            <v>Org.Vtas M.del Plata</v>
          </cell>
        </row>
        <row r="6531">
          <cell r="B6531">
            <v>2727</v>
          </cell>
          <cell r="I6531">
            <v>-0.16700000000000001</v>
          </cell>
          <cell r="S6531" t="str">
            <v>Org.Vtas M.del Plata</v>
          </cell>
        </row>
        <row r="6532">
          <cell r="B6532">
            <v>2741</v>
          </cell>
          <cell r="I6532">
            <v>-1.25</v>
          </cell>
          <cell r="S6532" t="str">
            <v>Org.Vtas M.del Plata</v>
          </cell>
        </row>
        <row r="6533">
          <cell r="B6533">
            <v>2759</v>
          </cell>
          <cell r="I6533">
            <v>-0.83399999999999996</v>
          </cell>
          <cell r="S6533" t="str">
            <v>Org.Vtas M.del Plata</v>
          </cell>
        </row>
        <row r="6534">
          <cell r="B6534">
            <v>3095</v>
          </cell>
          <cell r="I6534">
            <v>-0.16700000000000001</v>
          </cell>
          <cell r="S6534" t="str">
            <v>Org.Vtas M.del Plata</v>
          </cell>
        </row>
        <row r="6535">
          <cell r="B6535">
            <v>3205</v>
          </cell>
          <cell r="I6535">
            <v>-0.33300000000000002</v>
          </cell>
          <cell r="S6535" t="str">
            <v>Org.Vtas M.del Plata</v>
          </cell>
        </row>
        <row r="6536">
          <cell r="B6536">
            <v>3206</v>
          </cell>
          <cell r="I6536">
            <v>-0.5</v>
          </cell>
          <cell r="S6536" t="str">
            <v>Org.Vtas M.del Plata</v>
          </cell>
        </row>
        <row r="6537">
          <cell r="B6537">
            <v>3211</v>
          </cell>
          <cell r="I6537">
            <v>-0.16700000000000001</v>
          </cell>
          <cell r="S6537" t="str">
            <v>Org.Vtas M.del Plata</v>
          </cell>
        </row>
        <row r="6538">
          <cell r="B6538">
            <v>3527</v>
          </cell>
          <cell r="I6538">
            <v>-0.58299999999999996</v>
          </cell>
          <cell r="S6538" t="str">
            <v>Org.Vtas M.del Plata</v>
          </cell>
        </row>
        <row r="6539">
          <cell r="B6539">
            <v>3536</v>
          </cell>
          <cell r="I6539">
            <v>-2.1669999999999998</v>
          </cell>
          <cell r="S6539" t="str">
            <v>Org.Vtas M.del Plata</v>
          </cell>
        </row>
        <row r="6540">
          <cell r="B6540">
            <v>3559</v>
          </cell>
          <cell r="I6540">
            <v>-0.16700000000000001</v>
          </cell>
          <cell r="S6540" t="str">
            <v>Org.Vtas M.del Plata</v>
          </cell>
        </row>
        <row r="6541">
          <cell r="B6541">
            <v>510724</v>
          </cell>
          <cell r="I6541">
            <v>-0.16700000000000001</v>
          </cell>
          <cell r="S6541" t="str">
            <v>Org.Vtas M.del Plata</v>
          </cell>
        </row>
        <row r="6542">
          <cell r="B6542">
            <v>510725</v>
          </cell>
          <cell r="I6542">
            <v>-0.83299999999999996</v>
          </cell>
          <cell r="S6542" t="str">
            <v>Org.Vtas M.del Plata</v>
          </cell>
        </row>
        <row r="6543">
          <cell r="B6543">
            <v>118</v>
          </cell>
          <cell r="I6543">
            <v>-0.501</v>
          </cell>
          <cell r="S6543" t="str">
            <v>Org.Vtas M.del Plata</v>
          </cell>
        </row>
        <row r="6544">
          <cell r="B6544">
            <v>127</v>
          </cell>
          <cell r="I6544">
            <v>-1.083</v>
          </cell>
          <cell r="S6544" t="str">
            <v>Org.Vtas M.del Plata</v>
          </cell>
        </row>
        <row r="6545">
          <cell r="B6545">
            <v>140</v>
          </cell>
          <cell r="I6545">
            <v>-2</v>
          </cell>
          <cell r="S6545" t="str">
            <v>Org.Vtas M.del Plata</v>
          </cell>
        </row>
        <row r="6546">
          <cell r="B6546">
            <v>144</v>
          </cell>
          <cell r="I6546">
            <v>-0.875</v>
          </cell>
          <cell r="S6546" t="str">
            <v>Org.Vtas M.del Plata</v>
          </cell>
        </row>
        <row r="6547">
          <cell r="B6547">
            <v>159</v>
          </cell>
          <cell r="I6547">
            <v>-3.6680000000000001</v>
          </cell>
          <cell r="S6547" t="str">
            <v>Org.Vtas M.del Plata</v>
          </cell>
        </row>
        <row r="6548">
          <cell r="B6548">
            <v>161</v>
          </cell>
          <cell r="I6548">
            <v>-1.169</v>
          </cell>
          <cell r="S6548" t="str">
            <v>Org.Vtas M.del Plata</v>
          </cell>
        </row>
        <row r="6549">
          <cell r="B6549">
            <v>327</v>
          </cell>
          <cell r="I6549">
            <v>-2.1669999999999998</v>
          </cell>
          <cell r="S6549" t="str">
            <v>Org.Vtas M.del Plata</v>
          </cell>
        </row>
        <row r="6550">
          <cell r="B6550">
            <v>340</v>
          </cell>
          <cell r="I6550">
            <v>-1.625</v>
          </cell>
          <cell r="S6550" t="str">
            <v>Org.Vtas M.del Plata</v>
          </cell>
        </row>
        <row r="6551">
          <cell r="B6551">
            <v>344</v>
          </cell>
          <cell r="I6551">
            <v>-0.625</v>
          </cell>
          <cell r="S6551" t="str">
            <v>Org.Vtas M.del Plata</v>
          </cell>
        </row>
        <row r="6552">
          <cell r="B6552">
            <v>359</v>
          </cell>
          <cell r="I6552">
            <v>-4.1669999999999998</v>
          </cell>
          <cell r="S6552" t="str">
            <v>Org.Vtas M.del Plata</v>
          </cell>
        </row>
        <row r="6553">
          <cell r="B6553">
            <v>361</v>
          </cell>
          <cell r="I6553">
            <v>-1.167</v>
          </cell>
          <cell r="S6553" t="str">
            <v>Org.Vtas M.del Plata</v>
          </cell>
        </row>
        <row r="6554">
          <cell r="B6554">
            <v>502</v>
          </cell>
          <cell r="I6554">
            <v>-0.83299999999999996</v>
          </cell>
          <cell r="S6554" t="str">
            <v>Org.Vtas M.del Plata</v>
          </cell>
        </row>
        <row r="6555">
          <cell r="B6555">
            <v>504</v>
          </cell>
          <cell r="I6555">
            <v>-1.8340000000000001</v>
          </cell>
          <cell r="S6555" t="str">
            <v>Org.Vtas M.del Plata</v>
          </cell>
        </row>
        <row r="6556">
          <cell r="B6556">
            <v>594</v>
          </cell>
          <cell r="I6556">
            <v>-0.125</v>
          </cell>
          <cell r="S6556" t="str">
            <v>Org.Vtas M.del Plata</v>
          </cell>
        </row>
        <row r="6557">
          <cell r="B6557">
            <v>618</v>
          </cell>
          <cell r="I6557">
            <v>-0.33300000000000002</v>
          </cell>
          <cell r="S6557" t="str">
            <v>Org.Vtas M.del Plata</v>
          </cell>
        </row>
        <row r="6558">
          <cell r="B6558">
            <v>627</v>
          </cell>
          <cell r="I6558">
            <v>-2.75</v>
          </cell>
          <cell r="S6558" t="str">
            <v>Org.Vtas M.del Plata</v>
          </cell>
        </row>
        <row r="6559">
          <cell r="B6559">
            <v>640</v>
          </cell>
          <cell r="I6559">
            <v>-1.375</v>
          </cell>
          <cell r="S6559" t="str">
            <v>Org.Vtas M.del Plata</v>
          </cell>
        </row>
        <row r="6560">
          <cell r="B6560">
            <v>644</v>
          </cell>
          <cell r="I6560">
            <v>-1.125</v>
          </cell>
          <cell r="S6560" t="str">
            <v>Org.Vtas M.del Plata</v>
          </cell>
        </row>
        <row r="6561">
          <cell r="B6561">
            <v>659</v>
          </cell>
          <cell r="I6561">
            <v>-1.5009999999999999</v>
          </cell>
          <cell r="S6561" t="str">
            <v>Org.Vtas M.del Plata</v>
          </cell>
        </row>
        <row r="6562">
          <cell r="B6562">
            <v>661</v>
          </cell>
          <cell r="I6562">
            <v>-1.167</v>
          </cell>
          <cell r="S6562" t="str">
            <v>Org.Vtas M.del Plata</v>
          </cell>
        </row>
        <row r="6563">
          <cell r="B6563">
            <v>1040</v>
          </cell>
          <cell r="I6563">
            <v>-1.75</v>
          </cell>
          <cell r="S6563" t="str">
            <v>Org.Vtas M.del Plata</v>
          </cell>
        </row>
        <row r="6564">
          <cell r="B6564">
            <v>1127</v>
          </cell>
          <cell r="I6564">
            <v>-0.58399999999999996</v>
          </cell>
          <cell r="S6564" t="str">
            <v>Org.Vtas M.del Plata</v>
          </cell>
        </row>
        <row r="6565">
          <cell r="B6565">
            <v>1128</v>
          </cell>
          <cell r="I6565">
            <v>-0.5</v>
          </cell>
          <cell r="S6565" t="str">
            <v>Org.Vtas M.del Plata</v>
          </cell>
        </row>
        <row r="6566">
          <cell r="B6566">
            <v>1140</v>
          </cell>
          <cell r="I6566">
            <v>-0.75</v>
          </cell>
          <cell r="S6566" t="str">
            <v>Org.Vtas M.del Plata</v>
          </cell>
        </row>
        <row r="6567">
          <cell r="B6567">
            <v>1144</v>
          </cell>
          <cell r="I6567">
            <v>-0.75</v>
          </cell>
          <cell r="S6567" t="str">
            <v>Org.Vtas M.del Plata</v>
          </cell>
        </row>
        <row r="6568">
          <cell r="B6568">
            <v>1159</v>
          </cell>
          <cell r="I6568">
            <v>-1.167</v>
          </cell>
          <cell r="S6568" t="str">
            <v>Org.Vtas M.del Plata</v>
          </cell>
        </row>
        <row r="6569">
          <cell r="B6569">
            <v>1161</v>
          </cell>
          <cell r="I6569">
            <v>-0.33300000000000002</v>
          </cell>
          <cell r="S6569" t="str">
            <v>Org.Vtas M.del Plata</v>
          </cell>
        </row>
        <row r="6570">
          <cell r="B6570">
            <v>1240</v>
          </cell>
          <cell r="I6570">
            <v>-0.75</v>
          </cell>
          <cell r="S6570" t="str">
            <v>Org.Vtas M.del Plata</v>
          </cell>
        </row>
        <row r="6571">
          <cell r="B6571">
            <v>1259</v>
          </cell>
          <cell r="I6571">
            <v>-0.83299999999999996</v>
          </cell>
          <cell r="S6571" t="str">
            <v>Org.Vtas M.del Plata</v>
          </cell>
        </row>
        <row r="6572">
          <cell r="B6572">
            <v>1418</v>
          </cell>
          <cell r="I6572">
            <v>-0.83299999999999996</v>
          </cell>
          <cell r="S6572" t="str">
            <v>Org.Vtas M.del Plata</v>
          </cell>
        </row>
        <row r="6573">
          <cell r="B6573">
            <v>1436</v>
          </cell>
          <cell r="I6573">
            <v>-4.335</v>
          </cell>
          <cell r="S6573" t="str">
            <v>Org.Vtas M.del Plata</v>
          </cell>
        </row>
        <row r="6574">
          <cell r="B6574">
            <v>1459</v>
          </cell>
          <cell r="I6574">
            <v>-1</v>
          </cell>
          <cell r="S6574" t="str">
            <v>Org.Vtas M.del Plata</v>
          </cell>
        </row>
        <row r="6575">
          <cell r="B6575">
            <v>1620</v>
          </cell>
          <cell r="I6575">
            <v>-0.41599999999999998</v>
          </cell>
          <cell r="S6575" t="str">
            <v>Org.Vtas M.del Plata</v>
          </cell>
        </row>
        <row r="6576">
          <cell r="B6576">
            <v>1640</v>
          </cell>
          <cell r="I6576">
            <v>-2.6669999999999998</v>
          </cell>
          <cell r="S6576" t="str">
            <v>Org.Vtas M.del Plata</v>
          </cell>
        </row>
        <row r="6577">
          <cell r="B6577">
            <v>1715</v>
          </cell>
          <cell r="I6577">
            <v>-0.33300000000000002</v>
          </cell>
          <cell r="S6577" t="str">
            <v>Org.Vtas M.del Plata</v>
          </cell>
        </row>
        <row r="6578">
          <cell r="B6578">
            <v>1720</v>
          </cell>
          <cell r="I6578">
            <v>-0.33300000000000002</v>
          </cell>
          <cell r="S6578" t="str">
            <v>Org.Vtas M.del Plata</v>
          </cell>
        </row>
        <row r="6579">
          <cell r="B6579">
            <v>1740</v>
          </cell>
          <cell r="I6579">
            <v>-1</v>
          </cell>
          <cell r="S6579" t="str">
            <v>Org.Vtas M.del Plata</v>
          </cell>
        </row>
        <row r="6580">
          <cell r="B6580">
            <v>2013</v>
          </cell>
          <cell r="I6580">
            <v>-1.3340000000000001</v>
          </cell>
          <cell r="S6580" t="str">
            <v>Org.Vtas M.del Plata</v>
          </cell>
        </row>
        <row r="6581">
          <cell r="B6581">
            <v>2033</v>
          </cell>
          <cell r="I6581">
            <v>-0.5</v>
          </cell>
          <cell r="S6581" t="str">
            <v>Org.Vtas M.del Plata</v>
          </cell>
        </row>
        <row r="6582">
          <cell r="B6582">
            <v>2154</v>
          </cell>
          <cell r="I6582">
            <v>-0.83299999999999996</v>
          </cell>
          <cell r="S6582" t="str">
            <v>Org.Vtas M.del Plata</v>
          </cell>
        </row>
        <row r="6583">
          <cell r="B6583">
            <v>2359</v>
          </cell>
          <cell r="I6583">
            <v>-0.33300000000000002</v>
          </cell>
          <cell r="S6583" t="str">
            <v>Org.Vtas M.del Plata</v>
          </cell>
        </row>
        <row r="6584">
          <cell r="B6584">
            <v>2428</v>
          </cell>
          <cell r="I6584">
            <v>-0.16700000000000001</v>
          </cell>
          <cell r="S6584" t="str">
            <v>Org.Vtas M.del Plata</v>
          </cell>
        </row>
        <row r="6585">
          <cell r="B6585">
            <v>2446</v>
          </cell>
          <cell r="I6585">
            <v>-0.66700000000000004</v>
          </cell>
          <cell r="S6585" t="str">
            <v>Org.Vtas M.del Plata</v>
          </cell>
        </row>
        <row r="6586">
          <cell r="B6586">
            <v>2448</v>
          </cell>
          <cell r="I6586">
            <v>-1.833</v>
          </cell>
          <cell r="S6586" t="str">
            <v>Org.Vtas M.del Plata</v>
          </cell>
        </row>
        <row r="6587">
          <cell r="B6587">
            <v>2456</v>
          </cell>
          <cell r="I6587">
            <v>-0.16700000000000001</v>
          </cell>
          <cell r="S6587" t="str">
            <v>Org.Vtas M.del Plata</v>
          </cell>
        </row>
        <row r="6588">
          <cell r="B6588">
            <v>2459</v>
          </cell>
          <cell r="I6588">
            <v>-0.16700000000000001</v>
          </cell>
          <cell r="S6588" t="str">
            <v>Org.Vtas M.del Plata</v>
          </cell>
        </row>
        <row r="6589">
          <cell r="B6589">
            <v>2466</v>
          </cell>
          <cell r="I6589">
            <v>-0.16700000000000001</v>
          </cell>
          <cell r="S6589" t="str">
            <v>Org.Vtas M.del Plata</v>
          </cell>
        </row>
        <row r="6590">
          <cell r="B6590">
            <v>2468</v>
          </cell>
          <cell r="I6590">
            <v>-0.33400000000000002</v>
          </cell>
          <cell r="S6590" t="str">
            <v>Org.Vtas M.del Plata</v>
          </cell>
        </row>
        <row r="6591">
          <cell r="B6591">
            <v>2473</v>
          </cell>
          <cell r="I6591">
            <v>-0.125</v>
          </cell>
          <cell r="S6591" t="str">
            <v>Org.Vtas M.del Plata</v>
          </cell>
        </row>
        <row r="6592">
          <cell r="B6592">
            <v>2476</v>
          </cell>
          <cell r="I6592">
            <v>-0.16700000000000001</v>
          </cell>
          <cell r="S6592" t="str">
            <v>Org.Vtas M.del Plata</v>
          </cell>
        </row>
        <row r="6593">
          <cell r="B6593">
            <v>2486</v>
          </cell>
          <cell r="I6593">
            <v>-0.16700000000000001</v>
          </cell>
          <cell r="S6593" t="str">
            <v>Org.Vtas M.del Plata</v>
          </cell>
        </row>
        <row r="6594">
          <cell r="B6594">
            <v>2488</v>
          </cell>
          <cell r="I6594">
            <v>-0.5</v>
          </cell>
          <cell r="S6594" t="str">
            <v>Org.Vtas M.del Plata</v>
          </cell>
        </row>
        <row r="6595">
          <cell r="B6595">
            <v>2612</v>
          </cell>
          <cell r="I6595">
            <v>-0.16700000000000001</v>
          </cell>
          <cell r="S6595" t="str">
            <v>Org.Vtas M.del Plata</v>
          </cell>
        </row>
        <row r="6596">
          <cell r="B6596">
            <v>2648</v>
          </cell>
          <cell r="I6596">
            <v>-2.3330000000000002</v>
          </cell>
          <cell r="S6596" t="str">
            <v>Org.Vtas M.del Plata</v>
          </cell>
        </row>
        <row r="6597">
          <cell r="B6597">
            <v>2659</v>
          </cell>
          <cell r="I6597">
            <v>-0.33300000000000002</v>
          </cell>
          <cell r="S6597" t="str">
            <v>Org.Vtas M.del Plata</v>
          </cell>
        </row>
        <row r="6598">
          <cell r="B6598">
            <v>2668</v>
          </cell>
          <cell r="I6598">
            <v>-0.83299999999999996</v>
          </cell>
          <cell r="S6598" t="str">
            <v>Org.Vtas M.del Plata</v>
          </cell>
        </row>
        <row r="6599">
          <cell r="B6599">
            <v>2672</v>
          </cell>
          <cell r="I6599">
            <v>-0.16700000000000001</v>
          </cell>
          <cell r="S6599" t="str">
            <v>Org.Vtas M.del Plata</v>
          </cell>
        </row>
        <row r="6600">
          <cell r="B6600">
            <v>2678</v>
          </cell>
          <cell r="I6600">
            <v>-2.3330000000000002</v>
          </cell>
          <cell r="S6600" t="str">
            <v>Org.Vtas M.del Plata</v>
          </cell>
        </row>
        <row r="6601">
          <cell r="B6601">
            <v>2682</v>
          </cell>
          <cell r="I6601">
            <v>-1.5009999999999999</v>
          </cell>
          <cell r="S6601" t="str">
            <v>Org.Vtas M.del Plata</v>
          </cell>
        </row>
        <row r="6602">
          <cell r="B6602">
            <v>2688</v>
          </cell>
          <cell r="I6602">
            <v>-1</v>
          </cell>
          <cell r="S6602" t="str">
            <v>Org.Vtas M.del Plata</v>
          </cell>
        </row>
        <row r="6603">
          <cell r="B6603">
            <v>2727</v>
          </cell>
          <cell r="I6603">
            <v>-0.25</v>
          </cell>
          <cell r="S6603" t="str">
            <v>Org.Vtas M.del Plata</v>
          </cell>
        </row>
        <row r="6604">
          <cell r="B6604">
            <v>2741</v>
          </cell>
          <cell r="I6604">
            <v>-1.125</v>
          </cell>
          <cell r="S6604" t="str">
            <v>Org.Vtas M.del Plata</v>
          </cell>
        </row>
        <row r="6605">
          <cell r="B6605">
            <v>2759</v>
          </cell>
          <cell r="I6605">
            <v>-4.6669999999999998</v>
          </cell>
          <cell r="S6605" t="str">
            <v>Org.Vtas M.del Plata</v>
          </cell>
        </row>
        <row r="6606">
          <cell r="B6606">
            <v>3210</v>
          </cell>
          <cell r="I6606">
            <v>-0.16700000000000001</v>
          </cell>
          <cell r="S6606" t="str">
            <v>Org.Vtas M.del Plata</v>
          </cell>
        </row>
        <row r="6607">
          <cell r="B6607">
            <v>3211</v>
          </cell>
          <cell r="I6607">
            <v>-0.33400000000000002</v>
          </cell>
          <cell r="S6607" t="str">
            <v>Org.Vtas M.del Plata</v>
          </cell>
        </row>
        <row r="6608">
          <cell r="B6608">
            <v>3527</v>
          </cell>
          <cell r="I6608">
            <v>-0.58299999999999996</v>
          </cell>
          <cell r="S6608" t="str">
            <v>Org.Vtas M.del Plata</v>
          </cell>
        </row>
        <row r="6609">
          <cell r="B6609">
            <v>3536</v>
          </cell>
          <cell r="I6609">
            <v>-0.33400000000000002</v>
          </cell>
          <cell r="S6609" t="str">
            <v>Org.Vtas M.del Plata</v>
          </cell>
        </row>
        <row r="6610">
          <cell r="B6610">
            <v>3559</v>
          </cell>
          <cell r="I6610">
            <v>-0.16700000000000001</v>
          </cell>
          <cell r="S6610" t="str">
            <v>Org.Vtas M.del Plata</v>
          </cell>
        </row>
        <row r="6611">
          <cell r="B6611">
            <v>3836</v>
          </cell>
          <cell r="I6611">
            <v>-0.33300000000000002</v>
          </cell>
          <cell r="S6611" t="str">
            <v>Org.Vtas M.del Plata</v>
          </cell>
        </row>
        <row r="6612">
          <cell r="B6612">
            <v>510725</v>
          </cell>
          <cell r="I6612">
            <v>-1</v>
          </cell>
          <cell r="S6612" t="str">
            <v>Org.Vtas M.del Plata</v>
          </cell>
        </row>
        <row r="6613">
          <cell r="B6613">
            <v>519701</v>
          </cell>
          <cell r="I6613">
            <v>-0.33300000000000002</v>
          </cell>
          <cell r="S6613" t="str">
            <v>Org.Vtas M.del Plata</v>
          </cell>
        </row>
        <row r="6614">
          <cell r="B6614">
            <v>519702</v>
          </cell>
          <cell r="I6614">
            <v>-1.667</v>
          </cell>
          <cell r="S6614" t="str">
            <v>Org.Vtas M.del Plata</v>
          </cell>
        </row>
        <row r="6615">
          <cell r="B6615">
            <v>14</v>
          </cell>
          <cell r="I6615">
            <v>-0.375</v>
          </cell>
          <cell r="S6615" t="str">
            <v>Org.Vtas M.del Plata</v>
          </cell>
        </row>
        <row r="6616">
          <cell r="B6616">
            <v>105</v>
          </cell>
          <cell r="I6616">
            <v>-0.41599999999999998</v>
          </cell>
          <cell r="S6616" t="str">
            <v>Org.Vtas M.del Plata</v>
          </cell>
        </row>
        <row r="6617">
          <cell r="B6617">
            <v>118</v>
          </cell>
          <cell r="I6617">
            <v>-0.16700000000000001</v>
          </cell>
          <cell r="S6617" t="str">
            <v>Org.Vtas M.del Plata</v>
          </cell>
        </row>
        <row r="6618">
          <cell r="B6618">
            <v>127</v>
          </cell>
          <cell r="I6618">
            <v>-1.665</v>
          </cell>
          <cell r="S6618" t="str">
            <v>Org.Vtas M.del Plata</v>
          </cell>
        </row>
        <row r="6619">
          <cell r="B6619">
            <v>140</v>
          </cell>
          <cell r="I6619">
            <v>-1.5</v>
          </cell>
          <cell r="S6619" t="str">
            <v>Org.Vtas M.del Plata</v>
          </cell>
        </row>
        <row r="6620">
          <cell r="B6620">
            <v>144</v>
          </cell>
          <cell r="I6620">
            <v>-0.25</v>
          </cell>
          <cell r="S6620" t="str">
            <v>Org.Vtas M.del Plata</v>
          </cell>
        </row>
        <row r="6621">
          <cell r="B6621">
            <v>159</v>
          </cell>
          <cell r="I6621">
            <v>-4.6669999999999998</v>
          </cell>
          <cell r="S6621" t="str">
            <v>Org.Vtas M.del Plata</v>
          </cell>
        </row>
        <row r="6622">
          <cell r="B6622">
            <v>161</v>
          </cell>
          <cell r="I6622">
            <v>-0.33400000000000002</v>
          </cell>
          <cell r="S6622" t="str">
            <v>Org.Vtas M.del Plata</v>
          </cell>
        </row>
        <row r="6623">
          <cell r="B6623">
            <v>327</v>
          </cell>
          <cell r="I6623">
            <v>-2.7490000000000001</v>
          </cell>
          <cell r="S6623" t="str">
            <v>Org.Vtas M.del Plata</v>
          </cell>
        </row>
        <row r="6624">
          <cell r="B6624">
            <v>340</v>
          </cell>
          <cell r="I6624">
            <v>-1.25</v>
          </cell>
          <cell r="S6624" t="str">
            <v>Org.Vtas M.del Plata</v>
          </cell>
        </row>
        <row r="6625">
          <cell r="B6625">
            <v>344</v>
          </cell>
          <cell r="I6625">
            <v>-0.375</v>
          </cell>
          <cell r="S6625" t="str">
            <v>Org.Vtas M.del Plata</v>
          </cell>
        </row>
        <row r="6626">
          <cell r="B6626">
            <v>359</v>
          </cell>
          <cell r="I6626">
            <v>-2.3330000000000002</v>
          </cell>
          <cell r="S6626" t="str">
            <v>Org.Vtas M.del Plata</v>
          </cell>
        </row>
        <row r="6627">
          <cell r="B6627">
            <v>361</v>
          </cell>
          <cell r="I6627">
            <v>-0.16700000000000001</v>
          </cell>
          <cell r="S6627" t="str">
            <v>Org.Vtas M.del Plata</v>
          </cell>
        </row>
        <row r="6628">
          <cell r="B6628">
            <v>503</v>
          </cell>
          <cell r="I6628">
            <v>-0.33300000000000002</v>
          </cell>
          <cell r="S6628" t="str">
            <v>Org.Vtas M.del Plata</v>
          </cell>
        </row>
        <row r="6629">
          <cell r="B6629">
            <v>594</v>
          </cell>
          <cell r="I6629">
            <v>-0.375</v>
          </cell>
          <cell r="S6629" t="str">
            <v>Org.Vtas M.del Plata</v>
          </cell>
        </row>
        <row r="6630">
          <cell r="B6630">
            <v>618</v>
          </cell>
          <cell r="I6630">
            <v>-1.333</v>
          </cell>
          <cell r="S6630" t="str">
            <v>Org.Vtas M.del Plata</v>
          </cell>
        </row>
        <row r="6631">
          <cell r="B6631">
            <v>627</v>
          </cell>
          <cell r="I6631">
            <v>-2.25</v>
          </cell>
          <cell r="S6631" t="str">
            <v>Org.Vtas M.del Plata</v>
          </cell>
        </row>
        <row r="6632">
          <cell r="B6632">
            <v>640</v>
          </cell>
          <cell r="I6632">
            <v>-2.5</v>
          </cell>
          <cell r="S6632" t="str">
            <v>Org.Vtas M.del Plata</v>
          </cell>
        </row>
        <row r="6633">
          <cell r="B6633">
            <v>644</v>
          </cell>
          <cell r="I6633">
            <v>-0.125</v>
          </cell>
          <cell r="S6633" t="str">
            <v>Org.Vtas M.del Plata</v>
          </cell>
        </row>
        <row r="6634">
          <cell r="B6634">
            <v>659</v>
          </cell>
          <cell r="I6634">
            <v>-1.835</v>
          </cell>
          <cell r="S6634" t="str">
            <v>Org.Vtas M.del Plata</v>
          </cell>
        </row>
        <row r="6635">
          <cell r="B6635">
            <v>1001</v>
          </cell>
          <cell r="I6635">
            <v>-0.16700000000000001</v>
          </cell>
          <cell r="S6635" t="str">
            <v>Org.Vtas M.del Plata</v>
          </cell>
        </row>
        <row r="6636">
          <cell r="B6636">
            <v>1027</v>
          </cell>
          <cell r="I6636">
            <v>-8.3000000000000004E-2</v>
          </cell>
          <cell r="S6636" t="str">
            <v>Org.Vtas M.del Plata</v>
          </cell>
        </row>
        <row r="6637">
          <cell r="B6637">
            <v>1028</v>
          </cell>
          <cell r="I6637">
            <v>-0.5</v>
          </cell>
          <cell r="S6637" t="str">
            <v>Org.Vtas M.del Plata</v>
          </cell>
        </row>
        <row r="6638">
          <cell r="B6638">
            <v>1040</v>
          </cell>
          <cell r="I6638">
            <v>-0.875</v>
          </cell>
          <cell r="S6638" t="str">
            <v>Org.Vtas M.del Plata</v>
          </cell>
        </row>
        <row r="6639">
          <cell r="B6639">
            <v>1127</v>
          </cell>
          <cell r="I6639">
            <v>-1.2490000000000001</v>
          </cell>
          <cell r="S6639" t="str">
            <v>Org.Vtas M.del Plata</v>
          </cell>
        </row>
        <row r="6640">
          <cell r="B6640">
            <v>1128</v>
          </cell>
          <cell r="I6640">
            <v>-0.5</v>
          </cell>
          <cell r="S6640" t="str">
            <v>Org.Vtas M.del Plata</v>
          </cell>
        </row>
        <row r="6641">
          <cell r="B6641">
            <v>1140</v>
          </cell>
          <cell r="I6641">
            <v>-0.5</v>
          </cell>
          <cell r="S6641" t="str">
            <v>Org.Vtas M.del Plata</v>
          </cell>
        </row>
        <row r="6642">
          <cell r="B6642">
            <v>1159</v>
          </cell>
          <cell r="I6642">
            <v>-0.83499999999999996</v>
          </cell>
          <cell r="S6642" t="str">
            <v>Org.Vtas M.del Plata</v>
          </cell>
        </row>
        <row r="6643">
          <cell r="B6643">
            <v>1161</v>
          </cell>
          <cell r="I6643">
            <v>-0.5</v>
          </cell>
          <cell r="S6643" t="str">
            <v>Org.Vtas M.del Plata</v>
          </cell>
        </row>
        <row r="6644">
          <cell r="B6644">
            <v>1240</v>
          </cell>
          <cell r="I6644">
            <v>-1</v>
          </cell>
          <cell r="S6644" t="str">
            <v>Org.Vtas M.del Plata</v>
          </cell>
        </row>
        <row r="6645">
          <cell r="B6645">
            <v>1259</v>
          </cell>
          <cell r="I6645">
            <v>-2.3330000000000002</v>
          </cell>
          <cell r="S6645" t="str">
            <v>Org.Vtas M.del Plata</v>
          </cell>
        </row>
        <row r="6646">
          <cell r="B6646">
            <v>1418</v>
          </cell>
          <cell r="I6646">
            <v>-0.66700000000000004</v>
          </cell>
          <cell r="S6646" t="str">
            <v>Org.Vtas M.del Plata</v>
          </cell>
        </row>
        <row r="6647">
          <cell r="B6647">
            <v>1436</v>
          </cell>
          <cell r="I6647">
            <v>-8.8330000000000002</v>
          </cell>
          <cell r="S6647" t="str">
            <v>Org.Vtas M.del Plata</v>
          </cell>
        </row>
        <row r="6648">
          <cell r="B6648">
            <v>1459</v>
          </cell>
          <cell r="I6648">
            <v>-3.1669999999999998</v>
          </cell>
          <cell r="S6648" t="str">
            <v>Org.Vtas M.del Plata</v>
          </cell>
        </row>
        <row r="6649">
          <cell r="B6649">
            <v>1620</v>
          </cell>
          <cell r="I6649">
            <v>-0.5</v>
          </cell>
          <cell r="S6649" t="str">
            <v>Org.Vtas M.del Plata</v>
          </cell>
        </row>
        <row r="6650">
          <cell r="B6650">
            <v>1640</v>
          </cell>
          <cell r="I6650">
            <v>-0.501</v>
          </cell>
          <cell r="S6650" t="str">
            <v>Org.Vtas M.del Plata</v>
          </cell>
        </row>
        <row r="6651">
          <cell r="B6651">
            <v>1658</v>
          </cell>
          <cell r="I6651">
            <v>-0.16700000000000001</v>
          </cell>
          <cell r="S6651" t="str">
            <v>Org.Vtas M.del Plata</v>
          </cell>
        </row>
        <row r="6652">
          <cell r="B6652">
            <v>1659</v>
          </cell>
          <cell r="I6652">
            <v>-0.33300000000000002</v>
          </cell>
          <cell r="S6652" t="str">
            <v>Org.Vtas M.del Plata</v>
          </cell>
        </row>
        <row r="6653">
          <cell r="B6653">
            <v>1715</v>
          </cell>
          <cell r="I6653">
            <v>-0.5</v>
          </cell>
          <cell r="S6653" t="str">
            <v>Org.Vtas M.del Plata</v>
          </cell>
        </row>
        <row r="6654">
          <cell r="B6654">
            <v>1730</v>
          </cell>
          <cell r="I6654">
            <v>-0.16700000000000001</v>
          </cell>
          <cell r="S6654" t="str">
            <v>Org.Vtas M.del Plata</v>
          </cell>
        </row>
        <row r="6655">
          <cell r="B6655">
            <v>2003</v>
          </cell>
          <cell r="I6655">
            <v>-2.6669999999999998</v>
          </cell>
          <cell r="S6655" t="str">
            <v>Org.Vtas M.del Plata</v>
          </cell>
        </row>
        <row r="6656">
          <cell r="B6656">
            <v>2013</v>
          </cell>
          <cell r="I6656">
            <v>-0.66700000000000004</v>
          </cell>
          <cell r="S6656" t="str">
            <v>Org.Vtas M.del Plata</v>
          </cell>
        </row>
        <row r="6657">
          <cell r="B6657">
            <v>2033</v>
          </cell>
          <cell r="I6657">
            <v>-0.5</v>
          </cell>
          <cell r="S6657" t="str">
            <v>Org.Vtas M.del Plata</v>
          </cell>
        </row>
        <row r="6658">
          <cell r="B6658">
            <v>2359</v>
          </cell>
          <cell r="I6658">
            <v>-3.1669999999999998</v>
          </cell>
          <cell r="S6658" t="str">
            <v>Org.Vtas M.del Plata</v>
          </cell>
        </row>
        <row r="6659">
          <cell r="B6659">
            <v>2423</v>
          </cell>
          <cell r="I6659">
            <v>-0.25</v>
          </cell>
          <cell r="S6659" t="str">
            <v>Org.Vtas M.del Plata</v>
          </cell>
        </row>
        <row r="6660">
          <cell r="B6660">
            <v>2426</v>
          </cell>
          <cell r="I6660">
            <v>-0.16700000000000001</v>
          </cell>
          <cell r="S6660" t="str">
            <v>Org.Vtas M.del Plata</v>
          </cell>
        </row>
        <row r="6661">
          <cell r="B6661">
            <v>2428</v>
          </cell>
          <cell r="I6661">
            <v>-0.16700000000000001</v>
          </cell>
          <cell r="S6661" t="str">
            <v>Org.Vtas M.del Plata</v>
          </cell>
        </row>
        <row r="6662">
          <cell r="B6662">
            <v>2446</v>
          </cell>
          <cell r="I6662">
            <v>-0.83399999999999996</v>
          </cell>
          <cell r="S6662" t="str">
            <v>Org.Vtas M.del Plata</v>
          </cell>
        </row>
        <row r="6663">
          <cell r="B6663">
            <v>2448</v>
          </cell>
          <cell r="I6663">
            <v>-2.1669999999999998</v>
          </cell>
          <cell r="S6663" t="str">
            <v>Org.Vtas M.del Plata</v>
          </cell>
        </row>
        <row r="6664">
          <cell r="B6664">
            <v>2453</v>
          </cell>
          <cell r="I6664">
            <v>-1</v>
          </cell>
          <cell r="S6664" t="str">
            <v>Org.Vtas M.del Plata</v>
          </cell>
        </row>
        <row r="6665">
          <cell r="B6665">
            <v>2456</v>
          </cell>
          <cell r="I6665">
            <v>-0.16700000000000001</v>
          </cell>
          <cell r="S6665" t="str">
            <v>Org.Vtas M.del Plata</v>
          </cell>
        </row>
        <row r="6666">
          <cell r="B6666">
            <v>2459</v>
          </cell>
          <cell r="I6666">
            <v>-1.3340000000000001</v>
          </cell>
          <cell r="S6666" t="str">
            <v>Org.Vtas M.del Plata</v>
          </cell>
        </row>
        <row r="6667">
          <cell r="B6667">
            <v>2468</v>
          </cell>
          <cell r="I6667">
            <v>-0.16700000000000001</v>
          </cell>
          <cell r="S6667" t="str">
            <v>Org.Vtas M.del Plata</v>
          </cell>
        </row>
        <row r="6668">
          <cell r="B6668">
            <v>2476</v>
          </cell>
          <cell r="I6668">
            <v>-0.16700000000000001</v>
          </cell>
          <cell r="S6668" t="str">
            <v>Org.Vtas M.del Plata</v>
          </cell>
        </row>
        <row r="6669">
          <cell r="B6669">
            <v>2483</v>
          </cell>
          <cell r="I6669">
            <v>-0.5</v>
          </cell>
          <cell r="S6669" t="str">
            <v>Org.Vtas M.del Plata</v>
          </cell>
        </row>
        <row r="6670">
          <cell r="B6670">
            <v>2486</v>
          </cell>
          <cell r="I6670">
            <v>-0.16700000000000001</v>
          </cell>
          <cell r="S6670" t="str">
            <v>Org.Vtas M.del Plata</v>
          </cell>
        </row>
        <row r="6671">
          <cell r="B6671">
            <v>2612</v>
          </cell>
          <cell r="I6671">
            <v>-3</v>
          </cell>
          <cell r="S6671" t="str">
            <v>Org.Vtas M.del Plata</v>
          </cell>
        </row>
        <row r="6672">
          <cell r="B6672">
            <v>2648</v>
          </cell>
          <cell r="I6672">
            <v>-0.33400000000000002</v>
          </cell>
          <cell r="S6672" t="str">
            <v>Org.Vtas M.del Plata</v>
          </cell>
        </row>
        <row r="6673">
          <cell r="B6673">
            <v>2659</v>
          </cell>
          <cell r="I6673">
            <v>-1</v>
          </cell>
          <cell r="S6673" t="str">
            <v>Org.Vtas M.del Plata</v>
          </cell>
        </row>
        <row r="6674">
          <cell r="B6674">
            <v>2662</v>
          </cell>
          <cell r="I6674">
            <v>-1.167</v>
          </cell>
          <cell r="S6674" t="str">
            <v>Org.Vtas M.del Plata</v>
          </cell>
        </row>
        <row r="6675">
          <cell r="B6675">
            <v>2672</v>
          </cell>
          <cell r="I6675">
            <v>-1.333</v>
          </cell>
          <cell r="S6675" t="str">
            <v>Org.Vtas M.del Plata</v>
          </cell>
        </row>
        <row r="6676">
          <cell r="B6676">
            <v>2688</v>
          </cell>
          <cell r="I6676">
            <v>-0.16700000000000001</v>
          </cell>
          <cell r="S6676" t="str">
            <v>Org.Vtas M.del Plata</v>
          </cell>
        </row>
        <row r="6677">
          <cell r="B6677">
            <v>2727</v>
          </cell>
          <cell r="I6677">
            <v>-0.33400000000000002</v>
          </cell>
          <cell r="S6677" t="str">
            <v>Org.Vtas M.del Plata</v>
          </cell>
        </row>
        <row r="6678">
          <cell r="B6678">
            <v>2741</v>
          </cell>
          <cell r="I6678">
            <v>-1</v>
          </cell>
          <cell r="S6678" t="str">
            <v>Org.Vtas M.del Plata</v>
          </cell>
        </row>
        <row r="6679">
          <cell r="B6679">
            <v>2759</v>
          </cell>
          <cell r="I6679">
            <v>-2.6669999999999998</v>
          </cell>
          <cell r="S6679" t="str">
            <v>Org.Vtas M.del Plata</v>
          </cell>
        </row>
        <row r="6680">
          <cell r="B6680">
            <v>3095</v>
          </cell>
          <cell r="I6680">
            <v>-0.16700000000000001</v>
          </cell>
          <cell r="S6680" t="str">
            <v>Org.Vtas M.del Plata</v>
          </cell>
        </row>
        <row r="6681">
          <cell r="B6681">
            <v>3205</v>
          </cell>
          <cell r="I6681">
            <v>-1.5009999999999999</v>
          </cell>
          <cell r="S6681" t="str">
            <v>Org.Vtas M.del Plata</v>
          </cell>
        </row>
        <row r="6682">
          <cell r="B6682">
            <v>3211</v>
          </cell>
          <cell r="I6682">
            <v>-0.33400000000000002</v>
          </cell>
          <cell r="S6682" t="str">
            <v>Org.Vtas M.del Plata</v>
          </cell>
        </row>
        <row r="6683">
          <cell r="B6683">
            <v>3212</v>
          </cell>
          <cell r="I6683">
            <v>-0.16700000000000001</v>
          </cell>
          <cell r="S6683" t="str">
            <v>Org.Vtas M.del Plata</v>
          </cell>
        </row>
        <row r="6684">
          <cell r="B6684">
            <v>3214</v>
          </cell>
          <cell r="I6684">
            <v>-0.33400000000000002</v>
          </cell>
          <cell r="S6684" t="str">
            <v>Org.Vtas M.del Plata</v>
          </cell>
        </row>
        <row r="6685">
          <cell r="B6685">
            <v>3527</v>
          </cell>
          <cell r="I6685">
            <v>-0.25</v>
          </cell>
          <cell r="S6685" t="str">
            <v>Org.Vtas M.del Plata</v>
          </cell>
        </row>
        <row r="6686">
          <cell r="B6686">
            <v>3536</v>
          </cell>
          <cell r="I6686">
            <v>-3.8330000000000002</v>
          </cell>
          <cell r="S6686" t="str">
            <v>Org.Vtas M.del Plata</v>
          </cell>
        </row>
        <row r="6687">
          <cell r="B6687">
            <v>3559</v>
          </cell>
          <cell r="I6687">
            <v>-0.83299999999999996</v>
          </cell>
          <cell r="S6687" t="str">
            <v>Org.Vtas M.del Plata</v>
          </cell>
        </row>
        <row r="6688">
          <cell r="B6688">
            <v>3828</v>
          </cell>
          <cell r="I6688">
            <v>-0.16700000000000001</v>
          </cell>
          <cell r="S6688" t="str">
            <v>Org.Vtas M.del Plata</v>
          </cell>
        </row>
        <row r="6689">
          <cell r="B6689">
            <v>510725</v>
          </cell>
          <cell r="I6689">
            <v>-1.1659999999999999</v>
          </cell>
          <cell r="S6689" t="str">
            <v>Org.Vtas M.del Plata</v>
          </cell>
        </row>
        <row r="6690">
          <cell r="B6690">
            <v>519702</v>
          </cell>
          <cell r="I6690">
            <v>-0.33300000000000002</v>
          </cell>
          <cell r="S6690" t="str">
            <v>Org.Vtas M.del Plata</v>
          </cell>
        </row>
        <row r="6691">
          <cell r="B6691">
            <v>519703</v>
          </cell>
          <cell r="I6691">
            <v>-0.16700000000000001</v>
          </cell>
          <cell r="S6691" t="str">
            <v>Org.Vtas M.del Plata</v>
          </cell>
        </row>
        <row r="6692">
          <cell r="B6692">
            <v>519705</v>
          </cell>
          <cell r="I6692">
            <v>-0.16700000000000001</v>
          </cell>
          <cell r="S6692" t="str">
            <v>Org.Vtas M.del Plata</v>
          </cell>
        </row>
        <row r="6693">
          <cell r="B6693">
            <v>519706</v>
          </cell>
          <cell r="I6693">
            <v>-0.16700000000000001</v>
          </cell>
          <cell r="S6693" t="str">
            <v>Org.Vtas M.del Plata</v>
          </cell>
        </row>
        <row r="6694">
          <cell r="B6694">
            <v>14</v>
          </cell>
          <cell r="I6694">
            <v>-0.125</v>
          </cell>
          <cell r="S6694" t="str">
            <v>Org.Vtas M.del Plata</v>
          </cell>
        </row>
        <row r="6695">
          <cell r="B6695">
            <v>105</v>
          </cell>
          <cell r="I6695">
            <v>-0.16600000000000001</v>
          </cell>
          <cell r="S6695" t="str">
            <v>Org.Vtas M.del Plata</v>
          </cell>
        </row>
        <row r="6696">
          <cell r="B6696">
            <v>118</v>
          </cell>
          <cell r="I6696">
            <v>-4.6660000000000004</v>
          </cell>
          <cell r="S6696" t="str">
            <v>Org.Vtas M.del Plata</v>
          </cell>
        </row>
        <row r="6697">
          <cell r="B6697">
            <v>127</v>
          </cell>
          <cell r="I6697">
            <v>-0.58299999999999996</v>
          </cell>
          <cell r="S6697" t="str">
            <v>Org.Vtas M.del Plata</v>
          </cell>
        </row>
        <row r="6698">
          <cell r="B6698">
            <v>140</v>
          </cell>
          <cell r="I6698">
            <v>-2</v>
          </cell>
          <cell r="S6698" t="str">
            <v>Org.Vtas M.del Plata</v>
          </cell>
        </row>
        <row r="6699">
          <cell r="B6699">
            <v>144</v>
          </cell>
          <cell r="I6699">
            <v>-0.625</v>
          </cell>
          <cell r="S6699" t="str">
            <v>Org.Vtas M.del Plata</v>
          </cell>
        </row>
        <row r="6700">
          <cell r="B6700">
            <v>159</v>
          </cell>
          <cell r="I6700">
            <v>-6.3360000000000003</v>
          </cell>
          <cell r="S6700" t="str">
            <v>Org.Vtas M.del Plata</v>
          </cell>
        </row>
        <row r="6701">
          <cell r="B6701">
            <v>161</v>
          </cell>
          <cell r="I6701">
            <v>-0.66700000000000004</v>
          </cell>
          <cell r="S6701" t="str">
            <v>Org.Vtas M.del Plata</v>
          </cell>
        </row>
        <row r="6702">
          <cell r="B6702">
            <v>327</v>
          </cell>
          <cell r="I6702">
            <v>-3.9990000000000001</v>
          </cell>
          <cell r="S6702" t="str">
            <v>Org.Vtas M.del Plata</v>
          </cell>
        </row>
        <row r="6703">
          <cell r="B6703">
            <v>340</v>
          </cell>
          <cell r="I6703">
            <v>-3.25</v>
          </cell>
          <cell r="S6703" t="str">
            <v>Org.Vtas M.del Plata</v>
          </cell>
        </row>
        <row r="6704">
          <cell r="B6704">
            <v>359</v>
          </cell>
          <cell r="I6704">
            <v>-1.5</v>
          </cell>
          <cell r="S6704" t="str">
            <v>Org.Vtas M.del Plata</v>
          </cell>
        </row>
        <row r="6705">
          <cell r="B6705">
            <v>361</v>
          </cell>
          <cell r="I6705">
            <v>-0.66600000000000004</v>
          </cell>
          <cell r="S6705" t="str">
            <v>Org.Vtas M.del Plata</v>
          </cell>
        </row>
        <row r="6706">
          <cell r="B6706">
            <v>440</v>
          </cell>
          <cell r="I6706">
            <v>-0.375</v>
          </cell>
          <cell r="S6706" t="str">
            <v>Org.Vtas M.del Plata</v>
          </cell>
        </row>
        <row r="6707">
          <cell r="B6707">
            <v>618</v>
          </cell>
          <cell r="I6707">
            <v>-1E-3</v>
          </cell>
          <cell r="S6707" t="str">
            <v>Org.Vtas M.del Plata</v>
          </cell>
        </row>
        <row r="6708">
          <cell r="B6708">
            <v>627</v>
          </cell>
          <cell r="I6708">
            <v>-23.917000000000002</v>
          </cell>
          <cell r="S6708" t="str">
            <v>Org.Vtas M.del Plata</v>
          </cell>
        </row>
        <row r="6709">
          <cell r="B6709">
            <v>640</v>
          </cell>
          <cell r="I6709">
            <v>-1.375</v>
          </cell>
          <cell r="S6709" t="str">
            <v>Org.Vtas M.del Plata</v>
          </cell>
        </row>
        <row r="6710">
          <cell r="B6710">
            <v>659</v>
          </cell>
          <cell r="I6710">
            <v>-0.83399999999999996</v>
          </cell>
          <cell r="S6710" t="str">
            <v>Org.Vtas M.del Plata</v>
          </cell>
        </row>
        <row r="6711">
          <cell r="B6711">
            <v>661</v>
          </cell>
          <cell r="I6711">
            <v>-0.501</v>
          </cell>
          <cell r="S6711" t="str">
            <v>Org.Vtas M.del Plata</v>
          </cell>
        </row>
        <row r="6712">
          <cell r="B6712">
            <v>1001</v>
          </cell>
          <cell r="I6712">
            <v>-0.16700000000000001</v>
          </cell>
          <cell r="S6712" t="str">
            <v>Org.Vtas M.del Plata</v>
          </cell>
        </row>
        <row r="6713">
          <cell r="B6713">
            <v>1040</v>
          </cell>
          <cell r="I6713">
            <v>-0.75</v>
          </cell>
          <cell r="S6713" t="str">
            <v>Org.Vtas M.del Plata</v>
          </cell>
        </row>
        <row r="6714">
          <cell r="B6714">
            <v>1127</v>
          </cell>
          <cell r="I6714">
            <v>-3.2490000000000001</v>
          </cell>
          <cell r="S6714" t="str">
            <v>Org.Vtas M.del Plata</v>
          </cell>
        </row>
        <row r="6715">
          <cell r="B6715">
            <v>1140</v>
          </cell>
          <cell r="I6715">
            <v>-1.875</v>
          </cell>
          <cell r="S6715" t="str">
            <v>Org.Vtas M.del Plata</v>
          </cell>
        </row>
        <row r="6716">
          <cell r="B6716">
            <v>1144</v>
          </cell>
          <cell r="I6716">
            <v>-0.125</v>
          </cell>
          <cell r="S6716" t="str">
            <v>Org.Vtas M.del Plata</v>
          </cell>
        </row>
        <row r="6717">
          <cell r="B6717">
            <v>1159</v>
          </cell>
          <cell r="I6717">
            <v>-2.6680000000000001</v>
          </cell>
          <cell r="S6717" t="str">
            <v>Org.Vtas M.del Plata</v>
          </cell>
        </row>
        <row r="6718">
          <cell r="B6718">
            <v>1161</v>
          </cell>
          <cell r="I6718">
            <v>-1</v>
          </cell>
          <cell r="S6718" t="str">
            <v>Org.Vtas M.del Plata</v>
          </cell>
        </row>
        <row r="6719">
          <cell r="B6719">
            <v>1240</v>
          </cell>
          <cell r="I6719">
            <v>-2.375</v>
          </cell>
          <cell r="S6719" t="str">
            <v>Org.Vtas M.del Plata</v>
          </cell>
        </row>
        <row r="6720">
          <cell r="B6720">
            <v>1259</v>
          </cell>
          <cell r="I6720">
            <v>-1.3340000000000001</v>
          </cell>
          <cell r="S6720" t="str">
            <v>Org.Vtas M.del Plata</v>
          </cell>
        </row>
        <row r="6721">
          <cell r="B6721">
            <v>1436</v>
          </cell>
          <cell r="I6721">
            <v>-2.3330000000000002</v>
          </cell>
          <cell r="S6721" t="str">
            <v>Org.Vtas M.del Plata</v>
          </cell>
        </row>
        <row r="6722">
          <cell r="B6722">
            <v>1459</v>
          </cell>
          <cell r="I6722">
            <v>-2.8330000000000002</v>
          </cell>
          <cell r="S6722" t="str">
            <v>Org.Vtas M.del Plata</v>
          </cell>
        </row>
        <row r="6723">
          <cell r="B6723">
            <v>1620</v>
          </cell>
          <cell r="I6723">
            <v>-0.5</v>
          </cell>
          <cell r="S6723" t="str">
            <v>Org.Vtas M.del Plata</v>
          </cell>
        </row>
        <row r="6724">
          <cell r="B6724">
            <v>1640</v>
          </cell>
          <cell r="I6724">
            <v>-2.5</v>
          </cell>
          <cell r="S6724" t="str">
            <v>Org.Vtas M.del Plata</v>
          </cell>
        </row>
        <row r="6725">
          <cell r="B6725">
            <v>1658</v>
          </cell>
          <cell r="I6725">
            <v>-1</v>
          </cell>
          <cell r="S6725" t="str">
            <v>Org.Vtas M.del Plata</v>
          </cell>
        </row>
        <row r="6726">
          <cell r="B6726">
            <v>1715</v>
          </cell>
          <cell r="I6726">
            <v>-0.33300000000000002</v>
          </cell>
          <cell r="S6726" t="str">
            <v>Org.Vtas M.del Plata</v>
          </cell>
        </row>
        <row r="6727">
          <cell r="B6727">
            <v>1730</v>
          </cell>
          <cell r="I6727">
            <v>-0.5</v>
          </cell>
          <cell r="S6727" t="str">
            <v>Org.Vtas M.del Plata</v>
          </cell>
        </row>
        <row r="6728">
          <cell r="B6728">
            <v>1740</v>
          </cell>
          <cell r="I6728">
            <v>-0.33300000000000002</v>
          </cell>
          <cell r="S6728" t="str">
            <v>Org.Vtas M.del Plata</v>
          </cell>
        </row>
        <row r="6729">
          <cell r="B6729">
            <v>2003</v>
          </cell>
          <cell r="I6729">
            <v>-0.16700000000000001</v>
          </cell>
          <cell r="S6729" t="str">
            <v>Org.Vtas M.del Plata</v>
          </cell>
        </row>
        <row r="6730">
          <cell r="B6730">
            <v>2013</v>
          </cell>
          <cell r="I6730">
            <v>-0.66700000000000004</v>
          </cell>
          <cell r="S6730" t="str">
            <v>Org.Vtas M.del Plata</v>
          </cell>
        </row>
        <row r="6731">
          <cell r="B6731">
            <v>2031</v>
          </cell>
          <cell r="I6731">
            <v>-0.5</v>
          </cell>
          <cell r="S6731" t="str">
            <v>Org.Vtas M.del Plata</v>
          </cell>
        </row>
        <row r="6732">
          <cell r="B6732">
            <v>2033</v>
          </cell>
          <cell r="I6732">
            <v>-6.5010000000000003</v>
          </cell>
          <cell r="S6732" t="str">
            <v>Org.Vtas M.del Plata</v>
          </cell>
        </row>
        <row r="6733">
          <cell r="B6733">
            <v>2359</v>
          </cell>
          <cell r="I6733">
            <v>-0.16700000000000001</v>
          </cell>
          <cell r="S6733" t="str">
            <v>Org.Vtas M.del Plata</v>
          </cell>
        </row>
        <row r="6734">
          <cell r="B6734">
            <v>2423</v>
          </cell>
          <cell r="I6734">
            <v>-0.375</v>
          </cell>
          <cell r="S6734" t="str">
            <v>Org.Vtas M.del Plata</v>
          </cell>
        </row>
        <row r="6735">
          <cell r="B6735">
            <v>2426</v>
          </cell>
          <cell r="I6735">
            <v>-0.16700000000000001</v>
          </cell>
          <cell r="S6735" t="str">
            <v>Org.Vtas M.del Plata</v>
          </cell>
        </row>
        <row r="6736">
          <cell r="B6736">
            <v>2443</v>
          </cell>
          <cell r="I6736">
            <v>-1.25</v>
          </cell>
          <cell r="S6736" t="str">
            <v>Org.Vtas M.del Plata</v>
          </cell>
        </row>
        <row r="6737">
          <cell r="B6737">
            <v>2446</v>
          </cell>
          <cell r="I6737">
            <v>-0.66700000000000004</v>
          </cell>
          <cell r="S6737" t="str">
            <v>Org.Vtas M.del Plata</v>
          </cell>
        </row>
        <row r="6738">
          <cell r="B6738">
            <v>2458</v>
          </cell>
          <cell r="I6738">
            <v>-0.5</v>
          </cell>
          <cell r="S6738" t="str">
            <v>Org.Vtas M.del Plata</v>
          </cell>
        </row>
        <row r="6739">
          <cell r="B6739">
            <v>2459</v>
          </cell>
          <cell r="I6739">
            <v>-0.33400000000000002</v>
          </cell>
          <cell r="S6739" t="str">
            <v>Org.Vtas M.del Plata</v>
          </cell>
        </row>
        <row r="6740">
          <cell r="B6740">
            <v>2466</v>
          </cell>
          <cell r="I6740">
            <v>-0.5</v>
          </cell>
          <cell r="S6740" t="str">
            <v>Org.Vtas M.del Plata</v>
          </cell>
        </row>
        <row r="6741">
          <cell r="B6741">
            <v>2468</v>
          </cell>
          <cell r="I6741">
            <v>-0.16700000000000001</v>
          </cell>
          <cell r="S6741" t="str">
            <v>Org.Vtas M.del Plata</v>
          </cell>
        </row>
        <row r="6742">
          <cell r="B6742">
            <v>2473</v>
          </cell>
          <cell r="I6742">
            <v>-0.25</v>
          </cell>
          <cell r="S6742" t="str">
            <v>Org.Vtas M.del Plata</v>
          </cell>
        </row>
        <row r="6743">
          <cell r="B6743">
            <v>2476</v>
          </cell>
          <cell r="I6743">
            <v>-0.16700000000000001</v>
          </cell>
          <cell r="S6743" t="str">
            <v>Org.Vtas M.del Plata</v>
          </cell>
        </row>
        <row r="6744">
          <cell r="B6744">
            <v>2478</v>
          </cell>
          <cell r="I6744">
            <v>-0.16700000000000001</v>
          </cell>
          <cell r="S6744" t="str">
            <v>Org.Vtas M.del Plata</v>
          </cell>
        </row>
        <row r="6745">
          <cell r="B6745">
            <v>2483</v>
          </cell>
          <cell r="I6745">
            <v>-0.625</v>
          </cell>
          <cell r="S6745" t="str">
            <v>Org.Vtas M.del Plata</v>
          </cell>
        </row>
        <row r="6746">
          <cell r="B6746">
            <v>2486</v>
          </cell>
          <cell r="I6746">
            <v>-10.333</v>
          </cell>
          <cell r="S6746" t="str">
            <v>Org.Vtas M.del Plata</v>
          </cell>
        </row>
        <row r="6747">
          <cell r="B6747">
            <v>2488</v>
          </cell>
          <cell r="I6747">
            <v>-0.16700000000000001</v>
          </cell>
          <cell r="S6747" t="str">
            <v>Org.Vtas M.del Plata</v>
          </cell>
        </row>
        <row r="6748">
          <cell r="B6748">
            <v>2642</v>
          </cell>
          <cell r="I6748">
            <v>-0.66600000000000004</v>
          </cell>
          <cell r="S6748" t="str">
            <v>Org.Vtas M.del Plata</v>
          </cell>
        </row>
        <row r="6749">
          <cell r="B6749">
            <v>2648</v>
          </cell>
          <cell r="I6749">
            <v>-0.66700000000000004</v>
          </cell>
          <cell r="S6749" t="str">
            <v>Org.Vtas M.del Plata</v>
          </cell>
        </row>
        <row r="6750">
          <cell r="B6750">
            <v>2659</v>
          </cell>
          <cell r="I6750">
            <v>-0.66700000000000004</v>
          </cell>
          <cell r="S6750" t="str">
            <v>Org.Vtas M.del Plata</v>
          </cell>
        </row>
        <row r="6751">
          <cell r="B6751">
            <v>2678</v>
          </cell>
          <cell r="I6751">
            <v>-0.33300000000000002</v>
          </cell>
          <cell r="S6751" t="str">
            <v>Org.Vtas M.del Plata</v>
          </cell>
        </row>
        <row r="6752">
          <cell r="B6752">
            <v>2682</v>
          </cell>
          <cell r="I6752">
            <v>-1.167</v>
          </cell>
          <cell r="S6752" t="str">
            <v>Org.Vtas M.del Plata</v>
          </cell>
        </row>
        <row r="6753">
          <cell r="B6753">
            <v>2688</v>
          </cell>
          <cell r="I6753">
            <v>-0.5</v>
          </cell>
          <cell r="S6753" t="str">
            <v>Org.Vtas M.del Plata</v>
          </cell>
        </row>
        <row r="6754">
          <cell r="B6754">
            <v>2727</v>
          </cell>
          <cell r="I6754">
            <v>-1.5</v>
          </cell>
          <cell r="S6754" t="str">
            <v>Org.Vtas M.del Plata</v>
          </cell>
        </row>
        <row r="6755">
          <cell r="B6755">
            <v>2728</v>
          </cell>
          <cell r="I6755">
            <v>-0.33400000000000002</v>
          </cell>
          <cell r="S6755" t="str">
            <v>Org.Vtas M.del Plata</v>
          </cell>
        </row>
        <row r="6756">
          <cell r="B6756">
            <v>2741</v>
          </cell>
          <cell r="I6756">
            <v>-2</v>
          </cell>
          <cell r="S6756" t="str">
            <v>Org.Vtas M.del Plata</v>
          </cell>
        </row>
        <row r="6757">
          <cell r="B6757">
            <v>2759</v>
          </cell>
          <cell r="I6757">
            <v>-0.66800000000000004</v>
          </cell>
          <cell r="S6757" t="str">
            <v>Org.Vtas M.del Plata</v>
          </cell>
        </row>
        <row r="6758">
          <cell r="B6758">
            <v>3095</v>
          </cell>
          <cell r="I6758">
            <v>-2</v>
          </cell>
          <cell r="S6758" t="str">
            <v>Org.Vtas M.del Plata</v>
          </cell>
        </row>
        <row r="6759">
          <cell r="B6759">
            <v>3205</v>
          </cell>
          <cell r="I6759">
            <v>-1.5009999999999999</v>
          </cell>
          <cell r="S6759" t="str">
            <v>Org.Vtas M.del Plata</v>
          </cell>
        </row>
        <row r="6760">
          <cell r="B6760">
            <v>3206</v>
          </cell>
          <cell r="I6760">
            <v>-0.16700000000000001</v>
          </cell>
          <cell r="S6760" t="str">
            <v>Org.Vtas M.del Plata</v>
          </cell>
        </row>
        <row r="6761">
          <cell r="B6761">
            <v>3210</v>
          </cell>
          <cell r="I6761">
            <v>-0.16700000000000001</v>
          </cell>
          <cell r="S6761" t="str">
            <v>Org.Vtas M.del Plata</v>
          </cell>
        </row>
        <row r="6762">
          <cell r="B6762">
            <v>3211</v>
          </cell>
          <cell r="I6762">
            <v>-1.167</v>
          </cell>
          <cell r="S6762" t="str">
            <v>Org.Vtas M.del Plata</v>
          </cell>
        </row>
        <row r="6763">
          <cell r="B6763">
            <v>3213</v>
          </cell>
          <cell r="I6763">
            <v>-0.16700000000000001</v>
          </cell>
          <cell r="S6763" t="str">
            <v>Org.Vtas M.del Plata</v>
          </cell>
        </row>
        <row r="6764">
          <cell r="B6764">
            <v>3527</v>
          </cell>
          <cell r="I6764">
            <v>-0.999</v>
          </cell>
          <cell r="S6764" t="str">
            <v>Org.Vtas M.del Plata</v>
          </cell>
        </row>
        <row r="6765">
          <cell r="B6765">
            <v>3536</v>
          </cell>
          <cell r="I6765">
            <v>-1.1659999999999999</v>
          </cell>
          <cell r="S6765" t="str">
            <v>Org.Vtas M.del Plata</v>
          </cell>
        </row>
        <row r="6766">
          <cell r="B6766">
            <v>3559</v>
          </cell>
          <cell r="I6766">
            <v>-0.501</v>
          </cell>
          <cell r="S6766" t="str">
            <v>Org.Vtas M.del Plata</v>
          </cell>
        </row>
        <row r="6767">
          <cell r="B6767">
            <v>3800</v>
          </cell>
          <cell r="I6767">
            <v>-1</v>
          </cell>
          <cell r="S6767" t="str">
            <v>Org.Vtas M.del Plata</v>
          </cell>
        </row>
        <row r="6768">
          <cell r="B6768">
            <v>3836</v>
          </cell>
          <cell r="I6768">
            <v>-0.66700000000000004</v>
          </cell>
          <cell r="S6768" t="str">
            <v>Org.Vtas M.del Plata</v>
          </cell>
        </row>
        <row r="6769">
          <cell r="B6769">
            <v>3838</v>
          </cell>
          <cell r="I6769">
            <v>-0.16700000000000001</v>
          </cell>
          <cell r="S6769" t="str">
            <v>Org.Vtas M.del Plata</v>
          </cell>
        </row>
        <row r="6770">
          <cell r="B6770">
            <v>3848</v>
          </cell>
          <cell r="I6770">
            <v>-0.33300000000000002</v>
          </cell>
          <cell r="S6770" t="str">
            <v>Org.Vtas M.del Plata</v>
          </cell>
        </row>
        <row r="6771">
          <cell r="B6771">
            <v>510724</v>
          </cell>
          <cell r="I6771">
            <v>-0.16700000000000001</v>
          </cell>
          <cell r="S6771" t="str">
            <v>Org.Vtas M.del Plata</v>
          </cell>
        </row>
        <row r="6772">
          <cell r="B6772">
            <v>510725</v>
          </cell>
          <cell r="I6772">
            <v>-2.3330000000000002</v>
          </cell>
          <cell r="S6772" t="str">
            <v>Org.Vtas M.del Plata</v>
          </cell>
        </row>
        <row r="6773">
          <cell r="B6773">
            <v>519701</v>
          </cell>
          <cell r="I6773">
            <v>-0.16700000000000001</v>
          </cell>
          <cell r="S6773" t="str">
            <v>Org.Vtas M.del Plata</v>
          </cell>
        </row>
        <row r="6774">
          <cell r="B6774">
            <v>519702</v>
          </cell>
          <cell r="I6774">
            <v>-1.5</v>
          </cell>
          <cell r="S6774" t="str">
            <v>Org.Vtas M.del Plata</v>
          </cell>
        </row>
        <row r="6775">
          <cell r="B6775">
            <v>519704</v>
          </cell>
          <cell r="I6775">
            <v>-0.16700000000000001</v>
          </cell>
          <cell r="S6775" t="str">
            <v>Org.Vtas M.del Plata</v>
          </cell>
        </row>
        <row r="6776">
          <cell r="B6776">
            <v>519706</v>
          </cell>
          <cell r="I6776">
            <v>-0.16700000000000001</v>
          </cell>
          <cell r="S6776" t="str">
            <v>Org.Vtas M.del Plata</v>
          </cell>
        </row>
        <row r="6777">
          <cell r="B6777">
            <v>14</v>
          </cell>
          <cell r="I6777">
            <v>-0.5</v>
          </cell>
          <cell r="S6777" t="str">
            <v>Org.Vtas M.del Plata</v>
          </cell>
        </row>
        <row r="6778">
          <cell r="B6778">
            <v>105</v>
          </cell>
          <cell r="I6778">
            <v>-0.16600000000000001</v>
          </cell>
          <cell r="S6778" t="str">
            <v>Org.Vtas M.del Plata</v>
          </cell>
        </row>
        <row r="6779">
          <cell r="B6779">
            <v>118</v>
          </cell>
          <cell r="I6779">
            <v>-0.5</v>
          </cell>
          <cell r="S6779" t="str">
            <v>Org.Vtas M.del Plata</v>
          </cell>
        </row>
        <row r="6780">
          <cell r="B6780">
            <v>127</v>
          </cell>
          <cell r="I6780">
            <v>-1.4990000000000001</v>
          </cell>
          <cell r="S6780" t="str">
            <v>Org.Vtas M.del Plata</v>
          </cell>
        </row>
        <row r="6781">
          <cell r="B6781">
            <v>140</v>
          </cell>
          <cell r="I6781">
            <v>-1.625</v>
          </cell>
          <cell r="S6781" t="str">
            <v>Org.Vtas M.del Plata</v>
          </cell>
        </row>
        <row r="6782">
          <cell r="B6782">
            <v>159</v>
          </cell>
          <cell r="I6782">
            <v>-2.335</v>
          </cell>
          <cell r="S6782" t="str">
            <v>Org.Vtas M.del Plata</v>
          </cell>
        </row>
        <row r="6783">
          <cell r="B6783">
            <v>161</v>
          </cell>
          <cell r="I6783">
            <v>-0.83399999999999996</v>
          </cell>
          <cell r="S6783" t="str">
            <v>Org.Vtas M.del Plata</v>
          </cell>
        </row>
        <row r="6784">
          <cell r="B6784">
            <v>327</v>
          </cell>
          <cell r="I6784">
            <v>-1.3340000000000001</v>
          </cell>
          <cell r="S6784" t="str">
            <v>Org.Vtas M.del Plata</v>
          </cell>
        </row>
        <row r="6785">
          <cell r="B6785">
            <v>340</v>
          </cell>
          <cell r="I6785">
            <v>-0.375</v>
          </cell>
          <cell r="S6785" t="str">
            <v>Org.Vtas M.del Plata</v>
          </cell>
        </row>
        <row r="6786">
          <cell r="B6786">
            <v>359</v>
          </cell>
          <cell r="I6786">
            <v>-1.5009999999999999</v>
          </cell>
          <cell r="S6786" t="str">
            <v>Org.Vtas M.del Plata</v>
          </cell>
        </row>
        <row r="6787">
          <cell r="B6787">
            <v>361</v>
          </cell>
          <cell r="I6787">
            <v>-1.167</v>
          </cell>
          <cell r="S6787" t="str">
            <v>Org.Vtas M.del Plata</v>
          </cell>
        </row>
        <row r="6788">
          <cell r="B6788">
            <v>440</v>
          </cell>
          <cell r="I6788">
            <v>-0.375</v>
          </cell>
          <cell r="S6788" t="str">
            <v>Org.Vtas M.del Plata</v>
          </cell>
        </row>
        <row r="6789">
          <cell r="B6789">
            <v>504</v>
          </cell>
          <cell r="I6789">
            <v>-0.33300000000000002</v>
          </cell>
          <cell r="S6789" t="str">
            <v>Org.Vtas M.del Plata</v>
          </cell>
        </row>
        <row r="6790">
          <cell r="B6790">
            <v>592</v>
          </cell>
          <cell r="I6790">
            <v>-0.25</v>
          </cell>
          <cell r="S6790" t="str">
            <v>Org.Vtas M.del Plata</v>
          </cell>
        </row>
        <row r="6791">
          <cell r="B6791">
            <v>594</v>
          </cell>
          <cell r="I6791">
            <v>-0.125</v>
          </cell>
          <cell r="S6791" t="str">
            <v>Org.Vtas M.del Plata</v>
          </cell>
        </row>
        <row r="6792">
          <cell r="B6792">
            <v>618</v>
          </cell>
          <cell r="I6792">
            <v>-1E-3</v>
          </cell>
          <cell r="S6792" t="str">
            <v>Org.Vtas M.del Plata</v>
          </cell>
        </row>
        <row r="6793">
          <cell r="B6793">
            <v>627</v>
          </cell>
          <cell r="I6793">
            <v>-0.91600000000000004</v>
          </cell>
          <cell r="S6793" t="str">
            <v>Org.Vtas M.del Plata</v>
          </cell>
        </row>
        <row r="6794">
          <cell r="B6794">
            <v>640</v>
          </cell>
          <cell r="I6794">
            <v>-1</v>
          </cell>
          <cell r="S6794" t="str">
            <v>Org.Vtas M.del Plata</v>
          </cell>
        </row>
        <row r="6795">
          <cell r="B6795">
            <v>659</v>
          </cell>
          <cell r="I6795">
            <v>-0.66700000000000004</v>
          </cell>
          <cell r="S6795" t="str">
            <v>Org.Vtas M.del Plata</v>
          </cell>
        </row>
        <row r="6796">
          <cell r="B6796">
            <v>661</v>
          </cell>
          <cell r="I6796">
            <v>-2.3340000000000001</v>
          </cell>
          <cell r="S6796" t="str">
            <v>Org.Vtas M.del Plata</v>
          </cell>
        </row>
        <row r="6797">
          <cell r="B6797">
            <v>1001</v>
          </cell>
          <cell r="I6797">
            <v>-0.5</v>
          </cell>
          <cell r="S6797" t="str">
            <v>Org.Vtas M.del Plata</v>
          </cell>
        </row>
        <row r="6798">
          <cell r="B6798">
            <v>1040</v>
          </cell>
          <cell r="I6798">
            <v>-0.5</v>
          </cell>
          <cell r="S6798" t="str">
            <v>Org.Vtas M.del Plata</v>
          </cell>
        </row>
        <row r="6799">
          <cell r="B6799">
            <v>1059</v>
          </cell>
          <cell r="I6799">
            <v>-0.66700000000000004</v>
          </cell>
          <cell r="S6799" t="str">
            <v>Org.Vtas M.del Plata</v>
          </cell>
        </row>
        <row r="6800">
          <cell r="B6800">
            <v>1127</v>
          </cell>
          <cell r="I6800">
            <v>-1.1659999999999999</v>
          </cell>
          <cell r="S6800" t="str">
            <v>Org.Vtas M.del Plata</v>
          </cell>
        </row>
        <row r="6801">
          <cell r="B6801">
            <v>1128</v>
          </cell>
          <cell r="I6801">
            <v>-0.16700000000000001</v>
          </cell>
          <cell r="S6801" t="str">
            <v>Org.Vtas M.del Plata</v>
          </cell>
        </row>
        <row r="6802">
          <cell r="B6802">
            <v>1140</v>
          </cell>
          <cell r="I6802">
            <v>-1.875</v>
          </cell>
          <cell r="S6802" t="str">
            <v>Org.Vtas M.del Plata</v>
          </cell>
        </row>
        <row r="6803">
          <cell r="B6803">
            <v>1144</v>
          </cell>
          <cell r="I6803">
            <v>-1</v>
          </cell>
          <cell r="S6803" t="str">
            <v>Org.Vtas M.del Plata</v>
          </cell>
        </row>
        <row r="6804">
          <cell r="B6804">
            <v>1159</v>
          </cell>
          <cell r="I6804">
            <v>-0.33400000000000002</v>
          </cell>
          <cell r="S6804" t="str">
            <v>Org.Vtas M.del Plata</v>
          </cell>
        </row>
        <row r="6805">
          <cell r="B6805">
            <v>1161</v>
          </cell>
          <cell r="I6805">
            <v>-0.66700000000000004</v>
          </cell>
          <cell r="S6805" t="str">
            <v>Org.Vtas M.del Plata</v>
          </cell>
        </row>
        <row r="6806">
          <cell r="B6806">
            <v>1227</v>
          </cell>
          <cell r="I6806">
            <v>-1</v>
          </cell>
          <cell r="S6806" t="str">
            <v>Org.Vtas M.del Plata</v>
          </cell>
        </row>
        <row r="6807">
          <cell r="B6807">
            <v>1240</v>
          </cell>
          <cell r="I6807">
            <v>-0.875</v>
          </cell>
          <cell r="S6807" t="str">
            <v>Org.Vtas M.del Plata</v>
          </cell>
        </row>
        <row r="6808">
          <cell r="B6808">
            <v>1259</v>
          </cell>
          <cell r="I6808">
            <v>-0.16700000000000001</v>
          </cell>
          <cell r="S6808" t="str">
            <v>Org.Vtas M.del Plata</v>
          </cell>
        </row>
        <row r="6809">
          <cell r="B6809">
            <v>1436</v>
          </cell>
          <cell r="I6809">
            <v>-2.9990000000000001</v>
          </cell>
          <cell r="S6809" t="str">
            <v>Org.Vtas M.del Plata</v>
          </cell>
        </row>
        <row r="6810">
          <cell r="B6810">
            <v>1459</v>
          </cell>
          <cell r="I6810">
            <v>-3.1659999999999999</v>
          </cell>
          <cell r="S6810" t="str">
            <v>Org.Vtas M.del Plata</v>
          </cell>
        </row>
        <row r="6811">
          <cell r="B6811">
            <v>1620</v>
          </cell>
          <cell r="I6811">
            <v>-0.41699999999999998</v>
          </cell>
          <cell r="S6811" t="str">
            <v>Org.Vtas M.del Plata</v>
          </cell>
        </row>
        <row r="6812">
          <cell r="B6812">
            <v>1720</v>
          </cell>
          <cell r="I6812">
            <v>-0.16700000000000001</v>
          </cell>
          <cell r="S6812" t="str">
            <v>Org.Vtas M.del Plata</v>
          </cell>
        </row>
        <row r="6813">
          <cell r="B6813">
            <v>2003</v>
          </cell>
          <cell r="I6813">
            <v>-2</v>
          </cell>
          <cell r="S6813" t="str">
            <v>Org.Vtas M.del Plata</v>
          </cell>
        </row>
        <row r="6814">
          <cell r="B6814">
            <v>2013</v>
          </cell>
          <cell r="I6814">
            <v>-0.83399999999999996</v>
          </cell>
          <cell r="S6814" t="str">
            <v>Org.Vtas M.del Plata</v>
          </cell>
        </row>
        <row r="6815">
          <cell r="B6815">
            <v>2014</v>
          </cell>
          <cell r="I6815">
            <v>-0.5</v>
          </cell>
          <cell r="S6815" t="str">
            <v>Org.Vtas M.del Plata</v>
          </cell>
        </row>
        <row r="6816">
          <cell r="B6816">
            <v>2021</v>
          </cell>
          <cell r="I6816">
            <v>-0.33400000000000002</v>
          </cell>
          <cell r="S6816" t="str">
            <v>Org.Vtas M.del Plata</v>
          </cell>
        </row>
        <row r="6817">
          <cell r="B6817">
            <v>2033</v>
          </cell>
          <cell r="I6817">
            <v>-2.1659999999999999</v>
          </cell>
          <cell r="S6817" t="str">
            <v>Org.Vtas M.del Plata</v>
          </cell>
        </row>
        <row r="6818">
          <cell r="B6818">
            <v>2359</v>
          </cell>
          <cell r="I6818">
            <v>-1.8340000000000001</v>
          </cell>
          <cell r="S6818" t="str">
            <v>Org.Vtas M.del Plata</v>
          </cell>
        </row>
        <row r="6819">
          <cell r="B6819">
            <v>2423</v>
          </cell>
          <cell r="I6819">
            <v>-0.5</v>
          </cell>
          <cell r="S6819" t="str">
            <v>Org.Vtas M.del Plata</v>
          </cell>
        </row>
        <row r="6820">
          <cell r="B6820">
            <v>2428</v>
          </cell>
          <cell r="I6820">
            <v>-1</v>
          </cell>
          <cell r="S6820" t="str">
            <v>Org.Vtas M.del Plata</v>
          </cell>
        </row>
        <row r="6821">
          <cell r="B6821">
            <v>2446</v>
          </cell>
          <cell r="I6821">
            <v>-6.5</v>
          </cell>
          <cell r="S6821" t="str">
            <v>Org.Vtas M.del Plata</v>
          </cell>
        </row>
        <row r="6822">
          <cell r="B6822">
            <v>2453</v>
          </cell>
          <cell r="I6822">
            <v>-0.125</v>
          </cell>
          <cell r="S6822" t="str">
            <v>Org.Vtas M.del Plata</v>
          </cell>
        </row>
        <row r="6823">
          <cell r="B6823">
            <v>2466</v>
          </cell>
          <cell r="I6823">
            <v>-0.16700000000000001</v>
          </cell>
          <cell r="S6823" t="str">
            <v>Org.Vtas M.del Plata</v>
          </cell>
        </row>
        <row r="6824">
          <cell r="B6824">
            <v>2476</v>
          </cell>
          <cell r="I6824">
            <v>-0.5</v>
          </cell>
          <cell r="S6824" t="str">
            <v>Org.Vtas M.del Plata</v>
          </cell>
        </row>
        <row r="6825">
          <cell r="B6825">
            <v>2483</v>
          </cell>
          <cell r="I6825">
            <v>-0.75</v>
          </cell>
          <cell r="S6825" t="str">
            <v>Org.Vtas M.del Plata</v>
          </cell>
        </row>
        <row r="6826">
          <cell r="B6826">
            <v>2488</v>
          </cell>
          <cell r="I6826">
            <v>-0.16700000000000001</v>
          </cell>
          <cell r="S6826" t="str">
            <v>Org.Vtas M.del Plata</v>
          </cell>
        </row>
        <row r="6827">
          <cell r="B6827">
            <v>2608</v>
          </cell>
          <cell r="I6827">
            <v>-0.33300000000000002</v>
          </cell>
          <cell r="S6827" t="str">
            <v>Org.Vtas M.del Plata</v>
          </cell>
        </row>
        <row r="6828">
          <cell r="B6828">
            <v>2612</v>
          </cell>
          <cell r="I6828">
            <v>-0.66700000000000004</v>
          </cell>
          <cell r="S6828" t="str">
            <v>Org.Vtas M.del Plata</v>
          </cell>
        </row>
        <row r="6829">
          <cell r="B6829">
            <v>2648</v>
          </cell>
          <cell r="I6829">
            <v>-1</v>
          </cell>
          <cell r="S6829" t="str">
            <v>Org.Vtas M.del Plata</v>
          </cell>
        </row>
        <row r="6830">
          <cell r="B6830">
            <v>2659</v>
          </cell>
          <cell r="I6830">
            <v>-0.83399999999999996</v>
          </cell>
          <cell r="S6830" t="str">
            <v>Org.Vtas M.del Plata</v>
          </cell>
        </row>
        <row r="6831">
          <cell r="B6831">
            <v>2662</v>
          </cell>
          <cell r="I6831">
            <v>-0.33300000000000002</v>
          </cell>
          <cell r="S6831" t="str">
            <v>Org.Vtas M.del Plata</v>
          </cell>
        </row>
        <row r="6832">
          <cell r="B6832">
            <v>2672</v>
          </cell>
          <cell r="I6832">
            <v>-0.5</v>
          </cell>
          <cell r="S6832" t="str">
            <v>Org.Vtas M.del Plata</v>
          </cell>
        </row>
        <row r="6833">
          <cell r="B6833">
            <v>2678</v>
          </cell>
          <cell r="I6833">
            <v>-2.6669999999999998</v>
          </cell>
          <cell r="S6833" t="str">
            <v>Org.Vtas M.del Plata</v>
          </cell>
        </row>
        <row r="6834">
          <cell r="B6834">
            <v>2727</v>
          </cell>
          <cell r="I6834">
            <v>-2</v>
          </cell>
          <cell r="S6834" t="str">
            <v>Org.Vtas M.del Plata</v>
          </cell>
        </row>
        <row r="6835">
          <cell r="B6835">
            <v>2741</v>
          </cell>
          <cell r="I6835">
            <v>-0.375</v>
          </cell>
          <cell r="S6835" t="str">
            <v>Org.Vtas M.del Plata</v>
          </cell>
        </row>
        <row r="6836">
          <cell r="B6836">
            <v>2759</v>
          </cell>
          <cell r="I6836">
            <v>-2.3330000000000002</v>
          </cell>
          <cell r="S6836" t="str">
            <v>Org.Vtas M.del Plata</v>
          </cell>
        </row>
        <row r="6837">
          <cell r="B6837">
            <v>3205</v>
          </cell>
          <cell r="I6837">
            <v>-1.5009999999999999</v>
          </cell>
          <cell r="S6837" t="str">
            <v>Org.Vtas M.del Plata</v>
          </cell>
        </row>
        <row r="6838">
          <cell r="B6838">
            <v>3210</v>
          </cell>
          <cell r="I6838">
            <v>-0.16700000000000001</v>
          </cell>
          <cell r="S6838" t="str">
            <v>Org.Vtas M.del Plata</v>
          </cell>
        </row>
        <row r="6839">
          <cell r="B6839">
            <v>3211</v>
          </cell>
          <cell r="I6839">
            <v>-0.16700000000000001</v>
          </cell>
          <cell r="S6839" t="str">
            <v>Org.Vtas M.del Plata</v>
          </cell>
        </row>
        <row r="6840">
          <cell r="B6840">
            <v>3213</v>
          </cell>
          <cell r="I6840">
            <v>-0.33400000000000002</v>
          </cell>
          <cell r="S6840" t="str">
            <v>Org.Vtas M.del Plata</v>
          </cell>
        </row>
        <row r="6841">
          <cell r="B6841">
            <v>3527</v>
          </cell>
          <cell r="I6841">
            <v>-0.5</v>
          </cell>
          <cell r="S6841" t="str">
            <v>Org.Vtas M.del Plata</v>
          </cell>
        </row>
        <row r="6842">
          <cell r="B6842">
            <v>3536</v>
          </cell>
          <cell r="I6842">
            <v>-1.8340000000000001</v>
          </cell>
          <cell r="S6842" t="str">
            <v>Org.Vtas M.del Plata</v>
          </cell>
        </row>
        <row r="6843">
          <cell r="B6843">
            <v>510725</v>
          </cell>
          <cell r="I6843">
            <v>-1.333</v>
          </cell>
          <cell r="S6843" t="str">
            <v>Org.Vtas M.del Plata</v>
          </cell>
        </row>
        <row r="6844">
          <cell r="B6844">
            <v>14</v>
          </cell>
          <cell r="I6844">
            <v>-0.125</v>
          </cell>
          <cell r="S6844" t="str">
            <v>Org.Vtas M.del Plata</v>
          </cell>
        </row>
        <row r="6845">
          <cell r="B6845">
            <v>105</v>
          </cell>
          <cell r="I6845">
            <v>-3.25</v>
          </cell>
          <cell r="S6845" t="str">
            <v>Org.Vtas M.del Plata</v>
          </cell>
        </row>
        <row r="6846">
          <cell r="B6846">
            <v>110</v>
          </cell>
          <cell r="I6846">
            <v>-4.2000000000000003E-2</v>
          </cell>
          <cell r="S6846" t="str">
            <v>Org.Vtas M.del Plata</v>
          </cell>
        </row>
        <row r="6847">
          <cell r="B6847">
            <v>127</v>
          </cell>
          <cell r="I6847">
            <v>-0.33400000000000002</v>
          </cell>
          <cell r="S6847" t="str">
            <v>Org.Vtas M.del Plata</v>
          </cell>
        </row>
        <row r="6848">
          <cell r="B6848">
            <v>140</v>
          </cell>
          <cell r="I6848">
            <v>-0.125</v>
          </cell>
          <cell r="S6848" t="str">
            <v>Org.Vtas M.del Plata</v>
          </cell>
        </row>
        <row r="6849">
          <cell r="B6849">
            <v>144</v>
          </cell>
          <cell r="I6849">
            <v>-0.25</v>
          </cell>
          <cell r="S6849" t="str">
            <v>Org.Vtas M.del Plata</v>
          </cell>
        </row>
        <row r="6850">
          <cell r="B6850">
            <v>159</v>
          </cell>
          <cell r="I6850">
            <v>-2.5009999999999999</v>
          </cell>
          <cell r="S6850" t="str">
            <v>Org.Vtas M.del Plata</v>
          </cell>
        </row>
        <row r="6851">
          <cell r="B6851">
            <v>161</v>
          </cell>
          <cell r="I6851">
            <v>-0.33400000000000002</v>
          </cell>
          <cell r="S6851" t="str">
            <v>Org.Vtas M.del Plata</v>
          </cell>
        </row>
        <row r="6852">
          <cell r="B6852">
            <v>327</v>
          </cell>
          <cell r="I6852">
            <v>-2.8340000000000001</v>
          </cell>
          <cell r="S6852" t="str">
            <v>Org.Vtas M.del Plata</v>
          </cell>
        </row>
        <row r="6853">
          <cell r="B6853">
            <v>340</v>
          </cell>
          <cell r="I6853">
            <v>-2.375</v>
          </cell>
          <cell r="S6853" t="str">
            <v>Org.Vtas M.del Plata</v>
          </cell>
        </row>
        <row r="6854">
          <cell r="B6854">
            <v>359</v>
          </cell>
          <cell r="I6854">
            <v>-1.8340000000000001</v>
          </cell>
          <cell r="S6854" t="str">
            <v>Org.Vtas M.del Plata</v>
          </cell>
        </row>
        <row r="6855">
          <cell r="B6855">
            <v>361</v>
          </cell>
          <cell r="I6855">
            <v>-0.5</v>
          </cell>
          <cell r="S6855" t="str">
            <v>Org.Vtas M.del Plata</v>
          </cell>
        </row>
        <row r="6856">
          <cell r="B6856">
            <v>502</v>
          </cell>
          <cell r="I6856">
            <v>-0.66700000000000004</v>
          </cell>
          <cell r="S6856" t="str">
            <v>Org.Vtas M.del Plata</v>
          </cell>
        </row>
        <row r="6857">
          <cell r="B6857">
            <v>503</v>
          </cell>
          <cell r="I6857">
            <v>-0.16700000000000001</v>
          </cell>
          <cell r="S6857" t="str">
            <v>Org.Vtas M.del Plata</v>
          </cell>
        </row>
        <row r="6858">
          <cell r="B6858">
            <v>504</v>
          </cell>
          <cell r="I6858">
            <v>-0.5</v>
          </cell>
          <cell r="S6858" t="str">
            <v>Org.Vtas M.del Plata</v>
          </cell>
        </row>
        <row r="6859">
          <cell r="B6859">
            <v>594</v>
          </cell>
          <cell r="I6859">
            <v>-3.375</v>
          </cell>
          <cell r="S6859" t="str">
            <v>Org.Vtas M.del Plata</v>
          </cell>
        </row>
        <row r="6860">
          <cell r="B6860">
            <v>618</v>
          </cell>
          <cell r="I6860">
            <v>-0.66600000000000004</v>
          </cell>
          <cell r="S6860" t="str">
            <v>Org.Vtas M.del Plata</v>
          </cell>
        </row>
        <row r="6861">
          <cell r="B6861">
            <v>627</v>
          </cell>
          <cell r="I6861">
            <v>-1.833</v>
          </cell>
          <cell r="S6861" t="str">
            <v>Org.Vtas M.del Plata</v>
          </cell>
        </row>
        <row r="6862">
          <cell r="B6862">
            <v>640</v>
          </cell>
          <cell r="I6862">
            <v>-1.5</v>
          </cell>
          <cell r="S6862" t="str">
            <v>Org.Vtas M.del Plata</v>
          </cell>
        </row>
        <row r="6863">
          <cell r="B6863">
            <v>659</v>
          </cell>
          <cell r="I6863">
            <v>-3.5</v>
          </cell>
          <cell r="S6863" t="str">
            <v>Org.Vtas M.del Plata</v>
          </cell>
        </row>
        <row r="6864">
          <cell r="B6864">
            <v>1001</v>
          </cell>
          <cell r="I6864">
            <v>-0.16700000000000001</v>
          </cell>
          <cell r="S6864" t="str">
            <v>Org.Vtas M.del Plata</v>
          </cell>
        </row>
        <row r="6865">
          <cell r="B6865">
            <v>1040</v>
          </cell>
          <cell r="I6865">
            <v>-2.75</v>
          </cell>
          <cell r="S6865" t="str">
            <v>Org.Vtas M.del Plata</v>
          </cell>
        </row>
        <row r="6866">
          <cell r="B6866">
            <v>1110</v>
          </cell>
          <cell r="I6866">
            <v>-4.2000000000000003E-2</v>
          </cell>
          <cell r="S6866" t="str">
            <v>Org.Vtas M.del Plata</v>
          </cell>
        </row>
        <row r="6867">
          <cell r="B6867">
            <v>1127</v>
          </cell>
          <cell r="I6867">
            <v>-8.3000000000000004E-2</v>
          </cell>
          <cell r="S6867" t="str">
            <v>Org.Vtas M.del Plata</v>
          </cell>
        </row>
        <row r="6868">
          <cell r="B6868">
            <v>1140</v>
          </cell>
          <cell r="I6868">
            <v>-2.125</v>
          </cell>
          <cell r="S6868" t="str">
            <v>Org.Vtas M.del Plata</v>
          </cell>
        </row>
        <row r="6869">
          <cell r="B6869">
            <v>1144</v>
          </cell>
          <cell r="I6869">
            <v>-0.125</v>
          </cell>
          <cell r="S6869" t="str">
            <v>Org.Vtas M.del Plata</v>
          </cell>
        </row>
        <row r="6870">
          <cell r="B6870">
            <v>1159</v>
          </cell>
          <cell r="I6870">
            <v>-0.501</v>
          </cell>
          <cell r="S6870" t="str">
            <v>Org.Vtas M.del Plata</v>
          </cell>
        </row>
        <row r="6871">
          <cell r="B6871">
            <v>1161</v>
          </cell>
          <cell r="I6871">
            <v>-0.33300000000000002</v>
          </cell>
          <cell r="S6871" t="str">
            <v>Org.Vtas M.del Plata</v>
          </cell>
        </row>
        <row r="6872">
          <cell r="B6872">
            <v>1240</v>
          </cell>
          <cell r="I6872">
            <v>-0.125</v>
          </cell>
          <cell r="S6872" t="str">
            <v>Org.Vtas M.del Plata</v>
          </cell>
        </row>
        <row r="6873">
          <cell r="B6873">
            <v>1259</v>
          </cell>
          <cell r="I6873">
            <v>-1.333</v>
          </cell>
          <cell r="S6873" t="str">
            <v>Org.Vtas M.del Plata</v>
          </cell>
        </row>
        <row r="6874">
          <cell r="B6874">
            <v>1436</v>
          </cell>
          <cell r="I6874">
            <v>-3.5</v>
          </cell>
          <cell r="S6874" t="str">
            <v>Org.Vtas M.del Plata</v>
          </cell>
        </row>
        <row r="6875">
          <cell r="B6875">
            <v>1459</v>
          </cell>
          <cell r="I6875">
            <v>-1.333</v>
          </cell>
          <cell r="S6875" t="str">
            <v>Org.Vtas M.del Plata</v>
          </cell>
        </row>
        <row r="6876">
          <cell r="B6876">
            <v>1620</v>
          </cell>
          <cell r="I6876">
            <v>-0.25</v>
          </cell>
          <cell r="S6876" t="str">
            <v>Org.Vtas M.del Plata</v>
          </cell>
        </row>
        <row r="6877">
          <cell r="B6877">
            <v>1640</v>
          </cell>
          <cell r="I6877">
            <v>-1.1659999999999999</v>
          </cell>
          <cell r="S6877" t="str">
            <v>Org.Vtas M.del Plata</v>
          </cell>
        </row>
        <row r="6878">
          <cell r="B6878">
            <v>2003</v>
          </cell>
          <cell r="I6878">
            <v>-1.833</v>
          </cell>
          <cell r="S6878" t="str">
            <v>Org.Vtas M.del Plata</v>
          </cell>
        </row>
        <row r="6879">
          <cell r="B6879">
            <v>2013</v>
          </cell>
          <cell r="I6879">
            <v>-0.66700000000000004</v>
          </cell>
          <cell r="S6879" t="str">
            <v>Org.Vtas M.del Plata</v>
          </cell>
        </row>
        <row r="6880">
          <cell r="B6880">
            <v>2021</v>
          </cell>
          <cell r="I6880">
            <v>-0.16700000000000001</v>
          </cell>
          <cell r="S6880" t="str">
            <v>Org.Vtas M.del Plata</v>
          </cell>
        </row>
        <row r="6881">
          <cell r="B6881">
            <v>2031</v>
          </cell>
          <cell r="I6881">
            <v>-0.66700000000000004</v>
          </cell>
          <cell r="S6881" t="str">
            <v>Org.Vtas M.del Plata</v>
          </cell>
        </row>
        <row r="6882">
          <cell r="B6882">
            <v>2033</v>
          </cell>
          <cell r="I6882">
            <v>-1.833</v>
          </cell>
          <cell r="S6882" t="str">
            <v>Org.Vtas M.del Plata</v>
          </cell>
        </row>
        <row r="6883">
          <cell r="B6883">
            <v>2359</v>
          </cell>
          <cell r="I6883">
            <v>-2.6669999999999998</v>
          </cell>
          <cell r="S6883" t="str">
            <v>Org.Vtas M.del Plata</v>
          </cell>
        </row>
        <row r="6884">
          <cell r="B6884">
            <v>2426</v>
          </cell>
          <cell r="I6884">
            <v>-0.5</v>
          </cell>
          <cell r="S6884" t="str">
            <v>Org.Vtas M.del Plata</v>
          </cell>
        </row>
        <row r="6885">
          <cell r="B6885">
            <v>2428</v>
          </cell>
          <cell r="I6885">
            <v>-0.16700000000000001</v>
          </cell>
          <cell r="S6885" t="str">
            <v>Org.Vtas M.del Plata</v>
          </cell>
        </row>
        <row r="6886">
          <cell r="B6886">
            <v>2446</v>
          </cell>
          <cell r="I6886">
            <v>-0.33300000000000002</v>
          </cell>
          <cell r="S6886" t="str">
            <v>Org.Vtas M.del Plata</v>
          </cell>
        </row>
        <row r="6887">
          <cell r="B6887">
            <v>2448</v>
          </cell>
          <cell r="I6887">
            <v>-0.83399999999999996</v>
          </cell>
          <cell r="S6887" t="str">
            <v>Org.Vtas M.del Plata</v>
          </cell>
        </row>
        <row r="6888">
          <cell r="B6888">
            <v>2453</v>
          </cell>
          <cell r="I6888">
            <v>-2.125</v>
          </cell>
          <cell r="S6888" t="str">
            <v>Org.Vtas M.del Plata</v>
          </cell>
        </row>
        <row r="6889">
          <cell r="B6889">
            <v>2458</v>
          </cell>
          <cell r="I6889">
            <v>-1.333</v>
          </cell>
          <cell r="S6889" t="str">
            <v>Org.Vtas M.del Plata</v>
          </cell>
        </row>
        <row r="6890">
          <cell r="B6890">
            <v>2459</v>
          </cell>
          <cell r="I6890">
            <v>-1.167</v>
          </cell>
          <cell r="S6890" t="str">
            <v>Org.Vtas M.del Plata</v>
          </cell>
        </row>
        <row r="6891">
          <cell r="B6891">
            <v>2463</v>
          </cell>
          <cell r="I6891">
            <v>-0.125</v>
          </cell>
          <cell r="S6891" t="str">
            <v>Org.Vtas M.del Plata</v>
          </cell>
        </row>
        <row r="6892">
          <cell r="B6892">
            <v>2468</v>
          </cell>
          <cell r="I6892">
            <v>-0.66700000000000004</v>
          </cell>
          <cell r="S6892" t="str">
            <v>Org.Vtas M.del Plata</v>
          </cell>
        </row>
        <row r="6893">
          <cell r="B6893">
            <v>2473</v>
          </cell>
          <cell r="I6893">
            <v>-0.25</v>
          </cell>
          <cell r="S6893" t="str">
            <v>Org.Vtas M.del Plata</v>
          </cell>
        </row>
        <row r="6894">
          <cell r="B6894">
            <v>2476</v>
          </cell>
          <cell r="I6894">
            <v>-1.3340000000000001</v>
          </cell>
          <cell r="S6894" t="str">
            <v>Org.Vtas M.del Plata</v>
          </cell>
        </row>
        <row r="6895">
          <cell r="B6895">
            <v>2483</v>
          </cell>
          <cell r="I6895">
            <v>-0.625</v>
          </cell>
          <cell r="S6895" t="str">
            <v>Org.Vtas M.del Plata</v>
          </cell>
        </row>
        <row r="6896">
          <cell r="B6896">
            <v>2486</v>
          </cell>
          <cell r="I6896">
            <v>-0.83399999999999996</v>
          </cell>
          <cell r="S6896" t="str">
            <v>Org.Vtas M.del Plata</v>
          </cell>
        </row>
        <row r="6897">
          <cell r="B6897">
            <v>2488</v>
          </cell>
          <cell r="I6897">
            <v>-0.33300000000000002</v>
          </cell>
          <cell r="S6897" t="str">
            <v>Org.Vtas M.del Plata</v>
          </cell>
        </row>
        <row r="6898">
          <cell r="B6898">
            <v>2612</v>
          </cell>
          <cell r="I6898">
            <v>-0.33300000000000002</v>
          </cell>
          <cell r="S6898" t="str">
            <v>Org.Vtas M.del Plata</v>
          </cell>
        </row>
        <row r="6899">
          <cell r="B6899">
            <v>2642</v>
          </cell>
          <cell r="I6899">
            <v>-0.5</v>
          </cell>
          <cell r="S6899" t="str">
            <v>Org.Vtas M.del Plata</v>
          </cell>
        </row>
        <row r="6900">
          <cell r="B6900">
            <v>2659</v>
          </cell>
          <cell r="I6900">
            <v>-0.16700000000000001</v>
          </cell>
          <cell r="S6900" t="str">
            <v>Org.Vtas M.del Plata</v>
          </cell>
        </row>
        <row r="6901">
          <cell r="B6901">
            <v>2662</v>
          </cell>
          <cell r="I6901">
            <v>-0.33300000000000002</v>
          </cell>
          <cell r="S6901" t="str">
            <v>Org.Vtas M.del Plata</v>
          </cell>
        </row>
        <row r="6902">
          <cell r="B6902">
            <v>2678</v>
          </cell>
          <cell r="I6902">
            <v>-0.5</v>
          </cell>
          <cell r="S6902" t="str">
            <v>Org.Vtas M.del Plata</v>
          </cell>
        </row>
        <row r="6903">
          <cell r="B6903">
            <v>2682</v>
          </cell>
          <cell r="I6903">
            <v>-0.5</v>
          </cell>
          <cell r="S6903" t="str">
            <v>Org.Vtas M.del Plata</v>
          </cell>
        </row>
        <row r="6904">
          <cell r="B6904">
            <v>2688</v>
          </cell>
          <cell r="I6904">
            <v>-0.66700000000000004</v>
          </cell>
          <cell r="S6904" t="str">
            <v>Org.Vtas M.del Plata</v>
          </cell>
        </row>
        <row r="6905">
          <cell r="B6905">
            <v>2727</v>
          </cell>
          <cell r="I6905">
            <v>-0.58399999999999996</v>
          </cell>
          <cell r="S6905" t="str">
            <v>Org.Vtas M.del Plata</v>
          </cell>
        </row>
        <row r="6906">
          <cell r="B6906">
            <v>2741</v>
          </cell>
          <cell r="I6906">
            <v>-1.25</v>
          </cell>
          <cell r="S6906" t="str">
            <v>Org.Vtas M.del Plata</v>
          </cell>
        </row>
        <row r="6907">
          <cell r="B6907">
            <v>2759</v>
          </cell>
          <cell r="I6907">
            <v>-0.83399999999999996</v>
          </cell>
          <cell r="S6907" t="str">
            <v>Org.Vtas M.del Plata</v>
          </cell>
        </row>
        <row r="6908">
          <cell r="B6908">
            <v>3095</v>
          </cell>
          <cell r="I6908">
            <v>-0.33400000000000002</v>
          </cell>
          <cell r="S6908" t="str">
            <v>Org.Vtas M.del Plata</v>
          </cell>
        </row>
        <row r="6909">
          <cell r="B6909">
            <v>3205</v>
          </cell>
          <cell r="I6909">
            <v>-2.3340000000000001</v>
          </cell>
          <cell r="S6909" t="str">
            <v>Org.Vtas M.del Plata</v>
          </cell>
        </row>
        <row r="6910">
          <cell r="B6910">
            <v>3208</v>
          </cell>
          <cell r="I6910">
            <v>-0.5</v>
          </cell>
          <cell r="S6910" t="str">
            <v>Org.Vtas M.del Plata</v>
          </cell>
        </row>
        <row r="6911">
          <cell r="B6911">
            <v>3211</v>
          </cell>
          <cell r="I6911">
            <v>-0.501</v>
          </cell>
          <cell r="S6911" t="str">
            <v>Org.Vtas M.del Plata</v>
          </cell>
        </row>
        <row r="6912">
          <cell r="B6912">
            <v>3213</v>
          </cell>
          <cell r="I6912">
            <v>-0.16700000000000001</v>
          </cell>
          <cell r="S6912" t="str">
            <v>Org.Vtas M.del Plata</v>
          </cell>
        </row>
        <row r="6913">
          <cell r="B6913">
            <v>3510</v>
          </cell>
          <cell r="I6913">
            <v>-0.79200000000000004</v>
          </cell>
          <cell r="S6913" t="str">
            <v>Org.Vtas M.del Plata</v>
          </cell>
        </row>
        <row r="6914">
          <cell r="B6914">
            <v>3527</v>
          </cell>
          <cell r="I6914">
            <v>-0.66600000000000004</v>
          </cell>
          <cell r="S6914" t="str">
            <v>Org.Vtas M.del Plata</v>
          </cell>
        </row>
        <row r="6915">
          <cell r="B6915">
            <v>3536</v>
          </cell>
          <cell r="I6915">
            <v>-2.6669999999999998</v>
          </cell>
          <cell r="S6915" t="str">
            <v>Org.Vtas M.del Plata</v>
          </cell>
        </row>
        <row r="6916">
          <cell r="B6916">
            <v>3559</v>
          </cell>
          <cell r="I6916">
            <v>-0.16700000000000001</v>
          </cell>
          <cell r="S6916" t="str">
            <v>Org.Vtas M.del Plata</v>
          </cell>
        </row>
        <row r="6917">
          <cell r="B6917">
            <v>510724</v>
          </cell>
          <cell r="I6917">
            <v>-0.33400000000000002</v>
          </cell>
          <cell r="S6917" t="str">
            <v>Org.Vtas M.del Plata</v>
          </cell>
        </row>
        <row r="6918">
          <cell r="B6918">
            <v>510725</v>
          </cell>
          <cell r="I6918">
            <v>-0.5</v>
          </cell>
          <cell r="S6918" t="str">
            <v>Org.Vtas M.del Plata</v>
          </cell>
        </row>
        <row r="6919">
          <cell r="B6919">
            <v>14</v>
          </cell>
          <cell r="I6919">
            <v>-0.625</v>
          </cell>
          <cell r="S6919" t="str">
            <v>Org.Vtas M.del Plata</v>
          </cell>
        </row>
        <row r="6920">
          <cell r="B6920">
            <v>118</v>
          </cell>
          <cell r="I6920">
            <v>-0.16700000000000001</v>
          </cell>
          <cell r="S6920" t="str">
            <v>Org.Vtas M.del Plata</v>
          </cell>
        </row>
        <row r="6921">
          <cell r="B6921">
            <v>127</v>
          </cell>
          <cell r="I6921">
            <v>-1.2490000000000001</v>
          </cell>
          <cell r="S6921" t="str">
            <v>Org.Vtas M.del Plata</v>
          </cell>
        </row>
        <row r="6922">
          <cell r="B6922">
            <v>140</v>
          </cell>
          <cell r="I6922">
            <v>-2.25</v>
          </cell>
          <cell r="S6922" t="str">
            <v>Org.Vtas M.del Plata</v>
          </cell>
        </row>
        <row r="6923">
          <cell r="B6923">
            <v>144</v>
          </cell>
          <cell r="I6923">
            <v>-0.25</v>
          </cell>
          <cell r="S6923" t="str">
            <v>Org.Vtas M.del Plata</v>
          </cell>
        </row>
        <row r="6924">
          <cell r="B6924">
            <v>159</v>
          </cell>
          <cell r="I6924">
            <v>-6.165</v>
          </cell>
          <cell r="S6924" t="str">
            <v>Org.Vtas M.del Plata</v>
          </cell>
        </row>
        <row r="6925">
          <cell r="B6925">
            <v>161</v>
          </cell>
          <cell r="I6925">
            <v>-1.1679999999999999</v>
          </cell>
          <cell r="S6925" t="str">
            <v>Org.Vtas M.del Plata</v>
          </cell>
        </row>
        <row r="6926">
          <cell r="B6926">
            <v>327</v>
          </cell>
          <cell r="I6926">
            <v>-1.2490000000000001</v>
          </cell>
          <cell r="S6926" t="str">
            <v>Org.Vtas M.del Plata</v>
          </cell>
        </row>
        <row r="6927">
          <cell r="B6927">
            <v>340</v>
          </cell>
          <cell r="I6927">
            <v>-1.125</v>
          </cell>
          <cell r="S6927" t="str">
            <v>Org.Vtas M.del Plata</v>
          </cell>
        </row>
        <row r="6928">
          <cell r="B6928">
            <v>359</v>
          </cell>
          <cell r="I6928">
            <v>-2.6659999999999999</v>
          </cell>
          <cell r="S6928" t="str">
            <v>Org.Vtas M.del Plata</v>
          </cell>
        </row>
        <row r="6929">
          <cell r="B6929">
            <v>361</v>
          </cell>
          <cell r="I6929">
            <v>-0.16700000000000001</v>
          </cell>
          <cell r="S6929" t="str">
            <v>Org.Vtas M.del Plata</v>
          </cell>
        </row>
        <row r="6930">
          <cell r="B6930">
            <v>440</v>
          </cell>
          <cell r="I6930">
            <v>-0.125</v>
          </cell>
          <cell r="S6930" t="str">
            <v>Org.Vtas M.del Plata</v>
          </cell>
        </row>
        <row r="6931">
          <cell r="B6931">
            <v>593</v>
          </cell>
          <cell r="I6931">
            <v>-0.125</v>
          </cell>
          <cell r="S6931" t="str">
            <v>Org.Vtas M.del Plata</v>
          </cell>
        </row>
        <row r="6932">
          <cell r="B6932">
            <v>594</v>
          </cell>
          <cell r="I6932">
            <v>-0.625</v>
          </cell>
          <cell r="S6932" t="str">
            <v>Org.Vtas M.del Plata</v>
          </cell>
        </row>
        <row r="6933">
          <cell r="B6933">
            <v>618</v>
          </cell>
          <cell r="I6933">
            <v>-0.16700000000000001</v>
          </cell>
          <cell r="S6933" t="str">
            <v>Org.Vtas M.del Plata</v>
          </cell>
        </row>
        <row r="6934">
          <cell r="B6934">
            <v>627</v>
          </cell>
          <cell r="I6934">
            <v>-1.3340000000000001</v>
          </cell>
          <cell r="S6934" t="str">
            <v>Org.Vtas M.del Plata</v>
          </cell>
        </row>
        <row r="6935">
          <cell r="B6935">
            <v>640</v>
          </cell>
          <cell r="I6935">
            <v>-1.375</v>
          </cell>
          <cell r="S6935" t="str">
            <v>Org.Vtas M.del Plata</v>
          </cell>
        </row>
        <row r="6936">
          <cell r="B6936">
            <v>659</v>
          </cell>
          <cell r="I6936">
            <v>-2.1680000000000001</v>
          </cell>
          <cell r="S6936" t="str">
            <v>Org.Vtas M.del Plata</v>
          </cell>
        </row>
        <row r="6937">
          <cell r="B6937">
            <v>661</v>
          </cell>
          <cell r="I6937">
            <v>-0.83299999999999996</v>
          </cell>
          <cell r="S6937" t="str">
            <v>Org.Vtas M.del Plata</v>
          </cell>
        </row>
        <row r="6938">
          <cell r="B6938">
            <v>1001</v>
          </cell>
          <cell r="I6938">
            <v>-1</v>
          </cell>
          <cell r="S6938" t="str">
            <v>Org.Vtas M.del Plata</v>
          </cell>
        </row>
        <row r="6939">
          <cell r="B6939">
            <v>1040</v>
          </cell>
          <cell r="I6939">
            <v>-0.25</v>
          </cell>
          <cell r="S6939" t="str">
            <v>Org.Vtas M.del Plata</v>
          </cell>
        </row>
        <row r="6940">
          <cell r="B6940">
            <v>1059</v>
          </cell>
          <cell r="I6940">
            <v>-0.16700000000000001</v>
          </cell>
          <cell r="S6940" t="str">
            <v>Org.Vtas M.del Plata</v>
          </cell>
        </row>
        <row r="6941">
          <cell r="B6941">
            <v>1127</v>
          </cell>
          <cell r="I6941">
            <v>-0.41699999999999998</v>
          </cell>
          <cell r="S6941" t="str">
            <v>Org.Vtas M.del Plata</v>
          </cell>
        </row>
        <row r="6942">
          <cell r="B6942">
            <v>1140</v>
          </cell>
          <cell r="I6942">
            <v>-1.375</v>
          </cell>
          <cell r="S6942" t="str">
            <v>Org.Vtas M.del Plata</v>
          </cell>
        </row>
        <row r="6943">
          <cell r="B6943">
            <v>1159</v>
          </cell>
          <cell r="I6943">
            <v>-0.83399999999999996</v>
          </cell>
          <cell r="S6943" t="str">
            <v>Org.Vtas M.del Plata</v>
          </cell>
        </row>
        <row r="6944">
          <cell r="B6944">
            <v>1161</v>
          </cell>
          <cell r="I6944">
            <v>-1.0009999999999999</v>
          </cell>
          <cell r="S6944" t="str">
            <v>Org.Vtas M.del Plata</v>
          </cell>
        </row>
        <row r="6945">
          <cell r="B6945">
            <v>1240</v>
          </cell>
          <cell r="I6945">
            <v>-1.25</v>
          </cell>
          <cell r="S6945" t="str">
            <v>Org.Vtas M.del Plata</v>
          </cell>
        </row>
        <row r="6946">
          <cell r="B6946">
            <v>1436</v>
          </cell>
          <cell r="I6946">
            <v>-1.667</v>
          </cell>
          <cell r="S6946" t="str">
            <v>Org.Vtas M.del Plata</v>
          </cell>
        </row>
        <row r="6947">
          <cell r="B6947">
            <v>1459</v>
          </cell>
          <cell r="I6947">
            <v>-1.0009999999999999</v>
          </cell>
          <cell r="S6947" t="str">
            <v>Org.Vtas M.del Plata</v>
          </cell>
        </row>
        <row r="6948">
          <cell r="B6948">
            <v>1620</v>
          </cell>
          <cell r="I6948">
            <v>-1.5</v>
          </cell>
          <cell r="S6948" t="str">
            <v>Org.Vtas M.del Plata</v>
          </cell>
        </row>
        <row r="6949">
          <cell r="B6949">
            <v>1659</v>
          </cell>
          <cell r="I6949">
            <v>-1.5</v>
          </cell>
          <cell r="S6949" t="str">
            <v>Org.Vtas M.del Plata</v>
          </cell>
        </row>
        <row r="6950">
          <cell r="B6950">
            <v>1715</v>
          </cell>
          <cell r="I6950">
            <v>-0.16700000000000001</v>
          </cell>
          <cell r="S6950" t="str">
            <v>Org.Vtas M.del Plata</v>
          </cell>
        </row>
        <row r="6951">
          <cell r="B6951">
            <v>1730</v>
          </cell>
          <cell r="I6951">
            <v>-0.16700000000000001</v>
          </cell>
          <cell r="S6951" t="str">
            <v>Org.Vtas M.del Plata</v>
          </cell>
        </row>
        <row r="6952">
          <cell r="B6952">
            <v>1740</v>
          </cell>
          <cell r="I6952">
            <v>-0.33400000000000002</v>
          </cell>
          <cell r="S6952" t="str">
            <v>Org.Vtas M.del Plata</v>
          </cell>
        </row>
        <row r="6953">
          <cell r="B6953">
            <v>2004</v>
          </cell>
          <cell r="I6953">
            <v>-5</v>
          </cell>
          <cell r="S6953" t="str">
            <v>Org.Vtas M.del Plata</v>
          </cell>
        </row>
        <row r="6954">
          <cell r="B6954">
            <v>2013</v>
          </cell>
          <cell r="I6954">
            <v>-1</v>
          </cell>
          <cell r="S6954" t="str">
            <v>Org.Vtas M.del Plata</v>
          </cell>
        </row>
        <row r="6955">
          <cell r="B6955">
            <v>2014</v>
          </cell>
          <cell r="I6955">
            <v>-0.75</v>
          </cell>
          <cell r="S6955" t="str">
            <v>Org.Vtas M.del Plata</v>
          </cell>
        </row>
        <row r="6956">
          <cell r="B6956">
            <v>2033</v>
          </cell>
          <cell r="I6956">
            <v>-1.5</v>
          </cell>
          <cell r="S6956" t="str">
            <v>Org.Vtas M.del Plata</v>
          </cell>
        </row>
        <row r="6957">
          <cell r="B6957">
            <v>2359</v>
          </cell>
          <cell r="I6957">
            <v>-0.5</v>
          </cell>
          <cell r="S6957" t="str">
            <v>Org.Vtas M.del Plata</v>
          </cell>
        </row>
        <row r="6958">
          <cell r="B6958">
            <v>2428</v>
          </cell>
          <cell r="I6958">
            <v>-0.16700000000000001</v>
          </cell>
          <cell r="S6958" t="str">
            <v>Org.Vtas M.del Plata</v>
          </cell>
        </row>
        <row r="6959">
          <cell r="B6959">
            <v>2446</v>
          </cell>
          <cell r="I6959">
            <v>-5.8330000000000002</v>
          </cell>
          <cell r="S6959" t="str">
            <v>Org.Vtas M.del Plata</v>
          </cell>
        </row>
        <row r="6960">
          <cell r="B6960">
            <v>2448</v>
          </cell>
          <cell r="I6960">
            <v>-0.16700000000000001</v>
          </cell>
          <cell r="S6960" t="str">
            <v>Org.Vtas M.del Plata</v>
          </cell>
        </row>
        <row r="6961">
          <cell r="B6961">
            <v>2453</v>
          </cell>
          <cell r="I6961">
            <v>-0.125</v>
          </cell>
          <cell r="S6961" t="str">
            <v>Org.Vtas M.del Plata</v>
          </cell>
        </row>
        <row r="6962">
          <cell r="B6962">
            <v>2456</v>
          </cell>
          <cell r="I6962">
            <v>-0.16700000000000001</v>
          </cell>
          <cell r="S6962" t="str">
            <v>Org.Vtas M.del Plata</v>
          </cell>
        </row>
        <row r="6963">
          <cell r="B6963">
            <v>2459</v>
          </cell>
          <cell r="I6963">
            <v>-0.5</v>
          </cell>
          <cell r="S6963" t="str">
            <v>Org.Vtas M.del Plata</v>
          </cell>
        </row>
        <row r="6964">
          <cell r="B6964">
            <v>2463</v>
          </cell>
          <cell r="I6964">
            <v>-0.25</v>
          </cell>
          <cell r="S6964" t="str">
            <v>Org.Vtas M.del Plata</v>
          </cell>
        </row>
        <row r="6965">
          <cell r="B6965">
            <v>2468</v>
          </cell>
          <cell r="I6965">
            <v>-1.5009999999999999</v>
          </cell>
          <cell r="S6965" t="str">
            <v>Org.Vtas M.del Plata</v>
          </cell>
        </row>
        <row r="6966">
          <cell r="B6966">
            <v>2473</v>
          </cell>
          <cell r="I6966">
            <v>-1</v>
          </cell>
          <cell r="S6966" t="str">
            <v>Org.Vtas M.del Plata</v>
          </cell>
        </row>
        <row r="6967">
          <cell r="B6967">
            <v>2476</v>
          </cell>
          <cell r="I6967">
            <v>-0.33400000000000002</v>
          </cell>
          <cell r="S6967" t="str">
            <v>Org.Vtas M.del Plata</v>
          </cell>
        </row>
        <row r="6968">
          <cell r="B6968">
            <v>2478</v>
          </cell>
          <cell r="I6968">
            <v>-0.501</v>
          </cell>
          <cell r="S6968" t="str">
            <v>Org.Vtas M.del Plata</v>
          </cell>
        </row>
        <row r="6969">
          <cell r="B6969">
            <v>2486</v>
          </cell>
          <cell r="I6969">
            <v>-0.16700000000000001</v>
          </cell>
          <cell r="S6969" t="str">
            <v>Org.Vtas M.del Plata</v>
          </cell>
        </row>
        <row r="6970">
          <cell r="B6970">
            <v>2642</v>
          </cell>
          <cell r="I6970">
            <v>-0.66600000000000004</v>
          </cell>
          <cell r="S6970" t="str">
            <v>Org.Vtas M.del Plata</v>
          </cell>
        </row>
        <row r="6971">
          <cell r="B6971">
            <v>2648</v>
          </cell>
          <cell r="I6971">
            <v>-0.16700000000000001</v>
          </cell>
          <cell r="S6971" t="str">
            <v>Org.Vtas M.del Plata</v>
          </cell>
        </row>
        <row r="6972">
          <cell r="B6972">
            <v>2659</v>
          </cell>
          <cell r="I6972">
            <v>-1.0009999999999999</v>
          </cell>
          <cell r="S6972" t="str">
            <v>Org.Vtas M.del Plata</v>
          </cell>
        </row>
        <row r="6973">
          <cell r="B6973">
            <v>2662</v>
          </cell>
          <cell r="I6973">
            <v>-0.83299999999999996</v>
          </cell>
          <cell r="S6973" t="str">
            <v>Org.Vtas M.del Plata</v>
          </cell>
        </row>
        <row r="6974">
          <cell r="B6974">
            <v>2678</v>
          </cell>
          <cell r="I6974">
            <v>-0.5</v>
          </cell>
          <cell r="S6974" t="str">
            <v>Org.Vtas M.del Plata</v>
          </cell>
        </row>
        <row r="6975">
          <cell r="B6975">
            <v>2682</v>
          </cell>
          <cell r="I6975">
            <v>-0.5</v>
          </cell>
          <cell r="S6975" t="str">
            <v>Org.Vtas M.del Plata</v>
          </cell>
        </row>
        <row r="6976">
          <cell r="B6976">
            <v>2688</v>
          </cell>
          <cell r="I6976">
            <v>-0.16700000000000001</v>
          </cell>
          <cell r="S6976" t="str">
            <v>Org.Vtas M.del Plata</v>
          </cell>
        </row>
        <row r="6977">
          <cell r="B6977">
            <v>2727</v>
          </cell>
          <cell r="I6977">
            <v>-1.0840000000000001</v>
          </cell>
          <cell r="S6977" t="str">
            <v>Org.Vtas M.del Plata</v>
          </cell>
        </row>
        <row r="6978">
          <cell r="B6978">
            <v>2728</v>
          </cell>
          <cell r="I6978">
            <v>-0.16700000000000001</v>
          </cell>
          <cell r="S6978" t="str">
            <v>Org.Vtas M.del Plata</v>
          </cell>
        </row>
        <row r="6979">
          <cell r="B6979">
            <v>2741</v>
          </cell>
          <cell r="I6979">
            <v>-1.5</v>
          </cell>
          <cell r="S6979" t="str">
            <v>Org.Vtas M.del Plata</v>
          </cell>
        </row>
        <row r="6980">
          <cell r="B6980">
            <v>2759</v>
          </cell>
          <cell r="I6980">
            <v>-0.5</v>
          </cell>
          <cell r="S6980" t="str">
            <v>Org.Vtas M.del Plata</v>
          </cell>
        </row>
        <row r="6981">
          <cell r="B6981">
            <v>3536</v>
          </cell>
          <cell r="I6981">
            <v>-0.66600000000000004</v>
          </cell>
          <cell r="S6981" t="str">
            <v>Org.Vtas M.del Plata</v>
          </cell>
        </row>
        <row r="6982">
          <cell r="B6982">
            <v>510725</v>
          </cell>
          <cell r="I6982">
            <v>-1.333</v>
          </cell>
          <cell r="S6982" t="str">
            <v>Org.Vtas M.del Plata</v>
          </cell>
        </row>
        <row r="6983">
          <cell r="B6983">
            <v>519702</v>
          </cell>
          <cell r="I6983">
            <v>-0.33300000000000002</v>
          </cell>
          <cell r="S6983" t="str">
            <v>Org.Vtas M.del Plata</v>
          </cell>
        </row>
        <row r="6984">
          <cell r="B6984">
            <v>519704</v>
          </cell>
          <cell r="I6984">
            <v>-0.16700000000000001</v>
          </cell>
          <cell r="S6984" t="str">
            <v>Org.Vtas M.del Plata</v>
          </cell>
        </row>
        <row r="6985">
          <cell r="B6985">
            <v>105</v>
          </cell>
          <cell r="I6985">
            <v>-8.3000000000000004E-2</v>
          </cell>
          <cell r="S6985" t="str">
            <v>Org.Vtas M.del Plata</v>
          </cell>
        </row>
        <row r="6986">
          <cell r="B6986">
            <v>118</v>
          </cell>
          <cell r="I6986">
            <v>-1.5009999999999999</v>
          </cell>
          <cell r="S6986" t="str">
            <v>Org.Vtas M.del Plata</v>
          </cell>
        </row>
        <row r="6987">
          <cell r="B6987">
            <v>127</v>
          </cell>
          <cell r="I6987">
            <v>-2.4990000000000001</v>
          </cell>
          <cell r="S6987" t="str">
            <v>Org.Vtas M.del Plata</v>
          </cell>
        </row>
        <row r="6988">
          <cell r="B6988">
            <v>140</v>
          </cell>
          <cell r="I6988">
            <v>-0.625</v>
          </cell>
          <cell r="S6988" t="str">
            <v>Org.Vtas M.del Plata</v>
          </cell>
        </row>
        <row r="6989">
          <cell r="B6989">
            <v>144</v>
          </cell>
          <cell r="I6989">
            <v>-0.75</v>
          </cell>
          <cell r="S6989" t="str">
            <v>Org.Vtas M.del Plata</v>
          </cell>
        </row>
        <row r="6990">
          <cell r="B6990">
            <v>159</v>
          </cell>
          <cell r="I6990">
            <v>-3.0009999999999999</v>
          </cell>
          <cell r="S6990" t="str">
            <v>Org.Vtas M.del Plata</v>
          </cell>
        </row>
        <row r="6991">
          <cell r="B6991">
            <v>161</v>
          </cell>
          <cell r="I6991">
            <v>-0.83499999999999996</v>
          </cell>
          <cell r="S6991" t="str">
            <v>Org.Vtas M.del Plata</v>
          </cell>
        </row>
        <row r="6992">
          <cell r="B6992">
            <v>327</v>
          </cell>
          <cell r="I6992">
            <v>-1.417</v>
          </cell>
          <cell r="S6992" t="str">
            <v>Org.Vtas M.del Plata</v>
          </cell>
        </row>
        <row r="6993">
          <cell r="B6993">
            <v>340</v>
          </cell>
          <cell r="I6993">
            <v>-3.25</v>
          </cell>
          <cell r="S6993" t="str">
            <v>Org.Vtas M.del Plata</v>
          </cell>
        </row>
        <row r="6994">
          <cell r="B6994">
            <v>344</v>
          </cell>
          <cell r="I6994">
            <v>-0.5</v>
          </cell>
          <cell r="S6994" t="str">
            <v>Org.Vtas M.del Plata</v>
          </cell>
        </row>
        <row r="6995">
          <cell r="B6995">
            <v>361</v>
          </cell>
          <cell r="I6995">
            <v>-1</v>
          </cell>
          <cell r="S6995" t="str">
            <v>Org.Vtas M.del Plata</v>
          </cell>
        </row>
        <row r="6996">
          <cell r="B6996">
            <v>593</v>
          </cell>
          <cell r="I6996">
            <v>-0.125</v>
          </cell>
          <cell r="S6996" t="str">
            <v>Org.Vtas M.del Plata</v>
          </cell>
        </row>
        <row r="6997">
          <cell r="B6997">
            <v>618</v>
          </cell>
          <cell r="I6997">
            <v>-0.5</v>
          </cell>
          <cell r="S6997" t="str">
            <v>Org.Vtas M.del Plata</v>
          </cell>
        </row>
        <row r="6998">
          <cell r="B6998">
            <v>627</v>
          </cell>
          <cell r="I6998">
            <v>-2</v>
          </cell>
          <cell r="S6998" t="str">
            <v>Org.Vtas M.del Plata</v>
          </cell>
        </row>
        <row r="6999">
          <cell r="B6999">
            <v>640</v>
          </cell>
          <cell r="I6999">
            <v>-2</v>
          </cell>
          <cell r="S6999" t="str">
            <v>Org.Vtas M.del Plata</v>
          </cell>
        </row>
        <row r="7000">
          <cell r="B7000">
            <v>644</v>
          </cell>
          <cell r="I7000">
            <v>-1</v>
          </cell>
          <cell r="S7000" t="str">
            <v>Org.Vtas M.del Plata</v>
          </cell>
        </row>
        <row r="7001">
          <cell r="B7001">
            <v>659</v>
          </cell>
          <cell r="I7001">
            <v>-2.3340000000000001</v>
          </cell>
          <cell r="S7001" t="str">
            <v>Org.Vtas M.del Plata</v>
          </cell>
        </row>
        <row r="7002">
          <cell r="B7002">
            <v>661</v>
          </cell>
          <cell r="I7002">
            <v>-0.66700000000000004</v>
          </cell>
          <cell r="S7002" t="str">
            <v>Org.Vtas M.del Plata</v>
          </cell>
        </row>
        <row r="7003">
          <cell r="B7003">
            <v>1040</v>
          </cell>
          <cell r="I7003">
            <v>-2.625</v>
          </cell>
          <cell r="S7003" t="str">
            <v>Org.Vtas M.del Plata</v>
          </cell>
        </row>
        <row r="7004">
          <cell r="B7004">
            <v>1127</v>
          </cell>
          <cell r="I7004">
            <v>-3.25</v>
          </cell>
          <cell r="S7004" t="str">
            <v>Org.Vtas M.del Plata</v>
          </cell>
        </row>
        <row r="7005">
          <cell r="B7005">
            <v>1128</v>
          </cell>
          <cell r="I7005">
            <v>-0.16700000000000001</v>
          </cell>
          <cell r="S7005" t="str">
            <v>Org.Vtas M.del Plata</v>
          </cell>
        </row>
        <row r="7006">
          <cell r="B7006">
            <v>1140</v>
          </cell>
          <cell r="I7006">
            <v>-2</v>
          </cell>
          <cell r="S7006" t="str">
            <v>Org.Vtas M.del Plata</v>
          </cell>
        </row>
        <row r="7007">
          <cell r="B7007">
            <v>1144</v>
          </cell>
          <cell r="I7007">
            <v>-0.375</v>
          </cell>
          <cell r="S7007" t="str">
            <v>Org.Vtas M.del Plata</v>
          </cell>
        </row>
        <row r="7008">
          <cell r="B7008">
            <v>1159</v>
          </cell>
          <cell r="I7008">
            <v>-2.8359999999999999</v>
          </cell>
          <cell r="S7008" t="str">
            <v>Org.Vtas M.del Plata</v>
          </cell>
        </row>
        <row r="7009">
          <cell r="B7009">
            <v>1161</v>
          </cell>
          <cell r="I7009">
            <v>-0.33400000000000002</v>
          </cell>
          <cell r="S7009" t="str">
            <v>Org.Vtas M.del Plata</v>
          </cell>
        </row>
        <row r="7010">
          <cell r="B7010">
            <v>1259</v>
          </cell>
          <cell r="I7010">
            <v>-0.66600000000000004</v>
          </cell>
          <cell r="S7010" t="str">
            <v>Org.Vtas M.del Plata</v>
          </cell>
        </row>
        <row r="7011">
          <cell r="B7011">
            <v>1436</v>
          </cell>
          <cell r="I7011">
            <v>-5</v>
          </cell>
          <cell r="S7011" t="str">
            <v>Org.Vtas M.del Plata</v>
          </cell>
        </row>
        <row r="7012">
          <cell r="B7012">
            <v>1459</v>
          </cell>
          <cell r="I7012">
            <v>-2.1659999999999999</v>
          </cell>
          <cell r="S7012" t="str">
            <v>Org.Vtas M.del Plata</v>
          </cell>
        </row>
        <row r="7013">
          <cell r="B7013">
            <v>1620</v>
          </cell>
          <cell r="I7013">
            <v>-8.3000000000000004E-2</v>
          </cell>
          <cell r="S7013" t="str">
            <v>Org.Vtas M.del Plata</v>
          </cell>
        </row>
        <row r="7014">
          <cell r="B7014">
            <v>1640</v>
          </cell>
          <cell r="I7014">
            <v>-0.16700000000000001</v>
          </cell>
          <cell r="S7014" t="str">
            <v>Org.Vtas M.del Plata</v>
          </cell>
        </row>
        <row r="7015">
          <cell r="B7015">
            <v>1730</v>
          </cell>
          <cell r="I7015">
            <v>-0.16700000000000001</v>
          </cell>
          <cell r="S7015" t="str">
            <v>Org.Vtas M.del Plata</v>
          </cell>
        </row>
        <row r="7016">
          <cell r="B7016">
            <v>2003</v>
          </cell>
          <cell r="I7016">
            <v>-0.33400000000000002</v>
          </cell>
          <cell r="S7016" t="str">
            <v>Org.Vtas M.del Plata</v>
          </cell>
        </row>
        <row r="7017">
          <cell r="B7017">
            <v>2013</v>
          </cell>
          <cell r="I7017">
            <v>-1.167</v>
          </cell>
          <cell r="S7017" t="str">
            <v>Org.Vtas M.del Plata</v>
          </cell>
        </row>
        <row r="7018">
          <cell r="B7018">
            <v>2014</v>
          </cell>
          <cell r="I7018">
            <v>-1.25</v>
          </cell>
          <cell r="S7018" t="str">
            <v>Org.Vtas M.del Plata</v>
          </cell>
        </row>
        <row r="7019">
          <cell r="B7019">
            <v>2033</v>
          </cell>
          <cell r="I7019">
            <v>-1.1659999999999999</v>
          </cell>
          <cell r="S7019" t="str">
            <v>Org.Vtas M.del Plata</v>
          </cell>
        </row>
        <row r="7020">
          <cell r="B7020">
            <v>2359</v>
          </cell>
          <cell r="I7020">
            <v>-3.6669999999999998</v>
          </cell>
          <cell r="S7020" t="str">
            <v>Org.Vtas M.del Plata</v>
          </cell>
        </row>
        <row r="7021">
          <cell r="B7021">
            <v>2428</v>
          </cell>
          <cell r="I7021">
            <v>-0.66700000000000004</v>
          </cell>
          <cell r="S7021" t="str">
            <v>Org.Vtas M.del Plata</v>
          </cell>
        </row>
        <row r="7022">
          <cell r="B7022">
            <v>2443</v>
          </cell>
          <cell r="I7022">
            <v>-0.5</v>
          </cell>
          <cell r="S7022" t="str">
            <v>Org.Vtas M.del Plata</v>
          </cell>
        </row>
        <row r="7023">
          <cell r="B7023">
            <v>2448</v>
          </cell>
          <cell r="I7023">
            <v>-0.16700000000000001</v>
          </cell>
          <cell r="S7023" t="str">
            <v>Org.Vtas M.del Plata</v>
          </cell>
        </row>
        <row r="7024">
          <cell r="B7024">
            <v>2453</v>
          </cell>
          <cell r="I7024">
            <v>-0.625</v>
          </cell>
          <cell r="S7024" t="str">
            <v>Org.Vtas M.del Plata</v>
          </cell>
        </row>
        <row r="7025">
          <cell r="B7025">
            <v>2458</v>
          </cell>
          <cell r="I7025">
            <v>-0.501</v>
          </cell>
          <cell r="S7025" t="str">
            <v>Org.Vtas M.del Plata</v>
          </cell>
        </row>
        <row r="7026">
          <cell r="B7026">
            <v>2459</v>
          </cell>
          <cell r="I7026">
            <v>-1.5</v>
          </cell>
          <cell r="S7026" t="str">
            <v>Org.Vtas M.del Plata</v>
          </cell>
        </row>
        <row r="7027">
          <cell r="B7027">
            <v>2463</v>
          </cell>
          <cell r="I7027">
            <v>-0.125</v>
          </cell>
          <cell r="S7027" t="str">
            <v>Org.Vtas M.del Plata</v>
          </cell>
        </row>
        <row r="7028">
          <cell r="B7028">
            <v>2466</v>
          </cell>
          <cell r="I7028">
            <v>-0.16700000000000001</v>
          </cell>
          <cell r="S7028" t="str">
            <v>Org.Vtas M.del Plata</v>
          </cell>
        </row>
        <row r="7029">
          <cell r="B7029">
            <v>2468</v>
          </cell>
          <cell r="I7029">
            <v>-0.16700000000000001</v>
          </cell>
          <cell r="S7029" t="str">
            <v>Org.Vtas M.del Plata</v>
          </cell>
        </row>
        <row r="7030">
          <cell r="B7030">
            <v>2473</v>
          </cell>
          <cell r="I7030">
            <v>-0.125</v>
          </cell>
          <cell r="S7030" t="str">
            <v>Org.Vtas M.del Plata</v>
          </cell>
        </row>
        <row r="7031">
          <cell r="B7031">
            <v>2478</v>
          </cell>
          <cell r="I7031">
            <v>-0.16700000000000001</v>
          </cell>
          <cell r="S7031" t="str">
            <v>Org.Vtas M.del Plata</v>
          </cell>
        </row>
        <row r="7032">
          <cell r="B7032">
            <v>2483</v>
          </cell>
          <cell r="I7032">
            <v>-1.125</v>
          </cell>
          <cell r="S7032" t="str">
            <v>Org.Vtas M.del Plata</v>
          </cell>
        </row>
        <row r="7033">
          <cell r="B7033">
            <v>2488</v>
          </cell>
          <cell r="I7033">
            <v>-1.3340000000000001</v>
          </cell>
          <cell r="S7033" t="str">
            <v>Org.Vtas M.del Plata</v>
          </cell>
        </row>
        <row r="7034">
          <cell r="B7034">
            <v>2608</v>
          </cell>
          <cell r="I7034">
            <v>-0.33400000000000002</v>
          </cell>
          <cell r="S7034" t="str">
            <v>Org.Vtas M.del Plata</v>
          </cell>
        </row>
        <row r="7035">
          <cell r="B7035">
            <v>2612</v>
          </cell>
          <cell r="I7035">
            <v>-0.33300000000000002</v>
          </cell>
          <cell r="S7035" t="str">
            <v>Org.Vtas M.del Plata</v>
          </cell>
        </row>
        <row r="7036">
          <cell r="B7036">
            <v>2648</v>
          </cell>
          <cell r="I7036">
            <v>-3.5009999999999999</v>
          </cell>
          <cell r="S7036" t="str">
            <v>Org.Vtas M.del Plata</v>
          </cell>
        </row>
        <row r="7037">
          <cell r="B7037">
            <v>2659</v>
          </cell>
          <cell r="I7037">
            <v>-0.5</v>
          </cell>
          <cell r="S7037" t="str">
            <v>Org.Vtas M.del Plata</v>
          </cell>
        </row>
        <row r="7038">
          <cell r="B7038">
            <v>2662</v>
          </cell>
          <cell r="I7038">
            <v>-0.33300000000000002</v>
          </cell>
          <cell r="S7038" t="str">
            <v>Org.Vtas M.del Plata</v>
          </cell>
        </row>
        <row r="7039">
          <cell r="B7039">
            <v>2678</v>
          </cell>
          <cell r="I7039">
            <v>-4.6660000000000004</v>
          </cell>
          <cell r="S7039" t="str">
            <v>Org.Vtas M.del Plata</v>
          </cell>
        </row>
        <row r="7040">
          <cell r="B7040">
            <v>2682</v>
          </cell>
          <cell r="I7040">
            <v>-1</v>
          </cell>
          <cell r="S7040" t="str">
            <v>Org.Vtas M.del Plata</v>
          </cell>
        </row>
        <row r="7041">
          <cell r="B7041">
            <v>2688</v>
          </cell>
          <cell r="I7041">
            <v>-0.5</v>
          </cell>
          <cell r="S7041" t="str">
            <v>Org.Vtas M.del Plata</v>
          </cell>
        </row>
        <row r="7042">
          <cell r="B7042">
            <v>2727</v>
          </cell>
          <cell r="I7042">
            <v>-1.417</v>
          </cell>
          <cell r="S7042" t="str">
            <v>Org.Vtas M.del Plata</v>
          </cell>
        </row>
        <row r="7043">
          <cell r="B7043">
            <v>2728</v>
          </cell>
          <cell r="I7043">
            <v>-0.33300000000000002</v>
          </cell>
          <cell r="S7043" t="str">
            <v>Org.Vtas M.del Plata</v>
          </cell>
        </row>
        <row r="7044">
          <cell r="B7044">
            <v>2741</v>
          </cell>
          <cell r="I7044">
            <v>-1.25</v>
          </cell>
          <cell r="S7044" t="str">
            <v>Org.Vtas M.del Plata</v>
          </cell>
        </row>
        <row r="7045">
          <cell r="B7045">
            <v>2759</v>
          </cell>
          <cell r="I7045">
            <v>-0.33300000000000002</v>
          </cell>
          <cell r="S7045" t="str">
            <v>Org.Vtas M.del Plata</v>
          </cell>
        </row>
        <row r="7046">
          <cell r="B7046">
            <v>3205</v>
          </cell>
          <cell r="I7046">
            <v>-1.667</v>
          </cell>
          <cell r="S7046" t="str">
            <v>Org.Vtas M.del Plata</v>
          </cell>
        </row>
        <row r="7047">
          <cell r="B7047">
            <v>3211</v>
          </cell>
          <cell r="I7047">
            <v>-0.33400000000000002</v>
          </cell>
          <cell r="S7047" t="str">
            <v>Org.Vtas M.del Plata</v>
          </cell>
        </row>
        <row r="7048">
          <cell r="B7048">
            <v>3212</v>
          </cell>
          <cell r="I7048">
            <v>-0.33400000000000002</v>
          </cell>
          <cell r="S7048" t="str">
            <v>Org.Vtas M.del Plata</v>
          </cell>
        </row>
        <row r="7049">
          <cell r="B7049">
            <v>3214</v>
          </cell>
          <cell r="I7049">
            <v>-0.16700000000000001</v>
          </cell>
          <cell r="S7049" t="str">
            <v>Org.Vtas M.del Plata</v>
          </cell>
        </row>
        <row r="7050">
          <cell r="B7050">
            <v>3510</v>
          </cell>
          <cell r="I7050">
            <v>-0.875</v>
          </cell>
          <cell r="S7050" t="str">
            <v>Org.Vtas M.del Plata</v>
          </cell>
        </row>
        <row r="7051">
          <cell r="B7051">
            <v>3527</v>
          </cell>
          <cell r="I7051">
            <v>-0.41699999999999998</v>
          </cell>
          <cell r="S7051" t="str">
            <v>Org.Vtas M.del Plata</v>
          </cell>
        </row>
        <row r="7052">
          <cell r="B7052">
            <v>3536</v>
          </cell>
          <cell r="I7052">
            <v>-0.16700000000000001</v>
          </cell>
          <cell r="S7052" t="str">
            <v>Org.Vtas M.del Plata</v>
          </cell>
        </row>
        <row r="7053">
          <cell r="B7053">
            <v>3846</v>
          </cell>
          <cell r="I7053">
            <v>-1</v>
          </cell>
          <cell r="S7053" t="str">
            <v>Org.Vtas M.del Plata</v>
          </cell>
        </row>
        <row r="7054">
          <cell r="B7054">
            <v>510702</v>
          </cell>
          <cell r="I7054">
            <v>-0.66700000000000004</v>
          </cell>
          <cell r="S7054" t="str">
            <v>Org.Vtas M.del Plata</v>
          </cell>
        </row>
        <row r="7055">
          <cell r="B7055">
            <v>510703</v>
          </cell>
          <cell r="I7055">
            <v>-0.16700000000000001</v>
          </cell>
          <cell r="S7055" t="str">
            <v>Org.Vtas M.del Plata</v>
          </cell>
        </row>
        <row r="7056">
          <cell r="B7056">
            <v>510712</v>
          </cell>
          <cell r="I7056">
            <v>-0.5</v>
          </cell>
          <cell r="S7056" t="str">
            <v>Org.Vtas M.del Plata</v>
          </cell>
        </row>
        <row r="7057">
          <cell r="B7057">
            <v>519702</v>
          </cell>
          <cell r="I7057">
            <v>-0.5</v>
          </cell>
          <cell r="S7057" t="str">
            <v>Org.Vtas M.del Plata</v>
          </cell>
        </row>
        <row r="7058">
          <cell r="B7058">
            <v>105</v>
          </cell>
          <cell r="I7058">
            <v>-2.6669999999999998</v>
          </cell>
          <cell r="S7058" t="str">
            <v>Org.Vtas M.del Plata</v>
          </cell>
        </row>
        <row r="7059">
          <cell r="B7059">
            <v>118</v>
          </cell>
          <cell r="I7059">
            <v>-0.83499999999999996</v>
          </cell>
          <cell r="S7059" t="str">
            <v>Org.Vtas M.del Plata</v>
          </cell>
        </row>
        <row r="7060">
          <cell r="B7060">
            <v>127</v>
          </cell>
          <cell r="I7060">
            <v>-1.2490000000000001</v>
          </cell>
          <cell r="S7060" t="str">
            <v>Org.Vtas M.del Plata</v>
          </cell>
        </row>
        <row r="7061">
          <cell r="B7061">
            <v>140</v>
          </cell>
          <cell r="I7061">
            <v>-1.75</v>
          </cell>
          <cell r="S7061" t="str">
            <v>Org.Vtas M.del Plata</v>
          </cell>
        </row>
        <row r="7062">
          <cell r="B7062">
            <v>144</v>
          </cell>
          <cell r="I7062">
            <v>-0.25</v>
          </cell>
          <cell r="S7062" t="str">
            <v>Org.Vtas M.del Plata</v>
          </cell>
        </row>
        <row r="7063">
          <cell r="B7063">
            <v>159</v>
          </cell>
          <cell r="I7063">
            <v>-5</v>
          </cell>
          <cell r="S7063" t="str">
            <v>Org.Vtas M.del Plata</v>
          </cell>
        </row>
        <row r="7064">
          <cell r="B7064">
            <v>161</v>
          </cell>
          <cell r="I7064">
            <v>-0.83399999999999996</v>
          </cell>
          <cell r="S7064" t="str">
            <v>Org.Vtas M.del Plata</v>
          </cell>
        </row>
        <row r="7065">
          <cell r="B7065">
            <v>327</v>
          </cell>
          <cell r="I7065">
            <v>-1.25</v>
          </cell>
          <cell r="S7065" t="str">
            <v>Org.Vtas M.del Plata</v>
          </cell>
        </row>
        <row r="7066">
          <cell r="B7066">
            <v>340</v>
          </cell>
          <cell r="I7066">
            <v>-2.625</v>
          </cell>
          <cell r="S7066" t="str">
            <v>Org.Vtas M.del Plata</v>
          </cell>
        </row>
        <row r="7067">
          <cell r="B7067">
            <v>344</v>
          </cell>
          <cell r="I7067">
            <v>-0.25</v>
          </cell>
          <cell r="S7067" t="str">
            <v>Org.Vtas M.del Plata</v>
          </cell>
        </row>
        <row r="7068">
          <cell r="B7068">
            <v>359</v>
          </cell>
          <cell r="I7068">
            <v>-0.83399999999999996</v>
          </cell>
          <cell r="S7068" t="str">
            <v>Org.Vtas M.del Plata</v>
          </cell>
        </row>
        <row r="7069">
          <cell r="B7069">
            <v>361</v>
          </cell>
          <cell r="I7069">
            <v>-0.33300000000000002</v>
          </cell>
          <cell r="S7069" t="str">
            <v>Org.Vtas M.del Plata</v>
          </cell>
        </row>
        <row r="7070">
          <cell r="B7070">
            <v>440</v>
          </cell>
          <cell r="I7070">
            <v>-0.75</v>
          </cell>
          <cell r="S7070" t="str">
            <v>Org.Vtas M.del Plata</v>
          </cell>
        </row>
        <row r="7071">
          <cell r="B7071">
            <v>503</v>
          </cell>
          <cell r="I7071">
            <v>-0.33300000000000002</v>
          </cell>
          <cell r="S7071" t="str">
            <v>Org.Vtas M.del Plata</v>
          </cell>
        </row>
        <row r="7072">
          <cell r="B7072">
            <v>592</v>
          </cell>
          <cell r="I7072">
            <v>-0.375</v>
          </cell>
          <cell r="S7072" t="str">
            <v>Org.Vtas M.del Plata</v>
          </cell>
        </row>
        <row r="7073">
          <cell r="B7073">
            <v>618</v>
          </cell>
          <cell r="I7073">
            <v>-3.6669999999999998</v>
          </cell>
          <cell r="S7073" t="str">
            <v>Org.Vtas M.del Plata</v>
          </cell>
        </row>
        <row r="7074">
          <cell r="B7074">
            <v>627</v>
          </cell>
          <cell r="I7074">
            <v>-1.7509999999999999</v>
          </cell>
          <cell r="S7074" t="str">
            <v>Org.Vtas M.del Plata</v>
          </cell>
        </row>
        <row r="7075">
          <cell r="B7075">
            <v>640</v>
          </cell>
          <cell r="I7075">
            <v>-1.5</v>
          </cell>
          <cell r="S7075" t="str">
            <v>Org.Vtas M.del Plata</v>
          </cell>
        </row>
        <row r="7076">
          <cell r="B7076">
            <v>644</v>
          </cell>
          <cell r="I7076">
            <v>-0.125</v>
          </cell>
          <cell r="S7076" t="str">
            <v>Org.Vtas M.del Plata</v>
          </cell>
        </row>
        <row r="7077">
          <cell r="B7077">
            <v>659</v>
          </cell>
          <cell r="I7077">
            <v>-1.167</v>
          </cell>
          <cell r="S7077" t="str">
            <v>Org.Vtas M.del Plata</v>
          </cell>
        </row>
        <row r="7078">
          <cell r="B7078">
            <v>1027</v>
          </cell>
          <cell r="I7078">
            <v>-0.33300000000000002</v>
          </cell>
          <cell r="S7078" t="str">
            <v>Org.Vtas M.del Plata</v>
          </cell>
        </row>
        <row r="7079">
          <cell r="B7079">
            <v>1040</v>
          </cell>
          <cell r="I7079">
            <v>-0.625</v>
          </cell>
          <cell r="S7079" t="str">
            <v>Org.Vtas M.del Plata</v>
          </cell>
        </row>
        <row r="7080">
          <cell r="B7080">
            <v>1127</v>
          </cell>
          <cell r="I7080">
            <v>-1.167</v>
          </cell>
          <cell r="S7080" t="str">
            <v>Org.Vtas M.del Plata</v>
          </cell>
        </row>
        <row r="7081">
          <cell r="B7081">
            <v>1128</v>
          </cell>
          <cell r="I7081">
            <v>-0.16700000000000001</v>
          </cell>
          <cell r="S7081" t="str">
            <v>Org.Vtas M.del Plata</v>
          </cell>
        </row>
        <row r="7082">
          <cell r="B7082">
            <v>1140</v>
          </cell>
          <cell r="I7082">
            <v>-2.25</v>
          </cell>
          <cell r="S7082" t="str">
            <v>Org.Vtas M.del Plata</v>
          </cell>
        </row>
        <row r="7083">
          <cell r="B7083">
            <v>1159</v>
          </cell>
          <cell r="I7083">
            <v>-3.8340000000000001</v>
          </cell>
          <cell r="S7083" t="str">
            <v>Org.Vtas M.del Plata</v>
          </cell>
        </row>
        <row r="7084">
          <cell r="B7084">
            <v>1161</v>
          </cell>
          <cell r="I7084">
            <v>-0.16700000000000001</v>
          </cell>
          <cell r="S7084" t="str">
            <v>Org.Vtas M.del Plata</v>
          </cell>
        </row>
        <row r="7085">
          <cell r="B7085">
            <v>1240</v>
          </cell>
          <cell r="I7085">
            <v>-1.5</v>
          </cell>
          <cell r="S7085" t="str">
            <v>Org.Vtas M.del Plata</v>
          </cell>
        </row>
        <row r="7086">
          <cell r="B7086">
            <v>1436</v>
          </cell>
          <cell r="I7086">
            <v>-3.8340000000000001</v>
          </cell>
          <cell r="S7086" t="str">
            <v>Org.Vtas M.del Plata</v>
          </cell>
        </row>
        <row r="7087">
          <cell r="B7087">
            <v>1459</v>
          </cell>
          <cell r="I7087">
            <v>-2.9990000000000001</v>
          </cell>
          <cell r="S7087" t="str">
            <v>Org.Vtas M.del Plata</v>
          </cell>
        </row>
        <row r="7088">
          <cell r="B7088">
            <v>1640</v>
          </cell>
          <cell r="I7088">
            <v>-0.16700000000000001</v>
          </cell>
          <cell r="S7088" t="str">
            <v>Org.Vtas M.del Plata</v>
          </cell>
        </row>
        <row r="7089">
          <cell r="B7089">
            <v>1758</v>
          </cell>
          <cell r="I7089">
            <v>-0.33300000000000002</v>
          </cell>
          <cell r="S7089" t="str">
            <v>Org.Vtas M.del Plata</v>
          </cell>
        </row>
        <row r="7090">
          <cell r="B7090">
            <v>1759</v>
          </cell>
          <cell r="I7090">
            <v>-0.33300000000000002</v>
          </cell>
          <cell r="S7090" t="str">
            <v>Org.Vtas M.del Plata</v>
          </cell>
        </row>
        <row r="7091">
          <cell r="B7091">
            <v>2031</v>
          </cell>
          <cell r="I7091">
            <v>-1</v>
          </cell>
          <cell r="S7091" t="str">
            <v>Org.Vtas M.del Plata</v>
          </cell>
        </row>
        <row r="7092">
          <cell r="B7092">
            <v>2033</v>
          </cell>
          <cell r="I7092">
            <v>-1.333</v>
          </cell>
          <cell r="S7092" t="str">
            <v>Org.Vtas M.del Plata</v>
          </cell>
        </row>
        <row r="7093">
          <cell r="B7093">
            <v>2359</v>
          </cell>
          <cell r="I7093">
            <v>-0.5</v>
          </cell>
          <cell r="S7093" t="str">
            <v>Org.Vtas M.del Plata</v>
          </cell>
        </row>
        <row r="7094">
          <cell r="B7094">
            <v>2423</v>
          </cell>
          <cell r="I7094">
            <v>-0.125</v>
          </cell>
          <cell r="S7094" t="str">
            <v>Org.Vtas M.del Plata</v>
          </cell>
        </row>
        <row r="7095">
          <cell r="B7095">
            <v>2443</v>
          </cell>
          <cell r="I7095">
            <v>-1.125</v>
          </cell>
          <cell r="S7095" t="str">
            <v>Org.Vtas M.del Plata</v>
          </cell>
        </row>
        <row r="7096">
          <cell r="B7096">
            <v>2446</v>
          </cell>
          <cell r="I7096">
            <v>-0.83399999999999996</v>
          </cell>
          <cell r="S7096" t="str">
            <v>Org.Vtas M.del Plata</v>
          </cell>
        </row>
        <row r="7097">
          <cell r="B7097">
            <v>2456</v>
          </cell>
          <cell r="I7097">
            <v>-0.66700000000000004</v>
          </cell>
          <cell r="S7097" t="str">
            <v>Org.Vtas M.del Plata</v>
          </cell>
        </row>
        <row r="7098">
          <cell r="B7098">
            <v>2458</v>
          </cell>
          <cell r="I7098">
            <v>-1</v>
          </cell>
          <cell r="S7098" t="str">
            <v>Org.Vtas M.del Plata</v>
          </cell>
        </row>
        <row r="7099">
          <cell r="B7099">
            <v>2459</v>
          </cell>
          <cell r="I7099">
            <v>-0.33400000000000002</v>
          </cell>
          <cell r="S7099" t="str">
            <v>Org.Vtas M.del Plata</v>
          </cell>
        </row>
        <row r="7100">
          <cell r="B7100">
            <v>2466</v>
          </cell>
          <cell r="I7100">
            <v>-0.66800000000000004</v>
          </cell>
          <cell r="S7100" t="str">
            <v>Org.Vtas M.del Plata</v>
          </cell>
        </row>
        <row r="7101">
          <cell r="B7101">
            <v>2468</v>
          </cell>
          <cell r="I7101">
            <v>-0.33400000000000002</v>
          </cell>
          <cell r="S7101" t="str">
            <v>Org.Vtas M.del Plata</v>
          </cell>
        </row>
        <row r="7102">
          <cell r="B7102">
            <v>2478</v>
          </cell>
          <cell r="I7102">
            <v>-0.501</v>
          </cell>
          <cell r="S7102" t="str">
            <v>Org.Vtas M.del Plata</v>
          </cell>
        </row>
        <row r="7103">
          <cell r="B7103">
            <v>2483</v>
          </cell>
          <cell r="I7103">
            <v>-0.875</v>
          </cell>
          <cell r="S7103" t="str">
            <v>Org.Vtas M.del Plata</v>
          </cell>
        </row>
        <row r="7104">
          <cell r="B7104">
            <v>2486</v>
          </cell>
          <cell r="I7104">
            <v>-1.667</v>
          </cell>
          <cell r="S7104" t="str">
            <v>Org.Vtas M.del Plata</v>
          </cell>
        </row>
        <row r="7105">
          <cell r="B7105">
            <v>2488</v>
          </cell>
          <cell r="I7105">
            <v>-0.5</v>
          </cell>
          <cell r="S7105" t="str">
            <v>Org.Vtas M.del Plata</v>
          </cell>
        </row>
        <row r="7106">
          <cell r="B7106">
            <v>2612</v>
          </cell>
          <cell r="I7106">
            <v>-0.5</v>
          </cell>
          <cell r="S7106" t="str">
            <v>Org.Vtas M.del Plata</v>
          </cell>
        </row>
        <row r="7107">
          <cell r="B7107">
            <v>2642</v>
          </cell>
          <cell r="I7107">
            <v>-0.66700000000000004</v>
          </cell>
          <cell r="S7107" t="str">
            <v>Org.Vtas M.del Plata</v>
          </cell>
        </row>
        <row r="7108">
          <cell r="B7108">
            <v>2648</v>
          </cell>
          <cell r="I7108">
            <v>-0.5</v>
          </cell>
          <cell r="S7108" t="str">
            <v>Org.Vtas M.del Plata</v>
          </cell>
        </row>
        <row r="7109">
          <cell r="B7109">
            <v>2672</v>
          </cell>
          <cell r="I7109">
            <v>-1</v>
          </cell>
          <cell r="S7109" t="str">
            <v>Org.Vtas M.del Plata</v>
          </cell>
        </row>
        <row r="7110">
          <cell r="B7110">
            <v>2678</v>
          </cell>
          <cell r="I7110">
            <v>-0.83299999999999996</v>
          </cell>
          <cell r="S7110" t="str">
            <v>Org.Vtas M.del Plata</v>
          </cell>
        </row>
        <row r="7111">
          <cell r="B7111">
            <v>2688</v>
          </cell>
          <cell r="I7111">
            <v>-0.5</v>
          </cell>
          <cell r="S7111" t="str">
            <v>Org.Vtas M.del Plata</v>
          </cell>
        </row>
        <row r="7112">
          <cell r="B7112">
            <v>2727</v>
          </cell>
          <cell r="I7112">
            <v>-0.5</v>
          </cell>
          <cell r="S7112" t="str">
            <v>Org.Vtas M.del Plata</v>
          </cell>
        </row>
        <row r="7113">
          <cell r="B7113">
            <v>2728</v>
          </cell>
          <cell r="I7113">
            <v>-2.6669999999999998</v>
          </cell>
          <cell r="S7113" t="str">
            <v>Org.Vtas M.del Plata</v>
          </cell>
        </row>
        <row r="7114">
          <cell r="B7114">
            <v>2741</v>
          </cell>
          <cell r="I7114">
            <v>-0.75</v>
          </cell>
          <cell r="S7114" t="str">
            <v>Org.Vtas M.del Plata</v>
          </cell>
        </row>
        <row r="7115">
          <cell r="B7115">
            <v>2759</v>
          </cell>
          <cell r="I7115">
            <v>-0.16700000000000001</v>
          </cell>
          <cell r="S7115" t="str">
            <v>Org.Vtas M.del Plata</v>
          </cell>
        </row>
        <row r="7116">
          <cell r="B7116">
            <v>3095</v>
          </cell>
          <cell r="I7116">
            <v>-1</v>
          </cell>
          <cell r="S7116" t="str">
            <v>Org.Vtas M.del Plata</v>
          </cell>
        </row>
        <row r="7117">
          <cell r="B7117">
            <v>3205</v>
          </cell>
          <cell r="I7117">
            <v>-0.5</v>
          </cell>
          <cell r="S7117" t="str">
            <v>Org.Vtas M.del Plata</v>
          </cell>
        </row>
        <row r="7118">
          <cell r="B7118">
            <v>3208</v>
          </cell>
          <cell r="I7118">
            <v>-0.16700000000000001</v>
          </cell>
          <cell r="S7118" t="str">
            <v>Org.Vtas M.del Plata</v>
          </cell>
        </row>
        <row r="7119">
          <cell r="B7119">
            <v>3518</v>
          </cell>
          <cell r="I7119">
            <v>-0.33300000000000002</v>
          </cell>
          <cell r="S7119" t="str">
            <v>Org.Vtas M.del Plata</v>
          </cell>
        </row>
        <row r="7120">
          <cell r="B7120">
            <v>3527</v>
          </cell>
          <cell r="I7120">
            <v>-0.58299999999999996</v>
          </cell>
          <cell r="S7120" t="str">
            <v>Org.Vtas M.del Plata</v>
          </cell>
        </row>
        <row r="7121">
          <cell r="B7121">
            <v>3536</v>
          </cell>
          <cell r="I7121">
            <v>-2.3330000000000002</v>
          </cell>
          <cell r="S7121" t="str">
            <v>Org.Vtas M.del Plata</v>
          </cell>
        </row>
        <row r="7122">
          <cell r="B7122">
            <v>3559</v>
          </cell>
          <cell r="I7122">
            <v>-0.33300000000000002</v>
          </cell>
          <cell r="S7122" t="str">
            <v>Org.Vtas M.del Plata</v>
          </cell>
        </row>
        <row r="7123">
          <cell r="B7123">
            <v>3838</v>
          </cell>
          <cell r="I7123">
            <v>-1</v>
          </cell>
          <cell r="S7123" t="str">
            <v>Org.Vtas M.del Plata</v>
          </cell>
        </row>
        <row r="7124">
          <cell r="B7124">
            <v>510702</v>
          </cell>
          <cell r="I7124">
            <v>-0.5</v>
          </cell>
          <cell r="S7124" t="str">
            <v>Org.Vtas M.del Plata</v>
          </cell>
        </row>
        <row r="7125">
          <cell r="B7125">
            <v>510712</v>
          </cell>
          <cell r="I7125">
            <v>-1.167</v>
          </cell>
          <cell r="S7125" t="str">
            <v>Org.Vtas M.del Plata</v>
          </cell>
        </row>
        <row r="7126">
          <cell r="B7126">
            <v>510724</v>
          </cell>
          <cell r="I7126">
            <v>-0.16700000000000001</v>
          </cell>
          <cell r="S7126" t="str">
            <v>Org.Vtas M.del Plata</v>
          </cell>
        </row>
        <row r="7127">
          <cell r="B7127">
            <v>510725</v>
          </cell>
          <cell r="I7127">
            <v>-0.16700000000000001</v>
          </cell>
          <cell r="S7127" t="str">
            <v>Org.Vtas M.del Plata</v>
          </cell>
        </row>
        <row r="7128">
          <cell r="B7128">
            <v>519702</v>
          </cell>
          <cell r="I7128">
            <v>-0.33300000000000002</v>
          </cell>
          <cell r="S7128" t="str">
            <v>Org.Vtas M.del Plata</v>
          </cell>
        </row>
        <row r="7129">
          <cell r="B7129">
            <v>519703</v>
          </cell>
          <cell r="I7129">
            <v>-0.16700000000000001</v>
          </cell>
          <cell r="S7129" t="str">
            <v>Org.Vtas M.del Plata</v>
          </cell>
        </row>
        <row r="7130">
          <cell r="B7130">
            <v>519704</v>
          </cell>
          <cell r="I7130">
            <v>-0.16700000000000001</v>
          </cell>
          <cell r="S7130" t="str">
            <v>Org.Vtas M.del Plata</v>
          </cell>
        </row>
        <row r="7131">
          <cell r="B7131">
            <v>14</v>
          </cell>
          <cell r="I7131">
            <v>-0.25</v>
          </cell>
          <cell r="S7131" t="str">
            <v>Org.Vtas M.del Plata</v>
          </cell>
        </row>
        <row r="7132">
          <cell r="B7132">
            <v>105</v>
          </cell>
          <cell r="I7132">
            <v>-0.16700000000000001</v>
          </cell>
          <cell r="S7132" t="str">
            <v>Org.Vtas M.del Plata</v>
          </cell>
        </row>
        <row r="7133">
          <cell r="B7133">
            <v>118</v>
          </cell>
          <cell r="I7133">
            <v>-1.167</v>
          </cell>
          <cell r="S7133" t="str">
            <v>Org.Vtas M.del Plata</v>
          </cell>
        </row>
        <row r="7134">
          <cell r="B7134">
            <v>127</v>
          </cell>
          <cell r="I7134">
            <v>-0.66600000000000004</v>
          </cell>
          <cell r="S7134" t="str">
            <v>Org.Vtas M.del Plata</v>
          </cell>
        </row>
        <row r="7135">
          <cell r="B7135">
            <v>140</v>
          </cell>
          <cell r="I7135">
            <v>-1.75</v>
          </cell>
          <cell r="S7135" t="str">
            <v>Org.Vtas M.del Plata</v>
          </cell>
        </row>
        <row r="7136">
          <cell r="B7136">
            <v>159</v>
          </cell>
          <cell r="I7136">
            <v>-0.66700000000000004</v>
          </cell>
          <cell r="S7136" t="str">
            <v>Org.Vtas M.del Plata</v>
          </cell>
        </row>
        <row r="7137">
          <cell r="B7137">
            <v>161</v>
          </cell>
          <cell r="I7137">
            <v>-0.16700000000000001</v>
          </cell>
          <cell r="S7137" t="str">
            <v>Org.Vtas M.del Plata</v>
          </cell>
        </row>
        <row r="7138">
          <cell r="B7138">
            <v>327</v>
          </cell>
          <cell r="I7138">
            <v>-0.751</v>
          </cell>
          <cell r="S7138" t="str">
            <v>Org.Vtas M.del Plata</v>
          </cell>
        </row>
        <row r="7139">
          <cell r="B7139">
            <v>340</v>
          </cell>
          <cell r="I7139">
            <v>-2.625</v>
          </cell>
          <cell r="S7139" t="str">
            <v>Org.Vtas M.del Plata</v>
          </cell>
        </row>
        <row r="7140">
          <cell r="B7140">
            <v>359</v>
          </cell>
          <cell r="I7140">
            <v>-0.33400000000000002</v>
          </cell>
          <cell r="S7140" t="str">
            <v>Org.Vtas M.del Plata</v>
          </cell>
        </row>
        <row r="7141">
          <cell r="B7141">
            <v>361</v>
          </cell>
          <cell r="I7141">
            <v>-0.83399999999999996</v>
          </cell>
          <cell r="S7141" t="str">
            <v>Org.Vtas M.del Plata</v>
          </cell>
        </row>
        <row r="7142">
          <cell r="B7142">
            <v>592</v>
          </cell>
          <cell r="I7142">
            <v>-0.125</v>
          </cell>
          <cell r="S7142" t="str">
            <v>Org.Vtas M.del Plata</v>
          </cell>
        </row>
        <row r="7143">
          <cell r="B7143">
            <v>618</v>
          </cell>
          <cell r="I7143">
            <v>-0.5</v>
          </cell>
          <cell r="S7143" t="str">
            <v>Org.Vtas M.del Plata</v>
          </cell>
        </row>
        <row r="7144">
          <cell r="B7144">
            <v>627</v>
          </cell>
          <cell r="I7144">
            <v>-2</v>
          </cell>
          <cell r="S7144" t="str">
            <v>Org.Vtas M.del Plata</v>
          </cell>
        </row>
        <row r="7145">
          <cell r="B7145">
            <v>640</v>
          </cell>
          <cell r="I7145">
            <v>-1</v>
          </cell>
          <cell r="S7145" t="str">
            <v>Org.Vtas M.del Plata</v>
          </cell>
        </row>
        <row r="7146">
          <cell r="B7146">
            <v>659</v>
          </cell>
          <cell r="I7146">
            <v>-0.33400000000000002</v>
          </cell>
          <cell r="S7146" t="str">
            <v>Org.Vtas M.del Plata</v>
          </cell>
        </row>
        <row r="7147">
          <cell r="B7147">
            <v>661</v>
          </cell>
          <cell r="I7147">
            <v>-0.5</v>
          </cell>
          <cell r="S7147" t="str">
            <v>Org.Vtas M.del Plata</v>
          </cell>
        </row>
        <row r="7148">
          <cell r="B7148">
            <v>1040</v>
          </cell>
          <cell r="I7148">
            <v>-0.875</v>
          </cell>
          <cell r="S7148" t="str">
            <v>Org.Vtas M.del Plata</v>
          </cell>
        </row>
        <row r="7149">
          <cell r="B7149">
            <v>1127</v>
          </cell>
          <cell r="I7149">
            <v>-1.3340000000000001</v>
          </cell>
          <cell r="S7149" t="str">
            <v>Org.Vtas M.del Plata</v>
          </cell>
        </row>
        <row r="7150">
          <cell r="B7150">
            <v>1128</v>
          </cell>
          <cell r="I7150">
            <v>-0.33300000000000002</v>
          </cell>
          <cell r="S7150" t="str">
            <v>Org.Vtas M.del Plata</v>
          </cell>
        </row>
        <row r="7151">
          <cell r="B7151">
            <v>1140</v>
          </cell>
          <cell r="I7151">
            <v>-1</v>
          </cell>
          <cell r="S7151" t="str">
            <v>Org.Vtas M.del Plata</v>
          </cell>
        </row>
        <row r="7152">
          <cell r="B7152">
            <v>1144</v>
          </cell>
          <cell r="I7152">
            <v>-0.125</v>
          </cell>
          <cell r="S7152" t="str">
            <v>Org.Vtas M.del Plata</v>
          </cell>
        </row>
        <row r="7153">
          <cell r="B7153">
            <v>1159</v>
          </cell>
          <cell r="I7153">
            <v>-0.83499999999999996</v>
          </cell>
          <cell r="S7153" t="str">
            <v>Org.Vtas M.del Plata</v>
          </cell>
        </row>
        <row r="7154">
          <cell r="B7154">
            <v>1259</v>
          </cell>
          <cell r="I7154">
            <v>-2.3330000000000002</v>
          </cell>
          <cell r="S7154" t="str">
            <v>Org.Vtas M.del Plata</v>
          </cell>
        </row>
        <row r="7155">
          <cell r="B7155">
            <v>1436</v>
          </cell>
          <cell r="I7155">
            <v>-2.1669999999999998</v>
          </cell>
          <cell r="S7155" t="str">
            <v>Org.Vtas M.del Plata</v>
          </cell>
        </row>
        <row r="7156">
          <cell r="B7156">
            <v>1459</v>
          </cell>
          <cell r="I7156">
            <v>-0.5</v>
          </cell>
          <cell r="S7156" t="str">
            <v>Org.Vtas M.del Plata</v>
          </cell>
        </row>
        <row r="7157">
          <cell r="B7157">
            <v>1620</v>
          </cell>
          <cell r="I7157">
            <v>-0.66700000000000004</v>
          </cell>
          <cell r="S7157" t="str">
            <v>Org.Vtas M.del Plata</v>
          </cell>
        </row>
        <row r="7158">
          <cell r="B7158">
            <v>1640</v>
          </cell>
          <cell r="I7158">
            <v>-0.5</v>
          </cell>
          <cell r="S7158" t="str">
            <v>Org.Vtas M.del Plata</v>
          </cell>
        </row>
        <row r="7159">
          <cell r="B7159">
            <v>1658</v>
          </cell>
          <cell r="I7159">
            <v>-0.83299999999999996</v>
          </cell>
          <cell r="S7159" t="str">
            <v>Org.Vtas M.del Plata</v>
          </cell>
        </row>
        <row r="7160">
          <cell r="B7160">
            <v>2003</v>
          </cell>
          <cell r="I7160">
            <v>-0.16700000000000001</v>
          </cell>
          <cell r="S7160" t="str">
            <v>Org.Vtas M.del Plata</v>
          </cell>
        </row>
        <row r="7161">
          <cell r="B7161">
            <v>2013</v>
          </cell>
          <cell r="I7161">
            <v>-1.167</v>
          </cell>
          <cell r="S7161" t="str">
            <v>Org.Vtas M.del Plata</v>
          </cell>
        </row>
        <row r="7162">
          <cell r="B7162">
            <v>2031</v>
          </cell>
          <cell r="I7162">
            <v>-0.66700000000000004</v>
          </cell>
          <cell r="S7162" t="str">
            <v>Org.Vtas M.del Plata</v>
          </cell>
        </row>
        <row r="7163">
          <cell r="B7163">
            <v>2033</v>
          </cell>
          <cell r="I7163">
            <v>-1.833</v>
          </cell>
          <cell r="S7163" t="str">
            <v>Org.Vtas M.del Plata</v>
          </cell>
        </row>
        <row r="7164">
          <cell r="B7164">
            <v>2154</v>
          </cell>
          <cell r="I7164">
            <v>-0.66700000000000004</v>
          </cell>
          <cell r="S7164" t="str">
            <v>Org.Vtas M.del Plata</v>
          </cell>
        </row>
        <row r="7165">
          <cell r="B7165">
            <v>2359</v>
          </cell>
          <cell r="I7165">
            <v>-0.83399999999999996</v>
          </cell>
          <cell r="S7165" t="str">
            <v>Org.Vtas M.del Plata</v>
          </cell>
        </row>
        <row r="7166">
          <cell r="B7166">
            <v>2423</v>
          </cell>
          <cell r="I7166">
            <v>-1</v>
          </cell>
          <cell r="S7166" t="str">
            <v>Org.Vtas M.del Plata</v>
          </cell>
        </row>
        <row r="7167">
          <cell r="B7167">
            <v>2426</v>
          </cell>
          <cell r="I7167">
            <v>-0.16700000000000001</v>
          </cell>
          <cell r="S7167" t="str">
            <v>Org.Vtas M.del Plata</v>
          </cell>
        </row>
        <row r="7168">
          <cell r="B7168">
            <v>2443</v>
          </cell>
          <cell r="I7168">
            <v>-0.75</v>
          </cell>
          <cell r="S7168" t="str">
            <v>Org.Vtas M.del Plata</v>
          </cell>
        </row>
        <row r="7169">
          <cell r="B7169">
            <v>2446</v>
          </cell>
          <cell r="I7169">
            <v>-0.66700000000000004</v>
          </cell>
          <cell r="S7169" t="str">
            <v>Org.Vtas M.del Plata</v>
          </cell>
        </row>
        <row r="7170">
          <cell r="B7170">
            <v>2448</v>
          </cell>
          <cell r="I7170">
            <v>-0.16700000000000001</v>
          </cell>
          <cell r="S7170" t="str">
            <v>Org.Vtas M.del Plata</v>
          </cell>
        </row>
        <row r="7171">
          <cell r="B7171">
            <v>2453</v>
          </cell>
          <cell r="I7171">
            <v>-1.5</v>
          </cell>
          <cell r="S7171" t="str">
            <v>Org.Vtas M.del Plata</v>
          </cell>
        </row>
        <row r="7172">
          <cell r="B7172">
            <v>2456</v>
          </cell>
          <cell r="I7172">
            <v>-0.16700000000000001</v>
          </cell>
          <cell r="S7172" t="str">
            <v>Org.Vtas M.del Plata</v>
          </cell>
        </row>
        <row r="7173">
          <cell r="B7173">
            <v>2459</v>
          </cell>
          <cell r="I7173">
            <v>-0.501</v>
          </cell>
          <cell r="S7173" t="str">
            <v>Org.Vtas M.del Plata</v>
          </cell>
        </row>
        <row r="7174">
          <cell r="B7174">
            <v>2463</v>
          </cell>
          <cell r="I7174">
            <v>-0.125</v>
          </cell>
          <cell r="S7174" t="str">
            <v>Org.Vtas M.del Plata</v>
          </cell>
        </row>
        <row r="7175">
          <cell r="B7175">
            <v>2466</v>
          </cell>
          <cell r="I7175">
            <v>-0.33400000000000002</v>
          </cell>
          <cell r="S7175" t="str">
            <v>Org.Vtas M.del Plata</v>
          </cell>
        </row>
        <row r="7176">
          <cell r="B7176">
            <v>2473</v>
          </cell>
          <cell r="I7176">
            <v>-1.75</v>
          </cell>
          <cell r="S7176" t="str">
            <v>Org.Vtas M.del Plata</v>
          </cell>
        </row>
        <row r="7177">
          <cell r="B7177">
            <v>2476</v>
          </cell>
          <cell r="I7177">
            <v>-0.5</v>
          </cell>
          <cell r="S7177" t="str">
            <v>Org.Vtas M.del Plata</v>
          </cell>
        </row>
        <row r="7178">
          <cell r="B7178">
            <v>2478</v>
          </cell>
          <cell r="I7178">
            <v>-0.33400000000000002</v>
          </cell>
          <cell r="S7178" t="str">
            <v>Org.Vtas M.del Plata</v>
          </cell>
        </row>
        <row r="7179">
          <cell r="B7179">
            <v>2483</v>
          </cell>
          <cell r="I7179">
            <v>-0.375</v>
          </cell>
          <cell r="S7179" t="str">
            <v>Org.Vtas M.del Plata</v>
          </cell>
        </row>
        <row r="7180">
          <cell r="B7180">
            <v>2486</v>
          </cell>
          <cell r="I7180">
            <v>-0.33400000000000002</v>
          </cell>
          <cell r="S7180" t="str">
            <v>Org.Vtas M.del Plata</v>
          </cell>
        </row>
        <row r="7181">
          <cell r="B7181">
            <v>2642</v>
          </cell>
          <cell r="I7181">
            <v>-0.83399999999999996</v>
          </cell>
          <cell r="S7181" t="str">
            <v>Org.Vtas M.del Plata</v>
          </cell>
        </row>
        <row r="7182">
          <cell r="B7182">
            <v>2648</v>
          </cell>
          <cell r="I7182">
            <v>-1.5</v>
          </cell>
          <cell r="S7182" t="str">
            <v>Org.Vtas M.del Plata</v>
          </cell>
        </row>
        <row r="7183">
          <cell r="B7183">
            <v>2659</v>
          </cell>
          <cell r="I7183">
            <v>-0.501</v>
          </cell>
          <cell r="S7183" t="str">
            <v>Org.Vtas M.del Plata</v>
          </cell>
        </row>
        <row r="7184">
          <cell r="B7184">
            <v>2662</v>
          </cell>
          <cell r="I7184">
            <v>-0.83399999999999996</v>
          </cell>
          <cell r="S7184" t="str">
            <v>Org.Vtas M.del Plata</v>
          </cell>
        </row>
        <row r="7185">
          <cell r="B7185">
            <v>2672</v>
          </cell>
          <cell r="I7185">
            <v>-0.33400000000000002</v>
          </cell>
          <cell r="S7185" t="str">
            <v>Org.Vtas M.del Plata</v>
          </cell>
        </row>
        <row r="7186">
          <cell r="B7186">
            <v>2678</v>
          </cell>
          <cell r="I7186">
            <v>-2.3340000000000001</v>
          </cell>
          <cell r="S7186" t="str">
            <v>Org.Vtas M.del Plata</v>
          </cell>
        </row>
        <row r="7187">
          <cell r="B7187">
            <v>2688</v>
          </cell>
          <cell r="I7187">
            <v>-0.16700000000000001</v>
          </cell>
          <cell r="S7187" t="str">
            <v>Org.Vtas M.del Plata</v>
          </cell>
        </row>
        <row r="7188">
          <cell r="B7188">
            <v>2727</v>
          </cell>
          <cell r="I7188">
            <v>-1</v>
          </cell>
          <cell r="S7188" t="str">
            <v>Org.Vtas M.del Plata</v>
          </cell>
        </row>
        <row r="7189">
          <cell r="B7189">
            <v>2741</v>
          </cell>
          <cell r="I7189">
            <v>-1.125</v>
          </cell>
          <cell r="S7189" t="str">
            <v>Org.Vtas M.del Plata</v>
          </cell>
        </row>
        <row r="7190">
          <cell r="B7190">
            <v>2759</v>
          </cell>
          <cell r="I7190">
            <v>-0.33300000000000002</v>
          </cell>
          <cell r="S7190" t="str">
            <v>Org.Vtas M.del Plata</v>
          </cell>
        </row>
        <row r="7191">
          <cell r="B7191">
            <v>3209</v>
          </cell>
          <cell r="I7191">
            <v>-0.16700000000000001</v>
          </cell>
          <cell r="S7191" t="str">
            <v>Org.Vtas M.del Plata</v>
          </cell>
        </row>
        <row r="7192">
          <cell r="B7192">
            <v>3213</v>
          </cell>
          <cell r="I7192">
            <v>-0.16700000000000001</v>
          </cell>
          <cell r="S7192" t="str">
            <v>Org.Vtas M.del Plata</v>
          </cell>
        </row>
        <row r="7193">
          <cell r="B7193">
            <v>3527</v>
          </cell>
          <cell r="I7193">
            <v>-8.3000000000000004E-2</v>
          </cell>
          <cell r="S7193" t="str">
            <v>Org.Vtas M.del Plata</v>
          </cell>
        </row>
        <row r="7194">
          <cell r="B7194">
            <v>3536</v>
          </cell>
          <cell r="I7194">
            <v>-0.33400000000000002</v>
          </cell>
          <cell r="S7194" t="str">
            <v>Org.Vtas M.del Plata</v>
          </cell>
        </row>
        <row r="7195">
          <cell r="B7195">
            <v>3800</v>
          </cell>
          <cell r="I7195">
            <v>-0.5</v>
          </cell>
          <cell r="S7195" t="str">
            <v>Org.Vtas M.del Plata</v>
          </cell>
        </row>
        <row r="7196">
          <cell r="B7196">
            <v>3817</v>
          </cell>
          <cell r="I7196">
            <v>-1</v>
          </cell>
          <cell r="S7196" t="str">
            <v>Org.Vtas M.del Plata</v>
          </cell>
        </row>
        <row r="7197">
          <cell r="B7197">
            <v>510706</v>
          </cell>
          <cell r="I7197">
            <v>-2</v>
          </cell>
          <cell r="S7197" t="str">
            <v>Org.Vtas M.del Plata</v>
          </cell>
        </row>
        <row r="7198">
          <cell r="B7198">
            <v>510712</v>
          </cell>
          <cell r="I7198">
            <v>-2</v>
          </cell>
          <cell r="S7198" t="str">
            <v>Org.Vtas M.del Plata</v>
          </cell>
        </row>
        <row r="7199">
          <cell r="B7199">
            <v>519701</v>
          </cell>
          <cell r="I7199">
            <v>-0.33300000000000002</v>
          </cell>
          <cell r="S7199" t="str">
            <v>Org.Vtas M.del Plata</v>
          </cell>
        </row>
        <row r="7200">
          <cell r="B7200">
            <v>519702</v>
          </cell>
          <cell r="I7200">
            <v>-0.5</v>
          </cell>
          <cell r="S7200" t="str">
            <v>Org.Vtas M.del Plata</v>
          </cell>
        </row>
        <row r="7201">
          <cell r="B7201">
            <v>519704</v>
          </cell>
          <cell r="I7201">
            <v>-0.16700000000000001</v>
          </cell>
          <cell r="S7201" t="str">
            <v>Org.Vtas M.del Plata</v>
          </cell>
        </row>
        <row r="7202">
          <cell r="B7202">
            <v>14</v>
          </cell>
          <cell r="I7202">
            <v>-1.125</v>
          </cell>
          <cell r="S7202" t="str">
            <v>Org.Vtas M.del Plata</v>
          </cell>
        </row>
        <row r="7203">
          <cell r="B7203">
            <v>118</v>
          </cell>
          <cell r="I7203">
            <v>-0.33400000000000002</v>
          </cell>
          <cell r="S7203" t="str">
            <v>Org.Vtas M.del Plata</v>
          </cell>
        </row>
        <row r="7204">
          <cell r="B7204">
            <v>127</v>
          </cell>
          <cell r="I7204">
            <v>-4.6660000000000004</v>
          </cell>
          <cell r="S7204" t="str">
            <v>Org.Vtas M.del Plata</v>
          </cell>
        </row>
        <row r="7205">
          <cell r="B7205">
            <v>140</v>
          </cell>
          <cell r="I7205">
            <v>-0.875</v>
          </cell>
          <cell r="S7205" t="str">
            <v>Org.Vtas M.del Plata</v>
          </cell>
        </row>
        <row r="7206">
          <cell r="B7206">
            <v>159</v>
          </cell>
          <cell r="I7206">
            <v>-2.1680000000000001</v>
          </cell>
          <cell r="S7206" t="str">
            <v>Org.Vtas M.del Plata</v>
          </cell>
        </row>
        <row r="7207">
          <cell r="B7207">
            <v>161</v>
          </cell>
          <cell r="I7207">
            <v>-0.33400000000000002</v>
          </cell>
          <cell r="S7207" t="str">
            <v>Org.Vtas M.del Plata</v>
          </cell>
        </row>
        <row r="7208">
          <cell r="B7208">
            <v>327</v>
          </cell>
          <cell r="I7208">
            <v>-1.6659999999999999</v>
          </cell>
          <cell r="S7208" t="str">
            <v>Org.Vtas M.del Plata</v>
          </cell>
        </row>
        <row r="7209">
          <cell r="B7209">
            <v>340</v>
          </cell>
          <cell r="I7209">
            <v>-2</v>
          </cell>
          <cell r="S7209" t="str">
            <v>Org.Vtas M.del Plata</v>
          </cell>
        </row>
        <row r="7210">
          <cell r="B7210">
            <v>344</v>
          </cell>
          <cell r="I7210">
            <v>-0.125</v>
          </cell>
          <cell r="S7210" t="str">
            <v>Org.Vtas M.del Plata</v>
          </cell>
        </row>
        <row r="7211">
          <cell r="B7211">
            <v>359</v>
          </cell>
          <cell r="I7211">
            <v>-1.667</v>
          </cell>
          <cell r="S7211" t="str">
            <v>Org.Vtas M.del Plata</v>
          </cell>
        </row>
        <row r="7212">
          <cell r="B7212">
            <v>440</v>
          </cell>
          <cell r="I7212">
            <v>-0.375</v>
          </cell>
          <cell r="S7212" t="str">
            <v>Org.Vtas M.del Plata</v>
          </cell>
        </row>
        <row r="7213">
          <cell r="B7213">
            <v>502</v>
          </cell>
          <cell r="I7213">
            <v>-1</v>
          </cell>
          <cell r="S7213" t="str">
            <v>Org.Vtas M.del Plata</v>
          </cell>
        </row>
        <row r="7214">
          <cell r="B7214">
            <v>592</v>
          </cell>
          <cell r="I7214">
            <v>-0.125</v>
          </cell>
          <cell r="S7214" t="str">
            <v>Org.Vtas M.del Plata</v>
          </cell>
        </row>
        <row r="7215">
          <cell r="B7215">
            <v>594</v>
          </cell>
          <cell r="I7215">
            <v>-0.875</v>
          </cell>
          <cell r="S7215" t="str">
            <v>Org.Vtas M.del Plata</v>
          </cell>
        </row>
        <row r="7216">
          <cell r="B7216">
            <v>595</v>
          </cell>
          <cell r="I7216">
            <v>-0.25</v>
          </cell>
          <cell r="S7216" t="str">
            <v>Org.Vtas M.del Plata</v>
          </cell>
        </row>
        <row r="7217">
          <cell r="B7217">
            <v>627</v>
          </cell>
          <cell r="I7217">
            <v>-1.833</v>
          </cell>
          <cell r="S7217" t="str">
            <v>Org.Vtas M.del Plata</v>
          </cell>
        </row>
        <row r="7218">
          <cell r="B7218">
            <v>640</v>
          </cell>
          <cell r="I7218">
            <v>-1.75</v>
          </cell>
          <cell r="S7218" t="str">
            <v>Org.Vtas M.del Plata</v>
          </cell>
        </row>
        <row r="7219">
          <cell r="B7219">
            <v>644</v>
          </cell>
          <cell r="I7219">
            <v>-1</v>
          </cell>
          <cell r="S7219" t="str">
            <v>Org.Vtas M.del Plata</v>
          </cell>
        </row>
        <row r="7220">
          <cell r="B7220">
            <v>659</v>
          </cell>
          <cell r="I7220">
            <v>-2.6669999999999998</v>
          </cell>
          <cell r="S7220" t="str">
            <v>Org.Vtas M.del Plata</v>
          </cell>
        </row>
        <row r="7221">
          <cell r="B7221">
            <v>661</v>
          </cell>
          <cell r="I7221">
            <v>-0.33400000000000002</v>
          </cell>
          <cell r="S7221" t="str">
            <v>Org.Vtas M.del Plata</v>
          </cell>
        </row>
        <row r="7222">
          <cell r="B7222">
            <v>1028</v>
          </cell>
          <cell r="I7222">
            <v>-0.33400000000000002</v>
          </cell>
          <cell r="S7222" t="str">
            <v>Org.Vtas M.del Plata</v>
          </cell>
        </row>
        <row r="7223">
          <cell r="B7223">
            <v>1040</v>
          </cell>
          <cell r="I7223">
            <v>-1.25</v>
          </cell>
          <cell r="S7223" t="str">
            <v>Org.Vtas M.del Plata</v>
          </cell>
        </row>
        <row r="7224">
          <cell r="B7224">
            <v>1127</v>
          </cell>
          <cell r="I7224">
            <v>-2.0830000000000002</v>
          </cell>
          <cell r="S7224" t="str">
            <v>Org.Vtas M.del Plata</v>
          </cell>
        </row>
        <row r="7225">
          <cell r="B7225">
            <v>1140</v>
          </cell>
          <cell r="I7225">
            <v>-0.875</v>
          </cell>
          <cell r="S7225" t="str">
            <v>Org.Vtas M.del Plata</v>
          </cell>
        </row>
        <row r="7226">
          <cell r="B7226">
            <v>1159</v>
          </cell>
          <cell r="I7226">
            <v>-1.0009999999999999</v>
          </cell>
          <cell r="S7226" t="str">
            <v>Org.Vtas M.del Plata</v>
          </cell>
        </row>
        <row r="7227">
          <cell r="B7227">
            <v>1240</v>
          </cell>
          <cell r="I7227">
            <v>-0.5</v>
          </cell>
          <cell r="S7227" t="str">
            <v>Org.Vtas M.del Plata</v>
          </cell>
        </row>
        <row r="7228">
          <cell r="B7228">
            <v>1259</v>
          </cell>
          <cell r="I7228">
            <v>-1</v>
          </cell>
          <cell r="S7228" t="str">
            <v>Org.Vtas M.del Plata</v>
          </cell>
        </row>
        <row r="7229">
          <cell r="B7229">
            <v>1436</v>
          </cell>
          <cell r="I7229">
            <v>-2.5009999999999999</v>
          </cell>
          <cell r="S7229" t="str">
            <v>Org.Vtas M.del Plata</v>
          </cell>
        </row>
        <row r="7230">
          <cell r="B7230">
            <v>1459</v>
          </cell>
          <cell r="I7230">
            <v>-0.16700000000000001</v>
          </cell>
          <cell r="S7230" t="str">
            <v>Org.Vtas M.del Plata</v>
          </cell>
        </row>
        <row r="7231">
          <cell r="B7231">
            <v>1640</v>
          </cell>
          <cell r="I7231">
            <v>-0.5</v>
          </cell>
          <cell r="S7231" t="str">
            <v>Org.Vtas M.del Plata</v>
          </cell>
        </row>
        <row r="7232">
          <cell r="B7232">
            <v>1658</v>
          </cell>
          <cell r="I7232">
            <v>-2.8340000000000001</v>
          </cell>
          <cell r="S7232" t="str">
            <v>Org.Vtas M.del Plata</v>
          </cell>
        </row>
        <row r="7233">
          <cell r="B7233">
            <v>1659</v>
          </cell>
          <cell r="I7233">
            <v>-5.1669999999999998</v>
          </cell>
          <cell r="S7233" t="str">
            <v>Org.Vtas M.del Plata</v>
          </cell>
        </row>
        <row r="7234">
          <cell r="B7234">
            <v>1720</v>
          </cell>
          <cell r="I7234">
            <v>-0.16600000000000001</v>
          </cell>
          <cell r="S7234" t="str">
            <v>Org.Vtas M.del Plata</v>
          </cell>
        </row>
        <row r="7235">
          <cell r="B7235">
            <v>1740</v>
          </cell>
          <cell r="I7235">
            <v>-0.16700000000000001</v>
          </cell>
          <cell r="S7235" t="str">
            <v>Org.Vtas M.del Plata</v>
          </cell>
        </row>
        <row r="7236">
          <cell r="B7236">
            <v>1758</v>
          </cell>
          <cell r="I7236">
            <v>-1</v>
          </cell>
          <cell r="S7236" t="str">
            <v>Org.Vtas M.del Plata</v>
          </cell>
        </row>
        <row r="7237">
          <cell r="B7237">
            <v>2003</v>
          </cell>
          <cell r="I7237">
            <v>-0.16700000000000001</v>
          </cell>
          <cell r="S7237" t="str">
            <v>Org.Vtas M.del Plata</v>
          </cell>
        </row>
        <row r="7238">
          <cell r="B7238">
            <v>2021</v>
          </cell>
          <cell r="I7238">
            <v>-0.16700000000000001</v>
          </cell>
          <cell r="S7238" t="str">
            <v>Org.Vtas M.del Plata</v>
          </cell>
        </row>
        <row r="7239">
          <cell r="B7239">
            <v>2033</v>
          </cell>
          <cell r="I7239">
            <v>-1.833</v>
          </cell>
          <cell r="S7239" t="str">
            <v>Org.Vtas M.del Plata</v>
          </cell>
        </row>
        <row r="7240">
          <cell r="B7240">
            <v>2103</v>
          </cell>
          <cell r="I7240">
            <v>-0.16700000000000001</v>
          </cell>
          <cell r="S7240" t="str">
            <v>Org.Vtas M.del Plata</v>
          </cell>
        </row>
        <row r="7241">
          <cell r="B7241">
            <v>2104</v>
          </cell>
          <cell r="I7241">
            <v>-0.66700000000000004</v>
          </cell>
          <cell r="S7241" t="str">
            <v>Org.Vtas M.del Plata</v>
          </cell>
        </row>
        <row r="7242">
          <cell r="B7242">
            <v>2359</v>
          </cell>
          <cell r="I7242">
            <v>-0.83299999999999996</v>
          </cell>
          <cell r="S7242" t="str">
            <v>Org.Vtas M.del Plata</v>
          </cell>
        </row>
        <row r="7243">
          <cell r="B7243">
            <v>2423</v>
          </cell>
          <cell r="I7243">
            <v>-0.75</v>
          </cell>
          <cell r="S7243" t="str">
            <v>Org.Vtas M.del Plata</v>
          </cell>
        </row>
        <row r="7244">
          <cell r="B7244">
            <v>2426</v>
          </cell>
          <cell r="I7244">
            <v>-0.66700000000000004</v>
          </cell>
          <cell r="S7244" t="str">
            <v>Org.Vtas M.del Plata</v>
          </cell>
        </row>
        <row r="7245">
          <cell r="B7245">
            <v>2428</v>
          </cell>
          <cell r="I7245">
            <v>-0.33300000000000002</v>
          </cell>
          <cell r="S7245" t="str">
            <v>Org.Vtas M.del Plata</v>
          </cell>
        </row>
        <row r="7246">
          <cell r="B7246">
            <v>2443</v>
          </cell>
          <cell r="I7246">
            <v>-0.5</v>
          </cell>
          <cell r="S7246" t="str">
            <v>Org.Vtas M.del Plata</v>
          </cell>
        </row>
        <row r="7247">
          <cell r="B7247">
            <v>2448</v>
          </cell>
          <cell r="I7247">
            <v>-1</v>
          </cell>
          <cell r="S7247" t="str">
            <v>Org.Vtas M.del Plata</v>
          </cell>
        </row>
        <row r="7248">
          <cell r="B7248">
            <v>2453</v>
          </cell>
          <cell r="I7248">
            <v>-0.625</v>
          </cell>
          <cell r="S7248" t="str">
            <v>Org.Vtas M.del Plata</v>
          </cell>
        </row>
        <row r="7249">
          <cell r="B7249">
            <v>2458</v>
          </cell>
          <cell r="I7249">
            <v>-0.16700000000000001</v>
          </cell>
          <cell r="S7249" t="str">
            <v>Org.Vtas M.del Plata</v>
          </cell>
        </row>
        <row r="7250">
          <cell r="B7250">
            <v>2459</v>
          </cell>
          <cell r="I7250">
            <v>-0.33400000000000002</v>
          </cell>
          <cell r="S7250" t="str">
            <v>Org.Vtas M.del Plata</v>
          </cell>
        </row>
        <row r="7251">
          <cell r="B7251">
            <v>2463</v>
          </cell>
          <cell r="I7251">
            <v>-0.875</v>
          </cell>
          <cell r="S7251" t="str">
            <v>Org.Vtas M.del Plata</v>
          </cell>
        </row>
        <row r="7252">
          <cell r="B7252">
            <v>2468</v>
          </cell>
          <cell r="I7252">
            <v>-0.5</v>
          </cell>
          <cell r="S7252" t="str">
            <v>Org.Vtas M.del Plata</v>
          </cell>
        </row>
        <row r="7253">
          <cell r="B7253">
            <v>2473</v>
          </cell>
          <cell r="I7253">
            <v>-0.125</v>
          </cell>
          <cell r="S7253" t="str">
            <v>Org.Vtas M.del Plata</v>
          </cell>
        </row>
        <row r="7254">
          <cell r="B7254">
            <v>2476</v>
          </cell>
          <cell r="I7254">
            <v>-0.16700000000000001</v>
          </cell>
          <cell r="S7254" t="str">
            <v>Org.Vtas M.del Plata</v>
          </cell>
        </row>
        <row r="7255">
          <cell r="B7255">
            <v>2483</v>
          </cell>
          <cell r="I7255">
            <v>-1.25</v>
          </cell>
          <cell r="S7255" t="str">
            <v>Org.Vtas M.del Plata</v>
          </cell>
        </row>
        <row r="7256">
          <cell r="B7256">
            <v>2486</v>
          </cell>
          <cell r="I7256">
            <v>-1.5</v>
          </cell>
          <cell r="S7256" t="str">
            <v>Org.Vtas M.del Plata</v>
          </cell>
        </row>
        <row r="7257">
          <cell r="B7257">
            <v>2608</v>
          </cell>
          <cell r="I7257">
            <v>-0.16700000000000001</v>
          </cell>
          <cell r="S7257" t="str">
            <v>Org.Vtas M.del Plata</v>
          </cell>
        </row>
        <row r="7258">
          <cell r="B7258">
            <v>2612</v>
          </cell>
          <cell r="I7258">
            <v>-2</v>
          </cell>
          <cell r="S7258" t="str">
            <v>Org.Vtas M.del Plata</v>
          </cell>
        </row>
        <row r="7259">
          <cell r="B7259">
            <v>2648</v>
          </cell>
          <cell r="I7259">
            <v>-1</v>
          </cell>
          <cell r="S7259" t="str">
            <v>Org.Vtas M.del Plata</v>
          </cell>
        </row>
        <row r="7260">
          <cell r="B7260">
            <v>2659</v>
          </cell>
          <cell r="I7260">
            <v>-1.833</v>
          </cell>
          <cell r="S7260" t="str">
            <v>Org.Vtas M.del Plata</v>
          </cell>
        </row>
        <row r="7261">
          <cell r="B7261">
            <v>2672</v>
          </cell>
          <cell r="I7261">
            <v>-1</v>
          </cell>
          <cell r="S7261" t="str">
            <v>Org.Vtas M.del Plata</v>
          </cell>
        </row>
        <row r="7262">
          <cell r="B7262">
            <v>2678</v>
          </cell>
          <cell r="I7262">
            <v>-1</v>
          </cell>
          <cell r="S7262" t="str">
            <v>Org.Vtas M.del Plata</v>
          </cell>
        </row>
        <row r="7263">
          <cell r="B7263">
            <v>2688</v>
          </cell>
          <cell r="I7263">
            <v>-0.33300000000000002</v>
          </cell>
          <cell r="S7263" t="str">
            <v>Org.Vtas M.del Plata</v>
          </cell>
        </row>
        <row r="7264">
          <cell r="B7264">
            <v>2727</v>
          </cell>
          <cell r="I7264">
            <v>-1.9179999999999999</v>
          </cell>
          <cell r="S7264" t="str">
            <v>Org.Vtas M.del Plata</v>
          </cell>
        </row>
        <row r="7265">
          <cell r="B7265">
            <v>2728</v>
          </cell>
          <cell r="I7265">
            <v>-0.33300000000000002</v>
          </cell>
          <cell r="S7265" t="str">
            <v>Org.Vtas M.del Plata</v>
          </cell>
        </row>
        <row r="7266">
          <cell r="B7266">
            <v>2741</v>
          </cell>
          <cell r="I7266">
            <v>-0.625</v>
          </cell>
          <cell r="S7266" t="str">
            <v>Org.Vtas M.del Plata</v>
          </cell>
        </row>
        <row r="7267">
          <cell r="B7267">
            <v>2759</v>
          </cell>
          <cell r="I7267">
            <v>-3</v>
          </cell>
          <cell r="S7267" t="str">
            <v>Org.Vtas M.del Plata</v>
          </cell>
        </row>
        <row r="7268">
          <cell r="B7268">
            <v>3205</v>
          </cell>
          <cell r="I7268">
            <v>-1.6659999999999999</v>
          </cell>
          <cell r="S7268" t="str">
            <v>Org.Vtas M.del Plata</v>
          </cell>
        </row>
        <row r="7269">
          <cell r="B7269">
            <v>3206</v>
          </cell>
          <cell r="I7269">
            <v>-0.33400000000000002</v>
          </cell>
          <cell r="S7269" t="str">
            <v>Org.Vtas M.del Plata</v>
          </cell>
        </row>
        <row r="7270">
          <cell r="B7270">
            <v>3209</v>
          </cell>
          <cell r="I7270">
            <v>-0.16700000000000001</v>
          </cell>
          <cell r="S7270" t="str">
            <v>Org.Vtas M.del Plata</v>
          </cell>
        </row>
        <row r="7271">
          <cell r="B7271">
            <v>3211</v>
          </cell>
          <cell r="I7271">
            <v>-0.501</v>
          </cell>
          <cell r="S7271" t="str">
            <v>Org.Vtas M.del Plata</v>
          </cell>
        </row>
        <row r="7272">
          <cell r="B7272">
            <v>3305</v>
          </cell>
          <cell r="I7272">
            <v>-0.33300000000000002</v>
          </cell>
          <cell r="S7272" t="str">
            <v>Org.Vtas M.del Plata</v>
          </cell>
        </row>
        <row r="7273">
          <cell r="B7273">
            <v>3510</v>
          </cell>
          <cell r="I7273">
            <v>-1.708</v>
          </cell>
          <cell r="S7273" t="str">
            <v>Org.Vtas M.del Plata</v>
          </cell>
        </row>
        <row r="7274">
          <cell r="B7274">
            <v>3527</v>
          </cell>
          <cell r="I7274">
            <v>-1.083</v>
          </cell>
          <cell r="S7274" t="str">
            <v>Org.Vtas M.del Plata</v>
          </cell>
        </row>
        <row r="7275">
          <cell r="B7275">
            <v>3536</v>
          </cell>
          <cell r="I7275">
            <v>-0.66700000000000004</v>
          </cell>
          <cell r="S7275" t="str">
            <v>Org.Vtas M.del Plata</v>
          </cell>
        </row>
        <row r="7276">
          <cell r="B7276">
            <v>3559</v>
          </cell>
          <cell r="I7276">
            <v>-0.16700000000000001</v>
          </cell>
          <cell r="S7276" t="str">
            <v>Org.Vtas M.del Plata</v>
          </cell>
        </row>
        <row r="7277">
          <cell r="B7277">
            <v>3800</v>
          </cell>
          <cell r="I7277">
            <v>-1</v>
          </cell>
          <cell r="S7277" t="str">
            <v>Org.Vtas M.del Plata</v>
          </cell>
        </row>
        <row r="7278">
          <cell r="B7278">
            <v>3817</v>
          </cell>
          <cell r="I7278">
            <v>-2</v>
          </cell>
          <cell r="S7278" t="str">
            <v>Org.Vtas M.del Plata</v>
          </cell>
        </row>
        <row r="7279">
          <cell r="B7279">
            <v>3836</v>
          </cell>
          <cell r="I7279">
            <v>-1</v>
          </cell>
          <cell r="S7279" t="str">
            <v>Org.Vtas M.del Plata</v>
          </cell>
        </row>
        <row r="7280">
          <cell r="B7280">
            <v>3846</v>
          </cell>
          <cell r="I7280">
            <v>-0.5</v>
          </cell>
          <cell r="S7280" t="str">
            <v>Org.Vtas M.del Plata</v>
          </cell>
        </row>
        <row r="7281">
          <cell r="B7281">
            <v>510703</v>
          </cell>
          <cell r="I7281">
            <v>-0.33300000000000002</v>
          </cell>
          <cell r="S7281" t="str">
            <v>Org.Vtas M.del Plata</v>
          </cell>
        </row>
        <row r="7282">
          <cell r="B7282">
            <v>510724</v>
          </cell>
          <cell r="I7282">
            <v>-0.16700000000000001</v>
          </cell>
          <cell r="S7282" t="str">
            <v>Org.Vtas M.del Plata</v>
          </cell>
        </row>
        <row r="7283">
          <cell r="B7283">
            <v>510725</v>
          </cell>
          <cell r="I7283">
            <v>-1.833</v>
          </cell>
          <cell r="S7283" t="str">
            <v>Org.Vtas M.del Plata</v>
          </cell>
        </row>
        <row r="7284">
          <cell r="B7284">
            <v>519704</v>
          </cell>
          <cell r="I7284">
            <v>-0.33400000000000002</v>
          </cell>
          <cell r="S7284" t="str">
            <v>Org.Vtas M.del Plata</v>
          </cell>
        </row>
        <row r="7285">
          <cell r="B7285">
            <v>519706</v>
          </cell>
          <cell r="I7285">
            <v>-1</v>
          </cell>
          <cell r="S7285" t="str">
            <v>Org.Vtas M.del Plata</v>
          </cell>
        </row>
        <row r="7286">
          <cell r="B7286">
            <v>532601</v>
          </cell>
          <cell r="I7286">
            <v>-1</v>
          </cell>
          <cell r="S7286" t="str">
            <v>Org.Vtas M.del Plata</v>
          </cell>
        </row>
        <row r="7287">
          <cell r="B7287">
            <v>14</v>
          </cell>
          <cell r="I7287">
            <v>-0.375</v>
          </cell>
          <cell r="S7287" t="str">
            <v>Org.Vtas M.del Plata</v>
          </cell>
        </row>
        <row r="7288">
          <cell r="B7288">
            <v>110</v>
          </cell>
          <cell r="I7288">
            <v>-8.3000000000000004E-2</v>
          </cell>
          <cell r="S7288" t="str">
            <v>Org.Vtas M.del Plata</v>
          </cell>
        </row>
        <row r="7289">
          <cell r="B7289">
            <v>118</v>
          </cell>
          <cell r="I7289">
            <v>-1.1679999999999999</v>
          </cell>
          <cell r="S7289" t="str">
            <v>Org.Vtas M.del Plata</v>
          </cell>
        </row>
        <row r="7290">
          <cell r="B7290">
            <v>140</v>
          </cell>
          <cell r="I7290">
            <v>-3.25</v>
          </cell>
          <cell r="S7290" t="str">
            <v>Org.Vtas M.del Plata</v>
          </cell>
        </row>
        <row r="7291">
          <cell r="B7291">
            <v>159</v>
          </cell>
          <cell r="I7291">
            <v>-2.6669999999999998</v>
          </cell>
          <cell r="S7291" t="str">
            <v>Org.Vtas M.del Plata</v>
          </cell>
        </row>
        <row r="7292">
          <cell r="B7292">
            <v>161</v>
          </cell>
          <cell r="I7292">
            <v>-0.33400000000000002</v>
          </cell>
          <cell r="S7292" t="str">
            <v>Org.Vtas M.del Plata</v>
          </cell>
        </row>
        <row r="7293">
          <cell r="B7293">
            <v>340</v>
          </cell>
          <cell r="I7293">
            <v>-1</v>
          </cell>
          <cell r="S7293" t="str">
            <v>Org.Vtas M.del Plata</v>
          </cell>
        </row>
        <row r="7294">
          <cell r="B7294">
            <v>359</v>
          </cell>
          <cell r="I7294">
            <v>-0.16700000000000001</v>
          </cell>
          <cell r="S7294" t="str">
            <v>Org.Vtas M.del Plata</v>
          </cell>
        </row>
        <row r="7295">
          <cell r="B7295">
            <v>361</v>
          </cell>
          <cell r="I7295">
            <v>-0.66600000000000004</v>
          </cell>
          <cell r="S7295" t="str">
            <v>Org.Vtas M.del Plata</v>
          </cell>
        </row>
        <row r="7296">
          <cell r="B7296">
            <v>440</v>
          </cell>
          <cell r="I7296">
            <v>-0.5</v>
          </cell>
          <cell r="S7296" t="str">
            <v>Org.Vtas M.del Plata</v>
          </cell>
        </row>
        <row r="7297">
          <cell r="B7297">
            <v>504</v>
          </cell>
          <cell r="I7297">
            <v>-0.33300000000000002</v>
          </cell>
          <cell r="S7297" t="str">
            <v>Org.Vtas M.del Plata</v>
          </cell>
        </row>
        <row r="7298">
          <cell r="B7298">
            <v>592</v>
          </cell>
          <cell r="I7298">
            <v>-0.125</v>
          </cell>
          <cell r="S7298" t="str">
            <v>Org.Vtas M.del Plata</v>
          </cell>
        </row>
        <row r="7299">
          <cell r="B7299">
            <v>595</v>
          </cell>
          <cell r="I7299">
            <v>-0.125</v>
          </cell>
          <cell r="S7299" t="str">
            <v>Org.Vtas M.del Plata</v>
          </cell>
        </row>
        <row r="7300">
          <cell r="B7300">
            <v>618</v>
          </cell>
          <cell r="I7300">
            <v>-0.16700000000000001</v>
          </cell>
          <cell r="S7300" t="str">
            <v>Org.Vtas M.del Plata</v>
          </cell>
        </row>
        <row r="7301">
          <cell r="B7301">
            <v>627</v>
          </cell>
          <cell r="I7301">
            <v>-0.25</v>
          </cell>
          <cell r="S7301" t="str">
            <v>Org.Vtas M.del Plata</v>
          </cell>
        </row>
        <row r="7302">
          <cell r="B7302">
            <v>640</v>
          </cell>
          <cell r="I7302">
            <v>-0.625</v>
          </cell>
          <cell r="S7302" t="str">
            <v>Org.Vtas M.del Plata</v>
          </cell>
        </row>
        <row r="7303">
          <cell r="B7303">
            <v>644</v>
          </cell>
          <cell r="I7303">
            <v>-0.125</v>
          </cell>
          <cell r="S7303" t="str">
            <v>Org.Vtas M.del Plata</v>
          </cell>
        </row>
        <row r="7304">
          <cell r="B7304">
            <v>659</v>
          </cell>
          <cell r="I7304">
            <v>-0.83399999999999996</v>
          </cell>
          <cell r="S7304" t="str">
            <v>Org.Vtas M.del Plata</v>
          </cell>
        </row>
        <row r="7305">
          <cell r="B7305">
            <v>1040</v>
          </cell>
          <cell r="I7305">
            <v>-0.625</v>
          </cell>
          <cell r="S7305" t="str">
            <v>Org.Vtas M.del Plata</v>
          </cell>
        </row>
        <row r="7306">
          <cell r="B7306">
            <v>1110</v>
          </cell>
          <cell r="I7306">
            <v>-0.54200000000000004</v>
          </cell>
          <cell r="S7306" t="str">
            <v>Org.Vtas M.del Plata</v>
          </cell>
        </row>
        <row r="7307">
          <cell r="B7307">
            <v>1127</v>
          </cell>
          <cell r="I7307">
            <v>-0.25</v>
          </cell>
          <cell r="S7307" t="str">
            <v>Org.Vtas M.del Plata</v>
          </cell>
        </row>
        <row r="7308">
          <cell r="B7308">
            <v>1140</v>
          </cell>
          <cell r="I7308">
            <v>-0.875</v>
          </cell>
          <cell r="S7308" t="str">
            <v>Org.Vtas M.del Plata</v>
          </cell>
        </row>
        <row r="7309">
          <cell r="B7309">
            <v>1144</v>
          </cell>
          <cell r="I7309">
            <v>-0.25</v>
          </cell>
          <cell r="S7309" t="str">
            <v>Org.Vtas M.del Plata</v>
          </cell>
        </row>
        <row r="7310">
          <cell r="B7310">
            <v>1159</v>
          </cell>
          <cell r="I7310">
            <v>-0.16700000000000001</v>
          </cell>
          <cell r="S7310" t="str">
            <v>Org.Vtas M.del Plata</v>
          </cell>
        </row>
        <row r="7311">
          <cell r="B7311">
            <v>1240</v>
          </cell>
          <cell r="I7311">
            <v>-1.125</v>
          </cell>
          <cell r="S7311" t="str">
            <v>Org.Vtas M.del Plata</v>
          </cell>
        </row>
        <row r="7312">
          <cell r="B7312">
            <v>1410</v>
          </cell>
          <cell r="I7312">
            <v>-0.20799999999999999</v>
          </cell>
          <cell r="S7312" t="str">
            <v>Org.Vtas M.del Plata</v>
          </cell>
        </row>
        <row r="7313">
          <cell r="B7313">
            <v>1436</v>
          </cell>
          <cell r="I7313">
            <v>-1.9990000000000001</v>
          </cell>
          <cell r="S7313" t="str">
            <v>Org.Vtas M.del Plata</v>
          </cell>
        </row>
        <row r="7314">
          <cell r="B7314">
            <v>1459</v>
          </cell>
          <cell r="I7314">
            <v>-0.83299999999999996</v>
          </cell>
          <cell r="S7314" t="str">
            <v>Org.Vtas M.del Plata</v>
          </cell>
        </row>
        <row r="7315">
          <cell r="B7315">
            <v>1758</v>
          </cell>
          <cell r="I7315">
            <v>-0.16700000000000001</v>
          </cell>
          <cell r="S7315" t="str">
            <v>Org.Vtas M.del Plata</v>
          </cell>
        </row>
        <row r="7316">
          <cell r="B7316">
            <v>2003</v>
          </cell>
          <cell r="I7316">
            <v>-0.16700000000000001</v>
          </cell>
          <cell r="S7316" t="str">
            <v>Org.Vtas M.del Plata</v>
          </cell>
        </row>
        <row r="7317">
          <cell r="B7317">
            <v>2033</v>
          </cell>
          <cell r="I7317">
            <v>-0.66600000000000004</v>
          </cell>
          <cell r="S7317" t="str">
            <v>Org.Vtas M.del Plata</v>
          </cell>
        </row>
        <row r="7318">
          <cell r="B7318">
            <v>2359</v>
          </cell>
          <cell r="I7318">
            <v>-1</v>
          </cell>
          <cell r="S7318" t="str">
            <v>Org.Vtas M.del Plata</v>
          </cell>
        </row>
        <row r="7319">
          <cell r="B7319">
            <v>2448</v>
          </cell>
          <cell r="I7319">
            <v>-0.5</v>
          </cell>
          <cell r="S7319" t="str">
            <v>Org.Vtas M.del Plata</v>
          </cell>
        </row>
        <row r="7320">
          <cell r="B7320">
            <v>2456</v>
          </cell>
          <cell r="I7320">
            <v>-0.16700000000000001</v>
          </cell>
          <cell r="S7320" t="str">
            <v>Org.Vtas M.del Plata</v>
          </cell>
        </row>
        <row r="7321">
          <cell r="B7321">
            <v>2459</v>
          </cell>
          <cell r="I7321">
            <v>-0.66700000000000004</v>
          </cell>
          <cell r="S7321" t="str">
            <v>Org.Vtas M.del Plata</v>
          </cell>
        </row>
        <row r="7322">
          <cell r="B7322">
            <v>2468</v>
          </cell>
          <cell r="I7322">
            <v>-0.16700000000000001</v>
          </cell>
          <cell r="S7322" t="str">
            <v>Org.Vtas M.del Plata</v>
          </cell>
        </row>
        <row r="7323">
          <cell r="B7323">
            <v>2473</v>
          </cell>
          <cell r="I7323">
            <v>-0.75</v>
          </cell>
          <cell r="S7323" t="str">
            <v>Org.Vtas M.del Plata</v>
          </cell>
        </row>
        <row r="7324">
          <cell r="B7324">
            <v>2478</v>
          </cell>
          <cell r="I7324">
            <v>-0.33300000000000002</v>
          </cell>
          <cell r="S7324" t="str">
            <v>Org.Vtas M.del Plata</v>
          </cell>
        </row>
        <row r="7325">
          <cell r="B7325">
            <v>2486</v>
          </cell>
          <cell r="I7325">
            <v>-0.33300000000000002</v>
          </cell>
          <cell r="S7325" t="str">
            <v>Org.Vtas M.del Plata</v>
          </cell>
        </row>
        <row r="7326">
          <cell r="B7326">
            <v>2608</v>
          </cell>
          <cell r="I7326">
            <v>-0.16700000000000001</v>
          </cell>
          <cell r="S7326" t="str">
            <v>Org.Vtas M.del Plata</v>
          </cell>
        </row>
        <row r="7327">
          <cell r="B7327">
            <v>2612</v>
          </cell>
          <cell r="I7327">
            <v>-0.16700000000000001</v>
          </cell>
          <cell r="S7327" t="str">
            <v>Org.Vtas M.del Plata</v>
          </cell>
        </row>
        <row r="7328">
          <cell r="B7328">
            <v>2642</v>
          </cell>
          <cell r="I7328">
            <v>-0.33400000000000002</v>
          </cell>
          <cell r="S7328" t="str">
            <v>Org.Vtas M.del Plata</v>
          </cell>
        </row>
        <row r="7329">
          <cell r="B7329">
            <v>2648</v>
          </cell>
          <cell r="I7329">
            <v>-0.5</v>
          </cell>
          <cell r="S7329" t="str">
            <v>Org.Vtas M.del Plata</v>
          </cell>
        </row>
        <row r="7330">
          <cell r="B7330">
            <v>2662</v>
          </cell>
          <cell r="I7330">
            <v>-0.33300000000000002</v>
          </cell>
          <cell r="S7330" t="str">
            <v>Org.Vtas M.del Plata</v>
          </cell>
        </row>
        <row r="7331">
          <cell r="B7331">
            <v>2672</v>
          </cell>
          <cell r="I7331">
            <v>-1.333</v>
          </cell>
          <cell r="S7331" t="str">
            <v>Org.Vtas M.del Plata</v>
          </cell>
        </row>
        <row r="7332">
          <cell r="B7332">
            <v>2678</v>
          </cell>
          <cell r="I7332">
            <v>-0.66700000000000004</v>
          </cell>
          <cell r="S7332" t="str">
            <v>Org.Vtas M.del Plata</v>
          </cell>
        </row>
        <row r="7333">
          <cell r="B7333">
            <v>2727</v>
          </cell>
          <cell r="I7333">
            <v>-8.3000000000000004E-2</v>
          </cell>
          <cell r="S7333" t="str">
            <v>Org.Vtas M.del Plata</v>
          </cell>
        </row>
        <row r="7334">
          <cell r="B7334">
            <v>2741</v>
          </cell>
          <cell r="I7334">
            <v>-0.375</v>
          </cell>
          <cell r="S7334" t="str">
            <v>Org.Vtas M.del Plata</v>
          </cell>
        </row>
        <row r="7335">
          <cell r="B7335">
            <v>2759</v>
          </cell>
          <cell r="I7335">
            <v>-0.33300000000000002</v>
          </cell>
          <cell r="S7335" t="str">
            <v>Org.Vtas M.del Plata</v>
          </cell>
        </row>
        <row r="7336">
          <cell r="B7336">
            <v>3095</v>
          </cell>
          <cell r="I7336">
            <v>-0.16700000000000001</v>
          </cell>
          <cell r="S7336" t="str">
            <v>Org.Vtas M.del Plata</v>
          </cell>
        </row>
        <row r="7337">
          <cell r="B7337">
            <v>3208</v>
          </cell>
          <cell r="I7337">
            <v>-1.167</v>
          </cell>
          <cell r="S7337" t="str">
            <v>Org.Vtas M.del Plata</v>
          </cell>
        </row>
        <row r="7338">
          <cell r="B7338">
            <v>3210</v>
          </cell>
          <cell r="I7338">
            <v>-0.16700000000000001</v>
          </cell>
          <cell r="S7338" t="str">
            <v>Org.Vtas M.del Plata</v>
          </cell>
        </row>
        <row r="7339">
          <cell r="B7339">
            <v>3211</v>
          </cell>
          <cell r="I7339">
            <v>-1</v>
          </cell>
          <cell r="S7339" t="str">
            <v>Org.Vtas M.del Plata</v>
          </cell>
        </row>
        <row r="7340">
          <cell r="B7340">
            <v>3527</v>
          </cell>
          <cell r="I7340">
            <v>-8.3000000000000004E-2</v>
          </cell>
          <cell r="S7340" t="str">
            <v>Org.Vtas M.del Plata</v>
          </cell>
        </row>
        <row r="7341">
          <cell r="B7341">
            <v>3536</v>
          </cell>
          <cell r="I7341">
            <v>-0.5</v>
          </cell>
          <cell r="S7341" t="str">
            <v>Org.Vtas M.del Plata</v>
          </cell>
        </row>
        <row r="7342">
          <cell r="B7342">
            <v>3559</v>
          </cell>
          <cell r="I7342">
            <v>-0.16700000000000001</v>
          </cell>
          <cell r="S7342" t="str">
            <v>Org.Vtas M.del Plata</v>
          </cell>
        </row>
        <row r="7343">
          <cell r="B7343">
            <v>3836</v>
          </cell>
          <cell r="I7343">
            <v>-0.33300000000000002</v>
          </cell>
          <cell r="S7343" t="str">
            <v>Org.Vtas M.del Plata</v>
          </cell>
        </row>
        <row r="7344">
          <cell r="B7344">
            <v>3848</v>
          </cell>
          <cell r="I7344">
            <v>-0.33300000000000002</v>
          </cell>
          <cell r="S7344" t="str">
            <v>Org.Vtas M.del Plata</v>
          </cell>
        </row>
        <row r="7345">
          <cell r="B7345">
            <v>510701</v>
          </cell>
          <cell r="I7345">
            <v>-0.16700000000000001</v>
          </cell>
          <cell r="S7345" t="str">
            <v>Org.Vtas M.del Plata</v>
          </cell>
        </row>
        <row r="7346">
          <cell r="B7346">
            <v>510702</v>
          </cell>
          <cell r="I7346">
            <v>-0.16700000000000001</v>
          </cell>
          <cell r="S7346" t="str">
            <v>Org.Vtas M.del Plata</v>
          </cell>
        </row>
        <row r="7347">
          <cell r="B7347">
            <v>510712</v>
          </cell>
          <cell r="I7347">
            <v>-0.33300000000000002</v>
          </cell>
          <cell r="S7347" t="str">
            <v>Org.Vtas M.del Plata</v>
          </cell>
        </row>
        <row r="7348">
          <cell r="B7348">
            <v>510725</v>
          </cell>
          <cell r="I7348">
            <v>-1.3340000000000001</v>
          </cell>
          <cell r="S7348" t="str">
            <v>Org.Vtas M.del Plata</v>
          </cell>
        </row>
        <row r="7349">
          <cell r="B7349">
            <v>519702</v>
          </cell>
          <cell r="I7349">
            <v>-1.3340000000000001</v>
          </cell>
          <cell r="S7349" t="str">
            <v>Org.Vtas M.del Plata</v>
          </cell>
        </row>
        <row r="7350">
          <cell r="B7350">
            <v>14</v>
          </cell>
          <cell r="I7350">
            <v>-0.5</v>
          </cell>
          <cell r="S7350" t="str">
            <v>Org.Vtas M.del Plata</v>
          </cell>
        </row>
        <row r="7351">
          <cell r="B7351">
            <v>105</v>
          </cell>
          <cell r="I7351">
            <v>-0.33300000000000002</v>
          </cell>
          <cell r="S7351" t="str">
            <v>Org.Vtas M.del Plata</v>
          </cell>
        </row>
        <row r="7352">
          <cell r="B7352">
            <v>118</v>
          </cell>
          <cell r="I7352">
            <v>-1.3340000000000001</v>
          </cell>
          <cell r="S7352" t="str">
            <v>Org.Vtas M.del Plata</v>
          </cell>
        </row>
        <row r="7353">
          <cell r="B7353">
            <v>127</v>
          </cell>
          <cell r="I7353">
            <v>-1.583</v>
          </cell>
          <cell r="S7353" t="str">
            <v>Org.Vtas M.del Plata</v>
          </cell>
        </row>
        <row r="7354">
          <cell r="B7354">
            <v>140</v>
          </cell>
          <cell r="I7354">
            <v>-0.75</v>
          </cell>
          <cell r="S7354" t="str">
            <v>Org.Vtas M.del Plata</v>
          </cell>
        </row>
        <row r="7355">
          <cell r="B7355">
            <v>144</v>
          </cell>
          <cell r="I7355">
            <v>-4.25</v>
          </cell>
          <cell r="S7355" t="str">
            <v>Org.Vtas M.del Plata</v>
          </cell>
        </row>
        <row r="7356">
          <cell r="B7356">
            <v>159</v>
          </cell>
          <cell r="I7356">
            <v>-4.3339999999999996</v>
          </cell>
          <cell r="S7356" t="str">
            <v>Org.Vtas M.del Plata</v>
          </cell>
        </row>
        <row r="7357">
          <cell r="B7357">
            <v>161</v>
          </cell>
          <cell r="I7357">
            <v>-0.66700000000000004</v>
          </cell>
          <cell r="S7357" t="str">
            <v>Org.Vtas M.del Plata</v>
          </cell>
        </row>
        <row r="7358">
          <cell r="B7358">
            <v>310</v>
          </cell>
          <cell r="I7358">
            <v>-3</v>
          </cell>
          <cell r="S7358" t="str">
            <v>Org.Vtas M.del Plata</v>
          </cell>
        </row>
        <row r="7359">
          <cell r="B7359">
            <v>327</v>
          </cell>
          <cell r="I7359">
            <v>-1.665</v>
          </cell>
          <cell r="S7359" t="str">
            <v>Org.Vtas M.del Plata</v>
          </cell>
        </row>
        <row r="7360">
          <cell r="B7360">
            <v>340</v>
          </cell>
          <cell r="I7360">
            <v>-1.25</v>
          </cell>
          <cell r="S7360" t="str">
            <v>Org.Vtas M.del Plata</v>
          </cell>
        </row>
        <row r="7361">
          <cell r="B7361">
            <v>359</v>
          </cell>
          <cell r="I7361">
            <v>-1.833</v>
          </cell>
          <cell r="S7361" t="str">
            <v>Org.Vtas M.del Plata</v>
          </cell>
        </row>
        <row r="7362">
          <cell r="B7362">
            <v>361</v>
          </cell>
          <cell r="I7362">
            <v>-0.16700000000000001</v>
          </cell>
          <cell r="S7362" t="str">
            <v>Org.Vtas M.del Plata</v>
          </cell>
        </row>
        <row r="7363">
          <cell r="B7363">
            <v>440</v>
          </cell>
          <cell r="I7363">
            <v>-1.125</v>
          </cell>
          <cell r="S7363" t="str">
            <v>Org.Vtas M.del Plata</v>
          </cell>
        </row>
        <row r="7364">
          <cell r="B7364">
            <v>504</v>
          </cell>
          <cell r="I7364">
            <v>-0.5</v>
          </cell>
          <cell r="S7364" t="str">
            <v>Org.Vtas M.del Plata</v>
          </cell>
        </row>
        <row r="7365">
          <cell r="B7365">
            <v>592</v>
          </cell>
          <cell r="I7365">
            <v>-1</v>
          </cell>
          <cell r="S7365" t="str">
            <v>Org.Vtas M.del Plata</v>
          </cell>
        </row>
        <row r="7366">
          <cell r="B7366">
            <v>618</v>
          </cell>
          <cell r="I7366">
            <v>-0.16700000000000001</v>
          </cell>
          <cell r="S7366" t="str">
            <v>Org.Vtas M.del Plata</v>
          </cell>
        </row>
        <row r="7367">
          <cell r="B7367">
            <v>627</v>
          </cell>
          <cell r="I7367">
            <v>-2.3330000000000002</v>
          </cell>
          <cell r="S7367" t="str">
            <v>Org.Vtas M.del Plata</v>
          </cell>
        </row>
        <row r="7368">
          <cell r="B7368">
            <v>640</v>
          </cell>
          <cell r="I7368">
            <v>-1.875</v>
          </cell>
          <cell r="S7368" t="str">
            <v>Org.Vtas M.del Plata</v>
          </cell>
        </row>
        <row r="7369">
          <cell r="B7369">
            <v>659</v>
          </cell>
          <cell r="I7369">
            <v>-1</v>
          </cell>
          <cell r="S7369" t="str">
            <v>Org.Vtas M.del Plata</v>
          </cell>
        </row>
        <row r="7370">
          <cell r="B7370">
            <v>1040</v>
          </cell>
          <cell r="I7370">
            <v>-0.5</v>
          </cell>
          <cell r="S7370" t="str">
            <v>Org.Vtas M.del Plata</v>
          </cell>
        </row>
        <row r="7371">
          <cell r="B7371">
            <v>1127</v>
          </cell>
          <cell r="I7371">
            <v>-0.91700000000000004</v>
          </cell>
          <cell r="S7371" t="str">
            <v>Org.Vtas M.del Plata</v>
          </cell>
        </row>
        <row r="7372">
          <cell r="B7372">
            <v>1128</v>
          </cell>
          <cell r="I7372">
            <v>-0.33300000000000002</v>
          </cell>
          <cell r="S7372" t="str">
            <v>Org.Vtas M.del Plata</v>
          </cell>
        </row>
        <row r="7373">
          <cell r="B7373">
            <v>1140</v>
          </cell>
          <cell r="I7373">
            <v>-1</v>
          </cell>
          <cell r="S7373" t="str">
            <v>Org.Vtas M.del Plata</v>
          </cell>
        </row>
        <row r="7374">
          <cell r="B7374">
            <v>1159</v>
          </cell>
          <cell r="I7374">
            <v>-0.33400000000000002</v>
          </cell>
          <cell r="S7374" t="str">
            <v>Org.Vtas M.del Plata</v>
          </cell>
        </row>
        <row r="7375">
          <cell r="B7375">
            <v>1161</v>
          </cell>
          <cell r="I7375">
            <v>-1.167</v>
          </cell>
          <cell r="S7375" t="str">
            <v>Org.Vtas M.del Plata</v>
          </cell>
        </row>
        <row r="7376">
          <cell r="B7376">
            <v>1240</v>
          </cell>
          <cell r="I7376">
            <v>-0.125</v>
          </cell>
          <cell r="S7376" t="str">
            <v>Org.Vtas M.del Plata</v>
          </cell>
        </row>
        <row r="7377">
          <cell r="B7377">
            <v>1259</v>
          </cell>
          <cell r="I7377">
            <v>-0.5</v>
          </cell>
          <cell r="S7377" t="str">
            <v>Org.Vtas M.del Plata</v>
          </cell>
        </row>
        <row r="7378">
          <cell r="B7378">
            <v>1436</v>
          </cell>
          <cell r="I7378">
            <v>-2.3330000000000002</v>
          </cell>
          <cell r="S7378" t="str">
            <v>Org.Vtas M.del Plata</v>
          </cell>
        </row>
        <row r="7379">
          <cell r="B7379">
            <v>1459</v>
          </cell>
          <cell r="I7379">
            <v>-3.1659999999999999</v>
          </cell>
          <cell r="S7379" t="str">
            <v>Org.Vtas M.del Plata</v>
          </cell>
        </row>
        <row r="7380">
          <cell r="B7380">
            <v>1620</v>
          </cell>
          <cell r="I7380">
            <v>-0.25</v>
          </cell>
          <cell r="S7380" t="str">
            <v>Org.Vtas M.del Plata</v>
          </cell>
        </row>
        <row r="7381">
          <cell r="B7381">
            <v>1715</v>
          </cell>
          <cell r="I7381">
            <v>-0.5</v>
          </cell>
          <cell r="S7381" t="str">
            <v>Org.Vtas M.del Plata</v>
          </cell>
        </row>
        <row r="7382">
          <cell r="B7382">
            <v>2003</v>
          </cell>
          <cell r="I7382">
            <v>-1.833</v>
          </cell>
          <cell r="S7382" t="str">
            <v>Org.Vtas M.del Plata</v>
          </cell>
        </row>
        <row r="7383">
          <cell r="B7383">
            <v>2004</v>
          </cell>
          <cell r="I7383">
            <v>-1</v>
          </cell>
          <cell r="S7383" t="str">
            <v>Org.Vtas M.del Plata</v>
          </cell>
        </row>
        <row r="7384">
          <cell r="B7384">
            <v>2013</v>
          </cell>
          <cell r="I7384">
            <v>-1.5</v>
          </cell>
          <cell r="S7384" t="str">
            <v>Org.Vtas M.del Plata</v>
          </cell>
        </row>
        <row r="7385">
          <cell r="B7385">
            <v>2014</v>
          </cell>
          <cell r="I7385">
            <v>-1</v>
          </cell>
          <cell r="S7385" t="str">
            <v>Org.Vtas M.del Plata</v>
          </cell>
        </row>
        <row r="7386">
          <cell r="B7386">
            <v>2033</v>
          </cell>
          <cell r="I7386">
            <v>-3.6659999999999999</v>
          </cell>
          <cell r="S7386" t="str">
            <v>Org.Vtas M.del Plata</v>
          </cell>
        </row>
        <row r="7387">
          <cell r="B7387">
            <v>2359</v>
          </cell>
          <cell r="I7387">
            <v>-0.16700000000000001</v>
          </cell>
          <cell r="S7387" t="str">
            <v>Org.Vtas M.del Plata</v>
          </cell>
        </row>
        <row r="7388">
          <cell r="B7388">
            <v>2423</v>
          </cell>
          <cell r="I7388">
            <v>-0.125</v>
          </cell>
          <cell r="S7388" t="str">
            <v>Org.Vtas M.del Plata</v>
          </cell>
        </row>
        <row r="7389">
          <cell r="B7389">
            <v>2428</v>
          </cell>
          <cell r="I7389">
            <v>-0.33300000000000002</v>
          </cell>
          <cell r="S7389" t="str">
            <v>Org.Vtas M.del Plata</v>
          </cell>
        </row>
        <row r="7390">
          <cell r="B7390">
            <v>2443</v>
          </cell>
          <cell r="I7390">
            <v>-0.125</v>
          </cell>
          <cell r="S7390" t="str">
            <v>Org.Vtas M.del Plata</v>
          </cell>
        </row>
        <row r="7391">
          <cell r="B7391">
            <v>2446</v>
          </cell>
          <cell r="I7391">
            <v>-1.667</v>
          </cell>
          <cell r="S7391" t="str">
            <v>Org.Vtas M.del Plata</v>
          </cell>
        </row>
        <row r="7392">
          <cell r="B7392">
            <v>2448</v>
          </cell>
          <cell r="I7392">
            <v>-0.16700000000000001</v>
          </cell>
          <cell r="S7392" t="str">
            <v>Org.Vtas M.del Plata</v>
          </cell>
        </row>
        <row r="7393">
          <cell r="B7393">
            <v>2453</v>
          </cell>
          <cell r="I7393">
            <v>-2</v>
          </cell>
          <cell r="S7393" t="str">
            <v>Org.Vtas M.del Plata</v>
          </cell>
        </row>
        <row r="7394">
          <cell r="B7394">
            <v>2459</v>
          </cell>
          <cell r="I7394">
            <v>-0.5</v>
          </cell>
          <cell r="S7394" t="str">
            <v>Org.Vtas M.del Plata</v>
          </cell>
        </row>
        <row r="7395">
          <cell r="B7395">
            <v>2463</v>
          </cell>
          <cell r="I7395">
            <v>-0.375</v>
          </cell>
          <cell r="S7395" t="str">
            <v>Org.Vtas M.del Plata</v>
          </cell>
        </row>
        <row r="7396">
          <cell r="B7396">
            <v>2468</v>
          </cell>
          <cell r="I7396">
            <v>-0.5</v>
          </cell>
          <cell r="S7396" t="str">
            <v>Org.Vtas M.del Plata</v>
          </cell>
        </row>
        <row r="7397">
          <cell r="B7397">
            <v>2476</v>
          </cell>
          <cell r="I7397">
            <v>-1.167</v>
          </cell>
          <cell r="S7397" t="str">
            <v>Org.Vtas M.del Plata</v>
          </cell>
        </row>
        <row r="7398">
          <cell r="B7398">
            <v>2478</v>
          </cell>
          <cell r="I7398">
            <v>-0.33300000000000002</v>
          </cell>
          <cell r="S7398" t="str">
            <v>Org.Vtas M.del Plata</v>
          </cell>
        </row>
        <row r="7399">
          <cell r="B7399">
            <v>2483</v>
          </cell>
          <cell r="I7399">
            <v>-0.125</v>
          </cell>
          <cell r="S7399" t="str">
            <v>Org.Vtas M.del Plata</v>
          </cell>
        </row>
        <row r="7400">
          <cell r="B7400">
            <v>2486</v>
          </cell>
          <cell r="I7400">
            <v>-1</v>
          </cell>
          <cell r="S7400" t="str">
            <v>Org.Vtas M.del Plata</v>
          </cell>
        </row>
        <row r="7401">
          <cell r="B7401">
            <v>2612</v>
          </cell>
          <cell r="I7401">
            <v>-0.16700000000000001</v>
          </cell>
          <cell r="S7401" t="str">
            <v>Org.Vtas M.del Plata</v>
          </cell>
        </row>
        <row r="7402">
          <cell r="B7402">
            <v>2642</v>
          </cell>
          <cell r="I7402">
            <v>-1.5</v>
          </cell>
          <cell r="S7402" t="str">
            <v>Org.Vtas M.del Plata</v>
          </cell>
        </row>
        <row r="7403">
          <cell r="B7403">
            <v>2648</v>
          </cell>
          <cell r="I7403">
            <v>-2.1669999999999998</v>
          </cell>
          <cell r="S7403" t="str">
            <v>Org.Vtas M.del Plata</v>
          </cell>
        </row>
        <row r="7404">
          <cell r="B7404">
            <v>2659</v>
          </cell>
          <cell r="I7404">
            <v>-0.33300000000000002</v>
          </cell>
          <cell r="S7404" t="str">
            <v>Org.Vtas M.del Plata</v>
          </cell>
        </row>
        <row r="7405">
          <cell r="B7405">
            <v>2662</v>
          </cell>
          <cell r="I7405">
            <v>-0.16700000000000001</v>
          </cell>
          <cell r="S7405" t="str">
            <v>Org.Vtas M.del Plata</v>
          </cell>
        </row>
        <row r="7406">
          <cell r="B7406">
            <v>2672</v>
          </cell>
          <cell r="I7406">
            <v>-0.16700000000000001</v>
          </cell>
          <cell r="S7406" t="str">
            <v>Org.Vtas M.del Plata</v>
          </cell>
        </row>
        <row r="7407">
          <cell r="B7407">
            <v>2678</v>
          </cell>
          <cell r="I7407">
            <v>-3.1659999999999999</v>
          </cell>
          <cell r="S7407" t="str">
            <v>Org.Vtas M.del Plata</v>
          </cell>
        </row>
        <row r="7408">
          <cell r="B7408">
            <v>2682</v>
          </cell>
          <cell r="I7408">
            <v>-0.33400000000000002</v>
          </cell>
          <cell r="S7408" t="str">
            <v>Org.Vtas M.del Plata</v>
          </cell>
        </row>
        <row r="7409">
          <cell r="B7409">
            <v>2688</v>
          </cell>
          <cell r="I7409">
            <v>-1.333</v>
          </cell>
          <cell r="S7409" t="str">
            <v>Org.Vtas M.del Plata</v>
          </cell>
        </row>
        <row r="7410">
          <cell r="B7410">
            <v>2727</v>
          </cell>
          <cell r="I7410">
            <v>-1.083</v>
          </cell>
          <cell r="S7410" t="str">
            <v>Org.Vtas M.del Plata</v>
          </cell>
        </row>
        <row r="7411">
          <cell r="B7411">
            <v>2741</v>
          </cell>
          <cell r="I7411">
            <v>-2</v>
          </cell>
          <cell r="S7411" t="str">
            <v>Org.Vtas M.del Plata</v>
          </cell>
        </row>
        <row r="7412">
          <cell r="B7412">
            <v>2759</v>
          </cell>
          <cell r="I7412">
            <v>-2.8340000000000001</v>
          </cell>
          <cell r="S7412" t="str">
            <v>Org.Vtas M.del Plata</v>
          </cell>
        </row>
        <row r="7413">
          <cell r="B7413">
            <v>3205</v>
          </cell>
          <cell r="I7413">
            <v>-0.5</v>
          </cell>
          <cell r="S7413" t="str">
            <v>Org.Vtas M.del Plata</v>
          </cell>
        </row>
        <row r="7414">
          <cell r="B7414">
            <v>3209</v>
          </cell>
          <cell r="I7414">
            <v>-0.16700000000000001</v>
          </cell>
          <cell r="S7414" t="str">
            <v>Org.Vtas M.del Plata</v>
          </cell>
        </row>
        <row r="7415">
          <cell r="B7415">
            <v>3210</v>
          </cell>
          <cell r="I7415">
            <v>-0.33300000000000002</v>
          </cell>
          <cell r="S7415" t="str">
            <v>Org.Vtas M.del Plata</v>
          </cell>
        </row>
        <row r="7416">
          <cell r="B7416">
            <v>3211</v>
          </cell>
          <cell r="I7416">
            <v>-0.66700000000000004</v>
          </cell>
          <cell r="S7416" t="str">
            <v>Org.Vtas M.del Plata</v>
          </cell>
        </row>
        <row r="7417">
          <cell r="B7417">
            <v>3527</v>
          </cell>
          <cell r="I7417">
            <v>-0.91600000000000004</v>
          </cell>
          <cell r="S7417" t="str">
            <v>Org.Vtas M.del Plata</v>
          </cell>
        </row>
        <row r="7418">
          <cell r="B7418">
            <v>3536</v>
          </cell>
          <cell r="I7418">
            <v>-0.66600000000000004</v>
          </cell>
          <cell r="S7418" t="str">
            <v>Org.Vtas M.del Plata</v>
          </cell>
        </row>
        <row r="7419">
          <cell r="B7419">
            <v>3826</v>
          </cell>
          <cell r="I7419">
            <v>-0.33300000000000002</v>
          </cell>
          <cell r="S7419" t="str">
            <v>Org.Vtas M.del Plata</v>
          </cell>
        </row>
        <row r="7420">
          <cell r="B7420">
            <v>3846</v>
          </cell>
          <cell r="I7420">
            <v>-0.83299999999999996</v>
          </cell>
          <cell r="S7420" t="str">
            <v>Org.Vtas M.del Plata</v>
          </cell>
        </row>
        <row r="7421">
          <cell r="B7421">
            <v>519705</v>
          </cell>
          <cell r="I7421">
            <v>-0.16700000000000001</v>
          </cell>
          <cell r="S7421" t="str">
            <v>Org.Vtas M.del Plata</v>
          </cell>
        </row>
        <row r="7422">
          <cell r="B7422">
            <v>14</v>
          </cell>
          <cell r="I7422">
            <v>-0.75</v>
          </cell>
          <cell r="S7422" t="str">
            <v>Org.Vtas M.del Plata</v>
          </cell>
        </row>
        <row r="7423">
          <cell r="B7423">
            <v>105</v>
          </cell>
          <cell r="I7423">
            <v>-1.083</v>
          </cell>
          <cell r="S7423" t="str">
            <v>Org.Vtas M.del Plata</v>
          </cell>
        </row>
        <row r="7424">
          <cell r="B7424">
            <v>118</v>
          </cell>
          <cell r="I7424">
            <v>-1.335</v>
          </cell>
          <cell r="S7424" t="str">
            <v>Org.Vtas M.del Plata</v>
          </cell>
        </row>
        <row r="7425">
          <cell r="B7425">
            <v>127</v>
          </cell>
          <cell r="I7425">
            <v>-0.91600000000000004</v>
          </cell>
          <cell r="S7425" t="str">
            <v>Org.Vtas M.del Plata</v>
          </cell>
        </row>
        <row r="7426">
          <cell r="B7426">
            <v>140</v>
          </cell>
          <cell r="I7426">
            <v>-0.625</v>
          </cell>
          <cell r="S7426" t="str">
            <v>Org.Vtas M.del Plata</v>
          </cell>
        </row>
        <row r="7427">
          <cell r="B7427">
            <v>144</v>
          </cell>
          <cell r="I7427">
            <v>-0.5</v>
          </cell>
          <cell r="S7427" t="str">
            <v>Org.Vtas M.del Plata</v>
          </cell>
        </row>
        <row r="7428">
          <cell r="B7428">
            <v>159</v>
          </cell>
          <cell r="I7428">
            <v>-4.5010000000000003</v>
          </cell>
          <cell r="S7428" t="str">
            <v>Org.Vtas M.del Plata</v>
          </cell>
        </row>
        <row r="7429">
          <cell r="B7429">
            <v>161</v>
          </cell>
          <cell r="I7429">
            <v>-0.16600000000000001</v>
          </cell>
          <cell r="S7429" t="str">
            <v>Org.Vtas M.del Plata</v>
          </cell>
        </row>
        <row r="7430">
          <cell r="B7430">
            <v>327</v>
          </cell>
          <cell r="I7430">
            <v>-0.58299999999999996</v>
          </cell>
          <cell r="S7430" t="str">
            <v>Org.Vtas M.del Plata</v>
          </cell>
        </row>
        <row r="7431">
          <cell r="B7431">
            <v>340</v>
          </cell>
          <cell r="I7431">
            <v>-0.75</v>
          </cell>
          <cell r="S7431" t="str">
            <v>Org.Vtas M.del Plata</v>
          </cell>
        </row>
        <row r="7432">
          <cell r="B7432">
            <v>359</v>
          </cell>
          <cell r="I7432">
            <v>-1.667</v>
          </cell>
          <cell r="S7432" t="str">
            <v>Org.Vtas M.del Plata</v>
          </cell>
        </row>
        <row r="7433">
          <cell r="B7433">
            <v>440</v>
          </cell>
          <cell r="I7433">
            <v>-0.75</v>
          </cell>
          <cell r="S7433" t="str">
            <v>Org.Vtas M.del Plata</v>
          </cell>
        </row>
        <row r="7434">
          <cell r="B7434">
            <v>502</v>
          </cell>
          <cell r="I7434">
            <v>-0.16700000000000001</v>
          </cell>
          <cell r="S7434" t="str">
            <v>Org.Vtas M.del Plata</v>
          </cell>
        </row>
        <row r="7435">
          <cell r="B7435">
            <v>504</v>
          </cell>
          <cell r="I7435">
            <v>-0.16700000000000001</v>
          </cell>
          <cell r="S7435" t="str">
            <v>Org.Vtas M.del Plata</v>
          </cell>
        </row>
        <row r="7436">
          <cell r="B7436">
            <v>505</v>
          </cell>
          <cell r="I7436">
            <v>-0.66700000000000004</v>
          </cell>
          <cell r="S7436" t="str">
            <v>Org.Vtas M.del Plata</v>
          </cell>
        </row>
        <row r="7437">
          <cell r="B7437">
            <v>592</v>
          </cell>
          <cell r="I7437">
            <v>-0.25</v>
          </cell>
          <cell r="S7437" t="str">
            <v>Org.Vtas M.del Plata</v>
          </cell>
        </row>
        <row r="7438">
          <cell r="B7438">
            <v>594</v>
          </cell>
          <cell r="I7438">
            <v>-0.75</v>
          </cell>
          <cell r="S7438" t="str">
            <v>Org.Vtas M.del Plata</v>
          </cell>
        </row>
        <row r="7439">
          <cell r="B7439">
            <v>627</v>
          </cell>
          <cell r="I7439">
            <v>-1.998</v>
          </cell>
          <cell r="S7439" t="str">
            <v>Org.Vtas M.del Plata</v>
          </cell>
        </row>
        <row r="7440">
          <cell r="B7440">
            <v>640</v>
          </cell>
          <cell r="I7440">
            <v>-1.875</v>
          </cell>
          <cell r="S7440" t="str">
            <v>Org.Vtas M.del Plata</v>
          </cell>
        </row>
        <row r="7441">
          <cell r="B7441">
            <v>644</v>
          </cell>
          <cell r="I7441">
            <v>-0.5</v>
          </cell>
          <cell r="S7441" t="str">
            <v>Org.Vtas M.del Plata</v>
          </cell>
        </row>
        <row r="7442">
          <cell r="B7442">
            <v>659</v>
          </cell>
          <cell r="I7442">
            <v>-0.501</v>
          </cell>
          <cell r="S7442" t="str">
            <v>Org.Vtas M.del Plata</v>
          </cell>
        </row>
        <row r="7443">
          <cell r="B7443">
            <v>661</v>
          </cell>
          <cell r="I7443">
            <v>-0.66800000000000004</v>
          </cell>
          <cell r="S7443" t="str">
            <v>Org.Vtas M.del Plata</v>
          </cell>
        </row>
        <row r="7444">
          <cell r="B7444">
            <v>1027</v>
          </cell>
          <cell r="I7444">
            <v>-0.33300000000000002</v>
          </cell>
          <cell r="S7444" t="str">
            <v>Org.Vtas M.del Plata</v>
          </cell>
        </row>
        <row r="7445">
          <cell r="B7445">
            <v>1028</v>
          </cell>
          <cell r="I7445">
            <v>-0.33400000000000002</v>
          </cell>
          <cell r="S7445" t="str">
            <v>Org.Vtas M.del Plata</v>
          </cell>
        </row>
        <row r="7446">
          <cell r="B7446">
            <v>1127</v>
          </cell>
          <cell r="I7446">
            <v>-2.3340000000000001</v>
          </cell>
          <cell r="S7446" t="str">
            <v>Org.Vtas M.del Plata</v>
          </cell>
        </row>
        <row r="7447">
          <cell r="B7447">
            <v>1128</v>
          </cell>
          <cell r="I7447">
            <v>-0.66700000000000004</v>
          </cell>
          <cell r="S7447" t="str">
            <v>Org.Vtas M.del Plata</v>
          </cell>
        </row>
        <row r="7448">
          <cell r="B7448">
            <v>1140</v>
          </cell>
          <cell r="I7448">
            <v>-2.25</v>
          </cell>
          <cell r="S7448" t="str">
            <v>Org.Vtas M.del Plata</v>
          </cell>
        </row>
        <row r="7449">
          <cell r="B7449">
            <v>1159</v>
          </cell>
          <cell r="I7449">
            <v>-0.5</v>
          </cell>
          <cell r="S7449" t="str">
            <v>Org.Vtas M.del Plata</v>
          </cell>
        </row>
        <row r="7450">
          <cell r="B7450">
            <v>1240</v>
          </cell>
          <cell r="I7450">
            <v>-1.5</v>
          </cell>
          <cell r="S7450" t="str">
            <v>Org.Vtas M.del Plata</v>
          </cell>
        </row>
        <row r="7451">
          <cell r="B7451">
            <v>1436</v>
          </cell>
          <cell r="I7451">
            <v>-5.6669999999999998</v>
          </cell>
          <cell r="S7451" t="str">
            <v>Org.Vtas M.del Plata</v>
          </cell>
        </row>
        <row r="7452">
          <cell r="B7452">
            <v>1459</v>
          </cell>
          <cell r="I7452">
            <v>-6.1660000000000004</v>
          </cell>
          <cell r="S7452" t="str">
            <v>Org.Vtas M.del Plata</v>
          </cell>
        </row>
        <row r="7453">
          <cell r="B7453">
            <v>1640</v>
          </cell>
          <cell r="I7453">
            <v>-0.16700000000000001</v>
          </cell>
          <cell r="S7453" t="str">
            <v>Org.Vtas M.del Plata</v>
          </cell>
        </row>
        <row r="7454">
          <cell r="B7454">
            <v>1658</v>
          </cell>
          <cell r="I7454">
            <v>-3.3330000000000002</v>
          </cell>
          <cell r="S7454" t="str">
            <v>Org.Vtas M.del Plata</v>
          </cell>
        </row>
        <row r="7455">
          <cell r="B7455">
            <v>1715</v>
          </cell>
          <cell r="I7455">
            <v>-0.33300000000000002</v>
          </cell>
          <cell r="S7455" t="str">
            <v>Org.Vtas M.del Plata</v>
          </cell>
        </row>
        <row r="7456">
          <cell r="B7456">
            <v>1720</v>
          </cell>
          <cell r="I7456">
            <v>-8.3000000000000004E-2</v>
          </cell>
          <cell r="S7456" t="str">
            <v>Org.Vtas M.del Plata</v>
          </cell>
        </row>
        <row r="7457">
          <cell r="B7457">
            <v>1758</v>
          </cell>
          <cell r="I7457">
            <v>-0.33300000000000002</v>
          </cell>
          <cell r="S7457" t="str">
            <v>Org.Vtas M.del Plata</v>
          </cell>
        </row>
        <row r="7458">
          <cell r="B7458">
            <v>2003</v>
          </cell>
          <cell r="I7458">
            <v>-0.16700000000000001</v>
          </cell>
          <cell r="S7458" t="str">
            <v>Org.Vtas M.del Plata</v>
          </cell>
        </row>
        <row r="7459">
          <cell r="B7459">
            <v>2013</v>
          </cell>
          <cell r="I7459">
            <v>-0.16700000000000001</v>
          </cell>
          <cell r="S7459" t="str">
            <v>Org.Vtas M.del Plata</v>
          </cell>
        </row>
        <row r="7460">
          <cell r="B7460">
            <v>2033</v>
          </cell>
          <cell r="I7460">
            <v>-3.1669999999999998</v>
          </cell>
          <cell r="S7460" t="str">
            <v>Org.Vtas M.del Plata</v>
          </cell>
        </row>
        <row r="7461">
          <cell r="B7461">
            <v>2359</v>
          </cell>
          <cell r="I7461">
            <v>-0.66700000000000004</v>
          </cell>
          <cell r="S7461" t="str">
            <v>Org.Vtas M.del Plata</v>
          </cell>
        </row>
        <row r="7462">
          <cell r="B7462">
            <v>2423</v>
          </cell>
          <cell r="I7462">
            <v>-0.125</v>
          </cell>
          <cell r="S7462" t="str">
            <v>Org.Vtas M.del Plata</v>
          </cell>
        </row>
        <row r="7463">
          <cell r="B7463">
            <v>2426</v>
          </cell>
          <cell r="I7463">
            <v>-0.33400000000000002</v>
          </cell>
          <cell r="S7463" t="str">
            <v>Org.Vtas M.del Plata</v>
          </cell>
        </row>
        <row r="7464">
          <cell r="B7464">
            <v>2428</v>
          </cell>
          <cell r="I7464">
            <v>-0.66700000000000004</v>
          </cell>
          <cell r="S7464" t="str">
            <v>Org.Vtas M.del Plata</v>
          </cell>
        </row>
        <row r="7465">
          <cell r="B7465">
            <v>2443</v>
          </cell>
          <cell r="I7465">
            <v>-0.375</v>
          </cell>
          <cell r="S7465" t="str">
            <v>Org.Vtas M.del Plata</v>
          </cell>
        </row>
        <row r="7466">
          <cell r="B7466">
            <v>2446</v>
          </cell>
          <cell r="I7466">
            <v>-0.16700000000000001</v>
          </cell>
          <cell r="S7466" t="str">
            <v>Org.Vtas M.del Plata</v>
          </cell>
        </row>
        <row r="7467">
          <cell r="B7467">
            <v>2448</v>
          </cell>
          <cell r="I7467">
            <v>-1.1659999999999999</v>
          </cell>
          <cell r="S7467" t="str">
            <v>Org.Vtas M.del Plata</v>
          </cell>
        </row>
        <row r="7468">
          <cell r="B7468">
            <v>2456</v>
          </cell>
          <cell r="I7468">
            <v>-0.16700000000000001</v>
          </cell>
          <cell r="S7468" t="str">
            <v>Org.Vtas M.del Plata</v>
          </cell>
        </row>
        <row r="7469">
          <cell r="B7469">
            <v>2459</v>
          </cell>
          <cell r="I7469">
            <v>-0.5</v>
          </cell>
          <cell r="S7469" t="str">
            <v>Org.Vtas M.del Plata</v>
          </cell>
        </row>
        <row r="7470">
          <cell r="B7470">
            <v>2463</v>
          </cell>
          <cell r="I7470">
            <v>-0.125</v>
          </cell>
          <cell r="S7470" t="str">
            <v>Org.Vtas M.del Plata</v>
          </cell>
        </row>
        <row r="7471">
          <cell r="B7471">
            <v>2466</v>
          </cell>
          <cell r="I7471">
            <v>-1.667</v>
          </cell>
          <cell r="S7471" t="str">
            <v>Org.Vtas M.del Plata</v>
          </cell>
        </row>
        <row r="7472">
          <cell r="B7472">
            <v>2476</v>
          </cell>
          <cell r="I7472">
            <v>-0.16700000000000001</v>
          </cell>
          <cell r="S7472" t="str">
            <v>Org.Vtas M.del Plata</v>
          </cell>
        </row>
        <row r="7473">
          <cell r="B7473">
            <v>2478</v>
          </cell>
          <cell r="I7473">
            <v>-0.5</v>
          </cell>
          <cell r="S7473" t="str">
            <v>Org.Vtas M.del Plata</v>
          </cell>
        </row>
        <row r="7474">
          <cell r="B7474">
            <v>2486</v>
          </cell>
          <cell r="I7474">
            <v>-0.16700000000000001</v>
          </cell>
          <cell r="S7474" t="str">
            <v>Org.Vtas M.del Plata</v>
          </cell>
        </row>
        <row r="7475">
          <cell r="B7475">
            <v>2488</v>
          </cell>
          <cell r="I7475">
            <v>-0.5</v>
          </cell>
          <cell r="S7475" t="str">
            <v>Org.Vtas M.del Plata</v>
          </cell>
        </row>
        <row r="7476">
          <cell r="B7476">
            <v>2608</v>
          </cell>
          <cell r="I7476">
            <v>-0.16700000000000001</v>
          </cell>
          <cell r="S7476" t="str">
            <v>Org.Vtas M.del Plata</v>
          </cell>
        </row>
        <row r="7477">
          <cell r="B7477">
            <v>2612</v>
          </cell>
          <cell r="I7477">
            <v>-0.83399999999999996</v>
          </cell>
          <cell r="S7477" t="str">
            <v>Org.Vtas M.del Plata</v>
          </cell>
        </row>
        <row r="7478">
          <cell r="B7478">
            <v>2642</v>
          </cell>
          <cell r="I7478">
            <v>-0.83399999999999996</v>
          </cell>
          <cell r="S7478" t="str">
            <v>Org.Vtas M.del Plata</v>
          </cell>
        </row>
        <row r="7479">
          <cell r="B7479">
            <v>2648</v>
          </cell>
          <cell r="I7479">
            <v>-6.3339999999999996</v>
          </cell>
          <cell r="S7479" t="str">
            <v>Org.Vtas M.del Plata</v>
          </cell>
        </row>
        <row r="7480">
          <cell r="B7480">
            <v>2659</v>
          </cell>
          <cell r="I7480">
            <v>-0.83399999999999996</v>
          </cell>
          <cell r="S7480" t="str">
            <v>Org.Vtas M.del Plata</v>
          </cell>
        </row>
        <row r="7481">
          <cell r="B7481">
            <v>2672</v>
          </cell>
          <cell r="I7481">
            <v>-0.33300000000000002</v>
          </cell>
          <cell r="S7481" t="str">
            <v>Org.Vtas M.del Plata</v>
          </cell>
        </row>
        <row r="7482">
          <cell r="B7482">
            <v>2678</v>
          </cell>
          <cell r="I7482">
            <v>-6.8330000000000002</v>
          </cell>
          <cell r="S7482" t="str">
            <v>Org.Vtas M.del Plata</v>
          </cell>
        </row>
        <row r="7483">
          <cell r="B7483">
            <v>2688</v>
          </cell>
          <cell r="I7483">
            <v>-1.667</v>
          </cell>
          <cell r="S7483" t="str">
            <v>Org.Vtas M.del Plata</v>
          </cell>
        </row>
        <row r="7484">
          <cell r="B7484">
            <v>2727</v>
          </cell>
          <cell r="I7484">
            <v>-0.83299999999999996</v>
          </cell>
          <cell r="S7484" t="str">
            <v>Org.Vtas M.del Plata</v>
          </cell>
        </row>
        <row r="7485">
          <cell r="B7485">
            <v>2728</v>
          </cell>
          <cell r="I7485">
            <v>-2.1669999999999998</v>
          </cell>
          <cell r="S7485" t="str">
            <v>Org.Vtas M.del Plata</v>
          </cell>
        </row>
        <row r="7486">
          <cell r="B7486">
            <v>2741</v>
          </cell>
          <cell r="I7486">
            <v>-0.375</v>
          </cell>
          <cell r="S7486" t="str">
            <v>Org.Vtas M.del Plata</v>
          </cell>
        </row>
        <row r="7487">
          <cell r="B7487">
            <v>2759</v>
          </cell>
          <cell r="I7487">
            <v>-0.5</v>
          </cell>
          <cell r="S7487" t="str">
            <v>Org.Vtas M.del Plata</v>
          </cell>
        </row>
        <row r="7488">
          <cell r="B7488">
            <v>3095</v>
          </cell>
          <cell r="I7488">
            <v>-0.16700000000000001</v>
          </cell>
          <cell r="S7488" t="str">
            <v>Org.Vtas M.del Plata</v>
          </cell>
        </row>
        <row r="7489">
          <cell r="B7489">
            <v>3205</v>
          </cell>
          <cell r="I7489">
            <v>-1.667</v>
          </cell>
          <cell r="S7489" t="str">
            <v>Org.Vtas M.del Plata</v>
          </cell>
        </row>
        <row r="7490">
          <cell r="B7490">
            <v>3206</v>
          </cell>
          <cell r="I7490">
            <v>-0.16700000000000001</v>
          </cell>
          <cell r="S7490" t="str">
            <v>Org.Vtas M.del Plata</v>
          </cell>
        </row>
        <row r="7491">
          <cell r="B7491">
            <v>3210</v>
          </cell>
          <cell r="I7491">
            <v>-0.16700000000000001</v>
          </cell>
          <cell r="S7491" t="str">
            <v>Org.Vtas M.del Plata</v>
          </cell>
        </row>
        <row r="7492">
          <cell r="B7492">
            <v>3211</v>
          </cell>
          <cell r="I7492">
            <v>-0.5</v>
          </cell>
          <cell r="S7492" t="str">
            <v>Org.Vtas M.del Plata</v>
          </cell>
        </row>
        <row r="7493">
          <cell r="B7493">
            <v>3214</v>
          </cell>
          <cell r="I7493">
            <v>-0.16700000000000001</v>
          </cell>
          <cell r="S7493" t="str">
            <v>Org.Vtas M.del Plata</v>
          </cell>
        </row>
        <row r="7494">
          <cell r="B7494">
            <v>3527</v>
          </cell>
          <cell r="I7494">
            <v>-1.083</v>
          </cell>
          <cell r="S7494" t="str">
            <v>Org.Vtas M.del Plata</v>
          </cell>
        </row>
        <row r="7495">
          <cell r="B7495">
            <v>3536</v>
          </cell>
          <cell r="I7495">
            <v>-2.0009999999999999</v>
          </cell>
          <cell r="S7495" t="str">
            <v>Org.Vtas M.del Plata</v>
          </cell>
        </row>
        <row r="7496">
          <cell r="B7496">
            <v>3800</v>
          </cell>
          <cell r="I7496">
            <v>-0.16700000000000001</v>
          </cell>
          <cell r="S7496" t="str">
            <v>Org.Vtas M.del Plata</v>
          </cell>
        </row>
        <row r="7497">
          <cell r="B7497">
            <v>3836</v>
          </cell>
          <cell r="I7497">
            <v>-0.16700000000000001</v>
          </cell>
          <cell r="S7497" t="str">
            <v>Org.Vtas M.del Plata</v>
          </cell>
        </row>
        <row r="7498">
          <cell r="B7498">
            <v>510702</v>
          </cell>
          <cell r="I7498">
            <v>-0.16700000000000001</v>
          </cell>
          <cell r="S7498" t="str">
            <v>Org.Vtas M.del Plata</v>
          </cell>
        </row>
        <row r="7499">
          <cell r="B7499">
            <v>510703</v>
          </cell>
          <cell r="I7499">
            <v>-0.16700000000000001</v>
          </cell>
          <cell r="S7499" t="str">
            <v>Org.Vtas M.del Plata</v>
          </cell>
        </row>
        <row r="7500">
          <cell r="B7500">
            <v>510712</v>
          </cell>
          <cell r="I7500">
            <v>-0.83299999999999996</v>
          </cell>
          <cell r="S7500" t="str">
            <v>Org.Vtas M.del Plata</v>
          </cell>
        </row>
        <row r="7501">
          <cell r="B7501">
            <v>510725</v>
          </cell>
          <cell r="I7501">
            <v>-0.83299999999999996</v>
          </cell>
          <cell r="S7501" t="str">
            <v>Org.Vtas M.del Plata</v>
          </cell>
        </row>
        <row r="7502">
          <cell r="B7502">
            <v>519701</v>
          </cell>
          <cell r="I7502">
            <v>-0.16700000000000001</v>
          </cell>
          <cell r="S7502" t="str">
            <v>Org.Vtas M.del Plata</v>
          </cell>
        </row>
        <row r="7503">
          <cell r="B7503">
            <v>14</v>
          </cell>
          <cell r="I7503">
            <v>-0.375</v>
          </cell>
          <cell r="S7503" t="str">
            <v>Org.Vtas M.del Plata</v>
          </cell>
        </row>
        <row r="7504">
          <cell r="B7504">
            <v>118</v>
          </cell>
          <cell r="I7504">
            <v>-0.33400000000000002</v>
          </cell>
          <cell r="S7504" t="str">
            <v>Org.Vtas M.del Plata</v>
          </cell>
        </row>
        <row r="7505">
          <cell r="B7505">
            <v>127</v>
          </cell>
          <cell r="I7505">
            <v>-4.665</v>
          </cell>
          <cell r="S7505" t="str">
            <v>Org.Vtas M.del Plata</v>
          </cell>
        </row>
        <row r="7506">
          <cell r="B7506">
            <v>140</v>
          </cell>
          <cell r="I7506">
            <v>-2.375</v>
          </cell>
          <cell r="S7506" t="str">
            <v>Org.Vtas M.del Plata</v>
          </cell>
        </row>
        <row r="7507">
          <cell r="B7507">
            <v>144</v>
          </cell>
          <cell r="I7507">
            <v>-0.25</v>
          </cell>
          <cell r="S7507" t="str">
            <v>Org.Vtas M.del Plata</v>
          </cell>
        </row>
        <row r="7508">
          <cell r="B7508">
            <v>159</v>
          </cell>
          <cell r="I7508">
            <v>-3.5009999999999999</v>
          </cell>
          <cell r="S7508" t="str">
            <v>Org.Vtas M.del Plata</v>
          </cell>
        </row>
        <row r="7509">
          <cell r="B7509">
            <v>327</v>
          </cell>
          <cell r="I7509">
            <v>-3.1659999999999999</v>
          </cell>
          <cell r="S7509" t="str">
            <v>Org.Vtas M.del Plata</v>
          </cell>
        </row>
        <row r="7510">
          <cell r="B7510">
            <v>340</v>
          </cell>
          <cell r="I7510">
            <v>-0.875</v>
          </cell>
          <cell r="S7510" t="str">
            <v>Org.Vtas M.del Plata</v>
          </cell>
        </row>
        <row r="7511">
          <cell r="B7511">
            <v>344</v>
          </cell>
          <cell r="I7511">
            <v>-0.25</v>
          </cell>
          <cell r="S7511" t="str">
            <v>Org.Vtas M.del Plata</v>
          </cell>
        </row>
        <row r="7512">
          <cell r="B7512">
            <v>359</v>
          </cell>
          <cell r="I7512">
            <v>-0.16700000000000001</v>
          </cell>
          <cell r="S7512" t="str">
            <v>Org.Vtas M.del Plata</v>
          </cell>
        </row>
        <row r="7513">
          <cell r="B7513">
            <v>361</v>
          </cell>
          <cell r="I7513">
            <v>-1.5</v>
          </cell>
          <cell r="S7513" t="str">
            <v>Org.Vtas M.del Plata</v>
          </cell>
        </row>
        <row r="7514">
          <cell r="B7514">
            <v>440</v>
          </cell>
          <cell r="I7514">
            <v>-0.25</v>
          </cell>
          <cell r="S7514" t="str">
            <v>Org.Vtas M.del Plata</v>
          </cell>
        </row>
        <row r="7515">
          <cell r="B7515">
            <v>592</v>
          </cell>
          <cell r="I7515">
            <v>-0.125</v>
          </cell>
          <cell r="S7515" t="str">
            <v>Org.Vtas M.del Plata</v>
          </cell>
        </row>
        <row r="7516">
          <cell r="B7516">
            <v>593</v>
          </cell>
          <cell r="I7516">
            <v>-0.625</v>
          </cell>
          <cell r="S7516" t="str">
            <v>Org.Vtas M.del Plata</v>
          </cell>
        </row>
        <row r="7517">
          <cell r="B7517">
            <v>594</v>
          </cell>
          <cell r="I7517">
            <v>-0.625</v>
          </cell>
          <cell r="S7517" t="str">
            <v>Org.Vtas M.del Plata</v>
          </cell>
        </row>
        <row r="7518">
          <cell r="B7518">
            <v>595</v>
          </cell>
          <cell r="I7518">
            <v>-0.375</v>
          </cell>
          <cell r="S7518" t="str">
            <v>Org.Vtas M.del Plata</v>
          </cell>
        </row>
        <row r="7519">
          <cell r="B7519">
            <v>618</v>
          </cell>
          <cell r="I7519">
            <v>-0.5</v>
          </cell>
          <cell r="S7519" t="str">
            <v>Org.Vtas M.del Plata</v>
          </cell>
        </row>
        <row r="7520">
          <cell r="B7520">
            <v>627</v>
          </cell>
          <cell r="I7520">
            <v>-2.4159999999999999</v>
          </cell>
          <cell r="S7520" t="str">
            <v>Org.Vtas M.del Plata</v>
          </cell>
        </row>
        <row r="7521">
          <cell r="B7521">
            <v>640</v>
          </cell>
          <cell r="I7521">
            <v>-0.5</v>
          </cell>
          <cell r="S7521" t="str">
            <v>Org.Vtas M.del Plata</v>
          </cell>
        </row>
        <row r="7522">
          <cell r="B7522">
            <v>644</v>
          </cell>
          <cell r="I7522">
            <v>-0.125</v>
          </cell>
          <cell r="S7522" t="str">
            <v>Org.Vtas M.del Plata</v>
          </cell>
        </row>
        <row r="7523">
          <cell r="B7523">
            <v>659</v>
          </cell>
          <cell r="I7523">
            <v>-1.833</v>
          </cell>
          <cell r="S7523" t="str">
            <v>Org.Vtas M.del Plata</v>
          </cell>
        </row>
        <row r="7524">
          <cell r="B7524">
            <v>1001</v>
          </cell>
          <cell r="I7524">
            <v>-0.33300000000000002</v>
          </cell>
          <cell r="S7524" t="str">
            <v>Org.Vtas M.del Plata</v>
          </cell>
        </row>
        <row r="7525">
          <cell r="B7525">
            <v>1040</v>
          </cell>
          <cell r="I7525">
            <v>-0.375</v>
          </cell>
          <cell r="S7525" t="str">
            <v>Org.Vtas M.del Plata</v>
          </cell>
        </row>
        <row r="7526">
          <cell r="B7526">
            <v>1127</v>
          </cell>
          <cell r="I7526">
            <v>-1.4159999999999999</v>
          </cell>
          <cell r="S7526" t="str">
            <v>Org.Vtas M.del Plata</v>
          </cell>
        </row>
        <row r="7527">
          <cell r="B7527">
            <v>1140</v>
          </cell>
          <cell r="I7527">
            <v>-1.125</v>
          </cell>
          <cell r="S7527" t="str">
            <v>Org.Vtas M.del Plata</v>
          </cell>
        </row>
        <row r="7528">
          <cell r="B7528">
            <v>1159</v>
          </cell>
          <cell r="I7528">
            <v>-1.5</v>
          </cell>
          <cell r="S7528" t="str">
            <v>Org.Vtas M.del Plata</v>
          </cell>
        </row>
        <row r="7529">
          <cell r="B7529">
            <v>1161</v>
          </cell>
          <cell r="I7529">
            <v>-0.16700000000000001</v>
          </cell>
          <cell r="S7529" t="str">
            <v>Org.Vtas M.del Plata</v>
          </cell>
        </row>
        <row r="7530">
          <cell r="B7530">
            <v>1259</v>
          </cell>
          <cell r="I7530">
            <v>-1.8340000000000001</v>
          </cell>
          <cell r="S7530" t="str">
            <v>Org.Vtas M.del Plata</v>
          </cell>
        </row>
        <row r="7531">
          <cell r="B7531">
            <v>1436</v>
          </cell>
          <cell r="I7531">
            <v>-1</v>
          </cell>
          <cell r="S7531" t="str">
            <v>Org.Vtas M.del Plata</v>
          </cell>
        </row>
        <row r="7532">
          <cell r="B7532">
            <v>1459</v>
          </cell>
          <cell r="I7532">
            <v>-2.3330000000000002</v>
          </cell>
          <cell r="S7532" t="str">
            <v>Org.Vtas M.del Plata</v>
          </cell>
        </row>
        <row r="7533">
          <cell r="B7533">
            <v>1620</v>
          </cell>
          <cell r="I7533">
            <v>-0.58399999999999996</v>
          </cell>
          <cell r="S7533" t="str">
            <v>Org.Vtas M.del Plata</v>
          </cell>
        </row>
        <row r="7534">
          <cell r="B7534">
            <v>1640</v>
          </cell>
          <cell r="I7534">
            <v>-0.16700000000000001</v>
          </cell>
          <cell r="S7534" t="str">
            <v>Org.Vtas M.del Plata</v>
          </cell>
        </row>
        <row r="7535">
          <cell r="B7535">
            <v>1720</v>
          </cell>
          <cell r="I7535">
            <v>-1.167</v>
          </cell>
          <cell r="S7535" t="str">
            <v>Org.Vtas M.del Plata</v>
          </cell>
        </row>
        <row r="7536">
          <cell r="B7536">
            <v>1740</v>
          </cell>
          <cell r="I7536">
            <v>-0.16700000000000001</v>
          </cell>
          <cell r="S7536" t="str">
            <v>Org.Vtas M.del Plata</v>
          </cell>
        </row>
        <row r="7537">
          <cell r="B7537">
            <v>2003</v>
          </cell>
          <cell r="I7537">
            <v>-0.16700000000000001</v>
          </cell>
          <cell r="S7537" t="str">
            <v>Org.Vtas M.del Plata</v>
          </cell>
        </row>
        <row r="7538">
          <cell r="B7538">
            <v>2013</v>
          </cell>
          <cell r="I7538">
            <v>-1</v>
          </cell>
          <cell r="S7538" t="str">
            <v>Org.Vtas M.del Plata</v>
          </cell>
        </row>
        <row r="7539">
          <cell r="B7539">
            <v>2021</v>
          </cell>
          <cell r="I7539">
            <v>-1</v>
          </cell>
          <cell r="S7539" t="str">
            <v>Org.Vtas M.del Plata</v>
          </cell>
        </row>
        <row r="7540">
          <cell r="B7540">
            <v>2033</v>
          </cell>
          <cell r="I7540">
            <v>-0.33400000000000002</v>
          </cell>
          <cell r="S7540" t="str">
            <v>Org.Vtas M.del Plata</v>
          </cell>
        </row>
        <row r="7541">
          <cell r="B7541">
            <v>2359</v>
          </cell>
          <cell r="I7541">
            <v>-0.16700000000000001</v>
          </cell>
          <cell r="S7541" t="str">
            <v>Org.Vtas M.del Plata</v>
          </cell>
        </row>
        <row r="7542">
          <cell r="B7542">
            <v>2443</v>
          </cell>
          <cell r="I7542">
            <v>-0.375</v>
          </cell>
          <cell r="S7542" t="str">
            <v>Org.Vtas M.del Plata</v>
          </cell>
        </row>
        <row r="7543">
          <cell r="B7543">
            <v>2446</v>
          </cell>
          <cell r="I7543">
            <v>-0.5</v>
          </cell>
          <cell r="S7543" t="str">
            <v>Org.Vtas M.del Plata</v>
          </cell>
        </row>
        <row r="7544">
          <cell r="B7544">
            <v>2448</v>
          </cell>
          <cell r="I7544">
            <v>-0.33400000000000002</v>
          </cell>
          <cell r="S7544" t="str">
            <v>Org.Vtas M.del Plata</v>
          </cell>
        </row>
        <row r="7545">
          <cell r="B7545">
            <v>2453</v>
          </cell>
          <cell r="I7545">
            <v>-0.375</v>
          </cell>
          <cell r="S7545" t="str">
            <v>Org.Vtas M.del Plata</v>
          </cell>
        </row>
        <row r="7546">
          <cell r="B7546">
            <v>2456</v>
          </cell>
          <cell r="I7546">
            <v>-0.33400000000000002</v>
          </cell>
          <cell r="S7546" t="str">
            <v>Org.Vtas M.del Plata</v>
          </cell>
        </row>
        <row r="7547">
          <cell r="B7547">
            <v>2459</v>
          </cell>
          <cell r="I7547">
            <v>-0.66700000000000004</v>
          </cell>
          <cell r="S7547" t="str">
            <v>Org.Vtas M.del Plata</v>
          </cell>
        </row>
        <row r="7548">
          <cell r="B7548">
            <v>2466</v>
          </cell>
          <cell r="I7548">
            <v>-0.5</v>
          </cell>
          <cell r="S7548" t="str">
            <v>Org.Vtas M.del Plata</v>
          </cell>
        </row>
        <row r="7549">
          <cell r="B7549">
            <v>2473</v>
          </cell>
          <cell r="I7549">
            <v>-0.25</v>
          </cell>
          <cell r="S7549" t="str">
            <v>Org.Vtas M.del Plata</v>
          </cell>
        </row>
        <row r="7550">
          <cell r="B7550">
            <v>2476</v>
          </cell>
          <cell r="I7550">
            <v>-0.83399999999999996</v>
          </cell>
          <cell r="S7550" t="str">
            <v>Org.Vtas M.del Plata</v>
          </cell>
        </row>
        <row r="7551">
          <cell r="B7551">
            <v>2478</v>
          </cell>
          <cell r="I7551">
            <v>-0.33400000000000002</v>
          </cell>
          <cell r="S7551" t="str">
            <v>Org.Vtas M.del Plata</v>
          </cell>
        </row>
        <row r="7552">
          <cell r="B7552">
            <v>2483</v>
          </cell>
          <cell r="I7552">
            <v>-0.375</v>
          </cell>
          <cell r="S7552" t="str">
            <v>Org.Vtas M.del Plata</v>
          </cell>
        </row>
        <row r="7553">
          <cell r="B7553">
            <v>2486</v>
          </cell>
          <cell r="I7553">
            <v>-0.66600000000000004</v>
          </cell>
          <cell r="S7553" t="str">
            <v>Org.Vtas M.del Plata</v>
          </cell>
        </row>
        <row r="7554">
          <cell r="B7554">
            <v>2488</v>
          </cell>
          <cell r="I7554">
            <v>-0.16700000000000001</v>
          </cell>
          <cell r="S7554" t="str">
            <v>Org.Vtas M.del Plata</v>
          </cell>
        </row>
        <row r="7555">
          <cell r="B7555">
            <v>2612</v>
          </cell>
          <cell r="I7555">
            <v>-0.16700000000000001</v>
          </cell>
          <cell r="S7555" t="str">
            <v>Org.Vtas M.del Plata</v>
          </cell>
        </row>
        <row r="7556">
          <cell r="B7556">
            <v>2642</v>
          </cell>
          <cell r="I7556">
            <v>-0.16700000000000001</v>
          </cell>
          <cell r="S7556" t="str">
            <v>Org.Vtas M.del Plata</v>
          </cell>
        </row>
        <row r="7557">
          <cell r="B7557">
            <v>2648</v>
          </cell>
          <cell r="I7557">
            <v>-0.66700000000000004</v>
          </cell>
          <cell r="S7557" t="str">
            <v>Org.Vtas M.del Plata</v>
          </cell>
        </row>
        <row r="7558">
          <cell r="B7558">
            <v>2659</v>
          </cell>
          <cell r="I7558">
            <v>-0.33400000000000002</v>
          </cell>
          <cell r="S7558" t="str">
            <v>Org.Vtas M.del Plata</v>
          </cell>
        </row>
        <row r="7559">
          <cell r="B7559">
            <v>2662</v>
          </cell>
          <cell r="I7559">
            <v>-0.66700000000000004</v>
          </cell>
          <cell r="S7559" t="str">
            <v>Org.Vtas M.del Plata</v>
          </cell>
        </row>
        <row r="7560">
          <cell r="B7560">
            <v>2668</v>
          </cell>
          <cell r="I7560">
            <v>-0.83299999999999996</v>
          </cell>
          <cell r="S7560" t="str">
            <v>Org.Vtas M.del Plata</v>
          </cell>
        </row>
        <row r="7561">
          <cell r="B7561">
            <v>2672</v>
          </cell>
          <cell r="I7561">
            <v>-0.83299999999999996</v>
          </cell>
          <cell r="S7561" t="str">
            <v>Org.Vtas M.del Plata</v>
          </cell>
        </row>
        <row r="7562">
          <cell r="B7562">
            <v>2678</v>
          </cell>
          <cell r="I7562">
            <v>-2.5</v>
          </cell>
          <cell r="S7562" t="str">
            <v>Org.Vtas M.del Plata</v>
          </cell>
        </row>
        <row r="7563">
          <cell r="B7563">
            <v>2682</v>
          </cell>
          <cell r="I7563">
            <v>-0.83299999999999996</v>
          </cell>
          <cell r="S7563" t="str">
            <v>Org.Vtas M.del Plata</v>
          </cell>
        </row>
        <row r="7564">
          <cell r="B7564">
            <v>2688</v>
          </cell>
          <cell r="I7564">
            <v>-1.333</v>
          </cell>
          <cell r="S7564" t="str">
            <v>Org.Vtas M.del Plata</v>
          </cell>
        </row>
        <row r="7565">
          <cell r="B7565">
            <v>2727</v>
          </cell>
          <cell r="I7565">
            <v>-0.91600000000000004</v>
          </cell>
          <cell r="S7565" t="str">
            <v>Org.Vtas M.del Plata</v>
          </cell>
        </row>
        <row r="7566">
          <cell r="B7566">
            <v>2741</v>
          </cell>
          <cell r="I7566">
            <v>-0.25</v>
          </cell>
          <cell r="S7566" t="str">
            <v>Org.Vtas M.del Plata</v>
          </cell>
        </row>
        <row r="7567">
          <cell r="B7567">
            <v>2759</v>
          </cell>
          <cell r="I7567">
            <v>-0.5</v>
          </cell>
          <cell r="S7567" t="str">
            <v>Org.Vtas M.del Plata</v>
          </cell>
        </row>
        <row r="7568">
          <cell r="B7568">
            <v>3205</v>
          </cell>
          <cell r="I7568">
            <v>-0.16700000000000001</v>
          </cell>
          <cell r="S7568" t="str">
            <v>Org.Vtas M.del Plata</v>
          </cell>
        </row>
        <row r="7569">
          <cell r="B7569">
            <v>3214</v>
          </cell>
          <cell r="I7569">
            <v>-0.33400000000000002</v>
          </cell>
          <cell r="S7569" t="str">
            <v>Org.Vtas M.del Plata</v>
          </cell>
        </row>
        <row r="7570">
          <cell r="B7570">
            <v>3527</v>
          </cell>
          <cell r="I7570">
            <v>-3</v>
          </cell>
          <cell r="S7570" t="str">
            <v>Org.Vtas M.del Plata</v>
          </cell>
        </row>
        <row r="7571">
          <cell r="B7571">
            <v>3536</v>
          </cell>
          <cell r="I7571">
            <v>-0.16700000000000001</v>
          </cell>
          <cell r="S7571" t="str">
            <v>Org.Vtas M.del Plata</v>
          </cell>
        </row>
        <row r="7572">
          <cell r="B7572">
            <v>3559</v>
          </cell>
          <cell r="I7572">
            <v>-1</v>
          </cell>
          <cell r="S7572" t="str">
            <v>Org.Vtas M.del Plata</v>
          </cell>
        </row>
        <row r="7573">
          <cell r="B7573">
            <v>519701</v>
          </cell>
          <cell r="I7573">
            <v>-0.16700000000000001</v>
          </cell>
          <cell r="S7573" t="str">
            <v>Org.Vtas M.del Plata</v>
          </cell>
        </row>
        <row r="7574">
          <cell r="B7574">
            <v>519703</v>
          </cell>
          <cell r="I7574">
            <v>-0.16700000000000001</v>
          </cell>
          <cell r="S7574" t="str">
            <v>Org.Vtas M.del Plata</v>
          </cell>
        </row>
        <row r="7575">
          <cell r="B7575">
            <v>14</v>
          </cell>
          <cell r="I7575">
            <v>-0.125</v>
          </cell>
          <cell r="S7575" t="str">
            <v>Org.Vtas Tandil</v>
          </cell>
        </row>
        <row r="7576">
          <cell r="B7576">
            <v>144</v>
          </cell>
          <cell r="I7576">
            <v>-0.375</v>
          </cell>
          <cell r="S7576" t="str">
            <v>Org.Vtas Tandil</v>
          </cell>
        </row>
        <row r="7577">
          <cell r="B7577">
            <v>159</v>
          </cell>
          <cell r="I7577">
            <v>-0.5</v>
          </cell>
          <cell r="S7577" t="str">
            <v>Org.Vtas Tandil</v>
          </cell>
        </row>
        <row r="7578">
          <cell r="B7578">
            <v>340</v>
          </cell>
          <cell r="I7578">
            <v>-0.125</v>
          </cell>
          <cell r="S7578" t="str">
            <v>Org.Vtas Tandil</v>
          </cell>
        </row>
        <row r="7579">
          <cell r="B7579">
            <v>627</v>
          </cell>
          <cell r="I7579">
            <v>-0.16700000000000001</v>
          </cell>
          <cell r="S7579" t="str">
            <v>Org.Vtas Tandil</v>
          </cell>
        </row>
        <row r="7580">
          <cell r="B7580">
            <v>1128</v>
          </cell>
          <cell r="I7580">
            <v>-0.16700000000000001</v>
          </cell>
          <cell r="S7580" t="str">
            <v>Org.Vtas Tandil</v>
          </cell>
        </row>
        <row r="7581">
          <cell r="B7581">
            <v>2014</v>
          </cell>
          <cell r="I7581">
            <v>-0.25</v>
          </cell>
          <cell r="S7581" t="str">
            <v>Org.Vtas Tandil</v>
          </cell>
        </row>
        <row r="7582">
          <cell r="B7582">
            <v>2154</v>
          </cell>
          <cell r="I7582">
            <v>-0.33300000000000002</v>
          </cell>
          <cell r="S7582" t="str">
            <v>Org.Vtas Tandil</v>
          </cell>
        </row>
        <row r="7583">
          <cell r="B7583">
            <v>2446</v>
          </cell>
          <cell r="I7583">
            <v>-0.33300000000000002</v>
          </cell>
          <cell r="S7583" t="str">
            <v>Org.Vtas Tandil</v>
          </cell>
        </row>
        <row r="7584">
          <cell r="B7584">
            <v>2466</v>
          </cell>
          <cell r="I7584">
            <v>-0.33300000000000002</v>
          </cell>
          <cell r="S7584" t="str">
            <v>Org.Vtas Tandil</v>
          </cell>
        </row>
        <row r="7585">
          <cell r="B7585">
            <v>2476</v>
          </cell>
          <cell r="I7585">
            <v>-0.33300000000000002</v>
          </cell>
          <cell r="S7585" t="str">
            <v>Org.Vtas Tandil</v>
          </cell>
        </row>
        <row r="7586">
          <cell r="B7586">
            <v>2659</v>
          </cell>
          <cell r="I7586">
            <v>-0.16700000000000001</v>
          </cell>
          <cell r="S7586" t="str">
            <v>Org.Vtas Tandil</v>
          </cell>
        </row>
        <row r="7587">
          <cell r="B7587">
            <v>2662</v>
          </cell>
          <cell r="I7587">
            <v>-0.33300000000000002</v>
          </cell>
          <cell r="S7587" t="str">
            <v>Org.Vtas Tandil</v>
          </cell>
        </row>
        <row r="7588">
          <cell r="B7588">
            <v>3536</v>
          </cell>
          <cell r="I7588">
            <v>-0.16700000000000001</v>
          </cell>
          <cell r="S7588" t="str">
            <v>Org.Vtas Tandil</v>
          </cell>
        </row>
        <row r="7589">
          <cell r="B7589">
            <v>3559</v>
          </cell>
          <cell r="I7589">
            <v>-0.33300000000000002</v>
          </cell>
          <cell r="S7589" t="str">
            <v>Org.Vtas Tandil</v>
          </cell>
        </row>
        <row r="7590">
          <cell r="B7590">
            <v>105</v>
          </cell>
          <cell r="I7590">
            <v>-0.25</v>
          </cell>
          <cell r="S7590" t="str">
            <v>Org.Vtas Tandil</v>
          </cell>
        </row>
        <row r="7591">
          <cell r="B7591">
            <v>110</v>
          </cell>
          <cell r="I7591">
            <v>-1.667</v>
          </cell>
          <cell r="S7591" t="str">
            <v>Org.Vtas Tandil</v>
          </cell>
        </row>
        <row r="7592">
          <cell r="B7592">
            <v>118</v>
          </cell>
          <cell r="I7592">
            <v>-0.16700000000000001</v>
          </cell>
          <cell r="S7592" t="str">
            <v>Org.Vtas Tandil</v>
          </cell>
        </row>
        <row r="7593">
          <cell r="B7593">
            <v>127</v>
          </cell>
          <cell r="I7593">
            <v>-8.3000000000000004E-2</v>
          </cell>
          <cell r="S7593" t="str">
            <v>Org.Vtas Tandil</v>
          </cell>
        </row>
        <row r="7594">
          <cell r="B7594">
            <v>135</v>
          </cell>
          <cell r="I7594">
            <v>-0.222</v>
          </cell>
          <cell r="S7594" t="str">
            <v>Org.Vtas Tandil</v>
          </cell>
        </row>
        <row r="7595">
          <cell r="B7595">
            <v>140</v>
          </cell>
          <cell r="I7595">
            <v>-0.375</v>
          </cell>
          <cell r="S7595" t="str">
            <v>Org.Vtas Tandil</v>
          </cell>
        </row>
        <row r="7596">
          <cell r="B7596">
            <v>159</v>
          </cell>
          <cell r="I7596">
            <v>-0.16700000000000001</v>
          </cell>
          <cell r="S7596" t="str">
            <v>Org.Vtas Tandil</v>
          </cell>
        </row>
        <row r="7597">
          <cell r="B7597">
            <v>310</v>
          </cell>
          <cell r="I7597">
            <v>-8.3000000000000004E-2</v>
          </cell>
          <cell r="S7597" t="str">
            <v>Org.Vtas Tandil</v>
          </cell>
        </row>
        <row r="7598">
          <cell r="B7598">
            <v>327</v>
          </cell>
          <cell r="I7598">
            <v>-0.16700000000000001</v>
          </cell>
          <cell r="S7598" t="str">
            <v>Org.Vtas Tandil</v>
          </cell>
        </row>
        <row r="7599">
          <cell r="B7599">
            <v>610</v>
          </cell>
          <cell r="I7599">
            <v>-0.58299999999999996</v>
          </cell>
          <cell r="S7599" t="str">
            <v>Org.Vtas Tandil</v>
          </cell>
        </row>
        <row r="7600">
          <cell r="B7600">
            <v>640</v>
          </cell>
          <cell r="I7600">
            <v>-0.125</v>
          </cell>
          <cell r="S7600" t="str">
            <v>Org.Vtas Tandil</v>
          </cell>
        </row>
        <row r="7601">
          <cell r="B7601">
            <v>659</v>
          </cell>
          <cell r="I7601">
            <v>-0.33300000000000002</v>
          </cell>
          <cell r="S7601" t="str">
            <v>Org.Vtas Tandil</v>
          </cell>
        </row>
        <row r="7602">
          <cell r="B7602">
            <v>661</v>
          </cell>
          <cell r="I7602">
            <v>-0.16700000000000001</v>
          </cell>
          <cell r="S7602" t="str">
            <v>Org.Vtas Tandil</v>
          </cell>
        </row>
        <row r="7603">
          <cell r="B7603">
            <v>1040</v>
          </cell>
          <cell r="I7603">
            <v>-0.125</v>
          </cell>
          <cell r="S7603" t="str">
            <v>Org.Vtas Tandil</v>
          </cell>
        </row>
        <row r="7604">
          <cell r="B7604">
            <v>1110</v>
          </cell>
          <cell r="I7604">
            <v>-0.20799999999999999</v>
          </cell>
          <cell r="S7604" t="str">
            <v>Org.Vtas Tandil</v>
          </cell>
        </row>
        <row r="7605">
          <cell r="B7605">
            <v>1127</v>
          </cell>
          <cell r="I7605">
            <v>-0.33300000000000002</v>
          </cell>
          <cell r="S7605" t="str">
            <v>Org.Vtas Tandil</v>
          </cell>
        </row>
        <row r="7606">
          <cell r="B7606">
            <v>1240</v>
          </cell>
          <cell r="I7606">
            <v>-0.375</v>
          </cell>
          <cell r="S7606" t="str">
            <v>Org.Vtas Tandil</v>
          </cell>
        </row>
        <row r="7607">
          <cell r="B7607">
            <v>1410</v>
          </cell>
          <cell r="I7607">
            <v>-4.2000000000000003E-2</v>
          </cell>
          <cell r="S7607" t="str">
            <v>Org.Vtas Tandil</v>
          </cell>
        </row>
        <row r="7608">
          <cell r="B7608">
            <v>2359</v>
          </cell>
          <cell r="I7608">
            <v>-0.5</v>
          </cell>
          <cell r="S7608" t="str">
            <v>Org.Vtas Tandil</v>
          </cell>
        </row>
        <row r="7609">
          <cell r="B7609">
            <v>2446</v>
          </cell>
          <cell r="I7609">
            <v>-0.5</v>
          </cell>
          <cell r="S7609" t="str">
            <v>Org.Vtas Tandil</v>
          </cell>
        </row>
        <row r="7610">
          <cell r="B7610">
            <v>2448</v>
          </cell>
          <cell r="I7610">
            <v>-0.33300000000000002</v>
          </cell>
          <cell r="S7610" t="str">
            <v>Org.Vtas Tandil</v>
          </cell>
        </row>
        <row r="7611">
          <cell r="B7611">
            <v>2466</v>
          </cell>
          <cell r="I7611">
            <v>-0.33400000000000002</v>
          </cell>
          <cell r="S7611" t="str">
            <v>Org.Vtas Tandil</v>
          </cell>
        </row>
        <row r="7612">
          <cell r="B7612">
            <v>2476</v>
          </cell>
          <cell r="I7612">
            <v>-0.16700000000000001</v>
          </cell>
          <cell r="S7612" t="str">
            <v>Org.Vtas Tandil</v>
          </cell>
        </row>
        <row r="7613">
          <cell r="B7613">
            <v>2659</v>
          </cell>
          <cell r="I7613">
            <v>-0.16700000000000001</v>
          </cell>
          <cell r="S7613" t="str">
            <v>Org.Vtas Tandil</v>
          </cell>
        </row>
        <row r="7614">
          <cell r="B7614">
            <v>2682</v>
          </cell>
          <cell r="I7614">
            <v>-0.33300000000000002</v>
          </cell>
          <cell r="S7614" t="str">
            <v>Org.Vtas Tandil</v>
          </cell>
        </row>
        <row r="7615">
          <cell r="B7615">
            <v>2710</v>
          </cell>
          <cell r="I7615">
            <v>-0.125</v>
          </cell>
          <cell r="S7615" t="str">
            <v>Org.Vtas Tandil</v>
          </cell>
        </row>
        <row r="7616">
          <cell r="B7616">
            <v>3205</v>
          </cell>
          <cell r="I7616">
            <v>-0.33300000000000002</v>
          </cell>
          <cell r="S7616" t="str">
            <v>Org.Vtas Tandil</v>
          </cell>
        </row>
        <row r="7617">
          <cell r="B7617">
            <v>105</v>
          </cell>
          <cell r="I7617">
            <v>-8.3000000000000004E-2</v>
          </cell>
          <cell r="S7617" t="str">
            <v>Org.Vtas Tandil</v>
          </cell>
        </row>
        <row r="7618">
          <cell r="B7618">
            <v>140</v>
          </cell>
          <cell r="I7618">
            <v>-0.5</v>
          </cell>
          <cell r="S7618" t="str">
            <v>Org.Vtas Tandil</v>
          </cell>
        </row>
        <row r="7619">
          <cell r="B7619">
            <v>144</v>
          </cell>
          <cell r="I7619">
            <v>-0.125</v>
          </cell>
          <cell r="S7619" t="str">
            <v>Org.Vtas Tandil</v>
          </cell>
        </row>
        <row r="7620">
          <cell r="B7620">
            <v>159</v>
          </cell>
          <cell r="I7620">
            <v>-0.5</v>
          </cell>
          <cell r="S7620" t="str">
            <v>Org.Vtas Tandil</v>
          </cell>
        </row>
        <row r="7621">
          <cell r="B7621">
            <v>361</v>
          </cell>
          <cell r="I7621">
            <v>-0.33400000000000002</v>
          </cell>
          <cell r="S7621" t="str">
            <v>Org.Vtas Tandil</v>
          </cell>
        </row>
        <row r="7622">
          <cell r="B7622">
            <v>627</v>
          </cell>
          <cell r="I7622">
            <v>-8.3000000000000004E-2</v>
          </cell>
          <cell r="S7622" t="str">
            <v>Org.Vtas Tandil</v>
          </cell>
        </row>
        <row r="7623">
          <cell r="B7623">
            <v>635</v>
          </cell>
          <cell r="I7623">
            <v>-0.111</v>
          </cell>
          <cell r="S7623" t="str">
            <v>Org.Vtas Tandil</v>
          </cell>
        </row>
        <row r="7624">
          <cell r="B7624">
            <v>659</v>
          </cell>
          <cell r="I7624">
            <v>-0.16700000000000001</v>
          </cell>
          <cell r="S7624" t="str">
            <v>Org.Vtas Tandil</v>
          </cell>
        </row>
        <row r="7625">
          <cell r="B7625">
            <v>661</v>
          </cell>
          <cell r="I7625">
            <v>-0.16700000000000001</v>
          </cell>
          <cell r="S7625" t="str">
            <v>Org.Vtas Tandil</v>
          </cell>
        </row>
        <row r="7626">
          <cell r="B7626">
            <v>1040</v>
          </cell>
          <cell r="I7626">
            <v>-0.125</v>
          </cell>
          <cell r="S7626" t="str">
            <v>Org.Vtas Tandil</v>
          </cell>
        </row>
        <row r="7627">
          <cell r="B7627">
            <v>1127</v>
          </cell>
          <cell r="I7627">
            <v>-8.3000000000000004E-2</v>
          </cell>
          <cell r="S7627" t="str">
            <v>Org.Vtas Tandil</v>
          </cell>
        </row>
        <row r="7628">
          <cell r="B7628">
            <v>1259</v>
          </cell>
          <cell r="I7628">
            <v>-0.33300000000000002</v>
          </cell>
          <cell r="S7628" t="str">
            <v>Org.Vtas Tandil</v>
          </cell>
        </row>
        <row r="7629">
          <cell r="B7629">
            <v>1459</v>
          </cell>
          <cell r="I7629">
            <v>-0.16700000000000001</v>
          </cell>
          <cell r="S7629" t="str">
            <v>Org.Vtas Tandil</v>
          </cell>
        </row>
        <row r="7630">
          <cell r="B7630">
            <v>2359</v>
          </cell>
          <cell r="I7630">
            <v>-0.33300000000000002</v>
          </cell>
          <cell r="S7630" t="str">
            <v>Org.Vtas Tandil</v>
          </cell>
        </row>
        <row r="7631">
          <cell r="B7631">
            <v>2423</v>
          </cell>
          <cell r="I7631">
            <v>-0.625</v>
          </cell>
          <cell r="S7631" t="str">
            <v>Org.Vtas Tandil</v>
          </cell>
        </row>
        <row r="7632">
          <cell r="B7632">
            <v>2443</v>
          </cell>
          <cell r="I7632">
            <v>-0.125</v>
          </cell>
          <cell r="S7632" t="str">
            <v>Org.Vtas Tandil</v>
          </cell>
        </row>
        <row r="7633">
          <cell r="B7633">
            <v>2459</v>
          </cell>
          <cell r="I7633">
            <v>-0.16700000000000001</v>
          </cell>
          <cell r="S7633" t="str">
            <v>Org.Vtas Tandil</v>
          </cell>
        </row>
        <row r="7634">
          <cell r="B7634">
            <v>2486</v>
          </cell>
          <cell r="I7634">
            <v>-0.83399999999999996</v>
          </cell>
          <cell r="S7634" t="str">
            <v>Org.Vtas Tandil</v>
          </cell>
        </row>
        <row r="7635">
          <cell r="B7635">
            <v>2672</v>
          </cell>
          <cell r="I7635">
            <v>-0.33300000000000002</v>
          </cell>
          <cell r="S7635" t="str">
            <v>Org.Vtas Tandil</v>
          </cell>
        </row>
        <row r="7636">
          <cell r="B7636">
            <v>2741</v>
          </cell>
          <cell r="I7636">
            <v>-0.25</v>
          </cell>
          <cell r="S7636" t="str">
            <v>Org.Vtas Tandil</v>
          </cell>
        </row>
        <row r="7637">
          <cell r="B7637">
            <v>3536</v>
          </cell>
          <cell r="I7637">
            <v>-0.16700000000000001</v>
          </cell>
          <cell r="S7637" t="str">
            <v>Org.Vtas Tandil</v>
          </cell>
        </row>
        <row r="7638">
          <cell r="B7638">
            <v>3800</v>
          </cell>
          <cell r="I7638">
            <v>-0.16700000000000001</v>
          </cell>
          <cell r="S7638" t="str">
            <v>Org.Vtas Tandil</v>
          </cell>
        </row>
        <row r="7639">
          <cell r="B7639">
            <v>14</v>
          </cell>
          <cell r="I7639">
            <v>-0.125</v>
          </cell>
          <cell r="S7639" t="str">
            <v>Org.Vtas Tandil</v>
          </cell>
        </row>
        <row r="7640">
          <cell r="B7640">
            <v>127</v>
          </cell>
          <cell r="I7640">
            <v>-8.3000000000000004E-2</v>
          </cell>
          <cell r="S7640" t="str">
            <v>Org.Vtas Tandil</v>
          </cell>
        </row>
        <row r="7641">
          <cell r="B7641">
            <v>135</v>
          </cell>
          <cell r="I7641">
            <v>-0.111</v>
          </cell>
          <cell r="S7641" t="str">
            <v>Org.Vtas Tandil</v>
          </cell>
        </row>
        <row r="7642">
          <cell r="B7642">
            <v>161</v>
          </cell>
          <cell r="I7642">
            <v>-0.16700000000000001</v>
          </cell>
          <cell r="S7642" t="str">
            <v>Org.Vtas Tandil</v>
          </cell>
        </row>
        <row r="7643">
          <cell r="B7643">
            <v>327</v>
          </cell>
          <cell r="I7643">
            <v>-8.3000000000000004E-2</v>
          </cell>
          <cell r="S7643" t="str">
            <v>Org.Vtas Tandil</v>
          </cell>
        </row>
        <row r="7644">
          <cell r="B7644">
            <v>340</v>
          </cell>
          <cell r="I7644">
            <v>-0.625</v>
          </cell>
          <cell r="S7644" t="str">
            <v>Org.Vtas Tandil</v>
          </cell>
        </row>
        <row r="7645">
          <cell r="B7645">
            <v>359</v>
          </cell>
          <cell r="I7645">
            <v>-0.16700000000000001</v>
          </cell>
          <cell r="S7645" t="str">
            <v>Org.Vtas Tandil</v>
          </cell>
        </row>
        <row r="7646">
          <cell r="B7646">
            <v>361</v>
          </cell>
          <cell r="I7646">
            <v>-0.33300000000000002</v>
          </cell>
          <cell r="S7646" t="str">
            <v>Org.Vtas Tandil</v>
          </cell>
        </row>
        <row r="7647">
          <cell r="B7647">
            <v>627</v>
          </cell>
          <cell r="I7647">
            <v>-0.25</v>
          </cell>
          <cell r="S7647" t="str">
            <v>Org.Vtas Tandil</v>
          </cell>
        </row>
        <row r="7648">
          <cell r="B7648">
            <v>635</v>
          </cell>
          <cell r="I7648">
            <v>-0.111</v>
          </cell>
          <cell r="S7648" t="str">
            <v>Org.Vtas Tandil</v>
          </cell>
        </row>
        <row r="7649">
          <cell r="B7649">
            <v>640</v>
          </cell>
          <cell r="I7649">
            <v>-0.25</v>
          </cell>
          <cell r="S7649" t="str">
            <v>Org.Vtas Tandil</v>
          </cell>
        </row>
        <row r="7650">
          <cell r="B7650">
            <v>1127</v>
          </cell>
          <cell r="I7650">
            <v>-8.3000000000000004E-2</v>
          </cell>
          <cell r="S7650" t="str">
            <v>Org.Vtas Tandil</v>
          </cell>
        </row>
        <row r="7651">
          <cell r="B7651">
            <v>1436</v>
          </cell>
          <cell r="I7651">
            <v>-0.16700000000000001</v>
          </cell>
          <cell r="S7651" t="str">
            <v>Org.Vtas Tandil</v>
          </cell>
        </row>
        <row r="7652">
          <cell r="B7652">
            <v>2359</v>
          </cell>
          <cell r="I7652">
            <v>-0.5</v>
          </cell>
          <cell r="S7652" t="str">
            <v>Org.Vtas Tandil</v>
          </cell>
        </row>
        <row r="7653">
          <cell r="B7653">
            <v>2446</v>
          </cell>
          <cell r="I7653">
            <v>-0.16700000000000001</v>
          </cell>
          <cell r="S7653" t="str">
            <v>Org.Vtas Tandil</v>
          </cell>
        </row>
        <row r="7654">
          <cell r="B7654">
            <v>2448</v>
          </cell>
          <cell r="I7654">
            <v>-0.83299999999999996</v>
          </cell>
          <cell r="S7654" t="str">
            <v>Org.Vtas Tandil</v>
          </cell>
        </row>
        <row r="7655">
          <cell r="B7655">
            <v>2459</v>
          </cell>
          <cell r="I7655">
            <v>-0.33300000000000002</v>
          </cell>
          <cell r="S7655" t="str">
            <v>Org.Vtas Tandil</v>
          </cell>
        </row>
        <row r="7656">
          <cell r="B7656">
            <v>2476</v>
          </cell>
          <cell r="I7656">
            <v>-0.33300000000000002</v>
          </cell>
          <cell r="S7656" t="str">
            <v>Org.Vtas Tandil</v>
          </cell>
        </row>
        <row r="7657">
          <cell r="B7657">
            <v>2478</v>
          </cell>
          <cell r="I7657">
            <v>-0.66700000000000004</v>
          </cell>
          <cell r="S7657" t="str">
            <v>Org.Vtas Tandil</v>
          </cell>
        </row>
        <row r="7658">
          <cell r="B7658">
            <v>2483</v>
          </cell>
          <cell r="I7658">
            <v>-0.125</v>
          </cell>
          <cell r="S7658" t="str">
            <v>Org.Vtas Tandil</v>
          </cell>
        </row>
        <row r="7659">
          <cell r="B7659">
            <v>2659</v>
          </cell>
          <cell r="I7659">
            <v>-0.16700000000000001</v>
          </cell>
          <cell r="S7659" t="str">
            <v>Org.Vtas Tandil</v>
          </cell>
        </row>
        <row r="7660">
          <cell r="B7660">
            <v>2662</v>
          </cell>
          <cell r="I7660">
            <v>-0.16700000000000001</v>
          </cell>
          <cell r="S7660" t="str">
            <v>Org.Vtas Tandil</v>
          </cell>
        </row>
        <row r="7661">
          <cell r="B7661">
            <v>2672</v>
          </cell>
          <cell r="I7661">
            <v>-0.16700000000000001</v>
          </cell>
          <cell r="S7661" t="str">
            <v>Org.Vtas Tandil</v>
          </cell>
        </row>
        <row r="7662">
          <cell r="B7662">
            <v>2759</v>
          </cell>
          <cell r="I7662">
            <v>-0.33400000000000002</v>
          </cell>
          <cell r="S7662" t="str">
            <v>Org.Vtas Tandil</v>
          </cell>
        </row>
        <row r="7663">
          <cell r="B7663">
            <v>3527</v>
          </cell>
          <cell r="I7663">
            <v>-8.3000000000000004E-2</v>
          </cell>
          <cell r="S7663" t="str">
            <v>Org.Vtas Tandil</v>
          </cell>
        </row>
        <row r="7664">
          <cell r="B7664">
            <v>3559</v>
          </cell>
          <cell r="I7664">
            <v>-0.16700000000000001</v>
          </cell>
          <cell r="S7664" t="str">
            <v>Org.Vtas Tandil</v>
          </cell>
        </row>
        <row r="7665">
          <cell r="B7665">
            <v>161</v>
          </cell>
          <cell r="I7665">
            <v>-0.33400000000000002</v>
          </cell>
          <cell r="S7665" t="str">
            <v>Org.Vtas Tandil</v>
          </cell>
        </row>
        <row r="7666">
          <cell r="B7666">
            <v>1110</v>
          </cell>
          <cell r="I7666">
            <v>-0.45800000000000002</v>
          </cell>
          <cell r="S7666" t="str">
            <v>Org.Vtas Tandil</v>
          </cell>
        </row>
        <row r="7667">
          <cell r="B7667">
            <v>2463</v>
          </cell>
          <cell r="I7667">
            <v>-0.625</v>
          </cell>
          <cell r="S7667" t="str">
            <v>Org.Vtas Tandil</v>
          </cell>
        </row>
        <row r="7668">
          <cell r="B7668">
            <v>2612</v>
          </cell>
          <cell r="I7668">
            <v>-0.33300000000000002</v>
          </cell>
          <cell r="S7668" t="str">
            <v>Org.Vtas Tandil</v>
          </cell>
        </row>
        <row r="7669">
          <cell r="B7669">
            <v>2662</v>
          </cell>
          <cell r="I7669">
            <v>-0.5</v>
          </cell>
          <cell r="S7669" t="str">
            <v>Org.Vtas Tandil</v>
          </cell>
        </row>
        <row r="7670">
          <cell r="B7670">
            <v>2672</v>
          </cell>
          <cell r="I7670">
            <v>-0.5</v>
          </cell>
          <cell r="S7670" t="str">
            <v>Org.Vtas Tandil</v>
          </cell>
        </row>
        <row r="7671">
          <cell r="B7671">
            <v>14</v>
          </cell>
          <cell r="I7671">
            <v>-0.375</v>
          </cell>
          <cell r="S7671" t="str">
            <v>Org.Vtas Tandil</v>
          </cell>
        </row>
        <row r="7672">
          <cell r="B7672">
            <v>105</v>
          </cell>
          <cell r="I7672">
            <v>-1</v>
          </cell>
          <cell r="S7672" t="str">
            <v>Org.Vtas Tandil</v>
          </cell>
        </row>
        <row r="7673">
          <cell r="B7673">
            <v>118</v>
          </cell>
          <cell r="I7673">
            <v>-0.5</v>
          </cell>
          <cell r="S7673" t="str">
            <v>Org.Vtas Tandil</v>
          </cell>
        </row>
        <row r="7674">
          <cell r="B7674">
            <v>127</v>
          </cell>
          <cell r="I7674">
            <v>-1.417</v>
          </cell>
          <cell r="S7674" t="str">
            <v>Org.Vtas Tandil</v>
          </cell>
        </row>
        <row r="7675">
          <cell r="B7675">
            <v>135</v>
          </cell>
          <cell r="I7675">
            <v>-0.77700000000000002</v>
          </cell>
          <cell r="S7675" t="str">
            <v>Org.Vtas Tandil</v>
          </cell>
        </row>
        <row r="7676">
          <cell r="B7676">
            <v>140</v>
          </cell>
          <cell r="I7676">
            <v>-2</v>
          </cell>
          <cell r="S7676" t="str">
            <v>Org.Vtas Tandil</v>
          </cell>
        </row>
        <row r="7677">
          <cell r="B7677">
            <v>144</v>
          </cell>
          <cell r="I7677">
            <v>-0.375</v>
          </cell>
          <cell r="S7677" t="str">
            <v>Org.Vtas Tandil</v>
          </cell>
        </row>
        <row r="7678">
          <cell r="B7678">
            <v>159</v>
          </cell>
          <cell r="I7678">
            <v>-0.83399999999999996</v>
          </cell>
          <cell r="S7678" t="str">
            <v>Org.Vtas Tandil</v>
          </cell>
        </row>
        <row r="7679">
          <cell r="B7679">
            <v>161</v>
          </cell>
          <cell r="I7679">
            <v>-0.83399999999999996</v>
          </cell>
          <cell r="S7679" t="str">
            <v>Org.Vtas Tandil</v>
          </cell>
        </row>
        <row r="7680">
          <cell r="B7680">
            <v>327</v>
          </cell>
          <cell r="I7680">
            <v>-0.66600000000000004</v>
          </cell>
          <cell r="S7680" t="str">
            <v>Org.Vtas Tandil</v>
          </cell>
        </row>
        <row r="7681">
          <cell r="B7681">
            <v>335</v>
          </cell>
          <cell r="I7681">
            <v>-0.55500000000000005</v>
          </cell>
          <cell r="S7681" t="str">
            <v>Org.Vtas Tandil</v>
          </cell>
        </row>
        <row r="7682">
          <cell r="B7682">
            <v>340</v>
          </cell>
          <cell r="I7682">
            <v>-0.375</v>
          </cell>
          <cell r="S7682" t="str">
            <v>Org.Vtas Tandil</v>
          </cell>
        </row>
        <row r="7683">
          <cell r="B7683">
            <v>359</v>
          </cell>
          <cell r="I7683">
            <v>-0.5</v>
          </cell>
          <cell r="S7683" t="str">
            <v>Org.Vtas Tandil</v>
          </cell>
        </row>
        <row r="7684">
          <cell r="B7684">
            <v>361</v>
          </cell>
          <cell r="I7684">
            <v>-0.16800000000000001</v>
          </cell>
          <cell r="S7684" t="str">
            <v>Org.Vtas Tandil</v>
          </cell>
        </row>
        <row r="7685">
          <cell r="B7685">
            <v>618</v>
          </cell>
          <cell r="I7685">
            <v>-1.333</v>
          </cell>
          <cell r="S7685" t="str">
            <v>Org.Vtas Tandil</v>
          </cell>
        </row>
        <row r="7686">
          <cell r="B7686">
            <v>627</v>
          </cell>
          <cell r="I7686">
            <v>-0.33400000000000002</v>
          </cell>
          <cell r="S7686" t="str">
            <v>Org.Vtas Tandil</v>
          </cell>
        </row>
        <row r="7687">
          <cell r="B7687">
            <v>635</v>
          </cell>
          <cell r="I7687">
            <v>-0.222</v>
          </cell>
          <cell r="S7687" t="str">
            <v>Org.Vtas Tandil</v>
          </cell>
        </row>
        <row r="7688">
          <cell r="B7688">
            <v>659</v>
          </cell>
          <cell r="I7688">
            <v>-1</v>
          </cell>
          <cell r="S7688" t="str">
            <v>Org.Vtas Tandil</v>
          </cell>
        </row>
        <row r="7689">
          <cell r="B7689">
            <v>1127</v>
          </cell>
          <cell r="I7689">
            <v>-0.75</v>
          </cell>
          <cell r="S7689" t="str">
            <v>Org.Vtas Tandil</v>
          </cell>
        </row>
        <row r="7690">
          <cell r="B7690">
            <v>1128</v>
          </cell>
          <cell r="I7690">
            <v>-0.16700000000000001</v>
          </cell>
          <cell r="S7690" t="str">
            <v>Org.Vtas Tandil</v>
          </cell>
        </row>
        <row r="7691">
          <cell r="B7691">
            <v>1140</v>
          </cell>
          <cell r="I7691">
            <v>-0.125</v>
          </cell>
          <cell r="S7691" t="str">
            <v>Org.Vtas Tandil</v>
          </cell>
        </row>
        <row r="7692">
          <cell r="B7692">
            <v>1159</v>
          </cell>
          <cell r="I7692">
            <v>-0.16700000000000001</v>
          </cell>
          <cell r="S7692" t="str">
            <v>Org.Vtas Tandil</v>
          </cell>
        </row>
        <row r="7693">
          <cell r="B7693">
            <v>1259</v>
          </cell>
          <cell r="I7693">
            <v>-0.5</v>
          </cell>
          <cell r="S7693" t="str">
            <v>Org.Vtas Tandil</v>
          </cell>
        </row>
        <row r="7694">
          <cell r="B7694">
            <v>1436</v>
          </cell>
          <cell r="I7694">
            <v>-0.16700000000000001</v>
          </cell>
          <cell r="S7694" t="str">
            <v>Org.Vtas Tandil</v>
          </cell>
        </row>
        <row r="7695">
          <cell r="B7695">
            <v>1459</v>
          </cell>
          <cell r="I7695">
            <v>-1</v>
          </cell>
          <cell r="S7695" t="str">
            <v>Org.Vtas Tandil</v>
          </cell>
        </row>
        <row r="7696">
          <cell r="B7696">
            <v>1720</v>
          </cell>
          <cell r="I7696">
            <v>-8.3000000000000004E-2</v>
          </cell>
          <cell r="S7696" t="str">
            <v>Org.Vtas Tandil</v>
          </cell>
        </row>
        <row r="7697">
          <cell r="B7697">
            <v>1740</v>
          </cell>
          <cell r="I7697">
            <v>-0.16700000000000001</v>
          </cell>
          <cell r="S7697" t="str">
            <v>Org.Vtas Tandil</v>
          </cell>
        </row>
        <row r="7698">
          <cell r="B7698">
            <v>1758</v>
          </cell>
          <cell r="I7698">
            <v>-0.16700000000000001</v>
          </cell>
          <cell r="S7698" t="str">
            <v>Org.Vtas Tandil</v>
          </cell>
        </row>
        <row r="7699">
          <cell r="B7699">
            <v>2359</v>
          </cell>
          <cell r="I7699">
            <v>-0.501</v>
          </cell>
          <cell r="S7699" t="str">
            <v>Org.Vtas Tandil</v>
          </cell>
        </row>
        <row r="7700">
          <cell r="B7700">
            <v>2443</v>
          </cell>
          <cell r="I7700">
            <v>-0.5</v>
          </cell>
          <cell r="S7700" t="str">
            <v>Org.Vtas Tandil</v>
          </cell>
        </row>
        <row r="7701">
          <cell r="B7701">
            <v>2446</v>
          </cell>
          <cell r="I7701">
            <v>-0.16700000000000001</v>
          </cell>
          <cell r="S7701" t="str">
            <v>Org.Vtas Tandil</v>
          </cell>
        </row>
        <row r="7702">
          <cell r="B7702">
            <v>2448</v>
          </cell>
          <cell r="I7702">
            <v>-0.66700000000000004</v>
          </cell>
          <cell r="S7702" t="str">
            <v>Org.Vtas Tandil</v>
          </cell>
        </row>
        <row r="7703">
          <cell r="B7703">
            <v>2456</v>
          </cell>
          <cell r="I7703">
            <v>-1.167</v>
          </cell>
          <cell r="S7703" t="str">
            <v>Org.Vtas Tandil</v>
          </cell>
        </row>
        <row r="7704">
          <cell r="B7704">
            <v>2468</v>
          </cell>
          <cell r="I7704">
            <v>-0.16700000000000001</v>
          </cell>
          <cell r="S7704" t="str">
            <v>Org.Vtas Tandil</v>
          </cell>
        </row>
        <row r="7705">
          <cell r="B7705">
            <v>2476</v>
          </cell>
          <cell r="I7705">
            <v>-0.33300000000000002</v>
          </cell>
          <cell r="S7705" t="str">
            <v>Org.Vtas Tandil</v>
          </cell>
        </row>
        <row r="7706">
          <cell r="B7706">
            <v>2483</v>
          </cell>
          <cell r="I7706">
            <v>-0.25</v>
          </cell>
          <cell r="S7706" t="str">
            <v>Org.Vtas Tandil</v>
          </cell>
        </row>
        <row r="7707">
          <cell r="B7707">
            <v>2486</v>
          </cell>
          <cell r="I7707">
            <v>-0.5</v>
          </cell>
          <cell r="S7707" t="str">
            <v>Org.Vtas Tandil</v>
          </cell>
        </row>
        <row r="7708">
          <cell r="B7708">
            <v>2488</v>
          </cell>
          <cell r="I7708">
            <v>-0.16700000000000001</v>
          </cell>
          <cell r="S7708" t="str">
            <v>Org.Vtas Tandil</v>
          </cell>
        </row>
        <row r="7709">
          <cell r="B7709">
            <v>2659</v>
          </cell>
          <cell r="I7709">
            <v>-2.0009999999999999</v>
          </cell>
          <cell r="S7709" t="str">
            <v>Org.Vtas Tandil</v>
          </cell>
        </row>
        <row r="7710">
          <cell r="B7710">
            <v>2662</v>
          </cell>
          <cell r="I7710">
            <v>-0.16700000000000001</v>
          </cell>
          <cell r="S7710" t="str">
            <v>Org.Vtas Tandil</v>
          </cell>
        </row>
        <row r="7711">
          <cell r="B7711">
            <v>2741</v>
          </cell>
          <cell r="I7711">
            <v>-0.125</v>
          </cell>
          <cell r="S7711" t="str">
            <v>Org.Vtas Tandil</v>
          </cell>
        </row>
        <row r="7712">
          <cell r="B7712">
            <v>2759</v>
          </cell>
          <cell r="I7712">
            <v>-0.5</v>
          </cell>
          <cell r="S7712" t="str">
            <v>Org.Vtas Tandil</v>
          </cell>
        </row>
        <row r="7713">
          <cell r="B7713">
            <v>3205</v>
          </cell>
          <cell r="I7713">
            <v>-0.5</v>
          </cell>
          <cell r="S7713" t="str">
            <v>Org.Vtas Tandil</v>
          </cell>
        </row>
        <row r="7714">
          <cell r="B7714">
            <v>3211</v>
          </cell>
          <cell r="I7714">
            <v>-0.83299999999999996</v>
          </cell>
          <cell r="S7714" t="str">
            <v>Org.Vtas Tandil</v>
          </cell>
        </row>
        <row r="7715">
          <cell r="B7715">
            <v>3213</v>
          </cell>
          <cell r="I7715">
            <v>-0.16700000000000001</v>
          </cell>
          <cell r="S7715" t="str">
            <v>Org.Vtas Tandil</v>
          </cell>
        </row>
        <row r="7716">
          <cell r="B7716">
            <v>118</v>
          </cell>
          <cell r="I7716">
            <v>-0.16700000000000001</v>
          </cell>
          <cell r="S7716" t="str">
            <v>Org.Vtas Tandil</v>
          </cell>
        </row>
        <row r="7717">
          <cell r="B7717">
            <v>135</v>
          </cell>
          <cell r="I7717">
            <v>-0.111</v>
          </cell>
          <cell r="S7717" t="str">
            <v>Org.Vtas Tandil</v>
          </cell>
        </row>
        <row r="7718">
          <cell r="B7718">
            <v>159</v>
          </cell>
          <cell r="I7718">
            <v>-0.16700000000000001</v>
          </cell>
          <cell r="S7718" t="str">
            <v>Org.Vtas Tandil</v>
          </cell>
        </row>
        <row r="7719">
          <cell r="B7719">
            <v>340</v>
          </cell>
          <cell r="I7719">
            <v>-0.125</v>
          </cell>
          <cell r="S7719" t="str">
            <v>Org.Vtas Tandil</v>
          </cell>
        </row>
        <row r="7720">
          <cell r="B7720">
            <v>359</v>
          </cell>
          <cell r="I7720">
            <v>-0.33300000000000002</v>
          </cell>
          <cell r="S7720" t="str">
            <v>Org.Vtas Tandil</v>
          </cell>
        </row>
        <row r="7721">
          <cell r="B7721">
            <v>661</v>
          </cell>
          <cell r="I7721">
            <v>-0.16700000000000001</v>
          </cell>
          <cell r="S7721" t="str">
            <v>Org.Vtas Tandil</v>
          </cell>
        </row>
        <row r="7722">
          <cell r="B7722">
            <v>3205</v>
          </cell>
          <cell r="I7722">
            <v>-0.16700000000000001</v>
          </cell>
          <cell r="S7722" t="str">
            <v>Org.Vtas Tandil</v>
          </cell>
        </row>
        <row r="7723">
          <cell r="B7723">
            <v>3527</v>
          </cell>
          <cell r="I7723">
            <v>-0.75</v>
          </cell>
          <cell r="S7723" t="str">
            <v>Org.Vtas Tandil</v>
          </cell>
        </row>
        <row r="7724">
          <cell r="B7724">
            <v>3536</v>
          </cell>
          <cell r="I7724">
            <v>-0.16700000000000001</v>
          </cell>
          <cell r="S7724" t="str">
            <v>Org.Vtas Tandil</v>
          </cell>
        </row>
        <row r="7725">
          <cell r="B7725">
            <v>3559</v>
          </cell>
          <cell r="I7725">
            <v>-0.33300000000000002</v>
          </cell>
          <cell r="S7725" t="str">
            <v>Org.Vtas Tandil</v>
          </cell>
        </row>
        <row r="7726">
          <cell r="B7726">
            <v>3800</v>
          </cell>
          <cell r="I7726">
            <v>-0.16700000000000001</v>
          </cell>
          <cell r="S7726" t="str">
            <v>Org.Vtas Tandil</v>
          </cell>
        </row>
        <row r="7727">
          <cell r="B7727">
            <v>359</v>
          </cell>
          <cell r="I7727">
            <v>-0.16700000000000001</v>
          </cell>
          <cell r="S7727" t="str">
            <v>Org.Vtas Tandil</v>
          </cell>
        </row>
        <row r="7728">
          <cell r="B7728">
            <v>594</v>
          </cell>
          <cell r="I7728">
            <v>-0.125</v>
          </cell>
          <cell r="S7728" t="str">
            <v>Org.Vtas Tandil</v>
          </cell>
        </row>
        <row r="7729">
          <cell r="B7729">
            <v>635</v>
          </cell>
          <cell r="I7729">
            <v>-0.222</v>
          </cell>
          <cell r="S7729" t="str">
            <v>Org.Vtas Tandil</v>
          </cell>
        </row>
        <row r="7730">
          <cell r="B7730">
            <v>640</v>
          </cell>
          <cell r="I7730">
            <v>-0.125</v>
          </cell>
          <cell r="S7730" t="str">
            <v>Org.Vtas Tandil</v>
          </cell>
        </row>
        <row r="7731">
          <cell r="B7731">
            <v>644</v>
          </cell>
          <cell r="I7731">
            <v>-0.25</v>
          </cell>
          <cell r="S7731" t="str">
            <v>Org.Vtas Tandil</v>
          </cell>
        </row>
        <row r="7732">
          <cell r="B7732">
            <v>659</v>
          </cell>
          <cell r="I7732">
            <v>-0.33300000000000002</v>
          </cell>
          <cell r="S7732" t="str">
            <v>Org.Vtas Tandil</v>
          </cell>
        </row>
        <row r="7733">
          <cell r="B7733">
            <v>1140</v>
          </cell>
          <cell r="I7733">
            <v>-0.125</v>
          </cell>
          <cell r="S7733" t="str">
            <v>Org.Vtas Tandil</v>
          </cell>
        </row>
        <row r="7734">
          <cell r="B7734">
            <v>1418</v>
          </cell>
          <cell r="I7734">
            <v>-0.33300000000000002</v>
          </cell>
          <cell r="S7734" t="str">
            <v>Org.Vtas Tandil</v>
          </cell>
        </row>
        <row r="7735">
          <cell r="B7735">
            <v>1459</v>
          </cell>
          <cell r="I7735">
            <v>-0.33300000000000002</v>
          </cell>
          <cell r="S7735" t="str">
            <v>Org.Vtas Tandil</v>
          </cell>
        </row>
        <row r="7736">
          <cell r="B7736">
            <v>1758</v>
          </cell>
          <cell r="I7736">
            <v>-0.16700000000000001</v>
          </cell>
          <cell r="S7736" t="str">
            <v>Org.Vtas Tandil</v>
          </cell>
        </row>
        <row r="7737">
          <cell r="B7737">
            <v>2446</v>
          </cell>
          <cell r="I7737">
            <v>-0.33300000000000002</v>
          </cell>
          <cell r="S7737" t="str">
            <v>Org.Vtas Tandil</v>
          </cell>
        </row>
        <row r="7738">
          <cell r="B7738">
            <v>2453</v>
          </cell>
          <cell r="I7738">
            <v>-0.25</v>
          </cell>
          <cell r="S7738" t="str">
            <v>Org.Vtas Tandil</v>
          </cell>
        </row>
        <row r="7739">
          <cell r="B7739">
            <v>2456</v>
          </cell>
          <cell r="I7739">
            <v>-0.16700000000000001</v>
          </cell>
          <cell r="S7739" t="str">
            <v>Org.Vtas Tandil</v>
          </cell>
        </row>
        <row r="7740">
          <cell r="B7740">
            <v>2458</v>
          </cell>
          <cell r="I7740">
            <v>-0.33400000000000002</v>
          </cell>
          <cell r="S7740" t="str">
            <v>Org.Vtas Tandil</v>
          </cell>
        </row>
        <row r="7741">
          <cell r="B7741">
            <v>2466</v>
          </cell>
          <cell r="I7741">
            <v>-0.501</v>
          </cell>
          <cell r="S7741" t="str">
            <v>Org.Vtas Tandil</v>
          </cell>
        </row>
        <row r="7742">
          <cell r="B7742">
            <v>2476</v>
          </cell>
          <cell r="I7742">
            <v>-0.33300000000000002</v>
          </cell>
          <cell r="S7742" t="str">
            <v>Org.Vtas Tandil</v>
          </cell>
        </row>
        <row r="7743">
          <cell r="B7743">
            <v>2486</v>
          </cell>
          <cell r="I7743">
            <v>-0.33300000000000002</v>
          </cell>
          <cell r="S7743" t="str">
            <v>Org.Vtas Tandil</v>
          </cell>
        </row>
        <row r="7744">
          <cell r="B7744">
            <v>3205</v>
          </cell>
          <cell r="I7744">
            <v>-0.33300000000000002</v>
          </cell>
          <cell r="S7744" t="str">
            <v>Org.Vtas Tandil</v>
          </cell>
        </row>
        <row r="7745">
          <cell r="B7745">
            <v>3206</v>
          </cell>
          <cell r="I7745">
            <v>-0.16700000000000001</v>
          </cell>
          <cell r="S7745" t="str">
            <v>Org.Vtas Tandil</v>
          </cell>
        </row>
        <row r="7746">
          <cell r="B7746">
            <v>3518</v>
          </cell>
          <cell r="I7746">
            <v>-0.33300000000000002</v>
          </cell>
          <cell r="S7746" t="str">
            <v>Org.Vtas Tandil</v>
          </cell>
        </row>
        <row r="7747">
          <cell r="B7747">
            <v>3559</v>
          </cell>
          <cell r="I7747">
            <v>-0.66700000000000004</v>
          </cell>
          <cell r="S7747" t="str">
            <v>Org.Vtas Tandil</v>
          </cell>
        </row>
        <row r="7748">
          <cell r="B7748">
            <v>105</v>
          </cell>
          <cell r="I7748">
            <v>-0.41699999999999998</v>
          </cell>
          <cell r="S7748" t="str">
            <v>Org.Vtas Tandil</v>
          </cell>
        </row>
        <row r="7749">
          <cell r="B7749">
            <v>118</v>
          </cell>
          <cell r="I7749">
            <v>-0.16700000000000001</v>
          </cell>
          <cell r="S7749" t="str">
            <v>Org.Vtas Tandil</v>
          </cell>
        </row>
        <row r="7750">
          <cell r="B7750">
            <v>127</v>
          </cell>
          <cell r="I7750">
            <v>-8.3000000000000004E-2</v>
          </cell>
          <cell r="S7750" t="str">
            <v>Org.Vtas Tandil</v>
          </cell>
        </row>
        <row r="7751">
          <cell r="B7751">
            <v>135</v>
          </cell>
          <cell r="I7751">
            <v>-0.111</v>
          </cell>
          <cell r="S7751" t="str">
            <v>Org.Vtas Tandil</v>
          </cell>
        </row>
        <row r="7752">
          <cell r="B7752">
            <v>140</v>
          </cell>
          <cell r="I7752">
            <v>-0.125</v>
          </cell>
          <cell r="S7752" t="str">
            <v>Org.Vtas Tandil</v>
          </cell>
        </row>
        <row r="7753">
          <cell r="B7753">
            <v>144</v>
          </cell>
          <cell r="I7753">
            <v>-0.125</v>
          </cell>
          <cell r="S7753" t="str">
            <v>Org.Vtas Tandil</v>
          </cell>
        </row>
        <row r="7754">
          <cell r="B7754">
            <v>159</v>
          </cell>
          <cell r="I7754">
            <v>-1.335</v>
          </cell>
          <cell r="S7754" t="str">
            <v>Org.Vtas Tandil</v>
          </cell>
        </row>
        <row r="7755">
          <cell r="B7755">
            <v>161</v>
          </cell>
          <cell r="I7755">
            <v>-0.16700000000000001</v>
          </cell>
          <cell r="S7755" t="str">
            <v>Org.Vtas Tandil</v>
          </cell>
        </row>
        <row r="7756">
          <cell r="B7756">
            <v>327</v>
          </cell>
          <cell r="I7756">
            <v>-0.16700000000000001</v>
          </cell>
          <cell r="S7756" t="str">
            <v>Org.Vtas Tandil</v>
          </cell>
        </row>
        <row r="7757">
          <cell r="B7757">
            <v>335</v>
          </cell>
          <cell r="I7757">
            <v>-0.222</v>
          </cell>
          <cell r="S7757" t="str">
            <v>Org.Vtas Tandil</v>
          </cell>
        </row>
        <row r="7758">
          <cell r="B7758">
            <v>359</v>
          </cell>
          <cell r="I7758">
            <v>-0.33300000000000002</v>
          </cell>
          <cell r="S7758" t="str">
            <v>Org.Vtas Tandil</v>
          </cell>
        </row>
        <row r="7759">
          <cell r="B7759">
            <v>361</v>
          </cell>
          <cell r="I7759">
            <v>-0.5</v>
          </cell>
          <cell r="S7759" t="str">
            <v>Org.Vtas Tandil</v>
          </cell>
        </row>
        <row r="7760">
          <cell r="B7760">
            <v>502</v>
          </cell>
          <cell r="I7760">
            <v>-0.33300000000000002</v>
          </cell>
          <cell r="S7760" t="str">
            <v>Org.Vtas Tandil</v>
          </cell>
        </row>
        <row r="7761">
          <cell r="B7761">
            <v>635</v>
          </cell>
          <cell r="I7761">
            <v>-0.111</v>
          </cell>
          <cell r="S7761" t="str">
            <v>Org.Vtas Tandil</v>
          </cell>
        </row>
        <row r="7762">
          <cell r="B7762">
            <v>640</v>
          </cell>
          <cell r="I7762">
            <v>-0.125</v>
          </cell>
          <cell r="S7762" t="str">
            <v>Org.Vtas Tandil</v>
          </cell>
        </row>
        <row r="7763">
          <cell r="B7763">
            <v>659</v>
          </cell>
          <cell r="I7763">
            <v>-0.16700000000000001</v>
          </cell>
          <cell r="S7763" t="str">
            <v>Org.Vtas Tandil</v>
          </cell>
        </row>
        <row r="7764">
          <cell r="B7764">
            <v>1128</v>
          </cell>
          <cell r="I7764">
            <v>-0.5</v>
          </cell>
          <cell r="S7764" t="str">
            <v>Org.Vtas Tandil</v>
          </cell>
        </row>
        <row r="7765">
          <cell r="B7765">
            <v>2359</v>
          </cell>
          <cell r="I7765">
            <v>-0.5</v>
          </cell>
          <cell r="S7765" t="str">
            <v>Org.Vtas Tandil</v>
          </cell>
        </row>
        <row r="7766">
          <cell r="B7766">
            <v>2468</v>
          </cell>
          <cell r="I7766">
            <v>-0.16700000000000001</v>
          </cell>
          <cell r="S7766" t="str">
            <v>Org.Vtas Tandil</v>
          </cell>
        </row>
        <row r="7767">
          <cell r="B7767">
            <v>2483</v>
          </cell>
          <cell r="I7767">
            <v>-0.125</v>
          </cell>
          <cell r="S7767" t="str">
            <v>Org.Vtas Tandil</v>
          </cell>
        </row>
        <row r="7768">
          <cell r="B7768">
            <v>2486</v>
          </cell>
          <cell r="I7768">
            <v>-0.16700000000000001</v>
          </cell>
          <cell r="S7768" t="str">
            <v>Org.Vtas Tandil</v>
          </cell>
        </row>
        <row r="7769">
          <cell r="B7769">
            <v>2659</v>
          </cell>
          <cell r="I7769">
            <v>-0.16700000000000001</v>
          </cell>
          <cell r="S7769" t="str">
            <v>Org.Vtas Tandil</v>
          </cell>
        </row>
        <row r="7770">
          <cell r="B7770">
            <v>3527</v>
          </cell>
          <cell r="I7770">
            <v>-0.66700000000000004</v>
          </cell>
          <cell r="S7770" t="str">
            <v>Org.Vtas Tandil</v>
          </cell>
        </row>
        <row r="7771">
          <cell r="B7771">
            <v>118</v>
          </cell>
          <cell r="I7771">
            <v>-0.501</v>
          </cell>
          <cell r="S7771" t="str">
            <v>Org.Vtas Tandil</v>
          </cell>
        </row>
        <row r="7772">
          <cell r="B7772">
            <v>127</v>
          </cell>
          <cell r="I7772">
            <v>-8.3000000000000004E-2</v>
          </cell>
          <cell r="S7772" t="str">
            <v>Org.Vtas Tandil</v>
          </cell>
        </row>
        <row r="7773">
          <cell r="B7773">
            <v>140</v>
          </cell>
          <cell r="I7773">
            <v>-1.125</v>
          </cell>
          <cell r="S7773" t="str">
            <v>Org.Vtas Tandil</v>
          </cell>
        </row>
        <row r="7774">
          <cell r="B7774">
            <v>159</v>
          </cell>
          <cell r="I7774">
            <v>-0.83299999999999996</v>
          </cell>
          <cell r="S7774" t="str">
            <v>Org.Vtas Tandil</v>
          </cell>
        </row>
        <row r="7775">
          <cell r="B7775">
            <v>340</v>
          </cell>
          <cell r="I7775">
            <v>-0.25</v>
          </cell>
          <cell r="S7775" t="str">
            <v>Org.Vtas Tandil</v>
          </cell>
        </row>
        <row r="7776">
          <cell r="B7776">
            <v>359</v>
          </cell>
          <cell r="I7776">
            <v>-0.33300000000000002</v>
          </cell>
          <cell r="S7776" t="str">
            <v>Org.Vtas Tandil</v>
          </cell>
        </row>
        <row r="7777">
          <cell r="B7777">
            <v>361</v>
          </cell>
          <cell r="I7777">
            <v>-0.16700000000000001</v>
          </cell>
          <cell r="S7777" t="str">
            <v>Org.Vtas Tandil</v>
          </cell>
        </row>
        <row r="7778">
          <cell r="B7778">
            <v>627</v>
          </cell>
          <cell r="I7778">
            <v>-0.16700000000000001</v>
          </cell>
          <cell r="S7778" t="str">
            <v>Org.Vtas Tandil</v>
          </cell>
        </row>
        <row r="7779">
          <cell r="B7779">
            <v>1128</v>
          </cell>
          <cell r="I7779">
            <v>-0.16700000000000001</v>
          </cell>
          <cell r="S7779" t="str">
            <v>Org.Vtas Tandil</v>
          </cell>
        </row>
        <row r="7780">
          <cell r="B7780">
            <v>1159</v>
          </cell>
          <cell r="I7780">
            <v>-0.5</v>
          </cell>
          <cell r="S7780" t="str">
            <v>Org.Vtas Tandil</v>
          </cell>
        </row>
        <row r="7781">
          <cell r="B7781">
            <v>1259</v>
          </cell>
          <cell r="I7781">
            <v>-0.16700000000000001</v>
          </cell>
          <cell r="S7781" t="str">
            <v>Org.Vtas Tandil</v>
          </cell>
        </row>
        <row r="7782">
          <cell r="B7782">
            <v>1459</v>
          </cell>
          <cell r="I7782">
            <v>-0.66600000000000004</v>
          </cell>
          <cell r="S7782" t="str">
            <v>Org.Vtas Tandil</v>
          </cell>
        </row>
        <row r="7783">
          <cell r="B7783">
            <v>1620</v>
          </cell>
          <cell r="I7783">
            <v>-0.16700000000000001</v>
          </cell>
          <cell r="S7783" t="str">
            <v>Org.Vtas Tandil</v>
          </cell>
        </row>
        <row r="7784">
          <cell r="B7784">
            <v>1740</v>
          </cell>
          <cell r="I7784">
            <v>-0.16700000000000001</v>
          </cell>
          <cell r="S7784" t="str">
            <v>Org.Vtas Tandil</v>
          </cell>
        </row>
        <row r="7785">
          <cell r="B7785">
            <v>2013</v>
          </cell>
          <cell r="I7785">
            <v>-0.16700000000000001</v>
          </cell>
          <cell r="S7785" t="str">
            <v>Org.Vtas Tandil</v>
          </cell>
        </row>
        <row r="7786">
          <cell r="B7786">
            <v>2033</v>
          </cell>
          <cell r="I7786">
            <v>-0.33300000000000002</v>
          </cell>
          <cell r="S7786" t="str">
            <v>Org.Vtas Tandil</v>
          </cell>
        </row>
        <row r="7787">
          <cell r="B7787">
            <v>2359</v>
          </cell>
          <cell r="I7787">
            <v>-0.16700000000000001</v>
          </cell>
          <cell r="S7787" t="str">
            <v>Org.Vtas Tandil</v>
          </cell>
        </row>
        <row r="7788">
          <cell r="B7788">
            <v>2423</v>
          </cell>
          <cell r="I7788">
            <v>-0.5</v>
          </cell>
          <cell r="S7788" t="str">
            <v>Org.Vtas Tandil</v>
          </cell>
        </row>
        <row r="7789">
          <cell r="B7789">
            <v>2448</v>
          </cell>
          <cell r="I7789">
            <v>-0.16700000000000001</v>
          </cell>
          <cell r="S7789" t="str">
            <v>Org.Vtas Tandil</v>
          </cell>
        </row>
        <row r="7790">
          <cell r="B7790">
            <v>2453</v>
          </cell>
          <cell r="I7790">
            <v>-0.125</v>
          </cell>
          <cell r="S7790" t="str">
            <v>Org.Vtas Tandil</v>
          </cell>
        </row>
        <row r="7791">
          <cell r="B7791">
            <v>2459</v>
          </cell>
          <cell r="I7791">
            <v>-0.16700000000000001</v>
          </cell>
          <cell r="S7791" t="str">
            <v>Org.Vtas Tandil</v>
          </cell>
        </row>
        <row r="7792">
          <cell r="B7792">
            <v>2478</v>
          </cell>
          <cell r="I7792">
            <v>-0.16700000000000001</v>
          </cell>
          <cell r="S7792" t="str">
            <v>Org.Vtas Tandil</v>
          </cell>
        </row>
        <row r="7793">
          <cell r="B7793">
            <v>2483</v>
          </cell>
          <cell r="I7793">
            <v>-0.375</v>
          </cell>
          <cell r="S7793" t="str">
            <v>Org.Vtas Tandil</v>
          </cell>
        </row>
        <row r="7794">
          <cell r="B7794">
            <v>3559</v>
          </cell>
          <cell r="I7794">
            <v>-0.5</v>
          </cell>
          <cell r="S7794" t="str">
            <v>Org.Vtas Tandil</v>
          </cell>
        </row>
        <row r="7795">
          <cell r="B7795">
            <v>105</v>
          </cell>
          <cell r="I7795">
            <v>-0.5</v>
          </cell>
          <cell r="S7795" t="str">
            <v>Org.Vtas Tandil</v>
          </cell>
        </row>
        <row r="7796">
          <cell r="B7796">
            <v>118</v>
          </cell>
          <cell r="I7796">
            <v>-0.66800000000000004</v>
          </cell>
          <cell r="S7796" t="str">
            <v>Org.Vtas Tandil</v>
          </cell>
        </row>
        <row r="7797">
          <cell r="B7797">
            <v>135</v>
          </cell>
          <cell r="I7797">
            <v>-0.111</v>
          </cell>
          <cell r="S7797" t="str">
            <v>Org.Vtas Tandil</v>
          </cell>
        </row>
        <row r="7798">
          <cell r="B7798">
            <v>140</v>
          </cell>
          <cell r="I7798">
            <v>-0.25</v>
          </cell>
          <cell r="S7798" t="str">
            <v>Org.Vtas Tandil</v>
          </cell>
        </row>
        <row r="7799">
          <cell r="B7799">
            <v>159</v>
          </cell>
          <cell r="I7799">
            <v>-0.33400000000000002</v>
          </cell>
          <cell r="S7799" t="str">
            <v>Org.Vtas Tandil</v>
          </cell>
        </row>
        <row r="7800">
          <cell r="B7800">
            <v>340</v>
          </cell>
          <cell r="I7800">
            <v>-0.25</v>
          </cell>
          <cell r="S7800" t="str">
            <v>Org.Vtas Tandil</v>
          </cell>
        </row>
        <row r="7801">
          <cell r="B7801">
            <v>618</v>
          </cell>
          <cell r="I7801">
            <v>-0.5</v>
          </cell>
          <cell r="S7801" t="str">
            <v>Org.Vtas Tandil</v>
          </cell>
        </row>
        <row r="7802">
          <cell r="B7802">
            <v>627</v>
          </cell>
          <cell r="I7802">
            <v>-0.33300000000000002</v>
          </cell>
          <cell r="S7802" t="str">
            <v>Org.Vtas Tandil</v>
          </cell>
        </row>
        <row r="7803">
          <cell r="B7803">
            <v>659</v>
          </cell>
          <cell r="I7803">
            <v>-0.33300000000000002</v>
          </cell>
          <cell r="S7803" t="str">
            <v>Org.Vtas Tandil</v>
          </cell>
        </row>
        <row r="7804">
          <cell r="B7804">
            <v>1001</v>
          </cell>
          <cell r="I7804">
            <v>-0.33300000000000002</v>
          </cell>
          <cell r="S7804" t="str">
            <v>Org.Vtas Tandil</v>
          </cell>
        </row>
        <row r="7805">
          <cell r="B7805">
            <v>1140</v>
          </cell>
          <cell r="I7805">
            <v>-0.125</v>
          </cell>
          <cell r="S7805" t="str">
            <v>Org.Vtas Tandil</v>
          </cell>
        </row>
        <row r="7806">
          <cell r="B7806">
            <v>1436</v>
          </cell>
          <cell r="I7806">
            <v>-0.16700000000000001</v>
          </cell>
          <cell r="S7806" t="str">
            <v>Org.Vtas Tandil</v>
          </cell>
        </row>
        <row r="7807">
          <cell r="B7807">
            <v>1459</v>
          </cell>
          <cell r="I7807">
            <v>-0.16700000000000001</v>
          </cell>
          <cell r="S7807" t="str">
            <v>Org.Vtas Tandil</v>
          </cell>
        </row>
        <row r="7808">
          <cell r="B7808">
            <v>2033</v>
          </cell>
          <cell r="I7808">
            <v>-0.83299999999999996</v>
          </cell>
          <cell r="S7808" t="str">
            <v>Org.Vtas Tandil</v>
          </cell>
        </row>
        <row r="7809">
          <cell r="B7809">
            <v>2359</v>
          </cell>
          <cell r="I7809">
            <v>-0.83299999999999996</v>
          </cell>
          <cell r="S7809" t="str">
            <v>Org.Vtas Tandil</v>
          </cell>
        </row>
        <row r="7810">
          <cell r="B7810">
            <v>2446</v>
          </cell>
          <cell r="I7810">
            <v>-0.5</v>
          </cell>
          <cell r="S7810" t="str">
            <v>Org.Vtas Tandil</v>
          </cell>
        </row>
        <row r="7811">
          <cell r="B7811">
            <v>2459</v>
          </cell>
          <cell r="I7811">
            <v>-0.16700000000000001</v>
          </cell>
          <cell r="S7811" t="str">
            <v>Org.Vtas Tandil</v>
          </cell>
        </row>
        <row r="7812">
          <cell r="B7812">
            <v>2466</v>
          </cell>
          <cell r="I7812">
            <v>-0.16700000000000001</v>
          </cell>
          <cell r="S7812" t="str">
            <v>Org.Vtas Tandil</v>
          </cell>
        </row>
        <row r="7813">
          <cell r="B7813">
            <v>2476</v>
          </cell>
          <cell r="I7813">
            <v>-0.16700000000000001</v>
          </cell>
          <cell r="S7813" t="str">
            <v>Org.Vtas Tandil</v>
          </cell>
        </row>
        <row r="7814">
          <cell r="B7814">
            <v>2486</v>
          </cell>
          <cell r="I7814">
            <v>-0.33300000000000002</v>
          </cell>
          <cell r="S7814" t="str">
            <v>Org.Vtas Tandil</v>
          </cell>
        </row>
        <row r="7815">
          <cell r="B7815">
            <v>2741</v>
          </cell>
          <cell r="I7815">
            <v>-0.875</v>
          </cell>
          <cell r="S7815" t="str">
            <v>Org.Vtas Tandil</v>
          </cell>
        </row>
        <row r="7816">
          <cell r="B7816">
            <v>2759</v>
          </cell>
          <cell r="I7816">
            <v>-0.33300000000000002</v>
          </cell>
          <cell r="S7816" t="str">
            <v>Org.Vtas Tandil</v>
          </cell>
        </row>
        <row r="7817">
          <cell r="B7817">
            <v>127</v>
          </cell>
          <cell r="I7817">
            <v>-0.33300000000000002</v>
          </cell>
          <cell r="S7817" t="str">
            <v>Org.Vtas Tandil</v>
          </cell>
        </row>
        <row r="7818">
          <cell r="B7818">
            <v>135</v>
          </cell>
          <cell r="I7818">
            <v>-0.111</v>
          </cell>
          <cell r="S7818" t="str">
            <v>Org.Vtas Tandil</v>
          </cell>
        </row>
        <row r="7819">
          <cell r="B7819">
            <v>140</v>
          </cell>
          <cell r="I7819">
            <v>-1</v>
          </cell>
          <cell r="S7819" t="str">
            <v>Org.Vtas Tandil</v>
          </cell>
        </row>
        <row r="7820">
          <cell r="B7820">
            <v>159</v>
          </cell>
          <cell r="I7820">
            <v>-0.501</v>
          </cell>
          <cell r="S7820" t="str">
            <v>Org.Vtas Tandil</v>
          </cell>
        </row>
        <row r="7821">
          <cell r="B7821">
            <v>327</v>
          </cell>
          <cell r="I7821">
            <v>-8.3000000000000004E-2</v>
          </cell>
          <cell r="S7821" t="str">
            <v>Org.Vtas Tandil</v>
          </cell>
        </row>
        <row r="7822">
          <cell r="B7822">
            <v>627</v>
          </cell>
          <cell r="I7822">
            <v>-1</v>
          </cell>
          <cell r="S7822" t="str">
            <v>Org.Vtas Tandil</v>
          </cell>
        </row>
        <row r="7823">
          <cell r="B7823">
            <v>2359</v>
          </cell>
          <cell r="I7823">
            <v>-0.5</v>
          </cell>
          <cell r="S7823" t="str">
            <v>Org.Vtas Tandil</v>
          </cell>
        </row>
        <row r="7824">
          <cell r="B7824">
            <v>2459</v>
          </cell>
          <cell r="I7824">
            <v>-0.33300000000000002</v>
          </cell>
          <cell r="S7824" t="str">
            <v>Org.Vtas Tandil</v>
          </cell>
        </row>
        <row r="7825">
          <cell r="B7825">
            <v>2486</v>
          </cell>
          <cell r="I7825">
            <v>-0.16700000000000001</v>
          </cell>
          <cell r="S7825" t="str">
            <v>Org.Vtas Tandil</v>
          </cell>
        </row>
        <row r="7826">
          <cell r="B7826">
            <v>2659</v>
          </cell>
          <cell r="I7826">
            <v>-0.16700000000000001</v>
          </cell>
          <cell r="S7826" t="str">
            <v>Org.Vtas Tandil</v>
          </cell>
        </row>
        <row r="7827">
          <cell r="B7827">
            <v>3211</v>
          </cell>
          <cell r="I7827">
            <v>-2.1669999999999998</v>
          </cell>
          <cell r="S7827" t="str">
            <v>Org.Vtas Tandil</v>
          </cell>
        </row>
        <row r="7828">
          <cell r="B7828">
            <v>3817</v>
          </cell>
          <cell r="I7828">
            <v>-0.16700000000000001</v>
          </cell>
          <cell r="S7828" t="str">
            <v>Org.Vtas Tandil</v>
          </cell>
        </row>
        <row r="7829">
          <cell r="B7829">
            <v>105</v>
          </cell>
          <cell r="I7829">
            <v>-0.66700000000000004</v>
          </cell>
          <cell r="S7829" t="str">
            <v>Org.Vtas Tandil</v>
          </cell>
        </row>
        <row r="7830">
          <cell r="B7830">
            <v>135</v>
          </cell>
          <cell r="I7830">
            <v>-0.111</v>
          </cell>
          <cell r="S7830" t="str">
            <v>Org.Vtas Tandil</v>
          </cell>
        </row>
        <row r="7831">
          <cell r="B7831">
            <v>159</v>
          </cell>
          <cell r="I7831">
            <v>-0.33400000000000002</v>
          </cell>
          <cell r="S7831" t="str">
            <v>Org.Vtas Tandil</v>
          </cell>
        </row>
        <row r="7832">
          <cell r="B7832">
            <v>361</v>
          </cell>
          <cell r="I7832">
            <v>-0.33300000000000002</v>
          </cell>
          <cell r="S7832" t="str">
            <v>Org.Vtas Tandil</v>
          </cell>
        </row>
        <row r="7833">
          <cell r="B7833">
            <v>627</v>
          </cell>
          <cell r="I7833">
            <v>-8.3000000000000004E-2</v>
          </cell>
          <cell r="S7833" t="str">
            <v>Org.Vtas Tandil</v>
          </cell>
        </row>
        <row r="7834">
          <cell r="B7834">
            <v>640</v>
          </cell>
          <cell r="I7834">
            <v>-0.25</v>
          </cell>
          <cell r="S7834" t="str">
            <v>Org.Vtas Tandil</v>
          </cell>
        </row>
        <row r="7835">
          <cell r="B7835">
            <v>659</v>
          </cell>
          <cell r="I7835">
            <v>-0.5</v>
          </cell>
          <cell r="S7835" t="str">
            <v>Org.Vtas Tandil</v>
          </cell>
        </row>
        <row r="7836">
          <cell r="B7836">
            <v>1159</v>
          </cell>
          <cell r="I7836">
            <v>-0.16700000000000001</v>
          </cell>
          <cell r="S7836" t="str">
            <v>Org.Vtas Tandil</v>
          </cell>
        </row>
        <row r="7837">
          <cell r="B7837">
            <v>1658</v>
          </cell>
          <cell r="I7837">
            <v>-0.33300000000000002</v>
          </cell>
          <cell r="S7837" t="str">
            <v>Org.Vtas Tandil</v>
          </cell>
        </row>
        <row r="7838">
          <cell r="B7838">
            <v>2003</v>
          </cell>
          <cell r="I7838">
            <v>-0.83299999999999996</v>
          </cell>
          <cell r="S7838" t="str">
            <v>Org.Vtas Tandil</v>
          </cell>
        </row>
        <row r="7839">
          <cell r="B7839">
            <v>2033</v>
          </cell>
          <cell r="I7839">
            <v>-1</v>
          </cell>
          <cell r="S7839" t="str">
            <v>Org.Vtas Tandil</v>
          </cell>
        </row>
        <row r="7840">
          <cell r="B7840">
            <v>2359</v>
          </cell>
          <cell r="I7840">
            <v>-0.83399999999999996</v>
          </cell>
          <cell r="S7840" t="str">
            <v>Org.Vtas Tandil</v>
          </cell>
        </row>
        <row r="7841">
          <cell r="B7841">
            <v>2446</v>
          </cell>
          <cell r="I7841">
            <v>-0.5</v>
          </cell>
          <cell r="S7841" t="str">
            <v>Org.Vtas Tandil</v>
          </cell>
        </row>
        <row r="7842">
          <cell r="B7842">
            <v>2448</v>
          </cell>
          <cell r="I7842">
            <v>-0.66700000000000004</v>
          </cell>
          <cell r="S7842" t="str">
            <v>Org.Vtas Tandil</v>
          </cell>
        </row>
        <row r="7843">
          <cell r="B7843">
            <v>2456</v>
          </cell>
          <cell r="I7843">
            <v>-0.16700000000000001</v>
          </cell>
          <cell r="S7843" t="str">
            <v>Org.Vtas Tandil</v>
          </cell>
        </row>
        <row r="7844">
          <cell r="B7844">
            <v>2466</v>
          </cell>
          <cell r="I7844">
            <v>-0.33300000000000002</v>
          </cell>
          <cell r="S7844" t="str">
            <v>Org.Vtas Tandil</v>
          </cell>
        </row>
        <row r="7845">
          <cell r="B7845">
            <v>2662</v>
          </cell>
          <cell r="I7845">
            <v>-1</v>
          </cell>
          <cell r="S7845" t="str">
            <v>Org.Vtas Tandil</v>
          </cell>
        </row>
        <row r="7846">
          <cell r="B7846">
            <v>2672</v>
          </cell>
          <cell r="I7846">
            <v>-0.16700000000000001</v>
          </cell>
          <cell r="S7846" t="str">
            <v>Org.Vtas Tandil</v>
          </cell>
        </row>
        <row r="7847">
          <cell r="B7847">
            <v>2678</v>
          </cell>
          <cell r="I7847">
            <v>-0.33300000000000002</v>
          </cell>
          <cell r="S7847" t="str">
            <v>Org.Vtas Tandil</v>
          </cell>
        </row>
        <row r="7848">
          <cell r="B7848">
            <v>2741</v>
          </cell>
          <cell r="I7848">
            <v>-0.375</v>
          </cell>
          <cell r="S7848" t="str">
            <v>Org.Vtas Tandil</v>
          </cell>
        </row>
        <row r="7849">
          <cell r="B7849">
            <v>2759</v>
          </cell>
          <cell r="I7849">
            <v>-1</v>
          </cell>
          <cell r="S7849" t="str">
            <v>Org.Vtas Tandil</v>
          </cell>
        </row>
        <row r="7850">
          <cell r="B7850">
            <v>3559</v>
          </cell>
          <cell r="I7850">
            <v>-0.5</v>
          </cell>
          <cell r="S7850" t="str">
            <v>Org.Vtas Tandil</v>
          </cell>
        </row>
        <row r="7851">
          <cell r="B7851">
            <v>118</v>
          </cell>
          <cell r="I7851">
            <v>-0.83399999999999996</v>
          </cell>
          <cell r="S7851" t="str">
            <v>Org.Vtas Tandil</v>
          </cell>
        </row>
        <row r="7852">
          <cell r="B7852">
            <v>127</v>
          </cell>
          <cell r="I7852">
            <v>-0.25</v>
          </cell>
          <cell r="S7852" t="str">
            <v>Org.Vtas Tandil</v>
          </cell>
        </row>
        <row r="7853">
          <cell r="B7853">
            <v>135</v>
          </cell>
          <cell r="I7853">
            <v>-0.222</v>
          </cell>
          <cell r="S7853" t="str">
            <v>Org.Vtas Tandil</v>
          </cell>
        </row>
        <row r="7854">
          <cell r="B7854">
            <v>140</v>
          </cell>
          <cell r="I7854">
            <v>-0.125</v>
          </cell>
          <cell r="S7854" t="str">
            <v>Org.Vtas Tandil</v>
          </cell>
        </row>
        <row r="7855">
          <cell r="B7855">
            <v>159</v>
          </cell>
          <cell r="I7855">
            <v>-0.501</v>
          </cell>
          <cell r="S7855" t="str">
            <v>Org.Vtas Tandil</v>
          </cell>
        </row>
        <row r="7856">
          <cell r="B7856">
            <v>327</v>
          </cell>
          <cell r="I7856">
            <v>-0.41599999999999998</v>
          </cell>
          <cell r="S7856" t="str">
            <v>Org.Vtas Tandil</v>
          </cell>
        </row>
        <row r="7857">
          <cell r="B7857">
            <v>340</v>
          </cell>
          <cell r="I7857">
            <v>-1.75</v>
          </cell>
          <cell r="S7857" t="str">
            <v>Org.Vtas Tandil</v>
          </cell>
        </row>
        <row r="7858">
          <cell r="B7858">
            <v>618</v>
          </cell>
          <cell r="I7858">
            <v>-4</v>
          </cell>
          <cell r="S7858" t="str">
            <v>Org.Vtas Tandil</v>
          </cell>
        </row>
        <row r="7859">
          <cell r="B7859">
            <v>627</v>
          </cell>
          <cell r="I7859">
            <v>-1.417</v>
          </cell>
          <cell r="S7859" t="str">
            <v>Org.Vtas Tandil</v>
          </cell>
        </row>
        <row r="7860">
          <cell r="B7860">
            <v>635</v>
          </cell>
          <cell r="I7860">
            <v>-0.111</v>
          </cell>
          <cell r="S7860" t="str">
            <v>Org.Vtas Tandil</v>
          </cell>
        </row>
        <row r="7861">
          <cell r="B7861">
            <v>640</v>
          </cell>
          <cell r="I7861">
            <v>-2.625</v>
          </cell>
          <cell r="S7861" t="str">
            <v>Org.Vtas Tandil</v>
          </cell>
        </row>
        <row r="7862">
          <cell r="B7862">
            <v>661</v>
          </cell>
          <cell r="I7862">
            <v>-0.16700000000000001</v>
          </cell>
          <cell r="S7862" t="str">
            <v>Org.Vtas Tandil</v>
          </cell>
        </row>
        <row r="7863">
          <cell r="B7863">
            <v>1127</v>
          </cell>
          <cell r="I7863">
            <v>-8.3000000000000004E-2</v>
          </cell>
          <cell r="S7863" t="str">
            <v>Org.Vtas Tandil</v>
          </cell>
        </row>
        <row r="7864">
          <cell r="B7864">
            <v>1140</v>
          </cell>
          <cell r="I7864">
            <v>-0.75</v>
          </cell>
          <cell r="S7864" t="str">
            <v>Org.Vtas Tandil</v>
          </cell>
        </row>
        <row r="7865">
          <cell r="B7865">
            <v>1159</v>
          </cell>
          <cell r="I7865">
            <v>-0.33400000000000002</v>
          </cell>
          <cell r="S7865" t="str">
            <v>Org.Vtas Tandil</v>
          </cell>
        </row>
        <row r="7866">
          <cell r="B7866">
            <v>1240</v>
          </cell>
          <cell r="I7866">
            <v>-1.625</v>
          </cell>
          <cell r="S7866" t="str">
            <v>Org.Vtas Tandil</v>
          </cell>
        </row>
        <row r="7867">
          <cell r="B7867">
            <v>1436</v>
          </cell>
          <cell r="I7867">
            <v>-1.333</v>
          </cell>
          <cell r="S7867" t="str">
            <v>Org.Vtas Tandil</v>
          </cell>
        </row>
        <row r="7868">
          <cell r="B7868">
            <v>1740</v>
          </cell>
          <cell r="I7868">
            <v>-0.83299999999999996</v>
          </cell>
          <cell r="S7868" t="str">
            <v>Org.Vtas Tandil</v>
          </cell>
        </row>
        <row r="7869">
          <cell r="B7869">
            <v>1758</v>
          </cell>
          <cell r="I7869">
            <v>-1</v>
          </cell>
          <cell r="S7869" t="str">
            <v>Org.Vtas Tandil</v>
          </cell>
        </row>
        <row r="7870">
          <cell r="B7870">
            <v>2359</v>
          </cell>
          <cell r="I7870">
            <v>-0.5</v>
          </cell>
          <cell r="S7870" t="str">
            <v>Org.Vtas Tandil</v>
          </cell>
        </row>
        <row r="7871">
          <cell r="B7871">
            <v>2446</v>
          </cell>
          <cell r="I7871">
            <v>-1</v>
          </cell>
          <cell r="S7871" t="str">
            <v>Org.Vtas Tandil</v>
          </cell>
        </row>
        <row r="7872">
          <cell r="B7872">
            <v>2463</v>
          </cell>
          <cell r="I7872">
            <v>-0.375</v>
          </cell>
          <cell r="S7872" t="str">
            <v>Org.Vtas Tandil</v>
          </cell>
        </row>
        <row r="7873">
          <cell r="B7873">
            <v>2473</v>
          </cell>
          <cell r="I7873">
            <v>-0.5</v>
          </cell>
          <cell r="S7873" t="str">
            <v>Org.Vtas Tandil</v>
          </cell>
        </row>
        <row r="7874">
          <cell r="B7874">
            <v>2483</v>
          </cell>
          <cell r="I7874">
            <v>-0.75</v>
          </cell>
          <cell r="S7874" t="str">
            <v>Org.Vtas Tandil</v>
          </cell>
        </row>
        <row r="7875">
          <cell r="B7875">
            <v>2486</v>
          </cell>
          <cell r="I7875">
            <v>-0.5</v>
          </cell>
          <cell r="S7875" t="str">
            <v>Org.Vtas Tandil</v>
          </cell>
        </row>
        <row r="7876">
          <cell r="B7876">
            <v>2642</v>
          </cell>
          <cell r="I7876">
            <v>-0.33300000000000002</v>
          </cell>
          <cell r="S7876" t="str">
            <v>Org.Vtas Tandil</v>
          </cell>
        </row>
        <row r="7877">
          <cell r="B7877">
            <v>2648</v>
          </cell>
          <cell r="I7877">
            <v>-0.33300000000000002</v>
          </cell>
          <cell r="S7877" t="str">
            <v>Org.Vtas Tandil</v>
          </cell>
        </row>
        <row r="7878">
          <cell r="B7878">
            <v>2662</v>
          </cell>
          <cell r="I7878">
            <v>-10</v>
          </cell>
          <cell r="S7878" t="str">
            <v>Org.Vtas Tandil</v>
          </cell>
        </row>
        <row r="7879">
          <cell r="B7879">
            <v>2672</v>
          </cell>
          <cell r="I7879">
            <v>-0.66700000000000004</v>
          </cell>
          <cell r="S7879" t="str">
            <v>Org.Vtas Tandil</v>
          </cell>
        </row>
        <row r="7880">
          <cell r="B7880">
            <v>2678</v>
          </cell>
          <cell r="I7880">
            <v>-1</v>
          </cell>
          <cell r="S7880" t="str">
            <v>Org.Vtas Tandil</v>
          </cell>
        </row>
        <row r="7881">
          <cell r="B7881">
            <v>2741</v>
          </cell>
          <cell r="I7881">
            <v>-4.5</v>
          </cell>
          <cell r="S7881" t="str">
            <v>Org.Vtas Tandil</v>
          </cell>
        </row>
        <row r="7882">
          <cell r="B7882">
            <v>2759</v>
          </cell>
          <cell r="I7882">
            <v>-1</v>
          </cell>
          <cell r="S7882" t="str">
            <v>Org.Vtas Tandil</v>
          </cell>
        </row>
        <row r="7883">
          <cell r="B7883">
            <v>3210</v>
          </cell>
          <cell r="I7883">
            <v>-0.33300000000000002</v>
          </cell>
          <cell r="S7883" t="str">
            <v>Org.Vtas Tandil</v>
          </cell>
        </row>
        <row r="7884">
          <cell r="B7884">
            <v>3527</v>
          </cell>
          <cell r="I7884">
            <v>-0.5</v>
          </cell>
          <cell r="S7884" t="str">
            <v>Org.Vtas Tandil</v>
          </cell>
        </row>
        <row r="7885">
          <cell r="B7885">
            <v>3536</v>
          </cell>
          <cell r="I7885">
            <v>-0.66700000000000004</v>
          </cell>
          <cell r="S7885" t="str">
            <v>Org.Vtas Tandil</v>
          </cell>
        </row>
        <row r="7886">
          <cell r="B7886">
            <v>118</v>
          </cell>
          <cell r="I7886">
            <v>-0.33400000000000002</v>
          </cell>
          <cell r="S7886" t="str">
            <v>Org.Vtas Tandil</v>
          </cell>
        </row>
        <row r="7887">
          <cell r="B7887">
            <v>135</v>
          </cell>
          <cell r="I7887">
            <v>-0.222</v>
          </cell>
          <cell r="S7887" t="str">
            <v>Org.Vtas Tandil</v>
          </cell>
        </row>
        <row r="7888">
          <cell r="B7888">
            <v>140</v>
          </cell>
          <cell r="I7888">
            <v>-1.25</v>
          </cell>
          <cell r="S7888" t="str">
            <v>Org.Vtas Tandil</v>
          </cell>
        </row>
        <row r="7889">
          <cell r="B7889">
            <v>144</v>
          </cell>
          <cell r="I7889">
            <v>-0.375</v>
          </cell>
          <cell r="S7889" t="str">
            <v>Org.Vtas Tandil</v>
          </cell>
        </row>
        <row r="7890">
          <cell r="B7890">
            <v>159</v>
          </cell>
          <cell r="I7890">
            <v>-1.167</v>
          </cell>
          <cell r="S7890" t="str">
            <v>Org.Vtas Tandil</v>
          </cell>
        </row>
        <row r="7891">
          <cell r="B7891">
            <v>161</v>
          </cell>
          <cell r="I7891">
            <v>-0.66700000000000004</v>
          </cell>
          <cell r="S7891" t="str">
            <v>Org.Vtas Tandil</v>
          </cell>
        </row>
        <row r="7892">
          <cell r="B7892">
            <v>327</v>
          </cell>
          <cell r="I7892">
            <v>-0.41699999999999998</v>
          </cell>
          <cell r="S7892" t="str">
            <v>Org.Vtas Tandil</v>
          </cell>
        </row>
        <row r="7893">
          <cell r="B7893">
            <v>340</v>
          </cell>
          <cell r="I7893">
            <v>-0.25</v>
          </cell>
          <cell r="S7893" t="str">
            <v>Org.Vtas Tandil</v>
          </cell>
        </row>
        <row r="7894">
          <cell r="B7894">
            <v>359</v>
          </cell>
          <cell r="I7894">
            <v>-1.333</v>
          </cell>
          <cell r="S7894" t="str">
            <v>Org.Vtas Tandil</v>
          </cell>
        </row>
        <row r="7895">
          <cell r="B7895">
            <v>627</v>
          </cell>
          <cell r="I7895">
            <v>-5</v>
          </cell>
          <cell r="S7895" t="str">
            <v>Org.Vtas Tandil</v>
          </cell>
        </row>
        <row r="7896">
          <cell r="B7896">
            <v>640</v>
          </cell>
          <cell r="I7896">
            <v>-0.125</v>
          </cell>
          <cell r="S7896" t="str">
            <v>Org.Vtas Tandil</v>
          </cell>
        </row>
        <row r="7897">
          <cell r="B7897">
            <v>1040</v>
          </cell>
          <cell r="I7897">
            <v>-1.25</v>
          </cell>
          <cell r="S7897" t="str">
            <v>Org.Vtas Tandil</v>
          </cell>
        </row>
        <row r="7898">
          <cell r="B7898">
            <v>1159</v>
          </cell>
          <cell r="I7898">
            <v>-7.0010000000000003</v>
          </cell>
          <cell r="S7898" t="str">
            <v>Org.Vtas Tandil</v>
          </cell>
        </row>
        <row r="7899">
          <cell r="B7899">
            <v>1240</v>
          </cell>
          <cell r="I7899">
            <v>-5.75</v>
          </cell>
          <cell r="S7899" t="str">
            <v>Org.Vtas Tandil</v>
          </cell>
        </row>
        <row r="7900">
          <cell r="B7900">
            <v>1259</v>
          </cell>
          <cell r="I7900">
            <v>-7</v>
          </cell>
          <cell r="S7900" t="str">
            <v>Org.Vtas Tandil</v>
          </cell>
        </row>
        <row r="7901">
          <cell r="B7901">
            <v>1436</v>
          </cell>
          <cell r="I7901">
            <v>-2.6669999999999998</v>
          </cell>
          <cell r="S7901" t="str">
            <v>Org.Vtas Tandil</v>
          </cell>
        </row>
        <row r="7902">
          <cell r="B7902">
            <v>1459</v>
          </cell>
          <cell r="I7902">
            <v>-8.1669999999999998</v>
          </cell>
          <cell r="S7902" t="str">
            <v>Org.Vtas Tandil</v>
          </cell>
        </row>
        <row r="7903">
          <cell r="B7903">
            <v>2423</v>
          </cell>
          <cell r="I7903">
            <v>-1</v>
          </cell>
          <cell r="S7903" t="str">
            <v>Org.Vtas Tandil</v>
          </cell>
        </row>
        <row r="7904">
          <cell r="B7904">
            <v>2453</v>
          </cell>
          <cell r="I7904">
            <v>-0.5</v>
          </cell>
          <cell r="S7904" t="str">
            <v>Org.Vtas Tandil</v>
          </cell>
        </row>
        <row r="7905">
          <cell r="B7905">
            <v>2459</v>
          </cell>
          <cell r="I7905">
            <v>-9.5</v>
          </cell>
          <cell r="S7905" t="str">
            <v>Org.Vtas Tandil</v>
          </cell>
        </row>
        <row r="7906">
          <cell r="B7906">
            <v>2466</v>
          </cell>
          <cell r="I7906">
            <v>-0.5</v>
          </cell>
          <cell r="S7906" t="str">
            <v>Org.Vtas Tandil</v>
          </cell>
        </row>
        <row r="7907">
          <cell r="B7907">
            <v>2468</v>
          </cell>
          <cell r="I7907">
            <v>-14.167</v>
          </cell>
          <cell r="S7907" t="str">
            <v>Org.Vtas Tandil</v>
          </cell>
        </row>
        <row r="7908">
          <cell r="B7908">
            <v>2483</v>
          </cell>
          <cell r="I7908">
            <v>-0.125</v>
          </cell>
          <cell r="S7908" t="str">
            <v>Org.Vtas Tandil</v>
          </cell>
        </row>
        <row r="7909">
          <cell r="B7909">
            <v>2486</v>
          </cell>
          <cell r="I7909">
            <v>-0.5</v>
          </cell>
          <cell r="S7909" t="str">
            <v>Org.Vtas Tandil</v>
          </cell>
        </row>
        <row r="7910">
          <cell r="B7910">
            <v>2659</v>
          </cell>
          <cell r="I7910">
            <v>-42</v>
          </cell>
          <cell r="S7910" t="str">
            <v>Org.Vtas Tandil</v>
          </cell>
        </row>
        <row r="7911">
          <cell r="B7911">
            <v>2678</v>
          </cell>
          <cell r="I7911">
            <v>-0.16700000000000001</v>
          </cell>
          <cell r="S7911" t="str">
            <v>Org.Vtas Tandil</v>
          </cell>
        </row>
        <row r="7912">
          <cell r="B7912">
            <v>2759</v>
          </cell>
          <cell r="I7912">
            <v>-9.5</v>
          </cell>
          <cell r="S7912" t="str">
            <v>Org.Vtas Tandil</v>
          </cell>
        </row>
        <row r="7913">
          <cell r="B7913">
            <v>3527</v>
          </cell>
          <cell r="I7913">
            <v>-0.16700000000000001</v>
          </cell>
          <cell r="S7913" t="str">
            <v>Org.Vtas Tandil</v>
          </cell>
        </row>
        <row r="7914">
          <cell r="B7914">
            <v>3559</v>
          </cell>
          <cell r="I7914">
            <v>-0.16700000000000001</v>
          </cell>
          <cell r="S7914" t="str">
            <v>Org.Vtas Tandil</v>
          </cell>
        </row>
        <row r="7915">
          <cell r="B7915">
            <v>14</v>
          </cell>
          <cell r="I7915">
            <v>-0.125</v>
          </cell>
          <cell r="S7915" t="str">
            <v>Org.Vtas Tandil</v>
          </cell>
        </row>
        <row r="7916">
          <cell r="B7916">
            <v>118</v>
          </cell>
          <cell r="I7916">
            <v>-0.16700000000000001</v>
          </cell>
          <cell r="S7916" t="str">
            <v>Org.Vtas Tandil</v>
          </cell>
        </row>
        <row r="7917">
          <cell r="B7917">
            <v>135</v>
          </cell>
          <cell r="I7917">
            <v>-0.111</v>
          </cell>
          <cell r="S7917" t="str">
            <v>Org.Vtas Tandil</v>
          </cell>
        </row>
        <row r="7918">
          <cell r="B7918">
            <v>140</v>
          </cell>
          <cell r="I7918">
            <v>-0.375</v>
          </cell>
          <cell r="S7918" t="str">
            <v>Org.Vtas Tandil</v>
          </cell>
        </row>
        <row r="7919">
          <cell r="B7919">
            <v>159</v>
          </cell>
          <cell r="I7919">
            <v>-1.1679999999999999</v>
          </cell>
          <cell r="S7919" t="str">
            <v>Org.Vtas Tandil</v>
          </cell>
        </row>
        <row r="7920">
          <cell r="B7920">
            <v>161</v>
          </cell>
          <cell r="I7920">
            <v>-0.16700000000000001</v>
          </cell>
          <cell r="S7920" t="str">
            <v>Org.Vtas Tandil</v>
          </cell>
        </row>
        <row r="7921">
          <cell r="B7921">
            <v>340</v>
          </cell>
          <cell r="I7921">
            <v>-0.5</v>
          </cell>
          <cell r="S7921" t="str">
            <v>Org.Vtas Tandil</v>
          </cell>
        </row>
        <row r="7922">
          <cell r="B7922">
            <v>592</v>
          </cell>
          <cell r="I7922">
            <v>-0.125</v>
          </cell>
          <cell r="S7922" t="str">
            <v>Org.Vtas Tandil</v>
          </cell>
        </row>
        <row r="7923">
          <cell r="B7923">
            <v>640</v>
          </cell>
          <cell r="I7923">
            <v>-0.125</v>
          </cell>
          <cell r="S7923" t="str">
            <v>Org.Vtas Tandil</v>
          </cell>
        </row>
        <row r="7924">
          <cell r="B7924">
            <v>659</v>
          </cell>
          <cell r="I7924">
            <v>-0.66700000000000004</v>
          </cell>
          <cell r="S7924" t="str">
            <v>Org.Vtas Tandil</v>
          </cell>
        </row>
        <row r="7925">
          <cell r="B7925">
            <v>1159</v>
          </cell>
          <cell r="I7925">
            <v>-0.33400000000000002</v>
          </cell>
          <cell r="S7925" t="str">
            <v>Org.Vtas Tandil</v>
          </cell>
        </row>
        <row r="7926">
          <cell r="B7926">
            <v>1436</v>
          </cell>
          <cell r="I7926">
            <v>-1.5</v>
          </cell>
          <cell r="S7926" t="str">
            <v>Org.Vtas Tandil</v>
          </cell>
        </row>
        <row r="7927">
          <cell r="B7927">
            <v>1459</v>
          </cell>
          <cell r="I7927">
            <v>-0.16700000000000001</v>
          </cell>
          <cell r="S7927" t="str">
            <v>Org.Vtas Tandil</v>
          </cell>
        </row>
        <row r="7928">
          <cell r="B7928">
            <v>1640</v>
          </cell>
          <cell r="I7928">
            <v>-1</v>
          </cell>
          <cell r="S7928" t="str">
            <v>Org.Vtas Tandil</v>
          </cell>
        </row>
        <row r="7929">
          <cell r="B7929">
            <v>1720</v>
          </cell>
          <cell r="I7929">
            <v>-0.16600000000000001</v>
          </cell>
          <cell r="S7929" t="str">
            <v>Org.Vtas Tandil</v>
          </cell>
        </row>
        <row r="7930">
          <cell r="B7930">
            <v>2033</v>
          </cell>
          <cell r="I7930">
            <v>-0.5</v>
          </cell>
          <cell r="S7930" t="str">
            <v>Org.Vtas Tandil</v>
          </cell>
        </row>
        <row r="7931">
          <cell r="B7931">
            <v>2446</v>
          </cell>
          <cell r="I7931">
            <v>-0.5</v>
          </cell>
          <cell r="S7931" t="str">
            <v>Org.Vtas Tandil</v>
          </cell>
        </row>
        <row r="7932">
          <cell r="B7932">
            <v>2459</v>
          </cell>
          <cell r="I7932">
            <v>-0.33300000000000002</v>
          </cell>
          <cell r="S7932" t="str">
            <v>Org.Vtas Tandil</v>
          </cell>
        </row>
        <row r="7933">
          <cell r="B7933">
            <v>2463</v>
          </cell>
          <cell r="I7933">
            <v>-0.25</v>
          </cell>
          <cell r="S7933" t="str">
            <v>Org.Vtas Tandil</v>
          </cell>
        </row>
        <row r="7934">
          <cell r="B7934">
            <v>2468</v>
          </cell>
          <cell r="I7934">
            <v>-0.16700000000000001</v>
          </cell>
          <cell r="S7934" t="str">
            <v>Org.Vtas Tandil</v>
          </cell>
        </row>
        <row r="7935">
          <cell r="B7935">
            <v>2486</v>
          </cell>
          <cell r="I7935">
            <v>-0.5</v>
          </cell>
          <cell r="S7935" t="str">
            <v>Org.Vtas Tandil</v>
          </cell>
        </row>
        <row r="7936">
          <cell r="B7936">
            <v>2659</v>
          </cell>
          <cell r="I7936">
            <v>-0.16700000000000001</v>
          </cell>
          <cell r="S7936" t="str">
            <v>Org.Vtas Tandil</v>
          </cell>
        </row>
        <row r="7937">
          <cell r="B7937">
            <v>2678</v>
          </cell>
          <cell r="I7937">
            <v>-0.33300000000000002</v>
          </cell>
          <cell r="S7937" t="str">
            <v>Org.Vtas Tandil</v>
          </cell>
        </row>
        <row r="7938">
          <cell r="B7938">
            <v>2741</v>
          </cell>
          <cell r="I7938">
            <v>-0.125</v>
          </cell>
          <cell r="S7938" t="str">
            <v>Org.Vtas Tandil</v>
          </cell>
        </row>
        <row r="7939">
          <cell r="B7939">
            <v>3205</v>
          </cell>
          <cell r="I7939">
            <v>-0.16700000000000001</v>
          </cell>
          <cell r="S7939" t="str">
            <v>Org.Vtas Tandil</v>
          </cell>
        </row>
        <row r="7940">
          <cell r="B7940">
            <v>3559</v>
          </cell>
          <cell r="I7940">
            <v>-0.33300000000000002</v>
          </cell>
          <cell r="S7940" t="str">
            <v>Org.Vtas Tandil</v>
          </cell>
        </row>
        <row r="7941">
          <cell r="B7941">
            <v>3838</v>
          </cell>
          <cell r="I7941">
            <v>-1</v>
          </cell>
          <cell r="S7941" t="str">
            <v>Org.Vtas Tandil</v>
          </cell>
        </row>
        <row r="7942">
          <cell r="B7942">
            <v>159</v>
          </cell>
          <cell r="I7942">
            <v>-0.16700000000000001</v>
          </cell>
          <cell r="S7942" t="str">
            <v>Org.Vtas Tandil</v>
          </cell>
        </row>
        <row r="7943">
          <cell r="B7943">
            <v>161</v>
          </cell>
          <cell r="I7943">
            <v>-0.16700000000000001</v>
          </cell>
          <cell r="S7943" t="str">
            <v>Org.Vtas Tandil</v>
          </cell>
        </row>
        <row r="7944">
          <cell r="B7944">
            <v>635</v>
          </cell>
          <cell r="I7944">
            <v>-0.111</v>
          </cell>
          <cell r="S7944" t="str">
            <v>Org.Vtas Tandil</v>
          </cell>
        </row>
        <row r="7945">
          <cell r="B7945">
            <v>3527</v>
          </cell>
          <cell r="I7945">
            <v>-1</v>
          </cell>
          <cell r="S7945" t="str">
            <v>Org.Vtas Tandil</v>
          </cell>
        </row>
        <row r="7946">
          <cell r="B7946">
            <v>135</v>
          </cell>
          <cell r="I7946">
            <v>-0.111</v>
          </cell>
          <cell r="S7946" t="str">
            <v>Org.Vtas Tandil</v>
          </cell>
        </row>
        <row r="7947">
          <cell r="B7947">
            <v>140</v>
          </cell>
          <cell r="I7947">
            <v>-0.125</v>
          </cell>
          <cell r="S7947" t="str">
            <v>Org.Vtas Tandil</v>
          </cell>
        </row>
        <row r="7948">
          <cell r="B7948">
            <v>144</v>
          </cell>
          <cell r="I7948">
            <v>-0.125</v>
          </cell>
          <cell r="S7948" t="str">
            <v>Org.Vtas Tandil</v>
          </cell>
        </row>
        <row r="7949">
          <cell r="B7949">
            <v>159</v>
          </cell>
          <cell r="I7949">
            <v>-0.5</v>
          </cell>
          <cell r="S7949" t="str">
            <v>Org.Vtas Tandil</v>
          </cell>
        </row>
        <row r="7950">
          <cell r="B7950">
            <v>335</v>
          </cell>
          <cell r="I7950">
            <v>-0.222</v>
          </cell>
          <cell r="S7950" t="str">
            <v>Org.Vtas Tandil</v>
          </cell>
        </row>
        <row r="7951">
          <cell r="B7951">
            <v>340</v>
          </cell>
          <cell r="I7951">
            <v>-0.375</v>
          </cell>
          <cell r="S7951" t="str">
            <v>Org.Vtas Tandil</v>
          </cell>
        </row>
        <row r="7952">
          <cell r="B7952">
            <v>359</v>
          </cell>
          <cell r="I7952">
            <v>-0.16700000000000001</v>
          </cell>
          <cell r="S7952" t="str">
            <v>Org.Vtas Tandil</v>
          </cell>
        </row>
        <row r="7953">
          <cell r="B7953">
            <v>659</v>
          </cell>
          <cell r="I7953">
            <v>-0.16700000000000001</v>
          </cell>
          <cell r="S7953" t="str">
            <v>Org.Vtas Tandil</v>
          </cell>
        </row>
        <row r="7954">
          <cell r="B7954">
            <v>1140</v>
          </cell>
          <cell r="I7954">
            <v>-0.25</v>
          </cell>
          <cell r="S7954" t="str">
            <v>Org.Vtas Tandil</v>
          </cell>
        </row>
        <row r="7955">
          <cell r="B7955">
            <v>1240</v>
          </cell>
          <cell r="I7955">
            <v>-0.25</v>
          </cell>
          <cell r="S7955" t="str">
            <v>Org.Vtas Tandil</v>
          </cell>
        </row>
        <row r="7956">
          <cell r="B7956">
            <v>1436</v>
          </cell>
          <cell r="I7956">
            <v>-0.5</v>
          </cell>
          <cell r="S7956" t="str">
            <v>Org.Vtas Tandil</v>
          </cell>
        </row>
        <row r="7957">
          <cell r="B7957">
            <v>1459</v>
          </cell>
          <cell r="I7957">
            <v>-0.5</v>
          </cell>
          <cell r="S7957" t="str">
            <v>Org.Vtas Tandil</v>
          </cell>
        </row>
        <row r="7958">
          <cell r="B7958">
            <v>1640</v>
          </cell>
          <cell r="I7958">
            <v>-0.16700000000000001</v>
          </cell>
          <cell r="S7958" t="str">
            <v>Org.Vtas Tandil</v>
          </cell>
        </row>
        <row r="7959">
          <cell r="B7959">
            <v>1759</v>
          </cell>
          <cell r="I7959">
            <v>-0.16700000000000001</v>
          </cell>
          <cell r="S7959" t="str">
            <v>Org.Vtas Tandil</v>
          </cell>
        </row>
        <row r="7960">
          <cell r="B7960">
            <v>2031</v>
          </cell>
          <cell r="I7960">
            <v>-0.16700000000000001</v>
          </cell>
          <cell r="S7960" t="str">
            <v>Org.Vtas Tandil</v>
          </cell>
        </row>
        <row r="7961">
          <cell r="B7961">
            <v>2359</v>
          </cell>
          <cell r="I7961">
            <v>-0.83299999999999996</v>
          </cell>
          <cell r="S7961" t="str">
            <v>Org.Vtas Tandil</v>
          </cell>
        </row>
        <row r="7962">
          <cell r="B7962">
            <v>2446</v>
          </cell>
          <cell r="I7962">
            <v>-0.16700000000000001</v>
          </cell>
          <cell r="S7962" t="str">
            <v>Org.Vtas Tandil</v>
          </cell>
        </row>
        <row r="7963">
          <cell r="B7963">
            <v>2468</v>
          </cell>
          <cell r="I7963">
            <v>-0.16700000000000001</v>
          </cell>
          <cell r="S7963" t="str">
            <v>Org.Vtas Tandil</v>
          </cell>
        </row>
        <row r="7964">
          <cell r="B7964">
            <v>2476</v>
          </cell>
          <cell r="I7964">
            <v>-0.16700000000000001</v>
          </cell>
          <cell r="S7964" t="str">
            <v>Org.Vtas Tandil</v>
          </cell>
        </row>
        <row r="7965">
          <cell r="B7965">
            <v>2486</v>
          </cell>
          <cell r="I7965">
            <v>-0.33300000000000002</v>
          </cell>
          <cell r="S7965" t="str">
            <v>Org.Vtas Tandil</v>
          </cell>
        </row>
        <row r="7966">
          <cell r="B7966">
            <v>2659</v>
          </cell>
          <cell r="I7966">
            <v>-0.33300000000000002</v>
          </cell>
          <cell r="S7966" t="str">
            <v>Org.Vtas Tandil</v>
          </cell>
        </row>
        <row r="7967">
          <cell r="B7967">
            <v>2741</v>
          </cell>
          <cell r="I7967">
            <v>-0.125</v>
          </cell>
          <cell r="S7967" t="str">
            <v>Org.Vtas Tandil</v>
          </cell>
        </row>
        <row r="7968">
          <cell r="B7968">
            <v>2759</v>
          </cell>
          <cell r="I7968">
            <v>-0.16700000000000001</v>
          </cell>
          <cell r="S7968" t="str">
            <v>Org.Vtas Tandil</v>
          </cell>
        </row>
        <row r="7969">
          <cell r="B7969">
            <v>3206</v>
          </cell>
          <cell r="I7969">
            <v>-0.16700000000000001</v>
          </cell>
          <cell r="S7969" t="str">
            <v>Org.Vtas Tandil</v>
          </cell>
        </row>
        <row r="7970">
          <cell r="B7970">
            <v>3559</v>
          </cell>
          <cell r="I7970">
            <v>-0.33300000000000002</v>
          </cell>
          <cell r="S7970" t="str">
            <v>Org.Vtas Tandil</v>
          </cell>
        </row>
        <row r="7971">
          <cell r="B7971">
            <v>105</v>
          </cell>
          <cell r="I7971">
            <v>-12</v>
          </cell>
          <cell r="S7971" t="str">
            <v>Org.Vtas Tandil</v>
          </cell>
        </row>
        <row r="7972">
          <cell r="B7972">
            <v>127</v>
          </cell>
          <cell r="I7972">
            <v>-0.5</v>
          </cell>
          <cell r="S7972" t="str">
            <v>Org.Vtas Tandil</v>
          </cell>
        </row>
        <row r="7973">
          <cell r="B7973">
            <v>140</v>
          </cell>
          <cell r="I7973">
            <v>-0.5</v>
          </cell>
          <cell r="S7973" t="str">
            <v>Org.Vtas Tandil</v>
          </cell>
        </row>
        <row r="7974">
          <cell r="B7974">
            <v>159</v>
          </cell>
          <cell r="I7974">
            <v>-0.5</v>
          </cell>
          <cell r="S7974" t="str">
            <v>Org.Vtas Tandil</v>
          </cell>
        </row>
        <row r="7975">
          <cell r="B7975">
            <v>161</v>
          </cell>
          <cell r="I7975">
            <v>-0.16700000000000001</v>
          </cell>
          <cell r="S7975" t="str">
            <v>Org.Vtas Tandil</v>
          </cell>
        </row>
        <row r="7976">
          <cell r="B7976">
            <v>340</v>
          </cell>
          <cell r="I7976">
            <v>-0.125</v>
          </cell>
          <cell r="S7976" t="str">
            <v>Org.Vtas Tandil</v>
          </cell>
        </row>
        <row r="7977">
          <cell r="B7977">
            <v>502</v>
          </cell>
          <cell r="I7977">
            <v>-3</v>
          </cell>
          <cell r="S7977" t="str">
            <v>Org.Vtas Tandil</v>
          </cell>
        </row>
        <row r="7978">
          <cell r="B7978">
            <v>503</v>
          </cell>
          <cell r="I7978">
            <v>-3</v>
          </cell>
          <cell r="S7978" t="str">
            <v>Org.Vtas Tandil</v>
          </cell>
        </row>
        <row r="7979">
          <cell r="B7979">
            <v>635</v>
          </cell>
          <cell r="I7979">
            <v>-0.33300000000000002</v>
          </cell>
          <cell r="S7979" t="str">
            <v>Org.Vtas Tandil</v>
          </cell>
        </row>
        <row r="7980">
          <cell r="B7980">
            <v>640</v>
          </cell>
          <cell r="I7980">
            <v>-0.125</v>
          </cell>
          <cell r="S7980" t="str">
            <v>Org.Vtas Tandil</v>
          </cell>
        </row>
        <row r="7981">
          <cell r="B7981">
            <v>661</v>
          </cell>
          <cell r="I7981">
            <v>-0.16700000000000001</v>
          </cell>
          <cell r="S7981" t="str">
            <v>Org.Vtas Tandil</v>
          </cell>
        </row>
        <row r="7982">
          <cell r="B7982">
            <v>1040</v>
          </cell>
          <cell r="I7982">
            <v>-3</v>
          </cell>
          <cell r="S7982" t="str">
            <v>Org.Vtas Tandil</v>
          </cell>
        </row>
        <row r="7983">
          <cell r="B7983">
            <v>1127</v>
          </cell>
          <cell r="I7983">
            <v>-0.16700000000000001</v>
          </cell>
          <cell r="S7983" t="str">
            <v>Org.Vtas Tandil</v>
          </cell>
        </row>
        <row r="7984">
          <cell r="B7984">
            <v>1140</v>
          </cell>
          <cell r="I7984">
            <v>-0.125</v>
          </cell>
          <cell r="S7984" t="str">
            <v>Org.Vtas Tandil</v>
          </cell>
        </row>
        <row r="7985">
          <cell r="B7985">
            <v>2359</v>
          </cell>
          <cell r="I7985">
            <v>-0.33300000000000002</v>
          </cell>
          <cell r="S7985" t="str">
            <v>Org.Vtas Tandil</v>
          </cell>
        </row>
        <row r="7986">
          <cell r="B7986">
            <v>2446</v>
          </cell>
          <cell r="I7986">
            <v>-0.33300000000000002</v>
          </cell>
          <cell r="S7986" t="str">
            <v>Org.Vtas Tandil</v>
          </cell>
        </row>
        <row r="7987">
          <cell r="B7987">
            <v>2448</v>
          </cell>
          <cell r="I7987">
            <v>-0.33300000000000002</v>
          </cell>
          <cell r="S7987" t="str">
            <v>Org.Vtas Tandil</v>
          </cell>
        </row>
        <row r="7988">
          <cell r="B7988">
            <v>2459</v>
          </cell>
          <cell r="I7988">
            <v>-0.33300000000000002</v>
          </cell>
          <cell r="S7988" t="str">
            <v>Org.Vtas Tandil</v>
          </cell>
        </row>
        <row r="7989">
          <cell r="B7989">
            <v>2476</v>
          </cell>
          <cell r="I7989">
            <v>-3</v>
          </cell>
          <cell r="S7989" t="str">
            <v>Org.Vtas Tandil</v>
          </cell>
        </row>
        <row r="7990">
          <cell r="B7990">
            <v>2659</v>
          </cell>
          <cell r="I7990">
            <v>-0.16700000000000001</v>
          </cell>
          <cell r="S7990" t="str">
            <v>Org.Vtas Tandil</v>
          </cell>
        </row>
        <row r="7991">
          <cell r="B7991">
            <v>2759</v>
          </cell>
          <cell r="I7991">
            <v>-0.66700000000000004</v>
          </cell>
          <cell r="S7991" t="str">
            <v>Org.Vtas Tandil</v>
          </cell>
        </row>
        <row r="7992">
          <cell r="B7992">
            <v>3205</v>
          </cell>
          <cell r="I7992">
            <v>-0.5</v>
          </cell>
          <cell r="S7992" t="str">
            <v>Org.Vtas Tandil</v>
          </cell>
        </row>
        <row r="7993">
          <cell r="B7993">
            <v>3518</v>
          </cell>
          <cell r="I7993">
            <v>-3</v>
          </cell>
          <cell r="S7993" t="str">
            <v>Org.Vtas Tandil</v>
          </cell>
        </row>
        <row r="7994">
          <cell r="B7994">
            <v>3826</v>
          </cell>
          <cell r="I7994">
            <v>-4</v>
          </cell>
          <cell r="S7994" t="str">
            <v>Org.Vtas Tandil</v>
          </cell>
        </row>
        <row r="7995">
          <cell r="B7995">
            <v>14</v>
          </cell>
          <cell r="I7995">
            <v>-0.125</v>
          </cell>
          <cell r="S7995" t="str">
            <v>Org.Vtas Tandil</v>
          </cell>
        </row>
        <row r="7996">
          <cell r="B7996">
            <v>127</v>
          </cell>
          <cell r="I7996">
            <v>-0.16700000000000001</v>
          </cell>
          <cell r="S7996" t="str">
            <v>Org.Vtas Tandil</v>
          </cell>
        </row>
        <row r="7997">
          <cell r="B7997">
            <v>135</v>
          </cell>
          <cell r="I7997">
            <v>-0.222</v>
          </cell>
          <cell r="S7997" t="str">
            <v>Org.Vtas Tandil</v>
          </cell>
        </row>
        <row r="7998">
          <cell r="B7998">
            <v>140</v>
          </cell>
          <cell r="I7998">
            <v>-0.625</v>
          </cell>
          <cell r="S7998" t="str">
            <v>Org.Vtas Tandil</v>
          </cell>
        </row>
        <row r="7999">
          <cell r="B7999">
            <v>144</v>
          </cell>
          <cell r="I7999">
            <v>-0.375</v>
          </cell>
          <cell r="S7999" t="str">
            <v>Org.Vtas Tandil</v>
          </cell>
        </row>
        <row r="8000">
          <cell r="B8000">
            <v>159</v>
          </cell>
          <cell r="I8000">
            <v>-0.33400000000000002</v>
          </cell>
          <cell r="S8000" t="str">
            <v>Org.Vtas Tandil</v>
          </cell>
        </row>
        <row r="8001">
          <cell r="B8001">
            <v>161</v>
          </cell>
          <cell r="I8001">
            <v>-0.5</v>
          </cell>
          <cell r="S8001" t="str">
            <v>Org.Vtas Tandil</v>
          </cell>
        </row>
        <row r="8002">
          <cell r="B8002">
            <v>327</v>
          </cell>
          <cell r="I8002">
            <v>-0.16700000000000001</v>
          </cell>
          <cell r="S8002" t="str">
            <v>Org.Vtas Tandil</v>
          </cell>
        </row>
        <row r="8003">
          <cell r="B8003">
            <v>359</v>
          </cell>
          <cell r="I8003">
            <v>-0.16700000000000001</v>
          </cell>
          <cell r="S8003" t="str">
            <v>Org.Vtas Tandil</v>
          </cell>
        </row>
        <row r="8004">
          <cell r="B8004">
            <v>618</v>
          </cell>
          <cell r="I8004">
            <v>-0.16700000000000001</v>
          </cell>
          <cell r="S8004" t="str">
            <v>Org.Vtas Tandil</v>
          </cell>
        </row>
        <row r="8005">
          <cell r="B8005">
            <v>644</v>
          </cell>
          <cell r="I8005">
            <v>-0.5</v>
          </cell>
          <cell r="S8005" t="str">
            <v>Org.Vtas Tandil</v>
          </cell>
        </row>
        <row r="8006">
          <cell r="B8006">
            <v>659</v>
          </cell>
          <cell r="I8006">
            <v>-0.16700000000000001</v>
          </cell>
          <cell r="S8006" t="str">
            <v>Org.Vtas Tandil</v>
          </cell>
        </row>
        <row r="8007">
          <cell r="B8007">
            <v>1001</v>
          </cell>
          <cell r="I8007">
            <v>-0.16700000000000001</v>
          </cell>
          <cell r="S8007" t="str">
            <v>Org.Vtas Tandil</v>
          </cell>
        </row>
        <row r="8008">
          <cell r="B8008">
            <v>1040</v>
          </cell>
          <cell r="I8008">
            <v>-0.25</v>
          </cell>
          <cell r="S8008" t="str">
            <v>Org.Vtas Tandil</v>
          </cell>
        </row>
        <row r="8009">
          <cell r="B8009">
            <v>1140</v>
          </cell>
          <cell r="I8009">
            <v>-0.375</v>
          </cell>
          <cell r="S8009" t="str">
            <v>Org.Vtas Tandil</v>
          </cell>
        </row>
        <row r="8010">
          <cell r="B8010">
            <v>1159</v>
          </cell>
          <cell r="I8010">
            <v>-0.16700000000000001</v>
          </cell>
          <cell r="S8010" t="str">
            <v>Org.Vtas Tandil</v>
          </cell>
        </row>
        <row r="8011">
          <cell r="B8011">
            <v>1240</v>
          </cell>
          <cell r="I8011">
            <v>-0.125</v>
          </cell>
          <cell r="S8011" t="str">
            <v>Org.Vtas Tandil</v>
          </cell>
        </row>
        <row r="8012">
          <cell r="B8012">
            <v>1259</v>
          </cell>
          <cell r="I8012">
            <v>-0.66700000000000004</v>
          </cell>
          <cell r="S8012" t="str">
            <v>Org.Vtas Tandil</v>
          </cell>
        </row>
        <row r="8013">
          <cell r="B8013">
            <v>1459</v>
          </cell>
          <cell r="I8013">
            <v>-0.16700000000000001</v>
          </cell>
          <cell r="S8013" t="str">
            <v>Org.Vtas Tandil</v>
          </cell>
        </row>
        <row r="8014">
          <cell r="B8014">
            <v>1720</v>
          </cell>
          <cell r="I8014">
            <v>-0.25</v>
          </cell>
          <cell r="S8014" t="str">
            <v>Org.Vtas Tandil</v>
          </cell>
        </row>
        <row r="8015">
          <cell r="B8015">
            <v>2426</v>
          </cell>
          <cell r="I8015">
            <v>-0.16700000000000001</v>
          </cell>
          <cell r="S8015" t="str">
            <v>Org.Vtas Tandil</v>
          </cell>
        </row>
        <row r="8016">
          <cell r="B8016">
            <v>2463</v>
          </cell>
          <cell r="I8016">
            <v>-0.25</v>
          </cell>
          <cell r="S8016" t="str">
            <v>Org.Vtas Tandil</v>
          </cell>
        </row>
        <row r="8017">
          <cell r="B8017">
            <v>2486</v>
          </cell>
          <cell r="I8017">
            <v>-0.16700000000000001</v>
          </cell>
          <cell r="S8017" t="str">
            <v>Org.Vtas Tandil</v>
          </cell>
        </row>
        <row r="8018">
          <cell r="B8018">
            <v>2608</v>
          </cell>
          <cell r="I8018">
            <v>-0.16700000000000001</v>
          </cell>
          <cell r="S8018" t="str">
            <v>Org.Vtas Tandil</v>
          </cell>
        </row>
        <row r="8019">
          <cell r="B8019">
            <v>2672</v>
          </cell>
          <cell r="I8019">
            <v>-0.33300000000000002</v>
          </cell>
          <cell r="S8019" t="str">
            <v>Org.Vtas Tandil</v>
          </cell>
        </row>
        <row r="8020">
          <cell r="B8020">
            <v>2678</v>
          </cell>
          <cell r="I8020">
            <v>-0.16700000000000001</v>
          </cell>
          <cell r="S8020" t="str">
            <v>Org.Vtas Tandil</v>
          </cell>
        </row>
        <row r="8021">
          <cell r="B8021">
            <v>3205</v>
          </cell>
          <cell r="I8021">
            <v>-0.16700000000000001</v>
          </cell>
          <cell r="S8021" t="str">
            <v>Org.Vtas Tandil</v>
          </cell>
        </row>
        <row r="8022">
          <cell r="B8022">
            <v>3527</v>
          </cell>
          <cell r="I8022">
            <v>-0.41699999999999998</v>
          </cell>
          <cell r="S8022" t="str">
            <v>Org.Vtas Tandil</v>
          </cell>
        </row>
        <row r="8023">
          <cell r="B8023">
            <v>3536</v>
          </cell>
          <cell r="I8023">
            <v>-0.33300000000000002</v>
          </cell>
          <cell r="S8023" t="str">
            <v>Org.Vtas Tandil</v>
          </cell>
        </row>
        <row r="8024">
          <cell r="B8024">
            <v>3559</v>
          </cell>
          <cell r="I8024">
            <v>-0.83299999999999996</v>
          </cell>
          <cell r="S8024" t="str">
            <v>Org.Vtas Tandil</v>
          </cell>
        </row>
        <row r="8025">
          <cell r="B8025">
            <v>140</v>
          </cell>
          <cell r="I8025">
            <v>-0.75</v>
          </cell>
          <cell r="S8025" t="str">
            <v>Org.Vtas Dolores</v>
          </cell>
        </row>
        <row r="8026">
          <cell r="B8026">
            <v>159</v>
          </cell>
          <cell r="I8026">
            <v>-0.16700000000000001</v>
          </cell>
          <cell r="S8026" t="str">
            <v>Org.Vtas Dolores</v>
          </cell>
        </row>
        <row r="8027">
          <cell r="B8027">
            <v>161</v>
          </cell>
          <cell r="I8027">
            <v>-0.33400000000000002</v>
          </cell>
          <cell r="S8027" t="str">
            <v>Org.Vtas Dolores</v>
          </cell>
        </row>
        <row r="8028">
          <cell r="B8028">
            <v>327</v>
          </cell>
          <cell r="I8028">
            <v>-0.16700000000000001</v>
          </cell>
          <cell r="S8028" t="str">
            <v>Org.Vtas Dolores</v>
          </cell>
        </row>
        <row r="8029">
          <cell r="B8029">
            <v>340</v>
          </cell>
          <cell r="I8029">
            <v>-0.5</v>
          </cell>
          <cell r="S8029" t="str">
            <v>Org.Vtas Dolores</v>
          </cell>
        </row>
        <row r="8030">
          <cell r="B8030">
            <v>361</v>
          </cell>
          <cell r="I8030">
            <v>-0.33300000000000002</v>
          </cell>
          <cell r="S8030" t="str">
            <v>Org.Vtas Dolores</v>
          </cell>
        </row>
        <row r="8031">
          <cell r="B8031">
            <v>594</v>
          </cell>
          <cell r="I8031">
            <v>-0.375</v>
          </cell>
          <cell r="S8031" t="str">
            <v>Org.Vtas Dolores</v>
          </cell>
        </row>
        <row r="8032">
          <cell r="B8032">
            <v>618</v>
          </cell>
          <cell r="I8032">
            <v>-0.16700000000000001</v>
          </cell>
          <cell r="S8032" t="str">
            <v>Org.Vtas Dolores</v>
          </cell>
        </row>
        <row r="8033">
          <cell r="B8033">
            <v>627</v>
          </cell>
          <cell r="I8033">
            <v>-8.3000000000000004E-2</v>
          </cell>
          <cell r="S8033" t="str">
            <v>Org.Vtas Dolores</v>
          </cell>
        </row>
        <row r="8034">
          <cell r="B8034">
            <v>640</v>
          </cell>
          <cell r="I8034">
            <v>-0.125</v>
          </cell>
          <cell r="S8034" t="str">
            <v>Org.Vtas Dolores</v>
          </cell>
        </row>
        <row r="8035">
          <cell r="B8035">
            <v>1040</v>
          </cell>
          <cell r="I8035">
            <v>-1</v>
          </cell>
          <cell r="S8035" t="str">
            <v>Org.Vtas Dolores</v>
          </cell>
        </row>
        <row r="8036">
          <cell r="B8036">
            <v>1159</v>
          </cell>
          <cell r="I8036">
            <v>-0.16700000000000001</v>
          </cell>
          <cell r="S8036" t="str">
            <v>Org.Vtas Dolores</v>
          </cell>
        </row>
        <row r="8037">
          <cell r="B8037">
            <v>1240</v>
          </cell>
          <cell r="I8037">
            <v>-0.75</v>
          </cell>
          <cell r="S8037" t="str">
            <v>Org.Vtas Dolores</v>
          </cell>
        </row>
        <row r="8038">
          <cell r="B8038">
            <v>1436</v>
          </cell>
          <cell r="I8038">
            <v>-0.16700000000000001</v>
          </cell>
          <cell r="S8038" t="str">
            <v>Org.Vtas Dolores</v>
          </cell>
        </row>
        <row r="8039">
          <cell r="B8039">
            <v>1720</v>
          </cell>
          <cell r="I8039">
            <v>-8.3000000000000004E-2</v>
          </cell>
          <cell r="S8039" t="str">
            <v>Org.Vtas Dolores</v>
          </cell>
        </row>
        <row r="8040">
          <cell r="B8040">
            <v>2359</v>
          </cell>
          <cell r="I8040">
            <v>-0.66700000000000004</v>
          </cell>
          <cell r="S8040" t="str">
            <v>Org.Vtas Dolores</v>
          </cell>
        </row>
        <row r="8041">
          <cell r="B8041">
            <v>2423</v>
          </cell>
          <cell r="I8041">
            <v>-1.125</v>
          </cell>
          <cell r="S8041" t="str">
            <v>Org.Vtas Dolores</v>
          </cell>
        </row>
        <row r="8042">
          <cell r="B8042">
            <v>2456</v>
          </cell>
          <cell r="I8042">
            <v>-0.16700000000000001</v>
          </cell>
          <cell r="S8042" t="str">
            <v>Org.Vtas Dolores</v>
          </cell>
        </row>
        <row r="8043">
          <cell r="B8043">
            <v>2459</v>
          </cell>
          <cell r="I8043">
            <v>-1</v>
          </cell>
          <cell r="S8043" t="str">
            <v>Org.Vtas Dolores</v>
          </cell>
        </row>
        <row r="8044">
          <cell r="B8044">
            <v>2662</v>
          </cell>
          <cell r="I8044">
            <v>-0.33300000000000002</v>
          </cell>
          <cell r="S8044" t="str">
            <v>Org.Vtas Dolores</v>
          </cell>
        </row>
        <row r="8045">
          <cell r="B8045">
            <v>2741</v>
          </cell>
          <cell r="I8045">
            <v>-0.5</v>
          </cell>
          <cell r="S8045" t="str">
            <v>Org.Vtas Dolores</v>
          </cell>
        </row>
        <row r="8046">
          <cell r="B8046">
            <v>3510</v>
          </cell>
          <cell r="I8046">
            <v>-0.20799999999999999</v>
          </cell>
          <cell r="S8046" t="str">
            <v>Org.Vtas Dolores</v>
          </cell>
        </row>
        <row r="8047">
          <cell r="B8047">
            <v>118</v>
          </cell>
          <cell r="I8047">
            <v>-0.66700000000000004</v>
          </cell>
          <cell r="S8047" t="str">
            <v>Org.Vtas Dolores</v>
          </cell>
        </row>
        <row r="8048">
          <cell r="B8048">
            <v>127</v>
          </cell>
          <cell r="I8048">
            <v>-0.75</v>
          </cell>
          <cell r="S8048" t="str">
            <v>Org.Vtas Dolores</v>
          </cell>
        </row>
        <row r="8049">
          <cell r="B8049">
            <v>140</v>
          </cell>
          <cell r="I8049">
            <v>-1.25</v>
          </cell>
          <cell r="S8049" t="str">
            <v>Org.Vtas Dolores</v>
          </cell>
        </row>
        <row r="8050">
          <cell r="B8050">
            <v>159</v>
          </cell>
          <cell r="I8050">
            <v>-2</v>
          </cell>
          <cell r="S8050" t="str">
            <v>Org.Vtas Dolores</v>
          </cell>
        </row>
        <row r="8051">
          <cell r="B8051">
            <v>161</v>
          </cell>
          <cell r="I8051">
            <v>-1.667</v>
          </cell>
          <cell r="S8051" t="str">
            <v>Org.Vtas Dolores</v>
          </cell>
        </row>
        <row r="8052">
          <cell r="B8052">
            <v>359</v>
          </cell>
          <cell r="I8052">
            <v>-0.33400000000000002</v>
          </cell>
          <cell r="S8052" t="str">
            <v>Org.Vtas Dolores</v>
          </cell>
        </row>
        <row r="8053">
          <cell r="B8053">
            <v>361</v>
          </cell>
          <cell r="I8053">
            <v>-0.16700000000000001</v>
          </cell>
          <cell r="S8053" t="str">
            <v>Org.Vtas Dolores</v>
          </cell>
        </row>
        <row r="8054">
          <cell r="B8054">
            <v>618</v>
          </cell>
          <cell r="I8054">
            <v>-0.16700000000000001</v>
          </cell>
          <cell r="S8054" t="str">
            <v>Org.Vtas Dolores</v>
          </cell>
        </row>
        <row r="8055">
          <cell r="B8055">
            <v>640</v>
          </cell>
          <cell r="I8055">
            <v>-1.125</v>
          </cell>
          <cell r="S8055" t="str">
            <v>Org.Vtas Dolores</v>
          </cell>
        </row>
        <row r="8056">
          <cell r="B8056">
            <v>659</v>
          </cell>
          <cell r="I8056">
            <v>-0.33300000000000002</v>
          </cell>
          <cell r="S8056" t="str">
            <v>Org.Vtas Dolores</v>
          </cell>
        </row>
        <row r="8057">
          <cell r="B8057">
            <v>1040</v>
          </cell>
          <cell r="I8057">
            <v>-0.375</v>
          </cell>
          <cell r="S8057" t="str">
            <v>Org.Vtas Dolores</v>
          </cell>
        </row>
        <row r="8058">
          <cell r="B8058">
            <v>1140</v>
          </cell>
          <cell r="I8058">
            <v>-1.25</v>
          </cell>
          <cell r="S8058" t="str">
            <v>Org.Vtas Dolores</v>
          </cell>
        </row>
        <row r="8059">
          <cell r="B8059">
            <v>1436</v>
          </cell>
          <cell r="I8059">
            <v>-1</v>
          </cell>
          <cell r="S8059" t="str">
            <v>Org.Vtas Dolores</v>
          </cell>
        </row>
        <row r="8060">
          <cell r="B8060">
            <v>2021</v>
          </cell>
          <cell r="I8060">
            <v>-1</v>
          </cell>
          <cell r="S8060" t="str">
            <v>Org.Vtas Dolores</v>
          </cell>
        </row>
        <row r="8061">
          <cell r="B8061">
            <v>2359</v>
          </cell>
          <cell r="I8061">
            <v>-0.16700000000000001</v>
          </cell>
          <cell r="S8061" t="str">
            <v>Org.Vtas Dolores</v>
          </cell>
        </row>
        <row r="8062">
          <cell r="B8062">
            <v>2443</v>
          </cell>
          <cell r="I8062">
            <v>-0.125</v>
          </cell>
          <cell r="S8062" t="str">
            <v>Org.Vtas Dolores</v>
          </cell>
        </row>
        <row r="8063">
          <cell r="B8063">
            <v>2459</v>
          </cell>
          <cell r="I8063">
            <v>-0.33300000000000002</v>
          </cell>
          <cell r="S8063" t="str">
            <v>Org.Vtas Dolores</v>
          </cell>
        </row>
        <row r="8064">
          <cell r="B8064">
            <v>2478</v>
          </cell>
          <cell r="I8064">
            <v>-0.16700000000000001</v>
          </cell>
          <cell r="S8064" t="str">
            <v>Org.Vtas Dolores</v>
          </cell>
        </row>
        <row r="8065">
          <cell r="B8065">
            <v>2486</v>
          </cell>
          <cell r="I8065">
            <v>-0.66600000000000004</v>
          </cell>
          <cell r="S8065" t="str">
            <v>Org.Vtas Dolores</v>
          </cell>
        </row>
        <row r="8066">
          <cell r="B8066">
            <v>2659</v>
          </cell>
          <cell r="I8066">
            <v>-0.16700000000000001</v>
          </cell>
          <cell r="S8066" t="str">
            <v>Org.Vtas Dolores</v>
          </cell>
        </row>
        <row r="8067">
          <cell r="B8067">
            <v>2662</v>
          </cell>
          <cell r="I8067">
            <v>-1</v>
          </cell>
          <cell r="S8067" t="str">
            <v>Org.Vtas Dolores</v>
          </cell>
        </row>
        <row r="8068">
          <cell r="B8068">
            <v>2672</v>
          </cell>
          <cell r="I8068">
            <v>-1</v>
          </cell>
          <cell r="S8068" t="str">
            <v>Org.Vtas Dolores</v>
          </cell>
        </row>
        <row r="8069">
          <cell r="B8069">
            <v>2682</v>
          </cell>
          <cell r="I8069">
            <v>-1</v>
          </cell>
          <cell r="S8069" t="str">
            <v>Org.Vtas Dolores</v>
          </cell>
        </row>
        <row r="8070">
          <cell r="B8070">
            <v>2741</v>
          </cell>
          <cell r="I8070">
            <v>-0.125</v>
          </cell>
          <cell r="S8070" t="str">
            <v>Org.Vtas Dolores</v>
          </cell>
        </row>
        <row r="8071">
          <cell r="B8071">
            <v>3205</v>
          </cell>
          <cell r="I8071">
            <v>-0.5</v>
          </cell>
          <cell r="S8071" t="str">
            <v>Org.Vtas Dolores</v>
          </cell>
        </row>
        <row r="8072">
          <cell r="B8072">
            <v>3211</v>
          </cell>
          <cell r="I8072">
            <v>-0.16700000000000001</v>
          </cell>
          <cell r="S8072" t="str">
            <v>Org.Vtas Dolores</v>
          </cell>
        </row>
        <row r="8073">
          <cell r="B8073">
            <v>110</v>
          </cell>
          <cell r="I8073">
            <v>-1</v>
          </cell>
          <cell r="S8073" t="str">
            <v>Org.Vtas Dolores</v>
          </cell>
        </row>
        <row r="8074">
          <cell r="B8074">
            <v>127</v>
          </cell>
          <cell r="I8074">
            <v>-1.1659999999999999</v>
          </cell>
          <cell r="S8074" t="str">
            <v>Org.Vtas Dolores</v>
          </cell>
        </row>
        <row r="8075">
          <cell r="B8075">
            <v>135</v>
          </cell>
          <cell r="I8075">
            <v>-0.111</v>
          </cell>
          <cell r="S8075" t="str">
            <v>Org.Vtas Dolores</v>
          </cell>
        </row>
        <row r="8076">
          <cell r="B8076">
            <v>140</v>
          </cell>
          <cell r="I8076">
            <v>-0.375</v>
          </cell>
          <cell r="S8076" t="str">
            <v>Org.Vtas Dolores</v>
          </cell>
        </row>
        <row r="8077">
          <cell r="B8077">
            <v>159</v>
          </cell>
          <cell r="I8077">
            <v>-0.66700000000000004</v>
          </cell>
          <cell r="S8077" t="str">
            <v>Org.Vtas Dolores</v>
          </cell>
        </row>
        <row r="8078">
          <cell r="B8078">
            <v>340</v>
          </cell>
          <cell r="I8078">
            <v>-1.375</v>
          </cell>
          <cell r="S8078" t="str">
            <v>Org.Vtas Dolores</v>
          </cell>
        </row>
        <row r="8079">
          <cell r="B8079">
            <v>359</v>
          </cell>
          <cell r="I8079">
            <v>-0.16700000000000001</v>
          </cell>
          <cell r="S8079" t="str">
            <v>Org.Vtas Dolores</v>
          </cell>
        </row>
        <row r="8080">
          <cell r="B8080">
            <v>361</v>
          </cell>
          <cell r="I8080">
            <v>-0.5</v>
          </cell>
          <cell r="S8080" t="str">
            <v>Org.Vtas Dolores</v>
          </cell>
        </row>
        <row r="8081">
          <cell r="B8081">
            <v>627</v>
          </cell>
          <cell r="I8081">
            <v>-4.5</v>
          </cell>
          <cell r="S8081" t="str">
            <v>Org.Vtas Dolores</v>
          </cell>
        </row>
        <row r="8082">
          <cell r="B8082">
            <v>640</v>
          </cell>
          <cell r="I8082">
            <v>-0.625</v>
          </cell>
          <cell r="S8082" t="str">
            <v>Org.Vtas Dolores</v>
          </cell>
        </row>
        <row r="8083">
          <cell r="B8083">
            <v>661</v>
          </cell>
          <cell r="I8083">
            <v>-0.16700000000000001</v>
          </cell>
          <cell r="S8083" t="str">
            <v>Org.Vtas Dolores</v>
          </cell>
        </row>
        <row r="8084">
          <cell r="B8084">
            <v>1001</v>
          </cell>
          <cell r="I8084">
            <v>-1.667</v>
          </cell>
          <cell r="S8084" t="str">
            <v>Org.Vtas Dolores</v>
          </cell>
        </row>
        <row r="8085">
          <cell r="B8085">
            <v>1040</v>
          </cell>
          <cell r="I8085">
            <v>-0.125</v>
          </cell>
          <cell r="S8085" t="str">
            <v>Org.Vtas Dolores</v>
          </cell>
        </row>
        <row r="8086">
          <cell r="B8086">
            <v>1127</v>
          </cell>
          <cell r="I8086">
            <v>-2</v>
          </cell>
          <cell r="S8086" t="str">
            <v>Org.Vtas Dolores</v>
          </cell>
        </row>
        <row r="8087">
          <cell r="B8087">
            <v>1140</v>
          </cell>
          <cell r="I8087">
            <v>-0.25</v>
          </cell>
          <cell r="S8087" t="str">
            <v>Org.Vtas Dolores</v>
          </cell>
        </row>
        <row r="8088">
          <cell r="B8088">
            <v>1240</v>
          </cell>
          <cell r="I8088">
            <v>-0.25</v>
          </cell>
          <cell r="S8088" t="str">
            <v>Org.Vtas Dolores</v>
          </cell>
        </row>
        <row r="8089">
          <cell r="B8089">
            <v>1436</v>
          </cell>
          <cell r="I8089">
            <v>-1.333</v>
          </cell>
          <cell r="S8089" t="str">
            <v>Org.Vtas Dolores</v>
          </cell>
        </row>
        <row r="8090">
          <cell r="B8090">
            <v>1620</v>
          </cell>
          <cell r="I8090">
            <v>-0.58299999999999996</v>
          </cell>
          <cell r="S8090" t="str">
            <v>Org.Vtas Dolores</v>
          </cell>
        </row>
        <row r="8091">
          <cell r="B8091">
            <v>1640</v>
          </cell>
          <cell r="I8091">
            <v>-0.16700000000000001</v>
          </cell>
          <cell r="S8091" t="str">
            <v>Org.Vtas Dolores</v>
          </cell>
        </row>
        <row r="8092">
          <cell r="B8092">
            <v>2003</v>
          </cell>
          <cell r="I8092">
            <v>-0.33300000000000002</v>
          </cell>
          <cell r="S8092" t="str">
            <v>Org.Vtas Dolores</v>
          </cell>
        </row>
        <row r="8093">
          <cell r="B8093">
            <v>2013</v>
          </cell>
          <cell r="I8093">
            <v>-0.16700000000000001</v>
          </cell>
          <cell r="S8093" t="str">
            <v>Org.Vtas Dolores</v>
          </cell>
        </row>
        <row r="8094">
          <cell r="B8094">
            <v>2021</v>
          </cell>
          <cell r="I8094">
            <v>-1.667</v>
          </cell>
          <cell r="S8094" t="str">
            <v>Org.Vtas Dolores</v>
          </cell>
        </row>
        <row r="8095">
          <cell r="B8095">
            <v>2428</v>
          </cell>
          <cell r="I8095">
            <v>-0.16700000000000001</v>
          </cell>
          <cell r="S8095" t="str">
            <v>Org.Vtas Dolores</v>
          </cell>
        </row>
        <row r="8096">
          <cell r="B8096">
            <v>2446</v>
          </cell>
          <cell r="I8096">
            <v>-0.5</v>
          </cell>
          <cell r="S8096" t="str">
            <v>Org.Vtas Dolores</v>
          </cell>
        </row>
        <row r="8097">
          <cell r="B8097">
            <v>2466</v>
          </cell>
          <cell r="I8097">
            <v>-0.33300000000000002</v>
          </cell>
          <cell r="S8097" t="str">
            <v>Org.Vtas Dolores</v>
          </cell>
        </row>
        <row r="8098">
          <cell r="B8098">
            <v>2483</v>
          </cell>
          <cell r="I8098">
            <v>-0.375</v>
          </cell>
          <cell r="S8098" t="str">
            <v>Org.Vtas Dolores</v>
          </cell>
        </row>
        <row r="8099">
          <cell r="B8099">
            <v>2486</v>
          </cell>
          <cell r="I8099">
            <v>-0.5</v>
          </cell>
          <cell r="S8099" t="str">
            <v>Org.Vtas Dolores</v>
          </cell>
        </row>
        <row r="8100">
          <cell r="B8100">
            <v>2642</v>
          </cell>
          <cell r="I8100">
            <v>-0.33300000000000002</v>
          </cell>
          <cell r="S8100" t="str">
            <v>Org.Vtas Dolores</v>
          </cell>
        </row>
        <row r="8101">
          <cell r="B8101">
            <v>2662</v>
          </cell>
          <cell r="I8101">
            <v>-0.5</v>
          </cell>
          <cell r="S8101" t="str">
            <v>Org.Vtas Dolores</v>
          </cell>
        </row>
        <row r="8102">
          <cell r="B8102">
            <v>2682</v>
          </cell>
          <cell r="I8102">
            <v>-0.33300000000000002</v>
          </cell>
          <cell r="S8102" t="str">
            <v>Org.Vtas Dolores</v>
          </cell>
        </row>
        <row r="8103">
          <cell r="B8103">
            <v>2727</v>
          </cell>
          <cell r="I8103">
            <v>-0.75</v>
          </cell>
          <cell r="S8103" t="str">
            <v>Org.Vtas Dolores</v>
          </cell>
        </row>
        <row r="8104">
          <cell r="B8104">
            <v>2741</v>
          </cell>
          <cell r="I8104">
            <v>-0.5</v>
          </cell>
          <cell r="S8104" t="str">
            <v>Org.Vtas Dolores</v>
          </cell>
        </row>
        <row r="8105">
          <cell r="B8105">
            <v>2759</v>
          </cell>
          <cell r="I8105">
            <v>-0.5</v>
          </cell>
          <cell r="S8105" t="str">
            <v>Org.Vtas Dolores</v>
          </cell>
        </row>
        <row r="8106">
          <cell r="B8106">
            <v>3527</v>
          </cell>
          <cell r="I8106">
            <v>-8.1669999999999998</v>
          </cell>
          <cell r="S8106" t="str">
            <v>Org.Vtas Dolores</v>
          </cell>
        </row>
        <row r="8107">
          <cell r="B8107">
            <v>3536</v>
          </cell>
          <cell r="I8107">
            <v>-0.33300000000000002</v>
          </cell>
          <cell r="S8107" t="str">
            <v>Org.Vtas Dolores</v>
          </cell>
        </row>
        <row r="8108">
          <cell r="B8108">
            <v>118</v>
          </cell>
          <cell r="I8108">
            <v>-0.5</v>
          </cell>
          <cell r="S8108" t="str">
            <v>Org.Vtas Dolores</v>
          </cell>
        </row>
        <row r="8109">
          <cell r="B8109">
            <v>144</v>
          </cell>
          <cell r="I8109">
            <v>-0.125</v>
          </cell>
          <cell r="S8109" t="str">
            <v>Org.Vtas Dolores</v>
          </cell>
        </row>
        <row r="8110">
          <cell r="B8110">
            <v>361</v>
          </cell>
          <cell r="I8110">
            <v>-1</v>
          </cell>
          <cell r="S8110" t="str">
            <v>Org.Vtas Dolores</v>
          </cell>
        </row>
        <row r="8111">
          <cell r="B8111">
            <v>644</v>
          </cell>
          <cell r="I8111">
            <v>-0.125</v>
          </cell>
          <cell r="S8111" t="str">
            <v>Org.Vtas Dolores</v>
          </cell>
        </row>
        <row r="8112">
          <cell r="B8112">
            <v>1436</v>
          </cell>
          <cell r="I8112">
            <v>-2</v>
          </cell>
          <cell r="S8112" t="str">
            <v>Org.Vtas Dolores</v>
          </cell>
        </row>
        <row r="8113">
          <cell r="B8113">
            <v>3559</v>
          </cell>
          <cell r="I8113">
            <v>-0.16700000000000001</v>
          </cell>
          <cell r="S8113" t="str">
            <v>Org.Vtas Dolores</v>
          </cell>
        </row>
        <row r="8114">
          <cell r="B8114">
            <v>140</v>
          </cell>
          <cell r="I8114">
            <v>-0.625</v>
          </cell>
          <cell r="S8114" t="str">
            <v>Org.Vtas Dolores</v>
          </cell>
        </row>
        <row r="8115">
          <cell r="B8115">
            <v>159</v>
          </cell>
          <cell r="I8115">
            <v>-0.33300000000000002</v>
          </cell>
          <cell r="S8115" t="str">
            <v>Org.Vtas Dolores</v>
          </cell>
        </row>
        <row r="8116">
          <cell r="B8116">
            <v>161</v>
          </cell>
          <cell r="I8116">
            <v>-0.5</v>
          </cell>
          <cell r="S8116" t="str">
            <v>Org.Vtas Dolores</v>
          </cell>
        </row>
        <row r="8117">
          <cell r="B8117">
            <v>327</v>
          </cell>
          <cell r="I8117">
            <v>-8.3000000000000004E-2</v>
          </cell>
          <cell r="S8117" t="str">
            <v>Org.Vtas Dolores</v>
          </cell>
        </row>
        <row r="8118">
          <cell r="B8118">
            <v>340</v>
          </cell>
          <cell r="I8118">
            <v>-0.75</v>
          </cell>
          <cell r="S8118" t="str">
            <v>Org.Vtas Dolores</v>
          </cell>
        </row>
        <row r="8119">
          <cell r="B8119">
            <v>359</v>
          </cell>
          <cell r="I8119">
            <v>-1</v>
          </cell>
          <cell r="S8119" t="str">
            <v>Org.Vtas Dolores</v>
          </cell>
        </row>
        <row r="8120">
          <cell r="B8120">
            <v>361</v>
          </cell>
          <cell r="I8120">
            <v>-0.16700000000000001</v>
          </cell>
          <cell r="S8120" t="str">
            <v>Org.Vtas Dolores</v>
          </cell>
        </row>
        <row r="8121">
          <cell r="B8121">
            <v>659</v>
          </cell>
          <cell r="I8121">
            <v>-0.16700000000000001</v>
          </cell>
          <cell r="S8121" t="str">
            <v>Org.Vtas Dolores</v>
          </cell>
        </row>
        <row r="8122">
          <cell r="B8122">
            <v>1240</v>
          </cell>
          <cell r="I8122">
            <v>-0.75</v>
          </cell>
          <cell r="S8122" t="str">
            <v>Org.Vtas Dolores</v>
          </cell>
        </row>
        <row r="8123">
          <cell r="B8123">
            <v>1418</v>
          </cell>
          <cell r="I8123">
            <v>-1</v>
          </cell>
          <cell r="S8123" t="str">
            <v>Org.Vtas Dolores</v>
          </cell>
        </row>
        <row r="8124">
          <cell r="B8124">
            <v>2459</v>
          </cell>
          <cell r="I8124">
            <v>-1</v>
          </cell>
          <cell r="S8124" t="str">
            <v>Org.Vtas Dolores</v>
          </cell>
        </row>
        <row r="8125">
          <cell r="B8125">
            <v>2759</v>
          </cell>
          <cell r="I8125">
            <v>-0.66700000000000004</v>
          </cell>
          <cell r="S8125" t="str">
            <v>Org.Vtas Dolores</v>
          </cell>
        </row>
        <row r="8126">
          <cell r="B8126">
            <v>3518</v>
          </cell>
          <cell r="I8126">
            <v>-1</v>
          </cell>
          <cell r="S8126" t="str">
            <v>Org.Vtas Dolores</v>
          </cell>
        </row>
        <row r="8127">
          <cell r="B8127">
            <v>3559</v>
          </cell>
          <cell r="I8127">
            <v>-0.16700000000000001</v>
          </cell>
          <cell r="S8127" t="str">
            <v>Org.Vtas Dolores</v>
          </cell>
        </row>
        <row r="8128">
          <cell r="B8128">
            <v>127</v>
          </cell>
          <cell r="I8128">
            <v>-8.3000000000000004E-2</v>
          </cell>
          <cell r="S8128" t="str">
            <v>Org.Vtas Dolores</v>
          </cell>
        </row>
        <row r="8129">
          <cell r="B8129">
            <v>140</v>
          </cell>
          <cell r="I8129">
            <v>-0.375</v>
          </cell>
          <cell r="S8129" t="str">
            <v>Org.Vtas Dolores</v>
          </cell>
        </row>
        <row r="8130">
          <cell r="B8130">
            <v>159</v>
          </cell>
          <cell r="I8130">
            <v>-0.83299999999999996</v>
          </cell>
          <cell r="S8130" t="str">
            <v>Org.Vtas Dolores</v>
          </cell>
        </row>
        <row r="8131">
          <cell r="B8131">
            <v>327</v>
          </cell>
          <cell r="I8131">
            <v>-0.66700000000000004</v>
          </cell>
          <cell r="S8131" t="str">
            <v>Org.Vtas Dolores</v>
          </cell>
        </row>
        <row r="8132">
          <cell r="B8132">
            <v>340</v>
          </cell>
          <cell r="I8132">
            <v>-0.625</v>
          </cell>
          <cell r="S8132" t="str">
            <v>Org.Vtas Dolores</v>
          </cell>
        </row>
        <row r="8133">
          <cell r="B8133">
            <v>359</v>
          </cell>
          <cell r="I8133">
            <v>-0.5</v>
          </cell>
          <cell r="S8133" t="str">
            <v>Org.Vtas Dolores</v>
          </cell>
        </row>
        <row r="8134">
          <cell r="B8134">
            <v>361</v>
          </cell>
          <cell r="I8134">
            <v>-0.16700000000000001</v>
          </cell>
          <cell r="S8134" t="str">
            <v>Org.Vtas Dolores</v>
          </cell>
        </row>
        <row r="8135">
          <cell r="B8135">
            <v>627</v>
          </cell>
          <cell r="I8135">
            <v>-3.5840000000000001</v>
          </cell>
          <cell r="S8135" t="str">
            <v>Org.Vtas Dolores</v>
          </cell>
        </row>
        <row r="8136">
          <cell r="B8136">
            <v>640</v>
          </cell>
          <cell r="I8136">
            <v>-1.5</v>
          </cell>
          <cell r="S8136" t="str">
            <v>Org.Vtas Dolores</v>
          </cell>
        </row>
        <row r="8137">
          <cell r="B8137">
            <v>1001</v>
          </cell>
          <cell r="I8137">
            <v>-1</v>
          </cell>
          <cell r="S8137" t="str">
            <v>Org.Vtas Dolores</v>
          </cell>
        </row>
        <row r="8138">
          <cell r="B8138">
            <v>1040</v>
          </cell>
          <cell r="I8138">
            <v>-1.5</v>
          </cell>
          <cell r="S8138" t="str">
            <v>Org.Vtas Dolores</v>
          </cell>
        </row>
        <row r="8139">
          <cell r="B8139">
            <v>1127</v>
          </cell>
          <cell r="I8139">
            <v>-0.25</v>
          </cell>
          <cell r="S8139" t="str">
            <v>Org.Vtas Dolores</v>
          </cell>
        </row>
        <row r="8140">
          <cell r="B8140">
            <v>1240</v>
          </cell>
          <cell r="I8140">
            <v>-0.5</v>
          </cell>
          <cell r="S8140" t="str">
            <v>Org.Vtas Dolores</v>
          </cell>
        </row>
        <row r="8141">
          <cell r="B8141">
            <v>1459</v>
          </cell>
          <cell r="I8141">
            <v>-0.5</v>
          </cell>
          <cell r="S8141" t="str">
            <v>Org.Vtas Dolores</v>
          </cell>
        </row>
        <row r="8142">
          <cell r="B8142">
            <v>1720</v>
          </cell>
          <cell r="I8142">
            <v>-0.16700000000000001</v>
          </cell>
          <cell r="S8142" t="str">
            <v>Org.Vtas Dolores</v>
          </cell>
        </row>
        <row r="8143">
          <cell r="B8143">
            <v>2021</v>
          </cell>
          <cell r="I8143">
            <v>-7</v>
          </cell>
          <cell r="S8143" t="str">
            <v>Org.Vtas Dolores</v>
          </cell>
        </row>
        <row r="8144">
          <cell r="B8144">
            <v>2359</v>
          </cell>
          <cell r="I8144">
            <v>-1</v>
          </cell>
          <cell r="S8144" t="str">
            <v>Org.Vtas Dolores</v>
          </cell>
        </row>
        <row r="8145">
          <cell r="B8145">
            <v>2423</v>
          </cell>
          <cell r="I8145">
            <v>-0.625</v>
          </cell>
          <cell r="S8145" t="str">
            <v>Org.Vtas Dolores</v>
          </cell>
        </row>
        <row r="8146">
          <cell r="B8146">
            <v>2443</v>
          </cell>
          <cell r="I8146">
            <v>-0.125</v>
          </cell>
          <cell r="S8146" t="str">
            <v>Org.Vtas Dolores</v>
          </cell>
        </row>
        <row r="8147">
          <cell r="B8147">
            <v>2463</v>
          </cell>
          <cell r="I8147">
            <v>-0.25</v>
          </cell>
          <cell r="S8147" t="str">
            <v>Org.Vtas Dolores</v>
          </cell>
        </row>
        <row r="8148">
          <cell r="B8148">
            <v>2473</v>
          </cell>
          <cell r="I8148">
            <v>-1</v>
          </cell>
          <cell r="S8148" t="str">
            <v>Org.Vtas Dolores</v>
          </cell>
        </row>
        <row r="8149">
          <cell r="B8149">
            <v>2659</v>
          </cell>
          <cell r="I8149">
            <v>-0.16700000000000001</v>
          </cell>
          <cell r="S8149" t="str">
            <v>Org.Vtas Dolores</v>
          </cell>
        </row>
        <row r="8150">
          <cell r="B8150">
            <v>2682</v>
          </cell>
          <cell r="I8150">
            <v>-0.33300000000000002</v>
          </cell>
          <cell r="S8150" t="str">
            <v>Org.Vtas Dolores</v>
          </cell>
        </row>
        <row r="8151">
          <cell r="B8151">
            <v>2741</v>
          </cell>
          <cell r="I8151">
            <v>-1.375</v>
          </cell>
          <cell r="S8151" t="str">
            <v>Org.Vtas Dolores</v>
          </cell>
        </row>
        <row r="8152">
          <cell r="B8152">
            <v>3527</v>
          </cell>
          <cell r="I8152">
            <v>-10</v>
          </cell>
          <cell r="S8152" t="str">
            <v>Org.Vtas Dolores</v>
          </cell>
        </row>
        <row r="8153">
          <cell r="B8153">
            <v>140</v>
          </cell>
          <cell r="I8153">
            <v>-0.5</v>
          </cell>
          <cell r="S8153" t="str">
            <v>Org.Vtas Dolores</v>
          </cell>
        </row>
        <row r="8154">
          <cell r="B8154">
            <v>361</v>
          </cell>
          <cell r="I8154">
            <v>-1</v>
          </cell>
          <cell r="S8154" t="str">
            <v>Org.Vtas Dolores</v>
          </cell>
        </row>
        <row r="8155">
          <cell r="B8155">
            <v>640</v>
          </cell>
          <cell r="I8155">
            <v>-0.125</v>
          </cell>
          <cell r="S8155" t="str">
            <v>Org.Vtas Dolores</v>
          </cell>
        </row>
        <row r="8156">
          <cell r="B8156">
            <v>659</v>
          </cell>
          <cell r="I8156">
            <v>-0.33300000000000002</v>
          </cell>
          <cell r="S8156" t="str">
            <v>Org.Vtas Dolores</v>
          </cell>
        </row>
        <row r="8157">
          <cell r="B8157">
            <v>1159</v>
          </cell>
          <cell r="I8157">
            <v>-0.16700000000000001</v>
          </cell>
          <cell r="S8157" t="str">
            <v>Org.Vtas Dolores</v>
          </cell>
        </row>
        <row r="8158">
          <cell r="B8158">
            <v>361</v>
          </cell>
          <cell r="I8158">
            <v>-0.66700000000000004</v>
          </cell>
          <cell r="S8158" t="str">
            <v>Org.Vtas Dolores</v>
          </cell>
        </row>
        <row r="8159">
          <cell r="B8159">
            <v>594</v>
          </cell>
          <cell r="I8159">
            <v>-0.25</v>
          </cell>
          <cell r="S8159" t="str">
            <v>Org.Vtas Dolores</v>
          </cell>
        </row>
        <row r="8160">
          <cell r="B8160">
            <v>618</v>
          </cell>
          <cell r="I8160">
            <v>-0.16700000000000001</v>
          </cell>
          <cell r="S8160" t="str">
            <v>Org.Vtas Dolores</v>
          </cell>
        </row>
        <row r="8161">
          <cell r="B8161">
            <v>1759</v>
          </cell>
          <cell r="I8161">
            <v>-0.33300000000000002</v>
          </cell>
          <cell r="S8161" t="str">
            <v>Org.Vtas Dolores</v>
          </cell>
        </row>
        <row r="8162">
          <cell r="B8162">
            <v>2662</v>
          </cell>
          <cell r="I8162">
            <v>-0.16700000000000001</v>
          </cell>
          <cell r="S8162" t="str">
            <v>Org.Vtas Dolores</v>
          </cell>
        </row>
        <row r="8163">
          <cell r="B8163">
            <v>118</v>
          </cell>
          <cell r="I8163">
            <v>-0.16700000000000001</v>
          </cell>
          <cell r="S8163" t="str">
            <v>Org.Vtas Dolores</v>
          </cell>
        </row>
        <row r="8164">
          <cell r="B8164">
            <v>127</v>
          </cell>
          <cell r="I8164">
            <v>-0.16700000000000001</v>
          </cell>
          <cell r="S8164" t="str">
            <v>Org.Vtas Dolores</v>
          </cell>
        </row>
        <row r="8165">
          <cell r="B8165">
            <v>140</v>
          </cell>
          <cell r="I8165">
            <v>-0.875</v>
          </cell>
          <cell r="S8165" t="str">
            <v>Org.Vtas Dolores</v>
          </cell>
        </row>
        <row r="8166">
          <cell r="B8166">
            <v>144</v>
          </cell>
          <cell r="I8166">
            <v>-0.25</v>
          </cell>
          <cell r="S8166" t="str">
            <v>Org.Vtas Dolores</v>
          </cell>
        </row>
        <row r="8167">
          <cell r="B8167">
            <v>159</v>
          </cell>
          <cell r="I8167">
            <v>-0.33400000000000002</v>
          </cell>
          <cell r="S8167" t="str">
            <v>Org.Vtas Dolores</v>
          </cell>
        </row>
        <row r="8168">
          <cell r="B8168">
            <v>161</v>
          </cell>
          <cell r="I8168">
            <v>-0.33400000000000002</v>
          </cell>
          <cell r="S8168" t="str">
            <v>Org.Vtas Dolores</v>
          </cell>
        </row>
        <row r="8169">
          <cell r="B8169">
            <v>340</v>
          </cell>
          <cell r="I8169">
            <v>-0.625</v>
          </cell>
          <cell r="S8169" t="str">
            <v>Org.Vtas Dolores</v>
          </cell>
        </row>
        <row r="8170">
          <cell r="B8170">
            <v>359</v>
          </cell>
          <cell r="I8170">
            <v>-0.16700000000000001</v>
          </cell>
          <cell r="S8170" t="str">
            <v>Org.Vtas Dolores</v>
          </cell>
        </row>
        <row r="8171">
          <cell r="B8171">
            <v>640</v>
          </cell>
          <cell r="I8171">
            <v>-0.5</v>
          </cell>
          <cell r="S8171" t="str">
            <v>Org.Vtas Dolores</v>
          </cell>
        </row>
        <row r="8172">
          <cell r="B8172">
            <v>1040</v>
          </cell>
          <cell r="I8172">
            <v>-0.375</v>
          </cell>
          <cell r="S8172" t="str">
            <v>Org.Vtas Dolores</v>
          </cell>
        </row>
        <row r="8173">
          <cell r="B8173">
            <v>1140</v>
          </cell>
          <cell r="I8173">
            <v>-0.25</v>
          </cell>
          <cell r="S8173" t="str">
            <v>Org.Vtas Dolores</v>
          </cell>
        </row>
        <row r="8174">
          <cell r="B8174">
            <v>1740</v>
          </cell>
          <cell r="I8174">
            <v>-1</v>
          </cell>
          <cell r="S8174" t="str">
            <v>Org.Vtas Dolores</v>
          </cell>
        </row>
        <row r="8175">
          <cell r="B8175">
            <v>1758</v>
          </cell>
          <cell r="I8175">
            <v>-0.16700000000000001</v>
          </cell>
          <cell r="S8175" t="str">
            <v>Org.Vtas Dolores</v>
          </cell>
        </row>
        <row r="8176">
          <cell r="B8176">
            <v>2446</v>
          </cell>
          <cell r="I8176">
            <v>-0.16700000000000001</v>
          </cell>
          <cell r="S8176" t="str">
            <v>Org.Vtas Dolores</v>
          </cell>
        </row>
        <row r="8177">
          <cell r="B8177">
            <v>2759</v>
          </cell>
          <cell r="I8177">
            <v>-0.16700000000000001</v>
          </cell>
          <cell r="S8177" t="str">
            <v>Org.Vtas Dolores</v>
          </cell>
        </row>
        <row r="8178">
          <cell r="B8178">
            <v>3205</v>
          </cell>
          <cell r="I8178">
            <v>-0.16700000000000001</v>
          </cell>
          <cell r="S8178" t="str">
            <v>Org.Vtas Dolores</v>
          </cell>
        </row>
        <row r="8179">
          <cell r="B8179">
            <v>127</v>
          </cell>
          <cell r="I8179">
            <v>-0.16700000000000001</v>
          </cell>
          <cell r="S8179" t="str">
            <v>Org.Vtas Dolores</v>
          </cell>
        </row>
        <row r="8180">
          <cell r="B8180">
            <v>140</v>
          </cell>
          <cell r="I8180">
            <v>-0.125</v>
          </cell>
          <cell r="S8180" t="str">
            <v>Org.Vtas Dolores</v>
          </cell>
        </row>
        <row r="8181">
          <cell r="B8181">
            <v>159</v>
          </cell>
          <cell r="I8181">
            <v>-0.16700000000000001</v>
          </cell>
          <cell r="S8181" t="str">
            <v>Org.Vtas Dolores</v>
          </cell>
        </row>
        <row r="8182">
          <cell r="B8182">
            <v>161</v>
          </cell>
          <cell r="I8182">
            <v>-0.16700000000000001</v>
          </cell>
          <cell r="S8182" t="str">
            <v>Org.Vtas Dolores</v>
          </cell>
        </row>
        <row r="8183">
          <cell r="B8183">
            <v>327</v>
          </cell>
          <cell r="I8183">
            <v>-0.91700000000000004</v>
          </cell>
          <cell r="S8183" t="str">
            <v>Org.Vtas Dolores</v>
          </cell>
        </row>
        <row r="8184">
          <cell r="B8184">
            <v>627</v>
          </cell>
          <cell r="I8184">
            <v>-0.5</v>
          </cell>
          <cell r="S8184" t="str">
            <v>Org.Vtas Dolores</v>
          </cell>
        </row>
        <row r="8185">
          <cell r="B8185">
            <v>640</v>
          </cell>
          <cell r="I8185">
            <v>-0.125</v>
          </cell>
          <cell r="S8185" t="str">
            <v>Org.Vtas Dolores</v>
          </cell>
        </row>
        <row r="8186">
          <cell r="B8186">
            <v>1001</v>
          </cell>
          <cell r="I8186">
            <v>-0.66700000000000004</v>
          </cell>
          <cell r="S8186" t="str">
            <v>Org.Vtas Dolores</v>
          </cell>
        </row>
        <row r="8187">
          <cell r="B8187">
            <v>1040</v>
          </cell>
          <cell r="I8187">
            <v>-0.375</v>
          </cell>
          <cell r="S8187" t="str">
            <v>Org.Vtas Dolores</v>
          </cell>
        </row>
        <row r="8188">
          <cell r="B8188">
            <v>1127</v>
          </cell>
          <cell r="I8188">
            <v>-2</v>
          </cell>
          <cell r="S8188" t="str">
            <v>Org.Vtas Dolores</v>
          </cell>
        </row>
        <row r="8189">
          <cell r="B8189">
            <v>1436</v>
          </cell>
          <cell r="I8189">
            <v>-1.333</v>
          </cell>
          <cell r="S8189" t="str">
            <v>Org.Vtas Dolores</v>
          </cell>
        </row>
        <row r="8190">
          <cell r="B8190">
            <v>1459</v>
          </cell>
          <cell r="I8190">
            <v>-1.667</v>
          </cell>
          <cell r="S8190" t="str">
            <v>Org.Vtas Dolores</v>
          </cell>
        </row>
        <row r="8191">
          <cell r="B8191">
            <v>1620</v>
          </cell>
          <cell r="I8191">
            <v>-0.41699999999999998</v>
          </cell>
          <cell r="S8191" t="str">
            <v>Org.Vtas Dolores</v>
          </cell>
        </row>
        <row r="8192">
          <cell r="B8192">
            <v>2021</v>
          </cell>
          <cell r="I8192">
            <v>-1</v>
          </cell>
          <cell r="S8192" t="str">
            <v>Org.Vtas Dolores</v>
          </cell>
        </row>
        <row r="8193">
          <cell r="B8193">
            <v>2359</v>
          </cell>
          <cell r="I8193">
            <v>-3.3330000000000002</v>
          </cell>
          <cell r="S8193" t="str">
            <v>Org.Vtas Dolores</v>
          </cell>
        </row>
        <row r="8194">
          <cell r="B8194">
            <v>2453</v>
          </cell>
          <cell r="I8194">
            <v>-0.25</v>
          </cell>
          <cell r="S8194" t="str">
            <v>Org.Vtas Dolores</v>
          </cell>
        </row>
        <row r="8195">
          <cell r="B8195">
            <v>2486</v>
          </cell>
          <cell r="I8195">
            <v>-0.16700000000000001</v>
          </cell>
          <cell r="S8195" t="str">
            <v>Org.Vtas Dolores</v>
          </cell>
        </row>
        <row r="8196">
          <cell r="B8196">
            <v>3527</v>
          </cell>
          <cell r="I8196">
            <v>-3.0830000000000002</v>
          </cell>
          <cell r="S8196" t="str">
            <v>Org.Vtas Dolores</v>
          </cell>
        </row>
        <row r="8197">
          <cell r="B8197">
            <v>3536</v>
          </cell>
          <cell r="I8197">
            <v>-1.167</v>
          </cell>
          <cell r="S8197" t="str">
            <v>Org.Vtas Dolores</v>
          </cell>
        </row>
        <row r="8198">
          <cell r="B8198">
            <v>127</v>
          </cell>
          <cell r="I8198">
            <v>-8.3000000000000004E-2</v>
          </cell>
          <cell r="S8198" t="str">
            <v>Org.Vtas Dolores</v>
          </cell>
        </row>
        <row r="8199">
          <cell r="B8199">
            <v>140</v>
          </cell>
          <cell r="I8199">
            <v>-0.125</v>
          </cell>
          <cell r="S8199" t="str">
            <v>Org.Vtas Dolores</v>
          </cell>
        </row>
        <row r="8200">
          <cell r="B8200">
            <v>310</v>
          </cell>
          <cell r="I8200">
            <v>-1</v>
          </cell>
          <cell r="S8200" t="str">
            <v>Org.Vtas Dolores</v>
          </cell>
        </row>
        <row r="8201">
          <cell r="B8201">
            <v>340</v>
          </cell>
          <cell r="I8201">
            <v>-0.125</v>
          </cell>
          <cell r="S8201" t="str">
            <v>Org.Vtas Dolores</v>
          </cell>
        </row>
        <row r="8202">
          <cell r="B8202">
            <v>361</v>
          </cell>
          <cell r="I8202">
            <v>-1</v>
          </cell>
          <cell r="S8202" t="str">
            <v>Org.Vtas Dolores</v>
          </cell>
        </row>
        <row r="8203">
          <cell r="B8203">
            <v>627</v>
          </cell>
          <cell r="I8203">
            <v>-1</v>
          </cell>
          <cell r="S8203" t="str">
            <v>Org.Vtas Dolores</v>
          </cell>
        </row>
        <row r="8204">
          <cell r="B8204">
            <v>640</v>
          </cell>
          <cell r="I8204">
            <v>-0.125</v>
          </cell>
          <cell r="S8204" t="str">
            <v>Org.Vtas Dolores</v>
          </cell>
        </row>
        <row r="8205">
          <cell r="B8205">
            <v>659</v>
          </cell>
          <cell r="I8205">
            <v>-0.16700000000000001</v>
          </cell>
          <cell r="S8205" t="str">
            <v>Org.Vtas Dolores</v>
          </cell>
        </row>
        <row r="8206">
          <cell r="B8206">
            <v>661</v>
          </cell>
          <cell r="I8206">
            <v>-0.16700000000000001</v>
          </cell>
          <cell r="S8206" t="str">
            <v>Org.Vtas Dolores</v>
          </cell>
        </row>
        <row r="8207">
          <cell r="B8207">
            <v>1127</v>
          </cell>
          <cell r="I8207">
            <v>-0.5</v>
          </cell>
          <cell r="S8207" t="str">
            <v>Org.Vtas Dolores</v>
          </cell>
        </row>
        <row r="8208">
          <cell r="B8208">
            <v>1159</v>
          </cell>
          <cell r="I8208">
            <v>-0.33300000000000002</v>
          </cell>
          <cell r="S8208" t="str">
            <v>Org.Vtas Dolores</v>
          </cell>
        </row>
        <row r="8209">
          <cell r="B8209">
            <v>1240</v>
          </cell>
          <cell r="I8209">
            <v>-1</v>
          </cell>
          <cell r="S8209" t="str">
            <v>Org.Vtas Dolores</v>
          </cell>
        </row>
        <row r="8210">
          <cell r="B8210">
            <v>1259</v>
          </cell>
          <cell r="I8210">
            <v>-0.16700000000000001</v>
          </cell>
          <cell r="S8210" t="str">
            <v>Org.Vtas Dolores</v>
          </cell>
        </row>
        <row r="8211">
          <cell r="B8211">
            <v>1436</v>
          </cell>
          <cell r="I8211">
            <v>-2</v>
          </cell>
          <cell r="S8211" t="str">
            <v>Org.Vtas Dolores</v>
          </cell>
        </row>
        <row r="8212">
          <cell r="B8212">
            <v>1658</v>
          </cell>
          <cell r="I8212">
            <v>-0.5</v>
          </cell>
          <cell r="S8212" t="str">
            <v>Org.Vtas Dolores</v>
          </cell>
        </row>
        <row r="8213">
          <cell r="B8213">
            <v>2004</v>
          </cell>
          <cell r="I8213">
            <v>-0.25</v>
          </cell>
          <cell r="S8213" t="str">
            <v>Org.Vtas Dolores</v>
          </cell>
        </row>
        <row r="8214">
          <cell r="B8214">
            <v>2033</v>
          </cell>
          <cell r="I8214">
            <v>-1.333</v>
          </cell>
          <cell r="S8214" t="str">
            <v>Org.Vtas Dolores</v>
          </cell>
        </row>
        <row r="8215">
          <cell r="B8215">
            <v>2423</v>
          </cell>
          <cell r="I8215">
            <v>-0.5</v>
          </cell>
          <cell r="S8215" t="str">
            <v>Org.Vtas Dolores</v>
          </cell>
        </row>
        <row r="8216">
          <cell r="B8216">
            <v>2458</v>
          </cell>
          <cell r="I8216">
            <v>-0.16700000000000001</v>
          </cell>
          <cell r="S8216" t="str">
            <v>Org.Vtas Dolores</v>
          </cell>
        </row>
        <row r="8217">
          <cell r="B8217">
            <v>2476</v>
          </cell>
          <cell r="I8217">
            <v>-0.16700000000000001</v>
          </cell>
          <cell r="S8217" t="str">
            <v>Org.Vtas Dolores</v>
          </cell>
        </row>
        <row r="8218">
          <cell r="B8218">
            <v>2678</v>
          </cell>
          <cell r="I8218">
            <v>-0.16700000000000001</v>
          </cell>
          <cell r="S8218" t="str">
            <v>Org.Vtas Dolores</v>
          </cell>
        </row>
        <row r="8219">
          <cell r="B8219">
            <v>2741</v>
          </cell>
          <cell r="I8219">
            <v>-0.125</v>
          </cell>
          <cell r="S8219" t="str">
            <v>Org.Vtas Dolores</v>
          </cell>
        </row>
        <row r="8220">
          <cell r="B8220">
            <v>3095</v>
          </cell>
          <cell r="I8220">
            <v>-0.33300000000000002</v>
          </cell>
          <cell r="S8220" t="str">
            <v>Org.Vtas Dolores</v>
          </cell>
        </row>
        <row r="8221">
          <cell r="B8221">
            <v>135</v>
          </cell>
          <cell r="I8221">
            <v>-0.111</v>
          </cell>
          <cell r="S8221" t="str">
            <v>Org.Vtas Dolores</v>
          </cell>
        </row>
        <row r="8222">
          <cell r="B8222">
            <v>627</v>
          </cell>
          <cell r="I8222">
            <v>-0.5</v>
          </cell>
          <cell r="S8222" t="str">
            <v>Org.Vtas Dolores</v>
          </cell>
        </row>
        <row r="8223">
          <cell r="B8223">
            <v>640</v>
          </cell>
          <cell r="I8223">
            <v>-0.25</v>
          </cell>
          <cell r="S8223" t="str">
            <v>Org.Vtas Dolores</v>
          </cell>
        </row>
        <row r="8224">
          <cell r="B8224">
            <v>1040</v>
          </cell>
          <cell r="I8224">
            <v>-0.25</v>
          </cell>
          <cell r="S8224" t="str">
            <v>Org.Vtas Dolores</v>
          </cell>
        </row>
        <row r="8225">
          <cell r="B8225">
            <v>1140</v>
          </cell>
          <cell r="I8225">
            <v>-0.125</v>
          </cell>
          <cell r="S8225" t="str">
            <v>Org.Vtas Dolores</v>
          </cell>
        </row>
        <row r="8226">
          <cell r="B8226">
            <v>1159</v>
          </cell>
          <cell r="I8226">
            <v>-0.16700000000000001</v>
          </cell>
          <cell r="S8226" t="str">
            <v>Org.Vtas Dolores</v>
          </cell>
        </row>
        <row r="8227">
          <cell r="B8227">
            <v>159</v>
          </cell>
          <cell r="I8227">
            <v>-0.16700000000000001</v>
          </cell>
          <cell r="S8227" t="str">
            <v>Org.Vtas Dolores</v>
          </cell>
        </row>
        <row r="8228">
          <cell r="B8228">
            <v>161</v>
          </cell>
          <cell r="I8228">
            <v>-0.33300000000000002</v>
          </cell>
          <cell r="S8228" t="str">
            <v>Org.Vtas Dolores</v>
          </cell>
        </row>
        <row r="8229">
          <cell r="B8229">
            <v>327</v>
          </cell>
          <cell r="I8229">
            <v>-8.3000000000000004E-2</v>
          </cell>
          <cell r="S8229" t="str">
            <v>Org.Vtas Dolores</v>
          </cell>
        </row>
        <row r="8230">
          <cell r="B8230">
            <v>659</v>
          </cell>
          <cell r="I8230">
            <v>-0.16700000000000001</v>
          </cell>
          <cell r="S8230" t="str">
            <v>Org.Vtas Dolores</v>
          </cell>
        </row>
        <row r="8231">
          <cell r="B8231">
            <v>1001</v>
          </cell>
          <cell r="I8231">
            <v>-0.33300000000000002</v>
          </cell>
          <cell r="S8231" t="str">
            <v>Org.Vtas Dolores</v>
          </cell>
        </row>
        <row r="8232">
          <cell r="B8232">
            <v>1028</v>
          </cell>
          <cell r="I8232">
            <v>-0.5</v>
          </cell>
          <cell r="S8232" t="str">
            <v>Org.Vtas Dolores</v>
          </cell>
        </row>
        <row r="8233">
          <cell r="B8233">
            <v>1127</v>
          </cell>
          <cell r="I8233">
            <v>-0.5</v>
          </cell>
          <cell r="S8233" t="str">
            <v>Org.Vtas Dolores</v>
          </cell>
        </row>
        <row r="8234">
          <cell r="B8234">
            <v>1140</v>
          </cell>
          <cell r="I8234">
            <v>-0.125</v>
          </cell>
          <cell r="S8234" t="str">
            <v>Org.Vtas Dolores</v>
          </cell>
        </row>
        <row r="8235">
          <cell r="B8235">
            <v>1459</v>
          </cell>
          <cell r="I8235">
            <v>-2</v>
          </cell>
          <cell r="S8235" t="str">
            <v>Org.Vtas Dolores</v>
          </cell>
        </row>
        <row r="8236">
          <cell r="B8236">
            <v>1620</v>
          </cell>
          <cell r="I8236">
            <v>-0.16700000000000001</v>
          </cell>
          <cell r="S8236" t="str">
            <v>Org.Vtas Dolores</v>
          </cell>
        </row>
        <row r="8237">
          <cell r="B8237">
            <v>2033</v>
          </cell>
          <cell r="I8237">
            <v>-1.5</v>
          </cell>
          <cell r="S8237" t="str">
            <v>Org.Vtas Dolores</v>
          </cell>
        </row>
        <row r="8238">
          <cell r="B8238">
            <v>2359</v>
          </cell>
          <cell r="I8238">
            <v>-0.66700000000000004</v>
          </cell>
          <cell r="S8238" t="str">
            <v>Org.Vtas Dolores</v>
          </cell>
        </row>
        <row r="8239">
          <cell r="B8239">
            <v>2423</v>
          </cell>
          <cell r="I8239">
            <v>-0.125</v>
          </cell>
          <cell r="S8239" t="str">
            <v>Org.Vtas Dolores</v>
          </cell>
        </row>
        <row r="8240">
          <cell r="B8240">
            <v>2727</v>
          </cell>
          <cell r="I8240">
            <v>-1.167</v>
          </cell>
          <cell r="S8240" t="str">
            <v>Org.Vtas Dolores</v>
          </cell>
        </row>
        <row r="8241">
          <cell r="B8241">
            <v>2741</v>
          </cell>
          <cell r="I8241">
            <v>-0.375</v>
          </cell>
          <cell r="S8241" t="str">
            <v>Org.Vtas Dolores</v>
          </cell>
        </row>
        <row r="8242">
          <cell r="B8242">
            <v>2759</v>
          </cell>
          <cell r="I8242">
            <v>-0.66700000000000004</v>
          </cell>
          <cell r="S8242" t="str">
            <v>Org.Vtas Dolores</v>
          </cell>
        </row>
        <row r="8243">
          <cell r="B8243">
            <v>3205</v>
          </cell>
          <cell r="I8243">
            <v>-0.5</v>
          </cell>
          <cell r="S8243" t="str">
            <v>Org.Vtas Dolores</v>
          </cell>
        </row>
        <row r="8244">
          <cell r="B8244">
            <v>127</v>
          </cell>
          <cell r="I8244">
            <v>-0.66700000000000004</v>
          </cell>
          <cell r="S8244" t="str">
            <v>Org.Vtas Dolores</v>
          </cell>
        </row>
        <row r="8245">
          <cell r="B8245">
            <v>159</v>
          </cell>
          <cell r="I8245">
            <v>-0.16700000000000001</v>
          </cell>
          <cell r="S8245" t="str">
            <v>Org.Vtas Dolores</v>
          </cell>
        </row>
        <row r="8246">
          <cell r="B8246">
            <v>340</v>
          </cell>
          <cell r="I8246">
            <v>-0.125</v>
          </cell>
          <cell r="S8246" t="str">
            <v>Org.Vtas Dolores</v>
          </cell>
        </row>
        <row r="8247">
          <cell r="B8247">
            <v>640</v>
          </cell>
          <cell r="I8247">
            <v>-0.625</v>
          </cell>
          <cell r="S8247" t="str">
            <v>Org.Vtas Dolores</v>
          </cell>
        </row>
        <row r="8248">
          <cell r="B8248">
            <v>1040</v>
          </cell>
          <cell r="I8248">
            <v>-0.5</v>
          </cell>
          <cell r="S8248" t="str">
            <v>Org.Vtas Dolores</v>
          </cell>
        </row>
        <row r="8249">
          <cell r="B8249">
            <v>1059</v>
          </cell>
          <cell r="I8249">
            <v>-0.16700000000000001</v>
          </cell>
          <cell r="S8249" t="str">
            <v>Org.Vtas Dolores</v>
          </cell>
        </row>
        <row r="8250">
          <cell r="B8250">
            <v>1140</v>
          </cell>
          <cell r="I8250">
            <v>-0.5</v>
          </cell>
          <cell r="S8250" t="str">
            <v>Org.Vtas Dolores</v>
          </cell>
        </row>
        <row r="8251">
          <cell r="B8251">
            <v>1159</v>
          </cell>
          <cell r="I8251">
            <v>-0.5</v>
          </cell>
          <cell r="S8251" t="str">
            <v>Org.Vtas Dolores</v>
          </cell>
        </row>
        <row r="8252">
          <cell r="B8252">
            <v>1436</v>
          </cell>
          <cell r="I8252">
            <v>-0.66700000000000004</v>
          </cell>
          <cell r="S8252" t="str">
            <v>Org.Vtas Dolores</v>
          </cell>
        </row>
        <row r="8253">
          <cell r="B8253">
            <v>1658</v>
          </cell>
          <cell r="I8253">
            <v>-5</v>
          </cell>
          <cell r="S8253" t="str">
            <v>Org.Vtas Dolores</v>
          </cell>
        </row>
        <row r="8254">
          <cell r="B8254">
            <v>2021</v>
          </cell>
          <cell r="I8254">
            <v>-1.667</v>
          </cell>
          <cell r="S8254" t="str">
            <v>Org.Vtas Dolores</v>
          </cell>
        </row>
        <row r="8255">
          <cell r="B8255">
            <v>2359</v>
          </cell>
          <cell r="I8255">
            <v>-0.16700000000000001</v>
          </cell>
          <cell r="S8255" t="str">
            <v>Org.Vtas Dolores</v>
          </cell>
        </row>
        <row r="8256">
          <cell r="B8256">
            <v>2428</v>
          </cell>
          <cell r="I8256">
            <v>-0.16700000000000001</v>
          </cell>
          <cell r="S8256" t="str">
            <v>Org.Vtas Dolores</v>
          </cell>
        </row>
        <row r="8257">
          <cell r="B8257">
            <v>2476</v>
          </cell>
          <cell r="I8257">
            <v>-0.16700000000000001</v>
          </cell>
          <cell r="S8257" t="str">
            <v>Org.Vtas Dolores</v>
          </cell>
        </row>
        <row r="8258">
          <cell r="B8258">
            <v>2662</v>
          </cell>
          <cell r="I8258">
            <v>-1</v>
          </cell>
          <cell r="S8258" t="str">
            <v>Org.Vtas Dolores</v>
          </cell>
        </row>
        <row r="8259">
          <cell r="B8259">
            <v>118</v>
          </cell>
          <cell r="I8259">
            <v>-0.16700000000000001</v>
          </cell>
          <cell r="S8259" t="str">
            <v>Org.Vtas Dolores</v>
          </cell>
        </row>
        <row r="8260">
          <cell r="B8260">
            <v>127</v>
          </cell>
          <cell r="I8260">
            <v>-0.25</v>
          </cell>
          <cell r="S8260" t="str">
            <v>Org.Vtas Dolores</v>
          </cell>
        </row>
        <row r="8261">
          <cell r="B8261">
            <v>327</v>
          </cell>
          <cell r="I8261">
            <v>-0.5</v>
          </cell>
          <cell r="S8261" t="str">
            <v>Org.Vtas Dolores</v>
          </cell>
        </row>
        <row r="8262">
          <cell r="B8262">
            <v>627</v>
          </cell>
          <cell r="I8262">
            <v>-0.91700000000000004</v>
          </cell>
          <cell r="S8262" t="str">
            <v>Org.Vtas Dolores</v>
          </cell>
        </row>
        <row r="8263">
          <cell r="B8263">
            <v>1001</v>
          </cell>
          <cell r="I8263">
            <v>-1.167</v>
          </cell>
          <cell r="S8263" t="str">
            <v>Org.Vtas Dolores</v>
          </cell>
        </row>
        <row r="8264">
          <cell r="B8264">
            <v>1027</v>
          </cell>
          <cell r="I8264">
            <v>-8.3000000000000004E-2</v>
          </cell>
          <cell r="S8264" t="str">
            <v>Org.Vtas Dolores</v>
          </cell>
        </row>
        <row r="8265">
          <cell r="B8265">
            <v>1144</v>
          </cell>
          <cell r="I8265">
            <v>-0.125</v>
          </cell>
          <cell r="S8265" t="str">
            <v>Org.Vtas Dolores</v>
          </cell>
        </row>
        <row r="8266">
          <cell r="B8266">
            <v>1159</v>
          </cell>
          <cell r="I8266">
            <v>-1.5</v>
          </cell>
          <cell r="S8266" t="str">
            <v>Org.Vtas Dolores</v>
          </cell>
        </row>
        <row r="8267">
          <cell r="B8267">
            <v>1436</v>
          </cell>
          <cell r="I8267">
            <v>-1.333</v>
          </cell>
          <cell r="S8267" t="str">
            <v>Org.Vtas Dolores</v>
          </cell>
        </row>
        <row r="8268">
          <cell r="B8268">
            <v>2003</v>
          </cell>
          <cell r="I8268">
            <v>-0.33300000000000002</v>
          </cell>
          <cell r="S8268" t="str">
            <v>Org.Vtas Dolores</v>
          </cell>
        </row>
        <row r="8269">
          <cell r="B8269">
            <v>2359</v>
          </cell>
          <cell r="I8269">
            <v>-1.1659999999999999</v>
          </cell>
          <cell r="S8269" t="str">
            <v>Org.Vtas Dolores</v>
          </cell>
        </row>
        <row r="8270">
          <cell r="B8270">
            <v>2443</v>
          </cell>
          <cell r="I8270">
            <v>-0.375</v>
          </cell>
          <cell r="S8270" t="str">
            <v>Org.Vtas Dolores</v>
          </cell>
        </row>
        <row r="8271">
          <cell r="B8271">
            <v>2453</v>
          </cell>
          <cell r="I8271">
            <v>-0.75</v>
          </cell>
          <cell r="S8271" t="str">
            <v>Org.Vtas Dolores</v>
          </cell>
        </row>
        <row r="8272">
          <cell r="B8272">
            <v>2459</v>
          </cell>
          <cell r="I8272">
            <v>-2</v>
          </cell>
          <cell r="S8272" t="str">
            <v>Org.Vtas Dolores</v>
          </cell>
        </row>
        <row r="8273">
          <cell r="B8273">
            <v>2476</v>
          </cell>
          <cell r="I8273">
            <v>-1.5</v>
          </cell>
          <cell r="S8273" t="str">
            <v>Org.Vtas Dolores</v>
          </cell>
        </row>
        <row r="8274">
          <cell r="B8274">
            <v>2483</v>
          </cell>
          <cell r="I8274">
            <v>-0.125</v>
          </cell>
          <cell r="S8274" t="str">
            <v>Org.Vtas Dolores</v>
          </cell>
        </row>
        <row r="8275">
          <cell r="B8275">
            <v>2486</v>
          </cell>
          <cell r="I8275">
            <v>-1.333</v>
          </cell>
          <cell r="S8275" t="str">
            <v>Org.Vtas Dolores</v>
          </cell>
        </row>
        <row r="8276">
          <cell r="B8276">
            <v>2488</v>
          </cell>
          <cell r="I8276">
            <v>-1</v>
          </cell>
          <cell r="S8276" t="str">
            <v>Org.Vtas Dolores</v>
          </cell>
        </row>
        <row r="8277">
          <cell r="B8277">
            <v>2608</v>
          </cell>
          <cell r="I8277">
            <v>-1.667</v>
          </cell>
          <cell r="S8277" t="str">
            <v>Org.Vtas Dolores</v>
          </cell>
        </row>
        <row r="8278">
          <cell r="B8278">
            <v>2659</v>
          </cell>
          <cell r="I8278">
            <v>-0.66700000000000004</v>
          </cell>
          <cell r="S8278" t="str">
            <v>Org.Vtas Dolores</v>
          </cell>
        </row>
        <row r="8279">
          <cell r="B8279">
            <v>2678</v>
          </cell>
          <cell r="I8279">
            <v>-0.5</v>
          </cell>
          <cell r="S8279" t="str">
            <v>Org.Vtas Dolores</v>
          </cell>
        </row>
        <row r="8280">
          <cell r="B8280">
            <v>2688</v>
          </cell>
          <cell r="I8280">
            <v>-0.33300000000000002</v>
          </cell>
          <cell r="S8280" t="str">
            <v>Org.Vtas Dolores</v>
          </cell>
        </row>
        <row r="8281">
          <cell r="B8281">
            <v>3095</v>
          </cell>
          <cell r="I8281">
            <v>-0.16700000000000001</v>
          </cell>
          <cell r="S8281" t="str">
            <v>Org.Vtas Dolores</v>
          </cell>
        </row>
        <row r="8282">
          <cell r="B8282">
            <v>3205</v>
          </cell>
          <cell r="I8282">
            <v>-0.16700000000000001</v>
          </cell>
          <cell r="S8282" t="str">
            <v>Org.Vtas Dolores</v>
          </cell>
        </row>
        <row r="8283">
          <cell r="B8283">
            <v>3206</v>
          </cell>
          <cell r="I8283">
            <v>-0.33300000000000002</v>
          </cell>
          <cell r="S8283" t="str">
            <v>Org.Vtas Dolores</v>
          </cell>
        </row>
        <row r="8284">
          <cell r="B8284">
            <v>3477</v>
          </cell>
          <cell r="I8284">
            <v>-0.66700000000000004</v>
          </cell>
          <cell r="S8284" t="str">
            <v>Org.Vtas Dolores</v>
          </cell>
        </row>
        <row r="8285">
          <cell r="B8285">
            <v>3536</v>
          </cell>
          <cell r="I8285">
            <v>-1</v>
          </cell>
          <cell r="S8285" t="str">
            <v>Org.Vtas Dolores</v>
          </cell>
        </row>
        <row r="8286">
          <cell r="B8286">
            <v>340</v>
          </cell>
          <cell r="I8286">
            <v>-0.75</v>
          </cell>
          <cell r="S8286" t="str">
            <v>Org.Vtas Dolores</v>
          </cell>
        </row>
        <row r="8287">
          <cell r="B8287">
            <v>640</v>
          </cell>
          <cell r="I8287">
            <v>-1.25</v>
          </cell>
          <cell r="S8287" t="str">
            <v>Org.Vtas Dolores</v>
          </cell>
        </row>
        <row r="8288">
          <cell r="B8288">
            <v>1027</v>
          </cell>
          <cell r="I8288">
            <v>-0.16700000000000001</v>
          </cell>
          <cell r="S8288" t="str">
            <v>Org.Vtas Dolores</v>
          </cell>
        </row>
        <row r="8289">
          <cell r="B8289">
            <v>1040</v>
          </cell>
          <cell r="I8289">
            <v>-1.375</v>
          </cell>
          <cell r="S8289" t="str">
            <v>Org.Vtas Dolores</v>
          </cell>
        </row>
        <row r="8290">
          <cell r="B8290">
            <v>1059</v>
          </cell>
          <cell r="I8290">
            <v>-0.83299999999999996</v>
          </cell>
          <cell r="S8290" t="str">
            <v>Org.Vtas Dolores</v>
          </cell>
        </row>
        <row r="8291">
          <cell r="B8291">
            <v>1140</v>
          </cell>
          <cell r="I8291">
            <v>-2</v>
          </cell>
          <cell r="S8291" t="str">
            <v>Org.Vtas Dolores</v>
          </cell>
        </row>
        <row r="8292">
          <cell r="B8292">
            <v>1159</v>
          </cell>
          <cell r="I8292">
            <v>-0.5</v>
          </cell>
          <cell r="S8292" t="str">
            <v>Org.Vtas Dolores</v>
          </cell>
        </row>
        <row r="8293">
          <cell r="B8293">
            <v>2359</v>
          </cell>
          <cell r="I8293">
            <v>-2.1669999999999998</v>
          </cell>
          <cell r="S8293" t="str">
            <v>Org.Vtas Dolores</v>
          </cell>
        </row>
        <row r="8294">
          <cell r="B8294">
            <v>2459</v>
          </cell>
          <cell r="I8294">
            <v>-1</v>
          </cell>
          <cell r="S8294" t="str">
            <v>Org.Vtas Dolores</v>
          </cell>
        </row>
        <row r="8295">
          <cell r="B8295">
            <v>3095</v>
          </cell>
          <cell r="I8295">
            <v>-1</v>
          </cell>
          <cell r="S8295" t="str">
            <v>Org.Vtas Dolores</v>
          </cell>
        </row>
        <row r="8296">
          <cell r="B8296">
            <v>105</v>
          </cell>
          <cell r="I8296">
            <v>-0.33300000000000002</v>
          </cell>
          <cell r="S8296" t="str">
            <v>Org.Vtas Dolores</v>
          </cell>
        </row>
        <row r="8297">
          <cell r="B8297">
            <v>127</v>
          </cell>
          <cell r="I8297">
            <v>-0.25</v>
          </cell>
          <cell r="S8297" t="str">
            <v>Org.Vtas Dolores</v>
          </cell>
        </row>
        <row r="8298">
          <cell r="B8298">
            <v>1040</v>
          </cell>
          <cell r="I8298">
            <v>-0.375</v>
          </cell>
          <cell r="S8298" t="str">
            <v>Org.Vtas Dolores</v>
          </cell>
        </row>
        <row r="8299">
          <cell r="B8299">
            <v>1059</v>
          </cell>
          <cell r="I8299">
            <v>-0.16700000000000001</v>
          </cell>
          <cell r="S8299" t="str">
            <v>Org.Vtas Dolores</v>
          </cell>
        </row>
        <row r="8300">
          <cell r="B8300">
            <v>1140</v>
          </cell>
          <cell r="I8300">
            <v>-0.125</v>
          </cell>
          <cell r="S8300" t="str">
            <v>Org.Vtas Dolores</v>
          </cell>
        </row>
        <row r="8301">
          <cell r="B8301">
            <v>2428</v>
          </cell>
          <cell r="I8301">
            <v>-0.16700000000000001</v>
          </cell>
          <cell r="S8301" t="str">
            <v>Org.Vtas Dolores</v>
          </cell>
        </row>
        <row r="8302">
          <cell r="B8302">
            <v>2463</v>
          </cell>
          <cell r="I8302">
            <v>-0.75</v>
          </cell>
          <cell r="S8302" t="str">
            <v>Org.Vtas Dolores</v>
          </cell>
        </row>
        <row r="8303">
          <cell r="B8303">
            <v>2759</v>
          </cell>
          <cell r="I8303">
            <v>-1</v>
          </cell>
          <cell r="S8303" t="str">
            <v>Org.Vtas Dolores</v>
          </cell>
        </row>
        <row r="8304">
          <cell r="B8304">
            <v>140</v>
          </cell>
          <cell r="I8304">
            <v>-0.75</v>
          </cell>
          <cell r="S8304" t="str">
            <v>Org.Vtas Dolores</v>
          </cell>
        </row>
        <row r="8305">
          <cell r="B8305">
            <v>159</v>
          </cell>
          <cell r="I8305">
            <v>-0.83299999999999996</v>
          </cell>
          <cell r="S8305" t="str">
            <v>Org.Vtas Dolores</v>
          </cell>
        </row>
        <row r="8306">
          <cell r="B8306">
            <v>161</v>
          </cell>
          <cell r="I8306">
            <v>-0.16700000000000001</v>
          </cell>
          <cell r="S8306" t="str">
            <v>Org.Vtas Dolores</v>
          </cell>
        </row>
        <row r="8307">
          <cell r="B8307">
            <v>327</v>
          </cell>
          <cell r="I8307">
            <v>-0.5</v>
          </cell>
          <cell r="S8307" t="str">
            <v>Org.Vtas Dolores</v>
          </cell>
        </row>
        <row r="8308">
          <cell r="B8308">
            <v>361</v>
          </cell>
          <cell r="I8308">
            <v>-1</v>
          </cell>
          <cell r="S8308" t="str">
            <v>Org.Vtas Dolores</v>
          </cell>
        </row>
        <row r="8309">
          <cell r="B8309">
            <v>1040</v>
          </cell>
          <cell r="I8309">
            <v>-0.125</v>
          </cell>
          <cell r="S8309" t="str">
            <v>Org.Vtas Dolores</v>
          </cell>
        </row>
        <row r="8310">
          <cell r="B8310">
            <v>1159</v>
          </cell>
          <cell r="I8310">
            <v>-0.16700000000000001</v>
          </cell>
          <cell r="S8310" t="str">
            <v>Org.Vtas Dolores</v>
          </cell>
        </row>
        <row r="8311">
          <cell r="B8311">
            <v>1720</v>
          </cell>
          <cell r="I8311">
            <v>-0.25</v>
          </cell>
          <cell r="S8311" t="str">
            <v>Org.Vtas Dolores</v>
          </cell>
        </row>
        <row r="8312">
          <cell r="B8312">
            <v>1740</v>
          </cell>
          <cell r="I8312">
            <v>-0.16700000000000001</v>
          </cell>
          <cell r="S8312" t="str">
            <v>Org.Vtas Dolores</v>
          </cell>
        </row>
        <row r="8313">
          <cell r="B8313">
            <v>2359</v>
          </cell>
          <cell r="I8313">
            <v>-0.5</v>
          </cell>
          <cell r="S8313" t="str">
            <v>Org.Vtas Dolores</v>
          </cell>
        </row>
        <row r="8314">
          <cell r="B8314">
            <v>2446</v>
          </cell>
          <cell r="I8314">
            <v>-0.16700000000000001</v>
          </cell>
          <cell r="S8314" t="str">
            <v>Org.Vtas Dolores</v>
          </cell>
        </row>
        <row r="8315">
          <cell r="B8315">
            <v>2466</v>
          </cell>
          <cell r="I8315">
            <v>-0.16700000000000001</v>
          </cell>
          <cell r="S8315" t="str">
            <v>Org.Vtas Dolores</v>
          </cell>
        </row>
        <row r="8316">
          <cell r="B8316">
            <v>2473</v>
          </cell>
          <cell r="I8316">
            <v>-0.625</v>
          </cell>
          <cell r="S8316" t="str">
            <v>Org.Vtas Dolores</v>
          </cell>
        </row>
        <row r="8317">
          <cell r="B8317">
            <v>2476</v>
          </cell>
          <cell r="I8317">
            <v>-0.16700000000000001</v>
          </cell>
          <cell r="S8317" t="str">
            <v>Org.Vtas Dolores</v>
          </cell>
        </row>
        <row r="8318">
          <cell r="B8318">
            <v>2659</v>
          </cell>
          <cell r="I8318">
            <v>-0.16700000000000001</v>
          </cell>
          <cell r="S8318" t="str">
            <v>Org.Vtas Dolores</v>
          </cell>
        </row>
        <row r="8319">
          <cell r="B8319">
            <v>140</v>
          </cell>
          <cell r="I8319">
            <v>-0.625</v>
          </cell>
          <cell r="S8319" t="str">
            <v>Org.Vtas Dolores</v>
          </cell>
        </row>
        <row r="8320">
          <cell r="B8320">
            <v>159</v>
          </cell>
          <cell r="I8320">
            <v>-0.33300000000000002</v>
          </cell>
          <cell r="S8320" t="str">
            <v>Org.Vtas Dolores</v>
          </cell>
        </row>
        <row r="8321">
          <cell r="B8321">
            <v>340</v>
          </cell>
          <cell r="I8321">
            <v>-0.125</v>
          </cell>
          <cell r="S8321" t="str">
            <v>Org.Vtas Dolores</v>
          </cell>
        </row>
        <row r="8322">
          <cell r="B8322">
            <v>627</v>
          </cell>
          <cell r="I8322">
            <v>-0.16600000000000001</v>
          </cell>
          <cell r="S8322" t="str">
            <v>Org.Vtas Dolores</v>
          </cell>
        </row>
        <row r="8323">
          <cell r="B8323">
            <v>640</v>
          </cell>
          <cell r="I8323">
            <v>-0.125</v>
          </cell>
          <cell r="S8323" t="str">
            <v>Org.Vtas Dolores</v>
          </cell>
        </row>
        <row r="8324">
          <cell r="B8324">
            <v>659</v>
          </cell>
          <cell r="I8324">
            <v>-0.33400000000000002</v>
          </cell>
          <cell r="S8324" t="str">
            <v>Org.Vtas Dolores</v>
          </cell>
        </row>
        <row r="8325">
          <cell r="B8325">
            <v>1135</v>
          </cell>
          <cell r="I8325">
            <v>-0.111</v>
          </cell>
          <cell r="S8325" t="str">
            <v>Org.Vtas Dolores</v>
          </cell>
        </row>
        <row r="8326">
          <cell r="B8326">
            <v>1140</v>
          </cell>
          <cell r="I8326">
            <v>-0.25</v>
          </cell>
          <cell r="S8326" t="str">
            <v>Org.Vtas Dolores</v>
          </cell>
        </row>
        <row r="8327">
          <cell r="B8327">
            <v>1159</v>
          </cell>
          <cell r="I8327">
            <v>-0.33300000000000002</v>
          </cell>
          <cell r="S8327" t="str">
            <v>Org.Vtas Dolores</v>
          </cell>
        </row>
        <row r="8328">
          <cell r="B8328">
            <v>1240</v>
          </cell>
          <cell r="I8328">
            <v>-1</v>
          </cell>
          <cell r="S8328" t="str">
            <v>Org.Vtas Dolores</v>
          </cell>
        </row>
        <row r="8329">
          <cell r="B8329">
            <v>1436</v>
          </cell>
          <cell r="I8329">
            <v>-2.8330000000000002</v>
          </cell>
          <cell r="S8329" t="str">
            <v>Org.Vtas Dolores</v>
          </cell>
        </row>
        <row r="8330">
          <cell r="B8330">
            <v>1740</v>
          </cell>
          <cell r="I8330">
            <v>-1</v>
          </cell>
          <cell r="S8330" t="str">
            <v>Org.Vtas Dolores</v>
          </cell>
        </row>
        <row r="8331">
          <cell r="B8331">
            <v>2003</v>
          </cell>
          <cell r="I8331">
            <v>-1</v>
          </cell>
          <cell r="S8331" t="str">
            <v>Org.Vtas Dolores</v>
          </cell>
        </row>
        <row r="8332">
          <cell r="B8332">
            <v>2013</v>
          </cell>
          <cell r="I8332">
            <v>-1</v>
          </cell>
          <cell r="S8332" t="str">
            <v>Org.Vtas Dolores</v>
          </cell>
        </row>
        <row r="8333">
          <cell r="B8333">
            <v>2359</v>
          </cell>
          <cell r="I8333">
            <v>-0.66700000000000004</v>
          </cell>
          <cell r="S8333" t="str">
            <v>Org.Vtas Dolores</v>
          </cell>
        </row>
        <row r="8334">
          <cell r="B8334">
            <v>2476</v>
          </cell>
          <cell r="I8334">
            <v>-0.33300000000000002</v>
          </cell>
          <cell r="S8334" t="str">
            <v>Org.Vtas Dolores</v>
          </cell>
        </row>
        <row r="8335">
          <cell r="B8335">
            <v>2612</v>
          </cell>
          <cell r="I8335">
            <v>-4.1669999999999998</v>
          </cell>
          <cell r="S8335" t="str">
            <v>Org.Vtas Dolores</v>
          </cell>
        </row>
        <row r="8336">
          <cell r="B8336">
            <v>2678</v>
          </cell>
          <cell r="I8336">
            <v>-0.66700000000000004</v>
          </cell>
          <cell r="S8336" t="str">
            <v>Org.Vtas Dolores</v>
          </cell>
        </row>
        <row r="8337">
          <cell r="B8337">
            <v>2741</v>
          </cell>
          <cell r="I8337">
            <v>-0.125</v>
          </cell>
          <cell r="S8337" t="str">
            <v>Org.Vtas Dolores</v>
          </cell>
        </row>
        <row r="8338">
          <cell r="B8338">
            <v>118</v>
          </cell>
          <cell r="I8338">
            <v>-0.5</v>
          </cell>
          <cell r="S8338" t="str">
            <v>Org.Vtas Dolores</v>
          </cell>
        </row>
        <row r="8339">
          <cell r="B8339">
            <v>140</v>
          </cell>
          <cell r="I8339">
            <v>-0.5</v>
          </cell>
          <cell r="S8339" t="str">
            <v>Org.Vtas Dolores</v>
          </cell>
        </row>
        <row r="8340">
          <cell r="B8340">
            <v>159</v>
          </cell>
          <cell r="I8340">
            <v>-0.33300000000000002</v>
          </cell>
          <cell r="S8340" t="str">
            <v>Org.Vtas Dolores</v>
          </cell>
        </row>
        <row r="8341">
          <cell r="B8341">
            <v>618</v>
          </cell>
          <cell r="I8341">
            <v>-0.16700000000000001</v>
          </cell>
          <cell r="S8341" t="str">
            <v>Org.Vtas Dolores</v>
          </cell>
        </row>
        <row r="8342">
          <cell r="B8342">
            <v>1127</v>
          </cell>
          <cell r="I8342">
            <v>-4.3330000000000002</v>
          </cell>
          <cell r="S8342" t="str">
            <v>Org.Vtas Dolores</v>
          </cell>
        </row>
        <row r="8343">
          <cell r="B8343">
            <v>1159</v>
          </cell>
          <cell r="I8343">
            <v>-0.16700000000000001</v>
          </cell>
          <cell r="S8343" t="str">
            <v>Org.Vtas Dolores</v>
          </cell>
        </row>
        <row r="8344">
          <cell r="B8344">
            <v>1259</v>
          </cell>
          <cell r="I8344">
            <v>-1.833</v>
          </cell>
          <cell r="S8344" t="str">
            <v>Org.Vtas Dolores</v>
          </cell>
        </row>
        <row r="8345">
          <cell r="B8345">
            <v>1436</v>
          </cell>
          <cell r="I8345">
            <v>-0.33300000000000002</v>
          </cell>
          <cell r="S8345" t="str">
            <v>Org.Vtas Dolores</v>
          </cell>
        </row>
        <row r="8346">
          <cell r="B8346">
            <v>1758</v>
          </cell>
          <cell r="I8346">
            <v>-0.16700000000000001</v>
          </cell>
          <cell r="S8346" t="str">
            <v>Org.Vtas Dolores</v>
          </cell>
        </row>
        <row r="8347">
          <cell r="B8347">
            <v>2154</v>
          </cell>
          <cell r="I8347">
            <v>-0.66700000000000004</v>
          </cell>
          <cell r="S8347" t="str">
            <v>Org.Vtas Dolores</v>
          </cell>
        </row>
        <row r="8348">
          <cell r="B8348">
            <v>2359</v>
          </cell>
          <cell r="I8348">
            <v>-0.16700000000000001</v>
          </cell>
          <cell r="S8348" t="str">
            <v>Org.Vtas Dolores</v>
          </cell>
        </row>
        <row r="8349">
          <cell r="B8349">
            <v>2456</v>
          </cell>
          <cell r="I8349">
            <v>-0.16700000000000001</v>
          </cell>
          <cell r="S8349" t="str">
            <v>Org.Vtas Dolores</v>
          </cell>
        </row>
        <row r="8350">
          <cell r="B8350">
            <v>2688</v>
          </cell>
          <cell r="I8350">
            <v>-0.16700000000000001</v>
          </cell>
          <cell r="S8350" t="str">
            <v>Org.Vtas Dolores</v>
          </cell>
        </row>
        <row r="8351">
          <cell r="B8351">
            <v>2727</v>
          </cell>
          <cell r="I8351">
            <v>-8.3000000000000004E-2</v>
          </cell>
          <cell r="S8351" t="str">
            <v>Org.Vtas Dolores</v>
          </cell>
        </row>
        <row r="8352">
          <cell r="B8352">
            <v>3095</v>
          </cell>
          <cell r="I8352">
            <v>-0.33300000000000002</v>
          </cell>
          <cell r="S8352" t="str">
            <v>Org.Vtas Dolores</v>
          </cell>
        </row>
        <row r="8353">
          <cell r="B8353">
            <v>3205</v>
          </cell>
          <cell r="I8353">
            <v>-0.33300000000000002</v>
          </cell>
          <cell r="S8353" t="str">
            <v>Org.Vtas Dolores</v>
          </cell>
        </row>
        <row r="8354">
          <cell r="B8354">
            <v>3477</v>
          </cell>
          <cell r="I8354">
            <v>-0.16700000000000001</v>
          </cell>
          <cell r="S8354" t="str">
            <v>Org.Vtas Dolores</v>
          </cell>
        </row>
        <row r="8355">
          <cell r="B8355">
            <v>3536</v>
          </cell>
          <cell r="I8355">
            <v>-2.5</v>
          </cell>
          <cell r="S8355" t="str">
            <v>Org.Vtas Dolores</v>
          </cell>
        </row>
        <row r="8356">
          <cell r="B8356">
            <v>127</v>
          </cell>
          <cell r="I8356">
            <v>-0.58299999999999996</v>
          </cell>
          <cell r="S8356" t="str">
            <v>Org.Vtas Necochea</v>
          </cell>
        </row>
        <row r="8357">
          <cell r="B8357">
            <v>140</v>
          </cell>
          <cell r="I8357">
            <v>-0.375</v>
          </cell>
          <cell r="S8357" t="str">
            <v>Org.Vtas Necochea</v>
          </cell>
        </row>
        <row r="8358">
          <cell r="B8358">
            <v>159</v>
          </cell>
          <cell r="I8358">
            <v>-1.167</v>
          </cell>
          <cell r="S8358" t="str">
            <v>Org.Vtas Necochea</v>
          </cell>
        </row>
        <row r="8359">
          <cell r="B8359">
            <v>161</v>
          </cell>
          <cell r="I8359">
            <v>-0.66700000000000004</v>
          </cell>
          <cell r="S8359" t="str">
            <v>Org.Vtas Necochea</v>
          </cell>
        </row>
        <row r="8360">
          <cell r="B8360">
            <v>340</v>
          </cell>
          <cell r="I8360">
            <v>-0.375</v>
          </cell>
          <cell r="S8360" t="str">
            <v>Org.Vtas Necochea</v>
          </cell>
        </row>
        <row r="8361">
          <cell r="B8361">
            <v>344</v>
          </cell>
          <cell r="I8361">
            <v>-0.625</v>
          </cell>
          <cell r="S8361" t="str">
            <v>Org.Vtas Necochea</v>
          </cell>
        </row>
        <row r="8362">
          <cell r="B8362">
            <v>359</v>
          </cell>
          <cell r="I8362">
            <v>-0.5</v>
          </cell>
          <cell r="S8362" t="str">
            <v>Org.Vtas Necochea</v>
          </cell>
        </row>
        <row r="8363">
          <cell r="B8363">
            <v>440</v>
          </cell>
          <cell r="I8363">
            <v>-0.375</v>
          </cell>
          <cell r="S8363" t="str">
            <v>Org.Vtas Necochea</v>
          </cell>
        </row>
        <row r="8364">
          <cell r="B8364">
            <v>627</v>
          </cell>
          <cell r="I8364">
            <v>-0.25</v>
          </cell>
          <cell r="S8364" t="str">
            <v>Org.Vtas Necochea</v>
          </cell>
        </row>
        <row r="8365">
          <cell r="B8365">
            <v>640</v>
          </cell>
          <cell r="I8365">
            <v>-0.375</v>
          </cell>
          <cell r="S8365" t="str">
            <v>Org.Vtas Necochea</v>
          </cell>
        </row>
        <row r="8366">
          <cell r="B8366">
            <v>1040</v>
          </cell>
          <cell r="I8366">
            <v>-0.125</v>
          </cell>
          <cell r="S8366" t="str">
            <v>Org.Vtas Necochea</v>
          </cell>
        </row>
        <row r="8367">
          <cell r="B8367">
            <v>1140</v>
          </cell>
          <cell r="I8367">
            <v>-0.375</v>
          </cell>
          <cell r="S8367" t="str">
            <v>Org.Vtas Necochea</v>
          </cell>
        </row>
        <row r="8368">
          <cell r="B8368">
            <v>1159</v>
          </cell>
          <cell r="I8368">
            <v>-0.5</v>
          </cell>
          <cell r="S8368" t="str">
            <v>Org.Vtas Necochea</v>
          </cell>
        </row>
        <row r="8369">
          <cell r="B8369">
            <v>1240</v>
          </cell>
          <cell r="I8369">
            <v>-0.125</v>
          </cell>
          <cell r="S8369" t="str">
            <v>Org.Vtas Necochea</v>
          </cell>
        </row>
        <row r="8370">
          <cell r="B8370">
            <v>1436</v>
          </cell>
          <cell r="I8370">
            <v>-0.16700000000000001</v>
          </cell>
          <cell r="S8370" t="str">
            <v>Org.Vtas Necochea</v>
          </cell>
        </row>
        <row r="8371">
          <cell r="B8371">
            <v>1620</v>
          </cell>
          <cell r="I8371">
            <v>-8.3000000000000004E-2</v>
          </cell>
          <cell r="S8371" t="str">
            <v>Org.Vtas Necochea</v>
          </cell>
        </row>
        <row r="8372">
          <cell r="B8372">
            <v>2003</v>
          </cell>
          <cell r="I8372">
            <v>-1</v>
          </cell>
          <cell r="S8372" t="str">
            <v>Org.Vtas Necochea</v>
          </cell>
        </row>
        <row r="8373">
          <cell r="B8373">
            <v>2033</v>
          </cell>
          <cell r="I8373">
            <v>-1</v>
          </cell>
          <cell r="S8373" t="str">
            <v>Org.Vtas Necochea</v>
          </cell>
        </row>
        <row r="8374">
          <cell r="B8374">
            <v>2104</v>
          </cell>
          <cell r="I8374">
            <v>-0.33300000000000002</v>
          </cell>
          <cell r="S8374" t="str">
            <v>Org.Vtas Necochea</v>
          </cell>
        </row>
        <row r="8375">
          <cell r="B8375">
            <v>2359</v>
          </cell>
          <cell r="I8375">
            <v>-1.833</v>
          </cell>
          <cell r="S8375" t="str">
            <v>Org.Vtas Necochea</v>
          </cell>
        </row>
        <row r="8376">
          <cell r="B8376">
            <v>2448</v>
          </cell>
          <cell r="I8376">
            <v>-0.83299999999999996</v>
          </cell>
          <cell r="S8376" t="str">
            <v>Org.Vtas Necochea</v>
          </cell>
        </row>
        <row r="8377">
          <cell r="B8377">
            <v>2476</v>
          </cell>
          <cell r="I8377">
            <v>-0.16700000000000001</v>
          </cell>
          <cell r="S8377" t="str">
            <v>Org.Vtas Necochea</v>
          </cell>
        </row>
        <row r="8378">
          <cell r="B8378">
            <v>2486</v>
          </cell>
          <cell r="I8378">
            <v>-0.33300000000000002</v>
          </cell>
          <cell r="S8378" t="str">
            <v>Org.Vtas Necochea</v>
          </cell>
        </row>
        <row r="8379">
          <cell r="B8379">
            <v>2488</v>
          </cell>
          <cell r="I8379">
            <v>-0.16700000000000001</v>
          </cell>
          <cell r="S8379" t="str">
            <v>Org.Vtas Necochea</v>
          </cell>
        </row>
        <row r="8380">
          <cell r="B8380">
            <v>3205</v>
          </cell>
          <cell r="I8380">
            <v>-1.5</v>
          </cell>
          <cell r="S8380" t="str">
            <v>Org.Vtas Necochea</v>
          </cell>
        </row>
        <row r="8381">
          <cell r="B8381">
            <v>3527</v>
          </cell>
          <cell r="I8381">
            <v>-0.41699999999999998</v>
          </cell>
          <cell r="S8381" t="str">
            <v>Org.Vtas Necochea</v>
          </cell>
        </row>
        <row r="8382">
          <cell r="B8382">
            <v>3846</v>
          </cell>
          <cell r="I8382">
            <v>-0.5</v>
          </cell>
          <cell r="S8382" t="str">
            <v>Org.Vtas Necochea</v>
          </cell>
        </row>
        <row r="8383">
          <cell r="B8383">
            <v>105</v>
          </cell>
          <cell r="I8383">
            <v>-0.58299999999999996</v>
          </cell>
          <cell r="S8383" t="str">
            <v>Org.Vtas Necochea</v>
          </cell>
        </row>
        <row r="8384">
          <cell r="B8384">
            <v>118</v>
          </cell>
          <cell r="I8384">
            <v>-0.16700000000000001</v>
          </cell>
          <cell r="S8384" t="str">
            <v>Org.Vtas Necochea</v>
          </cell>
        </row>
        <row r="8385">
          <cell r="B8385">
            <v>140</v>
          </cell>
          <cell r="I8385">
            <v>-0.375</v>
          </cell>
          <cell r="S8385" t="str">
            <v>Org.Vtas Necochea</v>
          </cell>
        </row>
        <row r="8386">
          <cell r="B8386">
            <v>159</v>
          </cell>
          <cell r="I8386">
            <v>-0.66700000000000004</v>
          </cell>
          <cell r="S8386" t="str">
            <v>Org.Vtas Necochea</v>
          </cell>
        </row>
        <row r="8387">
          <cell r="B8387">
            <v>340</v>
          </cell>
          <cell r="I8387">
            <v>-0.25</v>
          </cell>
          <cell r="S8387" t="str">
            <v>Org.Vtas Necochea</v>
          </cell>
        </row>
        <row r="8388">
          <cell r="B8388">
            <v>659</v>
          </cell>
          <cell r="I8388">
            <v>-0.5</v>
          </cell>
          <cell r="S8388" t="str">
            <v>Org.Vtas Necochea</v>
          </cell>
        </row>
        <row r="8389">
          <cell r="B8389">
            <v>661</v>
          </cell>
          <cell r="I8389">
            <v>-0.33300000000000002</v>
          </cell>
          <cell r="S8389" t="str">
            <v>Org.Vtas Necochea</v>
          </cell>
        </row>
        <row r="8390">
          <cell r="B8390">
            <v>1127</v>
          </cell>
          <cell r="I8390">
            <v>-0.41699999999999998</v>
          </cell>
          <cell r="S8390" t="str">
            <v>Org.Vtas Necochea</v>
          </cell>
        </row>
        <row r="8391">
          <cell r="B8391">
            <v>1140</v>
          </cell>
          <cell r="I8391">
            <v>-0.25</v>
          </cell>
          <cell r="S8391" t="str">
            <v>Org.Vtas Necochea</v>
          </cell>
        </row>
        <row r="8392">
          <cell r="B8392">
            <v>1640</v>
          </cell>
          <cell r="I8392">
            <v>-0.5</v>
          </cell>
          <cell r="S8392" t="str">
            <v>Org.Vtas Necochea</v>
          </cell>
        </row>
        <row r="8393">
          <cell r="B8393">
            <v>2359</v>
          </cell>
          <cell r="I8393">
            <v>-0.33300000000000002</v>
          </cell>
          <cell r="S8393" t="str">
            <v>Org.Vtas Necochea</v>
          </cell>
        </row>
        <row r="8394">
          <cell r="B8394">
            <v>2458</v>
          </cell>
          <cell r="I8394">
            <v>-0.16700000000000001</v>
          </cell>
          <cell r="S8394" t="str">
            <v>Org.Vtas Necochea</v>
          </cell>
        </row>
        <row r="8395">
          <cell r="B8395">
            <v>2466</v>
          </cell>
          <cell r="I8395">
            <v>-0.33300000000000002</v>
          </cell>
          <cell r="S8395" t="str">
            <v>Org.Vtas Necochea</v>
          </cell>
        </row>
        <row r="8396">
          <cell r="B8396">
            <v>2728</v>
          </cell>
          <cell r="I8396">
            <v>-0.16700000000000001</v>
          </cell>
          <cell r="S8396" t="str">
            <v>Org.Vtas Necochea</v>
          </cell>
        </row>
        <row r="8397">
          <cell r="B8397">
            <v>510706</v>
          </cell>
          <cell r="I8397">
            <v>-0.16700000000000001</v>
          </cell>
          <cell r="S8397" t="str">
            <v>Org.Vtas Necochea</v>
          </cell>
        </row>
        <row r="8398">
          <cell r="B8398">
            <v>532601</v>
          </cell>
          <cell r="I8398">
            <v>-0.16700000000000001</v>
          </cell>
          <cell r="S8398" t="str">
            <v>Org.Vtas Necochea</v>
          </cell>
        </row>
        <row r="8399">
          <cell r="B8399">
            <v>140</v>
          </cell>
          <cell r="I8399">
            <v>-0.5</v>
          </cell>
          <cell r="S8399" t="str">
            <v>Org.Vtas Necochea</v>
          </cell>
        </row>
        <row r="8400">
          <cell r="B8400">
            <v>159</v>
          </cell>
          <cell r="I8400">
            <v>-1.8340000000000001</v>
          </cell>
          <cell r="S8400" t="str">
            <v>Org.Vtas Necochea</v>
          </cell>
        </row>
        <row r="8401">
          <cell r="B8401">
            <v>161</v>
          </cell>
          <cell r="I8401">
            <v>-0.66700000000000004</v>
          </cell>
          <cell r="S8401" t="str">
            <v>Org.Vtas Necochea</v>
          </cell>
        </row>
        <row r="8402">
          <cell r="B8402">
            <v>327</v>
          </cell>
          <cell r="I8402">
            <v>-8.3000000000000004E-2</v>
          </cell>
          <cell r="S8402" t="str">
            <v>Org.Vtas Necochea</v>
          </cell>
        </row>
        <row r="8403">
          <cell r="B8403">
            <v>340</v>
          </cell>
          <cell r="I8403">
            <v>-0.125</v>
          </cell>
          <cell r="S8403" t="str">
            <v>Org.Vtas Necochea</v>
          </cell>
        </row>
        <row r="8404">
          <cell r="B8404">
            <v>359</v>
          </cell>
          <cell r="I8404">
            <v>-0.33300000000000002</v>
          </cell>
          <cell r="S8404" t="str">
            <v>Org.Vtas Necochea</v>
          </cell>
        </row>
        <row r="8405">
          <cell r="B8405">
            <v>597</v>
          </cell>
          <cell r="I8405">
            <v>-0.125</v>
          </cell>
          <cell r="S8405" t="str">
            <v>Org.Vtas Necochea</v>
          </cell>
        </row>
        <row r="8406">
          <cell r="B8406">
            <v>627</v>
          </cell>
          <cell r="I8406">
            <v>-1.333</v>
          </cell>
          <cell r="S8406" t="str">
            <v>Org.Vtas Necochea</v>
          </cell>
        </row>
        <row r="8407">
          <cell r="B8407">
            <v>640</v>
          </cell>
          <cell r="I8407">
            <v>-2.75</v>
          </cell>
          <cell r="S8407" t="str">
            <v>Org.Vtas Necochea</v>
          </cell>
        </row>
        <row r="8408">
          <cell r="B8408">
            <v>659</v>
          </cell>
          <cell r="I8408">
            <v>-0.16700000000000001</v>
          </cell>
          <cell r="S8408" t="str">
            <v>Org.Vtas Necochea</v>
          </cell>
        </row>
        <row r="8409">
          <cell r="B8409">
            <v>1127</v>
          </cell>
          <cell r="I8409">
            <v>-8.3000000000000004E-2</v>
          </cell>
          <cell r="S8409" t="str">
            <v>Org.Vtas Necochea</v>
          </cell>
        </row>
        <row r="8410">
          <cell r="B8410">
            <v>1159</v>
          </cell>
          <cell r="I8410">
            <v>-0.33300000000000002</v>
          </cell>
          <cell r="S8410" t="str">
            <v>Org.Vtas Necochea</v>
          </cell>
        </row>
        <row r="8411">
          <cell r="B8411">
            <v>1161</v>
          </cell>
          <cell r="I8411">
            <v>-0.5</v>
          </cell>
          <cell r="S8411" t="str">
            <v>Org.Vtas Necochea</v>
          </cell>
        </row>
        <row r="8412">
          <cell r="B8412">
            <v>1436</v>
          </cell>
          <cell r="I8412">
            <v>-2.1669999999999998</v>
          </cell>
          <cell r="S8412" t="str">
            <v>Org.Vtas Necochea</v>
          </cell>
        </row>
        <row r="8413">
          <cell r="B8413">
            <v>1459</v>
          </cell>
          <cell r="I8413">
            <v>-0.66700000000000004</v>
          </cell>
          <cell r="S8413" t="str">
            <v>Org.Vtas Necochea</v>
          </cell>
        </row>
        <row r="8414">
          <cell r="B8414">
            <v>1620</v>
          </cell>
          <cell r="I8414">
            <v>-0.58299999999999996</v>
          </cell>
          <cell r="S8414" t="str">
            <v>Org.Vtas Necochea</v>
          </cell>
        </row>
        <row r="8415">
          <cell r="B8415">
            <v>1640</v>
          </cell>
          <cell r="I8415">
            <v>-0.33300000000000002</v>
          </cell>
          <cell r="S8415" t="str">
            <v>Org.Vtas Necochea</v>
          </cell>
        </row>
        <row r="8416">
          <cell r="B8416">
            <v>2359</v>
          </cell>
          <cell r="I8416">
            <v>-0.5</v>
          </cell>
          <cell r="S8416" t="str">
            <v>Org.Vtas Necochea</v>
          </cell>
        </row>
        <row r="8417">
          <cell r="B8417">
            <v>2443</v>
          </cell>
          <cell r="I8417">
            <v>-0.25</v>
          </cell>
          <cell r="S8417" t="str">
            <v>Org.Vtas Necochea</v>
          </cell>
        </row>
        <row r="8418">
          <cell r="B8418">
            <v>2459</v>
          </cell>
          <cell r="I8418">
            <v>-0.5</v>
          </cell>
          <cell r="S8418" t="str">
            <v>Org.Vtas Necochea</v>
          </cell>
        </row>
        <row r="8419">
          <cell r="B8419">
            <v>2473</v>
          </cell>
          <cell r="I8419">
            <v>-0.375</v>
          </cell>
          <cell r="S8419" t="str">
            <v>Org.Vtas Necochea</v>
          </cell>
        </row>
        <row r="8420">
          <cell r="B8420">
            <v>2476</v>
          </cell>
          <cell r="I8420">
            <v>-0.66700000000000004</v>
          </cell>
          <cell r="S8420" t="str">
            <v>Org.Vtas Necochea</v>
          </cell>
        </row>
        <row r="8421">
          <cell r="B8421">
            <v>2483</v>
          </cell>
          <cell r="I8421">
            <v>-0.125</v>
          </cell>
          <cell r="S8421" t="str">
            <v>Org.Vtas Necochea</v>
          </cell>
        </row>
        <row r="8422">
          <cell r="B8422">
            <v>2488</v>
          </cell>
          <cell r="I8422">
            <v>-0.16700000000000001</v>
          </cell>
          <cell r="S8422" t="str">
            <v>Org.Vtas Necochea</v>
          </cell>
        </row>
        <row r="8423">
          <cell r="B8423">
            <v>3800</v>
          </cell>
          <cell r="I8423">
            <v>-0.16700000000000001</v>
          </cell>
          <cell r="S8423" t="str">
            <v>Org.Vtas Necochea</v>
          </cell>
        </row>
        <row r="8424">
          <cell r="B8424">
            <v>140</v>
          </cell>
          <cell r="I8424">
            <v>-0.125</v>
          </cell>
          <cell r="S8424" t="str">
            <v>Org.Vtas Necochea</v>
          </cell>
        </row>
        <row r="8425">
          <cell r="B8425">
            <v>159</v>
          </cell>
          <cell r="I8425">
            <v>-0.33400000000000002</v>
          </cell>
          <cell r="S8425" t="str">
            <v>Org.Vtas Necochea</v>
          </cell>
        </row>
        <row r="8426">
          <cell r="B8426">
            <v>361</v>
          </cell>
          <cell r="I8426">
            <v>-1</v>
          </cell>
          <cell r="S8426" t="str">
            <v>Org.Vtas Necochea</v>
          </cell>
        </row>
        <row r="8427">
          <cell r="B8427">
            <v>502</v>
          </cell>
          <cell r="I8427">
            <v>-1</v>
          </cell>
          <cell r="S8427" t="str">
            <v>Org.Vtas Necochea</v>
          </cell>
        </row>
        <row r="8428">
          <cell r="B8428">
            <v>1740</v>
          </cell>
          <cell r="I8428">
            <v>-1</v>
          </cell>
          <cell r="S8428" t="str">
            <v>Org.Vtas Necochea</v>
          </cell>
        </row>
        <row r="8429">
          <cell r="B8429">
            <v>2003</v>
          </cell>
          <cell r="I8429">
            <v>-1</v>
          </cell>
          <cell r="S8429" t="str">
            <v>Org.Vtas Necochea</v>
          </cell>
        </row>
        <row r="8430">
          <cell r="B8430">
            <v>105</v>
          </cell>
          <cell r="I8430">
            <v>-1.083</v>
          </cell>
          <cell r="S8430" t="str">
            <v>Org.Vtas Necochea</v>
          </cell>
        </row>
        <row r="8431">
          <cell r="B8431">
            <v>127</v>
          </cell>
          <cell r="I8431">
            <v>-0.5</v>
          </cell>
          <cell r="S8431" t="str">
            <v>Org.Vtas Necochea</v>
          </cell>
        </row>
        <row r="8432">
          <cell r="B8432">
            <v>144</v>
          </cell>
          <cell r="I8432">
            <v>-0.125</v>
          </cell>
          <cell r="S8432" t="str">
            <v>Org.Vtas Necochea</v>
          </cell>
        </row>
        <row r="8433">
          <cell r="B8433">
            <v>159</v>
          </cell>
          <cell r="I8433">
            <v>-0.33300000000000002</v>
          </cell>
          <cell r="S8433" t="str">
            <v>Org.Vtas Necochea</v>
          </cell>
        </row>
        <row r="8434">
          <cell r="B8434">
            <v>327</v>
          </cell>
          <cell r="I8434">
            <v>-8.3000000000000004E-2</v>
          </cell>
          <cell r="S8434" t="str">
            <v>Org.Vtas Necochea</v>
          </cell>
        </row>
        <row r="8435">
          <cell r="B8435">
            <v>340</v>
          </cell>
          <cell r="I8435">
            <v>-0.125</v>
          </cell>
          <cell r="S8435" t="str">
            <v>Org.Vtas Necochea</v>
          </cell>
        </row>
        <row r="8436">
          <cell r="B8436">
            <v>344</v>
          </cell>
          <cell r="I8436">
            <v>-0.125</v>
          </cell>
          <cell r="S8436" t="str">
            <v>Org.Vtas Necochea</v>
          </cell>
        </row>
        <row r="8437">
          <cell r="B8437">
            <v>359</v>
          </cell>
          <cell r="I8437">
            <v>-0.83399999999999996</v>
          </cell>
          <cell r="S8437" t="str">
            <v>Org.Vtas Necochea</v>
          </cell>
        </row>
        <row r="8438">
          <cell r="B8438">
            <v>361</v>
          </cell>
          <cell r="I8438">
            <v>-0.16700000000000001</v>
          </cell>
          <cell r="S8438" t="str">
            <v>Org.Vtas Necochea</v>
          </cell>
        </row>
        <row r="8439">
          <cell r="B8439">
            <v>1144</v>
          </cell>
          <cell r="I8439">
            <v>-1</v>
          </cell>
          <cell r="S8439" t="str">
            <v>Org.Vtas Necochea</v>
          </cell>
        </row>
        <row r="8440">
          <cell r="B8440">
            <v>1240</v>
          </cell>
          <cell r="I8440">
            <v>-1</v>
          </cell>
          <cell r="S8440" t="str">
            <v>Org.Vtas Necochea</v>
          </cell>
        </row>
        <row r="8441">
          <cell r="B8441">
            <v>1715</v>
          </cell>
          <cell r="I8441">
            <v>-1</v>
          </cell>
          <cell r="S8441" t="str">
            <v>Org.Vtas Necochea</v>
          </cell>
        </row>
        <row r="8442">
          <cell r="B8442">
            <v>2003</v>
          </cell>
          <cell r="I8442">
            <v>-0.5</v>
          </cell>
          <cell r="S8442" t="str">
            <v>Org.Vtas Necochea</v>
          </cell>
        </row>
        <row r="8443">
          <cell r="B8443">
            <v>2014</v>
          </cell>
          <cell r="I8443">
            <v>-0.5</v>
          </cell>
          <cell r="S8443" t="str">
            <v>Org.Vtas Necochea</v>
          </cell>
        </row>
        <row r="8444">
          <cell r="B8444">
            <v>2033</v>
          </cell>
          <cell r="I8444">
            <v>-0.5</v>
          </cell>
          <cell r="S8444" t="str">
            <v>Org.Vtas Necochea</v>
          </cell>
        </row>
        <row r="8445">
          <cell r="B8445">
            <v>2428</v>
          </cell>
          <cell r="I8445">
            <v>-0.16700000000000001</v>
          </cell>
          <cell r="S8445" t="str">
            <v>Org.Vtas Necochea</v>
          </cell>
        </row>
        <row r="8446">
          <cell r="B8446">
            <v>2446</v>
          </cell>
          <cell r="I8446">
            <v>-0.66700000000000004</v>
          </cell>
          <cell r="S8446" t="str">
            <v>Org.Vtas Necochea</v>
          </cell>
        </row>
        <row r="8447">
          <cell r="B8447">
            <v>2448</v>
          </cell>
          <cell r="I8447">
            <v>-0.16700000000000001</v>
          </cell>
          <cell r="S8447" t="str">
            <v>Org.Vtas Necochea</v>
          </cell>
        </row>
        <row r="8448">
          <cell r="B8448">
            <v>2483</v>
          </cell>
          <cell r="I8448">
            <v>-0.875</v>
          </cell>
          <cell r="S8448" t="str">
            <v>Org.Vtas Necochea</v>
          </cell>
        </row>
        <row r="8449">
          <cell r="B8449">
            <v>2486</v>
          </cell>
          <cell r="I8449">
            <v>-0.66600000000000004</v>
          </cell>
          <cell r="S8449" t="str">
            <v>Org.Vtas Necochea</v>
          </cell>
        </row>
        <row r="8450">
          <cell r="B8450">
            <v>3527</v>
          </cell>
          <cell r="I8450">
            <v>-8.3000000000000004E-2</v>
          </cell>
          <cell r="S8450" t="str">
            <v>Org.Vtas Necochea</v>
          </cell>
        </row>
        <row r="8451">
          <cell r="B8451">
            <v>3536</v>
          </cell>
          <cell r="I8451">
            <v>-0.33300000000000002</v>
          </cell>
          <cell r="S8451" t="str">
            <v>Org.Vtas Necochea</v>
          </cell>
        </row>
        <row r="8452">
          <cell r="B8452">
            <v>140</v>
          </cell>
          <cell r="I8452">
            <v>-0.25</v>
          </cell>
          <cell r="S8452" t="str">
            <v>Org.Vtas Necochea</v>
          </cell>
        </row>
        <row r="8453">
          <cell r="B8453">
            <v>159</v>
          </cell>
          <cell r="I8453">
            <v>-1.333</v>
          </cell>
          <cell r="S8453" t="str">
            <v>Org.Vtas Necochea</v>
          </cell>
        </row>
        <row r="8454">
          <cell r="B8454">
            <v>340</v>
          </cell>
          <cell r="I8454">
            <v>-0.5</v>
          </cell>
          <cell r="S8454" t="str">
            <v>Org.Vtas Necochea</v>
          </cell>
        </row>
        <row r="8455">
          <cell r="B8455">
            <v>344</v>
          </cell>
          <cell r="I8455">
            <v>-1</v>
          </cell>
          <cell r="S8455" t="str">
            <v>Org.Vtas Necochea</v>
          </cell>
        </row>
        <row r="8456">
          <cell r="B8456">
            <v>361</v>
          </cell>
          <cell r="I8456">
            <v>-1</v>
          </cell>
          <cell r="S8456" t="str">
            <v>Org.Vtas Necochea</v>
          </cell>
        </row>
        <row r="8457">
          <cell r="B8457">
            <v>618</v>
          </cell>
          <cell r="I8457">
            <v>-0.33300000000000002</v>
          </cell>
          <cell r="S8457" t="str">
            <v>Org.Vtas Necochea</v>
          </cell>
        </row>
        <row r="8458">
          <cell r="B8458">
            <v>627</v>
          </cell>
          <cell r="I8458">
            <v>-0.16700000000000001</v>
          </cell>
          <cell r="S8458" t="str">
            <v>Org.Vtas Necochea</v>
          </cell>
        </row>
        <row r="8459">
          <cell r="B8459">
            <v>640</v>
          </cell>
          <cell r="I8459">
            <v>-0.125</v>
          </cell>
          <cell r="S8459" t="str">
            <v>Org.Vtas Necochea</v>
          </cell>
        </row>
        <row r="8460">
          <cell r="B8460">
            <v>659</v>
          </cell>
          <cell r="I8460">
            <v>-1</v>
          </cell>
          <cell r="S8460" t="str">
            <v>Org.Vtas Necochea</v>
          </cell>
        </row>
        <row r="8461">
          <cell r="B8461">
            <v>1140</v>
          </cell>
          <cell r="I8461">
            <v>-0.625</v>
          </cell>
          <cell r="S8461" t="str">
            <v>Org.Vtas Necochea</v>
          </cell>
        </row>
        <row r="8462">
          <cell r="B8462">
            <v>1240</v>
          </cell>
          <cell r="I8462">
            <v>-0.25</v>
          </cell>
          <cell r="S8462" t="str">
            <v>Org.Vtas Necochea</v>
          </cell>
        </row>
        <row r="8463">
          <cell r="B8463">
            <v>1436</v>
          </cell>
          <cell r="I8463">
            <v>-0.16700000000000001</v>
          </cell>
          <cell r="S8463" t="str">
            <v>Org.Vtas Necochea</v>
          </cell>
        </row>
        <row r="8464">
          <cell r="B8464">
            <v>2033</v>
          </cell>
          <cell r="I8464">
            <v>-0.33300000000000002</v>
          </cell>
          <cell r="S8464" t="str">
            <v>Org.Vtas Necochea</v>
          </cell>
        </row>
        <row r="8465">
          <cell r="B8465">
            <v>2423</v>
          </cell>
          <cell r="I8465">
            <v>-0.5</v>
          </cell>
          <cell r="S8465" t="str">
            <v>Org.Vtas Necochea</v>
          </cell>
        </row>
        <row r="8466">
          <cell r="B8466">
            <v>2428</v>
          </cell>
          <cell r="I8466">
            <v>-0.16700000000000001</v>
          </cell>
          <cell r="S8466" t="str">
            <v>Org.Vtas Necochea</v>
          </cell>
        </row>
        <row r="8467">
          <cell r="B8467">
            <v>2648</v>
          </cell>
          <cell r="I8467">
            <v>-0.16700000000000001</v>
          </cell>
          <cell r="S8467" t="str">
            <v>Org.Vtas Necochea</v>
          </cell>
        </row>
        <row r="8468">
          <cell r="B8468">
            <v>2659</v>
          </cell>
          <cell r="I8468">
            <v>-0.16700000000000001</v>
          </cell>
          <cell r="S8468" t="str">
            <v>Org.Vtas Necochea</v>
          </cell>
        </row>
        <row r="8469">
          <cell r="B8469">
            <v>3536</v>
          </cell>
          <cell r="I8469">
            <v>-0.5</v>
          </cell>
          <cell r="S8469" t="str">
            <v>Org.Vtas Necochea</v>
          </cell>
        </row>
        <row r="8470">
          <cell r="B8470">
            <v>105</v>
          </cell>
          <cell r="I8470">
            <v>-4</v>
          </cell>
          <cell r="S8470" t="str">
            <v>Org.Vtas Necochea</v>
          </cell>
        </row>
        <row r="8471">
          <cell r="B8471">
            <v>140</v>
          </cell>
          <cell r="I8471">
            <v>-0.125</v>
          </cell>
          <cell r="S8471" t="str">
            <v>Org.Vtas Necochea</v>
          </cell>
        </row>
        <row r="8472">
          <cell r="B8472">
            <v>159</v>
          </cell>
          <cell r="I8472">
            <v>-0.66700000000000004</v>
          </cell>
          <cell r="S8472" t="str">
            <v>Org.Vtas Necochea</v>
          </cell>
        </row>
        <row r="8473">
          <cell r="B8473">
            <v>640</v>
          </cell>
          <cell r="I8473">
            <v>-0.125</v>
          </cell>
          <cell r="S8473" t="str">
            <v>Org.Vtas Necochea</v>
          </cell>
        </row>
        <row r="8474">
          <cell r="B8474">
            <v>659</v>
          </cell>
          <cell r="I8474">
            <v>-0.16700000000000001</v>
          </cell>
          <cell r="S8474" t="str">
            <v>Org.Vtas Necochea</v>
          </cell>
        </row>
        <row r="8475">
          <cell r="B8475">
            <v>1159</v>
          </cell>
          <cell r="I8475">
            <v>-0.33300000000000002</v>
          </cell>
          <cell r="S8475" t="str">
            <v>Org.Vtas Necochea</v>
          </cell>
        </row>
        <row r="8476">
          <cell r="B8476">
            <v>1740</v>
          </cell>
          <cell r="I8476">
            <v>-1</v>
          </cell>
          <cell r="S8476" t="str">
            <v>Org.Vtas Necochea</v>
          </cell>
        </row>
        <row r="8477">
          <cell r="B8477">
            <v>2456</v>
          </cell>
          <cell r="I8477">
            <v>-1</v>
          </cell>
          <cell r="S8477" t="str">
            <v>Org.Vtas Necochea</v>
          </cell>
        </row>
        <row r="8478">
          <cell r="B8478">
            <v>2659</v>
          </cell>
          <cell r="I8478">
            <v>-0.33400000000000002</v>
          </cell>
          <cell r="S8478" t="str">
            <v>Org.Vtas Necochea</v>
          </cell>
        </row>
        <row r="8479">
          <cell r="B8479">
            <v>2727</v>
          </cell>
          <cell r="I8479">
            <v>-0.41699999999999998</v>
          </cell>
          <cell r="S8479" t="str">
            <v>Org.Vtas Necochea</v>
          </cell>
        </row>
        <row r="8480">
          <cell r="B8480">
            <v>127</v>
          </cell>
          <cell r="I8480">
            <v>-0.5</v>
          </cell>
          <cell r="S8480" t="str">
            <v>Org.Vtas Necochea</v>
          </cell>
        </row>
        <row r="8481">
          <cell r="B8481">
            <v>140</v>
          </cell>
          <cell r="I8481">
            <v>-0.125</v>
          </cell>
          <cell r="S8481" t="str">
            <v>Org.Vtas Necochea</v>
          </cell>
        </row>
        <row r="8482">
          <cell r="B8482">
            <v>159</v>
          </cell>
          <cell r="I8482">
            <v>-0.16700000000000001</v>
          </cell>
          <cell r="S8482" t="str">
            <v>Org.Vtas Necochea</v>
          </cell>
        </row>
        <row r="8483">
          <cell r="B8483">
            <v>627</v>
          </cell>
          <cell r="I8483">
            <v>-0.16700000000000001</v>
          </cell>
          <cell r="S8483" t="str">
            <v>Org.Vtas Necochea</v>
          </cell>
        </row>
        <row r="8484">
          <cell r="B8484">
            <v>2021</v>
          </cell>
          <cell r="I8484">
            <v>-2</v>
          </cell>
          <cell r="S8484" t="str">
            <v>Org.Vtas Necochea</v>
          </cell>
        </row>
        <row r="8485">
          <cell r="B8485">
            <v>140</v>
          </cell>
          <cell r="I8485">
            <v>-0.125</v>
          </cell>
          <cell r="S8485" t="str">
            <v>Org.Vtas Necochea</v>
          </cell>
        </row>
        <row r="8486">
          <cell r="B8486">
            <v>159</v>
          </cell>
          <cell r="I8486">
            <v>-0.5</v>
          </cell>
          <cell r="S8486" t="str">
            <v>Org.Vtas Necochea</v>
          </cell>
        </row>
        <row r="8487">
          <cell r="B8487">
            <v>359</v>
          </cell>
          <cell r="I8487">
            <v>-1.333</v>
          </cell>
          <cell r="S8487" t="str">
            <v>Org.Vtas Necochea</v>
          </cell>
        </row>
        <row r="8488">
          <cell r="B8488">
            <v>1159</v>
          </cell>
          <cell r="I8488">
            <v>-0.66700000000000004</v>
          </cell>
          <cell r="S8488" t="str">
            <v>Org.Vtas Necochea</v>
          </cell>
        </row>
        <row r="8489">
          <cell r="B8489">
            <v>1240</v>
          </cell>
          <cell r="I8489">
            <v>-0.375</v>
          </cell>
          <cell r="S8489" t="str">
            <v>Org.Vtas Necochea</v>
          </cell>
        </row>
        <row r="8490">
          <cell r="B8490">
            <v>1259</v>
          </cell>
          <cell r="I8490">
            <v>-0.5</v>
          </cell>
          <cell r="S8490" t="str">
            <v>Org.Vtas Necochea</v>
          </cell>
        </row>
        <row r="8491">
          <cell r="B8491">
            <v>1459</v>
          </cell>
          <cell r="I8491">
            <v>-0.83299999999999996</v>
          </cell>
          <cell r="S8491" t="str">
            <v>Org.Vtas Necochea</v>
          </cell>
        </row>
        <row r="8492">
          <cell r="B8492">
            <v>2359</v>
          </cell>
          <cell r="I8492">
            <v>-0.66700000000000004</v>
          </cell>
          <cell r="S8492" t="str">
            <v>Org.Vtas Necochea</v>
          </cell>
        </row>
        <row r="8493">
          <cell r="B8493">
            <v>2443</v>
          </cell>
          <cell r="I8493">
            <v>-0.375</v>
          </cell>
          <cell r="S8493" t="str">
            <v>Org.Vtas Necochea</v>
          </cell>
        </row>
        <row r="8494">
          <cell r="B8494">
            <v>2483</v>
          </cell>
          <cell r="I8494">
            <v>-0.375</v>
          </cell>
          <cell r="S8494" t="str">
            <v>Org.Vtas Necochea</v>
          </cell>
        </row>
        <row r="8495">
          <cell r="B8495">
            <v>2741</v>
          </cell>
          <cell r="I8495">
            <v>-0.25</v>
          </cell>
          <cell r="S8495" t="str">
            <v>Org.Vtas Necochea</v>
          </cell>
        </row>
        <row r="8496">
          <cell r="B8496">
            <v>3205</v>
          </cell>
          <cell r="I8496">
            <v>-0.5</v>
          </cell>
          <cell r="S8496" t="str">
            <v>Org.Vtas Necochea</v>
          </cell>
        </row>
        <row r="8497">
          <cell r="B8497">
            <v>105</v>
          </cell>
          <cell r="I8497">
            <v>-0.16700000000000001</v>
          </cell>
          <cell r="S8497" t="str">
            <v>Org.Vtas Necochea</v>
          </cell>
        </row>
        <row r="8498">
          <cell r="B8498">
            <v>110</v>
          </cell>
          <cell r="I8498">
            <v>-0.625</v>
          </cell>
          <cell r="S8498" t="str">
            <v>Org.Vtas Necochea</v>
          </cell>
        </row>
        <row r="8499">
          <cell r="B8499">
            <v>118</v>
          </cell>
          <cell r="I8499">
            <v>-0.5</v>
          </cell>
          <cell r="S8499" t="str">
            <v>Org.Vtas Necochea</v>
          </cell>
        </row>
        <row r="8500">
          <cell r="B8500">
            <v>127</v>
          </cell>
          <cell r="I8500">
            <v>-0.5</v>
          </cell>
          <cell r="S8500" t="str">
            <v>Org.Vtas Necochea</v>
          </cell>
        </row>
        <row r="8501">
          <cell r="B8501">
            <v>140</v>
          </cell>
          <cell r="I8501">
            <v>-0.625</v>
          </cell>
          <cell r="S8501" t="str">
            <v>Org.Vtas Necochea</v>
          </cell>
        </row>
        <row r="8502">
          <cell r="B8502">
            <v>159</v>
          </cell>
          <cell r="I8502">
            <v>-0.83399999999999996</v>
          </cell>
          <cell r="S8502" t="str">
            <v>Org.Vtas Necochea</v>
          </cell>
        </row>
        <row r="8503">
          <cell r="B8503">
            <v>327</v>
          </cell>
          <cell r="I8503">
            <v>-0.33300000000000002</v>
          </cell>
          <cell r="S8503" t="str">
            <v>Org.Vtas Necochea</v>
          </cell>
        </row>
        <row r="8504">
          <cell r="B8504">
            <v>340</v>
          </cell>
          <cell r="I8504">
            <v>-0.25</v>
          </cell>
          <cell r="S8504" t="str">
            <v>Org.Vtas Necochea</v>
          </cell>
        </row>
        <row r="8505">
          <cell r="B8505">
            <v>359</v>
          </cell>
          <cell r="I8505">
            <v>-0.83299999999999996</v>
          </cell>
          <cell r="S8505" t="str">
            <v>Org.Vtas Necochea</v>
          </cell>
        </row>
        <row r="8506">
          <cell r="B8506">
            <v>610</v>
          </cell>
          <cell r="I8506">
            <v>-0.375</v>
          </cell>
          <cell r="S8506" t="str">
            <v>Org.Vtas Necochea</v>
          </cell>
        </row>
        <row r="8507">
          <cell r="B8507">
            <v>627</v>
          </cell>
          <cell r="I8507">
            <v>-0.16700000000000001</v>
          </cell>
          <cell r="S8507" t="str">
            <v>Org.Vtas Necochea</v>
          </cell>
        </row>
        <row r="8508">
          <cell r="B8508">
            <v>640</v>
          </cell>
          <cell r="I8508">
            <v>-1.125</v>
          </cell>
          <cell r="S8508" t="str">
            <v>Org.Vtas Necochea</v>
          </cell>
        </row>
        <row r="8509">
          <cell r="B8509">
            <v>644</v>
          </cell>
          <cell r="I8509">
            <v>-0.625</v>
          </cell>
          <cell r="S8509" t="str">
            <v>Org.Vtas Necochea</v>
          </cell>
        </row>
        <row r="8510">
          <cell r="B8510">
            <v>1001</v>
          </cell>
          <cell r="I8510">
            <v>-0.5</v>
          </cell>
          <cell r="S8510" t="str">
            <v>Org.Vtas Necochea</v>
          </cell>
        </row>
        <row r="8511">
          <cell r="B8511">
            <v>1127</v>
          </cell>
          <cell r="I8511">
            <v>-0.16700000000000001</v>
          </cell>
          <cell r="S8511" t="str">
            <v>Org.Vtas Necochea</v>
          </cell>
        </row>
        <row r="8512">
          <cell r="B8512">
            <v>1140</v>
          </cell>
          <cell r="I8512">
            <v>-0.375</v>
          </cell>
          <cell r="S8512" t="str">
            <v>Org.Vtas Necochea</v>
          </cell>
        </row>
        <row r="8513">
          <cell r="B8513">
            <v>1161</v>
          </cell>
          <cell r="I8513">
            <v>-1</v>
          </cell>
          <cell r="S8513" t="str">
            <v>Org.Vtas Necochea</v>
          </cell>
        </row>
        <row r="8514">
          <cell r="B8514">
            <v>1240</v>
          </cell>
          <cell r="I8514">
            <v>-0.625</v>
          </cell>
          <cell r="S8514" t="str">
            <v>Org.Vtas Necochea</v>
          </cell>
        </row>
        <row r="8515">
          <cell r="B8515">
            <v>1436</v>
          </cell>
          <cell r="I8515">
            <v>-0.16700000000000001</v>
          </cell>
          <cell r="S8515" t="str">
            <v>Org.Vtas Necochea</v>
          </cell>
        </row>
        <row r="8516">
          <cell r="B8516">
            <v>1459</v>
          </cell>
          <cell r="I8516">
            <v>-0.33300000000000002</v>
          </cell>
          <cell r="S8516" t="str">
            <v>Org.Vtas Necochea</v>
          </cell>
        </row>
        <row r="8517">
          <cell r="B8517">
            <v>1640</v>
          </cell>
          <cell r="I8517">
            <v>-0.16700000000000001</v>
          </cell>
          <cell r="S8517" t="str">
            <v>Org.Vtas Necochea</v>
          </cell>
        </row>
        <row r="8518">
          <cell r="B8518">
            <v>1720</v>
          </cell>
          <cell r="I8518">
            <v>-8.3000000000000004E-2</v>
          </cell>
          <cell r="S8518" t="str">
            <v>Org.Vtas Necochea</v>
          </cell>
        </row>
        <row r="8519">
          <cell r="B8519">
            <v>2003</v>
          </cell>
          <cell r="I8519">
            <v>-1.833</v>
          </cell>
          <cell r="S8519" t="str">
            <v>Org.Vtas Necochea</v>
          </cell>
        </row>
        <row r="8520">
          <cell r="B8520">
            <v>2033</v>
          </cell>
          <cell r="I8520">
            <v>-0.5</v>
          </cell>
          <cell r="S8520" t="str">
            <v>Org.Vtas Necochea</v>
          </cell>
        </row>
        <row r="8521">
          <cell r="B8521">
            <v>2466</v>
          </cell>
          <cell r="I8521">
            <v>-0.16700000000000001</v>
          </cell>
          <cell r="S8521" t="str">
            <v>Org.Vtas Necochea</v>
          </cell>
        </row>
        <row r="8522">
          <cell r="B8522">
            <v>2727</v>
          </cell>
          <cell r="I8522">
            <v>-0.16700000000000001</v>
          </cell>
          <cell r="S8522" t="str">
            <v>Org.Vtas Necochea</v>
          </cell>
        </row>
        <row r="8523">
          <cell r="B8523">
            <v>2759</v>
          </cell>
          <cell r="I8523">
            <v>-0.16700000000000001</v>
          </cell>
          <cell r="S8523" t="str">
            <v>Org.Vtas Necochea</v>
          </cell>
        </row>
        <row r="8524">
          <cell r="B8524">
            <v>3205</v>
          </cell>
          <cell r="I8524">
            <v>-1</v>
          </cell>
          <cell r="S8524" t="str">
            <v>Org.Vtas Necochea</v>
          </cell>
        </row>
        <row r="8525">
          <cell r="B8525">
            <v>3527</v>
          </cell>
          <cell r="I8525">
            <v>-8.3000000000000004E-2</v>
          </cell>
          <cell r="S8525" t="str">
            <v>Org.Vtas Necochea</v>
          </cell>
        </row>
        <row r="8526">
          <cell r="B8526">
            <v>118</v>
          </cell>
          <cell r="I8526">
            <v>-1</v>
          </cell>
          <cell r="S8526" t="str">
            <v>Org.Vtas Necochea</v>
          </cell>
        </row>
        <row r="8527">
          <cell r="B8527">
            <v>127</v>
          </cell>
          <cell r="I8527">
            <v>-1</v>
          </cell>
          <cell r="S8527" t="str">
            <v>Org.Vtas Necochea</v>
          </cell>
        </row>
        <row r="8528">
          <cell r="B8528">
            <v>127</v>
          </cell>
          <cell r="I8528">
            <v>-0.41699999999999998</v>
          </cell>
          <cell r="S8528" t="str">
            <v>Org.Vtas Necochea</v>
          </cell>
        </row>
        <row r="8529">
          <cell r="B8529">
            <v>140</v>
          </cell>
          <cell r="I8529">
            <v>-0.75</v>
          </cell>
          <cell r="S8529" t="str">
            <v>Org.Vtas Necochea</v>
          </cell>
        </row>
        <row r="8530">
          <cell r="B8530">
            <v>140</v>
          </cell>
          <cell r="I8530">
            <v>-0.5</v>
          </cell>
          <cell r="S8530" t="str">
            <v>Org.Vtas Necochea</v>
          </cell>
        </row>
        <row r="8531">
          <cell r="B8531">
            <v>159</v>
          </cell>
          <cell r="I8531">
            <v>-2.8330000000000002</v>
          </cell>
          <cell r="S8531" t="str">
            <v>Org.Vtas Necochea</v>
          </cell>
        </row>
        <row r="8532">
          <cell r="B8532">
            <v>359</v>
          </cell>
          <cell r="I8532">
            <v>-0.33300000000000002</v>
          </cell>
          <cell r="S8532" t="str">
            <v>Org.Vtas Necochea</v>
          </cell>
        </row>
        <row r="8533">
          <cell r="B8533">
            <v>440</v>
          </cell>
          <cell r="I8533">
            <v>-0.625</v>
          </cell>
          <cell r="S8533" t="str">
            <v>Org.Vtas Necochea</v>
          </cell>
        </row>
        <row r="8534">
          <cell r="B8534">
            <v>618</v>
          </cell>
          <cell r="I8534">
            <v>-0.16700000000000001</v>
          </cell>
          <cell r="S8534" t="str">
            <v>Org.Vtas Necochea</v>
          </cell>
        </row>
        <row r="8535">
          <cell r="B8535">
            <v>640</v>
          </cell>
          <cell r="I8535">
            <v>-0.75</v>
          </cell>
          <cell r="S8535" t="str">
            <v>Org.Vtas Necochea</v>
          </cell>
        </row>
        <row r="8536">
          <cell r="B8536">
            <v>659</v>
          </cell>
          <cell r="I8536">
            <v>-0.16700000000000001</v>
          </cell>
          <cell r="S8536" t="str">
            <v>Org.Vtas Necochea</v>
          </cell>
        </row>
        <row r="8537">
          <cell r="B8537">
            <v>1127</v>
          </cell>
          <cell r="I8537">
            <v>-0.25</v>
          </cell>
          <cell r="S8537" t="str">
            <v>Org.Vtas Necochea</v>
          </cell>
        </row>
        <row r="8538">
          <cell r="B8538">
            <v>1140</v>
          </cell>
          <cell r="I8538">
            <v>-0.375</v>
          </cell>
          <cell r="S8538" t="str">
            <v>Org.Vtas Necochea</v>
          </cell>
        </row>
        <row r="8539">
          <cell r="B8539">
            <v>1140</v>
          </cell>
          <cell r="I8539">
            <v>-0.875</v>
          </cell>
          <cell r="S8539" t="str">
            <v>Org.Vtas Necochea</v>
          </cell>
        </row>
        <row r="8540">
          <cell r="B8540">
            <v>1159</v>
          </cell>
          <cell r="I8540">
            <v>-0.5</v>
          </cell>
          <cell r="S8540" t="str">
            <v>Org.Vtas Necochea</v>
          </cell>
        </row>
        <row r="8541">
          <cell r="B8541">
            <v>1436</v>
          </cell>
          <cell r="I8541">
            <v>-0.83299999999999996</v>
          </cell>
          <cell r="S8541" t="str">
            <v>Org.Vtas Necochea</v>
          </cell>
        </row>
        <row r="8542">
          <cell r="B8542">
            <v>1459</v>
          </cell>
          <cell r="I8542">
            <v>-0.5</v>
          </cell>
          <cell r="S8542" t="str">
            <v>Org.Vtas Necochea</v>
          </cell>
        </row>
        <row r="8543">
          <cell r="B8543">
            <v>1620</v>
          </cell>
          <cell r="I8543">
            <v>-0.16700000000000001</v>
          </cell>
          <cell r="S8543" t="str">
            <v>Org.Vtas Necochea</v>
          </cell>
        </row>
        <row r="8544">
          <cell r="B8544">
            <v>2003</v>
          </cell>
          <cell r="I8544">
            <v>-0.33300000000000002</v>
          </cell>
          <cell r="S8544" t="str">
            <v>Org.Vtas Necochea</v>
          </cell>
        </row>
        <row r="8545">
          <cell r="B8545">
            <v>2033</v>
          </cell>
          <cell r="I8545">
            <v>-0.66700000000000004</v>
          </cell>
          <cell r="S8545" t="str">
            <v>Org.Vtas Necochea</v>
          </cell>
        </row>
        <row r="8546">
          <cell r="B8546">
            <v>2463</v>
          </cell>
          <cell r="I8546">
            <v>-1</v>
          </cell>
          <cell r="S8546" t="str">
            <v>Org.Vtas Necochea</v>
          </cell>
        </row>
        <row r="8547">
          <cell r="B8547">
            <v>2483</v>
          </cell>
          <cell r="I8547">
            <v>-0.125</v>
          </cell>
          <cell r="S8547" t="str">
            <v>Org.Vtas Necochea</v>
          </cell>
        </row>
        <row r="8548">
          <cell r="B8548">
            <v>2483</v>
          </cell>
          <cell r="I8548">
            <v>-0.375</v>
          </cell>
          <cell r="S8548" t="str">
            <v>Org.Vtas Necochea</v>
          </cell>
        </row>
        <row r="8549">
          <cell r="B8549">
            <v>2659</v>
          </cell>
          <cell r="I8549">
            <v>-0.16700000000000001</v>
          </cell>
          <cell r="S8549" t="str">
            <v>Org.Vtas Necochea</v>
          </cell>
        </row>
        <row r="8550">
          <cell r="B8550">
            <v>2672</v>
          </cell>
          <cell r="I8550">
            <v>-0.16700000000000001</v>
          </cell>
          <cell r="S8550" t="str">
            <v>Org.Vtas Necochea</v>
          </cell>
        </row>
        <row r="8551">
          <cell r="B8551">
            <v>3536</v>
          </cell>
          <cell r="I8551">
            <v>-0.33300000000000002</v>
          </cell>
          <cell r="S8551" t="str">
            <v>Org.Vtas Necochea</v>
          </cell>
        </row>
        <row r="8552">
          <cell r="B8552">
            <v>105</v>
          </cell>
          <cell r="I8552">
            <v>-0.16700000000000001</v>
          </cell>
          <cell r="S8552" t="str">
            <v>Org.Vtas Necochea</v>
          </cell>
        </row>
        <row r="8553">
          <cell r="B8553">
            <v>118</v>
          </cell>
          <cell r="I8553">
            <v>-0.16700000000000001</v>
          </cell>
          <cell r="S8553" t="str">
            <v>Org.Vtas Necochea</v>
          </cell>
        </row>
        <row r="8554">
          <cell r="B8554">
            <v>127</v>
          </cell>
          <cell r="I8554">
            <v>-0.33300000000000002</v>
          </cell>
          <cell r="S8554" t="str">
            <v>Org.Vtas Necochea</v>
          </cell>
        </row>
        <row r="8555">
          <cell r="B8555">
            <v>140</v>
          </cell>
          <cell r="I8555">
            <v>-2.375</v>
          </cell>
          <cell r="S8555" t="str">
            <v>Org.Vtas Necochea</v>
          </cell>
        </row>
        <row r="8556">
          <cell r="B8556">
            <v>159</v>
          </cell>
          <cell r="I8556">
            <v>-0.5</v>
          </cell>
          <cell r="S8556" t="str">
            <v>Org.Vtas Necochea</v>
          </cell>
        </row>
        <row r="8557">
          <cell r="B8557">
            <v>340</v>
          </cell>
          <cell r="I8557">
            <v>-0.25</v>
          </cell>
          <cell r="S8557" t="str">
            <v>Org.Vtas Necochea</v>
          </cell>
        </row>
        <row r="8558">
          <cell r="B8558">
            <v>1127</v>
          </cell>
          <cell r="I8558">
            <v>-0.25</v>
          </cell>
          <cell r="S8558" t="str">
            <v>Org.Vtas Necochea</v>
          </cell>
        </row>
        <row r="8559">
          <cell r="B8559">
            <v>1140</v>
          </cell>
          <cell r="I8559">
            <v>-0.5</v>
          </cell>
          <cell r="S8559" t="str">
            <v>Org.Vtas Necochea</v>
          </cell>
        </row>
        <row r="8560">
          <cell r="B8560">
            <v>1159</v>
          </cell>
          <cell r="I8560">
            <v>-1</v>
          </cell>
          <cell r="S8560" t="str">
            <v>Org.Vtas Necochea</v>
          </cell>
        </row>
        <row r="8561">
          <cell r="B8561">
            <v>2033</v>
          </cell>
          <cell r="I8561">
            <v>-0.66700000000000004</v>
          </cell>
          <cell r="S8561" t="str">
            <v>Org.Vtas Necochea</v>
          </cell>
        </row>
        <row r="8562">
          <cell r="B8562">
            <v>2456</v>
          </cell>
          <cell r="I8562">
            <v>-0.16700000000000001</v>
          </cell>
          <cell r="S8562" t="str">
            <v>Org.Vtas Necochea</v>
          </cell>
        </row>
        <row r="8563">
          <cell r="B8563">
            <v>2612</v>
          </cell>
          <cell r="I8563">
            <v>-0.16700000000000001</v>
          </cell>
          <cell r="S8563" t="str">
            <v>Org.Vtas Necochea</v>
          </cell>
        </row>
        <row r="8564">
          <cell r="B8564">
            <v>3211</v>
          </cell>
          <cell r="I8564">
            <v>-0.16700000000000001</v>
          </cell>
          <cell r="S8564" t="str">
            <v>Org.Vtas Necochea</v>
          </cell>
        </row>
        <row r="8565">
          <cell r="B8565">
            <v>510725</v>
          </cell>
          <cell r="I8565">
            <v>-0.33300000000000002</v>
          </cell>
          <cell r="S8565" t="str">
            <v>Org.Vtas Necochea</v>
          </cell>
        </row>
        <row r="8566">
          <cell r="B8566">
            <v>140</v>
          </cell>
          <cell r="I8566">
            <v>-0.125</v>
          </cell>
          <cell r="S8566" t="str">
            <v>Org.Vtas Necochea</v>
          </cell>
        </row>
        <row r="8567">
          <cell r="B8567">
            <v>159</v>
          </cell>
          <cell r="I8567">
            <v>-2.5</v>
          </cell>
          <cell r="S8567" t="str">
            <v>Org.Vtas Necochea</v>
          </cell>
        </row>
        <row r="8568">
          <cell r="B8568">
            <v>659</v>
          </cell>
          <cell r="I8568">
            <v>-0.5</v>
          </cell>
          <cell r="S8568" t="str">
            <v>Org.Vtas Necochea</v>
          </cell>
        </row>
        <row r="8569">
          <cell r="B8569">
            <v>1240</v>
          </cell>
          <cell r="I8569">
            <v>-0.5</v>
          </cell>
          <cell r="S8569" t="str">
            <v>Org.Vtas Necochea</v>
          </cell>
        </row>
        <row r="8570">
          <cell r="B8570">
            <v>2359</v>
          </cell>
          <cell r="I8570">
            <v>-0.16700000000000001</v>
          </cell>
          <cell r="S8570" t="str">
            <v>Org.Vtas Necochea</v>
          </cell>
        </row>
        <row r="8571">
          <cell r="B8571">
            <v>3214</v>
          </cell>
          <cell r="I8571">
            <v>-0.16700000000000001</v>
          </cell>
          <cell r="S8571" t="str">
            <v>Org.Vtas Necochea</v>
          </cell>
        </row>
        <row r="8572">
          <cell r="B8572">
            <v>118</v>
          </cell>
          <cell r="I8572">
            <v>-0.16700000000000001</v>
          </cell>
          <cell r="S8572" t="str">
            <v>Org.Vtas Necochea</v>
          </cell>
        </row>
        <row r="8573">
          <cell r="B8573">
            <v>140</v>
          </cell>
          <cell r="I8573">
            <v>-1.5</v>
          </cell>
          <cell r="S8573" t="str">
            <v>Org.Vtas Necochea</v>
          </cell>
        </row>
        <row r="8574">
          <cell r="B8574">
            <v>159</v>
          </cell>
          <cell r="I8574">
            <v>-2.0009999999999999</v>
          </cell>
          <cell r="S8574" t="str">
            <v>Org.Vtas Necochea</v>
          </cell>
        </row>
        <row r="8575">
          <cell r="B8575">
            <v>327</v>
          </cell>
          <cell r="I8575">
            <v>-0.75</v>
          </cell>
          <cell r="S8575" t="str">
            <v>Org.Vtas Necochea</v>
          </cell>
        </row>
        <row r="8576">
          <cell r="B8576">
            <v>340</v>
          </cell>
          <cell r="I8576">
            <v>-1</v>
          </cell>
          <cell r="S8576" t="str">
            <v>Org.Vtas Necochea</v>
          </cell>
        </row>
        <row r="8577">
          <cell r="B8577">
            <v>359</v>
          </cell>
          <cell r="I8577">
            <v>-0.5</v>
          </cell>
          <cell r="S8577" t="str">
            <v>Org.Vtas Necochea</v>
          </cell>
        </row>
        <row r="8578">
          <cell r="B8578">
            <v>361</v>
          </cell>
          <cell r="I8578">
            <v>-0.83299999999999996</v>
          </cell>
          <cell r="S8578" t="str">
            <v>Org.Vtas Necochea</v>
          </cell>
        </row>
        <row r="8579">
          <cell r="B8579">
            <v>504</v>
          </cell>
          <cell r="I8579">
            <v>-0.83299999999999996</v>
          </cell>
          <cell r="S8579" t="str">
            <v>Org.Vtas Necochea</v>
          </cell>
        </row>
        <row r="8580">
          <cell r="B8580">
            <v>618</v>
          </cell>
          <cell r="I8580">
            <v>-0.16700000000000001</v>
          </cell>
          <cell r="S8580" t="str">
            <v>Org.Vtas Necochea</v>
          </cell>
        </row>
        <row r="8581">
          <cell r="B8581">
            <v>627</v>
          </cell>
          <cell r="I8581">
            <v>-2.9169999999999998</v>
          </cell>
          <cell r="S8581" t="str">
            <v>Org.Vtas Necochea</v>
          </cell>
        </row>
        <row r="8582">
          <cell r="B8582">
            <v>640</v>
          </cell>
          <cell r="I8582">
            <v>-3.5</v>
          </cell>
          <cell r="S8582" t="str">
            <v>Org.Vtas Necochea</v>
          </cell>
        </row>
        <row r="8583">
          <cell r="B8583">
            <v>659</v>
          </cell>
          <cell r="I8583">
            <v>-1.5</v>
          </cell>
          <cell r="S8583" t="str">
            <v>Org.Vtas Necochea</v>
          </cell>
        </row>
        <row r="8584">
          <cell r="B8584">
            <v>1040</v>
          </cell>
          <cell r="I8584">
            <v>-0.375</v>
          </cell>
          <cell r="S8584" t="str">
            <v>Org.Vtas Necochea</v>
          </cell>
        </row>
        <row r="8585">
          <cell r="B8585">
            <v>1127</v>
          </cell>
          <cell r="I8585">
            <v>-0.66700000000000004</v>
          </cell>
          <cell r="S8585" t="str">
            <v>Org.Vtas Necochea</v>
          </cell>
        </row>
        <row r="8586">
          <cell r="B8586">
            <v>1140</v>
          </cell>
          <cell r="I8586">
            <v>-0.375</v>
          </cell>
          <cell r="S8586" t="str">
            <v>Org.Vtas Necochea</v>
          </cell>
        </row>
        <row r="8587">
          <cell r="B8587">
            <v>1411</v>
          </cell>
          <cell r="I8587">
            <v>-0.66700000000000004</v>
          </cell>
          <cell r="S8587" t="str">
            <v>Org.Vtas Necochea</v>
          </cell>
        </row>
        <row r="8588">
          <cell r="B8588">
            <v>1436</v>
          </cell>
          <cell r="I8588">
            <v>-3</v>
          </cell>
          <cell r="S8588" t="str">
            <v>Org.Vtas Necochea</v>
          </cell>
        </row>
        <row r="8589">
          <cell r="B8589">
            <v>1620</v>
          </cell>
          <cell r="I8589">
            <v>-8.3000000000000004E-2</v>
          </cell>
          <cell r="S8589" t="str">
            <v>Org.Vtas Necochea</v>
          </cell>
        </row>
        <row r="8590">
          <cell r="B8590">
            <v>2359</v>
          </cell>
          <cell r="I8590">
            <v>-0.83299999999999996</v>
          </cell>
          <cell r="S8590" t="str">
            <v>Org.Vtas Necochea</v>
          </cell>
        </row>
        <row r="8591">
          <cell r="B8591">
            <v>2448</v>
          </cell>
          <cell r="I8591">
            <v>-0.33300000000000002</v>
          </cell>
          <cell r="S8591" t="str">
            <v>Org.Vtas Necochea</v>
          </cell>
        </row>
        <row r="8592">
          <cell r="B8592">
            <v>2459</v>
          </cell>
          <cell r="I8592">
            <v>-1</v>
          </cell>
          <cell r="S8592" t="str">
            <v>Org.Vtas Necochea</v>
          </cell>
        </row>
        <row r="8593">
          <cell r="B8593">
            <v>2476</v>
          </cell>
          <cell r="I8593">
            <v>-1</v>
          </cell>
          <cell r="S8593" t="str">
            <v>Org.Vtas Necochea</v>
          </cell>
        </row>
        <row r="8594">
          <cell r="B8594">
            <v>2478</v>
          </cell>
          <cell r="I8594">
            <v>-0.16700000000000001</v>
          </cell>
          <cell r="S8594" t="str">
            <v>Org.Vtas Necochea</v>
          </cell>
        </row>
        <row r="8595">
          <cell r="B8595">
            <v>2486</v>
          </cell>
          <cell r="I8595">
            <v>-0.66700000000000004</v>
          </cell>
          <cell r="S8595" t="str">
            <v>Org.Vtas Necochea</v>
          </cell>
        </row>
        <row r="8596">
          <cell r="B8596">
            <v>2648</v>
          </cell>
          <cell r="I8596">
            <v>-0.16700000000000001</v>
          </cell>
          <cell r="S8596" t="str">
            <v>Org.Vtas Necochea</v>
          </cell>
        </row>
        <row r="8597">
          <cell r="B8597">
            <v>2659</v>
          </cell>
          <cell r="I8597">
            <v>-0.5</v>
          </cell>
          <cell r="S8597" t="str">
            <v>Org.Vtas Necochea</v>
          </cell>
        </row>
        <row r="8598">
          <cell r="B8598">
            <v>2672</v>
          </cell>
          <cell r="I8598">
            <v>-0.16700000000000001</v>
          </cell>
          <cell r="S8598" t="str">
            <v>Org.Vtas Necochea</v>
          </cell>
        </row>
        <row r="8599">
          <cell r="B8599">
            <v>2741</v>
          </cell>
          <cell r="I8599">
            <v>-3.375</v>
          </cell>
          <cell r="S8599" t="str">
            <v>Org.Vtas Necochea</v>
          </cell>
        </row>
        <row r="8600">
          <cell r="B8600">
            <v>2759</v>
          </cell>
          <cell r="I8600">
            <v>-1.3340000000000001</v>
          </cell>
          <cell r="S8600" t="str">
            <v>Org.Vtas Necochea</v>
          </cell>
        </row>
        <row r="8601">
          <cell r="B8601">
            <v>3206</v>
          </cell>
          <cell r="I8601">
            <v>-0.16700000000000001</v>
          </cell>
          <cell r="S8601" t="str">
            <v>Org.Vtas Necochea</v>
          </cell>
        </row>
        <row r="8602">
          <cell r="B8602">
            <v>3527</v>
          </cell>
          <cell r="I8602">
            <v>-0.75</v>
          </cell>
          <cell r="S8602" t="str">
            <v>Org.Vtas Necochea</v>
          </cell>
        </row>
        <row r="8603">
          <cell r="B8603">
            <v>3536</v>
          </cell>
          <cell r="I8603">
            <v>-0.66700000000000004</v>
          </cell>
          <cell r="S8603" t="str">
            <v>Org.Vtas Necochea</v>
          </cell>
        </row>
        <row r="8604">
          <cell r="B8604">
            <v>127</v>
          </cell>
          <cell r="I8604">
            <v>-1.417</v>
          </cell>
          <cell r="S8604" t="str">
            <v>Org.Vtas Necochea</v>
          </cell>
        </row>
        <row r="8605">
          <cell r="B8605">
            <v>140</v>
          </cell>
          <cell r="I8605">
            <v>-1.25</v>
          </cell>
          <cell r="S8605" t="str">
            <v>Org.Vtas Necochea</v>
          </cell>
        </row>
        <row r="8606">
          <cell r="B8606">
            <v>159</v>
          </cell>
          <cell r="I8606">
            <v>-1.1659999999999999</v>
          </cell>
          <cell r="S8606" t="str">
            <v>Org.Vtas Necochea</v>
          </cell>
        </row>
        <row r="8607">
          <cell r="B8607">
            <v>161</v>
          </cell>
          <cell r="I8607">
            <v>-0.5</v>
          </cell>
          <cell r="S8607" t="str">
            <v>Org.Vtas Necochea</v>
          </cell>
        </row>
        <row r="8608">
          <cell r="B8608">
            <v>327</v>
          </cell>
          <cell r="I8608">
            <v>-0.25</v>
          </cell>
          <cell r="S8608" t="str">
            <v>Org.Vtas Necochea</v>
          </cell>
        </row>
        <row r="8609">
          <cell r="B8609">
            <v>340</v>
          </cell>
          <cell r="I8609">
            <v>-0.125</v>
          </cell>
          <cell r="S8609" t="str">
            <v>Org.Vtas Necochea</v>
          </cell>
        </row>
        <row r="8610">
          <cell r="B8610">
            <v>361</v>
          </cell>
          <cell r="I8610">
            <v>-0.16700000000000001</v>
          </cell>
          <cell r="S8610" t="str">
            <v>Org.Vtas Necochea</v>
          </cell>
        </row>
        <row r="8611">
          <cell r="B8611">
            <v>440</v>
          </cell>
          <cell r="I8611">
            <v>-0.25</v>
          </cell>
          <cell r="S8611" t="str">
            <v>Org.Vtas Necochea</v>
          </cell>
        </row>
        <row r="8612">
          <cell r="B8612">
            <v>640</v>
          </cell>
          <cell r="I8612">
            <v>-0.625</v>
          </cell>
          <cell r="S8612" t="str">
            <v>Org.Vtas Necochea</v>
          </cell>
        </row>
        <row r="8613">
          <cell r="B8613">
            <v>1128</v>
          </cell>
          <cell r="I8613">
            <v>-0.33300000000000002</v>
          </cell>
          <cell r="S8613" t="str">
            <v>Org.Vtas Necochea</v>
          </cell>
        </row>
        <row r="8614">
          <cell r="B8614">
            <v>1140</v>
          </cell>
          <cell r="I8614">
            <v>-0.875</v>
          </cell>
          <cell r="S8614" t="str">
            <v>Org.Vtas Necochea</v>
          </cell>
        </row>
        <row r="8615">
          <cell r="B8615">
            <v>1159</v>
          </cell>
          <cell r="I8615">
            <v>-0.83299999999999996</v>
          </cell>
          <cell r="S8615" t="str">
            <v>Org.Vtas Necochea</v>
          </cell>
        </row>
        <row r="8616">
          <cell r="B8616">
            <v>1240</v>
          </cell>
          <cell r="I8616">
            <v>-5.25</v>
          </cell>
          <cell r="S8616" t="str">
            <v>Org.Vtas Necochea</v>
          </cell>
        </row>
        <row r="8617">
          <cell r="B8617">
            <v>1259</v>
          </cell>
          <cell r="I8617">
            <v>-5.8330000000000002</v>
          </cell>
          <cell r="S8617" t="str">
            <v>Org.Vtas Necochea</v>
          </cell>
        </row>
        <row r="8618">
          <cell r="B8618">
            <v>1640</v>
          </cell>
          <cell r="I8618">
            <v>-2</v>
          </cell>
          <cell r="S8618" t="str">
            <v>Org.Vtas Necochea</v>
          </cell>
        </row>
        <row r="8619">
          <cell r="B8619">
            <v>2443</v>
          </cell>
          <cell r="I8619">
            <v>-1</v>
          </cell>
          <cell r="S8619" t="str">
            <v>Org.Vtas Necochea</v>
          </cell>
        </row>
        <row r="8620">
          <cell r="B8620">
            <v>2459</v>
          </cell>
          <cell r="I8620">
            <v>-0.16700000000000001</v>
          </cell>
          <cell r="S8620" t="str">
            <v>Org.Vtas Necochea</v>
          </cell>
        </row>
        <row r="8621">
          <cell r="B8621">
            <v>2648</v>
          </cell>
          <cell r="I8621">
            <v>-1.6659999999999999</v>
          </cell>
          <cell r="S8621" t="str">
            <v>Org.Vtas Necochea</v>
          </cell>
        </row>
        <row r="8622">
          <cell r="B8622">
            <v>2678</v>
          </cell>
          <cell r="I8622">
            <v>-1.6659999999999999</v>
          </cell>
          <cell r="S8622" t="str">
            <v>Org.Vtas Necochea</v>
          </cell>
        </row>
        <row r="8623">
          <cell r="B8623">
            <v>2741</v>
          </cell>
          <cell r="I8623">
            <v>-0.5</v>
          </cell>
          <cell r="S8623" t="str">
            <v>Org.Vtas Necochea</v>
          </cell>
        </row>
        <row r="8624">
          <cell r="B8624">
            <v>2759</v>
          </cell>
          <cell r="I8624">
            <v>-0.16700000000000001</v>
          </cell>
          <cell r="S8624" t="str">
            <v>Org.Vtas Necochea</v>
          </cell>
        </row>
        <row r="8625">
          <cell r="B8625">
            <v>105</v>
          </cell>
          <cell r="I8625">
            <v>-1</v>
          </cell>
          <cell r="S8625" t="str">
            <v>Org.Vtas Necochea</v>
          </cell>
        </row>
        <row r="8626">
          <cell r="B8626">
            <v>118</v>
          </cell>
          <cell r="I8626">
            <v>-0.83299999999999996</v>
          </cell>
          <cell r="S8626" t="str">
            <v>Org.Vtas Necochea</v>
          </cell>
        </row>
        <row r="8627">
          <cell r="B8627">
            <v>140</v>
          </cell>
          <cell r="I8627">
            <v>-0.25</v>
          </cell>
          <cell r="S8627" t="str">
            <v>Org.Vtas Necochea</v>
          </cell>
        </row>
        <row r="8628">
          <cell r="B8628">
            <v>310</v>
          </cell>
          <cell r="I8628">
            <v>-1</v>
          </cell>
          <cell r="S8628" t="str">
            <v>Org.Vtas Necochea</v>
          </cell>
        </row>
        <row r="8629">
          <cell r="B8629">
            <v>359</v>
          </cell>
          <cell r="I8629">
            <v>-0.33300000000000002</v>
          </cell>
          <cell r="S8629" t="str">
            <v>Org.Vtas Necochea</v>
          </cell>
        </row>
        <row r="8630">
          <cell r="B8630">
            <v>618</v>
          </cell>
          <cell r="I8630">
            <v>-0.5</v>
          </cell>
          <cell r="S8630" t="str">
            <v>Org.Vtas Necochea</v>
          </cell>
        </row>
        <row r="8631">
          <cell r="B8631">
            <v>640</v>
          </cell>
          <cell r="I8631">
            <v>-0.125</v>
          </cell>
          <cell r="S8631" t="str">
            <v>Org.Vtas Necochea</v>
          </cell>
        </row>
        <row r="8632">
          <cell r="B8632">
            <v>1159</v>
          </cell>
          <cell r="I8632">
            <v>-0.33300000000000002</v>
          </cell>
          <cell r="S8632" t="str">
            <v>Org.Vtas Necochea</v>
          </cell>
        </row>
        <row r="8633">
          <cell r="B8633">
            <v>1620</v>
          </cell>
          <cell r="I8633">
            <v>-0.5</v>
          </cell>
          <cell r="S8633" t="str">
            <v>Org.Vtas Necochea</v>
          </cell>
        </row>
        <row r="8634">
          <cell r="B8634">
            <v>1720</v>
          </cell>
          <cell r="I8634">
            <v>-0.5</v>
          </cell>
          <cell r="S8634" t="str">
            <v>Org.Vtas Necochea</v>
          </cell>
        </row>
        <row r="8635">
          <cell r="B8635">
            <v>2459</v>
          </cell>
          <cell r="I8635">
            <v>-0.16700000000000001</v>
          </cell>
          <cell r="S8635" t="str">
            <v>Org.Vtas Necochea</v>
          </cell>
        </row>
        <row r="8636">
          <cell r="B8636">
            <v>2463</v>
          </cell>
          <cell r="I8636">
            <v>-1</v>
          </cell>
          <cell r="S8636" t="str">
            <v>Org.Vtas Necochea</v>
          </cell>
        </row>
        <row r="8637">
          <cell r="B8637">
            <v>2727</v>
          </cell>
          <cell r="I8637">
            <v>-0.58299999999999996</v>
          </cell>
          <cell r="S8637" t="str">
            <v>Org.Vtas Necochea</v>
          </cell>
        </row>
        <row r="8638">
          <cell r="B8638">
            <v>127</v>
          </cell>
          <cell r="I8638">
            <v>-1</v>
          </cell>
          <cell r="S8638" t="str">
            <v>Org.Vtas Necochea</v>
          </cell>
        </row>
        <row r="8639">
          <cell r="B8639">
            <v>159</v>
          </cell>
          <cell r="I8639">
            <v>-0.66700000000000004</v>
          </cell>
          <cell r="S8639" t="str">
            <v>Org.Vtas Necochea</v>
          </cell>
        </row>
        <row r="8640">
          <cell r="B8640">
            <v>340</v>
          </cell>
          <cell r="I8640">
            <v>-0.125</v>
          </cell>
          <cell r="S8640" t="str">
            <v>Org.Vtas Necochea</v>
          </cell>
        </row>
        <row r="8641">
          <cell r="B8641">
            <v>504</v>
          </cell>
          <cell r="I8641">
            <v>-1</v>
          </cell>
          <cell r="S8641" t="str">
            <v>Org.Vtas Necochea</v>
          </cell>
        </row>
        <row r="8642">
          <cell r="B8642">
            <v>659</v>
          </cell>
          <cell r="I8642">
            <v>-0.16700000000000001</v>
          </cell>
          <cell r="S8642" t="str">
            <v>Org.Vtas Necochea</v>
          </cell>
        </row>
        <row r="8643">
          <cell r="B8643">
            <v>1127</v>
          </cell>
          <cell r="I8643">
            <v>-1</v>
          </cell>
          <cell r="S8643" t="str">
            <v>Org.Vtas Necochea</v>
          </cell>
        </row>
        <row r="8644">
          <cell r="B8644">
            <v>1140</v>
          </cell>
          <cell r="I8644">
            <v>-0.125</v>
          </cell>
          <cell r="S8644" t="str">
            <v>Org.Vtas Necochea</v>
          </cell>
        </row>
        <row r="8645">
          <cell r="B8645">
            <v>2453</v>
          </cell>
          <cell r="I8645">
            <v>-0.5</v>
          </cell>
          <cell r="S8645" t="str">
            <v>Org.Vtas Necochea</v>
          </cell>
        </row>
        <row r="8646">
          <cell r="B8646">
            <v>2488</v>
          </cell>
          <cell r="I8646">
            <v>-0.66700000000000004</v>
          </cell>
          <cell r="S8646" t="str">
            <v>Org.Vtas Necochea</v>
          </cell>
        </row>
        <row r="8647">
          <cell r="B8647">
            <v>2642</v>
          </cell>
          <cell r="I8647">
            <v>-0.66700000000000004</v>
          </cell>
          <cell r="S8647" t="str">
            <v>Org.Vtas Necochea</v>
          </cell>
        </row>
        <row r="8648">
          <cell r="B8648">
            <v>140</v>
          </cell>
          <cell r="I8648">
            <v>-0.25</v>
          </cell>
          <cell r="S8648" t="str">
            <v>Org.Vtas Necochea</v>
          </cell>
        </row>
        <row r="8649">
          <cell r="B8649">
            <v>159</v>
          </cell>
          <cell r="I8649">
            <v>-0.16700000000000001</v>
          </cell>
          <cell r="S8649" t="str">
            <v>Org.Vtas Necochea</v>
          </cell>
        </row>
        <row r="8650">
          <cell r="B8650">
            <v>340</v>
          </cell>
          <cell r="I8650">
            <v>-0.5</v>
          </cell>
          <cell r="S8650" t="str">
            <v>Org.Vtas Necochea</v>
          </cell>
        </row>
        <row r="8651">
          <cell r="B8651">
            <v>640</v>
          </cell>
          <cell r="I8651">
            <v>-0.125</v>
          </cell>
          <cell r="S8651" t="str">
            <v>Org.Vtas Necochea</v>
          </cell>
        </row>
        <row r="8652">
          <cell r="B8652">
            <v>1140</v>
          </cell>
          <cell r="I8652">
            <v>-0.25</v>
          </cell>
          <cell r="S8652" t="str">
            <v>Org.Vtas Necochea</v>
          </cell>
        </row>
        <row r="8653">
          <cell r="B8653">
            <v>2359</v>
          </cell>
          <cell r="I8653">
            <v>-0.16700000000000001</v>
          </cell>
          <cell r="S8653" t="str">
            <v>Org.Vtas Necochea</v>
          </cell>
        </row>
        <row r="8654">
          <cell r="B8654">
            <v>2473</v>
          </cell>
          <cell r="I8654">
            <v>-0.625</v>
          </cell>
          <cell r="S8654" t="str">
            <v>Org.Vtas Necochea</v>
          </cell>
        </row>
        <row r="8655">
          <cell r="B8655">
            <v>105</v>
          </cell>
          <cell r="I8655">
            <v>-0.41699999999999998</v>
          </cell>
          <cell r="S8655" t="str">
            <v>Org.Vtas Necochea</v>
          </cell>
        </row>
        <row r="8656">
          <cell r="B8656">
            <v>127</v>
          </cell>
          <cell r="I8656">
            <v>-1.25</v>
          </cell>
          <cell r="S8656" t="str">
            <v>Org.Vtas Necochea</v>
          </cell>
        </row>
        <row r="8657">
          <cell r="B8657">
            <v>140</v>
          </cell>
          <cell r="I8657">
            <v>-1.125</v>
          </cell>
          <cell r="S8657" t="str">
            <v>Org.Vtas Necochea</v>
          </cell>
        </row>
        <row r="8658">
          <cell r="B8658">
            <v>159</v>
          </cell>
          <cell r="I8658">
            <v>-0.501</v>
          </cell>
          <cell r="S8658" t="str">
            <v>Org.Vtas Necochea</v>
          </cell>
        </row>
        <row r="8659">
          <cell r="B8659">
            <v>161</v>
          </cell>
          <cell r="I8659">
            <v>-0.16700000000000001</v>
          </cell>
          <cell r="S8659" t="str">
            <v>Org.Vtas Necochea</v>
          </cell>
        </row>
        <row r="8660">
          <cell r="B8660">
            <v>340</v>
          </cell>
          <cell r="I8660">
            <v>-0.5</v>
          </cell>
          <cell r="S8660" t="str">
            <v>Org.Vtas Necochea</v>
          </cell>
        </row>
        <row r="8661">
          <cell r="B8661">
            <v>359</v>
          </cell>
          <cell r="I8661">
            <v>-1</v>
          </cell>
          <cell r="S8661" t="str">
            <v>Org.Vtas Necochea</v>
          </cell>
        </row>
        <row r="8662">
          <cell r="B8662">
            <v>504</v>
          </cell>
          <cell r="I8662">
            <v>-0.33300000000000002</v>
          </cell>
          <cell r="S8662" t="str">
            <v>Org.Vtas Necochea</v>
          </cell>
        </row>
        <row r="8663">
          <cell r="B8663">
            <v>594</v>
          </cell>
          <cell r="I8663">
            <v>-0.375</v>
          </cell>
          <cell r="S8663" t="str">
            <v>Org.Vtas Necochea</v>
          </cell>
        </row>
        <row r="8664">
          <cell r="B8664">
            <v>1027</v>
          </cell>
          <cell r="I8664">
            <v>-8.3000000000000004E-2</v>
          </cell>
          <cell r="S8664" t="str">
            <v>Org.Vtas Necochea</v>
          </cell>
        </row>
        <row r="8665">
          <cell r="B8665">
            <v>1127</v>
          </cell>
          <cell r="I8665">
            <v>-1.25</v>
          </cell>
          <cell r="S8665" t="str">
            <v>Org.Vtas Necochea</v>
          </cell>
        </row>
        <row r="8666">
          <cell r="B8666">
            <v>1140</v>
          </cell>
          <cell r="I8666">
            <v>-0.75</v>
          </cell>
          <cell r="S8666" t="str">
            <v>Org.Vtas Necochea</v>
          </cell>
        </row>
        <row r="8667">
          <cell r="B8667">
            <v>1640</v>
          </cell>
          <cell r="I8667">
            <v>-0.66700000000000004</v>
          </cell>
          <cell r="S8667" t="str">
            <v>Org.Vtas Necochea</v>
          </cell>
        </row>
        <row r="8668">
          <cell r="B8668">
            <v>1740</v>
          </cell>
          <cell r="I8668">
            <v>-2</v>
          </cell>
          <cell r="S8668" t="str">
            <v>Org.Vtas Necochea</v>
          </cell>
        </row>
        <row r="8669">
          <cell r="B8669">
            <v>2003</v>
          </cell>
          <cell r="I8669">
            <v>-0.16700000000000001</v>
          </cell>
          <cell r="S8669" t="str">
            <v>Org.Vtas Necochea</v>
          </cell>
        </row>
        <row r="8670">
          <cell r="B8670">
            <v>2443</v>
          </cell>
          <cell r="I8670">
            <v>-0.125</v>
          </cell>
          <cell r="S8670" t="str">
            <v>Org.Vtas Necochea</v>
          </cell>
        </row>
        <row r="8671">
          <cell r="B8671">
            <v>2446</v>
          </cell>
          <cell r="I8671">
            <v>-0.66700000000000004</v>
          </cell>
          <cell r="S8671" t="str">
            <v>Org.Vtas Necochea</v>
          </cell>
        </row>
        <row r="8672">
          <cell r="B8672">
            <v>2448</v>
          </cell>
          <cell r="I8672">
            <v>-0.83299999999999996</v>
          </cell>
          <cell r="S8672" t="str">
            <v>Org.Vtas Necochea</v>
          </cell>
        </row>
        <row r="8673">
          <cell r="B8673">
            <v>2459</v>
          </cell>
          <cell r="I8673">
            <v>-0.16700000000000001</v>
          </cell>
          <cell r="S8673" t="str">
            <v>Org.Vtas Necochea</v>
          </cell>
        </row>
        <row r="8674">
          <cell r="B8674">
            <v>2466</v>
          </cell>
          <cell r="I8674">
            <v>-1</v>
          </cell>
          <cell r="S8674" t="str">
            <v>Org.Vtas Necochea</v>
          </cell>
        </row>
        <row r="8675">
          <cell r="B8675">
            <v>2476</v>
          </cell>
          <cell r="I8675">
            <v>-0.33300000000000002</v>
          </cell>
          <cell r="S8675" t="str">
            <v>Org.Vtas Necochea</v>
          </cell>
        </row>
        <row r="8676">
          <cell r="B8676">
            <v>2478</v>
          </cell>
          <cell r="I8676">
            <v>-0.33300000000000002</v>
          </cell>
          <cell r="S8676" t="str">
            <v>Org.Vtas Necochea</v>
          </cell>
        </row>
        <row r="8677">
          <cell r="B8677">
            <v>2486</v>
          </cell>
          <cell r="I8677">
            <v>-0.33300000000000002</v>
          </cell>
          <cell r="S8677" t="str">
            <v>Org.Vtas Necochea</v>
          </cell>
        </row>
        <row r="8678">
          <cell r="B8678">
            <v>2488</v>
          </cell>
          <cell r="I8678">
            <v>-0.16700000000000001</v>
          </cell>
          <cell r="S8678" t="str">
            <v>Org.Vtas Necochea</v>
          </cell>
        </row>
        <row r="8679">
          <cell r="B8679">
            <v>2648</v>
          </cell>
          <cell r="I8679">
            <v>-1.5</v>
          </cell>
          <cell r="S8679" t="str">
            <v>Org.Vtas Necochea</v>
          </cell>
        </row>
        <row r="8680">
          <cell r="B8680">
            <v>2688</v>
          </cell>
          <cell r="I8680">
            <v>-1.333</v>
          </cell>
          <cell r="S8680" t="str">
            <v>Org.Vtas Necochea</v>
          </cell>
        </row>
        <row r="8681">
          <cell r="B8681">
            <v>2727</v>
          </cell>
          <cell r="I8681">
            <v>-0.16700000000000001</v>
          </cell>
          <cell r="S8681" t="str">
            <v>Org.Vtas Necochea</v>
          </cell>
        </row>
        <row r="8682">
          <cell r="B8682">
            <v>2741</v>
          </cell>
          <cell r="I8682">
            <v>-0.375</v>
          </cell>
          <cell r="S8682" t="str">
            <v>Org.Vtas Necochea</v>
          </cell>
        </row>
        <row r="8683">
          <cell r="B8683">
            <v>3527</v>
          </cell>
          <cell r="I8683">
            <v>-0.41699999999999998</v>
          </cell>
          <cell r="S8683" t="str">
            <v>Org.Vtas Necochea</v>
          </cell>
        </row>
        <row r="8684">
          <cell r="B8684">
            <v>105</v>
          </cell>
          <cell r="I8684">
            <v>-0.25</v>
          </cell>
          <cell r="S8684" t="str">
            <v>Org.Vtas Necochea</v>
          </cell>
        </row>
        <row r="8685">
          <cell r="B8685">
            <v>140</v>
          </cell>
          <cell r="I8685">
            <v>-0.875</v>
          </cell>
          <cell r="S8685" t="str">
            <v>Org.Vtas Necochea</v>
          </cell>
        </row>
        <row r="8686">
          <cell r="B8686">
            <v>144</v>
          </cell>
          <cell r="I8686">
            <v>-0.125</v>
          </cell>
          <cell r="S8686" t="str">
            <v>Org.Vtas Necochea</v>
          </cell>
        </row>
        <row r="8687">
          <cell r="B8687">
            <v>159</v>
          </cell>
          <cell r="I8687">
            <v>-1.833</v>
          </cell>
          <cell r="S8687" t="str">
            <v>Org.Vtas Necochea</v>
          </cell>
        </row>
        <row r="8688">
          <cell r="B8688">
            <v>502</v>
          </cell>
          <cell r="I8688">
            <v>-1</v>
          </cell>
          <cell r="S8688" t="str">
            <v>Org.Vtas Necochea</v>
          </cell>
        </row>
        <row r="8689">
          <cell r="B8689">
            <v>618</v>
          </cell>
          <cell r="I8689">
            <v>-4.5</v>
          </cell>
          <cell r="S8689" t="str">
            <v>Org.Vtas Necochea</v>
          </cell>
        </row>
        <row r="8690">
          <cell r="B8690">
            <v>627</v>
          </cell>
          <cell r="I8690">
            <v>-0.5</v>
          </cell>
          <cell r="S8690" t="str">
            <v>Org.Vtas Necochea</v>
          </cell>
        </row>
        <row r="8691">
          <cell r="B8691">
            <v>640</v>
          </cell>
          <cell r="I8691">
            <v>-0.25</v>
          </cell>
          <cell r="S8691" t="str">
            <v>Org.Vtas Necochea</v>
          </cell>
        </row>
        <row r="8692">
          <cell r="B8692">
            <v>659</v>
          </cell>
          <cell r="I8692">
            <v>-0.16700000000000001</v>
          </cell>
          <cell r="S8692" t="str">
            <v>Org.Vtas Necochea</v>
          </cell>
        </row>
        <row r="8693">
          <cell r="B8693">
            <v>1127</v>
          </cell>
          <cell r="I8693">
            <v>-8.3000000000000004E-2</v>
          </cell>
          <cell r="S8693" t="str">
            <v>Org.Vtas Necochea</v>
          </cell>
        </row>
        <row r="8694">
          <cell r="B8694">
            <v>1128</v>
          </cell>
          <cell r="I8694">
            <v>-0.16700000000000001</v>
          </cell>
          <cell r="S8694" t="str">
            <v>Org.Vtas Necochea</v>
          </cell>
        </row>
        <row r="8695">
          <cell r="B8695">
            <v>1140</v>
          </cell>
          <cell r="I8695">
            <v>-0.75</v>
          </cell>
          <cell r="S8695" t="str">
            <v>Org.Vtas Necochea</v>
          </cell>
        </row>
        <row r="8696">
          <cell r="B8696">
            <v>1159</v>
          </cell>
          <cell r="I8696">
            <v>-1</v>
          </cell>
          <cell r="S8696" t="str">
            <v>Org.Vtas Necochea</v>
          </cell>
        </row>
        <row r="8697">
          <cell r="B8697">
            <v>1436</v>
          </cell>
          <cell r="I8697">
            <v>-1</v>
          </cell>
          <cell r="S8697" t="str">
            <v>Org.Vtas Necochea</v>
          </cell>
        </row>
        <row r="8698">
          <cell r="B8698">
            <v>1658</v>
          </cell>
          <cell r="I8698">
            <v>-0.66700000000000004</v>
          </cell>
          <cell r="S8698" t="str">
            <v>Org.Vtas Necochea</v>
          </cell>
        </row>
        <row r="8699">
          <cell r="B8699">
            <v>2003</v>
          </cell>
          <cell r="I8699">
            <v>-0.16700000000000001</v>
          </cell>
          <cell r="S8699" t="str">
            <v>Org.Vtas Necochea</v>
          </cell>
        </row>
        <row r="8700">
          <cell r="B8700">
            <v>2033</v>
          </cell>
          <cell r="I8700">
            <v>-1</v>
          </cell>
          <cell r="S8700" t="str">
            <v>Org.Vtas Necochea</v>
          </cell>
        </row>
        <row r="8701">
          <cell r="B8701">
            <v>2359</v>
          </cell>
          <cell r="I8701">
            <v>-0.16700000000000001</v>
          </cell>
          <cell r="S8701" t="str">
            <v>Org.Vtas Necochea</v>
          </cell>
        </row>
        <row r="8702">
          <cell r="B8702">
            <v>2476</v>
          </cell>
          <cell r="I8702">
            <v>-0.33300000000000002</v>
          </cell>
          <cell r="S8702" t="str">
            <v>Org.Vtas Necochea</v>
          </cell>
        </row>
        <row r="8703">
          <cell r="B8703">
            <v>2483</v>
          </cell>
          <cell r="I8703">
            <v>-1</v>
          </cell>
          <cell r="S8703" t="str">
            <v>Org.Vtas Necochea</v>
          </cell>
        </row>
        <row r="8704">
          <cell r="B8704">
            <v>2488</v>
          </cell>
          <cell r="I8704">
            <v>-1</v>
          </cell>
          <cell r="S8704" t="str">
            <v>Org.Vtas Necochea</v>
          </cell>
        </row>
        <row r="8705">
          <cell r="B8705">
            <v>2612</v>
          </cell>
          <cell r="I8705">
            <v>-0.66700000000000004</v>
          </cell>
          <cell r="S8705" t="str">
            <v>Org.Vtas Necochea</v>
          </cell>
        </row>
        <row r="8706">
          <cell r="B8706">
            <v>2659</v>
          </cell>
          <cell r="I8706">
            <v>-0.16700000000000001</v>
          </cell>
          <cell r="S8706" t="str">
            <v>Org.Vtas Necochea</v>
          </cell>
        </row>
        <row r="8707">
          <cell r="B8707">
            <v>2688</v>
          </cell>
          <cell r="I8707">
            <v>-0.16700000000000001</v>
          </cell>
          <cell r="S8707" t="str">
            <v>Org.Vtas Necochea</v>
          </cell>
        </row>
        <row r="8708">
          <cell r="B8708">
            <v>159</v>
          </cell>
          <cell r="I8708">
            <v>-1.167</v>
          </cell>
          <cell r="S8708" t="str">
            <v>Org.Vtas Necochea</v>
          </cell>
        </row>
        <row r="8709">
          <cell r="B8709">
            <v>659</v>
          </cell>
          <cell r="I8709">
            <v>-0.5</v>
          </cell>
          <cell r="S8709" t="str">
            <v>Org.Vtas Necochea</v>
          </cell>
        </row>
        <row r="8710">
          <cell r="B8710">
            <v>1140</v>
          </cell>
          <cell r="I8710">
            <v>-0.125</v>
          </cell>
          <cell r="S8710" t="str">
            <v>Org.Vtas Necochea</v>
          </cell>
        </row>
        <row r="8711">
          <cell r="B8711">
            <v>1159</v>
          </cell>
          <cell r="I8711">
            <v>-0.16700000000000001</v>
          </cell>
          <cell r="S8711" t="str">
            <v>Org.Vtas Necochea</v>
          </cell>
        </row>
        <row r="8712">
          <cell r="B8712">
            <v>2468</v>
          </cell>
          <cell r="I8712">
            <v>-1</v>
          </cell>
          <cell r="S8712" t="str">
            <v>Org.Vtas Necochea</v>
          </cell>
        </row>
        <row r="8713">
          <cell r="B8713">
            <v>2476</v>
          </cell>
          <cell r="I8713">
            <v>-1</v>
          </cell>
          <cell r="S8713" t="str">
            <v>Org.Vtas Necochea</v>
          </cell>
        </row>
        <row r="8714">
          <cell r="B8714">
            <v>2688</v>
          </cell>
          <cell r="I8714">
            <v>-1</v>
          </cell>
          <cell r="S8714" t="str">
            <v>Org.Vtas Necochea</v>
          </cell>
        </row>
        <row r="8715">
          <cell r="B8715">
            <v>118</v>
          </cell>
          <cell r="I8715">
            <v>-0.501</v>
          </cell>
          <cell r="S8715" t="str">
            <v>Org.Vtas V.Gesell</v>
          </cell>
        </row>
        <row r="8716">
          <cell r="B8716">
            <v>127</v>
          </cell>
          <cell r="I8716">
            <v>-1.083</v>
          </cell>
          <cell r="S8716" t="str">
            <v>Org.Vtas V.Gesell</v>
          </cell>
        </row>
        <row r="8717">
          <cell r="B8717">
            <v>140</v>
          </cell>
          <cell r="I8717">
            <v>-1.25</v>
          </cell>
          <cell r="S8717" t="str">
            <v>Org.Vtas V.Gesell</v>
          </cell>
        </row>
        <row r="8718">
          <cell r="B8718">
            <v>144</v>
          </cell>
          <cell r="I8718">
            <v>-0.125</v>
          </cell>
          <cell r="S8718" t="str">
            <v>Org.Vtas V.Gesell</v>
          </cell>
        </row>
        <row r="8719">
          <cell r="B8719">
            <v>159</v>
          </cell>
          <cell r="I8719">
            <v>-1.1659999999999999</v>
          </cell>
          <cell r="S8719" t="str">
            <v>Org.Vtas V.Gesell</v>
          </cell>
        </row>
        <row r="8720">
          <cell r="B8720">
            <v>161</v>
          </cell>
          <cell r="I8720">
            <v>-1.3340000000000001</v>
          </cell>
          <cell r="S8720" t="str">
            <v>Org.Vtas V.Gesell</v>
          </cell>
        </row>
        <row r="8721">
          <cell r="B8721">
            <v>327</v>
          </cell>
          <cell r="I8721">
            <v>-5.9989999999999997</v>
          </cell>
          <cell r="S8721" t="str">
            <v>Org.Vtas V.Gesell</v>
          </cell>
        </row>
        <row r="8722">
          <cell r="B8722">
            <v>340</v>
          </cell>
          <cell r="I8722">
            <v>-2</v>
          </cell>
          <cell r="S8722" t="str">
            <v>Org.Vtas V.Gesell</v>
          </cell>
        </row>
        <row r="8723">
          <cell r="B8723">
            <v>359</v>
          </cell>
          <cell r="I8723">
            <v>-1.667</v>
          </cell>
          <cell r="S8723" t="str">
            <v>Org.Vtas V.Gesell</v>
          </cell>
        </row>
        <row r="8724">
          <cell r="B8724">
            <v>361</v>
          </cell>
          <cell r="I8724">
            <v>-2.3330000000000002</v>
          </cell>
          <cell r="S8724" t="str">
            <v>Org.Vtas V.Gesell</v>
          </cell>
        </row>
        <row r="8725">
          <cell r="B8725">
            <v>503</v>
          </cell>
          <cell r="I8725">
            <v>-0.33300000000000002</v>
          </cell>
          <cell r="S8725" t="str">
            <v>Org.Vtas V.Gesell</v>
          </cell>
        </row>
        <row r="8726">
          <cell r="B8726">
            <v>592</v>
          </cell>
          <cell r="I8726">
            <v>-0.125</v>
          </cell>
          <cell r="S8726" t="str">
            <v>Org.Vtas V.Gesell</v>
          </cell>
        </row>
        <row r="8727">
          <cell r="B8727">
            <v>627</v>
          </cell>
          <cell r="I8727">
            <v>-1.9159999999999999</v>
          </cell>
          <cell r="S8727" t="str">
            <v>Org.Vtas V.Gesell</v>
          </cell>
        </row>
        <row r="8728">
          <cell r="B8728">
            <v>640</v>
          </cell>
          <cell r="I8728">
            <v>-1.625</v>
          </cell>
          <cell r="S8728" t="str">
            <v>Org.Vtas V.Gesell</v>
          </cell>
        </row>
        <row r="8729">
          <cell r="B8729">
            <v>659</v>
          </cell>
          <cell r="I8729">
            <v>-0.33400000000000002</v>
          </cell>
          <cell r="S8729" t="str">
            <v>Org.Vtas V.Gesell</v>
          </cell>
        </row>
        <row r="8730">
          <cell r="B8730">
            <v>661</v>
          </cell>
          <cell r="I8730">
            <v>-1.833</v>
          </cell>
          <cell r="S8730" t="str">
            <v>Org.Vtas V.Gesell</v>
          </cell>
        </row>
        <row r="8731">
          <cell r="B8731">
            <v>1028</v>
          </cell>
          <cell r="I8731">
            <v>-4.5</v>
          </cell>
          <cell r="S8731" t="str">
            <v>Org.Vtas V.Gesell</v>
          </cell>
        </row>
        <row r="8732">
          <cell r="B8732">
            <v>1127</v>
          </cell>
          <cell r="I8732">
            <v>-2.0830000000000002</v>
          </cell>
          <cell r="S8732" t="str">
            <v>Org.Vtas V.Gesell</v>
          </cell>
        </row>
        <row r="8733">
          <cell r="B8733">
            <v>1140</v>
          </cell>
          <cell r="I8733">
            <v>-0.5</v>
          </cell>
          <cell r="S8733" t="str">
            <v>Org.Vtas V.Gesell</v>
          </cell>
        </row>
        <row r="8734">
          <cell r="B8734">
            <v>1159</v>
          </cell>
          <cell r="I8734">
            <v>-0.66600000000000004</v>
          </cell>
          <cell r="S8734" t="str">
            <v>Org.Vtas V.Gesell</v>
          </cell>
        </row>
        <row r="8735">
          <cell r="B8735">
            <v>1161</v>
          </cell>
          <cell r="I8735">
            <v>-0.66700000000000004</v>
          </cell>
          <cell r="S8735" t="str">
            <v>Org.Vtas V.Gesell</v>
          </cell>
        </row>
        <row r="8736">
          <cell r="B8736">
            <v>1240</v>
          </cell>
          <cell r="I8736">
            <v>-0.375</v>
          </cell>
          <cell r="S8736" t="str">
            <v>Org.Vtas V.Gesell</v>
          </cell>
        </row>
        <row r="8737">
          <cell r="B8737">
            <v>1259</v>
          </cell>
          <cell r="I8737">
            <v>-1.5</v>
          </cell>
          <cell r="S8737" t="str">
            <v>Org.Vtas V.Gesell</v>
          </cell>
        </row>
        <row r="8738">
          <cell r="B8738">
            <v>1436</v>
          </cell>
          <cell r="I8738">
            <v>-1.6659999999999999</v>
          </cell>
          <cell r="S8738" t="str">
            <v>Org.Vtas V.Gesell</v>
          </cell>
        </row>
        <row r="8739">
          <cell r="B8739">
            <v>1459</v>
          </cell>
          <cell r="I8739">
            <v>-4</v>
          </cell>
          <cell r="S8739" t="str">
            <v>Org.Vtas V.Gesell</v>
          </cell>
        </row>
        <row r="8740">
          <cell r="B8740">
            <v>1620</v>
          </cell>
          <cell r="I8740">
            <v>-1.167</v>
          </cell>
          <cell r="S8740" t="str">
            <v>Org.Vtas V.Gesell</v>
          </cell>
        </row>
        <row r="8741">
          <cell r="B8741">
            <v>1640</v>
          </cell>
          <cell r="I8741">
            <v>-1</v>
          </cell>
          <cell r="S8741" t="str">
            <v>Org.Vtas V.Gesell</v>
          </cell>
        </row>
        <row r="8742">
          <cell r="B8742">
            <v>1658</v>
          </cell>
          <cell r="I8742">
            <v>-0.33400000000000002</v>
          </cell>
          <cell r="S8742" t="str">
            <v>Org.Vtas V.Gesell</v>
          </cell>
        </row>
        <row r="8743">
          <cell r="B8743">
            <v>2003</v>
          </cell>
          <cell r="I8743">
            <v>-2</v>
          </cell>
          <cell r="S8743" t="str">
            <v>Org.Vtas V.Gesell</v>
          </cell>
        </row>
        <row r="8744">
          <cell r="B8744">
            <v>2359</v>
          </cell>
          <cell r="I8744">
            <v>-0.83299999999999996</v>
          </cell>
          <cell r="S8744" t="str">
            <v>Org.Vtas V.Gesell</v>
          </cell>
        </row>
        <row r="8745">
          <cell r="B8745">
            <v>2426</v>
          </cell>
          <cell r="I8745">
            <v>-0.16700000000000001</v>
          </cell>
          <cell r="S8745" t="str">
            <v>Org.Vtas V.Gesell</v>
          </cell>
        </row>
        <row r="8746">
          <cell r="B8746">
            <v>2443</v>
          </cell>
          <cell r="I8746">
            <v>-2.625</v>
          </cell>
          <cell r="S8746" t="str">
            <v>Org.Vtas V.Gesell</v>
          </cell>
        </row>
        <row r="8747">
          <cell r="B8747">
            <v>2458</v>
          </cell>
          <cell r="I8747">
            <v>-0.16700000000000001</v>
          </cell>
          <cell r="S8747" t="str">
            <v>Org.Vtas V.Gesell</v>
          </cell>
        </row>
        <row r="8748">
          <cell r="B8748">
            <v>2459</v>
          </cell>
          <cell r="I8748">
            <v>-1.167</v>
          </cell>
          <cell r="S8748" t="str">
            <v>Org.Vtas V.Gesell</v>
          </cell>
        </row>
        <row r="8749">
          <cell r="B8749">
            <v>2642</v>
          </cell>
          <cell r="I8749">
            <v>-0.66700000000000004</v>
          </cell>
          <cell r="S8749" t="str">
            <v>Org.Vtas V.Gesell</v>
          </cell>
        </row>
        <row r="8750">
          <cell r="B8750">
            <v>2662</v>
          </cell>
          <cell r="I8750">
            <v>-0.66700000000000004</v>
          </cell>
          <cell r="S8750" t="str">
            <v>Org.Vtas V.Gesell</v>
          </cell>
        </row>
        <row r="8751">
          <cell r="B8751">
            <v>2688</v>
          </cell>
          <cell r="I8751">
            <v>-0.66700000000000004</v>
          </cell>
          <cell r="S8751" t="str">
            <v>Org.Vtas V.Gesell</v>
          </cell>
        </row>
        <row r="8752">
          <cell r="B8752">
            <v>2727</v>
          </cell>
          <cell r="I8752">
            <v>-1.4159999999999999</v>
          </cell>
          <cell r="S8752" t="str">
            <v>Org.Vtas V.Gesell</v>
          </cell>
        </row>
        <row r="8753">
          <cell r="B8753">
            <v>2741</v>
          </cell>
          <cell r="I8753">
            <v>-0.75</v>
          </cell>
          <cell r="S8753" t="str">
            <v>Org.Vtas V.Gesell</v>
          </cell>
        </row>
        <row r="8754">
          <cell r="B8754">
            <v>2759</v>
          </cell>
          <cell r="I8754">
            <v>-2</v>
          </cell>
          <cell r="S8754" t="str">
            <v>Org.Vtas V.Gesell</v>
          </cell>
        </row>
        <row r="8755">
          <cell r="B8755">
            <v>3095</v>
          </cell>
          <cell r="I8755">
            <v>-1</v>
          </cell>
          <cell r="S8755" t="str">
            <v>Org.Vtas V.Gesell</v>
          </cell>
        </row>
        <row r="8756">
          <cell r="B8756">
            <v>3205</v>
          </cell>
          <cell r="I8756">
            <v>-0.16700000000000001</v>
          </cell>
          <cell r="S8756" t="str">
            <v>Org.Vtas V.Gesell</v>
          </cell>
        </row>
        <row r="8757">
          <cell r="B8757">
            <v>3211</v>
          </cell>
          <cell r="I8757">
            <v>-0.16700000000000001</v>
          </cell>
          <cell r="S8757" t="str">
            <v>Org.Vtas V.Gesell</v>
          </cell>
        </row>
        <row r="8758">
          <cell r="B8758">
            <v>3213</v>
          </cell>
          <cell r="I8758">
            <v>-0.16700000000000001</v>
          </cell>
          <cell r="S8758" t="str">
            <v>Org.Vtas V.Gesell</v>
          </cell>
        </row>
        <row r="8759">
          <cell r="B8759">
            <v>3527</v>
          </cell>
          <cell r="I8759">
            <v>-2.8330000000000002</v>
          </cell>
          <cell r="S8759" t="str">
            <v>Org.Vtas V.Gesell</v>
          </cell>
        </row>
        <row r="8760">
          <cell r="B8760">
            <v>3536</v>
          </cell>
          <cell r="I8760">
            <v>-1.5</v>
          </cell>
          <cell r="S8760" t="str">
            <v>Org.Vtas V.Gesell</v>
          </cell>
        </row>
        <row r="8761">
          <cell r="B8761">
            <v>3559</v>
          </cell>
          <cell r="I8761">
            <v>-5</v>
          </cell>
          <cell r="S8761" t="str">
            <v>Org.Vtas V.Gesell</v>
          </cell>
        </row>
        <row r="8762">
          <cell r="B8762">
            <v>3836</v>
          </cell>
          <cell r="I8762">
            <v>-0.16700000000000001</v>
          </cell>
          <cell r="S8762" t="str">
            <v>Org.Vtas V.Gesell</v>
          </cell>
        </row>
        <row r="8763">
          <cell r="B8763">
            <v>118</v>
          </cell>
          <cell r="I8763">
            <v>-0.33300000000000002</v>
          </cell>
          <cell r="S8763" t="str">
            <v>Org.Vtas V.Gesell</v>
          </cell>
        </row>
        <row r="8764">
          <cell r="B8764">
            <v>127</v>
          </cell>
          <cell r="I8764">
            <v>-8.3000000000000004E-2</v>
          </cell>
          <cell r="S8764" t="str">
            <v>Org.Vtas V.Gesell</v>
          </cell>
        </row>
        <row r="8765">
          <cell r="B8765">
            <v>127</v>
          </cell>
          <cell r="I8765">
            <v>-1.083</v>
          </cell>
          <cell r="S8765" t="str">
            <v>Org.Vtas V.Gesell</v>
          </cell>
        </row>
        <row r="8766">
          <cell r="B8766">
            <v>140</v>
          </cell>
          <cell r="I8766">
            <v>-0.125</v>
          </cell>
          <cell r="S8766" t="str">
            <v>Org.Vtas V.Gesell</v>
          </cell>
        </row>
        <row r="8767">
          <cell r="B8767">
            <v>140</v>
          </cell>
          <cell r="I8767">
            <v>-1.25</v>
          </cell>
          <cell r="S8767" t="str">
            <v>Org.Vtas V.Gesell</v>
          </cell>
        </row>
        <row r="8768">
          <cell r="B8768">
            <v>144</v>
          </cell>
          <cell r="I8768">
            <v>-0.125</v>
          </cell>
          <cell r="S8768" t="str">
            <v>Org.Vtas V.Gesell</v>
          </cell>
        </row>
        <row r="8769">
          <cell r="B8769">
            <v>159</v>
          </cell>
          <cell r="I8769">
            <v>-2</v>
          </cell>
          <cell r="S8769" t="str">
            <v>Org.Vtas V.Gesell</v>
          </cell>
        </row>
        <row r="8770">
          <cell r="B8770">
            <v>159</v>
          </cell>
          <cell r="I8770">
            <v>-1.5</v>
          </cell>
          <cell r="S8770" t="str">
            <v>Org.Vtas V.Gesell</v>
          </cell>
        </row>
        <row r="8771">
          <cell r="B8771">
            <v>161</v>
          </cell>
          <cell r="I8771">
            <v>-0.33300000000000002</v>
          </cell>
          <cell r="S8771" t="str">
            <v>Org.Vtas V.Gesell</v>
          </cell>
        </row>
        <row r="8772">
          <cell r="B8772">
            <v>327</v>
          </cell>
          <cell r="I8772">
            <v>-6.1669999999999998</v>
          </cell>
          <cell r="S8772" t="str">
            <v>Org.Vtas V.Gesell</v>
          </cell>
        </row>
        <row r="8773">
          <cell r="B8773">
            <v>327</v>
          </cell>
          <cell r="I8773">
            <v>-0.5</v>
          </cell>
          <cell r="S8773" t="str">
            <v>Org.Vtas V.Gesell</v>
          </cell>
        </row>
        <row r="8774">
          <cell r="B8774">
            <v>340</v>
          </cell>
          <cell r="I8774">
            <v>-0.5</v>
          </cell>
          <cell r="S8774" t="str">
            <v>Org.Vtas V.Gesell</v>
          </cell>
        </row>
        <row r="8775">
          <cell r="B8775">
            <v>340</v>
          </cell>
          <cell r="I8775">
            <v>-1.875</v>
          </cell>
          <cell r="S8775" t="str">
            <v>Org.Vtas V.Gesell</v>
          </cell>
        </row>
        <row r="8776">
          <cell r="B8776">
            <v>359</v>
          </cell>
          <cell r="I8776">
            <v>-0.83399999999999996</v>
          </cell>
          <cell r="S8776" t="str">
            <v>Org.Vtas V.Gesell</v>
          </cell>
        </row>
        <row r="8777">
          <cell r="B8777">
            <v>359</v>
          </cell>
          <cell r="I8777">
            <v>-4</v>
          </cell>
          <cell r="S8777" t="str">
            <v>Org.Vtas V.Gesell</v>
          </cell>
        </row>
        <row r="8778">
          <cell r="B8778">
            <v>594</v>
          </cell>
          <cell r="I8778">
            <v>-0.375</v>
          </cell>
          <cell r="S8778" t="str">
            <v>Org.Vtas V.Gesell</v>
          </cell>
        </row>
        <row r="8779">
          <cell r="B8779">
            <v>627</v>
          </cell>
          <cell r="I8779">
            <v>-2.1669999999999998</v>
          </cell>
          <cell r="S8779" t="str">
            <v>Org.Vtas V.Gesell</v>
          </cell>
        </row>
        <row r="8780">
          <cell r="B8780">
            <v>640</v>
          </cell>
          <cell r="I8780">
            <v>-0.25</v>
          </cell>
          <cell r="S8780" t="str">
            <v>Org.Vtas V.Gesell</v>
          </cell>
        </row>
        <row r="8781">
          <cell r="B8781">
            <v>640</v>
          </cell>
          <cell r="I8781">
            <v>-0.5</v>
          </cell>
          <cell r="S8781" t="str">
            <v>Org.Vtas V.Gesell</v>
          </cell>
        </row>
        <row r="8782">
          <cell r="B8782">
            <v>659</v>
          </cell>
          <cell r="I8782">
            <v>-0.66700000000000004</v>
          </cell>
          <cell r="S8782" t="str">
            <v>Org.Vtas V.Gesell</v>
          </cell>
        </row>
        <row r="8783">
          <cell r="B8783">
            <v>659</v>
          </cell>
          <cell r="I8783">
            <v>-0.5</v>
          </cell>
          <cell r="S8783" t="str">
            <v>Org.Vtas V.Gesell</v>
          </cell>
        </row>
        <row r="8784">
          <cell r="B8784">
            <v>661</v>
          </cell>
          <cell r="I8784">
            <v>-2.1669999999999998</v>
          </cell>
          <cell r="S8784" t="str">
            <v>Org.Vtas V.Gesell</v>
          </cell>
        </row>
        <row r="8785">
          <cell r="B8785">
            <v>1028</v>
          </cell>
          <cell r="I8785">
            <v>-0.83299999999999996</v>
          </cell>
          <cell r="S8785" t="str">
            <v>Org.Vtas V.Gesell</v>
          </cell>
        </row>
        <row r="8786">
          <cell r="B8786">
            <v>1040</v>
          </cell>
          <cell r="I8786">
            <v>-0.125</v>
          </cell>
          <cell r="S8786" t="str">
            <v>Org.Vtas V.Gesell</v>
          </cell>
        </row>
        <row r="8787">
          <cell r="B8787">
            <v>1040</v>
          </cell>
          <cell r="I8787">
            <v>-0.5</v>
          </cell>
          <cell r="S8787" t="str">
            <v>Org.Vtas V.Gesell</v>
          </cell>
        </row>
        <row r="8788">
          <cell r="B8788">
            <v>1127</v>
          </cell>
          <cell r="I8788">
            <v>-0.25</v>
          </cell>
          <cell r="S8788" t="str">
            <v>Org.Vtas V.Gesell</v>
          </cell>
        </row>
        <row r="8789">
          <cell r="B8789">
            <v>1135</v>
          </cell>
          <cell r="I8789">
            <v>-2</v>
          </cell>
          <cell r="S8789" t="str">
            <v>Org.Vtas V.Gesell</v>
          </cell>
        </row>
        <row r="8790">
          <cell r="B8790">
            <v>1140</v>
          </cell>
          <cell r="I8790">
            <v>-1.125</v>
          </cell>
          <cell r="S8790" t="str">
            <v>Org.Vtas V.Gesell</v>
          </cell>
        </row>
        <row r="8791">
          <cell r="B8791">
            <v>1140</v>
          </cell>
          <cell r="I8791">
            <v>-1.875</v>
          </cell>
          <cell r="S8791" t="str">
            <v>Org.Vtas V.Gesell</v>
          </cell>
        </row>
        <row r="8792">
          <cell r="B8792">
            <v>1144</v>
          </cell>
          <cell r="I8792">
            <v>-0.25</v>
          </cell>
          <cell r="S8792" t="str">
            <v>Org.Vtas V.Gesell</v>
          </cell>
        </row>
        <row r="8793">
          <cell r="B8793">
            <v>1159</v>
          </cell>
          <cell r="I8793">
            <v>-1.3340000000000001</v>
          </cell>
          <cell r="S8793" t="str">
            <v>Org.Vtas V.Gesell</v>
          </cell>
        </row>
        <row r="8794">
          <cell r="B8794">
            <v>1159</v>
          </cell>
          <cell r="I8794">
            <v>-0.5</v>
          </cell>
          <cell r="S8794" t="str">
            <v>Org.Vtas V.Gesell</v>
          </cell>
        </row>
        <row r="8795">
          <cell r="B8795">
            <v>1240</v>
          </cell>
          <cell r="I8795">
            <v>-1</v>
          </cell>
          <cell r="S8795" t="str">
            <v>Org.Vtas V.Gesell</v>
          </cell>
        </row>
        <row r="8796">
          <cell r="B8796">
            <v>1259</v>
          </cell>
          <cell r="I8796">
            <v>-0.83299999999999996</v>
          </cell>
          <cell r="S8796" t="str">
            <v>Org.Vtas V.Gesell</v>
          </cell>
        </row>
        <row r="8797">
          <cell r="B8797">
            <v>1436</v>
          </cell>
          <cell r="I8797">
            <v>-2.6669999999999998</v>
          </cell>
          <cell r="S8797" t="str">
            <v>Org.Vtas V.Gesell</v>
          </cell>
        </row>
        <row r="8798">
          <cell r="B8798">
            <v>2013</v>
          </cell>
          <cell r="I8798">
            <v>-1.667</v>
          </cell>
          <cell r="S8798" t="str">
            <v>Org.Vtas V.Gesell</v>
          </cell>
        </row>
        <row r="8799">
          <cell r="B8799">
            <v>2033</v>
          </cell>
          <cell r="I8799">
            <v>-1.167</v>
          </cell>
          <cell r="S8799" t="str">
            <v>Org.Vtas V.Gesell</v>
          </cell>
        </row>
        <row r="8800">
          <cell r="B8800">
            <v>2103</v>
          </cell>
          <cell r="I8800">
            <v>-0.33300000000000002</v>
          </cell>
          <cell r="S8800" t="str">
            <v>Org.Vtas V.Gesell</v>
          </cell>
        </row>
        <row r="8801">
          <cell r="B8801">
            <v>2359</v>
          </cell>
          <cell r="I8801">
            <v>-0.83299999999999996</v>
          </cell>
          <cell r="S8801" t="str">
            <v>Org.Vtas V.Gesell</v>
          </cell>
        </row>
        <row r="8802">
          <cell r="B8802">
            <v>2359</v>
          </cell>
          <cell r="I8802">
            <v>-0.33300000000000002</v>
          </cell>
          <cell r="S8802" t="str">
            <v>Org.Vtas V.Gesell</v>
          </cell>
        </row>
        <row r="8803">
          <cell r="B8803">
            <v>2426</v>
          </cell>
          <cell r="I8803">
            <v>-0.66700000000000004</v>
          </cell>
          <cell r="S8803" t="str">
            <v>Org.Vtas V.Gesell</v>
          </cell>
        </row>
        <row r="8804">
          <cell r="B8804">
            <v>2428</v>
          </cell>
          <cell r="I8804">
            <v>-0.16700000000000001</v>
          </cell>
          <cell r="S8804" t="str">
            <v>Org.Vtas V.Gesell</v>
          </cell>
        </row>
        <row r="8805">
          <cell r="B8805">
            <v>2446</v>
          </cell>
          <cell r="I8805">
            <v>-0.16700000000000001</v>
          </cell>
          <cell r="S8805" t="str">
            <v>Org.Vtas V.Gesell</v>
          </cell>
        </row>
        <row r="8806">
          <cell r="B8806">
            <v>2446</v>
          </cell>
          <cell r="I8806">
            <v>-0.66700000000000004</v>
          </cell>
          <cell r="S8806" t="str">
            <v>Org.Vtas V.Gesell</v>
          </cell>
        </row>
        <row r="8807">
          <cell r="B8807">
            <v>2458</v>
          </cell>
          <cell r="I8807">
            <v>-0.16700000000000001</v>
          </cell>
          <cell r="S8807" t="str">
            <v>Org.Vtas V.Gesell</v>
          </cell>
        </row>
        <row r="8808">
          <cell r="B8808">
            <v>2458</v>
          </cell>
          <cell r="I8808">
            <v>-1</v>
          </cell>
          <cell r="S8808" t="str">
            <v>Org.Vtas V.Gesell</v>
          </cell>
        </row>
        <row r="8809">
          <cell r="B8809">
            <v>2459</v>
          </cell>
          <cell r="I8809">
            <v>-0.33300000000000002</v>
          </cell>
          <cell r="S8809" t="str">
            <v>Org.Vtas V.Gesell</v>
          </cell>
        </row>
        <row r="8810">
          <cell r="B8810">
            <v>2466</v>
          </cell>
          <cell r="I8810">
            <v>-1</v>
          </cell>
          <cell r="S8810" t="str">
            <v>Org.Vtas V.Gesell</v>
          </cell>
        </row>
        <row r="8811">
          <cell r="B8811">
            <v>2483</v>
          </cell>
          <cell r="I8811">
            <v>-0.25</v>
          </cell>
          <cell r="S8811" t="str">
            <v>Org.Vtas V.Gesell</v>
          </cell>
        </row>
        <row r="8812">
          <cell r="B8812">
            <v>2648</v>
          </cell>
          <cell r="I8812">
            <v>-0.16700000000000001</v>
          </cell>
          <cell r="S8812" t="str">
            <v>Org.Vtas V.Gesell</v>
          </cell>
        </row>
        <row r="8813">
          <cell r="B8813">
            <v>2659</v>
          </cell>
          <cell r="I8813">
            <v>-0.33300000000000002</v>
          </cell>
          <cell r="S8813" t="str">
            <v>Org.Vtas V.Gesell</v>
          </cell>
        </row>
        <row r="8814">
          <cell r="B8814">
            <v>2662</v>
          </cell>
          <cell r="I8814">
            <v>-0.33300000000000002</v>
          </cell>
          <cell r="S8814" t="str">
            <v>Org.Vtas V.Gesell</v>
          </cell>
        </row>
        <row r="8815">
          <cell r="B8815">
            <v>2662</v>
          </cell>
          <cell r="I8815">
            <v>-1</v>
          </cell>
          <cell r="S8815" t="str">
            <v>Org.Vtas V.Gesell</v>
          </cell>
        </row>
        <row r="8816">
          <cell r="B8816">
            <v>2678</v>
          </cell>
          <cell r="I8816">
            <v>-0.5</v>
          </cell>
          <cell r="S8816" t="str">
            <v>Org.Vtas V.Gesell</v>
          </cell>
        </row>
        <row r="8817">
          <cell r="B8817">
            <v>2727</v>
          </cell>
          <cell r="I8817">
            <v>-0.41599999999999998</v>
          </cell>
          <cell r="S8817" t="str">
            <v>Org.Vtas V.Gesell</v>
          </cell>
        </row>
        <row r="8818">
          <cell r="B8818">
            <v>2759</v>
          </cell>
          <cell r="I8818">
            <v>-1</v>
          </cell>
          <cell r="S8818" t="str">
            <v>Org.Vtas V.Gesell</v>
          </cell>
        </row>
        <row r="8819">
          <cell r="B8819">
            <v>3210</v>
          </cell>
          <cell r="I8819">
            <v>-0.16700000000000001</v>
          </cell>
          <cell r="S8819" t="str">
            <v>Org.Vtas V.Gesell</v>
          </cell>
        </row>
        <row r="8820">
          <cell r="B8820">
            <v>3527</v>
          </cell>
          <cell r="I8820">
            <v>-1.167</v>
          </cell>
          <cell r="S8820" t="str">
            <v>Org.Vtas V.Gesell</v>
          </cell>
        </row>
        <row r="8821">
          <cell r="B8821">
            <v>3536</v>
          </cell>
          <cell r="I8821">
            <v>-0.66700000000000004</v>
          </cell>
          <cell r="S8821" t="str">
            <v>Org.Vtas V.Gesell</v>
          </cell>
        </row>
        <row r="8822">
          <cell r="B8822">
            <v>3559</v>
          </cell>
          <cell r="I8822">
            <v>-1.833</v>
          </cell>
          <cell r="S8822" t="str">
            <v>Org.Vtas V.Gesell</v>
          </cell>
        </row>
        <row r="8823">
          <cell r="B8823">
            <v>3838</v>
          </cell>
          <cell r="I8823">
            <v>-1</v>
          </cell>
          <cell r="S8823" t="str">
            <v>Org.Vtas V.Gesell</v>
          </cell>
        </row>
        <row r="8824">
          <cell r="B8824">
            <v>105</v>
          </cell>
          <cell r="I8824">
            <v>-2</v>
          </cell>
          <cell r="S8824" t="str">
            <v>Org.Vtas V.Gesell</v>
          </cell>
        </row>
        <row r="8825">
          <cell r="B8825">
            <v>118</v>
          </cell>
          <cell r="I8825">
            <v>-2</v>
          </cell>
          <cell r="S8825" t="str">
            <v>Org.Vtas V.Gesell</v>
          </cell>
        </row>
        <row r="8826">
          <cell r="B8826">
            <v>127</v>
          </cell>
          <cell r="I8826">
            <v>-1.5</v>
          </cell>
          <cell r="S8826" t="str">
            <v>Org.Vtas V.Gesell</v>
          </cell>
        </row>
        <row r="8827">
          <cell r="B8827">
            <v>135</v>
          </cell>
          <cell r="I8827">
            <v>-0.111</v>
          </cell>
          <cell r="S8827" t="str">
            <v>Org.Vtas V.Gesell</v>
          </cell>
        </row>
        <row r="8828">
          <cell r="B8828">
            <v>140</v>
          </cell>
          <cell r="I8828">
            <v>-1.375</v>
          </cell>
          <cell r="S8828" t="str">
            <v>Org.Vtas V.Gesell</v>
          </cell>
        </row>
        <row r="8829">
          <cell r="B8829">
            <v>159</v>
          </cell>
          <cell r="I8829">
            <v>-1</v>
          </cell>
          <cell r="S8829" t="str">
            <v>Org.Vtas V.Gesell</v>
          </cell>
        </row>
        <row r="8830">
          <cell r="B8830">
            <v>161</v>
          </cell>
          <cell r="I8830">
            <v>-0.16700000000000001</v>
          </cell>
          <cell r="S8830" t="str">
            <v>Org.Vtas V.Gesell</v>
          </cell>
        </row>
        <row r="8831">
          <cell r="B8831">
            <v>327</v>
          </cell>
          <cell r="I8831">
            <v>-1.6659999999999999</v>
          </cell>
          <cell r="S8831" t="str">
            <v>Org.Vtas V.Gesell</v>
          </cell>
        </row>
        <row r="8832">
          <cell r="B8832">
            <v>340</v>
          </cell>
          <cell r="I8832">
            <v>-5</v>
          </cell>
          <cell r="S8832" t="str">
            <v>Org.Vtas V.Gesell</v>
          </cell>
        </row>
        <row r="8833">
          <cell r="B8833">
            <v>359</v>
          </cell>
          <cell r="I8833">
            <v>-4.5</v>
          </cell>
          <cell r="S8833" t="str">
            <v>Org.Vtas V.Gesell</v>
          </cell>
        </row>
        <row r="8834">
          <cell r="B8834">
            <v>361</v>
          </cell>
          <cell r="I8834">
            <v>-2.8340000000000001</v>
          </cell>
          <cell r="S8834" t="str">
            <v>Org.Vtas V.Gesell</v>
          </cell>
        </row>
        <row r="8835">
          <cell r="B8835">
            <v>618</v>
          </cell>
          <cell r="I8835">
            <v>-1.167</v>
          </cell>
          <cell r="S8835" t="str">
            <v>Org.Vtas V.Gesell</v>
          </cell>
        </row>
        <row r="8836">
          <cell r="B8836">
            <v>627</v>
          </cell>
          <cell r="I8836">
            <v>-3.5830000000000002</v>
          </cell>
          <cell r="S8836" t="str">
            <v>Org.Vtas V.Gesell</v>
          </cell>
        </row>
        <row r="8837">
          <cell r="B8837">
            <v>640</v>
          </cell>
          <cell r="I8837">
            <v>-0.75</v>
          </cell>
          <cell r="S8837" t="str">
            <v>Org.Vtas V.Gesell</v>
          </cell>
        </row>
        <row r="8838">
          <cell r="B8838">
            <v>659</v>
          </cell>
          <cell r="I8838">
            <v>-0.83399999999999996</v>
          </cell>
          <cell r="S8838" t="str">
            <v>Org.Vtas V.Gesell</v>
          </cell>
        </row>
        <row r="8839">
          <cell r="B8839">
            <v>661</v>
          </cell>
          <cell r="I8839">
            <v>-0.83299999999999996</v>
          </cell>
          <cell r="S8839" t="str">
            <v>Org.Vtas V.Gesell</v>
          </cell>
        </row>
        <row r="8840">
          <cell r="B8840">
            <v>1001</v>
          </cell>
          <cell r="I8840">
            <v>-1.833</v>
          </cell>
          <cell r="S8840" t="str">
            <v>Org.Vtas V.Gesell</v>
          </cell>
        </row>
        <row r="8841">
          <cell r="B8841">
            <v>1028</v>
          </cell>
          <cell r="I8841">
            <v>-2.5</v>
          </cell>
          <cell r="S8841" t="str">
            <v>Org.Vtas V.Gesell</v>
          </cell>
        </row>
        <row r="8842">
          <cell r="B8842">
            <v>1127</v>
          </cell>
          <cell r="I8842">
            <v>-2.9990000000000001</v>
          </cell>
          <cell r="S8842" t="str">
            <v>Org.Vtas V.Gesell</v>
          </cell>
        </row>
        <row r="8843">
          <cell r="B8843">
            <v>1140</v>
          </cell>
          <cell r="I8843">
            <v>-1.125</v>
          </cell>
          <cell r="S8843" t="str">
            <v>Org.Vtas V.Gesell</v>
          </cell>
        </row>
        <row r="8844">
          <cell r="B8844">
            <v>1159</v>
          </cell>
          <cell r="I8844">
            <v>-4.3339999999999996</v>
          </cell>
          <cell r="S8844" t="str">
            <v>Org.Vtas V.Gesell</v>
          </cell>
        </row>
        <row r="8845">
          <cell r="B8845">
            <v>1240</v>
          </cell>
          <cell r="I8845">
            <v>-0.75</v>
          </cell>
          <cell r="S8845" t="str">
            <v>Org.Vtas V.Gesell</v>
          </cell>
        </row>
        <row r="8846">
          <cell r="B8846">
            <v>1259</v>
          </cell>
          <cell r="I8846">
            <v>-0.5</v>
          </cell>
          <cell r="S8846" t="str">
            <v>Org.Vtas V.Gesell</v>
          </cell>
        </row>
        <row r="8847">
          <cell r="B8847">
            <v>1436</v>
          </cell>
          <cell r="I8847">
            <v>-0.33300000000000002</v>
          </cell>
          <cell r="S8847" t="str">
            <v>Org.Vtas V.Gesell</v>
          </cell>
        </row>
        <row r="8848">
          <cell r="B8848">
            <v>1459</v>
          </cell>
          <cell r="I8848">
            <v>-0.83299999999999996</v>
          </cell>
          <cell r="S8848" t="str">
            <v>Org.Vtas V.Gesell</v>
          </cell>
        </row>
        <row r="8849">
          <cell r="B8849">
            <v>1620</v>
          </cell>
          <cell r="I8849">
            <v>-2</v>
          </cell>
          <cell r="S8849" t="str">
            <v>Org.Vtas V.Gesell</v>
          </cell>
        </row>
        <row r="8850">
          <cell r="B8850">
            <v>1720</v>
          </cell>
          <cell r="I8850">
            <v>-2.0830000000000002</v>
          </cell>
          <cell r="S8850" t="str">
            <v>Org.Vtas V.Gesell</v>
          </cell>
        </row>
        <row r="8851">
          <cell r="B8851">
            <v>2003</v>
          </cell>
          <cell r="I8851">
            <v>-1</v>
          </cell>
          <cell r="S8851" t="str">
            <v>Org.Vtas V.Gesell</v>
          </cell>
        </row>
        <row r="8852">
          <cell r="B8852">
            <v>2013</v>
          </cell>
          <cell r="I8852">
            <v>-1.167</v>
          </cell>
          <cell r="S8852" t="str">
            <v>Org.Vtas V.Gesell</v>
          </cell>
        </row>
        <row r="8853">
          <cell r="B8853">
            <v>2014</v>
          </cell>
          <cell r="I8853">
            <v>-2</v>
          </cell>
          <cell r="S8853" t="str">
            <v>Org.Vtas V.Gesell</v>
          </cell>
        </row>
        <row r="8854">
          <cell r="B8854">
            <v>2021</v>
          </cell>
          <cell r="I8854">
            <v>-2</v>
          </cell>
          <cell r="S8854" t="str">
            <v>Org.Vtas V.Gesell</v>
          </cell>
        </row>
        <row r="8855">
          <cell r="B8855">
            <v>2033</v>
          </cell>
          <cell r="I8855">
            <v>-1.667</v>
          </cell>
          <cell r="S8855" t="str">
            <v>Org.Vtas V.Gesell</v>
          </cell>
        </row>
        <row r="8856">
          <cell r="B8856">
            <v>2359</v>
          </cell>
          <cell r="I8856">
            <v>-0.33300000000000002</v>
          </cell>
          <cell r="S8856" t="str">
            <v>Org.Vtas V.Gesell</v>
          </cell>
        </row>
        <row r="8857">
          <cell r="B8857">
            <v>2423</v>
          </cell>
          <cell r="I8857">
            <v>-0.5</v>
          </cell>
          <cell r="S8857" t="str">
            <v>Org.Vtas V.Gesell</v>
          </cell>
        </row>
        <row r="8858">
          <cell r="B8858">
            <v>2426</v>
          </cell>
          <cell r="I8858">
            <v>-3</v>
          </cell>
          <cell r="S8858" t="str">
            <v>Org.Vtas V.Gesell</v>
          </cell>
        </row>
        <row r="8859">
          <cell r="B8859">
            <v>2443</v>
          </cell>
          <cell r="I8859">
            <v>-1.5</v>
          </cell>
          <cell r="S8859" t="str">
            <v>Org.Vtas V.Gesell</v>
          </cell>
        </row>
        <row r="8860">
          <cell r="B8860">
            <v>2446</v>
          </cell>
          <cell r="I8860">
            <v>-0.5</v>
          </cell>
          <cell r="S8860" t="str">
            <v>Org.Vtas V.Gesell</v>
          </cell>
        </row>
        <row r="8861">
          <cell r="B8861">
            <v>2448</v>
          </cell>
          <cell r="I8861">
            <v>-0.33300000000000002</v>
          </cell>
          <cell r="S8861" t="str">
            <v>Org.Vtas V.Gesell</v>
          </cell>
        </row>
        <row r="8862">
          <cell r="B8862">
            <v>2453</v>
          </cell>
          <cell r="I8862">
            <v>-2.5</v>
          </cell>
          <cell r="S8862" t="str">
            <v>Org.Vtas V.Gesell</v>
          </cell>
        </row>
        <row r="8863">
          <cell r="B8863">
            <v>2463</v>
          </cell>
          <cell r="I8863">
            <v>-1.375</v>
          </cell>
          <cell r="S8863" t="str">
            <v>Org.Vtas V.Gesell</v>
          </cell>
        </row>
        <row r="8864">
          <cell r="B8864">
            <v>2608</v>
          </cell>
          <cell r="I8864">
            <v>-0.66600000000000004</v>
          </cell>
          <cell r="S8864" t="str">
            <v>Org.Vtas V.Gesell</v>
          </cell>
        </row>
        <row r="8865">
          <cell r="B8865">
            <v>2642</v>
          </cell>
          <cell r="I8865">
            <v>-1.167</v>
          </cell>
          <cell r="S8865" t="str">
            <v>Org.Vtas V.Gesell</v>
          </cell>
        </row>
        <row r="8866">
          <cell r="B8866">
            <v>2648</v>
          </cell>
          <cell r="I8866">
            <v>-3</v>
          </cell>
          <cell r="S8866" t="str">
            <v>Org.Vtas V.Gesell</v>
          </cell>
        </row>
        <row r="8867">
          <cell r="B8867">
            <v>2659</v>
          </cell>
          <cell r="I8867">
            <v>-4.1669999999999998</v>
          </cell>
          <cell r="S8867" t="str">
            <v>Org.Vtas V.Gesell</v>
          </cell>
        </row>
        <row r="8868">
          <cell r="B8868">
            <v>2662</v>
          </cell>
          <cell r="I8868">
            <v>-2.6669999999999998</v>
          </cell>
          <cell r="S8868" t="str">
            <v>Org.Vtas V.Gesell</v>
          </cell>
        </row>
        <row r="8869">
          <cell r="B8869">
            <v>2672</v>
          </cell>
          <cell r="I8869">
            <v>-2</v>
          </cell>
          <cell r="S8869" t="str">
            <v>Org.Vtas V.Gesell</v>
          </cell>
        </row>
        <row r="8870">
          <cell r="B8870">
            <v>2678</v>
          </cell>
          <cell r="I8870">
            <v>-2</v>
          </cell>
          <cell r="S8870" t="str">
            <v>Org.Vtas V.Gesell</v>
          </cell>
        </row>
        <row r="8871">
          <cell r="B8871">
            <v>2682</v>
          </cell>
          <cell r="I8871">
            <v>-1.3340000000000001</v>
          </cell>
          <cell r="S8871" t="str">
            <v>Org.Vtas V.Gesell</v>
          </cell>
        </row>
        <row r="8872">
          <cell r="B8872">
            <v>2688</v>
          </cell>
          <cell r="I8872">
            <v>-0.16700000000000001</v>
          </cell>
          <cell r="S8872" t="str">
            <v>Org.Vtas V.Gesell</v>
          </cell>
        </row>
        <row r="8873">
          <cell r="B8873">
            <v>2741</v>
          </cell>
          <cell r="I8873">
            <v>-1.25</v>
          </cell>
          <cell r="S8873" t="str">
            <v>Org.Vtas V.Gesell</v>
          </cell>
        </row>
        <row r="8874">
          <cell r="B8874">
            <v>2759</v>
          </cell>
          <cell r="I8874">
            <v>-0.33300000000000002</v>
          </cell>
          <cell r="S8874" t="str">
            <v>Org.Vtas V.Gesell</v>
          </cell>
        </row>
        <row r="8875">
          <cell r="B8875">
            <v>3208</v>
          </cell>
          <cell r="I8875">
            <v>-1</v>
          </cell>
          <cell r="S8875" t="str">
            <v>Org.Vtas V.Gesell</v>
          </cell>
        </row>
        <row r="8876">
          <cell r="B8876">
            <v>3527</v>
          </cell>
          <cell r="I8876">
            <v>-2</v>
          </cell>
          <cell r="S8876" t="str">
            <v>Org.Vtas V.Gesell</v>
          </cell>
        </row>
        <row r="8877">
          <cell r="B8877">
            <v>3536</v>
          </cell>
          <cell r="I8877">
            <v>-1</v>
          </cell>
          <cell r="S8877" t="str">
            <v>Org.Vtas V.Gesell</v>
          </cell>
        </row>
        <row r="8878">
          <cell r="B8878">
            <v>3559</v>
          </cell>
          <cell r="I8878">
            <v>-1.5</v>
          </cell>
          <cell r="S8878" t="str">
            <v>Org.Vtas V.Gesell</v>
          </cell>
        </row>
        <row r="8879">
          <cell r="B8879">
            <v>3800</v>
          </cell>
          <cell r="I8879">
            <v>-0.33300000000000002</v>
          </cell>
          <cell r="S8879" t="str">
            <v>Org.Vtas V.Gesell</v>
          </cell>
        </row>
        <row r="8880">
          <cell r="B8880">
            <v>3826</v>
          </cell>
          <cell r="I8880">
            <v>-1.167</v>
          </cell>
          <cell r="S8880" t="str">
            <v>Org.Vtas V.Gesell</v>
          </cell>
        </row>
        <row r="8881">
          <cell r="B8881">
            <v>3846</v>
          </cell>
          <cell r="I8881">
            <v>-0.83299999999999996</v>
          </cell>
          <cell r="S8881" t="str">
            <v>Org.Vtas V.Gesell</v>
          </cell>
        </row>
        <row r="8882">
          <cell r="B8882">
            <v>110</v>
          </cell>
          <cell r="I8882">
            <v>-3</v>
          </cell>
          <cell r="S8882" t="str">
            <v>Org.Vtas V.Gesell</v>
          </cell>
        </row>
        <row r="8883">
          <cell r="B8883">
            <v>127</v>
          </cell>
          <cell r="I8883">
            <v>-1.833</v>
          </cell>
          <cell r="S8883" t="str">
            <v>Org.Vtas V.Gesell</v>
          </cell>
        </row>
        <row r="8884">
          <cell r="B8884">
            <v>135</v>
          </cell>
          <cell r="I8884">
            <v>-0.111</v>
          </cell>
          <cell r="S8884" t="str">
            <v>Org.Vtas V.Gesell</v>
          </cell>
        </row>
        <row r="8885">
          <cell r="B8885">
            <v>140</v>
          </cell>
          <cell r="I8885">
            <v>-1</v>
          </cell>
          <cell r="S8885" t="str">
            <v>Org.Vtas V.Gesell</v>
          </cell>
        </row>
        <row r="8886">
          <cell r="B8886">
            <v>144</v>
          </cell>
          <cell r="I8886">
            <v>-0.375</v>
          </cell>
          <cell r="S8886" t="str">
            <v>Org.Vtas V.Gesell</v>
          </cell>
        </row>
        <row r="8887">
          <cell r="B8887">
            <v>159</v>
          </cell>
          <cell r="I8887">
            <v>-3.3340000000000001</v>
          </cell>
          <cell r="S8887" t="str">
            <v>Org.Vtas V.Gesell</v>
          </cell>
        </row>
        <row r="8888">
          <cell r="B8888">
            <v>161</v>
          </cell>
          <cell r="I8888">
            <v>-1</v>
          </cell>
          <cell r="S8888" t="str">
            <v>Org.Vtas V.Gesell</v>
          </cell>
        </row>
        <row r="8889">
          <cell r="B8889">
            <v>327</v>
          </cell>
          <cell r="I8889">
            <v>-2.8330000000000002</v>
          </cell>
          <cell r="S8889" t="str">
            <v>Org.Vtas V.Gesell</v>
          </cell>
        </row>
        <row r="8890">
          <cell r="B8890">
            <v>340</v>
          </cell>
          <cell r="I8890">
            <v>-7.875</v>
          </cell>
          <cell r="S8890" t="str">
            <v>Org.Vtas V.Gesell</v>
          </cell>
        </row>
        <row r="8891">
          <cell r="B8891">
            <v>359</v>
          </cell>
          <cell r="I8891">
            <v>-4.1660000000000004</v>
          </cell>
          <cell r="S8891" t="str">
            <v>Org.Vtas V.Gesell</v>
          </cell>
        </row>
        <row r="8892">
          <cell r="B8892">
            <v>361</v>
          </cell>
          <cell r="I8892">
            <v>-1</v>
          </cell>
          <cell r="S8892" t="str">
            <v>Org.Vtas V.Gesell</v>
          </cell>
        </row>
        <row r="8893">
          <cell r="B8893">
            <v>592</v>
          </cell>
          <cell r="I8893">
            <v>-1</v>
          </cell>
          <cell r="S8893" t="str">
            <v>Org.Vtas V.Gesell</v>
          </cell>
        </row>
        <row r="8894">
          <cell r="B8894">
            <v>618</v>
          </cell>
          <cell r="I8894">
            <v>-5.5</v>
          </cell>
          <cell r="S8894" t="str">
            <v>Org.Vtas V.Gesell</v>
          </cell>
        </row>
        <row r="8895">
          <cell r="B8895">
            <v>627</v>
          </cell>
          <cell r="I8895">
            <v>-1.583</v>
          </cell>
          <cell r="S8895" t="str">
            <v>Org.Vtas V.Gesell</v>
          </cell>
        </row>
        <row r="8896">
          <cell r="B8896">
            <v>640</v>
          </cell>
          <cell r="I8896">
            <v>-0.625</v>
          </cell>
          <cell r="S8896" t="str">
            <v>Org.Vtas V.Gesell</v>
          </cell>
        </row>
        <row r="8897">
          <cell r="B8897">
            <v>659</v>
          </cell>
          <cell r="I8897">
            <v>-1.6679999999999999</v>
          </cell>
          <cell r="S8897" t="str">
            <v>Org.Vtas V.Gesell</v>
          </cell>
        </row>
        <row r="8898">
          <cell r="B8898">
            <v>1028</v>
          </cell>
          <cell r="I8898">
            <v>-1.333</v>
          </cell>
          <cell r="S8898" t="str">
            <v>Org.Vtas V.Gesell</v>
          </cell>
        </row>
        <row r="8899">
          <cell r="B8899">
            <v>1040</v>
          </cell>
          <cell r="I8899">
            <v>-0.25</v>
          </cell>
          <cell r="S8899" t="str">
            <v>Org.Vtas V.Gesell</v>
          </cell>
        </row>
        <row r="8900">
          <cell r="B8900">
            <v>1127</v>
          </cell>
          <cell r="I8900">
            <v>-2.8330000000000002</v>
          </cell>
          <cell r="S8900" t="str">
            <v>Org.Vtas V.Gesell</v>
          </cell>
        </row>
        <row r="8901">
          <cell r="B8901">
            <v>1128</v>
          </cell>
          <cell r="I8901">
            <v>-4</v>
          </cell>
          <cell r="S8901" t="str">
            <v>Org.Vtas V.Gesell</v>
          </cell>
        </row>
        <row r="8902">
          <cell r="B8902">
            <v>1140</v>
          </cell>
          <cell r="I8902">
            <v>-2.25</v>
          </cell>
          <cell r="S8902" t="str">
            <v>Org.Vtas V.Gesell</v>
          </cell>
        </row>
        <row r="8903">
          <cell r="B8903">
            <v>1159</v>
          </cell>
          <cell r="I8903">
            <v>-4.0010000000000003</v>
          </cell>
          <cell r="S8903" t="str">
            <v>Org.Vtas V.Gesell</v>
          </cell>
        </row>
        <row r="8904">
          <cell r="B8904">
            <v>1161</v>
          </cell>
          <cell r="I8904">
            <v>-0.33300000000000002</v>
          </cell>
          <cell r="S8904" t="str">
            <v>Org.Vtas V.Gesell</v>
          </cell>
        </row>
        <row r="8905">
          <cell r="B8905">
            <v>1240</v>
          </cell>
          <cell r="I8905">
            <v>-2.125</v>
          </cell>
          <cell r="S8905" t="str">
            <v>Org.Vtas V.Gesell</v>
          </cell>
        </row>
        <row r="8906">
          <cell r="B8906">
            <v>1259</v>
          </cell>
          <cell r="I8906">
            <v>-1.167</v>
          </cell>
          <cell r="S8906" t="str">
            <v>Org.Vtas V.Gesell</v>
          </cell>
        </row>
        <row r="8907">
          <cell r="B8907">
            <v>1436</v>
          </cell>
          <cell r="I8907">
            <v>-7</v>
          </cell>
          <cell r="S8907" t="str">
            <v>Org.Vtas V.Gesell</v>
          </cell>
        </row>
        <row r="8908">
          <cell r="B8908">
            <v>1459</v>
          </cell>
          <cell r="I8908">
            <v>-0.83299999999999996</v>
          </cell>
          <cell r="S8908" t="str">
            <v>Org.Vtas V.Gesell</v>
          </cell>
        </row>
        <row r="8909">
          <cell r="B8909">
            <v>2004</v>
          </cell>
          <cell r="I8909">
            <v>-5</v>
          </cell>
          <cell r="S8909" t="str">
            <v>Org.Vtas V.Gesell</v>
          </cell>
        </row>
        <row r="8910">
          <cell r="B8910">
            <v>2033</v>
          </cell>
          <cell r="I8910">
            <v>-10.5</v>
          </cell>
          <cell r="S8910" t="str">
            <v>Org.Vtas V.Gesell</v>
          </cell>
        </row>
        <row r="8911">
          <cell r="B8911">
            <v>2103</v>
          </cell>
          <cell r="I8911">
            <v>-0.66700000000000004</v>
          </cell>
          <cell r="S8911" t="str">
            <v>Org.Vtas V.Gesell</v>
          </cell>
        </row>
        <row r="8912">
          <cell r="B8912">
            <v>2359</v>
          </cell>
          <cell r="I8912">
            <v>-1.167</v>
          </cell>
          <cell r="S8912" t="str">
            <v>Org.Vtas V.Gesell</v>
          </cell>
        </row>
        <row r="8913">
          <cell r="B8913">
            <v>2423</v>
          </cell>
          <cell r="I8913">
            <v>-0.5</v>
          </cell>
          <cell r="S8913" t="str">
            <v>Org.Vtas V.Gesell</v>
          </cell>
        </row>
        <row r="8914">
          <cell r="B8914">
            <v>2428</v>
          </cell>
          <cell r="I8914">
            <v>-0.16700000000000001</v>
          </cell>
          <cell r="S8914" t="str">
            <v>Org.Vtas V.Gesell</v>
          </cell>
        </row>
        <row r="8915">
          <cell r="B8915">
            <v>2443</v>
          </cell>
          <cell r="I8915">
            <v>-1.5</v>
          </cell>
          <cell r="S8915" t="str">
            <v>Org.Vtas V.Gesell</v>
          </cell>
        </row>
        <row r="8916">
          <cell r="B8916">
            <v>2446</v>
          </cell>
          <cell r="I8916">
            <v>-3</v>
          </cell>
          <cell r="S8916" t="str">
            <v>Org.Vtas V.Gesell</v>
          </cell>
        </row>
        <row r="8917">
          <cell r="B8917">
            <v>2448</v>
          </cell>
          <cell r="I8917">
            <v>-1</v>
          </cell>
          <cell r="S8917" t="str">
            <v>Org.Vtas V.Gesell</v>
          </cell>
        </row>
        <row r="8918">
          <cell r="B8918">
            <v>2453</v>
          </cell>
          <cell r="I8918">
            <v>-4.25</v>
          </cell>
          <cell r="S8918" t="str">
            <v>Org.Vtas V.Gesell</v>
          </cell>
        </row>
        <row r="8919">
          <cell r="B8919">
            <v>2458</v>
          </cell>
          <cell r="I8919">
            <v>-0.16700000000000001</v>
          </cell>
          <cell r="S8919" t="str">
            <v>Org.Vtas V.Gesell</v>
          </cell>
        </row>
        <row r="8920">
          <cell r="B8920">
            <v>2459</v>
          </cell>
          <cell r="I8920">
            <v>-1</v>
          </cell>
          <cell r="S8920" t="str">
            <v>Org.Vtas V.Gesell</v>
          </cell>
        </row>
        <row r="8921">
          <cell r="B8921">
            <v>2466</v>
          </cell>
          <cell r="I8921">
            <v>-1.333</v>
          </cell>
          <cell r="S8921" t="str">
            <v>Org.Vtas V.Gesell</v>
          </cell>
        </row>
        <row r="8922">
          <cell r="B8922">
            <v>2468</v>
          </cell>
          <cell r="I8922">
            <v>-0.16700000000000001</v>
          </cell>
          <cell r="S8922" t="str">
            <v>Org.Vtas V.Gesell</v>
          </cell>
        </row>
        <row r="8923">
          <cell r="B8923">
            <v>2473</v>
          </cell>
          <cell r="I8923">
            <v>-1.5</v>
          </cell>
          <cell r="S8923" t="str">
            <v>Org.Vtas V.Gesell</v>
          </cell>
        </row>
        <row r="8924">
          <cell r="B8924">
            <v>2483</v>
          </cell>
          <cell r="I8924">
            <v>-0.625</v>
          </cell>
          <cell r="S8924" t="str">
            <v>Org.Vtas V.Gesell</v>
          </cell>
        </row>
        <row r="8925">
          <cell r="B8925">
            <v>2486</v>
          </cell>
          <cell r="I8925">
            <v>-0.16700000000000001</v>
          </cell>
          <cell r="S8925" t="str">
            <v>Org.Vtas V.Gesell</v>
          </cell>
        </row>
        <row r="8926">
          <cell r="B8926">
            <v>2642</v>
          </cell>
          <cell r="I8926">
            <v>-1</v>
          </cell>
          <cell r="S8926" t="str">
            <v>Org.Vtas V.Gesell</v>
          </cell>
        </row>
        <row r="8927">
          <cell r="B8927">
            <v>2659</v>
          </cell>
          <cell r="I8927">
            <v>-1</v>
          </cell>
          <cell r="S8927" t="str">
            <v>Org.Vtas V.Gesell</v>
          </cell>
        </row>
        <row r="8928">
          <cell r="B8928">
            <v>2682</v>
          </cell>
          <cell r="I8928">
            <v>-0.16700000000000001</v>
          </cell>
          <cell r="S8928" t="str">
            <v>Org.Vtas V.Gesell</v>
          </cell>
        </row>
        <row r="8929">
          <cell r="B8929">
            <v>2727</v>
          </cell>
          <cell r="I8929">
            <v>-0.33300000000000002</v>
          </cell>
          <cell r="S8929" t="str">
            <v>Org.Vtas V.Gesell</v>
          </cell>
        </row>
        <row r="8930">
          <cell r="B8930">
            <v>2741</v>
          </cell>
          <cell r="I8930">
            <v>-2</v>
          </cell>
          <cell r="S8930" t="str">
            <v>Org.Vtas V.Gesell</v>
          </cell>
        </row>
        <row r="8931">
          <cell r="B8931">
            <v>2759</v>
          </cell>
          <cell r="I8931">
            <v>-0.83299999999999996</v>
          </cell>
          <cell r="S8931" t="str">
            <v>Org.Vtas V.Gesell</v>
          </cell>
        </row>
        <row r="8932">
          <cell r="B8932">
            <v>3205</v>
          </cell>
          <cell r="I8932">
            <v>-0.33300000000000002</v>
          </cell>
          <cell r="S8932" t="str">
            <v>Org.Vtas V.Gesell</v>
          </cell>
        </row>
        <row r="8933">
          <cell r="B8933">
            <v>3210</v>
          </cell>
          <cell r="I8933">
            <v>-0.5</v>
          </cell>
          <cell r="S8933" t="str">
            <v>Org.Vtas V.Gesell</v>
          </cell>
        </row>
        <row r="8934">
          <cell r="B8934">
            <v>3211</v>
          </cell>
          <cell r="I8934">
            <v>-0.16700000000000001</v>
          </cell>
          <cell r="S8934" t="str">
            <v>Org.Vtas V.Gesell</v>
          </cell>
        </row>
        <row r="8935">
          <cell r="B8935">
            <v>3212</v>
          </cell>
          <cell r="I8935">
            <v>-0.16700000000000001</v>
          </cell>
          <cell r="S8935" t="str">
            <v>Org.Vtas V.Gesell</v>
          </cell>
        </row>
        <row r="8936">
          <cell r="B8936">
            <v>3213</v>
          </cell>
          <cell r="I8936">
            <v>-0.16700000000000001</v>
          </cell>
          <cell r="S8936" t="str">
            <v>Org.Vtas V.Gesell</v>
          </cell>
        </row>
        <row r="8937">
          <cell r="B8937">
            <v>3214</v>
          </cell>
          <cell r="I8937">
            <v>-0.16700000000000001</v>
          </cell>
          <cell r="S8937" t="str">
            <v>Org.Vtas V.Gesell</v>
          </cell>
        </row>
        <row r="8938">
          <cell r="B8938">
            <v>3477</v>
          </cell>
          <cell r="I8938">
            <v>-0.66700000000000004</v>
          </cell>
          <cell r="S8938" t="str">
            <v>Org.Vtas V.Gesell</v>
          </cell>
        </row>
        <row r="8939">
          <cell r="B8939">
            <v>3527</v>
          </cell>
          <cell r="I8939">
            <v>-1.833</v>
          </cell>
          <cell r="S8939" t="str">
            <v>Org.Vtas V.Gesell</v>
          </cell>
        </row>
        <row r="8940">
          <cell r="B8940">
            <v>3536</v>
          </cell>
          <cell r="I8940">
            <v>-11.167</v>
          </cell>
          <cell r="S8940" t="str">
            <v>Org.Vtas V.Gesell</v>
          </cell>
        </row>
        <row r="8941">
          <cell r="B8941">
            <v>3559</v>
          </cell>
          <cell r="I8941">
            <v>-1.6679999999999999</v>
          </cell>
          <cell r="S8941" t="str">
            <v>Org.Vtas V.Gesell</v>
          </cell>
        </row>
        <row r="8942">
          <cell r="B8942">
            <v>118</v>
          </cell>
          <cell r="I8942">
            <v>-0.5</v>
          </cell>
          <cell r="S8942" t="str">
            <v>Org.Vtas V.Gesell</v>
          </cell>
        </row>
        <row r="8943">
          <cell r="B8943">
            <v>127</v>
          </cell>
          <cell r="I8943">
            <v>-0.75</v>
          </cell>
          <cell r="S8943" t="str">
            <v>Org.Vtas V.Gesell</v>
          </cell>
        </row>
        <row r="8944">
          <cell r="B8944">
            <v>140</v>
          </cell>
          <cell r="I8944">
            <v>-0.75</v>
          </cell>
          <cell r="S8944" t="str">
            <v>Org.Vtas V.Gesell</v>
          </cell>
        </row>
        <row r="8945">
          <cell r="B8945">
            <v>159</v>
          </cell>
          <cell r="I8945">
            <v>-0.83299999999999996</v>
          </cell>
          <cell r="S8945" t="str">
            <v>Org.Vtas V.Gesell</v>
          </cell>
        </row>
        <row r="8946">
          <cell r="B8946">
            <v>161</v>
          </cell>
          <cell r="I8946">
            <v>-1</v>
          </cell>
          <cell r="S8946" t="str">
            <v>Org.Vtas V.Gesell</v>
          </cell>
        </row>
        <row r="8947">
          <cell r="B8947">
            <v>327</v>
          </cell>
          <cell r="I8947">
            <v>-8.3000000000000004E-2</v>
          </cell>
          <cell r="S8947" t="str">
            <v>Org.Vtas V.Gesell</v>
          </cell>
        </row>
        <row r="8948">
          <cell r="B8948">
            <v>340</v>
          </cell>
          <cell r="I8948">
            <v>-0.25</v>
          </cell>
          <cell r="S8948" t="str">
            <v>Org.Vtas V.Gesell</v>
          </cell>
        </row>
        <row r="8949">
          <cell r="B8949">
            <v>359</v>
          </cell>
          <cell r="I8949">
            <v>-3</v>
          </cell>
          <cell r="S8949" t="str">
            <v>Org.Vtas V.Gesell</v>
          </cell>
        </row>
        <row r="8950">
          <cell r="B8950">
            <v>627</v>
          </cell>
          <cell r="I8950">
            <v>-1.5</v>
          </cell>
          <cell r="S8950" t="str">
            <v>Org.Vtas V.Gesell</v>
          </cell>
        </row>
        <row r="8951">
          <cell r="B8951">
            <v>661</v>
          </cell>
          <cell r="I8951">
            <v>-2.3330000000000002</v>
          </cell>
          <cell r="S8951" t="str">
            <v>Org.Vtas V.Gesell</v>
          </cell>
        </row>
        <row r="8952">
          <cell r="B8952">
            <v>1028</v>
          </cell>
          <cell r="I8952">
            <v>-4.6669999999999998</v>
          </cell>
          <cell r="S8952" t="str">
            <v>Org.Vtas V.Gesell</v>
          </cell>
        </row>
        <row r="8953">
          <cell r="B8953">
            <v>1140</v>
          </cell>
          <cell r="I8953">
            <v>-0.125</v>
          </cell>
          <cell r="S8953" t="str">
            <v>Org.Vtas V.Gesell</v>
          </cell>
        </row>
        <row r="8954">
          <cell r="B8954">
            <v>1620</v>
          </cell>
          <cell r="I8954">
            <v>-0.58299999999999996</v>
          </cell>
          <cell r="S8954" t="str">
            <v>Org.Vtas V.Gesell</v>
          </cell>
        </row>
        <row r="8955">
          <cell r="B8955">
            <v>1640</v>
          </cell>
          <cell r="I8955">
            <v>-3.6669999999999998</v>
          </cell>
          <cell r="S8955" t="str">
            <v>Org.Vtas V.Gesell</v>
          </cell>
        </row>
        <row r="8956">
          <cell r="B8956">
            <v>1720</v>
          </cell>
          <cell r="I8956">
            <v>-8.3000000000000004E-2</v>
          </cell>
          <cell r="S8956" t="str">
            <v>Org.Vtas V.Gesell</v>
          </cell>
        </row>
        <row r="8957">
          <cell r="B8957">
            <v>2003</v>
          </cell>
          <cell r="I8957">
            <v>-1.167</v>
          </cell>
          <cell r="S8957" t="str">
            <v>Org.Vtas V.Gesell</v>
          </cell>
        </row>
        <row r="8958">
          <cell r="B8958">
            <v>2154</v>
          </cell>
          <cell r="I8958">
            <v>-0.16700000000000001</v>
          </cell>
          <cell r="S8958" t="str">
            <v>Org.Vtas V.Gesell</v>
          </cell>
        </row>
        <row r="8959">
          <cell r="B8959">
            <v>2446</v>
          </cell>
          <cell r="I8959">
            <v>-0.16700000000000001</v>
          </cell>
          <cell r="S8959" t="str">
            <v>Org.Vtas V.Gesell</v>
          </cell>
        </row>
        <row r="8960">
          <cell r="B8960">
            <v>2612</v>
          </cell>
          <cell r="I8960">
            <v>-0.16700000000000001</v>
          </cell>
          <cell r="S8960" t="str">
            <v>Org.Vtas V.Gesell</v>
          </cell>
        </row>
        <row r="8961">
          <cell r="B8961">
            <v>2741</v>
          </cell>
          <cell r="I8961">
            <v>-1.125</v>
          </cell>
          <cell r="S8961" t="str">
            <v>Org.Vtas V.Gesell</v>
          </cell>
        </row>
        <row r="8962">
          <cell r="B8962">
            <v>3205</v>
          </cell>
          <cell r="I8962">
            <v>-0.16700000000000001</v>
          </cell>
          <cell r="S8962" t="str">
            <v>Org.Vtas V.Gesell</v>
          </cell>
        </row>
        <row r="8963">
          <cell r="B8963">
            <v>3211</v>
          </cell>
          <cell r="I8963">
            <v>-0.16700000000000001</v>
          </cell>
          <cell r="S8963" t="str">
            <v>Org.Vtas V.Gesell</v>
          </cell>
        </row>
        <row r="8964">
          <cell r="B8964">
            <v>3527</v>
          </cell>
          <cell r="I8964">
            <v>-0.41699999999999998</v>
          </cell>
          <cell r="S8964" t="str">
            <v>Org.Vtas V.Gesell</v>
          </cell>
        </row>
        <row r="8965">
          <cell r="B8965">
            <v>510725</v>
          </cell>
          <cell r="I8965">
            <v>-3.6669999999999998</v>
          </cell>
          <cell r="S8965" t="str">
            <v>Org.Vtas V.Gesell</v>
          </cell>
        </row>
        <row r="8966">
          <cell r="B8966">
            <v>519701</v>
          </cell>
          <cell r="I8966">
            <v>-2</v>
          </cell>
          <cell r="S8966" t="str">
            <v>Org.Vtas V.Gesell</v>
          </cell>
        </row>
        <row r="8967">
          <cell r="B8967">
            <v>519703</v>
          </cell>
          <cell r="I8967">
            <v>-2.3340000000000001</v>
          </cell>
          <cell r="S8967" t="str">
            <v>Org.Vtas V.Gesell</v>
          </cell>
        </row>
        <row r="8968">
          <cell r="B8968">
            <v>519704</v>
          </cell>
          <cell r="I8968">
            <v>-0.16700000000000001</v>
          </cell>
          <cell r="S8968" t="str">
            <v>Org.Vtas V.Gesell</v>
          </cell>
        </row>
        <row r="8969">
          <cell r="B8969">
            <v>519706</v>
          </cell>
          <cell r="I8969">
            <v>-0.33400000000000002</v>
          </cell>
          <cell r="S8969" t="str">
            <v>Org.Vtas V.Gesell</v>
          </cell>
        </row>
        <row r="8970">
          <cell r="B8970">
            <v>127</v>
          </cell>
          <cell r="I8970">
            <v>-1.917</v>
          </cell>
          <cell r="S8970" t="str">
            <v>Org.Vtas V.Gesell</v>
          </cell>
        </row>
        <row r="8971">
          <cell r="B8971">
            <v>140</v>
          </cell>
          <cell r="I8971">
            <v>-0.125</v>
          </cell>
          <cell r="S8971" t="str">
            <v>Org.Vtas V.Gesell</v>
          </cell>
        </row>
        <row r="8972">
          <cell r="B8972">
            <v>161</v>
          </cell>
          <cell r="I8972">
            <v>-0.66700000000000004</v>
          </cell>
          <cell r="S8972" t="str">
            <v>Org.Vtas V.Gesell</v>
          </cell>
        </row>
        <row r="8973">
          <cell r="B8973">
            <v>340</v>
          </cell>
          <cell r="I8973">
            <v>-0.875</v>
          </cell>
          <cell r="S8973" t="str">
            <v>Org.Vtas V.Gesell</v>
          </cell>
        </row>
        <row r="8974">
          <cell r="B8974">
            <v>359</v>
          </cell>
          <cell r="I8974">
            <v>-1.333</v>
          </cell>
          <cell r="S8974" t="str">
            <v>Org.Vtas V.Gesell</v>
          </cell>
        </row>
        <row r="8975">
          <cell r="B8975">
            <v>640</v>
          </cell>
          <cell r="I8975">
            <v>-1</v>
          </cell>
          <cell r="S8975" t="str">
            <v>Org.Vtas V.Gesell</v>
          </cell>
        </row>
        <row r="8976">
          <cell r="B8976">
            <v>659</v>
          </cell>
          <cell r="I8976">
            <v>-0.5</v>
          </cell>
          <cell r="S8976" t="str">
            <v>Org.Vtas V.Gesell</v>
          </cell>
        </row>
        <row r="8977">
          <cell r="B8977">
            <v>661</v>
          </cell>
          <cell r="I8977">
            <v>-0.16700000000000001</v>
          </cell>
          <cell r="S8977" t="str">
            <v>Org.Vtas V.Gesell</v>
          </cell>
        </row>
        <row r="8978">
          <cell r="B8978">
            <v>1040</v>
          </cell>
          <cell r="I8978">
            <v>-0.125</v>
          </cell>
          <cell r="S8978" t="str">
            <v>Org.Vtas V.Gesell</v>
          </cell>
        </row>
        <row r="8979">
          <cell r="B8979">
            <v>1159</v>
          </cell>
          <cell r="I8979">
            <v>-0.83299999999999996</v>
          </cell>
          <cell r="S8979" t="str">
            <v>Org.Vtas V.Gesell</v>
          </cell>
        </row>
        <row r="8980">
          <cell r="B8980">
            <v>1161</v>
          </cell>
          <cell r="I8980">
            <v>-0.16700000000000001</v>
          </cell>
          <cell r="S8980" t="str">
            <v>Org.Vtas V.Gesell</v>
          </cell>
        </row>
        <row r="8981">
          <cell r="B8981">
            <v>1240</v>
          </cell>
          <cell r="I8981">
            <v>-0.5</v>
          </cell>
          <cell r="S8981" t="str">
            <v>Org.Vtas V.Gesell</v>
          </cell>
        </row>
        <row r="8982">
          <cell r="B8982">
            <v>1436</v>
          </cell>
          <cell r="I8982">
            <v>-0.5</v>
          </cell>
          <cell r="S8982" t="str">
            <v>Org.Vtas V.Gesell</v>
          </cell>
        </row>
        <row r="8983">
          <cell r="B8983">
            <v>2443</v>
          </cell>
          <cell r="I8983">
            <v>-0.375</v>
          </cell>
          <cell r="S8983" t="str">
            <v>Org.Vtas V.Gesell</v>
          </cell>
        </row>
        <row r="8984">
          <cell r="B8984">
            <v>2468</v>
          </cell>
          <cell r="I8984">
            <v>-0.16700000000000001</v>
          </cell>
          <cell r="S8984" t="str">
            <v>Org.Vtas V.Gesell</v>
          </cell>
        </row>
        <row r="8985">
          <cell r="B8985">
            <v>2473</v>
          </cell>
          <cell r="I8985">
            <v>-0.75</v>
          </cell>
          <cell r="S8985" t="str">
            <v>Org.Vtas V.Gesell</v>
          </cell>
        </row>
        <row r="8986">
          <cell r="B8986">
            <v>2488</v>
          </cell>
          <cell r="I8986">
            <v>-1</v>
          </cell>
          <cell r="S8986" t="str">
            <v>Org.Vtas V.Gesell</v>
          </cell>
        </row>
        <row r="8987">
          <cell r="B8987">
            <v>3536</v>
          </cell>
          <cell r="I8987">
            <v>-1.8340000000000001</v>
          </cell>
          <cell r="S8987" t="str">
            <v>Org.Vtas V.Gesell</v>
          </cell>
        </row>
        <row r="8988">
          <cell r="B8988">
            <v>105</v>
          </cell>
          <cell r="I8988">
            <v>-0.5</v>
          </cell>
          <cell r="S8988" t="str">
            <v>Org.Vtas V.Gesell</v>
          </cell>
        </row>
        <row r="8989">
          <cell r="B8989">
            <v>110</v>
          </cell>
          <cell r="I8989">
            <v>-3</v>
          </cell>
          <cell r="S8989" t="str">
            <v>Org.Vtas V.Gesell</v>
          </cell>
        </row>
        <row r="8990">
          <cell r="B8990">
            <v>118</v>
          </cell>
          <cell r="I8990">
            <v>-2.1659999999999999</v>
          </cell>
          <cell r="S8990" t="str">
            <v>Org.Vtas V.Gesell</v>
          </cell>
        </row>
        <row r="8991">
          <cell r="B8991">
            <v>127</v>
          </cell>
          <cell r="I8991">
            <v>-4.0839999999999996</v>
          </cell>
          <cell r="S8991" t="str">
            <v>Org.Vtas V.Gesell</v>
          </cell>
        </row>
        <row r="8992">
          <cell r="B8992">
            <v>140</v>
          </cell>
          <cell r="I8992">
            <v>-2.125</v>
          </cell>
          <cell r="S8992" t="str">
            <v>Org.Vtas V.Gesell</v>
          </cell>
        </row>
        <row r="8993">
          <cell r="B8993">
            <v>159</v>
          </cell>
          <cell r="I8993">
            <v>-9.0020000000000007</v>
          </cell>
          <cell r="S8993" t="str">
            <v>Org.Vtas V.Gesell</v>
          </cell>
        </row>
        <row r="8994">
          <cell r="B8994">
            <v>161</v>
          </cell>
          <cell r="I8994">
            <v>-1.0009999999999999</v>
          </cell>
          <cell r="S8994" t="str">
            <v>Org.Vtas V.Gesell</v>
          </cell>
        </row>
        <row r="8995">
          <cell r="B8995">
            <v>327</v>
          </cell>
          <cell r="I8995">
            <v>-5.1669999999999998</v>
          </cell>
          <cell r="S8995" t="str">
            <v>Org.Vtas V.Gesell</v>
          </cell>
        </row>
        <row r="8996">
          <cell r="B8996">
            <v>340</v>
          </cell>
          <cell r="I8996">
            <v>-4.875</v>
          </cell>
          <cell r="S8996" t="str">
            <v>Org.Vtas V.Gesell</v>
          </cell>
        </row>
        <row r="8997">
          <cell r="B8997">
            <v>344</v>
          </cell>
          <cell r="I8997">
            <v>-0.25</v>
          </cell>
          <cell r="S8997" t="str">
            <v>Org.Vtas V.Gesell</v>
          </cell>
        </row>
        <row r="8998">
          <cell r="B8998">
            <v>359</v>
          </cell>
          <cell r="I8998">
            <v>-3.5019999999999998</v>
          </cell>
          <cell r="S8998" t="str">
            <v>Org.Vtas V.Gesell</v>
          </cell>
        </row>
        <row r="8999">
          <cell r="B8999">
            <v>361</v>
          </cell>
          <cell r="I8999">
            <v>-0.66700000000000004</v>
          </cell>
          <cell r="S8999" t="str">
            <v>Org.Vtas V.Gesell</v>
          </cell>
        </row>
        <row r="9000">
          <cell r="B9000">
            <v>504</v>
          </cell>
          <cell r="I9000">
            <v>-0.16700000000000001</v>
          </cell>
          <cell r="S9000" t="str">
            <v>Org.Vtas V.Gesell</v>
          </cell>
        </row>
        <row r="9001">
          <cell r="B9001">
            <v>509</v>
          </cell>
          <cell r="I9001">
            <v>-1</v>
          </cell>
          <cell r="S9001" t="str">
            <v>Org.Vtas V.Gesell</v>
          </cell>
        </row>
        <row r="9002">
          <cell r="B9002">
            <v>592</v>
          </cell>
          <cell r="I9002">
            <v>-0.625</v>
          </cell>
          <cell r="S9002" t="str">
            <v>Org.Vtas V.Gesell</v>
          </cell>
        </row>
        <row r="9003">
          <cell r="B9003">
            <v>618</v>
          </cell>
          <cell r="I9003">
            <v>-3.8330000000000002</v>
          </cell>
          <cell r="S9003" t="str">
            <v>Org.Vtas V.Gesell</v>
          </cell>
        </row>
        <row r="9004">
          <cell r="B9004">
            <v>627</v>
          </cell>
          <cell r="I9004">
            <v>-10.249000000000001</v>
          </cell>
          <cell r="S9004" t="str">
            <v>Org.Vtas V.Gesell</v>
          </cell>
        </row>
        <row r="9005">
          <cell r="B9005">
            <v>640</v>
          </cell>
          <cell r="I9005">
            <v>-9.375</v>
          </cell>
          <cell r="S9005" t="str">
            <v>Org.Vtas V.Gesell</v>
          </cell>
        </row>
        <row r="9006">
          <cell r="B9006">
            <v>659</v>
          </cell>
          <cell r="I9006">
            <v>-2.0009999999999999</v>
          </cell>
          <cell r="S9006" t="str">
            <v>Org.Vtas V.Gesell</v>
          </cell>
        </row>
        <row r="9007">
          <cell r="B9007">
            <v>661</v>
          </cell>
          <cell r="I9007">
            <v>-1</v>
          </cell>
          <cell r="S9007" t="str">
            <v>Org.Vtas V.Gesell</v>
          </cell>
        </row>
        <row r="9008">
          <cell r="B9008">
            <v>1028</v>
          </cell>
          <cell r="I9008">
            <v>-2.5</v>
          </cell>
          <cell r="S9008" t="str">
            <v>Org.Vtas V.Gesell</v>
          </cell>
        </row>
        <row r="9009">
          <cell r="B9009">
            <v>1127</v>
          </cell>
          <cell r="I9009">
            <v>-4.1660000000000004</v>
          </cell>
          <cell r="S9009" t="str">
            <v>Org.Vtas V.Gesell</v>
          </cell>
        </row>
        <row r="9010">
          <cell r="B9010">
            <v>1128</v>
          </cell>
          <cell r="I9010">
            <v>-0.5</v>
          </cell>
          <cell r="S9010" t="str">
            <v>Org.Vtas V.Gesell</v>
          </cell>
        </row>
        <row r="9011">
          <cell r="B9011">
            <v>1140</v>
          </cell>
          <cell r="I9011">
            <v>-3.875</v>
          </cell>
          <cell r="S9011" t="str">
            <v>Org.Vtas V.Gesell</v>
          </cell>
        </row>
        <row r="9012">
          <cell r="B9012">
            <v>1159</v>
          </cell>
          <cell r="I9012">
            <v>-34.500999999999998</v>
          </cell>
          <cell r="S9012" t="str">
            <v>Org.Vtas V.Gesell</v>
          </cell>
        </row>
        <row r="9013">
          <cell r="B9013">
            <v>1161</v>
          </cell>
          <cell r="I9013">
            <v>-1.3340000000000001</v>
          </cell>
          <cell r="S9013" t="str">
            <v>Org.Vtas V.Gesell</v>
          </cell>
        </row>
        <row r="9014">
          <cell r="B9014">
            <v>1240</v>
          </cell>
          <cell r="I9014">
            <v>-4</v>
          </cell>
          <cell r="S9014" t="str">
            <v>Org.Vtas V.Gesell</v>
          </cell>
        </row>
        <row r="9015">
          <cell r="B9015">
            <v>1259</v>
          </cell>
          <cell r="I9015">
            <v>-1.333</v>
          </cell>
          <cell r="S9015" t="str">
            <v>Org.Vtas V.Gesell</v>
          </cell>
        </row>
        <row r="9016">
          <cell r="B9016">
            <v>1410</v>
          </cell>
          <cell r="I9016">
            <v>-1</v>
          </cell>
          <cell r="S9016" t="str">
            <v>Org.Vtas V.Gesell</v>
          </cell>
        </row>
        <row r="9017">
          <cell r="B9017">
            <v>1436</v>
          </cell>
          <cell r="I9017">
            <v>-11.499000000000001</v>
          </cell>
          <cell r="S9017" t="str">
            <v>Org.Vtas V.Gesell</v>
          </cell>
        </row>
        <row r="9018">
          <cell r="B9018">
            <v>1459</v>
          </cell>
          <cell r="I9018">
            <v>-3.6669999999999998</v>
          </cell>
          <cell r="S9018" t="str">
            <v>Org.Vtas V.Gesell</v>
          </cell>
        </row>
        <row r="9019">
          <cell r="B9019">
            <v>1658</v>
          </cell>
          <cell r="I9019">
            <v>-4</v>
          </cell>
          <cell r="S9019" t="str">
            <v>Org.Vtas V.Gesell</v>
          </cell>
        </row>
        <row r="9020">
          <cell r="B9020">
            <v>1715</v>
          </cell>
          <cell r="I9020">
            <v>-0.16700000000000001</v>
          </cell>
          <cell r="S9020" t="str">
            <v>Org.Vtas V.Gesell</v>
          </cell>
        </row>
        <row r="9021">
          <cell r="B9021">
            <v>1740</v>
          </cell>
          <cell r="I9021">
            <v>-0.33400000000000002</v>
          </cell>
          <cell r="S9021" t="str">
            <v>Org.Vtas V.Gesell</v>
          </cell>
        </row>
        <row r="9022">
          <cell r="B9022">
            <v>2003</v>
          </cell>
          <cell r="I9022">
            <v>-1</v>
          </cell>
          <cell r="S9022" t="str">
            <v>Org.Vtas V.Gesell</v>
          </cell>
        </row>
        <row r="9023">
          <cell r="B9023">
            <v>2004</v>
          </cell>
          <cell r="I9023">
            <v>-0.25</v>
          </cell>
          <cell r="S9023" t="str">
            <v>Org.Vtas V.Gesell</v>
          </cell>
        </row>
        <row r="9024">
          <cell r="B9024">
            <v>2033</v>
          </cell>
          <cell r="I9024">
            <v>-0.5</v>
          </cell>
          <cell r="S9024" t="str">
            <v>Org.Vtas V.Gesell</v>
          </cell>
        </row>
        <row r="9025">
          <cell r="B9025">
            <v>2359</v>
          </cell>
          <cell r="I9025">
            <v>-3.8340000000000001</v>
          </cell>
          <cell r="S9025" t="str">
            <v>Org.Vtas V.Gesell</v>
          </cell>
        </row>
        <row r="9026">
          <cell r="B9026">
            <v>2423</v>
          </cell>
          <cell r="I9026">
            <v>-0.375</v>
          </cell>
          <cell r="S9026" t="str">
            <v>Org.Vtas V.Gesell</v>
          </cell>
        </row>
        <row r="9027">
          <cell r="B9027">
            <v>2428</v>
          </cell>
          <cell r="I9027">
            <v>-1.5</v>
          </cell>
          <cell r="S9027" t="str">
            <v>Org.Vtas V.Gesell</v>
          </cell>
        </row>
        <row r="9028">
          <cell r="B9028">
            <v>2443</v>
          </cell>
          <cell r="I9028">
            <v>-2</v>
          </cell>
          <cell r="S9028" t="str">
            <v>Org.Vtas V.Gesell</v>
          </cell>
        </row>
        <row r="9029">
          <cell r="B9029">
            <v>2446</v>
          </cell>
          <cell r="I9029">
            <v>-8.8330000000000002</v>
          </cell>
          <cell r="S9029" t="str">
            <v>Org.Vtas V.Gesell</v>
          </cell>
        </row>
        <row r="9030">
          <cell r="B9030">
            <v>2448</v>
          </cell>
          <cell r="I9030">
            <v>-0.66700000000000004</v>
          </cell>
          <cell r="S9030" t="str">
            <v>Org.Vtas V.Gesell</v>
          </cell>
        </row>
        <row r="9031">
          <cell r="B9031">
            <v>2453</v>
          </cell>
          <cell r="I9031">
            <v>-6.875</v>
          </cell>
          <cell r="S9031" t="str">
            <v>Org.Vtas V.Gesell</v>
          </cell>
        </row>
        <row r="9032">
          <cell r="B9032">
            <v>2458</v>
          </cell>
          <cell r="I9032">
            <v>-0.16700000000000001</v>
          </cell>
          <cell r="S9032" t="str">
            <v>Org.Vtas V.Gesell</v>
          </cell>
        </row>
        <row r="9033">
          <cell r="B9033">
            <v>2459</v>
          </cell>
          <cell r="I9033">
            <v>-6.0010000000000003</v>
          </cell>
          <cell r="S9033" t="str">
            <v>Org.Vtas V.Gesell</v>
          </cell>
        </row>
        <row r="9034">
          <cell r="B9034">
            <v>2463</v>
          </cell>
          <cell r="I9034">
            <v>-1.375</v>
          </cell>
          <cell r="S9034" t="str">
            <v>Org.Vtas V.Gesell</v>
          </cell>
        </row>
        <row r="9035">
          <cell r="B9035">
            <v>2473</v>
          </cell>
          <cell r="I9035">
            <v>-3.25</v>
          </cell>
          <cell r="S9035" t="str">
            <v>Org.Vtas V.Gesell</v>
          </cell>
        </row>
        <row r="9036">
          <cell r="B9036">
            <v>2478</v>
          </cell>
          <cell r="I9036">
            <v>-0.16700000000000001</v>
          </cell>
          <cell r="S9036" t="str">
            <v>Org.Vtas V.Gesell</v>
          </cell>
        </row>
        <row r="9037">
          <cell r="B9037">
            <v>2483</v>
          </cell>
          <cell r="I9037">
            <v>-0.375</v>
          </cell>
          <cell r="S9037" t="str">
            <v>Org.Vtas V.Gesell</v>
          </cell>
        </row>
        <row r="9038">
          <cell r="B9038">
            <v>2488</v>
          </cell>
          <cell r="I9038">
            <v>-2</v>
          </cell>
          <cell r="S9038" t="str">
            <v>Org.Vtas V.Gesell</v>
          </cell>
        </row>
        <row r="9039">
          <cell r="B9039">
            <v>2648</v>
          </cell>
          <cell r="I9039">
            <v>-6.8330000000000002</v>
          </cell>
          <cell r="S9039" t="str">
            <v>Org.Vtas V.Gesell</v>
          </cell>
        </row>
        <row r="9040">
          <cell r="B9040">
            <v>2659</v>
          </cell>
          <cell r="I9040">
            <v>-0.5</v>
          </cell>
          <cell r="S9040" t="str">
            <v>Org.Vtas V.Gesell</v>
          </cell>
        </row>
        <row r="9041">
          <cell r="B9041">
            <v>2662</v>
          </cell>
          <cell r="I9041">
            <v>-1</v>
          </cell>
          <cell r="S9041" t="str">
            <v>Org.Vtas V.Gesell</v>
          </cell>
        </row>
        <row r="9042">
          <cell r="B9042">
            <v>2668</v>
          </cell>
          <cell r="I9042">
            <v>-0.33300000000000002</v>
          </cell>
          <cell r="S9042" t="str">
            <v>Org.Vtas V.Gesell</v>
          </cell>
        </row>
        <row r="9043">
          <cell r="B9043">
            <v>2672</v>
          </cell>
          <cell r="I9043">
            <v>-1.5</v>
          </cell>
          <cell r="S9043" t="str">
            <v>Org.Vtas V.Gesell</v>
          </cell>
        </row>
        <row r="9044">
          <cell r="B9044">
            <v>2678</v>
          </cell>
          <cell r="I9044">
            <v>-6.3330000000000002</v>
          </cell>
          <cell r="S9044" t="str">
            <v>Org.Vtas V.Gesell</v>
          </cell>
        </row>
        <row r="9045">
          <cell r="B9045">
            <v>2727</v>
          </cell>
          <cell r="I9045">
            <v>-0.66600000000000004</v>
          </cell>
          <cell r="S9045" t="str">
            <v>Org.Vtas V.Gesell</v>
          </cell>
        </row>
        <row r="9046">
          <cell r="B9046">
            <v>2741</v>
          </cell>
          <cell r="I9046">
            <v>-0.625</v>
          </cell>
          <cell r="S9046" t="str">
            <v>Org.Vtas V.Gesell</v>
          </cell>
        </row>
        <row r="9047">
          <cell r="B9047">
            <v>2759</v>
          </cell>
          <cell r="I9047">
            <v>-2.1669999999999998</v>
          </cell>
          <cell r="S9047" t="str">
            <v>Org.Vtas V.Gesell</v>
          </cell>
        </row>
        <row r="9048">
          <cell r="B9048">
            <v>3095</v>
          </cell>
          <cell r="I9048">
            <v>-0.33300000000000002</v>
          </cell>
          <cell r="S9048" t="str">
            <v>Org.Vtas V.Gesell</v>
          </cell>
        </row>
        <row r="9049">
          <cell r="B9049">
            <v>3205</v>
          </cell>
          <cell r="I9049">
            <v>-0.16700000000000001</v>
          </cell>
          <cell r="S9049" t="str">
            <v>Org.Vtas V.Gesell</v>
          </cell>
        </row>
        <row r="9050">
          <cell r="B9050">
            <v>3208</v>
          </cell>
          <cell r="I9050">
            <v>-0.16700000000000001</v>
          </cell>
          <cell r="S9050" t="str">
            <v>Org.Vtas V.Gesell</v>
          </cell>
        </row>
        <row r="9051">
          <cell r="B9051">
            <v>3209</v>
          </cell>
          <cell r="I9051">
            <v>-0.16700000000000001</v>
          </cell>
          <cell r="S9051" t="str">
            <v>Org.Vtas V.Gesell</v>
          </cell>
        </row>
        <row r="9052">
          <cell r="B9052">
            <v>3211</v>
          </cell>
          <cell r="I9052">
            <v>-0.16700000000000001</v>
          </cell>
          <cell r="S9052" t="str">
            <v>Org.Vtas V.Gesell</v>
          </cell>
        </row>
        <row r="9053">
          <cell r="B9053">
            <v>3510</v>
          </cell>
          <cell r="I9053">
            <v>-4</v>
          </cell>
          <cell r="S9053" t="str">
            <v>Org.Vtas V.Gesell</v>
          </cell>
        </row>
        <row r="9054">
          <cell r="B9054">
            <v>3527</v>
          </cell>
          <cell r="I9054">
            <v>-0.83299999999999996</v>
          </cell>
          <cell r="S9054" t="str">
            <v>Org.Vtas V.Gesell</v>
          </cell>
        </row>
        <row r="9055">
          <cell r="B9055">
            <v>3536</v>
          </cell>
          <cell r="I9055">
            <v>-6.8330000000000002</v>
          </cell>
          <cell r="S9055" t="str">
            <v>Org.Vtas V.Gesell</v>
          </cell>
        </row>
        <row r="9056">
          <cell r="B9056">
            <v>3559</v>
          </cell>
          <cell r="I9056">
            <v>-6.5</v>
          </cell>
          <cell r="S9056" t="str">
            <v>Org.Vtas V.Gesell</v>
          </cell>
        </row>
        <row r="9057">
          <cell r="B9057">
            <v>105</v>
          </cell>
          <cell r="I9057">
            <v>-0.5</v>
          </cell>
          <cell r="S9057" t="str">
            <v>Org.Vtas V.Gesell</v>
          </cell>
        </row>
        <row r="9058">
          <cell r="B9058">
            <v>118</v>
          </cell>
          <cell r="I9058">
            <v>-0.83299999999999996</v>
          </cell>
          <cell r="S9058" t="str">
            <v>Org.Vtas V.Gesell</v>
          </cell>
        </row>
        <row r="9059">
          <cell r="B9059">
            <v>127</v>
          </cell>
          <cell r="I9059">
            <v>-5.4169999999999998</v>
          </cell>
          <cell r="S9059" t="str">
            <v>Org.Vtas V.Gesell</v>
          </cell>
        </row>
        <row r="9060">
          <cell r="B9060">
            <v>159</v>
          </cell>
          <cell r="I9060">
            <v>-1.333</v>
          </cell>
          <cell r="S9060" t="str">
            <v>Org.Vtas V.Gesell</v>
          </cell>
        </row>
        <row r="9061">
          <cell r="B9061">
            <v>161</v>
          </cell>
          <cell r="I9061">
            <v>-0.5</v>
          </cell>
          <cell r="S9061" t="str">
            <v>Org.Vtas V.Gesell</v>
          </cell>
        </row>
        <row r="9062">
          <cell r="B9062">
            <v>327</v>
          </cell>
          <cell r="I9062">
            <v>-1.583</v>
          </cell>
          <cell r="S9062" t="str">
            <v>Org.Vtas V.Gesell</v>
          </cell>
        </row>
        <row r="9063">
          <cell r="B9063">
            <v>340</v>
          </cell>
          <cell r="I9063">
            <v>-3.125</v>
          </cell>
          <cell r="S9063" t="str">
            <v>Org.Vtas V.Gesell</v>
          </cell>
        </row>
        <row r="9064">
          <cell r="B9064">
            <v>359</v>
          </cell>
          <cell r="I9064">
            <v>-0.16700000000000001</v>
          </cell>
          <cell r="S9064" t="str">
            <v>Org.Vtas V.Gesell</v>
          </cell>
        </row>
        <row r="9065">
          <cell r="B9065">
            <v>594</v>
          </cell>
          <cell r="I9065">
            <v>-0.375</v>
          </cell>
          <cell r="S9065" t="str">
            <v>Org.Vtas V.Gesell</v>
          </cell>
        </row>
        <row r="9066">
          <cell r="B9066">
            <v>618</v>
          </cell>
          <cell r="I9066">
            <v>-1</v>
          </cell>
          <cell r="S9066" t="str">
            <v>Org.Vtas V.Gesell</v>
          </cell>
        </row>
        <row r="9067">
          <cell r="B9067">
            <v>627</v>
          </cell>
          <cell r="I9067">
            <v>-5.25</v>
          </cell>
          <cell r="S9067" t="str">
            <v>Org.Vtas V.Gesell</v>
          </cell>
        </row>
        <row r="9068">
          <cell r="B9068">
            <v>640</v>
          </cell>
          <cell r="I9068">
            <v>-0.125</v>
          </cell>
          <cell r="S9068" t="str">
            <v>Org.Vtas V.Gesell</v>
          </cell>
        </row>
        <row r="9069">
          <cell r="B9069">
            <v>661</v>
          </cell>
          <cell r="I9069">
            <v>-0.16700000000000001</v>
          </cell>
          <cell r="S9069" t="str">
            <v>Org.Vtas V.Gesell</v>
          </cell>
        </row>
        <row r="9070">
          <cell r="B9070">
            <v>1028</v>
          </cell>
          <cell r="I9070">
            <v>-1.333</v>
          </cell>
          <cell r="S9070" t="str">
            <v>Org.Vtas V.Gesell</v>
          </cell>
        </row>
        <row r="9071">
          <cell r="B9071">
            <v>1127</v>
          </cell>
          <cell r="I9071">
            <v>-3.25</v>
          </cell>
          <cell r="S9071" t="str">
            <v>Org.Vtas V.Gesell</v>
          </cell>
        </row>
        <row r="9072">
          <cell r="B9072">
            <v>1140</v>
          </cell>
          <cell r="I9072">
            <v>-2.75</v>
          </cell>
          <cell r="S9072" t="str">
            <v>Org.Vtas V.Gesell</v>
          </cell>
        </row>
        <row r="9073">
          <cell r="B9073">
            <v>1159</v>
          </cell>
          <cell r="I9073">
            <v>-1</v>
          </cell>
          <cell r="S9073" t="str">
            <v>Org.Vtas V.Gesell</v>
          </cell>
        </row>
        <row r="9074">
          <cell r="B9074">
            <v>1436</v>
          </cell>
          <cell r="I9074">
            <v>-5.3330000000000002</v>
          </cell>
          <cell r="S9074" t="str">
            <v>Org.Vtas V.Gesell</v>
          </cell>
        </row>
        <row r="9075">
          <cell r="B9075">
            <v>1459</v>
          </cell>
          <cell r="I9075">
            <v>-2</v>
          </cell>
          <cell r="S9075" t="str">
            <v>Org.Vtas V.Gesell</v>
          </cell>
        </row>
        <row r="9076">
          <cell r="B9076">
            <v>1620</v>
          </cell>
          <cell r="I9076">
            <v>-0.5</v>
          </cell>
          <cell r="S9076" t="str">
            <v>Org.Vtas V.Gesell</v>
          </cell>
        </row>
        <row r="9077">
          <cell r="B9077">
            <v>1640</v>
          </cell>
          <cell r="I9077">
            <v>-1.167</v>
          </cell>
          <cell r="S9077" t="str">
            <v>Org.Vtas V.Gesell</v>
          </cell>
        </row>
        <row r="9078">
          <cell r="B9078">
            <v>2003</v>
          </cell>
          <cell r="I9078">
            <v>-2</v>
          </cell>
          <cell r="S9078" t="str">
            <v>Org.Vtas V.Gesell</v>
          </cell>
        </row>
        <row r="9079">
          <cell r="B9079">
            <v>2013</v>
          </cell>
          <cell r="I9079">
            <v>-0.83299999999999996</v>
          </cell>
          <cell r="S9079" t="str">
            <v>Org.Vtas V.Gesell</v>
          </cell>
        </row>
        <row r="9080">
          <cell r="B9080">
            <v>2033</v>
          </cell>
          <cell r="I9080">
            <v>-2.1669999999999998</v>
          </cell>
          <cell r="S9080" t="str">
            <v>Org.Vtas V.Gesell</v>
          </cell>
        </row>
        <row r="9081">
          <cell r="B9081">
            <v>2443</v>
          </cell>
          <cell r="I9081">
            <v>-1.75</v>
          </cell>
          <cell r="S9081" t="str">
            <v>Org.Vtas V.Gesell</v>
          </cell>
        </row>
        <row r="9082">
          <cell r="B9082">
            <v>2446</v>
          </cell>
          <cell r="I9082">
            <v>-1.5</v>
          </cell>
          <cell r="S9082" t="str">
            <v>Org.Vtas V.Gesell</v>
          </cell>
        </row>
        <row r="9083">
          <cell r="B9083">
            <v>2448</v>
          </cell>
          <cell r="I9083">
            <v>-1</v>
          </cell>
          <cell r="S9083" t="str">
            <v>Org.Vtas V.Gesell</v>
          </cell>
        </row>
        <row r="9084">
          <cell r="B9084">
            <v>2458</v>
          </cell>
          <cell r="I9084">
            <v>-1</v>
          </cell>
          <cell r="S9084" t="str">
            <v>Org.Vtas V.Gesell</v>
          </cell>
        </row>
        <row r="9085">
          <cell r="B9085">
            <v>2459</v>
          </cell>
          <cell r="I9085">
            <v>-1.333</v>
          </cell>
          <cell r="S9085" t="str">
            <v>Org.Vtas V.Gesell</v>
          </cell>
        </row>
        <row r="9086">
          <cell r="B9086">
            <v>2468</v>
          </cell>
          <cell r="I9086">
            <v>-0.16700000000000001</v>
          </cell>
          <cell r="S9086" t="str">
            <v>Org.Vtas V.Gesell</v>
          </cell>
        </row>
        <row r="9087">
          <cell r="B9087">
            <v>2473</v>
          </cell>
          <cell r="I9087">
            <v>-3</v>
          </cell>
          <cell r="S9087" t="str">
            <v>Org.Vtas V.Gesell</v>
          </cell>
        </row>
        <row r="9088">
          <cell r="B9088">
            <v>2483</v>
          </cell>
          <cell r="I9088">
            <v>-1.125</v>
          </cell>
          <cell r="S9088" t="str">
            <v>Org.Vtas V.Gesell</v>
          </cell>
        </row>
        <row r="9089">
          <cell r="B9089">
            <v>2488</v>
          </cell>
          <cell r="I9089">
            <v>-1</v>
          </cell>
          <cell r="S9089" t="str">
            <v>Org.Vtas V.Gesell</v>
          </cell>
        </row>
        <row r="9090">
          <cell r="B9090">
            <v>2662</v>
          </cell>
          <cell r="I9090">
            <v>-0.16700000000000001</v>
          </cell>
          <cell r="S9090" t="str">
            <v>Org.Vtas V.Gesell</v>
          </cell>
        </row>
        <row r="9091">
          <cell r="B9091">
            <v>3527</v>
          </cell>
          <cell r="I9091">
            <v>-8.3000000000000004E-2</v>
          </cell>
          <cell r="S9091" t="str">
            <v>Org.Vtas V.Gesell</v>
          </cell>
        </row>
        <row r="9092">
          <cell r="B9092">
            <v>3536</v>
          </cell>
          <cell r="I9092">
            <v>-1.5</v>
          </cell>
          <cell r="S9092" t="str">
            <v>Org.Vtas V.Gesell</v>
          </cell>
        </row>
        <row r="9093">
          <cell r="B9093">
            <v>110</v>
          </cell>
          <cell r="I9093">
            <v>-10</v>
          </cell>
          <cell r="S9093" t="str">
            <v>Org.Vtas V.Gesell</v>
          </cell>
        </row>
        <row r="9094">
          <cell r="B9094">
            <v>118</v>
          </cell>
          <cell r="I9094">
            <v>-1.1659999999999999</v>
          </cell>
          <cell r="S9094" t="str">
            <v>Org.Vtas V.Gesell</v>
          </cell>
        </row>
        <row r="9095">
          <cell r="B9095">
            <v>127</v>
          </cell>
          <cell r="I9095">
            <v>-8.3000000000000004E-2</v>
          </cell>
          <cell r="S9095" t="str">
            <v>Org.Vtas V.Gesell</v>
          </cell>
        </row>
        <row r="9096">
          <cell r="B9096">
            <v>135</v>
          </cell>
          <cell r="I9096">
            <v>-0.111</v>
          </cell>
          <cell r="S9096" t="str">
            <v>Org.Vtas V.Gesell</v>
          </cell>
        </row>
        <row r="9097">
          <cell r="B9097">
            <v>140</v>
          </cell>
          <cell r="I9097">
            <v>-1.25</v>
          </cell>
          <cell r="S9097" t="str">
            <v>Org.Vtas V.Gesell</v>
          </cell>
        </row>
        <row r="9098">
          <cell r="B9098">
            <v>144</v>
          </cell>
          <cell r="I9098">
            <v>-0.125</v>
          </cell>
          <cell r="S9098" t="str">
            <v>Org.Vtas V.Gesell</v>
          </cell>
        </row>
        <row r="9099">
          <cell r="B9099">
            <v>159</v>
          </cell>
          <cell r="I9099">
            <v>-1.3340000000000001</v>
          </cell>
          <cell r="S9099" t="str">
            <v>Org.Vtas V.Gesell</v>
          </cell>
        </row>
        <row r="9100">
          <cell r="B9100">
            <v>327</v>
          </cell>
          <cell r="I9100">
            <v>-1.583</v>
          </cell>
          <cell r="S9100" t="str">
            <v>Org.Vtas V.Gesell</v>
          </cell>
        </row>
        <row r="9101">
          <cell r="B9101">
            <v>340</v>
          </cell>
          <cell r="I9101">
            <v>-2.625</v>
          </cell>
          <cell r="S9101" t="str">
            <v>Org.Vtas V.Gesell</v>
          </cell>
        </row>
        <row r="9102">
          <cell r="B9102">
            <v>361</v>
          </cell>
          <cell r="I9102">
            <v>-0.5</v>
          </cell>
          <cell r="S9102" t="str">
            <v>Org.Vtas V.Gesell</v>
          </cell>
        </row>
        <row r="9103">
          <cell r="B9103">
            <v>618</v>
          </cell>
          <cell r="I9103">
            <v>-1.3340000000000001</v>
          </cell>
          <cell r="S9103" t="str">
            <v>Org.Vtas V.Gesell</v>
          </cell>
        </row>
        <row r="9104">
          <cell r="B9104">
            <v>627</v>
          </cell>
          <cell r="I9104">
            <v>-2.4169999999999998</v>
          </cell>
          <cell r="S9104" t="str">
            <v>Org.Vtas V.Gesell</v>
          </cell>
        </row>
        <row r="9105">
          <cell r="B9105">
            <v>640</v>
          </cell>
          <cell r="I9105">
            <v>-1.875</v>
          </cell>
          <cell r="S9105" t="str">
            <v>Org.Vtas V.Gesell</v>
          </cell>
        </row>
        <row r="9106">
          <cell r="B9106">
            <v>644</v>
          </cell>
          <cell r="I9106">
            <v>-0.125</v>
          </cell>
          <cell r="S9106" t="str">
            <v>Org.Vtas V.Gesell</v>
          </cell>
        </row>
        <row r="9107">
          <cell r="B9107">
            <v>659</v>
          </cell>
          <cell r="I9107">
            <v>-0.16700000000000001</v>
          </cell>
          <cell r="S9107" t="str">
            <v>Org.Vtas V.Gesell</v>
          </cell>
        </row>
        <row r="9108">
          <cell r="B9108">
            <v>1028</v>
          </cell>
          <cell r="I9108">
            <v>-0.33300000000000002</v>
          </cell>
          <cell r="S9108" t="str">
            <v>Org.Vtas V.Gesell</v>
          </cell>
        </row>
        <row r="9109">
          <cell r="B9109">
            <v>1127</v>
          </cell>
          <cell r="I9109">
            <v>-1</v>
          </cell>
          <cell r="S9109" t="str">
            <v>Org.Vtas V.Gesell</v>
          </cell>
        </row>
        <row r="9110">
          <cell r="B9110">
            <v>1128</v>
          </cell>
          <cell r="I9110">
            <v>-0.33300000000000002</v>
          </cell>
          <cell r="S9110" t="str">
            <v>Org.Vtas V.Gesell</v>
          </cell>
        </row>
        <row r="9111">
          <cell r="B9111">
            <v>1140</v>
          </cell>
          <cell r="I9111">
            <v>-2.125</v>
          </cell>
          <cell r="S9111" t="str">
            <v>Org.Vtas V.Gesell</v>
          </cell>
        </row>
        <row r="9112">
          <cell r="B9112">
            <v>1159</v>
          </cell>
          <cell r="I9112">
            <v>-3.5</v>
          </cell>
          <cell r="S9112" t="str">
            <v>Org.Vtas V.Gesell</v>
          </cell>
        </row>
        <row r="9113">
          <cell r="B9113">
            <v>1161</v>
          </cell>
          <cell r="I9113">
            <v>-0.16700000000000001</v>
          </cell>
          <cell r="S9113" t="str">
            <v>Org.Vtas V.Gesell</v>
          </cell>
        </row>
        <row r="9114">
          <cell r="B9114">
            <v>1240</v>
          </cell>
          <cell r="I9114">
            <v>-0.125</v>
          </cell>
          <cell r="S9114" t="str">
            <v>Org.Vtas V.Gesell</v>
          </cell>
        </row>
        <row r="9115">
          <cell r="B9115">
            <v>1259</v>
          </cell>
          <cell r="I9115">
            <v>-0.16700000000000001</v>
          </cell>
          <cell r="S9115" t="str">
            <v>Org.Vtas V.Gesell</v>
          </cell>
        </row>
        <row r="9116">
          <cell r="B9116">
            <v>1436</v>
          </cell>
          <cell r="I9116">
            <v>-2.6669999999999998</v>
          </cell>
          <cell r="S9116" t="str">
            <v>Org.Vtas V.Gesell</v>
          </cell>
        </row>
        <row r="9117">
          <cell r="B9117">
            <v>1459</v>
          </cell>
          <cell r="I9117">
            <v>-1.333</v>
          </cell>
          <cell r="S9117" t="str">
            <v>Org.Vtas V.Gesell</v>
          </cell>
        </row>
        <row r="9118">
          <cell r="B9118">
            <v>1620</v>
          </cell>
          <cell r="I9118">
            <v>-0.5</v>
          </cell>
          <cell r="S9118" t="str">
            <v>Org.Vtas V.Gesell</v>
          </cell>
        </row>
        <row r="9119">
          <cell r="B9119">
            <v>2003</v>
          </cell>
          <cell r="I9119">
            <v>-3.6669999999999998</v>
          </cell>
          <cell r="S9119" t="str">
            <v>Org.Vtas V.Gesell</v>
          </cell>
        </row>
        <row r="9120">
          <cell r="B9120">
            <v>2004</v>
          </cell>
          <cell r="I9120">
            <v>-0.25</v>
          </cell>
          <cell r="S9120" t="str">
            <v>Org.Vtas V.Gesell</v>
          </cell>
        </row>
        <row r="9121">
          <cell r="B9121">
            <v>2013</v>
          </cell>
          <cell r="I9121">
            <v>-3.5</v>
          </cell>
          <cell r="S9121" t="str">
            <v>Org.Vtas V.Gesell</v>
          </cell>
        </row>
        <row r="9122">
          <cell r="B9122">
            <v>2021</v>
          </cell>
          <cell r="I9122">
            <v>-1.333</v>
          </cell>
          <cell r="S9122" t="str">
            <v>Org.Vtas V.Gesell</v>
          </cell>
        </row>
        <row r="9123">
          <cell r="B9123">
            <v>2033</v>
          </cell>
          <cell r="I9123">
            <v>-7.6660000000000004</v>
          </cell>
          <cell r="S9123" t="str">
            <v>Org.Vtas V.Gesell</v>
          </cell>
        </row>
        <row r="9124">
          <cell r="B9124">
            <v>2103</v>
          </cell>
          <cell r="I9124">
            <v>-0.66700000000000004</v>
          </cell>
          <cell r="S9124" t="str">
            <v>Org.Vtas V.Gesell</v>
          </cell>
        </row>
        <row r="9125">
          <cell r="B9125">
            <v>2423</v>
          </cell>
          <cell r="I9125">
            <v>-0.125</v>
          </cell>
          <cell r="S9125" t="str">
            <v>Org.Vtas V.Gesell</v>
          </cell>
        </row>
        <row r="9126">
          <cell r="B9126">
            <v>2443</v>
          </cell>
          <cell r="I9126">
            <v>-4</v>
          </cell>
          <cell r="S9126" t="str">
            <v>Org.Vtas V.Gesell</v>
          </cell>
        </row>
        <row r="9127">
          <cell r="B9127">
            <v>2446</v>
          </cell>
          <cell r="I9127">
            <v>-2.1669999999999998</v>
          </cell>
          <cell r="S9127" t="str">
            <v>Org.Vtas V.Gesell</v>
          </cell>
        </row>
        <row r="9128">
          <cell r="B9128">
            <v>2448</v>
          </cell>
          <cell r="I9128">
            <v>-2</v>
          </cell>
          <cell r="S9128" t="str">
            <v>Org.Vtas V.Gesell</v>
          </cell>
        </row>
        <row r="9129">
          <cell r="B9129">
            <v>2453</v>
          </cell>
          <cell r="I9129">
            <v>-2</v>
          </cell>
          <cell r="S9129" t="str">
            <v>Org.Vtas V.Gesell</v>
          </cell>
        </row>
        <row r="9130">
          <cell r="B9130">
            <v>2458</v>
          </cell>
          <cell r="I9130">
            <v>-2</v>
          </cell>
          <cell r="S9130" t="str">
            <v>Org.Vtas V.Gesell</v>
          </cell>
        </row>
        <row r="9131">
          <cell r="B9131">
            <v>2463</v>
          </cell>
          <cell r="I9131">
            <v>-1.25</v>
          </cell>
          <cell r="S9131" t="str">
            <v>Org.Vtas V.Gesell</v>
          </cell>
        </row>
        <row r="9132">
          <cell r="B9132">
            <v>2466</v>
          </cell>
          <cell r="I9132">
            <v>-0.16700000000000001</v>
          </cell>
          <cell r="S9132" t="str">
            <v>Org.Vtas V.Gesell</v>
          </cell>
        </row>
        <row r="9133">
          <cell r="B9133">
            <v>2473</v>
          </cell>
          <cell r="I9133">
            <v>-1.375</v>
          </cell>
          <cell r="S9133" t="str">
            <v>Org.Vtas V.Gesell</v>
          </cell>
        </row>
        <row r="9134">
          <cell r="B9134">
            <v>2478</v>
          </cell>
          <cell r="I9134">
            <v>-0.16700000000000001</v>
          </cell>
          <cell r="S9134" t="str">
            <v>Org.Vtas V.Gesell</v>
          </cell>
        </row>
        <row r="9135">
          <cell r="B9135">
            <v>2483</v>
          </cell>
          <cell r="I9135">
            <v>-0.5</v>
          </cell>
          <cell r="S9135" t="str">
            <v>Org.Vtas V.Gesell</v>
          </cell>
        </row>
        <row r="9136">
          <cell r="B9136">
            <v>2486</v>
          </cell>
          <cell r="I9136">
            <v>-0.33300000000000002</v>
          </cell>
          <cell r="S9136" t="str">
            <v>Org.Vtas V.Gesell</v>
          </cell>
        </row>
        <row r="9137">
          <cell r="B9137">
            <v>2488</v>
          </cell>
          <cell r="I9137">
            <v>-1</v>
          </cell>
          <cell r="S9137" t="str">
            <v>Org.Vtas V.Gesell</v>
          </cell>
        </row>
        <row r="9138">
          <cell r="B9138">
            <v>2642</v>
          </cell>
          <cell r="I9138">
            <v>-0.5</v>
          </cell>
          <cell r="S9138" t="str">
            <v>Org.Vtas V.Gesell</v>
          </cell>
        </row>
        <row r="9139">
          <cell r="B9139">
            <v>2648</v>
          </cell>
          <cell r="I9139">
            <v>-0.66700000000000004</v>
          </cell>
          <cell r="S9139" t="str">
            <v>Org.Vtas V.Gesell</v>
          </cell>
        </row>
        <row r="9140">
          <cell r="B9140">
            <v>2659</v>
          </cell>
          <cell r="I9140">
            <v>-0.33300000000000002</v>
          </cell>
          <cell r="S9140" t="str">
            <v>Org.Vtas V.Gesell</v>
          </cell>
        </row>
        <row r="9141">
          <cell r="B9141">
            <v>2662</v>
          </cell>
          <cell r="I9141">
            <v>-2.3330000000000002</v>
          </cell>
          <cell r="S9141" t="str">
            <v>Org.Vtas V.Gesell</v>
          </cell>
        </row>
        <row r="9142">
          <cell r="B9142">
            <v>2672</v>
          </cell>
          <cell r="I9142">
            <v>-0.83299999999999996</v>
          </cell>
          <cell r="S9142" t="str">
            <v>Org.Vtas V.Gesell</v>
          </cell>
        </row>
        <row r="9143">
          <cell r="B9143">
            <v>2678</v>
          </cell>
          <cell r="I9143">
            <v>-2.1669999999999998</v>
          </cell>
          <cell r="S9143" t="str">
            <v>Org.Vtas V.Gesell</v>
          </cell>
        </row>
        <row r="9144">
          <cell r="B9144">
            <v>2682</v>
          </cell>
          <cell r="I9144">
            <v>-0.83299999999999996</v>
          </cell>
          <cell r="S9144" t="str">
            <v>Org.Vtas V.Gesell</v>
          </cell>
        </row>
        <row r="9145">
          <cell r="B9145">
            <v>2688</v>
          </cell>
          <cell r="I9145">
            <v>-1.167</v>
          </cell>
          <cell r="S9145" t="str">
            <v>Org.Vtas V.Gesell</v>
          </cell>
        </row>
        <row r="9146">
          <cell r="B9146">
            <v>2741</v>
          </cell>
          <cell r="I9146">
            <v>-0.875</v>
          </cell>
          <cell r="S9146" t="str">
            <v>Org.Vtas V.Gesell</v>
          </cell>
        </row>
        <row r="9147">
          <cell r="B9147">
            <v>3095</v>
          </cell>
          <cell r="I9147">
            <v>-0.33300000000000002</v>
          </cell>
          <cell r="S9147" t="str">
            <v>Org.Vtas V.Gesell</v>
          </cell>
        </row>
        <row r="9148">
          <cell r="B9148">
            <v>3205</v>
          </cell>
          <cell r="I9148">
            <v>-0.16700000000000001</v>
          </cell>
          <cell r="S9148" t="str">
            <v>Org.Vtas V.Gesell</v>
          </cell>
        </row>
        <row r="9149">
          <cell r="B9149">
            <v>3206</v>
          </cell>
          <cell r="I9149">
            <v>-0.66600000000000004</v>
          </cell>
          <cell r="S9149" t="str">
            <v>Org.Vtas V.Gesell</v>
          </cell>
        </row>
        <row r="9150">
          <cell r="B9150">
            <v>3208</v>
          </cell>
          <cell r="I9150">
            <v>-0.16700000000000001</v>
          </cell>
          <cell r="S9150" t="str">
            <v>Org.Vtas V.Gesell</v>
          </cell>
        </row>
        <row r="9151">
          <cell r="B9151">
            <v>3211</v>
          </cell>
          <cell r="I9151">
            <v>-0.33300000000000002</v>
          </cell>
          <cell r="S9151" t="str">
            <v>Org.Vtas V.Gesell</v>
          </cell>
        </row>
        <row r="9152">
          <cell r="B9152">
            <v>3213</v>
          </cell>
          <cell r="I9152">
            <v>-0.33300000000000002</v>
          </cell>
          <cell r="S9152" t="str">
            <v>Org.Vtas V.Gesell</v>
          </cell>
        </row>
        <row r="9153">
          <cell r="B9153">
            <v>3214</v>
          </cell>
          <cell r="I9153">
            <v>-0.16700000000000001</v>
          </cell>
          <cell r="S9153" t="str">
            <v>Org.Vtas V.Gesell</v>
          </cell>
        </row>
        <row r="9154">
          <cell r="B9154">
            <v>3536</v>
          </cell>
          <cell r="I9154">
            <v>-3.3340000000000001</v>
          </cell>
          <cell r="S9154" t="str">
            <v>Org.Vtas V.Gesell</v>
          </cell>
        </row>
        <row r="9155">
          <cell r="B9155">
            <v>3559</v>
          </cell>
          <cell r="I9155">
            <v>-0.83399999999999996</v>
          </cell>
          <cell r="S9155" t="str">
            <v>Org.Vtas V.Gesell</v>
          </cell>
        </row>
        <row r="9156">
          <cell r="B9156">
            <v>118</v>
          </cell>
          <cell r="I9156">
            <v>-1</v>
          </cell>
          <cell r="S9156" t="str">
            <v>Org.Vtas V.Gesell</v>
          </cell>
        </row>
        <row r="9157">
          <cell r="B9157">
            <v>127</v>
          </cell>
          <cell r="I9157">
            <v>-0.16700000000000001</v>
          </cell>
          <cell r="S9157" t="str">
            <v>Org.Vtas V.Gesell</v>
          </cell>
        </row>
        <row r="9158">
          <cell r="B9158">
            <v>140</v>
          </cell>
          <cell r="I9158">
            <v>-0.125</v>
          </cell>
          <cell r="S9158" t="str">
            <v>Org.Vtas V.Gesell</v>
          </cell>
        </row>
        <row r="9159">
          <cell r="B9159">
            <v>159</v>
          </cell>
          <cell r="I9159">
            <v>-1.333</v>
          </cell>
          <cell r="S9159" t="str">
            <v>Org.Vtas V.Gesell</v>
          </cell>
        </row>
        <row r="9160">
          <cell r="B9160">
            <v>161</v>
          </cell>
          <cell r="I9160">
            <v>-0.5</v>
          </cell>
          <cell r="S9160" t="str">
            <v>Org.Vtas V.Gesell</v>
          </cell>
        </row>
        <row r="9161">
          <cell r="B9161">
            <v>327</v>
          </cell>
          <cell r="I9161">
            <v>-1.5</v>
          </cell>
          <cell r="S9161" t="str">
            <v>Org.Vtas V.Gesell</v>
          </cell>
        </row>
        <row r="9162">
          <cell r="B9162">
            <v>340</v>
          </cell>
          <cell r="I9162">
            <v>-2.25</v>
          </cell>
          <cell r="S9162" t="str">
            <v>Org.Vtas V.Gesell</v>
          </cell>
        </row>
        <row r="9163">
          <cell r="B9163">
            <v>359</v>
          </cell>
          <cell r="I9163">
            <v>-1.5</v>
          </cell>
          <cell r="S9163" t="str">
            <v>Org.Vtas V.Gesell</v>
          </cell>
        </row>
        <row r="9164">
          <cell r="B9164">
            <v>361</v>
          </cell>
          <cell r="I9164">
            <v>-1</v>
          </cell>
          <cell r="S9164" t="str">
            <v>Org.Vtas V.Gesell</v>
          </cell>
        </row>
        <row r="9165">
          <cell r="B9165">
            <v>627</v>
          </cell>
          <cell r="I9165">
            <v>-0.25</v>
          </cell>
          <cell r="S9165" t="str">
            <v>Org.Vtas V.Gesell</v>
          </cell>
        </row>
        <row r="9166">
          <cell r="B9166">
            <v>640</v>
          </cell>
          <cell r="I9166">
            <v>-0.125</v>
          </cell>
          <cell r="S9166" t="str">
            <v>Org.Vtas V.Gesell</v>
          </cell>
        </row>
        <row r="9167">
          <cell r="B9167">
            <v>1127</v>
          </cell>
          <cell r="I9167">
            <v>-0.25</v>
          </cell>
          <cell r="S9167" t="str">
            <v>Org.Vtas V.Gesell</v>
          </cell>
        </row>
        <row r="9168">
          <cell r="B9168">
            <v>1140</v>
          </cell>
          <cell r="I9168">
            <v>-0.75</v>
          </cell>
          <cell r="S9168" t="str">
            <v>Org.Vtas V.Gesell</v>
          </cell>
        </row>
        <row r="9169">
          <cell r="B9169">
            <v>1159</v>
          </cell>
          <cell r="I9169">
            <v>-1.167</v>
          </cell>
          <cell r="S9169" t="str">
            <v>Org.Vtas V.Gesell</v>
          </cell>
        </row>
        <row r="9170">
          <cell r="B9170">
            <v>1259</v>
          </cell>
          <cell r="I9170">
            <v>-0.5</v>
          </cell>
          <cell r="S9170" t="str">
            <v>Org.Vtas V.Gesell</v>
          </cell>
        </row>
        <row r="9171">
          <cell r="B9171">
            <v>1436</v>
          </cell>
          <cell r="I9171">
            <v>-5.6660000000000004</v>
          </cell>
          <cell r="S9171" t="str">
            <v>Org.Vtas V.Gesell</v>
          </cell>
        </row>
        <row r="9172">
          <cell r="B9172">
            <v>1459</v>
          </cell>
          <cell r="I9172">
            <v>-2.3330000000000002</v>
          </cell>
          <cell r="S9172" t="str">
            <v>Org.Vtas V.Gesell</v>
          </cell>
        </row>
        <row r="9173">
          <cell r="B9173">
            <v>1720</v>
          </cell>
          <cell r="I9173">
            <v>-0.25</v>
          </cell>
          <cell r="S9173" t="str">
            <v>Org.Vtas V.Gesell</v>
          </cell>
        </row>
        <row r="9174">
          <cell r="B9174">
            <v>2004</v>
          </cell>
          <cell r="I9174">
            <v>-1.5</v>
          </cell>
          <cell r="S9174" t="str">
            <v>Org.Vtas V.Gesell</v>
          </cell>
        </row>
        <row r="9175">
          <cell r="B9175">
            <v>2014</v>
          </cell>
          <cell r="I9175">
            <v>-0.75</v>
          </cell>
          <cell r="S9175" t="str">
            <v>Org.Vtas V.Gesell</v>
          </cell>
        </row>
        <row r="9176">
          <cell r="B9176">
            <v>2033</v>
          </cell>
          <cell r="I9176">
            <v>-2.1669999999999998</v>
          </cell>
          <cell r="S9176" t="str">
            <v>Org.Vtas V.Gesell</v>
          </cell>
        </row>
        <row r="9177">
          <cell r="B9177">
            <v>2359</v>
          </cell>
          <cell r="I9177">
            <v>-0.83299999999999996</v>
          </cell>
          <cell r="S9177" t="str">
            <v>Org.Vtas V.Gesell</v>
          </cell>
        </row>
        <row r="9178">
          <cell r="B9178">
            <v>2423</v>
          </cell>
          <cell r="I9178">
            <v>-0.125</v>
          </cell>
          <cell r="S9178" t="str">
            <v>Org.Vtas V.Gesell</v>
          </cell>
        </row>
        <row r="9179">
          <cell r="B9179">
            <v>2443</v>
          </cell>
          <cell r="I9179">
            <v>-0.625</v>
          </cell>
          <cell r="S9179" t="str">
            <v>Org.Vtas V.Gesell</v>
          </cell>
        </row>
        <row r="9180">
          <cell r="B9180">
            <v>2446</v>
          </cell>
          <cell r="I9180">
            <v>-2.1669999999999998</v>
          </cell>
          <cell r="S9180" t="str">
            <v>Org.Vtas V.Gesell</v>
          </cell>
        </row>
        <row r="9181">
          <cell r="B9181">
            <v>2448</v>
          </cell>
          <cell r="I9181">
            <v>-0.5</v>
          </cell>
          <cell r="S9181" t="str">
            <v>Org.Vtas V.Gesell</v>
          </cell>
        </row>
        <row r="9182">
          <cell r="B9182">
            <v>2453</v>
          </cell>
          <cell r="I9182">
            <v>-2</v>
          </cell>
          <cell r="S9182" t="str">
            <v>Org.Vtas V.Gesell</v>
          </cell>
        </row>
        <row r="9183">
          <cell r="B9183">
            <v>2459</v>
          </cell>
          <cell r="I9183">
            <v>-0.33300000000000002</v>
          </cell>
          <cell r="S9183" t="str">
            <v>Org.Vtas V.Gesell</v>
          </cell>
        </row>
        <row r="9184">
          <cell r="B9184">
            <v>2473</v>
          </cell>
          <cell r="I9184">
            <v>-1.375</v>
          </cell>
          <cell r="S9184" t="str">
            <v>Org.Vtas V.Gesell</v>
          </cell>
        </row>
        <row r="9185">
          <cell r="B9185">
            <v>2483</v>
          </cell>
          <cell r="I9185">
            <v>-0.625</v>
          </cell>
          <cell r="S9185" t="str">
            <v>Org.Vtas V.Gesell</v>
          </cell>
        </row>
        <row r="9186">
          <cell r="B9186">
            <v>2486</v>
          </cell>
          <cell r="I9186">
            <v>-0.5</v>
          </cell>
          <cell r="S9186" t="str">
            <v>Org.Vtas V.Gesell</v>
          </cell>
        </row>
        <row r="9187">
          <cell r="B9187">
            <v>2662</v>
          </cell>
          <cell r="I9187">
            <v>-0.83299999999999996</v>
          </cell>
          <cell r="S9187" t="str">
            <v>Org.Vtas V.Gesell</v>
          </cell>
        </row>
        <row r="9188">
          <cell r="B9188">
            <v>2741</v>
          </cell>
          <cell r="I9188">
            <v>-1</v>
          </cell>
          <cell r="S9188" t="str">
            <v>Org.Vtas V.Gesell</v>
          </cell>
        </row>
        <row r="9189">
          <cell r="B9189">
            <v>2759</v>
          </cell>
          <cell r="I9189">
            <v>-3.3330000000000002</v>
          </cell>
          <cell r="S9189" t="str">
            <v>Org.Vtas V.Gesell</v>
          </cell>
        </row>
        <row r="9190">
          <cell r="B9190">
            <v>3527</v>
          </cell>
          <cell r="I9190">
            <v>-8.3000000000000004E-2</v>
          </cell>
          <cell r="S9190" t="str">
            <v>Org.Vtas V.Gesell</v>
          </cell>
        </row>
        <row r="9191">
          <cell r="B9191">
            <v>3536</v>
          </cell>
          <cell r="I9191">
            <v>-3.1659999999999999</v>
          </cell>
          <cell r="S9191" t="str">
            <v>Org.Vtas V.Gesell</v>
          </cell>
        </row>
        <row r="9192">
          <cell r="B9192">
            <v>3559</v>
          </cell>
          <cell r="I9192">
            <v>-1.167</v>
          </cell>
          <cell r="S9192" t="str">
            <v>Org.Vtas V.Gesell</v>
          </cell>
        </row>
        <row r="9193">
          <cell r="B9193">
            <v>105</v>
          </cell>
          <cell r="I9193">
            <v>-2</v>
          </cell>
          <cell r="S9193" t="str">
            <v>Org.Vtas StaTeresita</v>
          </cell>
        </row>
        <row r="9194">
          <cell r="B9194">
            <v>118</v>
          </cell>
          <cell r="I9194">
            <v>-8.1679999999999993</v>
          </cell>
          <cell r="S9194" t="str">
            <v>Org.Vtas StaTeresita</v>
          </cell>
        </row>
        <row r="9195">
          <cell r="B9195">
            <v>127</v>
          </cell>
          <cell r="I9195">
            <v>-49.168999999999997</v>
          </cell>
          <cell r="S9195" t="str">
            <v>Org.Vtas StaTeresita</v>
          </cell>
        </row>
        <row r="9196">
          <cell r="B9196">
            <v>135</v>
          </cell>
          <cell r="I9196">
            <v>-0.222</v>
          </cell>
          <cell r="S9196" t="str">
            <v>Org.Vtas StaTeresita</v>
          </cell>
        </row>
        <row r="9197">
          <cell r="B9197">
            <v>140</v>
          </cell>
          <cell r="I9197">
            <v>-34.875</v>
          </cell>
          <cell r="S9197" t="str">
            <v>Org.Vtas StaTeresita</v>
          </cell>
        </row>
        <row r="9198">
          <cell r="B9198">
            <v>144</v>
          </cell>
          <cell r="I9198">
            <v>-7.375</v>
          </cell>
          <cell r="S9198" t="str">
            <v>Org.Vtas StaTeresita</v>
          </cell>
        </row>
        <row r="9199">
          <cell r="B9199">
            <v>159</v>
          </cell>
          <cell r="I9199">
            <v>-84.671000000000006</v>
          </cell>
          <cell r="S9199" t="str">
            <v>Org.Vtas StaTeresita</v>
          </cell>
        </row>
        <row r="9200">
          <cell r="B9200">
            <v>161</v>
          </cell>
          <cell r="I9200">
            <v>-20.501999999999999</v>
          </cell>
          <cell r="S9200" t="str">
            <v>Org.Vtas StaTeresita</v>
          </cell>
        </row>
        <row r="9201">
          <cell r="B9201">
            <v>327</v>
          </cell>
          <cell r="I9201">
            <v>-11.753</v>
          </cell>
          <cell r="S9201" t="str">
            <v>Org.Vtas StaTeresita</v>
          </cell>
        </row>
        <row r="9202">
          <cell r="B9202">
            <v>335</v>
          </cell>
          <cell r="I9202">
            <v>-1.222</v>
          </cell>
          <cell r="S9202" t="str">
            <v>Org.Vtas StaTeresita</v>
          </cell>
        </row>
        <row r="9203">
          <cell r="B9203">
            <v>340</v>
          </cell>
          <cell r="I9203">
            <v>-45.75</v>
          </cell>
          <cell r="S9203" t="str">
            <v>Org.Vtas StaTeresita</v>
          </cell>
        </row>
        <row r="9204">
          <cell r="B9204">
            <v>344</v>
          </cell>
          <cell r="I9204">
            <v>-3.25</v>
          </cell>
          <cell r="S9204" t="str">
            <v>Org.Vtas StaTeresita</v>
          </cell>
        </row>
        <row r="9205">
          <cell r="B9205">
            <v>359</v>
          </cell>
          <cell r="I9205">
            <v>-42.002000000000002</v>
          </cell>
          <cell r="S9205" t="str">
            <v>Org.Vtas StaTeresita</v>
          </cell>
        </row>
        <row r="9206">
          <cell r="B9206">
            <v>361</v>
          </cell>
          <cell r="I9206">
            <v>-11.167</v>
          </cell>
          <cell r="S9206" t="str">
            <v>Org.Vtas StaTeresita</v>
          </cell>
        </row>
        <row r="9207">
          <cell r="B9207">
            <v>440</v>
          </cell>
          <cell r="I9207">
            <v>-0.125</v>
          </cell>
          <cell r="S9207" t="str">
            <v>Org.Vtas StaTeresita</v>
          </cell>
        </row>
        <row r="9208">
          <cell r="B9208">
            <v>592</v>
          </cell>
          <cell r="I9208">
            <v>-0.5</v>
          </cell>
          <cell r="S9208" t="str">
            <v>Org.Vtas StaTeresita</v>
          </cell>
        </row>
        <row r="9209">
          <cell r="B9209">
            <v>594</v>
          </cell>
          <cell r="I9209">
            <v>-0.5</v>
          </cell>
          <cell r="S9209" t="str">
            <v>Org.Vtas StaTeresita</v>
          </cell>
        </row>
        <row r="9210">
          <cell r="B9210">
            <v>618</v>
          </cell>
          <cell r="I9210">
            <v>-11.835000000000001</v>
          </cell>
          <cell r="S9210" t="str">
            <v>Org.Vtas StaTeresita</v>
          </cell>
        </row>
        <row r="9211">
          <cell r="B9211">
            <v>627</v>
          </cell>
          <cell r="I9211">
            <v>-19.170000000000002</v>
          </cell>
          <cell r="S9211" t="str">
            <v>Org.Vtas StaTeresita</v>
          </cell>
        </row>
        <row r="9212">
          <cell r="B9212">
            <v>640</v>
          </cell>
          <cell r="I9212">
            <v>-11.75</v>
          </cell>
          <cell r="S9212" t="str">
            <v>Org.Vtas StaTeresita</v>
          </cell>
        </row>
        <row r="9213">
          <cell r="B9213">
            <v>644</v>
          </cell>
          <cell r="I9213">
            <v>-4.75</v>
          </cell>
          <cell r="S9213" t="str">
            <v>Org.Vtas StaTeresita</v>
          </cell>
        </row>
        <row r="9214">
          <cell r="B9214">
            <v>659</v>
          </cell>
          <cell r="I9214">
            <v>-47.838000000000001</v>
          </cell>
          <cell r="S9214" t="str">
            <v>Org.Vtas StaTeresita</v>
          </cell>
        </row>
        <row r="9215">
          <cell r="B9215">
            <v>661</v>
          </cell>
          <cell r="I9215">
            <v>-13.500999999999999</v>
          </cell>
          <cell r="S9215" t="str">
            <v>Org.Vtas StaTeresita</v>
          </cell>
        </row>
        <row r="9216">
          <cell r="B9216">
            <v>1001</v>
          </cell>
          <cell r="I9216">
            <v>-2.9990000000000001</v>
          </cell>
          <cell r="S9216" t="str">
            <v>Org.Vtas StaTeresita</v>
          </cell>
        </row>
        <row r="9217">
          <cell r="B9217">
            <v>1028</v>
          </cell>
          <cell r="I9217">
            <v>-1.833</v>
          </cell>
          <cell r="S9217" t="str">
            <v>Org.Vtas StaTeresita</v>
          </cell>
        </row>
        <row r="9218">
          <cell r="B9218">
            <v>1040</v>
          </cell>
          <cell r="I9218">
            <v>-8.5</v>
          </cell>
          <cell r="S9218" t="str">
            <v>Org.Vtas StaTeresita</v>
          </cell>
        </row>
        <row r="9219">
          <cell r="B9219">
            <v>1127</v>
          </cell>
          <cell r="I9219">
            <v>-14.335000000000001</v>
          </cell>
          <cell r="S9219" t="str">
            <v>Org.Vtas StaTeresita</v>
          </cell>
        </row>
        <row r="9220">
          <cell r="B9220">
            <v>1128</v>
          </cell>
          <cell r="I9220">
            <v>-2.1659999999999999</v>
          </cell>
          <cell r="S9220" t="str">
            <v>Org.Vtas StaTeresita</v>
          </cell>
        </row>
        <row r="9221">
          <cell r="B9221">
            <v>1135</v>
          </cell>
          <cell r="I9221">
            <v>-1.333</v>
          </cell>
          <cell r="S9221" t="str">
            <v>Org.Vtas StaTeresita</v>
          </cell>
        </row>
        <row r="9222">
          <cell r="B9222">
            <v>1140</v>
          </cell>
          <cell r="I9222">
            <v>-22.875</v>
          </cell>
          <cell r="S9222" t="str">
            <v>Org.Vtas StaTeresita</v>
          </cell>
        </row>
        <row r="9223">
          <cell r="B9223">
            <v>1159</v>
          </cell>
          <cell r="I9223">
            <v>-38.002000000000002</v>
          </cell>
          <cell r="S9223" t="str">
            <v>Org.Vtas StaTeresita</v>
          </cell>
        </row>
        <row r="9224">
          <cell r="B9224">
            <v>1161</v>
          </cell>
          <cell r="I9224">
            <v>-5.3339999999999996</v>
          </cell>
          <cell r="S9224" t="str">
            <v>Org.Vtas StaTeresita</v>
          </cell>
        </row>
        <row r="9225">
          <cell r="B9225">
            <v>1227</v>
          </cell>
          <cell r="I9225">
            <v>-0.25</v>
          </cell>
          <cell r="S9225" t="str">
            <v>Org.Vtas StaTeresita</v>
          </cell>
        </row>
        <row r="9226">
          <cell r="B9226">
            <v>1240</v>
          </cell>
          <cell r="I9226">
            <v>-12</v>
          </cell>
          <cell r="S9226" t="str">
            <v>Org.Vtas StaTeresita</v>
          </cell>
        </row>
        <row r="9227">
          <cell r="B9227">
            <v>1259</v>
          </cell>
          <cell r="I9227">
            <v>-5.8339999999999996</v>
          </cell>
          <cell r="S9227" t="str">
            <v>Org.Vtas StaTeresita</v>
          </cell>
        </row>
        <row r="9228">
          <cell r="B9228">
            <v>1436</v>
          </cell>
          <cell r="I9228">
            <v>-29.664999999999999</v>
          </cell>
          <cell r="S9228" t="str">
            <v>Org.Vtas StaTeresita</v>
          </cell>
        </row>
        <row r="9229">
          <cell r="B9229">
            <v>1459</v>
          </cell>
          <cell r="I9229">
            <v>-17.334</v>
          </cell>
          <cell r="S9229" t="str">
            <v>Org.Vtas StaTeresita</v>
          </cell>
        </row>
        <row r="9230">
          <cell r="B9230">
            <v>1620</v>
          </cell>
          <cell r="I9230">
            <v>-15.917</v>
          </cell>
          <cell r="S9230" t="str">
            <v>Org.Vtas StaTeresita</v>
          </cell>
        </row>
        <row r="9231">
          <cell r="B9231">
            <v>1640</v>
          </cell>
          <cell r="I9231">
            <v>-28.166</v>
          </cell>
          <cell r="S9231" t="str">
            <v>Org.Vtas StaTeresita</v>
          </cell>
        </row>
        <row r="9232">
          <cell r="B9232">
            <v>1658</v>
          </cell>
          <cell r="I9232">
            <v>-5</v>
          </cell>
          <cell r="S9232" t="str">
            <v>Org.Vtas StaTeresita</v>
          </cell>
        </row>
        <row r="9233">
          <cell r="B9233">
            <v>1659</v>
          </cell>
          <cell r="I9233">
            <v>-1</v>
          </cell>
          <cell r="S9233" t="str">
            <v>Org.Vtas StaTeresita</v>
          </cell>
        </row>
        <row r="9234">
          <cell r="B9234">
            <v>1720</v>
          </cell>
          <cell r="I9234">
            <v>-0.91600000000000004</v>
          </cell>
          <cell r="S9234" t="str">
            <v>Org.Vtas StaTeresita</v>
          </cell>
        </row>
        <row r="9235">
          <cell r="B9235">
            <v>1730</v>
          </cell>
          <cell r="I9235">
            <v>-0.33300000000000002</v>
          </cell>
          <cell r="S9235" t="str">
            <v>Org.Vtas StaTeresita</v>
          </cell>
        </row>
        <row r="9236">
          <cell r="B9236">
            <v>1740</v>
          </cell>
          <cell r="I9236">
            <v>-5.3339999999999996</v>
          </cell>
          <cell r="S9236" t="str">
            <v>Org.Vtas StaTeresita</v>
          </cell>
        </row>
        <row r="9237">
          <cell r="B9237">
            <v>1758</v>
          </cell>
          <cell r="I9237">
            <v>-0.5</v>
          </cell>
          <cell r="S9237" t="str">
            <v>Org.Vtas StaTeresita</v>
          </cell>
        </row>
        <row r="9238">
          <cell r="B9238">
            <v>1759</v>
          </cell>
          <cell r="I9238">
            <v>-0.33300000000000002</v>
          </cell>
          <cell r="S9238" t="str">
            <v>Org.Vtas StaTeresita</v>
          </cell>
        </row>
        <row r="9239">
          <cell r="B9239">
            <v>2003</v>
          </cell>
          <cell r="I9239">
            <v>-3.5009999999999999</v>
          </cell>
          <cell r="S9239" t="str">
            <v>Org.Vtas StaTeresita</v>
          </cell>
        </row>
        <row r="9240">
          <cell r="B9240">
            <v>2013</v>
          </cell>
          <cell r="I9240">
            <v>-3.1669999999999998</v>
          </cell>
          <cell r="S9240" t="str">
            <v>Org.Vtas StaTeresita</v>
          </cell>
        </row>
        <row r="9241">
          <cell r="B9241">
            <v>2021</v>
          </cell>
          <cell r="I9241">
            <v>-16.001000000000001</v>
          </cell>
          <cell r="S9241" t="str">
            <v>Org.Vtas StaTeresita</v>
          </cell>
        </row>
        <row r="9242">
          <cell r="B9242">
            <v>2031</v>
          </cell>
          <cell r="I9242">
            <v>-2.3330000000000002</v>
          </cell>
          <cell r="S9242" t="str">
            <v>Org.Vtas StaTeresita</v>
          </cell>
        </row>
        <row r="9243">
          <cell r="B9243">
            <v>2033</v>
          </cell>
          <cell r="I9243">
            <v>-31.001999999999999</v>
          </cell>
          <cell r="S9243" t="str">
            <v>Org.Vtas StaTeresita</v>
          </cell>
        </row>
        <row r="9244">
          <cell r="B9244">
            <v>2103</v>
          </cell>
          <cell r="I9244">
            <v>-0.83299999999999996</v>
          </cell>
          <cell r="S9244" t="str">
            <v>Org.Vtas StaTeresita</v>
          </cell>
        </row>
        <row r="9245">
          <cell r="B9245">
            <v>2104</v>
          </cell>
          <cell r="I9245">
            <v>-4.1669999999999998</v>
          </cell>
          <cell r="S9245" t="str">
            <v>Org.Vtas StaTeresita</v>
          </cell>
        </row>
        <row r="9246">
          <cell r="B9246">
            <v>2154</v>
          </cell>
          <cell r="I9246">
            <v>-3.1669999999999998</v>
          </cell>
          <cell r="S9246" t="str">
            <v>Org.Vtas StaTeresita</v>
          </cell>
        </row>
        <row r="9247">
          <cell r="B9247">
            <v>2359</v>
          </cell>
          <cell r="I9247">
            <v>-33.002000000000002</v>
          </cell>
          <cell r="S9247" t="str">
            <v>Org.Vtas StaTeresita</v>
          </cell>
        </row>
        <row r="9248">
          <cell r="B9248">
            <v>2423</v>
          </cell>
          <cell r="I9248">
            <v>-4.75</v>
          </cell>
          <cell r="S9248" t="str">
            <v>Org.Vtas StaTeresita</v>
          </cell>
        </row>
        <row r="9249">
          <cell r="B9249">
            <v>2426</v>
          </cell>
          <cell r="I9249">
            <v>-4.8330000000000002</v>
          </cell>
          <cell r="S9249" t="str">
            <v>Org.Vtas StaTeresita</v>
          </cell>
        </row>
        <row r="9250">
          <cell r="B9250">
            <v>2428</v>
          </cell>
          <cell r="I9250">
            <v>-1.833</v>
          </cell>
          <cell r="S9250" t="str">
            <v>Org.Vtas StaTeresita</v>
          </cell>
        </row>
        <row r="9251">
          <cell r="B9251">
            <v>2443</v>
          </cell>
          <cell r="I9251">
            <v>-8.125</v>
          </cell>
          <cell r="S9251" t="str">
            <v>Org.Vtas StaTeresita</v>
          </cell>
        </row>
        <row r="9252">
          <cell r="B9252">
            <v>2446</v>
          </cell>
          <cell r="I9252">
            <v>-25.001999999999999</v>
          </cell>
          <cell r="S9252" t="str">
            <v>Org.Vtas StaTeresita</v>
          </cell>
        </row>
        <row r="9253">
          <cell r="B9253">
            <v>2448</v>
          </cell>
          <cell r="I9253">
            <v>-20.667000000000002</v>
          </cell>
          <cell r="S9253" t="str">
            <v>Org.Vtas StaTeresita</v>
          </cell>
        </row>
        <row r="9254">
          <cell r="B9254">
            <v>2453</v>
          </cell>
          <cell r="I9254">
            <v>-8.875</v>
          </cell>
          <cell r="S9254" t="str">
            <v>Org.Vtas StaTeresita</v>
          </cell>
        </row>
        <row r="9255">
          <cell r="B9255">
            <v>2456</v>
          </cell>
          <cell r="I9255">
            <v>-4.5010000000000003</v>
          </cell>
          <cell r="S9255" t="str">
            <v>Org.Vtas StaTeresita</v>
          </cell>
        </row>
        <row r="9256">
          <cell r="B9256">
            <v>2458</v>
          </cell>
          <cell r="I9256">
            <v>-1.833</v>
          </cell>
          <cell r="S9256" t="str">
            <v>Org.Vtas StaTeresita</v>
          </cell>
        </row>
        <row r="9257">
          <cell r="B9257">
            <v>2459</v>
          </cell>
          <cell r="I9257">
            <v>-33.335999999999999</v>
          </cell>
          <cell r="S9257" t="str">
            <v>Org.Vtas StaTeresita</v>
          </cell>
        </row>
        <row r="9258">
          <cell r="B9258">
            <v>2463</v>
          </cell>
          <cell r="I9258">
            <v>-0.875</v>
          </cell>
          <cell r="S9258" t="str">
            <v>Org.Vtas StaTeresita</v>
          </cell>
        </row>
        <row r="9259">
          <cell r="B9259">
            <v>2466</v>
          </cell>
          <cell r="I9259">
            <v>-4.5010000000000003</v>
          </cell>
          <cell r="S9259" t="str">
            <v>Org.Vtas StaTeresita</v>
          </cell>
        </row>
        <row r="9260">
          <cell r="B9260">
            <v>2468</v>
          </cell>
          <cell r="I9260">
            <v>-2.8359999999999999</v>
          </cell>
          <cell r="S9260" t="str">
            <v>Org.Vtas StaTeresita</v>
          </cell>
        </row>
        <row r="9261">
          <cell r="B9261">
            <v>2473</v>
          </cell>
          <cell r="I9261">
            <v>-2.125</v>
          </cell>
          <cell r="S9261" t="str">
            <v>Org.Vtas StaTeresita</v>
          </cell>
        </row>
        <row r="9262">
          <cell r="B9262">
            <v>2476</v>
          </cell>
          <cell r="I9262">
            <v>-1.0009999999999999</v>
          </cell>
          <cell r="S9262" t="str">
            <v>Org.Vtas StaTeresita</v>
          </cell>
        </row>
        <row r="9263">
          <cell r="B9263">
            <v>2478</v>
          </cell>
          <cell r="I9263">
            <v>-1.833</v>
          </cell>
          <cell r="S9263" t="str">
            <v>Org.Vtas StaTeresita</v>
          </cell>
        </row>
        <row r="9264">
          <cell r="B9264">
            <v>2483</v>
          </cell>
          <cell r="I9264">
            <v>-3.125</v>
          </cell>
          <cell r="S9264" t="str">
            <v>Org.Vtas StaTeresita</v>
          </cell>
        </row>
        <row r="9265">
          <cell r="B9265">
            <v>2486</v>
          </cell>
          <cell r="I9265">
            <v>-8.1660000000000004</v>
          </cell>
          <cell r="S9265" t="str">
            <v>Org.Vtas StaTeresita</v>
          </cell>
        </row>
        <row r="9266">
          <cell r="B9266">
            <v>2488</v>
          </cell>
          <cell r="I9266">
            <v>-3.0009999999999999</v>
          </cell>
          <cell r="S9266" t="str">
            <v>Org.Vtas StaTeresita</v>
          </cell>
        </row>
        <row r="9267">
          <cell r="B9267">
            <v>2608</v>
          </cell>
          <cell r="I9267">
            <v>-0.66700000000000004</v>
          </cell>
          <cell r="S9267" t="str">
            <v>Org.Vtas StaTeresita</v>
          </cell>
        </row>
        <row r="9268">
          <cell r="B9268">
            <v>2642</v>
          </cell>
          <cell r="I9268">
            <v>-2.5</v>
          </cell>
          <cell r="S9268" t="str">
            <v>Org.Vtas StaTeresita</v>
          </cell>
        </row>
        <row r="9269">
          <cell r="B9269">
            <v>2648</v>
          </cell>
          <cell r="I9269">
            <v>-5.6660000000000004</v>
          </cell>
          <cell r="S9269" t="str">
            <v>Org.Vtas StaTeresita</v>
          </cell>
        </row>
        <row r="9270">
          <cell r="B9270">
            <v>2659</v>
          </cell>
          <cell r="I9270">
            <v>-24.832999999999998</v>
          </cell>
          <cell r="S9270" t="str">
            <v>Org.Vtas StaTeresita</v>
          </cell>
        </row>
        <row r="9271">
          <cell r="B9271">
            <v>2662</v>
          </cell>
          <cell r="I9271">
            <v>-2.0009999999999999</v>
          </cell>
          <cell r="S9271" t="str">
            <v>Org.Vtas StaTeresita</v>
          </cell>
        </row>
        <row r="9272">
          <cell r="B9272">
            <v>2672</v>
          </cell>
          <cell r="I9272">
            <v>-1.5</v>
          </cell>
          <cell r="S9272" t="str">
            <v>Org.Vtas StaTeresita</v>
          </cell>
        </row>
        <row r="9273">
          <cell r="B9273">
            <v>2678</v>
          </cell>
          <cell r="I9273">
            <v>-19.334</v>
          </cell>
          <cell r="S9273" t="str">
            <v>Org.Vtas StaTeresita</v>
          </cell>
        </row>
        <row r="9274">
          <cell r="B9274">
            <v>2682</v>
          </cell>
          <cell r="I9274">
            <v>-2.3330000000000002</v>
          </cell>
          <cell r="S9274" t="str">
            <v>Org.Vtas StaTeresita</v>
          </cell>
        </row>
        <row r="9275">
          <cell r="B9275">
            <v>2688</v>
          </cell>
          <cell r="I9275">
            <v>-12.833</v>
          </cell>
          <cell r="S9275" t="str">
            <v>Org.Vtas StaTeresita</v>
          </cell>
        </row>
        <row r="9276">
          <cell r="B9276">
            <v>2727</v>
          </cell>
          <cell r="I9276">
            <v>-2.9159999999999999</v>
          </cell>
          <cell r="S9276" t="str">
            <v>Org.Vtas StaTeresita</v>
          </cell>
        </row>
        <row r="9277">
          <cell r="B9277">
            <v>2728</v>
          </cell>
          <cell r="I9277">
            <v>-1.5</v>
          </cell>
          <cell r="S9277" t="str">
            <v>Org.Vtas StaTeresita</v>
          </cell>
        </row>
        <row r="9278">
          <cell r="B9278">
            <v>2741</v>
          </cell>
          <cell r="I9278">
            <v>-15.875</v>
          </cell>
          <cell r="S9278" t="str">
            <v>Org.Vtas StaTeresita</v>
          </cell>
        </row>
        <row r="9279">
          <cell r="B9279">
            <v>2759</v>
          </cell>
          <cell r="I9279">
            <v>-9.4990000000000006</v>
          </cell>
          <cell r="S9279" t="str">
            <v>Org.Vtas StaTeresita</v>
          </cell>
        </row>
        <row r="9280">
          <cell r="B9280">
            <v>3095</v>
          </cell>
          <cell r="I9280">
            <v>-0.33300000000000002</v>
          </cell>
          <cell r="S9280" t="str">
            <v>Org.Vtas StaTeresita</v>
          </cell>
        </row>
        <row r="9281">
          <cell r="B9281">
            <v>3112</v>
          </cell>
          <cell r="I9281">
            <v>-2.6669999999999998</v>
          </cell>
          <cell r="S9281" t="str">
            <v>Org.Vtas StaTeresita</v>
          </cell>
        </row>
        <row r="9282">
          <cell r="B9282">
            <v>3205</v>
          </cell>
          <cell r="I9282">
            <v>-2.0009999999999999</v>
          </cell>
          <cell r="S9282" t="str">
            <v>Org.Vtas StaTeresita</v>
          </cell>
        </row>
        <row r="9283">
          <cell r="B9283">
            <v>3206</v>
          </cell>
          <cell r="I9283">
            <v>-0.83399999999999996</v>
          </cell>
          <cell r="S9283" t="str">
            <v>Org.Vtas StaTeresita</v>
          </cell>
        </row>
        <row r="9284">
          <cell r="B9284">
            <v>3209</v>
          </cell>
          <cell r="I9284">
            <v>-1</v>
          </cell>
          <cell r="S9284" t="str">
            <v>Org.Vtas StaTeresita</v>
          </cell>
        </row>
        <row r="9285">
          <cell r="B9285">
            <v>3210</v>
          </cell>
          <cell r="I9285">
            <v>-0.16700000000000001</v>
          </cell>
          <cell r="S9285" t="str">
            <v>Org.Vtas StaTeresita</v>
          </cell>
        </row>
        <row r="9286">
          <cell r="B9286">
            <v>3211</v>
          </cell>
          <cell r="I9286">
            <v>-1.8340000000000001</v>
          </cell>
          <cell r="S9286" t="str">
            <v>Org.Vtas StaTeresita</v>
          </cell>
        </row>
        <row r="9287">
          <cell r="B9287">
            <v>3214</v>
          </cell>
          <cell r="I9287">
            <v>-0.16700000000000001</v>
          </cell>
          <cell r="S9287" t="str">
            <v>Org.Vtas StaTeresita</v>
          </cell>
        </row>
        <row r="9288">
          <cell r="B9288">
            <v>3510</v>
          </cell>
          <cell r="I9288">
            <v>-1</v>
          </cell>
          <cell r="S9288" t="str">
            <v>Org.Vtas StaTeresita</v>
          </cell>
        </row>
        <row r="9289">
          <cell r="B9289">
            <v>3527</v>
          </cell>
          <cell r="I9289">
            <v>-1.667</v>
          </cell>
          <cell r="S9289" t="str">
            <v>Org.Vtas StaTeresita</v>
          </cell>
        </row>
        <row r="9290">
          <cell r="B9290">
            <v>3536</v>
          </cell>
          <cell r="I9290">
            <v>-26</v>
          </cell>
          <cell r="S9290" t="str">
            <v>Org.Vtas StaTeresita</v>
          </cell>
        </row>
        <row r="9291">
          <cell r="B9291">
            <v>3559</v>
          </cell>
          <cell r="I9291">
            <v>-13.833</v>
          </cell>
          <cell r="S9291" t="str">
            <v>Org.Vtas StaTeresita</v>
          </cell>
        </row>
        <row r="9292">
          <cell r="B9292">
            <v>3800</v>
          </cell>
          <cell r="I9292">
            <v>-5.3339999999999996</v>
          </cell>
          <cell r="S9292" t="str">
            <v>Org.Vtas StaTeresita</v>
          </cell>
        </row>
        <row r="9293">
          <cell r="B9293">
            <v>510724</v>
          </cell>
          <cell r="I9293">
            <v>80</v>
          </cell>
          <cell r="S9293" t="str">
            <v>Org.Vtas Lobos</v>
          </cell>
        </row>
        <row r="9294">
          <cell r="B9294">
            <v>510724</v>
          </cell>
          <cell r="I9294">
            <v>-80</v>
          </cell>
          <cell r="S9294" t="str">
            <v>Org.Vtas Lobos</v>
          </cell>
        </row>
        <row r="9295">
          <cell r="B9295">
            <v>1418</v>
          </cell>
          <cell r="I9295">
            <v>2</v>
          </cell>
          <cell r="S9295" t="str">
            <v>Org.Vtas M.del Plata</v>
          </cell>
        </row>
        <row r="9296">
          <cell r="B9296">
            <v>2218</v>
          </cell>
          <cell r="I9296">
            <v>-2</v>
          </cell>
          <cell r="S9296" t="str">
            <v>Org.Vtas M.del Plata</v>
          </cell>
        </row>
        <row r="9297">
          <cell r="B9297">
            <v>110</v>
          </cell>
          <cell r="I9297">
            <v>-2</v>
          </cell>
          <cell r="S9297" t="str">
            <v>Org.Vtas M.del Plata</v>
          </cell>
        </row>
        <row r="9298">
          <cell r="B9298">
            <v>140</v>
          </cell>
          <cell r="I9298">
            <v>-1</v>
          </cell>
          <cell r="S9298" t="str">
            <v>Org.Vtas M.del Plata</v>
          </cell>
        </row>
        <row r="9299">
          <cell r="B9299">
            <v>144</v>
          </cell>
          <cell r="I9299">
            <v>-9</v>
          </cell>
          <cell r="S9299" t="str">
            <v>Org.Vtas M.del Plata</v>
          </cell>
        </row>
        <row r="9300">
          <cell r="B9300">
            <v>159</v>
          </cell>
          <cell r="I9300">
            <v>-9</v>
          </cell>
          <cell r="S9300" t="str">
            <v>Org.Vtas M.del Plata</v>
          </cell>
        </row>
        <row r="9301">
          <cell r="B9301">
            <v>310</v>
          </cell>
          <cell r="I9301">
            <v>1</v>
          </cell>
          <cell r="S9301" t="str">
            <v>Org.Vtas M.del Plata</v>
          </cell>
        </row>
        <row r="9302">
          <cell r="B9302">
            <v>340</v>
          </cell>
          <cell r="I9302">
            <v>-9</v>
          </cell>
          <cell r="S9302" t="str">
            <v>Org.Vtas M.del Plata</v>
          </cell>
        </row>
        <row r="9303">
          <cell r="B9303">
            <v>504</v>
          </cell>
          <cell r="I9303">
            <v>1</v>
          </cell>
          <cell r="S9303" t="str">
            <v>Org.Vtas M.del Plata</v>
          </cell>
        </row>
        <row r="9304">
          <cell r="B9304">
            <v>509</v>
          </cell>
          <cell r="I9304">
            <v>-1</v>
          </cell>
          <cell r="S9304" t="str">
            <v>Org.Vtas M.del Plata</v>
          </cell>
        </row>
        <row r="9305">
          <cell r="B9305">
            <v>610</v>
          </cell>
          <cell r="I9305">
            <v>-2</v>
          </cell>
          <cell r="S9305" t="str">
            <v>Org.Vtas M.del Plata</v>
          </cell>
        </row>
        <row r="9306">
          <cell r="B9306">
            <v>640</v>
          </cell>
          <cell r="I9306">
            <v>-1</v>
          </cell>
          <cell r="S9306" t="str">
            <v>Org.Vtas M.del Plata</v>
          </cell>
        </row>
        <row r="9307">
          <cell r="B9307">
            <v>659</v>
          </cell>
          <cell r="I9307">
            <v>1</v>
          </cell>
          <cell r="S9307" t="str">
            <v>Org.Vtas M.del Plata</v>
          </cell>
        </row>
        <row r="9308">
          <cell r="B9308">
            <v>1001</v>
          </cell>
          <cell r="I9308">
            <v>1</v>
          </cell>
          <cell r="S9308" t="str">
            <v>Org.Vtas M.del Plata</v>
          </cell>
        </row>
        <row r="9309">
          <cell r="B9309">
            <v>1040</v>
          </cell>
          <cell r="I9309">
            <v>9</v>
          </cell>
          <cell r="S9309" t="str">
            <v>Org.Vtas M.del Plata</v>
          </cell>
        </row>
        <row r="9310">
          <cell r="B9310">
            <v>1110</v>
          </cell>
          <cell r="I9310">
            <v>1</v>
          </cell>
          <cell r="S9310" t="str">
            <v>Org.Vtas M.del Plata</v>
          </cell>
        </row>
        <row r="9311">
          <cell r="B9311">
            <v>1144</v>
          </cell>
          <cell r="I9311">
            <v>9</v>
          </cell>
          <cell r="S9311" t="str">
            <v>Org.Vtas M.del Plata</v>
          </cell>
        </row>
        <row r="9312">
          <cell r="B9312">
            <v>1159</v>
          </cell>
          <cell r="I9312">
            <v>9</v>
          </cell>
          <cell r="S9312" t="str">
            <v>Org.Vtas M.del Plata</v>
          </cell>
        </row>
        <row r="9313">
          <cell r="B9313">
            <v>1240</v>
          </cell>
          <cell r="I9313">
            <v>-1</v>
          </cell>
          <cell r="S9313" t="str">
            <v>Org.Vtas M.del Plata</v>
          </cell>
        </row>
        <row r="9314">
          <cell r="B9314">
            <v>1410</v>
          </cell>
          <cell r="I9314">
            <v>2</v>
          </cell>
          <cell r="S9314" t="str">
            <v>Org.Vtas M.del Plata</v>
          </cell>
        </row>
        <row r="9315">
          <cell r="B9315">
            <v>1459</v>
          </cell>
          <cell r="I9315">
            <v>-1</v>
          </cell>
          <cell r="S9315" t="str">
            <v>Org.Vtas M.del Plata</v>
          </cell>
        </row>
        <row r="9316">
          <cell r="B9316">
            <v>1620</v>
          </cell>
          <cell r="I9316">
            <v>6</v>
          </cell>
          <cell r="S9316" t="str">
            <v>Org.Vtas M.del Plata</v>
          </cell>
        </row>
        <row r="9317">
          <cell r="B9317">
            <v>1659</v>
          </cell>
          <cell r="I9317">
            <v>1</v>
          </cell>
          <cell r="S9317" t="str">
            <v>Org.Vtas M.del Plata</v>
          </cell>
        </row>
        <row r="9318">
          <cell r="B9318">
            <v>1720</v>
          </cell>
          <cell r="I9318">
            <v>-6</v>
          </cell>
          <cell r="S9318" t="str">
            <v>Org.Vtas M.del Plata</v>
          </cell>
        </row>
        <row r="9319">
          <cell r="B9319">
            <v>1759</v>
          </cell>
          <cell r="I9319">
            <v>-1</v>
          </cell>
          <cell r="S9319" t="str">
            <v>Org.Vtas M.del Plata</v>
          </cell>
        </row>
        <row r="9320">
          <cell r="B9320">
            <v>2004</v>
          </cell>
          <cell r="I9320">
            <v>-2</v>
          </cell>
          <cell r="S9320" t="str">
            <v>Org.Vtas M.del Plata</v>
          </cell>
        </row>
        <row r="9321">
          <cell r="B9321">
            <v>2014</v>
          </cell>
          <cell r="I9321">
            <v>2</v>
          </cell>
          <cell r="S9321" t="str">
            <v>Org.Vtas M.del Plata</v>
          </cell>
        </row>
        <row r="9322">
          <cell r="B9322">
            <v>2031</v>
          </cell>
          <cell r="I9322">
            <v>-1</v>
          </cell>
          <cell r="S9322" t="str">
            <v>Org.Vtas M.del Plata</v>
          </cell>
        </row>
        <row r="9323">
          <cell r="B9323">
            <v>2426</v>
          </cell>
          <cell r="I9323">
            <v>-3</v>
          </cell>
          <cell r="S9323" t="str">
            <v>Org.Vtas M.del Plata</v>
          </cell>
        </row>
        <row r="9324">
          <cell r="B9324">
            <v>2428</v>
          </cell>
          <cell r="I9324">
            <v>1</v>
          </cell>
          <cell r="S9324" t="str">
            <v>Org.Vtas M.del Plata</v>
          </cell>
        </row>
        <row r="9325">
          <cell r="B9325">
            <v>2448</v>
          </cell>
          <cell r="I9325">
            <v>-1</v>
          </cell>
          <cell r="S9325" t="str">
            <v>Org.Vtas M.del Plata</v>
          </cell>
        </row>
        <row r="9326">
          <cell r="B9326">
            <v>2466</v>
          </cell>
          <cell r="I9326">
            <v>1</v>
          </cell>
          <cell r="S9326" t="str">
            <v>Org.Vtas M.del Plata</v>
          </cell>
        </row>
        <row r="9327">
          <cell r="B9327">
            <v>2476</v>
          </cell>
          <cell r="I9327">
            <v>-1</v>
          </cell>
          <cell r="S9327" t="str">
            <v>Org.Vtas M.del Plata</v>
          </cell>
        </row>
        <row r="9328">
          <cell r="B9328">
            <v>2486</v>
          </cell>
          <cell r="I9328">
            <v>3</v>
          </cell>
          <cell r="S9328" t="str">
            <v>Org.Vtas M.del Plata</v>
          </cell>
        </row>
        <row r="9329">
          <cell r="B9329">
            <v>2612</v>
          </cell>
          <cell r="I9329">
            <v>1</v>
          </cell>
          <cell r="S9329" t="str">
            <v>Org.Vtas M.del Plata</v>
          </cell>
        </row>
        <row r="9330">
          <cell r="B9330">
            <v>2642</v>
          </cell>
          <cell r="I9330">
            <v>-2</v>
          </cell>
          <cell r="S9330" t="str">
            <v>Org.Vtas M.del Plata</v>
          </cell>
        </row>
        <row r="9331">
          <cell r="B9331">
            <v>2662</v>
          </cell>
          <cell r="I9331">
            <v>-1</v>
          </cell>
          <cell r="S9331" t="str">
            <v>Org.Vtas M.del Plata</v>
          </cell>
        </row>
        <row r="9332">
          <cell r="B9332">
            <v>2682</v>
          </cell>
          <cell r="I9332">
            <v>2</v>
          </cell>
          <cell r="S9332" t="str">
            <v>Org.Vtas M.del Plata</v>
          </cell>
        </row>
        <row r="9333">
          <cell r="B9333">
            <v>2741</v>
          </cell>
          <cell r="I9333">
            <v>3</v>
          </cell>
          <cell r="S9333" t="str">
            <v>Org.Vtas M.del Plata</v>
          </cell>
        </row>
        <row r="9334">
          <cell r="B9334">
            <v>3095</v>
          </cell>
          <cell r="I9334">
            <v>-5</v>
          </cell>
          <cell r="S9334" t="str">
            <v>Org.Vtas M.del Plata</v>
          </cell>
        </row>
        <row r="9335">
          <cell r="B9335">
            <v>3205</v>
          </cell>
          <cell r="I9335">
            <v>2</v>
          </cell>
          <cell r="S9335" t="str">
            <v>Org.Vtas M.del Plata</v>
          </cell>
        </row>
        <row r="9336">
          <cell r="B9336">
            <v>3206</v>
          </cell>
          <cell r="I9336">
            <v>2</v>
          </cell>
          <cell r="S9336" t="str">
            <v>Org.Vtas M.del Plata</v>
          </cell>
        </row>
        <row r="9337">
          <cell r="B9337">
            <v>3208</v>
          </cell>
          <cell r="I9337">
            <v>-1</v>
          </cell>
          <cell r="S9337" t="str">
            <v>Org.Vtas M.del Plata</v>
          </cell>
        </row>
        <row r="9338">
          <cell r="B9338">
            <v>3210</v>
          </cell>
          <cell r="I9338">
            <v>1</v>
          </cell>
          <cell r="S9338" t="str">
            <v>Org.Vtas M.del Plata</v>
          </cell>
        </row>
        <row r="9339">
          <cell r="B9339">
            <v>3212</v>
          </cell>
          <cell r="I9339">
            <v>1</v>
          </cell>
          <cell r="S9339" t="str">
            <v>Org.Vtas M.del Plata</v>
          </cell>
        </row>
        <row r="9340">
          <cell r="B9340">
            <v>510703</v>
          </cell>
          <cell r="I9340">
            <v>-6</v>
          </cell>
          <cell r="S9340" t="str">
            <v>Org.Vtas M.del Plata</v>
          </cell>
        </row>
        <row r="9341">
          <cell r="B9341">
            <v>510724</v>
          </cell>
          <cell r="I9341">
            <v>-3</v>
          </cell>
          <cell r="S9341" t="str">
            <v>Org.Vtas M.del Plata</v>
          </cell>
        </row>
        <row r="9342">
          <cell r="B9342">
            <v>510725</v>
          </cell>
          <cell r="I9342">
            <v>5</v>
          </cell>
          <cell r="S9342" t="str">
            <v>Org.Vtas M.del Plata</v>
          </cell>
        </row>
        <row r="9343">
          <cell r="B9343">
            <v>519704</v>
          </cell>
          <cell r="I9343">
            <v>3</v>
          </cell>
          <cell r="S9343" t="str">
            <v>Org.Vtas M.del Plata</v>
          </cell>
        </row>
        <row r="9344">
          <cell r="B9344">
            <v>519706</v>
          </cell>
          <cell r="I9344">
            <v>1</v>
          </cell>
          <cell r="S9344" t="str">
            <v>Org.Vtas M.del Plata</v>
          </cell>
        </row>
        <row r="9345">
          <cell r="B9345">
            <v>159</v>
          </cell>
          <cell r="I9345">
            <v>-2</v>
          </cell>
          <cell r="S9345" t="str">
            <v>Org.Vtas M.del Plata</v>
          </cell>
        </row>
        <row r="9346">
          <cell r="B9346">
            <v>161</v>
          </cell>
          <cell r="I9346">
            <v>1</v>
          </cell>
          <cell r="S9346" t="str">
            <v>Org.Vtas M.del Plata</v>
          </cell>
        </row>
        <row r="9347">
          <cell r="B9347">
            <v>327</v>
          </cell>
          <cell r="I9347">
            <v>-1</v>
          </cell>
          <cell r="S9347" t="str">
            <v>Org.Vtas M.del Plata</v>
          </cell>
        </row>
        <row r="9348">
          <cell r="B9348">
            <v>440</v>
          </cell>
          <cell r="I9348">
            <v>1</v>
          </cell>
          <cell r="S9348" t="str">
            <v>Org.Vtas M.del Plata</v>
          </cell>
        </row>
        <row r="9349">
          <cell r="B9349">
            <v>593</v>
          </cell>
          <cell r="I9349">
            <v>-1</v>
          </cell>
          <cell r="S9349" t="str">
            <v>Org.Vtas M.del Plata</v>
          </cell>
        </row>
        <row r="9350">
          <cell r="B9350">
            <v>610</v>
          </cell>
          <cell r="I9350">
            <v>-2</v>
          </cell>
          <cell r="S9350" t="str">
            <v>Org.Vtas M.del Plata</v>
          </cell>
        </row>
        <row r="9351">
          <cell r="B9351">
            <v>618</v>
          </cell>
          <cell r="I9351">
            <v>-1</v>
          </cell>
          <cell r="S9351" t="str">
            <v>Org.Vtas M.del Plata</v>
          </cell>
        </row>
        <row r="9352">
          <cell r="B9352">
            <v>627</v>
          </cell>
          <cell r="I9352">
            <v>1</v>
          </cell>
          <cell r="S9352" t="str">
            <v>Org.Vtas M.del Plata</v>
          </cell>
        </row>
        <row r="9353">
          <cell r="B9353">
            <v>661</v>
          </cell>
          <cell r="I9353">
            <v>-1</v>
          </cell>
          <cell r="S9353" t="str">
            <v>Org.Vtas M.del Plata</v>
          </cell>
        </row>
        <row r="9354">
          <cell r="B9354">
            <v>1040</v>
          </cell>
          <cell r="I9354">
            <v>1</v>
          </cell>
          <cell r="S9354" t="str">
            <v>Org.Vtas M.del Plata</v>
          </cell>
        </row>
        <row r="9355">
          <cell r="B9355">
            <v>1140</v>
          </cell>
          <cell r="I9355">
            <v>-2</v>
          </cell>
          <cell r="S9355" t="str">
            <v>Org.Vtas M.del Plata</v>
          </cell>
        </row>
        <row r="9356">
          <cell r="B9356">
            <v>1659</v>
          </cell>
          <cell r="I9356">
            <v>1</v>
          </cell>
          <cell r="S9356" t="str">
            <v>Org.Vtas M.del Plata</v>
          </cell>
        </row>
        <row r="9357">
          <cell r="B9357">
            <v>1759</v>
          </cell>
          <cell r="I9357">
            <v>-1</v>
          </cell>
          <cell r="S9357" t="str">
            <v>Org.Vtas M.del Plata</v>
          </cell>
        </row>
        <row r="9358">
          <cell r="B9358">
            <v>2021</v>
          </cell>
          <cell r="I9358">
            <v>-6</v>
          </cell>
          <cell r="S9358" t="str">
            <v>Org.Vtas M.del Plata</v>
          </cell>
        </row>
        <row r="9359">
          <cell r="B9359">
            <v>2031</v>
          </cell>
          <cell r="I9359">
            <v>6</v>
          </cell>
          <cell r="S9359" t="str">
            <v>Org.Vtas M.del Plata</v>
          </cell>
        </row>
        <row r="9360">
          <cell r="B9360">
            <v>2359</v>
          </cell>
          <cell r="I9360">
            <v>2</v>
          </cell>
          <cell r="S9360" t="str">
            <v>Org.Vtas M.del Plata</v>
          </cell>
        </row>
        <row r="9361">
          <cell r="B9361">
            <v>2426</v>
          </cell>
          <cell r="I9361">
            <v>-1</v>
          </cell>
          <cell r="S9361" t="str">
            <v>Org.Vtas M.del Plata</v>
          </cell>
        </row>
        <row r="9362">
          <cell r="B9362">
            <v>2446</v>
          </cell>
          <cell r="I9362">
            <v>1</v>
          </cell>
          <cell r="S9362" t="str">
            <v>Org.Vtas M.del Plata</v>
          </cell>
        </row>
        <row r="9363">
          <cell r="B9363">
            <v>2456</v>
          </cell>
          <cell r="I9363">
            <v>2</v>
          </cell>
          <cell r="S9363" t="str">
            <v>Org.Vtas M.del Plata</v>
          </cell>
        </row>
        <row r="9364">
          <cell r="B9364">
            <v>2463</v>
          </cell>
          <cell r="I9364">
            <v>2</v>
          </cell>
          <cell r="S9364" t="str">
            <v>Org.Vtas M.del Plata</v>
          </cell>
        </row>
        <row r="9365">
          <cell r="B9365">
            <v>2483</v>
          </cell>
          <cell r="I9365">
            <v>-2</v>
          </cell>
          <cell r="S9365" t="str">
            <v>Org.Vtas M.del Plata</v>
          </cell>
        </row>
        <row r="9366">
          <cell r="B9366">
            <v>2486</v>
          </cell>
          <cell r="I9366">
            <v>-4</v>
          </cell>
          <cell r="S9366" t="str">
            <v>Org.Vtas M.del Plata</v>
          </cell>
        </row>
        <row r="9367">
          <cell r="B9367">
            <v>2642</v>
          </cell>
          <cell r="I9367">
            <v>-1</v>
          </cell>
          <cell r="S9367" t="str">
            <v>Org.Vtas M.del Plata</v>
          </cell>
        </row>
        <row r="9368">
          <cell r="B9368">
            <v>2659</v>
          </cell>
          <cell r="I9368">
            <v>-2</v>
          </cell>
          <cell r="S9368" t="str">
            <v>Org.Vtas M.del Plata</v>
          </cell>
        </row>
        <row r="9369">
          <cell r="B9369">
            <v>2662</v>
          </cell>
          <cell r="I9369">
            <v>1</v>
          </cell>
          <cell r="S9369" t="str">
            <v>Org.Vtas M.del Plata</v>
          </cell>
        </row>
        <row r="9370">
          <cell r="B9370">
            <v>2710</v>
          </cell>
          <cell r="I9370">
            <v>2</v>
          </cell>
          <cell r="S9370" t="str">
            <v>Org.Vtas M.del Plata</v>
          </cell>
        </row>
        <row r="9371">
          <cell r="B9371">
            <v>2728</v>
          </cell>
          <cell r="I9371">
            <v>1</v>
          </cell>
          <cell r="S9371" t="str">
            <v>Org.Vtas M.del Plata</v>
          </cell>
        </row>
        <row r="9372">
          <cell r="B9372">
            <v>2741</v>
          </cell>
          <cell r="I9372">
            <v>1</v>
          </cell>
          <cell r="S9372" t="str">
            <v>Org.Vtas M.del Plata</v>
          </cell>
        </row>
        <row r="9373">
          <cell r="B9373">
            <v>2759</v>
          </cell>
          <cell r="I9373">
            <v>2</v>
          </cell>
          <cell r="S9373" t="str">
            <v>Org.Vtas M.del Plata</v>
          </cell>
        </row>
        <row r="9374">
          <cell r="B9374">
            <v>3836</v>
          </cell>
          <cell r="I9374">
            <v>2</v>
          </cell>
          <cell r="S9374" t="str">
            <v>Org.Vtas M.del Plata</v>
          </cell>
        </row>
        <row r="9375">
          <cell r="B9375">
            <v>519704</v>
          </cell>
          <cell r="I9375">
            <v>-3</v>
          </cell>
          <cell r="S9375" t="str">
            <v>Org.Vtas M.del Plata</v>
          </cell>
        </row>
        <row r="9376">
          <cell r="B9376">
            <v>519706</v>
          </cell>
          <cell r="I9376">
            <v>3</v>
          </cell>
          <cell r="S9376" t="str">
            <v>Org.Vtas M.del Plata</v>
          </cell>
        </row>
        <row r="9377">
          <cell r="B9377">
            <v>159</v>
          </cell>
          <cell r="I9377">
            <v>-10</v>
          </cell>
          <cell r="S9377" t="str">
            <v>Org.Vtas M.del Plata</v>
          </cell>
        </row>
        <row r="9378">
          <cell r="B9378">
            <v>159</v>
          </cell>
          <cell r="I9378">
            <v>10</v>
          </cell>
          <cell r="S9378" t="str">
            <v>Org.Vtas M.del Plata</v>
          </cell>
        </row>
        <row r="9379">
          <cell r="B9379">
            <v>359</v>
          </cell>
          <cell r="I9379">
            <v>-10</v>
          </cell>
          <cell r="S9379" t="str">
            <v>Org.Vtas M.del Plata</v>
          </cell>
        </row>
        <row r="9380">
          <cell r="B9380">
            <v>359</v>
          </cell>
          <cell r="I9380">
            <v>10</v>
          </cell>
          <cell r="S9380" t="str">
            <v>Org.Vtas M.del Plata</v>
          </cell>
        </row>
        <row r="9381">
          <cell r="B9381">
            <v>118</v>
          </cell>
          <cell r="I9381">
            <v>-3</v>
          </cell>
          <cell r="S9381" t="str">
            <v>Org.Vtas M.del Plata</v>
          </cell>
        </row>
        <row r="9382">
          <cell r="B9382">
            <v>127</v>
          </cell>
          <cell r="I9382">
            <v>12</v>
          </cell>
          <cell r="S9382" t="str">
            <v>Org.Vtas M.del Plata</v>
          </cell>
        </row>
        <row r="9383">
          <cell r="B9383">
            <v>618</v>
          </cell>
          <cell r="I9383">
            <v>-3</v>
          </cell>
          <cell r="S9383" t="str">
            <v>Org.Vtas M.del Plata</v>
          </cell>
        </row>
        <row r="9384">
          <cell r="B9384">
            <v>640</v>
          </cell>
          <cell r="I9384">
            <v>-2</v>
          </cell>
          <cell r="S9384" t="str">
            <v>Org.Vtas M.del Plata</v>
          </cell>
        </row>
        <row r="9385">
          <cell r="B9385">
            <v>659</v>
          </cell>
          <cell r="I9385">
            <v>1</v>
          </cell>
          <cell r="S9385" t="str">
            <v>Org.Vtas M.del Plata</v>
          </cell>
        </row>
        <row r="9386">
          <cell r="B9386">
            <v>1127</v>
          </cell>
          <cell r="I9386">
            <v>-12</v>
          </cell>
          <cell r="S9386" t="str">
            <v>Org.Vtas M.del Plata</v>
          </cell>
        </row>
        <row r="9387">
          <cell r="B9387">
            <v>1159</v>
          </cell>
          <cell r="I9387">
            <v>2</v>
          </cell>
          <cell r="S9387" t="str">
            <v>Org.Vtas M.del Plata</v>
          </cell>
        </row>
        <row r="9388">
          <cell r="B9388">
            <v>1259</v>
          </cell>
          <cell r="I9388">
            <v>1</v>
          </cell>
          <cell r="S9388" t="str">
            <v>Org.Vtas M.del Plata</v>
          </cell>
        </row>
        <row r="9389">
          <cell r="B9389">
            <v>2359</v>
          </cell>
          <cell r="I9389">
            <v>3</v>
          </cell>
          <cell r="S9389" t="str">
            <v>Org.Vtas M.del Plata</v>
          </cell>
        </row>
        <row r="9390">
          <cell r="B9390">
            <v>2659</v>
          </cell>
          <cell r="I9390">
            <v>-7</v>
          </cell>
          <cell r="S9390" t="str">
            <v>Org.Vtas M.del Plata</v>
          </cell>
        </row>
        <row r="9391">
          <cell r="B9391">
            <v>2682</v>
          </cell>
          <cell r="I9391">
            <v>-2</v>
          </cell>
          <cell r="S9391" t="str">
            <v>Org.Vtas M.del Plata</v>
          </cell>
        </row>
        <row r="9392">
          <cell r="B9392">
            <v>2728</v>
          </cell>
          <cell r="I9392">
            <v>6</v>
          </cell>
          <cell r="S9392" t="str">
            <v>Org.Vtas M.del Plata</v>
          </cell>
        </row>
        <row r="9393">
          <cell r="B9393">
            <v>2741</v>
          </cell>
          <cell r="I9393">
            <v>2</v>
          </cell>
          <cell r="S9393" t="str">
            <v>Org.Vtas M.del Plata</v>
          </cell>
        </row>
        <row r="9394">
          <cell r="B9394">
            <v>3095</v>
          </cell>
          <cell r="I9394">
            <v>1</v>
          </cell>
          <cell r="S9394" t="str">
            <v>Org.Vtas M.del Plata</v>
          </cell>
        </row>
        <row r="9395">
          <cell r="B9395">
            <v>3205</v>
          </cell>
          <cell r="I9395">
            <v>-1</v>
          </cell>
          <cell r="S9395" t="str">
            <v>Org.Vtas M.del Plata</v>
          </cell>
        </row>
        <row r="9396">
          <cell r="B9396">
            <v>3817</v>
          </cell>
          <cell r="I9396">
            <v>2</v>
          </cell>
          <cell r="S9396" t="str">
            <v>Org.Vtas M.del Plata</v>
          </cell>
        </row>
        <row r="9397">
          <cell r="B9397">
            <v>510703</v>
          </cell>
          <cell r="I9397">
            <v>6</v>
          </cell>
          <cell r="S9397" t="str">
            <v>Org.Vtas M.del Plata</v>
          </cell>
        </row>
        <row r="9398">
          <cell r="B9398">
            <v>519701</v>
          </cell>
          <cell r="I9398">
            <v>-6</v>
          </cell>
          <cell r="S9398" t="str">
            <v>Org.Vtas M.del Plata</v>
          </cell>
        </row>
        <row r="9399">
          <cell r="B9399">
            <v>2459</v>
          </cell>
          <cell r="I9399">
            <v>2</v>
          </cell>
          <cell r="S9399" t="str">
            <v>Org.Vtas M.del Plata</v>
          </cell>
        </row>
        <row r="9400">
          <cell r="B9400">
            <v>2659</v>
          </cell>
          <cell r="I9400">
            <v>-2</v>
          </cell>
          <cell r="S9400" t="str">
            <v>Org.Vtas M.del Plata</v>
          </cell>
        </row>
        <row r="9401">
          <cell r="B9401">
            <v>159</v>
          </cell>
          <cell r="I9401">
            <v>-3</v>
          </cell>
          <cell r="S9401" t="str">
            <v>Org.Vtas M.del Plata</v>
          </cell>
        </row>
        <row r="9402">
          <cell r="B9402">
            <v>1159</v>
          </cell>
          <cell r="I9402">
            <v>3</v>
          </cell>
          <cell r="S9402" t="str">
            <v>Org.Vtas M.del Plata</v>
          </cell>
        </row>
        <row r="9403">
          <cell r="B9403">
            <v>159</v>
          </cell>
          <cell r="I9403">
            <v>8</v>
          </cell>
          <cell r="S9403" t="str">
            <v>Org.Vtas M.del Plata</v>
          </cell>
        </row>
        <row r="9404">
          <cell r="B9404">
            <v>340</v>
          </cell>
          <cell r="I9404">
            <v>-2</v>
          </cell>
          <cell r="S9404" t="str">
            <v>Org.Vtas M.del Plata</v>
          </cell>
        </row>
        <row r="9405">
          <cell r="B9405">
            <v>1159</v>
          </cell>
          <cell r="I9405">
            <v>-8</v>
          </cell>
          <cell r="S9405" t="str">
            <v>Org.Vtas M.del Plata</v>
          </cell>
        </row>
        <row r="9406">
          <cell r="B9406">
            <v>1240</v>
          </cell>
          <cell r="I9406">
            <v>-1</v>
          </cell>
          <cell r="S9406" t="str">
            <v>Org.Vtas M.del Plata</v>
          </cell>
        </row>
        <row r="9407">
          <cell r="B9407">
            <v>3536</v>
          </cell>
          <cell r="I9407">
            <v>3</v>
          </cell>
          <cell r="S9407" t="str">
            <v>Org.Vtas M.del Plata</v>
          </cell>
        </row>
        <row r="9408">
          <cell r="B9408">
            <v>110</v>
          </cell>
          <cell r="I9408">
            <v>-10</v>
          </cell>
          <cell r="S9408" t="str">
            <v>Org.Vtas M.del Plata</v>
          </cell>
        </row>
        <row r="9409">
          <cell r="B9409">
            <v>140</v>
          </cell>
          <cell r="I9409">
            <v>-23</v>
          </cell>
          <cell r="S9409" t="str">
            <v>Org.Vtas M.del Plata</v>
          </cell>
        </row>
        <row r="9410">
          <cell r="B9410">
            <v>502</v>
          </cell>
          <cell r="I9410">
            <v>3</v>
          </cell>
          <cell r="S9410" t="str">
            <v>Org.Vtas M.del Plata</v>
          </cell>
        </row>
        <row r="9411">
          <cell r="B9411">
            <v>509</v>
          </cell>
          <cell r="I9411">
            <v>-3</v>
          </cell>
          <cell r="S9411" t="str">
            <v>Org.Vtas M.del Plata</v>
          </cell>
        </row>
        <row r="9412">
          <cell r="B9412">
            <v>610</v>
          </cell>
          <cell r="I9412">
            <v>10</v>
          </cell>
          <cell r="S9412" t="str">
            <v>Org.Vtas M.del Plata</v>
          </cell>
        </row>
        <row r="9413">
          <cell r="B9413">
            <v>1001</v>
          </cell>
          <cell r="I9413">
            <v>1</v>
          </cell>
          <cell r="S9413" t="str">
            <v>Org.Vtas M.del Plata</v>
          </cell>
        </row>
        <row r="9414">
          <cell r="B9414">
            <v>1140</v>
          </cell>
          <cell r="I9414">
            <v>23</v>
          </cell>
          <cell r="S9414" t="str">
            <v>Org.Vtas M.del Plata</v>
          </cell>
        </row>
        <row r="9415">
          <cell r="B9415">
            <v>1159</v>
          </cell>
          <cell r="I9415">
            <v>-5</v>
          </cell>
          <cell r="S9415" t="str">
            <v>Org.Vtas M.del Plata</v>
          </cell>
        </row>
        <row r="9416">
          <cell r="B9416">
            <v>2021</v>
          </cell>
          <cell r="I9416">
            <v>-1</v>
          </cell>
          <cell r="S9416" t="str">
            <v>Org.Vtas M.del Plata</v>
          </cell>
        </row>
        <row r="9417">
          <cell r="B9417">
            <v>2446</v>
          </cell>
          <cell r="I9417">
            <v>-1</v>
          </cell>
          <cell r="S9417" t="str">
            <v>Org.Vtas M.del Plata</v>
          </cell>
        </row>
        <row r="9418">
          <cell r="B9418">
            <v>2448</v>
          </cell>
          <cell r="I9418">
            <v>-1</v>
          </cell>
          <cell r="S9418" t="str">
            <v>Org.Vtas M.del Plata</v>
          </cell>
        </row>
        <row r="9419">
          <cell r="B9419">
            <v>2458</v>
          </cell>
          <cell r="I9419">
            <v>1</v>
          </cell>
          <cell r="S9419" t="str">
            <v>Org.Vtas M.del Plata</v>
          </cell>
        </row>
        <row r="9420">
          <cell r="B9420">
            <v>2466</v>
          </cell>
          <cell r="I9420">
            <v>1</v>
          </cell>
          <cell r="S9420" t="str">
            <v>Org.Vtas M.del Plata</v>
          </cell>
        </row>
        <row r="9421">
          <cell r="B9421">
            <v>2468</v>
          </cell>
          <cell r="I9421">
            <v>-1</v>
          </cell>
          <cell r="S9421" t="str">
            <v>Org.Vtas M.del Plata</v>
          </cell>
        </row>
        <row r="9422">
          <cell r="B9422">
            <v>2488</v>
          </cell>
          <cell r="I9422">
            <v>1</v>
          </cell>
          <cell r="S9422" t="str">
            <v>Org.Vtas M.del Plata</v>
          </cell>
        </row>
        <row r="9423">
          <cell r="B9423">
            <v>2642</v>
          </cell>
          <cell r="I9423">
            <v>1</v>
          </cell>
          <cell r="S9423" t="str">
            <v>Org.Vtas M.del Plata</v>
          </cell>
        </row>
        <row r="9424">
          <cell r="B9424">
            <v>2682</v>
          </cell>
          <cell r="I9424">
            <v>-1</v>
          </cell>
          <cell r="S9424" t="str">
            <v>Org.Vtas M.del Plata</v>
          </cell>
        </row>
        <row r="9425">
          <cell r="B9425">
            <v>2759</v>
          </cell>
          <cell r="I9425">
            <v>5</v>
          </cell>
          <cell r="S9425" t="str">
            <v>Org.Vtas M.del Plata</v>
          </cell>
        </row>
        <row r="9426">
          <cell r="B9426">
            <v>3209</v>
          </cell>
          <cell r="I9426">
            <v>1</v>
          </cell>
          <cell r="S9426" t="str">
            <v>Org.Vtas M.del Plata</v>
          </cell>
        </row>
        <row r="9427">
          <cell r="B9427">
            <v>3211</v>
          </cell>
          <cell r="I9427">
            <v>-1</v>
          </cell>
          <cell r="S9427" t="str">
            <v>Org.Vtas M.del Plata</v>
          </cell>
        </row>
        <row r="9428">
          <cell r="B9428">
            <v>510703</v>
          </cell>
          <cell r="I9428">
            <v>-2</v>
          </cell>
          <cell r="S9428" t="str">
            <v>Org.Vtas M.del Plata</v>
          </cell>
        </row>
        <row r="9429">
          <cell r="B9429">
            <v>510724</v>
          </cell>
          <cell r="I9429">
            <v>-1</v>
          </cell>
          <cell r="S9429" t="str">
            <v>Org.Vtas M.del Plata</v>
          </cell>
        </row>
        <row r="9430">
          <cell r="B9430">
            <v>519702</v>
          </cell>
          <cell r="I9430">
            <v>1</v>
          </cell>
          <cell r="S9430" t="str">
            <v>Org.Vtas M.del Plata</v>
          </cell>
        </row>
        <row r="9431">
          <cell r="B9431">
            <v>532601</v>
          </cell>
          <cell r="I9431">
            <v>2</v>
          </cell>
          <cell r="S9431" t="str">
            <v>Org.Vtas M.del Plata</v>
          </cell>
        </row>
        <row r="9432">
          <cell r="B9432">
            <v>159</v>
          </cell>
          <cell r="I9432">
            <v>1</v>
          </cell>
          <cell r="S9432" t="str">
            <v>Org.Vtas Tandil</v>
          </cell>
        </row>
        <row r="9433">
          <cell r="B9433">
            <v>159</v>
          </cell>
          <cell r="I9433">
            <v>-1</v>
          </cell>
          <cell r="S9433" t="str">
            <v>Org.Vtas Tandil</v>
          </cell>
        </row>
        <row r="9434">
          <cell r="B9434">
            <v>159</v>
          </cell>
          <cell r="I9434">
            <v>-2</v>
          </cell>
          <cell r="S9434" t="str">
            <v>Org.Vtas Tandil</v>
          </cell>
        </row>
        <row r="9435">
          <cell r="B9435">
            <v>159</v>
          </cell>
          <cell r="I9435">
            <v>-2</v>
          </cell>
          <cell r="S9435" t="str">
            <v>Org.Vtas Tandil</v>
          </cell>
        </row>
        <row r="9436">
          <cell r="B9436">
            <v>1159</v>
          </cell>
          <cell r="I9436">
            <v>-1</v>
          </cell>
          <cell r="S9436" t="str">
            <v>Org.Vtas Tandil</v>
          </cell>
        </row>
        <row r="9437">
          <cell r="B9437">
            <v>1159</v>
          </cell>
          <cell r="I9437">
            <v>2</v>
          </cell>
          <cell r="S9437" t="str">
            <v>Org.Vtas Tandil</v>
          </cell>
        </row>
        <row r="9438">
          <cell r="B9438">
            <v>1159</v>
          </cell>
          <cell r="I9438">
            <v>2</v>
          </cell>
          <cell r="S9438" t="str">
            <v>Org.Vtas Tandil</v>
          </cell>
        </row>
        <row r="9439">
          <cell r="B9439">
            <v>1159</v>
          </cell>
          <cell r="I9439">
            <v>1</v>
          </cell>
          <cell r="S9439" t="str">
            <v>Org.Vtas Tandil</v>
          </cell>
        </row>
        <row r="9440">
          <cell r="B9440">
            <v>2003</v>
          </cell>
          <cell r="I9440">
            <v>-1</v>
          </cell>
          <cell r="S9440" t="str">
            <v>Org.Vtas StaTeresita</v>
          </cell>
        </row>
        <row r="9441">
          <cell r="B9441">
            <v>2033</v>
          </cell>
          <cell r="I9441">
            <v>1</v>
          </cell>
          <cell r="S9441" t="str">
            <v>Org.Vtas StaTeresita</v>
          </cell>
        </row>
        <row r="9442">
          <cell r="B9442">
            <v>161</v>
          </cell>
          <cell r="I9442">
            <v>-1</v>
          </cell>
          <cell r="S9442" t="str">
            <v>Org.Vtas StaTeresita</v>
          </cell>
        </row>
        <row r="9443">
          <cell r="B9443">
            <v>1161</v>
          </cell>
          <cell r="I9443">
            <v>1</v>
          </cell>
          <cell r="S9443" t="str">
            <v>Org.Vtas StaTeresita</v>
          </cell>
        </row>
        <row r="9444">
          <cell r="B9444">
            <v>127</v>
          </cell>
          <cell r="I9444">
            <v>0</v>
          </cell>
          <cell r="S9444" t="str">
            <v>Org.Vtas Ranelagh</v>
          </cell>
        </row>
        <row r="9445">
          <cell r="B9445">
            <v>127</v>
          </cell>
          <cell r="I9445">
            <v>0</v>
          </cell>
          <cell r="S9445" t="str">
            <v>Org.Vtas Ranelagh</v>
          </cell>
        </row>
        <row r="9446">
          <cell r="B9446">
            <v>2463</v>
          </cell>
          <cell r="I9446">
            <v>0</v>
          </cell>
          <cell r="S9446" t="str">
            <v>Org.Vtas Ranelagh</v>
          </cell>
        </row>
        <row r="9447">
          <cell r="B9447">
            <v>2033</v>
          </cell>
          <cell r="I9447">
            <v>0</v>
          </cell>
          <cell r="S9447" t="str">
            <v>Org.Vtas Ranelagh</v>
          </cell>
        </row>
        <row r="9448">
          <cell r="B9448">
            <v>1159</v>
          </cell>
          <cell r="I9448">
            <v>0</v>
          </cell>
          <cell r="S9448" t="str">
            <v>Org.Vtas Ranelagh</v>
          </cell>
        </row>
        <row r="9449">
          <cell r="B9449">
            <v>159</v>
          </cell>
          <cell r="I9449">
            <v>0</v>
          </cell>
          <cell r="S9449" t="str">
            <v>Org.Vtas Ranelagh</v>
          </cell>
        </row>
        <row r="9450">
          <cell r="B9450">
            <v>161</v>
          </cell>
          <cell r="I9450">
            <v>0</v>
          </cell>
          <cell r="S9450" t="str">
            <v>Org.Vtas Ranelagh</v>
          </cell>
        </row>
        <row r="9451">
          <cell r="B9451">
            <v>140</v>
          </cell>
          <cell r="I9451">
            <v>0</v>
          </cell>
          <cell r="S9451" t="str">
            <v>Org.Vtas Ranelagh</v>
          </cell>
        </row>
        <row r="9452">
          <cell r="B9452">
            <v>140</v>
          </cell>
          <cell r="I9452">
            <v>0</v>
          </cell>
          <cell r="S9452" t="str">
            <v>Org.Vtas Ranelagh</v>
          </cell>
        </row>
        <row r="9453">
          <cell r="B9453">
            <v>140</v>
          </cell>
          <cell r="I9453">
            <v>0</v>
          </cell>
          <cell r="S9453" t="str">
            <v>Org.Vtas Ranelagh</v>
          </cell>
        </row>
        <row r="9454">
          <cell r="B9454">
            <v>1159</v>
          </cell>
          <cell r="I9454">
            <v>0</v>
          </cell>
          <cell r="S9454" t="str">
            <v>Org.Vtas Ranelagh</v>
          </cell>
        </row>
        <row r="9455">
          <cell r="B9455">
            <v>2013</v>
          </cell>
          <cell r="I9455">
            <v>0</v>
          </cell>
          <cell r="S9455" t="str">
            <v>Org.Vtas Ranelagh</v>
          </cell>
        </row>
        <row r="9456">
          <cell r="B9456">
            <v>2423</v>
          </cell>
          <cell r="I9456">
            <v>0</v>
          </cell>
          <cell r="S9456" t="str">
            <v>Org.Vtas Ranelagh</v>
          </cell>
        </row>
        <row r="9457">
          <cell r="B9457">
            <v>2459</v>
          </cell>
          <cell r="I9457">
            <v>0</v>
          </cell>
          <cell r="S9457" t="str">
            <v>Org.Vtas Ranelagh</v>
          </cell>
        </row>
        <row r="9458">
          <cell r="B9458">
            <v>2486</v>
          </cell>
          <cell r="I9458">
            <v>0</v>
          </cell>
          <cell r="S9458" t="str">
            <v>Org.Vtas Ranelagh</v>
          </cell>
        </row>
        <row r="9459">
          <cell r="B9459">
            <v>2642</v>
          </cell>
          <cell r="I9459">
            <v>-224</v>
          </cell>
          <cell r="S9459" t="str">
            <v>Org.Vtas Ranelagh</v>
          </cell>
        </row>
        <row r="9460">
          <cell r="B9460">
            <v>2688</v>
          </cell>
          <cell r="I9460">
            <v>-185</v>
          </cell>
          <cell r="S9460" t="str">
            <v>Org.Vtas Ranelagh</v>
          </cell>
        </row>
        <row r="9461">
          <cell r="B9461">
            <v>3846</v>
          </cell>
          <cell r="I9461">
            <v>0</v>
          </cell>
          <cell r="S9461" t="str">
            <v>Org.Vtas Ranelagh</v>
          </cell>
        </row>
        <row r="9462">
          <cell r="B9462">
            <v>340</v>
          </cell>
          <cell r="I9462">
            <v>0</v>
          </cell>
          <cell r="S9462" t="str">
            <v>Org.Vtas Ranelagh</v>
          </cell>
        </row>
        <row r="9463">
          <cell r="B9463">
            <v>340</v>
          </cell>
          <cell r="I9463">
            <v>0</v>
          </cell>
          <cell r="S9463" t="str">
            <v>Org.Vtas Ranelagh</v>
          </cell>
        </row>
        <row r="9464">
          <cell r="B9464">
            <v>1640</v>
          </cell>
          <cell r="I9464">
            <v>0</v>
          </cell>
          <cell r="S9464" t="str">
            <v>Org.Vtas Ranelagh</v>
          </cell>
        </row>
        <row r="9465">
          <cell r="B9465">
            <v>1640</v>
          </cell>
          <cell r="I9465">
            <v>0</v>
          </cell>
          <cell r="S9465" t="str">
            <v>Org.Vtas Ranelagh</v>
          </cell>
        </row>
        <row r="9466">
          <cell r="B9466">
            <v>2426</v>
          </cell>
          <cell r="I9466">
            <v>8</v>
          </cell>
          <cell r="S9466" t="str">
            <v>Org.Vtas Ranelagh</v>
          </cell>
        </row>
        <row r="9467">
          <cell r="B9467">
            <v>2466</v>
          </cell>
          <cell r="I9467">
            <v>38</v>
          </cell>
          <cell r="S9467" t="str">
            <v>Org.Vtas Ranelagh</v>
          </cell>
        </row>
        <row r="9468">
          <cell r="B9468">
            <v>3536</v>
          </cell>
          <cell r="I9468">
            <v>0</v>
          </cell>
          <cell r="S9468" t="str">
            <v>Org.Vtas Ranelagh</v>
          </cell>
        </row>
        <row r="9469">
          <cell r="B9469">
            <v>519703</v>
          </cell>
          <cell r="I9469">
            <v>3</v>
          </cell>
          <cell r="S9469" t="str">
            <v>Org.Vtas Ranelagh</v>
          </cell>
        </row>
        <row r="9470">
          <cell r="B9470">
            <v>118</v>
          </cell>
          <cell r="I9470">
            <v>-5</v>
          </cell>
          <cell r="S9470" t="str">
            <v>Org.Vtas Dolores</v>
          </cell>
        </row>
        <row r="9471">
          <cell r="B9471">
            <v>3205</v>
          </cell>
          <cell r="I9471">
            <v>-2</v>
          </cell>
          <cell r="S9471" t="str">
            <v>Org.Vtas Dolores</v>
          </cell>
        </row>
        <row r="9472">
          <cell r="B9472">
            <v>3800</v>
          </cell>
          <cell r="I9472">
            <v>-5</v>
          </cell>
          <cell r="S9472" t="str">
            <v>Org.Vtas Dolores</v>
          </cell>
        </row>
        <row r="9473">
          <cell r="B9473">
            <v>659</v>
          </cell>
          <cell r="I9473">
            <v>-2</v>
          </cell>
          <cell r="S9473" t="str">
            <v>Org.Vtas Dolores</v>
          </cell>
        </row>
        <row r="9474">
          <cell r="B9474">
            <v>2458</v>
          </cell>
          <cell r="I9474">
            <v>-2</v>
          </cell>
          <cell r="S9474" t="str">
            <v>Org.Vtas Dolores</v>
          </cell>
        </row>
        <row r="9475">
          <cell r="B9475">
            <v>2476</v>
          </cell>
          <cell r="I9475">
            <v>-2</v>
          </cell>
          <cell r="S9475" t="str">
            <v>Org.Vtas Dolores</v>
          </cell>
        </row>
        <row r="9476">
          <cell r="B9476">
            <v>140</v>
          </cell>
          <cell r="I9476">
            <v>-1</v>
          </cell>
          <cell r="S9476" t="str">
            <v>Org.Vtas StaTeresita</v>
          </cell>
        </row>
        <row r="9477">
          <cell r="B9477">
            <v>159</v>
          </cell>
          <cell r="I9477">
            <v>-3</v>
          </cell>
          <cell r="S9477" t="str">
            <v>Org.Vtas StaTeresita</v>
          </cell>
        </row>
        <row r="9478">
          <cell r="B9478">
            <v>161</v>
          </cell>
          <cell r="I9478">
            <v>-1</v>
          </cell>
          <cell r="S9478" t="str">
            <v>Org.Vtas StaTeresita</v>
          </cell>
        </row>
        <row r="9479">
          <cell r="B9479">
            <v>640</v>
          </cell>
          <cell r="I9479">
            <v>-1</v>
          </cell>
          <cell r="S9479" t="str">
            <v>Org.Vtas StaTeresita</v>
          </cell>
        </row>
        <row r="9480">
          <cell r="B9480">
            <v>2468</v>
          </cell>
          <cell r="I9480">
            <v>-1</v>
          </cell>
          <cell r="S9480" t="str">
            <v>Org.Vtas StaTeresita</v>
          </cell>
        </row>
        <row r="9481">
          <cell r="B9481">
            <v>1715</v>
          </cell>
          <cell r="I9481">
            <v>-1</v>
          </cell>
          <cell r="S9481" t="str">
            <v>Org.Vtas StaTeresita</v>
          </cell>
        </row>
        <row r="9482">
          <cell r="B9482">
            <v>140</v>
          </cell>
          <cell r="I9482">
            <v>-1</v>
          </cell>
          <cell r="S9482" t="str">
            <v>Org.Vtas StaTeresita</v>
          </cell>
        </row>
        <row r="9483">
          <cell r="B9483">
            <v>159</v>
          </cell>
          <cell r="I9483">
            <v>-1</v>
          </cell>
          <cell r="S9483" t="str">
            <v>Org.Vtas StaTeresita</v>
          </cell>
        </row>
        <row r="9484">
          <cell r="B9484">
            <v>140</v>
          </cell>
          <cell r="I9484">
            <v>-1</v>
          </cell>
          <cell r="S9484" t="str">
            <v>Org.Vtas StaTeresita</v>
          </cell>
        </row>
        <row r="9485">
          <cell r="B9485">
            <v>159</v>
          </cell>
          <cell r="I9485">
            <v>-2</v>
          </cell>
          <cell r="S9485" t="str">
            <v>Org.Vtas StaTeresita</v>
          </cell>
        </row>
        <row r="9486">
          <cell r="B9486">
            <v>161</v>
          </cell>
          <cell r="I9486">
            <v>-1</v>
          </cell>
          <cell r="S9486" t="str">
            <v>Org.Vtas StaTeresita</v>
          </cell>
        </row>
        <row r="9487">
          <cell r="B9487">
            <v>140</v>
          </cell>
          <cell r="I9487">
            <v>-1</v>
          </cell>
          <cell r="S9487" t="str">
            <v>Org.Vtas StaTeresita</v>
          </cell>
        </row>
        <row r="9488">
          <cell r="B9488">
            <v>159</v>
          </cell>
          <cell r="I9488">
            <v>-3</v>
          </cell>
          <cell r="S9488" t="str">
            <v>Org.Vtas StaTeresita</v>
          </cell>
        </row>
        <row r="9489">
          <cell r="B9489">
            <v>2466</v>
          </cell>
          <cell r="I9489">
            <v>-134</v>
          </cell>
          <cell r="S9489" t="str">
            <v>Org.Vtas Ranelagh</v>
          </cell>
        </row>
        <row r="9490">
          <cell r="B9490">
            <v>118</v>
          </cell>
          <cell r="I9490">
            <v>0</v>
          </cell>
          <cell r="S9490" t="str">
            <v>Org.Vtas Ranelagh</v>
          </cell>
        </row>
        <row r="9491">
          <cell r="B9491">
            <v>440</v>
          </cell>
          <cell r="I9491">
            <v>0</v>
          </cell>
          <cell r="S9491" t="str">
            <v>Org.Vtas Ranelagh</v>
          </cell>
        </row>
        <row r="9492">
          <cell r="B9492">
            <v>3205</v>
          </cell>
          <cell r="I9492">
            <v>0</v>
          </cell>
          <cell r="S9492" t="str">
            <v>Org.Vtas Ranelagh</v>
          </cell>
        </row>
        <row r="9493">
          <cell r="B9493">
            <v>519702</v>
          </cell>
          <cell r="I9493">
            <v>0</v>
          </cell>
          <cell r="S9493" t="str">
            <v>Org.Vtas Ranelagh</v>
          </cell>
        </row>
        <row r="9494">
          <cell r="B9494">
            <v>527104</v>
          </cell>
          <cell r="I9494">
            <v>0</v>
          </cell>
          <cell r="S9494" t="str">
            <v>Org.Vtas Ranelagh</v>
          </cell>
        </row>
        <row r="9495">
          <cell r="B9495">
            <v>159</v>
          </cell>
          <cell r="I9495">
            <v>-80</v>
          </cell>
          <cell r="S9495" t="str">
            <v>Org.Vtas Ranelagh</v>
          </cell>
        </row>
        <row r="9496">
          <cell r="B9496">
            <v>159</v>
          </cell>
          <cell r="I9496">
            <v>-80</v>
          </cell>
          <cell r="S9496" t="str">
            <v>Org.Vtas Ranelagh</v>
          </cell>
        </row>
        <row r="9497">
          <cell r="B9497">
            <v>159</v>
          </cell>
          <cell r="I9497">
            <v>-80</v>
          </cell>
          <cell r="S9497" t="str">
            <v>Org.Vtas Ranelagh</v>
          </cell>
        </row>
        <row r="9498">
          <cell r="B9498">
            <v>159</v>
          </cell>
          <cell r="I9498">
            <v>-80</v>
          </cell>
          <cell r="S9498" t="str">
            <v>Org.Vtas Ranelagh</v>
          </cell>
        </row>
        <row r="9499">
          <cell r="B9499">
            <v>659</v>
          </cell>
          <cell r="I9499">
            <v>-80</v>
          </cell>
          <cell r="S9499" t="str">
            <v>Org.Vtas Ranelagh</v>
          </cell>
        </row>
        <row r="9500">
          <cell r="B9500">
            <v>659</v>
          </cell>
          <cell r="I9500">
            <v>-80</v>
          </cell>
          <cell r="S9500" t="str">
            <v>Org.Vtas Ranelagh</v>
          </cell>
        </row>
        <row r="9501">
          <cell r="B9501">
            <v>659</v>
          </cell>
          <cell r="I9501">
            <v>-80</v>
          </cell>
          <cell r="S9501" t="str">
            <v>Org.Vtas Ranelagh</v>
          </cell>
        </row>
        <row r="9502">
          <cell r="B9502">
            <v>659</v>
          </cell>
          <cell r="I9502">
            <v>-80</v>
          </cell>
          <cell r="S9502" t="str">
            <v>Org.Vtas Ranelagh</v>
          </cell>
        </row>
        <row r="9503">
          <cell r="B9503">
            <v>659</v>
          </cell>
          <cell r="I9503">
            <v>-80</v>
          </cell>
          <cell r="S9503" t="str">
            <v>Org.Vtas Ranelagh</v>
          </cell>
        </row>
        <row r="9504">
          <cell r="B9504">
            <v>144</v>
          </cell>
          <cell r="I9504">
            <v>-7</v>
          </cell>
          <cell r="S9504" t="str">
            <v>Org.Vtas Dolores</v>
          </cell>
        </row>
        <row r="9505">
          <cell r="B9505">
            <v>1028</v>
          </cell>
          <cell r="I9505">
            <v>-2</v>
          </cell>
          <cell r="S9505" t="str">
            <v>Org.Vtas StaTeresita</v>
          </cell>
        </row>
        <row r="9506">
          <cell r="B9506">
            <v>125</v>
          </cell>
          <cell r="I9506">
            <v>-0.25</v>
          </cell>
          <cell r="S9506" t="str">
            <v>Org.Vtas Ranelagh</v>
          </cell>
        </row>
        <row r="9507">
          <cell r="B9507">
            <v>125</v>
          </cell>
          <cell r="I9507">
            <v>-0.25</v>
          </cell>
          <cell r="S9507" t="str">
            <v>Org.Vtas Ranelagh</v>
          </cell>
        </row>
        <row r="9508">
          <cell r="B9508">
            <v>125</v>
          </cell>
          <cell r="I9508">
            <v>-0.25</v>
          </cell>
          <cell r="S9508" t="str">
            <v>Org.Vtas Ranelagh</v>
          </cell>
        </row>
        <row r="9509">
          <cell r="B9509">
            <v>125</v>
          </cell>
          <cell r="I9509">
            <v>-0.25</v>
          </cell>
          <cell r="S9509" t="str">
            <v>Org.Vtas Ranelagh</v>
          </cell>
        </row>
        <row r="9510">
          <cell r="B9510">
            <v>125</v>
          </cell>
          <cell r="I9510">
            <v>-0.25</v>
          </cell>
          <cell r="S9510" t="str">
            <v>Org.Vtas Ranelagh</v>
          </cell>
        </row>
        <row r="9511">
          <cell r="B9511">
            <v>125</v>
          </cell>
          <cell r="I9511">
            <v>-0.25</v>
          </cell>
          <cell r="S9511" t="str">
            <v>Org.Vtas Ranelagh</v>
          </cell>
        </row>
        <row r="9512">
          <cell r="B9512">
            <v>125</v>
          </cell>
          <cell r="I9512">
            <v>-0.25</v>
          </cell>
          <cell r="S9512" t="str">
            <v>Org.Vtas Ranelagh</v>
          </cell>
        </row>
        <row r="9513">
          <cell r="B9513">
            <v>125</v>
          </cell>
          <cell r="I9513">
            <v>-0.25</v>
          </cell>
          <cell r="S9513" t="str">
            <v>Org.Vtas Ranelagh</v>
          </cell>
        </row>
        <row r="9514">
          <cell r="B9514">
            <v>125</v>
          </cell>
          <cell r="I9514">
            <v>-0.25</v>
          </cell>
          <cell r="S9514" t="str">
            <v>Org.Vtas Ranelagh</v>
          </cell>
        </row>
        <row r="9515">
          <cell r="B9515">
            <v>125</v>
          </cell>
          <cell r="I9515">
            <v>-0.25</v>
          </cell>
          <cell r="S9515" t="str">
            <v>Org.Vtas Ranelagh</v>
          </cell>
        </row>
        <row r="9516">
          <cell r="B9516">
            <v>125</v>
          </cell>
          <cell r="I9516">
            <v>-0.25</v>
          </cell>
          <cell r="S9516" t="str">
            <v>Org.Vtas Ranelagh</v>
          </cell>
        </row>
        <row r="9517">
          <cell r="B9517">
            <v>125</v>
          </cell>
          <cell r="I9517">
            <v>-0.25</v>
          </cell>
          <cell r="S9517" t="str">
            <v>Org.Vtas Ranelagh</v>
          </cell>
        </row>
        <row r="9518">
          <cell r="B9518">
            <v>125</v>
          </cell>
          <cell r="I9518">
            <v>-0.25</v>
          </cell>
          <cell r="S9518" t="str">
            <v>Org.Vtas Ranelagh</v>
          </cell>
        </row>
        <row r="9519">
          <cell r="B9519">
            <v>125</v>
          </cell>
          <cell r="I9519">
            <v>-0.25</v>
          </cell>
          <cell r="S9519" t="str">
            <v>Org.Vtas Ranelagh</v>
          </cell>
        </row>
        <row r="9520">
          <cell r="B9520">
            <v>125</v>
          </cell>
          <cell r="I9520">
            <v>-0.25</v>
          </cell>
          <cell r="S9520" t="str">
            <v>Org.Vtas Ranelagh</v>
          </cell>
        </row>
        <row r="9521">
          <cell r="B9521">
            <v>125</v>
          </cell>
          <cell r="I9521">
            <v>-0.25</v>
          </cell>
          <cell r="S9521" t="str">
            <v>Org.Vtas Ranelagh</v>
          </cell>
        </row>
        <row r="9522">
          <cell r="B9522">
            <v>125</v>
          </cell>
          <cell r="I9522">
            <v>-0.25</v>
          </cell>
          <cell r="S9522" t="str">
            <v>Org.Vtas Ranelagh</v>
          </cell>
        </row>
        <row r="9523">
          <cell r="B9523">
            <v>125</v>
          </cell>
          <cell r="I9523">
            <v>-0.25</v>
          </cell>
          <cell r="S9523" t="str">
            <v>Org.Vtas Ranelagh</v>
          </cell>
        </row>
        <row r="9524">
          <cell r="B9524">
            <v>125</v>
          </cell>
          <cell r="I9524">
            <v>-0.25</v>
          </cell>
          <cell r="S9524" t="str">
            <v>Org.Vtas Ranelagh</v>
          </cell>
        </row>
        <row r="9525">
          <cell r="B9525">
            <v>125</v>
          </cell>
          <cell r="I9525">
            <v>-0.25</v>
          </cell>
          <cell r="S9525" t="str">
            <v>Org.Vtas Ranelagh</v>
          </cell>
        </row>
        <row r="9526">
          <cell r="B9526">
            <v>125</v>
          </cell>
          <cell r="I9526">
            <v>-0.25</v>
          </cell>
          <cell r="S9526" t="str">
            <v>Org.Vtas Ranelagh</v>
          </cell>
        </row>
        <row r="9527">
          <cell r="B9527">
            <v>125</v>
          </cell>
          <cell r="I9527">
            <v>-0.25</v>
          </cell>
          <cell r="S9527" t="str">
            <v>Org.Vtas Ranelagh</v>
          </cell>
        </row>
        <row r="9528">
          <cell r="B9528">
            <v>125</v>
          </cell>
          <cell r="I9528">
            <v>-0.25</v>
          </cell>
          <cell r="S9528" t="str">
            <v>Org.Vtas Ranelagh</v>
          </cell>
        </row>
        <row r="9529">
          <cell r="B9529">
            <v>125</v>
          </cell>
          <cell r="I9529">
            <v>-0.25</v>
          </cell>
          <cell r="S9529" t="str">
            <v>Org.Vtas Ranelagh</v>
          </cell>
        </row>
        <row r="9530">
          <cell r="B9530">
            <v>125</v>
          </cell>
          <cell r="I9530">
            <v>-0.25</v>
          </cell>
          <cell r="S9530" t="str">
            <v>Org.Vtas Ranelagh</v>
          </cell>
        </row>
        <row r="9531">
          <cell r="B9531">
            <v>125</v>
          </cell>
          <cell r="I9531">
            <v>-0.25</v>
          </cell>
          <cell r="S9531" t="str">
            <v>Org.Vtas Ranelagh</v>
          </cell>
        </row>
        <row r="9532">
          <cell r="B9532">
            <v>125</v>
          </cell>
          <cell r="I9532">
            <v>-0.25</v>
          </cell>
          <cell r="S9532" t="str">
            <v>Org.Vtas Ranelagh</v>
          </cell>
        </row>
        <row r="9533">
          <cell r="B9533">
            <v>125</v>
          </cell>
          <cell r="I9533">
            <v>-0.25</v>
          </cell>
          <cell r="S9533" t="str">
            <v>Org.Vtas Ranelagh</v>
          </cell>
        </row>
        <row r="9534">
          <cell r="B9534">
            <v>125</v>
          </cell>
          <cell r="I9534">
            <v>-0.25</v>
          </cell>
          <cell r="S9534" t="str">
            <v>Org.Vtas Ranelagh</v>
          </cell>
        </row>
        <row r="9535">
          <cell r="B9535">
            <v>125</v>
          </cell>
          <cell r="I9535">
            <v>-0.25</v>
          </cell>
          <cell r="S9535" t="str">
            <v>Org.Vtas Ranelagh</v>
          </cell>
        </row>
        <row r="9536">
          <cell r="B9536">
            <v>125</v>
          </cell>
          <cell r="I9536">
            <v>-0.25</v>
          </cell>
          <cell r="S9536" t="str">
            <v>Org.Vtas Ranelagh</v>
          </cell>
        </row>
        <row r="9537">
          <cell r="B9537">
            <v>125</v>
          </cell>
          <cell r="I9537">
            <v>-0.25</v>
          </cell>
          <cell r="S9537" t="str">
            <v>Org.Vtas Ranelagh</v>
          </cell>
        </row>
        <row r="9538">
          <cell r="B9538">
            <v>125</v>
          </cell>
          <cell r="I9538">
            <v>-0.25</v>
          </cell>
          <cell r="S9538" t="str">
            <v>Org.Vtas Ranelagh</v>
          </cell>
        </row>
        <row r="9539">
          <cell r="B9539">
            <v>125</v>
          </cell>
          <cell r="I9539">
            <v>-0.25</v>
          </cell>
          <cell r="S9539" t="str">
            <v>Org.Vtas Ranelagh</v>
          </cell>
        </row>
        <row r="9540">
          <cell r="B9540">
            <v>125</v>
          </cell>
          <cell r="I9540">
            <v>-0.25</v>
          </cell>
          <cell r="S9540" t="str">
            <v>Org.Vtas Ranelagh</v>
          </cell>
        </row>
        <row r="9541">
          <cell r="B9541">
            <v>125</v>
          </cell>
          <cell r="I9541">
            <v>-0.25</v>
          </cell>
          <cell r="S9541" t="str">
            <v>Org.Vtas Ranelagh</v>
          </cell>
        </row>
        <row r="9542">
          <cell r="B9542">
            <v>125</v>
          </cell>
          <cell r="I9542">
            <v>-0.25</v>
          </cell>
          <cell r="S9542" t="str">
            <v>Org.Vtas Ranelagh</v>
          </cell>
        </row>
        <row r="9543">
          <cell r="B9543">
            <v>125</v>
          </cell>
          <cell r="I9543">
            <v>-0.25</v>
          </cell>
          <cell r="S9543" t="str">
            <v>Org.Vtas Ranelagh</v>
          </cell>
        </row>
        <row r="9544">
          <cell r="B9544">
            <v>125</v>
          </cell>
          <cell r="I9544">
            <v>-0.25</v>
          </cell>
          <cell r="S9544" t="str">
            <v>Org.Vtas Ranelagh</v>
          </cell>
        </row>
        <row r="9545">
          <cell r="B9545">
            <v>125</v>
          </cell>
          <cell r="I9545">
            <v>-0.25</v>
          </cell>
          <cell r="S9545" t="str">
            <v>Org.Vtas Ranelagh</v>
          </cell>
        </row>
        <row r="9546">
          <cell r="B9546">
            <v>125</v>
          </cell>
          <cell r="I9546">
            <v>-0.25</v>
          </cell>
          <cell r="S9546" t="str">
            <v>Org.Vtas Ranelagh</v>
          </cell>
        </row>
        <row r="9547">
          <cell r="B9547">
            <v>125</v>
          </cell>
          <cell r="I9547">
            <v>-0.25</v>
          </cell>
          <cell r="S9547" t="str">
            <v>Org.Vtas Ranelagh</v>
          </cell>
        </row>
        <row r="9548">
          <cell r="B9548">
            <v>125</v>
          </cell>
          <cell r="I9548">
            <v>-0.25</v>
          </cell>
          <cell r="S9548" t="str">
            <v>Org.Vtas Ranelagh</v>
          </cell>
        </row>
        <row r="9549">
          <cell r="B9549">
            <v>125</v>
          </cell>
          <cell r="I9549">
            <v>-0.25</v>
          </cell>
          <cell r="S9549" t="str">
            <v>Org.Vtas Ranelagh</v>
          </cell>
        </row>
        <row r="9550">
          <cell r="B9550">
            <v>125</v>
          </cell>
          <cell r="I9550">
            <v>-0.25</v>
          </cell>
          <cell r="S9550" t="str">
            <v>Org.Vtas Ranelagh</v>
          </cell>
        </row>
        <row r="9551">
          <cell r="B9551">
            <v>125</v>
          </cell>
          <cell r="I9551">
            <v>-0.25</v>
          </cell>
          <cell r="S9551" t="str">
            <v>Org.Vtas Ranelagh</v>
          </cell>
        </row>
        <row r="9552">
          <cell r="B9552">
            <v>125</v>
          </cell>
          <cell r="I9552">
            <v>-0.25</v>
          </cell>
          <cell r="S9552" t="str">
            <v>Org.Vtas Ranelagh</v>
          </cell>
        </row>
        <row r="9553">
          <cell r="B9553">
            <v>125</v>
          </cell>
          <cell r="I9553">
            <v>-0.25</v>
          </cell>
          <cell r="S9553" t="str">
            <v>Org.Vtas Ranelagh</v>
          </cell>
        </row>
        <row r="9554">
          <cell r="B9554">
            <v>125</v>
          </cell>
          <cell r="I9554">
            <v>-0.25</v>
          </cell>
          <cell r="S9554" t="str">
            <v>Org.Vtas Ranelagh</v>
          </cell>
        </row>
        <row r="9555">
          <cell r="B9555">
            <v>125</v>
          </cell>
          <cell r="I9555">
            <v>-0.25</v>
          </cell>
          <cell r="S9555" t="str">
            <v>Org.Vtas Ranelagh</v>
          </cell>
        </row>
        <row r="9556">
          <cell r="B9556">
            <v>125</v>
          </cell>
          <cell r="I9556">
            <v>-0.25</v>
          </cell>
          <cell r="S9556" t="str">
            <v>Org.Vtas Ranelagh</v>
          </cell>
        </row>
        <row r="9557">
          <cell r="B9557">
            <v>125</v>
          </cell>
          <cell r="I9557">
            <v>-0.25</v>
          </cell>
          <cell r="S9557" t="str">
            <v>Org.Vtas Ranelagh</v>
          </cell>
        </row>
        <row r="9558">
          <cell r="B9558">
            <v>125</v>
          </cell>
          <cell r="I9558">
            <v>-0.25</v>
          </cell>
          <cell r="S9558" t="str">
            <v>Org.Vtas Ranelagh</v>
          </cell>
        </row>
        <row r="9559">
          <cell r="B9559">
            <v>125</v>
          </cell>
          <cell r="I9559">
            <v>-0.25</v>
          </cell>
          <cell r="S9559" t="str">
            <v>Org.Vtas Ranelagh</v>
          </cell>
        </row>
        <row r="9560">
          <cell r="B9560">
            <v>125</v>
          </cell>
          <cell r="I9560">
            <v>-0.25</v>
          </cell>
          <cell r="S9560" t="str">
            <v>Org.Vtas Ranelagh</v>
          </cell>
        </row>
        <row r="9561">
          <cell r="B9561">
            <v>125</v>
          </cell>
          <cell r="I9561">
            <v>-0.25</v>
          </cell>
          <cell r="S9561" t="str">
            <v>Org.Vtas Ranelagh</v>
          </cell>
        </row>
        <row r="9562">
          <cell r="B9562">
            <v>125</v>
          </cell>
          <cell r="I9562">
            <v>-0.25</v>
          </cell>
          <cell r="S9562" t="str">
            <v>Org.Vtas Ranelagh</v>
          </cell>
        </row>
        <row r="9563">
          <cell r="B9563">
            <v>125</v>
          </cell>
          <cell r="I9563">
            <v>-0.25</v>
          </cell>
          <cell r="S9563" t="str">
            <v>Org.Vtas Ranelagh</v>
          </cell>
        </row>
        <row r="9564">
          <cell r="B9564">
            <v>125</v>
          </cell>
          <cell r="I9564">
            <v>-0.25</v>
          </cell>
          <cell r="S9564" t="str">
            <v>Org.Vtas Ranelagh</v>
          </cell>
        </row>
        <row r="9565">
          <cell r="B9565">
            <v>125</v>
          </cell>
          <cell r="I9565">
            <v>-0.25</v>
          </cell>
          <cell r="S9565" t="str">
            <v>Org.Vtas Ranelagh</v>
          </cell>
        </row>
        <row r="9566">
          <cell r="B9566">
            <v>125</v>
          </cell>
          <cell r="I9566">
            <v>-0.25</v>
          </cell>
          <cell r="S9566" t="str">
            <v>Org.Vtas Ranelagh</v>
          </cell>
        </row>
        <row r="9567">
          <cell r="B9567">
            <v>125</v>
          </cell>
          <cell r="I9567">
            <v>-0.25</v>
          </cell>
          <cell r="S9567" t="str">
            <v>Org.Vtas Ranelagh</v>
          </cell>
        </row>
        <row r="9568">
          <cell r="B9568">
            <v>125</v>
          </cell>
          <cell r="I9568">
            <v>-0.25</v>
          </cell>
          <cell r="S9568" t="str">
            <v>Org.Vtas Ranelagh</v>
          </cell>
        </row>
        <row r="9569">
          <cell r="B9569">
            <v>125</v>
          </cell>
          <cell r="I9569">
            <v>-0.25</v>
          </cell>
          <cell r="S9569" t="str">
            <v>Org.Vtas Ranelagh</v>
          </cell>
        </row>
        <row r="9570">
          <cell r="B9570">
            <v>125</v>
          </cell>
          <cell r="I9570">
            <v>-0.25</v>
          </cell>
          <cell r="S9570" t="str">
            <v>Org.Vtas Ranelagh</v>
          </cell>
        </row>
        <row r="9571">
          <cell r="B9571">
            <v>125</v>
          </cell>
          <cell r="I9571">
            <v>-0.25</v>
          </cell>
          <cell r="S9571" t="str">
            <v>Org.Vtas Ranelagh</v>
          </cell>
        </row>
        <row r="9572">
          <cell r="B9572">
            <v>125</v>
          </cell>
          <cell r="I9572">
            <v>-0.25</v>
          </cell>
          <cell r="S9572" t="str">
            <v>Org.Vtas Ranelagh</v>
          </cell>
        </row>
        <row r="9573">
          <cell r="B9573">
            <v>125</v>
          </cell>
          <cell r="I9573">
            <v>-0.25</v>
          </cell>
          <cell r="S9573" t="str">
            <v>Org.Vtas Ranelagh</v>
          </cell>
        </row>
        <row r="9574">
          <cell r="B9574">
            <v>125</v>
          </cell>
          <cell r="I9574">
            <v>-0.25</v>
          </cell>
          <cell r="S9574" t="str">
            <v>Org.Vtas Ranelagh</v>
          </cell>
        </row>
        <row r="9575">
          <cell r="B9575">
            <v>125</v>
          </cell>
          <cell r="I9575">
            <v>-0.25</v>
          </cell>
          <cell r="S9575" t="str">
            <v>Org.Vtas Ranelagh</v>
          </cell>
        </row>
        <row r="9576">
          <cell r="B9576">
            <v>125</v>
          </cell>
          <cell r="I9576">
            <v>-0.25</v>
          </cell>
          <cell r="S9576" t="str">
            <v>Org.Vtas Ranelagh</v>
          </cell>
        </row>
        <row r="9577">
          <cell r="B9577">
            <v>125</v>
          </cell>
          <cell r="I9577">
            <v>-0.25</v>
          </cell>
          <cell r="S9577" t="str">
            <v>Org.Vtas Ranelagh</v>
          </cell>
        </row>
        <row r="9578">
          <cell r="B9578">
            <v>125</v>
          </cell>
          <cell r="I9578">
            <v>-0.25</v>
          </cell>
          <cell r="S9578" t="str">
            <v>Org.Vtas Ranelagh</v>
          </cell>
        </row>
        <row r="9579">
          <cell r="B9579">
            <v>125</v>
          </cell>
          <cell r="I9579">
            <v>-0.25</v>
          </cell>
          <cell r="S9579" t="str">
            <v>Org.Vtas Ranelagh</v>
          </cell>
        </row>
        <row r="9580">
          <cell r="B9580">
            <v>125</v>
          </cell>
          <cell r="I9580">
            <v>-0.25</v>
          </cell>
          <cell r="S9580" t="str">
            <v>Org.Vtas Ranelagh</v>
          </cell>
        </row>
        <row r="9581">
          <cell r="B9581">
            <v>125</v>
          </cell>
          <cell r="I9581">
            <v>-0.25</v>
          </cell>
          <cell r="S9581" t="str">
            <v>Org.Vtas Ranelagh</v>
          </cell>
        </row>
        <row r="9582">
          <cell r="B9582">
            <v>125</v>
          </cell>
          <cell r="I9582">
            <v>-0.25</v>
          </cell>
          <cell r="S9582" t="str">
            <v>Org.Vtas Ranelagh</v>
          </cell>
        </row>
        <row r="9583">
          <cell r="B9583">
            <v>125</v>
          </cell>
          <cell r="I9583">
            <v>-0.25</v>
          </cell>
          <cell r="S9583" t="str">
            <v>Org.Vtas Ranelagh</v>
          </cell>
        </row>
        <row r="9584">
          <cell r="B9584">
            <v>125</v>
          </cell>
          <cell r="I9584">
            <v>-0.25</v>
          </cell>
          <cell r="S9584" t="str">
            <v>Org.Vtas Ranelagh</v>
          </cell>
        </row>
        <row r="9585">
          <cell r="B9585">
            <v>125</v>
          </cell>
          <cell r="I9585">
            <v>-0.25</v>
          </cell>
          <cell r="S9585" t="str">
            <v>Org.Vtas Ranelagh</v>
          </cell>
        </row>
        <row r="9586">
          <cell r="B9586">
            <v>125</v>
          </cell>
          <cell r="I9586">
            <v>-0.25</v>
          </cell>
          <cell r="S9586" t="str">
            <v>Org.Vtas Ranelagh</v>
          </cell>
        </row>
        <row r="9587">
          <cell r="B9587">
            <v>125</v>
          </cell>
          <cell r="I9587">
            <v>-0.25</v>
          </cell>
          <cell r="S9587" t="str">
            <v>Org.Vtas Ranelagh</v>
          </cell>
        </row>
        <row r="9588">
          <cell r="B9588">
            <v>125</v>
          </cell>
          <cell r="I9588">
            <v>-0.25</v>
          </cell>
          <cell r="S9588" t="str">
            <v>Org.Vtas Ranelagh</v>
          </cell>
        </row>
        <row r="9589">
          <cell r="B9589">
            <v>125</v>
          </cell>
          <cell r="I9589">
            <v>-0.25</v>
          </cell>
          <cell r="S9589" t="str">
            <v>Org.Vtas Ranelagh</v>
          </cell>
        </row>
        <row r="9590">
          <cell r="B9590">
            <v>125</v>
          </cell>
          <cell r="I9590">
            <v>-0.25</v>
          </cell>
          <cell r="S9590" t="str">
            <v>Org.Vtas Ranelagh</v>
          </cell>
        </row>
        <row r="9591">
          <cell r="B9591">
            <v>125</v>
          </cell>
          <cell r="I9591">
            <v>-0.25</v>
          </cell>
          <cell r="S9591" t="str">
            <v>Org.Vtas Ranelagh</v>
          </cell>
        </row>
        <row r="9592">
          <cell r="B9592">
            <v>125</v>
          </cell>
          <cell r="I9592">
            <v>-0.25</v>
          </cell>
          <cell r="S9592" t="str">
            <v>Org.Vtas Ranelagh</v>
          </cell>
        </row>
        <row r="9593">
          <cell r="B9593">
            <v>125</v>
          </cell>
          <cell r="I9593">
            <v>-0.25</v>
          </cell>
          <cell r="S9593" t="str">
            <v>Org.Vtas Ranelagh</v>
          </cell>
        </row>
        <row r="9594">
          <cell r="B9594">
            <v>125</v>
          </cell>
          <cell r="I9594">
            <v>-0.25</v>
          </cell>
          <cell r="S9594" t="str">
            <v>Org.Vtas Ranelagh</v>
          </cell>
        </row>
        <row r="9595">
          <cell r="B9595">
            <v>125</v>
          </cell>
          <cell r="I9595">
            <v>-0.25</v>
          </cell>
          <cell r="S9595" t="str">
            <v>Org.Vtas Ranelagh</v>
          </cell>
        </row>
        <row r="9596">
          <cell r="B9596">
            <v>125</v>
          </cell>
          <cell r="I9596">
            <v>-0.25</v>
          </cell>
          <cell r="S9596" t="str">
            <v>Org.Vtas Ranelagh</v>
          </cell>
        </row>
        <row r="9597">
          <cell r="B9597">
            <v>125</v>
          </cell>
          <cell r="I9597">
            <v>-0.25</v>
          </cell>
          <cell r="S9597" t="str">
            <v>Org.Vtas Ranelagh</v>
          </cell>
        </row>
        <row r="9598">
          <cell r="B9598">
            <v>125</v>
          </cell>
          <cell r="I9598">
            <v>-0.25</v>
          </cell>
          <cell r="S9598" t="str">
            <v>Org.Vtas Ranelagh</v>
          </cell>
        </row>
        <row r="9599">
          <cell r="B9599">
            <v>125</v>
          </cell>
          <cell r="I9599">
            <v>-0.25</v>
          </cell>
          <cell r="S9599" t="str">
            <v>Org.Vtas Ranelagh</v>
          </cell>
        </row>
        <row r="9600">
          <cell r="B9600">
            <v>125</v>
          </cell>
          <cell r="I9600">
            <v>-0.25</v>
          </cell>
          <cell r="S9600" t="str">
            <v>Org.Vtas Ranelagh</v>
          </cell>
        </row>
        <row r="9601">
          <cell r="B9601">
            <v>125</v>
          </cell>
          <cell r="I9601">
            <v>-0.25</v>
          </cell>
          <cell r="S9601" t="str">
            <v>Org.Vtas Ranelagh</v>
          </cell>
        </row>
        <row r="9602">
          <cell r="B9602">
            <v>125</v>
          </cell>
          <cell r="I9602">
            <v>-0.25</v>
          </cell>
          <cell r="S9602" t="str">
            <v>Org.Vtas Ranelagh</v>
          </cell>
        </row>
        <row r="9603">
          <cell r="B9603">
            <v>125</v>
          </cell>
          <cell r="I9603">
            <v>-0.25</v>
          </cell>
          <cell r="S9603" t="str">
            <v>Org.Vtas Ranelagh</v>
          </cell>
        </row>
        <row r="9604">
          <cell r="B9604">
            <v>125</v>
          </cell>
          <cell r="I9604">
            <v>-0.25</v>
          </cell>
          <cell r="S9604" t="str">
            <v>Org.Vtas Ranelagh</v>
          </cell>
        </row>
        <row r="9605">
          <cell r="B9605">
            <v>125</v>
          </cell>
          <cell r="I9605">
            <v>-0.25</v>
          </cell>
          <cell r="S9605" t="str">
            <v>Org.Vtas Ranelagh</v>
          </cell>
        </row>
        <row r="9606">
          <cell r="B9606">
            <v>125</v>
          </cell>
          <cell r="I9606">
            <v>-0.25</v>
          </cell>
          <cell r="S9606" t="str">
            <v>Org.Vtas Ranelagh</v>
          </cell>
        </row>
        <row r="9607">
          <cell r="B9607">
            <v>125</v>
          </cell>
          <cell r="I9607">
            <v>-0.25</v>
          </cell>
          <cell r="S9607" t="str">
            <v>Org.Vtas Ranelagh</v>
          </cell>
        </row>
        <row r="9608">
          <cell r="B9608">
            <v>125</v>
          </cell>
          <cell r="I9608">
            <v>-0.25</v>
          </cell>
          <cell r="S9608" t="str">
            <v>Org.Vtas Ranelagh</v>
          </cell>
        </row>
        <row r="9609">
          <cell r="B9609">
            <v>125</v>
          </cell>
          <cell r="I9609">
            <v>-0.25</v>
          </cell>
          <cell r="S9609" t="str">
            <v>Org.Vtas Ranelagh</v>
          </cell>
        </row>
        <row r="9610">
          <cell r="B9610">
            <v>125</v>
          </cell>
          <cell r="I9610">
            <v>-0.25</v>
          </cell>
          <cell r="S9610" t="str">
            <v>Org.Vtas Ranelagh</v>
          </cell>
        </row>
        <row r="9611">
          <cell r="B9611">
            <v>125</v>
          </cell>
          <cell r="I9611">
            <v>-0.25</v>
          </cell>
          <cell r="S9611" t="str">
            <v>Org.Vtas Ranelagh</v>
          </cell>
        </row>
        <row r="9612">
          <cell r="B9612">
            <v>125</v>
          </cell>
          <cell r="I9612">
            <v>-0.25</v>
          </cell>
          <cell r="S9612" t="str">
            <v>Org.Vtas Ranelagh</v>
          </cell>
        </row>
        <row r="9613">
          <cell r="B9613">
            <v>125</v>
          </cell>
          <cell r="I9613">
            <v>-0.25</v>
          </cell>
          <cell r="S9613" t="str">
            <v>Org.Vtas Ranelagh</v>
          </cell>
        </row>
        <row r="9614">
          <cell r="B9614">
            <v>125</v>
          </cell>
          <cell r="I9614">
            <v>-0.25</v>
          </cell>
          <cell r="S9614" t="str">
            <v>Org.Vtas Ranelagh</v>
          </cell>
        </row>
        <row r="9615">
          <cell r="B9615">
            <v>125</v>
          </cell>
          <cell r="I9615">
            <v>-0.25</v>
          </cell>
          <cell r="S9615" t="str">
            <v>Org.Vtas Ranelagh</v>
          </cell>
        </row>
        <row r="9616">
          <cell r="B9616">
            <v>125</v>
          </cell>
          <cell r="I9616">
            <v>-0.25</v>
          </cell>
          <cell r="S9616" t="str">
            <v>Org.Vtas Ranelagh</v>
          </cell>
        </row>
        <row r="9617">
          <cell r="B9617">
            <v>125</v>
          </cell>
          <cell r="I9617">
            <v>-0.25</v>
          </cell>
          <cell r="S9617" t="str">
            <v>Org.Vtas Ranelagh</v>
          </cell>
        </row>
        <row r="9618">
          <cell r="B9618">
            <v>125</v>
          </cell>
          <cell r="I9618">
            <v>-0.25</v>
          </cell>
          <cell r="S9618" t="str">
            <v>Org.Vtas Ranelagh</v>
          </cell>
        </row>
        <row r="9619">
          <cell r="B9619">
            <v>125</v>
          </cell>
          <cell r="I9619">
            <v>-0.25</v>
          </cell>
          <cell r="S9619" t="str">
            <v>Org.Vtas Ranelagh</v>
          </cell>
        </row>
        <row r="9620">
          <cell r="B9620">
            <v>125</v>
          </cell>
          <cell r="I9620">
            <v>-0.25</v>
          </cell>
          <cell r="S9620" t="str">
            <v>Org.Vtas Ranelagh</v>
          </cell>
        </row>
        <row r="9621">
          <cell r="B9621">
            <v>125</v>
          </cell>
          <cell r="I9621">
            <v>-0.25</v>
          </cell>
          <cell r="S9621" t="str">
            <v>Org.Vtas Ranelagh</v>
          </cell>
        </row>
        <row r="9622">
          <cell r="B9622">
            <v>125</v>
          </cell>
          <cell r="I9622">
            <v>-0.25</v>
          </cell>
          <cell r="S9622" t="str">
            <v>Org.Vtas Ranelagh</v>
          </cell>
        </row>
        <row r="9623">
          <cell r="B9623">
            <v>125</v>
          </cell>
          <cell r="I9623">
            <v>-0.25</v>
          </cell>
          <cell r="S9623" t="str">
            <v>Org.Vtas Ranelagh</v>
          </cell>
        </row>
        <row r="9624">
          <cell r="B9624">
            <v>125</v>
          </cell>
          <cell r="I9624">
            <v>-0.25</v>
          </cell>
          <cell r="S9624" t="str">
            <v>Org.Vtas Ranelagh</v>
          </cell>
        </row>
        <row r="9625">
          <cell r="B9625">
            <v>125</v>
          </cell>
          <cell r="I9625">
            <v>-0.25</v>
          </cell>
          <cell r="S9625" t="str">
            <v>Org.Vtas Ranelagh</v>
          </cell>
        </row>
        <row r="9626">
          <cell r="B9626">
            <v>125</v>
          </cell>
          <cell r="I9626">
            <v>-0.25</v>
          </cell>
          <cell r="S9626" t="str">
            <v>Org.Vtas Ranelagh</v>
          </cell>
        </row>
        <row r="9627">
          <cell r="B9627">
            <v>125</v>
          </cell>
          <cell r="I9627">
            <v>-0.25</v>
          </cell>
          <cell r="S9627" t="str">
            <v>Org.Vtas Ranelagh</v>
          </cell>
        </row>
        <row r="9628">
          <cell r="B9628">
            <v>125</v>
          </cell>
          <cell r="I9628">
            <v>-0.25</v>
          </cell>
          <cell r="S9628" t="str">
            <v>Org.Vtas Ranelagh</v>
          </cell>
        </row>
        <row r="9629">
          <cell r="B9629">
            <v>125</v>
          </cell>
          <cell r="I9629">
            <v>-0.25</v>
          </cell>
          <cell r="S9629" t="str">
            <v>Org.Vtas Ranelagh</v>
          </cell>
        </row>
        <row r="9630">
          <cell r="B9630">
            <v>125</v>
          </cell>
          <cell r="I9630">
            <v>-0.25</v>
          </cell>
          <cell r="S9630" t="str">
            <v>Org.Vtas Ranelagh</v>
          </cell>
        </row>
        <row r="9631">
          <cell r="B9631">
            <v>125</v>
          </cell>
          <cell r="I9631">
            <v>-0.25</v>
          </cell>
          <cell r="S9631" t="str">
            <v>Org.Vtas Ranelagh</v>
          </cell>
        </row>
        <row r="9632">
          <cell r="B9632">
            <v>125</v>
          </cell>
          <cell r="I9632">
            <v>-0.25</v>
          </cell>
          <cell r="S9632" t="str">
            <v>Org.Vtas Ranelagh</v>
          </cell>
        </row>
        <row r="9633">
          <cell r="B9633">
            <v>125</v>
          </cell>
          <cell r="I9633">
            <v>-0.25</v>
          </cell>
          <cell r="S9633" t="str">
            <v>Org.Vtas Ranelagh</v>
          </cell>
        </row>
        <row r="9634">
          <cell r="B9634">
            <v>125</v>
          </cell>
          <cell r="I9634">
            <v>-0.25</v>
          </cell>
          <cell r="S9634" t="str">
            <v>Org.Vtas Ranelagh</v>
          </cell>
        </row>
        <row r="9635">
          <cell r="B9635">
            <v>125</v>
          </cell>
          <cell r="I9635">
            <v>-0.25</v>
          </cell>
          <cell r="S9635" t="str">
            <v>Org.Vtas Ranelagh</v>
          </cell>
        </row>
        <row r="9636">
          <cell r="B9636">
            <v>125</v>
          </cell>
          <cell r="I9636">
            <v>-0.25</v>
          </cell>
          <cell r="S9636" t="str">
            <v>Org.Vtas Ranelagh</v>
          </cell>
        </row>
        <row r="9637">
          <cell r="B9637">
            <v>125</v>
          </cell>
          <cell r="I9637">
            <v>-0.25</v>
          </cell>
          <cell r="S9637" t="str">
            <v>Org.Vtas Ranelagh</v>
          </cell>
        </row>
        <row r="9638">
          <cell r="B9638">
            <v>125</v>
          </cell>
          <cell r="I9638">
            <v>-0.25</v>
          </cell>
          <cell r="S9638" t="str">
            <v>Org.Vtas Ranelagh</v>
          </cell>
        </row>
        <row r="9639">
          <cell r="B9639">
            <v>125</v>
          </cell>
          <cell r="I9639">
            <v>-0.25</v>
          </cell>
          <cell r="S9639" t="str">
            <v>Org.Vtas Ranelagh</v>
          </cell>
        </row>
        <row r="9640">
          <cell r="B9640">
            <v>125</v>
          </cell>
          <cell r="I9640">
            <v>-0.25</v>
          </cell>
          <cell r="S9640" t="str">
            <v>Org.Vtas Ranelagh</v>
          </cell>
        </row>
        <row r="9641">
          <cell r="B9641">
            <v>125</v>
          </cell>
          <cell r="I9641">
            <v>-0.25</v>
          </cell>
          <cell r="S9641" t="str">
            <v>Org.Vtas Ranelagh</v>
          </cell>
        </row>
        <row r="9642">
          <cell r="B9642">
            <v>125</v>
          </cell>
          <cell r="I9642">
            <v>-0.25</v>
          </cell>
          <cell r="S9642" t="str">
            <v>Org.Vtas Ranelagh</v>
          </cell>
        </row>
        <row r="9643">
          <cell r="B9643">
            <v>125</v>
          </cell>
          <cell r="I9643">
            <v>-0.25</v>
          </cell>
          <cell r="S9643" t="str">
            <v>Org.Vtas Ranelagh</v>
          </cell>
        </row>
        <row r="9644">
          <cell r="B9644">
            <v>125</v>
          </cell>
          <cell r="I9644">
            <v>-0.25</v>
          </cell>
          <cell r="S9644" t="str">
            <v>Org.Vtas Ranelagh</v>
          </cell>
        </row>
        <row r="9645">
          <cell r="B9645">
            <v>125</v>
          </cell>
          <cell r="I9645">
            <v>-0.25</v>
          </cell>
          <cell r="S9645" t="str">
            <v>Org.Vtas Ranelagh</v>
          </cell>
        </row>
        <row r="9646">
          <cell r="B9646">
            <v>125</v>
          </cell>
          <cell r="I9646">
            <v>-0.25</v>
          </cell>
          <cell r="S9646" t="str">
            <v>Org.Vtas Ranelagh</v>
          </cell>
        </row>
        <row r="9647">
          <cell r="B9647">
            <v>125</v>
          </cell>
          <cell r="I9647">
            <v>-0.25</v>
          </cell>
          <cell r="S9647" t="str">
            <v>Org.Vtas Ranelagh</v>
          </cell>
        </row>
        <row r="9648">
          <cell r="B9648">
            <v>125</v>
          </cell>
          <cell r="I9648">
            <v>-0.25</v>
          </cell>
          <cell r="S9648" t="str">
            <v>Org.Vtas Ranelagh</v>
          </cell>
        </row>
        <row r="9649">
          <cell r="B9649">
            <v>125</v>
          </cell>
          <cell r="I9649">
            <v>-0.25</v>
          </cell>
          <cell r="S9649" t="str">
            <v>Org.Vtas Ranelagh</v>
          </cell>
        </row>
        <row r="9650">
          <cell r="B9650">
            <v>125</v>
          </cell>
          <cell r="I9650">
            <v>-0.25</v>
          </cell>
          <cell r="S9650" t="str">
            <v>Org.Vtas Ranelagh</v>
          </cell>
        </row>
        <row r="9651">
          <cell r="B9651">
            <v>125</v>
          </cell>
          <cell r="I9651">
            <v>-0.25</v>
          </cell>
          <cell r="S9651" t="str">
            <v>Org.Vtas Ranelagh</v>
          </cell>
        </row>
        <row r="9652">
          <cell r="B9652">
            <v>125</v>
          </cell>
          <cell r="I9652">
            <v>-0.25</v>
          </cell>
          <cell r="S9652" t="str">
            <v>Org.Vtas Ranelagh</v>
          </cell>
        </row>
        <row r="9653">
          <cell r="B9653">
            <v>125</v>
          </cell>
          <cell r="I9653">
            <v>-0.25</v>
          </cell>
          <cell r="S9653" t="str">
            <v>Org.Vtas Ranelagh</v>
          </cell>
        </row>
        <row r="9654">
          <cell r="B9654">
            <v>125</v>
          </cell>
          <cell r="I9654">
            <v>-0.25</v>
          </cell>
          <cell r="S9654" t="str">
            <v>Org.Vtas Ranelagh</v>
          </cell>
        </row>
        <row r="9655">
          <cell r="B9655">
            <v>125</v>
          </cell>
          <cell r="I9655">
            <v>-0.25</v>
          </cell>
          <cell r="S9655" t="str">
            <v>Org.Vtas Ranelagh</v>
          </cell>
        </row>
        <row r="9656">
          <cell r="B9656">
            <v>125</v>
          </cell>
          <cell r="I9656">
            <v>-0.25</v>
          </cell>
          <cell r="S9656" t="str">
            <v>Org.Vtas Ranelagh</v>
          </cell>
        </row>
        <row r="9657">
          <cell r="B9657">
            <v>125</v>
          </cell>
          <cell r="I9657">
            <v>-0.25</v>
          </cell>
          <cell r="S9657" t="str">
            <v>Org.Vtas Ranelagh</v>
          </cell>
        </row>
        <row r="9658">
          <cell r="B9658">
            <v>125</v>
          </cell>
          <cell r="I9658">
            <v>-0.25</v>
          </cell>
          <cell r="S9658" t="str">
            <v>Org.Vtas Ranelagh</v>
          </cell>
        </row>
        <row r="9659">
          <cell r="B9659">
            <v>125</v>
          </cell>
          <cell r="I9659">
            <v>-0.25</v>
          </cell>
          <cell r="S9659" t="str">
            <v>Org.Vtas Ranelagh</v>
          </cell>
        </row>
        <row r="9660">
          <cell r="B9660">
            <v>125</v>
          </cell>
          <cell r="I9660">
            <v>-0.25</v>
          </cell>
          <cell r="S9660" t="str">
            <v>Org.Vtas Ranelagh</v>
          </cell>
        </row>
        <row r="9661">
          <cell r="B9661">
            <v>125</v>
          </cell>
          <cell r="I9661">
            <v>-0.25</v>
          </cell>
          <cell r="S9661" t="str">
            <v>Org.Vtas Ranelagh</v>
          </cell>
        </row>
        <row r="9662">
          <cell r="B9662">
            <v>125</v>
          </cell>
          <cell r="I9662">
            <v>-0.25</v>
          </cell>
          <cell r="S9662" t="str">
            <v>Org.Vtas Ranelagh</v>
          </cell>
        </row>
        <row r="9663">
          <cell r="B9663">
            <v>125</v>
          </cell>
          <cell r="I9663">
            <v>-0.25</v>
          </cell>
          <cell r="S9663" t="str">
            <v>Org.Vtas Ranelagh</v>
          </cell>
        </row>
        <row r="9664">
          <cell r="B9664">
            <v>125</v>
          </cell>
          <cell r="I9664">
            <v>-0.25</v>
          </cell>
          <cell r="S9664" t="str">
            <v>Org.Vtas Ranelagh</v>
          </cell>
        </row>
        <row r="9665">
          <cell r="B9665">
            <v>125</v>
          </cell>
          <cell r="I9665">
            <v>-0.25</v>
          </cell>
          <cell r="S9665" t="str">
            <v>Org.Vtas Ranelagh</v>
          </cell>
        </row>
        <row r="9666">
          <cell r="B9666">
            <v>3536</v>
          </cell>
          <cell r="I9666">
            <v>-3</v>
          </cell>
          <cell r="S9666" t="str">
            <v>Org.Vtas Ranelagh</v>
          </cell>
        </row>
        <row r="9667">
          <cell r="B9667">
            <v>3212</v>
          </cell>
          <cell r="I9667">
            <v>-2</v>
          </cell>
          <cell r="S9667" t="str">
            <v>Org.Vtas Ranelagh</v>
          </cell>
        </row>
        <row r="9668">
          <cell r="B9668">
            <v>3212</v>
          </cell>
          <cell r="I9668">
            <v>-2</v>
          </cell>
          <cell r="S9668" t="str">
            <v>Org.Vtas Ranelagh</v>
          </cell>
        </row>
        <row r="9669">
          <cell r="B9669">
            <v>3211</v>
          </cell>
          <cell r="I9669">
            <v>-2</v>
          </cell>
          <cell r="S9669" t="str">
            <v>Org.Vtas Ranelagh</v>
          </cell>
        </row>
        <row r="9670">
          <cell r="B9670">
            <v>3211</v>
          </cell>
          <cell r="I9670">
            <v>-2</v>
          </cell>
          <cell r="S9670" t="str">
            <v>Org.Vtas Ranelagh</v>
          </cell>
        </row>
        <row r="9671">
          <cell r="B9671">
            <v>3209</v>
          </cell>
          <cell r="I9671">
            <v>-2</v>
          </cell>
          <cell r="S9671" t="str">
            <v>Org.Vtas Ranelagh</v>
          </cell>
        </row>
        <row r="9672">
          <cell r="B9672">
            <v>3209</v>
          </cell>
          <cell r="I9672">
            <v>-2</v>
          </cell>
          <cell r="S9672" t="str">
            <v>Org.Vtas Ranelagh</v>
          </cell>
        </row>
        <row r="9673">
          <cell r="B9673">
            <v>3208</v>
          </cell>
          <cell r="I9673">
            <v>-2</v>
          </cell>
          <cell r="S9673" t="str">
            <v>Org.Vtas Ranelagh</v>
          </cell>
        </row>
        <row r="9674">
          <cell r="B9674">
            <v>3208</v>
          </cell>
          <cell r="I9674">
            <v>-2</v>
          </cell>
          <cell r="S9674" t="str">
            <v>Org.Vtas Ranelagh</v>
          </cell>
        </row>
        <row r="9675">
          <cell r="B9675">
            <v>3205</v>
          </cell>
          <cell r="I9675">
            <v>-2</v>
          </cell>
          <cell r="S9675" t="str">
            <v>Org.Vtas Ranelagh</v>
          </cell>
        </row>
        <row r="9676">
          <cell r="B9676">
            <v>3205</v>
          </cell>
          <cell r="I9676">
            <v>-2</v>
          </cell>
          <cell r="S9676" t="str">
            <v>Org.Vtas Ranelagh</v>
          </cell>
        </row>
        <row r="9677">
          <cell r="B9677">
            <v>2727</v>
          </cell>
          <cell r="I9677">
            <v>-3</v>
          </cell>
          <cell r="S9677" t="str">
            <v>Org.Vtas Ranelagh</v>
          </cell>
        </row>
        <row r="9678">
          <cell r="B9678">
            <v>2486</v>
          </cell>
          <cell r="I9678">
            <v>-4</v>
          </cell>
          <cell r="S9678" t="str">
            <v>Org.Vtas Ranelagh</v>
          </cell>
        </row>
        <row r="9679">
          <cell r="B9679">
            <v>2486</v>
          </cell>
          <cell r="I9679">
            <v>-4</v>
          </cell>
          <cell r="S9679" t="str">
            <v>Org.Vtas Ranelagh</v>
          </cell>
        </row>
        <row r="9680">
          <cell r="B9680">
            <v>2483</v>
          </cell>
          <cell r="I9680">
            <v>-432</v>
          </cell>
          <cell r="S9680" t="str">
            <v>Org.Vtas Ranelagh</v>
          </cell>
        </row>
        <row r="9681">
          <cell r="B9681">
            <v>2483</v>
          </cell>
          <cell r="I9681">
            <v>-432</v>
          </cell>
          <cell r="S9681" t="str">
            <v>Org.Vtas Ranelagh</v>
          </cell>
        </row>
        <row r="9682">
          <cell r="B9682">
            <v>2476</v>
          </cell>
          <cell r="I9682">
            <v>-8</v>
          </cell>
          <cell r="S9682" t="str">
            <v>Org.Vtas Ranelagh</v>
          </cell>
        </row>
        <row r="9683">
          <cell r="B9683">
            <v>2476</v>
          </cell>
          <cell r="I9683">
            <v>-8</v>
          </cell>
          <cell r="S9683" t="str">
            <v>Org.Vtas Ranelagh</v>
          </cell>
        </row>
        <row r="9684">
          <cell r="B9684">
            <v>2473</v>
          </cell>
          <cell r="I9684">
            <v>-432</v>
          </cell>
          <cell r="S9684" t="str">
            <v>Org.Vtas Ranelagh</v>
          </cell>
        </row>
        <row r="9685">
          <cell r="B9685">
            <v>2473</v>
          </cell>
          <cell r="I9685">
            <v>-432</v>
          </cell>
          <cell r="S9685" t="str">
            <v>Org.Vtas Ranelagh</v>
          </cell>
        </row>
        <row r="9686">
          <cell r="B9686">
            <v>2466</v>
          </cell>
          <cell r="I9686">
            <v>-3</v>
          </cell>
          <cell r="S9686" t="str">
            <v>Org.Vtas Ranelagh</v>
          </cell>
        </row>
        <row r="9687">
          <cell r="B9687">
            <v>2463</v>
          </cell>
          <cell r="I9687">
            <v>-5</v>
          </cell>
          <cell r="S9687" t="str">
            <v>Org.Vtas Ranelagh</v>
          </cell>
        </row>
        <row r="9688">
          <cell r="B9688">
            <v>2463</v>
          </cell>
          <cell r="I9688">
            <v>-3</v>
          </cell>
          <cell r="S9688" t="str">
            <v>Org.Vtas Ranelagh</v>
          </cell>
        </row>
        <row r="9689">
          <cell r="B9689">
            <v>2446</v>
          </cell>
          <cell r="I9689">
            <v>-4</v>
          </cell>
          <cell r="S9689" t="str">
            <v>Org.Vtas Ranelagh</v>
          </cell>
        </row>
        <row r="9690">
          <cell r="B9690">
            <v>2446</v>
          </cell>
          <cell r="I9690">
            <v>-4</v>
          </cell>
          <cell r="S9690" t="str">
            <v>Org.Vtas Ranelagh</v>
          </cell>
        </row>
        <row r="9691">
          <cell r="B9691">
            <v>2003</v>
          </cell>
          <cell r="I9691">
            <v>-34</v>
          </cell>
          <cell r="S9691" t="str">
            <v>Org.Vtas Ranelagh</v>
          </cell>
        </row>
        <row r="9692">
          <cell r="B9692">
            <v>2003</v>
          </cell>
          <cell r="I9692">
            <v>-34</v>
          </cell>
          <cell r="S9692" t="str">
            <v>Org.Vtas Ranelagh</v>
          </cell>
        </row>
        <row r="9693">
          <cell r="B9693">
            <v>1720</v>
          </cell>
          <cell r="I9693">
            <v>-720</v>
          </cell>
          <cell r="S9693" t="str">
            <v>Org.Vtas Ranelagh</v>
          </cell>
        </row>
        <row r="9694">
          <cell r="B9694">
            <v>1720</v>
          </cell>
          <cell r="I9694">
            <v>-720</v>
          </cell>
          <cell r="S9694" t="str">
            <v>Org.Vtas Ranelagh</v>
          </cell>
        </row>
        <row r="9695">
          <cell r="B9695">
            <v>1620</v>
          </cell>
          <cell r="I9695">
            <v>-10</v>
          </cell>
          <cell r="S9695" t="str">
            <v>Org.Vtas Ranelagh</v>
          </cell>
        </row>
        <row r="9696">
          <cell r="B9696">
            <v>1436</v>
          </cell>
          <cell r="I9696">
            <v>-2</v>
          </cell>
          <cell r="S9696" t="str">
            <v>Org.Vtas Ranelagh</v>
          </cell>
        </row>
        <row r="9697">
          <cell r="B9697">
            <v>1159</v>
          </cell>
          <cell r="I9697">
            <v>-4</v>
          </cell>
          <cell r="S9697" t="str">
            <v>Org.Vtas Ranelagh</v>
          </cell>
        </row>
        <row r="9698">
          <cell r="B9698">
            <v>1159</v>
          </cell>
          <cell r="I9698">
            <v>-4</v>
          </cell>
          <cell r="S9698" t="str">
            <v>Org.Vtas Ranelagh</v>
          </cell>
        </row>
        <row r="9699">
          <cell r="B9699">
            <v>1140</v>
          </cell>
          <cell r="I9699">
            <v>-3</v>
          </cell>
          <cell r="S9699" t="str">
            <v>Org.Vtas Ranelagh</v>
          </cell>
        </row>
        <row r="9700">
          <cell r="B9700">
            <v>1127</v>
          </cell>
          <cell r="I9700">
            <v>-6</v>
          </cell>
          <cell r="S9700" t="str">
            <v>Org.Vtas Ranelagh</v>
          </cell>
        </row>
        <row r="9701">
          <cell r="B9701">
            <v>1001</v>
          </cell>
          <cell r="I9701">
            <v>-50</v>
          </cell>
          <cell r="S9701" t="str">
            <v>Org.Vtas Ranelagh</v>
          </cell>
        </row>
        <row r="9702">
          <cell r="B9702">
            <v>1001</v>
          </cell>
          <cell r="I9702">
            <v>-50</v>
          </cell>
          <cell r="S9702" t="str">
            <v>Org.Vtas Ranelagh</v>
          </cell>
        </row>
        <row r="9703">
          <cell r="B9703">
            <v>659</v>
          </cell>
          <cell r="I9703">
            <v>-3</v>
          </cell>
          <cell r="S9703" t="str">
            <v>Org.Vtas Ranelagh</v>
          </cell>
        </row>
        <row r="9704">
          <cell r="B9704">
            <v>659</v>
          </cell>
          <cell r="I9704">
            <v>-1</v>
          </cell>
          <cell r="S9704" t="str">
            <v>Org.Vtas Ranelagh</v>
          </cell>
        </row>
        <row r="9705">
          <cell r="B9705">
            <v>659</v>
          </cell>
          <cell r="I9705">
            <v>-4</v>
          </cell>
          <cell r="S9705" t="str">
            <v>Org.Vtas Ranelagh</v>
          </cell>
        </row>
        <row r="9706">
          <cell r="B9706">
            <v>659</v>
          </cell>
          <cell r="I9706">
            <v>-4</v>
          </cell>
          <cell r="S9706" t="str">
            <v>Org.Vtas Ranelagh</v>
          </cell>
        </row>
        <row r="9707">
          <cell r="B9707">
            <v>627</v>
          </cell>
          <cell r="I9707">
            <v>-1</v>
          </cell>
          <cell r="S9707" t="str">
            <v>Org.Vtas Ranelagh</v>
          </cell>
        </row>
        <row r="9708">
          <cell r="B9708">
            <v>627</v>
          </cell>
          <cell r="I9708">
            <v>-10</v>
          </cell>
          <cell r="S9708" t="str">
            <v>Org.Vtas Ranelagh</v>
          </cell>
        </row>
        <row r="9709">
          <cell r="B9709">
            <v>627</v>
          </cell>
          <cell r="I9709">
            <v>-10</v>
          </cell>
          <cell r="S9709" t="str">
            <v>Org.Vtas Ranelagh</v>
          </cell>
        </row>
        <row r="9710">
          <cell r="B9710">
            <v>359</v>
          </cell>
          <cell r="I9710">
            <v>-4</v>
          </cell>
          <cell r="S9710" t="str">
            <v>Org.Vtas Ranelagh</v>
          </cell>
        </row>
        <row r="9711">
          <cell r="B9711">
            <v>359</v>
          </cell>
          <cell r="I9711">
            <v>-1</v>
          </cell>
          <cell r="S9711" t="str">
            <v>Org.Vtas Ranelagh</v>
          </cell>
        </row>
        <row r="9712">
          <cell r="B9712">
            <v>359</v>
          </cell>
          <cell r="I9712">
            <v>-4</v>
          </cell>
          <cell r="S9712" t="str">
            <v>Org.Vtas Ranelagh</v>
          </cell>
        </row>
        <row r="9713">
          <cell r="B9713">
            <v>359</v>
          </cell>
          <cell r="I9713">
            <v>-2</v>
          </cell>
          <cell r="S9713" t="str">
            <v>Org.Vtas Ranelagh</v>
          </cell>
        </row>
        <row r="9714">
          <cell r="B9714">
            <v>327</v>
          </cell>
          <cell r="I9714">
            <v>-10</v>
          </cell>
          <cell r="S9714" t="str">
            <v>Org.Vtas Ranelagh</v>
          </cell>
        </row>
        <row r="9715">
          <cell r="B9715">
            <v>327</v>
          </cell>
          <cell r="I9715">
            <v>-10</v>
          </cell>
          <cell r="S9715" t="str">
            <v>Org.Vtas Ranelagh</v>
          </cell>
        </row>
        <row r="9716">
          <cell r="B9716">
            <v>159</v>
          </cell>
          <cell r="I9716">
            <v>-4</v>
          </cell>
          <cell r="S9716" t="str">
            <v>Org.Vtas Ranelagh</v>
          </cell>
        </row>
        <row r="9717">
          <cell r="B9717">
            <v>159</v>
          </cell>
          <cell r="I9717">
            <v>-5</v>
          </cell>
          <cell r="S9717" t="str">
            <v>Org.Vtas Ranelagh</v>
          </cell>
        </row>
        <row r="9718">
          <cell r="B9718">
            <v>159</v>
          </cell>
          <cell r="I9718">
            <v>-248</v>
          </cell>
          <cell r="S9718" t="str">
            <v>Org.Vtas Ranelagh</v>
          </cell>
        </row>
        <row r="9719">
          <cell r="B9719">
            <v>159</v>
          </cell>
          <cell r="I9719">
            <v>-248</v>
          </cell>
          <cell r="S9719" t="str">
            <v>Org.Vtas Ranelagh</v>
          </cell>
        </row>
        <row r="9720">
          <cell r="B9720">
            <v>140</v>
          </cell>
          <cell r="I9720">
            <v>-2</v>
          </cell>
          <cell r="S9720" t="str">
            <v>Org.Vtas Ranelagh</v>
          </cell>
        </row>
        <row r="9721">
          <cell r="B9721">
            <v>140</v>
          </cell>
          <cell r="I9721">
            <v>-26</v>
          </cell>
          <cell r="S9721" t="str">
            <v>Org.Vtas Ranelagh</v>
          </cell>
        </row>
        <row r="9722">
          <cell r="B9722">
            <v>140</v>
          </cell>
          <cell r="I9722">
            <v>-25</v>
          </cell>
          <cell r="S9722" t="str">
            <v>Org.Vtas Ranelagh</v>
          </cell>
        </row>
        <row r="9723">
          <cell r="B9723">
            <v>127</v>
          </cell>
          <cell r="I9723">
            <v>-606</v>
          </cell>
          <cell r="S9723" t="str">
            <v>Org.Vtas Ranelagh</v>
          </cell>
        </row>
        <row r="9724">
          <cell r="B9724">
            <v>127</v>
          </cell>
          <cell r="I9724">
            <v>-606</v>
          </cell>
          <cell r="S9724" t="str">
            <v>Org.Vtas Ranelagh</v>
          </cell>
        </row>
        <row r="9725">
          <cell r="B9725">
            <v>127</v>
          </cell>
          <cell r="I9725">
            <v>-7</v>
          </cell>
          <cell r="S9725" t="str">
            <v>Org.Vtas Ranelagh</v>
          </cell>
        </row>
        <row r="9726">
          <cell r="B9726">
            <v>532601</v>
          </cell>
          <cell r="I9726">
            <v>-2</v>
          </cell>
          <cell r="S9726" t="str">
            <v>Org.Vtas M.del Plata</v>
          </cell>
        </row>
        <row r="9727">
          <cell r="B9727">
            <v>3536</v>
          </cell>
          <cell r="I9727">
            <v>-1</v>
          </cell>
          <cell r="S9727" t="str">
            <v>Org.Vtas M.del Plata</v>
          </cell>
        </row>
        <row r="9728">
          <cell r="B9728">
            <v>3510</v>
          </cell>
          <cell r="I9728">
            <v>-1</v>
          </cell>
          <cell r="S9728" t="str">
            <v>Org.Vtas M.del Plata</v>
          </cell>
        </row>
        <row r="9729">
          <cell r="B9729">
            <v>1720</v>
          </cell>
          <cell r="I9729">
            <v>-10</v>
          </cell>
          <cell r="S9729" t="str">
            <v>Org.Vtas M.del Plata</v>
          </cell>
        </row>
        <row r="9730">
          <cell r="B9730">
            <v>1720</v>
          </cell>
          <cell r="I9730">
            <v>-10</v>
          </cell>
          <cell r="S9730" t="str">
            <v>Org.Vtas M.del Plata</v>
          </cell>
        </row>
        <row r="9731">
          <cell r="B9731">
            <v>1436</v>
          </cell>
          <cell r="I9731">
            <v>-1</v>
          </cell>
          <cell r="S9731" t="str">
            <v>Org.Vtas M.del Plata</v>
          </cell>
        </row>
        <row r="9732">
          <cell r="B9732">
            <v>1436</v>
          </cell>
          <cell r="I9732">
            <v>-1</v>
          </cell>
          <cell r="S9732" t="str">
            <v>Org.Vtas M.del Plata</v>
          </cell>
        </row>
        <row r="9733">
          <cell r="B9733">
            <v>1410</v>
          </cell>
          <cell r="I9733">
            <v>-1</v>
          </cell>
          <cell r="S9733" t="str">
            <v>Org.Vtas M.del Plata</v>
          </cell>
        </row>
        <row r="9734">
          <cell r="B9734">
            <v>1140</v>
          </cell>
          <cell r="I9734">
            <v>-4</v>
          </cell>
          <cell r="S9734" t="str">
            <v>Org.Vtas M.del Plata</v>
          </cell>
        </row>
        <row r="9735">
          <cell r="B9735">
            <v>1140</v>
          </cell>
          <cell r="I9735">
            <v>-4</v>
          </cell>
          <cell r="S9735" t="str">
            <v>Org.Vtas M.del Plata</v>
          </cell>
        </row>
        <row r="9736">
          <cell r="B9736">
            <v>1110</v>
          </cell>
          <cell r="I9736">
            <v>-2</v>
          </cell>
          <cell r="S9736" t="str">
            <v>Org.Vtas M.del Plata</v>
          </cell>
        </row>
        <row r="9737">
          <cell r="B9737">
            <v>1040</v>
          </cell>
          <cell r="I9737">
            <v>-1</v>
          </cell>
          <cell r="S9737" t="str">
            <v>Org.Vtas M.del Plata</v>
          </cell>
        </row>
        <row r="9738">
          <cell r="B9738">
            <v>1040</v>
          </cell>
          <cell r="I9738">
            <v>-1</v>
          </cell>
          <cell r="S9738" t="str">
            <v>Org.Vtas M.del Plata</v>
          </cell>
        </row>
        <row r="9739">
          <cell r="B9739">
            <v>640</v>
          </cell>
          <cell r="I9739">
            <v>-1</v>
          </cell>
          <cell r="S9739" t="str">
            <v>Org.Vtas M.del Plata</v>
          </cell>
        </row>
        <row r="9740">
          <cell r="B9740">
            <v>640</v>
          </cell>
          <cell r="I9740">
            <v>-1</v>
          </cell>
          <cell r="S9740" t="str">
            <v>Org.Vtas M.del Plata</v>
          </cell>
        </row>
        <row r="9741">
          <cell r="B9741">
            <v>310</v>
          </cell>
          <cell r="I9741">
            <v>-1</v>
          </cell>
          <cell r="S9741" t="str">
            <v>Org.Vtas M.del Plata</v>
          </cell>
        </row>
        <row r="9742">
          <cell r="B9742">
            <v>140</v>
          </cell>
          <cell r="I9742">
            <v>-5</v>
          </cell>
          <cell r="S9742" t="str">
            <v>Org.Vtas M.del Plata</v>
          </cell>
        </row>
        <row r="9743">
          <cell r="B9743">
            <v>140</v>
          </cell>
          <cell r="I9743">
            <v>-5</v>
          </cell>
          <cell r="S9743" t="str">
            <v>Org.Vtas M.del Plata</v>
          </cell>
        </row>
        <row r="9744">
          <cell r="B9744">
            <v>110</v>
          </cell>
          <cell r="I9744">
            <v>-3</v>
          </cell>
          <cell r="S9744" t="str">
            <v>Org.Vtas M.del Plata</v>
          </cell>
        </row>
      </sheetData>
      <sheetData sheetId="6"/>
      <sheetData sheetId="7"/>
      <sheetData sheetId="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EORICOS (05.26)"/>
      <sheetName val="Desperdicios"/>
      <sheetName val="Precio Insumos Reales"/>
      <sheetName val="Precio Insumos"/>
      <sheetName val="Costeo-MAY26"/>
      <sheetName val="Costeo-JUN26"/>
      <sheetName val="Costeo-JUL26"/>
    </sheetNames>
    <sheetDataSet>
      <sheetData sheetId="0">
        <row r="8">
          <cell r="A8">
            <v>14</v>
          </cell>
          <cell r="B8" t="str">
            <v>Coca Cola 1000cc Petx8</v>
          </cell>
          <cell r="C8" t="str">
            <v>Gaseosa</v>
          </cell>
          <cell r="D8" t="str">
            <v>Coca Cola</v>
          </cell>
          <cell r="E8" t="str">
            <v>Coca Cola Einstein</v>
          </cell>
          <cell r="F8" t="str">
            <v>1000cc x8</v>
          </cell>
          <cell r="G8" t="str">
            <v>1000cc x8</v>
          </cell>
          <cell r="H8" t="str">
            <v>Gaseosa1000cc x8</v>
          </cell>
          <cell r="I8" t="str">
            <v>Gaseosa1000cc x8</v>
          </cell>
          <cell r="J8">
            <v>8.6956519999999995E-2</v>
          </cell>
          <cell r="K8" t="str">
            <v>P</v>
          </cell>
          <cell r="L8">
            <v>1</v>
          </cell>
          <cell r="M8">
            <v>8</v>
          </cell>
          <cell r="N8">
            <v>8</v>
          </cell>
          <cell r="O8">
            <v>1.4089680001290403</v>
          </cell>
          <cell r="P8">
            <v>5</v>
          </cell>
          <cell r="Q8">
            <v>21</v>
          </cell>
          <cell r="R8">
            <v>105</v>
          </cell>
          <cell r="S8">
            <v>0.2</v>
          </cell>
          <cell r="T8">
            <v>0</v>
          </cell>
        </row>
        <row r="9">
          <cell r="A9">
            <v>105</v>
          </cell>
          <cell r="B9" t="str">
            <v>Coca Cola 250cc Petx12</v>
          </cell>
          <cell r="C9" t="str">
            <v>Gaseosa</v>
          </cell>
          <cell r="D9" t="str">
            <v>Coca Cola</v>
          </cell>
          <cell r="E9" t="str">
            <v>Coca Cola</v>
          </cell>
          <cell r="F9" t="str">
            <v>250cc x12</v>
          </cell>
          <cell r="G9" t="str">
            <v>250cc x12</v>
          </cell>
          <cell r="H9" t="str">
            <v>Gaseosa250cc x12</v>
          </cell>
          <cell r="J9">
            <v>8.6956519999999995E-2</v>
          </cell>
          <cell r="K9" t="str">
            <v>P</v>
          </cell>
          <cell r="L9">
            <v>0.25</v>
          </cell>
          <cell r="M9">
            <v>12</v>
          </cell>
          <cell r="N9">
            <v>3</v>
          </cell>
          <cell r="O9">
            <v>0.5283630000483901</v>
          </cell>
          <cell r="P9">
            <v>8</v>
          </cell>
          <cell r="Q9">
            <v>32</v>
          </cell>
          <cell r="R9">
            <v>256</v>
          </cell>
          <cell r="S9">
            <v>0.2</v>
          </cell>
          <cell r="T9">
            <v>0.05</v>
          </cell>
        </row>
        <row r="10">
          <cell r="A10">
            <v>110</v>
          </cell>
          <cell r="B10" t="str">
            <v>Coca Cola 350cc Vidriox24</v>
          </cell>
          <cell r="C10" t="str">
            <v>Gaseosa</v>
          </cell>
          <cell r="D10" t="str">
            <v>Coca Cola</v>
          </cell>
          <cell r="E10" t="str">
            <v>Coca Cola</v>
          </cell>
          <cell r="F10" t="str">
            <v>350cc x24</v>
          </cell>
          <cell r="G10" t="str">
            <v>350cc x24</v>
          </cell>
          <cell r="H10" t="str">
            <v>Gaseosa350cc x24</v>
          </cell>
          <cell r="I10" t="str">
            <v>Gaseosa350cc x24</v>
          </cell>
          <cell r="J10">
            <v>8.6956519999999995E-2</v>
          </cell>
          <cell r="K10" t="str">
            <v>P</v>
          </cell>
          <cell r="L10">
            <v>0.35</v>
          </cell>
          <cell r="M10">
            <v>24</v>
          </cell>
          <cell r="N10">
            <v>8.3999999999999986</v>
          </cell>
          <cell r="O10">
            <v>1.4794164001354921</v>
          </cell>
          <cell r="P10">
            <v>6</v>
          </cell>
          <cell r="Q10">
            <v>10</v>
          </cell>
          <cell r="R10">
            <v>60</v>
          </cell>
          <cell r="S10">
            <v>0.2</v>
          </cell>
          <cell r="T10">
            <v>0</v>
          </cell>
        </row>
        <row r="11">
          <cell r="A11">
            <v>118</v>
          </cell>
          <cell r="B11" t="str">
            <v>Coca Cola 354cc Latax6</v>
          </cell>
          <cell r="C11" t="str">
            <v>Gaseosa</v>
          </cell>
          <cell r="D11" t="str">
            <v>Coca Cola</v>
          </cell>
          <cell r="E11" t="str">
            <v>Coca Cola</v>
          </cell>
          <cell r="F11" t="str">
            <v>354cc x6</v>
          </cell>
          <cell r="G11" t="str">
            <v>354cc x6</v>
          </cell>
          <cell r="H11" t="str">
            <v>Gaseosa354cc x6</v>
          </cell>
          <cell r="I11" t="str">
            <v>Gaseosa354cc x6</v>
          </cell>
          <cell r="J11">
            <v>8.6956519999999995E-2</v>
          </cell>
          <cell r="K11" t="str">
            <v>R</v>
          </cell>
          <cell r="L11">
            <v>0.35399999999999998</v>
          </cell>
          <cell r="M11">
            <v>6</v>
          </cell>
          <cell r="N11">
            <v>2.1239999999999997</v>
          </cell>
          <cell r="O11">
            <v>0.37408100403426015</v>
          </cell>
          <cell r="P11">
            <v>11</v>
          </cell>
          <cell r="Q11">
            <v>45</v>
          </cell>
          <cell r="R11">
            <v>495</v>
          </cell>
          <cell r="S11">
            <v>0.2</v>
          </cell>
          <cell r="T11">
            <v>0.05</v>
          </cell>
        </row>
        <row r="12">
          <cell r="A12">
            <v>125</v>
          </cell>
          <cell r="B12" t="str">
            <v>Coca Cola 1000cc Vidriox12</v>
          </cell>
          <cell r="C12" t="str">
            <v>Gaseosa</v>
          </cell>
          <cell r="D12" t="str">
            <v>Coca Cola</v>
          </cell>
          <cell r="E12" t="str">
            <v>Coca Cola Einstein</v>
          </cell>
          <cell r="F12" t="str">
            <v>1000cc x12</v>
          </cell>
          <cell r="G12" t="str">
            <v>1000cc x12</v>
          </cell>
          <cell r="H12" t="str">
            <v>Gaseosa1000cc x12</v>
          </cell>
          <cell r="I12" t="str">
            <v>Gaseosa1000cc x12</v>
          </cell>
          <cell r="J12">
            <v>8.6956519999999995E-2</v>
          </cell>
          <cell r="K12" t="str">
            <v>P</v>
          </cell>
          <cell r="L12">
            <v>1</v>
          </cell>
          <cell r="M12">
            <v>12</v>
          </cell>
          <cell r="N12">
            <v>12</v>
          </cell>
          <cell r="O12">
            <v>2.1134520001935604</v>
          </cell>
          <cell r="P12">
            <v>4</v>
          </cell>
          <cell r="Q12">
            <v>10</v>
          </cell>
          <cell r="R12">
            <v>40</v>
          </cell>
          <cell r="S12">
            <v>0.2</v>
          </cell>
          <cell r="T12">
            <v>0</v>
          </cell>
        </row>
        <row r="13">
          <cell r="A13">
            <v>127</v>
          </cell>
          <cell r="B13" t="str">
            <v>Coca Cola 500cc Petx12</v>
          </cell>
          <cell r="C13" t="str">
            <v>Gaseosa</v>
          </cell>
          <cell r="D13" t="str">
            <v>Coca Cola</v>
          </cell>
          <cell r="E13" t="str">
            <v>Coca Cola</v>
          </cell>
          <cell r="F13" t="str">
            <v>500cc x12</v>
          </cell>
          <cell r="G13" t="str">
            <v>500cc x12</v>
          </cell>
          <cell r="H13" t="str">
            <v>Gaseosa500cc x12</v>
          </cell>
          <cell r="I13" t="str">
            <v>Gaseosa500cc x12</v>
          </cell>
          <cell r="J13">
            <v>8.6956519999999982E-2</v>
          </cell>
          <cell r="K13" t="str">
            <v>P</v>
          </cell>
          <cell r="L13">
            <v>0.5</v>
          </cell>
          <cell r="M13">
            <v>12</v>
          </cell>
          <cell r="N13">
            <v>6</v>
          </cell>
          <cell r="O13">
            <v>1.0567260000967802</v>
          </cell>
          <cell r="P13">
            <v>6</v>
          </cell>
          <cell r="Q13">
            <v>24</v>
          </cell>
          <cell r="R13">
            <v>144</v>
          </cell>
          <cell r="S13">
            <v>0.2</v>
          </cell>
          <cell r="T13">
            <v>0</v>
          </cell>
        </row>
        <row r="14">
          <cell r="A14">
            <v>135</v>
          </cell>
          <cell r="B14" t="str">
            <v>Coca Cola 2000cc RefPetx9</v>
          </cell>
          <cell r="C14" t="str">
            <v>Gaseosa</v>
          </cell>
          <cell r="D14" t="str">
            <v>Coca Cola</v>
          </cell>
          <cell r="E14" t="str">
            <v>Coca Cola Einstein</v>
          </cell>
          <cell r="F14" t="str">
            <v>2000cc x9</v>
          </cell>
          <cell r="G14" t="str">
            <v>2000cc x9</v>
          </cell>
          <cell r="H14" t="str">
            <v>Gaseosa2000cc x9</v>
          </cell>
          <cell r="J14">
            <v>8.6956519999999995E-2</v>
          </cell>
          <cell r="K14" t="str">
            <v>P</v>
          </cell>
          <cell r="L14">
            <v>2</v>
          </cell>
          <cell r="M14">
            <v>9</v>
          </cell>
          <cell r="N14">
            <v>18</v>
          </cell>
          <cell r="O14">
            <v>3.170178000290341</v>
          </cell>
          <cell r="P14">
            <v>4</v>
          </cell>
          <cell r="Q14">
            <v>10</v>
          </cell>
          <cell r="R14">
            <v>40</v>
          </cell>
          <cell r="S14">
            <v>0.2</v>
          </cell>
          <cell r="T14">
            <v>0</v>
          </cell>
        </row>
        <row r="15">
          <cell r="A15">
            <v>140</v>
          </cell>
          <cell r="B15" t="str">
            <v>Coca Cola 1500cc Petx8</v>
          </cell>
          <cell r="C15" t="str">
            <v>Gaseosa</v>
          </cell>
          <cell r="D15" t="str">
            <v>Coca Cola</v>
          </cell>
          <cell r="E15" t="str">
            <v>Coca Cola Einstein</v>
          </cell>
          <cell r="F15" t="str">
            <v>1500cc x8</v>
          </cell>
          <cell r="G15" t="str">
            <v>1500cc x8</v>
          </cell>
          <cell r="H15" t="str">
            <v>Gaseosa1500cc x8</v>
          </cell>
          <cell r="I15" t="str">
            <v>Gaseosa1500cc x8</v>
          </cell>
          <cell r="J15">
            <v>8.6956519999999995E-2</v>
          </cell>
          <cell r="K15" t="str">
            <v>P</v>
          </cell>
          <cell r="L15">
            <v>1.5</v>
          </cell>
          <cell r="M15">
            <v>8</v>
          </cell>
          <cell r="N15">
            <v>12</v>
          </cell>
          <cell r="O15">
            <v>2.1134520001935604</v>
          </cell>
          <cell r="P15">
            <v>4</v>
          </cell>
          <cell r="Q15">
            <v>21</v>
          </cell>
          <cell r="R15">
            <v>84</v>
          </cell>
          <cell r="S15">
            <v>0.2</v>
          </cell>
          <cell r="T15">
            <v>0</v>
          </cell>
        </row>
        <row r="16">
          <cell r="A16">
            <v>144</v>
          </cell>
          <cell r="B16" t="str">
            <v>Coca Cola 1750cc Petx8</v>
          </cell>
          <cell r="C16" t="str">
            <v>Gaseosa</v>
          </cell>
          <cell r="D16" t="str">
            <v>Coca Cola</v>
          </cell>
          <cell r="E16" t="str">
            <v>Coca Cola Einstein</v>
          </cell>
          <cell r="F16" t="str">
            <v>1750cc x8</v>
          </cell>
          <cell r="G16" t="str">
            <v>1750cc x8</v>
          </cell>
          <cell r="H16" t="str">
            <v>Gaseosa1750cc x8</v>
          </cell>
          <cell r="I16" t="str">
            <v>Gaseosa1750cc x8</v>
          </cell>
          <cell r="J16">
            <v>8.6956519999999995E-2</v>
          </cell>
          <cell r="K16" t="str">
            <v>P</v>
          </cell>
          <cell r="L16">
            <v>1.75</v>
          </cell>
          <cell r="M16">
            <v>8</v>
          </cell>
          <cell r="N16">
            <v>14</v>
          </cell>
          <cell r="O16">
            <v>2.4656940002258207</v>
          </cell>
          <cell r="P16">
            <v>5</v>
          </cell>
          <cell r="Q16">
            <v>15</v>
          </cell>
          <cell r="R16">
            <v>75</v>
          </cell>
          <cell r="S16">
            <v>0.2</v>
          </cell>
          <cell r="T16">
            <v>0</v>
          </cell>
        </row>
        <row r="17">
          <cell r="A17">
            <v>159</v>
          </cell>
          <cell r="B17" t="str">
            <v>Coca Cola 2250cc Petx6</v>
          </cell>
          <cell r="C17" t="str">
            <v>Gaseosa</v>
          </cell>
          <cell r="D17" t="str">
            <v>Coca Cola</v>
          </cell>
          <cell r="E17" t="str">
            <v>Coca Cola Einstein</v>
          </cell>
          <cell r="F17" t="str">
            <v>2250cc x6</v>
          </cell>
          <cell r="G17" t="str">
            <v>2250cc x6</v>
          </cell>
          <cell r="H17" t="str">
            <v>Gaseosa2250cc x6</v>
          </cell>
          <cell r="I17" t="str">
            <v>Gaseosa2250cc x6</v>
          </cell>
          <cell r="J17">
            <v>8.6956519999999995E-2</v>
          </cell>
          <cell r="K17" t="str">
            <v>P</v>
          </cell>
          <cell r="L17">
            <v>2.25</v>
          </cell>
          <cell r="M17">
            <v>6</v>
          </cell>
          <cell r="N17">
            <v>13.5</v>
          </cell>
          <cell r="O17">
            <v>2.3776335002177555</v>
          </cell>
          <cell r="P17">
            <v>4</v>
          </cell>
          <cell r="Q17">
            <v>20</v>
          </cell>
          <cell r="R17">
            <v>80</v>
          </cell>
          <cell r="S17">
            <v>0.2</v>
          </cell>
          <cell r="T17">
            <v>0</v>
          </cell>
        </row>
        <row r="18">
          <cell r="A18">
            <v>161</v>
          </cell>
          <cell r="B18" t="str">
            <v>Coca Cola 3000cc Petx6</v>
          </cell>
          <cell r="C18" t="str">
            <v>Gaseosa</v>
          </cell>
          <cell r="D18" t="str">
            <v>Coca Cola</v>
          </cell>
          <cell r="E18" t="str">
            <v>Coca Cola Einstein</v>
          </cell>
          <cell r="F18" t="str">
            <v>3000cc x6</v>
          </cell>
          <cell r="G18" t="str">
            <v>3000cc x6</v>
          </cell>
          <cell r="H18" t="str">
            <v>Gaseosa3000cc x6</v>
          </cell>
          <cell r="I18" t="str">
            <v>Gaseosa3000cc x6</v>
          </cell>
          <cell r="J18">
            <v>8.6956519999999995E-2</v>
          </cell>
          <cell r="K18" t="str">
            <v>P</v>
          </cell>
          <cell r="L18">
            <v>3</v>
          </cell>
          <cell r="M18">
            <v>6</v>
          </cell>
          <cell r="N18">
            <v>18</v>
          </cell>
          <cell r="O18">
            <v>3.170178000290341</v>
          </cell>
          <cell r="P18">
            <v>4</v>
          </cell>
          <cell r="Q18">
            <v>15</v>
          </cell>
          <cell r="R18">
            <v>60</v>
          </cell>
          <cell r="S18">
            <v>0.2</v>
          </cell>
          <cell r="T18">
            <v>0</v>
          </cell>
        </row>
        <row r="19">
          <cell r="A19">
            <v>180</v>
          </cell>
          <cell r="B19" t="str">
            <v>Coca Cola 10L BIB</v>
          </cell>
          <cell r="C19" t="str">
            <v>Gaseosa</v>
          </cell>
          <cell r="D19" t="str">
            <v>Coca Cola</v>
          </cell>
          <cell r="E19" t="str">
            <v>Coca Cola</v>
          </cell>
          <cell r="F19" t="str">
            <v>BAG 10L</v>
          </cell>
          <cell r="G19" t="str">
            <v>BAG 10L</v>
          </cell>
          <cell r="H19" t="str">
            <v>GaseosaBag in Box x 10 Lts</v>
          </cell>
          <cell r="I19" t="str">
            <v>GaseosaBIB</v>
          </cell>
          <cell r="J19">
            <v>8.6956519999999995E-2</v>
          </cell>
          <cell r="K19" t="str">
            <v>P</v>
          </cell>
          <cell r="L19">
            <v>64</v>
          </cell>
          <cell r="M19">
            <v>1</v>
          </cell>
          <cell r="N19">
            <v>64</v>
          </cell>
          <cell r="O19">
            <v>11.271744001032323</v>
          </cell>
          <cell r="P19">
            <v>4</v>
          </cell>
          <cell r="Q19">
            <v>15</v>
          </cell>
          <cell r="R19">
            <v>60</v>
          </cell>
          <cell r="S19">
            <v>0.2</v>
          </cell>
          <cell r="T19">
            <v>0</v>
          </cell>
        </row>
        <row r="20">
          <cell r="A20">
            <v>310</v>
          </cell>
          <cell r="B20" t="str">
            <v>Fanta Naranja 350cc Vidriox24</v>
          </cell>
          <cell r="C20" t="str">
            <v>Gaseosa</v>
          </cell>
          <cell r="D20" t="str">
            <v>Fanta</v>
          </cell>
          <cell r="E20" t="str">
            <v>Fanta Naranja</v>
          </cell>
          <cell r="F20" t="str">
            <v>350cc x24</v>
          </cell>
          <cell r="G20" t="str">
            <v>350cc x24</v>
          </cell>
          <cell r="H20" t="str">
            <v>Gaseosa350cc x24</v>
          </cell>
          <cell r="I20" t="str">
            <v>Gaseosa350cc x24</v>
          </cell>
          <cell r="J20">
            <v>8.6956519999999995E-2</v>
          </cell>
          <cell r="K20" t="str">
            <v>P</v>
          </cell>
          <cell r="L20">
            <v>0.35</v>
          </cell>
          <cell r="M20">
            <v>24</v>
          </cell>
          <cell r="N20">
            <v>8.3999999999999986</v>
          </cell>
          <cell r="O20">
            <v>1.4794164001354921</v>
          </cell>
          <cell r="P20">
            <v>6</v>
          </cell>
          <cell r="Q20">
            <v>10</v>
          </cell>
          <cell r="R20">
            <v>60</v>
          </cell>
          <cell r="S20">
            <v>0.20250000000000001</v>
          </cell>
          <cell r="T20">
            <v>0</v>
          </cell>
        </row>
        <row r="21">
          <cell r="A21">
            <v>318</v>
          </cell>
          <cell r="B21" t="str">
            <v>Fanta Naranja 354cc Latax6</v>
          </cell>
          <cell r="C21" t="str">
            <v>Gaseosa</v>
          </cell>
          <cell r="D21" t="str">
            <v>Fanta</v>
          </cell>
          <cell r="E21" t="str">
            <v>Fanta Naranja</v>
          </cell>
          <cell r="F21" t="str">
            <v>354cc x6</v>
          </cell>
          <cell r="G21" t="str">
            <v>354cc x6</v>
          </cell>
          <cell r="H21" t="str">
            <v>Gaseosa354cc x6</v>
          </cell>
          <cell r="I21" t="str">
            <v>Gaseosa354cc x6</v>
          </cell>
          <cell r="J21">
            <v>8.6956519999999995E-2</v>
          </cell>
          <cell r="K21" t="str">
            <v>R</v>
          </cell>
          <cell r="L21">
            <v>0.35399999999999998</v>
          </cell>
          <cell r="M21">
            <v>6</v>
          </cell>
          <cell r="N21">
            <v>2.1239999999999997</v>
          </cell>
          <cell r="O21">
            <v>0.37408100403426015</v>
          </cell>
          <cell r="P21">
            <v>11</v>
          </cell>
          <cell r="Q21">
            <v>45</v>
          </cell>
          <cell r="R21">
            <v>495</v>
          </cell>
          <cell r="S21">
            <v>0.20250000000000001</v>
          </cell>
          <cell r="T21">
            <v>0.05</v>
          </cell>
        </row>
        <row r="22">
          <cell r="A22">
            <v>325</v>
          </cell>
          <cell r="B22" t="str">
            <v>Fanta Naranja 1000cc Vidriox12</v>
          </cell>
          <cell r="C22" t="str">
            <v>Gaseosa</v>
          </cell>
          <cell r="D22" t="str">
            <v>Fanta</v>
          </cell>
          <cell r="E22" t="str">
            <v>Fanta Naranja</v>
          </cell>
          <cell r="F22" t="str">
            <v>1000cc x12</v>
          </cell>
          <cell r="G22" t="str">
            <v>1000cc x12</v>
          </cell>
          <cell r="H22" t="str">
            <v>Gaseosa1000cc x12</v>
          </cell>
          <cell r="I22" t="str">
            <v>Gaseosa1000cc x12</v>
          </cell>
          <cell r="J22">
            <v>8.6956519999999995E-2</v>
          </cell>
          <cell r="K22" t="str">
            <v>P</v>
          </cell>
          <cell r="L22">
            <v>1</v>
          </cell>
          <cell r="M22">
            <v>12</v>
          </cell>
          <cell r="N22">
            <v>12</v>
          </cell>
          <cell r="O22">
            <v>2.1134520001935604</v>
          </cell>
          <cell r="P22">
            <v>4</v>
          </cell>
          <cell r="Q22">
            <v>10</v>
          </cell>
          <cell r="R22">
            <v>40</v>
          </cell>
          <cell r="S22">
            <v>0.20250000000000001</v>
          </cell>
          <cell r="T22">
            <v>0</v>
          </cell>
        </row>
        <row r="23">
          <cell r="A23">
            <v>327</v>
          </cell>
          <cell r="B23" t="str">
            <v>Fanta Naranja 500cc Petx12</v>
          </cell>
          <cell r="C23" t="str">
            <v>Gaseosa</v>
          </cell>
          <cell r="D23" t="str">
            <v>Fanta</v>
          </cell>
          <cell r="E23" t="str">
            <v>Fanta Naranja</v>
          </cell>
          <cell r="F23" t="str">
            <v>500cc x12</v>
          </cell>
          <cell r="G23" t="str">
            <v>500cc x12</v>
          </cell>
          <cell r="H23" t="str">
            <v>Gaseosa500cc x12</v>
          </cell>
          <cell r="I23" t="str">
            <v>Gaseosa500cc x12</v>
          </cell>
          <cell r="J23">
            <v>8.6956519999999982E-2</v>
          </cell>
          <cell r="K23" t="str">
            <v>P</v>
          </cell>
          <cell r="L23">
            <v>0.5</v>
          </cell>
          <cell r="M23">
            <v>12</v>
          </cell>
          <cell r="N23">
            <v>6</v>
          </cell>
          <cell r="O23">
            <v>1.0567260000967802</v>
          </cell>
          <cell r="P23">
            <v>6</v>
          </cell>
          <cell r="Q23">
            <v>24</v>
          </cell>
          <cell r="R23">
            <v>144</v>
          </cell>
          <cell r="S23">
            <v>0.20250000000000001</v>
          </cell>
          <cell r="T23">
            <v>0</v>
          </cell>
        </row>
        <row r="24">
          <cell r="A24">
            <v>335</v>
          </cell>
          <cell r="B24" t="str">
            <v>Fanta Naranja 2000cc RefPetx9</v>
          </cell>
          <cell r="C24" t="str">
            <v>Gaseosa</v>
          </cell>
          <cell r="D24" t="str">
            <v>Fanta</v>
          </cell>
          <cell r="E24" t="str">
            <v>Fanta Naranja</v>
          </cell>
          <cell r="F24" t="str">
            <v>2000cc x9</v>
          </cell>
          <cell r="G24" t="str">
            <v>2000cc x9</v>
          </cell>
          <cell r="H24" t="str">
            <v>Gaseosa2000cc x9</v>
          </cell>
          <cell r="J24">
            <v>8.6956519999999995E-2</v>
          </cell>
          <cell r="K24" t="str">
            <v>P</v>
          </cell>
          <cell r="L24">
            <v>2</v>
          </cell>
          <cell r="M24">
            <v>9</v>
          </cell>
          <cell r="N24">
            <v>18</v>
          </cell>
          <cell r="O24">
            <v>3.170178000290341</v>
          </cell>
          <cell r="P24">
            <v>4</v>
          </cell>
          <cell r="Q24">
            <v>10</v>
          </cell>
          <cell r="R24">
            <v>40</v>
          </cell>
          <cell r="S24">
            <v>0.20250000000000001</v>
          </cell>
          <cell r="T24">
            <v>0</v>
          </cell>
        </row>
        <row r="25">
          <cell r="A25">
            <v>337</v>
          </cell>
          <cell r="B25" t="str">
            <v>Fanta Naranja 237cc Petx8</v>
          </cell>
          <cell r="C25" t="str">
            <v>Gaseosa</v>
          </cell>
          <cell r="D25" t="str">
            <v>Fanta</v>
          </cell>
          <cell r="E25" t="str">
            <v>Fanta Naranja</v>
          </cell>
          <cell r="F25" t="str">
            <v>237cc x8</v>
          </cell>
          <cell r="G25" t="str">
            <v>237cc x8</v>
          </cell>
          <cell r="H25" t="str">
            <v>Gaseosa237cc x8</v>
          </cell>
          <cell r="K25" t="str">
            <v>R</v>
          </cell>
          <cell r="L25">
            <v>0.23699999999999999</v>
          </cell>
          <cell r="M25">
            <v>8</v>
          </cell>
          <cell r="N25">
            <v>1.8959999999999999</v>
          </cell>
          <cell r="O25">
            <v>0.33392541603058257</v>
          </cell>
          <cell r="P25">
            <v>8</v>
          </cell>
          <cell r="Q25">
            <v>45</v>
          </cell>
          <cell r="R25">
            <v>360</v>
          </cell>
          <cell r="S25">
            <v>0.20250000000000001</v>
          </cell>
          <cell r="T25">
            <v>0.05</v>
          </cell>
        </row>
        <row r="26">
          <cell r="A26">
            <v>340</v>
          </cell>
          <cell r="B26" t="str">
            <v>Fanta Naranja 1500cc Petx8</v>
          </cell>
          <cell r="C26" t="str">
            <v>Gaseosa</v>
          </cell>
          <cell r="D26" t="str">
            <v>Fanta</v>
          </cell>
          <cell r="E26" t="str">
            <v>Fanta Naranja</v>
          </cell>
          <cell r="F26" t="str">
            <v>1500cc x8</v>
          </cell>
          <cell r="G26" t="str">
            <v>1500cc x8</v>
          </cell>
          <cell r="H26" t="str">
            <v>Gaseosa1500cc x8</v>
          </cell>
          <cell r="I26" t="str">
            <v>Gaseosa1500cc x8</v>
          </cell>
          <cell r="J26">
            <v>8.6956519999999995E-2</v>
          </cell>
          <cell r="K26" t="str">
            <v>P</v>
          </cell>
          <cell r="L26">
            <v>1.5</v>
          </cell>
          <cell r="M26">
            <v>8</v>
          </cell>
          <cell r="N26">
            <v>12</v>
          </cell>
          <cell r="O26">
            <v>2.1134520001935604</v>
          </cell>
          <cell r="P26">
            <v>4</v>
          </cell>
          <cell r="Q26">
            <v>21</v>
          </cell>
          <cell r="R26">
            <v>84</v>
          </cell>
          <cell r="S26">
            <v>0.20250000000000001</v>
          </cell>
          <cell r="T26">
            <v>0</v>
          </cell>
        </row>
        <row r="27">
          <cell r="A27">
            <v>344</v>
          </cell>
          <cell r="B27" t="str">
            <v>Fanta Naranja 1750cc Petx8</v>
          </cell>
          <cell r="C27" t="str">
            <v>Gaseosa</v>
          </cell>
          <cell r="D27" t="str">
            <v>Fanta</v>
          </cell>
          <cell r="E27" t="str">
            <v>Fanta Naranja</v>
          </cell>
          <cell r="F27" t="str">
            <v>1750cc x8</v>
          </cell>
          <cell r="G27" t="str">
            <v>1750cc x8</v>
          </cell>
          <cell r="H27" t="str">
            <v>Gaseosa1750cc x8</v>
          </cell>
          <cell r="I27" t="str">
            <v>Gaseosa1750cc x8</v>
          </cell>
          <cell r="J27">
            <v>8.6956519999999995E-2</v>
          </cell>
          <cell r="K27" t="str">
            <v>P</v>
          </cell>
          <cell r="L27">
            <v>1.75</v>
          </cell>
          <cell r="M27">
            <v>8</v>
          </cell>
          <cell r="N27">
            <v>14</v>
          </cell>
          <cell r="O27">
            <v>2.4656940002258207</v>
          </cell>
          <cell r="P27">
            <v>5</v>
          </cell>
          <cell r="Q27">
            <v>15</v>
          </cell>
          <cell r="R27">
            <v>75</v>
          </cell>
          <cell r="S27">
            <v>0.20250000000000001</v>
          </cell>
          <cell r="T27">
            <v>0</v>
          </cell>
        </row>
        <row r="28">
          <cell r="A28">
            <v>359</v>
          </cell>
          <cell r="B28" t="str">
            <v>Fanta Naranja 2250cc Petx6</v>
          </cell>
          <cell r="C28" t="str">
            <v>Gaseosa</v>
          </cell>
          <cell r="D28" t="str">
            <v>Fanta</v>
          </cell>
          <cell r="E28" t="str">
            <v>Fanta Naranja</v>
          </cell>
          <cell r="F28" t="str">
            <v>2250cc x6</v>
          </cell>
          <cell r="G28" t="str">
            <v>2250cc x6</v>
          </cell>
          <cell r="H28" t="str">
            <v>Gaseosa2250cc x6</v>
          </cell>
          <cell r="I28" t="str">
            <v>Gaseosa2250cc x6</v>
          </cell>
          <cell r="J28">
            <v>8.6956519999999995E-2</v>
          </cell>
          <cell r="K28" t="str">
            <v>P</v>
          </cell>
          <cell r="L28">
            <v>2.25</v>
          </cell>
          <cell r="M28">
            <v>6</v>
          </cell>
          <cell r="N28">
            <v>13.5</v>
          </cell>
          <cell r="O28">
            <v>2.3776335002177555</v>
          </cell>
          <cell r="P28">
            <v>4</v>
          </cell>
          <cell r="Q28">
            <v>20</v>
          </cell>
          <cell r="R28">
            <v>80</v>
          </cell>
          <cell r="S28">
            <v>0.20250000000000001</v>
          </cell>
          <cell r="T28">
            <v>0</v>
          </cell>
        </row>
        <row r="29">
          <cell r="A29">
            <v>361</v>
          </cell>
          <cell r="B29" t="str">
            <v>Fanta Naranja 3000cc Petx6</v>
          </cell>
          <cell r="C29" t="str">
            <v>Gaseosa</v>
          </cell>
          <cell r="D29" t="str">
            <v>Fanta</v>
          </cell>
          <cell r="E29" t="str">
            <v>Fanta Naranja</v>
          </cell>
          <cell r="F29" t="str">
            <v>3000cc x6</v>
          </cell>
          <cell r="G29" t="str">
            <v>3000cc x6</v>
          </cell>
          <cell r="H29" t="str">
            <v>Gaseosa3000cc x6</v>
          </cell>
          <cell r="I29" t="str">
            <v>Gaseosa3000cc x6</v>
          </cell>
          <cell r="J29">
            <v>8.6956519999999995E-2</v>
          </cell>
          <cell r="K29" t="str">
            <v>P</v>
          </cell>
          <cell r="L29">
            <v>3</v>
          </cell>
          <cell r="M29">
            <v>6</v>
          </cell>
          <cell r="N29">
            <v>18</v>
          </cell>
          <cell r="O29">
            <v>3.170178000290341</v>
          </cell>
          <cell r="P29">
            <v>4</v>
          </cell>
          <cell r="Q29">
            <v>15</v>
          </cell>
          <cell r="R29">
            <v>60</v>
          </cell>
          <cell r="S29">
            <v>0.20250000000000001</v>
          </cell>
          <cell r="T29">
            <v>0</v>
          </cell>
        </row>
        <row r="30">
          <cell r="A30">
            <v>440</v>
          </cell>
          <cell r="B30" t="str">
            <v>Ades Manzana 1000cc Tetrax8</v>
          </cell>
          <cell r="C30" t="str">
            <v>Stills</v>
          </cell>
          <cell r="D30" t="str">
            <v>Ades</v>
          </cell>
          <cell r="E30" t="str">
            <v>Ades</v>
          </cell>
          <cell r="F30" t="str">
            <v>Ades1000cc x8</v>
          </cell>
          <cell r="G30" t="str">
            <v>1000cc x8</v>
          </cell>
          <cell r="H30" t="str">
            <v>Ades1000cc x8</v>
          </cell>
          <cell r="I30" t="str">
            <v>AdesFrutal1000cc x8</v>
          </cell>
          <cell r="J30">
            <v>0</v>
          </cell>
          <cell r="K30" t="str">
            <v>R</v>
          </cell>
          <cell r="L30">
            <v>1</v>
          </cell>
          <cell r="M30">
            <v>8</v>
          </cell>
          <cell r="N30">
            <v>8</v>
          </cell>
          <cell r="O30">
            <v>1.4089680001290403</v>
          </cell>
          <cell r="P30">
            <v>5</v>
          </cell>
          <cell r="Q30">
            <v>21</v>
          </cell>
          <cell r="R30">
            <v>105</v>
          </cell>
          <cell r="S30">
            <v>0.24</v>
          </cell>
          <cell r="T30">
            <v>0.14000000000000001</v>
          </cell>
        </row>
        <row r="31">
          <cell r="A31">
            <v>500</v>
          </cell>
          <cell r="B31" t="str">
            <v>Ades Chocolate 200cc Tetrax6</v>
          </cell>
          <cell r="C31" t="str">
            <v>Stills</v>
          </cell>
          <cell r="D31" t="str">
            <v>Ades</v>
          </cell>
          <cell r="E31" t="str">
            <v>Ades</v>
          </cell>
          <cell r="F31" t="str">
            <v>Ades200cc x6</v>
          </cell>
          <cell r="G31" t="str">
            <v>200cc x6</v>
          </cell>
          <cell r="H31" t="str">
            <v>Ades200cc x6</v>
          </cell>
          <cell r="I31" t="str">
            <v>AdesChocolate200cc x6</v>
          </cell>
          <cell r="J31">
            <v>0</v>
          </cell>
          <cell r="K31" t="str">
            <v>R</v>
          </cell>
          <cell r="L31">
            <v>0.2</v>
          </cell>
          <cell r="M31">
            <v>6</v>
          </cell>
          <cell r="N31">
            <v>1.2000000000000002</v>
          </cell>
          <cell r="O31">
            <v>0.21134520001935608</v>
          </cell>
          <cell r="P31">
            <v>9</v>
          </cell>
          <cell r="Q31">
            <v>84</v>
          </cell>
          <cell r="R31">
            <v>756</v>
          </cell>
          <cell r="S31">
            <v>0.24</v>
          </cell>
          <cell r="T31">
            <v>0.14000000000000001</v>
          </cell>
        </row>
        <row r="32">
          <cell r="A32">
            <v>502</v>
          </cell>
          <cell r="B32" t="str">
            <v>Ades Frutas Tropicales 200cc Tetrax6</v>
          </cell>
          <cell r="C32" t="str">
            <v>Stills</v>
          </cell>
          <cell r="D32" t="str">
            <v>Ades</v>
          </cell>
          <cell r="E32" t="str">
            <v>Ades</v>
          </cell>
          <cell r="F32" t="str">
            <v>Ades200cc x6</v>
          </cell>
          <cell r="G32" t="str">
            <v>200cc x6</v>
          </cell>
          <cell r="H32" t="str">
            <v>Ades200cc x6</v>
          </cell>
          <cell r="I32" t="str">
            <v>AdesFrutal200cc x6</v>
          </cell>
          <cell r="J32">
            <v>0</v>
          </cell>
          <cell r="K32" t="str">
            <v>R</v>
          </cell>
          <cell r="L32">
            <v>0.2</v>
          </cell>
          <cell r="M32">
            <v>6</v>
          </cell>
          <cell r="N32">
            <v>1.2000000000000002</v>
          </cell>
          <cell r="O32">
            <v>0.21134520001935608</v>
          </cell>
          <cell r="P32">
            <v>9</v>
          </cell>
          <cell r="Q32">
            <v>84</v>
          </cell>
          <cell r="R32">
            <v>756</v>
          </cell>
          <cell r="S32">
            <v>0.24</v>
          </cell>
          <cell r="T32">
            <v>0.14000000000000001</v>
          </cell>
        </row>
        <row r="33">
          <cell r="A33">
            <v>503</v>
          </cell>
          <cell r="B33" t="str">
            <v>Ades Durazno 200cc Tetrax6</v>
          </cell>
          <cell r="C33" t="str">
            <v>Stills</v>
          </cell>
          <cell r="D33" t="str">
            <v>Ades</v>
          </cell>
          <cell r="E33" t="str">
            <v>Ades</v>
          </cell>
          <cell r="F33" t="str">
            <v>Ades200cc x6</v>
          </cell>
          <cell r="G33" t="str">
            <v>200cc x6</v>
          </cell>
          <cell r="H33" t="str">
            <v>Ades200cc x6</v>
          </cell>
          <cell r="I33" t="str">
            <v>AdesFrutal200cc x6</v>
          </cell>
          <cell r="J33">
            <v>0</v>
          </cell>
          <cell r="K33" t="str">
            <v>R</v>
          </cell>
          <cell r="L33">
            <v>0.2</v>
          </cell>
          <cell r="M33">
            <v>6</v>
          </cell>
          <cell r="N33">
            <v>1.2000000000000002</v>
          </cell>
          <cell r="O33">
            <v>0.21134520001935608</v>
          </cell>
          <cell r="P33">
            <v>9</v>
          </cell>
          <cell r="Q33">
            <v>84</v>
          </cell>
          <cell r="R33">
            <v>756</v>
          </cell>
          <cell r="S33">
            <v>0.24</v>
          </cell>
          <cell r="T33">
            <v>0.14000000000000001</v>
          </cell>
        </row>
        <row r="34">
          <cell r="A34">
            <v>504</v>
          </cell>
          <cell r="B34" t="str">
            <v>Ades Naranja 200cc Tetrax6</v>
          </cell>
          <cell r="C34" t="str">
            <v>Stills</v>
          </cell>
          <cell r="D34" t="str">
            <v>Ades</v>
          </cell>
          <cell r="E34" t="str">
            <v>Ades</v>
          </cell>
          <cell r="F34" t="str">
            <v>Ades200cc x6</v>
          </cell>
          <cell r="G34" t="str">
            <v>200cc x6</v>
          </cell>
          <cell r="H34" t="str">
            <v>Ades200cc x6</v>
          </cell>
          <cell r="I34" t="str">
            <v>AdesFrutal200cc x6</v>
          </cell>
          <cell r="J34">
            <v>0</v>
          </cell>
          <cell r="K34" t="str">
            <v>R</v>
          </cell>
          <cell r="L34">
            <v>0.2</v>
          </cell>
          <cell r="M34">
            <v>6</v>
          </cell>
          <cell r="N34">
            <v>1.2000000000000002</v>
          </cell>
          <cell r="O34">
            <v>0.21134520001935608</v>
          </cell>
          <cell r="P34">
            <v>9</v>
          </cell>
          <cell r="Q34">
            <v>84</v>
          </cell>
          <cell r="R34">
            <v>756</v>
          </cell>
          <cell r="S34">
            <v>0.24</v>
          </cell>
          <cell r="T34">
            <v>0.14000000000000001</v>
          </cell>
        </row>
        <row r="35">
          <cell r="A35">
            <v>505</v>
          </cell>
          <cell r="B35" t="str">
            <v>Ades Anana 200cc Tetrax6</v>
          </cell>
          <cell r="C35" t="str">
            <v>Stills</v>
          </cell>
          <cell r="D35" t="str">
            <v>Ades</v>
          </cell>
          <cell r="E35" t="str">
            <v>Ades</v>
          </cell>
          <cell r="F35" t="str">
            <v>Ades200cc x6</v>
          </cell>
          <cell r="G35" t="str">
            <v>200cc x6</v>
          </cell>
          <cell r="H35" t="str">
            <v>Ades200cc x6</v>
          </cell>
          <cell r="I35" t="str">
            <v>AdesFrutal200cc x6</v>
          </cell>
          <cell r="J35">
            <v>0</v>
          </cell>
          <cell r="K35" t="str">
            <v>R</v>
          </cell>
          <cell r="L35">
            <v>0.2</v>
          </cell>
          <cell r="M35">
            <v>6</v>
          </cell>
          <cell r="N35">
            <v>1.2000000000000002</v>
          </cell>
          <cell r="O35">
            <v>0.21134520001935608</v>
          </cell>
          <cell r="P35">
            <v>9</v>
          </cell>
          <cell r="Q35">
            <v>84</v>
          </cell>
          <cell r="R35">
            <v>756</v>
          </cell>
          <cell r="S35">
            <v>0.24</v>
          </cell>
          <cell r="T35">
            <v>0.14000000000000001</v>
          </cell>
        </row>
        <row r="36">
          <cell r="A36">
            <v>509</v>
          </cell>
          <cell r="B36" t="str">
            <v>Ades Manzana 200cc Tetrax6</v>
          </cell>
          <cell r="C36" t="str">
            <v>Stills</v>
          </cell>
          <cell r="D36" t="str">
            <v>Ades</v>
          </cell>
          <cell r="E36" t="str">
            <v>Ades</v>
          </cell>
          <cell r="F36" t="str">
            <v>Ades200cc x6</v>
          </cell>
          <cell r="G36" t="str">
            <v>200cc x6</v>
          </cell>
          <cell r="H36" t="str">
            <v>Ades200cc x6</v>
          </cell>
          <cell r="I36" t="str">
            <v>AdesFrutal200cc x6</v>
          </cell>
          <cell r="J36">
            <v>0</v>
          </cell>
          <cell r="K36" t="str">
            <v>R</v>
          </cell>
          <cell r="L36">
            <v>0.2</v>
          </cell>
          <cell r="M36">
            <v>6</v>
          </cell>
          <cell r="N36">
            <v>1.2000000000000002</v>
          </cell>
          <cell r="O36">
            <v>0.21134520001935608</v>
          </cell>
          <cell r="P36">
            <v>9</v>
          </cell>
          <cell r="Q36">
            <v>84</v>
          </cell>
          <cell r="R36">
            <v>756</v>
          </cell>
          <cell r="S36">
            <v>0.24</v>
          </cell>
          <cell r="T36">
            <v>0.14000000000000001</v>
          </cell>
        </row>
        <row r="37">
          <cell r="A37">
            <v>512</v>
          </cell>
          <cell r="B37" t="str">
            <v>Ades Frutilla 200cc Tetrax6</v>
          </cell>
          <cell r="C37" t="str">
            <v>Stills</v>
          </cell>
          <cell r="D37" t="str">
            <v>Ades</v>
          </cell>
          <cell r="E37" t="str">
            <v>Ades</v>
          </cell>
          <cell r="F37" t="str">
            <v>Ades200cc x6</v>
          </cell>
          <cell r="G37" t="str">
            <v>200cc x6</v>
          </cell>
          <cell r="H37" t="str">
            <v>Ades200cc x6</v>
          </cell>
          <cell r="I37" t="str">
            <v>AdesChocolate200cc x6</v>
          </cell>
          <cell r="J37">
            <v>0</v>
          </cell>
          <cell r="K37" t="str">
            <v>R</v>
          </cell>
          <cell r="L37">
            <v>0.2</v>
          </cell>
          <cell r="M37">
            <v>6</v>
          </cell>
          <cell r="N37">
            <v>1.2000000000000002</v>
          </cell>
          <cell r="O37">
            <v>0.21134520001935608</v>
          </cell>
          <cell r="P37">
            <v>9</v>
          </cell>
          <cell r="Q37">
            <v>84</v>
          </cell>
          <cell r="R37">
            <v>756</v>
          </cell>
          <cell r="S37">
            <v>0.24</v>
          </cell>
          <cell r="T37">
            <v>0.14000000000000001</v>
          </cell>
        </row>
        <row r="38">
          <cell r="A38">
            <v>523</v>
          </cell>
          <cell r="B38" t="str">
            <v>Ades Frutilla 1000cc Tetrax8</v>
          </cell>
          <cell r="C38" t="str">
            <v>Stills</v>
          </cell>
          <cell r="D38" t="str">
            <v>Ades</v>
          </cell>
          <cell r="E38" t="str">
            <v>Ades</v>
          </cell>
          <cell r="F38" t="str">
            <v>Ades1000cc x8</v>
          </cell>
          <cell r="G38" t="str">
            <v>1000cc x8</v>
          </cell>
          <cell r="H38" t="str">
            <v>Ades1000cc x8</v>
          </cell>
          <cell r="I38" t="str">
            <v>AdesNatural1000cc x8</v>
          </cell>
          <cell r="J38">
            <v>0</v>
          </cell>
          <cell r="K38" t="str">
            <v>R</v>
          </cell>
          <cell r="L38">
            <v>1</v>
          </cell>
          <cell r="M38">
            <v>8</v>
          </cell>
          <cell r="N38">
            <v>8</v>
          </cell>
          <cell r="O38">
            <v>1.4089680001290403</v>
          </cell>
          <cell r="P38">
            <v>5</v>
          </cell>
          <cell r="Q38">
            <v>21</v>
          </cell>
          <cell r="R38">
            <v>105</v>
          </cell>
          <cell r="S38">
            <v>0.24</v>
          </cell>
          <cell r="T38">
            <v>0.14000000000000001</v>
          </cell>
        </row>
        <row r="39">
          <cell r="A39">
            <v>524</v>
          </cell>
          <cell r="B39" t="str">
            <v>Ades Almendra vainilla 1000cc Tetrax8</v>
          </cell>
          <cell r="C39" t="str">
            <v>Stills</v>
          </cell>
          <cell r="D39" t="str">
            <v>Ades</v>
          </cell>
          <cell r="E39" t="str">
            <v>Ades</v>
          </cell>
          <cell r="F39" t="str">
            <v>Ades1000cc x8</v>
          </cell>
          <cell r="G39" t="str">
            <v>1000cc x8</v>
          </cell>
          <cell r="H39" t="str">
            <v>Ades1000cc x8</v>
          </cell>
          <cell r="I39" t="str">
            <v>AdesAlmendra1000cc x8</v>
          </cell>
          <cell r="J39">
            <v>0</v>
          </cell>
          <cell r="K39" t="str">
            <v>R</v>
          </cell>
          <cell r="L39">
            <v>1</v>
          </cell>
          <cell r="M39">
            <v>8</v>
          </cell>
          <cell r="N39">
            <v>8</v>
          </cell>
          <cell r="O39">
            <v>1.4089680001290403</v>
          </cell>
          <cell r="P39">
            <v>5</v>
          </cell>
          <cell r="Q39">
            <v>21</v>
          </cell>
          <cell r="R39">
            <v>105</v>
          </cell>
          <cell r="S39">
            <v>0.24</v>
          </cell>
          <cell r="T39">
            <v>0.14000000000000001</v>
          </cell>
        </row>
        <row r="40">
          <cell r="A40">
            <v>525</v>
          </cell>
          <cell r="B40" t="str">
            <v>Ades Almendra sin azucar 1000cc Tetrax8</v>
          </cell>
          <cell r="C40" t="str">
            <v>Stills</v>
          </cell>
          <cell r="D40" t="str">
            <v>Ades</v>
          </cell>
          <cell r="E40" t="str">
            <v>Ades</v>
          </cell>
          <cell r="F40" t="str">
            <v>Ades1000cc x8</v>
          </cell>
          <cell r="G40" t="str">
            <v>1000cc x8</v>
          </cell>
          <cell r="H40" t="str">
            <v>Ades1000cc x8</v>
          </cell>
          <cell r="I40" t="str">
            <v>AdesAlmendra1000cc x8</v>
          </cell>
          <cell r="J40">
            <v>0</v>
          </cell>
          <cell r="K40" t="str">
            <v>R</v>
          </cell>
          <cell r="L40">
            <v>1</v>
          </cell>
          <cell r="M40">
            <v>8</v>
          </cell>
          <cell r="N40">
            <v>8</v>
          </cell>
          <cell r="O40">
            <v>1.4089680001290403</v>
          </cell>
          <cell r="P40">
            <v>5</v>
          </cell>
          <cell r="Q40">
            <v>21</v>
          </cell>
          <cell r="R40">
            <v>105</v>
          </cell>
          <cell r="S40">
            <v>0.24</v>
          </cell>
          <cell r="T40">
            <v>0.14000000000000001</v>
          </cell>
        </row>
        <row r="41">
          <cell r="A41">
            <v>590</v>
          </cell>
          <cell r="B41" t="str">
            <v>Ades Chocolate 1000cc Tetrax8</v>
          </cell>
          <cell r="C41" t="str">
            <v>Stills</v>
          </cell>
          <cell r="D41" t="str">
            <v>Ades</v>
          </cell>
          <cell r="E41" t="str">
            <v>Ades</v>
          </cell>
          <cell r="F41" t="str">
            <v>Ades1000cc x8</v>
          </cell>
          <cell r="G41" t="str">
            <v>1000cc x8</v>
          </cell>
          <cell r="H41" t="str">
            <v>Ades1000cc x8</v>
          </cell>
          <cell r="I41" t="str">
            <v>AdesNatural1000cc x8</v>
          </cell>
          <cell r="J41">
            <v>0</v>
          </cell>
          <cell r="K41" t="str">
            <v>R</v>
          </cell>
          <cell r="L41">
            <v>1</v>
          </cell>
          <cell r="M41">
            <v>8</v>
          </cell>
          <cell r="N41">
            <v>8</v>
          </cell>
          <cell r="O41">
            <v>1.4089680001290403</v>
          </cell>
          <cell r="P41">
            <v>5</v>
          </cell>
          <cell r="Q41">
            <v>21</v>
          </cell>
          <cell r="R41">
            <v>105</v>
          </cell>
          <cell r="S41">
            <v>0.24</v>
          </cell>
          <cell r="T41">
            <v>0.14000000000000001</v>
          </cell>
        </row>
        <row r="42">
          <cell r="A42">
            <v>591</v>
          </cell>
          <cell r="B42" t="str">
            <v>Ades Almendra 1000cc Tetrax8</v>
          </cell>
          <cell r="C42" t="str">
            <v>Stills</v>
          </cell>
          <cell r="D42" t="str">
            <v>Ades</v>
          </cell>
          <cell r="E42" t="str">
            <v>Ades</v>
          </cell>
          <cell r="F42" t="str">
            <v>Ades1000cc x8</v>
          </cell>
          <cell r="G42" t="str">
            <v>1000cc x8</v>
          </cell>
          <cell r="H42" t="str">
            <v>Ades1000cc x8</v>
          </cell>
          <cell r="I42" t="str">
            <v>AdesNatural1000cc x8</v>
          </cell>
          <cell r="J42">
            <v>0</v>
          </cell>
          <cell r="K42" t="str">
            <v>R</v>
          </cell>
          <cell r="L42">
            <v>1</v>
          </cell>
          <cell r="M42">
            <v>8</v>
          </cell>
          <cell r="N42">
            <v>8</v>
          </cell>
          <cell r="O42">
            <v>1.4089680001290403</v>
          </cell>
          <cell r="P42">
            <v>5</v>
          </cell>
          <cell r="Q42">
            <v>21</v>
          </cell>
          <cell r="R42">
            <v>105</v>
          </cell>
          <cell r="S42">
            <v>0.24</v>
          </cell>
          <cell r="T42">
            <v>0.14000000000000001</v>
          </cell>
        </row>
        <row r="43">
          <cell r="A43">
            <v>592</v>
          </cell>
          <cell r="B43" t="str">
            <v>Ades Frutas Tropicales 1000cc Tetrax8</v>
          </cell>
          <cell r="C43" t="str">
            <v>Stills</v>
          </cell>
          <cell r="D43" t="str">
            <v>Ades</v>
          </cell>
          <cell r="E43" t="str">
            <v>Ades</v>
          </cell>
          <cell r="F43" t="str">
            <v>Ades1000cc x8</v>
          </cell>
          <cell r="G43" t="str">
            <v>1000cc x8</v>
          </cell>
          <cell r="H43" t="str">
            <v>Ades1000cc x8</v>
          </cell>
          <cell r="I43" t="str">
            <v>AdesFrutal1000cc x8</v>
          </cell>
          <cell r="J43">
            <v>0</v>
          </cell>
          <cell r="K43" t="str">
            <v>R</v>
          </cell>
          <cell r="L43">
            <v>1</v>
          </cell>
          <cell r="M43">
            <v>8</v>
          </cell>
          <cell r="N43">
            <v>8</v>
          </cell>
          <cell r="O43">
            <v>1.4089680001290403</v>
          </cell>
          <cell r="P43">
            <v>5</v>
          </cell>
          <cell r="Q43">
            <v>21</v>
          </cell>
          <cell r="R43">
            <v>105</v>
          </cell>
          <cell r="S43">
            <v>0.24</v>
          </cell>
          <cell r="T43">
            <v>0.14000000000000001</v>
          </cell>
        </row>
        <row r="44">
          <cell r="A44">
            <v>593</v>
          </cell>
          <cell r="B44" t="str">
            <v>Ades Durazno 1000cc Tetrax8</v>
          </cell>
          <cell r="C44" t="str">
            <v>Stills</v>
          </cell>
          <cell r="D44" t="str">
            <v>Ades</v>
          </cell>
          <cell r="E44" t="str">
            <v>Ades</v>
          </cell>
          <cell r="F44" t="str">
            <v>Ades1000cc x8</v>
          </cell>
          <cell r="G44" t="str">
            <v>1000cc x8</v>
          </cell>
          <cell r="H44" t="str">
            <v>Ades1000cc x8</v>
          </cell>
          <cell r="I44" t="str">
            <v>AdesFrutal1000cc x8</v>
          </cell>
          <cell r="J44">
            <v>0</v>
          </cell>
          <cell r="K44" t="str">
            <v>R</v>
          </cell>
          <cell r="L44">
            <v>1</v>
          </cell>
          <cell r="M44">
            <v>8</v>
          </cell>
          <cell r="N44">
            <v>8</v>
          </cell>
          <cell r="O44">
            <v>1.4089680001290403</v>
          </cell>
          <cell r="P44">
            <v>5</v>
          </cell>
          <cell r="Q44">
            <v>21</v>
          </cell>
          <cell r="R44">
            <v>105</v>
          </cell>
          <cell r="S44">
            <v>0.24</v>
          </cell>
          <cell r="T44">
            <v>0.14000000000000001</v>
          </cell>
        </row>
        <row r="45">
          <cell r="A45">
            <v>594</v>
          </cell>
          <cell r="B45" t="str">
            <v>Ades Naranja 1000cc Tetrax8</v>
          </cell>
          <cell r="C45" t="str">
            <v>Stills</v>
          </cell>
          <cell r="D45" t="str">
            <v>Ades</v>
          </cell>
          <cell r="E45" t="str">
            <v>Ades</v>
          </cell>
          <cell r="F45" t="str">
            <v>Ades1000cc x8</v>
          </cell>
          <cell r="G45" t="str">
            <v>1000cc x8</v>
          </cell>
          <cell r="H45" t="str">
            <v>Ades1000cc x8</v>
          </cell>
          <cell r="I45" t="str">
            <v>AdesFrutal1000cc x8</v>
          </cell>
          <cell r="J45">
            <v>0</v>
          </cell>
          <cell r="K45" t="str">
            <v>R</v>
          </cell>
          <cell r="L45">
            <v>1</v>
          </cell>
          <cell r="M45">
            <v>8</v>
          </cell>
          <cell r="N45">
            <v>8</v>
          </cell>
          <cell r="O45">
            <v>1.4089680001290403</v>
          </cell>
          <cell r="P45">
            <v>5</v>
          </cell>
          <cell r="Q45">
            <v>21</v>
          </cell>
          <cell r="R45">
            <v>105</v>
          </cell>
          <cell r="S45">
            <v>0.24</v>
          </cell>
          <cell r="T45">
            <v>0.14000000000000001</v>
          </cell>
        </row>
        <row r="46">
          <cell r="A46">
            <v>595</v>
          </cell>
          <cell r="B46" t="str">
            <v>Ades Anana 1000cc Tetrax8</v>
          </cell>
          <cell r="C46" t="str">
            <v>Stills</v>
          </cell>
          <cell r="D46" t="str">
            <v>Ades</v>
          </cell>
          <cell r="E46" t="str">
            <v>Ades</v>
          </cell>
          <cell r="F46" t="str">
            <v>Ades1000cc x8</v>
          </cell>
          <cell r="G46" t="str">
            <v>1000cc x8</v>
          </cell>
          <cell r="H46" t="str">
            <v>Ades1000cc x8</v>
          </cell>
          <cell r="I46" t="str">
            <v>AdesFrutal1000cc x8</v>
          </cell>
          <cell r="J46">
            <v>0</v>
          </cell>
          <cell r="K46" t="str">
            <v>R</v>
          </cell>
          <cell r="L46">
            <v>1</v>
          </cell>
          <cell r="M46">
            <v>8</v>
          </cell>
          <cell r="N46">
            <v>8</v>
          </cell>
          <cell r="O46">
            <v>1.4089680001290403</v>
          </cell>
          <cell r="P46">
            <v>5</v>
          </cell>
          <cell r="Q46">
            <v>21</v>
          </cell>
          <cell r="R46">
            <v>105</v>
          </cell>
          <cell r="S46">
            <v>0.24</v>
          </cell>
          <cell r="T46">
            <v>0.14000000000000001</v>
          </cell>
        </row>
        <row r="47">
          <cell r="A47">
            <v>597</v>
          </cell>
          <cell r="B47" t="str">
            <v>Ades Natural 1000cc Tetrax8</v>
          </cell>
          <cell r="C47" t="str">
            <v>Stills</v>
          </cell>
          <cell r="D47" t="str">
            <v>Ades</v>
          </cell>
          <cell r="E47" t="str">
            <v>Ades</v>
          </cell>
          <cell r="F47" t="str">
            <v>Ades1000cc x8</v>
          </cell>
          <cell r="G47" t="str">
            <v>1000cc x8</v>
          </cell>
          <cell r="H47" t="str">
            <v>Ades1000cc x8</v>
          </cell>
          <cell r="I47" t="str">
            <v>AdesNatural1000cc x8</v>
          </cell>
          <cell r="J47">
            <v>0</v>
          </cell>
          <cell r="K47" t="str">
            <v>R</v>
          </cell>
          <cell r="L47">
            <v>1</v>
          </cell>
          <cell r="M47">
            <v>8</v>
          </cell>
          <cell r="N47">
            <v>8</v>
          </cell>
          <cell r="O47">
            <v>1.4089680001290403</v>
          </cell>
          <cell r="P47">
            <v>5</v>
          </cell>
          <cell r="Q47">
            <v>21</v>
          </cell>
          <cell r="R47">
            <v>105</v>
          </cell>
          <cell r="S47">
            <v>0.24</v>
          </cell>
          <cell r="T47">
            <v>0.14000000000000001</v>
          </cell>
        </row>
        <row r="48">
          <cell r="A48">
            <v>598</v>
          </cell>
          <cell r="B48" t="str">
            <v>Ades Almendra 1000cc Tetrax8</v>
          </cell>
          <cell r="C48" t="str">
            <v>Stills</v>
          </cell>
          <cell r="D48" t="str">
            <v>Ades</v>
          </cell>
          <cell r="E48" t="str">
            <v>Ades</v>
          </cell>
          <cell r="F48" t="str">
            <v>Ades1000cc x8</v>
          </cell>
          <cell r="G48" t="str">
            <v>1000cc x8</v>
          </cell>
          <cell r="H48" t="str">
            <v>Ades1000cc x8</v>
          </cell>
          <cell r="I48" t="str">
            <v>AdesNatural1000cc x8</v>
          </cell>
          <cell r="J48">
            <v>0</v>
          </cell>
          <cell r="K48" t="str">
            <v>R</v>
          </cell>
          <cell r="L48">
            <v>1</v>
          </cell>
          <cell r="M48">
            <v>8</v>
          </cell>
          <cell r="N48">
            <v>8</v>
          </cell>
          <cell r="O48">
            <v>1.4089680001290403</v>
          </cell>
          <cell r="P48">
            <v>5</v>
          </cell>
          <cell r="Q48">
            <v>21</v>
          </cell>
          <cell r="R48">
            <v>105</v>
          </cell>
          <cell r="S48">
            <v>0.24</v>
          </cell>
          <cell r="T48">
            <v>0.14000000000000001</v>
          </cell>
        </row>
        <row r="49">
          <cell r="A49">
            <v>610</v>
          </cell>
          <cell r="B49" t="str">
            <v>Sprite Lima Limon 350cc Vidriox24</v>
          </cell>
          <cell r="C49" t="str">
            <v>Gaseosa</v>
          </cell>
          <cell r="D49" t="str">
            <v>Sprite</v>
          </cell>
          <cell r="E49" t="str">
            <v>Sprite Lima Limon</v>
          </cell>
          <cell r="F49" t="str">
            <v>350cc x24</v>
          </cell>
          <cell r="G49" t="str">
            <v>350cc x24</v>
          </cell>
          <cell r="H49" t="str">
            <v>Gaseosa350cc x24</v>
          </cell>
          <cell r="I49" t="str">
            <v>Gaseosa350cc x24</v>
          </cell>
          <cell r="J49">
            <v>4.1666670000000003E-2</v>
          </cell>
          <cell r="K49" t="str">
            <v>P</v>
          </cell>
          <cell r="L49">
            <v>0.35</v>
          </cell>
          <cell r="M49">
            <v>24</v>
          </cell>
          <cell r="N49">
            <v>8.3999999999999986</v>
          </cell>
          <cell r="O49">
            <v>1.4794164001354921</v>
          </cell>
          <cell r="P49">
            <v>6</v>
          </cell>
          <cell r="Q49">
            <v>10</v>
          </cell>
          <cell r="R49">
            <v>60</v>
          </cell>
          <cell r="S49">
            <v>0.25119999999999998</v>
          </cell>
          <cell r="T49">
            <v>0</v>
          </cell>
        </row>
        <row r="50">
          <cell r="A50">
            <v>618</v>
          </cell>
          <cell r="B50" t="str">
            <v>Sprite Lima Limon 354cc Latax6</v>
          </cell>
          <cell r="C50" t="str">
            <v>Gaseosa</v>
          </cell>
          <cell r="D50" t="str">
            <v>Sprite</v>
          </cell>
          <cell r="E50" t="str">
            <v>Sprite Lima Limon</v>
          </cell>
          <cell r="F50" t="str">
            <v>354cc x6</v>
          </cell>
          <cell r="G50" t="str">
            <v>354cc x6</v>
          </cell>
          <cell r="H50" t="str">
            <v>Gaseosa354cc x6</v>
          </cell>
          <cell r="I50" t="str">
            <v>Gaseosa354cc x6</v>
          </cell>
          <cell r="J50">
            <v>4.1666670000000003E-2</v>
          </cell>
          <cell r="K50" t="str">
            <v>R</v>
          </cell>
          <cell r="L50">
            <v>0.35399999999999998</v>
          </cell>
          <cell r="M50">
            <v>6</v>
          </cell>
          <cell r="N50">
            <v>2.1239999999999997</v>
          </cell>
          <cell r="O50">
            <v>0.37408100403426015</v>
          </cell>
          <cell r="P50">
            <v>11</v>
          </cell>
          <cell r="Q50">
            <v>45</v>
          </cell>
          <cell r="R50">
            <v>495</v>
          </cell>
          <cell r="S50">
            <v>0.25119999999999998</v>
          </cell>
          <cell r="T50">
            <v>0.1</v>
          </cell>
        </row>
        <row r="51">
          <cell r="A51">
            <v>625</v>
          </cell>
          <cell r="B51" t="str">
            <v>Sprite Lima Limon 1000cc Vidriox12</v>
          </cell>
          <cell r="C51" t="str">
            <v>Gaseosa</v>
          </cell>
          <cell r="D51" t="str">
            <v>Sprite</v>
          </cell>
          <cell r="E51" t="str">
            <v>Sprite Lima Limon</v>
          </cell>
          <cell r="F51" t="str">
            <v>1000cc x12</v>
          </cell>
          <cell r="G51" t="str">
            <v>1000cc x12</v>
          </cell>
          <cell r="H51" t="str">
            <v>Gaseosa1000cc x12</v>
          </cell>
          <cell r="I51" t="str">
            <v>Gaseosa1000cc x12</v>
          </cell>
          <cell r="J51">
            <v>4.1666670000000003E-2</v>
          </cell>
          <cell r="K51" t="str">
            <v>P</v>
          </cell>
          <cell r="L51">
            <v>1</v>
          </cell>
          <cell r="M51">
            <v>12</v>
          </cell>
          <cell r="N51">
            <v>12</v>
          </cell>
          <cell r="O51">
            <v>2.1134520001935604</v>
          </cell>
          <cell r="P51">
            <v>4</v>
          </cell>
          <cell r="Q51">
            <v>10</v>
          </cell>
          <cell r="R51">
            <v>40</v>
          </cell>
          <cell r="S51">
            <v>0.25119999999999998</v>
          </cell>
          <cell r="T51">
            <v>0</v>
          </cell>
        </row>
        <row r="52">
          <cell r="A52">
            <v>627</v>
          </cell>
          <cell r="B52" t="str">
            <v>Sprite Lima Limon 500cc Petx12</v>
          </cell>
          <cell r="C52" t="str">
            <v>Gaseosa</v>
          </cell>
          <cell r="D52" t="str">
            <v>Sprite</v>
          </cell>
          <cell r="E52" t="str">
            <v>Sprite Lima Limon</v>
          </cell>
          <cell r="F52" t="str">
            <v>500cc x12</v>
          </cell>
          <cell r="G52" t="str">
            <v>500cc x12</v>
          </cell>
          <cell r="H52" t="str">
            <v>Gaseosa500cc x12</v>
          </cell>
          <cell r="I52" t="str">
            <v>Gaseosa500cc x12</v>
          </cell>
          <cell r="J52">
            <v>4.1666670000000003E-2</v>
          </cell>
          <cell r="K52" t="str">
            <v>P</v>
          </cell>
          <cell r="L52">
            <v>0.5</v>
          </cell>
          <cell r="M52">
            <v>12</v>
          </cell>
          <cell r="N52">
            <v>6</v>
          </cell>
          <cell r="O52">
            <v>1.0567260000967802</v>
          </cell>
          <cell r="P52">
            <v>6</v>
          </cell>
          <cell r="Q52">
            <v>24</v>
          </cell>
          <cell r="R52">
            <v>144</v>
          </cell>
          <cell r="S52">
            <v>0.25119999999999998</v>
          </cell>
          <cell r="T52">
            <v>0</v>
          </cell>
        </row>
        <row r="53">
          <cell r="A53">
            <v>635</v>
          </cell>
          <cell r="B53" t="str">
            <v>Sprite Lima Limon 2000cc RefPetx9</v>
          </cell>
          <cell r="C53" t="str">
            <v>Gaseosa</v>
          </cell>
          <cell r="D53" t="str">
            <v>Sprite</v>
          </cell>
          <cell r="E53" t="str">
            <v>Sprite Lima Limon</v>
          </cell>
          <cell r="F53" t="str">
            <v>2000cc x9</v>
          </cell>
          <cell r="G53" t="str">
            <v>2000cc x9</v>
          </cell>
          <cell r="H53" t="str">
            <v>Gaseosa2000cc x9</v>
          </cell>
          <cell r="J53">
            <v>4.1666670000000003E-2</v>
          </cell>
          <cell r="K53" t="str">
            <v>P</v>
          </cell>
          <cell r="L53">
            <v>2</v>
          </cell>
          <cell r="M53">
            <v>9</v>
          </cell>
          <cell r="N53">
            <v>18</v>
          </cell>
          <cell r="O53">
            <v>3.170178000290341</v>
          </cell>
          <cell r="P53">
            <v>4</v>
          </cell>
          <cell r="Q53">
            <v>10</v>
          </cell>
          <cell r="R53">
            <v>40</v>
          </cell>
          <cell r="S53">
            <v>0.25119999999999998</v>
          </cell>
          <cell r="T53">
            <v>0</v>
          </cell>
        </row>
        <row r="54">
          <cell r="A54">
            <v>637</v>
          </cell>
          <cell r="B54" t="str">
            <v>Sprite Lima Limon 237cc Petx8</v>
          </cell>
          <cell r="C54" t="str">
            <v>Gaseosa</v>
          </cell>
          <cell r="D54" t="str">
            <v>Sprite</v>
          </cell>
          <cell r="E54" t="str">
            <v>Sprite Lima Limon</v>
          </cell>
          <cell r="F54" t="str">
            <v>237cc x8</v>
          </cell>
          <cell r="G54" t="str">
            <v>237cc x8</v>
          </cell>
          <cell r="H54" t="str">
            <v>Gaseosa237cc x8</v>
          </cell>
          <cell r="K54" t="str">
            <v>R</v>
          </cell>
          <cell r="L54">
            <v>0.23699999999999999</v>
          </cell>
          <cell r="M54">
            <v>8</v>
          </cell>
          <cell r="N54">
            <v>1.8959999999999999</v>
          </cell>
          <cell r="O54">
            <v>0.33392541603058257</v>
          </cell>
          <cell r="P54">
            <v>8</v>
          </cell>
          <cell r="Q54">
            <v>45</v>
          </cell>
          <cell r="R54">
            <v>360</v>
          </cell>
          <cell r="S54">
            <v>0.25119999999999998</v>
          </cell>
          <cell r="T54">
            <v>0.1</v>
          </cell>
        </row>
        <row r="55">
          <cell r="A55">
            <v>640</v>
          </cell>
          <cell r="B55" t="str">
            <v>Sprite Lima Limon 1500cc Petx8</v>
          </cell>
          <cell r="C55" t="str">
            <v>Gaseosa</v>
          </cell>
          <cell r="D55" t="str">
            <v>Sprite</v>
          </cell>
          <cell r="E55" t="str">
            <v>Sprite Lima Limon</v>
          </cell>
          <cell r="F55" t="str">
            <v>1500cc x8</v>
          </cell>
          <cell r="G55" t="str">
            <v>1500cc x8</v>
          </cell>
          <cell r="H55" t="str">
            <v>Gaseosa1500cc x8</v>
          </cell>
          <cell r="I55" t="str">
            <v>Gaseosa1500cc x8</v>
          </cell>
          <cell r="J55">
            <v>4.1666670000000003E-2</v>
          </cell>
          <cell r="K55" t="str">
            <v>P</v>
          </cell>
          <cell r="L55">
            <v>1.5</v>
          </cell>
          <cell r="M55">
            <v>8</v>
          </cell>
          <cell r="N55">
            <v>12</v>
          </cell>
          <cell r="O55">
            <v>2.1134520001935604</v>
          </cell>
          <cell r="P55">
            <v>4</v>
          </cell>
          <cell r="Q55">
            <v>21</v>
          </cell>
          <cell r="R55">
            <v>84</v>
          </cell>
          <cell r="S55">
            <v>0.25119999999999998</v>
          </cell>
          <cell r="T55">
            <v>0</v>
          </cell>
        </row>
        <row r="56">
          <cell r="A56">
            <v>644</v>
          </cell>
          <cell r="B56" t="str">
            <v>Sprite Lima Limon 1750cc Petx8</v>
          </cell>
          <cell r="C56" t="str">
            <v>Gaseosa</v>
          </cell>
          <cell r="D56" t="str">
            <v>Sprite</v>
          </cell>
          <cell r="E56" t="str">
            <v>Sprite Lima Limon</v>
          </cell>
          <cell r="F56" t="str">
            <v>1750cc x8</v>
          </cell>
          <cell r="G56" t="str">
            <v>1750cc x8</v>
          </cell>
          <cell r="H56" t="str">
            <v>Gaseosa1750cc x8</v>
          </cell>
          <cell r="I56" t="str">
            <v>Gaseosa1750cc x8</v>
          </cell>
          <cell r="J56">
            <v>4.1666670000000003E-2</v>
          </cell>
          <cell r="K56" t="str">
            <v>P</v>
          </cell>
          <cell r="L56">
            <v>1.75</v>
          </cell>
          <cell r="M56">
            <v>8</v>
          </cell>
          <cell r="N56">
            <v>14</v>
          </cell>
          <cell r="O56">
            <v>2.4656940002258207</v>
          </cell>
          <cell r="P56">
            <v>5</v>
          </cell>
          <cell r="Q56">
            <v>15</v>
          </cell>
          <cell r="R56">
            <v>75</v>
          </cell>
          <cell r="S56">
            <v>0.25119999999999998</v>
          </cell>
          <cell r="T56">
            <v>0</v>
          </cell>
        </row>
        <row r="57">
          <cell r="A57">
            <v>659</v>
          </cell>
          <cell r="B57" t="str">
            <v>Sprite Lima Limon 2250cc Petx6</v>
          </cell>
          <cell r="C57" t="str">
            <v>Gaseosa</v>
          </cell>
          <cell r="D57" t="str">
            <v>Sprite</v>
          </cell>
          <cell r="E57" t="str">
            <v>Sprite Lima Limon</v>
          </cell>
          <cell r="F57" t="str">
            <v>2250cc x6</v>
          </cell>
          <cell r="G57" t="str">
            <v>2250cc x6</v>
          </cell>
          <cell r="H57" t="str">
            <v>Gaseosa2250cc x6</v>
          </cell>
          <cell r="I57" t="str">
            <v>Gaseosa2250cc x6</v>
          </cell>
          <cell r="J57">
            <v>4.1666670000000003E-2</v>
          </cell>
          <cell r="K57" t="str">
            <v>P</v>
          </cell>
          <cell r="L57">
            <v>2.25</v>
          </cell>
          <cell r="M57">
            <v>6</v>
          </cell>
          <cell r="N57">
            <v>13.5</v>
          </cell>
          <cell r="O57">
            <v>2.3776335002177555</v>
          </cell>
          <cell r="P57">
            <v>4</v>
          </cell>
          <cell r="Q57">
            <v>20</v>
          </cell>
          <cell r="R57">
            <v>80</v>
          </cell>
          <cell r="S57">
            <v>0.25119999999999998</v>
          </cell>
          <cell r="T57">
            <v>0</v>
          </cell>
        </row>
        <row r="58">
          <cell r="A58">
            <v>661</v>
          </cell>
          <cell r="B58" t="str">
            <v>Sprite Lima Limon 3000cc Petx6</v>
          </cell>
          <cell r="C58" t="str">
            <v>Gaseosa</v>
          </cell>
          <cell r="D58" t="str">
            <v>Sprite</v>
          </cell>
          <cell r="E58" t="str">
            <v>Sprite Lima Limon</v>
          </cell>
          <cell r="F58" t="str">
            <v>3000cc x6</v>
          </cell>
          <cell r="G58" t="str">
            <v>3000cc x6</v>
          </cell>
          <cell r="H58" t="str">
            <v>Gaseosa3000cc x6</v>
          </cell>
          <cell r="I58" t="str">
            <v>Gaseosa3000cc x6</v>
          </cell>
          <cell r="J58">
            <v>4.1666670000000003E-2</v>
          </cell>
          <cell r="K58" t="str">
            <v>P</v>
          </cell>
          <cell r="L58">
            <v>3</v>
          </cell>
          <cell r="M58">
            <v>6</v>
          </cell>
          <cell r="N58">
            <v>18</v>
          </cell>
          <cell r="O58">
            <v>3.170178000290341</v>
          </cell>
          <cell r="P58">
            <v>4</v>
          </cell>
          <cell r="Q58">
            <v>15</v>
          </cell>
          <cell r="R58">
            <v>60</v>
          </cell>
          <cell r="S58">
            <v>0.25119999999999998</v>
          </cell>
          <cell r="T58">
            <v>0</v>
          </cell>
        </row>
        <row r="59">
          <cell r="A59">
            <v>1001</v>
          </cell>
          <cell r="B59" t="str">
            <v>Cepita Naranja 200cc Tetrax6</v>
          </cell>
          <cell r="C59" t="str">
            <v>Stills</v>
          </cell>
          <cell r="D59" t="str">
            <v>Cepita</v>
          </cell>
          <cell r="E59" t="str">
            <v>Cepita</v>
          </cell>
          <cell r="F59" t="str">
            <v>Cepita200cc x6</v>
          </cell>
          <cell r="G59" t="str">
            <v>200cc x6</v>
          </cell>
          <cell r="H59" t="str">
            <v>Cepita200cc x6</v>
          </cell>
          <cell r="I59" t="str">
            <v>Cepita200cc x6</v>
          </cell>
          <cell r="J59">
            <v>0</v>
          </cell>
          <cell r="K59" t="str">
            <v>R</v>
          </cell>
          <cell r="L59">
            <v>0.2</v>
          </cell>
          <cell r="M59">
            <v>6</v>
          </cell>
          <cell r="N59">
            <v>1.2000000000000002</v>
          </cell>
          <cell r="O59">
            <v>0.21134520001935608</v>
          </cell>
          <cell r="P59">
            <v>9</v>
          </cell>
          <cell r="Q59">
            <v>84</v>
          </cell>
          <cell r="R59">
            <v>756</v>
          </cell>
          <cell r="S59">
            <v>0.2</v>
          </cell>
          <cell r="T59">
            <v>0.15</v>
          </cell>
        </row>
        <row r="60">
          <cell r="A60">
            <v>1027</v>
          </cell>
          <cell r="B60" t="str">
            <v>Fanta Naranja Zero 500cc Petx12</v>
          </cell>
          <cell r="C60" t="str">
            <v>Gaseosa</v>
          </cell>
          <cell r="D60" t="str">
            <v>Fanta</v>
          </cell>
          <cell r="E60" t="str">
            <v>Fanta Naranja Zero</v>
          </cell>
          <cell r="F60" t="str">
            <v>500cc x12</v>
          </cell>
          <cell r="G60" t="str">
            <v>500cc x12</v>
          </cell>
          <cell r="H60" t="str">
            <v>Gaseosa500cc x12</v>
          </cell>
          <cell r="I60" t="str">
            <v>Gaseosa500cc x12</v>
          </cell>
          <cell r="J60">
            <v>8.6956519999999982E-2</v>
          </cell>
          <cell r="K60" t="str">
            <v>P</v>
          </cell>
          <cell r="L60">
            <v>0.5</v>
          </cell>
          <cell r="M60">
            <v>12</v>
          </cell>
          <cell r="N60">
            <v>6</v>
          </cell>
          <cell r="O60">
            <v>1.0567260000967802</v>
          </cell>
          <cell r="P60">
            <v>6</v>
          </cell>
          <cell r="Q60">
            <v>24</v>
          </cell>
          <cell r="R60">
            <v>144</v>
          </cell>
          <cell r="S60">
            <v>0.23499999999999999</v>
          </cell>
          <cell r="T60">
            <v>0</v>
          </cell>
        </row>
        <row r="61">
          <cell r="A61">
            <v>1028</v>
          </cell>
          <cell r="B61" t="str">
            <v>Fanta Naranja Zero 354cc Latax6</v>
          </cell>
          <cell r="C61" t="str">
            <v>Gaseosa</v>
          </cell>
          <cell r="D61" t="str">
            <v>Fanta</v>
          </cell>
          <cell r="E61" t="str">
            <v>Fanta Naranja Zero</v>
          </cell>
          <cell r="F61" t="str">
            <v>354cc x6</v>
          </cell>
          <cell r="G61" t="str">
            <v>354cc x6</v>
          </cell>
          <cell r="H61" t="str">
            <v>Gaseosa354cc x6</v>
          </cell>
          <cell r="I61" t="str">
            <v>Gaseosa354cc x6</v>
          </cell>
          <cell r="J61">
            <v>8.6956519999999995E-2</v>
          </cell>
          <cell r="K61" t="str">
            <v>R</v>
          </cell>
          <cell r="L61">
            <v>0.35399999999999998</v>
          </cell>
          <cell r="M61">
            <v>6</v>
          </cell>
          <cell r="N61">
            <v>2.1239999999999997</v>
          </cell>
          <cell r="O61">
            <v>0.37408100403426015</v>
          </cell>
          <cell r="P61">
            <v>11</v>
          </cell>
          <cell r="Q61">
            <v>45</v>
          </cell>
          <cell r="R61">
            <v>495</v>
          </cell>
          <cell r="S61">
            <v>0.23499999999999999</v>
          </cell>
          <cell r="T61">
            <v>0.05</v>
          </cell>
        </row>
        <row r="62">
          <cell r="A62">
            <v>1040</v>
          </cell>
          <cell r="B62" t="str">
            <v>Fanta Naranja Zero 1500cc Petx8</v>
          </cell>
          <cell r="C62" t="str">
            <v>Gaseosa</v>
          </cell>
          <cell r="D62" t="str">
            <v>Fanta</v>
          </cell>
          <cell r="E62" t="str">
            <v>Fanta Naranja Zero</v>
          </cell>
          <cell r="F62" t="str">
            <v>1500cc x8</v>
          </cell>
          <cell r="G62" t="str">
            <v>1500cc x8</v>
          </cell>
          <cell r="H62" t="str">
            <v>Gaseosa1500cc x8</v>
          </cell>
          <cell r="I62" t="str">
            <v>Gaseosa1500cc x8</v>
          </cell>
          <cell r="J62">
            <v>8.6956519999999995E-2</v>
          </cell>
          <cell r="K62" t="str">
            <v>P</v>
          </cell>
          <cell r="L62">
            <v>1.5</v>
          </cell>
          <cell r="M62">
            <v>8</v>
          </cell>
          <cell r="N62">
            <v>12</v>
          </cell>
          <cell r="O62">
            <v>2.1134520001935604</v>
          </cell>
          <cell r="P62">
            <v>4</v>
          </cell>
          <cell r="Q62">
            <v>21</v>
          </cell>
          <cell r="R62">
            <v>84</v>
          </cell>
          <cell r="S62">
            <v>0.23499999999999999</v>
          </cell>
          <cell r="T62">
            <v>0</v>
          </cell>
        </row>
        <row r="63">
          <cell r="A63">
            <v>1080</v>
          </cell>
          <cell r="B63" t="str">
            <v>Fanta Naranja Zero 10L BIB</v>
          </cell>
          <cell r="C63" t="str">
            <v>Gaseosa</v>
          </cell>
          <cell r="D63" t="str">
            <v>Fanta</v>
          </cell>
          <cell r="E63" t="str">
            <v>Fanta Naranja Zero</v>
          </cell>
          <cell r="F63" t="str">
            <v>BAG 10L</v>
          </cell>
          <cell r="G63" t="str">
            <v>BAG 10L</v>
          </cell>
          <cell r="H63" t="str">
            <v>GaseosaBag in Box x 10 Lts</v>
          </cell>
          <cell r="I63" t="str">
            <v>GaseosaBIB</v>
          </cell>
          <cell r="J63">
            <v>8.6956519999999995E-2</v>
          </cell>
          <cell r="K63" t="str">
            <v>P</v>
          </cell>
          <cell r="L63">
            <v>50</v>
          </cell>
          <cell r="M63">
            <v>1</v>
          </cell>
          <cell r="N63">
            <v>50</v>
          </cell>
          <cell r="O63">
            <v>8.8060500008065024</v>
          </cell>
          <cell r="P63">
            <v>4</v>
          </cell>
          <cell r="Q63">
            <v>15</v>
          </cell>
          <cell r="R63">
            <v>60</v>
          </cell>
          <cell r="S63">
            <v>0.23499999999999999</v>
          </cell>
          <cell r="T63">
            <v>0</v>
          </cell>
        </row>
        <row r="64">
          <cell r="A64">
            <v>1110</v>
          </cell>
          <cell r="B64" t="str">
            <v>Coca Cola Zero 350cc Vidriox24</v>
          </cell>
          <cell r="C64" t="str">
            <v>Gaseosa</v>
          </cell>
          <cell r="D64" t="str">
            <v>Coca Cola</v>
          </cell>
          <cell r="E64" t="str">
            <v>Coca Cola Zero</v>
          </cell>
          <cell r="F64" t="str">
            <v>350cc x24</v>
          </cell>
          <cell r="G64" t="str">
            <v>350cc x24</v>
          </cell>
          <cell r="H64" t="str">
            <v>Gaseosa350cc x24</v>
          </cell>
          <cell r="I64" t="str">
            <v>Gaseosa350cc x24</v>
          </cell>
          <cell r="J64">
            <v>8.6956519999999995E-2</v>
          </cell>
          <cell r="K64" t="str">
            <v>P</v>
          </cell>
          <cell r="L64">
            <v>0.35</v>
          </cell>
          <cell r="M64">
            <v>24</v>
          </cell>
          <cell r="N64">
            <v>8.3999999999999986</v>
          </cell>
          <cell r="O64">
            <v>1.4794164001354921</v>
          </cell>
          <cell r="P64">
            <v>6</v>
          </cell>
          <cell r="Q64">
            <v>10</v>
          </cell>
          <cell r="R64">
            <v>60</v>
          </cell>
          <cell r="S64">
            <v>0.23499999999999999</v>
          </cell>
          <cell r="T64">
            <v>0</v>
          </cell>
        </row>
        <row r="65">
          <cell r="A65">
            <v>1125</v>
          </cell>
          <cell r="B65" t="str">
            <v>Coca Cola Sin Azucar 1000cc Vidriox12</v>
          </cell>
          <cell r="C65" t="str">
            <v>Gaseosa</v>
          </cell>
          <cell r="D65" t="str">
            <v>Coca Cola</v>
          </cell>
          <cell r="E65" t="str">
            <v>Coca Cola Zero</v>
          </cell>
          <cell r="F65" t="str">
            <v>1000cc x12</v>
          </cell>
          <cell r="G65" t="str">
            <v>1000cc x12</v>
          </cell>
          <cell r="H65" t="str">
            <v>Gaseosa1000cc x12</v>
          </cell>
          <cell r="I65" t="str">
            <v>Gaseosa1000cc x12</v>
          </cell>
          <cell r="J65">
            <v>8.6956519999999995E-2</v>
          </cell>
          <cell r="K65" t="str">
            <v>P</v>
          </cell>
          <cell r="L65">
            <v>1</v>
          </cell>
          <cell r="M65">
            <v>12</v>
          </cell>
          <cell r="N65">
            <v>12</v>
          </cell>
          <cell r="O65">
            <v>2.1134520001935604</v>
          </cell>
          <cell r="P65">
            <v>4</v>
          </cell>
          <cell r="Q65">
            <v>10</v>
          </cell>
          <cell r="R65">
            <v>40</v>
          </cell>
          <cell r="S65">
            <v>0.23499999999999999</v>
          </cell>
          <cell r="T65">
            <v>0</v>
          </cell>
        </row>
        <row r="66">
          <cell r="A66">
            <v>1127</v>
          </cell>
          <cell r="B66" t="str">
            <v>Coca Cola Zero 500cc Petx12</v>
          </cell>
          <cell r="C66" t="str">
            <v>Gaseosa</v>
          </cell>
          <cell r="D66" t="str">
            <v>Coca Cola</v>
          </cell>
          <cell r="E66" t="str">
            <v>Coca Cola Zero</v>
          </cell>
          <cell r="F66" t="str">
            <v>500cc x12</v>
          </cell>
          <cell r="G66" t="str">
            <v>500cc x12</v>
          </cell>
          <cell r="H66" t="str">
            <v>Gaseosa500cc x12</v>
          </cell>
          <cell r="I66" t="str">
            <v>Gaseosa500cc x12</v>
          </cell>
          <cell r="J66">
            <v>8.6956519999999982E-2</v>
          </cell>
          <cell r="K66" t="str">
            <v>P</v>
          </cell>
          <cell r="L66">
            <v>0.5</v>
          </cell>
          <cell r="M66">
            <v>12</v>
          </cell>
          <cell r="N66">
            <v>6</v>
          </cell>
          <cell r="O66">
            <v>1.0567260000967802</v>
          </cell>
          <cell r="P66">
            <v>6</v>
          </cell>
          <cell r="Q66">
            <v>24</v>
          </cell>
          <cell r="R66">
            <v>144</v>
          </cell>
          <cell r="S66">
            <v>0.23499999999999999</v>
          </cell>
          <cell r="T66">
            <v>0</v>
          </cell>
        </row>
        <row r="67">
          <cell r="A67">
            <v>1128</v>
          </cell>
          <cell r="B67" t="str">
            <v>Coca Cola Zero 354cc Latax6</v>
          </cell>
          <cell r="C67" t="str">
            <v>Gaseosa</v>
          </cell>
          <cell r="D67" t="str">
            <v>Coca Cola</v>
          </cell>
          <cell r="E67" t="str">
            <v>Coca Cola Zero</v>
          </cell>
          <cell r="F67" t="str">
            <v>354cc x6</v>
          </cell>
          <cell r="G67" t="str">
            <v>354cc x6</v>
          </cell>
          <cell r="H67" t="str">
            <v>Gaseosa354cc x6</v>
          </cell>
          <cell r="I67" t="str">
            <v>Gaseosa354cc x6</v>
          </cell>
          <cell r="J67">
            <v>8.6956519999999995E-2</v>
          </cell>
          <cell r="K67" t="str">
            <v>R</v>
          </cell>
          <cell r="L67">
            <v>0.35399999999999998</v>
          </cell>
          <cell r="M67">
            <v>6</v>
          </cell>
          <cell r="N67">
            <v>2.1239999999999997</v>
          </cell>
          <cell r="O67">
            <v>0.37408100403426015</v>
          </cell>
          <cell r="P67">
            <v>11</v>
          </cell>
          <cell r="Q67">
            <v>45</v>
          </cell>
          <cell r="R67">
            <v>495</v>
          </cell>
          <cell r="S67">
            <v>0.23499999999999999</v>
          </cell>
          <cell r="T67">
            <v>0.05</v>
          </cell>
        </row>
        <row r="68">
          <cell r="A68">
            <v>1135</v>
          </cell>
          <cell r="B68" t="str">
            <v>Coca Cola Zero 2000cc RefPetx9</v>
          </cell>
          <cell r="C68" t="str">
            <v>Gaseosa</v>
          </cell>
          <cell r="D68" t="str">
            <v>Coca Cola</v>
          </cell>
          <cell r="E68" t="str">
            <v>Coca Cola Zero</v>
          </cell>
          <cell r="F68" t="str">
            <v>2000cc x9</v>
          </cell>
          <cell r="G68" t="str">
            <v>2000cc x9</v>
          </cell>
          <cell r="H68" t="str">
            <v>Gaseosa2000cc x9</v>
          </cell>
          <cell r="J68">
            <v>8.6956519999999995E-2</v>
          </cell>
          <cell r="K68" t="str">
            <v>P</v>
          </cell>
          <cell r="L68">
            <v>2</v>
          </cell>
          <cell r="M68">
            <v>9</v>
          </cell>
          <cell r="N68">
            <v>18</v>
          </cell>
          <cell r="O68">
            <v>3.170178000290341</v>
          </cell>
          <cell r="P68">
            <v>4</v>
          </cell>
          <cell r="Q68">
            <v>10</v>
          </cell>
          <cell r="R68">
            <v>40</v>
          </cell>
          <cell r="S68">
            <v>0.23499999999999999</v>
          </cell>
          <cell r="T68">
            <v>0</v>
          </cell>
        </row>
        <row r="69">
          <cell r="A69">
            <v>1137</v>
          </cell>
          <cell r="B69" t="str">
            <v>Coca Cola Zero 237cc Petx8</v>
          </cell>
          <cell r="C69" t="str">
            <v>Gaseosa</v>
          </cell>
          <cell r="D69" t="str">
            <v>Coca Cola</v>
          </cell>
          <cell r="E69" t="str">
            <v>Coca Cola Zero</v>
          </cell>
          <cell r="F69" t="str">
            <v>237cc x8</v>
          </cell>
          <cell r="G69" t="str">
            <v>237cc x8</v>
          </cell>
          <cell r="H69" t="str">
            <v>Gaseosa237cc x8</v>
          </cell>
          <cell r="K69" t="str">
            <v>R</v>
          </cell>
          <cell r="L69">
            <v>0.23699999999999999</v>
          </cell>
          <cell r="M69">
            <v>8</v>
          </cell>
          <cell r="N69">
            <v>1.8959999999999999</v>
          </cell>
          <cell r="O69">
            <v>0.33392541603058257</v>
          </cell>
          <cell r="P69">
            <v>8</v>
          </cell>
          <cell r="Q69">
            <v>45</v>
          </cell>
          <cell r="R69">
            <v>360</v>
          </cell>
          <cell r="S69">
            <v>0.23499999999999999</v>
          </cell>
          <cell r="T69">
            <v>0.05</v>
          </cell>
        </row>
        <row r="70">
          <cell r="A70">
            <v>1140</v>
          </cell>
          <cell r="B70" t="str">
            <v>Coca Cola Zero 1500cc Petx8</v>
          </cell>
          <cell r="C70" t="str">
            <v>Gaseosa</v>
          </cell>
          <cell r="D70" t="str">
            <v>Coca Cola</v>
          </cell>
          <cell r="E70" t="str">
            <v>Coca Cola Zero</v>
          </cell>
          <cell r="F70" t="str">
            <v>1500cc x8</v>
          </cell>
          <cell r="G70" t="str">
            <v>1500cc x8</v>
          </cell>
          <cell r="H70" t="str">
            <v>Gaseosa1500cc x8</v>
          </cell>
          <cell r="I70" t="str">
            <v>Gaseosa1500cc x8</v>
          </cell>
          <cell r="J70">
            <v>8.6956519999999995E-2</v>
          </cell>
          <cell r="K70" t="str">
            <v>P</v>
          </cell>
          <cell r="L70">
            <v>1.5</v>
          </cell>
          <cell r="M70">
            <v>8</v>
          </cell>
          <cell r="N70">
            <v>12</v>
          </cell>
          <cell r="O70">
            <v>2.1134520001935604</v>
          </cell>
          <cell r="P70">
            <v>4</v>
          </cell>
          <cell r="Q70">
            <v>21</v>
          </cell>
          <cell r="R70">
            <v>84</v>
          </cell>
          <cell r="S70">
            <v>0.23499999999999999</v>
          </cell>
          <cell r="T70">
            <v>0</v>
          </cell>
        </row>
        <row r="71">
          <cell r="A71">
            <v>1144</v>
          </cell>
          <cell r="B71" t="str">
            <v>Coca Cola Zero 1750cc Petx8</v>
          </cell>
          <cell r="C71" t="str">
            <v>Gaseosa</v>
          </cell>
          <cell r="D71" t="str">
            <v>Coca Cola</v>
          </cell>
          <cell r="E71" t="str">
            <v>Coca Cola Zero</v>
          </cell>
          <cell r="F71" t="str">
            <v>1750cc x8</v>
          </cell>
          <cell r="G71" t="str">
            <v>1750cc x8</v>
          </cell>
          <cell r="H71" t="str">
            <v>Gaseosa1750cc x8</v>
          </cell>
          <cell r="I71" t="str">
            <v>Gaseosa1750cc x8</v>
          </cell>
          <cell r="J71">
            <v>8.6956519999999995E-2</v>
          </cell>
          <cell r="K71" t="str">
            <v>P</v>
          </cell>
          <cell r="L71">
            <v>1.75</v>
          </cell>
          <cell r="M71">
            <v>8</v>
          </cell>
          <cell r="N71">
            <v>14</v>
          </cell>
          <cell r="O71">
            <v>2.4656940002258207</v>
          </cell>
          <cell r="P71">
            <v>5</v>
          </cell>
          <cell r="Q71">
            <v>15</v>
          </cell>
          <cell r="R71">
            <v>75</v>
          </cell>
          <cell r="S71">
            <v>0.23499999999999999</v>
          </cell>
          <cell r="T71">
            <v>0</v>
          </cell>
        </row>
        <row r="72">
          <cell r="A72">
            <v>1159</v>
          </cell>
          <cell r="B72" t="str">
            <v>Coca Cola Zero 2250cc Petx6</v>
          </cell>
          <cell r="C72" t="str">
            <v>Gaseosa</v>
          </cell>
          <cell r="D72" t="str">
            <v>Coca Cola</v>
          </cell>
          <cell r="E72" t="str">
            <v>Coca Cola Zero</v>
          </cell>
          <cell r="F72" t="str">
            <v>2250cc x6</v>
          </cell>
          <cell r="G72" t="str">
            <v>2250cc x6</v>
          </cell>
          <cell r="H72" t="str">
            <v>Gaseosa2250cc x6</v>
          </cell>
          <cell r="I72" t="str">
            <v>Gaseosa2250cc x6</v>
          </cell>
          <cell r="J72">
            <v>8.6956519999999995E-2</v>
          </cell>
          <cell r="K72" t="str">
            <v>P</v>
          </cell>
          <cell r="L72">
            <v>2.25</v>
          </cell>
          <cell r="M72">
            <v>6</v>
          </cell>
          <cell r="N72">
            <v>13.5</v>
          </cell>
          <cell r="O72">
            <v>2.3776335002177555</v>
          </cell>
          <cell r="P72">
            <v>4</v>
          </cell>
          <cell r="Q72">
            <v>20</v>
          </cell>
          <cell r="R72">
            <v>80</v>
          </cell>
          <cell r="S72">
            <v>0.23499999999999999</v>
          </cell>
          <cell r="T72">
            <v>0</v>
          </cell>
        </row>
        <row r="73">
          <cell r="A73">
            <v>1161</v>
          </cell>
          <cell r="B73" t="str">
            <v>Coca Cola Zero 3000cc Petx6</v>
          </cell>
          <cell r="C73" t="str">
            <v>Gaseosa</v>
          </cell>
          <cell r="D73" t="str">
            <v>Coca Cola</v>
          </cell>
          <cell r="E73" t="str">
            <v>Coca Cola Zero</v>
          </cell>
          <cell r="F73" t="str">
            <v>3000cc x6</v>
          </cell>
          <cell r="G73" t="str">
            <v>3000cc x6</v>
          </cell>
          <cell r="H73" t="str">
            <v>Gaseosa3000cc x6</v>
          </cell>
          <cell r="I73" t="str">
            <v>Gaseosa3000cc x6</v>
          </cell>
          <cell r="J73">
            <v>8.6956519999999995E-2</v>
          </cell>
          <cell r="K73" t="str">
            <v>P</v>
          </cell>
          <cell r="L73">
            <v>3</v>
          </cell>
          <cell r="M73">
            <v>6</v>
          </cell>
          <cell r="N73">
            <v>18</v>
          </cell>
          <cell r="O73">
            <v>3.170178000290341</v>
          </cell>
          <cell r="P73">
            <v>4</v>
          </cell>
          <cell r="Q73">
            <v>15</v>
          </cell>
          <cell r="R73">
            <v>60</v>
          </cell>
          <cell r="S73">
            <v>0.23499999999999999</v>
          </cell>
          <cell r="T73">
            <v>0</v>
          </cell>
        </row>
        <row r="74">
          <cell r="A74">
            <v>1180</v>
          </cell>
          <cell r="B74" t="str">
            <v>Coca Cola Zero 10L BIB</v>
          </cell>
          <cell r="C74" t="str">
            <v>Gaseosa</v>
          </cell>
          <cell r="D74" t="str">
            <v>Coca Cola</v>
          </cell>
          <cell r="E74" t="str">
            <v>Coca Cola Zero</v>
          </cell>
          <cell r="F74" t="str">
            <v>BAG 10L</v>
          </cell>
          <cell r="G74" t="str">
            <v>BAG 10L</v>
          </cell>
          <cell r="H74" t="str">
            <v>GaseosaBag in Box x 10 Lts</v>
          </cell>
          <cell r="I74" t="str">
            <v>GaseosaBIB</v>
          </cell>
          <cell r="J74">
            <v>8.6956519999999995E-2</v>
          </cell>
          <cell r="K74" t="str">
            <v>P</v>
          </cell>
          <cell r="L74">
            <v>64</v>
          </cell>
          <cell r="M74">
            <v>1</v>
          </cell>
          <cell r="N74">
            <v>64</v>
          </cell>
          <cell r="O74">
            <v>11.271744001032323</v>
          </cell>
          <cell r="P74">
            <v>4</v>
          </cell>
          <cell r="Q74">
            <v>15</v>
          </cell>
          <cell r="R74">
            <v>60</v>
          </cell>
          <cell r="S74">
            <v>0.23499999999999999</v>
          </cell>
          <cell r="T74">
            <v>0.05</v>
          </cell>
        </row>
        <row r="75">
          <cell r="A75">
            <v>1210</v>
          </cell>
          <cell r="B75" t="str">
            <v>Coca Cola Light 350cc Vidriox24</v>
          </cell>
          <cell r="C75" t="str">
            <v>Gaseosa</v>
          </cell>
          <cell r="D75" t="str">
            <v>Coca Cola</v>
          </cell>
          <cell r="E75" t="str">
            <v>Coca Cola Light</v>
          </cell>
          <cell r="F75" t="str">
            <v>350cc x24</v>
          </cell>
          <cell r="G75" t="str">
            <v>350cc x24</v>
          </cell>
          <cell r="H75" t="str">
            <v>Gaseosa350cc x24</v>
          </cell>
          <cell r="I75" t="str">
            <v>Gaseosa350cc x24</v>
          </cell>
          <cell r="J75">
            <v>8.6956519999999995E-2</v>
          </cell>
          <cell r="K75" t="str">
            <v>P</v>
          </cell>
          <cell r="L75">
            <v>0.35</v>
          </cell>
          <cell r="M75">
            <v>24</v>
          </cell>
          <cell r="N75">
            <v>8.3999999999999986</v>
          </cell>
          <cell r="O75">
            <v>1.4794164001354921</v>
          </cell>
          <cell r="P75">
            <v>6</v>
          </cell>
          <cell r="Q75">
            <v>10</v>
          </cell>
          <cell r="R75">
            <v>60</v>
          </cell>
          <cell r="S75">
            <v>0.23499999999999999</v>
          </cell>
          <cell r="T75">
            <v>0</v>
          </cell>
        </row>
        <row r="76">
          <cell r="A76">
            <v>1227</v>
          </cell>
          <cell r="B76" t="str">
            <v>Coca Cola Light 500cc Petx12</v>
          </cell>
          <cell r="C76" t="str">
            <v>Gaseosa</v>
          </cell>
          <cell r="D76" t="str">
            <v>Coca Cola</v>
          </cell>
          <cell r="E76" t="str">
            <v>Coca Cola Light</v>
          </cell>
          <cell r="F76" t="str">
            <v>500cc x12</v>
          </cell>
          <cell r="G76" t="str">
            <v>500cc x12</v>
          </cell>
          <cell r="H76" t="str">
            <v>Gaseosa500cc x12</v>
          </cell>
          <cell r="I76" t="str">
            <v>Gaseosa500cc x12</v>
          </cell>
          <cell r="J76">
            <v>8.6956519999999982E-2</v>
          </cell>
          <cell r="K76" t="str">
            <v>P</v>
          </cell>
          <cell r="L76">
            <v>0.5</v>
          </cell>
          <cell r="M76">
            <v>12</v>
          </cell>
          <cell r="N76">
            <v>6</v>
          </cell>
          <cell r="O76">
            <v>1.0567260000967802</v>
          </cell>
          <cell r="P76">
            <v>6</v>
          </cell>
          <cell r="Q76">
            <v>24</v>
          </cell>
          <cell r="R76">
            <v>144</v>
          </cell>
          <cell r="S76">
            <v>0.23499999999999999</v>
          </cell>
          <cell r="T76">
            <v>0</v>
          </cell>
        </row>
        <row r="77">
          <cell r="A77">
            <v>1240</v>
          </cell>
          <cell r="B77" t="str">
            <v>Coca Cola Light 1500cc Petx8</v>
          </cell>
          <cell r="C77" t="str">
            <v>Gaseosa</v>
          </cell>
          <cell r="D77" t="str">
            <v>Coca Cola</v>
          </cell>
          <cell r="E77" t="str">
            <v>Coca Cola Light</v>
          </cell>
          <cell r="F77" t="str">
            <v>1500cc x8</v>
          </cell>
          <cell r="G77" t="str">
            <v>1500cc x8</v>
          </cell>
          <cell r="H77" t="str">
            <v>Gaseosa1500cc x8</v>
          </cell>
          <cell r="I77" t="str">
            <v>Gaseosa1500cc x8</v>
          </cell>
          <cell r="J77">
            <v>8.6956519999999995E-2</v>
          </cell>
          <cell r="K77" t="str">
            <v>P</v>
          </cell>
          <cell r="L77">
            <v>1.5</v>
          </cell>
          <cell r="M77">
            <v>8</v>
          </cell>
          <cell r="N77">
            <v>12</v>
          </cell>
          <cell r="O77">
            <v>2.1134520001935604</v>
          </cell>
          <cell r="P77">
            <v>4</v>
          </cell>
          <cell r="Q77">
            <v>21</v>
          </cell>
          <cell r="R77">
            <v>84</v>
          </cell>
          <cell r="S77">
            <v>0.23499999999999999</v>
          </cell>
          <cell r="T77">
            <v>0</v>
          </cell>
        </row>
        <row r="78">
          <cell r="A78">
            <v>1259</v>
          </cell>
          <cell r="B78" t="str">
            <v>Coca Cola Light 2250cc Petx6</v>
          </cell>
          <cell r="C78" t="str">
            <v>Gaseosa</v>
          </cell>
          <cell r="D78" t="str">
            <v>Coca Cola</v>
          </cell>
          <cell r="E78" t="str">
            <v>Coca Cola Light</v>
          </cell>
          <cell r="F78" t="str">
            <v>2250cc x6</v>
          </cell>
          <cell r="G78" t="str">
            <v>2250cc x6</v>
          </cell>
          <cell r="H78" t="str">
            <v>Gaseosa2250cc x6</v>
          </cell>
          <cell r="I78" t="str">
            <v>Gaseosa2250cc x6</v>
          </cell>
          <cell r="J78">
            <v>8.6956519999999995E-2</v>
          </cell>
          <cell r="K78" t="str">
            <v>P</v>
          </cell>
          <cell r="L78">
            <v>2.25</v>
          </cell>
          <cell r="M78">
            <v>6</v>
          </cell>
          <cell r="N78">
            <v>13.5</v>
          </cell>
          <cell r="O78">
            <v>2.3776335002177555</v>
          </cell>
          <cell r="P78">
            <v>4</v>
          </cell>
          <cell r="Q78">
            <v>20</v>
          </cell>
          <cell r="R78">
            <v>80</v>
          </cell>
          <cell r="S78">
            <v>0.23499999999999999</v>
          </cell>
          <cell r="T78">
            <v>0</v>
          </cell>
        </row>
        <row r="79">
          <cell r="A79">
            <v>1344</v>
          </cell>
          <cell r="B79" t="str">
            <v>Fanta Pomelo 1750cc Petx8</v>
          </cell>
          <cell r="C79" t="str">
            <v>Gaseosa</v>
          </cell>
          <cell r="D79" t="str">
            <v>Fanta</v>
          </cell>
          <cell r="E79" t="str">
            <v>Fanta Pomelo</v>
          </cell>
          <cell r="F79" t="str">
            <v>1750cc x8</v>
          </cell>
          <cell r="G79" t="str">
            <v>1750cc x8</v>
          </cell>
          <cell r="H79" t="str">
            <v>Gaseosa1750cc x8</v>
          </cell>
          <cell r="I79" t="str">
            <v>Gaseosa1750cc x8</v>
          </cell>
          <cell r="J79">
            <v>8.6956519999999995E-2</v>
          </cell>
          <cell r="K79" t="str">
            <v>R</v>
          </cell>
          <cell r="L79">
            <v>1.75</v>
          </cell>
          <cell r="M79">
            <v>8</v>
          </cell>
          <cell r="N79">
            <v>14</v>
          </cell>
          <cell r="O79">
            <v>2.4656940002258207</v>
          </cell>
          <cell r="R79">
            <v>75</v>
          </cell>
          <cell r="S79">
            <v>0.20250000000000001</v>
          </cell>
          <cell r="T79">
            <v>0.05</v>
          </cell>
        </row>
        <row r="80">
          <cell r="A80">
            <v>1410</v>
          </cell>
          <cell r="B80" t="str">
            <v>Schweppes Tonica 350cc Vidriox24</v>
          </cell>
          <cell r="C80" t="str">
            <v>Gaseosa</v>
          </cell>
          <cell r="D80" t="str">
            <v>Schweppes</v>
          </cell>
          <cell r="E80" t="str">
            <v>Schweppes Tónica</v>
          </cell>
          <cell r="F80" t="str">
            <v>350cc x24</v>
          </cell>
          <cell r="G80" t="str">
            <v>350cc x24</v>
          </cell>
          <cell r="H80" t="str">
            <v>Gaseosa350cc x24</v>
          </cell>
          <cell r="I80" t="str">
            <v>Gaseosa350cc x24</v>
          </cell>
          <cell r="J80">
            <v>8.6956519999999995E-2</v>
          </cell>
          <cell r="K80" t="str">
            <v>P</v>
          </cell>
          <cell r="L80">
            <v>0.35</v>
          </cell>
          <cell r="M80">
            <v>24</v>
          </cell>
          <cell r="N80">
            <v>8.3999999999999986</v>
          </cell>
          <cell r="O80">
            <v>1.4794164001354921</v>
          </cell>
          <cell r="P80">
            <v>6</v>
          </cell>
          <cell r="Q80">
            <v>10</v>
          </cell>
          <cell r="R80">
            <v>60</v>
          </cell>
          <cell r="S80">
            <v>0.2</v>
          </cell>
          <cell r="T80">
            <v>0</v>
          </cell>
        </row>
        <row r="81">
          <cell r="A81">
            <v>1411</v>
          </cell>
          <cell r="B81" t="str">
            <v>Schweppes Tonica 310cc Latax6</v>
          </cell>
          <cell r="C81" t="str">
            <v>Gaseosa</v>
          </cell>
          <cell r="D81" t="str">
            <v>Schweppes</v>
          </cell>
          <cell r="E81" t="str">
            <v>Schweppes Tónica</v>
          </cell>
          <cell r="F81" t="str">
            <v>310cc x6</v>
          </cell>
          <cell r="G81" t="str">
            <v>310cc x6</v>
          </cell>
          <cell r="H81" t="str">
            <v>Gaseosa310cc x6</v>
          </cell>
          <cell r="J81">
            <v>8.6956519999999995E-2</v>
          </cell>
          <cell r="K81" t="str">
            <v>R</v>
          </cell>
          <cell r="L81">
            <v>0.35399999999999998</v>
          </cell>
          <cell r="M81">
            <v>6</v>
          </cell>
          <cell r="N81">
            <v>2.1239999999999997</v>
          </cell>
          <cell r="O81">
            <v>0.37408100403426015</v>
          </cell>
          <cell r="P81">
            <v>11</v>
          </cell>
          <cell r="Q81">
            <v>56</v>
          </cell>
          <cell r="R81">
            <v>616</v>
          </cell>
          <cell r="S81">
            <v>0.2</v>
          </cell>
          <cell r="T81">
            <v>0.05</v>
          </cell>
        </row>
        <row r="82">
          <cell r="A82">
            <v>1412</v>
          </cell>
          <cell r="B82" t="str">
            <v>Schweppes Tonica Zero 310cc Latax6</v>
          </cell>
          <cell r="C82" t="str">
            <v>Gaseosa</v>
          </cell>
          <cell r="D82" t="str">
            <v>Schweppes</v>
          </cell>
          <cell r="E82" t="str">
            <v>Schweppes Tónica Zero</v>
          </cell>
          <cell r="F82" t="str">
            <v>310cc x6</v>
          </cell>
          <cell r="G82" t="str">
            <v>310cc x6</v>
          </cell>
          <cell r="H82" t="str">
            <v>Gaseosa310cc x6</v>
          </cell>
          <cell r="J82">
            <v>8.6956519999999995E-2</v>
          </cell>
          <cell r="K82" t="str">
            <v>R</v>
          </cell>
          <cell r="L82">
            <v>0.35399999999999998</v>
          </cell>
          <cell r="M82">
            <v>6</v>
          </cell>
          <cell r="N82">
            <v>2.1239999999999997</v>
          </cell>
          <cell r="O82">
            <v>0.37408100403426015</v>
          </cell>
          <cell r="P82">
            <v>11</v>
          </cell>
          <cell r="Q82">
            <v>56</v>
          </cell>
          <cell r="R82">
            <v>616</v>
          </cell>
          <cell r="S82">
            <v>0.23499999999999999</v>
          </cell>
          <cell r="T82">
            <v>0.05</v>
          </cell>
        </row>
        <row r="83">
          <cell r="A83">
            <v>1418</v>
          </cell>
          <cell r="B83" t="str">
            <v>Schweppes Tonica 354cc Latax6</v>
          </cell>
          <cell r="C83" t="str">
            <v>Gaseosa</v>
          </cell>
          <cell r="D83" t="str">
            <v>Schweppes</v>
          </cell>
          <cell r="E83" t="str">
            <v>Schweppes Tónica</v>
          </cell>
          <cell r="F83" t="str">
            <v>354cc x6</v>
          </cell>
          <cell r="G83" t="str">
            <v>354cc x6</v>
          </cell>
          <cell r="H83" t="str">
            <v>Gaseosa354cc x6</v>
          </cell>
          <cell r="I83" t="str">
            <v>Gaseosa354cc x6</v>
          </cell>
          <cell r="J83">
            <v>8.6956519999999995E-2</v>
          </cell>
          <cell r="K83" t="str">
            <v>R</v>
          </cell>
          <cell r="L83">
            <v>0.35399999999999998</v>
          </cell>
          <cell r="M83">
            <v>6</v>
          </cell>
          <cell r="N83">
            <v>2.1239999999999997</v>
          </cell>
          <cell r="O83">
            <v>0.37408100403426015</v>
          </cell>
          <cell r="P83">
            <v>11</v>
          </cell>
          <cell r="Q83">
            <v>45</v>
          </cell>
          <cell r="R83">
            <v>495</v>
          </cell>
          <cell r="S83">
            <v>0.2</v>
          </cell>
          <cell r="T83">
            <v>0.05</v>
          </cell>
        </row>
        <row r="84">
          <cell r="A84">
            <v>1436</v>
          </cell>
          <cell r="B84" t="str">
            <v>Schweppes Tonica 1500cc Petx6</v>
          </cell>
          <cell r="C84" t="str">
            <v>Gaseosa</v>
          </cell>
          <cell r="D84" t="str">
            <v>Schweppes</v>
          </cell>
          <cell r="E84" t="str">
            <v>Schweppes Tónica</v>
          </cell>
          <cell r="F84" t="str">
            <v>1500cc x6</v>
          </cell>
          <cell r="G84" t="str">
            <v>1500cc x6</v>
          </cell>
          <cell r="H84" t="str">
            <v>Gaseosa1500cc x6</v>
          </cell>
          <cell r="I84" t="str">
            <v>Gaseosa1500cc x6</v>
          </cell>
          <cell r="J84">
            <v>8.6956519999999995E-2</v>
          </cell>
          <cell r="K84" t="str">
            <v>P</v>
          </cell>
          <cell r="L84">
            <v>1.5</v>
          </cell>
          <cell r="M84">
            <v>6</v>
          </cell>
          <cell r="N84">
            <v>9</v>
          </cell>
          <cell r="O84">
            <v>1.5850890001451705</v>
          </cell>
          <cell r="P84">
            <v>4</v>
          </cell>
          <cell r="Q84">
            <v>28</v>
          </cell>
          <cell r="R84">
            <v>112</v>
          </cell>
          <cell r="S84">
            <v>0.2</v>
          </cell>
          <cell r="T84">
            <v>0</v>
          </cell>
        </row>
        <row r="85">
          <cell r="A85">
            <v>1459</v>
          </cell>
          <cell r="B85" t="str">
            <v>Schweppes Tonica 2250cc Petx6</v>
          </cell>
          <cell r="C85" t="str">
            <v>Gaseosa</v>
          </cell>
          <cell r="D85" t="str">
            <v>Schweppes</v>
          </cell>
          <cell r="E85" t="str">
            <v>Schweppes Tónica</v>
          </cell>
          <cell r="F85" t="str">
            <v>2250cc x6</v>
          </cell>
          <cell r="G85" t="str">
            <v>2250cc x6</v>
          </cell>
          <cell r="H85" t="str">
            <v>Gaseosa2250cc x6</v>
          </cell>
          <cell r="I85" t="str">
            <v>Gaseosa2250cc x6</v>
          </cell>
          <cell r="J85">
            <v>8.6956519999999995E-2</v>
          </cell>
          <cell r="K85" t="str">
            <v>P</v>
          </cell>
          <cell r="L85">
            <v>2.25</v>
          </cell>
          <cell r="M85">
            <v>6</v>
          </cell>
          <cell r="N85">
            <v>13.5</v>
          </cell>
          <cell r="O85">
            <v>2.3776335002177555</v>
          </cell>
          <cell r="P85">
            <v>4</v>
          </cell>
          <cell r="Q85">
            <v>20</v>
          </cell>
          <cell r="R85">
            <v>80</v>
          </cell>
          <cell r="S85">
            <v>0.2</v>
          </cell>
          <cell r="T85">
            <v>0</v>
          </cell>
        </row>
        <row r="86">
          <cell r="A86">
            <v>1490</v>
          </cell>
          <cell r="B86" t="str">
            <v>Coca Cola 500cc Petx6</v>
          </cell>
          <cell r="C86" t="str">
            <v>Gaseosa</v>
          </cell>
          <cell r="D86" t="str">
            <v>Coca Cola</v>
          </cell>
          <cell r="E86" t="str">
            <v>Coca Cola</v>
          </cell>
          <cell r="F86" t="str">
            <v>500cc x6</v>
          </cell>
          <cell r="G86" t="str">
            <v>500cc x6</v>
          </cell>
          <cell r="H86" t="str">
            <v>Gaseosa500cc x6</v>
          </cell>
          <cell r="I86" t="str">
            <v>Gaseosa500cc x6</v>
          </cell>
          <cell r="J86">
            <v>8.6956519999999995E-2</v>
          </cell>
          <cell r="K86" t="str">
            <v>P</v>
          </cell>
          <cell r="L86">
            <v>0.5</v>
          </cell>
          <cell r="M86">
            <v>6</v>
          </cell>
          <cell r="N86">
            <v>3</v>
          </cell>
          <cell r="O86">
            <v>0.5283630000483901</v>
          </cell>
          <cell r="P86">
            <v>6</v>
          </cell>
          <cell r="Q86">
            <v>48</v>
          </cell>
          <cell r="R86">
            <v>288</v>
          </cell>
          <cell r="S86">
            <v>0.2</v>
          </cell>
          <cell r="T86">
            <v>0.05</v>
          </cell>
        </row>
        <row r="87">
          <cell r="A87">
            <v>1501</v>
          </cell>
          <cell r="B87" t="str">
            <v>Coca Cola 220cc Latax8</v>
          </cell>
          <cell r="C87" t="str">
            <v>Gaseosa</v>
          </cell>
          <cell r="D87" t="str">
            <v>Coca Cola</v>
          </cell>
          <cell r="E87" t="str">
            <v>Coca Cola</v>
          </cell>
          <cell r="F87" t="str">
            <v>220cc x8</v>
          </cell>
          <cell r="G87" t="str">
            <v>220cc x8</v>
          </cell>
          <cell r="H87" t="str">
            <v>Gaseosa220cc x8</v>
          </cell>
          <cell r="I87" t="str">
            <v>Gaseosa220cc x8</v>
          </cell>
          <cell r="J87">
            <v>8.6956519999999995E-2</v>
          </cell>
          <cell r="K87" t="str">
            <v>R</v>
          </cell>
          <cell r="L87">
            <v>0.22</v>
          </cell>
          <cell r="M87">
            <v>8</v>
          </cell>
          <cell r="N87">
            <v>1.76</v>
          </cell>
          <cell r="O87">
            <v>0.30997296002838887</v>
          </cell>
          <cell r="P87">
            <v>14</v>
          </cell>
          <cell r="Q87">
            <v>45</v>
          </cell>
          <cell r="R87">
            <v>630</v>
          </cell>
          <cell r="S87">
            <v>0.2</v>
          </cell>
          <cell r="T87">
            <v>0.05</v>
          </cell>
        </row>
        <row r="88">
          <cell r="A88">
            <v>1502</v>
          </cell>
          <cell r="B88" t="str">
            <v>Coca Cola Zero 220cc Latax8</v>
          </cell>
          <cell r="C88" t="str">
            <v>Gaseosa</v>
          </cell>
          <cell r="D88" t="str">
            <v>Coca Cola</v>
          </cell>
          <cell r="E88" t="str">
            <v>Coca Cola Zero</v>
          </cell>
          <cell r="F88" t="str">
            <v>220cc x8</v>
          </cell>
          <cell r="G88" t="str">
            <v>220cc x8</v>
          </cell>
          <cell r="H88" t="str">
            <v>Gaseosa220cc x8</v>
          </cell>
          <cell r="I88" t="str">
            <v>Gaseosa220cc x8</v>
          </cell>
          <cell r="J88">
            <v>8.6956519999999995E-2</v>
          </cell>
          <cell r="K88" t="str">
            <v>R</v>
          </cell>
          <cell r="L88">
            <v>0.22</v>
          </cell>
          <cell r="M88">
            <v>8</v>
          </cell>
          <cell r="N88">
            <v>1.76</v>
          </cell>
          <cell r="O88">
            <v>0.30997296002838887</v>
          </cell>
          <cell r="P88">
            <v>14</v>
          </cell>
          <cell r="Q88">
            <v>45</v>
          </cell>
          <cell r="R88">
            <v>630</v>
          </cell>
          <cell r="S88">
            <v>0.23499999999999999</v>
          </cell>
          <cell r="T88">
            <v>0.05</v>
          </cell>
        </row>
        <row r="89">
          <cell r="A89">
            <v>1504</v>
          </cell>
          <cell r="B89" t="str">
            <v>Sprite Lima Limon Zero 220cc Latax8</v>
          </cell>
          <cell r="C89" t="str">
            <v>Gaseosa</v>
          </cell>
          <cell r="D89" t="str">
            <v>Sprite</v>
          </cell>
          <cell r="E89" t="str">
            <v>Sprite Lima Limon Zero</v>
          </cell>
          <cell r="F89" t="str">
            <v>220cc x8</v>
          </cell>
          <cell r="G89" t="str">
            <v>220cc x8</v>
          </cell>
          <cell r="H89" t="str">
            <v>Gaseosa220cc x8</v>
          </cell>
          <cell r="I89" t="str">
            <v>Gaseosa220cc x8</v>
          </cell>
          <cell r="J89">
            <v>4.1666670000000003E-2</v>
          </cell>
          <cell r="K89" t="str">
            <v>R</v>
          </cell>
          <cell r="L89">
            <v>0.22</v>
          </cell>
          <cell r="M89">
            <v>8</v>
          </cell>
          <cell r="N89">
            <v>1.76</v>
          </cell>
          <cell r="O89">
            <v>0.30997296002838887</v>
          </cell>
          <cell r="P89">
            <v>14</v>
          </cell>
          <cell r="Q89">
            <v>45</v>
          </cell>
          <cell r="R89">
            <v>630</v>
          </cell>
          <cell r="S89">
            <v>0.27500000000000002</v>
          </cell>
          <cell r="T89">
            <v>0.1</v>
          </cell>
        </row>
        <row r="90">
          <cell r="A90">
            <v>1507</v>
          </cell>
          <cell r="B90" t="str">
            <v>Coca Cola Cafe 220cc Latax8</v>
          </cell>
          <cell r="C90" t="str">
            <v>Gaseosa</v>
          </cell>
          <cell r="D90" t="str">
            <v>Coca Cola</v>
          </cell>
          <cell r="E90" t="str">
            <v>Coca Cola Coffe</v>
          </cell>
          <cell r="F90" t="str">
            <v>220cc x8</v>
          </cell>
          <cell r="G90" t="str">
            <v>220cc x8</v>
          </cell>
          <cell r="H90" t="str">
            <v>Gaseosa220cc x8</v>
          </cell>
          <cell r="I90" t="str">
            <v>Gaseosa220cc x8</v>
          </cell>
          <cell r="J90">
            <v>8.6956519999999995E-2</v>
          </cell>
          <cell r="K90" t="str">
            <v>R</v>
          </cell>
          <cell r="L90">
            <v>0.22</v>
          </cell>
          <cell r="M90">
            <v>8</v>
          </cell>
          <cell r="N90">
            <v>1.76</v>
          </cell>
          <cell r="O90">
            <v>0.30997296002838887</v>
          </cell>
          <cell r="P90">
            <v>14</v>
          </cell>
          <cell r="Q90">
            <v>45</v>
          </cell>
          <cell r="R90">
            <v>630</v>
          </cell>
          <cell r="S90">
            <v>0.27700000000000002</v>
          </cell>
          <cell r="T90">
            <v>0.16</v>
          </cell>
        </row>
        <row r="91">
          <cell r="A91">
            <v>1611</v>
          </cell>
          <cell r="B91" t="str">
            <v>Schweppes Ginger Ale 310cc Latax6</v>
          </cell>
          <cell r="C91" t="str">
            <v>Gaseosa</v>
          </cell>
          <cell r="D91" t="str">
            <v>Schweppes</v>
          </cell>
          <cell r="E91" t="str">
            <v>Schweppes Ginger Ale</v>
          </cell>
          <cell r="F91" t="str">
            <v>310cc x6</v>
          </cell>
          <cell r="G91" t="str">
            <v>310cc x6</v>
          </cell>
          <cell r="H91" t="str">
            <v>Gaseosa310cc x6</v>
          </cell>
          <cell r="J91">
            <v>8.6956519999999995E-2</v>
          </cell>
          <cell r="K91" t="str">
            <v>R</v>
          </cell>
          <cell r="L91">
            <v>0.31</v>
          </cell>
          <cell r="M91">
            <v>6</v>
          </cell>
          <cell r="N91">
            <v>1.8599999999999999</v>
          </cell>
          <cell r="O91">
            <v>0.32758506003000187</v>
          </cell>
          <cell r="P91">
            <v>11</v>
          </cell>
          <cell r="Q91">
            <v>56</v>
          </cell>
          <cell r="R91">
            <v>616</v>
          </cell>
          <cell r="S91">
            <v>0.2</v>
          </cell>
          <cell r="T91">
            <v>0.1</v>
          </cell>
        </row>
        <row r="92">
          <cell r="A92">
            <v>1612</v>
          </cell>
          <cell r="B92" t="str">
            <v>Schweppes Tonica LimonySal 310cc Latax6</v>
          </cell>
          <cell r="C92" t="str">
            <v>Gaseosa</v>
          </cell>
          <cell r="D92" t="str">
            <v>Schweppes</v>
          </cell>
          <cell r="E92" t="str">
            <v>Schweppes Limón</v>
          </cell>
          <cell r="F92" t="str">
            <v>310cc x6</v>
          </cell>
          <cell r="G92" t="str">
            <v>310cc x6</v>
          </cell>
          <cell r="H92" t="str">
            <v>Gaseosa310cc x6</v>
          </cell>
          <cell r="K92" t="str">
            <v>R</v>
          </cell>
          <cell r="L92">
            <v>0.31</v>
          </cell>
          <cell r="M92">
            <v>6</v>
          </cell>
          <cell r="N92">
            <v>1.8599999999999999</v>
          </cell>
          <cell r="O92">
            <v>0.32758506003000187</v>
          </cell>
          <cell r="P92">
            <v>11</v>
          </cell>
          <cell r="Q92">
            <v>56</v>
          </cell>
          <cell r="R92">
            <v>616</v>
          </cell>
          <cell r="S92">
            <v>0.2</v>
          </cell>
          <cell r="T92">
            <v>0.1</v>
          </cell>
        </row>
        <row r="93">
          <cell r="A93">
            <v>1620</v>
          </cell>
          <cell r="B93" t="str">
            <v>Benedictino min. con gas 500cc Petx12</v>
          </cell>
          <cell r="C93" t="str">
            <v>Stills</v>
          </cell>
          <cell r="D93" t="str">
            <v>Benedictino</v>
          </cell>
          <cell r="E93" t="str">
            <v>Benedictino con gas</v>
          </cell>
          <cell r="F93" t="str">
            <v>500cc x12</v>
          </cell>
          <cell r="G93" t="str">
            <v>500cc x12</v>
          </cell>
          <cell r="H93" t="str">
            <v>Benedictino500cc x12</v>
          </cell>
          <cell r="I93" t="str">
            <v>Benedictino500cc x12</v>
          </cell>
          <cell r="J93">
            <v>0</v>
          </cell>
          <cell r="K93" t="str">
            <v>P</v>
          </cell>
          <cell r="L93">
            <v>0.5</v>
          </cell>
          <cell r="M93">
            <v>12</v>
          </cell>
          <cell r="N93">
            <v>6</v>
          </cell>
          <cell r="O93">
            <v>1.0567260000967802</v>
          </cell>
          <cell r="P93">
            <v>6</v>
          </cell>
          <cell r="Q93">
            <v>24</v>
          </cell>
          <cell r="R93">
            <v>144</v>
          </cell>
          <cell r="S93">
            <v>2.5000000000000001E-2</v>
          </cell>
          <cell r="T93">
            <v>0</v>
          </cell>
        </row>
        <row r="94">
          <cell r="A94">
            <v>1640</v>
          </cell>
          <cell r="B94" t="str">
            <v>Benedictino min. con gas 1500cc Petx6</v>
          </cell>
          <cell r="C94" t="str">
            <v>Stills</v>
          </cell>
          <cell r="D94" t="str">
            <v>Benedictino</v>
          </cell>
          <cell r="E94" t="str">
            <v>Benedictino con gas</v>
          </cell>
          <cell r="F94" t="str">
            <v>1500cc x6</v>
          </cell>
          <cell r="G94" t="str">
            <v>1500cc x6</v>
          </cell>
          <cell r="H94" t="str">
            <v>Benedictino1500cc x6</v>
          </cell>
          <cell r="I94" t="str">
            <v>Benedictino1500cc x6</v>
          </cell>
          <cell r="J94">
            <v>0</v>
          </cell>
          <cell r="K94" t="str">
            <v>P</v>
          </cell>
          <cell r="L94">
            <v>1.5</v>
          </cell>
          <cell r="M94">
            <v>6</v>
          </cell>
          <cell r="N94">
            <v>9</v>
          </cell>
          <cell r="O94">
            <v>1.5850890001451705</v>
          </cell>
          <cell r="P94">
            <v>4</v>
          </cell>
          <cell r="Q94">
            <v>28</v>
          </cell>
          <cell r="R94">
            <v>112</v>
          </cell>
          <cell r="S94">
            <v>2.5000000000000001E-2</v>
          </cell>
          <cell r="T94">
            <v>0</v>
          </cell>
        </row>
        <row r="95">
          <cell r="A95">
            <v>1658</v>
          </cell>
          <cell r="B95" t="str">
            <v>Benedictino min. con gas 2250cc Petx6</v>
          </cell>
          <cell r="C95" t="str">
            <v>Stills</v>
          </cell>
          <cell r="D95" t="str">
            <v>Benedictino</v>
          </cell>
          <cell r="E95" t="str">
            <v>Benedictino con gas</v>
          </cell>
          <cell r="F95" t="str">
            <v>2250cc x6</v>
          </cell>
          <cell r="G95" t="str">
            <v>2250cc x6</v>
          </cell>
          <cell r="H95" t="str">
            <v>Benedictino2250cc x6</v>
          </cell>
          <cell r="I95" t="str">
            <v>Benedictino2250cc x6</v>
          </cell>
          <cell r="J95">
            <v>0</v>
          </cell>
          <cell r="K95" t="str">
            <v>P</v>
          </cell>
          <cell r="L95">
            <v>2.25</v>
          </cell>
          <cell r="M95">
            <v>6</v>
          </cell>
          <cell r="N95">
            <v>13.5</v>
          </cell>
          <cell r="O95">
            <v>2.3776335002177555</v>
          </cell>
          <cell r="P95">
            <v>4</v>
          </cell>
          <cell r="Q95">
            <v>20</v>
          </cell>
          <cell r="R95">
            <v>80</v>
          </cell>
          <cell r="S95">
            <v>2.5000000000000001E-2</v>
          </cell>
          <cell r="T95">
            <v>0</v>
          </cell>
        </row>
        <row r="96">
          <cell r="A96">
            <v>1659</v>
          </cell>
          <cell r="B96" t="str">
            <v>SMARTWATER CON GAS 591cc PETx6</v>
          </cell>
          <cell r="C96" t="str">
            <v>Stills</v>
          </cell>
          <cell r="D96" t="str">
            <v>Smartwater</v>
          </cell>
          <cell r="E96" t="str">
            <v>Smartwater</v>
          </cell>
          <cell r="F96" t="str">
            <v>591cc x6</v>
          </cell>
          <cell r="G96" t="str">
            <v>591cc x6</v>
          </cell>
          <cell r="H96" t="str">
            <v>Smartwater591cc x6</v>
          </cell>
          <cell r="I96" t="str">
            <v>Smartwater591cc x6</v>
          </cell>
          <cell r="J96">
            <v>4.1666670000000003E-2</v>
          </cell>
          <cell r="K96" t="str">
            <v>R</v>
          </cell>
          <cell r="L96">
            <v>0.59099999999999997</v>
          </cell>
          <cell r="M96">
            <v>6</v>
          </cell>
          <cell r="N96">
            <v>3.5459999999999998</v>
          </cell>
          <cell r="O96">
            <v>0.62452506605719715</v>
          </cell>
          <cell r="P96">
            <v>6</v>
          </cell>
          <cell r="Q96">
            <v>48</v>
          </cell>
          <cell r="R96">
            <v>288</v>
          </cell>
          <cell r="S96">
            <v>0.115</v>
          </cell>
          <cell r="T96">
            <v>0.04</v>
          </cell>
        </row>
        <row r="97">
          <cell r="A97">
            <v>1715</v>
          </cell>
          <cell r="B97" t="str">
            <v>Smartwater 1500cc Petx6</v>
          </cell>
          <cell r="C97" t="str">
            <v>Stills</v>
          </cell>
          <cell r="D97" t="str">
            <v>Smartwater</v>
          </cell>
          <cell r="E97" t="str">
            <v>Smartwater</v>
          </cell>
          <cell r="F97" t="str">
            <v>1500cc x6</v>
          </cell>
          <cell r="G97" t="str">
            <v>1500cc x6</v>
          </cell>
          <cell r="H97" t="str">
            <v>Smartwater1500cc x6</v>
          </cell>
          <cell r="I97" t="str">
            <v>Smartwater1500cc x6</v>
          </cell>
          <cell r="J97">
            <v>4.1666670000000003E-2</v>
          </cell>
          <cell r="K97" t="str">
            <v>R</v>
          </cell>
          <cell r="L97">
            <v>1.5</v>
          </cell>
          <cell r="M97">
            <v>6</v>
          </cell>
          <cell r="N97">
            <v>9</v>
          </cell>
          <cell r="O97">
            <v>1.5850890001451705</v>
          </cell>
          <cell r="P97">
            <v>4</v>
          </cell>
          <cell r="Q97">
            <v>28</v>
          </cell>
          <cell r="R97">
            <v>112</v>
          </cell>
          <cell r="S97">
            <v>0.115</v>
          </cell>
          <cell r="T97">
            <v>0.04</v>
          </cell>
        </row>
        <row r="98">
          <cell r="A98">
            <v>1720</v>
          </cell>
          <cell r="B98" t="str">
            <v>Benedictino min. sin gas 500cc Petx12</v>
          </cell>
          <cell r="C98" t="str">
            <v>Stills</v>
          </cell>
          <cell r="D98" t="str">
            <v>Benedictino</v>
          </cell>
          <cell r="E98" t="str">
            <v>Benedictino sin gas</v>
          </cell>
          <cell r="F98" t="str">
            <v>500cc x12</v>
          </cell>
          <cell r="G98" t="str">
            <v>500cc x12</v>
          </cell>
          <cell r="H98" t="str">
            <v>Benedictino500cc x12</v>
          </cell>
          <cell r="I98" t="str">
            <v>Benedictino500cc x12</v>
          </cell>
          <cell r="J98">
            <v>0</v>
          </cell>
          <cell r="K98" t="str">
            <v>P</v>
          </cell>
          <cell r="L98">
            <v>0.5</v>
          </cell>
          <cell r="M98">
            <v>12</v>
          </cell>
          <cell r="N98">
            <v>6</v>
          </cell>
          <cell r="O98">
            <v>1.0567260000967802</v>
          </cell>
          <cell r="P98">
            <v>6</v>
          </cell>
          <cell r="Q98">
            <v>24</v>
          </cell>
          <cell r="R98">
            <v>144</v>
          </cell>
          <cell r="S98">
            <v>2.5000000000000001E-2</v>
          </cell>
          <cell r="T98">
            <v>0</v>
          </cell>
        </row>
        <row r="99">
          <cell r="A99">
            <v>1730</v>
          </cell>
          <cell r="B99" t="str">
            <v>Benedictino min. sin gas 3000cc Petx6</v>
          </cell>
          <cell r="C99" t="str">
            <v>Stills</v>
          </cell>
          <cell r="D99" t="str">
            <v>Benedictino</v>
          </cell>
          <cell r="E99" t="str">
            <v>Benedictino sin gas</v>
          </cell>
          <cell r="F99" t="str">
            <v>3000cc x6</v>
          </cell>
          <cell r="G99" t="str">
            <v>3000cc x6</v>
          </cell>
          <cell r="H99" t="str">
            <v>Benedictino3000cc x6</v>
          </cell>
          <cell r="I99" t="str">
            <v>Benedictino3000cc x6</v>
          </cell>
          <cell r="J99">
            <v>0</v>
          </cell>
          <cell r="K99" t="str">
            <v>P</v>
          </cell>
          <cell r="L99">
            <v>3</v>
          </cell>
          <cell r="M99">
            <v>6</v>
          </cell>
          <cell r="N99">
            <v>18</v>
          </cell>
          <cell r="O99">
            <v>3.170178000290341</v>
          </cell>
          <cell r="P99">
            <v>4</v>
          </cell>
          <cell r="Q99">
            <v>15</v>
          </cell>
          <cell r="R99">
            <v>60</v>
          </cell>
          <cell r="S99">
            <v>2.5000000000000001E-2</v>
          </cell>
          <cell r="T99">
            <v>0</v>
          </cell>
        </row>
        <row r="100">
          <cell r="A100">
            <v>1740</v>
          </cell>
          <cell r="B100" t="str">
            <v>Benedictino min. sin gas 1500cc Petx6</v>
          </cell>
          <cell r="C100" t="str">
            <v>Stills</v>
          </cell>
          <cell r="D100" t="str">
            <v>Benedictino</v>
          </cell>
          <cell r="E100" t="str">
            <v>Benedictino sin gas</v>
          </cell>
          <cell r="F100" t="str">
            <v>1500cc x6</v>
          </cell>
          <cell r="G100" t="str">
            <v>1500cc x6</v>
          </cell>
          <cell r="H100" t="str">
            <v>Benedictino1500cc x6</v>
          </cell>
          <cell r="I100" t="str">
            <v>Benedictino1500cc x6</v>
          </cell>
          <cell r="J100">
            <v>0</v>
          </cell>
          <cell r="K100" t="str">
            <v>P</v>
          </cell>
          <cell r="L100">
            <v>1.5</v>
          </cell>
          <cell r="M100">
            <v>6</v>
          </cell>
          <cell r="N100">
            <v>9</v>
          </cell>
          <cell r="O100">
            <v>1.5850890001451705</v>
          </cell>
          <cell r="P100">
            <v>4</v>
          </cell>
          <cell r="Q100">
            <v>28</v>
          </cell>
          <cell r="R100">
            <v>112</v>
          </cell>
          <cell r="S100">
            <v>2.5000000000000001E-2</v>
          </cell>
          <cell r="T100">
            <v>0</v>
          </cell>
        </row>
        <row r="101">
          <cell r="A101">
            <v>1758</v>
          </cell>
          <cell r="B101" t="str">
            <v>Benedictino min. sin gas 2250cc Petx6</v>
          </cell>
          <cell r="C101" t="str">
            <v>Stills</v>
          </cell>
          <cell r="D101" t="str">
            <v>Benedictino</v>
          </cell>
          <cell r="E101" t="str">
            <v>Benedictino sin gas</v>
          </cell>
          <cell r="F101" t="str">
            <v>2250cc x6</v>
          </cell>
          <cell r="G101" t="str">
            <v>2250cc x6</v>
          </cell>
          <cell r="H101" t="str">
            <v>Benedictino2250cc x6</v>
          </cell>
          <cell r="I101" t="str">
            <v>Benedictino2250cc x6</v>
          </cell>
          <cell r="J101">
            <v>0</v>
          </cell>
          <cell r="K101" t="str">
            <v>P</v>
          </cell>
          <cell r="L101">
            <v>2.25</v>
          </cell>
          <cell r="M101">
            <v>6</v>
          </cell>
          <cell r="N101">
            <v>13.5</v>
          </cell>
          <cell r="O101">
            <v>2.3776335002177555</v>
          </cell>
          <cell r="P101">
            <v>4</v>
          </cell>
          <cell r="Q101">
            <v>20</v>
          </cell>
          <cell r="R101">
            <v>80</v>
          </cell>
          <cell r="S101">
            <v>2.5000000000000001E-2</v>
          </cell>
          <cell r="T101">
            <v>0</v>
          </cell>
        </row>
        <row r="102">
          <cell r="A102">
            <v>1759</v>
          </cell>
          <cell r="B102" t="str">
            <v>Smartwater 591cc Petx6</v>
          </cell>
          <cell r="C102" t="str">
            <v>Stills</v>
          </cell>
          <cell r="D102" t="str">
            <v>Smartwater</v>
          </cell>
          <cell r="E102" t="str">
            <v>Smartwater</v>
          </cell>
          <cell r="F102" t="str">
            <v>591cc x6</v>
          </cell>
          <cell r="G102" t="str">
            <v>591cc x6</v>
          </cell>
          <cell r="H102" t="str">
            <v>Smartwater591cc x6</v>
          </cell>
          <cell r="I102" t="str">
            <v>Smartwater591cc x6</v>
          </cell>
          <cell r="J102">
            <v>4.1666670000000003E-2</v>
          </cell>
          <cell r="K102" t="str">
            <v>R</v>
          </cell>
          <cell r="L102">
            <v>0.59099999999999997</v>
          </cell>
          <cell r="M102">
            <v>6</v>
          </cell>
          <cell r="N102">
            <v>3.5459999999999998</v>
          </cell>
          <cell r="O102">
            <v>0.62452506605719715</v>
          </cell>
          <cell r="P102">
            <v>6</v>
          </cell>
          <cell r="Q102">
            <v>48</v>
          </cell>
          <cell r="R102">
            <v>288</v>
          </cell>
          <cell r="S102">
            <v>0.115</v>
          </cell>
          <cell r="T102">
            <v>0.04</v>
          </cell>
        </row>
        <row r="103">
          <cell r="A103">
            <v>1951</v>
          </cell>
          <cell r="B103" t="str">
            <v>Benedictino Con Gas 500cc Petx12</v>
          </cell>
          <cell r="C103" t="str">
            <v>Stills</v>
          </cell>
          <cell r="D103" t="str">
            <v>Benedictino</v>
          </cell>
          <cell r="E103" t="str">
            <v>Benedictino con gas</v>
          </cell>
          <cell r="F103" t="str">
            <v>500cc x12</v>
          </cell>
          <cell r="G103" t="str">
            <v>500cc x12</v>
          </cell>
          <cell r="H103" t="str">
            <v>Benedictino500cc x12</v>
          </cell>
          <cell r="I103" t="str">
            <v>Benedictino500cc x12</v>
          </cell>
          <cell r="J103">
            <v>0</v>
          </cell>
          <cell r="K103" t="str">
            <v>P</v>
          </cell>
          <cell r="L103">
            <v>0.5</v>
          </cell>
          <cell r="M103">
            <v>12</v>
          </cell>
          <cell r="N103">
            <v>6</v>
          </cell>
          <cell r="O103">
            <v>1.0567260000967802</v>
          </cell>
          <cell r="P103">
            <v>6</v>
          </cell>
          <cell r="Q103">
            <v>24</v>
          </cell>
          <cell r="R103">
            <v>144</v>
          </cell>
          <cell r="S103">
            <v>2.5000000000000001E-2</v>
          </cell>
          <cell r="T103">
            <v>0</v>
          </cell>
        </row>
        <row r="104">
          <cell r="A104">
            <v>1952</v>
          </cell>
          <cell r="B104" t="str">
            <v>Benedictino Sin Gas 500cc Petx12</v>
          </cell>
          <cell r="C104" t="str">
            <v>Stills</v>
          </cell>
          <cell r="D104" t="str">
            <v>Benedictino</v>
          </cell>
          <cell r="E104" t="str">
            <v>Benedictino sin gas</v>
          </cell>
          <cell r="F104" t="str">
            <v>500cc x12</v>
          </cell>
          <cell r="G104" t="str">
            <v>500cc x12</v>
          </cell>
          <cell r="H104" t="str">
            <v>Benedictino500cc x12</v>
          </cell>
          <cell r="I104" t="str">
            <v>Benedictino500cc x12</v>
          </cell>
          <cell r="J104">
            <v>0</v>
          </cell>
          <cell r="K104" t="str">
            <v>P</v>
          </cell>
          <cell r="L104">
            <v>0.5</v>
          </cell>
          <cell r="M104">
            <v>12</v>
          </cell>
          <cell r="N104">
            <v>6</v>
          </cell>
          <cell r="O104">
            <v>1.0567260000967802</v>
          </cell>
          <cell r="P104">
            <v>6</v>
          </cell>
          <cell r="Q104">
            <v>24</v>
          </cell>
          <cell r="R104">
            <v>144</v>
          </cell>
          <cell r="S104">
            <v>2.5000000000000001E-2</v>
          </cell>
          <cell r="T104">
            <v>0</v>
          </cell>
        </row>
        <row r="105">
          <cell r="A105">
            <v>1958</v>
          </cell>
          <cell r="B105" t="str">
            <v>DUOPACK CCO-SPO 2250 X8</v>
          </cell>
          <cell r="C105" t="str">
            <v>Gaseosa</v>
          </cell>
          <cell r="D105" t="str">
            <v>Coca Cola</v>
          </cell>
          <cell r="E105" t="str">
            <v>Coca Cola Einstein</v>
          </cell>
          <cell r="F105" t="str">
            <v>2250cc x8</v>
          </cell>
          <cell r="G105" t="str">
            <v>2250cc x8</v>
          </cell>
          <cell r="H105" t="str">
            <v>Gaseosa2250cc x8</v>
          </cell>
          <cell r="I105" t="str">
            <v>Gaseosa2250cc x8</v>
          </cell>
          <cell r="K105" t="str">
            <v>P</v>
          </cell>
          <cell r="L105">
            <v>2.25</v>
          </cell>
          <cell r="M105">
            <v>8</v>
          </cell>
          <cell r="N105">
            <v>18</v>
          </cell>
          <cell r="O105">
            <v>3.170178000290341</v>
          </cell>
          <cell r="P105">
            <v>4</v>
          </cell>
          <cell r="Q105">
            <v>15</v>
          </cell>
          <cell r="R105">
            <v>60</v>
          </cell>
          <cell r="S105">
            <v>0.22559999999999999</v>
          </cell>
        </row>
        <row r="106">
          <cell r="A106">
            <v>1961</v>
          </cell>
          <cell r="B106" t="str">
            <v>Benedictino Con Gas 1500cc Petx6</v>
          </cell>
          <cell r="C106" t="str">
            <v>Stills</v>
          </cell>
          <cell r="D106" t="str">
            <v>Benedictino</v>
          </cell>
          <cell r="E106" t="str">
            <v>Benedictino con gas</v>
          </cell>
          <cell r="F106" t="str">
            <v>1500cc x6</v>
          </cell>
          <cell r="G106" t="str">
            <v>1500cc x6</v>
          </cell>
          <cell r="H106" t="str">
            <v>Benedictino1500cc x6</v>
          </cell>
          <cell r="I106" t="str">
            <v>Benedictino1500cc x6</v>
          </cell>
          <cell r="J106">
            <v>0</v>
          </cell>
          <cell r="K106" t="str">
            <v>P</v>
          </cell>
          <cell r="L106">
            <v>1.5</v>
          </cell>
          <cell r="M106">
            <v>6</v>
          </cell>
          <cell r="N106">
            <v>9</v>
          </cell>
          <cell r="O106">
            <v>1.5850890001451705</v>
          </cell>
          <cell r="P106">
            <v>5</v>
          </cell>
          <cell r="Q106">
            <v>24</v>
          </cell>
          <cell r="R106">
            <v>120</v>
          </cell>
          <cell r="S106">
            <v>2.5000000000000001E-2</v>
          </cell>
          <cell r="T106">
            <v>0</v>
          </cell>
        </row>
        <row r="107">
          <cell r="A107">
            <v>1962</v>
          </cell>
          <cell r="B107" t="str">
            <v>Benedictino Sin Gas 1500cc Petx6</v>
          </cell>
          <cell r="C107" t="str">
            <v>Stills</v>
          </cell>
          <cell r="D107" t="str">
            <v>Benedictino</v>
          </cell>
          <cell r="E107" t="str">
            <v>Benedictino sin gas</v>
          </cell>
          <cell r="F107" t="str">
            <v>1500cc x6</v>
          </cell>
          <cell r="G107" t="str">
            <v>1500cc x6</v>
          </cell>
          <cell r="H107" t="str">
            <v>Benedictino1500cc x6</v>
          </cell>
          <cell r="I107" t="str">
            <v>Benedictino1500cc x6</v>
          </cell>
          <cell r="J107">
            <v>0</v>
          </cell>
          <cell r="K107" t="str">
            <v>P</v>
          </cell>
          <cell r="L107">
            <v>1.5</v>
          </cell>
          <cell r="M107">
            <v>6</v>
          </cell>
          <cell r="N107">
            <v>9</v>
          </cell>
          <cell r="O107">
            <v>1.5850890001451705</v>
          </cell>
          <cell r="P107">
            <v>5</v>
          </cell>
          <cell r="Q107">
            <v>24</v>
          </cell>
          <cell r="R107">
            <v>120</v>
          </cell>
          <cell r="S107">
            <v>2.5000000000000001E-2</v>
          </cell>
          <cell r="T107">
            <v>0</v>
          </cell>
        </row>
        <row r="108">
          <cell r="A108">
            <v>1971</v>
          </cell>
          <cell r="B108" t="str">
            <v>Benedictino Con Gas 2250cc Petx6</v>
          </cell>
          <cell r="C108" t="str">
            <v>Stills</v>
          </cell>
          <cell r="D108" t="str">
            <v>Benedictino</v>
          </cell>
          <cell r="E108" t="str">
            <v>Benedictino con gas</v>
          </cell>
          <cell r="F108" t="str">
            <v>2250cc x6</v>
          </cell>
          <cell r="G108" t="str">
            <v>2250cc x6</v>
          </cell>
          <cell r="H108" t="str">
            <v>Benedictino2250cc x6</v>
          </cell>
          <cell r="I108" t="str">
            <v>Benedictino2250cc x6</v>
          </cell>
          <cell r="J108">
            <v>0</v>
          </cell>
          <cell r="K108" t="str">
            <v>P</v>
          </cell>
          <cell r="L108">
            <v>2.25</v>
          </cell>
          <cell r="M108">
            <v>6</v>
          </cell>
          <cell r="N108">
            <v>13.5</v>
          </cell>
          <cell r="O108">
            <v>2.3776335002177555</v>
          </cell>
          <cell r="P108">
            <v>4</v>
          </cell>
          <cell r="Q108">
            <v>20</v>
          </cell>
          <cell r="R108">
            <v>80</v>
          </cell>
          <cell r="S108">
            <v>2.5000000000000001E-2</v>
          </cell>
          <cell r="T108">
            <v>0</v>
          </cell>
        </row>
        <row r="109">
          <cell r="A109">
            <v>1972</v>
          </cell>
          <cell r="B109" t="str">
            <v>Benedictino Sin Gas 2250cc Petx6</v>
          </cell>
          <cell r="C109" t="str">
            <v>Stills</v>
          </cell>
          <cell r="D109" t="str">
            <v>Benedictino</v>
          </cell>
          <cell r="E109" t="str">
            <v>Benedictino sin gas</v>
          </cell>
          <cell r="F109" t="str">
            <v>2250cc x6</v>
          </cell>
          <cell r="G109" t="str">
            <v>2250cc x6</v>
          </cell>
          <cell r="H109" t="str">
            <v>Benedictino2250cc x6</v>
          </cell>
          <cell r="I109" t="str">
            <v>Benedictino2250cc x6</v>
          </cell>
          <cell r="J109">
            <v>0</v>
          </cell>
          <cell r="K109" t="str">
            <v>P</v>
          </cell>
          <cell r="L109">
            <v>2.25</v>
          </cell>
          <cell r="M109">
            <v>6</v>
          </cell>
          <cell r="N109">
            <v>13.5</v>
          </cell>
          <cell r="O109">
            <v>2.3776335002177555</v>
          </cell>
          <cell r="P109">
            <v>4</v>
          </cell>
          <cell r="Q109">
            <v>20</v>
          </cell>
          <cell r="R109">
            <v>80</v>
          </cell>
          <cell r="S109">
            <v>2.5000000000000001E-2</v>
          </cell>
          <cell r="T109">
            <v>0</v>
          </cell>
        </row>
        <row r="110">
          <cell r="A110">
            <v>1982</v>
          </cell>
          <cell r="B110" t="str">
            <v>Benedictino Sin Gas 3000cc Petx6</v>
          </cell>
          <cell r="C110" t="str">
            <v>Stills</v>
          </cell>
          <cell r="D110" t="str">
            <v>Benedictino</v>
          </cell>
          <cell r="E110" t="str">
            <v>Benedictino sin gas</v>
          </cell>
          <cell r="F110" t="str">
            <v>3000cc x6</v>
          </cell>
          <cell r="G110" t="str">
            <v>3000cc x6</v>
          </cell>
          <cell r="H110" t="str">
            <v>Benedictino3000cc x6</v>
          </cell>
          <cell r="I110" t="str">
            <v>Benedictino3000cc x6</v>
          </cell>
          <cell r="J110">
            <v>0</v>
          </cell>
          <cell r="K110" t="str">
            <v>P</v>
          </cell>
          <cell r="L110">
            <v>3</v>
          </cell>
          <cell r="M110">
            <v>6</v>
          </cell>
          <cell r="N110">
            <v>18</v>
          </cell>
          <cell r="O110">
            <v>3.170178000290341</v>
          </cell>
          <cell r="P110">
            <v>4</v>
          </cell>
          <cell r="Q110">
            <v>15</v>
          </cell>
          <cell r="R110">
            <v>60</v>
          </cell>
          <cell r="S110">
            <v>2.5000000000000001E-2</v>
          </cell>
          <cell r="T110">
            <v>0</v>
          </cell>
        </row>
        <row r="111">
          <cell r="A111">
            <v>2001</v>
          </cell>
          <cell r="B111" t="str">
            <v>Cepita Naranja 200cc Tetrax6</v>
          </cell>
          <cell r="C111" t="str">
            <v>Stills</v>
          </cell>
          <cell r="D111" t="str">
            <v>Cepita</v>
          </cell>
          <cell r="E111" t="str">
            <v>Cepita</v>
          </cell>
          <cell r="F111" t="str">
            <v>Cepita200cc x6</v>
          </cell>
          <cell r="G111" t="str">
            <v>200cc x6</v>
          </cell>
          <cell r="H111" t="str">
            <v>Cepita200cc x6</v>
          </cell>
          <cell r="I111" t="str">
            <v>Cepita200cc x6</v>
          </cell>
          <cell r="J111">
            <v>0</v>
          </cell>
          <cell r="K111" t="str">
            <v>R</v>
          </cell>
          <cell r="L111">
            <v>0.2</v>
          </cell>
          <cell r="M111">
            <v>6</v>
          </cell>
          <cell r="N111">
            <v>1.2000000000000002</v>
          </cell>
          <cell r="O111">
            <v>0.21134520001935608</v>
          </cell>
          <cell r="P111">
            <v>9</v>
          </cell>
          <cell r="Q111">
            <v>84</v>
          </cell>
          <cell r="R111">
            <v>756</v>
          </cell>
          <cell r="S111">
            <v>0.2</v>
          </cell>
          <cell r="T111">
            <v>0.15</v>
          </cell>
        </row>
        <row r="112">
          <cell r="A112">
            <v>2003</v>
          </cell>
          <cell r="B112" t="str">
            <v>Cepita Naranja 1000cc Petx6</v>
          </cell>
          <cell r="C112" t="str">
            <v>Stills</v>
          </cell>
          <cell r="D112" t="str">
            <v>Cepita</v>
          </cell>
          <cell r="E112" t="str">
            <v>Cepita</v>
          </cell>
          <cell r="F112" t="str">
            <v>Cepita1000cc x6</v>
          </cell>
          <cell r="G112" t="str">
            <v>1000cc x6</v>
          </cell>
          <cell r="H112" t="str">
            <v>Cepita1000cc x6</v>
          </cell>
          <cell r="I112" t="str">
            <v>Cepita1000cc x6</v>
          </cell>
          <cell r="J112">
            <v>0</v>
          </cell>
          <cell r="K112" t="str">
            <v>P</v>
          </cell>
          <cell r="L112">
            <v>1</v>
          </cell>
          <cell r="M112">
            <v>6</v>
          </cell>
          <cell r="N112">
            <v>6</v>
          </cell>
          <cell r="O112">
            <v>1.0567260000967802</v>
          </cell>
          <cell r="P112">
            <v>7</v>
          </cell>
          <cell r="Q112">
            <v>20</v>
          </cell>
          <cell r="R112">
            <v>140</v>
          </cell>
          <cell r="S112">
            <v>0.2</v>
          </cell>
          <cell r="T112">
            <v>0</v>
          </cell>
        </row>
        <row r="113">
          <cell r="A113">
            <v>2004</v>
          </cell>
          <cell r="B113" t="str">
            <v>Cepita Naranja 1500cc Petx4</v>
          </cell>
          <cell r="C113" t="str">
            <v>Stills</v>
          </cell>
          <cell r="D113" t="str">
            <v>Cepita</v>
          </cell>
          <cell r="E113" t="str">
            <v>Cepita</v>
          </cell>
          <cell r="F113" t="str">
            <v>Cepita1500cc x4</v>
          </cell>
          <cell r="G113" t="str">
            <v>1500cc x4</v>
          </cell>
          <cell r="H113" t="str">
            <v>Cepita1500cc x4</v>
          </cell>
          <cell r="I113" t="str">
            <v>Cepita1500cc x4</v>
          </cell>
          <cell r="J113">
            <v>0</v>
          </cell>
          <cell r="K113" t="str">
            <v>P</v>
          </cell>
          <cell r="L113">
            <v>1.5</v>
          </cell>
          <cell r="M113">
            <v>4</v>
          </cell>
          <cell r="N113">
            <v>6</v>
          </cell>
          <cell r="O113">
            <v>1.0567260000967802</v>
          </cell>
          <cell r="P113">
            <v>4</v>
          </cell>
          <cell r="Q113">
            <v>30</v>
          </cell>
          <cell r="R113">
            <v>120</v>
          </cell>
          <cell r="S113">
            <v>0.2</v>
          </cell>
          <cell r="T113">
            <v>0</v>
          </cell>
        </row>
        <row r="114">
          <cell r="A114">
            <v>2013</v>
          </cell>
          <cell r="B114" t="str">
            <v>Cepita Durazno Delicioso 1000cc Petx6</v>
          </cell>
          <cell r="C114" t="str">
            <v>Stills</v>
          </cell>
          <cell r="D114" t="str">
            <v>Cepita</v>
          </cell>
          <cell r="E114" t="str">
            <v>Cepita</v>
          </cell>
          <cell r="F114" t="str">
            <v>Cepita1000cc x6</v>
          </cell>
          <cell r="G114" t="str">
            <v>1000cc x6</v>
          </cell>
          <cell r="H114" t="str">
            <v>Cepita1000cc x6</v>
          </cell>
          <cell r="I114" t="str">
            <v>Cepita1000cc x6</v>
          </cell>
          <cell r="J114">
            <v>0</v>
          </cell>
          <cell r="K114" t="str">
            <v>P</v>
          </cell>
          <cell r="L114">
            <v>1</v>
          </cell>
          <cell r="M114">
            <v>6</v>
          </cell>
          <cell r="N114">
            <v>6</v>
          </cell>
          <cell r="O114">
            <v>1.0567260000967802</v>
          </cell>
          <cell r="P114">
            <v>7</v>
          </cell>
          <cell r="Q114">
            <v>20</v>
          </cell>
          <cell r="R114">
            <v>140</v>
          </cell>
          <cell r="S114">
            <v>0.2</v>
          </cell>
          <cell r="T114">
            <v>0</v>
          </cell>
        </row>
        <row r="115">
          <cell r="A115">
            <v>2014</v>
          </cell>
          <cell r="B115" t="str">
            <v>Cepita Durazno Delicioso 1500cc Petx4</v>
          </cell>
          <cell r="C115" t="str">
            <v>Stills</v>
          </cell>
          <cell r="D115" t="str">
            <v>Cepita</v>
          </cell>
          <cell r="E115" t="str">
            <v>Cepita</v>
          </cell>
          <cell r="F115" t="str">
            <v>Cepita1500cc x4</v>
          </cell>
          <cell r="G115" t="str">
            <v>1500cc x4</v>
          </cell>
          <cell r="H115" t="str">
            <v>Cepita1500cc x4</v>
          </cell>
          <cell r="I115" t="str">
            <v>Cepita1500cc x4</v>
          </cell>
          <cell r="J115">
            <v>0</v>
          </cell>
          <cell r="K115" t="str">
            <v>P</v>
          </cell>
          <cell r="L115">
            <v>1.5</v>
          </cell>
          <cell r="M115">
            <v>4</v>
          </cell>
          <cell r="N115">
            <v>6</v>
          </cell>
          <cell r="O115">
            <v>1.0567260000967802</v>
          </cell>
          <cell r="P115">
            <v>4</v>
          </cell>
          <cell r="Q115">
            <v>30</v>
          </cell>
          <cell r="R115">
            <v>120</v>
          </cell>
          <cell r="S115">
            <v>0.2</v>
          </cell>
          <cell r="T115">
            <v>0</v>
          </cell>
        </row>
        <row r="116">
          <cell r="A116">
            <v>2021</v>
          </cell>
          <cell r="B116" t="str">
            <v>Cepita Manzana 200cc Tetrax6</v>
          </cell>
          <cell r="C116" t="str">
            <v>Stills</v>
          </cell>
          <cell r="D116" t="str">
            <v>Cepita</v>
          </cell>
          <cell r="E116" t="str">
            <v>Cepita</v>
          </cell>
          <cell r="F116" t="str">
            <v>Cepita200cc x6</v>
          </cell>
          <cell r="G116" t="str">
            <v>200cc x6</v>
          </cell>
          <cell r="H116" t="str">
            <v>Cepita200cc x6</v>
          </cell>
          <cell r="I116" t="str">
            <v>Cepita200cc x6</v>
          </cell>
          <cell r="J116">
            <v>0</v>
          </cell>
          <cell r="K116" t="str">
            <v>R</v>
          </cell>
          <cell r="L116">
            <v>0.2</v>
          </cell>
          <cell r="M116">
            <v>6</v>
          </cell>
          <cell r="N116">
            <v>1.2000000000000002</v>
          </cell>
          <cell r="O116">
            <v>0.21134520001935608</v>
          </cell>
          <cell r="P116">
            <v>9</v>
          </cell>
          <cell r="Q116">
            <v>84</v>
          </cell>
          <cell r="R116">
            <v>756</v>
          </cell>
          <cell r="S116">
            <v>0.2</v>
          </cell>
          <cell r="T116">
            <v>0.15</v>
          </cell>
        </row>
        <row r="117">
          <cell r="A117">
            <v>2031</v>
          </cell>
          <cell r="B117" t="str">
            <v>Cepita Multifruta 200cc Tetrax6</v>
          </cell>
          <cell r="C117" t="str">
            <v>Stills</v>
          </cell>
          <cell r="D117" t="str">
            <v>Cepita</v>
          </cell>
          <cell r="E117" t="str">
            <v>Cepita</v>
          </cell>
          <cell r="F117" t="str">
            <v>Cepita200cc x6</v>
          </cell>
          <cell r="G117" t="str">
            <v>200cc x6</v>
          </cell>
          <cell r="H117" t="str">
            <v>Cepita200cc x6</v>
          </cell>
          <cell r="I117" t="str">
            <v>Cepita200cc x6</v>
          </cell>
          <cell r="J117">
            <v>0</v>
          </cell>
          <cell r="K117" t="str">
            <v>R</v>
          </cell>
          <cell r="L117">
            <v>0.2</v>
          </cell>
          <cell r="M117">
            <v>6</v>
          </cell>
          <cell r="N117">
            <v>1.2000000000000002</v>
          </cell>
          <cell r="O117">
            <v>0.21134520001935608</v>
          </cell>
          <cell r="P117">
            <v>9</v>
          </cell>
          <cell r="Q117">
            <v>84</v>
          </cell>
          <cell r="R117">
            <v>756</v>
          </cell>
          <cell r="S117">
            <v>0.2</v>
          </cell>
          <cell r="T117">
            <v>0.15</v>
          </cell>
        </row>
        <row r="118">
          <cell r="A118">
            <v>2033</v>
          </cell>
          <cell r="B118" t="str">
            <v>Cepita Manzana Roja 1000cc Petx6</v>
          </cell>
          <cell r="C118" t="str">
            <v>Stills</v>
          </cell>
          <cell r="D118" t="str">
            <v>Cepita</v>
          </cell>
          <cell r="E118" t="str">
            <v>Cepita</v>
          </cell>
          <cell r="F118" t="str">
            <v>Cepita1000cc x6</v>
          </cell>
          <cell r="G118" t="str">
            <v>1000cc x6</v>
          </cell>
          <cell r="H118" t="str">
            <v>Cepita1000cc x6</v>
          </cell>
          <cell r="I118" t="str">
            <v>Cepita1000cc x6</v>
          </cell>
          <cell r="J118">
            <v>0</v>
          </cell>
          <cell r="K118" t="str">
            <v>P</v>
          </cell>
          <cell r="L118">
            <v>1</v>
          </cell>
          <cell r="M118">
            <v>6</v>
          </cell>
          <cell r="N118">
            <v>6</v>
          </cell>
          <cell r="O118">
            <v>1.0567260000967802</v>
          </cell>
          <cell r="P118">
            <v>7</v>
          </cell>
          <cell r="Q118">
            <v>20</v>
          </cell>
          <cell r="R118">
            <v>140</v>
          </cell>
          <cell r="S118">
            <v>0.2</v>
          </cell>
          <cell r="T118">
            <v>0</v>
          </cell>
        </row>
        <row r="119">
          <cell r="A119">
            <v>2103</v>
          </cell>
          <cell r="B119" t="str">
            <v>Cepita Naranja 0% Azucar 1000cc Petx6</v>
          </cell>
          <cell r="C119" t="str">
            <v>Stills</v>
          </cell>
          <cell r="D119" t="str">
            <v>Cepita</v>
          </cell>
          <cell r="E119" t="str">
            <v>Cepita</v>
          </cell>
          <cell r="F119" t="str">
            <v>Cepita1000cc x6</v>
          </cell>
          <cell r="G119" t="str">
            <v>1000cc x6</v>
          </cell>
          <cell r="H119" t="str">
            <v>Cepita1000cc x6</v>
          </cell>
          <cell r="I119" t="str">
            <v>Cepita1000cc x6</v>
          </cell>
          <cell r="J119">
            <v>4.1666670000000003E-2</v>
          </cell>
          <cell r="K119" t="str">
            <v>P</v>
          </cell>
          <cell r="L119">
            <v>1</v>
          </cell>
          <cell r="M119">
            <v>6</v>
          </cell>
          <cell r="N119">
            <v>6</v>
          </cell>
          <cell r="O119">
            <v>1.0567260000967802</v>
          </cell>
          <cell r="P119">
            <v>7</v>
          </cell>
          <cell r="Q119">
            <v>20</v>
          </cell>
          <cell r="R119">
            <v>140</v>
          </cell>
          <cell r="S119">
            <v>0.2</v>
          </cell>
          <cell r="T119">
            <v>0.15</v>
          </cell>
        </row>
        <row r="120">
          <cell r="A120">
            <v>2104</v>
          </cell>
          <cell r="B120" t="str">
            <v>Cepita Fresh Naranja 1500cc Petx6</v>
          </cell>
          <cell r="C120" t="str">
            <v>Stills</v>
          </cell>
          <cell r="D120" t="str">
            <v>Cepita</v>
          </cell>
          <cell r="E120" t="str">
            <v>Cepita Fresh</v>
          </cell>
          <cell r="F120" t="str">
            <v>1500cc x6</v>
          </cell>
          <cell r="G120" t="str">
            <v>1500cc x6</v>
          </cell>
          <cell r="H120" t="str">
            <v>Cepita Fresh1500cc x6</v>
          </cell>
          <cell r="I120" t="str">
            <v>CepitaFresh1500cc x6</v>
          </cell>
          <cell r="J120">
            <v>0</v>
          </cell>
          <cell r="K120" t="str">
            <v>P</v>
          </cell>
          <cell r="L120">
            <v>1.5</v>
          </cell>
          <cell r="M120">
            <v>6</v>
          </cell>
          <cell r="N120">
            <v>9</v>
          </cell>
          <cell r="O120">
            <v>1.5850890001451705</v>
          </cell>
          <cell r="P120">
            <v>4</v>
          </cell>
          <cell r="Q120">
            <v>28</v>
          </cell>
          <cell r="R120">
            <v>112</v>
          </cell>
          <cell r="S120">
            <v>0.17</v>
          </cell>
          <cell r="T120">
            <v>0.15</v>
          </cell>
        </row>
        <row r="121">
          <cell r="A121">
            <v>2154</v>
          </cell>
          <cell r="B121" t="str">
            <v>Cepita Fresh Pomelo 1500cc Petx6</v>
          </cell>
          <cell r="C121" t="str">
            <v>Stills</v>
          </cell>
          <cell r="D121" t="str">
            <v>Cepita</v>
          </cell>
          <cell r="E121" t="str">
            <v>Cepita Fresh</v>
          </cell>
          <cell r="F121" t="str">
            <v>1500cc x6</v>
          </cell>
          <cell r="G121" t="str">
            <v>1500cc x6</v>
          </cell>
          <cell r="H121" t="str">
            <v>Cepita Fresh1500cc x6</v>
          </cell>
          <cell r="I121" t="str">
            <v>CepitaFresh1500cc x6</v>
          </cell>
          <cell r="J121">
            <v>0</v>
          </cell>
          <cell r="K121" t="str">
            <v>P</v>
          </cell>
          <cell r="L121">
            <v>1.5</v>
          </cell>
          <cell r="M121">
            <v>6</v>
          </cell>
          <cell r="N121">
            <v>9</v>
          </cell>
          <cell r="O121">
            <v>1.5850890001451705</v>
          </cell>
          <cell r="P121">
            <v>4</v>
          </cell>
          <cell r="Q121">
            <v>28</v>
          </cell>
          <cell r="R121">
            <v>112</v>
          </cell>
          <cell r="S121">
            <v>0.17</v>
          </cell>
          <cell r="T121">
            <v>0.15</v>
          </cell>
        </row>
        <row r="122">
          <cell r="A122">
            <v>2218</v>
          </cell>
          <cell r="B122" t="str">
            <v>Schweppes Tonica Sin Azucar 354cc Latax6</v>
          </cell>
          <cell r="C122" t="str">
            <v>Gaseosa</v>
          </cell>
          <cell r="D122" t="str">
            <v>Schweppes</v>
          </cell>
          <cell r="E122" t="str">
            <v>Schweppes Tónica Zero</v>
          </cell>
          <cell r="F122" t="str">
            <v>354cc x6</v>
          </cell>
          <cell r="G122" t="str">
            <v>354cc x6</v>
          </cell>
          <cell r="H122" t="str">
            <v>Gaseosa354cc x6</v>
          </cell>
          <cell r="I122" t="str">
            <v>Gaseosa354cc x6</v>
          </cell>
          <cell r="J122">
            <v>8.6956519999999995E-2</v>
          </cell>
          <cell r="K122" t="str">
            <v>R</v>
          </cell>
          <cell r="L122">
            <v>0.35399999999999998</v>
          </cell>
          <cell r="M122">
            <v>6</v>
          </cell>
          <cell r="N122">
            <v>2.1239999999999997</v>
          </cell>
          <cell r="O122">
            <v>0.37408100403426015</v>
          </cell>
          <cell r="P122">
            <v>11</v>
          </cell>
          <cell r="Q122">
            <v>45</v>
          </cell>
          <cell r="R122">
            <v>495</v>
          </cell>
          <cell r="S122">
            <v>0.23499999999999999</v>
          </cell>
          <cell r="T122">
            <v>0.05</v>
          </cell>
        </row>
        <row r="123">
          <cell r="A123">
            <v>2359</v>
          </cell>
          <cell r="B123" t="str">
            <v>Crush Naranja 2250cc Petx6</v>
          </cell>
          <cell r="C123" t="str">
            <v>Gaseosa</v>
          </cell>
          <cell r="D123" t="str">
            <v>Crush</v>
          </cell>
          <cell r="E123" t="str">
            <v>Crush Naranja</v>
          </cell>
          <cell r="F123" t="str">
            <v>Crush2250cc x6</v>
          </cell>
          <cell r="G123" t="str">
            <v>2250cc x6</v>
          </cell>
          <cell r="H123" t="str">
            <v>GaseosaCRUSH2250cc x6</v>
          </cell>
          <cell r="I123" t="str">
            <v>GaseosaCRUSH2250cc x6</v>
          </cell>
          <cell r="J123">
            <v>8.6956519999999995E-2</v>
          </cell>
          <cell r="K123" t="str">
            <v>P</v>
          </cell>
          <cell r="L123">
            <v>2.25</v>
          </cell>
          <cell r="M123">
            <v>6</v>
          </cell>
          <cell r="N123">
            <v>13.5</v>
          </cell>
          <cell r="O123">
            <v>2.3776335002177555</v>
          </cell>
          <cell r="P123">
            <v>4</v>
          </cell>
          <cell r="Q123">
            <v>20</v>
          </cell>
          <cell r="R123">
            <v>80</v>
          </cell>
          <cell r="S123">
            <v>0.13</v>
          </cell>
          <cell r="T123">
            <v>0</v>
          </cell>
        </row>
        <row r="124">
          <cell r="A124">
            <v>2423</v>
          </cell>
          <cell r="B124" t="str">
            <v>Aquarius Pomelo Rosado 500cc Petx8</v>
          </cell>
          <cell r="C124" t="str">
            <v>Stills</v>
          </cell>
          <cell r="D124" t="str">
            <v>Aquarius</v>
          </cell>
          <cell r="E124" t="str">
            <v>Aquarius</v>
          </cell>
          <cell r="F124" t="str">
            <v>500cc x8</v>
          </cell>
          <cell r="G124" t="str">
            <v>500cc x8</v>
          </cell>
          <cell r="H124" t="str">
            <v>Aquarius500cc x8</v>
          </cell>
          <cell r="I124" t="str">
            <v>Aquarius500cc x8</v>
          </cell>
          <cell r="J124">
            <v>4.1666670000000003E-2</v>
          </cell>
          <cell r="K124" t="str">
            <v>P</v>
          </cell>
          <cell r="L124">
            <v>0.5</v>
          </cell>
          <cell r="M124">
            <v>8</v>
          </cell>
          <cell r="N124">
            <v>4</v>
          </cell>
          <cell r="O124">
            <v>0.70448400006452017</v>
          </cell>
          <cell r="P124">
            <v>6</v>
          </cell>
          <cell r="Q124">
            <v>36</v>
          </cell>
          <cell r="R124">
            <v>216</v>
          </cell>
          <cell r="S124">
            <v>0.17</v>
          </cell>
          <cell r="T124">
            <v>0</v>
          </cell>
        </row>
        <row r="125">
          <cell r="A125">
            <v>2426</v>
          </cell>
          <cell r="B125" t="str">
            <v>AQUARIUS POMELO ROSADO 1,5</v>
          </cell>
          <cell r="C125" t="str">
            <v>Stills</v>
          </cell>
          <cell r="D125" t="str">
            <v>Aquarius</v>
          </cell>
          <cell r="E125" t="str">
            <v>Aquarius</v>
          </cell>
          <cell r="F125" t="str">
            <v>1500cc x6</v>
          </cell>
          <cell r="G125" t="str">
            <v>1500cc x6</v>
          </cell>
          <cell r="H125" t="str">
            <v>Aquarius1500cc x6</v>
          </cell>
          <cell r="I125" t="str">
            <v>Aquarius1500cc x6</v>
          </cell>
          <cell r="J125">
            <v>4.1666670000000003E-2</v>
          </cell>
          <cell r="K125" t="str">
            <v>P</v>
          </cell>
          <cell r="L125">
            <v>1.5</v>
          </cell>
          <cell r="M125">
            <v>6</v>
          </cell>
          <cell r="N125">
            <v>9</v>
          </cell>
          <cell r="O125">
            <v>1.5850890001451705</v>
          </cell>
          <cell r="P125">
            <v>4</v>
          </cell>
          <cell r="Q125">
            <v>28</v>
          </cell>
          <cell r="R125">
            <v>112</v>
          </cell>
          <cell r="S125">
            <v>0.17</v>
          </cell>
          <cell r="T125">
            <v>0</v>
          </cell>
        </row>
        <row r="126">
          <cell r="A126">
            <v>2428</v>
          </cell>
          <cell r="B126" t="str">
            <v>Aquarius Pomelo Rosado 2250cc Petx6</v>
          </cell>
          <cell r="C126" t="str">
            <v>Stills</v>
          </cell>
          <cell r="D126" t="str">
            <v>Aquarius</v>
          </cell>
          <cell r="E126" t="str">
            <v>Aquarius</v>
          </cell>
          <cell r="F126" t="str">
            <v>2250cc x6</v>
          </cell>
          <cell r="G126" t="str">
            <v>2250cc x6</v>
          </cell>
          <cell r="H126" t="str">
            <v>Aquarius2250cc x6</v>
          </cell>
          <cell r="I126" t="str">
            <v>Aquarius2250cc x6</v>
          </cell>
          <cell r="J126">
            <v>4.1666670000000003E-2</v>
          </cell>
          <cell r="K126" t="str">
            <v>P</v>
          </cell>
          <cell r="L126">
            <v>2.25</v>
          </cell>
          <cell r="M126">
            <v>6</v>
          </cell>
          <cell r="N126">
            <v>13.5</v>
          </cell>
          <cell r="O126">
            <v>2.3776335002177555</v>
          </cell>
          <cell r="P126">
            <v>4</v>
          </cell>
          <cell r="Q126">
            <v>20</v>
          </cell>
          <cell r="R126">
            <v>80</v>
          </cell>
          <cell r="S126">
            <v>0.17</v>
          </cell>
          <cell r="T126">
            <v>0</v>
          </cell>
        </row>
        <row r="127">
          <cell r="A127">
            <v>2443</v>
          </cell>
          <cell r="B127" t="str">
            <v>Aquarius Naranja 500cc Petx8</v>
          </cell>
          <cell r="C127" t="str">
            <v>Stills</v>
          </cell>
          <cell r="D127" t="str">
            <v>Aquarius</v>
          </cell>
          <cell r="E127" t="str">
            <v>Aquarius</v>
          </cell>
          <cell r="F127" t="str">
            <v>500cc x8</v>
          </cell>
          <cell r="G127" t="str">
            <v>500cc x8</v>
          </cell>
          <cell r="H127" t="str">
            <v>Aquarius500cc x8</v>
          </cell>
          <cell r="I127" t="str">
            <v>Aquarius500cc x8</v>
          </cell>
          <cell r="J127">
            <v>0</v>
          </cell>
          <cell r="K127" t="str">
            <v>P</v>
          </cell>
          <cell r="L127">
            <v>0.5</v>
          </cell>
          <cell r="M127">
            <v>8</v>
          </cell>
          <cell r="N127">
            <v>4</v>
          </cell>
          <cell r="O127">
            <v>0.70448400006452017</v>
          </cell>
          <cell r="P127">
            <v>6</v>
          </cell>
          <cell r="Q127">
            <v>36</v>
          </cell>
          <cell r="R127">
            <v>216</v>
          </cell>
          <cell r="S127">
            <v>0.17</v>
          </cell>
          <cell r="T127">
            <v>0</v>
          </cell>
        </row>
        <row r="128">
          <cell r="A128">
            <v>2446</v>
          </cell>
          <cell r="B128" t="str">
            <v>Aquarius Naranja 1500cc Petx6</v>
          </cell>
          <cell r="C128" t="str">
            <v>Stills</v>
          </cell>
          <cell r="D128" t="str">
            <v>Aquarius</v>
          </cell>
          <cell r="E128" t="str">
            <v>Aquarius</v>
          </cell>
          <cell r="F128" t="str">
            <v>1500cc x6</v>
          </cell>
          <cell r="G128" t="str">
            <v>1500cc x6</v>
          </cell>
          <cell r="H128" t="str">
            <v>Aquarius1500cc x6</v>
          </cell>
          <cell r="I128" t="str">
            <v>Aquarius1500cc x6</v>
          </cell>
          <cell r="J128">
            <v>0</v>
          </cell>
          <cell r="K128" t="str">
            <v>P</v>
          </cell>
          <cell r="L128">
            <v>1.5</v>
          </cell>
          <cell r="M128">
            <v>6</v>
          </cell>
          <cell r="N128">
            <v>9</v>
          </cell>
          <cell r="O128">
            <v>1.5850890001451705</v>
          </cell>
          <cell r="P128">
            <v>4</v>
          </cell>
          <cell r="Q128">
            <v>28</v>
          </cell>
          <cell r="R128">
            <v>112</v>
          </cell>
          <cell r="S128">
            <v>0.17</v>
          </cell>
          <cell r="T128">
            <v>0</v>
          </cell>
        </row>
        <row r="129">
          <cell r="A129">
            <v>2448</v>
          </cell>
          <cell r="B129" t="str">
            <v>Aquarius Naranja 2250cc Petx6</v>
          </cell>
          <cell r="C129" t="str">
            <v>Stills</v>
          </cell>
          <cell r="D129" t="str">
            <v>Aquarius</v>
          </cell>
          <cell r="E129" t="str">
            <v>Aquarius</v>
          </cell>
          <cell r="F129" t="str">
            <v>2250cc x6</v>
          </cell>
          <cell r="G129" t="str">
            <v>2250cc x6</v>
          </cell>
          <cell r="H129" t="str">
            <v>Aquarius2250cc x6</v>
          </cell>
          <cell r="I129" t="str">
            <v>Aquarius2250cc x6</v>
          </cell>
          <cell r="J129">
            <v>0</v>
          </cell>
          <cell r="K129" t="str">
            <v>P</v>
          </cell>
          <cell r="L129">
            <v>2.25</v>
          </cell>
          <cell r="M129">
            <v>6</v>
          </cell>
          <cell r="N129">
            <v>13.5</v>
          </cell>
          <cell r="O129">
            <v>2.3776335002177555</v>
          </cell>
          <cell r="P129">
            <v>4</v>
          </cell>
          <cell r="Q129">
            <v>20</v>
          </cell>
          <cell r="R129">
            <v>80</v>
          </cell>
          <cell r="S129">
            <v>0.17</v>
          </cell>
          <cell r="T129">
            <v>0</v>
          </cell>
        </row>
        <row r="130">
          <cell r="A130">
            <v>2453</v>
          </cell>
          <cell r="B130" t="str">
            <v>Aquarius Uva 500cc Petx8</v>
          </cell>
          <cell r="C130" t="str">
            <v>Stills</v>
          </cell>
          <cell r="D130" t="str">
            <v>Aquarius</v>
          </cell>
          <cell r="E130" t="str">
            <v>Aquarius</v>
          </cell>
          <cell r="F130" t="str">
            <v>500cc x8</v>
          </cell>
          <cell r="G130" t="str">
            <v>500cc x8</v>
          </cell>
          <cell r="H130" t="str">
            <v>Aquarius500cc x8</v>
          </cell>
          <cell r="I130" t="str">
            <v>Aquarius500cc x8</v>
          </cell>
          <cell r="J130">
            <v>0</v>
          </cell>
          <cell r="K130" t="str">
            <v>P</v>
          </cell>
          <cell r="L130">
            <v>0.5</v>
          </cell>
          <cell r="M130">
            <v>8</v>
          </cell>
          <cell r="N130">
            <v>4</v>
          </cell>
          <cell r="O130">
            <v>0.70448400006452017</v>
          </cell>
          <cell r="P130">
            <v>6</v>
          </cell>
          <cell r="Q130">
            <v>36</v>
          </cell>
          <cell r="R130">
            <v>216</v>
          </cell>
          <cell r="S130">
            <v>0.17</v>
          </cell>
          <cell r="T130">
            <v>0</v>
          </cell>
        </row>
        <row r="131">
          <cell r="A131">
            <v>2456</v>
          </cell>
          <cell r="B131" t="str">
            <v>Aquarius Uva 1500cc Petx6</v>
          </cell>
          <cell r="C131" t="str">
            <v>Stills</v>
          </cell>
          <cell r="D131" t="str">
            <v>Aquarius</v>
          </cell>
          <cell r="E131" t="str">
            <v>Aquarius</v>
          </cell>
          <cell r="F131" t="str">
            <v>1500cc x6</v>
          </cell>
          <cell r="G131" t="str">
            <v>1500cc x6</v>
          </cell>
          <cell r="H131" t="str">
            <v>Aquarius1500cc x6</v>
          </cell>
          <cell r="I131" t="str">
            <v>Aquarius1500cc x6</v>
          </cell>
          <cell r="J131">
            <v>0</v>
          </cell>
          <cell r="K131" t="str">
            <v>P</v>
          </cell>
          <cell r="L131">
            <v>1.5</v>
          </cell>
          <cell r="M131">
            <v>6</v>
          </cell>
          <cell r="N131">
            <v>9</v>
          </cell>
          <cell r="O131">
            <v>1.5850890001451705</v>
          </cell>
          <cell r="P131">
            <v>4</v>
          </cell>
          <cell r="Q131">
            <v>28</v>
          </cell>
          <cell r="R131">
            <v>112</v>
          </cell>
          <cell r="S131">
            <v>0.17</v>
          </cell>
          <cell r="T131">
            <v>0</v>
          </cell>
        </row>
        <row r="132">
          <cell r="A132">
            <v>2458</v>
          </cell>
          <cell r="B132" t="str">
            <v>Aquarius Uva 2250cc Petx6</v>
          </cell>
          <cell r="C132" t="str">
            <v>Stills</v>
          </cell>
          <cell r="D132" t="str">
            <v>Aquarius</v>
          </cell>
          <cell r="E132" t="str">
            <v>Aquarius</v>
          </cell>
          <cell r="F132" t="str">
            <v>2250cc x6</v>
          </cell>
          <cell r="G132" t="str">
            <v>2250cc x6</v>
          </cell>
          <cell r="H132" t="str">
            <v>Aquarius2250cc x6</v>
          </cell>
          <cell r="I132" t="str">
            <v>Aquarius2250cc x6</v>
          </cell>
          <cell r="J132">
            <v>0</v>
          </cell>
          <cell r="K132" t="str">
            <v>P</v>
          </cell>
          <cell r="L132">
            <v>2.25</v>
          </cell>
          <cell r="M132">
            <v>6</v>
          </cell>
          <cell r="N132">
            <v>13.5</v>
          </cell>
          <cell r="O132">
            <v>2.3776335002177555</v>
          </cell>
          <cell r="P132">
            <v>4</v>
          </cell>
          <cell r="Q132">
            <v>20</v>
          </cell>
          <cell r="R132">
            <v>80</v>
          </cell>
          <cell r="S132">
            <v>0.17</v>
          </cell>
          <cell r="T132">
            <v>0</v>
          </cell>
        </row>
        <row r="133">
          <cell r="A133">
            <v>2459</v>
          </cell>
          <cell r="B133" t="str">
            <v>Crush Pomelo Amarillo 2250cc Petx6</v>
          </cell>
          <cell r="C133" t="str">
            <v>Gaseosa</v>
          </cell>
          <cell r="D133" t="str">
            <v>Crush</v>
          </cell>
          <cell r="E133" t="str">
            <v>Crush Pomelo</v>
          </cell>
          <cell r="F133" t="str">
            <v>Crush2250cc x6</v>
          </cell>
          <cell r="G133" t="str">
            <v>2250cc x6</v>
          </cell>
          <cell r="H133" t="str">
            <v>GaseosaCRUSH2250cc x6</v>
          </cell>
          <cell r="I133" t="str">
            <v>GaseosaCRUSH2250cc x6</v>
          </cell>
          <cell r="J133">
            <v>8.6956519999999995E-2</v>
          </cell>
          <cell r="K133" t="str">
            <v>P</v>
          </cell>
          <cell r="L133">
            <v>2.25</v>
          </cell>
          <cell r="M133">
            <v>6</v>
          </cell>
          <cell r="N133">
            <v>13.5</v>
          </cell>
          <cell r="O133">
            <v>2.3776335002177555</v>
          </cell>
          <cell r="P133">
            <v>4</v>
          </cell>
          <cell r="Q133">
            <v>20</v>
          </cell>
          <cell r="R133">
            <v>80</v>
          </cell>
          <cell r="S133">
            <v>0.13</v>
          </cell>
          <cell r="T133">
            <v>0</v>
          </cell>
        </row>
        <row r="134">
          <cell r="A134">
            <v>2463</v>
          </cell>
          <cell r="B134" t="str">
            <v>Aquarius Pera 500cc Petx8</v>
          </cell>
          <cell r="C134" t="str">
            <v>Stills</v>
          </cell>
          <cell r="D134" t="str">
            <v>Aquarius</v>
          </cell>
          <cell r="E134" t="str">
            <v>Aquarius</v>
          </cell>
          <cell r="F134" t="str">
            <v>500cc x8</v>
          </cell>
          <cell r="G134" t="str">
            <v>500cc x8</v>
          </cell>
          <cell r="H134" t="str">
            <v>Aquarius500cc x8</v>
          </cell>
          <cell r="I134" t="str">
            <v>Aquarius500cc x8</v>
          </cell>
          <cell r="J134">
            <v>0</v>
          </cell>
          <cell r="K134" t="str">
            <v>P</v>
          </cell>
          <cell r="L134">
            <v>0.5</v>
          </cell>
          <cell r="M134">
            <v>8</v>
          </cell>
          <cell r="N134">
            <v>4</v>
          </cell>
          <cell r="O134">
            <v>0.70448400006452017</v>
          </cell>
          <cell r="P134">
            <v>6</v>
          </cell>
          <cell r="Q134">
            <v>36</v>
          </cell>
          <cell r="R134">
            <v>216</v>
          </cell>
          <cell r="S134">
            <v>0.17</v>
          </cell>
          <cell r="T134">
            <v>0</v>
          </cell>
        </row>
        <row r="135">
          <cell r="A135">
            <v>2466</v>
          </cell>
          <cell r="B135" t="str">
            <v>Aquarius Pera 1500cc Petx6</v>
          </cell>
          <cell r="C135" t="str">
            <v>Stills</v>
          </cell>
          <cell r="D135" t="str">
            <v>Aquarius</v>
          </cell>
          <cell r="E135" t="str">
            <v>Aquarius</v>
          </cell>
          <cell r="F135" t="str">
            <v>1500cc x6</v>
          </cell>
          <cell r="G135" t="str">
            <v>1500cc x6</v>
          </cell>
          <cell r="H135" t="str">
            <v>Aquarius1500cc x6</v>
          </cell>
          <cell r="I135" t="str">
            <v>Aquarius1500cc x6</v>
          </cell>
          <cell r="J135">
            <v>0</v>
          </cell>
          <cell r="K135" t="str">
            <v>P</v>
          </cell>
          <cell r="L135">
            <v>1.5</v>
          </cell>
          <cell r="M135">
            <v>6</v>
          </cell>
          <cell r="N135">
            <v>9</v>
          </cell>
          <cell r="O135">
            <v>1.5850890001451705</v>
          </cell>
          <cell r="P135">
            <v>4</v>
          </cell>
          <cell r="Q135">
            <v>28</v>
          </cell>
          <cell r="R135">
            <v>112</v>
          </cell>
          <cell r="S135">
            <v>0.17</v>
          </cell>
          <cell r="T135">
            <v>0</v>
          </cell>
        </row>
        <row r="136">
          <cell r="A136">
            <v>2468</v>
          </cell>
          <cell r="B136" t="str">
            <v>Aquarius Pera 2250cc Petx6</v>
          </cell>
          <cell r="C136" t="str">
            <v>Stills</v>
          </cell>
          <cell r="D136" t="str">
            <v>Aquarius</v>
          </cell>
          <cell r="E136" t="str">
            <v>Aquarius</v>
          </cell>
          <cell r="F136" t="str">
            <v>2250cc x6</v>
          </cell>
          <cell r="G136" t="str">
            <v>2250cc x6</v>
          </cell>
          <cell r="H136" t="str">
            <v>Aquarius2250cc x6</v>
          </cell>
          <cell r="I136" t="str">
            <v>Aquarius2250cc x6</v>
          </cell>
          <cell r="J136">
            <v>0</v>
          </cell>
          <cell r="K136" t="str">
            <v>P</v>
          </cell>
          <cell r="L136">
            <v>2.25</v>
          </cell>
          <cell r="M136">
            <v>6</v>
          </cell>
          <cell r="N136">
            <v>13.5</v>
          </cell>
          <cell r="O136">
            <v>2.3776335002177555</v>
          </cell>
          <cell r="P136">
            <v>4</v>
          </cell>
          <cell r="Q136">
            <v>20</v>
          </cell>
          <cell r="R136">
            <v>80</v>
          </cell>
          <cell r="S136">
            <v>0.17</v>
          </cell>
          <cell r="T136">
            <v>0</v>
          </cell>
        </row>
        <row r="137">
          <cell r="A137">
            <v>2473</v>
          </cell>
          <cell r="B137" t="str">
            <v>Aquarius Manzana 500cc Petx8</v>
          </cell>
          <cell r="C137" t="str">
            <v>Stills</v>
          </cell>
          <cell r="D137" t="str">
            <v>Aquarius</v>
          </cell>
          <cell r="E137" t="str">
            <v>Aquarius</v>
          </cell>
          <cell r="F137" t="str">
            <v>500cc x8</v>
          </cell>
          <cell r="G137" t="str">
            <v>500cc x8</v>
          </cell>
          <cell r="H137" t="str">
            <v>Aquarius500cc x8</v>
          </cell>
          <cell r="I137" t="str">
            <v>Aquarius500cc x8</v>
          </cell>
          <cell r="J137">
            <v>0</v>
          </cell>
          <cell r="K137" t="str">
            <v>P</v>
          </cell>
          <cell r="L137">
            <v>0.5</v>
          </cell>
          <cell r="M137">
            <v>8</v>
          </cell>
          <cell r="N137">
            <v>4</v>
          </cell>
          <cell r="O137">
            <v>0.70448400006452017</v>
          </cell>
          <cell r="P137">
            <v>6</v>
          </cell>
          <cell r="Q137">
            <v>36</v>
          </cell>
          <cell r="R137">
            <v>216</v>
          </cell>
          <cell r="S137">
            <v>0.17</v>
          </cell>
          <cell r="T137">
            <v>0</v>
          </cell>
        </row>
        <row r="138">
          <cell r="A138">
            <v>2476</v>
          </cell>
          <cell r="B138" t="str">
            <v>Aquarius Manzana 1500cc Petx6</v>
          </cell>
          <cell r="C138" t="str">
            <v>Stills</v>
          </cell>
          <cell r="D138" t="str">
            <v>Aquarius</v>
          </cell>
          <cell r="E138" t="str">
            <v>Aquarius</v>
          </cell>
          <cell r="F138" t="str">
            <v>1500cc x6</v>
          </cell>
          <cell r="G138" t="str">
            <v>1500cc x6</v>
          </cell>
          <cell r="H138" t="str">
            <v>Aquarius1500cc x6</v>
          </cell>
          <cell r="I138" t="str">
            <v>Aquarius1500cc x6</v>
          </cell>
          <cell r="J138">
            <v>0</v>
          </cell>
          <cell r="K138" t="str">
            <v>P</v>
          </cell>
          <cell r="L138">
            <v>1.5</v>
          </cell>
          <cell r="M138">
            <v>6</v>
          </cell>
          <cell r="N138">
            <v>9</v>
          </cell>
          <cell r="O138">
            <v>1.5850890001451705</v>
          </cell>
          <cell r="P138">
            <v>4</v>
          </cell>
          <cell r="Q138">
            <v>28</v>
          </cell>
          <cell r="R138">
            <v>112</v>
          </cell>
          <cell r="S138">
            <v>0.17</v>
          </cell>
          <cell r="T138">
            <v>0</v>
          </cell>
        </row>
        <row r="139">
          <cell r="A139">
            <v>2478</v>
          </cell>
          <cell r="B139" t="str">
            <v>Aquarius Manzana 2250cc Petx6</v>
          </cell>
          <cell r="C139" t="str">
            <v>Stills</v>
          </cell>
          <cell r="D139" t="str">
            <v>Aquarius</v>
          </cell>
          <cell r="E139" t="str">
            <v>Aquarius</v>
          </cell>
          <cell r="F139" t="str">
            <v>2250cc x6</v>
          </cell>
          <cell r="G139" t="str">
            <v>2250cc x6</v>
          </cell>
          <cell r="H139" t="str">
            <v>Aquarius2250cc x6</v>
          </cell>
          <cell r="I139" t="str">
            <v>Aquarius2250cc x6</v>
          </cell>
          <cell r="J139">
            <v>0</v>
          </cell>
          <cell r="K139" t="str">
            <v>P</v>
          </cell>
          <cell r="L139">
            <v>2.25</v>
          </cell>
          <cell r="M139">
            <v>6</v>
          </cell>
          <cell r="N139">
            <v>13.5</v>
          </cell>
          <cell r="O139">
            <v>2.3776335002177555</v>
          </cell>
          <cell r="P139">
            <v>4</v>
          </cell>
          <cell r="Q139">
            <v>20</v>
          </cell>
          <cell r="R139">
            <v>80</v>
          </cell>
          <cell r="S139">
            <v>0.17</v>
          </cell>
          <cell r="T139">
            <v>0</v>
          </cell>
        </row>
        <row r="140">
          <cell r="A140">
            <v>2483</v>
          </cell>
          <cell r="B140" t="str">
            <v>Aquarius Pomelo 500cc Petx8</v>
          </cell>
          <cell r="C140" t="str">
            <v>Stills</v>
          </cell>
          <cell r="D140" t="str">
            <v>Aquarius</v>
          </cell>
          <cell r="E140" t="str">
            <v>Aquarius</v>
          </cell>
          <cell r="F140" t="str">
            <v>500cc x8</v>
          </cell>
          <cell r="G140" t="str">
            <v>500cc x8</v>
          </cell>
          <cell r="H140" t="str">
            <v>Aquarius500cc x8</v>
          </cell>
          <cell r="I140" t="str">
            <v>Aquarius500cc x8</v>
          </cell>
          <cell r="J140">
            <v>0</v>
          </cell>
          <cell r="K140" t="str">
            <v>P</v>
          </cell>
          <cell r="L140">
            <v>0.5</v>
          </cell>
          <cell r="M140">
            <v>8</v>
          </cell>
          <cell r="N140">
            <v>4</v>
          </cell>
          <cell r="O140">
            <v>0.70448400006452017</v>
          </cell>
          <cell r="P140">
            <v>6</v>
          </cell>
          <cell r="Q140">
            <v>36</v>
          </cell>
          <cell r="R140">
            <v>216</v>
          </cell>
          <cell r="S140">
            <v>0.17</v>
          </cell>
          <cell r="T140">
            <v>0</v>
          </cell>
        </row>
        <row r="141">
          <cell r="A141">
            <v>2486</v>
          </cell>
          <cell r="B141" t="str">
            <v>Aquarius Pomelo 1500cc Petx6</v>
          </cell>
          <cell r="C141" t="str">
            <v>Stills</v>
          </cell>
          <cell r="D141" t="str">
            <v>Aquarius</v>
          </cell>
          <cell r="E141" t="str">
            <v>Aquarius</v>
          </cell>
          <cell r="F141" t="str">
            <v>1500cc x6</v>
          </cell>
          <cell r="G141" t="str">
            <v>1500cc x6</v>
          </cell>
          <cell r="H141" t="str">
            <v>Aquarius1500cc x6</v>
          </cell>
          <cell r="I141" t="str">
            <v>Aquarius1500cc x6</v>
          </cell>
          <cell r="J141">
            <v>0</v>
          </cell>
          <cell r="K141" t="str">
            <v>P</v>
          </cell>
          <cell r="L141">
            <v>1.5</v>
          </cell>
          <cell r="M141">
            <v>6</v>
          </cell>
          <cell r="N141">
            <v>9</v>
          </cell>
          <cell r="O141">
            <v>1.5850890001451705</v>
          </cell>
          <cell r="P141">
            <v>4</v>
          </cell>
          <cell r="Q141">
            <v>28</v>
          </cell>
          <cell r="R141">
            <v>112</v>
          </cell>
          <cell r="S141">
            <v>0.17</v>
          </cell>
          <cell r="T141">
            <v>0</v>
          </cell>
        </row>
        <row r="142">
          <cell r="A142">
            <v>2488</v>
          </cell>
          <cell r="B142" t="str">
            <v>Aquarius Pomelo 2250cc Petx6</v>
          </cell>
          <cell r="C142" t="str">
            <v>Stills</v>
          </cell>
          <cell r="D142" t="str">
            <v>Aquarius</v>
          </cell>
          <cell r="E142" t="str">
            <v>Aquarius</v>
          </cell>
          <cell r="F142" t="str">
            <v>2250cc x6</v>
          </cell>
          <cell r="G142" t="str">
            <v>2250cc x6</v>
          </cell>
          <cell r="H142" t="str">
            <v>Aquarius2250cc x6</v>
          </cell>
          <cell r="I142" t="str">
            <v>Aquarius2250cc x6</v>
          </cell>
          <cell r="J142">
            <v>0</v>
          </cell>
          <cell r="K142" t="str">
            <v>P</v>
          </cell>
          <cell r="L142">
            <v>2.25</v>
          </cell>
          <cell r="M142">
            <v>6</v>
          </cell>
          <cell r="N142">
            <v>13.5</v>
          </cell>
          <cell r="O142">
            <v>2.3776335002177555</v>
          </cell>
          <cell r="P142">
            <v>4</v>
          </cell>
          <cell r="Q142">
            <v>20</v>
          </cell>
          <cell r="R142">
            <v>80</v>
          </cell>
          <cell r="S142">
            <v>0.17</v>
          </cell>
          <cell r="T142">
            <v>0</v>
          </cell>
        </row>
        <row r="143">
          <cell r="A143">
            <v>2494</v>
          </cell>
          <cell r="B143" t="str">
            <v>Aquarius Limonada 500cc Petx6</v>
          </cell>
          <cell r="C143" t="str">
            <v>Stills</v>
          </cell>
          <cell r="D143" t="str">
            <v>Aquarius</v>
          </cell>
          <cell r="E143" t="str">
            <v>Aquarius</v>
          </cell>
          <cell r="F143" t="str">
            <v>500cc x6</v>
          </cell>
          <cell r="G143" t="str">
            <v>500cc x6</v>
          </cell>
          <cell r="H143" t="str">
            <v>Aquarius500cc x6</v>
          </cell>
          <cell r="K143" t="str">
            <v>R</v>
          </cell>
          <cell r="L143">
            <v>0.5</v>
          </cell>
          <cell r="M143">
            <v>6</v>
          </cell>
          <cell r="N143">
            <v>3</v>
          </cell>
          <cell r="O143">
            <v>0.5283630000483901</v>
          </cell>
          <cell r="P143">
            <v>6</v>
          </cell>
          <cell r="Q143">
            <v>42</v>
          </cell>
          <cell r="R143">
            <v>252</v>
          </cell>
          <cell r="S143">
            <v>0.17</v>
          </cell>
          <cell r="T143">
            <v>0.05</v>
          </cell>
        </row>
        <row r="144">
          <cell r="A144">
            <v>2504</v>
          </cell>
          <cell r="B144" t="str">
            <v>Cepita Fresh Naranja 500cc Petx6</v>
          </cell>
          <cell r="C144" t="str">
            <v>Stills</v>
          </cell>
          <cell r="D144" t="str">
            <v>Cepita</v>
          </cell>
          <cell r="E144" t="str">
            <v>Cepita Fresh</v>
          </cell>
          <cell r="F144" t="str">
            <v>500cc x6</v>
          </cell>
          <cell r="G144" t="str">
            <v>500cc x6</v>
          </cell>
          <cell r="H144" t="str">
            <v>Cepita500cc x6</v>
          </cell>
          <cell r="I144" t="str">
            <v>CepitaFresh500cc x6</v>
          </cell>
          <cell r="J144">
            <v>0</v>
          </cell>
          <cell r="K144" t="str">
            <v>R</v>
          </cell>
          <cell r="L144">
            <v>0.5</v>
          </cell>
          <cell r="M144">
            <v>6</v>
          </cell>
          <cell r="N144">
            <v>3</v>
          </cell>
          <cell r="O144">
            <v>0.5283630000483901</v>
          </cell>
          <cell r="P144">
            <v>6</v>
          </cell>
          <cell r="Q144">
            <v>42</v>
          </cell>
          <cell r="R144">
            <v>252</v>
          </cell>
          <cell r="S144">
            <v>0.17</v>
          </cell>
          <cell r="T144">
            <v>0.15</v>
          </cell>
        </row>
        <row r="145">
          <cell r="A145">
            <v>2602</v>
          </cell>
          <cell r="B145" t="str">
            <v>Powerade Maracuya 500cc Petx6</v>
          </cell>
          <cell r="C145" t="str">
            <v>Stills</v>
          </cell>
          <cell r="D145" t="str">
            <v>Powerade</v>
          </cell>
          <cell r="E145" t="str">
            <v>Powerade</v>
          </cell>
          <cell r="F145" t="str">
            <v>500cc x6</v>
          </cell>
          <cell r="G145" t="str">
            <v>500cc x6</v>
          </cell>
          <cell r="H145" t="str">
            <v>Powerade500cc x6</v>
          </cell>
          <cell r="I145" t="str">
            <v>Powerade500cc x6</v>
          </cell>
          <cell r="J145">
            <v>8.6956519999999995E-2</v>
          </cell>
          <cell r="K145" t="str">
            <v>R</v>
          </cell>
          <cell r="L145">
            <v>0.5</v>
          </cell>
          <cell r="M145">
            <v>6</v>
          </cell>
          <cell r="N145">
            <v>3</v>
          </cell>
          <cell r="O145">
            <v>0.5283630000483901</v>
          </cell>
          <cell r="P145">
            <v>7</v>
          </cell>
          <cell r="Q145">
            <v>45</v>
          </cell>
          <cell r="R145">
            <v>315</v>
          </cell>
          <cell r="S145">
            <v>0.22</v>
          </cell>
          <cell r="T145">
            <v>0.1</v>
          </cell>
        </row>
        <row r="146">
          <cell r="A146">
            <v>2612</v>
          </cell>
          <cell r="B146" t="str">
            <v>Powerade Uva 500cc Petx6</v>
          </cell>
          <cell r="C146" t="str">
            <v>Stills</v>
          </cell>
          <cell r="D146" t="str">
            <v>Powerade</v>
          </cell>
          <cell r="E146" t="str">
            <v>Powerade</v>
          </cell>
          <cell r="F146" t="str">
            <v>500cc x6</v>
          </cell>
          <cell r="G146" t="str">
            <v>500cc x6</v>
          </cell>
          <cell r="H146" t="str">
            <v>Powerade500cc x6</v>
          </cell>
          <cell r="I146" t="str">
            <v>Powerade500cc x6</v>
          </cell>
          <cell r="J146">
            <v>0</v>
          </cell>
          <cell r="K146" t="str">
            <v>P</v>
          </cell>
          <cell r="L146">
            <v>0.5</v>
          </cell>
          <cell r="M146">
            <v>6</v>
          </cell>
          <cell r="N146">
            <v>3</v>
          </cell>
          <cell r="O146">
            <v>0.5283630000483901</v>
          </cell>
          <cell r="P146">
            <v>7</v>
          </cell>
          <cell r="Q146">
            <v>45</v>
          </cell>
          <cell r="R146">
            <v>315</v>
          </cell>
          <cell r="S146">
            <v>0.22</v>
          </cell>
          <cell r="T146">
            <v>0</v>
          </cell>
        </row>
        <row r="147">
          <cell r="A147">
            <v>2618</v>
          </cell>
          <cell r="B147" t="str">
            <v>POWERADE UVA 995 ML</v>
          </cell>
          <cell r="C147" t="str">
            <v>Stills</v>
          </cell>
          <cell r="D147" t="str">
            <v>Powerade</v>
          </cell>
          <cell r="E147" t="str">
            <v>Powerade</v>
          </cell>
          <cell r="F147" t="str">
            <v>995cc x6</v>
          </cell>
          <cell r="G147" t="str">
            <v>995cc x6</v>
          </cell>
          <cell r="H147" t="str">
            <v>Powerade995cc x6</v>
          </cell>
          <cell r="I147" t="str">
            <v>Powerade995cc x6</v>
          </cell>
          <cell r="J147">
            <v>0</v>
          </cell>
          <cell r="K147" t="str">
            <v>P</v>
          </cell>
          <cell r="L147">
            <v>0.995</v>
          </cell>
          <cell r="M147">
            <v>6</v>
          </cell>
          <cell r="N147">
            <v>5.97</v>
          </cell>
          <cell r="O147">
            <v>1.0514423700962963</v>
          </cell>
          <cell r="P147">
            <v>5</v>
          </cell>
          <cell r="Q147">
            <v>28</v>
          </cell>
          <cell r="R147">
            <v>140</v>
          </cell>
          <cell r="S147">
            <v>0.22</v>
          </cell>
          <cell r="T147">
            <v>0.1</v>
          </cell>
        </row>
        <row r="148">
          <cell r="A148">
            <v>2622</v>
          </cell>
          <cell r="B148" t="str">
            <v>Powerade Tropical Mango 500cc Petx6</v>
          </cell>
          <cell r="C148" t="str">
            <v>Stills</v>
          </cell>
          <cell r="D148" t="str">
            <v>Powerade</v>
          </cell>
          <cell r="E148" t="str">
            <v>Powerade</v>
          </cell>
          <cell r="F148" t="str">
            <v>500cc x6</v>
          </cell>
          <cell r="G148" t="str">
            <v>500cc x6</v>
          </cell>
          <cell r="H148" t="str">
            <v>Powerade500cc x6</v>
          </cell>
          <cell r="I148" t="str">
            <v>Powerade500cc x6</v>
          </cell>
          <cell r="J148">
            <v>8.6956519999999995E-2</v>
          </cell>
          <cell r="K148" t="str">
            <v>R</v>
          </cell>
          <cell r="L148">
            <v>0.5</v>
          </cell>
          <cell r="M148">
            <v>6</v>
          </cell>
          <cell r="N148">
            <v>3</v>
          </cell>
          <cell r="O148">
            <v>0.5283630000483901</v>
          </cell>
          <cell r="P148">
            <v>7</v>
          </cell>
          <cell r="Q148">
            <v>45</v>
          </cell>
          <cell r="R148">
            <v>315</v>
          </cell>
          <cell r="S148">
            <v>0.22</v>
          </cell>
          <cell r="T148">
            <v>0.1</v>
          </cell>
        </row>
        <row r="149">
          <cell r="A149">
            <v>2642</v>
          </cell>
          <cell r="B149" t="str">
            <v>Powerade Frutas Tropicales 500cc Petx6</v>
          </cell>
          <cell r="C149" t="str">
            <v>Stills</v>
          </cell>
          <cell r="D149" t="str">
            <v>Powerade</v>
          </cell>
          <cell r="E149" t="str">
            <v>Powerade</v>
          </cell>
          <cell r="F149" t="str">
            <v>500cc x6</v>
          </cell>
          <cell r="G149" t="str">
            <v>500cc x6</v>
          </cell>
          <cell r="H149" t="str">
            <v>Powerade500cc x6</v>
          </cell>
          <cell r="I149" t="str">
            <v>Powerade500cc x6</v>
          </cell>
          <cell r="J149">
            <v>0</v>
          </cell>
          <cell r="K149" t="str">
            <v>P</v>
          </cell>
          <cell r="L149">
            <v>0.5</v>
          </cell>
          <cell r="M149">
            <v>6</v>
          </cell>
          <cell r="N149">
            <v>3</v>
          </cell>
          <cell r="O149">
            <v>0.5283630000483901</v>
          </cell>
          <cell r="P149">
            <v>7</v>
          </cell>
          <cell r="Q149">
            <v>45</v>
          </cell>
          <cell r="R149">
            <v>315</v>
          </cell>
          <cell r="S149">
            <v>0.22</v>
          </cell>
          <cell r="T149">
            <v>0</v>
          </cell>
        </row>
        <row r="150">
          <cell r="A150">
            <v>2648</v>
          </cell>
          <cell r="B150" t="str">
            <v>Powerade Frutas Tropicales 995cc Petx6</v>
          </cell>
          <cell r="C150" t="str">
            <v>Stills</v>
          </cell>
          <cell r="D150" t="str">
            <v>Powerade</v>
          </cell>
          <cell r="E150" t="str">
            <v>Powerade</v>
          </cell>
          <cell r="F150" t="str">
            <v>995cc x6</v>
          </cell>
          <cell r="G150" t="str">
            <v>995cc x6</v>
          </cell>
          <cell r="H150" t="str">
            <v>Powerade995cc x6</v>
          </cell>
          <cell r="I150" t="str">
            <v>Powerade995cc x6</v>
          </cell>
          <cell r="J150">
            <v>0</v>
          </cell>
          <cell r="K150" t="str">
            <v>P</v>
          </cell>
          <cell r="L150">
            <v>0.995</v>
          </cell>
          <cell r="M150">
            <v>6</v>
          </cell>
          <cell r="N150">
            <v>5.97</v>
          </cell>
          <cell r="O150">
            <v>1.0514423700962963</v>
          </cell>
          <cell r="P150">
            <v>5</v>
          </cell>
          <cell r="Q150">
            <v>28</v>
          </cell>
          <cell r="R150">
            <v>140</v>
          </cell>
          <cell r="S150">
            <v>0.22</v>
          </cell>
          <cell r="T150">
            <v>0.1</v>
          </cell>
        </row>
        <row r="151">
          <cell r="A151">
            <v>2659</v>
          </cell>
          <cell r="B151" t="str">
            <v>Crush Lima Limon 2250cc Petx6</v>
          </cell>
          <cell r="C151" t="str">
            <v>Gaseosa</v>
          </cell>
          <cell r="D151" t="str">
            <v>Crush</v>
          </cell>
          <cell r="E151" t="str">
            <v>Crush Lima Limon</v>
          </cell>
          <cell r="F151" t="str">
            <v>Crush2250cc x6</v>
          </cell>
          <cell r="G151" t="str">
            <v>2250cc x6</v>
          </cell>
          <cell r="H151" t="str">
            <v>GaseosaCRUSH2250cc x6</v>
          </cell>
          <cell r="I151" t="str">
            <v>GaseosaCRUSH2250cc x6</v>
          </cell>
          <cell r="J151">
            <v>4.1666670000000003E-2</v>
          </cell>
          <cell r="K151" t="str">
            <v>P</v>
          </cell>
          <cell r="L151">
            <v>2.25</v>
          </cell>
          <cell r="M151">
            <v>6</v>
          </cell>
          <cell r="N151">
            <v>13.5</v>
          </cell>
          <cell r="O151">
            <v>2.3776335002177555</v>
          </cell>
          <cell r="P151">
            <v>4</v>
          </cell>
          <cell r="Q151">
            <v>20</v>
          </cell>
          <cell r="R151">
            <v>80</v>
          </cell>
          <cell r="S151">
            <v>0.19900000000000001</v>
          </cell>
          <cell r="T151">
            <v>0</v>
          </cell>
        </row>
        <row r="152">
          <cell r="A152">
            <v>2662</v>
          </cell>
          <cell r="B152" t="str">
            <v>Powerade Naranja 500cc Petx6</v>
          </cell>
          <cell r="C152" t="str">
            <v>Stills</v>
          </cell>
          <cell r="D152" t="str">
            <v>Powerade</v>
          </cell>
          <cell r="E152" t="str">
            <v>Powerade</v>
          </cell>
          <cell r="F152" t="str">
            <v>500cc x6</v>
          </cell>
          <cell r="G152" t="str">
            <v>500cc x6</v>
          </cell>
          <cell r="H152" t="str">
            <v>Powerade500cc x6</v>
          </cell>
          <cell r="I152" t="str">
            <v>Powerade500cc x6</v>
          </cell>
          <cell r="J152">
            <v>0</v>
          </cell>
          <cell r="K152" t="str">
            <v>P</v>
          </cell>
          <cell r="L152">
            <v>0.5</v>
          </cell>
          <cell r="M152">
            <v>6</v>
          </cell>
          <cell r="N152">
            <v>3</v>
          </cell>
          <cell r="O152">
            <v>0.5283630000483901</v>
          </cell>
          <cell r="P152">
            <v>7</v>
          </cell>
          <cell r="Q152">
            <v>45</v>
          </cell>
          <cell r="R152">
            <v>315</v>
          </cell>
          <cell r="S152">
            <v>0.22</v>
          </cell>
          <cell r="T152">
            <v>0</v>
          </cell>
        </row>
        <row r="153">
          <cell r="A153">
            <v>2668</v>
          </cell>
          <cell r="B153" t="str">
            <v>POWERADE NARANJA 995 ML</v>
          </cell>
          <cell r="C153" t="str">
            <v>Stills</v>
          </cell>
          <cell r="D153" t="str">
            <v>Powerade</v>
          </cell>
          <cell r="E153" t="str">
            <v>Powerade</v>
          </cell>
          <cell r="F153" t="str">
            <v>995cc x6</v>
          </cell>
          <cell r="G153" t="str">
            <v>995cc x6</v>
          </cell>
          <cell r="H153" t="str">
            <v>Powerade995cc x6</v>
          </cell>
          <cell r="I153" t="str">
            <v>Powerade995cc x6</v>
          </cell>
          <cell r="J153">
            <v>0</v>
          </cell>
          <cell r="K153" t="str">
            <v>P</v>
          </cell>
          <cell r="L153">
            <v>0.995</v>
          </cell>
          <cell r="M153">
            <v>6</v>
          </cell>
          <cell r="N153">
            <v>5.97</v>
          </cell>
          <cell r="O153">
            <v>1.0514423700962963</v>
          </cell>
          <cell r="P153">
            <v>5</v>
          </cell>
          <cell r="Q153">
            <v>28</v>
          </cell>
          <cell r="R153">
            <v>140</v>
          </cell>
          <cell r="S153">
            <v>0.22</v>
          </cell>
          <cell r="T153">
            <v>0.1</v>
          </cell>
        </row>
        <row r="154">
          <cell r="A154">
            <v>2672</v>
          </cell>
          <cell r="B154" t="str">
            <v>Powerade Manzana 500cc Petx6</v>
          </cell>
          <cell r="C154" t="str">
            <v>Stills</v>
          </cell>
          <cell r="D154" t="str">
            <v>Powerade</v>
          </cell>
          <cell r="E154" t="str">
            <v>Powerade</v>
          </cell>
          <cell r="F154" t="str">
            <v>500cc x6</v>
          </cell>
          <cell r="G154" t="str">
            <v>500cc x6</v>
          </cell>
          <cell r="H154" t="str">
            <v>Powerade500cc x6</v>
          </cell>
          <cell r="I154" t="str">
            <v>Powerade500cc x6</v>
          </cell>
          <cell r="J154">
            <v>0</v>
          </cell>
          <cell r="K154" t="str">
            <v>P</v>
          </cell>
          <cell r="L154">
            <v>0.5</v>
          </cell>
          <cell r="M154">
            <v>6</v>
          </cell>
          <cell r="N154">
            <v>3</v>
          </cell>
          <cell r="O154">
            <v>0.5283630000483901</v>
          </cell>
          <cell r="P154">
            <v>7</v>
          </cell>
          <cell r="Q154">
            <v>45</v>
          </cell>
          <cell r="R154">
            <v>315</v>
          </cell>
          <cell r="S154">
            <v>0.22</v>
          </cell>
          <cell r="T154">
            <v>0</v>
          </cell>
        </row>
        <row r="155">
          <cell r="A155">
            <v>2678</v>
          </cell>
          <cell r="B155" t="str">
            <v>Powerade Manzana 995cc Petx6</v>
          </cell>
          <cell r="C155" t="str">
            <v>Stills</v>
          </cell>
          <cell r="D155" t="str">
            <v>Powerade</v>
          </cell>
          <cell r="E155" t="str">
            <v>Powerade</v>
          </cell>
          <cell r="F155" t="str">
            <v>995cc x6</v>
          </cell>
          <cell r="G155" t="str">
            <v>995cc x6</v>
          </cell>
          <cell r="H155" t="str">
            <v>Powerade995cc x6</v>
          </cell>
          <cell r="I155" t="str">
            <v>Powerade995cc x6</v>
          </cell>
          <cell r="J155">
            <v>0</v>
          </cell>
          <cell r="K155" t="str">
            <v>P</v>
          </cell>
          <cell r="L155">
            <v>0.995</v>
          </cell>
          <cell r="M155">
            <v>6</v>
          </cell>
          <cell r="N155">
            <v>5.97</v>
          </cell>
          <cell r="O155">
            <v>1.0514423700962963</v>
          </cell>
          <cell r="P155">
            <v>5</v>
          </cell>
          <cell r="Q155">
            <v>28</v>
          </cell>
          <cell r="R155">
            <v>140</v>
          </cell>
          <cell r="S155">
            <v>0.22</v>
          </cell>
          <cell r="T155">
            <v>0.1</v>
          </cell>
        </row>
        <row r="156">
          <cell r="A156">
            <v>2682</v>
          </cell>
          <cell r="B156" t="str">
            <v>Powerade Mountain Blast 500cc Petx6</v>
          </cell>
          <cell r="C156" t="str">
            <v>Stills</v>
          </cell>
          <cell r="D156" t="str">
            <v>Powerade</v>
          </cell>
          <cell r="E156" t="str">
            <v>Powerade</v>
          </cell>
          <cell r="F156" t="str">
            <v>500cc x6</v>
          </cell>
          <cell r="G156" t="str">
            <v>500cc x6</v>
          </cell>
          <cell r="H156" t="str">
            <v>Powerade500cc x6</v>
          </cell>
          <cell r="I156" t="str">
            <v>Powerade500cc x6</v>
          </cell>
          <cell r="J156">
            <v>0</v>
          </cell>
          <cell r="K156" t="str">
            <v>P</v>
          </cell>
          <cell r="L156">
            <v>0.5</v>
          </cell>
          <cell r="M156">
            <v>6</v>
          </cell>
          <cell r="N156">
            <v>3</v>
          </cell>
          <cell r="O156">
            <v>0.5283630000483901</v>
          </cell>
          <cell r="P156">
            <v>7</v>
          </cell>
          <cell r="Q156">
            <v>45</v>
          </cell>
          <cell r="R156">
            <v>315</v>
          </cell>
          <cell r="S156">
            <v>0.22</v>
          </cell>
          <cell r="T156">
            <v>0</v>
          </cell>
        </row>
        <row r="157">
          <cell r="A157">
            <v>2688</v>
          </cell>
          <cell r="B157" t="str">
            <v>Powerade Mountain Blast 995cc Petx6</v>
          </cell>
          <cell r="C157" t="str">
            <v>Stills</v>
          </cell>
          <cell r="D157" t="str">
            <v>Powerade</v>
          </cell>
          <cell r="E157" t="str">
            <v>Powerade</v>
          </cell>
          <cell r="F157" t="str">
            <v>995cc x6</v>
          </cell>
          <cell r="G157" t="str">
            <v>995cc x6</v>
          </cell>
          <cell r="H157" t="str">
            <v>Powerade995cc x6</v>
          </cell>
          <cell r="I157" t="str">
            <v>Powerade995cc x6</v>
          </cell>
          <cell r="J157">
            <v>0</v>
          </cell>
          <cell r="K157" t="str">
            <v>P</v>
          </cell>
          <cell r="L157">
            <v>0.995</v>
          </cell>
          <cell r="M157">
            <v>6</v>
          </cell>
          <cell r="N157">
            <v>5.97</v>
          </cell>
          <cell r="O157">
            <v>1.0514423700962963</v>
          </cell>
          <cell r="P157">
            <v>5</v>
          </cell>
          <cell r="Q157">
            <v>28</v>
          </cell>
          <cell r="R157">
            <v>140</v>
          </cell>
          <cell r="S157">
            <v>0.22</v>
          </cell>
          <cell r="T157">
            <v>0.1</v>
          </cell>
        </row>
        <row r="158">
          <cell r="A158">
            <v>2710</v>
          </cell>
          <cell r="B158" t="str">
            <v>Sprite Zero Lima Limon 350cc Vidriox24</v>
          </cell>
          <cell r="C158" t="str">
            <v>Gaseosa</v>
          </cell>
          <cell r="D158" t="str">
            <v>Sprite</v>
          </cell>
          <cell r="E158" t="str">
            <v>Sprite Lima Limon Zero</v>
          </cell>
          <cell r="F158" t="str">
            <v>350cc x24</v>
          </cell>
          <cell r="G158" t="str">
            <v>350cc x24</v>
          </cell>
          <cell r="H158" t="str">
            <v>Gaseosa350cc x24</v>
          </cell>
          <cell r="I158" t="str">
            <v>Gaseosa350cc x24</v>
          </cell>
          <cell r="J158">
            <v>4.1666670000000003E-2</v>
          </cell>
          <cell r="K158" t="str">
            <v>P</v>
          </cell>
          <cell r="L158">
            <v>0.35</v>
          </cell>
          <cell r="M158">
            <v>24</v>
          </cell>
          <cell r="N158">
            <v>8.3999999999999986</v>
          </cell>
          <cell r="O158">
            <v>1.4794164001354921</v>
          </cell>
          <cell r="P158">
            <v>6</v>
          </cell>
          <cell r="Q158">
            <v>10</v>
          </cell>
          <cell r="R158">
            <v>60</v>
          </cell>
          <cell r="S158">
            <v>0.27500000000000002</v>
          </cell>
          <cell r="T158">
            <v>0</v>
          </cell>
        </row>
        <row r="159">
          <cell r="A159">
            <v>2727</v>
          </cell>
          <cell r="B159" t="str">
            <v>Sprite Zero Lima Limon 500cc Petx12</v>
          </cell>
          <cell r="C159" t="str">
            <v>Gaseosa</v>
          </cell>
          <cell r="D159" t="str">
            <v>Sprite</v>
          </cell>
          <cell r="E159" t="str">
            <v>Sprite Lima Limon Zero</v>
          </cell>
          <cell r="F159" t="str">
            <v>500cc x12</v>
          </cell>
          <cell r="G159" t="str">
            <v>500cc x12</v>
          </cell>
          <cell r="H159" t="str">
            <v>Gaseosa500cc x12</v>
          </cell>
          <cell r="I159" t="str">
            <v>Gaseosa500cc x12</v>
          </cell>
          <cell r="J159">
            <v>4.1666670000000003E-2</v>
          </cell>
          <cell r="K159" t="str">
            <v>P</v>
          </cell>
          <cell r="L159">
            <v>0.5</v>
          </cell>
          <cell r="M159">
            <v>12</v>
          </cell>
          <cell r="N159">
            <v>6</v>
          </cell>
          <cell r="O159">
            <v>1.0567260000967802</v>
          </cell>
          <cell r="P159">
            <v>6</v>
          </cell>
          <cell r="Q159">
            <v>24</v>
          </cell>
          <cell r="R159">
            <v>144</v>
          </cell>
          <cell r="S159">
            <v>0.27500000000000002</v>
          </cell>
          <cell r="T159">
            <v>0</v>
          </cell>
        </row>
        <row r="160">
          <cell r="A160">
            <v>2728</v>
          </cell>
          <cell r="B160" t="str">
            <v>Sprite Zero Lima Limon 354cc Latax6</v>
          </cell>
          <cell r="C160" t="str">
            <v>Gaseosa</v>
          </cell>
          <cell r="D160" t="str">
            <v>Sprite</v>
          </cell>
          <cell r="E160" t="str">
            <v>Sprite Lima Limon Zero</v>
          </cell>
          <cell r="F160" t="str">
            <v>354cc x6</v>
          </cell>
          <cell r="G160" t="str">
            <v>354cc x6</v>
          </cell>
          <cell r="H160" t="str">
            <v>Gaseosa354cc x6</v>
          </cell>
          <cell r="I160" t="str">
            <v>Gaseosa354cc x6</v>
          </cell>
          <cell r="J160">
            <v>4.1666670000000003E-2</v>
          </cell>
          <cell r="K160" t="str">
            <v>R</v>
          </cell>
          <cell r="L160">
            <v>0.35399999999999998</v>
          </cell>
          <cell r="M160">
            <v>6</v>
          </cell>
          <cell r="N160">
            <v>2.1239999999999997</v>
          </cell>
          <cell r="O160">
            <v>0.37408100403426015</v>
          </cell>
          <cell r="P160">
            <v>11</v>
          </cell>
          <cell r="Q160">
            <v>45</v>
          </cell>
          <cell r="R160">
            <v>495</v>
          </cell>
          <cell r="S160">
            <v>0.27500000000000002</v>
          </cell>
          <cell r="T160">
            <v>0.1</v>
          </cell>
        </row>
        <row r="161">
          <cell r="A161">
            <v>2741</v>
          </cell>
          <cell r="B161" t="str">
            <v>Sprite Zero Lima Limon 1500cc Petx8</v>
          </cell>
          <cell r="C161" t="str">
            <v>Gaseosa</v>
          </cell>
          <cell r="D161" t="str">
            <v>Sprite</v>
          </cell>
          <cell r="E161" t="str">
            <v>Sprite Lima Limon Zero</v>
          </cell>
          <cell r="F161" t="str">
            <v>1500cc x8</v>
          </cell>
          <cell r="G161" t="str">
            <v>1500cc x8</v>
          </cell>
          <cell r="H161" t="str">
            <v>Gaseosa1500cc x8</v>
          </cell>
          <cell r="I161" t="str">
            <v>Gaseosa1500cc x8</v>
          </cell>
          <cell r="J161">
            <v>4.1666670000000003E-2</v>
          </cell>
          <cell r="K161" t="str">
            <v>P</v>
          </cell>
          <cell r="L161">
            <v>1.5</v>
          </cell>
          <cell r="M161">
            <v>8</v>
          </cell>
          <cell r="N161">
            <v>12</v>
          </cell>
          <cell r="O161">
            <v>2.1134520001935604</v>
          </cell>
          <cell r="P161">
            <v>4</v>
          </cell>
          <cell r="Q161">
            <v>21</v>
          </cell>
          <cell r="R161">
            <v>84</v>
          </cell>
          <cell r="S161">
            <v>0.27500000000000002</v>
          </cell>
          <cell r="T161">
            <v>0</v>
          </cell>
        </row>
        <row r="162">
          <cell r="A162">
            <v>2759</v>
          </cell>
          <cell r="B162" t="str">
            <v>Sprite Zero Lima Limon 2250cc Petx6</v>
          </cell>
          <cell r="C162" t="str">
            <v>Gaseosa</v>
          </cell>
          <cell r="D162" t="str">
            <v>Sprite</v>
          </cell>
          <cell r="E162" t="str">
            <v>Sprite Lima Limon Zero</v>
          </cell>
          <cell r="F162" t="str">
            <v>2250cc x6</v>
          </cell>
          <cell r="G162" t="str">
            <v>2250cc x6</v>
          </cell>
          <cell r="H162" t="str">
            <v>Gaseosa2250cc x6</v>
          </cell>
          <cell r="I162" t="str">
            <v>Gaseosa2250cc x6</v>
          </cell>
          <cell r="J162">
            <v>4.1666670000000003E-2</v>
          </cell>
          <cell r="K162" t="str">
            <v>P</v>
          </cell>
          <cell r="L162">
            <v>2.25</v>
          </cell>
          <cell r="M162">
            <v>6</v>
          </cell>
          <cell r="N162">
            <v>13.5</v>
          </cell>
          <cell r="O162">
            <v>2.3776335002177555</v>
          </cell>
          <cell r="P162">
            <v>4</v>
          </cell>
          <cell r="Q162">
            <v>20</v>
          </cell>
          <cell r="R162">
            <v>80</v>
          </cell>
          <cell r="S162">
            <v>0.27500000000000002</v>
          </cell>
          <cell r="T162">
            <v>0</v>
          </cell>
        </row>
        <row r="163">
          <cell r="A163">
            <v>2780</v>
          </cell>
          <cell r="B163" t="str">
            <v>Sprite Zero Lima Limon 10L BIB</v>
          </cell>
          <cell r="C163" t="str">
            <v>Gaseosa</v>
          </cell>
          <cell r="D163" t="str">
            <v>Sprite</v>
          </cell>
          <cell r="E163" t="str">
            <v>Sprite Lima Limon Zero</v>
          </cell>
          <cell r="F163" t="str">
            <v>BAG 10L</v>
          </cell>
          <cell r="G163" t="str">
            <v>BAG 10L</v>
          </cell>
          <cell r="H163" t="str">
            <v>GaseosaBag in Box x 10 Lts</v>
          </cell>
          <cell r="I163" t="str">
            <v>GaseosaBIB</v>
          </cell>
          <cell r="J163">
            <v>4.1666670000000003E-2</v>
          </cell>
          <cell r="K163" t="str">
            <v>P</v>
          </cell>
          <cell r="L163">
            <v>64</v>
          </cell>
          <cell r="M163">
            <v>1</v>
          </cell>
          <cell r="N163">
            <v>64</v>
          </cell>
          <cell r="O163">
            <v>11.271744001032323</v>
          </cell>
          <cell r="P163">
            <v>4</v>
          </cell>
          <cell r="Q163">
            <v>15</v>
          </cell>
          <cell r="R163">
            <v>60</v>
          </cell>
          <cell r="S163">
            <v>0.27500000000000002</v>
          </cell>
          <cell r="T163">
            <v>0</v>
          </cell>
        </row>
        <row r="164">
          <cell r="A164">
            <v>2910</v>
          </cell>
          <cell r="B164" t="str">
            <v>BONAQUA MIN SGAS 500X12</v>
          </cell>
          <cell r="C164" t="str">
            <v>Stills</v>
          </cell>
          <cell r="D164" t="str">
            <v>Bonaqua</v>
          </cell>
          <cell r="E164" t="str">
            <v>Bonaqua</v>
          </cell>
          <cell r="F164" t="str">
            <v>500cc x12</v>
          </cell>
          <cell r="G164" t="str">
            <v>500cc x12</v>
          </cell>
          <cell r="H164" t="str">
            <v>Bonaqua500cc x12</v>
          </cell>
          <cell r="K164" t="str">
            <v>R</v>
          </cell>
          <cell r="L164">
            <v>0.5</v>
          </cell>
          <cell r="M164">
            <v>12</v>
          </cell>
          <cell r="N164">
            <v>6</v>
          </cell>
          <cell r="O164">
            <v>1.0567260000967802</v>
          </cell>
          <cell r="P164">
            <v>6</v>
          </cell>
          <cell r="Q164">
            <v>25</v>
          </cell>
          <cell r="R164">
            <v>150</v>
          </cell>
        </row>
        <row r="165">
          <cell r="A165">
            <v>2915</v>
          </cell>
          <cell r="B165" t="str">
            <v>BONAQUA MIN SGAS 1500 X6</v>
          </cell>
          <cell r="C165" t="str">
            <v>Stills</v>
          </cell>
          <cell r="D165" t="str">
            <v>Bonaqua</v>
          </cell>
          <cell r="E165" t="str">
            <v>Bonaqua</v>
          </cell>
          <cell r="F165" t="str">
            <v>1500cc x6</v>
          </cell>
          <cell r="G165" t="str">
            <v>1500cc x6</v>
          </cell>
          <cell r="H165" t="str">
            <v>Bonaqua1500cc x6</v>
          </cell>
          <cell r="K165" t="str">
            <v>R</v>
          </cell>
          <cell r="L165">
            <v>1.5</v>
          </cell>
          <cell r="M165">
            <v>6</v>
          </cell>
          <cell r="N165">
            <v>9</v>
          </cell>
          <cell r="O165">
            <v>1.5850890001451705</v>
          </cell>
          <cell r="P165">
            <v>4</v>
          </cell>
          <cell r="Q165">
            <v>28</v>
          </cell>
          <cell r="R165">
            <v>112</v>
          </cell>
        </row>
        <row r="166">
          <cell r="A166">
            <v>3026</v>
          </cell>
          <cell r="B166" t="str">
            <v>FANTA POM 500 P6</v>
          </cell>
          <cell r="C166" t="str">
            <v>Gaseosa</v>
          </cell>
          <cell r="D166" t="str">
            <v>Fanta</v>
          </cell>
          <cell r="E166" t="str">
            <v>Fanta Pomelo</v>
          </cell>
          <cell r="F166" t="str">
            <v>500cc x6</v>
          </cell>
          <cell r="G166" t="str">
            <v>500cc x6</v>
          </cell>
          <cell r="H166" t="str">
            <v>Gaseosa500cc x6</v>
          </cell>
          <cell r="I166" t="str">
            <v>Gaseosa500cc x6</v>
          </cell>
          <cell r="J166">
            <v>8.6956519999999995E-2</v>
          </cell>
          <cell r="K166" t="str">
            <v>R</v>
          </cell>
          <cell r="L166">
            <v>0.5</v>
          </cell>
          <cell r="M166">
            <v>6</v>
          </cell>
          <cell r="N166">
            <v>3</v>
          </cell>
          <cell r="O166">
            <v>0.5283630000483901</v>
          </cell>
          <cell r="P166">
            <v>6</v>
          </cell>
          <cell r="Q166">
            <v>48</v>
          </cell>
          <cell r="R166">
            <v>288</v>
          </cell>
          <cell r="S166">
            <v>0.20250000000000001</v>
          </cell>
          <cell r="T166">
            <v>0.05</v>
          </cell>
        </row>
        <row r="167">
          <cell r="A167">
            <v>3095</v>
          </cell>
          <cell r="B167" t="str">
            <v>Monster Zero Green 473cc Latax6</v>
          </cell>
          <cell r="C167" t="str">
            <v>Stills</v>
          </cell>
          <cell r="D167" t="str">
            <v>Monster</v>
          </cell>
          <cell r="E167" t="str">
            <v>Monster</v>
          </cell>
          <cell r="F167" t="str">
            <v>473cc x6</v>
          </cell>
          <cell r="G167" t="str">
            <v>473cc x6</v>
          </cell>
          <cell r="H167" t="str">
            <v>Monster473cc x6</v>
          </cell>
          <cell r="J167">
            <v>0.1111</v>
          </cell>
          <cell r="K167" t="str">
            <v>R</v>
          </cell>
          <cell r="L167">
            <v>0.47299999999999998</v>
          </cell>
          <cell r="M167">
            <v>6</v>
          </cell>
          <cell r="N167">
            <v>2.8380000000000001</v>
          </cell>
          <cell r="O167">
            <v>0.49983139804577709</v>
          </cell>
          <cell r="P167">
            <v>9</v>
          </cell>
          <cell r="Q167">
            <v>45</v>
          </cell>
          <cell r="R167">
            <v>405</v>
          </cell>
          <cell r="S167">
            <v>0</v>
          </cell>
          <cell r="T167">
            <v>0</v>
          </cell>
        </row>
        <row r="168">
          <cell r="A168">
            <v>3096</v>
          </cell>
          <cell r="B168" t="str">
            <v>Monster Reserve Anana 473cc Latax6</v>
          </cell>
          <cell r="C168" t="str">
            <v>Stills</v>
          </cell>
          <cell r="D168" t="str">
            <v>Monster</v>
          </cell>
          <cell r="E168" t="str">
            <v>Monster</v>
          </cell>
          <cell r="F168" t="str">
            <v>473cc x6</v>
          </cell>
          <cell r="G168" t="str">
            <v>473cc x6</v>
          </cell>
          <cell r="H168" t="str">
            <v>Monster473cc x6</v>
          </cell>
          <cell r="J168">
            <v>0.1111</v>
          </cell>
          <cell r="K168" t="str">
            <v>R</v>
          </cell>
          <cell r="L168">
            <v>0.47299999999999998</v>
          </cell>
          <cell r="M168">
            <v>6</v>
          </cell>
          <cell r="N168">
            <v>2.8380000000000001</v>
          </cell>
          <cell r="O168">
            <v>0.49983139804577709</v>
          </cell>
          <cell r="P168">
            <v>9</v>
          </cell>
          <cell r="Q168">
            <v>45</v>
          </cell>
          <cell r="R168">
            <v>405</v>
          </cell>
          <cell r="S168">
            <v>0</v>
          </cell>
          <cell r="T168">
            <v>0</v>
          </cell>
        </row>
        <row r="169">
          <cell r="A169">
            <v>3097</v>
          </cell>
          <cell r="B169" t="str">
            <v>Schweppes Gin Tonic 310cc Latax6</v>
          </cell>
          <cell r="C169" t="str">
            <v>Stills</v>
          </cell>
          <cell r="D169" t="str">
            <v>Schweppes ARTD</v>
          </cell>
          <cell r="E169" t="str">
            <v>Schweppes Gin Tonic</v>
          </cell>
          <cell r="F169" t="str">
            <v>310cc x6</v>
          </cell>
          <cell r="G169" t="str">
            <v>310cc x6</v>
          </cell>
          <cell r="H169" t="str">
            <v>Gaseosa310cc x6</v>
          </cell>
          <cell r="J169">
            <v>8.6956519999999995E-2</v>
          </cell>
          <cell r="K169" t="str">
            <v>R</v>
          </cell>
          <cell r="L169">
            <v>0.31</v>
          </cell>
          <cell r="M169">
            <v>6</v>
          </cell>
          <cell r="N169">
            <v>1.8599999999999999</v>
          </cell>
          <cell r="O169">
            <v>0.32758506003000187</v>
          </cell>
          <cell r="P169">
            <v>11</v>
          </cell>
          <cell r="Q169">
            <v>56</v>
          </cell>
          <cell r="R169">
            <v>616</v>
          </cell>
          <cell r="S169">
            <v>0.316</v>
          </cell>
          <cell r="T169">
            <v>0.24099999999999999</v>
          </cell>
        </row>
        <row r="170">
          <cell r="A170">
            <v>3098</v>
          </cell>
          <cell r="B170" t="str">
            <v>Schweppes Vodka citrus 310cc Latax6</v>
          </cell>
          <cell r="C170" t="str">
            <v>Stills</v>
          </cell>
          <cell r="D170" t="str">
            <v>Schweppes ARTD</v>
          </cell>
          <cell r="E170" t="str">
            <v>Schweppes Vodka</v>
          </cell>
          <cell r="F170" t="str">
            <v>310cc x6</v>
          </cell>
          <cell r="G170" t="str">
            <v>310cc x6</v>
          </cell>
          <cell r="H170" t="str">
            <v>Gaseosa310cc x6</v>
          </cell>
          <cell r="J170">
            <v>8.6956519999999995E-2</v>
          </cell>
          <cell r="K170" t="str">
            <v>R</v>
          </cell>
          <cell r="L170">
            <v>0.31</v>
          </cell>
          <cell r="M170">
            <v>6</v>
          </cell>
          <cell r="N170">
            <v>1.8599999999999999</v>
          </cell>
          <cell r="O170">
            <v>0.32758506003000187</v>
          </cell>
          <cell r="P170">
            <v>11</v>
          </cell>
          <cell r="Q170">
            <v>56</v>
          </cell>
          <cell r="R170">
            <v>616</v>
          </cell>
          <cell r="S170">
            <v>0.316</v>
          </cell>
          <cell r="T170">
            <v>0.24099999999999999</v>
          </cell>
        </row>
        <row r="171">
          <cell r="A171">
            <v>3099</v>
          </cell>
          <cell r="B171" t="str">
            <v>Monster Watermelon Zero 473cc Latax6</v>
          </cell>
          <cell r="C171" t="str">
            <v>Stills</v>
          </cell>
          <cell r="D171" t="str">
            <v>Monster</v>
          </cell>
          <cell r="E171" t="str">
            <v>Monster</v>
          </cell>
          <cell r="F171" t="str">
            <v>473cc x6</v>
          </cell>
          <cell r="G171" t="str">
            <v>473cc x6</v>
          </cell>
          <cell r="H171" t="str">
            <v>Monster473cc x6</v>
          </cell>
          <cell r="I171" t="str">
            <v>Monster473cc x6</v>
          </cell>
          <cell r="J171">
            <v>0.1111</v>
          </cell>
          <cell r="K171" t="str">
            <v>R</v>
          </cell>
          <cell r="L171">
            <v>0.47299999999999998</v>
          </cell>
          <cell r="M171">
            <v>6</v>
          </cell>
          <cell r="N171">
            <v>2.8380000000000001</v>
          </cell>
          <cell r="O171">
            <v>0.49983139804577709</v>
          </cell>
          <cell r="P171">
            <v>9</v>
          </cell>
          <cell r="Q171">
            <v>45</v>
          </cell>
          <cell r="R171">
            <v>405</v>
          </cell>
          <cell r="S171">
            <v>0</v>
          </cell>
          <cell r="T171">
            <v>0</v>
          </cell>
        </row>
        <row r="172">
          <cell r="A172">
            <v>3100</v>
          </cell>
          <cell r="B172" t="str">
            <v>Monster Rossi AR 473cc Latax6</v>
          </cell>
          <cell r="C172" t="str">
            <v>Stills</v>
          </cell>
          <cell r="D172" t="str">
            <v>Monster</v>
          </cell>
          <cell r="E172" t="str">
            <v>Monster</v>
          </cell>
          <cell r="F172" t="str">
            <v>473cc x6</v>
          </cell>
          <cell r="G172" t="str">
            <v>473cc x6</v>
          </cell>
          <cell r="H172" t="str">
            <v>Monster473cc x6</v>
          </cell>
          <cell r="I172" t="str">
            <v>Monster473cc x6</v>
          </cell>
          <cell r="J172">
            <v>0.1111</v>
          </cell>
          <cell r="K172" t="str">
            <v>R</v>
          </cell>
          <cell r="L172">
            <v>0.47299999999999998</v>
          </cell>
          <cell r="M172">
            <v>6</v>
          </cell>
          <cell r="N172">
            <v>2.8380000000000001</v>
          </cell>
          <cell r="O172">
            <v>0.49983139804577709</v>
          </cell>
          <cell r="P172">
            <v>9</v>
          </cell>
          <cell r="Q172">
            <v>45</v>
          </cell>
          <cell r="R172">
            <v>405</v>
          </cell>
          <cell r="S172">
            <v>0</v>
          </cell>
          <cell r="T172">
            <v>0</v>
          </cell>
        </row>
        <row r="173">
          <cell r="A173">
            <v>3101</v>
          </cell>
          <cell r="B173" t="str">
            <v>Monster Ultra Zero 473cc Latax6</v>
          </cell>
          <cell r="C173" t="str">
            <v>Stills</v>
          </cell>
          <cell r="D173" t="str">
            <v>Monster</v>
          </cell>
          <cell r="E173" t="str">
            <v>Monster</v>
          </cell>
          <cell r="F173" t="str">
            <v>473cc x6</v>
          </cell>
          <cell r="G173" t="str">
            <v>473cc x6</v>
          </cell>
          <cell r="H173" t="str">
            <v>Monster473cc x6</v>
          </cell>
          <cell r="I173" t="str">
            <v>Monster473cc x6</v>
          </cell>
          <cell r="J173">
            <v>0.1111</v>
          </cell>
          <cell r="K173" t="str">
            <v>R</v>
          </cell>
          <cell r="L173">
            <v>0.47299999999999998</v>
          </cell>
          <cell r="M173">
            <v>6</v>
          </cell>
          <cell r="N173">
            <v>2.8380000000000001</v>
          </cell>
          <cell r="O173">
            <v>0.49983139804577709</v>
          </cell>
          <cell r="P173">
            <v>9</v>
          </cell>
          <cell r="Q173">
            <v>45</v>
          </cell>
          <cell r="R173">
            <v>405</v>
          </cell>
          <cell r="S173">
            <v>0</v>
          </cell>
          <cell r="T173">
            <v>0</v>
          </cell>
        </row>
        <row r="174">
          <cell r="A174">
            <v>3110</v>
          </cell>
          <cell r="B174" t="str">
            <v>Monster Green 473cc Latax6</v>
          </cell>
          <cell r="C174" t="str">
            <v>Stills</v>
          </cell>
          <cell r="D174" t="str">
            <v>Monster</v>
          </cell>
          <cell r="E174" t="str">
            <v>Monster</v>
          </cell>
          <cell r="F174" t="str">
            <v>473cc x6</v>
          </cell>
          <cell r="G174" t="str">
            <v>473cc x6</v>
          </cell>
          <cell r="H174" t="str">
            <v>Monster473cc x6</v>
          </cell>
          <cell r="I174" t="str">
            <v>Monster473cc x6</v>
          </cell>
          <cell r="J174">
            <v>0.1111</v>
          </cell>
          <cell r="K174" t="str">
            <v>R</v>
          </cell>
          <cell r="L174">
            <v>0.47299999999999998</v>
          </cell>
          <cell r="M174">
            <v>6</v>
          </cell>
          <cell r="N174">
            <v>2.8380000000000001</v>
          </cell>
          <cell r="O174">
            <v>0.49983139804577709</v>
          </cell>
          <cell r="P174">
            <v>9</v>
          </cell>
          <cell r="Q174">
            <v>45</v>
          </cell>
          <cell r="R174">
            <v>405</v>
          </cell>
          <cell r="S174">
            <v>0</v>
          </cell>
          <cell r="T174">
            <v>0</v>
          </cell>
        </row>
        <row r="175">
          <cell r="A175">
            <v>3111</v>
          </cell>
          <cell r="B175" t="str">
            <v>Monster Mango Loco 473cc Latax6</v>
          </cell>
          <cell r="C175" t="str">
            <v>Stills</v>
          </cell>
          <cell r="D175" t="str">
            <v>Monster</v>
          </cell>
          <cell r="E175" t="str">
            <v>Monster</v>
          </cell>
          <cell r="F175" t="str">
            <v>473cc x6</v>
          </cell>
          <cell r="G175" t="str">
            <v>473cc x6</v>
          </cell>
          <cell r="H175" t="str">
            <v>Monster473cc x6</v>
          </cell>
          <cell r="I175" t="str">
            <v>Monster473cc x6</v>
          </cell>
          <cell r="J175">
            <v>0.1111</v>
          </cell>
          <cell r="K175" t="str">
            <v>R</v>
          </cell>
          <cell r="L175">
            <v>0.47299999999999998</v>
          </cell>
          <cell r="M175">
            <v>6</v>
          </cell>
          <cell r="N175">
            <v>2.8380000000000001</v>
          </cell>
          <cell r="O175">
            <v>0.49983139804577709</v>
          </cell>
          <cell r="P175">
            <v>9</v>
          </cell>
          <cell r="Q175">
            <v>45</v>
          </cell>
          <cell r="R175">
            <v>405</v>
          </cell>
          <cell r="S175">
            <v>0</v>
          </cell>
          <cell r="T175">
            <v>0</v>
          </cell>
        </row>
        <row r="176">
          <cell r="A176">
            <v>3112</v>
          </cell>
          <cell r="B176" t="str">
            <v>Monster Sunrise Zero 473cc Latax6</v>
          </cell>
          <cell r="C176" t="str">
            <v>Stills</v>
          </cell>
          <cell r="D176" t="str">
            <v>Monster</v>
          </cell>
          <cell r="E176" t="str">
            <v>Monster</v>
          </cell>
          <cell r="F176" t="str">
            <v>473cc x6</v>
          </cell>
          <cell r="G176" t="str">
            <v>473cc x6</v>
          </cell>
          <cell r="H176" t="str">
            <v>Monster473cc x6</v>
          </cell>
          <cell r="I176" t="str">
            <v>Monster473cc x6</v>
          </cell>
          <cell r="J176">
            <v>0.1111</v>
          </cell>
          <cell r="K176" t="str">
            <v>R</v>
          </cell>
          <cell r="L176">
            <v>0.47299999999999998</v>
          </cell>
          <cell r="M176">
            <v>6</v>
          </cell>
          <cell r="N176">
            <v>2.8380000000000001</v>
          </cell>
          <cell r="O176">
            <v>0.49983139804577709</v>
          </cell>
          <cell r="P176">
            <v>9</v>
          </cell>
          <cell r="Q176">
            <v>45</v>
          </cell>
          <cell r="R176">
            <v>405</v>
          </cell>
          <cell r="S176">
            <v>0</v>
          </cell>
          <cell r="T176">
            <v>0</v>
          </cell>
        </row>
        <row r="177">
          <cell r="A177">
            <v>3116</v>
          </cell>
          <cell r="B177" t="str">
            <v>Monster Paradise Zero 473cc Latax6</v>
          </cell>
          <cell r="C177" t="str">
            <v>Stills</v>
          </cell>
          <cell r="D177" t="str">
            <v>Monster</v>
          </cell>
          <cell r="E177" t="str">
            <v>Monster</v>
          </cell>
          <cell r="F177" t="str">
            <v>473cc x6</v>
          </cell>
          <cell r="G177" t="str">
            <v>473cc x6</v>
          </cell>
          <cell r="H177" t="str">
            <v>Monster473cc x6</v>
          </cell>
          <cell r="I177" t="str">
            <v>Monster473cc x6</v>
          </cell>
          <cell r="J177">
            <v>0.1111</v>
          </cell>
          <cell r="K177" t="str">
            <v>R</v>
          </cell>
          <cell r="L177">
            <v>0.47299999999999998</v>
          </cell>
          <cell r="M177">
            <v>6</v>
          </cell>
          <cell r="N177">
            <v>2.8380000000000001</v>
          </cell>
          <cell r="O177">
            <v>0.49983139804577709</v>
          </cell>
          <cell r="P177">
            <v>9</v>
          </cell>
          <cell r="Q177">
            <v>45</v>
          </cell>
          <cell r="R177">
            <v>405</v>
          </cell>
          <cell r="S177">
            <v>0</v>
          </cell>
          <cell r="T177">
            <v>0</v>
          </cell>
        </row>
        <row r="178">
          <cell r="A178">
            <v>3205</v>
          </cell>
          <cell r="B178" t="str">
            <v>MONSTER GREEN 473CC X 6</v>
          </cell>
          <cell r="C178" t="str">
            <v>Stills</v>
          </cell>
          <cell r="D178" t="str">
            <v>Monster</v>
          </cell>
          <cell r="E178" t="str">
            <v>Monster</v>
          </cell>
          <cell r="F178" t="str">
            <v>473cc x6</v>
          </cell>
          <cell r="G178" t="str">
            <v>473cc x6</v>
          </cell>
          <cell r="H178" t="str">
            <v>Monster473cc x6</v>
          </cell>
          <cell r="I178" t="str">
            <v>Monster473cc x6</v>
          </cell>
          <cell r="J178">
            <v>0.1111</v>
          </cell>
          <cell r="K178" t="str">
            <v>R</v>
          </cell>
          <cell r="L178">
            <v>0.47299999999999998</v>
          </cell>
          <cell r="M178">
            <v>6</v>
          </cell>
          <cell r="N178">
            <v>2.8380000000000001</v>
          </cell>
          <cell r="O178">
            <v>0.49983139804577709</v>
          </cell>
          <cell r="P178">
            <v>9</v>
          </cell>
          <cell r="Q178">
            <v>45</v>
          </cell>
          <cell r="R178">
            <v>405</v>
          </cell>
          <cell r="S178">
            <v>0</v>
          </cell>
          <cell r="T178">
            <v>0</v>
          </cell>
        </row>
        <row r="179">
          <cell r="A179">
            <v>3206</v>
          </cell>
          <cell r="B179" t="str">
            <v>Monster Ultra Zero 473cc Latax6</v>
          </cell>
          <cell r="C179" t="str">
            <v>Stills</v>
          </cell>
          <cell r="D179" t="str">
            <v>Monster</v>
          </cell>
          <cell r="E179" t="str">
            <v>Monster</v>
          </cell>
          <cell r="F179" t="str">
            <v>473cc x6</v>
          </cell>
          <cell r="G179" t="str">
            <v>473cc x6</v>
          </cell>
          <cell r="H179" t="str">
            <v>Monster473cc x6</v>
          </cell>
          <cell r="K179" t="str">
            <v>R</v>
          </cell>
          <cell r="L179">
            <v>0.47299999999999998</v>
          </cell>
          <cell r="M179">
            <v>6</v>
          </cell>
          <cell r="N179">
            <v>2.8380000000000001</v>
          </cell>
          <cell r="O179">
            <v>0.49983139804577709</v>
          </cell>
          <cell r="P179">
            <v>9</v>
          </cell>
          <cell r="Q179">
            <v>45</v>
          </cell>
          <cell r="R179">
            <v>405</v>
          </cell>
          <cell r="S179">
            <v>0</v>
          </cell>
          <cell r="T179">
            <v>0</v>
          </cell>
        </row>
        <row r="180">
          <cell r="A180">
            <v>3209</v>
          </cell>
          <cell r="B180" t="str">
            <v>MONSTER WATERMELON 473 LATA-6 NV</v>
          </cell>
          <cell r="C180" t="str">
            <v>Stills</v>
          </cell>
          <cell r="D180" t="str">
            <v>Monster</v>
          </cell>
          <cell r="E180" t="str">
            <v>Monster</v>
          </cell>
          <cell r="F180" t="str">
            <v>473cc x6</v>
          </cell>
          <cell r="G180" t="str">
            <v>473cc x6</v>
          </cell>
          <cell r="H180" t="str">
            <v>Monster473cc x6</v>
          </cell>
          <cell r="I180" t="str">
            <v>Monster473cc x6</v>
          </cell>
          <cell r="J180">
            <v>0.1111</v>
          </cell>
          <cell r="K180" t="str">
            <v>R</v>
          </cell>
          <cell r="L180">
            <v>0.47299999999999998</v>
          </cell>
          <cell r="M180">
            <v>6</v>
          </cell>
          <cell r="N180">
            <v>2.8380000000000001</v>
          </cell>
          <cell r="O180">
            <v>0.49983139804577709</v>
          </cell>
          <cell r="P180">
            <v>9</v>
          </cell>
          <cell r="Q180">
            <v>45</v>
          </cell>
          <cell r="R180">
            <v>405</v>
          </cell>
          <cell r="S180">
            <v>0</v>
          </cell>
          <cell r="T180">
            <v>0</v>
          </cell>
        </row>
        <row r="181">
          <cell r="A181">
            <v>3211</v>
          </cell>
          <cell r="B181" t="str">
            <v>Monster Mango Loco 473cc Latax6</v>
          </cell>
          <cell r="C181" t="str">
            <v>Stills</v>
          </cell>
          <cell r="D181" t="str">
            <v>Monster</v>
          </cell>
          <cell r="E181" t="str">
            <v>Monster</v>
          </cell>
          <cell r="F181" t="str">
            <v>473cc x6</v>
          </cell>
          <cell r="G181" t="str">
            <v>473cc x6</v>
          </cell>
          <cell r="H181" t="str">
            <v>Monster473cc x6</v>
          </cell>
          <cell r="I181" t="str">
            <v>Monster473cc x6</v>
          </cell>
          <cell r="J181">
            <v>0.1111</v>
          </cell>
          <cell r="K181" t="str">
            <v>R</v>
          </cell>
          <cell r="L181">
            <v>0.47299999999999998</v>
          </cell>
          <cell r="M181">
            <v>6</v>
          </cell>
          <cell r="N181">
            <v>2.8380000000000001</v>
          </cell>
          <cell r="O181">
            <v>0.49983139804577709</v>
          </cell>
          <cell r="P181">
            <v>9</v>
          </cell>
          <cell r="Q181">
            <v>45</v>
          </cell>
          <cell r="R181">
            <v>405</v>
          </cell>
          <cell r="S181">
            <v>0</v>
          </cell>
          <cell r="T181">
            <v>0</v>
          </cell>
        </row>
        <row r="182">
          <cell r="A182">
            <v>3212</v>
          </cell>
          <cell r="B182" t="str">
            <v>MONSTER ROSSI AR 473X6</v>
          </cell>
          <cell r="C182" t="str">
            <v>Stills</v>
          </cell>
          <cell r="D182" t="str">
            <v>Monster</v>
          </cell>
          <cell r="E182" t="str">
            <v>Monster</v>
          </cell>
          <cell r="F182" t="str">
            <v>473cc x6</v>
          </cell>
          <cell r="G182" t="str">
            <v>473cc x6</v>
          </cell>
          <cell r="H182" t="str">
            <v>Monster473cc x6</v>
          </cell>
          <cell r="I182" t="str">
            <v>Monster473cc x6</v>
          </cell>
          <cell r="J182">
            <v>0.1111</v>
          </cell>
          <cell r="K182" t="str">
            <v>R</v>
          </cell>
          <cell r="L182">
            <v>0.47299999999999998</v>
          </cell>
          <cell r="M182">
            <v>6</v>
          </cell>
          <cell r="N182">
            <v>2.8380000000000001</v>
          </cell>
          <cell r="O182">
            <v>0.49983139804577709</v>
          </cell>
          <cell r="P182">
            <v>9</v>
          </cell>
          <cell r="Q182">
            <v>45</v>
          </cell>
          <cell r="R182">
            <v>405</v>
          </cell>
          <cell r="S182">
            <v>0</v>
          </cell>
          <cell r="T182">
            <v>0</v>
          </cell>
        </row>
        <row r="183">
          <cell r="A183">
            <v>3305</v>
          </cell>
          <cell r="B183" t="str">
            <v>Cepita Mix Frutilla Mango 300cc Petx6</v>
          </cell>
          <cell r="C183" t="str">
            <v>Stills</v>
          </cell>
          <cell r="D183" t="str">
            <v>Cepita</v>
          </cell>
          <cell r="E183" t="str">
            <v>Cepita</v>
          </cell>
          <cell r="F183" t="str">
            <v>Cepita200cc x6</v>
          </cell>
          <cell r="G183" t="str">
            <v>200cc x6</v>
          </cell>
          <cell r="H183" t="str">
            <v>Cepita200cc x6</v>
          </cell>
          <cell r="K183" t="str">
            <v>R</v>
          </cell>
          <cell r="L183">
            <v>0.3</v>
          </cell>
          <cell r="M183">
            <v>6</v>
          </cell>
          <cell r="N183">
            <v>1.7999999999999998</v>
          </cell>
          <cell r="O183">
            <v>0.31701780002903407</v>
          </cell>
          <cell r="P183">
            <v>9</v>
          </cell>
          <cell r="Q183">
            <v>63</v>
          </cell>
          <cell r="R183">
            <v>567</v>
          </cell>
          <cell r="S183">
            <v>0.2</v>
          </cell>
          <cell r="T183">
            <v>0.15</v>
          </cell>
        </row>
        <row r="184">
          <cell r="A184">
            <v>3306</v>
          </cell>
          <cell r="B184" t="str">
            <v>Cepita Mix Frutilla Mango 1000cc Petx6</v>
          </cell>
          <cell r="C184" t="str">
            <v>Stills</v>
          </cell>
          <cell r="D184" t="str">
            <v>Cepita</v>
          </cell>
          <cell r="E184" t="str">
            <v>Cepita</v>
          </cell>
          <cell r="F184" t="str">
            <v>Cepita1000cc x6</v>
          </cell>
          <cell r="G184" t="str">
            <v>1000cc x6</v>
          </cell>
          <cell r="H184" t="str">
            <v>Cepita1000cc x6</v>
          </cell>
          <cell r="K184" t="str">
            <v>P</v>
          </cell>
          <cell r="L184">
            <v>1</v>
          </cell>
          <cell r="M184">
            <v>6</v>
          </cell>
          <cell r="N184">
            <v>6</v>
          </cell>
          <cell r="O184">
            <v>1.0567260000967802</v>
          </cell>
          <cell r="P184">
            <v>7</v>
          </cell>
          <cell r="Q184">
            <v>20</v>
          </cell>
          <cell r="R184">
            <v>140</v>
          </cell>
          <cell r="S184">
            <v>0.2</v>
          </cell>
          <cell r="T184">
            <v>0.15</v>
          </cell>
        </row>
        <row r="185">
          <cell r="A185">
            <v>3406</v>
          </cell>
          <cell r="B185" t="str">
            <v>Cepita Mix Anana Mandarina 1000cc Petx6</v>
          </cell>
          <cell r="C185" t="str">
            <v>Stills</v>
          </cell>
          <cell r="D185" t="str">
            <v>Cepita</v>
          </cell>
          <cell r="E185" t="str">
            <v>Cepita</v>
          </cell>
          <cell r="F185" t="str">
            <v>Cepita1000cc x6</v>
          </cell>
          <cell r="G185" t="str">
            <v>1000cc x6</v>
          </cell>
          <cell r="H185" t="str">
            <v>Cepita1000cc x6</v>
          </cell>
          <cell r="K185" t="str">
            <v>P</v>
          </cell>
          <cell r="L185">
            <v>1</v>
          </cell>
          <cell r="M185">
            <v>6</v>
          </cell>
          <cell r="N185">
            <v>6</v>
          </cell>
          <cell r="O185">
            <v>1.0567260000967802</v>
          </cell>
          <cell r="P185">
            <v>7</v>
          </cell>
          <cell r="Q185">
            <v>20</v>
          </cell>
          <cell r="R185">
            <v>140</v>
          </cell>
          <cell r="S185">
            <v>0.2</v>
          </cell>
          <cell r="T185">
            <v>0.15</v>
          </cell>
        </row>
        <row r="186">
          <cell r="A186">
            <v>3475</v>
          </cell>
          <cell r="B186" t="str">
            <v>Coca Cola Zero Kwave 473cc Latax6</v>
          </cell>
          <cell r="C186" t="str">
            <v>Gaseosa</v>
          </cell>
          <cell r="D186" t="str">
            <v>Coca Cola</v>
          </cell>
          <cell r="E186" t="str">
            <v>Coca Cola Zero</v>
          </cell>
          <cell r="F186" t="str">
            <v>473cc x6</v>
          </cell>
          <cell r="G186" t="str">
            <v>473cc x6</v>
          </cell>
          <cell r="H186" t="str">
            <v>Gaseosa473cc x6</v>
          </cell>
          <cell r="K186" t="str">
            <v>R</v>
          </cell>
          <cell r="L186">
            <v>0.47299999999999998</v>
          </cell>
          <cell r="M186">
            <v>6</v>
          </cell>
          <cell r="N186">
            <v>2.8380000000000001</v>
          </cell>
          <cell r="O186">
            <v>0.49983139804577709</v>
          </cell>
          <cell r="P186">
            <v>9</v>
          </cell>
          <cell r="Q186">
            <v>45</v>
          </cell>
          <cell r="R186">
            <v>405</v>
          </cell>
          <cell r="S186">
            <v>0.23499999999999999</v>
          </cell>
          <cell r="T186">
            <v>0.05</v>
          </cell>
        </row>
        <row r="187">
          <cell r="A187">
            <v>3476</v>
          </cell>
          <cell r="B187" t="str">
            <v>Coca Cola Zero OREO 473cc Latax6</v>
          </cell>
          <cell r="C187" t="str">
            <v>Gaseosa</v>
          </cell>
          <cell r="D187" t="str">
            <v>Coca Cola</v>
          </cell>
          <cell r="E187" t="str">
            <v>Coca Cola Zero</v>
          </cell>
          <cell r="F187" t="str">
            <v>473cc x6</v>
          </cell>
          <cell r="G187" t="str">
            <v>473cc x6</v>
          </cell>
          <cell r="H187" t="str">
            <v>Gaseosa473cc x6</v>
          </cell>
          <cell r="K187" t="str">
            <v>R</v>
          </cell>
          <cell r="L187">
            <v>0.47299999999999998</v>
          </cell>
          <cell r="M187">
            <v>6</v>
          </cell>
          <cell r="N187">
            <v>2.8380000000000001</v>
          </cell>
          <cell r="O187">
            <v>0.49983139804577709</v>
          </cell>
          <cell r="P187">
            <v>9</v>
          </cell>
          <cell r="Q187">
            <v>45</v>
          </cell>
          <cell r="R187">
            <v>405</v>
          </cell>
          <cell r="S187">
            <v>0.23499999999999999</v>
          </cell>
          <cell r="T187">
            <v>0.05</v>
          </cell>
        </row>
        <row r="188">
          <cell r="A188">
            <v>3477</v>
          </cell>
          <cell r="B188" t="str">
            <v>Sprite Zero Ice 473cc Lata x6</v>
          </cell>
          <cell r="C188" t="str">
            <v>Gaseosa</v>
          </cell>
          <cell r="D188" t="str">
            <v>Sprite</v>
          </cell>
          <cell r="E188" t="str">
            <v>Sprite Lima Limon Zero</v>
          </cell>
          <cell r="F188" t="str">
            <v>473cc x6</v>
          </cell>
          <cell r="G188" t="str">
            <v>473cc x6</v>
          </cell>
          <cell r="H188" t="str">
            <v>Gaseosa473cc x6</v>
          </cell>
          <cell r="J188">
            <v>4.1666670000000003E-2</v>
          </cell>
          <cell r="K188" t="str">
            <v>R</v>
          </cell>
          <cell r="L188">
            <v>0.47299999999999998</v>
          </cell>
          <cell r="M188">
            <v>6</v>
          </cell>
          <cell r="N188">
            <v>2.8380000000000001</v>
          </cell>
          <cell r="O188">
            <v>0.49983139804577709</v>
          </cell>
          <cell r="P188">
            <v>9</v>
          </cell>
          <cell r="Q188">
            <v>45</v>
          </cell>
          <cell r="R188">
            <v>405</v>
          </cell>
          <cell r="S188">
            <v>0.27500000000000002</v>
          </cell>
          <cell r="T188">
            <v>0.1</v>
          </cell>
        </row>
        <row r="189">
          <cell r="A189">
            <v>3510</v>
          </cell>
          <cell r="B189" t="str">
            <v>Schweppes Pomelo Zero 350cc Vidriox24</v>
          </cell>
          <cell r="C189" t="str">
            <v>Gaseosa</v>
          </cell>
          <cell r="D189" t="str">
            <v>Schweppes</v>
          </cell>
          <cell r="E189" t="str">
            <v>Schweppes Pomelo Zero</v>
          </cell>
          <cell r="F189" t="str">
            <v>350cc x24</v>
          </cell>
          <cell r="G189" t="str">
            <v>350cc x24</v>
          </cell>
          <cell r="H189" t="str">
            <v>Gaseosa350cc x24</v>
          </cell>
          <cell r="I189" t="str">
            <v>Gaseosa350cc x24</v>
          </cell>
          <cell r="J189">
            <v>4.1666670000000003E-2</v>
          </cell>
          <cell r="K189" t="str">
            <v>P</v>
          </cell>
          <cell r="L189">
            <v>0.35</v>
          </cell>
          <cell r="M189">
            <v>24</v>
          </cell>
          <cell r="N189">
            <v>8.3999999999999986</v>
          </cell>
          <cell r="O189">
            <v>1.4794164001354921</v>
          </cell>
          <cell r="P189">
            <v>6</v>
          </cell>
          <cell r="Q189">
            <v>10</v>
          </cell>
          <cell r="R189">
            <v>60</v>
          </cell>
          <cell r="S189">
            <v>0.23499999999999999</v>
          </cell>
          <cell r="T189">
            <v>0</v>
          </cell>
        </row>
        <row r="190">
          <cell r="A190">
            <v>3511</v>
          </cell>
          <cell r="B190" t="str">
            <v>Schweppes Pomelo Zero 310cc Latax6</v>
          </cell>
          <cell r="C190" t="str">
            <v>Gaseosa</v>
          </cell>
          <cell r="D190" t="str">
            <v>Schweppes</v>
          </cell>
          <cell r="E190" t="str">
            <v>Schweppes Pomelo Zero</v>
          </cell>
          <cell r="F190" t="str">
            <v>310cc x6</v>
          </cell>
          <cell r="G190" t="str">
            <v>310cc x6</v>
          </cell>
          <cell r="H190" t="str">
            <v>Gaseosa310cc x6</v>
          </cell>
          <cell r="J190">
            <v>4.1666670000000003E-2</v>
          </cell>
          <cell r="K190" t="str">
            <v>R</v>
          </cell>
          <cell r="L190">
            <v>0.31</v>
          </cell>
          <cell r="M190">
            <v>6</v>
          </cell>
          <cell r="N190">
            <v>1.8599999999999999</v>
          </cell>
          <cell r="O190">
            <v>0.32758506003000187</v>
          </cell>
          <cell r="P190">
            <v>11</v>
          </cell>
          <cell r="Q190">
            <v>56</v>
          </cell>
          <cell r="R190">
            <v>616</v>
          </cell>
          <cell r="S190">
            <v>0.23499999999999999</v>
          </cell>
          <cell r="T190">
            <v>0.05</v>
          </cell>
        </row>
        <row r="191">
          <cell r="A191">
            <v>3527</v>
          </cell>
          <cell r="B191" t="str">
            <v>Schweppes Pomelo Zero 500cc Petx12</v>
          </cell>
          <cell r="C191" t="str">
            <v>Gaseosa</v>
          </cell>
          <cell r="D191" t="str">
            <v>Schweppes</v>
          </cell>
          <cell r="E191" t="str">
            <v>Schweppes Pomelo Zero</v>
          </cell>
          <cell r="F191" t="str">
            <v>500cc x12</v>
          </cell>
          <cell r="G191" t="str">
            <v>500cc x12</v>
          </cell>
          <cell r="H191" t="str">
            <v>Gaseosa500cc x12</v>
          </cell>
          <cell r="I191" t="str">
            <v>Gaseosa500cc x12</v>
          </cell>
          <cell r="J191">
            <v>4.1666670000000003E-2</v>
          </cell>
          <cell r="K191" t="str">
            <v>P</v>
          </cell>
          <cell r="L191">
            <v>0.5</v>
          </cell>
          <cell r="M191">
            <v>12</v>
          </cell>
          <cell r="N191">
            <v>6</v>
          </cell>
          <cell r="O191">
            <v>1.0567260000967802</v>
          </cell>
          <cell r="P191">
            <v>6</v>
          </cell>
          <cell r="Q191">
            <v>24</v>
          </cell>
          <cell r="R191">
            <v>144</v>
          </cell>
          <cell r="S191">
            <v>0.23499999999999999</v>
          </cell>
          <cell r="T191">
            <v>0</v>
          </cell>
        </row>
        <row r="192">
          <cell r="A192">
            <v>3536</v>
          </cell>
          <cell r="B192" t="str">
            <v>Schweppes Pomelo Zero 1500cc Petx6</v>
          </cell>
          <cell r="C192" t="str">
            <v>Gaseosa</v>
          </cell>
          <cell r="D192" t="str">
            <v>Schweppes</v>
          </cell>
          <cell r="E192" t="str">
            <v>Schweppes Pomelo Zero</v>
          </cell>
          <cell r="F192" t="str">
            <v>1500cc x6</v>
          </cell>
          <cell r="G192" t="str">
            <v>1500cc x6</v>
          </cell>
          <cell r="H192" t="str">
            <v>Gaseosa1500cc x6</v>
          </cell>
          <cell r="I192" t="str">
            <v>Gaseosa1500cc x6</v>
          </cell>
          <cell r="J192">
            <v>4.1666670000000003E-2</v>
          </cell>
          <cell r="K192" t="str">
            <v>P</v>
          </cell>
          <cell r="L192">
            <v>1.5</v>
          </cell>
          <cell r="M192">
            <v>6</v>
          </cell>
          <cell r="N192">
            <v>9</v>
          </cell>
          <cell r="O192">
            <v>1.5850890001451705</v>
          </cell>
          <cell r="P192">
            <v>4</v>
          </cell>
          <cell r="Q192">
            <v>28</v>
          </cell>
          <cell r="R192">
            <v>112</v>
          </cell>
          <cell r="S192">
            <v>0.23499999999999999</v>
          </cell>
          <cell r="T192">
            <v>0</v>
          </cell>
        </row>
        <row r="193">
          <cell r="A193">
            <v>3559</v>
          </cell>
          <cell r="B193" t="str">
            <v>Schweppes Pomelo Zero 2250cc Petx6</v>
          </cell>
          <cell r="C193" t="str">
            <v>Gaseosa</v>
          </cell>
          <cell r="D193" t="str">
            <v>Schweppes</v>
          </cell>
          <cell r="E193" t="str">
            <v>Schweppes Pomelo Zero</v>
          </cell>
          <cell r="F193" t="str">
            <v>2250cc x6</v>
          </cell>
          <cell r="G193" t="str">
            <v>2250cc x6</v>
          </cell>
          <cell r="H193" t="str">
            <v>Gaseosa2250cc x6</v>
          </cell>
          <cell r="I193" t="str">
            <v>Gaseosa2250cc x6</v>
          </cell>
          <cell r="J193">
            <v>4.1666670000000003E-2</v>
          </cell>
          <cell r="K193" t="str">
            <v>P</v>
          </cell>
          <cell r="L193">
            <v>2.25</v>
          </cell>
          <cell r="M193">
            <v>6</v>
          </cell>
          <cell r="N193">
            <v>13.5</v>
          </cell>
          <cell r="O193">
            <v>2.3776335002177555</v>
          </cell>
          <cell r="P193">
            <v>4</v>
          </cell>
          <cell r="Q193">
            <v>20</v>
          </cell>
          <cell r="R193">
            <v>80</v>
          </cell>
          <cell r="S193">
            <v>0.23499999999999999</v>
          </cell>
          <cell r="T193">
            <v>0</v>
          </cell>
        </row>
        <row r="194">
          <cell r="A194">
            <v>3800</v>
          </cell>
          <cell r="B194" t="str">
            <v>Cepita Naranja 0% Azucar 300cc Petx6</v>
          </cell>
          <cell r="C194" t="str">
            <v>Stills</v>
          </cell>
          <cell r="D194" t="str">
            <v>Cepita</v>
          </cell>
          <cell r="E194" t="str">
            <v>Cepita</v>
          </cell>
          <cell r="F194" t="str">
            <v>Cepita300cc x6</v>
          </cell>
          <cell r="G194" t="str">
            <v>300cc x6</v>
          </cell>
          <cell r="H194" t="str">
            <v>Cepita300cc x6</v>
          </cell>
          <cell r="I194" t="str">
            <v>Cepita300cc x6</v>
          </cell>
          <cell r="J194">
            <v>4.1666670000000003E-2</v>
          </cell>
          <cell r="K194" t="str">
            <v>P</v>
          </cell>
          <cell r="L194">
            <v>0.3</v>
          </cell>
          <cell r="M194">
            <v>6</v>
          </cell>
          <cell r="N194">
            <v>1.7999999999999998</v>
          </cell>
          <cell r="O194">
            <v>0.31701780002903407</v>
          </cell>
          <cell r="P194">
            <v>9</v>
          </cell>
          <cell r="Q194">
            <v>48</v>
          </cell>
          <cell r="R194">
            <v>432</v>
          </cell>
          <cell r="S194">
            <v>0.2</v>
          </cell>
          <cell r="T194">
            <v>0.15</v>
          </cell>
        </row>
        <row r="195">
          <cell r="A195">
            <v>3801</v>
          </cell>
          <cell r="B195" t="str">
            <v>Powerade Gold Rush 500cc Petx6</v>
          </cell>
          <cell r="C195" t="str">
            <v>Stills</v>
          </cell>
          <cell r="D195" t="str">
            <v>Powerade</v>
          </cell>
          <cell r="E195" t="str">
            <v>Powerade</v>
          </cell>
          <cell r="F195" t="str">
            <v>500cc x6</v>
          </cell>
          <cell r="G195" t="str">
            <v>500cc x6</v>
          </cell>
          <cell r="H195" t="str">
            <v>Powerade500cc x6</v>
          </cell>
          <cell r="I195" t="str">
            <v>Powerade500cc x6</v>
          </cell>
          <cell r="J195">
            <v>0</v>
          </cell>
          <cell r="K195" t="str">
            <v>R</v>
          </cell>
          <cell r="L195">
            <v>0.5</v>
          </cell>
          <cell r="M195">
            <v>6</v>
          </cell>
          <cell r="N195">
            <v>3</v>
          </cell>
          <cell r="O195">
            <v>0.5283630000483901</v>
          </cell>
          <cell r="P195">
            <v>7</v>
          </cell>
          <cell r="Q195">
            <v>45</v>
          </cell>
          <cell r="R195">
            <v>315</v>
          </cell>
          <cell r="S195">
            <v>0.22</v>
          </cell>
          <cell r="T195">
            <v>0.1</v>
          </cell>
        </row>
        <row r="196">
          <cell r="A196">
            <v>3826</v>
          </cell>
          <cell r="B196" t="str">
            <v>Aquarius Naranja Zero 1500cc Petx6</v>
          </cell>
          <cell r="C196" t="str">
            <v>Stills</v>
          </cell>
          <cell r="D196" t="str">
            <v>Aquarius</v>
          </cell>
          <cell r="E196" t="str">
            <v>Aquarius Zero</v>
          </cell>
          <cell r="F196" t="str">
            <v>1500cc x6</v>
          </cell>
          <cell r="G196" t="str">
            <v>1500cc x6</v>
          </cell>
          <cell r="H196" t="str">
            <v>Aquarius1500cc x6</v>
          </cell>
          <cell r="I196" t="str">
            <v>Aquarius1500cc x6</v>
          </cell>
          <cell r="J196">
            <v>4.1666670000000003E-2</v>
          </cell>
          <cell r="K196" t="str">
            <v>P</v>
          </cell>
          <cell r="L196">
            <v>1.5</v>
          </cell>
          <cell r="M196">
            <v>6</v>
          </cell>
          <cell r="N196">
            <v>9</v>
          </cell>
          <cell r="O196">
            <v>1.5850890001451705</v>
          </cell>
          <cell r="P196">
            <v>4</v>
          </cell>
          <cell r="Q196">
            <v>28</v>
          </cell>
          <cell r="R196">
            <v>112</v>
          </cell>
          <cell r="S196">
            <v>0.17</v>
          </cell>
          <cell r="T196">
            <v>0</v>
          </cell>
        </row>
        <row r="197">
          <cell r="A197">
            <v>3828</v>
          </cell>
          <cell r="B197" t="str">
            <v>Aquarius Naranja Zero 2250cc Petx6</v>
          </cell>
          <cell r="C197" t="str">
            <v>Stills</v>
          </cell>
          <cell r="D197" t="str">
            <v>Aquarius</v>
          </cell>
          <cell r="E197" t="str">
            <v>Aquarius Zero</v>
          </cell>
          <cell r="F197" t="str">
            <v>2250cc x6</v>
          </cell>
          <cell r="G197" t="str">
            <v>2250cc x6</v>
          </cell>
          <cell r="H197" t="str">
            <v>Aquarius2250cc x6</v>
          </cell>
          <cell r="I197" t="str">
            <v>Aquarius2250cc x6</v>
          </cell>
          <cell r="J197">
            <v>4.1666670000000003E-2</v>
          </cell>
          <cell r="K197" t="str">
            <v>P</v>
          </cell>
          <cell r="L197">
            <v>2.25</v>
          </cell>
          <cell r="M197">
            <v>6</v>
          </cell>
          <cell r="N197">
            <v>13.5</v>
          </cell>
          <cell r="O197">
            <v>2.3776335002177555</v>
          </cell>
          <cell r="P197">
            <v>4</v>
          </cell>
          <cell r="Q197">
            <v>20</v>
          </cell>
          <cell r="R197">
            <v>80</v>
          </cell>
          <cell r="S197">
            <v>0.17</v>
          </cell>
          <cell r="T197">
            <v>0</v>
          </cell>
        </row>
        <row r="198">
          <cell r="A198">
            <v>3836</v>
          </cell>
          <cell r="B198" t="str">
            <v>Aquarius Manzana Zero 1500cc Petx6</v>
          </cell>
          <cell r="C198" t="str">
            <v>Stills</v>
          </cell>
          <cell r="D198" t="str">
            <v>Aquarius</v>
          </cell>
          <cell r="E198" t="str">
            <v>Aquarius Zero</v>
          </cell>
          <cell r="F198" t="str">
            <v>1500cc x6</v>
          </cell>
          <cell r="G198" t="str">
            <v>1500cc x6</v>
          </cell>
          <cell r="H198" t="str">
            <v>Aquarius1500cc x6</v>
          </cell>
          <cell r="I198" t="str">
            <v>Aquarius1500cc x6</v>
          </cell>
          <cell r="J198">
            <v>4.1666670000000003E-2</v>
          </cell>
          <cell r="K198" t="str">
            <v>P</v>
          </cell>
          <cell r="L198">
            <v>1.5</v>
          </cell>
          <cell r="M198">
            <v>6</v>
          </cell>
          <cell r="N198">
            <v>9</v>
          </cell>
          <cell r="O198">
            <v>1.5850890001451705</v>
          </cell>
          <cell r="P198">
            <v>4</v>
          </cell>
          <cell r="Q198">
            <v>28</v>
          </cell>
          <cell r="R198">
            <v>112</v>
          </cell>
          <cell r="S198">
            <v>0.17</v>
          </cell>
          <cell r="T198">
            <v>0</v>
          </cell>
        </row>
        <row r="199">
          <cell r="A199">
            <v>3838</v>
          </cell>
          <cell r="B199" t="str">
            <v>Aquarius Manzana Zero 2250cc Petx6</v>
          </cell>
          <cell r="C199" t="str">
            <v>Stills</v>
          </cell>
          <cell r="D199" t="str">
            <v>Aquarius</v>
          </cell>
          <cell r="E199" t="str">
            <v>Aquarius Zero</v>
          </cell>
          <cell r="F199" t="str">
            <v>2250cc x6</v>
          </cell>
          <cell r="G199" t="str">
            <v>2250cc x6</v>
          </cell>
          <cell r="H199" t="str">
            <v>Aquarius2250cc x6</v>
          </cell>
          <cell r="I199" t="str">
            <v>Aquarius2250cc x6</v>
          </cell>
          <cell r="J199">
            <v>4.1666670000000003E-2</v>
          </cell>
          <cell r="K199" t="str">
            <v>P</v>
          </cell>
          <cell r="L199">
            <v>2.25</v>
          </cell>
          <cell r="M199">
            <v>6</v>
          </cell>
          <cell r="N199">
            <v>13.5</v>
          </cell>
          <cell r="O199">
            <v>2.3776335002177555</v>
          </cell>
          <cell r="P199">
            <v>4</v>
          </cell>
          <cell r="Q199">
            <v>20</v>
          </cell>
          <cell r="R199">
            <v>80</v>
          </cell>
          <cell r="S199">
            <v>0.17</v>
          </cell>
          <cell r="T199">
            <v>0</v>
          </cell>
        </row>
        <row r="200">
          <cell r="A200">
            <v>3846</v>
          </cell>
          <cell r="B200" t="str">
            <v>Aquarius Pomelo Zero 1500cc Petx6</v>
          </cell>
          <cell r="C200" t="str">
            <v>Stills</v>
          </cell>
          <cell r="D200" t="str">
            <v>Aquarius</v>
          </cell>
          <cell r="E200" t="str">
            <v>Aquarius Zero</v>
          </cell>
          <cell r="F200" t="str">
            <v>1500cc x6</v>
          </cell>
          <cell r="G200" t="str">
            <v>1500cc x6</v>
          </cell>
          <cell r="H200" t="str">
            <v>Aquarius1500cc x6</v>
          </cell>
          <cell r="I200" t="str">
            <v>Aquarius1500cc x6</v>
          </cell>
          <cell r="J200">
            <v>4.1666670000000003E-2</v>
          </cell>
          <cell r="K200" t="str">
            <v>P</v>
          </cell>
          <cell r="L200">
            <v>1.5</v>
          </cell>
          <cell r="M200">
            <v>6</v>
          </cell>
          <cell r="N200">
            <v>9</v>
          </cell>
          <cell r="O200">
            <v>1.5850890001451705</v>
          </cell>
          <cell r="P200">
            <v>4</v>
          </cell>
          <cell r="Q200">
            <v>28</v>
          </cell>
          <cell r="R200">
            <v>112</v>
          </cell>
          <cell r="S200">
            <v>0.17</v>
          </cell>
          <cell r="T200">
            <v>0</v>
          </cell>
        </row>
        <row r="201">
          <cell r="A201">
            <v>3848</v>
          </cell>
          <cell r="B201" t="str">
            <v>Aquarius Pomelo Zero 2250cc Petx6</v>
          </cell>
          <cell r="C201" t="str">
            <v>Stills</v>
          </cell>
          <cell r="D201" t="str">
            <v>Aquarius</v>
          </cell>
          <cell r="E201" t="str">
            <v>Aquarius Zero</v>
          </cell>
          <cell r="F201" t="str">
            <v>2250cc x6</v>
          </cell>
          <cell r="G201" t="str">
            <v>2250cc x6</v>
          </cell>
          <cell r="H201" t="str">
            <v>Aquarius2250cc x6</v>
          </cell>
          <cell r="I201" t="str">
            <v>Aquarius2250cc x6</v>
          </cell>
          <cell r="J201">
            <v>4.1666670000000003E-2</v>
          </cell>
          <cell r="K201" t="str">
            <v>P</v>
          </cell>
          <cell r="L201">
            <v>2.25</v>
          </cell>
          <cell r="M201">
            <v>6</v>
          </cell>
          <cell r="N201">
            <v>13.5</v>
          </cell>
          <cell r="O201">
            <v>2.3776335002177555</v>
          </cell>
          <cell r="P201">
            <v>4</v>
          </cell>
          <cell r="Q201">
            <v>20</v>
          </cell>
          <cell r="R201">
            <v>80</v>
          </cell>
          <cell r="S201">
            <v>0.17</v>
          </cell>
          <cell r="T201">
            <v>0</v>
          </cell>
        </row>
        <row r="202">
          <cell r="A202">
            <v>3927</v>
          </cell>
          <cell r="B202" t="str">
            <v>Fanta Uva 500cc Petx6</v>
          </cell>
          <cell r="C202" t="str">
            <v>Gaseosa</v>
          </cell>
          <cell r="D202" t="str">
            <v>Fanta</v>
          </cell>
          <cell r="E202" t="str">
            <v>Fanta Uva</v>
          </cell>
          <cell r="F202" t="str">
            <v>500cc x6</v>
          </cell>
          <cell r="G202" t="str">
            <v>500cc x6</v>
          </cell>
          <cell r="H202" t="str">
            <v>Gaseosa500cc x6</v>
          </cell>
          <cell r="J202">
            <v>8.6956519999999995E-2</v>
          </cell>
          <cell r="K202" t="str">
            <v>R</v>
          </cell>
          <cell r="L202">
            <v>0.5</v>
          </cell>
          <cell r="M202">
            <v>6</v>
          </cell>
          <cell r="N202">
            <v>3</v>
          </cell>
          <cell r="O202">
            <v>0.5283630000483901</v>
          </cell>
          <cell r="P202">
            <v>6</v>
          </cell>
          <cell r="Q202">
            <v>48</v>
          </cell>
          <cell r="R202">
            <v>288</v>
          </cell>
          <cell r="S202">
            <v>0.20250000000000001</v>
          </cell>
          <cell r="T202">
            <v>0.1</v>
          </cell>
        </row>
        <row r="203">
          <cell r="A203">
            <v>8909</v>
          </cell>
          <cell r="B203" t="str">
            <v>Gas Carbónico 9 Kg</v>
          </cell>
          <cell r="C203" t="str">
            <v>Otro</v>
          </cell>
          <cell r="D203" t="str">
            <v>Otro</v>
          </cell>
          <cell r="K203" t="str">
            <v>x</v>
          </cell>
        </row>
        <row r="204">
          <cell r="A204">
            <v>1059</v>
          </cell>
          <cell r="B204" t="str">
            <v>Fanta Naranja Zero 2250cc Petx6</v>
          </cell>
          <cell r="C204" t="str">
            <v>Gaseosa</v>
          </cell>
          <cell r="D204" t="str">
            <v>Fanta</v>
          </cell>
          <cell r="E204" t="str">
            <v>Fanta Naranja Zero</v>
          </cell>
          <cell r="F204" t="str">
            <v>2250cc x6</v>
          </cell>
          <cell r="G204" t="str">
            <v>2250cc x6</v>
          </cell>
          <cell r="H204" t="str">
            <v>Gaseosa2250cc x6</v>
          </cell>
          <cell r="I204" t="str">
            <v>Gaseosa2250cc x6</v>
          </cell>
          <cell r="J204">
            <v>8.6956519999999995E-2</v>
          </cell>
          <cell r="K204" t="str">
            <v>P</v>
          </cell>
          <cell r="L204">
            <v>2.25</v>
          </cell>
          <cell r="M204">
            <v>6</v>
          </cell>
          <cell r="N204">
            <v>13.5</v>
          </cell>
          <cell r="O204">
            <v>2.3776335002177555</v>
          </cell>
          <cell r="P204">
            <v>4</v>
          </cell>
          <cell r="Q204">
            <v>20</v>
          </cell>
          <cell r="R204">
            <v>80</v>
          </cell>
          <cell r="S204">
            <v>0.23499999999999999</v>
          </cell>
          <cell r="T204">
            <v>0</v>
          </cell>
        </row>
        <row r="205">
          <cell r="A205">
            <v>2608</v>
          </cell>
          <cell r="B205" t="str">
            <v>Powerade Uva 995cc Petx6</v>
          </cell>
          <cell r="C205" t="str">
            <v>Stills</v>
          </cell>
          <cell r="D205" t="str">
            <v>Powerade</v>
          </cell>
          <cell r="E205" t="str">
            <v>Powerade</v>
          </cell>
          <cell r="F205" t="str">
            <v>995cc x6</v>
          </cell>
          <cell r="G205" t="str">
            <v>995cc x6</v>
          </cell>
          <cell r="H205" t="str">
            <v>Powerade995cc x6</v>
          </cell>
          <cell r="I205" t="str">
            <v>Powerade995cc x6</v>
          </cell>
          <cell r="J205">
            <v>0</v>
          </cell>
          <cell r="K205" t="str">
            <v>P</v>
          </cell>
          <cell r="L205">
            <v>0.995</v>
          </cell>
          <cell r="M205">
            <v>6</v>
          </cell>
          <cell r="N205">
            <v>5.97</v>
          </cell>
          <cell r="O205">
            <v>1.0514423700962963</v>
          </cell>
          <cell r="P205">
            <v>5</v>
          </cell>
          <cell r="Q205">
            <v>28</v>
          </cell>
          <cell r="R205">
            <v>140</v>
          </cell>
          <cell r="S205">
            <v>0.22</v>
          </cell>
          <cell r="T205">
            <v>0</v>
          </cell>
        </row>
        <row r="206">
          <cell r="A206">
            <v>3208</v>
          </cell>
          <cell r="B206" t="str">
            <v>Monster Sunrise Zero 473cc Latax6</v>
          </cell>
          <cell r="C206" t="str">
            <v>Stills</v>
          </cell>
          <cell r="D206" t="str">
            <v>Monster</v>
          </cell>
          <cell r="E206" t="str">
            <v>Monster</v>
          </cell>
          <cell r="F206" t="str">
            <v>473cc x6</v>
          </cell>
          <cell r="G206" t="str">
            <v>473cc x6</v>
          </cell>
          <cell r="H206" t="str">
            <v>Monster473cc x6</v>
          </cell>
          <cell r="I206" t="str">
            <v>Monster473cc x6</v>
          </cell>
          <cell r="J206">
            <v>0.1111</v>
          </cell>
          <cell r="K206" t="str">
            <v>R</v>
          </cell>
          <cell r="L206">
            <v>0.47299999999999998</v>
          </cell>
          <cell r="M206">
            <v>6</v>
          </cell>
          <cell r="N206">
            <v>2.8380000000000001</v>
          </cell>
          <cell r="O206">
            <v>0.49983139804577709</v>
          </cell>
          <cell r="P206">
            <v>9</v>
          </cell>
          <cell r="Q206">
            <v>45</v>
          </cell>
          <cell r="R206">
            <v>405</v>
          </cell>
          <cell r="S206">
            <v>0</v>
          </cell>
          <cell r="T206">
            <v>0</v>
          </cell>
        </row>
        <row r="207">
          <cell r="A207">
            <v>3213</v>
          </cell>
          <cell r="B207" t="str">
            <v>Monster Reserve Anana 473cc Latax6</v>
          </cell>
          <cell r="C207" t="str">
            <v>Stills</v>
          </cell>
          <cell r="D207" t="str">
            <v>Monster</v>
          </cell>
          <cell r="E207" t="str">
            <v>Monster</v>
          </cell>
          <cell r="F207" t="str">
            <v>473cc x6</v>
          </cell>
          <cell r="G207" t="str">
            <v>473cc x6</v>
          </cell>
          <cell r="H207" t="str">
            <v>Monster473cc x6</v>
          </cell>
          <cell r="I207" t="str">
            <v>Monster473cc x6</v>
          </cell>
          <cell r="J207">
            <v>0.1111</v>
          </cell>
          <cell r="K207" t="str">
            <v>R</v>
          </cell>
          <cell r="L207">
            <v>0.47299999999999998</v>
          </cell>
          <cell r="M207">
            <v>6</v>
          </cell>
          <cell r="N207">
            <v>2.8380000000000001</v>
          </cell>
          <cell r="O207">
            <v>0.49983139804577709</v>
          </cell>
          <cell r="P207">
            <v>9</v>
          </cell>
          <cell r="Q207">
            <v>45</v>
          </cell>
          <cell r="R207">
            <v>405</v>
          </cell>
          <cell r="S207">
            <v>0</v>
          </cell>
          <cell r="T207">
            <v>0</v>
          </cell>
        </row>
        <row r="208">
          <cell r="A208">
            <v>510101</v>
          </cell>
          <cell r="B208" t="str">
            <v>RABIETA AMERICAN IPA BOT 710 CC X 6</v>
          </cell>
          <cell r="C208" t="str">
            <v>Cervezas</v>
          </cell>
          <cell r="D208" t="str">
            <v>Rabieta</v>
          </cell>
          <cell r="E208" t="str">
            <v>Rabieta</v>
          </cell>
          <cell r="K208" t="str">
            <v>C</v>
          </cell>
          <cell r="L208">
            <v>0.71</v>
          </cell>
          <cell r="M208">
            <v>6</v>
          </cell>
          <cell r="N208">
            <v>4.26</v>
          </cell>
          <cell r="O208">
            <v>0.75027546006871393</v>
          </cell>
          <cell r="P208">
            <v>5</v>
          </cell>
          <cell r="Q208">
            <v>28</v>
          </cell>
          <cell r="R208">
            <v>140</v>
          </cell>
        </row>
        <row r="209">
          <cell r="A209">
            <v>510103</v>
          </cell>
          <cell r="B209" t="str">
            <v>RABIETA RED IRISH ALE BOT 710 CC X 6</v>
          </cell>
          <cell r="C209" t="str">
            <v>Cervezas</v>
          </cell>
          <cell r="D209" t="str">
            <v>Rabieta</v>
          </cell>
          <cell r="E209" t="str">
            <v>Rabieta</v>
          </cell>
          <cell r="K209" t="str">
            <v>C</v>
          </cell>
          <cell r="L209">
            <v>0.71</v>
          </cell>
          <cell r="M209">
            <v>6</v>
          </cell>
          <cell r="N209">
            <v>4.26</v>
          </cell>
          <cell r="O209">
            <v>0.75027546006871393</v>
          </cell>
          <cell r="P209">
            <v>5</v>
          </cell>
          <cell r="Q209">
            <v>28</v>
          </cell>
          <cell r="R209">
            <v>140</v>
          </cell>
        </row>
        <row r="210">
          <cell r="A210">
            <v>510106</v>
          </cell>
          <cell r="B210" t="str">
            <v>RABIETA RED HONEY BOT 710 CC X 6</v>
          </cell>
          <cell r="C210" t="str">
            <v>Cervezas</v>
          </cell>
          <cell r="D210" t="str">
            <v>Rabieta</v>
          </cell>
          <cell r="E210" t="str">
            <v>Rabieta</v>
          </cell>
          <cell r="K210" t="str">
            <v>C</v>
          </cell>
          <cell r="L210">
            <v>0.71</v>
          </cell>
          <cell r="M210">
            <v>6</v>
          </cell>
          <cell r="N210">
            <v>4.26</v>
          </cell>
          <cell r="O210">
            <v>0.75027546006871393</v>
          </cell>
          <cell r="P210">
            <v>5</v>
          </cell>
          <cell r="Q210">
            <v>28</v>
          </cell>
          <cell r="R210">
            <v>140</v>
          </cell>
        </row>
        <row r="211">
          <cell r="A211">
            <v>510701</v>
          </cell>
          <cell r="B211" t="str">
            <v>RABIETA AMERICAN IPA LATA 473 CC X 6</v>
          </cell>
          <cell r="C211" t="str">
            <v>Cervezas</v>
          </cell>
          <cell r="D211" t="str">
            <v>Rabieta</v>
          </cell>
          <cell r="E211" t="str">
            <v>Rabieta</v>
          </cell>
          <cell r="K211" t="str">
            <v>C</v>
          </cell>
          <cell r="L211">
            <v>0.47299999999999998</v>
          </cell>
          <cell r="M211">
            <v>6</v>
          </cell>
          <cell r="N211">
            <v>2.8380000000000001</v>
          </cell>
          <cell r="O211">
            <v>0.49983139804577709</v>
          </cell>
          <cell r="P211">
            <v>9</v>
          </cell>
          <cell r="Q211">
            <v>40</v>
          </cell>
          <cell r="R211">
            <v>360</v>
          </cell>
        </row>
        <row r="212">
          <cell r="A212">
            <v>510702</v>
          </cell>
          <cell r="B212" t="str">
            <v>RABIETA GOLDEN ALE LATA 473 CC X 6</v>
          </cell>
          <cell r="C212" t="str">
            <v>Cervezas</v>
          </cell>
          <cell r="D212" t="str">
            <v>Rabieta</v>
          </cell>
          <cell r="E212" t="str">
            <v>Rabieta</v>
          </cell>
          <cell r="K212" t="str">
            <v>C</v>
          </cell>
          <cell r="L212">
            <v>0.47299999999999998</v>
          </cell>
          <cell r="M212">
            <v>6</v>
          </cell>
          <cell r="N212">
            <v>2.8380000000000001</v>
          </cell>
          <cell r="O212">
            <v>0.49983139804577709</v>
          </cell>
          <cell r="P212">
            <v>9</v>
          </cell>
          <cell r="Q212">
            <v>40</v>
          </cell>
          <cell r="R212">
            <v>360</v>
          </cell>
        </row>
        <row r="213">
          <cell r="A213">
            <v>510703</v>
          </cell>
          <cell r="B213" t="str">
            <v>RABIETA RED IRISH ALE LATA 473 CC X 6</v>
          </cell>
          <cell r="C213" t="str">
            <v>Cervezas</v>
          </cell>
          <cell r="D213" t="str">
            <v>Rabieta</v>
          </cell>
          <cell r="E213" t="str">
            <v>Rabieta</v>
          </cell>
          <cell r="K213" t="str">
            <v>C</v>
          </cell>
          <cell r="L213">
            <v>0.47299999999999998</v>
          </cell>
          <cell r="M213">
            <v>6</v>
          </cell>
          <cell r="N213">
            <v>2.8380000000000001</v>
          </cell>
          <cell r="O213">
            <v>0.49983139804577709</v>
          </cell>
          <cell r="P213">
            <v>9</v>
          </cell>
          <cell r="Q213">
            <v>40</v>
          </cell>
          <cell r="R213">
            <v>360</v>
          </cell>
        </row>
        <row r="214">
          <cell r="A214">
            <v>510706</v>
          </cell>
          <cell r="B214" t="str">
            <v>RABIETA RED HONEY LATA 473 CC X 6</v>
          </cell>
          <cell r="C214" t="str">
            <v>Cervezas</v>
          </cell>
          <cell r="D214" t="str">
            <v>Rabieta</v>
          </cell>
          <cell r="E214" t="str">
            <v>Rabieta</v>
          </cell>
          <cell r="K214" t="str">
            <v>C</v>
          </cell>
          <cell r="L214">
            <v>0.47299999999999998</v>
          </cell>
          <cell r="M214">
            <v>6</v>
          </cell>
          <cell r="N214">
            <v>2.8380000000000001</v>
          </cell>
          <cell r="O214">
            <v>0.49983139804577709</v>
          </cell>
          <cell r="P214">
            <v>9</v>
          </cell>
          <cell r="Q214">
            <v>40</v>
          </cell>
          <cell r="R214">
            <v>360</v>
          </cell>
        </row>
        <row r="215">
          <cell r="A215">
            <v>510712</v>
          </cell>
          <cell r="B215" t="str">
            <v>RABIETA HELLES MUNICH LATA 473 CC X 6</v>
          </cell>
          <cell r="C215" t="str">
            <v>Cervezas</v>
          </cell>
          <cell r="D215" t="str">
            <v>Rabieta</v>
          </cell>
          <cell r="E215" t="str">
            <v>Rabieta</v>
          </cell>
          <cell r="K215" t="str">
            <v>C</v>
          </cell>
          <cell r="L215">
            <v>0.47299999999999998</v>
          </cell>
          <cell r="M215">
            <v>6</v>
          </cell>
          <cell r="N215">
            <v>2.8380000000000001</v>
          </cell>
          <cell r="O215">
            <v>0.49983139804577709</v>
          </cell>
          <cell r="P215">
            <v>9</v>
          </cell>
          <cell r="Q215">
            <v>40</v>
          </cell>
          <cell r="R215">
            <v>360</v>
          </cell>
        </row>
        <row r="216">
          <cell r="A216">
            <v>510724</v>
          </cell>
          <cell r="B216" t="str">
            <v>GUINNESS EXTRA STOUT LATA 473 CC X 6</v>
          </cell>
          <cell r="C216" t="str">
            <v>Cervezas</v>
          </cell>
          <cell r="D216" t="str">
            <v>Guinness</v>
          </cell>
          <cell r="E216" t="str">
            <v>Guinness</v>
          </cell>
          <cell r="K216" t="str">
            <v>C</v>
          </cell>
          <cell r="L216">
            <v>0.47299999999999998</v>
          </cell>
          <cell r="M216">
            <v>6</v>
          </cell>
          <cell r="N216">
            <v>2.8380000000000001</v>
          </cell>
          <cell r="O216">
            <v>0.49983139804577709</v>
          </cell>
          <cell r="P216">
            <v>9</v>
          </cell>
          <cell r="Q216">
            <v>40</v>
          </cell>
          <cell r="R216">
            <v>360</v>
          </cell>
        </row>
        <row r="217">
          <cell r="A217">
            <v>511112</v>
          </cell>
          <cell r="B217" t="str">
            <v>RABIETA HELLES MUNICH BOT 710 CC X 6</v>
          </cell>
          <cell r="C217" t="str">
            <v>Cervezas</v>
          </cell>
          <cell r="D217" t="str">
            <v>Rabieta</v>
          </cell>
          <cell r="E217" t="str">
            <v>Rabieta</v>
          </cell>
          <cell r="K217" t="str">
            <v>C</v>
          </cell>
          <cell r="L217">
            <v>0.71</v>
          </cell>
          <cell r="M217">
            <v>6</v>
          </cell>
          <cell r="N217">
            <v>4.26</v>
          </cell>
          <cell r="O217">
            <v>0.75027546006871393</v>
          </cell>
          <cell r="P217">
            <v>5</v>
          </cell>
          <cell r="Q217">
            <v>28</v>
          </cell>
          <cell r="R217">
            <v>140</v>
          </cell>
        </row>
        <row r="218">
          <cell r="A218">
            <v>519701</v>
          </cell>
          <cell r="B218" t="str">
            <v>PAMPA BREWING IPA LATA 473 CC X 6</v>
          </cell>
          <cell r="C218" t="str">
            <v>Cervezas</v>
          </cell>
          <cell r="D218" t="str">
            <v>Pampa</v>
          </cell>
          <cell r="E218" t="str">
            <v>Pampa</v>
          </cell>
          <cell r="K218" t="str">
            <v>C</v>
          </cell>
          <cell r="L218">
            <v>0.47299999999999998</v>
          </cell>
          <cell r="M218">
            <v>6</v>
          </cell>
          <cell r="N218">
            <v>2.8380000000000001</v>
          </cell>
          <cell r="O218">
            <v>0.49983139804577709</v>
          </cell>
          <cell r="P218">
            <v>9</v>
          </cell>
          <cell r="Q218">
            <v>40</v>
          </cell>
          <cell r="R218">
            <v>360</v>
          </cell>
        </row>
        <row r="219">
          <cell r="A219">
            <v>519702</v>
          </cell>
          <cell r="B219" t="str">
            <v>PAMPA BREWING DORADA PAMPEANA LATA 473x6</v>
          </cell>
          <cell r="C219" t="str">
            <v>Cervezas</v>
          </cell>
          <cell r="D219" t="str">
            <v>Pampa</v>
          </cell>
          <cell r="E219" t="str">
            <v>Pampa</v>
          </cell>
          <cell r="K219" t="str">
            <v>C</v>
          </cell>
          <cell r="L219">
            <v>0.47299999999999998</v>
          </cell>
          <cell r="M219">
            <v>6</v>
          </cell>
          <cell r="N219">
            <v>2.8380000000000001</v>
          </cell>
          <cell r="O219">
            <v>0.49983139804577709</v>
          </cell>
          <cell r="P219">
            <v>9</v>
          </cell>
          <cell r="Q219">
            <v>40</v>
          </cell>
          <cell r="R219">
            <v>360</v>
          </cell>
        </row>
        <row r="220">
          <cell r="A220">
            <v>519703</v>
          </cell>
          <cell r="B220" t="str">
            <v>PAMPA BREWING AMBER ALE LATA 473 CC X 6</v>
          </cell>
          <cell r="C220" t="str">
            <v>Cervezas</v>
          </cell>
          <cell r="D220" t="str">
            <v>Pampa</v>
          </cell>
          <cell r="E220" t="str">
            <v>Pampa</v>
          </cell>
          <cell r="K220" t="str">
            <v>C</v>
          </cell>
          <cell r="L220">
            <v>0.47299999999999998</v>
          </cell>
          <cell r="M220">
            <v>6</v>
          </cell>
          <cell r="N220">
            <v>2.8380000000000001</v>
          </cell>
          <cell r="O220">
            <v>0.49983139804577709</v>
          </cell>
          <cell r="P220">
            <v>9</v>
          </cell>
          <cell r="Q220">
            <v>40</v>
          </cell>
          <cell r="R220">
            <v>360</v>
          </cell>
        </row>
        <row r="221">
          <cell r="A221">
            <v>519704</v>
          </cell>
          <cell r="B221" t="str">
            <v>PAMPA BREWING HONEY LATA 473 CC X 6</v>
          </cell>
          <cell r="C221" t="str">
            <v>Cervezas</v>
          </cell>
          <cell r="D221" t="str">
            <v>Pampa</v>
          </cell>
          <cell r="E221" t="str">
            <v>Pampa</v>
          </cell>
          <cell r="K221" t="str">
            <v>C</v>
          </cell>
          <cell r="L221">
            <v>0.47299999999999998</v>
          </cell>
          <cell r="M221">
            <v>6</v>
          </cell>
          <cell r="N221">
            <v>2.8380000000000001</v>
          </cell>
          <cell r="O221">
            <v>0.49983139804577709</v>
          </cell>
          <cell r="P221">
            <v>9</v>
          </cell>
          <cell r="Q221">
            <v>40</v>
          </cell>
          <cell r="R221">
            <v>360</v>
          </cell>
        </row>
        <row r="222">
          <cell r="A222">
            <v>519705</v>
          </cell>
          <cell r="B222" t="str">
            <v>PAMPA BREWING CREAM STOUT LATA 473 CCx6</v>
          </cell>
          <cell r="C222" t="str">
            <v>Cervezas</v>
          </cell>
          <cell r="D222" t="str">
            <v>Pampa</v>
          </cell>
          <cell r="E222" t="str">
            <v>Pampa</v>
          </cell>
          <cell r="K222" t="str">
            <v>C</v>
          </cell>
          <cell r="L222">
            <v>0.47299999999999998</v>
          </cell>
          <cell r="M222">
            <v>6</v>
          </cell>
          <cell r="N222">
            <v>2.8380000000000001</v>
          </cell>
          <cell r="O222">
            <v>0.49983139804577709</v>
          </cell>
          <cell r="P222">
            <v>9</v>
          </cell>
          <cell r="Q222">
            <v>40</v>
          </cell>
          <cell r="R222">
            <v>360</v>
          </cell>
        </row>
        <row r="223">
          <cell r="A223">
            <v>519706</v>
          </cell>
          <cell r="B223" t="str">
            <v>PAMPA LAGER LATA 473x6</v>
          </cell>
          <cell r="C223" t="str">
            <v>Cervezas</v>
          </cell>
          <cell r="D223" t="str">
            <v>Pampa</v>
          </cell>
          <cell r="E223" t="str">
            <v>Pampa</v>
          </cell>
          <cell r="K223" t="str">
            <v>C</v>
          </cell>
          <cell r="L223">
            <v>0.47299999999999998</v>
          </cell>
          <cell r="M223">
            <v>6</v>
          </cell>
          <cell r="N223">
            <v>2.8380000000000001</v>
          </cell>
          <cell r="O223">
            <v>0.49983139804577709</v>
          </cell>
          <cell r="P223">
            <v>9</v>
          </cell>
          <cell r="Q223">
            <v>40</v>
          </cell>
          <cell r="R223">
            <v>360</v>
          </cell>
        </row>
        <row r="224">
          <cell r="A224">
            <v>510725</v>
          </cell>
          <cell r="B224" t="str">
            <v>GUINNESS HOP HOUSE LATA 473 cc x 6</v>
          </cell>
          <cell r="C224" t="str">
            <v>Cervezas</v>
          </cell>
          <cell r="D224" t="str">
            <v>Guinness</v>
          </cell>
          <cell r="E224" t="str">
            <v>Guinness</v>
          </cell>
          <cell r="K224" t="str">
            <v>C</v>
          </cell>
          <cell r="L224">
            <v>0.47299999999999998</v>
          </cell>
          <cell r="M224">
            <v>6</v>
          </cell>
          <cell r="N224">
            <v>2.8380000000000001</v>
          </cell>
          <cell r="O224">
            <v>0.49983139804577709</v>
          </cell>
          <cell r="P224">
            <v>9</v>
          </cell>
          <cell r="Q224">
            <v>40</v>
          </cell>
          <cell r="R224">
            <v>360</v>
          </cell>
        </row>
        <row r="225">
          <cell r="A225">
            <v>3926</v>
          </cell>
          <cell r="B225" t="str">
            <v>AQUARIUS ZERO ANANA Y JENGIBRE 1500CC P6</v>
          </cell>
          <cell r="C225" t="str">
            <v>Stills</v>
          </cell>
          <cell r="D225" t="str">
            <v>Aquarius</v>
          </cell>
          <cell r="E225" t="str">
            <v>Aquarius</v>
          </cell>
          <cell r="F225" t="str">
            <v>1500cc x6</v>
          </cell>
          <cell r="G225" t="str">
            <v>1500cc x6</v>
          </cell>
          <cell r="H225" t="str">
            <v>Aquarius1500cc x6</v>
          </cell>
          <cell r="I225" t="str">
            <v>Aquarius1500cc x6</v>
          </cell>
          <cell r="J225">
            <v>4.1666670000000003E-2</v>
          </cell>
          <cell r="K225" t="str">
            <v>R</v>
          </cell>
          <cell r="L225">
            <v>1.5</v>
          </cell>
          <cell r="M225">
            <v>6</v>
          </cell>
          <cell r="N225">
            <v>9</v>
          </cell>
          <cell r="O225">
            <v>1.5850890001451705</v>
          </cell>
          <cell r="P225">
            <v>4</v>
          </cell>
          <cell r="Q225">
            <v>28</v>
          </cell>
          <cell r="R225">
            <v>112</v>
          </cell>
          <cell r="S225">
            <v>0.17</v>
          </cell>
          <cell r="T225">
            <v>0.1</v>
          </cell>
        </row>
        <row r="226">
          <cell r="A226">
            <v>3923</v>
          </cell>
          <cell r="B226" t="str">
            <v>AQUARIUS ZERO ANANA Y JENGIBRE 600CC P6</v>
          </cell>
          <cell r="C226" t="str">
            <v>Stills</v>
          </cell>
          <cell r="D226" t="str">
            <v>Aquarius</v>
          </cell>
          <cell r="E226" t="str">
            <v>Aquarius</v>
          </cell>
          <cell r="F226" t="str">
            <v>600cc x6</v>
          </cell>
          <cell r="G226" t="str">
            <v>600cc x6</v>
          </cell>
          <cell r="H226" t="str">
            <v>Aquarius600cc x6</v>
          </cell>
          <cell r="I226" t="str">
            <v>Aquarius600cc x6</v>
          </cell>
          <cell r="J226">
            <v>4.1666670000000003E-2</v>
          </cell>
          <cell r="K226" t="str">
            <v>R</v>
          </cell>
          <cell r="L226">
            <v>0.6</v>
          </cell>
          <cell r="M226">
            <v>6</v>
          </cell>
          <cell r="N226">
            <v>3.5999999999999996</v>
          </cell>
          <cell r="O226">
            <v>0.63403560005806814</v>
          </cell>
          <cell r="P226">
            <v>6</v>
          </cell>
          <cell r="Q226">
            <v>42</v>
          </cell>
          <cell r="R226">
            <v>252</v>
          </cell>
          <cell r="S226">
            <v>0.17</v>
          </cell>
          <cell r="T226">
            <v>0.1</v>
          </cell>
        </row>
        <row r="227">
          <cell r="A227">
            <v>3811</v>
          </cell>
          <cell r="B227" t="str">
            <v>Powerade Sour 500cc Petx6</v>
          </cell>
          <cell r="C227" t="str">
            <v>Stills</v>
          </cell>
          <cell r="D227" t="str">
            <v>Powerade</v>
          </cell>
          <cell r="E227" t="str">
            <v>Powerade</v>
          </cell>
          <cell r="F227" t="str">
            <v>500cc x6</v>
          </cell>
          <cell r="G227" t="str">
            <v>500cc x6</v>
          </cell>
          <cell r="H227" t="str">
            <v>Powerade500cc x6</v>
          </cell>
          <cell r="I227" t="str">
            <v>Powerade500cc x6</v>
          </cell>
          <cell r="J227">
            <v>0</v>
          </cell>
          <cell r="K227" t="str">
            <v>R</v>
          </cell>
          <cell r="L227">
            <v>0.5</v>
          </cell>
          <cell r="M227">
            <v>6</v>
          </cell>
          <cell r="N227">
            <v>3</v>
          </cell>
          <cell r="O227">
            <v>0.5283630000483901</v>
          </cell>
          <cell r="P227">
            <v>7</v>
          </cell>
          <cell r="Q227">
            <v>45</v>
          </cell>
          <cell r="R227">
            <v>315</v>
          </cell>
          <cell r="S227">
            <v>0.22</v>
          </cell>
          <cell r="T227">
            <v>0.1</v>
          </cell>
        </row>
        <row r="228">
          <cell r="A228">
            <v>3045</v>
          </cell>
          <cell r="B228" t="str">
            <v>FANTA HALLOWEEN 473ML X6</v>
          </cell>
          <cell r="C228" t="str">
            <v>Gaseosa</v>
          </cell>
          <cell r="D228" t="str">
            <v>Fanta</v>
          </cell>
          <cell r="E228" t="str">
            <v>Fanta Naranja</v>
          </cell>
          <cell r="F228" t="str">
            <v>473cc x6</v>
          </cell>
          <cell r="G228" t="str">
            <v>473 cc x6</v>
          </cell>
          <cell r="H228" t="str">
            <v>Gaseosa473cc x6</v>
          </cell>
          <cell r="I228" t="str">
            <v>Gaseosa473cc x6</v>
          </cell>
          <cell r="J228">
            <v>8.6956519999999995E-2</v>
          </cell>
          <cell r="K228" t="str">
            <v>R</v>
          </cell>
          <cell r="L228">
            <v>0.47299999999999998</v>
          </cell>
          <cell r="M228">
            <v>6</v>
          </cell>
          <cell r="N228">
            <v>2.8380000000000001</v>
          </cell>
          <cell r="O228">
            <v>0.49983139804577709</v>
          </cell>
          <cell r="P228">
            <v>9</v>
          </cell>
          <cell r="Q228">
            <v>45</v>
          </cell>
          <cell r="R228">
            <v>405</v>
          </cell>
          <cell r="S228">
            <v>0.23499999999999999</v>
          </cell>
          <cell r="T228">
            <v>0.05</v>
          </cell>
        </row>
        <row r="229">
          <cell r="A229">
            <v>3210</v>
          </cell>
          <cell r="B229" t="str">
            <v>MONSTER RSRVE ANANA 473x6</v>
          </cell>
          <cell r="C229" t="str">
            <v>Stills</v>
          </cell>
          <cell r="D229" t="str">
            <v>Monster</v>
          </cell>
          <cell r="E229" t="str">
            <v>Monster</v>
          </cell>
          <cell r="F229" t="str">
            <v>473cc x6</v>
          </cell>
          <cell r="G229" t="str">
            <v>473cc x6</v>
          </cell>
          <cell r="H229" t="str">
            <v>Monster473cc x6</v>
          </cell>
          <cell r="I229" t="str">
            <v>Monster473cc x6</v>
          </cell>
          <cell r="J229">
            <v>0.1111</v>
          </cell>
          <cell r="K229" t="str">
            <v>R</v>
          </cell>
          <cell r="L229">
            <v>0.47299999999999998</v>
          </cell>
          <cell r="M229">
            <v>6</v>
          </cell>
          <cell r="N229">
            <v>2.8380000000000001</v>
          </cell>
          <cell r="O229">
            <v>0.49983139804577709</v>
          </cell>
          <cell r="P229">
            <v>9</v>
          </cell>
          <cell r="Q229">
            <v>45</v>
          </cell>
          <cell r="R229">
            <v>405</v>
          </cell>
          <cell r="S229">
            <v>0</v>
          </cell>
          <cell r="T229">
            <v>0</v>
          </cell>
        </row>
        <row r="230">
          <cell r="A230">
            <v>3812</v>
          </cell>
          <cell r="B230" t="str">
            <v>POWERADE PRIMAVERA 500 CC PET x 6</v>
          </cell>
          <cell r="C230" t="str">
            <v>Stills</v>
          </cell>
          <cell r="D230" t="str">
            <v>Powerade</v>
          </cell>
          <cell r="E230" t="str">
            <v>Powerade</v>
          </cell>
          <cell r="F230" t="str">
            <v>500cc x6</v>
          </cell>
          <cell r="G230" t="str">
            <v>500cc x6</v>
          </cell>
          <cell r="H230" t="str">
            <v>Powerade500cc x6</v>
          </cell>
          <cell r="I230" t="str">
            <v>Powerade500cc x6</v>
          </cell>
          <cell r="J230">
            <v>0</v>
          </cell>
          <cell r="K230" t="str">
            <v>P</v>
          </cell>
          <cell r="L230">
            <v>0.5</v>
          </cell>
          <cell r="M230">
            <v>6</v>
          </cell>
          <cell r="N230">
            <v>3</v>
          </cell>
          <cell r="O230">
            <v>0.5283630000483901</v>
          </cell>
          <cell r="P230">
            <v>7</v>
          </cell>
          <cell r="Q230">
            <v>45</v>
          </cell>
          <cell r="R230">
            <v>315</v>
          </cell>
          <cell r="S230">
            <v>0.22</v>
          </cell>
          <cell r="T230">
            <v>0.1</v>
          </cell>
        </row>
        <row r="231">
          <cell r="A231">
            <v>3814</v>
          </cell>
          <cell r="B231" t="str">
            <v>POWERADE PRIMAVERA 995 CC PET x 6</v>
          </cell>
          <cell r="C231" t="str">
            <v>Stills</v>
          </cell>
          <cell r="D231" t="str">
            <v>Powerade</v>
          </cell>
          <cell r="E231" t="str">
            <v>Powerade</v>
          </cell>
          <cell r="F231" t="str">
            <v>995cc x6</v>
          </cell>
          <cell r="G231" t="str">
            <v>995cc x6</v>
          </cell>
          <cell r="H231" t="str">
            <v>Powerade995cc x6</v>
          </cell>
          <cell r="I231" t="str">
            <v>Powerade995cc x6</v>
          </cell>
          <cell r="J231">
            <v>0</v>
          </cell>
          <cell r="K231" t="str">
            <v>P</v>
          </cell>
          <cell r="L231">
            <v>0.995</v>
          </cell>
          <cell r="M231">
            <v>6</v>
          </cell>
          <cell r="N231">
            <v>5.97</v>
          </cell>
          <cell r="O231">
            <v>1.0514423700962963</v>
          </cell>
          <cell r="P231">
            <v>5</v>
          </cell>
          <cell r="Q231">
            <v>28</v>
          </cell>
          <cell r="R231">
            <v>140</v>
          </cell>
          <cell r="S231">
            <v>0.22</v>
          </cell>
          <cell r="T231">
            <v>0</v>
          </cell>
        </row>
        <row r="232">
          <cell r="A232">
            <v>3817</v>
          </cell>
          <cell r="B232" t="str">
            <v>POWERADE COOL CITRUS 500 cc PET X6</v>
          </cell>
          <cell r="C232" t="str">
            <v>Stills</v>
          </cell>
          <cell r="D232" t="str">
            <v>Powerade</v>
          </cell>
          <cell r="E232" t="str">
            <v>Powerade</v>
          </cell>
          <cell r="F232" t="str">
            <v>500cc x6</v>
          </cell>
          <cell r="G232" t="str">
            <v>500cc x6</v>
          </cell>
          <cell r="H232" t="str">
            <v>Powerade500cc x6</v>
          </cell>
          <cell r="I232" t="str">
            <v>Powerade500cc x6</v>
          </cell>
          <cell r="J232">
            <v>0</v>
          </cell>
          <cell r="K232" t="str">
            <v>P</v>
          </cell>
          <cell r="L232">
            <v>0.5</v>
          </cell>
          <cell r="M232">
            <v>6</v>
          </cell>
          <cell r="N232">
            <v>3</v>
          </cell>
          <cell r="O232">
            <v>0.5283630000483901</v>
          </cell>
          <cell r="P232">
            <v>7</v>
          </cell>
          <cell r="Q232">
            <v>45</v>
          </cell>
          <cell r="R232">
            <v>315</v>
          </cell>
          <cell r="S232">
            <v>0.22</v>
          </cell>
          <cell r="T232">
            <v>0</v>
          </cell>
        </row>
        <row r="233">
          <cell r="A233">
            <v>532601</v>
          </cell>
          <cell r="B233" t="str">
            <v>ESTRELLA GALICIA LAGER LATA 473CC X 6</v>
          </cell>
          <cell r="C233" t="str">
            <v>Cervezas</v>
          </cell>
          <cell r="D233" t="str">
            <v>Estrella Galicia</v>
          </cell>
          <cell r="E233" t="str">
            <v>Estrella Galicia</v>
          </cell>
          <cell r="F233" t="str">
            <v>473cc x6</v>
          </cell>
          <cell r="G233" t="str">
            <v>473cc x6</v>
          </cell>
          <cell r="H233" t="str">
            <v>Cervezas473cc x6</v>
          </cell>
          <cell r="I233" t="str">
            <v>Cervezas473cc x6</v>
          </cell>
          <cell r="J233">
            <v>0.16869000000000001</v>
          </cell>
          <cell r="K233" t="str">
            <v>R</v>
          </cell>
          <cell r="L233">
            <v>0.47299999999999998</v>
          </cell>
          <cell r="M233">
            <v>6</v>
          </cell>
          <cell r="N233">
            <v>2.8380000000000001</v>
          </cell>
          <cell r="O233">
            <v>0.49983139804577709</v>
          </cell>
          <cell r="P233">
            <v>8</v>
          </cell>
          <cell r="Q233">
            <v>44</v>
          </cell>
          <cell r="R233">
            <v>352</v>
          </cell>
          <cell r="T233">
            <v>0</v>
          </cell>
        </row>
        <row r="234">
          <cell r="A234">
            <v>532602</v>
          </cell>
          <cell r="B234" t="str">
            <v>ESTRELLA GALICIA LAGER BOT 355CC X 6</v>
          </cell>
          <cell r="C234" t="str">
            <v>Cervezas</v>
          </cell>
          <cell r="D234" t="str">
            <v>Estrella Galicia</v>
          </cell>
          <cell r="E234" t="str">
            <v>Estrella Galicia</v>
          </cell>
          <cell r="F234" t="str">
            <v>355cc x6</v>
          </cell>
          <cell r="G234" t="str">
            <v>355cc x6</v>
          </cell>
          <cell r="H234" t="str">
            <v>Cervezas355cc x6</v>
          </cell>
          <cell r="I234" t="str">
            <v>Cervezas355cc x6</v>
          </cell>
          <cell r="J234">
            <v>0.16869000000000001</v>
          </cell>
          <cell r="K234" t="str">
            <v>R</v>
          </cell>
          <cell r="L234">
            <v>0.35499999999999998</v>
          </cell>
          <cell r="M234">
            <v>6</v>
          </cell>
          <cell r="N234">
            <v>2.13</v>
          </cell>
          <cell r="O234">
            <v>0.37513773003435696</v>
          </cell>
          <cell r="P234">
            <v>7</v>
          </cell>
          <cell r="Q234">
            <v>48</v>
          </cell>
          <cell r="R234">
            <v>336</v>
          </cell>
          <cell r="T234">
            <v>0</v>
          </cell>
        </row>
        <row r="235">
          <cell r="A235">
            <v>532603</v>
          </cell>
          <cell r="B235" t="str">
            <v>ESTRELLA GALICIA S.GLUTEN LATA 330CC 4x6</v>
          </cell>
          <cell r="C235" t="str">
            <v>Cervezas</v>
          </cell>
          <cell r="D235" t="str">
            <v>Estrella Galicia</v>
          </cell>
          <cell r="E235" t="str">
            <v>Estrella Galicia</v>
          </cell>
          <cell r="F235" t="str">
            <v>330cc x6</v>
          </cell>
          <cell r="G235" t="str">
            <v>330cc x6</v>
          </cell>
          <cell r="H235" t="str">
            <v>Cervezas330cc x6</v>
          </cell>
          <cell r="I235" t="str">
            <v>Cervezas330cc x6</v>
          </cell>
          <cell r="J235">
            <v>0.16869000000000001</v>
          </cell>
          <cell r="K235" t="str">
            <v>R</v>
          </cell>
          <cell r="L235">
            <v>0.33</v>
          </cell>
          <cell r="M235">
            <v>6</v>
          </cell>
          <cell r="N235">
            <v>1.98</v>
          </cell>
          <cell r="O235">
            <v>0.34871958003193748</v>
          </cell>
          <cell r="P235">
            <v>9</v>
          </cell>
          <cell r="Q235">
            <v>44</v>
          </cell>
          <cell r="R235">
            <v>396</v>
          </cell>
          <cell r="T235">
            <v>0</v>
          </cell>
        </row>
        <row r="236">
          <cell r="A236">
            <v>532604</v>
          </cell>
          <cell r="B236" t="str">
            <v>ESTRELLA GALICIA TOSTADA 0.0 330CC Lx6</v>
          </cell>
          <cell r="C236" t="str">
            <v>Cervezas</v>
          </cell>
          <cell r="D236" t="str">
            <v>Estrella Galicia</v>
          </cell>
          <cell r="E236" t="str">
            <v>Estrella Galicia</v>
          </cell>
          <cell r="F236" t="str">
            <v>330cc x6</v>
          </cell>
          <cell r="G236" t="str">
            <v>330cc x6</v>
          </cell>
          <cell r="H236" t="str">
            <v>Cervezas330cc x6</v>
          </cell>
          <cell r="I236" t="str">
            <v>Cervezas330cc x6</v>
          </cell>
          <cell r="J236">
            <v>0.16869000000000001</v>
          </cell>
          <cell r="K236" t="str">
            <v>R</v>
          </cell>
          <cell r="L236">
            <v>0.33</v>
          </cell>
          <cell r="M236">
            <v>6</v>
          </cell>
          <cell r="N236">
            <v>1.98</v>
          </cell>
          <cell r="O236">
            <v>0.34871958003193748</v>
          </cell>
          <cell r="P236">
            <v>9</v>
          </cell>
          <cell r="Q236">
            <v>44</v>
          </cell>
          <cell r="R236">
            <v>396</v>
          </cell>
          <cell r="T236">
            <v>0</v>
          </cell>
        </row>
        <row r="237">
          <cell r="A237">
            <v>3214</v>
          </cell>
          <cell r="B237" t="str">
            <v>MONSTER PEACHY KEEN 473x6</v>
          </cell>
          <cell r="C237" t="str">
            <v>Stills</v>
          </cell>
          <cell r="D237" t="str">
            <v>Monster</v>
          </cell>
          <cell r="E237" t="str">
            <v>Monster</v>
          </cell>
          <cell r="F237" t="str">
            <v>473cc x6</v>
          </cell>
          <cell r="G237" t="str">
            <v>473cc x6</v>
          </cell>
          <cell r="H237" t="str">
            <v>Monster473cc x6</v>
          </cell>
          <cell r="I237" t="str">
            <v>Monster473cc x6</v>
          </cell>
          <cell r="J237">
            <v>0.1111</v>
          </cell>
          <cell r="K237" t="str">
            <v>R</v>
          </cell>
          <cell r="L237">
            <v>0.47299999999999998</v>
          </cell>
          <cell r="M237">
            <v>6</v>
          </cell>
          <cell r="N237">
            <v>2.8380000000000001</v>
          </cell>
          <cell r="O237">
            <v>0.49983139804577709</v>
          </cell>
          <cell r="P237">
            <v>9</v>
          </cell>
          <cell r="Q237">
            <v>45</v>
          </cell>
          <cell r="R237">
            <v>405</v>
          </cell>
          <cell r="S237">
            <v>0</v>
          </cell>
          <cell r="T237">
            <v>0</v>
          </cell>
        </row>
        <row r="238">
          <cell r="A238">
            <v>1147</v>
          </cell>
          <cell r="B238" t="str">
            <v>COCA COLA ZERO 473cc x6</v>
          </cell>
          <cell r="C238" t="str">
            <v>Gaseosa</v>
          </cell>
          <cell r="D238" t="str">
            <v>Coca Cola</v>
          </cell>
          <cell r="E238" t="str">
            <v>Coca Cola Zero</v>
          </cell>
          <cell r="F238" t="str">
            <v>473cc x6</v>
          </cell>
          <cell r="G238" t="str">
            <v>473cc x6</v>
          </cell>
          <cell r="H238" t="str">
            <v>Monster473cc x6</v>
          </cell>
          <cell r="I238" t="str">
            <v>Monster473cc x6</v>
          </cell>
          <cell r="J238">
            <v>8.6956519999999995E-2</v>
          </cell>
          <cell r="K238" t="str">
            <v>R</v>
          </cell>
          <cell r="L238">
            <v>0.47299999999999998</v>
          </cell>
          <cell r="M238">
            <v>6</v>
          </cell>
          <cell r="N238">
            <v>2.8380000000000001</v>
          </cell>
          <cell r="O238">
            <v>0.49983139804577709</v>
          </cell>
          <cell r="P238">
            <v>9</v>
          </cell>
          <cell r="Q238">
            <v>45</v>
          </cell>
          <cell r="R238">
            <v>405</v>
          </cell>
          <cell r="S238">
            <v>0.23499999999999999</v>
          </cell>
          <cell r="T238">
            <v>0.05</v>
          </cell>
        </row>
        <row r="239">
          <cell r="A239">
            <v>2318</v>
          </cell>
          <cell r="B239" t="str">
            <v>Fanta Carmesí 354cc Latax6</v>
          </cell>
          <cell r="C239" t="str">
            <v>Gaseosa</v>
          </cell>
          <cell r="D239" t="str">
            <v>Fanta</v>
          </cell>
          <cell r="E239" t="str">
            <v>Fanta</v>
          </cell>
          <cell r="F239" t="str">
            <v>354cc x6</v>
          </cell>
          <cell r="G239" t="str">
            <v>354cc x6</v>
          </cell>
          <cell r="H239" t="str">
            <v>Gaseosa354cc x6</v>
          </cell>
          <cell r="I239" t="str">
            <v>Gaseosa354cc x6</v>
          </cell>
          <cell r="J239">
            <v>8.6956519999999995E-2</v>
          </cell>
          <cell r="K239" t="str">
            <v>R</v>
          </cell>
          <cell r="L239">
            <v>0.35399999999999998</v>
          </cell>
          <cell r="M239">
            <v>6</v>
          </cell>
          <cell r="N239">
            <v>2.1239999999999997</v>
          </cell>
          <cell r="O239">
            <v>0.37408100403426015</v>
          </cell>
          <cell r="P239">
            <v>11</v>
          </cell>
          <cell r="Q239">
            <v>45</v>
          </cell>
          <cell r="R239">
            <v>495</v>
          </cell>
          <cell r="S239">
            <v>0.20250000000000001</v>
          </cell>
          <cell r="T239">
            <v>0.05</v>
          </cell>
        </row>
        <row r="240">
          <cell r="A240">
            <v>1734</v>
          </cell>
          <cell r="B240" t="str">
            <v>BENEDICTINO MIN SGAS 3LT PETX4</v>
          </cell>
          <cell r="C240" t="str">
            <v>Stills</v>
          </cell>
          <cell r="D240" t="str">
            <v>Benedictino</v>
          </cell>
          <cell r="E240" t="str">
            <v>Benedictino sin gas</v>
          </cell>
          <cell r="F240" t="str">
            <v>3000cc x6</v>
          </cell>
          <cell r="G240" t="str">
            <v>3000cc x6</v>
          </cell>
          <cell r="H240" t="str">
            <v>Benedictino3000cc x6</v>
          </cell>
          <cell r="I240" t="str">
            <v>Benedictino3000cc x6</v>
          </cell>
          <cell r="J240">
            <v>0</v>
          </cell>
          <cell r="K240" t="str">
            <v>P</v>
          </cell>
          <cell r="L240">
            <v>3</v>
          </cell>
          <cell r="M240">
            <v>4</v>
          </cell>
          <cell r="N240">
            <v>12</v>
          </cell>
          <cell r="O240">
            <v>2.1134520001935604</v>
          </cell>
          <cell r="R240">
            <v>0</v>
          </cell>
          <cell r="S240">
            <v>2.5000000000000001E-2</v>
          </cell>
          <cell r="T240">
            <v>0</v>
          </cell>
        </row>
        <row r="241">
          <cell r="A241">
            <v>1744</v>
          </cell>
          <cell r="B241" t="str">
            <v>BENEDICTINO MIN SGAS 1,5LT PETX4</v>
          </cell>
          <cell r="C241" t="str">
            <v>Stills</v>
          </cell>
          <cell r="D241" t="str">
            <v>Benedictino</v>
          </cell>
          <cell r="E241" t="str">
            <v>Benedictino sin gas</v>
          </cell>
          <cell r="F241" t="str">
            <v>1500cc x6</v>
          </cell>
          <cell r="G241" t="str">
            <v>1500cc x6</v>
          </cell>
          <cell r="H241" t="str">
            <v>Benedictino1500cc x6</v>
          </cell>
          <cell r="I241" t="str">
            <v>Benedictino1500cc x6</v>
          </cell>
          <cell r="J241">
            <v>0</v>
          </cell>
          <cell r="K241" t="str">
            <v>P</v>
          </cell>
          <cell r="L241">
            <v>1.5</v>
          </cell>
          <cell r="M241">
            <v>4</v>
          </cell>
          <cell r="N241">
            <v>6</v>
          </cell>
          <cell r="O241">
            <v>1.0567260000967802</v>
          </cell>
          <cell r="R241">
            <v>0</v>
          </cell>
          <cell r="S241">
            <v>2.5000000000000001E-2</v>
          </cell>
          <cell r="T241">
            <v>0</v>
          </cell>
        </row>
        <row r="242">
          <cell r="A242">
            <v>3518</v>
          </cell>
          <cell r="B242" t="str">
            <v>SCHWEPPES POMELO ZERO 354CC LATA X6</v>
          </cell>
          <cell r="C242" t="str">
            <v>Gaseosa</v>
          </cell>
          <cell r="D242" t="str">
            <v>Schweppes</v>
          </cell>
          <cell r="E242" t="str">
            <v>Schweppes Pomelo Zero</v>
          </cell>
          <cell r="F242" t="str">
            <v>354cc x6</v>
          </cell>
          <cell r="G242" t="str">
            <v>354cc x6</v>
          </cell>
          <cell r="H242" t="str">
            <v>Gaseosa354cc x6</v>
          </cell>
          <cell r="I242" t="str">
            <v>Gaseosa354cc x6</v>
          </cell>
          <cell r="J242">
            <v>4.1666670000000003E-2</v>
          </cell>
          <cell r="K242" t="str">
            <v>R</v>
          </cell>
          <cell r="L242">
            <v>0.35399999999999998</v>
          </cell>
          <cell r="M242">
            <v>6</v>
          </cell>
          <cell r="N242">
            <v>2.1239999999999997</v>
          </cell>
          <cell r="O242">
            <v>0.37408100403426015</v>
          </cell>
          <cell r="P242">
            <v>11</v>
          </cell>
          <cell r="Q242">
            <v>45</v>
          </cell>
          <cell r="R242">
            <v>495</v>
          </cell>
          <cell r="S242">
            <v>0.23499999999999999</v>
          </cell>
          <cell r="T242">
            <v>0.05</v>
          </cell>
        </row>
        <row r="243">
          <cell r="A243">
            <v>72688</v>
          </cell>
          <cell r="B243" t="str">
            <v>POWERADE MOUNTAIN BLAST 995CC P6EMBOT</v>
          </cell>
          <cell r="C243" t="str">
            <v>Stills</v>
          </cell>
          <cell r="D243" t="str">
            <v>Powerade</v>
          </cell>
          <cell r="E243" t="str">
            <v>Powerade</v>
          </cell>
          <cell r="F243" t="str">
            <v>995cc x6</v>
          </cell>
          <cell r="G243" t="str">
            <v>995cc x6</v>
          </cell>
          <cell r="H243" t="str">
            <v>Powerade995cc x6</v>
          </cell>
          <cell r="I243" t="str">
            <v>Powerade995cc x6</v>
          </cell>
          <cell r="J243">
            <v>0</v>
          </cell>
          <cell r="K243" t="str">
            <v>P</v>
          </cell>
          <cell r="L243">
            <v>0.995</v>
          </cell>
          <cell r="M243">
            <v>6</v>
          </cell>
          <cell r="N243">
            <v>5.97</v>
          </cell>
          <cell r="O243">
            <v>1.0514423700962963</v>
          </cell>
          <cell r="P243">
            <v>5</v>
          </cell>
          <cell r="Q243">
            <v>28</v>
          </cell>
          <cell r="R243">
            <v>140</v>
          </cell>
          <cell r="S243">
            <v>0.22</v>
          </cell>
          <cell r="T243">
            <v>0.1</v>
          </cell>
        </row>
        <row r="244">
          <cell r="A244">
            <v>72648</v>
          </cell>
          <cell r="B244" t="str">
            <v>POWERADE FRUTAS TROPICALES 995CC P6EMBOT</v>
          </cell>
          <cell r="C244" t="str">
            <v>Stills</v>
          </cell>
          <cell r="D244" t="str">
            <v>Powerade</v>
          </cell>
          <cell r="E244" t="str">
            <v>Powerade</v>
          </cell>
          <cell r="F244" t="str">
            <v>995cc x6</v>
          </cell>
          <cell r="G244" t="str">
            <v>995cc x6</v>
          </cell>
          <cell r="H244" t="str">
            <v>Powerade995cc x6</v>
          </cell>
          <cell r="I244" t="str">
            <v>Powerade995cc x6</v>
          </cell>
          <cell r="J244">
            <v>0</v>
          </cell>
          <cell r="K244" t="str">
            <v>P</v>
          </cell>
          <cell r="L244">
            <v>0.995</v>
          </cell>
          <cell r="M244">
            <v>6</v>
          </cell>
          <cell r="N244">
            <v>5.97</v>
          </cell>
          <cell r="O244">
            <v>1.0514423700962963</v>
          </cell>
          <cell r="P244">
            <v>5</v>
          </cell>
          <cell r="Q244">
            <v>28</v>
          </cell>
          <cell r="R244">
            <v>140</v>
          </cell>
          <cell r="S244">
            <v>0.22</v>
          </cell>
          <cell r="T244">
            <v>0.1</v>
          </cell>
        </row>
        <row r="245">
          <cell r="A245">
            <v>72678</v>
          </cell>
          <cell r="B245" t="str">
            <v>POWERADE MANZANA 995CC P6EMBOT</v>
          </cell>
          <cell r="C245" t="str">
            <v>Stills</v>
          </cell>
          <cell r="D245" t="str">
            <v>Powerade</v>
          </cell>
          <cell r="E245" t="str">
            <v>Powerade</v>
          </cell>
          <cell r="F245" t="str">
            <v>995cc x6</v>
          </cell>
          <cell r="G245" t="str">
            <v>995cc x6</v>
          </cell>
          <cell r="H245" t="str">
            <v>Powerade995cc x6</v>
          </cell>
          <cell r="I245" t="str">
            <v>Powerade995cc x6</v>
          </cell>
          <cell r="J245">
            <v>0</v>
          </cell>
          <cell r="K245" t="str">
            <v>P</v>
          </cell>
          <cell r="L245">
            <v>0.995</v>
          </cell>
          <cell r="M245">
            <v>6</v>
          </cell>
          <cell r="N245">
            <v>5.97</v>
          </cell>
          <cell r="O245">
            <v>1.0514423700962963</v>
          </cell>
          <cell r="P245">
            <v>5</v>
          </cell>
          <cell r="Q245">
            <v>28</v>
          </cell>
          <cell r="R245">
            <v>140</v>
          </cell>
          <cell r="S245">
            <v>0.22</v>
          </cell>
          <cell r="T245">
            <v>0.1</v>
          </cell>
        </row>
        <row r="246">
          <cell r="A246">
            <v>3535</v>
          </cell>
          <cell r="B246" t="str">
            <v>SCHWEPPES POMELO ZERO 2000CC REFPETX9</v>
          </cell>
          <cell r="C246" t="str">
            <v>Gaseosa</v>
          </cell>
          <cell r="D246" t="str">
            <v>Schweppes</v>
          </cell>
          <cell r="E246" t="str">
            <v>Schweppes Pomelo Zero</v>
          </cell>
          <cell r="F246" t="str">
            <v>2000cc x9</v>
          </cell>
          <cell r="G246" t="str">
            <v>2000cc x9</v>
          </cell>
          <cell r="H246" t="str">
            <v>Gaseosa2000cc x9</v>
          </cell>
          <cell r="J246">
            <v>4.1666670000000003E-2</v>
          </cell>
          <cell r="K246" t="str">
            <v>P</v>
          </cell>
          <cell r="L246">
            <v>2</v>
          </cell>
          <cell r="M246">
            <v>9</v>
          </cell>
          <cell r="N246">
            <v>18</v>
          </cell>
          <cell r="O246">
            <v>3.170178000290341</v>
          </cell>
          <cell r="P246">
            <v>4</v>
          </cell>
          <cell r="Q246">
            <v>10</v>
          </cell>
          <cell r="R246">
            <v>40</v>
          </cell>
          <cell r="S246">
            <v>0.23499999999999999</v>
          </cell>
          <cell r="T246">
            <v>0</v>
          </cell>
        </row>
      </sheetData>
      <sheetData sheetId="1"/>
      <sheetData sheetId="2"/>
      <sheetData sheetId="3"/>
      <sheetData sheetId="4"/>
      <sheetData sheetId="5"/>
      <sheetData sheetId="6">
        <row r="9">
          <cell r="B9">
            <v>14</v>
          </cell>
          <cell r="C9" t="str">
            <v>Coca Cola 1000cc Petx8</v>
          </cell>
          <cell r="D9" t="str">
            <v>P</v>
          </cell>
          <cell r="E9">
            <v>933975</v>
          </cell>
          <cell r="F9">
            <v>259863.48</v>
          </cell>
          <cell r="G9">
            <v>4.1666666666666666E-3</v>
          </cell>
          <cell r="H9">
            <v>1082.7645</v>
          </cell>
          <cell r="I9">
            <v>5.0000000000000001E-3</v>
          </cell>
          <cell r="J9">
            <v>5.4138225000000002</v>
          </cell>
          <cell r="K9">
            <v>1088.1783224999999</v>
          </cell>
          <cell r="L9">
            <v>999999</v>
          </cell>
          <cell r="M9">
            <v>107.57712304687503</v>
          </cell>
          <cell r="N9">
            <v>151.57272391899122</v>
          </cell>
          <cell r="O9">
            <v>902332</v>
          </cell>
          <cell r="P9">
            <v>697.55389457120373</v>
          </cell>
          <cell r="Q9">
            <v>0.81208341666666672</v>
          </cell>
          <cell r="R9">
            <v>566.47195001252294</v>
          </cell>
          <cell r="S9">
            <v>1.4999999999999999E-2</v>
          </cell>
          <cell r="T9">
            <v>8.4970792501878432</v>
          </cell>
          <cell r="U9">
            <v>574.96902926271082</v>
          </cell>
          <cell r="V9">
            <v>902338</v>
          </cell>
          <cell r="W9">
            <v>282.74</v>
          </cell>
          <cell r="X9">
            <v>6.9695999999999994E-2</v>
          </cell>
          <cell r="Y9">
            <v>19.705847039999998</v>
          </cell>
          <cell r="Z9">
            <v>0.45</v>
          </cell>
          <cell r="AA9">
            <v>8.8676311679999991</v>
          </cell>
          <cell r="AB9">
            <v>28.573478207999997</v>
          </cell>
          <cell r="AC9">
            <v>901733</v>
          </cell>
          <cell r="AD9">
            <v>15.347200000000001</v>
          </cell>
          <cell r="AE9">
            <v>8</v>
          </cell>
          <cell r="AF9">
            <v>122.77760000000001</v>
          </cell>
          <cell r="AG9">
            <v>6.0000000000000001E-3</v>
          </cell>
          <cell r="AH9">
            <v>0.73666560000000003</v>
          </cell>
          <cell r="AI9">
            <v>123.5142656</v>
          </cell>
          <cell r="AJ9">
            <v>939859</v>
          </cell>
          <cell r="AK9">
            <v>8.1905999999999999</v>
          </cell>
          <cell r="AL9">
            <v>8</v>
          </cell>
          <cell r="AM9">
            <v>65.524799999999999</v>
          </cell>
          <cell r="AN9">
            <v>1.7999999999999999E-2</v>
          </cell>
          <cell r="AO9">
            <v>1.1794463999999998</v>
          </cell>
          <cell r="AP9">
            <v>66.704246400000002</v>
          </cell>
          <cell r="AQ9">
            <v>939913</v>
          </cell>
          <cell r="AR9">
            <v>111.09998000478926</v>
          </cell>
          <cell r="AS9">
            <v>8</v>
          </cell>
          <cell r="AT9">
            <v>888.79984003831407</v>
          </cell>
          <cell r="AU9">
            <v>0.02</v>
          </cell>
          <cell r="AV9">
            <v>17.775996800766283</v>
          </cell>
          <cell r="AW9">
            <v>906.57583683908035</v>
          </cell>
          <cell r="AX9">
            <v>917330</v>
          </cell>
          <cell r="AY9">
            <v>3931.3063258232237</v>
          </cell>
          <cell r="AZ9">
            <v>2.1999999999999999E-2</v>
          </cell>
          <cell r="BA9">
            <v>86.488739168110911</v>
          </cell>
          <cell r="BB9">
            <v>0.03</v>
          </cell>
          <cell r="BC9">
            <v>2.5946621750433274</v>
          </cell>
          <cell r="BD9">
            <v>89.083401343154236</v>
          </cell>
          <cell r="BE9">
            <v>923266</v>
          </cell>
          <cell r="BF9">
            <v>4045.86</v>
          </cell>
          <cell r="BG9">
            <v>6.6666666666666671E-3</v>
          </cell>
          <cell r="BH9">
            <v>26.972400000000004</v>
          </cell>
          <cell r="BI9">
            <v>0.03</v>
          </cell>
          <cell r="BJ9">
            <v>0.80917200000000011</v>
          </cell>
          <cell r="BK9">
            <v>27.781572000000004</v>
          </cell>
          <cell r="BL9">
            <v>910319</v>
          </cell>
          <cell r="BM9">
            <v>2614.5</v>
          </cell>
          <cell r="BN9">
            <v>1.9047619047619049E-2</v>
          </cell>
          <cell r="BO9">
            <v>49.800000000000004</v>
          </cell>
          <cell r="BP9">
            <v>0.5</v>
          </cell>
          <cell r="BQ9">
            <v>0</v>
          </cell>
          <cell r="BR9">
            <v>49.800000000000004</v>
          </cell>
          <cell r="BS9">
            <v>0</v>
          </cell>
          <cell r="BT9">
            <v>0</v>
          </cell>
          <cell r="BU9">
            <v>0</v>
          </cell>
          <cell r="BV9">
            <v>0</v>
          </cell>
          <cell r="BW9">
            <v>0</v>
          </cell>
          <cell r="BX9">
            <v>0</v>
          </cell>
          <cell r="BY9">
            <v>0</v>
          </cell>
          <cell r="BZ9">
            <v>0</v>
          </cell>
          <cell r="CA9">
            <v>0</v>
          </cell>
          <cell r="CB9">
            <v>0</v>
          </cell>
          <cell r="CC9">
            <v>0</v>
          </cell>
          <cell r="CD9">
            <v>0</v>
          </cell>
          <cell r="CE9">
            <v>0</v>
          </cell>
          <cell r="CF9">
            <v>0</v>
          </cell>
          <cell r="CG9">
            <v>0</v>
          </cell>
          <cell r="CH9">
            <v>0</v>
          </cell>
          <cell r="CI9">
            <v>0</v>
          </cell>
          <cell r="CJ9">
            <v>0</v>
          </cell>
          <cell r="CK9">
            <v>0</v>
          </cell>
          <cell r="CL9">
            <v>0</v>
          </cell>
          <cell r="CM9">
            <v>0</v>
          </cell>
          <cell r="CN9">
            <v>0</v>
          </cell>
          <cell r="CP9">
            <v>2955.18</v>
          </cell>
          <cell r="CQ9">
            <v>1867.0016774999999</v>
          </cell>
        </row>
        <row r="10">
          <cell r="B10">
            <v>105</v>
          </cell>
          <cell r="C10" t="str">
            <v>Coca Cola 250cc Petx12</v>
          </cell>
          <cell r="D10" t="str">
            <v>P</v>
          </cell>
          <cell r="E10">
            <v>902026</v>
          </cell>
          <cell r="F10">
            <v>535376.62</v>
          </cell>
          <cell r="G10">
            <v>1.5625000000000001E-3</v>
          </cell>
          <cell r="H10">
            <v>836.52596875000006</v>
          </cell>
          <cell r="I10">
            <v>0.01</v>
          </cell>
          <cell r="J10">
            <v>8.3652596875</v>
          </cell>
          <cell r="K10">
            <v>844.8912284375001</v>
          </cell>
          <cell r="L10">
            <v>0</v>
          </cell>
          <cell r="M10">
            <v>0</v>
          </cell>
          <cell r="N10">
            <v>0</v>
          </cell>
          <cell r="O10">
            <v>902332</v>
          </cell>
          <cell r="P10">
            <v>697.55389457120373</v>
          </cell>
          <cell r="Q10">
            <v>0.43504468750000003</v>
          </cell>
          <cell r="R10">
            <v>303.46711607813728</v>
          </cell>
          <cell r="S10">
            <v>1.4999999999999999E-2</v>
          </cell>
          <cell r="T10">
            <v>4.5520067411720593</v>
          </cell>
          <cell r="U10">
            <v>308.01912281930936</v>
          </cell>
          <cell r="V10">
            <v>902338</v>
          </cell>
          <cell r="W10">
            <v>282.74</v>
          </cell>
          <cell r="X10">
            <v>2.6136E-2</v>
          </cell>
          <cell r="Y10">
            <v>7.3896926399999998</v>
          </cell>
          <cell r="Z10">
            <v>0.45</v>
          </cell>
          <cell r="AA10">
            <v>3.3253616880000001</v>
          </cell>
          <cell r="AB10">
            <v>10.715054328000001</v>
          </cell>
          <cell r="AC10">
            <v>901733</v>
          </cell>
          <cell r="AD10">
            <v>15.347200000000001</v>
          </cell>
          <cell r="AE10">
            <v>12</v>
          </cell>
          <cell r="AF10">
            <v>184.16640000000001</v>
          </cell>
          <cell r="AG10">
            <v>6.0000000000000001E-3</v>
          </cell>
          <cell r="AH10">
            <v>1.1049984000000002</v>
          </cell>
          <cell r="AI10">
            <v>185.27139840000001</v>
          </cell>
          <cell r="AJ10">
            <v>939214</v>
          </cell>
          <cell r="AK10">
            <v>6.2050000000000001</v>
          </cell>
          <cell r="AL10">
            <v>12</v>
          </cell>
          <cell r="AM10">
            <v>74.460000000000008</v>
          </cell>
          <cell r="AN10">
            <v>1.7999999999999999E-2</v>
          </cell>
          <cell r="AO10">
            <v>1.3402800000000001</v>
          </cell>
          <cell r="AP10">
            <v>75.800280000000015</v>
          </cell>
          <cell r="AQ10">
            <v>901189</v>
          </cell>
          <cell r="AR10">
            <v>76.684200001387509</v>
          </cell>
          <cell r="AS10">
            <v>12</v>
          </cell>
          <cell r="AT10">
            <v>920.21040001665006</v>
          </cell>
          <cell r="AU10">
            <v>0.02</v>
          </cell>
          <cell r="AV10">
            <v>18.404208000333</v>
          </cell>
          <cell r="AW10">
            <v>938.61460801698308</v>
          </cell>
          <cell r="AX10">
            <v>939510</v>
          </cell>
          <cell r="AY10">
            <v>4297.8</v>
          </cell>
          <cell r="AZ10">
            <v>1.43E-2</v>
          </cell>
          <cell r="BA10">
            <v>61.458540000000006</v>
          </cell>
          <cell r="BB10">
            <v>0.03</v>
          </cell>
          <cell r="BC10">
            <v>1.8437562000000001</v>
          </cell>
          <cell r="BD10">
            <v>63.302296200000008</v>
          </cell>
          <cell r="BE10">
            <v>902311</v>
          </cell>
          <cell r="BF10">
            <v>3921.6450000000004</v>
          </cell>
          <cell r="BG10">
            <v>2.7777777777777779E-3</v>
          </cell>
          <cell r="BH10">
            <v>10.893458333333335</v>
          </cell>
          <cell r="BI10">
            <v>0.03</v>
          </cell>
          <cell r="BJ10">
            <v>0.32680375000000006</v>
          </cell>
          <cell r="BK10">
            <v>11.220262083333335</v>
          </cell>
          <cell r="BL10">
            <v>933089</v>
          </cell>
          <cell r="BM10">
            <v>744.67254355400701</v>
          </cell>
          <cell r="BN10">
            <v>2.734375E-2</v>
          </cell>
          <cell r="BO10">
            <v>20.362139862804881</v>
          </cell>
          <cell r="BP10">
            <v>0.02</v>
          </cell>
          <cell r="BQ10">
            <v>0.40724279725609763</v>
          </cell>
          <cell r="BR10">
            <v>20.769382660060977</v>
          </cell>
          <cell r="BS10">
            <v>0</v>
          </cell>
          <cell r="BT10">
            <v>0</v>
          </cell>
          <cell r="BU10">
            <v>0</v>
          </cell>
          <cell r="BV10">
            <v>0</v>
          </cell>
          <cell r="BW10">
            <v>0</v>
          </cell>
          <cell r="BX10">
            <v>0</v>
          </cell>
          <cell r="BY10">
            <v>0</v>
          </cell>
          <cell r="BZ10">
            <v>0</v>
          </cell>
          <cell r="CA10">
            <v>0</v>
          </cell>
          <cell r="CB10">
            <v>0</v>
          </cell>
          <cell r="CC10">
            <v>0</v>
          </cell>
          <cell r="CD10">
            <v>0</v>
          </cell>
          <cell r="CE10">
            <v>0</v>
          </cell>
          <cell r="CF10">
            <v>0</v>
          </cell>
          <cell r="CG10">
            <v>0</v>
          </cell>
          <cell r="CH10">
            <v>0</v>
          </cell>
          <cell r="CI10">
            <v>0</v>
          </cell>
          <cell r="CJ10">
            <v>0</v>
          </cell>
          <cell r="CK10">
            <v>0</v>
          </cell>
          <cell r="CL10">
            <v>0</v>
          </cell>
          <cell r="CM10">
            <v>0</v>
          </cell>
          <cell r="CN10">
            <v>0</v>
          </cell>
          <cell r="CP10">
            <v>2458.6</v>
          </cell>
          <cell r="CQ10">
            <v>1613.7087715624998</v>
          </cell>
        </row>
        <row r="11">
          <cell r="B11">
            <v>110</v>
          </cell>
          <cell r="C11" t="str">
            <v>Coca Cola 350cc Vidriox24</v>
          </cell>
          <cell r="D11" t="str">
            <v>P</v>
          </cell>
          <cell r="E11">
            <v>902026</v>
          </cell>
          <cell r="F11">
            <v>535376.62</v>
          </cell>
          <cell r="G11">
            <v>4.3749999999999995E-3</v>
          </cell>
          <cell r="H11">
            <v>2342.2727124999997</v>
          </cell>
          <cell r="I11">
            <v>0.01</v>
          </cell>
          <cell r="J11">
            <v>23.422727124999998</v>
          </cell>
          <cell r="K11">
            <v>2365.6954396249998</v>
          </cell>
          <cell r="L11">
            <v>0</v>
          </cell>
          <cell r="M11">
            <v>0</v>
          </cell>
          <cell r="N11">
            <v>0</v>
          </cell>
          <cell r="O11">
            <v>902332</v>
          </cell>
          <cell r="P11">
            <v>697.55389457120373</v>
          </cell>
          <cell r="Q11">
            <v>1.218125125</v>
          </cell>
          <cell r="R11">
            <v>849.70792501878441</v>
          </cell>
          <cell r="S11">
            <v>1.4999999999999999E-2</v>
          </cell>
          <cell r="T11">
            <v>12.745618875281766</v>
          </cell>
          <cell r="U11">
            <v>862.45354389406623</v>
          </cell>
          <cell r="V11">
            <v>902338</v>
          </cell>
          <cell r="W11">
            <v>282.74</v>
          </cell>
          <cell r="X11">
            <v>6.652799999999999E-2</v>
          </cell>
          <cell r="Y11">
            <v>18.81012672</v>
          </cell>
          <cell r="Z11">
            <v>0.45</v>
          </cell>
          <cell r="AA11">
            <v>8.4645570239999994</v>
          </cell>
          <cell r="AB11">
            <v>27.274683744000001</v>
          </cell>
          <cell r="AC11">
            <v>933139</v>
          </cell>
          <cell r="AD11">
            <v>10.838520000000001</v>
          </cell>
          <cell r="AE11">
            <v>24</v>
          </cell>
          <cell r="AF11">
            <v>260.12448000000001</v>
          </cell>
          <cell r="AG11">
            <v>6.0000000000000001E-3</v>
          </cell>
          <cell r="AH11">
            <v>1.5607468800000002</v>
          </cell>
          <cell r="AI11">
            <v>261.68522688000002</v>
          </cell>
          <cell r="AJ11">
            <v>938219</v>
          </cell>
          <cell r="AK11">
            <v>12.196860000000001</v>
          </cell>
          <cell r="AL11">
            <v>24</v>
          </cell>
          <cell r="AM11">
            <v>292.72464000000002</v>
          </cell>
          <cell r="AN11">
            <v>1.7999999999999999E-2</v>
          </cell>
          <cell r="AO11">
            <v>5.2690435200000003</v>
          </cell>
          <cell r="AP11">
            <v>297.99368352000005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W11">
            <v>0</v>
          </cell>
          <cell r="AX11">
            <v>0</v>
          </cell>
          <cell r="AY11">
            <v>0</v>
          </cell>
          <cell r="AZ11">
            <v>0</v>
          </cell>
          <cell r="BA11">
            <v>0</v>
          </cell>
          <cell r="BB11">
            <v>0</v>
          </cell>
          <cell r="BC11">
            <v>0</v>
          </cell>
          <cell r="BD11">
            <v>0</v>
          </cell>
          <cell r="BE11">
            <v>0</v>
          </cell>
          <cell r="BF11">
            <v>0</v>
          </cell>
          <cell r="BG11">
            <v>0</v>
          </cell>
          <cell r="BH11">
            <v>0</v>
          </cell>
          <cell r="BI11">
            <v>0</v>
          </cell>
          <cell r="BJ11">
            <v>0</v>
          </cell>
          <cell r="BK11">
            <v>0</v>
          </cell>
          <cell r="BL11">
            <v>0</v>
          </cell>
          <cell r="BM11">
            <v>0</v>
          </cell>
          <cell r="BN11">
            <v>0</v>
          </cell>
          <cell r="BO11">
            <v>0</v>
          </cell>
          <cell r="BP11">
            <v>0</v>
          </cell>
          <cell r="BQ11">
            <v>0</v>
          </cell>
          <cell r="BR11">
            <v>0</v>
          </cell>
          <cell r="BS11">
            <v>0</v>
          </cell>
          <cell r="BT11">
            <v>0</v>
          </cell>
          <cell r="BU11">
            <v>0</v>
          </cell>
          <cell r="BV11">
            <v>0</v>
          </cell>
          <cell r="BW11">
            <v>0</v>
          </cell>
          <cell r="BX11">
            <v>0</v>
          </cell>
          <cell r="BY11">
            <v>0</v>
          </cell>
          <cell r="BZ11">
            <v>0</v>
          </cell>
          <cell r="CA11">
            <v>0</v>
          </cell>
          <cell r="CB11">
            <v>0</v>
          </cell>
          <cell r="CC11">
            <v>0</v>
          </cell>
          <cell r="CD11">
            <v>0</v>
          </cell>
          <cell r="CE11">
            <v>0</v>
          </cell>
          <cell r="CF11">
            <v>0</v>
          </cell>
          <cell r="CG11">
            <v>0</v>
          </cell>
          <cell r="CH11">
            <v>0</v>
          </cell>
          <cell r="CI11">
            <v>0</v>
          </cell>
          <cell r="CJ11">
            <v>0</v>
          </cell>
          <cell r="CK11">
            <v>0</v>
          </cell>
          <cell r="CL11">
            <v>0</v>
          </cell>
          <cell r="CM11">
            <v>0</v>
          </cell>
          <cell r="CN11">
            <v>0</v>
          </cell>
          <cell r="CP11">
            <v>3815.1</v>
          </cell>
          <cell r="CQ11">
            <v>1449.4045603750001</v>
          </cell>
        </row>
        <row r="12">
          <cell r="B12">
            <v>118</v>
          </cell>
          <cell r="C12" t="str">
            <v>Coca Cola 354cc Latax6</v>
          </cell>
          <cell r="D12" t="str">
            <v>R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C12">
            <v>0</v>
          </cell>
          <cell r="BD12">
            <v>0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>
            <v>0</v>
          </cell>
          <cell r="BJ12">
            <v>0</v>
          </cell>
          <cell r="BK12">
            <v>0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P12">
            <v>0</v>
          </cell>
          <cell r="BQ12">
            <v>0</v>
          </cell>
          <cell r="BR12">
            <v>0</v>
          </cell>
          <cell r="BS12">
            <v>0</v>
          </cell>
          <cell r="BT12">
            <v>0</v>
          </cell>
          <cell r="BU12">
            <v>0</v>
          </cell>
          <cell r="BV12">
            <v>0</v>
          </cell>
          <cell r="BW12">
            <v>0</v>
          </cell>
          <cell r="BX12">
            <v>0</v>
          </cell>
          <cell r="BY12">
            <v>0</v>
          </cell>
          <cell r="BZ12">
            <v>0</v>
          </cell>
          <cell r="CA12">
            <v>0</v>
          </cell>
          <cell r="CB12">
            <v>0</v>
          </cell>
          <cell r="CC12">
            <v>0</v>
          </cell>
          <cell r="CD12">
            <v>0</v>
          </cell>
          <cell r="CE12">
            <v>0</v>
          </cell>
          <cell r="CF12">
            <v>0</v>
          </cell>
          <cell r="CG12">
            <v>0</v>
          </cell>
          <cell r="CH12">
            <v>0</v>
          </cell>
          <cell r="CI12">
            <v>0</v>
          </cell>
          <cell r="CJ12">
            <v>0</v>
          </cell>
          <cell r="CK12">
            <v>0</v>
          </cell>
          <cell r="CL12">
            <v>0</v>
          </cell>
          <cell r="CM12">
            <v>0</v>
          </cell>
          <cell r="CN12">
            <v>1777.71</v>
          </cell>
          <cell r="CP12">
            <v>1777.71</v>
          </cell>
          <cell r="CQ12">
            <v>1777.71</v>
          </cell>
        </row>
        <row r="13">
          <cell r="B13">
            <v>125</v>
          </cell>
          <cell r="C13" t="str">
            <v>Coca Cola 1000cc Vidriox12</v>
          </cell>
          <cell r="D13" t="str">
            <v>P</v>
          </cell>
          <cell r="E13">
            <v>933975</v>
          </cell>
          <cell r="F13">
            <v>259863.48</v>
          </cell>
          <cell r="G13">
            <v>6.2500000000000003E-3</v>
          </cell>
          <cell r="H13">
            <v>1624.1467500000001</v>
          </cell>
          <cell r="I13">
            <v>5.0000000000000001E-3</v>
          </cell>
          <cell r="J13">
            <v>8.1207337500000012</v>
          </cell>
          <cell r="K13">
            <v>1632.2674837500001</v>
          </cell>
          <cell r="L13">
            <v>999999</v>
          </cell>
          <cell r="M13">
            <v>107.57712304687503</v>
          </cell>
          <cell r="N13">
            <v>227.35908587848681</v>
          </cell>
          <cell r="O13">
            <v>902332</v>
          </cell>
          <cell r="P13">
            <v>697.55389457120373</v>
          </cell>
          <cell r="Q13">
            <v>1.2181251249999998</v>
          </cell>
          <cell r="R13">
            <v>849.70792501878418</v>
          </cell>
          <cell r="S13">
            <v>1.4999999999999999E-2</v>
          </cell>
          <cell r="T13">
            <v>12.745618875281762</v>
          </cell>
          <cell r="U13">
            <v>862.45354389406589</v>
          </cell>
          <cell r="V13">
            <v>902338</v>
          </cell>
          <cell r="W13">
            <v>282.74</v>
          </cell>
          <cell r="X13">
            <v>9.5039999999999999E-2</v>
          </cell>
          <cell r="Y13">
            <v>26.871609599999999</v>
          </cell>
          <cell r="Z13">
            <v>0.45</v>
          </cell>
          <cell r="AA13">
            <v>12.09222432</v>
          </cell>
          <cell r="AB13">
            <v>38.963833919999999</v>
          </cell>
          <cell r="AC13">
            <v>933139</v>
          </cell>
          <cell r="AD13">
            <v>10.838520000000001</v>
          </cell>
          <cell r="AE13">
            <v>12</v>
          </cell>
          <cell r="AF13">
            <v>130.06224</v>
          </cell>
          <cell r="AG13">
            <v>6.0000000000000001E-3</v>
          </cell>
          <cell r="AH13">
            <v>0.78037344000000008</v>
          </cell>
          <cell r="AI13">
            <v>130.84261344000001</v>
          </cell>
          <cell r="AJ13">
            <v>934716</v>
          </cell>
          <cell r="AK13">
            <v>9.0401999999999987</v>
          </cell>
          <cell r="AL13">
            <v>12</v>
          </cell>
          <cell r="AM13">
            <v>108.48239999999998</v>
          </cell>
          <cell r="AN13">
            <v>1.7999999999999999E-2</v>
          </cell>
          <cell r="AO13">
            <v>1.9526831999999996</v>
          </cell>
          <cell r="AP13">
            <v>110.43508319999998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0</v>
          </cell>
          <cell r="BG13">
            <v>0</v>
          </cell>
          <cell r="BH13">
            <v>0</v>
          </cell>
          <cell r="BI13">
            <v>0</v>
          </cell>
          <cell r="BJ13">
            <v>0</v>
          </cell>
          <cell r="BK13">
            <v>0</v>
          </cell>
          <cell r="BL13">
            <v>0</v>
          </cell>
          <cell r="BM13">
            <v>0</v>
          </cell>
          <cell r="BN13">
            <v>0</v>
          </cell>
          <cell r="BO13">
            <v>0</v>
          </cell>
          <cell r="BP13">
            <v>0</v>
          </cell>
          <cell r="BQ13">
            <v>0</v>
          </cell>
          <cell r="BR13">
            <v>0</v>
          </cell>
          <cell r="BS13">
            <v>0</v>
          </cell>
          <cell r="BT13">
            <v>0</v>
          </cell>
          <cell r="BU13">
            <v>0</v>
          </cell>
          <cell r="BV13">
            <v>0</v>
          </cell>
          <cell r="BW13">
            <v>0</v>
          </cell>
          <cell r="BX13">
            <v>0</v>
          </cell>
          <cell r="BY13">
            <v>0</v>
          </cell>
          <cell r="BZ13">
            <v>0</v>
          </cell>
          <cell r="CA13">
            <v>0</v>
          </cell>
          <cell r="CB13">
            <v>0</v>
          </cell>
          <cell r="CC13">
            <v>0</v>
          </cell>
          <cell r="CD13">
            <v>0</v>
          </cell>
          <cell r="CE13">
            <v>0</v>
          </cell>
          <cell r="CF13">
            <v>0</v>
          </cell>
          <cell r="CG13">
            <v>0</v>
          </cell>
          <cell r="CH13">
            <v>0</v>
          </cell>
          <cell r="CI13">
            <v>0</v>
          </cell>
          <cell r="CJ13">
            <v>0</v>
          </cell>
          <cell r="CK13">
            <v>0</v>
          </cell>
          <cell r="CL13">
            <v>0</v>
          </cell>
          <cell r="CM13">
            <v>0</v>
          </cell>
          <cell r="CN13">
            <v>0</v>
          </cell>
          <cell r="CP13">
            <v>2774.96</v>
          </cell>
          <cell r="CQ13">
            <v>1142.6925162499999</v>
          </cell>
        </row>
        <row r="14">
          <cell r="B14">
            <v>127</v>
          </cell>
          <cell r="C14" t="str">
            <v>Coca Cola 500cc Petx12</v>
          </cell>
          <cell r="D14" t="str">
            <v>P</v>
          </cell>
          <cell r="E14">
            <v>902026</v>
          </cell>
          <cell r="F14">
            <v>535376.62</v>
          </cell>
          <cell r="G14">
            <v>3.1250000000000002E-3</v>
          </cell>
          <cell r="H14">
            <v>1673.0519375000001</v>
          </cell>
          <cell r="I14">
            <v>0.01</v>
          </cell>
          <cell r="J14">
            <v>16.730519375</v>
          </cell>
          <cell r="K14">
            <v>1689.7824568750002</v>
          </cell>
          <cell r="L14">
            <v>0</v>
          </cell>
          <cell r="M14">
            <v>0</v>
          </cell>
          <cell r="N14">
            <v>0</v>
          </cell>
          <cell r="O14">
            <v>902332</v>
          </cell>
          <cell r="P14">
            <v>697.55389457120373</v>
          </cell>
          <cell r="Q14">
            <v>0.87008937500000005</v>
          </cell>
          <cell r="R14">
            <v>606.93423215627456</v>
          </cell>
          <cell r="S14">
            <v>1.4999999999999999E-2</v>
          </cell>
          <cell r="T14">
            <v>9.1040134823441186</v>
          </cell>
          <cell r="U14">
            <v>616.03824563861872</v>
          </cell>
          <cell r="V14">
            <v>902338</v>
          </cell>
          <cell r="W14">
            <v>282.74</v>
          </cell>
          <cell r="X14">
            <v>5.2271999999999999E-2</v>
          </cell>
          <cell r="Y14">
            <v>14.77938528</v>
          </cell>
          <cell r="Z14">
            <v>0.45</v>
          </cell>
          <cell r="AA14">
            <v>6.6507233760000002</v>
          </cell>
          <cell r="AB14">
            <v>21.430108656000002</v>
          </cell>
          <cell r="AC14">
            <v>901733</v>
          </cell>
          <cell r="AD14">
            <v>15.347200000000001</v>
          </cell>
          <cell r="AE14">
            <v>12</v>
          </cell>
          <cell r="AF14">
            <v>184.16640000000001</v>
          </cell>
          <cell r="AG14">
            <v>6.0000000000000001E-3</v>
          </cell>
          <cell r="AH14">
            <v>1.1049984000000002</v>
          </cell>
          <cell r="AI14">
            <v>185.27139840000001</v>
          </cell>
          <cell r="AJ14">
            <v>910242</v>
          </cell>
          <cell r="AK14">
            <v>3.9272999999999998</v>
          </cell>
          <cell r="AL14">
            <v>12</v>
          </cell>
          <cell r="AM14">
            <v>47.127600000000001</v>
          </cell>
          <cell r="AN14">
            <v>1.7999999999999999E-2</v>
          </cell>
          <cell r="AO14">
            <v>0.84829679999999996</v>
          </cell>
          <cell r="AP14">
            <v>47.975896800000001</v>
          </cell>
          <cell r="AQ14">
            <v>901189</v>
          </cell>
          <cell r="AR14">
            <v>76.684200001387509</v>
          </cell>
          <cell r="AS14">
            <v>12</v>
          </cell>
          <cell r="AT14">
            <v>920.21040001665006</v>
          </cell>
          <cell r="AU14">
            <v>0.02</v>
          </cell>
          <cell r="AV14">
            <v>18.404208000333</v>
          </cell>
          <cell r="AW14">
            <v>938.61460801698308</v>
          </cell>
          <cell r="AX14">
            <v>932317</v>
          </cell>
          <cell r="AY14">
            <v>4297.8</v>
          </cell>
          <cell r="AZ14">
            <v>1.9900000000000001E-2</v>
          </cell>
          <cell r="BA14">
            <v>85.526220000000009</v>
          </cell>
          <cell r="BB14">
            <v>0.03</v>
          </cell>
          <cell r="BC14">
            <v>2.5657866</v>
          </cell>
          <cell r="BD14">
            <v>88.092006600000005</v>
          </cell>
          <cell r="BE14">
            <v>902311</v>
          </cell>
          <cell r="BF14">
            <v>3921.6450000000004</v>
          </cell>
          <cell r="BG14">
            <v>2.7777777777777779E-3</v>
          </cell>
          <cell r="BH14">
            <v>10.893458333333335</v>
          </cell>
          <cell r="BI14">
            <v>0.03</v>
          </cell>
          <cell r="BJ14">
            <v>0.32680375000000006</v>
          </cell>
          <cell r="BK14">
            <v>11.220262083333335</v>
          </cell>
          <cell r="BL14">
            <v>933089</v>
          </cell>
          <cell r="BM14">
            <v>744.67254355400701</v>
          </cell>
          <cell r="BN14">
            <v>3.4722222222222224E-2</v>
          </cell>
          <cell r="BO14">
            <v>25.856685540069687</v>
          </cell>
          <cell r="BP14">
            <v>0.02</v>
          </cell>
          <cell r="BQ14">
            <v>0.51713371080139381</v>
          </cell>
          <cell r="BR14">
            <v>26.37381925087108</v>
          </cell>
          <cell r="BS14">
            <v>0</v>
          </cell>
          <cell r="BT14">
            <v>0</v>
          </cell>
          <cell r="BU14">
            <v>0</v>
          </cell>
          <cell r="BV14">
            <v>0</v>
          </cell>
          <cell r="BW14">
            <v>0</v>
          </cell>
          <cell r="BX14">
            <v>0</v>
          </cell>
          <cell r="BY14">
            <v>0</v>
          </cell>
          <cell r="BZ14">
            <v>0</v>
          </cell>
          <cell r="CA14">
            <v>0</v>
          </cell>
          <cell r="CB14">
            <v>0</v>
          </cell>
          <cell r="CC14">
            <v>0</v>
          </cell>
          <cell r="CD14">
            <v>0</v>
          </cell>
          <cell r="CE14">
            <v>0</v>
          </cell>
          <cell r="CF14">
            <v>0</v>
          </cell>
          <cell r="CG14">
            <v>0</v>
          </cell>
          <cell r="CH14">
            <v>0</v>
          </cell>
          <cell r="CI14">
            <v>0</v>
          </cell>
          <cell r="CJ14">
            <v>0</v>
          </cell>
          <cell r="CK14">
            <v>0</v>
          </cell>
          <cell r="CL14">
            <v>0</v>
          </cell>
          <cell r="CM14">
            <v>0</v>
          </cell>
          <cell r="CN14">
            <v>0</v>
          </cell>
          <cell r="CP14">
            <v>3624.8</v>
          </cell>
          <cell r="CQ14">
            <v>1935.017543125</v>
          </cell>
        </row>
        <row r="15">
          <cell r="B15">
            <v>135</v>
          </cell>
          <cell r="C15" t="str">
            <v>Coca Cola 2000cc RefPetx9</v>
          </cell>
          <cell r="D15" t="str">
            <v>P</v>
          </cell>
          <cell r="E15">
            <v>933975</v>
          </cell>
          <cell r="F15">
            <v>259863.48</v>
          </cell>
          <cell r="G15">
            <v>9.3749999999999997E-3</v>
          </cell>
          <cell r="H15">
            <v>2436.2201249999998</v>
          </cell>
          <cell r="I15">
            <v>5.0000000000000001E-3</v>
          </cell>
          <cell r="J15">
            <v>12.181100624999999</v>
          </cell>
          <cell r="K15">
            <v>2448.4012256249998</v>
          </cell>
          <cell r="L15">
            <v>999999</v>
          </cell>
          <cell r="M15">
            <v>107.57712304687503</v>
          </cell>
          <cell r="N15">
            <v>341.03862881773023</v>
          </cell>
          <cell r="O15">
            <v>902332</v>
          </cell>
          <cell r="P15">
            <v>697.55389457120373</v>
          </cell>
          <cell r="Q15">
            <v>1.8271876875000002</v>
          </cell>
          <cell r="R15">
            <v>1274.5618875281766</v>
          </cell>
          <cell r="S15">
            <v>1.4999999999999999E-2</v>
          </cell>
          <cell r="T15">
            <v>19.118428312922649</v>
          </cell>
          <cell r="U15">
            <v>1293.6803158410992</v>
          </cell>
          <cell r="V15">
            <v>902338</v>
          </cell>
          <cell r="W15">
            <v>282.74</v>
          </cell>
          <cell r="X15">
            <v>0.15681599999999998</v>
          </cell>
          <cell r="Y15">
            <v>44.338155839999999</v>
          </cell>
          <cell r="Z15">
            <v>0.45</v>
          </cell>
          <cell r="AA15">
            <v>19.952170127999999</v>
          </cell>
          <cell r="AB15">
            <v>64.290325967999991</v>
          </cell>
          <cell r="AC15">
            <v>939557</v>
          </cell>
          <cell r="AD15">
            <v>20.748000000000001</v>
          </cell>
          <cell r="AE15">
            <v>9</v>
          </cell>
          <cell r="AF15">
            <v>186.732</v>
          </cell>
          <cell r="AG15">
            <v>6.0000000000000001E-3</v>
          </cell>
          <cell r="AH15">
            <v>1.1203920000000001</v>
          </cell>
          <cell r="AI15">
            <v>187.85239200000001</v>
          </cell>
          <cell r="AJ15">
            <v>939633</v>
          </cell>
          <cell r="AK15">
            <v>11.556500002335193</v>
          </cell>
          <cell r="AL15">
            <v>9</v>
          </cell>
          <cell r="AM15">
            <v>104.00850002101674</v>
          </cell>
          <cell r="AN15">
            <v>1.7999999999999999E-2</v>
          </cell>
          <cell r="AO15">
            <v>1.8721530003783013</v>
          </cell>
          <cell r="AP15">
            <v>105.88065302139505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I15">
            <v>0</v>
          </cell>
          <cell r="BJ15">
            <v>0</v>
          </cell>
          <cell r="BK15">
            <v>0</v>
          </cell>
          <cell r="BL15">
            <v>0</v>
          </cell>
          <cell r="BM15">
            <v>0</v>
          </cell>
          <cell r="BN15">
            <v>0</v>
          </cell>
          <cell r="BO15">
            <v>0</v>
          </cell>
          <cell r="BP15">
            <v>0</v>
          </cell>
          <cell r="BQ15">
            <v>0</v>
          </cell>
          <cell r="BR15">
            <v>0</v>
          </cell>
          <cell r="BS15">
            <v>0</v>
          </cell>
          <cell r="BT15">
            <v>0</v>
          </cell>
          <cell r="BU15">
            <v>0</v>
          </cell>
          <cell r="BV15">
            <v>0</v>
          </cell>
          <cell r="BW15">
            <v>0</v>
          </cell>
          <cell r="BX15">
            <v>0</v>
          </cell>
          <cell r="BY15">
            <v>0</v>
          </cell>
          <cell r="BZ15">
            <v>0</v>
          </cell>
          <cell r="CA15">
            <v>0</v>
          </cell>
          <cell r="CB15">
            <v>0</v>
          </cell>
          <cell r="CC15">
            <v>0</v>
          </cell>
          <cell r="CD15">
            <v>0</v>
          </cell>
          <cell r="CE15">
            <v>0</v>
          </cell>
          <cell r="CF15">
            <v>0</v>
          </cell>
          <cell r="CG15">
            <v>0</v>
          </cell>
          <cell r="CH15">
            <v>0</v>
          </cell>
          <cell r="CI15">
            <v>0</v>
          </cell>
          <cell r="CJ15">
            <v>0</v>
          </cell>
          <cell r="CK15">
            <v>0</v>
          </cell>
          <cell r="CL15">
            <v>0</v>
          </cell>
          <cell r="CM15">
            <v>0</v>
          </cell>
          <cell r="CN15">
            <v>0</v>
          </cell>
          <cell r="CP15">
            <v>4100.1000000000004</v>
          </cell>
          <cell r="CQ15">
            <v>1651.6987743750005</v>
          </cell>
        </row>
        <row r="16">
          <cell r="B16">
            <v>140</v>
          </cell>
          <cell r="C16" t="str">
            <v>Coca Cola 1500cc Petx8</v>
          </cell>
          <cell r="D16" t="str">
            <v>P</v>
          </cell>
          <cell r="E16">
            <v>933975</v>
          </cell>
          <cell r="F16">
            <v>259863.48</v>
          </cell>
          <cell r="G16">
            <v>6.2500000000000003E-3</v>
          </cell>
          <cell r="H16">
            <v>1624.1467500000001</v>
          </cell>
          <cell r="I16">
            <v>5.0000000000000001E-3</v>
          </cell>
          <cell r="J16">
            <v>8.1207337500000012</v>
          </cell>
          <cell r="K16">
            <v>1632.2674837500001</v>
          </cell>
          <cell r="L16">
            <v>999999</v>
          </cell>
          <cell r="M16">
            <v>107.57712304687503</v>
          </cell>
          <cell r="N16">
            <v>227.35908587848681</v>
          </cell>
          <cell r="O16">
            <v>902332</v>
          </cell>
          <cell r="P16">
            <v>697.55389457120373</v>
          </cell>
          <cell r="Q16">
            <v>1.218125125</v>
          </cell>
          <cell r="R16">
            <v>849.70792501878441</v>
          </cell>
          <cell r="S16">
            <v>1.4999999999999999E-2</v>
          </cell>
          <cell r="T16">
            <v>12.745618875281766</v>
          </cell>
          <cell r="U16">
            <v>862.45354389406623</v>
          </cell>
          <cell r="V16">
            <v>902338</v>
          </cell>
          <cell r="W16">
            <v>282.74</v>
          </cell>
          <cell r="X16">
            <v>0.104544</v>
          </cell>
          <cell r="Y16">
            <v>29.558770559999999</v>
          </cell>
          <cell r="Z16">
            <v>0.45</v>
          </cell>
          <cell r="AA16">
            <v>13.301446752</v>
          </cell>
          <cell r="AB16">
            <v>42.860217312000003</v>
          </cell>
          <cell r="AC16">
            <v>901733</v>
          </cell>
          <cell r="AD16">
            <v>15.347200000000001</v>
          </cell>
          <cell r="AE16">
            <v>8</v>
          </cell>
          <cell r="AF16">
            <v>122.77760000000001</v>
          </cell>
          <cell r="AG16">
            <v>6.0000000000000001E-3</v>
          </cell>
          <cell r="AH16">
            <v>0.73666560000000003</v>
          </cell>
          <cell r="AI16">
            <v>123.5142656</v>
          </cell>
          <cell r="AJ16">
            <v>924134</v>
          </cell>
          <cell r="AK16">
            <v>7.8968397736534266</v>
          </cell>
          <cell r="AL16">
            <v>8</v>
          </cell>
          <cell r="AM16">
            <v>63.174718189227413</v>
          </cell>
          <cell r="AN16">
            <v>1.7999999999999999E-2</v>
          </cell>
          <cell r="AO16">
            <v>1.1371449274060934</v>
          </cell>
          <cell r="AP16">
            <v>64.311863116633504</v>
          </cell>
          <cell r="AQ16">
            <v>913486</v>
          </cell>
          <cell r="AR16">
            <v>123.43640463444652</v>
          </cell>
          <cell r="AS16">
            <v>8</v>
          </cell>
          <cell r="AT16">
            <v>987.49123707557214</v>
          </cell>
          <cell r="AU16">
            <v>0.02</v>
          </cell>
          <cell r="AV16">
            <v>19.749824741511443</v>
          </cell>
          <cell r="AW16">
            <v>1007.2410618170836</v>
          </cell>
          <cell r="AX16">
            <v>902310</v>
          </cell>
          <cell r="AY16">
            <v>3503.5460922165298</v>
          </cell>
          <cell r="AZ16">
            <v>3.1199999999999999E-2</v>
          </cell>
          <cell r="BA16">
            <v>109.31063807715573</v>
          </cell>
          <cell r="BB16">
            <v>0.03</v>
          </cell>
          <cell r="BC16">
            <v>3.2793191423146717</v>
          </cell>
          <cell r="BD16">
            <v>112.58995721947041</v>
          </cell>
          <cell r="BE16">
            <v>902311</v>
          </cell>
          <cell r="BF16">
            <v>3921.6450000000004</v>
          </cell>
          <cell r="BG16">
            <v>5.0000000000000001E-3</v>
          </cell>
          <cell r="BH16">
            <v>19.608225000000001</v>
          </cell>
          <cell r="BI16">
            <v>0.03</v>
          </cell>
          <cell r="BJ16">
            <v>0.58824675000000004</v>
          </cell>
          <cell r="BK16">
            <v>20.196471750000001</v>
          </cell>
          <cell r="BL16">
            <v>910319</v>
          </cell>
          <cell r="BM16">
            <v>2614.5</v>
          </cell>
          <cell r="BN16">
            <v>1.7857142857142856E-2</v>
          </cell>
          <cell r="BO16">
            <v>46.6875</v>
          </cell>
          <cell r="BP16">
            <v>0.5</v>
          </cell>
          <cell r="BQ16">
            <v>0</v>
          </cell>
          <cell r="BR16">
            <v>46.6875</v>
          </cell>
          <cell r="BS16">
            <v>0</v>
          </cell>
          <cell r="BT16">
            <v>0</v>
          </cell>
          <cell r="BU16">
            <v>0</v>
          </cell>
          <cell r="BV16">
            <v>0</v>
          </cell>
          <cell r="BW16">
            <v>0</v>
          </cell>
          <cell r="BX16">
            <v>0</v>
          </cell>
          <cell r="BY16">
            <v>0</v>
          </cell>
          <cell r="BZ16">
            <v>0</v>
          </cell>
          <cell r="CA16">
            <v>0</v>
          </cell>
          <cell r="CB16">
            <v>0</v>
          </cell>
          <cell r="CC16">
            <v>0</v>
          </cell>
          <cell r="CD16">
            <v>0</v>
          </cell>
          <cell r="CE16">
            <v>0</v>
          </cell>
          <cell r="CF16">
            <v>0</v>
          </cell>
          <cell r="CG16">
            <v>0</v>
          </cell>
          <cell r="CH16">
            <v>0</v>
          </cell>
          <cell r="CI16">
            <v>0</v>
          </cell>
          <cell r="CJ16">
            <v>0</v>
          </cell>
          <cell r="CK16">
            <v>0</v>
          </cell>
          <cell r="CL16">
            <v>0</v>
          </cell>
          <cell r="CM16">
            <v>0</v>
          </cell>
          <cell r="CN16">
            <v>0</v>
          </cell>
          <cell r="CP16">
            <v>3912.12</v>
          </cell>
          <cell r="CQ16">
            <v>2279.85251625</v>
          </cell>
        </row>
        <row r="17">
          <cell r="B17">
            <v>144</v>
          </cell>
          <cell r="C17" t="str">
            <v>Coca Cola 1750cc Petx8</v>
          </cell>
          <cell r="D17" t="str">
            <v>P</v>
          </cell>
          <cell r="E17">
            <v>933975</v>
          </cell>
          <cell r="F17">
            <v>259863.48</v>
          </cell>
          <cell r="G17">
            <v>7.2916666666666668E-3</v>
          </cell>
          <cell r="H17">
            <v>1894.8378750000002</v>
          </cell>
          <cell r="I17">
            <v>5.0000000000000001E-3</v>
          </cell>
          <cell r="J17">
            <v>9.4741893750000017</v>
          </cell>
          <cell r="K17">
            <v>1904.3120643750001</v>
          </cell>
          <cell r="L17">
            <v>999999</v>
          </cell>
          <cell r="M17">
            <v>107.57712304687503</v>
          </cell>
          <cell r="N17">
            <v>265.25226685823463</v>
          </cell>
          <cell r="O17">
            <v>902332</v>
          </cell>
          <cell r="P17">
            <v>697.55389457120373</v>
          </cell>
          <cell r="Q17">
            <v>1.4211459791666667</v>
          </cell>
          <cell r="R17">
            <v>991.32591252191514</v>
          </cell>
          <cell r="S17">
            <v>1.4999999999999999E-2</v>
          </cell>
          <cell r="T17">
            <v>14.869888687828727</v>
          </cell>
          <cell r="U17">
            <v>1006.1958012097439</v>
          </cell>
          <cell r="V17">
            <v>902338</v>
          </cell>
          <cell r="W17">
            <v>282.74</v>
          </cell>
          <cell r="X17">
            <v>0.12196799999999999</v>
          </cell>
          <cell r="Y17">
            <v>34.485232320000001</v>
          </cell>
          <cell r="Z17">
            <v>0.45</v>
          </cell>
          <cell r="AA17">
            <v>15.518354544000001</v>
          </cell>
          <cell r="AB17">
            <v>50.003586863999999</v>
          </cell>
          <cell r="AC17">
            <v>901733</v>
          </cell>
          <cell r="AD17">
            <v>15.347200000000001</v>
          </cell>
          <cell r="AE17">
            <v>8</v>
          </cell>
          <cell r="AF17">
            <v>122.77760000000001</v>
          </cell>
          <cell r="AG17">
            <v>6.0000000000000001E-3</v>
          </cell>
          <cell r="AH17">
            <v>0.73666560000000003</v>
          </cell>
          <cell r="AI17">
            <v>123.5142656</v>
          </cell>
          <cell r="AJ17">
            <v>930636</v>
          </cell>
          <cell r="AK17">
            <v>10.803780000000001</v>
          </cell>
          <cell r="AL17">
            <v>8</v>
          </cell>
          <cell r="AM17">
            <v>86.430240000000012</v>
          </cell>
          <cell r="AN17">
            <v>1.7999999999999999E-2</v>
          </cell>
          <cell r="AO17">
            <v>1.5557443200000001</v>
          </cell>
          <cell r="AP17">
            <v>87.985984320000014</v>
          </cell>
          <cell r="AQ17">
            <v>911881</v>
          </cell>
          <cell r="AR17">
            <v>135.6912000022601</v>
          </cell>
          <cell r="AS17">
            <v>8</v>
          </cell>
          <cell r="AT17">
            <v>1085.5296000180808</v>
          </cell>
          <cell r="AU17">
            <v>0.02</v>
          </cell>
          <cell r="AV17">
            <v>21.710592000361618</v>
          </cell>
          <cell r="AW17">
            <v>1107.2401920184425</v>
          </cell>
          <cell r="AX17">
            <v>902310</v>
          </cell>
          <cell r="AY17">
            <v>3503.5460922165298</v>
          </cell>
          <cell r="AZ17">
            <v>3.3099999999999997E-2</v>
          </cell>
          <cell r="BA17">
            <v>115.96737565236712</v>
          </cell>
          <cell r="BB17">
            <v>0.03</v>
          </cell>
          <cell r="BC17">
            <v>3.4790212695710134</v>
          </cell>
          <cell r="BD17">
            <v>119.44639692193813</v>
          </cell>
          <cell r="BE17">
            <v>923266</v>
          </cell>
          <cell r="BF17">
            <v>4045.86</v>
          </cell>
          <cell r="BG17">
            <v>5.0000000000000001E-3</v>
          </cell>
          <cell r="BH17">
            <v>20.229300000000002</v>
          </cell>
          <cell r="BI17">
            <v>0.03</v>
          </cell>
          <cell r="BJ17">
            <v>0.60687900000000006</v>
          </cell>
          <cell r="BK17">
            <v>20.836179000000001</v>
          </cell>
          <cell r="BL17">
            <v>910319</v>
          </cell>
          <cell r="BM17">
            <v>2614.5</v>
          </cell>
          <cell r="BN17">
            <v>2.6666666666666668E-2</v>
          </cell>
          <cell r="BO17">
            <v>69.72</v>
          </cell>
          <cell r="BP17">
            <v>0.5</v>
          </cell>
          <cell r="BQ17">
            <v>0</v>
          </cell>
          <cell r="BR17">
            <v>69.72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BY17">
            <v>0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>
            <v>0</v>
          </cell>
          <cell r="CG17">
            <v>0</v>
          </cell>
          <cell r="CH17">
            <v>0</v>
          </cell>
          <cell r="CI17">
            <v>0</v>
          </cell>
          <cell r="CJ17">
            <v>0</v>
          </cell>
          <cell r="CK17">
            <v>0</v>
          </cell>
          <cell r="CL17">
            <v>0</v>
          </cell>
          <cell r="CM17">
            <v>0</v>
          </cell>
          <cell r="CN17">
            <v>0</v>
          </cell>
          <cell r="CP17">
            <v>4489.25</v>
          </cell>
          <cell r="CQ17">
            <v>2584.9379356250001</v>
          </cell>
        </row>
        <row r="18">
          <cell r="B18">
            <v>159</v>
          </cell>
          <cell r="C18" t="str">
            <v>Coca Cola 2250cc Petx6</v>
          </cell>
          <cell r="D18" t="str">
            <v>P</v>
          </cell>
          <cell r="E18">
            <v>933975</v>
          </cell>
          <cell r="F18">
            <v>259863.48</v>
          </cell>
          <cell r="G18">
            <v>7.0312499999999993E-3</v>
          </cell>
          <cell r="H18">
            <v>1827.1650937499999</v>
          </cell>
          <cell r="I18">
            <v>5.0000000000000001E-3</v>
          </cell>
          <cell r="J18">
            <v>9.1358254687499993</v>
          </cell>
          <cell r="K18">
            <v>1836.3009192187499</v>
          </cell>
          <cell r="L18">
            <v>999999</v>
          </cell>
          <cell r="M18">
            <v>107.57712304687503</v>
          </cell>
          <cell r="N18">
            <v>255.77897161329767</v>
          </cell>
          <cell r="O18">
            <v>902332</v>
          </cell>
          <cell r="P18">
            <v>697.55389457120373</v>
          </cell>
          <cell r="Q18">
            <v>1.3703907656250001</v>
          </cell>
          <cell r="R18">
            <v>955.92141564613246</v>
          </cell>
          <cell r="S18">
            <v>1.4999999999999999E-2</v>
          </cell>
          <cell r="T18">
            <v>14.338821234691986</v>
          </cell>
          <cell r="U18">
            <v>970.26023688082444</v>
          </cell>
          <cell r="V18">
            <v>902338</v>
          </cell>
          <cell r="W18">
            <v>282.74</v>
          </cell>
          <cell r="X18">
            <v>0.11761199999999999</v>
          </cell>
          <cell r="Y18">
            <v>33.253616880000003</v>
          </cell>
          <cell r="Z18">
            <v>0.45</v>
          </cell>
          <cell r="AA18">
            <v>14.964127596000001</v>
          </cell>
          <cell r="AB18">
            <v>48.217744476000007</v>
          </cell>
          <cell r="AC18">
            <v>901733</v>
          </cell>
          <cell r="AD18">
            <v>15.347200000000001</v>
          </cell>
          <cell r="AE18">
            <v>6</v>
          </cell>
          <cell r="AF18">
            <v>92.083200000000005</v>
          </cell>
          <cell r="AG18">
            <v>6.0000000000000001E-3</v>
          </cell>
          <cell r="AH18">
            <v>0.55249920000000008</v>
          </cell>
          <cell r="AI18">
            <v>92.635699200000005</v>
          </cell>
          <cell r="AJ18">
            <v>906101</v>
          </cell>
          <cell r="AK18">
            <v>10.877879999999999</v>
          </cell>
          <cell r="AL18">
            <v>6</v>
          </cell>
          <cell r="AM18">
            <v>65.26728</v>
          </cell>
          <cell r="AN18">
            <v>1.7999999999999999E-2</v>
          </cell>
          <cell r="AO18">
            <v>1.1748110399999998</v>
          </cell>
          <cell r="AP18">
            <v>66.442091039999994</v>
          </cell>
          <cell r="AQ18">
            <v>911881</v>
          </cell>
          <cell r="AR18">
            <v>135.6912000022601</v>
          </cell>
          <cell r="AS18">
            <v>6</v>
          </cell>
          <cell r="AT18">
            <v>814.14720001356068</v>
          </cell>
          <cell r="AU18">
            <v>0.02</v>
          </cell>
          <cell r="AV18">
            <v>16.282944000271215</v>
          </cell>
          <cell r="AW18">
            <v>830.43014401383186</v>
          </cell>
          <cell r="AX18">
            <v>932442</v>
          </cell>
          <cell r="AY18">
            <v>3691.274317495921</v>
          </cell>
          <cell r="AZ18">
            <v>2.7699999999999999E-2</v>
          </cell>
          <cell r="BA18">
            <v>102.24829859463701</v>
          </cell>
          <cell r="BB18">
            <v>0.03</v>
          </cell>
          <cell r="BC18">
            <v>3.06744895783911</v>
          </cell>
          <cell r="BD18">
            <v>105.31574755247611</v>
          </cell>
          <cell r="BE18">
            <v>902311</v>
          </cell>
          <cell r="BF18">
            <v>3921.6450000000004</v>
          </cell>
          <cell r="BG18">
            <v>4.3750000000000004E-3</v>
          </cell>
          <cell r="BH18">
            <v>17.157196875000004</v>
          </cell>
          <cell r="BI18">
            <v>0.03</v>
          </cell>
          <cell r="BJ18">
            <v>0.51471590625000008</v>
          </cell>
          <cell r="BK18">
            <v>17.671912781250004</v>
          </cell>
          <cell r="BL18">
            <v>933089</v>
          </cell>
          <cell r="BM18">
            <v>744.67254355400701</v>
          </cell>
          <cell r="BN18">
            <v>3.7499999999999999E-2</v>
          </cell>
          <cell r="BO18">
            <v>27.925220383275263</v>
          </cell>
          <cell r="BP18">
            <v>0.02</v>
          </cell>
          <cell r="BQ18">
            <v>0.55850440766550524</v>
          </cell>
          <cell r="BR18">
            <v>28.483724790940769</v>
          </cell>
          <cell r="BS18">
            <v>0</v>
          </cell>
          <cell r="BT18">
            <v>0</v>
          </cell>
          <cell r="BU18">
            <v>0</v>
          </cell>
          <cell r="BV18">
            <v>0</v>
          </cell>
          <cell r="BW18">
            <v>0</v>
          </cell>
          <cell r="BX18">
            <v>0</v>
          </cell>
          <cell r="BY18">
            <v>0</v>
          </cell>
          <cell r="BZ18">
            <v>0</v>
          </cell>
          <cell r="CA18">
            <v>0</v>
          </cell>
          <cell r="CB18">
            <v>0</v>
          </cell>
          <cell r="CC18">
            <v>0</v>
          </cell>
          <cell r="CD18">
            <v>0</v>
          </cell>
          <cell r="CE18">
            <v>0</v>
          </cell>
          <cell r="CF18">
            <v>0</v>
          </cell>
          <cell r="CG18">
            <v>0</v>
          </cell>
          <cell r="CH18">
            <v>0</v>
          </cell>
          <cell r="CI18">
            <v>0</v>
          </cell>
          <cell r="CJ18">
            <v>0</v>
          </cell>
          <cell r="CK18">
            <v>0</v>
          </cell>
          <cell r="CL18">
            <v>0</v>
          </cell>
          <cell r="CM18">
            <v>0</v>
          </cell>
          <cell r="CN18">
            <v>0</v>
          </cell>
          <cell r="CP18">
            <v>3995.76</v>
          </cell>
          <cell r="CQ18">
            <v>2159.4590807812501</v>
          </cell>
        </row>
        <row r="19">
          <cell r="B19">
            <v>161</v>
          </cell>
          <cell r="C19" t="str">
            <v>Coca Cola 3000cc Petx6</v>
          </cell>
          <cell r="D19" t="str">
            <v>P</v>
          </cell>
          <cell r="E19">
            <v>933975</v>
          </cell>
          <cell r="F19">
            <v>259863.48</v>
          </cell>
          <cell r="G19">
            <v>9.3750000000000014E-3</v>
          </cell>
          <cell r="H19">
            <v>2436.2201250000003</v>
          </cell>
          <cell r="I19">
            <v>5.0000000000000001E-3</v>
          </cell>
          <cell r="J19">
            <v>12.181100625000001</v>
          </cell>
          <cell r="K19">
            <v>2448.4012256250003</v>
          </cell>
          <cell r="L19">
            <v>999999</v>
          </cell>
          <cell r="M19">
            <v>107.57712304687503</v>
          </cell>
          <cell r="N19">
            <v>341.03862881773023</v>
          </cell>
          <cell r="O19">
            <v>902332</v>
          </cell>
          <cell r="P19">
            <v>697.55389457120373</v>
          </cell>
          <cell r="Q19">
            <v>1.8271876874999999</v>
          </cell>
          <cell r="R19">
            <v>1274.5618875281764</v>
          </cell>
          <cell r="S19">
            <v>1.4999999999999999E-2</v>
          </cell>
          <cell r="T19">
            <v>19.118428312922646</v>
          </cell>
          <cell r="U19">
            <v>1293.6803158410989</v>
          </cell>
          <cell r="V19">
            <v>902338</v>
          </cell>
          <cell r="W19">
            <v>282.74</v>
          </cell>
          <cell r="X19">
            <v>0.15681600000000001</v>
          </cell>
          <cell r="Y19">
            <v>44.338155840000006</v>
          </cell>
          <cell r="Z19">
            <v>0.45</v>
          </cell>
          <cell r="AA19">
            <v>19.952170128000002</v>
          </cell>
          <cell r="AB19">
            <v>64.290325968000005</v>
          </cell>
          <cell r="AC19">
            <v>901733</v>
          </cell>
          <cell r="AD19">
            <v>15.347200000000001</v>
          </cell>
          <cell r="AE19">
            <v>6</v>
          </cell>
          <cell r="AF19">
            <v>92.083200000000005</v>
          </cell>
          <cell r="AG19">
            <v>6.0000000000000001E-3</v>
          </cell>
          <cell r="AH19">
            <v>0.55249920000000008</v>
          </cell>
          <cell r="AI19">
            <v>92.635699200000005</v>
          </cell>
          <cell r="AJ19">
            <v>919914</v>
          </cell>
          <cell r="AK19">
            <v>14.73108</v>
          </cell>
          <cell r="AL19">
            <v>6</v>
          </cell>
          <cell r="AM19">
            <v>88.386480000000006</v>
          </cell>
          <cell r="AN19">
            <v>1.7999999999999999E-2</v>
          </cell>
          <cell r="AO19">
            <v>1.5909566399999999</v>
          </cell>
          <cell r="AP19">
            <v>89.977436640000008</v>
          </cell>
          <cell r="AQ19">
            <v>913487</v>
          </cell>
          <cell r="AR19">
            <v>191.31111001344087</v>
          </cell>
          <cell r="AS19">
            <v>6</v>
          </cell>
          <cell r="AT19">
            <v>1147.8666600806453</v>
          </cell>
          <cell r="AU19">
            <v>0.02</v>
          </cell>
          <cell r="AV19">
            <v>22.957333201612904</v>
          </cell>
          <cell r="AW19">
            <v>1170.8239932822582</v>
          </cell>
          <cell r="AX19">
            <v>902310</v>
          </cell>
          <cell r="AY19">
            <v>3503.5460922165298</v>
          </cell>
          <cell r="AZ19">
            <v>3.6200000000000003E-2</v>
          </cell>
          <cell r="BA19">
            <v>126.82836853823839</v>
          </cell>
          <cell r="BB19">
            <v>0.03</v>
          </cell>
          <cell r="BC19">
            <v>3.8048510561471516</v>
          </cell>
          <cell r="BD19">
            <v>130.63321959438554</v>
          </cell>
          <cell r="BE19">
            <v>923266</v>
          </cell>
          <cell r="BF19">
            <v>4045.86</v>
          </cell>
          <cell r="BG19">
            <v>8.1665999999999996E-3</v>
          </cell>
          <cell r="BH19">
            <v>33.040920276000001</v>
          </cell>
          <cell r="BI19">
            <v>0.03</v>
          </cell>
          <cell r="BJ19">
            <v>0.99122760828000001</v>
          </cell>
          <cell r="BK19">
            <v>34.03214788428</v>
          </cell>
          <cell r="BL19">
            <v>910319</v>
          </cell>
          <cell r="BM19">
            <v>2614.5</v>
          </cell>
          <cell r="BN19">
            <v>2.5000000000000001E-2</v>
          </cell>
          <cell r="BO19">
            <v>65.362499999999997</v>
          </cell>
          <cell r="BP19">
            <v>0.5</v>
          </cell>
          <cell r="BQ19">
            <v>0</v>
          </cell>
          <cell r="BR19">
            <v>65.362499999999997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BY19">
            <v>0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  <cell r="CF19">
            <v>0</v>
          </cell>
          <cell r="CG19">
            <v>0</v>
          </cell>
          <cell r="CH19">
            <v>0</v>
          </cell>
          <cell r="CI19">
            <v>0</v>
          </cell>
          <cell r="CJ19">
            <v>0</v>
          </cell>
          <cell r="CK19">
            <v>0</v>
          </cell>
          <cell r="CL19">
            <v>0</v>
          </cell>
          <cell r="CM19">
            <v>0</v>
          </cell>
          <cell r="CN19">
            <v>0</v>
          </cell>
          <cell r="CP19">
            <v>5389.84</v>
          </cell>
          <cell r="CQ19">
            <v>2941.4387743749999</v>
          </cell>
        </row>
        <row r="20">
          <cell r="B20">
            <v>180</v>
          </cell>
          <cell r="C20" t="str">
            <v>Coca Cola 10L BIB</v>
          </cell>
          <cell r="D20" t="str">
            <v>P</v>
          </cell>
          <cell r="E20">
            <v>902026</v>
          </cell>
          <cell r="F20">
            <v>535376.62</v>
          </cell>
          <cell r="G20">
            <v>3.3333333333333333E-2</v>
          </cell>
          <cell r="H20">
            <v>17845.887333333332</v>
          </cell>
          <cell r="I20">
            <v>0.01</v>
          </cell>
          <cell r="J20">
            <v>178.45887333333332</v>
          </cell>
          <cell r="K20">
            <v>18024.346206666665</v>
          </cell>
          <cell r="L20">
            <v>0</v>
          </cell>
          <cell r="M20">
            <v>0</v>
          </cell>
          <cell r="N20">
            <v>0</v>
          </cell>
          <cell r="O20">
            <v>902332</v>
          </cell>
          <cell r="P20">
            <v>697.55389457120373</v>
          </cell>
          <cell r="Q20">
            <v>9.2809533333333345</v>
          </cell>
          <cell r="R20">
            <v>6473.9651430002623</v>
          </cell>
          <cell r="S20">
            <v>1.4999999999999999E-2</v>
          </cell>
          <cell r="T20">
            <v>97.109477145003936</v>
          </cell>
          <cell r="U20">
            <v>6571.0746201452666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931923</v>
          </cell>
          <cell r="AK20">
            <v>85.99</v>
          </cell>
          <cell r="AL20">
            <v>1</v>
          </cell>
          <cell r="AM20">
            <v>85.99</v>
          </cell>
          <cell r="AN20">
            <v>1.7999999999999999E-2</v>
          </cell>
          <cell r="AO20">
            <v>1.5478199999999998</v>
          </cell>
          <cell r="AP20">
            <v>87.537819999999996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C20">
            <v>0</v>
          </cell>
          <cell r="BD20">
            <v>0</v>
          </cell>
          <cell r="BE20">
            <v>902311</v>
          </cell>
          <cell r="BF20">
            <v>3921.6450000000004</v>
          </cell>
          <cell r="BG20">
            <v>1.6666000000000001E-3</v>
          </cell>
          <cell r="BH20">
            <v>6.5358135570000009</v>
          </cell>
          <cell r="BI20">
            <v>0.03</v>
          </cell>
          <cell r="BJ20">
            <v>0.19607440671000001</v>
          </cell>
          <cell r="BK20">
            <v>6.7318879637100011</v>
          </cell>
          <cell r="BL20">
            <v>0</v>
          </cell>
          <cell r="BM20">
            <v>0</v>
          </cell>
          <cell r="BN20">
            <v>0</v>
          </cell>
          <cell r="BO20">
            <v>0</v>
          </cell>
          <cell r="BP20">
            <v>0</v>
          </cell>
          <cell r="BQ20">
            <v>0</v>
          </cell>
          <cell r="BR20">
            <v>0</v>
          </cell>
          <cell r="BS20">
            <v>931919</v>
          </cell>
          <cell r="BT20">
            <v>764.47800000000007</v>
          </cell>
          <cell r="BU20">
            <v>1</v>
          </cell>
          <cell r="BV20">
            <v>764.47800000000007</v>
          </cell>
          <cell r="BW20">
            <v>0.02</v>
          </cell>
          <cell r="BX20">
            <v>15.289560000000002</v>
          </cell>
          <cell r="BY20">
            <v>779.76756000000012</v>
          </cell>
          <cell r="BZ20">
            <v>931922</v>
          </cell>
          <cell r="CA20">
            <v>1988.1</v>
          </cell>
          <cell r="CB20">
            <v>1</v>
          </cell>
          <cell r="CC20">
            <v>1988.1</v>
          </cell>
          <cell r="CD20">
            <v>0.02</v>
          </cell>
          <cell r="CE20">
            <v>39.762</v>
          </cell>
          <cell r="CF20">
            <v>2027.8619999999999</v>
          </cell>
          <cell r="CG20">
            <v>0</v>
          </cell>
          <cell r="CH20">
            <v>0</v>
          </cell>
          <cell r="CI20">
            <v>0</v>
          </cell>
          <cell r="CJ20">
            <v>0</v>
          </cell>
          <cell r="CK20">
            <v>0</v>
          </cell>
          <cell r="CL20">
            <v>0</v>
          </cell>
          <cell r="CM20">
            <v>0</v>
          </cell>
          <cell r="CN20">
            <v>0</v>
          </cell>
          <cell r="CP20">
            <v>27497.32</v>
          </cell>
          <cell r="CQ20">
            <v>9472.9737933333345</v>
          </cell>
        </row>
        <row r="21">
          <cell r="B21">
            <v>310</v>
          </cell>
          <cell r="C21" t="str">
            <v>Fanta Naranja 350cc Vidriox24</v>
          </cell>
          <cell r="D21" t="str">
            <v>P</v>
          </cell>
          <cell r="E21">
            <v>902315</v>
          </cell>
          <cell r="F21">
            <v>315911.74000000005</v>
          </cell>
          <cell r="G21">
            <v>4.1999999999999997E-3</v>
          </cell>
          <cell r="H21">
            <v>1326.8293080000001</v>
          </cell>
          <cell r="I21">
            <v>0.01</v>
          </cell>
          <cell r="J21">
            <v>13.268293080000001</v>
          </cell>
          <cell r="K21">
            <v>1340.09760108</v>
          </cell>
          <cell r="L21">
            <v>0</v>
          </cell>
          <cell r="M21">
            <v>0</v>
          </cell>
          <cell r="N21">
            <v>0</v>
          </cell>
          <cell r="O21">
            <v>902332</v>
          </cell>
          <cell r="P21">
            <v>697.55389457120373</v>
          </cell>
          <cell r="Q21">
            <v>1.3386197999999998</v>
          </cell>
          <cell r="R21">
            <v>933.75945484012573</v>
          </cell>
          <cell r="S21">
            <v>1.4999999999999999E-2</v>
          </cell>
          <cell r="T21">
            <v>14.006391822601886</v>
          </cell>
          <cell r="U21">
            <v>947.76584666272765</v>
          </cell>
          <cell r="V21">
            <v>902338</v>
          </cell>
          <cell r="W21">
            <v>282.74</v>
          </cell>
          <cell r="X21">
            <v>4.6569599999999989E-2</v>
          </cell>
          <cell r="Y21">
            <v>13.167088703999998</v>
          </cell>
          <cell r="Z21">
            <v>0.45</v>
          </cell>
          <cell r="AA21">
            <v>5.9251899167999991</v>
          </cell>
          <cell r="AB21">
            <v>19.092278620799995</v>
          </cell>
          <cell r="AC21">
            <v>933139</v>
          </cell>
          <cell r="AD21">
            <v>10.838520000000001</v>
          </cell>
          <cell r="AE21">
            <v>24</v>
          </cell>
          <cell r="AF21">
            <v>260.12448000000001</v>
          </cell>
          <cell r="AG21">
            <v>6.0000000000000001E-3</v>
          </cell>
          <cell r="AH21">
            <v>1.5607468800000002</v>
          </cell>
          <cell r="AI21">
            <v>261.68522688000002</v>
          </cell>
          <cell r="AJ21">
            <v>935188</v>
          </cell>
          <cell r="AK21">
            <v>41.496000000000002</v>
          </cell>
          <cell r="AL21">
            <v>24</v>
          </cell>
          <cell r="AM21">
            <v>995.904</v>
          </cell>
          <cell r="AN21">
            <v>1.7999999999999999E-2</v>
          </cell>
          <cell r="AO21">
            <v>17.926271999999997</v>
          </cell>
          <cell r="AP21">
            <v>1013.830272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  <cell r="AU21">
            <v>0</v>
          </cell>
          <cell r="AV21">
            <v>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C21">
            <v>0</v>
          </cell>
          <cell r="BD21">
            <v>0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  <cell r="BK21">
            <v>0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  <cell r="BP21">
            <v>0</v>
          </cell>
          <cell r="BQ21">
            <v>0</v>
          </cell>
          <cell r="BR21">
            <v>0</v>
          </cell>
          <cell r="BS21">
            <v>0</v>
          </cell>
          <cell r="BT21">
            <v>0</v>
          </cell>
          <cell r="BU21">
            <v>0</v>
          </cell>
          <cell r="BV21">
            <v>0</v>
          </cell>
          <cell r="BW21">
            <v>0</v>
          </cell>
          <cell r="BX21">
            <v>0</v>
          </cell>
          <cell r="BY21">
            <v>0</v>
          </cell>
          <cell r="BZ21">
            <v>0</v>
          </cell>
          <cell r="CA21">
            <v>0</v>
          </cell>
          <cell r="CB21">
            <v>0</v>
          </cell>
          <cell r="CC21">
            <v>0</v>
          </cell>
          <cell r="CD21">
            <v>0</v>
          </cell>
          <cell r="CE21">
            <v>0</v>
          </cell>
          <cell r="CF21">
            <v>0</v>
          </cell>
          <cell r="CG21">
            <v>0</v>
          </cell>
          <cell r="CH21">
            <v>0</v>
          </cell>
          <cell r="CI21">
            <v>0</v>
          </cell>
          <cell r="CJ21">
            <v>0</v>
          </cell>
          <cell r="CK21">
            <v>0</v>
          </cell>
          <cell r="CL21">
            <v>0</v>
          </cell>
          <cell r="CM21">
            <v>0</v>
          </cell>
          <cell r="CN21">
            <v>0</v>
          </cell>
          <cell r="CP21">
            <v>3582.47</v>
          </cell>
          <cell r="CQ21">
            <v>2242.3723989199998</v>
          </cell>
        </row>
        <row r="22">
          <cell r="B22">
            <v>325</v>
          </cell>
          <cell r="C22" t="str">
            <v>Fanta Naranja 1000cc Vidriox12</v>
          </cell>
          <cell r="D22" t="str">
            <v>P</v>
          </cell>
          <cell r="E22">
            <v>902315</v>
          </cell>
          <cell r="F22">
            <v>315911.74000000005</v>
          </cell>
          <cell r="G22">
            <v>6.0000000000000001E-3</v>
          </cell>
          <cell r="H22">
            <v>1895.4704400000003</v>
          </cell>
          <cell r="I22">
            <v>0.01</v>
          </cell>
          <cell r="J22">
            <v>18.954704400000004</v>
          </cell>
          <cell r="K22">
            <v>1914.4251444000004</v>
          </cell>
          <cell r="L22">
            <v>0</v>
          </cell>
          <cell r="M22">
            <v>0</v>
          </cell>
          <cell r="N22">
            <v>0</v>
          </cell>
          <cell r="O22">
            <v>902332</v>
          </cell>
          <cell r="P22">
            <v>697.55389457120373</v>
          </cell>
          <cell r="Q22">
            <v>1.9123139999999998</v>
          </cell>
          <cell r="R22">
            <v>1333.9420783430369</v>
          </cell>
          <cell r="S22">
            <v>1.4999999999999999E-2</v>
          </cell>
          <cell r="T22">
            <v>20.009131175145551</v>
          </cell>
          <cell r="U22">
            <v>1353.9512095181824</v>
          </cell>
          <cell r="V22">
            <v>902338</v>
          </cell>
          <cell r="W22">
            <v>282.74</v>
          </cell>
          <cell r="X22">
            <v>7.6032000000000002E-2</v>
          </cell>
          <cell r="Y22">
            <v>21.497287680000003</v>
          </cell>
          <cell r="Z22">
            <v>0.45</v>
          </cell>
          <cell r="AA22">
            <v>9.6737794560000019</v>
          </cell>
          <cell r="AB22">
            <v>31.171067136000005</v>
          </cell>
          <cell r="AC22">
            <v>933139</v>
          </cell>
          <cell r="AD22">
            <v>10.838520000000001</v>
          </cell>
          <cell r="AE22">
            <v>12</v>
          </cell>
          <cell r="AF22">
            <v>130.06224</v>
          </cell>
          <cell r="AG22">
            <v>6.0000000000000001E-3</v>
          </cell>
          <cell r="AH22">
            <v>0.78037344000000008</v>
          </cell>
          <cell r="AI22">
            <v>130.84261344000001</v>
          </cell>
          <cell r="AJ22">
            <v>912619</v>
          </cell>
          <cell r="AK22">
            <v>22.719060000000002</v>
          </cell>
          <cell r="AL22">
            <v>12</v>
          </cell>
          <cell r="AM22">
            <v>272.62872000000004</v>
          </cell>
          <cell r="AN22">
            <v>1.7999999999999999E-2</v>
          </cell>
          <cell r="AO22">
            <v>4.9073169600000002</v>
          </cell>
          <cell r="AP22">
            <v>277.53603696000005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P22">
            <v>0</v>
          </cell>
          <cell r="BQ22">
            <v>0</v>
          </cell>
          <cell r="BR22">
            <v>0</v>
          </cell>
          <cell r="BS22">
            <v>0</v>
          </cell>
          <cell r="BT22">
            <v>0</v>
          </cell>
          <cell r="BU22">
            <v>0</v>
          </cell>
          <cell r="BV22">
            <v>0</v>
          </cell>
          <cell r="BW22">
            <v>0</v>
          </cell>
          <cell r="BX22">
            <v>0</v>
          </cell>
          <cell r="BY22">
            <v>0</v>
          </cell>
          <cell r="BZ22">
            <v>0</v>
          </cell>
          <cell r="CA22">
            <v>0</v>
          </cell>
          <cell r="CB22">
            <v>0</v>
          </cell>
          <cell r="CC22">
            <v>0</v>
          </cell>
          <cell r="CD22">
            <v>0</v>
          </cell>
          <cell r="CE22">
            <v>0</v>
          </cell>
          <cell r="CF22">
            <v>0</v>
          </cell>
          <cell r="CG22">
            <v>0</v>
          </cell>
          <cell r="CH22">
            <v>0</v>
          </cell>
          <cell r="CI22">
            <v>0</v>
          </cell>
          <cell r="CJ22">
            <v>0</v>
          </cell>
          <cell r="CK22">
            <v>0</v>
          </cell>
          <cell r="CL22">
            <v>0</v>
          </cell>
          <cell r="CM22">
            <v>0</v>
          </cell>
          <cell r="CN22">
            <v>0</v>
          </cell>
          <cell r="CP22">
            <v>3707.93</v>
          </cell>
          <cell r="CQ22">
            <v>1793.5048555999995</v>
          </cell>
        </row>
        <row r="23">
          <cell r="B23">
            <v>327</v>
          </cell>
          <cell r="C23" t="str">
            <v>Fanta Naranja 500cc Petx12</v>
          </cell>
          <cell r="D23" t="str">
            <v>P</v>
          </cell>
          <cell r="E23">
            <v>902315</v>
          </cell>
          <cell r="F23">
            <v>315911.74000000005</v>
          </cell>
          <cell r="G23">
            <v>3.0000000000000001E-3</v>
          </cell>
          <cell r="H23">
            <v>947.73522000000014</v>
          </cell>
          <cell r="I23">
            <v>0.01</v>
          </cell>
          <cell r="J23">
            <v>9.4773522000000021</v>
          </cell>
          <cell r="K23">
            <v>957.21257220000018</v>
          </cell>
          <cell r="L23">
            <v>0</v>
          </cell>
          <cell r="M23">
            <v>0</v>
          </cell>
          <cell r="N23">
            <v>0</v>
          </cell>
          <cell r="O23">
            <v>902332</v>
          </cell>
          <cell r="P23">
            <v>697.55389457120373</v>
          </cell>
          <cell r="Q23">
            <v>0.95615699999999992</v>
          </cell>
          <cell r="R23">
            <v>666.97103917151844</v>
          </cell>
          <cell r="S23">
            <v>1.4999999999999999E-2</v>
          </cell>
          <cell r="T23">
            <v>10.004565587572776</v>
          </cell>
          <cell r="U23">
            <v>676.9756047590912</v>
          </cell>
          <cell r="V23">
            <v>902338</v>
          </cell>
          <cell r="W23">
            <v>282.74</v>
          </cell>
          <cell r="X23">
            <v>3.8016000000000001E-2</v>
          </cell>
          <cell r="Y23">
            <v>10.748643840000002</v>
          </cell>
          <cell r="Z23">
            <v>0.45</v>
          </cell>
          <cell r="AA23">
            <v>4.8368897280000009</v>
          </cell>
          <cell r="AB23">
            <v>15.585533568000002</v>
          </cell>
          <cell r="AC23">
            <v>902255</v>
          </cell>
          <cell r="AD23">
            <v>14.9682</v>
          </cell>
          <cell r="AE23">
            <v>12</v>
          </cell>
          <cell r="AF23">
            <v>179.61840000000001</v>
          </cell>
          <cell r="AG23">
            <v>6.0000000000000001E-3</v>
          </cell>
          <cell r="AH23">
            <v>1.0777104000000002</v>
          </cell>
          <cell r="AI23">
            <v>180.69611040000001</v>
          </cell>
          <cell r="AJ23">
            <v>912887</v>
          </cell>
          <cell r="AK23">
            <v>4.9054200000000003</v>
          </cell>
          <cell r="AL23">
            <v>12</v>
          </cell>
          <cell r="AM23">
            <v>58.865040000000008</v>
          </cell>
          <cell r="AN23">
            <v>1.7999999999999999E-2</v>
          </cell>
          <cell r="AO23">
            <v>1.05957072</v>
          </cell>
          <cell r="AP23">
            <v>59.924610720000004</v>
          </cell>
          <cell r="AQ23">
            <v>901189</v>
          </cell>
          <cell r="AR23">
            <v>76.684200001387509</v>
          </cell>
          <cell r="AS23">
            <v>12</v>
          </cell>
          <cell r="AT23">
            <v>920.21040001665006</v>
          </cell>
          <cell r="AU23">
            <v>0.02</v>
          </cell>
          <cell r="AV23">
            <v>18.404208000333</v>
          </cell>
          <cell r="AW23">
            <v>938.61460801698308</v>
          </cell>
          <cell r="AX23">
            <v>932317</v>
          </cell>
          <cell r="AY23">
            <v>4297.8</v>
          </cell>
          <cell r="AZ23">
            <v>1.9900000000000001E-2</v>
          </cell>
          <cell r="BA23">
            <v>85.526220000000009</v>
          </cell>
          <cell r="BB23">
            <v>0.03</v>
          </cell>
          <cell r="BC23">
            <v>2.5657866</v>
          </cell>
          <cell r="BD23">
            <v>88.092006600000005</v>
          </cell>
          <cell r="BE23">
            <v>902311</v>
          </cell>
          <cell r="BF23">
            <v>3921.6450000000004</v>
          </cell>
          <cell r="BG23">
            <v>2.7777777777777779E-3</v>
          </cell>
          <cell r="BH23">
            <v>10.893458333333335</v>
          </cell>
          <cell r="BI23">
            <v>0.03</v>
          </cell>
          <cell r="BJ23">
            <v>0.32680375000000006</v>
          </cell>
          <cell r="BK23">
            <v>11.220262083333335</v>
          </cell>
          <cell r="BL23">
            <v>933089</v>
          </cell>
          <cell r="BM23">
            <v>744.67254355400701</v>
          </cell>
          <cell r="BN23">
            <v>3.4722222222222224E-2</v>
          </cell>
          <cell r="BO23">
            <v>25.856685540069687</v>
          </cell>
          <cell r="BP23">
            <v>0.02</v>
          </cell>
          <cell r="BQ23">
            <v>0.51713371080139381</v>
          </cell>
          <cell r="BR23">
            <v>26.37381925087108</v>
          </cell>
          <cell r="BS23">
            <v>0</v>
          </cell>
          <cell r="BT23">
            <v>0</v>
          </cell>
          <cell r="BU23">
            <v>0</v>
          </cell>
          <cell r="BV23">
            <v>0</v>
          </cell>
          <cell r="BW23">
            <v>0</v>
          </cell>
          <cell r="BX23">
            <v>0</v>
          </cell>
          <cell r="BY23">
            <v>0</v>
          </cell>
          <cell r="BZ23">
            <v>0</v>
          </cell>
          <cell r="CA23">
            <v>0</v>
          </cell>
          <cell r="CB23">
            <v>0</v>
          </cell>
          <cell r="CC23">
            <v>0</v>
          </cell>
          <cell r="CD23">
            <v>0</v>
          </cell>
          <cell r="CE23">
            <v>0</v>
          </cell>
          <cell r="CF23">
            <v>0</v>
          </cell>
          <cell r="CG23">
            <v>0</v>
          </cell>
          <cell r="CH23">
            <v>0</v>
          </cell>
          <cell r="CI23">
            <v>0</v>
          </cell>
          <cell r="CJ23">
            <v>0</v>
          </cell>
          <cell r="CK23">
            <v>0</v>
          </cell>
          <cell r="CL23">
            <v>0</v>
          </cell>
          <cell r="CM23">
            <v>0</v>
          </cell>
          <cell r="CN23">
            <v>0</v>
          </cell>
          <cell r="CP23">
            <v>2954.7</v>
          </cell>
          <cell r="CQ23">
            <v>1997.4874277999998</v>
          </cell>
        </row>
        <row r="24">
          <cell r="B24">
            <v>335</v>
          </cell>
          <cell r="C24" t="str">
            <v>Fanta Naranja 2000cc RefPetx9</v>
          </cell>
          <cell r="D24" t="str">
            <v>P</v>
          </cell>
          <cell r="E24">
            <v>902315</v>
          </cell>
          <cell r="F24">
            <v>315911.74000000005</v>
          </cell>
          <cell r="G24">
            <v>9.0000000000000011E-3</v>
          </cell>
          <cell r="H24">
            <v>2843.205660000001</v>
          </cell>
          <cell r="I24">
            <v>0.01</v>
          </cell>
          <cell r="J24">
            <v>28.43205660000001</v>
          </cell>
          <cell r="K24">
            <v>2871.6377166000011</v>
          </cell>
          <cell r="L24">
            <v>0</v>
          </cell>
          <cell r="M24">
            <v>0</v>
          </cell>
          <cell r="N24">
            <v>0</v>
          </cell>
          <cell r="O24">
            <v>902332</v>
          </cell>
          <cell r="P24">
            <v>697.55389457120373</v>
          </cell>
          <cell r="Q24">
            <v>2.8684709999999995</v>
          </cell>
          <cell r="R24">
            <v>2000.9131175145551</v>
          </cell>
          <cell r="S24">
            <v>1.4999999999999999E-2</v>
          </cell>
          <cell r="T24">
            <v>30.013696762718325</v>
          </cell>
          <cell r="U24">
            <v>2030.9268142772735</v>
          </cell>
          <cell r="V24">
            <v>902338</v>
          </cell>
          <cell r="W24">
            <v>282.74</v>
          </cell>
          <cell r="X24">
            <v>0.11404800000000001</v>
          </cell>
          <cell r="Y24">
            <v>32.245931520000006</v>
          </cell>
          <cell r="Z24">
            <v>0.45</v>
          </cell>
          <cell r="AA24">
            <v>14.510669184000003</v>
          </cell>
          <cell r="AB24">
            <v>46.756600704000007</v>
          </cell>
          <cell r="AC24">
            <v>939557</v>
          </cell>
          <cell r="AD24">
            <v>20.748000000000001</v>
          </cell>
          <cell r="AE24">
            <v>9</v>
          </cell>
          <cell r="AF24">
            <v>186.732</v>
          </cell>
          <cell r="AG24">
            <v>6.0000000000000001E-3</v>
          </cell>
          <cell r="AH24">
            <v>1.1203920000000001</v>
          </cell>
          <cell r="AI24">
            <v>187.85239200000001</v>
          </cell>
          <cell r="AJ24">
            <v>939636</v>
          </cell>
          <cell r="AK24">
            <v>19.028880000000001</v>
          </cell>
          <cell r="AL24">
            <v>9</v>
          </cell>
          <cell r="AM24">
            <v>171.25992000000002</v>
          </cell>
          <cell r="AN24">
            <v>1.7999999999999999E-2</v>
          </cell>
          <cell r="AO24">
            <v>3.0826785600000002</v>
          </cell>
          <cell r="AP24">
            <v>174.34259856000003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I24">
            <v>0</v>
          </cell>
          <cell r="BJ24">
            <v>0</v>
          </cell>
          <cell r="BK24">
            <v>0</v>
          </cell>
          <cell r="BL24">
            <v>0</v>
          </cell>
          <cell r="BM24">
            <v>0</v>
          </cell>
          <cell r="BN24">
            <v>0</v>
          </cell>
          <cell r="BO24">
            <v>0</v>
          </cell>
          <cell r="BP24">
            <v>0</v>
          </cell>
          <cell r="BQ24">
            <v>0</v>
          </cell>
          <cell r="BR24">
            <v>0</v>
          </cell>
          <cell r="BS24">
            <v>0</v>
          </cell>
          <cell r="BT24">
            <v>0</v>
          </cell>
          <cell r="BU24">
            <v>0</v>
          </cell>
          <cell r="BV24">
            <v>0</v>
          </cell>
          <cell r="BW24">
            <v>0</v>
          </cell>
          <cell r="BX24">
            <v>0</v>
          </cell>
          <cell r="BY24">
            <v>0</v>
          </cell>
          <cell r="BZ24">
            <v>0</v>
          </cell>
          <cell r="CA24">
            <v>0</v>
          </cell>
          <cell r="CB24">
            <v>0</v>
          </cell>
          <cell r="CC24">
            <v>0</v>
          </cell>
          <cell r="CD24">
            <v>0</v>
          </cell>
          <cell r="CE24">
            <v>0</v>
          </cell>
          <cell r="CF24">
            <v>0</v>
          </cell>
          <cell r="CG24">
            <v>0</v>
          </cell>
          <cell r="CH24">
            <v>0</v>
          </cell>
          <cell r="CI24">
            <v>0</v>
          </cell>
          <cell r="CJ24">
            <v>0</v>
          </cell>
          <cell r="CK24">
            <v>0</v>
          </cell>
          <cell r="CL24">
            <v>0</v>
          </cell>
          <cell r="CM24">
            <v>0</v>
          </cell>
          <cell r="CN24">
            <v>0</v>
          </cell>
          <cell r="CP24">
            <v>5311.52</v>
          </cell>
          <cell r="CQ24">
            <v>2439.8822833999993</v>
          </cell>
        </row>
        <row r="25">
          <cell r="B25">
            <v>337</v>
          </cell>
          <cell r="C25" t="str">
            <v>Fanta Naranja 237cc Petx8</v>
          </cell>
          <cell r="D25" t="str">
            <v>R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0</v>
          </cell>
          <cell r="BB25">
            <v>0</v>
          </cell>
          <cell r="BC25">
            <v>0</v>
          </cell>
          <cell r="BD25">
            <v>0</v>
          </cell>
          <cell r="BE25">
            <v>0</v>
          </cell>
          <cell r="BF25">
            <v>0</v>
          </cell>
          <cell r="BG25">
            <v>0</v>
          </cell>
          <cell r="BH25">
            <v>0</v>
          </cell>
          <cell r="BI25">
            <v>0</v>
          </cell>
          <cell r="BJ25">
            <v>0</v>
          </cell>
          <cell r="BK25">
            <v>0</v>
          </cell>
          <cell r="BL25">
            <v>0</v>
          </cell>
          <cell r="BM25">
            <v>0</v>
          </cell>
          <cell r="BN25">
            <v>0</v>
          </cell>
          <cell r="BO25">
            <v>0</v>
          </cell>
          <cell r="BP25">
            <v>0</v>
          </cell>
          <cell r="BQ25">
            <v>0</v>
          </cell>
          <cell r="BR25">
            <v>0</v>
          </cell>
          <cell r="BS25">
            <v>0</v>
          </cell>
          <cell r="BT25">
            <v>0</v>
          </cell>
          <cell r="BU25">
            <v>0</v>
          </cell>
          <cell r="BV25">
            <v>0</v>
          </cell>
          <cell r="BW25">
            <v>0</v>
          </cell>
          <cell r="BX25">
            <v>0</v>
          </cell>
          <cell r="BY25">
            <v>0</v>
          </cell>
          <cell r="BZ25">
            <v>0</v>
          </cell>
          <cell r="CA25">
            <v>0</v>
          </cell>
          <cell r="CB25">
            <v>0</v>
          </cell>
          <cell r="CC25">
            <v>0</v>
          </cell>
          <cell r="CD25">
            <v>0</v>
          </cell>
          <cell r="CE25">
            <v>0</v>
          </cell>
          <cell r="CF25">
            <v>0</v>
          </cell>
          <cell r="CG25">
            <v>0</v>
          </cell>
          <cell r="CH25">
            <v>0</v>
          </cell>
          <cell r="CI25">
            <v>0</v>
          </cell>
          <cell r="CJ25">
            <v>0</v>
          </cell>
          <cell r="CK25">
            <v>0</v>
          </cell>
          <cell r="CL25">
            <v>0</v>
          </cell>
          <cell r="CM25">
            <v>0</v>
          </cell>
          <cell r="CN25">
            <v>1422.67</v>
          </cell>
          <cell r="CP25">
            <v>1422.67</v>
          </cell>
          <cell r="CQ25">
            <v>1422.67</v>
          </cell>
        </row>
        <row r="26">
          <cell r="B26">
            <v>340</v>
          </cell>
          <cell r="C26" t="str">
            <v>Fanta Naranja 1500cc Petx8</v>
          </cell>
          <cell r="D26" t="str">
            <v>P</v>
          </cell>
          <cell r="E26">
            <v>902315</v>
          </cell>
          <cell r="F26">
            <v>315911.74000000005</v>
          </cell>
          <cell r="G26">
            <v>6.0000000000000001E-3</v>
          </cell>
          <cell r="H26">
            <v>1895.4704400000003</v>
          </cell>
          <cell r="I26">
            <v>0.01</v>
          </cell>
          <cell r="J26">
            <v>18.954704400000004</v>
          </cell>
          <cell r="K26">
            <v>1914.4251444000004</v>
          </cell>
          <cell r="L26">
            <v>0</v>
          </cell>
          <cell r="M26">
            <v>0</v>
          </cell>
          <cell r="N26">
            <v>0</v>
          </cell>
          <cell r="O26">
            <v>902332</v>
          </cell>
          <cell r="P26">
            <v>697.55389457120373</v>
          </cell>
          <cell r="Q26">
            <v>1.9123139999999998</v>
          </cell>
          <cell r="R26">
            <v>1333.9420783430369</v>
          </cell>
          <cell r="S26">
            <v>1.4999999999999999E-2</v>
          </cell>
          <cell r="T26">
            <v>20.009131175145551</v>
          </cell>
          <cell r="U26">
            <v>1353.9512095181824</v>
          </cell>
          <cell r="V26">
            <v>902338</v>
          </cell>
          <cell r="W26">
            <v>282.74</v>
          </cell>
          <cell r="X26">
            <v>7.6032000000000002E-2</v>
          </cell>
          <cell r="Y26">
            <v>21.497287680000003</v>
          </cell>
          <cell r="Z26">
            <v>0.45</v>
          </cell>
          <cell r="AA26">
            <v>9.6737794560000019</v>
          </cell>
          <cell r="AB26">
            <v>31.171067136000005</v>
          </cell>
          <cell r="AC26">
            <v>902255</v>
          </cell>
          <cell r="AD26">
            <v>14.9682</v>
          </cell>
          <cell r="AE26">
            <v>8</v>
          </cell>
          <cell r="AF26">
            <v>119.7456</v>
          </cell>
          <cell r="AG26">
            <v>6.0000000000000001E-3</v>
          </cell>
          <cell r="AH26">
            <v>0.71847360000000005</v>
          </cell>
          <cell r="AI26">
            <v>120.46407359999999</v>
          </cell>
          <cell r="AJ26">
            <v>930211</v>
          </cell>
          <cell r="AK26">
            <v>10.685219999999999</v>
          </cell>
          <cell r="AL26">
            <v>8</v>
          </cell>
          <cell r="AM26">
            <v>85.481759999999994</v>
          </cell>
          <cell r="AN26">
            <v>1.7999999999999999E-2</v>
          </cell>
          <cell r="AO26">
            <v>1.5386716799999998</v>
          </cell>
          <cell r="AP26">
            <v>87.020431679999987</v>
          </cell>
          <cell r="AQ26">
            <v>913486</v>
          </cell>
          <cell r="AR26">
            <v>123.43640463444652</v>
          </cell>
          <cell r="AS26">
            <v>8</v>
          </cell>
          <cell r="AT26">
            <v>987.49123707557214</v>
          </cell>
          <cell r="AU26">
            <v>0.02</v>
          </cell>
          <cell r="AV26">
            <v>19.749824741511443</v>
          </cell>
          <cell r="AW26">
            <v>1007.2410618170836</v>
          </cell>
          <cell r="AX26">
            <v>902310</v>
          </cell>
          <cell r="AY26">
            <v>3503.5460922165298</v>
          </cell>
          <cell r="AZ26">
            <v>3.1199999999999999E-2</v>
          </cell>
          <cell r="BA26">
            <v>109.31063807715573</v>
          </cell>
          <cell r="BB26">
            <v>0.03</v>
          </cell>
          <cell r="BC26">
            <v>3.2793191423146717</v>
          </cell>
          <cell r="BD26">
            <v>112.58995721947041</v>
          </cell>
          <cell r="BE26">
            <v>902311</v>
          </cell>
          <cell r="BF26">
            <v>3921.6450000000004</v>
          </cell>
          <cell r="BG26">
            <v>5.0000000000000001E-3</v>
          </cell>
          <cell r="BH26">
            <v>19.608225000000001</v>
          </cell>
          <cell r="BI26">
            <v>0.03</v>
          </cell>
          <cell r="BJ26">
            <v>0.58824675000000004</v>
          </cell>
          <cell r="BK26">
            <v>20.196471750000001</v>
          </cell>
          <cell r="BL26">
            <v>910319</v>
          </cell>
          <cell r="BM26">
            <v>2614.5</v>
          </cell>
          <cell r="BN26">
            <v>1.7857142857142856E-2</v>
          </cell>
          <cell r="BO26">
            <v>46.6875</v>
          </cell>
          <cell r="BP26">
            <v>0.5</v>
          </cell>
          <cell r="BQ26">
            <v>0</v>
          </cell>
          <cell r="BR26">
            <v>46.6875</v>
          </cell>
          <cell r="BS26">
            <v>0</v>
          </cell>
          <cell r="BT26">
            <v>0</v>
          </cell>
          <cell r="BU26">
            <v>0</v>
          </cell>
          <cell r="BV26">
            <v>0</v>
          </cell>
          <cell r="BW26">
            <v>0</v>
          </cell>
          <cell r="BX26">
            <v>0</v>
          </cell>
          <cell r="BY26">
            <v>0</v>
          </cell>
          <cell r="BZ26">
            <v>0</v>
          </cell>
          <cell r="CA26">
            <v>0</v>
          </cell>
          <cell r="CB26">
            <v>0</v>
          </cell>
          <cell r="CC26">
            <v>0</v>
          </cell>
          <cell r="CD26">
            <v>0</v>
          </cell>
          <cell r="CE26">
            <v>0</v>
          </cell>
          <cell r="CF26">
            <v>0</v>
          </cell>
          <cell r="CG26">
            <v>0</v>
          </cell>
          <cell r="CH26">
            <v>0</v>
          </cell>
          <cell r="CI26">
            <v>0</v>
          </cell>
          <cell r="CJ26">
            <v>0</v>
          </cell>
          <cell r="CK26">
            <v>0</v>
          </cell>
          <cell r="CL26">
            <v>0</v>
          </cell>
          <cell r="CM26">
            <v>0</v>
          </cell>
          <cell r="CN26">
            <v>0</v>
          </cell>
          <cell r="CP26">
            <v>4693.75</v>
          </cell>
          <cell r="CQ26">
            <v>2779.3248555999999</v>
          </cell>
        </row>
        <row r="27">
          <cell r="B27">
            <v>344</v>
          </cell>
          <cell r="C27" t="str">
            <v>Fanta Naranja 1750cc Petx8</v>
          </cell>
          <cell r="D27" t="str">
            <v>P</v>
          </cell>
          <cell r="E27">
            <v>902315</v>
          </cell>
          <cell r="F27">
            <v>315911.74000000005</v>
          </cell>
          <cell r="G27">
            <v>7.0000000000000001E-3</v>
          </cell>
          <cell r="H27">
            <v>2211.3821800000005</v>
          </cell>
          <cell r="I27">
            <v>0.01</v>
          </cell>
          <cell r="J27">
            <v>22.113821800000007</v>
          </cell>
          <cell r="K27">
            <v>2233.4960018000006</v>
          </cell>
          <cell r="L27">
            <v>0</v>
          </cell>
          <cell r="M27">
            <v>0</v>
          </cell>
          <cell r="N27">
            <v>0</v>
          </cell>
          <cell r="O27">
            <v>902332</v>
          </cell>
          <cell r="P27">
            <v>697.55389457120373</v>
          </cell>
          <cell r="Q27">
            <v>2.231033</v>
          </cell>
          <cell r="R27">
            <v>1556.2657580668763</v>
          </cell>
          <cell r="S27">
            <v>1.4999999999999999E-2</v>
          </cell>
          <cell r="T27">
            <v>23.343986371003144</v>
          </cell>
          <cell r="U27">
            <v>1579.6097444378795</v>
          </cell>
          <cell r="V27">
            <v>902338</v>
          </cell>
          <cell r="W27">
            <v>282.74</v>
          </cell>
          <cell r="X27">
            <v>8.8704000000000005E-2</v>
          </cell>
          <cell r="Y27">
            <v>25.080168960000002</v>
          </cell>
          <cell r="Z27">
            <v>0.45</v>
          </cell>
          <cell r="AA27">
            <v>11.286076032</v>
          </cell>
          <cell r="AB27">
            <v>36.366244992000006</v>
          </cell>
          <cell r="AC27">
            <v>902255</v>
          </cell>
          <cell r="AD27">
            <v>14.9682</v>
          </cell>
          <cell r="AE27">
            <v>8</v>
          </cell>
          <cell r="AF27">
            <v>119.7456</v>
          </cell>
          <cell r="AG27">
            <v>6.0000000000000001E-3</v>
          </cell>
          <cell r="AH27">
            <v>0.71847360000000005</v>
          </cell>
          <cell r="AI27">
            <v>120.46407359999999</v>
          </cell>
          <cell r="AJ27">
            <v>930637</v>
          </cell>
          <cell r="AK27">
            <v>45.215820000000001</v>
          </cell>
          <cell r="AL27">
            <v>8</v>
          </cell>
          <cell r="AM27">
            <v>361.72656000000001</v>
          </cell>
          <cell r="AN27">
            <v>1.7999999999999999E-2</v>
          </cell>
          <cell r="AO27">
            <v>6.5110780799999999</v>
          </cell>
          <cell r="AP27">
            <v>368.23763808000001</v>
          </cell>
          <cell r="AQ27">
            <v>911881</v>
          </cell>
          <cell r="AR27">
            <v>135.6912000022601</v>
          </cell>
          <cell r="AS27">
            <v>8</v>
          </cell>
          <cell r="AT27">
            <v>1085.5296000180808</v>
          </cell>
          <cell r="AU27">
            <v>0.02</v>
          </cell>
          <cell r="AV27">
            <v>21.710592000361618</v>
          </cell>
          <cell r="AW27">
            <v>1107.2401920184425</v>
          </cell>
          <cell r="AX27">
            <v>902310</v>
          </cell>
          <cell r="AY27">
            <v>3503.5460922165298</v>
          </cell>
          <cell r="AZ27">
            <v>3.3099999999999997E-2</v>
          </cell>
          <cell r="BA27">
            <v>115.96737565236712</v>
          </cell>
          <cell r="BB27">
            <v>0.03</v>
          </cell>
          <cell r="BC27">
            <v>3.4790212695710134</v>
          </cell>
          <cell r="BD27">
            <v>119.44639692193813</v>
          </cell>
          <cell r="BE27">
            <v>923266</v>
          </cell>
          <cell r="BF27">
            <v>4045.86</v>
          </cell>
          <cell r="BG27">
            <v>5.0000000000000001E-3</v>
          </cell>
          <cell r="BH27">
            <v>20.229300000000002</v>
          </cell>
          <cell r="BI27">
            <v>0.03</v>
          </cell>
          <cell r="BJ27">
            <v>0.60687900000000006</v>
          </cell>
          <cell r="BK27">
            <v>20.836179000000001</v>
          </cell>
          <cell r="BL27">
            <v>910319</v>
          </cell>
          <cell r="BM27">
            <v>2614.5</v>
          </cell>
          <cell r="BN27">
            <v>2.6666666666666668E-2</v>
          </cell>
          <cell r="BO27">
            <v>69.72</v>
          </cell>
          <cell r="BP27">
            <v>0.5</v>
          </cell>
          <cell r="BQ27">
            <v>0</v>
          </cell>
          <cell r="BR27">
            <v>69.72</v>
          </cell>
          <cell r="BS27">
            <v>0</v>
          </cell>
          <cell r="BT27">
            <v>0</v>
          </cell>
          <cell r="BU27">
            <v>0</v>
          </cell>
          <cell r="BV27">
            <v>0</v>
          </cell>
          <cell r="BW27">
            <v>0</v>
          </cell>
          <cell r="BX27">
            <v>0</v>
          </cell>
          <cell r="BY27">
            <v>0</v>
          </cell>
          <cell r="BZ27">
            <v>0</v>
          </cell>
          <cell r="CA27">
            <v>0</v>
          </cell>
          <cell r="CB27">
            <v>0</v>
          </cell>
          <cell r="CC27">
            <v>0</v>
          </cell>
          <cell r="CD27">
            <v>0</v>
          </cell>
          <cell r="CE27">
            <v>0</v>
          </cell>
          <cell r="CF27">
            <v>0</v>
          </cell>
          <cell r="CG27">
            <v>0</v>
          </cell>
          <cell r="CH27">
            <v>0</v>
          </cell>
          <cell r="CI27">
            <v>0</v>
          </cell>
          <cell r="CJ27">
            <v>0</v>
          </cell>
          <cell r="CK27">
            <v>0</v>
          </cell>
          <cell r="CL27">
            <v>0</v>
          </cell>
          <cell r="CM27">
            <v>0</v>
          </cell>
          <cell r="CN27">
            <v>0</v>
          </cell>
          <cell r="CP27">
            <v>5655.42</v>
          </cell>
          <cell r="CQ27">
            <v>3421.9239981999995</v>
          </cell>
        </row>
        <row r="28">
          <cell r="B28">
            <v>359</v>
          </cell>
          <cell r="C28" t="str">
            <v>Fanta Naranja 2250cc Petx6</v>
          </cell>
          <cell r="D28" t="str">
            <v>P</v>
          </cell>
          <cell r="E28">
            <v>902315</v>
          </cell>
          <cell r="F28">
            <v>315911.74000000005</v>
          </cell>
          <cell r="G28">
            <v>6.7499999999999991E-3</v>
          </cell>
          <cell r="H28">
            <v>2132.4042450000002</v>
          </cell>
          <cell r="I28">
            <v>0.01</v>
          </cell>
          <cell r="J28">
            <v>21.324042450000004</v>
          </cell>
          <cell r="K28">
            <v>2153.7282874500002</v>
          </cell>
          <cell r="L28">
            <v>0</v>
          </cell>
          <cell r="M28">
            <v>0</v>
          </cell>
          <cell r="N28">
            <v>0</v>
          </cell>
          <cell r="O28">
            <v>902332</v>
          </cell>
          <cell r="P28">
            <v>697.55389457120373</v>
          </cell>
          <cell r="Q28">
            <v>2.1513532499999997</v>
          </cell>
          <cell r="R28">
            <v>1500.6848381359162</v>
          </cell>
          <cell r="S28">
            <v>1.4999999999999999E-2</v>
          </cell>
          <cell r="T28">
            <v>22.51027257203874</v>
          </cell>
          <cell r="U28">
            <v>1523.1951107079549</v>
          </cell>
          <cell r="V28">
            <v>902338</v>
          </cell>
          <cell r="W28">
            <v>282.74</v>
          </cell>
          <cell r="X28">
            <v>8.5536000000000001E-2</v>
          </cell>
          <cell r="Y28">
            <v>24.184448639999999</v>
          </cell>
          <cell r="Z28">
            <v>0.45</v>
          </cell>
          <cell r="AA28">
            <v>10.883001888000001</v>
          </cell>
          <cell r="AB28">
            <v>35.067450528000002</v>
          </cell>
          <cell r="AC28">
            <v>902255</v>
          </cell>
          <cell r="AD28">
            <v>14.9682</v>
          </cell>
          <cell r="AE28">
            <v>6</v>
          </cell>
          <cell r="AF28">
            <v>89.809200000000004</v>
          </cell>
          <cell r="AG28">
            <v>6.0000000000000001E-3</v>
          </cell>
          <cell r="AH28">
            <v>0.53885520000000009</v>
          </cell>
          <cell r="AI28">
            <v>90.348055200000005</v>
          </cell>
          <cell r="AJ28">
            <v>930212</v>
          </cell>
          <cell r="AK28">
            <v>12.1524</v>
          </cell>
          <cell r="AL28">
            <v>6</v>
          </cell>
          <cell r="AM28">
            <v>72.914400000000001</v>
          </cell>
          <cell r="AN28">
            <v>1.7999999999999999E-2</v>
          </cell>
          <cell r="AO28">
            <v>1.3124591999999999</v>
          </cell>
          <cell r="AP28">
            <v>74.226859200000007</v>
          </cell>
          <cell r="AQ28">
            <v>911423</v>
          </cell>
          <cell r="AR28">
            <v>152.64989999588317</v>
          </cell>
          <cell r="AS28">
            <v>6</v>
          </cell>
          <cell r="AT28">
            <v>915.89939997529905</v>
          </cell>
          <cell r="AU28">
            <v>0.02</v>
          </cell>
          <cell r="AV28">
            <v>18.317987999505981</v>
          </cell>
          <cell r="AW28">
            <v>934.21738797480498</v>
          </cell>
          <cell r="AX28">
            <v>932442</v>
          </cell>
          <cell r="AY28">
            <v>3691.274317495921</v>
          </cell>
          <cell r="AZ28">
            <v>2.7699999999999999E-2</v>
          </cell>
          <cell r="BA28">
            <v>102.24829859463701</v>
          </cell>
          <cell r="BB28">
            <v>0.03</v>
          </cell>
          <cell r="BC28">
            <v>3.06744895783911</v>
          </cell>
          <cell r="BD28">
            <v>105.31574755247611</v>
          </cell>
          <cell r="BE28">
            <v>902311</v>
          </cell>
          <cell r="BF28">
            <v>3921.6450000000004</v>
          </cell>
          <cell r="BG28">
            <v>4.3750000000000004E-3</v>
          </cell>
          <cell r="BH28">
            <v>17.157196875000004</v>
          </cell>
          <cell r="BI28">
            <v>0.03</v>
          </cell>
          <cell r="BJ28">
            <v>0.51471590625000008</v>
          </cell>
          <cell r="BK28">
            <v>17.671912781250004</v>
          </cell>
          <cell r="BL28">
            <v>933089</v>
          </cell>
          <cell r="BM28">
            <v>744.67254355400701</v>
          </cell>
          <cell r="BN28">
            <v>3.7499999999999999E-2</v>
          </cell>
          <cell r="BO28">
            <v>27.925220383275263</v>
          </cell>
          <cell r="BP28">
            <v>0.02</v>
          </cell>
          <cell r="BQ28">
            <v>0.55850440766550524</v>
          </cell>
          <cell r="BR28">
            <v>28.483724790940769</v>
          </cell>
          <cell r="BS28">
            <v>0</v>
          </cell>
          <cell r="BT28">
            <v>0</v>
          </cell>
          <cell r="BU28">
            <v>0</v>
          </cell>
          <cell r="BV28">
            <v>0</v>
          </cell>
          <cell r="BW28">
            <v>0</v>
          </cell>
          <cell r="BX28">
            <v>0</v>
          </cell>
          <cell r="BY28">
            <v>0</v>
          </cell>
          <cell r="BZ28">
            <v>0</v>
          </cell>
          <cell r="CA28">
            <v>0</v>
          </cell>
          <cell r="CB28">
            <v>0</v>
          </cell>
          <cell r="CC28">
            <v>0</v>
          </cell>
          <cell r="CD28">
            <v>0</v>
          </cell>
          <cell r="CE28">
            <v>0</v>
          </cell>
          <cell r="CF28">
            <v>0</v>
          </cell>
          <cell r="CG28">
            <v>0</v>
          </cell>
          <cell r="CH28">
            <v>0</v>
          </cell>
          <cell r="CI28">
            <v>0</v>
          </cell>
          <cell r="CJ28">
            <v>0</v>
          </cell>
          <cell r="CK28">
            <v>0</v>
          </cell>
          <cell r="CL28">
            <v>0</v>
          </cell>
          <cell r="CM28">
            <v>0</v>
          </cell>
          <cell r="CN28">
            <v>0</v>
          </cell>
          <cell r="CP28">
            <v>4962.25</v>
          </cell>
          <cell r="CQ28">
            <v>2808.5217125499998</v>
          </cell>
        </row>
        <row r="29">
          <cell r="B29">
            <v>361</v>
          </cell>
          <cell r="C29" t="str">
            <v>Fanta Naranja 3000cc Petx6</v>
          </cell>
          <cell r="D29" t="str">
            <v>P</v>
          </cell>
          <cell r="E29">
            <v>902315</v>
          </cell>
          <cell r="F29">
            <v>315911.74000000005</v>
          </cell>
          <cell r="G29">
            <v>9.0000000000000011E-3</v>
          </cell>
          <cell r="H29">
            <v>2843.205660000001</v>
          </cell>
          <cell r="I29">
            <v>0.01</v>
          </cell>
          <cell r="J29">
            <v>28.43205660000001</v>
          </cell>
          <cell r="K29">
            <v>2871.6377166000011</v>
          </cell>
          <cell r="L29">
            <v>0</v>
          </cell>
          <cell r="M29">
            <v>0</v>
          </cell>
          <cell r="N29">
            <v>0</v>
          </cell>
          <cell r="O29">
            <v>902332</v>
          </cell>
          <cell r="P29">
            <v>697.55389457120373</v>
          </cell>
          <cell r="Q29">
            <v>2.8684709999999995</v>
          </cell>
          <cell r="R29">
            <v>2000.9131175145551</v>
          </cell>
          <cell r="S29">
            <v>1.4999999999999999E-2</v>
          </cell>
          <cell r="T29">
            <v>30.013696762718325</v>
          </cell>
          <cell r="U29">
            <v>2030.9268142772735</v>
          </cell>
          <cell r="V29">
            <v>902338</v>
          </cell>
          <cell r="W29">
            <v>282.74</v>
          </cell>
          <cell r="X29">
            <v>0.11404800000000001</v>
          </cell>
          <cell r="Y29">
            <v>32.245931520000006</v>
          </cell>
          <cell r="Z29">
            <v>0.45</v>
          </cell>
          <cell r="AA29">
            <v>14.510669184000003</v>
          </cell>
          <cell r="AB29">
            <v>46.756600704000007</v>
          </cell>
          <cell r="AC29">
            <v>902255</v>
          </cell>
          <cell r="AD29">
            <v>14.9682</v>
          </cell>
          <cell r="AE29">
            <v>6</v>
          </cell>
          <cell r="AF29">
            <v>89.809200000000004</v>
          </cell>
          <cell r="AG29">
            <v>6.0000000000000001E-3</v>
          </cell>
          <cell r="AH29">
            <v>0.53885520000000009</v>
          </cell>
          <cell r="AI29">
            <v>90.348055200000005</v>
          </cell>
          <cell r="AJ29">
            <v>930213</v>
          </cell>
          <cell r="AK29">
            <v>22.837619999999998</v>
          </cell>
          <cell r="AL29">
            <v>6</v>
          </cell>
          <cell r="AM29">
            <v>137.02571999999998</v>
          </cell>
          <cell r="AN29">
            <v>1.7999999999999999E-2</v>
          </cell>
          <cell r="AO29">
            <v>2.4664629599999994</v>
          </cell>
          <cell r="AP29">
            <v>139.49218295999998</v>
          </cell>
          <cell r="AQ29">
            <v>913487</v>
          </cell>
          <cell r="AR29">
            <v>191.31111001344087</v>
          </cell>
          <cell r="AS29">
            <v>6</v>
          </cell>
          <cell r="AT29">
            <v>1147.8666600806453</v>
          </cell>
          <cell r="AU29">
            <v>0.02</v>
          </cell>
          <cell r="AV29">
            <v>22.957333201612904</v>
          </cell>
          <cell r="AW29">
            <v>1170.8239932822582</v>
          </cell>
          <cell r="AX29">
            <v>902310</v>
          </cell>
          <cell r="AY29">
            <v>3503.5460922165298</v>
          </cell>
          <cell r="AZ29">
            <v>3.6200000000000003E-2</v>
          </cell>
          <cell r="BA29">
            <v>126.82836853823839</v>
          </cell>
          <cell r="BB29">
            <v>0.03</v>
          </cell>
          <cell r="BC29">
            <v>3.8048510561471516</v>
          </cell>
          <cell r="BD29">
            <v>130.63321959438554</v>
          </cell>
          <cell r="BE29">
            <v>923266</v>
          </cell>
          <cell r="BF29">
            <v>4045.86</v>
          </cell>
          <cell r="BG29">
            <v>8.1665999999999996E-3</v>
          </cell>
          <cell r="BH29">
            <v>33.040920276000001</v>
          </cell>
          <cell r="BI29">
            <v>0.03</v>
          </cell>
          <cell r="BJ29">
            <v>0.99122760828000001</v>
          </cell>
          <cell r="BK29">
            <v>34.03214788428</v>
          </cell>
          <cell r="BL29">
            <v>910319</v>
          </cell>
          <cell r="BM29">
            <v>2614.5</v>
          </cell>
          <cell r="BN29">
            <v>2.5000000000000001E-2</v>
          </cell>
          <cell r="BO29">
            <v>65.362499999999997</v>
          </cell>
          <cell r="BP29">
            <v>0.5</v>
          </cell>
          <cell r="BQ29">
            <v>0</v>
          </cell>
          <cell r="BR29">
            <v>65.362499999999997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0</v>
          </cell>
          <cell r="BX29">
            <v>0</v>
          </cell>
          <cell r="BY29">
            <v>0</v>
          </cell>
          <cell r="BZ29">
            <v>0</v>
          </cell>
          <cell r="CA29">
            <v>0</v>
          </cell>
          <cell r="CB29">
            <v>0</v>
          </cell>
          <cell r="CC29">
            <v>0</v>
          </cell>
          <cell r="CD29">
            <v>0</v>
          </cell>
          <cell r="CE29">
            <v>0</v>
          </cell>
          <cell r="CF29">
            <v>0</v>
          </cell>
          <cell r="CG29">
            <v>0</v>
          </cell>
          <cell r="CH29">
            <v>0</v>
          </cell>
          <cell r="CI29">
            <v>0</v>
          </cell>
          <cell r="CJ29">
            <v>0</v>
          </cell>
          <cell r="CK29">
            <v>0</v>
          </cell>
          <cell r="CL29">
            <v>0</v>
          </cell>
          <cell r="CM29">
            <v>0</v>
          </cell>
          <cell r="CN29">
            <v>0</v>
          </cell>
          <cell r="CP29">
            <v>6580.01</v>
          </cell>
          <cell r="CQ29">
            <v>3708.3722833999991</v>
          </cell>
        </row>
        <row r="30">
          <cell r="B30">
            <v>440</v>
          </cell>
          <cell r="C30" t="str">
            <v>Ades Manzana 1000cc Tetrax8</v>
          </cell>
          <cell r="D30" t="str">
            <v>R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>
            <v>0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0</v>
          </cell>
          <cell r="BX30">
            <v>0</v>
          </cell>
          <cell r="BY30">
            <v>0</v>
          </cell>
          <cell r="BZ30">
            <v>0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  <cell r="CF30">
            <v>0</v>
          </cell>
          <cell r="CG30">
            <v>0</v>
          </cell>
          <cell r="CH30">
            <v>0</v>
          </cell>
          <cell r="CI30">
            <v>0</v>
          </cell>
          <cell r="CJ30">
            <v>0</v>
          </cell>
          <cell r="CK30">
            <v>0</v>
          </cell>
          <cell r="CL30">
            <v>0</v>
          </cell>
          <cell r="CM30">
            <v>0</v>
          </cell>
          <cell r="CN30">
            <v>7864.57</v>
          </cell>
          <cell r="CP30">
            <v>7864.57</v>
          </cell>
          <cell r="CQ30">
            <v>7864.57</v>
          </cell>
        </row>
        <row r="31">
          <cell r="B31">
            <v>502</v>
          </cell>
          <cell r="C31" t="str">
            <v>Ades Frutas Tropicales 200cc Tetrax6</v>
          </cell>
          <cell r="D31" t="str">
            <v>R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P31">
            <v>0</v>
          </cell>
          <cell r="BQ31">
            <v>0</v>
          </cell>
          <cell r="BR31">
            <v>0</v>
          </cell>
          <cell r="BS31">
            <v>0</v>
          </cell>
          <cell r="BT31">
            <v>0</v>
          </cell>
          <cell r="BU31">
            <v>0</v>
          </cell>
          <cell r="BV31">
            <v>0</v>
          </cell>
          <cell r="BW31">
            <v>0</v>
          </cell>
          <cell r="BX31">
            <v>0</v>
          </cell>
          <cell r="BY31">
            <v>0</v>
          </cell>
          <cell r="BZ31">
            <v>0</v>
          </cell>
          <cell r="CA31">
            <v>0</v>
          </cell>
          <cell r="CB31">
            <v>0</v>
          </cell>
          <cell r="CC31">
            <v>0</v>
          </cell>
          <cell r="CD31">
            <v>0</v>
          </cell>
          <cell r="CE31">
            <v>0</v>
          </cell>
          <cell r="CF31">
            <v>0</v>
          </cell>
          <cell r="CG31">
            <v>0</v>
          </cell>
          <cell r="CH31">
            <v>0</v>
          </cell>
          <cell r="CI31">
            <v>0</v>
          </cell>
          <cell r="CJ31">
            <v>0</v>
          </cell>
          <cell r="CK31">
            <v>0</v>
          </cell>
          <cell r="CL31">
            <v>0</v>
          </cell>
          <cell r="CM31">
            <v>0</v>
          </cell>
          <cell r="CN31">
            <v>1689.59</v>
          </cell>
          <cell r="CP31">
            <v>1689.59</v>
          </cell>
          <cell r="CQ31">
            <v>1689.59</v>
          </cell>
        </row>
        <row r="32">
          <cell r="B32">
            <v>503</v>
          </cell>
          <cell r="C32" t="str">
            <v>Ades Durazno 200cc Tetrax6</v>
          </cell>
          <cell r="D32" t="str">
            <v>R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C32">
            <v>0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>
            <v>0</v>
          </cell>
          <cell r="BJ32">
            <v>0</v>
          </cell>
          <cell r="BK32">
            <v>0</v>
          </cell>
          <cell r="BL32">
            <v>0</v>
          </cell>
          <cell r="BM32">
            <v>0</v>
          </cell>
          <cell r="BN32">
            <v>0</v>
          </cell>
          <cell r="BO32">
            <v>0</v>
          </cell>
          <cell r="BP32">
            <v>0</v>
          </cell>
          <cell r="BQ32">
            <v>0</v>
          </cell>
          <cell r="BR32">
            <v>0</v>
          </cell>
          <cell r="BS32">
            <v>0</v>
          </cell>
          <cell r="BT32">
            <v>0</v>
          </cell>
          <cell r="BU32">
            <v>0</v>
          </cell>
          <cell r="BV32">
            <v>0</v>
          </cell>
          <cell r="BW32">
            <v>0</v>
          </cell>
          <cell r="BX32">
            <v>0</v>
          </cell>
          <cell r="BY32">
            <v>0</v>
          </cell>
          <cell r="BZ32">
            <v>0</v>
          </cell>
          <cell r="CA32">
            <v>0</v>
          </cell>
          <cell r="CB32">
            <v>0</v>
          </cell>
          <cell r="CC32">
            <v>0</v>
          </cell>
          <cell r="CD32">
            <v>0</v>
          </cell>
          <cell r="CE32">
            <v>0</v>
          </cell>
          <cell r="CF32">
            <v>0</v>
          </cell>
          <cell r="CG32">
            <v>0</v>
          </cell>
          <cell r="CH32">
            <v>0</v>
          </cell>
          <cell r="CI32">
            <v>0</v>
          </cell>
          <cell r="CJ32">
            <v>0</v>
          </cell>
          <cell r="CK32">
            <v>0</v>
          </cell>
          <cell r="CL32">
            <v>0</v>
          </cell>
          <cell r="CM32">
            <v>0</v>
          </cell>
          <cell r="CN32">
            <v>1689.59</v>
          </cell>
          <cell r="CP32">
            <v>1689.59</v>
          </cell>
          <cell r="CQ32">
            <v>1689.59</v>
          </cell>
        </row>
        <row r="33">
          <cell r="B33">
            <v>504</v>
          </cell>
          <cell r="C33" t="str">
            <v>Ades Naranja 200cc Tetrax6</v>
          </cell>
          <cell r="D33" t="str">
            <v>R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>
            <v>0</v>
          </cell>
          <cell r="BJ33">
            <v>0</v>
          </cell>
          <cell r="BK33">
            <v>0</v>
          </cell>
          <cell r="BL33">
            <v>0</v>
          </cell>
          <cell r="BM33">
            <v>0</v>
          </cell>
          <cell r="BN33">
            <v>0</v>
          </cell>
          <cell r="BO33">
            <v>0</v>
          </cell>
          <cell r="BP33">
            <v>0</v>
          </cell>
          <cell r="BQ33">
            <v>0</v>
          </cell>
          <cell r="BR33">
            <v>0</v>
          </cell>
          <cell r="BS33">
            <v>0</v>
          </cell>
          <cell r="BT33">
            <v>0</v>
          </cell>
          <cell r="BU33">
            <v>0</v>
          </cell>
          <cell r="BV33">
            <v>0</v>
          </cell>
          <cell r="BW33">
            <v>0</v>
          </cell>
          <cell r="BX33">
            <v>0</v>
          </cell>
          <cell r="BY33">
            <v>0</v>
          </cell>
          <cell r="BZ33">
            <v>0</v>
          </cell>
          <cell r="CA33">
            <v>0</v>
          </cell>
          <cell r="CB33">
            <v>0</v>
          </cell>
          <cell r="CC33">
            <v>0</v>
          </cell>
          <cell r="CD33">
            <v>0</v>
          </cell>
          <cell r="CE33">
            <v>0</v>
          </cell>
          <cell r="CF33">
            <v>0</v>
          </cell>
          <cell r="CG33">
            <v>0</v>
          </cell>
          <cell r="CH33">
            <v>0</v>
          </cell>
          <cell r="CI33">
            <v>0</v>
          </cell>
          <cell r="CJ33">
            <v>0</v>
          </cell>
          <cell r="CK33">
            <v>0</v>
          </cell>
          <cell r="CL33">
            <v>0</v>
          </cell>
          <cell r="CM33">
            <v>0</v>
          </cell>
          <cell r="CN33">
            <v>1689.59</v>
          </cell>
          <cell r="CP33">
            <v>1689.59</v>
          </cell>
          <cell r="CQ33">
            <v>1689.59</v>
          </cell>
        </row>
        <row r="34">
          <cell r="B34">
            <v>505</v>
          </cell>
          <cell r="C34" t="str">
            <v>Ades Anana 200cc Tetrax6</v>
          </cell>
          <cell r="D34" t="str">
            <v>R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  <cell r="AU34">
            <v>0</v>
          </cell>
          <cell r="AV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C34">
            <v>0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0</v>
          </cell>
          <cell r="BJ34">
            <v>0</v>
          </cell>
          <cell r="BK34">
            <v>0</v>
          </cell>
          <cell r="BL34">
            <v>0</v>
          </cell>
          <cell r="BM34">
            <v>0</v>
          </cell>
          <cell r="BN34">
            <v>0</v>
          </cell>
          <cell r="BO34">
            <v>0</v>
          </cell>
          <cell r="BP34">
            <v>0</v>
          </cell>
          <cell r="BQ34">
            <v>0</v>
          </cell>
          <cell r="BR34">
            <v>0</v>
          </cell>
          <cell r="BS34">
            <v>0</v>
          </cell>
          <cell r="BT34">
            <v>0</v>
          </cell>
          <cell r="BU34">
            <v>0</v>
          </cell>
          <cell r="BV34">
            <v>0</v>
          </cell>
          <cell r="BW34">
            <v>0</v>
          </cell>
          <cell r="BX34">
            <v>0</v>
          </cell>
          <cell r="BY34">
            <v>0</v>
          </cell>
          <cell r="BZ34">
            <v>0</v>
          </cell>
          <cell r="CA34">
            <v>0</v>
          </cell>
          <cell r="CB34">
            <v>0</v>
          </cell>
          <cell r="CC34">
            <v>0</v>
          </cell>
          <cell r="CD34">
            <v>0</v>
          </cell>
          <cell r="CE34">
            <v>0</v>
          </cell>
          <cell r="CF34">
            <v>0</v>
          </cell>
          <cell r="CG34">
            <v>0</v>
          </cell>
          <cell r="CH34">
            <v>0</v>
          </cell>
          <cell r="CI34">
            <v>0</v>
          </cell>
          <cell r="CJ34">
            <v>0</v>
          </cell>
          <cell r="CK34">
            <v>0</v>
          </cell>
          <cell r="CL34">
            <v>0</v>
          </cell>
          <cell r="CM34">
            <v>0</v>
          </cell>
          <cell r="CN34">
            <v>1689.59</v>
          </cell>
          <cell r="CP34">
            <v>1689.59</v>
          </cell>
          <cell r="CQ34">
            <v>1689.59</v>
          </cell>
        </row>
        <row r="35">
          <cell r="B35">
            <v>509</v>
          </cell>
          <cell r="C35" t="str">
            <v>Ades Manzana 200cc Tetrax6</v>
          </cell>
          <cell r="D35" t="str">
            <v>R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AU35">
            <v>0</v>
          </cell>
          <cell r="AV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  <cell r="BB35">
            <v>0</v>
          </cell>
          <cell r="BC35">
            <v>0</v>
          </cell>
          <cell r="BD35">
            <v>0</v>
          </cell>
          <cell r="BE35">
            <v>0</v>
          </cell>
          <cell r="BF35">
            <v>0</v>
          </cell>
          <cell r="BG35">
            <v>0</v>
          </cell>
          <cell r="BH35">
            <v>0</v>
          </cell>
          <cell r="BI35">
            <v>0</v>
          </cell>
          <cell r="BJ35">
            <v>0</v>
          </cell>
          <cell r="BK35">
            <v>0</v>
          </cell>
          <cell r="BL35">
            <v>0</v>
          </cell>
          <cell r="BM35">
            <v>0</v>
          </cell>
          <cell r="BN35">
            <v>0</v>
          </cell>
          <cell r="BO35">
            <v>0</v>
          </cell>
          <cell r="BP35">
            <v>0</v>
          </cell>
          <cell r="BQ35">
            <v>0</v>
          </cell>
          <cell r="BR35">
            <v>0</v>
          </cell>
          <cell r="BS35">
            <v>0</v>
          </cell>
          <cell r="BT35">
            <v>0</v>
          </cell>
          <cell r="BU35">
            <v>0</v>
          </cell>
          <cell r="BV35">
            <v>0</v>
          </cell>
          <cell r="BW35">
            <v>0</v>
          </cell>
          <cell r="BX35">
            <v>0</v>
          </cell>
          <cell r="BY35">
            <v>0</v>
          </cell>
          <cell r="BZ35">
            <v>0</v>
          </cell>
          <cell r="CA35">
            <v>0</v>
          </cell>
          <cell r="CB35">
            <v>0</v>
          </cell>
          <cell r="CC35">
            <v>0</v>
          </cell>
          <cell r="CD35">
            <v>0</v>
          </cell>
          <cell r="CE35">
            <v>0</v>
          </cell>
          <cell r="CF35">
            <v>0</v>
          </cell>
          <cell r="CG35">
            <v>0</v>
          </cell>
          <cell r="CH35">
            <v>0</v>
          </cell>
          <cell r="CI35">
            <v>0</v>
          </cell>
          <cell r="CJ35">
            <v>0</v>
          </cell>
          <cell r="CK35">
            <v>0</v>
          </cell>
          <cell r="CL35">
            <v>0</v>
          </cell>
          <cell r="CM35">
            <v>0</v>
          </cell>
          <cell r="CN35">
            <v>1689.59</v>
          </cell>
          <cell r="CP35">
            <v>1689.59</v>
          </cell>
          <cell r="CQ35">
            <v>1689.59</v>
          </cell>
        </row>
        <row r="36">
          <cell r="B36">
            <v>512</v>
          </cell>
          <cell r="C36" t="str">
            <v>Ades Frutilla 200cc Tetrax6</v>
          </cell>
          <cell r="D36" t="str">
            <v>R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0</v>
          </cell>
          <cell r="BJ36">
            <v>0</v>
          </cell>
          <cell r="BK36">
            <v>0</v>
          </cell>
          <cell r="BL36">
            <v>0</v>
          </cell>
          <cell r="BM36">
            <v>0</v>
          </cell>
          <cell r="BN36">
            <v>0</v>
          </cell>
          <cell r="BO36">
            <v>0</v>
          </cell>
          <cell r="BP36">
            <v>0</v>
          </cell>
          <cell r="BQ36">
            <v>0</v>
          </cell>
          <cell r="BR36">
            <v>0</v>
          </cell>
          <cell r="BS36">
            <v>0</v>
          </cell>
          <cell r="BT36">
            <v>0</v>
          </cell>
          <cell r="BU36">
            <v>0</v>
          </cell>
          <cell r="BV36">
            <v>0</v>
          </cell>
          <cell r="BW36">
            <v>0</v>
          </cell>
          <cell r="BX36">
            <v>0</v>
          </cell>
          <cell r="BY36">
            <v>0</v>
          </cell>
          <cell r="BZ36">
            <v>0</v>
          </cell>
          <cell r="CA36">
            <v>0</v>
          </cell>
          <cell r="CB36">
            <v>0</v>
          </cell>
          <cell r="CC36">
            <v>0</v>
          </cell>
          <cell r="CD36">
            <v>0</v>
          </cell>
          <cell r="CE36">
            <v>0</v>
          </cell>
          <cell r="CF36">
            <v>0</v>
          </cell>
          <cell r="CG36">
            <v>0</v>
          </cell>
          <cell r="CH36">
            <v>0</v>
          </cell>
          <cell r="CI36">
            <v>0</v>
          </cell>
          <cell r="CJ36">
            <v>0</v>
          </cell>
          <cell r="CK36">
            <v>0</v>
          </cell>
          <cell r="CL36">
            <v>0</v>
          </cell>
          <cell r="CM36">
            <v>0</v>
          </cell>
          <cell r="CN36">
            <v>1689.59</v>
          </cell>
          <cell r="CP36">
            <v>1689.59</v>
          </cell>
          <cell r="CQ36">
            <v>1689.59</v>
          </cell>
        </row>
        <row r="37">
          <cell r="B37">
            <v>525</v>
          </cell>
          <cell r="C37" t="str">
            <v>Ades Almendra sin azucar 1000cc Tetrax8</v>
          </cell>
          <cell r="D37" t="str">
            <v>R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A37">
            <v>0</v>
          </cell>
          <cell r="BB37">
            <v>0</v>
          </cell>
          <cell r="BC37">
            <v>0</v>
          </cell>
          <cell r="BD37">
            <v>0</v>
          </cell>
          <cell r="BE37">
            <v>0</v>
          </cell>
          <cell r="BF37">
            <v>0</v>
          </cell>
          <cell r="BG37">
            <v>0</v>
          </cell>
          <cell r="BH37">
            <v>0</v>
          </cell>
          <cell r="BI37">
            <v>0</v>
          </cell>
          <cell r="BJ37">
            <v>0</v>
          </cell>
          <cell r="BK37">
            <v>0</v>
          </cell>
          <cell r="BL37">
            <v>0</v>
          </cell>
          <cell r="BM37">
            <v>0</v>
          </cell>
          <cell r="BN37">
            <v>0</v>
          </cell>
          <cell r="BO37">
            <v>0</v>
          </cell>
          <cell r="BP37">
            <v>0</v>
          </cell>
          <cell r="BQ37">
            <v>0</v>
          </cell>
          <cell r="BR37">
            <v>0</v>
          </cell>
          <cell r="BS37">
            <v>0</v>
          </cell>
          <cell r="BT37">
            <v>0</v>
          </cell>
          <cell r="BU37">
            <v>0</v>
          </cell>
          <cell r="BV37">
            <v>0</v>
          </cell>
          <cell r="BW37">
            <v>0</v>
          </cell>
          <cell r="BX37">
            <v>0</v>
          </cell>
          <cell r="BY37">
            <v>0</v>
          </cell>
          <cell r="BZ37">
            <v>0</v>
          </cell>
          <cell r="CA37">
            <v>0</v>
          </cell>
          <cell r="CB37">
            <v>0</v>
          </cell>
          <cell r="CC37">
            <v>0</v>
          </cell>
          <cell r="CD37">
            <v>0</v>
          </cell>
          <cell r="CE37">
            <v>0</v>
          </cell>
          <cell r="CF37">
            <v>0</v>
          </cell>
          <cell r="CG37">
            <v>0</v>
          </cell>
          <cell r="CH37">
            <v>0</v>
          </cell>
          <cell r="CI37">
            <v>0</v>
          </cell>
          <cell r="CJ37">
            <v>0</v>
          </cell>
          <cell r="CK37">
            <v>0</v>
          </cell>
          <cell r="CL37">
            <v>0</v>
          </cell>
          <cell r="CM37">
            <v>0</v>
          </cell>
          <cell r="CN37">
            <v>9908.4</v>
          </cell>
          <cell r="CP37">
            <v>9908.4</v>
          </cell>
          <cell r="CQ37">
            <v>9908.4</v>
          </cell>
        </row>
        <row r="38">
          <cell r="B38">
            <v>592</v>
          </cell>
          <cell r="C38" t="str">
            <v>Ades Frutas Tropicales 1000cc Tetrax8</v>
          </cell>
          <cell r="D38" t="str">
            <v>R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>
            <v>0</v>
          </cell>
          <cell r="BJ38">
            <v>0</v>
          </cell>
          <cell r="BK38">
            <v>0</v>
          </cell>
          <cell r="BL38">
            <v>0</v>
          </cell>
          <cell r="BM38">
            <v>0</v>
          </cell>
          <cell r="BN38">
            <v>0</v>
          </cell>
          <cell r="BO38">
            <v>0</v>
          </cell>
          <cell r="BP38">
            <v>0</v>
          </cell>
          <cell r="BQ38">
            <v>0</v>
          </cell>
          <cell r="BR38">
            <v>0</v>
          </cell>
          <cell r="BS38">
            <v>0</v>
          </cell>
          <cell r="BT38">
            <v>0</v>
          </cell>
          <cell r="BU38">
            <v>0</v>
          </cell>
          <cell r="BV38">
            <v>0</v>
          </cell>
          <cell r="BW38">
            <v>0</v>
          </cell>
          <cell r="BX38">
            <v>0</v>
          </cell>
          <cell r="BY38">
            <v>0</v>
          </cell>
          <cell r="BZ38">
            <v>0</v>
          </cell>
          <cell r="CA38">
            <v>0</v>
          </cell>
          <cell r="CB38">
            <v>0</v>
          </cell>
          <cell r="CC38">
            <v>0</v>
          </cell>
          <cell r="CD38">
            <v>0</v>
          </cell>
          <cell r="CE38">
            <v>0</v>
          </cell>
          <cell r="CF38">
            <v>0</v>
          </cell>
          <cell r="CG38">
            <v>0</v>
          </cell>
          <cell r="CH38">
            <v>0</v>
          </cell>
          <cell r="CI38">
            <v>0</v>
          </cell>
          <cell r="CJ38">
            <v>0</v>
          </cell>
          <cell r="CK38">
            <v>0</v>
          </cell>
          <cell r="CL38">
            <v>0</v>
          </cell>
          <cell r="CM38">
            <v>0</v>
          </cell>
          <cell r="CN38">
            <v>7864.57</v>
          </cell>
          <cell r="CP38">
            <v>7864.57</v>
          </cell>
          <cell r="CQ38">
            <v>7864.57</v>
          </cell>
        </row>
        <row r="39">
          <cell r="B39">
            <v>593</v>
          </cell>
          <cell r="C39" t="str">
            <v>Ades Durazno 1000cc Tetrax8</v>
          </cell>
          <cell r="D39" t="str">
            <v>R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AU39">
            <v>0</v>
          </cell>
          <cell r="AV39">
            <v>0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A39">
            <v>0</v>
          </cell>
          <cell r="BB39">
            <v>0</v>
          </cell>
          <cell r="BC39">
            <v>0</v>
          </cell>
          <cell r="BD39">
            <v>0</v>
          </cell>
          <cell r="BE39">
            <v>0</v>
          </cell>
          <cell r="BF39">
            <v>0</v>
          </cell>
          <cell r="BG39">
            <v>0</v>
          </cell>
          <cell r="BH39">
            <v>0</v>
          </cell>
          <cell r="BI39">
            <v>0</v>
          </cell>
          <cell r="BJ39">
            <v>0</v>
          </cell>
          <cell r="BK39">
            <v>0</v>
          </cell>
          <cell r="BL39">
            <v>0</v>
          </cell>
          <cell r="BM39">
            <v>0</v>
          </cell>
          <cell r="BN39">
            <v>0</v>
          </cell>
          <cell r="BO39">
            <v>0</v>
          </cell>
          <cell r="BP39">
            <v>0</v>
          </cell>
          <cell r="BQ39">
            <v>0</v>
          </cell>
          <cell r="BR39">
            <v>0</v>
          </cell>
          <cell r="BS39">
            <v>0</v>
          </cell>
          <cell r="BT39">
            <v>0</v>
          </cell>
          <cell r="BU39">
            <v>0</v>
          </cell>
          <cell r="BV39">
            <v>0</v>
          </cell>
          <cell r="BW39">
            <v>0</v>
          </cell>
          <cell r="BX39">
            <v>0</v>
          </cell>
          <cell r="BY39">
            <v>0</v>
          </cell>
          <cell r="BZ39">
            <v>0</v>
          </cell>
          <cell r="CA39">
            <v>0</v>
          </cell>
          <cell r="CB39">
            <v>0</v>
          </cell>
          <cell r="CC39">
            <v>0</v>
          </cell>
          <cell r="CD39">
            <v>0</v>
          </cell>
          <cell r="CE39">
            <v>0</v>
          </cell>
          <cell r="CF39">
            <v>0</v>
          </cell>
          <cell r="CG39">
            <v>0</v>
          </cell>
          <cell r="CH39">
            <v>0</v>
          </cell>
          <cell r="CI39">
            <v>0</v>
          </cell>
          <cell r="CJ39">
            <v>0</v>
          </cell>
          <cell r="CK39">
            <v>0</v>
          </cell>
          <cell r="CL39">
            <v>0</v>
          </cell>
          <cell r="CM39">
            <v>0</v>
          </cell>
          <cell r="CN39">
            <v>7864.57</v>
          </cell>
          <cell r="CP39">
            <v>7864.57</v>
          </cell>
          <cell r="CQ39">
            <v>7864.57</v>
          </cell>
        </row>
        <row r="40">
          <cell r="B40">
            <v>594</v>
          </cell>
          <cell r="C40" t="str">
            <v>Ades Naranja 1000cc Tetrax8</v>
          </cell>
          <cell r="D40" t="str">
            <v>R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AV40">
            <v>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C40">
            <v>0</v>
          </cell>
          <cell r="BD40">
            <v>0</v>
          </cell>
          <cell r="BE40">
            <v>0</v>
          </cell>
          <cell r="BF40">
            <v>0</v>
          </cell>
          <cell r="BG40">
            <v>0</v>
          </cell>
          <cell r="BH40">
            <v>0</v>
          </cell>
          <cell r="BI40">
            <v>0</v>
          </cell>
          <cell r="BJ40">
            <v>0</v>
          </cell>
          <cell r="BK40">
            <v>0</v>
          </cell>
          <cell r="BL40">
            <v>0</v>
          </cell>
          <cell r="BM40">
            <v>0</v>
          </cell>
          <cell r="BN40">
            <v>0</v>
          </cell>
          <cell r="BO40">
            <v>0</v>
          </cell>
          <cell r="BP40">
            <v>0</v>
          </cell>
          <cell r="BQ40">
            <v>0</v>
          </cell>
          <cell r="BR40">
            <v>0</v>
          </cell>
          <cell r="BS40">
            <v>0</v>
          </cell>
          <cell r="BT40">
            <v>0</v>
          </cell>
          <cell r="BU40">
            <v>0</v>
          </cell>
          <cell r="BV40">
            <v>0</v>
          </cell>
          <cell r="BW40">
            <v>0</v>
          </cell>
          <cell r="BX40">
            <v>0</v>
          </cell>
          <cell r="BY40">
            <v>0</v>
          </cell>
          <cell r="BZ40">
            <v>0</v>
          </cell>
          <cell r="CA40">
            <v>0</v>
          </cell>
          <cell r="CB40">
            <v>0</v>
          </cell>
          <cell r="CC40">
            <v>0</v>
          </cell>
          <cell r="CD40">
            <v>0</v>
          </cell>
          <cell r="CE40">
            <v>0</v>
          </cell>
          <cell r="CF40">
            <v>0</v>
          </cell>
          <cell r="CG40">
            <v>0</v>
          </cell>
          <cell r="CH40">
            <v>0</v>
          </cell>
          <cell r="CI40">
            <v>0</v>
          </cell>
          <cell r="CJ40">
            <v>0</v>
          </cell>
          <cell r="CK40">
            <v>0</v>
          </cell>
          <cell r="CL40">
            <v>0</v>
          </cell>
          <cell r="CM40">
            <v>0</v>
          </cell>
          <cell r="CN40">
            <v>7864.57</v>
          </cell>
          <cell r="CP40">
            <v>7864.57</v>
          </cell>
          <cell r="CQ40">
            <v>7864.57</v>
          </cell>
        </row>
        <row r="41">
          <cell r="B41">
            <v>595</v>
          </cell>
          <cell r="C41" t="str">
            <v>Ades Anana 1000cc Tetrax8</v>
          </cell>
          <cell r="D41" t="str">
            <v>R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A41">
            <v>0</v>
          </cell>
          <cell r="BB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H41">
            <v>0</v>
          </cell>
          <cell r="BI41">
            <v>0</v>
          </cell>
          <cell r="BJ41">
            <v>0</v>
          </cell>
          <cell r="BK41">
            <v>0</v>
          </cell>
          <cell r="BL41">
            <v>0</v>
          </cell>
          <cell r="BM41">
            <v>0</v>
          </cell>
          <cell r="BN41">
            <v>0</v>
          </cell>
          <cell r="BO41">
            <v>0</v>
          </cell>
          <cell r="BP41">
            <v>0</v>
          </cell>
          <cell r="BQ41">
            <v>0</v>
          </cell>
          <cell r="BR41">
            <v>0</v>
          </cell>
          <cell r="BS41">
            <v>0</v>
          </cell>
          <cell r="BT41">
            <v>0</v>
          </cell>
          <cell r="BU41">
            <v>0</v>
          </cell>
          <cell r="BV41">
            <v>0</v>
          </cell>
          <cell r="BW41">
            <v>0</v>
          </cell>
          <cell r="BX41">
            <v>0</v>
          </cell>
          <cell r="BY41">
            <v>0</v>
          </cell>
          <cell r="BZ41">
            <v>0</v>
          </cell>
          <cell r="CA41">
            <v>0</v>
          </cell>
          <cell r="CB41">
            <v>0</v>
          </cell>
          <cell r="CC41">
            <v>0</v>
          </cell>
          <cell r="CD41">
            <v>0</v>
          </cell>
          <cell r="CE41">
            <v>0</v>
          </cell>
          <cell r="CF41">
            <v>0</v>
          </cell>
          <cell r="CG41">
            <v>0</v>
          </cell>
          <cell r="CH41">
            <v>0</v>
          </cell>
          <cell r="CI41">
            <v>0</v>
          </cell>
          <cell r="CJ41">
            <v>0</v>
          </cell>
          <cell r="CK41">
            <v>0</v>
          </cell>
          <cell r="CL41">
            <v>0</v>
          </cell>
          <cell r="CM41">
            <v>0</v>
          </cell>
          <cell r="CN41">
            <v>7864.57</v>
          </cell>
          <cell r="CP41">
            <v>7864.57</v>
          </cell>
          <cell r="CQ41">
            <v>7864.57</v>
          </cell>
        </row>
        <row r="42">
          <cell r="B42">
            <v>597</v>
          </cell>
          <cell r="C42" t="str">
            <v>Ades Natural 1000cc Tetrax8</v>
          </cell>
          <cell r="D42" t="str">
            <v>R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0</v>
          </cell>
          <cell r="BY42">
            <v>0</v>
          </cell>
          <cell r="BZ42">
            <v>0</v>
          </cell>
          <cell r="CA42">
            <v>0</v>
          </cell>
          <cell r="CB42">
            <v>0</v>
          </cell>
          <cell r="CC42">
            <v>0</v>
          </cell>
          <cell r="CD42">
            <v>0</v>
          </cell>
          <cell r="CE42">
            <v>0</v>
          </cell>
          <cell r="CF42">
            <v>0</v>
          </cell>
          <cell r="CG42">
            <v>0</v>
          </cell>
          <cell r="CH42">
            <v>0</v>
          </cell>
          <cell r="CI42">
            <v>0</v>
          </cell>
          <cell r="CJ42">
            <v>0</v>
          </cell>
          <cell r="CK42">
            <v>0</v>
          </cell>
          <cell r="CL42">
            <v>0</v>
          </cell>
          <cell r="CM42">
            <v>0</v>
          </cell>
          <cell r="CN42">
            <v>9395.23</v>
          </cell>
          <cell r="CP42">
            <v>9395.23</v>
          </cell>
          <cell r="CQ42">
            <v>9395.23</v>
          </cell>
        </row>
        <row r="43">
          <cell r="B43">
            <v>610</v>
          </cell>
          <cell r="C43" t="str">
            <v>Sprite Lima Limon 350cc Vidriox24</v>
          </cell>
          <cell r="D43" t="str">
            <v>P</v>
          </cell>
          <cell r="E43">
            <v>933147</v>
          </cell>
          <cell r="F43">
            <v>411771.93</v>
          </cell>
          <cell r="G43">
            <v>4.1999999999999997E-3</v>
          </cell>
          <cell r="H43">
            <v>1729.442106</v>
          </cell>
          <cell r="I43">
            <v>5.0000000000000001E-3</v>
          </cell>
          <cell r="J43">
            <v>8.6472105300000006</v>
          </cell>
          <cell r="K43">
            <v>1738.0893165299999</v>
          </cell>
          <cell r="L43">
            <v>0</v>
          </cell>
          <cell r="M43">
            <v>0</v>
          </cell>
          <cell r="N43">
            <v>0</v>
          </cell>
          <cell r="O43">
            <v>902332</v>
          </cell>
          <cell r="P43">
            <v>697.55389457120373</v>
          </cell>
          <cell r="Q43">
            <v>0.80555999999999994</v>
          </cell>
          <cell r="R43">
            <v>561.92151531077889</v>
          </cell>
          <cell r="S43">
            <v>1.4999999999999999E-2</v>
          </cell>
          <cell r="T43">
            <v>8.4288227296616824</v>
          </cell>
          <cell r="U43">
            <v>570.35033804044053</v>
          </cell>
          <cell r="V43">
            <v>902338</v>
          </cell>
          <cell r="W43">
            <v>282.74</v>
          </cell>
          <cell r="X43">
            <v>6.652799999999999E-2</v>
          </cell>
          <cell r="Y43">
            <v>18.81012672</v>
          </cell>
          <cell r="Z43">
            <v>0.45</v>
          </cell>
          <cell r="AA43">
            <v>8.4645570239999994</v>
          </cell>
          <cell r="AB43">
            <v>27.274683744000001</v>
          </cell>
          <cell r="AC43">
            <v>933139</v>
          </cell>
          <cell r="AD43">
            <v>10.838520000000001</v>
          </cell>
          <cell r="AE43">
            <v>24</v>
          </cell>
          <cell r="AF43">
            <v>260.12448000000001</v>
          </cell>
          <cell r="AG43">
            <v>6.0000000000000001E-3</v>
          </cell>
          <cell r="AH43">
            <v>1.5607468800000002</v>
          </cell>
          <cell r="AI43">
            <v>261.68522688000002</v>
          </cell>
          <cell r="AJ43">
            <v>938243</v>
          </cell>
          <cell r="AK43">
            <v>24.734580000000001</v>
          </cell>
          <cell r="AL43">
            <v>24</v>
          </cell>
          <cell r="AM43">
            <v>593.62992000000008</v>
          </cell>
          <cell r="AN43">
            <v>1.7999999999999999E-2</v>
          </cell>
          <cell r="AO43">
            <v>10.68533856</v>
          </cell>
          <cell r="AP43">
            <v>604.31525856000007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I43">
            <v>0</v>
          </cell>
          <cell r="BJ43">
            <v>0</v>
          </cell>
          <cell r="BK43">
            <v>0</v>
          </cell>
          <cell r="BL43">
            <v>0</v>
          </cell>
          <cell r="BM43">
            <v>0</v>
          </cell>
          <cell r="BN43">
            <v>0</v>
          </cell>
          <cell r="BO43">
            <v>0</v>
          </cell>
          <cell r="BP43">
            <v>0</v>
          </cell>
          <cell r="BQ43">
            <v>0</v>
          </cell>
          <cell r="BR43">
            <v>0</v>
          </cell>
          <cell r="BS43">
            <v>0</v>
          </cell>
          <cell r="BT43">
            <v>0</v>
          </cell>
          <cell r="BU43">
            <v>0</v>
          </cell>
          <cell r="BV43">
            <v>0</v>
          </cell>
          <cell r="BW43">
            <v>0</v>
          </cell>
          <cell r="BX43">
            <v>0</v>
          </cell>
          <cell r="BY43">
            <v>0</v>
          </cell>
          <cell r="BZ43">
            <v>0</v>
          </cell>
          <cell r="CA43">
            <v>0</v>
          </cell>
          <cell r="CB43">
            <v>0</v>
          </cell>
          <cell r="CC43">
            <v>0</v>
          </cell>
          <cell r="CD43">
            <v>0</v>
          </cell>
          <cell r="CE43">
            <v>0</v>
          </cell>
          <cell r="CF43">
            <v>0</v>
          </cell>
          <cell r="CG43">
            <v>0</v>
          </cell>
          <cell r="CH43">
            <v>0</v>
          </cell>
          <cell r="CI43">
            <v>0</v>
          </cell>
          <cell r="CJ43">
            <v>0</v>
          </cell>
          <cell r="CK43">
            <v>0</v>
          </cell>
          <cell r="CL43">
            <v>0</v>
          </cell>
          <cell r="CM43">
            <v>0</v>
          </cell>
          <cell r="CN43">
            <v>0</v>
          </cell>
          <cell r="CP43">
            <v>3201.71</v>
          </cell>
          <cell r="CQ43">
            <v>1463.6206834700001</v>
          </cell>
        </row>
        <row r="44">
          <cell r="B44">
            <v>618</v>
          </cell>
          <cell r="C44" t="str">
            <v>Sprite Lima Limon 354cc Latax6</v>
          </cell>
          <cell r="D44" t="str">
            <v>R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>
            <v>0</v>
          </cell>
          <cell r="BB44">
            <v>0</v>
          </cell>
          <cell r="BC44">
            <v>0</v>
          </cell>
          <cell r="BD44">
            <v>0</v>
          </cell>
          <cell r="BE44">
            <v>0</v>
          </cell>
          <cell r="BF44">
            <v>0</v>
          </cell>
          <cell r="BG44">
            <v>0</v>
          </cell>
          <cell r="BH44">
            <v>0</v>
          </cell>
          <cell r="BI44">
            <v>0</v>
          </cell>
          <cell r="BJ44">
            <v>0</v>
          </cell>
          <cell r="BK44">
            <v>0</v>
          </cell>
          <cell r="BL44">
            <v>0</v>
          </cell>
          <cell r="BM44">
            <v>0</v>
          </cell>
          <cell r="BN44">
            <v>0</v>
          </cell>
          <cell r="BO44">
            <v>0</v>
          </cell>
          <cell r="BP44">
            <v>0</v>
          </cell>
          <cell r="BQ44">
            <v>0</v>
          </cell>
          <cell r="BR44">
            <v>0</v>
          </cell>
          <cell r="BS44">
            <v>0</v>
          </cell>
          <cell r="BT44">
            <v>0</v>
          </cell>
          <cell r="BU44">
            <v>0</v>
          </cell>
          <cell r="BV44">
            <v>0</v>
          </cell>
          <cell r="BW44">
            <v>0</v>
          </cell>
          <cell r="BX44">
            <v>0</v>
          </cell>
          <cell r="BY44">
            <v>0</v>
          </cell>
          <cell r="BZ44">
            <v>0</v>
          </cell>
          <cell r="CA44">
            <v>0</v>
          </cell>
          <cell r="CB44">
            <v>0</v>
          </cell>
          <cell r="CC44">
            <v>0</v>
          </cell>
          <cell r="CD44">
            <v>0</v>
          </cell>
          <cell r="CE44">
            <v>0</v>
          </cell>
          <cell r="CF44">
            <v>0</v>
          </cell>
          <cell r="CG44">
            <v>0</v>
          </cell>
          <cell r="CH44">
            <v>0</v>
          </cell>
          <cell r="CI44">
            <v>0</v>
          </cell>
          <cell r="CJ44">
            <v>0</v>
          </cell>
          <cell r="CK44">
            <v>0</v>
          </cell>
          <cell r="CL44">
            <v>0</v>
          </cell>
          <cell r="CM44">
            <v>0</v>
          </cell>
          <cell r="CN44">
            <v>1817.4399999999998</v>
          </cell>
          <cell r="CP44">
            <v>1817.44</v>
          </cell>
          <cell r="CQ44">
            <v>1817.44</v>
          </cell>
        </row>
        <row r="45">
          <cell r="B45">
            <v>625</v>
          </cell>
          <cell r="C45" t="str">
            <v>Sprite Lima Limon 1000cc Vidriox12</v>
          </cell>
          <cell r="D45" t="str">
            <v>P</v>
          </cell>
          <cell r="E45">
            <v>933147</v>
          </cell>
          <cell r="F45">
            <v>411771.93</v>
          </cell>
          <cell r="G45">
            <v>6.0000000000000001E-3</v>
          </cell>
          <cell r="H45">
            <v>2470.6315800000002</v>
          </cell>
          <cell r="I45">
            <v>5.0000000000000001E-3</v>
          </cell>
          <cell r="J45">
            <v>12.353157900000001</v>
          </cell>
          <cell r="K45">
            <v>2482.9847379000003</v>
          </cell>
          <cell r="L45">
            <v>0</v>
          </cell>
          <cell r="M45">
            <v>0</v>
          </cell>
          <cell r="N45">
            <v>0</v>
          </cell>
          <cell r="O45">
            <v>902332</v>
          </cell>
          <cell r="P45">
            <v>697.55389457120373</v>
          </cell>
          <cell r="Q45">
            <v>1.1508</v>
          </cell>
          <cell r="R45">
            <v>802.74502187254132</v>
          </cell>
          <cell r="S45">
            <v>1.4999999999999999E-2</v>
          </cell>
          <cell r="T45">
            <v>12.041175328088119</v>
          </cell>
          <cell r="U45">
            <v>814.78619720062943</v>
          </cell>
          <cell r="V45">
            <v>902338</v>
          </cell>
          <cell r="W45">
            <v>282.74</v>
          </cell>
          <cell r="X45">
            <v>9.5039999999999999E-2</v>
          </cell>
          <cell r="Y45">
            <v>26.871609599999999</v>
          </cell>
          <cell r="Z45">
            <v>0.45</v>
          </cell>
          <cell r="AA45">
            <v>12.09222432</v>
          </cell>
          <cell r="AB45">
            <v>38.963833919999999</v>
          </cell>
          <cell r="AC45">
            <v>933139</v>
          </cell>
          <cell r="AD45">
            <v>10.838520000000001</v>
          </cell>
          <cell r="AE45">
            <v>12</v>
          </cell>
          <cell r="AF45">
            <v>130.06224</v>
          </cell>
          <cell r="AG45">
            <v>6.0000000000000001E-3</v>
          </cell>
          <cell r="AH45">
            <v>0.78037344000000008</v>
          </cell>
          <cell r="AI45">
            <v>130.84261344000001</v>
          </cell>
          <cell r="AJ45">
            <v>935187</v>
          </cell>
          <cell r="AK45">
            <v>22.719060000000002</v>
          </cell>
          <cell r="AL45">
            <v>12</v>
          </cell>
          <cell r="AM45">
            <v>272.62872000000004</v>
          </cell>
          <cell r="AN45">
            <v>1.7999999999999999E-2</v>
          </cell>
          <cell r="AO45">
            <v>4.9073169600000002</v>
          </cell>
          <cell r="AP45">
            <v>277.53603696000005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AU45">
            <v>0</v>
          </cell>
          <cell r="AV45">
            <v>0</v>
          </cell>
          <cell r="AW45">
            <v>0</v>
          </cell>
          <cell r="AX45">
            <v>0</v>
          </cell>
          <cell r="AY45">
            <v>0</v>
          </cell>
          <cell r="AZ45">
            <v>0</v>
          </cell>
          <cell r="BA45">
            <v>0</v>
          </cell>
          <cell r="BB45">
            <v>0</v>
          </cell>
          <cell r="BC45">
            <v>0</v>
          </cell>
          <cell r="BD45">
            <v>0</v>
          </cell>
          <cell r="BE45">
            <v>0</v>
          </cell>
          <cell r="BF45">
            <v>0</v>
          </cell>
          <cell r="BG45">
            <v>0</v>
          </cell>
          <cell r="BH45">
            <v>0</v>
          </cell>
          <cell r="BI45">
            <v>0</v>
          </cell>
          <cell r="BJ45">
            <v>0</v>
          </cell>
          <cell r="BK45">
            <v>0</v>
          </cell>
          <cell r="BL45">
            <v>0</v>
          </cell>
          <cell r="BM45">
            <v>0</v>
          </cell>
          <cell r="BN45">
            <v>0</v>
          </cell>
          <cell r="BO45">
            <v>0</v>
          </cell>
          <cell r="BP45">
            <v>0</v>
          </cell>
          <cell r="BQ45">
            <v>0</v>
          </cell>
          <cell r="BR45">
            <v>0</v>
          </cell>
          <cell r="BS45">
            <v>0</v>
          </cell>
          <cell r="BT45">
            <v>0</v>
          </cell>
          <cell r="BU45">
            <v>0</v>
          </cell>
          <cell r="BV45">
            <v>0</v>
          </cell>
          <cell r="BW45">
            <v>0</v>
          </cell>
          <cell r="BX45">
            <v>0</v>
          </cell>
          <cell r="BY45">
            <v>0</v>
          </cell>
          <cell r="BZ45">
            <v>0</v>
          </cell>
          <cell r="CA45">
            <v>0</v>
          </cell>
          <cell r="CB45">
            <v>0</v>
          </cell>
          <cell r="CC45">
            <v>0</v>
          </cell>
          <cell r="CD45">
            <v>0</v>
          </cell>
          <cell r="CE45">
            <v>0</v>
          </cell>
          <cell r="CF45">
            <v>0</v>
          </cell>
          <cell r="CG45">
            <v>0</v>
          </cell>
          <cell r="CH45">
            <v>0</v>
          </cell>
          <cell r="CI45">
            <v>0</v>
          </cell>
          <cell r="CJ45">
            <v>0</v>
          </cell>
          <cell r="CK45">
            <v>0</v>
          </cell>
          <cell r="CL45">
            <v>0</v>
          </cell>
          <cell r="CM45">
            <v>0</v>
          </cell>
          <cell r="CN45">
            <v>0</v>
          </cell>
          <cell r="CP45">
            <v>3745.11</v>
          </cell>
          <cell r="CQ45">
            <v>1262.1252620999999</v>
          </cell>
        </row>
        <row r="46">
          <cell r="B46">
            <v>627</v>
          </cell>
          <cell r="C46" t="str">
            <v>Sprite Lima Limon 500cc Petx12</v>
          </cell>
          <cell r="D46" t="str">
            <v>P</v>
          </cell>
          <cell r="E46">
            <v>933147</v>
          </cell>
          <cell r="F46">
            <v>411771.93</v>
          </cell>
          <cell r="G46">
            <v>3.0000000000000001E-3</v>
          </cell>
          <cell r="H46">
            <v>1235.3157900000001</v>
          </cell>
          <cell r="I46">
            <v>5.0000000000000001E-3</v>
          </cell>
          <cell r="J46">
            <v>6.1765789500000006</v>
          </cell>
          <cell r="K46">
            <v>1241.4923689500001</v>
          </cell>
          <cell r="L46">
            <v>0</v>
          </cell>
          <cell r="M46">
            <v>0</v>
          </cell>
          <cell r="N46">
            <v>0</v>
          </cell>
          <cell r="O46">
            <v>902332</v>
          </cell>
          <cell r="P46">
            <v>697.55389457120373</v>
          </cell>
          <cell r="Q46">
            <v>0.57540000000000002</v>
          </cell>
          <cell r="R46">
            <v>401.37251093627066</v>
          </cell>
          <cell r="S46">
            <v>1.4999999999999999E-2</v>
          </cell>
          <cell r="T46">
            <v>6.0205876640440597</v>
          </cell>
          <cell r="U46">
            <v>407.39309860031472</v>
          </cell>
          <cell r="V46">
            <v>902338</v>
          </cell>
          <cell r="W46">
            <v>282.74</v>
          </cell>
          <cell r="X46">
            <v>5.2271999999999999E-2</v>
          </cell>
          <cell r="Y46">
            <v>14.77938528</v>
          </cell>
          <cell r="Z46">
            <v>0.45</v>
          </cell>
          <cell r="AA46">
            <v>6.6507233760000002</v>
          </cell>
          <cell r="AB46">
            <v>21.430108656000002</v>
          </cell>
          <cell r="AC46">
            <v>901767</v>
          </cell>
          <cell r="AD46">
            <v>15.347200000000001</v>
          </cell>
          <cell r="AE46">
            <v>12</v>
          </cell>
          <cell r="AF46">
            <v>184.16640000000001</v>
          </cell>
          <cell r="AG46">
            <v>6.0000000000000001E-3</v>
          </cell>
          <cell r="AH46">
            <v>1.1049984000000002</v>
          </cell>
          <cell r="AI46">
            <v>185.27139840000001</v>
          </cell>
          <cell r="AJ46">
            <v>912948</v>
          </cell>
          <cell r="AK46">
            <v>4.5298499999999997</v>
          </cell>
          <cell r="AL46">
            <v>12</v>
          </cell>
          <cell r="AM46">
            <v>54.358199999999997</v>
          </cell>
          <cell r="AN46">
            <v>1.7999999999999999E-2</v>
          </cell>
          <cell r="AO46">
            <v>0.97844759999999986</v>
          </cell>
          <cell r="AP46">
            <v>55.336647599999999</v>
          </cell>
          <cell r="AQ46">
            <v>901189</v>
          </cell>
          <cell r="AR46">
            <v>76.684200001387509</v>
          </cell>
          <cell r="AS46">
            <v>12</v>
          </cell>
          <cell r="AT46">
            <v>920.21040001665006</v>
          </cell>
          <cell r="AU46">
            <v>0.02</v>
          </cell>
          <cell r="AV46">
            <v>18.404208000333</v>
          </cell>
          <cell r="AW46">
            <v>938.61460801698308</v>
          </cell>
          <cell r="AX46">
            <v>932317</v>
          </cell>
          <cell r="AY46">
            <v>4297.8</v>
          </cell>
          <cell r="AZ46">
            <v>1.9900000000000001E-2</v>
          </cell>
          <cell r="BA46">
            <v>85.526220000000009</v>
          </cell>
          <cell r="BB46">
            <v>0.03</v>
          </cell>
          <cell r="BC46">
            <v>2.5657866</v>
          </cell>
          <cell r="BD46">
            <v>88.092006600000005</v>
          </cell>
          <cell r="BE46">
            <v>902311</v>
          </cell>
          <cell r="BF46">
            <v>3921.6450000000004</v>
          </cell>
          <cell r="BG46">
            <v>2.7777777777777779E-3</v>
          </cell>
          <cell r="BH46">
            <v>10.893458333333335</v>
          </cell>
          <cell r="BI46">
            <v>0.03</v>
          </cell>
          <cell r="BJ46">
            <v>0.32680375000000006</v>
          </cell>
          <cell r="BK46">
            <v>11.220262083333335</v>
          </cell>
          <cell r="BL46">
            <v>933089</v>
          </cell>
          <cell r="BM46">
            <v>744.67254355400701</v>
          </cell>
          <cell r="BN46">
            <v>3.4722222222222224E-2</v>
          </cell>
          <cell r="BO46">
            <v>25.856685540069687</v>
          </cell>
          <cell r="BP46">
            <v>0.02</v>
          </cell>
          <cell r="BQ46">
            <v>0.51713371080139381</v>
          </cell>
          <cell r="BR46">
            <v>26.37381925087108</v>
          </cell>
          <cell r="BS46">
            <v>0</v>
          </cell>
          <cell r="BT46">
            <v>0</v>
          </cell>
          <cell r="BU46">
            <v>0</v>
          </cell>
          <cell r="BV46">
            <v>0</v>
          </cell>
          <cell r="BW46">
            <v>0</v>
          </cell>
          <cell r="BX46">
            <v>0</v>
          </cell>
          <cell r="BY46">
            <v>0</v>
          </cell>
          <cell r="BZ46">
            <v>0</v>
          </cell>
          <cell r="CA46">
            <v>0</v>
          </cell>
          <cell r="CB46">
            <v>0</v>
          </cell>
          <cell r="CC46">
            <v>0</v>
          </cell>
          <cell r="CD46">
            <v>0</v>
          </cell>
          <cell r="CE46">
            <v>0</v>
          </cell>
          <cell r="CF46">
            <v>0</v>
          </cell>
          <cell r="CG46">
            <v>0</v>
          </cell>
          <cell r="CH46">
            <v>0</v>
          </cell>
          <cell r="CI46">
            <v>0</v>
          </cell>
          <cell r="CJ46">
            <v>0</v>
          </cell>
          <cell r="CK46">
            <v>0</v>
          </cell>
          <cell r="CL46">
            <v>0</v>
          </cell>
          <cell r="CM46">
            <v>0</v>
          </cell>
          <cell r="CN46">
            <v>0</v>
          </cell>
          <cell r="CP46">
            <v>2975.22</v>
          </cell>
          <cell r="CQ46">
            <v>1733.7276310499997</v>
          </cell>
        </row>
        <row r="47">
          <cell r="B47">
            <v>635</v>
          </cell>
          <cell r="C47" t="str">
            <v>Sprite Lima Limon 2000cc RefPetx9</v>
          </cell>
          <cell r="D47" t="str">
            <v>P</v>
          </cell>
          <cell r="E47">
            <v>933147</v>
          </cell>
          <cell r="F47">
            <v>411771.93</v>
          </cell>
          <cell r="G47">
            <v>9.0000000000000011E-3</v>
          </cell>
          <cell r="H47">
            <v>3705.9473700000003</v>
          </cell>
          <cell r="I47">
            <v>5.0000000000000001E-3</v>
          </cell>
          <cell r="J47">
            <v>18.529736850000003</v>
          </cell>
          <cell r="K47">
            <v>3724.4771068500004</v>
          </cell>
          <cell r="L47">
            <v>0</v>
          </cell>
          <cell r="M47">
            <v>0</v>
          </cell>
          <cell r="N47">
            <v>0</v>
          </cell>
          <cell r="O47">
            <v>902332</v>
          </cell>
          <cell r="P47">
            <v>697.55389457120373</v>
          </cell>
          <cell r="Q47">
            <v>1.7262</v>
          </cell>
          <cell r="R47">
            <v>1204.1175328088118</v>
          </cell>
          <cell r="S47">
            <v>1.4999999999999999E-2</v>
          </cell>
          <cell r="T47">
            <v>18.061762992132177</v>
          </cell>
          <cell r="U47">
            <v>1222.1792958009439</v>
          </cell>
          <cell r="V47">
            <v>902338</v>
          </cell>
          <cell r="W47">
            <v>282.74</v>
          </cell>
          <cell r="X47">
            <v>0.15681599999999998</v>
          </cell>
          <cell r="Y47">
            <v>44.338155839999999</v>
          </cell>
          <cell r="Z47">
            <v>0.45</v>
          </cell>
          <cell r="AA47">
            <v>19.952170127999999</v>
          </cell>
          <cell r="AB47">
            <v>64.290325967999991</v>
          </cell>
          <cell r="AC47">
            <v>939557</v>
          </cell>
          <cell r="AD47">
            <v>20.748000000000001</v>
          </cell>
          <cell r="AE47">
            <v>9</v>
          </cell>
          <cell r="AF47">
            <v>186.732</v>
          </cell>
          <cell r="AG47">
            <v>6.0000000000000001E-3</v>
          </cell>
          <cell r="AH47">
            <v>1.1203920000000001</v>
          </cell>
          <cell r="AI47">
            <v>187.85239200000001</v>
          </cell>
          <cell r="AJ47">
            <v>939635</v>
          </cell>
          <cell r="AK47">
            <v>19.028880000000001</v>
          </cell>
          <cell r="AL47">
            <v>9</v>
          </cell>
          <cell r="AM47">
            <v>171.25992000000002</v>
          </cell>
          <cell r="AN47">
            <v>1.7999999999999999E-2</v>
          </cell>
          <cell r="AO47">
            <v>3.0826785600000002</v>
          </cell>
          <cell r="AP47">
            <v>174.34259856000003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  <cell r="AU47">
            <v>0</v>
          </cell>
          <cell r="AV47">
            <v>0</v>
          </cell>
          <cell r="AW47">
            <v>0</v>
          </cell>
          <cell r="AX47">
            <v>0</v>
          </cell>
          <cell r="AY47">
            <v>0</v>
          </cell>
          <cell r="AZ47">
            <v>0</v>
          </cell>
          <cell r="BA47">
            <v>0</v>
          </cell>
          <cell r="BB47">
            <v>0</v>
          </cell>
          <cell r="BC47">
            <v>0</v>
          </cell>
          <cell r="BD47">
            <v>0</v>
          </cell>
          <cell r="BE47">
            <v>0</v>
          </cell>
          <cell r="BF47">
            <v>0</v>
          </cell>
          <cell r="BG47">
            <v>0</v>
          </cell>
          <cell r="BH47">
            <v>0</v>
          </cell>
          <cell r="BI47">
            <v>0</v>
          </cell>
          <cell r="BJ47">
            <v>0</v>
          </cell>
          <cell r="BK47">
            <v>0</v>
          </cell>
          <cell r="BL47">
            <v>0</v>
          </cell>
          <cell r="BM47">
            <v>0</v>
          </cell>
          <cell r="BN47">
            <v>0</v>
          </cell>
          <cell r="BO47">
            <v>0</v>
          </cell>
          <cell r="BP47">
            <v>0</v>
          </cell>
          <cell r="BQ47">
            <v>0</v>
          </cell>
          <cell r="BR47">
            <v>0</v>
          </cell>
          <cell r="BS47">
            <v>0</v>
          </cell>
          <cell r="BT47">
            <v>0</v>
          </cell>
          <cell r="BU47">
            <v>0</v>
          </cell>
          <cell r="BV47">
            <v>0</v>
          </cell>
          <cell r="BW47">
            <v>0</v>
          </cell>
          <cell r="BX47">
            <v>0</v>
          </cell>
          <cell r="BY47">
            <v>0</v>
          </cell>
          <cell r="BZ47">
            <v>0</v>
          </cell>
          <cell r="CA47">
            <v>0</v>
          </cell>
          <cell r="CB47">
            <v>0</v>
          </cell>
          <cell r="CC47">
            <v>0</v>
          </cell>
          <cell r="CD47">
            <v>0</v>
          </cell>
          <cell r="CE47">
            <v>0</v>
          </cell>
          <cell r="CF47">
            <v>0</v>
          </cell>
          <cell r="CG47">
            <v>0</v>
          </cell>
          <cell r="CH47">
            <v>0</v>
          </cell>
          <cell r="CI47">
            <v>0</v>
          </cell>
          <cell r="CJ47">
            <v>0</v>
          </cell>
          <cell r="CK47">
            <v>0</v>
          </cell>
          <cell r="CL47">
            <v>0</v>
          </cell>
          <cell r="CM47">
            <v>0</v>
          </cell>
          <cell r="CN47">
            <v>0</v>
          </cell>
          <cell r="CP47">
            <v>5373.14</v>
          </cell>
          <cell r="CQ47">
            <v>1648.6628931499999</v>
          </cell>
        </row>
        <row r="48">
          <cell r="B48">
            <v>637</v>
          </cell>
          <cell r="C48" t="str">
            <v>Sprite Lima Limon 237cc Petx8</v>
          </cell>
          <cell r="D48" t="str">
            <v>R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>
            <v>0</v>
          </cell>
          <cell r="AZ48">
            <v>0</v>
          </cell>
          <cell r="BA48">
            <v>0</v>
          </cell>
          <cell r="BB48">
            <v>0</v>
          </cell>
          <cell r="BC48">
            <v>0</v>
          </cell>
          <cell r="BD48">
            <v>0</v>
          </cell>
          <cell r="BE48">
            <v>0</v>
          </cell>
          <cell r="BF48">
            <v>0</v>
          </cell>
          <cell r="BG48">
            <v>0</v>
          </cell>
          <cell r="BH48">
            <v>0</v>
          </cell>
          <cell r="BI48">
            <v>0</v>
          </cell>
          <cell r="BJ48">
            <v>0</v>
          </cell>
          <cell r="BK48">
            <v>0</v>
          </cell>
          <cell r="BL48">
            <v>0</v>
          </cell>
          <cell r="BM48">
            <v>0</v>
          </cell>
          <cell r="BN48">
            <v>0</v>
          </cell>
          <cell r="BO48">
            <v>0</v>
          </cell>
          <cell r="BP48">
            <v>0</v>
          </cell>
          <cell r="BQ48">
            <v>0</v>
          </cell>
          <cell r="BR48">
            <v>0</v>
          </cell>
          <cell r="BS48">
            <v>0</v>
          </cell>
          <cell r="BT48">
            <v>0</v>
          </cell>
          <cell r="BU48">
            <v>0</v>
          </cell>
          <cell r="BV48">
            <v>0</v>
          </cell>
          <cell r="BW48">
            <v>0</v>
          </cell>
          <cell r="BX48">
            <v>0</v>
          </cell>
          <cell r="BY48">
            <v>0</v>
          </cell>
          <cell r="BZ48">
            <v>0</v>
          </cell>
          <cell r="CA48">
            <v>0</v>
          </cell>
          <cell r="CB48">
            <v>0</v>
          </cell>
          <cell r="CC48">
            <v>0</v>
          </cell>
          <cell r="CD48">
            <v>0</v>
          </cell>
          <cell r="CE48">
            <v>0</v>
          </cell>
          <cell r="CF48">
            <v>0</v>
          </cell>
          <cell r="CG48">
            <v>0</v>
          </cell>
          <cell r="CH48">
            <v>0</v>
          </cell>
          <cell r="CI48">
            <v>0</v>
          </cell>
          <cell r="CJ48">
            <v>0</v>
          </cell>
          <cell r="CK48">
            <v>0</v>
          </cell>
          <cell r="CL48">
            <v>0</v>
          </cell>
          <cell r="CM48">
            <v>0</v>
          </cell>
          <cell r="CN48">
            <v>1404.77</v>
          </cell>
          <cell r="CP48">
            <v>1404.77</v>
          </cell>
          <cell r="CQ48">
            <v>1404.77</v>
          </cell>
        </row>
        <row r="49">
          <cell r="B49">
            <v>640</v>
          </cell>
          <cell r="C49" t="str">
            <v>Sprite Lima Limon 1500cc Petx8</v>
          </cell>
          <cell r="D49" t="str">
            <v>P</v>
          </cell>
          <cell r="E49">
            <v>933147</v>
          </cell>
          <cell r="F49">
            <v>411771.93</v>
          </cell>
          <cell r="G49">
            <v>6.0000000000000001E-3</v>
          </cell>
          <cell r="H49">
            <v>2470.6315800000002</v>
          </cell>
          <cell r="I49">
            <v>5.0000000000000001E-3</v>
          </cell>
          <cell r="J49">
            <v>12.353157900000001</v>
          </cell>
          <cell r="K49">
            <v>2482.9847379000003</v>
          </cell>
          <cell r="L49">
            <v>0</v>
          </cell>
          <cell r="M49">
            <v>0</v>
          </cell>
          <cell r="N49">
            <v>0</v>
          </cell>
          <cell r="O49">
            <v>902332</v>
          </cell>
          <cell r="P49">
            <v>697.55389457120373</v>
          </cell>
          <cell r="Q49">
            <v>1.1508</v>
          </cell>
          <cell r="R49">
            <v>802.74502187254132</v>
          </cell>
          <cell r="S49">
            <v>1.4999999999999999E-2</v>
          </cell>
          <cell r="T49">
            <v>12.041175328088119</v>
          </cell>
          <cell r="U49">
            <v>814.78619720062943</v>
          </cell>
          <cell r="V49">
            <v>902338</v>
          </cell>
          <cell r="W49">
            <v>282.74</v>
          </cell>
          <cell r="X49">
            <v>0.104544</v>
          </cell>
          <cell r="Y49">
            <v>29.558770559999999</v>
          </cell>
          <cell r="Z49">
            <v>0.45</v>
          </cell>
          <cell r="AA49">
            <v>13.301446752</v>
          </cell>
          <cell r="AB49">
            <v>42.860217312000003</v>
          </cell>
          <cell r="AC49">
            <v>901767</v>
          </cell>
          <cell r="AD49">
            <v>15.347200000000001</v>
          </cell>
          <cell r="AE49">
            <v>8</v>
          </cell>
          <cell r="AF49">
            <v>122.77760000000001</v>
          </cell>
          <cell r="AG49">
            <v>6.0000000000000001E-3</v>
          </cell>
          <cell r="AH49">
            <v>0.73666560000000003</v>
          </cell>
          <cell r="AI49">
            <v>123.5142656</v>
          </cell>
          <cell r="AJ49">
            <v>910882</v>
          </cell>
          <cell r="AK49">
            <v>9.7025500000000005</v>
          </cell>
          <cell r="AL49">
            <v>8</v>
          </cell>
          <cell r="AM49">
            <v>77.620400000000004</v>
          </cell>
          <cell r="AN49">
            <v>1.7999999999999999E-2</v>
          </cell>
          <cell r="AO49">
            <v>1.3971671999999999</v>
          </cell>
          <cell r="AP49">
            <v>79.017567200000002</v>
          </cell>
          <cell r="AQ49">
            <v>913486</v>
          </cell>
          <cell r="AR49">
            <v>123.43640463444652</v>
          </cell>
          <cell r="AS49">
            <v>8</v>
          </cell>
          <cell r="AT49">
            <v>987.49123707557214</v>
          </cell>
          <cell r="AU49">
            <v>0.02</v>
          </cell>
          <cell r="AV49">
            <v>19.749824741511443</v>
          </cell>
          <cell r="AW49">
            <v>1007.2410618170836</v>
          </cell>
          <cell r="AX49">
            <v>902310</v>
          </cell>
          <cell r="AY49">
            <v>3503.5460922165298</v>
          </cell>
          <cell r="AZ49">
            <v>3.1199999999999999E-2</v>
          </cell>
          <cell r="BA49">
            <v>109.31063807715573</v>
          </cell>
          <cell r="BB49">
            <v>0.03</v>
          </cell>
          <cell r="BC49">
            <v>3.2793191423146717</v>
          </cell>
          <cell r="BD49">
            <v>112.58995721947041</v>
          </cell>
          <cell r="BE49">
            <v>902311</v>
          </cell>
          <cell r="BF49">
            <v>3921.6450000000004</v>
          </cell>
          <cell r="BG49">
            <v>5.0000000000000001E-3</v>
          </cell>
          <cell r="BH49">
            <v>19.608225000000001</v>
          </cell>
          <cell r="BI49">
            <v>0.03</v>
          </cell>
          <cell r="BJ49">
            <v>0.58824675000000004</v>
          </cell>
          <cell r="BK49">
            <v>20.196471750000001</v>
          </cell>
          <cell r="BL49">
            <v>910319</v>
          </cell>
          <cell r="BM49">
            <v>2614.5</v>
          </cell>
          <cell r="BN49">
            <v>1.7857142857142856E-2</v>
          </cell>
          <cell r="BO49">
            <v>46.6875</v>
          </cell>
          <cell r="BP49">
            <v>0.5</v>
          </cell>
          <cell r="BQ49">
            <v>0</v>
          </cell>
          <cell r="BR49">
            <v>46.6875</v>
          </cell>
          <cell r="BS49">
            <v>0</v>
          </cell>
          <cell r="BT49">
            <v>0</v>
          </cell>
          <cell r="BU49">
            <v>0</v>
          </cell>
          <cell r="BV49">
            <v>0</v>
          </cell>
          <cell r="BW49">
            <v>0</v>
          </cell>
          <cell r="BX49">
            <v>0</v>
          </cell>
          <cell r="BY49">
            <v>0</v>
          </cell>
          <cell r="BZ49">
            <v>0</v>
          </cell>
          <cell r="CA49">
            <v>0</v>
          </cell>
          <cell r="CB49">
            <v>0</v>
          </cell>
          <cell r="CC49">
            <v>0</v>
          </cell>
          <cell r="CD49">
            <v>0</v>
          </cell>
          <cell r="CE49">
            <v>0</v>
          </cell>
          <cell r="CF49">
            <v>0</v>
          </cell>
          <cell r="CG49">
            <v>0</v>
          </cell>
          <cell r="CH49">
            <v>0</v>
          </cell>
          <cell r="CI49">
            <v>0</v>
          </cell>
          <cell r="CJ49">
            <v>0</v>
          </cell>
          <cell r="CK49">
            <v>0</v>
          </cell>
          <cell r="CL49">
            <v>0</v>
          </cell>
          <cell r="CM49">
            <v>0</v>
          </cell>
          <cell r="CN49">
            <v>0</v>
          </cell>
          <cell r="CP49">
            <v>4729.88</v>
          </cell>
          <cell r="CQ49">
            <v>2246.8952620999999</v>
          </cell>
        </row>
        <row r="50">
          <cell r="B50">
            <v>644</v>
          </cell>
          <cell r="C50" t="str">
            <v>Sprite Lima Limon 1750cc Petx8</v>
          </cell>
          <cell r="D50" t="str">
            <v>P</v>
          </cell>
          <cell r="E50">
            <v>933147</v>
          </cell>
          <cell r="F50">
            <v>411771.93</v>
          </cell>
          <cell r="G50">
            <v>7.0000000000000001E-3</v>
          </cell>
          <cell r="H50">
            <v>2882.4035100000001</v>
          </cell>
          <cell r="I50">
            <v>5.0000000000000001E-3</v>
          </cell>
          <cell r="J50">
            <v>14.412017550000002</v>
          </cell>
          <cell r="K50">
            <v>2896.8155275500003</v>
          </cell>
          <cell r="L50">
            <v>0</v>
          </cell>
          <cell r="M50">
            <v>0</v>
          </cell>
          <cell r="N50">
            <v>0</v>
          </cell>
          <cell r="O50">
            <v>902332</v>
          </cell>
          <cell r="P50">
            <v>697.55389457120373</v>
          </cell>
          <cell r="Q50">
            <v>1.3426</v>
          </cell>
          <cell r="R50">
            <v>936.53585885129814</v>
          </cell>
          <cell r="S50">
            <v>1.4999999999999999E-2</v>
          </cell>
          <cell r="T50">
            <v>14.048037882769473</v>
          </cell>
          <cell r="U50">
            <v>950.58389673406759</v>
          </cell>
          <cell r="V50">
            <v>902338</v>
          </cell>
          <cell r="W50">
            <v>282.74</v>
          </cell>
          <cell r="X50">
            <v>0.11088000000000001</v>
          </cell>
          <cell r="Y50">
            <v>31.350211200000004</v>
          </cell>
          <cell r="Z50">
            <v>0.45</v>
          </cell>
          <cell r="AA50">
            <v>14.107595040000001</v>
          </cell>
          <cell r="AB50">
            <v>45.457806240000004</v>
          </cell>
          <cell r="AC50">
            <v>901767</v>
          </cell>
          <cell r="AD50">
            <v>15.347200000000001</v>
          </cell>
          <cell r="AE50">
            <v>8</v>
          </cell>
          <cell r="AF50">
            <v>122.77760000000001</v>
          </cell>
          <cell r="AG50">
            <v>6.0000000000000001E-3</v>
          </cell>
          <cell r="AH50">
            <v>0.73666560000000003</v>
          </cell>
          <cell r="AI50">
            <v>123.5142656</v>
          </cell>
          <cell r="AJ50">
            <v>930638</v>
          </cell>
          <cell r="AK50">
            <v>22.980399999999999</v>
          </cell>
          <cell r="AL50">
            <v>8</v>
          </cell>
          <cell r="AM50">
            <v>183.8432</v>
          </cell>
          <cell r="AN50">
            <v>1.7999999999999999E-2</v>
          </cell>
          <cell r="AO50">
            <v>3.3091775999999995</v>
          </cell>
          <cell r="AP50">
            <v>187.15237759999999</v>
          </cell>
          <cell r="AQ50">
            <v>911881</v>
          </cell>
          <cell r="AR50">
            <v>135.6912000022601</v>
          </cell>
          <cell r="AS50">
            <v>8</v>
          </cell>
          <cell r="AT50">
            <v>1085.5296000180808</v>
          </cell>
          <cell r="AU50">
            <v>0.02</v>
          </cell>
          <cell r="AV50">
            <v>21.710592000361618</v>
          </cell>
          <cell r="AW50">
            <v>1107.2401920184425</v>
          </cell>
          <cell r="AX50">
            <v>902310</v>
          </cell>
          <cell r="AY50">
            <v>3503.5460922165298</v>
          </cell>
          <cell r="AZ50">
            <v>3.3099999999999997E-2</v>
          </cell>
          <cell r="BA50">
            <v>115.96737565236712</v>
          </cell>
          <cell r="BB50">
            <v>0.03</v>
          </cell>
          <cell r="BC50">
            <v>3.4790212695710134</v>
          </cell>
          <cell r="BD50">
            <v>119.44639692193813</v>
          </cell>
          <cell r="BE50">
            <v>923266</v>
          </cell>
          <cell r="BF50">
            <v>4045.86</v>
          </cell>
          <cell r="BG50">
            <v>5.0000000000000001E-3</v>
          </cell>
          <cell r="BH50">
            <v>20.229300000000002</v>
          </cell>
          <cell r="BI50">
            <v>0.03</v>
          </cell>
          <cell r="BJ50">
            <v>0.60687900000000006</v>
          </cell>
          <cell r="BK50">
            <v>20.836179000000001</v>
          </cell>
          <cell r="BL50">
            <v>910319</v>
          </cell>
          <cell r="BM50">
            <v>2614.5</v>
          </cell>
          <cell r="BN50">
            <v>2.6666666666666668E-2</v>
          </cell>
          <cell r="BO50">
            <v>69.72</v>
          </cell>
          <cell r="BP50">
            <v>0.5</v>
          </cell>
          <cell r="BQ50">
            <v>0</v>
          </cell>
          <cell r="BR50">
            <v>69.72</v>
          </cell>
          <cell r="BS50">
            <v>0</v>
          </cell>
          <cell r="BT50">
            <v>0</v>
          </cell>
          <cell r="BU50">
            <v>0</v>
          </cell>
          <cell r="BV50">
            <v>0</v>
          </cell>
          <cell r="BW50">
            <v>0</v>
          </cell>
          <cell r="BX50">
            <v>0</v>
          </cell>
          <cell r="BY50">
            <v>0</v>
          </cell>
          <cell r="BZ50">
            <v>0</v>
          </cell>
          <cell r="CA50">
            <v>0</v>
          </cell>
          <cell r="CB50">
            <v>0</v>
          </cell>
          <cell r="CC50">
            <v>0</v>
          </cell>
          <cell r="CD50">
            <v>0</v>
          </cell>
          <cell r="CE50">
            <v>0</v>
          </cell>
          <cell r="CF50">
            <v>0</v>
          </cell>
          <cell r="CG50">
            <v>0</v>
          </cell>
          <cell r="CH50">
            <v>0</v>
          </cell>
          <cell r="CI50">
            <v>0</v>
          </cell>
          <cell r="CJ50">
            <v>0</v>
          </cell>
          <cell r="CK50">
            <v>0</v>
          </cell>
          <cell r="CL50">
            <v>0</v>
          </cell>
          <cell r="CM50">
            <v>0</v>
          </cell>
          <cell r="CN50">
            <v>0</v>
          </cell>
          <cell r="CP50">
            <v>5520.77</v>
          </cell>
          <cell r="CQ50">
            <v>2623.9544724500001</v>
          </cell>
        </row>
        <row r="51">
          <cell r="B51">
            <v>659</v>
          </cell>
          <cell r="C51" t="str">
            <v>Sprite Lima Limon 2250cc Petx6</v>
          </cell>
          <cell r="D51" t="str">
            <v>P</v>
          </cell>
          <cell r="E51">
            <v>933147</v>
          </cell>
          <cell r="F51">
            <v>411771.93</v>
          </cell>
          <cell r="G51">
            <v>6.7499999999999991E-3</v>
          </cell>
          <cell r="H51">
            <v>2779.4605274999994</v>
          </cell>
          <cell r="I51">
            <v>5.0000000000000001E-3</v>
          </cell>
          <cell r="J51">
            <v>13.897302637499998</v>
          </cell>
          <cell r="K51">
            <v>2793.3578301374996</v>
          </cell>
          <cell r="L51">
            <v>0</v>
          </cell>
          <cell r="M51">
            <v>0</v>
          </cell>
          <cell r="N51">
            <v>0</v>
          </cell>
          <cell r="O51">
            <v>902332</v>
          </cell>
          <cell r="P51">
            <v>697.55389457120373</v>
          </cell>
          <cell r="Q51">
            <v>1.2946499999999999</v>
          </cell>
          <cell r="R51">
            <v>903.08814960660879</v>
          </cell>
          <cell r="S51">
            <v>1.4999999999999999E-2</v>
          </cell>
          <cell r="T51">
            <v>13.546322244099132</v>
          </cell>
          <cell r="U51">
            <v>916.63447185070788</v>
          </cell>
          <cell r="V51">
            <v>902338</v>
          </cell>
          <cell r="W51">
            <v>282.74</v>
          </cell>
          <cell r="X51">
            <v>0.11761199999999999</v>
          </cell>
          <cell r="Y51">
            <v>33.253616880000003</v>
          </cell>
          <cell r="Z51">
            <v>0.45</v>
          </cell>
          <cell r="AA51">
            <v>14.964127596000001</v>
          </cell>
          <cell r="AB51">
            <v>48.217744476000007</v>
          </cell>
          <cell r="AC51">
            <v>901767</v>
          </cell>
          <cell r="AD51">
            <v>15.347200000000001</v>
          </cell>
          <cell r="AE51">
            <v>6</v>
          </cell>
          <cell r="AF51">
            <v>92.083200000000005</v>
          </cell>
          <cell r="AG51">
            <v>6.0000000000000001E-3</v>
          </cell>
          <cell r="AH51">
            <v>0.55249920000000008</v>
          </cell>
          <cell r="AI51">
            <v>92.635699200000005</v>
          </cell>
          <cell r="AJ51">
            <v>905625</v>
          </cell>
          <cell r="AK51">
            <v>11.426</v>
          </cell>
          <cell r="AL51">
            <v>6</v>
          </cell>
          <cell r="AM51">
            <v>68.555999999999997</v>
          </cell>
          <cell r="AN51">
            <v>1.7999999999999999E-2</v>
          </cell>
          <cell r="AO51">
            <v>1.2340079999999998</v>
          </cell>
          <cell r="AP51">
            <v>69.790008</v>
          </cell>
          <cell r="AQ51">
            <v>911881</v>
          </cell>
          <cell r="AR51">
            <v>135.6912000022601</v>
          </cell>
          <cell r="AS51">
            <v>6</v>
          </cell>
          <cell r="AT51">
            <v>814.14720001356068</v>
          </cell>
          <cell r="AU51">
            <v>0.02</v>
          </cell>
          <cell r="AV51">
            <v>16.282944000271215</v>
          </cell>
          <cell r="AW51">
            <v>830.43014401383186</v>
          </cell>
          <cell r="AX51">
            <v>932442</v>
          </cell>
          <cell r="AY51">
            <v>3691.274317495921</v>
          </cell>
          <cell r="AZ51">
            <v>2.7699999999999999E-2</v>
          </cell>
          <cell r="BA51">
            <v>102.24829859463701</v>
          </cell>
          <cell r="BB51">
            <v>0.03</v>
          </cell>
          <cell r="BC51">
            <v>3.06744895783911</v>
          </cell>
          <cell r="BD51">
            <v>105.31574755247611</v>
          </cell>
          <cell r="BE51">
            <v>902311</v>
          </cell>
          <cell r="BF51">
            <v>3921.6450000000004</v>
          </cell>
          <cell r="BG51">
            <v>4.3750000000000004E-3</v>
          </cell>
          <cell r="BH51">
            <v>17.157196875000004</v>
          </cell>
          <cell r="BI51">
            <v>0.03</v>
          </cell>
          <cell r="BJ51">
            <v>0.51471590625000008</v>
          </cell>
          <cell r="BK51">
            <v>17.671912781250004</v>
          </cell>
          <cell r="BL51">
            <v>933089</v>
          </cell>
          <cell r="BM51">
            <v>744.67254355400701</v>
          </cell>
          <cell r="BN51">
            <v>3.7499999999999999E-2</v>
          </cell>
          <cell r="BO51">
            <v>27.925220383275263</v>
          </cell>
          <cell r="BP51">
            <v>0.02</v>
          </cell>
          <cell r="BQ51">
            <v>0.55850440766550524</v>
          </cell>
          <cell r="BR51">
            <v>28.483724790940769</v>
          </cell>
          <cell r="BS51">
            <v>0</v>
          </cell>
          <cell r="BT51">
            <v>0</v>
          </cell>
          <cell r="BU51">
            <v>0</v>
          </cell>
          <cell r="BV51">
            <v>0</v>
          </cell>
          <cell r="BW51">
            <v>0</v>
          </cell>
          <cell r="BX51">
            <v>0</v>
          </cell>
          <cell r="BY51">
            <v>0</v>
          </cell>
          <cell r="BZ51">
            <v>0</v>
          </cell>
          <cell r="CA51">
            <v>0</v>
          </cell>
          <cell r="CB51">
            <v>0</v>
          </cell>
          <cell r="CC51">
            <v>0</v>
          </cell>
          <cell r="CD51">
            <v>0</v>
          </cell>
          <cell r="CE51">
            <v>0</v>
          </cell>
          <cell r="CF51">
            <v>0</v>
          </cell>
          <cell r="CG51">
            <v>0</v>
          </cell>
          <cell r="CH51">
            <v>0</v>
          </cell>
          <cell r="CI51">
            <v>0</v>
          </cell>
          <cell r="CJ51">
            <v>0</v>
          </cell>
          <cell r="CK51">
            <v>0</v>
          </cell>
          <cell r="CL51">
            <v>0</v>
          </cell>
          <cell r="CM51">
            <v>0</v>
          </cell>
          <cell r="CN51">
            <v>0</v>
          </cell>
          <cell r="CP51">
            <v>4902.54</v>
          </cell>
          <cell r="CQ51">
            <v>2109.1821698625004</v>
          </cell>
        </row>
        <row r="52">
          <cell r="B52">
            <v>661</v>
          </cell>
          <cell r="C52" t="str">
            <v>Sprite Lima Limon 3000cc Petx6</v>
          </cell>
          <cell r="D52" t="str">
            <v>P</v>
          </cell>
          <cell r="E52">
            <v>933147</v>
          </cell>
          <cell r="F52">
            <v>411771.93</v>
          </cell>
          <cell r="G52">
            <v>9.0000000000000011E-3</v>
          </cell>
          <cell r="H52">
            <v>3705.9473700000003</v>
          </cell>
          <cell r="I52">
            <v>5.0000000000000001E-3</v>
          </cell>
          <cell r="J52">
            <v>18.529736850000003</v>
          </cell>
          <cell r="K52">
            <v>3724.4771068500004</v>
          </cell>
          <cell r="L52">
            <v>0</v>
          </cell>
          <cell r="M52">
            <v>0</v>
          </cell>
          <cell r="N52">
            <v>0</v>
          </cell>
          <cell r="O52">
            <v>902332</v>
          </cell>
          <cell r="P52">
            <v>697.55389457120373</v>
          </cell>
          <cell r="Q52">
            <v>1.7262</v>
          </cell>
          <cell r="R52">
            <v>1204.1175328088118</v>
          </cell>
          <cell r="S52">
            <v>1.4999999999999999E-2</v>
          </cell>
          <cell r="T52">
            <v>18.061762992132177</v>
          </cell>
          <cell r="U52">
            <v>1222.1792958009439</v>
          </cell>
          <cell r="V52">
            <v>902338</v>
          </cell>
          <cell r="W52">
            <v>282.74</v>
          </cell>
          <cell r="X52">
            <v>0.15681600000000001</v>
          </cell>
          <cell r="Y52">
            <v>44.338155840000006</v>
          </cell>
          <cell r="Z52">
            <v>0.45</v>
          </cell>
          <cell r="AA52">
            <v>19.952170128000002</v>
          </cell>
          <cell r="AB52">
            <v>64.290325968000005</v>
          </cell>
          <cell r="AC52">
            <v>901767</v>
          </cell>
          <cell r="AD52">
            <v>15.347200000000001</v>
          </cell>
          <cell r="AE52">
            <v>6</v>
          </cell>
          <cell r="AF52">
            <v>92.083200000000005</v>
          </cell>
          <cell r="AG52">
            <v>6.0000000000000001E-3</v>
          </cell>
          <cell r="AH52">
            <v>0.55249920000000008</v>
          </cell>
          <cell r="AI52">
            <v>92.635699200000005</v>
          </cell>
          <cell r="AJ52">
            <v>919915</v>
          </cell>
          <cell r="AK52">
            <v>18.524999999999999</v>
          </cell>
          <cell r="AL52">
            <v>6</v>
          </cell>
          <cell r="AM52">
            <v>111.14999999999999</v>
          </cell>
          <cell r="AN52">
            <v>1.7999999999999999E-2</v>
          </cell>
          <cell r="AO52">
            <v>2.0006999999999997</v>
          </cell>
          <cell r="AP52">
            <v>113.15069999999999</v>
          </cell>
          <cell r="AQ52">
            <v>913487</v>
          </cell>
          <cell r="AR52">
            <v>191.31111001344087</v>
          </cell>
          <cell r="AS52">
            <v>6</v>
          </cell>
          <cell r="AT52">
            <v>1147.8666600806453</v>
          </cell>
          <cell r="AU52">
            <v>0.02</v>
          </cell>
          <cell r="AV52">
            <v>22.957333201612904</v>
          </cell>
          <cell r="AW52">
            <v>1170.8239932822582</v>
          </cell>
          <cell r="AX52">
            <v>902310</v>
          </cell>
          <cell r="AY52">
            <v>3503.5460922165298</v>
          </cell>
          <cell r="AZ52">
            <v>3.6200000000000003E-2</v>
          </cell>
          <cell r="BA52">
            <v>126.82836853823839</v>
          </cell>
          <cell r="BB52">
            <v>0.03</v>
          </cell>
          <cell r="BC52">
            <v>3.8048510561471516</v>
          </cell>
          <cell r="BD52">
            <v>130.63321959438554</v>
          </cell>
          <cell r="BE52">
            <v>923266</v>
          </cell>
          <cell r="BF52">
            <v>4045.86</v>
          </cell>
          <cell r="BG52">
            <v>8.1665999999999996E-3</v>
          </cell>
          <cell r="BH52">
            <v>33.040920276000001</v>
          </cell>
          <cell r="BI52">
            <v>0.03</v>
          </cell>
          <cell r="BJ52">
            <v>0.99122760828000001</v>
          </cell>
          <cell r="BK52">
            <v>34.03214788428</v>
          </cell>
          <cell r="BL52">
            <v>910319</v>
          </cell>
          <cell r="BM52">
            <v>2614.5</v>
          </cell>
          <cell r="BN52">
            <v>2.5000000000000001E-2</v>
          </cell>
          <cell r="BO52">
            <v>65.362499999999997</v>
          </cell>
          <cell r="BP52">
            <v>0.5</v>
          </cell>
          <cell r="BQ52">
            <v>0</v>
          </cell>
          <cell r="BR52">
            <v>65.362499999999997</v>
          </cell>
          <cell r="BS52">
            <v>0</v>
          </cell>
          <cell r="BT52">
            <v>0</v>
          </cell>
          <cell r="BU52">
            <v>0</v>
          </cell>
          <cell r="BV52">
            <v>0</v>
          </cell>
          <cell r="BW52">
            <v>0</v>
          </cell>
          <cell r="BX52">
            <v>0</v>
          </cell>
          <cell r="BY52">
            <v>0</v>
          </cell>
          <cell r="BZ52">
            <v>0</v>
          </cell>
          <cell r="CA52">
            <v>0</v>
          </cell>
          <cell r="CB52">
            <v>0</v>
          </cell>
          <cell r="CC52">
            <v>0</v>
          </cell>
          <cell r="CD52">
            <v>0</v>
          </cell>
          <cell r="CE52">
            <v>0</v>
          </cell>
          <cell r="CF52">
            <v>0</v>
          </cell>
          <cell r="CG52">
            <v>0</v>
          </cell>
          <cell r="CH52">
            <v>0</v>
          </cell>
          <cell r="CI52">
            <v>0</v>
          </cell>
          <cell r="CJ52">
            <v>0</v>
          </cell>
          <cell r="CK52">
            <v>0</v>
          </cell>
          <cell r="CL52">
            <v>0</v>
          </cell>
          <cell r="CM52">
            <v>0</v>
          </cell>
          <cell r="CN52">
            <v>0</v>
          </cell>
          <cell r="CP52">
            <v>6617.58</v>
          </cell>
          <cell r="CQ52">
            <v>2893.1028931499995</v>
          </cell>
        </row>
        <row r="53">
          <cell r="B53">
            <v>1001</v>
          </cell>
          <cell r="C53" t="str">
            <v>Cepita Naranja 200cc Tetrax6</v>
          </cell>
          <cell r="D53" t="str">
            <v>R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  <cell r="AU53">
            <v>0</v>
          </cell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BC53">
            <v>0</v>
          </cell>
          <cell r="BD53">
            <v>0</v>
          </cell>
          <cell r="BE53">
            <v>0</v>
          </cell>
          <cell r="BF53">
            <v>0</v>
          </cell>
          <cell r="BG53">
            <v>0</v>
          </cell>
          <cell r="BH53">
            <v>0</v>
          </cell>
          <cell r="BI53">
            <v>0</v>
          </cell>
          <cell r="BJ53">
            <v>0</v>
          </cell>
          <cell r="BK53">
            <v>0</v>
          </cell>
          <cell r="BL53">
            <v>0</v>
          </cell>
          <cell r="BM53">
            <v>0</v>
          </cell>
          <cell r="BN53">
            <v>0</v>
          </cell>
          <cell r="BO53">
            <v>0</v>
          </cell>
          <cell r="BP53">
            <v>0</v>
          </cell>
          <cell r="BQ53">
            <v>0</v>
          </cell>
          <cell r="BR53">
            <v>0</v>
          </cell>
          <cell r="BS53">
            <v>0</v>
          </cell>
          <cell r="BT53">
            <v>0</v>
          </cell>
          <cell r="BU53">
            <v>0</v>
          </cell>
          <cell r="BV53">
            <v>0</v>
          </cell>
          <cell r="BW53">
            <v>0</v>
          </cell>
          <cell r="BX53">
            <v>0</v>
          </cell>
          <cell r="BY53">
            <v>0</v>
          </cell>
          <cell r="BZ53">
            <v>0</v>
          </cell>
          <cell r="CA53">
            <v>0</v>
          </cell>
          <cell r="CB53">
            <v>0</v>
          </cell>
          <cell r="CC53">
            <v>0</v>
          </cell>
          <cell r="CD53">
            <v>0</v>
          </cell>
          <cell r="CE53">
            <v>0</v>
          </cell>
          <cell r="CF53">
            <v>0</v>
          </cell>
          <cell r="CG53">
            <v>0</v>
          </cell>
          <cell r="CH53">
            <v>0</v>
          </cell>
          <cell r="CI53">
            <v>0</v>
          </cell>
          <cell r="CJ53">
            <v>0</v>
          </cell>
          <cell r="CK53">
            <v>0</v>
          </cell>
          <cell r="CL53">
            <v>0</v>
          </cell>
          <cell r="CM53">
            <v>0</v>
          </cell>
          <cell r="CN53">
            <v>1231.79</v>
          </cell>
          <cell r="CP53">
            <v>1231.79</v>
          </cell>
          <cell r="CQ53">
            <v>1231.79</v>
          </cell>
        </row>
        <row r="54">
          <cell r="B54">
            <v>1027</v>
          </cell>
          <cell r="C54" t="str">
            <v>Fanta Naranja Zero 500cc Petx12</v>
          </cell>
          <cell r="D54" t="str">
            <v>P</v>
          </cell>
          <cell r="E54">
            <v>919744</v>
          </cell>
          <cell r="F54">
            <v>454159.1</v>
          </cell>
          <cell r="G54">
            <v>3.171750277528149E-3</v>
          </cell>
          <cell r="H54">
            <v>1440.4792514669343</v>
          </cell>
          <cell r="I54">
            <v>7.4999999999999997E-2</v>
          </cell>
          <cell r="J54">
            <v>108.03594386002007</v>
          </cell>
          <cell r="K54">
            <v>1548.5151953269544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902338</v>
          </cell>
          <cell r="W54">
            <v>282.74</v>
          </cell>
          <cell r="X54">
            <v>3.4451999999999997E-2</v>
          </cell>
          <cell r="Y54">
            <v>9.7409584799999998</v>
          </cell>
          <cell r="Z54">
            <v>0.45</v>
          </cell>
          <cell r="AA54">
            <v>4.3834313160000002</v>
          </cell>
          <cell r="AB54">
            <v>14.124389795999999</v>
          </cell>
          <cell r="AC54">
            <v>901829</v>
          </cell>
          <cell r="AD54">
            <v>14.9682</v>
          </cell>
          <cell r="AE54">
            <v>12</v>
          </cell>
          <cell r="AF54">
            <v>179.61840000000001</v>
          </cell>
          <cell r="AG54">
            <v>6.0000000000000001E-3</v>
          </cell>
          <cell r="AH54">
            <v>1.0777104000000002</v>
          </cell>
          <cell r="AI54">
            <v>180.69611040000001</v>
          </cell>
          <cell r="AJ54">
            <v>930214</v>
          </cell>
          <cell r="AK54">
            <v>15.131220000000001</v>
          </cell>
          <cell r="AL54">
            <v>12</v>
          </cell>
          <cell r="AM54">
            <v>181.57464000000002</v>
          </cell>
          <cell r="AN54">
            <v>1.7999999999999999E-2</v>
          </cell>
          <cell r="AO54">
            <v>3.2683435200000002</v>
          </cell>
          <cell r="AP54">
            <v>184.84298352000002</v>
          </cell>
          <cell r="AQ54">
            <v>901189</v>
          </cell>
          <cell r="AR54">
            <v>76.684200001387509</v>
          </cell>
          <cell r="AS54">
            <v>12</v>
          </cell>
          <cell r="AT54">
            <v>920.21040001665006</v>
          </cell>
          <cell r="AU54">
            <v>0.02</v>
          </cell>
          <cell r="AV54">
            <v>18.404208000333</v>
          </cell>
          <cell r="AW54">
            <v>938.61460801698308</v>
          </cell>
          <cell r="AX54">
            <v>932437</v>
          </cell>
          <cell r="AY54">
            <v>5142.54</v>
          </cell>
          <cell r="AZ54">
            <v>1.9900000000000001E-2</v>
          </cell>
          <cell r="BA54">
            <v>102.336546</v>
          </cell>
          <cell r="BB54">
            <v>0.03</v>
          </cell>
          <cell r="BC54">
            <v>3.0700963799999998</v>
          </cell>
          <cell r="BD54">
            <v>105.40664237999999</v>
          </cell>
          <cell r="BE54">
            <v>902311</v>
          </cell>
          <cell r="BF54">
            <v>3921.6450000000004</v>
          </cell>
          <cell r="BG54">
            <v>2.7777777777777779E-3</v>
          </cell>
          <cell r="BH54">
            <v>10.893458333333335</v>
          </cell>
          <cell r="BI54">
            <v>0.03</v>
          </cell>
          <cell r="BJ54">
            <v>0.32680375000000006</v>
          </cell>
          <cell r="BK54">
            <v>11.220262083333335</v>
          </cell>
          <cell r="BL54">
            <v>933089</v>
          </cell>
          <cell r="BM54">
            <v>744.67254355400701</v>
          </cell>
          <cell r="BN54">
            <v>3.4722222222222224E-2</v>
          </cell>
          <cell r="BO54">
            <v>25.856685540069687</v>
          </cell>
          <cell r="BP54">
            <v>0.02</v>
          </cell>
          <cell r="BQ54">
            <v>0.51713371080139381</v>
          </cell>
          <cell r="BR54">
            <v>26.37381925087108</v>
          </cell>
          <cell r="BS54">
            <v>0</v>
          </cell>
          <cell r="BT54">
            <v>0</v>
          </cell>
          <cell r="BU54">
            <v>0</v>
          </cell>
          <cell r="BV54">
            <v>0</v>
          </cell>
          <cell r="BW54">
            <v>0</v>
          </cell>
          <cell r="BX54">
            <v>0</v>
          </cell>
          <cell r="BY54">
            <v>0</v>
          </cell>
          <cell r="BZ54">
            <v>0</v>
          </cell>
          <cell r="CA54">
            <v>0</v>
          </cell>
          <cell r="CB54">
            <v>0</v>
          </cell>
          <cell r="CC54">
            <v>0</v>
          </cell>
          <cell r="CD54">
            <v>0</v>
          </cell>
          <cell r="CE54">
            <v>0</v>
          </cell>
          <cell r="CF54">
            <v>0</v>
          </cell>
          <cell r="CG54">
            <v>0</v>
          </cell>
          <cell r="CH54">
            <v>0</v>
          </cell>
          <cell r="CI54">
            <v>0</v>
          </cell>
          <cell r="CJ54">
            <v>0</v>
          </cell>
          <cell r="CK54">
            <v>0</v>
          </cell>
          <cell r="CL54">
            <v>0</v>
          </cell>
          <cell r="CM54">
            <v>0</v>
          </cell>
          <cell r="CN54">
            <v>0</v>
          </cell>
          <cell r="CP54">
            <v>3009.79</v>
          </cell>
          <cell r="CQ54">
            <v>1461.2748046730455</v>
          </cell>
        </row>
        <row r="55">
          <cell r="B55">
            <v>1028</v>
          </cell>
          <cell r="C55" t="str">
            <v>Fanta Naranja Zero 354cc Latax6</v>
          </cell>
          <cell r="D55" t="str">
            <v>R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0</v>
          </cell>
          <cell r="BB55">
            <v>0</v>
          </cell>
          <cell r="BC55">
            <v>0</v>
          </cell>
          <cell r="BD55">
            <v>0</v>
          </cell>
          <cell r="BE55">
            <v>0</v>
          </cell>
          <cell r="BF55">
            <v>0</v>
          </cell>
          <cell r="BG55">
            <v>0</v>
          </cell>
          <cell r="BH55">
            <v>0</v>
          </cell>
          <cell r="BI55">
            <v>0</v>
          </cell>
          <cell r="BJ55">
            <v>0</v>
          </cell>
          <cell r="BK55">
            <v>0</v>
          </cell>
          <cell r="BL55">
            <v>0</v>
          </cell>
          <cell r="BM55">
            <v>0</v>
          </cell>
          <cell r="BN55">
            <v>0</v>
          </cell>
          <cell r="BO55">
            <v>0</v>
          </cell>
          <cell r="BP55">
            <v>0</v>
          </cell>
          <cell r="BQ55">
            <v>0</v>
          </cell>
          <cell r="BR55">
            <v>0</v>
          </cell>
          <cell r="BS55">
            <v>0</v>
          </cell>
          <cell r="BT55">
            <v>0</v>
          </cell>
          <cell r="BU55">
            <v>0</v>
          </cell>
          <cell r="BV55">
            <v>0</v>
          </cell>
          <cell r="BW55">
            <v>0</v>
          </cell>
          <cell r="BX55">
            <v>0</v>
          </cell>
          <cell r="BY55">
            <v>0</v>
          </cell>
          <cell r="BZ55">
            <v>0</v>
          </cell>
          <cell r="CA55">
            <v>0</v>
          </cell>
          <cell r="CB55">
            <v>0</v>
          </cell>
          <cell r="CC55">
            <v>0</v>
          </cell>
          <cell r="CD55">
            <v>0</v>
          </cell>
          <cell r="CE55">
            <v>0</v>
          </cell>
          <cell r="CF55">
            <v>0</v>
          </cell>
          <cell r="CG55">
            <v>0</v>
          </cell>
          <cell r="CH55">
            <v>0</v>
          </cell>
          <cell r="CI55">
            <v>0</v>
          </cell>
          <cell r="CJ55">
            <v>0</v>
          </cell>
          <cell r="CK55">
            <v>0</v>
          </cell>
          <cell r="CL55">
            <v>0</v>
          </cell>
          <cell r="CM55">
            <v>0</v>
          </cell>
          <cell r="CN55">
            <v>1557.53</v>
          </cell>
          <cell r="CP55">
            <v>1557.53</v>
          </cell>
          <cell r="CQ55">
            <v>1557.53</v>
          </cell>
        </row>
        <row r="56">
          <cell r="B56">
            <v>1040</v>
          </cell>
          <cell r="C56" t="str">
            <v>Fanta Naranja Zero 1500cc Petx8</v>
          </cell>
          <cell r="D56" t="str">
            <v>P</v>
          </cell>
          <cell r="E56">
            <v>919744</v>
          </cell>
          <cell r="F56">
            <v>454159.1</v>
          </cell>
          <cell r="G56">
            <v>6.3435005550562988E-3</v>
          </cell>
          <cell r="H56">
            <v>2880.9585029338691</v>
          </cell>
          <cell r="I56">
            <v>7.4999999999999997E-2</v>
          </cell>
          <cell r="J56">
            <v>216.07188772004017</v>
          </cell>
          <cell r="K56">
            <v>3097.0303906539093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902338</v>
          </cell>
          <cell r="W56">
            <v>282.74</v>
          </cell>
          <cell r="X56">
            <v>7.8408000000000005E-2</v>
          </cell>
          <cell r="Y56">
            <v>22.169077920000003</v>
          </cell>
          <cell r="Z56">
            <v>0.45</v>
          </cell>
          <cell r="AA56">
            <v>9.9760850640000012</v>
          </cell>
          <cell r="AB56">
            <v>32.145162984000002</v>
          </cell>
          <cell r="AC56">
            <v>901829</v>
          </cell>
          <cell r="AD56">
            <v>14.9682</v>
          </cell>
          <cell r="AE56">
            <v>8</v>
          </cell>
          <cell r="AF56">
            <v>119.7456</v>
          </cell>
          <cell r="AG56">
            <v>6.0000000000000001E-3</v>
          </cell>
          <cell r="AH56">
            <v>0.71847360000000005</v>
          </cell>
          <cell r="AI56">
            <v>120.46407359999999</v>
          </cell>
          <cell r="AJ56">
            <v>926529</v>
          </cell>
          <cell r="AK56">
            <v>15.131220000000001</v>
          </cell>
          <cell r="AL56">
            <v>8</v>
          </cell>
          <cell r="AM56">
            <v>121.04976000000001</v>
          </cell>
          <cell r="AN56">
            <v>1.7999999999999999E-2</v>
          </cell>
          <cell r="AO56">
            <v>2.1788956800000001</v>
          </cell>
          <cell r="AP56">
            <v>123.22865568</v>
          </cell>
          <cell r="AQ56">
            <v>913486</v>
          </cell>
          <cell r="AR56">
            <v>123.43640463444652</v>
          </cell>
          <cell r="AS56">
            <v>8</v>
          </cell>
          <cell r="AT56">
            <v>987.49123707557214</v>
          </cell>
          <cell r="AU56">
            <v>0.02</v>
          </cell>
          <cell r="AV56">
            <v>19.749824741511443</v>
          </cell>
          <cell r="AW56">
            <v>1007.2410618170836</v>
          </cell>
          <cell r="AX56">
            <v>925698</v>
          </cell>
          <cell r="AY56">
            <v>5142.54</v>
          </cell>
          <cell r="AZ56">
            <v>3.1199999999999999E-2</v>
          </cell>
          <cell r="BA56">
            <v>160.447248</v>
          </cell>
          <cell r="BB56">
            <v>0.03</v>
          </cell>
          <cell r="BC56">
            <v>4.8134174400000003</v>
          </cell>
          <cell r="BD56">
            <v>165.26066544</v>
          </cell>
          <cell r="BE56">
            <v>902311</v>
          </cell>
          <cell r="BF56">
            <v>3921.6450000000004</v>
          </cell>
          <cell r="BG56">
            <v>5.0000000000000001E-3</v>
          </cell>
          <cell r="BH56">
            <v>19.608225000000001</v>
          </cell>
          <cell r="BI56">
            <v>0.03</v>
          </cell>
          <cell r="BJ56">
            <v>0.58824675000000004</v>
          </cell>
          <cell r="BK56">
            <v>20.196471750000001</v>
          </cell>
          <cell r="BL56">
            <v>910319</v>
          </cell>
          <cell r="BM56">
            <v>2614.5</v>
          </cell>
          <cell r="BN56">
            <v>1.7857142857142856E-2</v>
          </cell>
          <cell r="BO56">
            <v>46.6875</v>
          </cell>
          <cell r="BP56">
            <v>0.5</v>
          </cell>
          <cell r="BQ56">
            <v>0</v>
          </cell>
          <cell r="BR56">
            <v>46.6875</v>
          </cell>
          <cell r="BS56">
            <v>0</v>
          </cell>
          <cell r="BT56">
            <v>0</v>
          </cell>
          <cell r="BU56">
            <v>0</v>
          </cell>
          <cell r="BV56">
            <v>0</v>
          </cell>
          <cell r="BW56">
            <v>0</v>
          </cell>
          <cell r="BX56">
            <v>0</v>
          </cell>
          <cell r="BY56">
            <v>0</v>
          </cell>
          <cell r="BZ56">
            <v>0</v>
          </cell>
          <cell r="CA56">
            <v>0</v>
          </cell>
          <cell r="CB56">
            <v>0</v>
          </cell>
          <cell r="CC56">
            <v>0</v>
          </cell>
          <cell r="CD56">
            <v>0</v>
          </cell>
          <cell r="CE56">
            <v>0</v>
          </cell>
          <cell r="CF56">
            <v>0</v>
          </cell>
          <cell r="CG56">
            <v>0</v>
          </cell>
          <cell r="CH56">
            <v>0</v>
          </cell>
          <cell r="CI56">
            <v>0</v>
          </cell>
          <cell r="CJ56">
            <v>0</v>
          </cell>
          <cell r="CK56">
            <v>0</v>
          </cell>
          <cell r="CL56">
            <v>0</v>
          </cell>
          <cell r="CM56">
            <v>0</v>
          </cell>
          <cell r="CN56">
            <v>0</v>
          </cell>
          <cell r="CP56">
            <v>4612.25</v>
          </cell>
          <cell r="CQ56">
            <v>1515.2196093460907</v>
          </cell>
        </row>
        <row r="57">
          <cell r="B57">
            <v>1080</v>
          </cell>
          <cell r="C57" t="str">
            <v>Fanta Naranja Zero 10L BIB</v>
          </cell>
          <cell r="D57" t="str">
            <v>P</v>
          </cell>
          <cell r="E57">
            <v>919744</v>
          </cell>
          <cell r="F57">
            <v>454159.1</v>
          </cell>
          <cell r="G57">
            <v>2.7027027027027029E-2</v>
          </cell>
          <cell r="H57">
            <v>12274.570270270271</v>
          </cell>
          <cell r="I57">
            <v>7.4999999999999997E-2</v>
          </cell>
          <cell r="J57">
            <v>920.59277027027031</v>
          </cell>
          <cell r="K57">
            <v>13195.163040540541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J57">
            <v>932370</v>
          </cell>
          <cell r="AK57">
            <v>207.79</v>
          </cell>
          <cell r="AL57">
            <v>1</v>
          </cell>
          <cell r="AM57">
            <v>207.79</v>
          </cell>
          <cell r="AN57">
            <v>1.7999999999999999E-2</v>
          </cell>
          <cell r="AO57">
            <v>3.7402199999999994</v>
          </cell>
          <cell r="AP57">
            <v>211.53021999999999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  <cell r="AU57">
            <v>0</v>
          </cell>
          <cell r="AV57">
            <v>0</v>
          </cell>
          <cell r="AW57">
            <v>0</v>
          </cell>
          <cell r="AX57">
            <v>0</v>
          </cell>
          <cell r="AY57">
            <v>0</v>
          </cell>
          <cell r="AZ57">
            <v>0</v>
          </cell>
          <cell r="BA57">
            <v>0</v>
          </cell>
          <cell r="BB57">
            <v>0</v>
          </cell>
          <cell r="BC57">
            <v>0</v>
          </cell>
          <cell r="BD57">
            <v>0</v>
          </cell>
          <cell r="BE57">
            <v>902311</v>
          </cell>
          <cell r="BF57">
            <v>3921.6450000000004</v>
          </cell>
          <cell r="BG57">
            <v>4.1666000000000003E-3</v>
          </cell>
          <cell r="BH57">
            <v>16.339926057000003</v>
          </cell>
          <cell r="BI57">
            <v>0.03</v>
          </cell>
          <cell r="BJ57">
            <v>0.49019778171000006</v>
          </cell>
          <cell r="BK57">
            <v>16.830123838710001</v>
          </cell>
          <cell r="BL57">
            <v>0</v>
          </cell>
          <cell r="BM57">
            <v>0</v>
          </cell>
          <cell r="BN57">
            <v>0</v>
          </cell>
          <cell r="BO57">
            <v>0</v>
          </cell>
          <cell r="BP57">
            <v>0</v>
          </cell>
          <cell r="BQ57">
            <v>0</v>
          </cell>
          <cell r="BR57">
            <v>0</v>
          </cell>
          <cell r="BS57">
            <v>931919</v>
          </cell>
          <cell r="BT57">
            <v>764.47800000000007</v>
          </cell>
          <cell r="BU57">
            <v>1</v>
          </cell>
          <cell r="BV57">
            <v>764.47800000000007</v>
          </cell>
          <cell r="BW57">
            <v>0.02</v>
          </cell>
          <cell r="BX57">
            <v>15.289560000000002</v>
          </cell>
          <cell r="BY57">
            <v>779.76756000000012</v>
          </cell>
          <cell r="BZ57">
            <v>932564</v>
          </cell>
          <cell r="CA57">
            <v>1988.1</v>
          </cell>
          <cell r="CB57">
            <v>1</v>
          </cell>
          <cell r="CC57">
            <v>1988.1</v>
          </cell>
          <cell r="CD57">
            <v>0.02</v>
          </cell>
          <cell r="CE57">
            <v>39.762</v>
          </cell>
          <cell r="CF57">
            <v>2027.8619999999999</v>
          </cell>
          <cell r="CG57">
            <v>0</v>
          </cell>
          <cell r="CH57">
            <v>0</v>
          </cell>
          <cell r="CI57">
            <v>0</v>
          </cell>
          <cell r="CJ57">
            <v>0</v>
          </cell>
          <cell r="CK57">
            <v>0</v>
          </cell>
          <cell r="CL57">
            <v>0</v>
          </cell>
          <cell r="CM57">
            <v>0</v>
          </cell>
          <cell r="CN57">
            <v>0</v>
          </cell>
          <cell r="CP57">
            <v>16231.15</v>
          </cell>
          <cell r="CQ57">
            <v>3035.9869594594584</v>
          </cell>
        </row>
        <row r="58">
          <cell r="B58">
            <v>1110</v>
          </cell>
          <cell r="C58" t="str">
            <v>Coca Cola Zero 350cc Vidriox24</v>
          </cell>
          <cell r="D58" t="str">
            <v>P</v>
          </cell>
          <cell r="E58">
            <v>915254</v>
          </cell>
          <cell r="F58">
            <v>451993.65</v>
          </cell>
          <cell r="G58">
            <v>4.3076923076923075E-3</v>
          </cell>
          <cell r="H58">
            <v>1947.0495692307693</v>
          </cell>
          <cell r="I58">
            <v>5.0000000000000001E-3</v>
          </cell>
          <cell r="J58">
            <v>9.7352478461538468</v>
          </cell>
          <cell r="K58">
            <v>1956.7848170769232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902338</v>
          </cell>
          <cell r="W58">
            <v>282.74</v>
          </cell>
          <cell r="X58">
            <v>6.652799999999999E-2</v>
          </cell>
          <cell r="Y58">
            <v>18.81012672</v>
          </cell>
          <cell r="Z58">
            <v>0.45</v>
          </cell>
          <cell r="AA58">
            <v>8.4645570239999994</v>
          </cell>
          <cell r="AB58">
            <v>27.274683744000001</v>
          </cell>
          <cell r="AC58">
            <v>933139</v>
          </cell>
          <cell r="AD58">
            <v>10.838520000000001</v>
          </cell>
          <cell r="AE58">
            <v>24</v>
          </cell>
          <cell r="AF58">
            <v>260.12448000000001</v>
          </cell>
          <cell r="AG58">
            <v>6.0000000000000001E-3</v>
          </cell>
          <cell r="AH58">
            <v>1.5607468800000002</v>
          </cell>
          <cell r="AI58">
            <v>261.68522688000002</v>
          </cell>
          <cell r="AJ58">
            <v>933556</v>
          </cell>
          <cell r="AK58">
            <v>24.734580000000001</v>
          </cell>
          <cell r="AL58">
            <v>24</v>
          </cell>
          <cell r="AM58">
            <v>593.62992000000008</v>
          </cell>
          <cell r="AN58">
            <v>1.7999999999999999E-2</v>
          </cell>
          <cell r="AO58">
            <v>10.68533856</v>
          </cell>
          <cell r="AP58">
            <v>604.31525856000007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  <cell r="AU58">
            <v>0</v>
          </cell>
          <cell r="AV58">
            <v>0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>
            <v>0</v>
          </cell>
          <cell r="BB58">
            <v>0</v>
          </cell>
          <cell r="BC58">
            <v>0</v>
          </cell>
          <cell r="BD58">
            <v>0</v>
          </cell>
          <cell r="BE58">
            <v>0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  <cell r="BP58">
            <v>0</v>
          </cell>
          <cell r="BQ58">
            <v>0</v>
          </cell>
          <cell r="BR58">
            <v>0</v>
          </cell>
          <cell r="BS58">
            <v>0</v>
          </cell>
          <cell r="BT58">
            <v>0</v>
          </cell>
          <cell r="BU58">
            <v>0</v>
          </cell>
          <cell r="BV58">
            <v>0</v>
          </cell>
          <cell r="BW58">
            <v>0</v>
          </cell>
          <cell r="BX58">
            <v>0</v>
          </cell>
          <cell r="BY58">
            <v>0</v>
          </cell>
          <cell r="BZ58">
            <v>0</v>
          </cell>
          <cell r="CA58">
            <v>0</v>
          </cell>
          <cell r="CB58">
            <v>0</v>
          </cell>
          <cell r="CC58">
            <v>0</v>
          </cell>
          <cell r="CD58">
            <v>0</v>
          </cell>
          <cell r="CE58">
            <v>0</v>
          </cell>
          <cell r="CF58">
            <v>0</v>
          </cell>
          <cell r="CG58">
            <v>0</v>
          </cell>
          <cell r="CH58">
            <v>0</v>
          </cell>
          <cell r="CI58">
            <v>0</v>
          </cell>
          <cell r="CJ58">
            <v>0</v>
          </cell>
          <cell r="CK58">
            <v>0</v>
          </cell>
          <cell r="CL58">
            <v>0</v>
          </cell>
          <cell r="CM58">
            <v>0</v>
          </cell>
          <cell r="CN58">
            <v>0</v>
          </cell>
          <cell r="CP58">
            <v>2850.06</v>
          </cell>
          <cell r="CQ58">
            <v>893.27518292307673</v>
          </cell>
        </row>
        <row r="59">
          <cell r="B59">
            <v>1125</v>
          </cell>
          <cell r="C59" t="str">
            <v>Coca Cola Sin Azucar 1000cc Vidriox12</v>
          </cell>
          <cell r="D59" t="str">
            <v>P</v>
          </cell>
          <cell r="E59">
            <v>915254</v>
          </cell>
          <cell r="F59">
            <v>451993.65</v>
          </cell>
          <cell r="G59">
            <v>6.1538461538461538E-3</v>
          </cell>
          <cell r="H59">
            <v>2781.4993846153848</v>
          </cell>
          <cell r="I59">
            <v>5.0000000000000001E-3</v>
          </cell>
          <cell r="J59">
            <v>13.907496923076923</v>
          </cell>
          <cell r="K59">
            <v>2795.4068815384617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902338</v>
          </cell>
          <cell r="W59">
            <v>282.74</v>
          </cell>
          <cell r="X59">
            <v>0.104544</v>
          </cell>
          <cell r="Y59">
            <v>29.558770559999999</v>
          </cell>
          <cell r="Z59">
            <v>0.45</v>
          </cell>
          <cell r="AA59">
            <v>13.301446752</v>
          </cell>
          <cell r="AB59">
            <v>42.860217312000003</v>
          </cell>
          <cell r="AC59">
            <v>933139</v>
          </cell>
          <cell r="AD59">
            <v>10.838520000000001</v>
          </cell>
          <cell r="AE59">
            <v>12</v>
          </cell>
          <cell r="AF59">
            <v>130.06224</v>
          </cell>
          <cell r="AG59">
            <v>6.0000000000000001E-3</v>
          </cell>
          <cell r="AH59">
            <v>0.78037344000000008</v>
          </cell>
          <cell r="AI59">
            <v>130.84261344000001</v>
          </cell>
          <cell r="AJ59">
            <v>935186</v>
          </cell>
          <cell r="AK59">
            <v>22.719060000000002</v>
          </cell>
          <cell r="AL59">
            <v>12</v>
          </cell>
          <cell r="AM59">
            <v>272.62872000000004</v>
          </cell>
          <cell r="AN59">
            <v>1.7999999999999999E-2</v>
          </cell>
          <cell r="AO59">
            <v>4.9073169600000002</v>
          </cell>
          <cell r="AP59">
            <v>277.53603696000005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  <cell r="AU59">
            <v>0</v>
          </cell>
          <cell r="AV59">
            <v>0</v>
          </cell>
          <cell r="AW59">
            <v>0</v>
          </cell>
          <cell r="AX59">
            <v>0</v>
          </cell>
          <cell r="AY59">
            <v>0</v>
          </cell>
          <cell r="AZ59">
            <v>0</v>
          </cell>
          <cell r="BA59">
            <v>0</v>
          </cell>
          <cell r="BB59">
            <v>0</v>
          </cell>
          <cell r="BC59">
            <v>0</v>
          </cell>
          <cell r="BD59">
            <v>0</v>
          </cell>
          <cell r="BE59">
            <v>0</v>
          </cell>
          <cell r="BF59">
            <v>0</v>
          </cell>
          <cell r="BG59">
            <v>0</v>
          </cell>
          <cell r="BH59">
            <v>0</v>
          </cell>
          <cell r="BI59">
            <v>0</v>
          </cell>
          <cell r="BJ59">
            <v>0</v>
          </cell>
          <cell r="BK59">
            <v>0</v>
          </cell>
          <cell r="BL59">
            <v>0</v>
          </cell>
          <cell r="BM59">
            <v>0</v>
          </cell>
          <cell r="BN59">
            <v>0</v>
          </cell>
          <cell r="BO59">
            <v>0</v>
          </cell>
          <cell r="BP59">
            <v>0</v>
          </cell>
          <cell r="BQ59">
            <v>0</v>
          </cell>
          <cell r="BR59">
            <v>0</v>
          </cell>
          <cell r="BS59">
            <v>0</v>
          </cell>
          <cell r="BT59">
            <v>0</v>
          </cell>
          <cell r="BU59">
            <v>0</v>
          </cell>
          <cell r="BV59">
            <v>0</v>
          </cell>
          <cell r="BW59">
            <v>0</v>
          </cell>
          <cell r="BX59">
            <v>0</v>
          </cell>
          <cell r="BY59">
            <v>0</v>
          </cell>
          <cell r="BZ59">
            <v>0</v>
          </cell>
          <cell r="CA59">
            <v>0</v>
          </cell>
          <cell r="CB59">
            <v>0</v>
          </cell>
          <cell r="CC59">
            <v>0</v>
          </cell>
          <cell r="CD59">
            <v>0</v>
          </cell>
          <cell r="CE59">
            <v>0</v>
          </cell>
          <cell r="CF59">
            <v>0</v>
          </cell>
          <cell r="CG59">
            <v>0</v>
          </cell>
          <cell r="CH59">
            <v>0</v>
          </cell>
          <cell r="CI59">
            <v>0</v>
          </cell>
          <cell r="CJ59">
            <v>0</v>
          </cell>
          <cell r="CK59">
            <v>0</v>
          </cell>
          <cell r="CL59">
            <v>0</v>
          </cell>
          <cell r="CM59">
            <v>0</v>
          </cell>
          <cell r="CN59">
            <v>0</v>
          </cell>
          <cell r="CP59">
            <v>3246.65</v>
          </cell>
          <cell r="CQ59">
            <v>451.24311846153842</v>
          </cell>
        </row>
        <row r="60">
          <cell r="B60">
            <v>1127</v>
          </cell>
          <cell r="C60" t="str">
            <v>Coca Cola Zero 500cc Petx12</v>
          </cell>
          <cell r="D60" t="str">
            <v>P</v>
          </cell>
          <cell r="E60">
            <v>915254</v>
          </cell>
          <cell r="F60">
            <v>451993.65</v>
          </cell>
          <cell r="G60">
            <v>3.0769230769230769E-3</v>
          </cell>
          <cell r="H60">
            <v>1390.7496923076924</v>
          </cell>
          <cell r="I60">
            <v>5.0000000000000001E-3</v>
          </cell>
          <cell r="J60">
            <v>6.9537484615384617</v>
          </cell>
          <cell r="K60">
            <v>1397.7034407692308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902338</v>
          </cell>
          <cell r="W60">
            <v>282.74</v>
          </cell>
          <cell r="X60">
            <v>5.2271999999999999E-2</v>
          </cell>
          <cell r="Y60">
            <v>14.77938528</v>
          </cell>
          <cell r="Z60">
            <v>0.45</v>
          </cell>
          <cell r="AA60">
            <v>6.6507233760000002</v>
          </cell>
          <cell r="AB60">
            <v>21.430108656000002</v>
          </cell>
          <cell r="AC60">
            <v>901781</v>
          </cell>
          <cell r="AD60">
            <v>15.347200000000001</v>
          </cell>
          <cell r="AE60">
            <v>12</v>
          </cell>
          <cell r="AF60">
            <v>184.16640000000001</v>
          </cell>
          <cell r="AG60">
            <v>6.0000000000000001E-3</v>
          </cell>
          <cell r="AH60">
            <v>1.1049984000000002</v>
          </cell>
          <cell r="AI60">
            <v>185.27139840000001</v>
          </cell>
          <cell r="AJ60">
            <v>919361</v>
          </cell>
          <cell r="AK60">
            <v>4.1792400000000001</v>
          </cell>
          <cell r="AL60">
            <v>12</v>
          </cell>
          <cell r="AM60">
            <v>50.150880000000001</v>
          </cell>
          <cell r="AN60">
            <v>1.7999999999999999E-2</v>
          </cell>
          <cell r="AO60">
            <v>0.90271583999999994</v>
          </cell>
          <cell r="AP60">
            <v>51.05359584</v>
          </cell>
          <cell r="AQ60">
            <v>901189</v>
          </cell>
          <cell r="AR60">
            <v>76.684200001387509</v>
          </cell>
          <cell r="AS60">
            <v>12</v>
          </cell>
          <cell r="AT60">
            <v>920.21040001665006</v>
          </cell>
          <cell r="AU60">
            <v>0.02</v>
          </cell>
          <cell r="AV60">
            <v>18.404208000333</v>
          </cell>
          <cell r="AW60">
            <v>938.61460801698308</v>
          </cell>
          <cell r="AX60">
            <v>932317</v>
          </cell>
          <cell r="AY60">
            <v>4297.8</v>
          </cell>
          <cell r="AZ60">
            <v>1.9900000000000001E-2</v>
          </cell>
          <cell r="BA60">
            <v>85.526220000000009</v>
          </cell>
          <cell r="BB60">
            <v>0.03</v>
          </cell>
          <cell r="BC60">
            <v>2.5657866</v>
          </cell>
          <cell r="BD60">
            <v>88.092006600000005</v>
          </cell>
          <cell r="BE60">
            <v>902311</v>
          </cell>
          <cell r="BF60">
            <v>3921.6450000000004</v>
          </cell>
          <cell r="BG60">
            <v>2.7777777777777779E-3</v>
          </cell>
          <cell r="BH60">
            <v>10.893458333333335</v>
          </cell>
          <cell r="BI60">
            <v>0.03</v>
          </cell>
          <cell r="BJ60">
            <v>0.32680375000000006</v>
          </cell>
          <cell r="BK60">
            <v>11.220262083333335</v>
          </cell>
          <cell r="BL60">
            <v>933089</v>
          </cell>
          <cell r="BM60">
            <v>744.67254355400701</v>
          </cell>
          <cell r="BN60">
            <v>3.4722222222222224E-2</v>
          </cell>
          <cell r="BO60">
            <v>25.856685540069687</v>
          </cell>
          <cell r="BP60">
            <v>0.02</v>
          </cell>
          <cell r="BQ60">
            <v>0.51713371080139381</v>
          </cell>
          <cell r="BR60">
            <v>26.37381925087108</v>
          </cell>
          <cell r="BS60">
            <v>0</v>
          </cell>
          <cell r="BT60">
            <v>0</v>
          </cell>
          <cell r="BU60">
            <v>0</v>
          </cell>
          <cell r="BV60">
            <v>0</v>
          </cell>
          <cell r="BW60">
            <v>0</v>
          </cell>
          <cell r="BX60">
            <v>0</v>
          </cell>
          <cell r="BY60">
            <v>0</v>
          </cell>
          <cell r="BZ60">
            <v>0</v>
          </cell>
          <cell r="CA60">
            <v>0</v>
          </cell>
          <cell r="CB60">
            <v>0</v>
          </cell>
          <cell r="CC60">
            <v>0</v>
          </cell>
          <cell r="CD60">
            <v>0</v>
          </cell>
          <cell r="CE60">
            <v>0</v>
          </cell>
          <cell r="CF60">
            <v>0</v>
          </cell>
          <cell r="CG60">
            <v>0</v>
          </cell>
          <cell r="CH60">
            <v>0</v>
          </cell>
          <cell r="CI60">
            <v>0</v>
          </cell>
          <cell r="CJ60">
            <v>0</v>
          </cell>
          <cell r="CK60">
            <v>0</v>
          </cell>
          <cell r="CL60">
            <v>0</v>
          </cell>
          <cell r="CM60">
            <v>0</v>
          </cell>
          <cell r="CN60">
            <v>0</v>
          </cell>
          <cell r="CP60">
            <v>2719.76</v>
          </cell>
          <cell r="CQ60">
            <v>1322.0565592307694</v>
          </cell>
        </row>
        <row r="61">
          <cell r="B61">
            <v>1128</v>
          </cell>
          <cell r="C61" t="str">
            <v>Coca Cola Zero 354cc Latax6</v>
          </cell>
          <cell r="D61" t="str">
            <v>R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  <cell r="AU61">
            <v>0</v>
          </cell>
          <cell r="AV61">
            <v>0</v>
          </cell>
          <cell r="AW61">
            <v>0</v>
          </cell>
          <cell r="AX61">
            <v>0</v>
          </cell>
          <cell r="AY61">
            <v>0</v>
          </cell>
          <cell r="AZ61">
            <v>0</v>
          </cell>
          <cell r="BA61">
            <v>0</v>
          </cell>
          <cell r="BB61">
            <v>0</v>
          </cell>
          <cell r="BC61">
            <v>0</v>
          </cell>
          <cell r="BD61">
            <v>0</v>
          </cell>
          <cell r="BE61">
            <v>0</v>
          </cell>
          <cell r="BF61">
            <v>0</v>
          </cell>
          <cell r="BG61">
            <v>0</v>
          </cell>
          <cell r="BH61">
            <v>0</v>
          </cell>
          <cell r="BI61">
            <v>0</v>
          </cell>
          <cell r="BJ61">
            <v>0</v>
          </cell>
          <cell r="BK61">
            <v>0</v>
          </cell>
          <cell r="BL61">
            <v>0</v>
          </cell>
          <cell r="BM61">
            <v>0</v>
          </cell>
          <cell r="BN61">
            <v>0</v>
          </cell>
          <cell r="BO61">
            <v>0</v>
          </cell>
          <cell r="BP61">
            <v>0</v>
          </cell>
          <cell r="BQ61">
            <v>0</v>
          </cell>
          <cell r="BR61">
            <v>0</v>
          </cell>
          <cell r="BS61">
            <v>0</v>
          </cell>
          <cell r="BT61">
            <v>0</v>
          </cell>
          <cell r="BU61">
            <v>0</v>
          </cell>
          <cell r="BV61">
            <v>0</v>
          </cell>
          <cell r="BW61">
            <v>0</v>
          </cell>
          <cell r="BX61">
            <v>0</v>
          </cell>
          <cell r="BY61">
            <v>0</v>
          </cell>
          <cell r="BZ61">
            <v>0</v>
          </cell>
          <cell r="CA61">
            <v>0</v>
          </cell>
          <cell r="CB61">
            <v>0</v>
          </cell>
          <cell r="CC61">
            <v>0</v>
          </cell>
          <cell r="CD61">
            <v>0</v>
          </cell>
          <cell r="CE61">
            <v>0</v>
          </cell>
          <cell r="CF61">
            <v>0</v>
          </cell>
          <cell r="CG61">
            <v>0</v>
          </cell>
          <cell r="CH61">
            <v>0</v>
          </cell>
          <cell r="CI61">
            <v>0</v>
          </cell>
          <cell r="CJ61">
            <v>0</v>
          </cell>
          <cell r="CK61">
            <v>0</v>
          </cell>
          <cell r="CL61">
            <v>0</v>
          </cell>
          <cell r="CM61">
            <v>0</v>
          </cell>
          <cell r="CN61">
            <v>1556.3100000000002</v>
          </cell>
          <cell r="CP61">
            <v>1556.31</v>
          </cell>
          <cell r="CQ61">
            <v>1556.31</v>
          </cell>
        </row>
        <row r="62">
          <cell r="B62">
            <v>1135</v>
          </cell>
          <cell r="C62" t="str">
            <v>Coca Cola Zero 2000cc RefPetx9</v>
          </cell>
          <cell r="D62" t="str">
            <v>P</v>
          </cell>
          <cell r="E62">
            <v>915254</v>
          </cell>
          <cell r="F62">
            <v>451993.65</v>
          </cell>
          <cell r="G62">
            <v>9.2307692307692299E-3</v>
          </cell>
          <cell r="H62">
            <v>4172.2490769230772</v>
          </cell>
          <cell r="I62">
            <v>5.0000000000000001E-3</v>
          </cell>
          <cell r="J62">
            <v>20.861245384615387</v>
          </cell>
          <cell r="K62">
            <v>4193.1103223076925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902338</v>
          </cell>
          <cell r="W62">
            <v>282.74</v>
          </cell>
          <cell r="X62">
            <v>0.15681599999999998</v>
          </cell>
          <cell r="Y62">
            <v>44.338155839999999</v>
          </cell>
          <cell r="Z62">
            <v>0.45</v>
          </cell>
          <cell r="AA62">
            <v>19.952170127999999</v>
          </cell>
          <cell r="AB62">
            <v>64.290325967999991</v>
          </cell>
          <cell r="AC62">
            <v>939557</v>
          </cell>
          <cell r="AD62">
            <v>20.748000000000001</v>
          </cell>
          <cell r="AE62">
            <v>9</v>
          </cell>
          <cell r="AF62">
            <v>186.732</v>
          </cell>
          <cell r="AG62">
            <v>6.0000000000000001E-3</v>
          </cell>
          <cell r="AH62">
            <v>1.1203920000000001</v>
          </cell>
          <cell r="AI62">
            <v>187.85239200000001</v>
          </cell>
          <cell r="AJ62">
            <v>939634</v>
          </cell>
          <cell r="AK62">
            <v>12.671100000000001</v>
          </cell>
          <cell r="AL62">
            <v>9</v>
          </cell>
          <cell r="AM62">
            <v>114.0399</v>
          </cell>
          <cell r="AN62">
            <v>1.7999999999999999E-2</v>
          </cell>
          <cell r="AO62">
            <v>2.0527181999999997</v>
          </cell>
          <cell r="AP62">
            <v>116.0926182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  <cell r="AU62">
            <v>0</v>
          </cell>
          <cell r="AV62">
            <v>0</v>
          </cell>
          <cell r="AW62">
            <v>0</v>
          </cell>
          <cell r="AX62">
            <v>0</v>
          </cell>
          <cell r="AY62">
            <v>0</v>
          </cell>
          <cell r="AZ62">
            <v>0</v>
          </cell>
          <cell r="BA62">
            <v>0</v>
          </cell>
          <cell r="BB62">
            <v>0</v>
          </cell>
          <cell r="BC62">
            <v>0</v>
          </cell>
          <cell r="BD62">
            <v>0</v>
          </cell>
          <cell r="BE62">
            <v>0</v>
          </cell>
          <cell r="BF62">
            <v>0</v>
          </cell>
          <cell r="BG62">
            <v>0</v>
          </cell>
          <cell r="BH62">
            <v>0</v>
          </cell>
          <cell r="BI62">
            <v>0</v>
          </cell>
          <cell r="BJ62">
            <v>0</v>
          </cell>
          <cell r="BK62">
            <v>0</v>
          </cell>
          <cell r="BL62">
            <v>0</v>
          </cell>
          <cell r="BM62">
            <v>0</v>
          </cell>
          <cell r="BN62">
            <v>0</v>
          </cell>
          <cell r="BO62">
            <v>0</v>
          </cell>
          <cell r="BP62">
            <v>0</v>
          </cell>
          <cell r="BQ62">
            <v>0</v>
          </cell>
          <cell r="BR62">
            <v>0</v>
          </cell>
          <cell r="BS62">
            <v>0</v>
          </cell>
          <cell r="BT62">
            <v>0</v>
          </cell>
          <cell r="BU62">
            <v>0</v>
          </cell>
          <cell r="BV62">
            <v>0</v>
          </cell>
          <cell r="BW62">
            <v>0</v>
          </cell>
          <cell r="BX62">
            <v>0</v>
          </cell>
          <cell r="BY62">
            <v>0</v>
          </cell>
          <cell r="BZ62">
            <v>0</v>
          </cell>
          <cell r="CA62">
            <v>0</v>
          </cell>
          <cell r="CB62">
            <v>0</v>
          </cell>
          <cell r="CC62">
            <v>0</v>
          </cell>
          <cell r="CD62">
            <v>0</v>
          </cell>
          <cell r="CE62">
            <v>0</v>
          </cell>
          <cell r="CF62">
            <v>0</v>
          </cell>
          <cell r="CG62">
            <v>0</v>
          </cell>
          <cell r="CH62">
            <v>0</v>
          </cell>
          <cell r="CI62">
            <v>0</v>
          </cell>
          <cell r="CJ62">
            <v>0</v>
          </cell>
          <cell r="CK62">
            <v>0</v>
          </cell>
          <cell r="CL62">
            <v>0</v>
          </cell>
          <cell r="CM62">
            <v>0</v>
          </cell>
          <cell r="CN62">
            <v>0</v>
          </cell>
          <cell r="CP62">
            <v>4561.3500000000004</v>
          </cell>
          <cell r="CQ62">
            <v>368.23967769230785</v>
          </cell>
        </row>
        <row r="63">
          <cell r="B63">
            <v>1137</v>
          </cell>
          <cell r="C63" t="str">
            <v>Coca Cola Zero 237cc Petx8</v>
          </cell>
          <cell r="D63" t="str">
            <v>R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J63">
            <v>0</v>
          </cell>
          <cell r="AK63">
            <v>0</v>
          </cell>
          <cell r="AL63">
            <v>0</v>
          </cell>
          <cell r="AM63">
            <v>0</v>
          </cell>
          <cell r="AN63">
            <v>0</v>
          </cell>
          <cell r="AO63">
            <v>0</v>
          </cell>
          <cell r="AP63">
            <v>0</v>
          </cell>
          <cell r="AQ63">
            <v>0</v>
          </cell>
          <cell r="AR63">
            <v>0</v>
          </cell>
          <cell r="AS63">
            <v>0</v>
          </cell>
          <cell r="AT63">
            <v>0</v>
          </cell>
          <cell r="AU63">
            <v>0</v>
          </cell>
          <cell r="AV63">
            <v>0</v>
          </cell>
          <cell r="AW63">
            <v>0</v>
          </cell>
          <cell r="AX63">
            <v>0</v>
          </cell>
          <cell r="AY63">
            <v>0</v>
          </cell>
          <cell r="AZ63">
            <v>0</v>
          </cell>
          <cell r="BA63">
            <v>0</v>
          </cell>
          <cell r="BB63">
            <v>0</v>
          </cell>
          <cell r="BC63">
            <v>0</v>
          </cell>
          <cell r="BD63">
            <v>0</v>
          </cell>
          <cell r="BE63">
            <v>0</v>
          </cell>
          <cell r="BF63">
            <v>0</v>
          </cell>
          <cell r="BG63">
            <v>0</v>
          </cell>
          <cell r="BH63">
            <v>0</v>
          </cell>
          <cell r="BI63">
            <v>0</v>
          </cell>
          <cell r="BJ63">
            <v>0</v>
          </cell>
          <cell r="BK63">
            <v>0</v>
          </cell>
          <cell r="BL63">
            <v>0</v>
          </cell>
          <cell r="BM63">
            <v>0</v>
          </cell>
          <cell r="BN63">
            <v>0</v>
          </cell>
          <cell r="BO63">
            <v>0</v>
          </cell>
          <cell r="BP63">
            <v>0</v>
          </cell>
          <cell r="BQ63">
            <v>0</v>
          </cell>
          <cell r="BR63">
            <v>0</v>
          </cell>
          <cell r="BS63">
            <v>0</v>
          </cell>
          <cell r="BT63">
            <v>0</v>
          </cell>
          <cell r="BU63">
            <v>0</v>
          </cell>
          <cell r="BV63">
            <v>0</v>
          </cell>
          <cell r="BW63">
            <v>0</v>
          </cell>
          <cell r="BX63">
            <v>0</v>
          </cell>
          <cell r="BY63">
            <v>0</v>
          </cell>
          <cell r="BZ63">
            <v>0</v>
          </cell>
          <cell r="CA63">
            <v>0</v>
          </cell>
          <cell r="CB63">
            <v>0</v>
          </cell>
          <cell r="CC63">
            <v>0</v>
          </cell>
          <cell r="CD63">
            <v>0</v>
          </cell>
          <cell r="CE63">
            <v>0</v>
          </cell>
          <cell r="CF63">
            <v>0</v>
          </cell>
          <cell r="CG63">
            <v>0</v>
          </cell>
          <cell r="CH63">
            <v>0</v>
          </cell>
          <cell r="CI63">
            <v>0</v>
          </cell>
          <cell r="CJ63">
            <v>0</v>
          </cell>
          <cell r="CK63">
            <v>0</v>
          </cell>
          <cell r="CL63">
            <v>0</v>
          </cell>
          <cell r="CM63">
            <v>0</v>
          </cell>
          <cell r="CN63">
            <v>1427.85</v>
          </cell>
          <cell r="CP63">
            <v>1427.85</v>
          </cell>
          <cell r="CQ63">
            <v>1427.85</v>
          </cell>
        </row>
        <row r="64">
          <cell r="B64">
            <v>1140</v>
          </cell>
          <cell r="C64" t="str">
            <v>Coca Cola Zero 1500cc Petx8</v>
          </cell>
          <cell r="D64" t="str">
            <v>P</v>
          </cell>
          <cell r="E64">
            <v>915254</v>
          </cell>
          <cell r="F64">
            <v>451993.65</v>
          </cell>
          <cell r="G64">
            <v>6.1538461538461538E-3</v>
          </cell>
          <cell r="H64">
            <v>2781.4993846153848</v>
          </cell>
          <cell r="I64">
            <v>5.0000000000000001E-3</v>
          </cell>
          <cell r="J64">
            <v>13.907496923076923</v>
          </cell>
          <cell r="K64">
            <v>2795.4068815384617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902338</v>
          </cell>
          <cell r="W64">
            <v>282.74</v>
          </cell>
          <cell r="X64">
            <v>0.104544</v>
          </cell>
          <cell r="Y64">
            <v>29.558770559999999</v>
          </cell>
          <cell r="Z64">
            <v>0.45</v>
          </cell>
          <cell r="AA64">
            <v>13.301446752</v>
          </cell>
          <cell r="AB64">
            <v>42.860217312000003</v>
          </cell>
          <cell r="AC64">
            <v>901781</v>
          </cell>
          <cell r="AD64">
            <v>15.347200000000001</v>
          </cell>
          <cell r="AE64">
            <v>8</v>
          </cell>
          <cell r="AF64">
            <v>122.77760000000001</v>
          </cell>
          <cell r="AG64">
            <v>6.0000000000000001E-3</v>
          </cell>
          <cell r="AH64">
            <v>0.73666560000000003</v>
          </cell>
          <cell r="AI64">
            <v>123.5142656</v>
          </cell>
          <cell r="AJ64">
            <v>935951</v>
          </cell>
          <cell r="AK64">
            <v>8.5965588134886008</v>
          </cell>
          <cell r="AL64">
            <v>8</v>
          </cell>
          <cell r="AM64">
            <v>68.772470507908807</v>
          </cell>
          <cell r="AN64">
            <v>1.7999999999999999E-2</v>
          </cell>
          <cell r="AO64">
            <v>1.2379044691423584</v>
          </cell>
          <cell r="AP64">
            <v>70.010374977051171</v>
          </cell>
          <cell r="AQ64">
            <v>913486</v>
          </cell>
          <cell r="AR64">
            <v>123.43640463444652</v>
          </cell>
          <cell r="AS64">
            <v>8</v>
          </cell>
          <cell r="AT64">
            <v>987.49123707557214</v>
          </cell>
          <cell r="AU64">
            <v>0.02</v>
          </cell>
          <cell r="AV64">
            <v>19.749824741511443</v>
          </cell>
          <cell r="AW64">
            <v>1007.2410618170836</v>
          </cell>
          <cell r="AX64">
            <v>902310</v>
          </cell>
          <cell r="AY64">
            <v>3503.5460922165298</v>
          </cell>
          <cell r="AZ64">
            <v>3.1199999999999999E-2</v>
          </cell>
          <cell r="BA64">
            <v>109.31063807715573</v>
          </cell>
          <cell r="BB64">
            <v>0.03</v>
          </cell>
          <cell r="BC64">
            <v>3.2793191423146717</v>
          </cell>
          <cell r="BD64">
            <v>112.58995721947041</v>
          </cell>
          <cell r="BE64">
            <v>902311</v>
          </cell>
          <cell r="BF64">
            <v>3921.6450000000004</v>
          </cell>
          <cell r="BG64">
            <v>5.0000000000000001E-3</v>
          </cell>
          <cell r="BH64">
            <v>19.608225000000001</v>
          </cell>
          <cell r="BI64">
            <v>0.03</v>
          </cell>
          <cell r="BJ64">
            <v>0.58824675000000004</v>
          </cell>
          <cell r="BK64">
            <v>20.196471750000001</v>
          </cell>
          <cell r="BL64">
            <v>910319</v>
          </cell>
          <cell r="BM64">
            <v>2614.5</v>
          </cell>
          <cell r="BN64">
            <v>1.7857142857142856E-2</v>
          </cell>
          <cell r="BO64">
            <v>46.6875</v>
          </cell>
          <cell r="BP64">
            <v>0.5</v>
          </cell>
          <cell r="BQ64">
            <v>0</v>
          </cell>
          <cell r="BR64">
            <v>46.6875</v>
          </cell>
          <cell r="BS64">
            <v>0</v>
          </cell>
          <cell r="BT64">
            <v>0</v>
          </cell>
          <cell r="BU64">
            <v>0</v>
          </cell>
          <cell r="BV64">
            <v>0</v>
          </cell>
          <cell r="BW64">
            <v>0</v>
          </cell>
          <cell r="BX64">
            <v>0</v>
          </cell>
          <cell r="BY64">
            <v>0</v>
          </cell>
          <cell r="BZ64">
            <v>0</v>
          </cell>
          <cell r="CA64">
            <v>0</v>
          </cell>
          <cell r="CB64">
            <v>0</v>
          </cell>
          <cell r="CC64">
            <v>0</v>
          </cell>
          <cell r="CD64">
            <v>0</v>
          </cell>
          <cell r="CE64">
            <v>0</v>
          </cell>
          <cell r="CF64">
            <v>0</v>
          </cell>
          <cell r="CG64">
            <v>0</v>
          </cell>
          <cell r="CH64">
            <v>0</v>
          </cell>
          <cell r="CI64">
            <v>0</v>
          </cell>
          <cell r="CJ64">
            <v>0</v>
          </cell>
          <cell r="CK64">
            <v>0</v>
          </cell>
          <cell r="CL64">
            <v>0</v>
          </cell>
          <cell r="CM64">
            <v>0</v>
          </cell>
          <cell r="CN64">
            <v>0</v>
          </cell>
          <cell r="CP64">
            <v>4218.51</v>
          </cell>
          <cell r="CQ64">
            <v>1423.1031184615385</v>
          </cell>
        </row>
        <row r="65">
          <cell r="B65">
            <v>1144</v>
          </cell>
          <cell r="C65" t="str">
            <v>Coca Cola Zero 1750cc Petx8</v>
          </cell>
          <cell r="D65" t="str">
            <v>P</v>
          </cell>
          <cell r="E65">
            <v>915254</v>
          </cell>
          <cell r="F65">
            <v>451993.65</v>
          </cell>
          <cell r="G65">
            <v>7.1794871794871795E-3</v>
          </cell>
          <cell r="H65">
            <v>3245.0826153846156</v>
          </cell>
          <cell r="I65">
            <v>5.0000000000000001E-3</v>
          </cell>
          <cell r="J65">
            <v>16.225413076923079</v>
          </cell>
          <cell r="K65">
            <v>3261.3080284615385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902338</v>
          </cell>
          <cell r="W65">
            <v>282.74</v>
          </cell>
          <cell r="X65">
            <v>0.12196799999999999</v>
          </cell>
          <cell r="Y65">
            <v>34.485232320000001</v>
          </cell>
          <cell r="Z65">
            <v>0.45</v>
          </cell>
          <cell r="AA65">
            <v>15.518354544000001</v>
          </cell>
          <cell r="AB65">
            <v>50.003586863999999</v>
          </cell>
          <cell r="AC65">
            <v>901781</v>
          </cell>
          <cell r="AD65">
            <v>15.347200000000001</v>
          </cell>
          <cell r="AE65">
            <v>8</v>
          </cell>
          <cell r="AF65">
            <v>122.77760000000001</v>
          </cell>
          <cell r="AG65">
            <v>6.0000000000000001E-3</v>
          </cell>
          <cell r="AH65">
            <v>0.73666560000000003</v>
          </cell>
          <cell r="AI65">
            <v>123.5142656</v>
          </cell>
          <cell r="AJ65">
            <v>930635</v>
          </cell>
          <cell r="AK65">
            <v>22.57086</v>
          </cell>
          <cell r="AL65">
            <v>8</v>
          </cell>
          <cell r="AM65">
            <v>180.56688</v>
          </cell>
          <cell r="AN65">
            <v>1.7999999999999999E-2</v>
          </cell>
          <cell r="AO65">
            <v>3.2502038399999997</v>
          </cell>
          <cell r="AP65">
            <v>183.81708384000001</v>
          </cell>
          <cell r="AQ65">
            <v>911881</v>
          </cell>
          <cell r="AR65">
            <v>135.6912000022601</v>
          </cell>
          <cell r="AS65">
            <v>8</v>
          </cell>
          <cell r="AT65">
            <v>1085.5296000180808</v>
          </cell>
          <cell r="AU65">
            <v>0.02</v>
          </cell>
          <cell r="AV65">
            <v>21.710592000361618</v>
          </cell>
          <cell r="AW65">
            <v>1107.2401920184425</v>
          </cell>
          <cell r="AX65">
            <v>902310</v>
          </cell>
          <cell r="AY65">
            <v>3503.5460922165298</v>
          </cell>
          <cell r="AZ65">
            <v>3.3099999999999997E-2</v>
          </cell>
          <cell r="BA65">
            <v>115.96737565236712</v>
          </cell>
          <cell r="BB65">
            <v>0.03</v>
          </cell>
          <cell r="BC65">
            <v>3.4790212695710134</v>
          </cell>
          <cell r="BD65">
            <v>119.44639692193813</v>
          </cell>
          <cell r="BE65">
            <v>923266</v>
          </cell>
          <cell r="BF65">
            <v>4045.86</v>
          </cell>
          <cell r="BG65">
            <v>5.0000000000000001E-3</v>
          </cell>
          <cell r="BH65">
            <v>20.229300000000002</v>
          </cell>
          <cell r="BI65">
            <v>0.03</v>
          </cell>
          <cell r="BJ65">
            <v>0.60687900000000006</v>
          </cell>
          <cell r="BK65">
            <v>20.836179000000001</v>
          </cell>
          <cell r="BL65">
            <v>910319</v>
          </cell>
          <cell r="BM65">
            <v>2614.5</v>
          </cell>
          <cell r="BN65">
            <v>2.6666666666666668E-2</v>
          </cell>
          <cell r="BO65">
            <v>69.72</v>
          </cell>
          <cell r="BP65">
            <v>0.5</v>
          </cell>
          <cell r="BQ65">
            <v>0</v>
          </cell>
          <cell r="BR65">
            <v>69.72</v>
          </cell>
          <cell r="BS65">
            <v>0</v>
          </cell>
          <cell r="BT65">
            <v>0</v>
          </cell>
          <cell r="BU65">
            <v>0</v>
          </cell>
          <cell r="BV65">
            <v>0</v>
          </cell>
          <cell r="BW65">
            <v>0</v>
          </cell>
          <cell r="BX65">
            <v>0</v>
          </cell>
          <cell r="BY65">
            <v>0</v>
          </cell>
          <cell r="BZ65">
            <v>0</v>
          </cell>
          <cell r="CA65">
            <v>0</v>
          </cell>
          <cell r="CB65">
            <v>0</v>
          </cell>
          <cell r="CC65">
            <v>0</v>
          </cell>
          <cell r="CD65">
            <v>0</v>
          </cell>
          <cell r="CE65">
            <v>0</v>
          </cell>
          <cell r="CF65">
            <v>0</v>
          </cell>
          <cell r="CG65">
            <v>0</v>
          </cell>
          <cell r="CH65">
            <v>0</v>
          </cell>
          <cell r="CI65">
            <v>0</v>
          </cell>
          <cell r="CJ65">
            <v>0</v>
          </cell>
          <cell r="CK65">
            <v>0</v>
          </cell>
          <cell r="CL65">
            <v>0</v>
          </cell>
          <cell r="CM65">
            <v>0</v>
          </cell>
          <cell r="CN65">
            <v>0</v>
          </cell>
          <cell r="CP65">
            <v>4935.8900000000003</v>
          </cell>
          <cell r="CQ65">
            <v>1674.5819715384619</v>
          </cell>
        </row>
        <row r="66">
          <cell r="B66">
            <v>1159</v>
          </cell>
          <cell r="C66" t="str">
            <v>Coca Cola Zero 2250cc Petx6</v>
          </cell>
          <cell r="D66" t="str">
            <v>P</v>
          </cell>
          <cell r="E66">
            <v>915254</v>
          </cell>
          <cell r="F66">
            <v>451993.65</v>
          </cell>
          <cell r="G66">
            <v>6.9230769230769242E-3</v>
          </cell>
          <cell r="H66">
            <v>3129.1868076923083</v>
          </cell>
          <cell r="I66">
            <v>5.0000000000000001E-3</v>
          </cell>
          <cell r="J66">
            <v>15.645934038461542</v>
          </cell>
          <cell r="K66">
            <v>3144.8327417307701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902338</v>
          </cell>
          <cell r="W66">
            <v>282.74</v>
          </cell>
          <cell r="X66">
            <v>0.11761199999999999</v>
          </cell>
          <cell r="Y66">
            <v>33.253616880000003</v>
          </cell>
          <cell r="Z66">
            <v>0.45</v>
          </cell>
          <cell r="AA66">
            <v>14.964127596000001</v>
          </cell>
          <cell r="AB66">
            <v>48.217744476000007</v>
          </cell>
          <cell r="AC66">
            <v>901781</v>
          </cell>
          <cell r="AD66">
            <v>15.347200000000001</v>
          </cell>
          <cell r="AE66">
            <v>6</v>
          </cell>
          <cell r="AF66">
            <v>92.083200000000005</v>
          </cell>
          <cell r="AG66">
            <v>6.0000000000000001E-3</v>
          </cell>
          <cell r="AH66">
            <v>0.55249920000000008</v>
          </cell>
          <cell r="AI66">
            <v>92.635699200000005</v>
          </cell>
          <cell r="AJ66">
            <v>915284</v>
          </cell>
          <cell r="AK66">
            <v>8.786999999999999</v>
          </cell>
          <cell r="AL66">
            <v>6</v>
          </cell>
          <cell r="AM66">
            <v>52.721999999999994</v>
          </cell>
          <cell r="AN66">
            <v>1.7999999999999999E-2</v>
          </cell>
          <cell r="AO66">
            <v>0.94899599999999984</v>
          </cell>
          <cell r="AP66">
            <v>53.670995999999995</v>
          </cell>
          <cell r="AQ66">
            <v>911881</v>
          </cell>
          <cell r="AR66">
            <v>135.6912000022601</v>
          </cell>
          <cell r="AS66">
            <v>6</v>
          </cell>
          <cell r="AT66">
            <v>814.14720001356068</v>
          </cell>
          <cell r="AU66">
            <v>0.02</v>
          </cell>
          <cell r="AV66">
            <v>16.282944000271215</v>
          </cell>
          <cell r="AW66">
            <v>830.43014401383186</v>
          </cell>
          <cell r="AX66">
            <v>932442</v>
          </cell>
          <cell r="AY66">
            <v>3691.274317495921</v>
          </cell>
          <cell r="AZ66">
            <v>2.7699999999999999E-2</v>
          </cell>
          <cell r="BA66">
            <v>102.24829859463701</v>
          </cell>
          <cell r="BB66">
            <v>0.03</v>
          </cell>
          <cell r="BC66">
            <v>3.06744895783911</v>
          </cell>
          <cell r="BD66">
            <v>105.31574755247611</v>
          </cell>
          <cell r="BE66">
            <v>902311</v>
          </cell>
          <cell r="BF66">
            <v>3921.6450000000004</v>
          </cell>
          <cell r="BG66">
            <v>4.3750000000000004E-3</v>
          </cell>
          <cell r="BH66">
            <v>17.157196875000004</v>
          </cell>
          <cell r="BI66">
            <v>0.03</v>
          </cell>
          <cell r="BJ66">
            <v>0.51471590625000008</v>
          </cell>
          <cell r="BK66">
            <v>17.671912781250004</v>
          </cell>
          <cell r="BL66">
            <v>933089</v>
          </cell>
          <cell r="BM66">
            <v>744.67254355400701</v>
          </cell>
          <cell r="BN66">
            <v>3.7499999999999999E-2</v>
          </cell>
          <cell r="BO66">
            <v>27.925220383275263</v>
          </cell>
          <cell r="BP66">
            <v>0.02</v>
          </cell>
          <cell r="BQ66">
            <v>0.55850440766550524</v>
          </cell>
          <cell r="BR66">
            <v>28.483724790940769</v>
          </cell>
          <cell r="BS66">
            <v>0</v>
          </cell>
          <cell r="BT66">
            <v>0</v>
          </cell>
          <cell r="BU66">
            <v>0</v>
          </cell>
          <cell r="BV66">
            <v>0</v>
          </cell>
          <cell r="BW66">
            <v>0</v>
          </cell>
          <cell r="BX66">
            <v>0</v>
          </cell>
          <cell r="BY66">
            <v>0</v>
          </cell>
          <cell r="BZ66">
            <v>0</v>
          </cell>
          <cell r="CA66">
            <v>0</v>
          </cell>
          <cell r="CB66">
            <v>0</v>
          </cell>
          <cell r="CC66">
            <v>0</v>
          </cell>
          <cell r="CD66">
            <v>0</v>
          </cell>
          <cell r="CE66">
            <v>0</v>
          </cell>
          <cell r="CF66">
            <v>0</v>
          </cell>
          <cell r="CG66">
            <v>0</v>
          </cell>
          <cell r="CH66">
            <v>0</v>
          </cell>
          <cell r="CI66">
            <v>0</v>
          </cell>
          <cell r="CJ66">
            <v>0</v>
          </cell>
          <cell r="CK66">
            <v>0</v>
          </cell>
          <cell r="CL66">
            <v>0</v>
          </cell>
          <cell r="CM66">
            <v>0</v>
          </cell>
          <cell r="CN66">
            <v>0</v>
          </cell>
          <cell r="CP66">
            <v>4321.26</v>
          </cell>
          <cell r="CQ66">
            <v>1176.4272582692302</v>
          </cell>
        </row>
        <row r="67">
          <cell r="B67">
            <v>1161</v>
          </cell>
          <cell r="C67" t="str">
            <v>Coca Cola Zero 3000cc Petx6</v>
          </cell>
          <cell r="D67" t="str">
            <v>P</v>
          </cell>
          <cell r="E67">
            <v>915254</v>
          </cell>
          <cell r="F67">
            <v>451993.65</v>
          </cell>
          <cell r="G67">
            <v>9.2307692307692299E-3</v>
          </cell>
          <cell r="H67">
            <v>4172.2490769230772</v>
          </cell>
          <cell r="I67">
            <v>5.0000000000000001E-3</v>
          </cell>
          <cell r="J67">
            <v>20.861245384615387</v>
          </cell>
          <cell r="K67">
            <v>4193.1103223076925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902338</v>
          </cell>
          <cell r="W67">
            <v>282.74</v>
          </cell>
          <cell r="X67">
            <v>0.15681600000000001</v>
          </cell>
          <cell r="Y67">
            <v>44.338155840000006</v>
          </cell>
          <cell r="Z67">
            <v>0.45</v>
          </cell>
          <cell r="AA67">
            <v>19.952170128000002</v>
          </cell>
          <cell r="AB67">
            <v>64.290325968000005</v>
          </cell>
          <cell r="AC67">
            <v>901781</v>
          </cell>
          <cell r="AD67">
            <v>15.347200000000001</v>
          </cell>
          <cell r="AE67">
            <v>6</v>
          </cell>
          <cell r="AF67">
            <v>92.083200000000005</v>
          </cell>
          <cell r="AG67">
            <v>6.0000000000000001E-3</v>
          </cell>
          <cell r="AH67">
            <v>0.55249920000000008</v>
          </cell>
          <cell r="AI67">
            <v>92.635699200000005</v>
          </cell>
          <cell r="AJ67">
            <v>935952</v>
          </cell>
          <cell r="AK67">
            <v>22.837619999999998</v>
          </cell>
          <cell r="AL67">
            <v>6</v>
          </cell>
          <cell r="AM67">
            <v>137.02571999999998</v>
          </cell>
          <cell r="AN67">
            <v>1.7999999999999999E-2</v>
          </cell>
          <cell r="AO67">
            <v>2.4664629599999994</v>
          </cell>
          <cell r="AP67">
            <v>139.49218295999998</v>
          </cell>
          <cell r="AQ67">
            <v>913487</v>
          </cell>
          <cell r="AR67">
            <v>191.31111001344087</v>
          </cell>
          <cell r="AS67">
            <v>6</v>
          </cell>
          <cell r="AT67">
            <v>1147.8666600806453</v>
          </cell>
          <cell r="AU67">
            <v>0.02</v>
          </cell>
          <cell r="AV67">
            <v>22.957333201612904</v>
          </cell>
          <cell r="AW67">
            <v>1170.8239932822582</v>
          </cell>
          <cell r="AX67">
            <v>902310</v>
          </cell>
          <cell r="AY67">
            <v>3503.5460922165298</v>
          </cell>
          <cell r="AZ67">
            <v>3.6200000000000003E-2</v>
          </cell>
          <cell r="BA67">
            <v>126.82836853823839</v>
          </cell>
          <cell r="BB67">
            <v>0.03</v>
          </cell>
          <cell r="BC67">
            <v>3.8048510561471516</v>
          </cell>
          <cell r="BD67">
            <v>130.63321959438554</v>
          </cell>
          <cell r="BE67">
            <v>923266</v>
          </cell>
          <cell r="BF67">
            <v>4045.86</v>
          </cell>
          <cell r="BG67">
            <v>8.1665999999999996E-3</v>
          </cell>
          <cell r="BH67">
            <v>33.040920276000001</v>
          </cell>
          <cell r="BI67">
            <v>0.03</v>
          </cell>
          <cell r="BJ67">
            <v>0.99122760828000001</v>
          </cell>
          <cell r="BK67">
            <v>34.03214788428</v>
          </cell>
          <cell r="BL67">
            <v>910319</v>
          </cell>
          <cell r="BM67">
            <v>2614.5</v>
          </cell>
          <cell r="BN67">
            <v>2.5000000000000001E-2</v>
          </cell>
          <cell r="BO67">
            <v>65.362499999999997</v>
          </cell>
          <cell r="BP67">
            <v>0.5</v>
          </cell>
          <cell r="BQ67">
            <v>0</v>
          </cell>
          <cell r="BR67">
            <v>65.362499999999997</v>
          </cell>
          <cell r="BS67">
            <v>0</v>
          </cell>
          <cell r="BT67">
            <v>0</v>
          </cell>
          <cell r="BU67">
            <v>0</v>
          </cell>
          <cell r="BV67">
            <v>0</v>
          </cell>
          <cell r="BW67">
            <v>0</v>
          </cell>
          <cell r="BX67">
            <v>0</v>
          </cell>
          <cell r="BY67">
            <v>0</v>
          </cell>
          <cell r="BZ67">
            <v>0</v>
          </cell>
          <cell r="CA67">
            <v>0</v>
          </cell>
          <cell r="CB67">
            <v>0</v>
          </cell>
          <cell r="CC67">
            <v>0</v>
          </cell>
          <cell r="CD67">
            <v>0</v>
          </cell>
          <cell r="CE67">
            <v>0</v>
          </cell>
          <cell r="CF67">
            <v>0</v>
          </cell>
          <cell r="CG67">
            <v>0</v>
          </cell>
          <cell r="CH67">
            <v>0</v>
          </cell>
          <cell r="CI67">
            <v>0</v>
          </cell>
          <cell r="CJ67">
            <v>0</v>
          </cell>
          <cell r="CK67">
            <v>0</v>
          </cell>
          <cell r="CL67">
            <v>0</v>
          </cell>
          <cell r="CM67">
            <v>0</v>
          </cell>
          <cell r="CN67">
            <v>0</v>
          </cell>
          <cell r="CP67">
            <v>5890.38</v>
          </cell>
          <cell r="CQ67">
            <v>1697.2696776923076</v>
          </cell>
        </row>
        <row r="68">
          <cell r="B68">
            <v>1180</v>
          </cell>
          <cell r="C68" t="str">
            <v>Coca Cola Zero 10L BIB</v>
          </cell>
          <cell r="D68" t="str">
            <v>P</v>
          </cell>
          <cell r="E68">
            <v>915254</v>
          </cell>
          <cell r="F68">
            <v>451993.65</v>
          </cell>
          <cell r="G68">
            <v>3.2786885245901641E-2</v>
          </cell>
          <cell r="H68">
            <v>14819.46393442623</v>
          </cell>
          <cell r="I68">
            <v>5.0000000000000001E-3</v>
          </cell>
          <cell r="J68">
            <v>74.09731967213115</v>
          </cell>
          <cell r="K68">
            <v>14893.561254098362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  <cell r="AI68">
            <v>0</v>
          </cell>
          <cell r="AJ68">
            <v>932675</v>
          </cell>
          <cell r="AK68">
            <v>260.35000000000002</v>
          </cell>
          <cell r="AL68">
            <v>1</v>
          </cell>
          <cell r="AM68">
            <v>260.35000000000002</v>
          </cell>
          <cell r="AN68">
            <v>1.7999999999999999E-2</v>
          </cell>
          <cell r="AO68">
            <v>4.6863000000000001</v>
          </cell>
          <cell r="AP68">
            <v>265.03630000000004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  <cell r="AU68">
            <v>0</v>
          </cell>
          <cell r="AV68">
            <v>0</v>
          </cell>
          <cell r="AW68">
            <v>0</v>
          </cell>
          <cell r="AX68">
            <v>0</v>
          </cell>
          <cell r="AY68">
            <v>0</v>
          </cell>
          <cell r="AZ68">
            <v>0</v>
          </cell>
          <cell r="BA68">
            <v>0</v>
          </cell>
          <cell r="BB68">
            <v>0</v>
          </cell>
          <cell r="BC68">
            <v>0</v>
          </cell>
          <cell r="BD68">
            <v>0</v>
          </cell>
          <cell r="BE68">
            <v>902311</v>
          </cell>
          <cell r="BF68">
            <v>3921.6450000000004</v>
          </cell>
          <cell r="BG68">
            <v>1.6666000000000001E-3</v>
          </cell>
          <cell r="BH68">
            <v>6.5358135570000009</v>
          </cell>
          <cell r="BI68">
            <v>0.03</v>
          </cell>
          <cell r="BJ68">
            <v>0.19607440671000001</v>
          </cell>
          <cell r="BK68">
            <v>6.7318879637100011</v>
          </cell>
          <cell r="BL68">
            <v>0</v>
          </cell>
          <cell r="BM68">
            <v>0</v>
          </cell>
          <cell r="BN68">
            <v>0</v>
          </cell>
          <cell r="BO68">
            <v>0</v>
          </cell>
          <cell r="BP68">
            <v>0</v>
          </cell>
          <cell r="BQ68">
            <v>0</v>
          </cell>
          <cell r="BR68">
            <v>0</v>
          </cell>
          <cell r="BS68">
            <v>931919</v>
          </cell>
          <cell r="BT68">
            <v>764.47800000000007</v>
          </cell>
          <cell r="BU68">
            <v>1</v>
          </cell>
          <cell r="BV68">
            <v>764.47800000000007</v>
          </cell>
          <cell r="BW68">
            <v>0.02</v>
          </cell>
          <cell r="BX68">
            <v>15.289560000000002</v>
          </cell>
          <cell r="BY68">
            <v>779.76756000000012</v>
          </cell>
          <cell r="BZ68">
            <v>932564</v>
          </cell>
          <cell r="CA68">
            <v>1988.1</v>
          </cell>
          <cell r="CB68">
            <v>1</v>
          </cell>
          <cell r="CC68">
            <v>1988.1</v>
          </cell>
          <cell r="CD68">
            <v>0.02</v>
          </cell>
          <cell r="CE68">
            <v>39.762</v>
          </cell>
          <cell r="CF68">
            <v>2027.8619999999999</v>
          </cell>
          <cell r="CG68">
            <v>0</v>
          </cell>
          <cell r="CH68">
            <v>0</v>
          </cell>
          <cell r="CI68">
            <v>0</v>
          </cell>
          <cell r="CJ68">
            <v>0</v>
          </cell>
          <cell r="CK68">
            <v>0</v>
          </cell>
          <cell r="CL68">
            <v>0</v>
          </cell>
          <cell r="CM68">
            <v>0</v>
          </cell>
          <cell r="CN68">
            <v>0</v>
          </cell>
          <cell r="CP68">
            <v>17972.96</v>
          </cell>
          <cell r="CQ68">
            <v>3079.3987459016371</v>
          </cell>
        </row>
        <row r="69">
          <cell r="B69">
            <v>1210</v>
          </cell>
          <cell r="C69" t="str">
            <v>Coca Cola Light 350cc Vidriox24</v>
          </cell>
          <cell r="D69" t="str">
            <v>P</v>
          </cell>
          <cell r="E69">
            <v>902314</v>
          </cell>
          <cell r="F69">
            <v>367666.09333333338</v>
          </cell>
          <cell r="G69">
            <v>4.3076923076923075E-3</v>
          </cell>
          <cell r="H69">
            <v>1583.7924020512821</v>
          </cell>
          <cell r="I69">
            <v>0.05</v>
          </cell>
          <cell r="J69">
            <v>79.189620102564106</v>
          </cell>
          <cell r="K69">
            <v>1662.9820221538462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902338</v>
          </cell>
          <cell r="W69">
            <v>282.74</v>
          </cell>
          <cell r="X69">
            <v>6.48648E-2</v>
          </cell>
          <cell r="Y69">
            <v>18.339873552</v>
          </cell>
          <cell r="Z69">
            <v>0.45</v>
          </cell>
          <cell r="AA69">
            <v>8.2529430984000012</v>
          </cell>
          <cell r="AB69">
            <v>26.592816650400003</v>
          </cell>
          <cell r="AC69">
            <v>933139</v>
          </cell>
          <cell r="AD69">
            <v>10.838520000000001</v>
          </cell>
          <cell r="AE69">
            <v>24</v>
          </cell>
          <cell r="AF69">
            <v>260.12448000000001</v>
          </cell>
          <cell r="AG69">
            <v>6.0000000000000001E-3</v>
          </cell>
          <cell r="AH69">
            <v>1.5607468800000002</v>
          </cell>
          <cell r="AI69">
            <v>261.68522688000002</v>
          </cell>
          <cell r="AJ69">
            <v>935117</v>
          </cell>
          <cell r="AK69">
            <v>45.92718</v>
          </cell>
          <cell r="AL69">
            <v>24</v>
          </cell>
          <cell r="AM69">
            <v>1102.2523200000001</v>
          </cell>
          <cell r="AN69">
            <v>1.7999999999999999E-2</v>
          </cell>
          <cell r="AO69">
            <v>19.840541760000001</v>
          </cell>
          <cell r="AP69">
            <v>1122.09286176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  <cell r="AU69">
            <v>0</v>
          </cell>
          <cell r="AV69">
            <v>0</v>
          </cell>
          <cell r="AW69">
            <v>0</v>
          </cell>
          <cell r="AX69">
            <v>0</v>
          </cell>
          <cell r="AY69">
            <v>0</v>
          </cell>
          <cell r="AZ69">
            <v>0</v>
          </cell>
          <cell r="BA69">
            <v>0</v>
          </cell>
          <cell r="BB69">
            <v>0</v>
          </cell>
          <cell r="BC69">
            <v>0</v>
          </cell>
          <cell r="BD69">
            <v>0</v>
          </cell>
          <cell r="BE69">
            <v>0</v>
          </cell>
          <cell r="BF69">
            <v>0</v>
          </cell>
          <cell r="BG69">
            <v>0</v>
          </cell>
          <cell r="BH69">
            <v>0</v>
          </cell>
          <cell r="BI69">
            <v>0</v>
          </cell>
          <cell r="BJ69">
            <v>0</v>
          </cell>
          <cell r="BK69">
            <v>0</v>
          </cell>
          <cell r="BL69">
            <v>0</v>
          </cell>
          <cell r="BM69">
            <v>0</v>
          </cell>
          <cell r="BN69">
            <v>0</v>
          </cell>
          <cell r="BO69">
            <v>0</v>
          </cell>
          <cell r="BP69">
            <v>0</v>
          </cell>
          <cell r="BQ69">
            <v>0</v>
          </cell>
          <cell r="BR69">
            <v>0</v>
          </cell>
          <cell r="BS69">
            <v>0</v>
          </cell>
          <cell r="BT69">
            <v>0</v>
          </cell>
          <cell r="BU69">
            <v>0</v>
          </cell>
          <cell r="BV69">
            <v>0</v>
          </cell>
          <cell r="BW69">
            <v>0</v>
          </cell>
          <cell r="BX69">
            <v>0</v>
          </cell>
          <cell r="BY69">
            <v>0</v>
          </cell>
          <cell r="BZ69">
            <v>0</v>
          </cell>
          <cell r="CA69">
            <v>0</v>
          </cell>
          <cell r="CB69">
            <v>0</v>
          </cell>
          <cell r="CC69">
            <v>0</v>
          </cell>
          <cell r="CD69">
            <v>0</v>
          </cell>
          <cell r="CE69">
            <v>0</v>
          </cell>
          <cell r="CF69">
            <v>0</v>
          </cell>
          <cell r="CG69">
            <v>0</v>
          </cell>
          <cell r="CH69">
            <v>0</v>
          </cell>
          <cell r="CI69">
            <v>0</v>
          </cell>
          <cell r="CJ69">
            <v>0</v>
          </cell>
          <cell r="CK69">
            <v>0</v>
          </cell>
          <cell r="CL69">
            <v>0</v>
          </cell>
          <cell r="CM69">
            <v>0</v>
          </cell>
          <cell r="CN69">
            <v>0</v>
          </cell>
          <cell r="CP69">
            <v>3073.35</v>
          </cell>
          <cell r="CQ69">
            <v>1410.3679778461537</v>
          </cell>
        </row>
        <row r="70">
          <cell r="B70">
            <v>1227</v>
          </cell>
          <cell r="C70" t="str">
            <v>Coca Cola Light 500cc Petx12</v>
          </cell>
          <cell r="D70" t="str">
            <v>P</v>
          </cell>
          <cell r="E70">
            <v>902314</v>
          </cell>
          <cell r="F70">
            <v>367666.09333333338</v>
          </cell>
          <cell r="G70">
            <v>3.0769230769230769E-3</v>
          </cell>
          <cell r="H70">
            <v>1131.2802871794872</v>
          </cell>
          <cell r="I70">
            <v>0.05</v>
          </cell>
          <cell r="J70">
            <v>56.564014358974362</v>
          </cell>
          <cell r="K70">
            <v>1187.8443015384617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902338</v>
          </cell>
          <cell r="W70">
            <v>282.74</v>
          </cell>
          <cell r="X70">
            <v>4.9896000000000003E-2</v>
          </cell>
          <cell r="Y70">
            <v>14.107595040000001</v>
          </cell>
          <cell r="Z70">
            <v>0.45</v>
          </cell>
          <cell r="AA70">
            <v>6.3484177680000009</v>
          </cell>
          <cell r="AB70">
            <v>20.456012808000004</v>
          </cell>
          <cell r="AC70">
            <v>901829</v>
          </cell>
          <cell r="AD70">
            <v>14.9682</v>
          </cell>
          <cell r="AE70">
            <v>12</v>
          </cell>
          <cell r="AF70">
            <v>179.61840000000001</v>
          </cell>
          <cell r="AG70">
            <v>6.0000000000000001E-3</v>
          </cell>
          <cell r="AH70">
            <v>1.0777104000000002</v>
          </cell>
          <cell r="AI70">
            <v>180.69611040000001</v>
          </cell>
          <cell r="AJ70">
            <v>911764</v>
          </cell>
          <cell r="AK70">
            <v>7.4248199999999995</v>
          </cell>
          <cell r="AL70">
            <v>12</v>
          </cell>
          <cell r="AM70">
            <v>89.097839999999991</v>
          </cell>
          <cell r="AN70">
            <v>1.7999999999999999E-2</v>
          </cell>
          <cell r="AO70">
            <v>1.6037611199999997</v>
          </cell>
          <cell r="AP70">
            <v>90.701601119999992</v>
          </cell>
          <cell r="AQ70">
            <v>901189</v>
          </cell>
          <cell r="AR70">
            <v>76.684200001387509</v>
          </cell>
          <cell r="AS70">
            <v>12</v>
          </cell>
          <cell r="AT70">
            <v>920.21040001665006</v>
          </cell>
          <cell r="AU70">
            <v>0.02</v>
          </cell>
          <cell r="AV70">
            <v>18.404208000333</v>
          </cell>
          <cell r="AW70">
            <v>938.61460801698308</v>
          </cell>
          <cell r="AX70">
            <v>932317</v>
          </cell>
          <cell r="AY70">
            <v>4297.8</v>
          </cell>
          <cell r="AZ70">
            <v>1.9900000000000001E-2</v>
          </cell>
          <cell r="BA70">
            <v>85.526220000000009</v>
          </cell>
          <cell r="BB70">
            <v>0.03</v>
          </cell>
          <cell r="BC70">
            <v>2.5657866</v>
          </cell>
          <cell r="BD70">
            <v>88.092006600000005</v>
          </cell>
          <cell r="BE70">
            <v>902311</v>
          </cell>
          <cell r="BF70">
            <v>3921.6450000000004</v>
          </cell>
          <cell r="BG70">
            <v>2.7777777777777779E-3</v>
          </cell>
          <cell r="BH70">
            <v>10.893458333333335</v>
          </cell>
          <cell r="BI70">
            <v>0.03</v>
          </cell>
          <cell r="BJ70">
            <v>0.32680375000000006</v>
          </cell>
          <cell r="BK70">
            <v>11.220262083333335</v>
          </cell>
          <cell r="BL70">
            <v>933089</v>
          </cell>
          <cell r="BM70">
            <v>744.67254355400701</v>
          </cell>
          <cell r="BN70">
            <v>3.4722222222222224E-2</v>
          </cell>
          <cell r="BO70">
            <v>25.856685540069687</v>
          </cell>
          <cell r="BP70">
            <v>0.02</v>
          </cell>
          <cell r="BQ70">
            <v>0.51713371080139381</v>
          </cell>
          <cell r="BR70">
            <v>26.37381925087108</v>
          </cell>
          <cell r="BS70">
            <v>0</v>
          </cell>
          <cell r="BT70">
            <v>0</v>
          </cell>
          <cell r="BU70">
            <v>0</v>
          </cell>
          <cell r="BV70">
            <v>0</v>
          </cell>
          <cell r="BW70">
            <v>0</v>
          </cell>
          <cell r="BX70">
            <v>0</v>
          </cell>
          <cell r="BY70">
            <v>0</v>
          </cell>
          <cell r="BZ70">
            <v>0</v>
          </cell>
          <cell r="CA70">
            <v>0</v>
          </cell>
          <cell r="CB70">
            <v>0</v>
          </cell>
          <cell r="CC70">
            <v>0</v>
          </cell>
          <cell r="CD70">
            <v>0</v>
          </cell>
          <cell r="CE70">
            <v>0</v>
          </cell>
          <cell r="CF70">
            <v>0</v>
          </cell>
          <cell r="CG70">
            <v>0</v>
          </cell>
          <cell r="CH70">
            <v>0</v>
          </cell>
          <cell r="CI70">
            <v>0</v>
          </cell>
          <cell r="CJ70">
            <v>0</v>
          </cell>
          <cell r="CK70">
            <v>0</v>
          </cell>
          <cell r="CL70">
            <v>0</v>
          </cell>
          <cell r="CM70">
            <v>0</v>
          </cell>
          <cell r="CN70">
            <v>0</v>
          </cell>
          <cell r="CP70">
            <v>2544</v>
          </cell>
          <cell r="CQ70">
            <v>1356.1556984615383</v>
          </cell>
        </row>
        <row r="71">
          <cell r="B71">
            <v>1240</v>
          </cell>
          <cell r="C71" t="str">
            <v>Coca Cola Light 1500cc Petx8</v>
          </cell>
          <cell r="D71" t="str">
            <v>P</v>
          </cell>
          <cell r="E71">
            <v>902314</v>
          </cell>
          <cell r="F71">
            <v>367666.09333333338</v>
          </cell>
          <cell r="G71">
            <v>6.1538461538461538E-3</v>
          </cell>
          <cell r="H71">
            <v>2262.5605743589745</v>
          </cell>
          <cell r="I71">
            <v>0.05</v>
          </cell>
          <cell r="J71">
            <v>113.12802871794872</v>
          </cell>
          <cell r="K71">
            <v>2375.6886030769233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902338</v>
          </cell>
          <cell r="W71">
            <v>282.74</v>
          </cell>
          <cell r="X71">
            <v>9.9792000000000006E-2</v>
          </cell>
          <cell r="Y71">
            <v>28.215190080000003</v>
          </cell>
          <cell r="Z71">
            <v>0.45</v>
          </cell>
          <cell r="AA71">
            <v>12.696835536000002</v>
          </cell>
          <cell r="AB71">
            <v>40.912025616000008</v>
          </cell>
          <cell r="AC71">
            <v>901829</v>
          </cell>
          <cell r="AD71">
            <v>14.9682</v>
          </cell>
          <cell r="AE71">
            <v>8</v>
          </cell>
          <cell r="AF71">
            <v>119.7456</v>
          </cell>
          <cell r="AG71">
            <v>6.0000000000000001E-3</v>
          </cell>
          <cell r="AH71">
            <v>0.71847360000000005</v>
          </cell>
          <cell r="AI71">
            <v>120.46407359999999</v>
          </cell>
          <cell r="AJ71">
            <v>925401</v>
          </cell>
          <cell r="AK71">
            <v>11.87082</v>
          </cell>
          <cell r="AL71">
            <v>8</v>
          </cell>
          <cell r="AM71">
            <v>94.966560000000001</v>
          </cell>
          <cell r="AN71">
            <v>1.7999999999999999E-2</v>
          </cell>
          <cell r="AO71">
            <v>1.7093980799999999</v>
          </cell>
          <cell r="AP71">
            <v>96.675958080000001</v>
          </cell>
          <cell r="AQ71">
            <v>913486</v>
          </cell>
          <cell r="AR71">
            <v>123.43640463444652</v>
          </cell>
          <cell r="AS71">
            <v>8</v>
          </cell>
          <cell r="AT71">
            <v>987.49123707557214</v>
          </cell>
          <cell r="AU71">
            <v>0.02</v>
          </cell>
          <cell r="AV71">
            <v>19.749824741511443</v>
          </cell>
          <cell r="AW71">
            <v>1007.2410618170836</v>
          </cell>
          <cell r="AX71">
            <v>902310</v>
          </cell>
          <cell r="AY71">
            <v>3503.5460922165298</v>
          </cell>
          <cell r="AZ71">
            <v>3.1199999999999999E-2</v>
          </cell>
          <cell r="BA71">
            <v>109.31063807715573</v>
          </cell>
          <cell r="BB71">
            <v>0.03</v>
          </cell>
          <cell r="BC71">
            <v>3.2793191423146717</v>
          </cell>
          <cell r="BD71">
            <v>112.58995721947041</v>
          </cell>
          <cell r="BE71">
            <v>902311</v>
          </cell>
          <cell r="BF71">
            <v>3921.6450000000004</v>
          </cell>
          <cell r="BG71">
            <v>5.0000000000000001E-3</v>
          </cell>
          <cell r="BH71">
            <v>19.608225000000001</v>
          </cell>
          <cell r="BI71">
            <v>0.03</v>
          </cell>
          <cell r="BJ71">
            <v>0.58824675000000004</v>
          </cell>
          <cell r="BK71">
            <v>20.196471750000001</v>
          </cell>
          <cell r="BL71">
            <v>910319</v>
          </cell>
          <cell r="BM71">
            <v>2614.5</v>
          </cell>
          <cell r="BN71">
            <v>1.7857142857142856E-2</v>
          </cell>
          <cell r="BO71">
            <v>46.6875</v>
          </cell>
          <cell r="BP71">
            <v>0.5</v>
          </cell>
          <cell r="BQ71">
            <v>0</v>
          </cell>
          <cell r="BR71">
            <v>46.6875</v>
          </cell>
          <cell r="BS71">
            <v>0</v>
          </cell>
          <cell r="BT71">
            <v>0</v>
          </cell>
          <cell r="BU71">
            <v>0</v>
          </cell>
          <cell r="BV71">
            <v>0</v>
          </cell>
          <cell r="BW71">
            <v>0</v>
          </cell>
          <cell r="BX71">
            <v>0</v>
          </cell>
          <cell r="BY71">
            <v>0</v>
          </cell>
          <cell r="BZ71">
            <v>0</v>
          </cell>
          <cell r="CA71">
            <v>0</v>
          </cell>
          <cell r="CB71">
            <v>0</v>
          </cell>
          <cell r="CC71">
            <v>0</v>
          </cell>
          <cell r="CD71">
            <v>0</v>
          </cell>
          <cell r="CE71">
            <v>0</v>
          </cell>
          <cell r="CF71">
            <v>0</v>
          </cell>
          <cell r="CG71">
            <v>0</v>
          </cell>
          <cell r="CH71">
            <v>0</v>
          </cell>
          <cell r="CI71">
            <v>0</v>
          </cell>
          <cell r="CJ71">
            <v>0</v>
          </cell>
          <cell r="CK71">
            <v>0</v>
          </cell>
          <cell r="CL71">
            <v>0</v>
          </cell>
          <cell r="CM71">
            <v>0</v>
          </cell>
          <cell r="CN71">
            <v>0</v>
          </cell>
          <cell r="CP71">
            <v>3820.46</v>
          </cell>
          <cell r="CQ71">
            <v>1444.7713969230767</v>
          </cell>
        </row>
        <row r="72">
          <cell r="B72">
            <v>1259</v>
          </cell>
          <cell r="C72" t="str">
            <v>Coca Cola Light 2250cc Petx6</v>
          </cell>
          <cell r="D72" t="str">
            <v>P</v>
          </cell>
          <cell r="E72">
            <v>902314</v>
          </cell>
          <cell r="F72">
            <v>367666.09333333338</v>
          </cell>
          <cell r="G72">
            <v>6.9230769230769242E-3</v>
          </cell>
          <cell r="H72">
            <v>2545.380646153847</v>
          </cell>
          <cell r="I72">
            <v>0.05</v>
          </cell>
          <cell r="J72">
            <v>127.26903230769236</v>
          </cell>
          <cell r="K72">
            <v>2672.6496784615392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902338</v>
          </cell>
          <cell r="W72">
            <v>282.74</v>
          </cell>
          <cell r="X72">
            <v>0.112266</v>
          </cell>
          <cell r="Y72">
            <v>31.742088840000001</v>
          </cell>
          <cell r="Z72">
            <v>0.45</v>
          </cell>
          <cell r="AA72">
            <v>14.283939978000001</v>
          </cell>
          <cell r="AB72">
            <v>46.026028818</v>
          </cell>
          <cell r="AC72">
            <v>901829</v>
          </cell>
          <cell r="AD72">
            <v>14.9682</v>
          </cell>
          <cell r="AE72">
            <v>6</v>
          </cell>
          <cell r="AF72">
            <v>89.809200000000004</v>
          </cell>
          <cell r="AG72">
            <v>6.0000000000000001E-3</v>
          </cell>
          <cell r="AH72">
            <v>0.53885520000000009</v>
          </cell>
          <cell r="AI72">
            <v>90.348055200000005</v>
          </cell>
          <cell r="AJ72">
            <v>925402</v>
          </cell>
          <cell r="AK72">
            <v>12.74550001512562</v>
          </cell>
          <cell r="AL72">
            <v>6</v>
          </cell>
          <cell r="AM72">
            <v>76.473000090753715</v>
          </cell>
          <cell r="AN72">
            <v>1.7999999999999999E-2</v>
          </cell>
          <cell r="AO72">
            <v>1.3765140016335669</v>
          </cell>
          <cell r="AP72">
            <v>77.849514092387281</v>
          </cell>
          <cell r="AQ72">
            <v>911881</v>
          </cell>
          <cell r="AR72">
            <v>135.6912000022601</v>
          </cell>
          <cell r="AS72">
            <v>6</v>
          </cell>
          <cell r="AT72">
            <v>814.14720001356068</v>
          </cell>
          <cell r="AU72">
            <v>0.02</v>
          </cell>
          <cell r="AV72">
            <v>16.282944000271215</v>
          </cell>
          <cell r="AW72">
            <v>830.43014401383186</v>
          </cell>
          <cell r="AX72">
            <v>932442</v>
          </cell>
          <cell r="AY72">
            <v>3691.274317495921</v>
          </cell>
          <cell r="AZ72">
            <v>2.7699999999999999E-2</v>
          </cell>
          <cell r="BA72">
            <v>102.24829859463701</v>
          </cell>
          <cell r="BB72">
            <v>0.03</v>
          </cell>
          <cell r="BC72">
            <v>3.06744895783911</v>
          </cell>
          <cell r="BD72">
            <v>105.31574755247611</v>
          </cell>
          <cell r="BE72">
            <v>902311</v>
          </cell>
          <cell r="BF72">
            <v>3921.6450000000004</v>
          </cell>
          <cell r="BG72">
            <v>4.3750000000000004E-3</v>
          </cell>
          <cell r="BH72">
            <v>17.157196875000004</v>
          </cell>
          <cell r="BI72">
            <v>0.03</v>
          </cell>
          <cell r="BJ72">
            <v>0.51471590625000008</v>
          </cell>
          <cell r="BK72">
            <v>17.671912781250004</v>
          </cell>
          <cell r="BL72">
            <v>933089</v>
          </cell>
          <cell r="BM72">
            <v>744.67254355400701</v>
          </cell>
          <cell r="BN72">
            <v>3.7499999999999999E-2</v>
          </cell>
          <cell r="BO72">
            <v>27.925220383275263</v>
          </cell>
          <cell r="BP72">
            <v>0.02</v>
          </cell>
          <cell r="BQ72">
            <v>0.55850440766550524</v>
          </cell>
          <cell r="BR72">
            <v>28.483724790940769</v>
          </cell>
          <cell r="BS72">
            <v>0</v>
          </cell>
          <cell r="BT72">
            <v>0</v>
          </cell>
          <cell r="BU72">
            <v>0</v>
          </cell>
          <cell r="BV72">
            <v>0</v>
          </cell>
          <cell r="BW72">
            <v>0</v>
          </cell>
          <cell r="BX72">
            <v>0</v>
          </cell>
          <cell r="BY72">
            <v>0</v>
          </cell>
          <cell r="BZ72">
            <v>0</v>
          </cell>
          <cell r="CA72">
            <v>0</v>
          </cell>
          <cell r="CB72">
            <v>0</v>
          </cell>
          <cell r="CC72">
            <v>0</v>
          </cell>
          <cell r="CD72">
            <v>0</v>
          </cell>
          <cell r="CE72">
            <v>0</v>
          </cell>
          <cell r="CF72">
            <v>0</v>
          </cell>
          <cell r="CG72">
            <v>0</v>
          </cell>
          <cell r="CH72">
            <v>0</v>
          </cell>
          <cell r="CI72">
            <v>0</v>
          </cell>
          <cell r="CJ72">
            <v>0</v>
          </cell>
          <cell r="CK72">
            <v>0</v>
          </cell>
          <cell r="CL72">
            <v>0</v>
          </cell>
          <cell r="CM72">
            <v>0</v>
          </cell>
          <cell r="CN72">
            <v>0</v>
          </cell>
          <cell r="CP72">
            <v>3868.77</v>
          </cell>
          <cell r="CQ72">
            <v>1196.1203215384608</v>
          </cell>
        </row>
        <row r="73">
          <cell r="B73">
            <v>1344</v>
          </cell>
          <cell r="C73" t="str">
            <v>Fanta Pomelo 1750cc Petx8</v>
          </cell>
          <cell r="D73" t="str">
            <v>R</v>
          </cell>
          <cell r="F73">
            <v>0</v>
          </cell>
          <cell r="I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J73">
            <v>0</v>
          </cell>
          <cell r="AK73">
            <v>0</v>
          </cell>
          <cell r="AL73">
            <v>0</v>
          </cell>
          <cell r="AM73">
            <v>0</v>
          </cell>
          <cell r="AN73">
            <v>0</v>
          </cell>
          <cell r="AO73">
            <v>0</v>
          </cell>
          <cell r="AP73">
            <v>0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  <cell r="AU73">
            <v>0</v>
          </cell>
          <cell r="AV73">
            <v>0</v>
          </cell>
          <cell r="AW73">
            <v>0</v>
          </cell>
          <cell r="AX73">
            <v>0</v>
          </cell>
          <cell r="AY73">
            <v>0</v>
          </cell>
          <cell r="AZ73">
            <v>0</v>
          </cell>
          <cell r="BA73">
            <v>0</v>
          </cell>
          <cell r="BB73">
            <v>0</v>
          </cell>
          <cell r="BC73">
            <v>0</v>
          </cell>
          <cell r="BD73">
            <v>0</v>
          </cell>
          <cell r="BE73">
            <v>0</v>
          </cell>
          <cell r="BF73">
            <v>0</v>
          </cell>
          <cell r="BG73">
            <v>0</v>
          </cell>
          <cell r="BH73">
            <v>0</v>
          </cell>
          <cell r="BI73">
            <v>0</v>
          </cell>
          <cell r="BJ73">
            <v>0</v>
          </cell>
          <cell r="BK73">
            <v>0</v>
          </cell>
          <cell r="BL73">
            <v>0</v>
          </cell>
          <cell r="BM73">
            <v>0</v>
          </cell>
          <cell r="BN73">
            <v>0</v>
          </cell>
          <cell r="BO73">
            <v>0</v>
          </cell>
          <cell r="BP73">
            <v>0</v>
          </cell>
          <cell r="BQ73">
            <v>0</v>
          </cell>
          <cell r="BR73">
            <v>0</v>
          </cell>
          <cell r="BS73">
            <v>0</v>
          </cell>
          <cell r="BT73">
            <v>0</v>
          </cell>
          <cell r="BU73">
            <v>0</v>
          </cell>
          <cell r="BV73">
            <v>0</v>
          </cell>
          <cell r="BW73">
            <v>0</v>
          </cell>
          <cell r="BX73">
            <v>0</v>
          </cell>
          <cell r="BY73">
            <v>0</v>
          </cell>
          <cell r="BZ73">
            <v>0</v>
          </cell>
          <cell r="CA73">
            <v>0</v>
          </cell>
          <cell r="CB73">
            <v>0</v>
          </cell>
          <cell r="CC73">
            <v>0</v>
          </cell>
          <cell r="CD73">
            <v>0</v>
          </cell>
          <cell r="CE73">
            <v>0</v>
          </cell>
          <cell r="CF73">
            <v>0</v>
          </cell>
          <cell r="CG73">
            <v>0</v>
          </cell>
          <cell r="CH73">
            <v>0</v>
          </cell>
          <cell r="CI73">
            <v>0</v>
          </cell>
          <cell r="CJ73">
            <v>0</v>
          </cell>
          <cell r="CK73">
            <v>0</v>
          </cell>
          <cell r="CL73">
            <v>0</v>
          </cell>
          <cell r="CM73">
            <v>0</v>
          </cell>
          <cell r="CN73">
            <v>4383.07</v>
          </cell>
          <cell r="CP73">
            <v>4383.07</v>
          </cell>
          <cell r="CQ73">
            <v>4383.07</v>
          </cell>
        </row>
        <row r="74">
          <cell r="B74">
            <v>1410</v>
          </cell>
          <cell r="C74" t="str">
            <v>Schweppes Tonica 350cc Vidriox24</v>
          </cell>
          <cell r="D74" t="str">
            <v>P</v>
          </cell>
          <cell r="E74">
            <v>905752</v>
          </cell>
          <cell r="F74">
            <v>336765.02034746832</v>
          </cell>
          <cell r="G74">
            <v>4.1999999999999997E-3</v>
          </cell>
          <cell r="H74">
            <v>1414.4130854593668</v>
          </cell>
          <cell r="I74">
            <v>2.5000000000000001E-2</v>
          </cell>
          <cell r="J74">
            <v>35.360327136484173</v>
          </cell>
          <cell r="K74">
            <v>1449.7734125958509</v>
          </cell>
          <cell r="L74">
            <v>0</v>
          </cell>
          <cell r="M74">
            <v>0</v>
          </cell>
          <cell r="N74">
            <v>0</v>
          </cell>
          <cell r="O74">
            <v>902332</v>
          </cell>
          <cell r="P74">
            <v>697.55389457120373</v>
          </cell>
          <cell r="Q74">
            <v>1.02186</v>
          </cell>
          <cell r="R74">
            <v>712.80242270653025</v>
          </cell>
          <cell r="S74">
            <v>1.4999999999999999E-2</v>
          </cell>
          <cell r="T74">
            <v>10.692036340597953</v>
          </cell>
          <cell r="U74">
            <v>723.4944590471282</v>
          </cell>
          <cell r="V74">
            <v>902338</v>
          </cell>
          <cell r="W74">
            <v>282.74</v>
          </cell>
          <cell r="X74">
            <v>6.652799999999999E-2</v>
          </cell>
          <cell r="Y74">
            <v>18.81012672</v>
          </cell>
          <cell r="Z74">
            <v>0.45</v>
          </cell>
          <cell r="AA74">
            <v>8.4645570239999994</v>
          </cell>
          <cell r="AB74">
            <v>27.274683744000001</v>
          </cell>
          <cell r="AC74">
            <v>933139</v>
          </cell>
          <cell r="AD74">
            <v>10.838520000000001</v>
          </cell>
          <cell r="AE74">
            <v>24</v>
          </cell>
          <cell r="AF74">
            <v>260.12448000000001</v>
          </cell>
          <cell r="AG74">
            <v>6.0000000000000001E-3</v>
          </cell>
          <cell r="AH74">
            <v>1.5607468800000002</v>
          </cell>
          <cell r="AI74">
            <v>261.68522688000002</v>
          </cell>
          <cell r="AJ74">
            <v>932981</v>
          </cell>
          <cell r="AK74">
            <v>41.496000000000002</v>
          </cell>
          <cell r="AL74">
            <v>24</v>
          </cell>
          <cell r="AM74">
            <v>995.904</v>
          </cell>
          <cell r="AN74">
            <v>1.7999999999999999E-2</v>
          </cell>
          <cell r="AO74">
            <v>17.926271999999997</v>
          </cell>
          <cell r="AP74">
            <v>1013.830272</v>
          </cell>
          <cell r="AQ74">
            <v>0</v>
          </cell>
          <cell r="AR74">
            <v>0</v>
          </cell>
          <cell r="AS74">
            <v>0</v>
          </cell>
          <cell r="AT74">
            <v>0</v>
          </cell>
          <cell r="AU74">
            <v>0</v>
          </cell>
          <cell r="AV74">
            <v>0</v>
          </cell>
          <cell r="AW74">
            <v>0</v>
          </cell>
          <cell r="AX74">
            <v>0</v>
          </cell>
          <cell r="AY74">
            <v>0</v>
          </cell>
          <cell r="AZ74">
            <v>0</v>
          </cell>
          <cell r="BA74">
            <v>0</v>
          </cell>
          <cell r="BB74">
            <v>0</v>
          </cell>
          <cell r="BC74">
            <v>0</v>
          </cell>
          <cell r="BD74">
            <v>0</v>
          </cell>
          <cell r="BE74">
            <v>0</v>
          </cell>
          <cell r="BF74">
            <v>0</v>
          </cell>
          <cell r="BG74">
            <v>0</v>
          </cell>
          <cell r="BH74">
            <v>0</v>
          </cell>
          <cell r="BI74">
            <v>0</v>
          </cell>
          <cell r="BJ74">
            <v>0</v>
          </cell>
          <cell r="BK74">
            <v>0</v>
          </cell>
          <cell r="BL74">
            <v>0</v>
          </cell>
          <cell r="BM74">
            <v>0</v>
          </cell>
          <cell r="BN74">
            <v>0</v>
          </cell>
          <cell r="BO74">
            <v>0</v>
          </cell>
          <cell r="BP74">
            <v>0</v>
          </cell>
          <cell r="BQ74">
            <v>0</v>
          </cell>
          <cell r="BR74">
            <v>0</v>
          </cell>
          <cell r="BS74">
            <v>0</v>
          </cell>
          <cell r="BT74">
            <v>0</v>
          </cell>
          <cell r="BU74">
            <v>0</v>
          </cell>
          <cell r="BV74">
            <v>0</v>
          </cell>
          <cell r="BW74">
            <v>0</v>
          </cell>
          <cell r="BX74">
            <v>0</v>
          </cell>
          <cell r="BY74">
            <v>0</v>
          </cell>
          <cell r="BZ74">
            <v>0</v>
          </cell>
          <cell r="CA74">
            <v>0</v>
          </cell>
          <cell r="CB74">
            <v>0</v>
          </cell>
          <cell r="CC74">
            <v>0</v>
          </cell>
          <cell r="CD74">
            <v>0</v>
          </cell>
          <cell r="CE74">
            <v>0</v>
          </cell>
          <cell r="CF74">
            <v>0</v>
          </cell>
          <cell r="CG74">
            <v>0</v>
          </cell>
          <cell r="CH74">
            <v>0</v>
          </cell>
          <cell r="CI74">
            <v>0</v>
          </cell>
          <cell r="CJ74">
            <v>0</v>
          </cell>
          <cell r="CK74">
            <v>0</v>
          </cell>
          <cell r="CL74">
            <v>0</v>
          </cell>
          <cell r="CM74">
            <v>0</v>
          </cell>
          <cell r="CN74">
            <v>0</v>
          </cell>
          <cell r="CP74">
            <v>3476.06</v>
          </cell>
          <cell r="CQ74">
            <v>2026.286587404149</v>
          </cell>
        </row>
        <row r="75">
          <cell r="B75">
            <v>1411</v>
          </cell>
          <cell r="C75" t="str">
            <v>Schweppes Tonica 310cc Latax6</v>
          </cell>
          <cell r="D75" t="str">
            <v>R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0</v>
          </cell>
          <cell r="AJ75">
            <v>0</v>
          </cell>
          <cell r="AK75">
            <v>0</v>
          </cell>
          <cell r="AL75">
            <v>0</v>
          </cell>
          <cell r="AM75">
            <v>0</v>
          </cell>
          <cell r="AN75">
            <v>0</v>
          </cell>
          <cell r="AO75">
            <v>0</v>
          </cell>
          <cell r="AP75">
            <v>0</v>
          </cell>
          <cell r="AQ75">
            <v>0</v>
          </cell>
          <cell r="AR75">
            <v>0</v>
          </cell>
          <cell r="AS75">
            <v>0</v>
          </cell>
          <cell r="AT75">
            <v>0</v>
          </cell>
          <cell r="AU75">
            <v>0</v>
          </cell>
          <cell r="AV75">
            <v>0</v>
          </cell>
          <cell r="AW75">
            <v>0</v>
          </cell>
          <cell r="AX75">
            <v>0</v>
          </cell>
          <cell r="AY75">
            <v>0</v>
          </cell>
          <cell r="AZ75">
            <v>0</v>
          </cell>
          <cell r="BA75">
            <v>0</v>
          </cell>
          <cell r="BB75">
            <v>0</v>
          </cell>
          <cell r="BC75">
            <v>0</v>
          </cell>
          <cell r="BD75">
            <v>0</v>
          </cell>
          <cell r="BE75">
            <v>0</v>
          </cell>
          <cell r="BF75">
            <v>0</v>
          </cell>
          <cell r="BG75">
            <v>0</v>
          </cell>
          <cell r="BH75">
            <v>0</v>
          </cell>
          <cell r="BI75">
            <v>0</v>
          </cell>
          <cell r="BJ75">
            <v>0</v>
          </cell>
          <cell r="BK75">
            <v>0</v>
          </cell>
          <cell r="BL75">
            <v>0</v>
          </cell>
          <cell r="BM75">
            <v>0</v>
          </cell>
          <cell r="BN75">
            <v>0</v>
          </cell>
          <cell r="BO75">
            <v>0</v>
          </cell>
          <cell r="BP75">
            <v>0</v>
          </cell>
          <cell r="BQ75">
            <v>0</v>
          </cell>
          <cell r="BR75">
            <v>0</v>
          </cell>
          <cell r="BS75">
            <v>0</v>
          </cell>
          <cell r="BT75">
            <v>0</v>
          </cell>
          <cell r="BU75">
            <v>0</v>
          </cell>
          <cell r="BV75">
            <v>0</v>
          </cell>
          <cell r="BW75">
            <v>0</v>
          </cell>
          <cell r="BX75">
            <v>0</v>
          </cell>
          <cell r="BY75">
            <v>0</v>
          </cell>
          <cell r="BZ75">
            <v>0</v>
          </cell>
          <cell r="CA75">
            <v>0</v>
          </cell>
          <cell r="CB75">
            <v>0</v>
          </cell>
          <cell r="CC75">
            <v>0</v>
          </cell>
          <cell r="CD75">
            <v>0</v>
          </cell>
          <cell r="CE75">
            <v>0</v>
          </cell>
          <cell r="CF75">
            <v>0</v>
          </cell>
          <cell r="CG75">
            <v>0</v>
          </cell>
          <cell r="CH75">
            <v>0</v>
          </cell>
          <cell r="CI75">
            <v>0</v>
          </cell>
          <cell r="CJ75">
            <v>0</v>
          </cell>
          <cell r="CK75">
            <v>0</v>
          </cell>
          <cell r="CL75">
            <v>0</v>
          </cell>
          <cell r="CM75">
            <v>0</v>
          </cell>
          <cell r="CN75">
            <v>1962.31</v>
          </cell>
          <cell r="CP75">
            <v>1962.31</v>
          </cell>
          <cell r="CQ75">
            <v>1962.31</v>
          </cell>
        </row>
        <row r="76">
          <cell r="B76">
            <v>1412</v>
          </cell>
          <cell r="C76" t="str">
            <v>Schweppes Tonica Zero 310cc Latax6</v>
          </cell>
          <cell r="D76" t="str">
            <v>R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J76">
            <v>0</v>
          </cell>
          <cell r="AK76">
            <v>0</v>
          </cell>
          <cell r="AL76">
            <v>0</v>
          </cell>
          <cell r="AM76">
            <v>0</v>
          </cell>
          <cell r="AN76">
            <v>0</v>
          </cell>
          <cell r="AO76">
            <v>0</v>
          </cell>
          <cell r="AP76">
            <v>0</v>
          </cell>
          <cell r="AQ76">
            <v>0</v>
          </cell>
          <cell r="AR76">
            <v>0</v>
          </cell>
          <cell r="AS76">
            <v>0</v>
          </cell>
          <cell r="AT76">
            <v>0</v>
          </cell>
          <cell r="AU76">
            <v>0</v>
          </cell>
          <cell r="AV76">
            <v>0</v>
          </cell>
          <cell r="AW76">
            <v>0</v>
          </cell>
          <cell r="AX76">
            <v>0</v>
          </cell>
          <cell r="AY76">
            <v>0</v>
          </cell>
          <cell r="AZ76">
            <v>0</v>
          </cell>
          <cell r="BA76">
            <v>0</v>
          </cell>
          <cell r="BB76">
            <v>0</v>
          </cell>
          <cell r="BC76">
            <v>0</v>
          </cell>
          <cell r="BD76">
            <v>0</v>
          </cell>
          <cell r="BE76">
            <v>0</v>
          </cell>
          <cell r="BF76">
            <v>0</v>
          </cell>
          <cell r="BG76">
            <v>0</v>
          </cell>
          <cell r="BH76">
            <v>0</v>
          </cell>
          <cell r="BI76">
            <v>0</v>
          </cell>
          <cell r="BJ76">
            <v>0</v>
          </cell>
          <cell r="BK76">
            <v>0</v>
          </cell>
          <cell r="BL76">
            <v>0</v>
          </cell>
          <cell r="BM76">
            <v>0</v>
          </cell>
          <cell r="BN76">
            <v>0</v>
          </cell>
          <cell r="BO76">
            <v>0</v>
          </cell>
          <cell r="BP76">
            <v>0</v>
          </cell>
          <cell r="BQ76">
            <v>0</v>
          </cell>
          <cell r="BR76">
            <v>0</v>
          </cell>
          <cell r="BS76">
            <v>0</v>
          </cell>
          <cell r="BT76">
            <v>0</v>
          </cell>
          <cell r="BU76">
            <v>0</v>
          </cell>
          <cell r="BV76">
            <v>0</v>
          </cell>
          <cell r="BW76">
            <v>0</v>
          </cell>
          <cell r="BX76">
            <v>0</v>
          </cell>
          <cell r="BY76">
            <v>0</v>
          </cell>
          <cell r="BZ76">
            <v>0</v>
          </cell>
          <cell r="CA76">
            <v>0</v>
          </cell>
          <cell r="CB76">
            <v>0</v>
          </cell>
          <cell r="CC76">
            <v>0</v>
          </cell>
          <cell r="CD76">
            <v>0</v>
          </cell>
          <cell r="CE76">
            <v>0</v>
          </cell>
          <cell r="CF76">
            <v>0</v>
          </cell>
          <cell r="CG76">
            <v>0</v>
          </cell>
          <cell r="CH76">
            <v>0</v>
          </cell>
          <cell r="CI76">
            <v>0</v>
          </cell>
          <cell r="CJ76">
            <v>0</v>
          </cell>
          <cell r="CK76">
            <v>0</v>
          </cell>
          <cell r="CL76">
            <v>0</v>
          </cell>
          <cell r="CM76">
            <v>0</v>
          </cell>
          <cell r="CN76">
            <v>1784.87</v>
          </cell>
          <cell r="CP76">
            <v>1784.87</v>
          </cell>
          <cell r="CQ76">
            <v>1784.87</v>
          </cell>
        </row>
        <row r="77">
          <cell r="B77">
            <v>1418</v>
          </cell>
          <cell r="C77" t="str">
            <v>SCHWEPPES TONICA 354CC LATAX6</v>
          </cell>
          <cell r="D77" t="str">
            <v>R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  <cell r="W77">
            <v>0</v>
          </cell>
          <cell r="X77">
            <v>0</v>
          </cell>
          <cell r="Y77">
            <v>0</v>
          </cell>
          <cell r="Z77">
            <v>0</v>
          </cell>
          <cell r="AA77">
            <v>0</v>
          </cell>
          <cell r="AB77">
            <v>0</v>
          </cell>
          <cell r="AC77">
            <v>0</v>
          </cell>
          <cell r="AD77">
            <v>0</v>
          </cell>
          <cell r="AE77">
            <v>0</v>
          </cell>
          <cell r="AF77">
            <v>0</v>
          </cell>
          <cell r="AG77">
            <v>0</v>
          </cell>
          <cell r="AH77">
            <v>0</v>
          </cell>
          <cell r="AI77">
            <v>0</v>
          </cell>
          <cell r="AJ77">
            <v>0</v>
          </cell>
          <cell r="AK77">
            <v>0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Q77">
            <v>0</v>
          </cell>
          <cell r="AR77">
            <v>0</v>
          </cell>
          <cell r="AS77">
            <v>0</v>
          </cell>
          <cell r="AT77">
            <v>0</v>
          </cell>
          <cell r="AU77">
            <v>0</v>
          </cell>
          <cell r="AV77">
            <v>0</v>
          </cell>
          <cell r="AW77">
            <v>0</v>
          </cell>
          <cell r="AX77">
            <v>0</v>
          </cell>
          <cell r="AY77">
            <v>0</v>
          </cell>
          <cell r="AZ77">
            <v>0</v>
          </cell>
          <cell r="BA77">
            <v>0</v>
          </cell>
          <cell r="BB77">
            <v>0</v>
          </cell>
          <cell r="BC77">
            <v>0</v>
          </cell>
          <cell r="BD77">
            <v>0</v>
          </cell>
          <cell r="BE77">
            <v>0</v>
          </cell>
          <cell r="BF77">
            <v>0</v>
          </cell>
          <cell r="BG77">
            <v>0</v>
          </cell>
          <cell r="BH77">
            <v>0</v>
          </cell>
          <cell r="BI77">
            <v>0</v>
          </cell>
          <cell r="BJ77">
            <v>0</v>
          </cell>
          <cell r="BK77">
            <v>0</v>
          </cell>
          <cell r="BL77">
            <v>0</v>
          </cell>
          <cell r="BM77">
            <v>0</v>
          </cell>
          <cell r="BN77">
            <v>0</v>
          </cell>
          <cell r="BO77">
            <v>0</v>
          </cell>
          <cell r="BP77">
            <v>0</v>
          </cell>
          <cell r="BQ77">
            <v>0</v>
          </cell>
          <cell r="BR77">
            <v>0</v>
          </cell>
          <cell r="BS77">
            <v>0</v>
          </cell>
          <cell r="BT77">
            <v>0</v>
          </cell>
          <cell r="BU77">
            <v>0</v>
          </cell>
          <cell r="BV77">
            <v>0</v>
          </cell>
          <cell r="BW77">
            <v>0</v>
          </cell>
          <cell r="BX77">
            <v>0</v>
          </cell>
          <cell r="BY77">
            <v>0</v>
          </cell>
          <cell r="BZ77">
            <v>0</v>
          </cell>
          <cell r="CA77">
            <v>0</v>
          </cell>
          <cell r="CB77">
            <v>0</v>
          </cell>
          <cell r="CC77">
            <v>0</v>
          </cell>
          <cell r="CD77">
            <v>0</v>
          </cell>
          <cell r="CE77">
            <v>0</v>
          </cell>
          <cell r="CF77">
            <v>0</v>
          </cell>
          <cell r="CG77">
            <v>0</v>
          </cell>
          <cell r="CH77">
            <v>0</v>
          </cell>
          <cell r="CI77">
            <v>0</v>
          </cell>
          <cell r="CJ77">
            <v>0</v>
          </cell>
          <cell r="CK77">
            <v>0</v>
          </cell>
          <cell r="CL77">
            <v>0</v>
          </cell>
          <cell r="CM77">
            <v>0</v>
          </cell>
          <cell r="CN77">
            <v>1900.7945344129555</v>
          </cell>
          <cell r="CP77">
            <v>1900.79</v>
          </cell>
          <cell r="CQ77">
            <v>1900.79</v>
          </cell>
        </row>
        <row r="78">
          <cell r="B78">
            <v>1436</v>
          </cell>
          <cell r="C78" t="str">
            <v>Schweppes Tonica 1500cc Petx6</v>
          </cell>
          <cell r="D78" t="str">
            <v>P</v>
          </cell>
          <cell r="E78">
            <v>905752</v>
          </cell>
          <cell r="F78">
            <v>336765.02034746832</v>
          </cell>
          <cell r="G78">
            <v>4.5000000000000005E-3</v>
          </cell>
          <cell r="H78">
            <v>1515.4425915636077</v>
          </cell>
          <cell r="I78">
            <v>2.5000000000000001E-2</v>
          </cell>
          <cell r="J78">
            <v>37.886064789090192</v>
          </cell>
          <cell r="K78">
            <v>1553.3286563526979</v>
          </cell>
          <cell r="L78">
            <v>0</v>
          </cell>
          <cell r="M78">
            <v>0</v>
          </cell>
          <cell r="N78">
            <v>0</v>
          </cell>
          <cell r="O78">
            <v>902332</v>
          </cell>
          <cell r="P78">
            <v>697.55389457120373</v>
          </cell>
          <cell r="Q78">
            <v>1.0948500000000001</v>
          </cell>
          <cell r="R78">
            <v>763.71688147128248</v>
          </cell>
          <cell r="S78">
            <v>1.4999999999999999E-2</v>
          </cell>
          <cell r="T78">
            <v>11.455753222069237</v>
          </cell>
          <cell r="U78">
            <v>775.17263469335171</v>
          </cell>
          <cell r="V78">
            <v>902338</v>
          </cell>
          <cell r="W78">
            <v>282.74</v>
          </cell>
          <cell r="X78">
            <v>7.8408000000000005E-2</v>
          </cell>
          <cell r="Y78">
            <v>22.169077920000003</v>
          </cell>
          <cell r="Z78">
            <v>0.45</v>
          </cell>
          <cell r="AA78">
            <v>9.9760850640000012</v>
          </cell>
          <cell r="AB78">
            <v>32.145162984000002</v>
          </cell>
          <cell r="AC78">
            <v>902256</v>
          </cell>
          <cell r="AD78">
            <v>14.9682</v>
          </cell>
          <cell r="AE78">
            <v>6</v>
          </cell>
          <cell r="AF78">
            <v>89.809200000000004</v>
          </cell>
          <cell r="AG78">
            <v>6.0000000000000001E-3</v>
          </cell>
          <cell r="AH78">
            <v>0.53885520000000009</v>
          </cell>
          <cell r="AI78">
            <v>90.348055200000005</v>
          </cell>
          <cell r="AJ78">
            <v>909867</v>
          </cell>
          <cell r="AK78">
            <v>12.98232</v>
          </cell>
          <cell r="AL78">
            <v>6</v>
          </cell>
          <cell r="AM78">
            <v>77.893919999999994</v>
          </cell>
          <cell r="AN78">
            <v>1.7999999999999999E-2</v>
          </cell>
          <cell r="AO78">
            <v>1.4020905599999998</v>
          </cell>
          <cell r="AP78">
            <v>79.296010559999999</v>
          </cell>
          <cell r="AQ78">
            <v>913486</v>
          </cell>
          <cell r="AR78">
            <v>123.43640463444652</v>
          </cell>
          <cell r="AS78">
            <v>6</v>
          </cell>
          <cell r="AT78">
            <v>740.61842780667916</v>
          </cell>
          <cell r="AU78">
            <v>0.02</v>
          </cell>
          <cell r="AV78">
            <v>14.812368556133583</v>
          </cell>
          <cell r="AW78">
            <v>755.43079636281277</v>
          </cell>
          <cell r="AX78">
            <v>917330</v>
          </cell>
          <cell r="AY78">
            <v>3931.3063258232237</v>
          </cell>
          <cell r="AZ78">
            <v>2.3300000000000001E-2</v>
          </cell>
          <cell r="BA78">
            <v>91.599437391681121</v>
          </cell>
          <cell r="BB78">
            <v>0.03</v>
          </cell>
          <cell r="BC78">
            <v>2.7479831217504334</v>
          </cell>
          <cell r="BD78">
            <v>94.347420513431558</v>
          </cell>
          <cell r="BE78">
            <v>902311</v>
          </cell>
          <cell r="BF78">
            <v>3921.6450000000004</v>
          </cell>
          <cell r="BG78">
            <v>4.0178571428571433E-3</v>
          </cell>
          <cell r="BH78">
            <v>15.756609375000004</v>
          </cell>
          <cell r="BI78">
            <v>0.03</v>
          </cell>
          <cell r="BJ78">
            <v>0.47269828125000007</v>
          </cell>
          <cell r="BK78">
            <v>16.229307656250004</v>
          </cell>
          <cell r="BL78">
            <v>910319</v>
          </cell>
          <cell r="BM78">
            <v>2614.5</v>
          </cell>
          <cell r="BN78">
            <v>1.3392857142857142E-2</v>
          </cell>
          <cell r="BO78">
            <v>35.015625</v>
          </cell>
          <cell r="BP78">
            <v>0.5</v>
          </cell>
          <cell r="BQ78">
            <v>0</v>
          </cell>
          <cell r="BR78">
            <v>35.015625</v>
          </cell>
          <cell r="BS78">
            <v>0</v>
          </cell>
          <cell r="BT78">
            <v>0</v>
          </cell>
          <cell r="BU78">
            <v>0</v>
          </cell>
          <cell r="BV78">
            <v>0</v>
          </cell>
          <cell r="BW78">
            <v>0</v>
          </cell>
          <cell r="BX78">
            <v>0</v>
          </cell>
          <cell r="BY78">
            <v>0</v>
          </cell>
          <cell r="BZ78">
            <v>0</v>
          </cell>
          <cell r="CA78">
            <v>0</v>
          </cell>
          <cell r="CB78">
            <v>0</v>
          </cell>
          <cell r="CC78">
            <v>0</v>
          </cell>
          <cell r="CD78">
            <v>0</v>
          </cell>
          <cell r="CE78">
            <v>0</v>
          </cell>
          <cell r="CF78">
            <v>0</v>
          </cell>
          <cell r="CG78">
            <v>0</v>
          </cell>
          <cell r="CH78">
            <v>0</v>
          </cell>
          <cell r="CI78">
            <v>0</v>
          </cell>
          <cell r="CJ78">
            <v>0</v>
          </cell>
          <cell r="CK78">
            <v>0</v>
          </cell>
          <cell r="CL78">
            <v>0</v>
          </cell>
          <cell r="CM78">
            <v>0</v>
          </cell>
          <cell r="CN78">
            <v>0</v>
          </cell>
          <cell r="CP78">
            <v>3431.31</v>
          </cell>
          <cell r="CQ78">
            <v>1877.9813436473021</v>
          </cell>
        </row>
        <row r="79">
          <cell r="B79">
            <v>1459</v>
          </cell>
          <cell r="C79" t="str">
            <v>Schweppes Tonica 2250cc Petx6</v>
          </cell>
          <cell r="D79" t="str">
            <v>P</v>
          </cell>
          <cell r="E79">
            <v>905752</v>
          </cell>
          <cell r="F79">
            <v>336765.02034746832</v>
          </cell>
          <cell r="G79">
            <v>6.7499999999999991E-3</v>
          </cell>
          <cell r="H79">
            <v>2273.1638873454108</v>
          </cell>
          <cell r="I79">
            <v>2.5000000000000001E-2</v>
          </cell>
          <cell r="J79">
            <v>56.82909718363527</v>
          </cell>
          <cell r="K79">
            <v>2329.9929845290462</v>
          </cell>
          <cell r="L79">
            <v>0</v>
          </cell>
          <cell r="M79">
            <v>0</v>
          </cell>
          <cell r="N79">
            <v>0</v>
          </cell>
          <cell r="O79">
            <v>902332</v>
          </cell>
          <cell r="P79">
            <v>697.55389457120373</v>
          </cell>
          <cell r="Q79">
            <v>1.6422750000000002</v>
          </cell>
          <cell r="R79">
            <v>1145.5753222069236</v>
          </cell>
          <cell r="S79">
            <v>1.4999999999999999E-2</v>
          </cell>
          <cell r="T79">
            <v>17.183629833103854</v>
          </cell>
          <cell r="U79">
            <v>1162.7589520400275</v>
          </cell>
          <cell r="V79">
            <v>902338</v>
          </cell>
          <cell r="W79">
            <v>282.74</v>
          </cell>
          <cell r="X79">
            <v>0.11761199999999999</v>
          </cell>
          <cell r="Y79">
            <v>33.253616880000003</v>
          </cell>
          <cell r="Z79">
            <v>0.45</v>
          </cell>
          <cell r="AA79">
            <v>14.964127596000001</v>
          </cell>
          <cell r="AB79">
            <v>48.217744476000007</v>
          </cell>
          <cell r="AC79">
            <v>902256</v>
          </cell>
          <cell r="AD79">
            <v>14.9682</v>
          </cell>
          <cell r="AE79">
            <v>6</v>
          </cell>
          <cell r="AF79">
            <v>89.809200000000004</v>
          </cell>
          <cell r="AG79">
            <v>6.0000000000000001E-3</v>
          </cell>
          <cell r="AH79">
            <v>0.53885520000000009</v>
          </cell>
          <cell r="AI79">
            <v>90.348055200000005</v>
          </cell>
          <cell r="AJ79">
            <v>923740</v>
          </cell>
          <cell r="AK79">
            <v>14.9682</v>
          </cell>
          <cell r="AL79">
            <v>6</v>
          </cell>
          <cell r="AM79">
            <v>89.809200000000004</v>
          </cell>
          <cell r="AN79">
            <v>1.7999999999999999E-2</v>
          </cell>
          <cell r="AO79">
            <v>1.6165655999999999</v>
          </cell>
          <cell r="AP79">
            <v>91.425765600000005</v>
          </cell>
          <cell r="AQ79">
            <v>916882</v>
          </cell>
          <cell r="AR79">
            <v>163.1561999198718</v>
          </cell>
          <cell r="AS79">
            <v>6</v>
          </cell>
          <cell r="AT79">
            <v>978.93719951923072</v>
          </cell>
          <cell r="AU79">
            <v>0.02</v>
          </cell>
          <cell r="AV79">
            <v>19.578743990384616</v>
          </cell>
          <cell r="AW79">
            <v>998.51594350961534</v>
          </cell>
          <cell r="AX79">
            <v>932442</v>
          </cell>
          <cell r="AY79">
            <v>3691.274317495921</v>
          </cell>
          <cell r="AZ79">
            <v>2.7699999999999999E-2</v>
          </cell>
          <cell r="BA79">
            <v>102.24829859463701</v>
          </cell>
          <cell r="BB79">
            <v>0.03</v>
          </cell>
          <cell r="BC79">
            <v>3.06744895783911</v>
          </cell>
          <cell r="BD79">
            <v>105.31574755247611</v>
          </cell>
          <cell r="BE79">
            <v>902311</v>
          </cell>
          <cell r="BF79">
            <v>3921.6450000000004</v>
          </cell>
          <cell r="BG79">
            <v>4.3750000000000004E-3</v>
          </cell>
          <cell r="BH79">
            <v>17.157196875000004</v>
          </cell>
          <cell r="BI79">
            <v>0.03</v>
          </cell>
          <cell r="BJ79">
            <v>0.51471590625000008</v>
          </cell>
          <cell r="BK79">
            <v>17.671912781250004</v>
          </cell>
          <cell r="BL79">
            <v>933089</v>
          </cell>
          <cell r="BM79">
            <v>744.67254355400701</v>
          </cell>
          <cell r="BN79">
            <v>3.7499999999999999E-2</v>
          </cell>
          <cell r="BO79">
            <v>27.925220383275263</v>
          </cell>
          <cell r="BP79">
            <v>0.02</v>
          </cell>
          <cell r="BQ79">
            <v>0.55850440766550524</v>
          </cell>
          <cell r="BR79">
            <v>28.483724790940769</v>
          </cell>
          <cell r="BS79">
            <v>0</v>
          </cell>
          <cell r="BT79">
            <v>0</v>
          </cell>
          <cell r="BU79">
            <v>0</v>
          </cell>
          <cell r="BV79">
            <v>0</v>
          </cell>
          <cell r="BW79">
            <v>0</v>
          </cell>
          <cell r="BX79">
            <v>0</v>
          </cell>
          <cell r="BY79">
            <v>0</v>
          </cell>
          <cell r="BZ79">
            <v>0</v>
          </cell>
          <cell r="CA79">
            <v>0</v>
          </cell>
          <cell r="CB79">
            <v>0</v>
          </cell>
          <cell r="CC79">
            <v>0</v>
          </cell>
          <cell r="CD79">
            <v>0</v>
          </cell>
          <cell r="CE79">
            <v>0</v>
          </cell>
          <cell r="CF79">
            <v>0</v>
          </cell>
          <cell r="CG79">
            <v>0</v>
          </cell>
          <cell r="CH79">
            <v>0</v>
          </cell>
          <cell r="CI79">
            <v>0</v>
          </cell>
          <cell r="CJ79">
            <v>0</v>
          </cell>
          <cell r="CK79">
            <v>0</v>
          </cell>
          <cell r="CL79">
            <v>0</v>
          </cell>
          <cell r="CM79">
            <v>0</v>
          </cell>
          <cell r="CN79">
            <v>0</v>
          </cell>
          <cell r="CP79">
            <v>4872.7299999999996</v>
          </cell>
          <cell r="CQ79">
            <v>2542.7370154709533</v>
          </cell>
        </row>
        <row r="80">
          <cell r="B80">
            <v>1490</v>
          </cell>
          <cell r="C80" t="str">
            <v>Coca Cola 500cc Petx6</v>
          </cell>
          <cell r="D80" t="str">
            <v>P</v>
          </cell>
          <cell r="E80">
            <v>902026</v>
          </cell>
          <cell r="F80">
            <v>535376.62</v>
          </cell>
          <cell r="G80">
            <v>1.5625000000000001E-3</v>
          </cell>
          <cell r="H80">
            <v>836.52596875000006</v>
          </cell>
          <cell r="I80">
            <v>0.01</v>
          </cell>
          <cell r="J80">
            <v>8.3652596875</v>
          </cell>
          <cell r="K80">
            <v>844.8912284375001</v>
          </cell>
          <cell r="L80">
            <v>0</v>
          </cell>
          <cell r="M80">
            <v>0</v>
          </cell>
          <cell r="N80">
            <v>0</v>
          </cell>
          <cell r="O80">
            <v>902332</v>
          </cell>
          <cell r="P80">
            <v>697.55389457120373</v>
          </cell>
          <cell r="Q80">
            <v>0.43504468750000003</v>
          </cell>
          <cell r="R80">
            <v>303.46711607813728</v>
          </cell>
          <cell r="S80">
            <v>1.4999999999999999E-2</v>
          </cell>
          <cell r="T80">
            <v>4.5520067411720593</v>
          </cell>
          <cell r="U80">
            <v>308.01912281930936</v>
          </cell>
          <cell r="V80">
            <v>902338</v>
          </cell>
          <cell r="W80">
            <v>282.74</v>
          </cell>
          <cell r="X80">
            <v>2.6136E-2</v>
          </cell>
          <cell r="Y80">
            <v>7.3896926399999998</v>
          </cell>
          <cell r="Z80">
            <v>0.45</v>
          </cell>
          <cell r="AA80">
            <v>3.3253616880000001</v>
          </cell>
          <cell r="AB80">
            <v>10.715054328000001</v>
          </cell>
          <cell r="AC80">
            <v>901733</v>
          </cell>
          <cell r="AD80">
            <v>15.347200000000001</v>
          </cell>
          <cell r="AE80">
            <v>6</v>
          </cell>
          <cell r="AF80">
            <v>92.083200000000005</v>
          </cell>
          <cell r="AG80">
            <v>6.0000000000000001E-3</v>
          </cell>
          <cell r="AH80">
            <v>0.55249920000000008</v>
          </cell>
          <cell r="AI80">
            <v>92.635699200000005</v>
          </cell>
          <cell r="AJ80">
            <v>910242</v>
          </cell>
          <cell r="AK80">
            <v>3.9272999999999998</v>
          </cell>
          <cell r="AL80">
            <v>6</v>
          </cell>
          <cell r="AM80">
            <v>23.563800000000001</v>
          </cell>
          <cell r="AN80">
            <v>1.7999999999999999E-2</v>
          </cell>
          <cell r="AO80">
            <v>0.42414839999999998</v>
          </cell>
          <cell r="AP80">
            <v>23.987948400000001</v>
          </cell>
          <cell r="AQ80">
            <v>901189</v>
          </cell>
          <cell r="AR80">
            <v>76.684200001387509</v>
          </cell>
          <cell r="AS80">
            <v>6</v>
          </cell>
          <cell r="AT80">
            <v>460.10520000832503</v>
          </cell>
          <cell r="AU80">
            <v>0.02</v>
          </cell>
          <cell r="AV80">
            <v>9.2021040001665</v>
          </cell>
          <cell r="AW80">
            <v>469.30730400849154</v>
          </cell>
          <cell r="AX80">
            <v>938677</v>
          </cell>
          <cell r="AY80">
            <v>7558.2</v>
          </cell>
          <cell r="AZ80">
            <v>0</v>
          </cell>
          <cell r="BA80">
            <v>0</v>
          </cell>
          <cell r="BB80">
            <v>0.03</v>
          </cell>
          <cell r="BC80">
            <v>0</v>
          </cell>
          <cell r="BD80">
            <v>0</v>
          </cell>
          <cell r="BE80">
            <v>902311</v>
          </cell>
          <cell r="BF80">
            <v>3921.6450000000004</v>
          </cell>
          <cell r="BG80">
            <v>2.7777777777777779E-3</v>
          </cell>
          <cell r="BH80">
            <v>10.893458333333335</v>
          </cell>
          <cell r="BI80">
            <v>0.03</v>
          </cell>
          <cell r="BJ80">
            <v>0.32680375000000006</v>
          </cell>
          <cell r="BK80">
            <v>11.220262083333335</v>
          </cell>
          <cell r="BL80">
            <v>933089</v>
          </cell>
          <cell r="BM80">
            <v>744.67254355400701</v>
          </cell>
          <cell r="BN80">
            <v>1.7361111111111112E-2</v>
          </cell>
          <cell r="BO80">
            <v>12.928342770034844</v>
          </cell>
          <cell r="BP80">
            <v>0.02</v>
          </cell>
          <cell r="BQ80">
            <v>0.2585668554006969</v>
          </cell>
          <cell r="BR80">
            <v>13.18690962543554</v>
          </cell>
          <cell r="BS80">
            <v>0</v>
          </cell>
          <cell r="BT80">
            <v>0</v>
          </cell>
          <cell r="BU80">
            <v>0</v>
          </cell>
          <cell r="BV80">
            <v>0</v>
          </cell>
          <cell r="BW80">
            <v>0</v>
          </cell>
          <cell r="BX80">
            <v>0</v>
          </cell>
          <cell r="BY80">
            <v>0</v>
          </cell>
          <cell r="BZ80">
            <v>0</v>
          </cell>
          <cell r="CA80">
            <v>0</v>
          </cell>
          <cell r="CB80">
            <v>0</v>
          </cell>
          <cell r="CC80">
            <v>0</v>
          </cell>
          <cell r="CD80">
            <v>0</v>
          </cell>
          <cell r="CE80">
            <v>0</v>
          </cell>
          <cell r="CF80">
            <v>0</v>
          </cell>
          <cell r="CG80">
            <v>0</v>
          </cell>
          <cell r="CH80">
            <v>0</v>
          </cell>
          <cell r="CI80">
            <v>0</v>
          </cell>
          <cell r="CJ80">
            <v>0</v>
          </cell>
          <cell r="CK80">
            <v>0</v>
          </cell>
          <cell r="CL80">
            <v>0</v>
          </cell>
          <cell r="CM80">
            <v>0</v>
          </cell>
          <cell r="CN80">
            <v>0</v>
          </cell>
          <cell r="CP80">
            <v>1773.96</v>
          </cell>
          <cell r="CQ80">
            <v>929.06877156249993</v>
          </cell>
        </row>
        <row r="81">
          <cell r="B81">
            <v>1611</v>
          </cell>
          <cell r="C81" t="str">
            <v>Schweppes Ginger Ale 310cc Latax6</v>
          </cell>
          <cell r="D81" t="str">
            <v>R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  <cell r="AJ81">
            <v>0</v>
          </cell>
          <cell r="AK81">
            <v>0</v>
          </cell>
          <cell r="AL81">
            <v>0</v>
          </cell>
          <cell r="AM81">
            <v>0</v>
          </cell>
          <cell r="AN81">
            <v>0</v>
          </cell>
          <cell r="AO81">
            <v>0</v>
          </cell>
          <cell r="AP81">
            <v>0</v>
          </cell>
          <cell r="AQ81">
            <v>0</v>
          </cell>
          <cell r="AR81">
            <v>0</v>
          </cell>
          <cell r="AS81">
            <v>0</v>
          </cell>
          <cell r="AT81">
            <v>0</v>
          </cell>
          <cell r="AU81">
            <v>0</v>
          </cell>
          <cell r="AV81">
            <v>0</v>
          </cell>
          <cell r="AW81">
            <v>0</v>
          </cell>
          <cell r="AX81">
            <v>0</v>
          </cell>
          <cell r="AY81">
            <v>0</v>
          </cell>
          <cell r="AZ81">
            <v>0</v>
          </cell>
          <cell r="BA81">
            <v>0</v>
          </cell>
          <cell r="BB81">
            <v>0</v>
          </cell>
          <cell r="BC81">
            <v>0</v>
          </cell>
          <cell r="BD81">
            <v>0</v>
          </cell>
          <cell r="BE81">
            <v>0</v>
          </cell>
          <cell r="BF81">
            <v>0</v>
          </cell>
          <cell r="BG81">
            <v>0</v>
          </cell>
          <cell r="BH81">
            <v>0</v>
          </cell>
          <cell r="BI81">
            <v>0</v>
          </cell>
          <cell r="BJ81">
            <v>0</v>
          </cell>
          <cell r="BK81">
            <v>0</v>
          </cell>
          <cell r="BL81">
            <v>0</v>
          </cell>
          <cell r="BM81">
            <v>0</v>
          </cell>
          <cell r="BN81">
            <v>0</v>
          </cell>
          <cell r="BO81">
            <v>0</v>
          </cell>
          <cell r="BP81">
            <v>0</v>
          </cell>
          <cell r="BQ81">
            <v>0</v>
          </cell>
          <cell r="BR81">
            <v>0</v>
          </cell>
          <cell r="BS81">
            <v>0</v>
          </cell>
          <cell r="BT81">
            <v>0</v>
          </cell>
          <cell r="BU81">
            <v>0</v>
          </cell>
          <cell r="BV81">
            <v>0</v>
          </cell>
          <cell r="BW81">
            <v>0</v>
          </cell>
          <cell r="BX81">
            <v>0</v>
          </cell>
          <cell r="BY81">
            <v>0</v>
          </cell>
          <cell r="BZ81">
            <v>0</v>
          </cell>
          <cell r="CA81">
            <v>0</v>
          </cell>
          <cell r="CB81">
            <v>0</v>
          </cell>
          <cell r="CC81">
            <v>0</v>
          </cell>
          <cell r="CD81">
            <v>0</v>
          </cell>
          <cell r="CE81">
            <v>0</v>
          </cell>
          <cell r="CF81">
            <v>0</v>
          </cell>
          <cell r="CG81">
            <v>0</v>
          </cell>
          <cell r="CH81">
            <v>0</v>
          </cell>
          <cell r="CI81">
            <v>0</v>
          </cell>
          <cell r="CJ81">
            <v>0</v>
          </cell>
          <cell r="CK81">
            <v>0</v>
          </cell>
          <cell r="CL81">
            <v>0</v>
          </cell>
          <cell r="CM81">
            <v>0</v>
          </cell>
          <cell r="CN81">
            <v>1986.5</v>
          </cell>
          <cell r="CP81">
            <v>1986.5</v>
          </cell>
          <cell r="CQ81">
            <v>1986.5</v>
          </cell>
        </row>
        <row r="82">
          <cell r="B82">
            <v>1612</v>
          </cell>
          <cell r="C82" t="str">
            <v>Schweppes Tonica LimonySal 310cc Latax6</v>
          </cell>
          <cell r="D82" t="str">
            <v>R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>
            <v>0</v>
          </cell>
          <cell r="AJ82">
            <v>0</v>
          </cell>
          <cell r="AK82">
            <v>0</v>
          </cell>
          <cell r="AL82">
            <v>0</v>
          </cell>
          <cell r="AM82">
            <v>0</v>
          </cell>
          <cell r="AN82">
            <v>0</v>
          </cell>
          <cell r="AO82">
            <v>0</v>
          </cell>
          <cell r="AP82">
            <v>0</v>
          </cell>
          <cell r="AQ82">
            <v>0</v>
          </cell>
          <cell r="AR82">
            <v>0</v>
          </cell>
          <cell r="AS82">
            <v>0</v>
          </cell>
          <cell r="AT82">
            <v>0</v>
          </cell>
          <cell r="AU82">
            <v>0</v>
          </cell>
          <cell r="AV82">
            <v>0</v>
          </cell>
          <cell r="AW82">
            <v>0</v>
          </cell>
          <cell r="AX82">
            <v>0</v>
          </cell>
          <cell r="AY82">
            <v>0</v>
          </cell>
          <cell r="AZ82">
            <v>0</v>
          </cell>
          <cell r="BA82">
            <v>0</v>
          </cell>
          <cell r="BB82">
            <v>0</v>
          </cell>
          <cell r="BC82">
            <v>0</v>
          </cell>
          <cell r="BD82">
            <v>0</v>
          </cell>
          <cell r="BE82">
            <v>0</v>
          </cell>
          <cell r="BF82">
            <v>0</v>
          </cell>
          <cell r="BG82">
            <v>0</v>
          </cell>
          <cell r="BH82">
            <v>0</v>
          </cell>
          <cell r="BI82">
            <v>0</v>
          </cell>
          <cell r="BJ82">
            <v>0</v>
          </cell>
          <cell r="BK82">
            <v>0</v>
          </cell>
          <cell r="BL82">
            <v>0</v>
          </cell>
          <cell r="BM82">
            <v>0</v>
          </cell>
          <cell r="BN82">
            <v>0</v>
          </cell>
          <cell r="BO82">
            <v>0</v>
          </cell>
          <cell r="BP82">
            <v>0</v>
          </cell>
          <cell r="BQ82">
            <v>0</v>
          </cell>
          <cell r="BR82">
            <v>0</v>
          </cell>
          <cell r="BS82">
            <v>0</v>
          </cell>
          <cell r="BT82">
            <v>0</v>
          </cell>
          <cell r="BU82">
            <v>0</v>
          </cell>
          <cell r="BV82">
            <v>0</v>
          </cell>
          <cell r="BW82">
            <v>0</v>
          </cell>
          <cell r="BX82">
            <v>0</v>
          </cell>
          <cell r="BY82">
            <v>0</v>
          </cell>
          <cell r="BZ82">
            <v>0</v>
          </cell>
          <cell r="CA82">
            <v>0</v>
          </cell>
          <cell r="CB82">
            <v>0</v>
          </cell>
          <cell r="CC82">
            <v>0</v>
          </cell>
          <cell r="CD82">
            <v>0</v>
          </cell>
          <cell r="CE82">
            <v>0</v>
          </cell>
          <cell r="CF82">
            <v>0</v>
          </cell>
          <cell r="CG82">
            <v>0</v>
          </cell>
          <cell r="CH82">
            <v>0</v>
          </cell>
          <cell r="CI82">
            <v>0</v>
          </cell>
          <cell r="CJ82">
            <v>0</v>
          </cell>
          <cell r="CK82">
            <v>0</v>
          </cell>
          <cell r="CL82">
            <v>0</v>
          </cell>
          <cell r="CM82">
            <v>0</v>
          </cell>
          <cell r="CN82">
            <v>1510.36</v>
          </cell>
          <cell r="CP82">
            <v>1510.36</v>
          </cell>
          <cell r="CQ82">
            <v>1510.36</v>
          </cell>
        </row>
        <row r="83">
          <cell r="B83">
            <v>1620</v>
          </cell>
          <cell r="C83" t="str">
            <v>Benedictino min. con gas 500cc Petx12</v>
          </cell>
          <cell r="D83" t="str">
            <v>P</v>
          </cell>
          <cell r="E83">
            <v>939154</v>
          </cell>
          <cell r="F83">
            <v>38727.11</v>
          </cell>
          <cell r="G83">
            <v>3.0000000000000001E-3</v>
          </cell>
          <cell r="H83">
            <v>116.18133</v>
          </cell>
          <cell r="I83">
            <v>0.02</v>
          </cell>
          <cell r="J83">
            <v>2.3236266000000003</v>
          </cell>
          <cell r="K83">
            <v>118.5049566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902338</v>
          </cell>
          <cell r="W83">
            <v>282.74</v>
          </cell>
          <cell r="X83">
            <v>3.9204000000000003E-2</v>
          </cell>
          <cell r="Y83">
            <v>11.084538960000001</v>
          </cell>
          <cell r="Z83">
            <v>0.45</v>
          </cell>
          <cell r="AA83">
            <v>4.9880425320000006</v>
          </cell>
          <cell r="AB83">
            <v>16.072581492000001</v>
          </cell>
          <cell r="AC83">
            <v>931150</v>
          </cell>
          <cell r="AD83">
            <v>14.9682</v>
          </cell>
          <cell r="AE83">
            <v>12</v>
          </cell>
          <cell r="AF83">
            <v>179.61840000000001</v>
          </cell>
          <cell r="AG83">
            <v>6.0000000000000001E-3</v>
          </cell>
          <cell r="AH83">
            <v>1.0777104000000002</v>
          </cell>
          <cell r="AI83">
            <v>180.69611040000001</v>
          </cell>
          <cell r="AJ83">
            <v>936448</v>
          </cell>
          <cell r="AK83">
            <v>5.7353399999999999</v>
          </cell>
          <cell r="AL83">
            <v>12</v>
          </cell>
          <cell r="AM83">
            <v>68.824079999999995</v>
          </cell>
          <cell r="AN83">
            <v>1.7999999999999999E-2</v>
          </cell>
          <cell r="AO83">
            <v>1.2388334399999998</v>
          </cell>
          <cell r="AP83">
            <v>70.062913439999988</v>
          </cell>
          <cell r="AQ83">
            <v>939863</v>
          </cell>
          <cell r="AR83">
            <v>65.785979999999995</v>
          </cell>
          <cell r="AS83">
            <v>12</v>
          </cell>
          <cell r="AT83">
            <v>789.43175999999994</v>
          </cell>
          <cell r="AU83">
            <v>0.02</v>
          </cell>
          <cell r="AV83">
            <v>15.7886352</v>
          </cell>
          <cell r="AW83">
            <v>805.22039519999998</v>
          </cell>
          <cell r="AX83">
            <v>932317</v>
          </cell>
          <cell r="AY83">
            <v>4297.8</v>
          </cell>
          <cell r="AZ83">
            <v>1.8200000000000001E-2</v>
          </cell>
          <cell r="BA83">
            <v>78.21996</v>
          </cell>
          <cell r="BB83">
            <v>0.03</v>
          </cell>
          <cell r="BC83">
            <v>2.3465987999999998</v>
          </cell>
          <cell r="BD83">
            <v>80.566558799999996</v>
          </cell>
          <cell r="BE83">
            <v>902311</v>
          </cell>
          <cell r="BF83">
            <v>3921.6450000000004</v>
          </cell>
          <cell r="BG83">
            <v>2.7777777777777779E-3</v>
          </cell>
          <cell r="BH83">
            <v>10.893458333333335</v>
          </cell>
          <cell r="BI83">
            <v>0.03</v>
          </cell>
          <cell r="BJ83">
            <v>0.32680375000000006</v>
          </cell>
          <cell r="BK83">
            <v>11.220262083333335</v>
          </cell>
          <cell r="BL83">
            <v>933089</v>
          </cell>
          <cell r="BM83">
            <v>744.67254355400701</v>
          </cell>
          <cell r="BN83">
            <v>3.4722222222222224E-2</v>
          </cell>
          <cell r="BO83">
            <v>25.856685540069687</v>
          </cell>
          <cell r="BP83">
            <v>0.02</v>
          </cell>
          <cell r="BQ83">
            <v>0.51713371080139381</v>
          </cell>
          <cell r="BR83">
            <v>26.37381925087108</v>
          </cell>
          <cell r="BS83">
            <v>0</v>
          </cell>
          <cell r="BT83">
            <v>0</v>
          </cell>
          <cell r="BU83">
            <v>0</v>
          </cell>
          <cell r="BV83">
            <v>0</v>
          </cell>
          <cell r="BW83">
            <v>0</v>
          </cell>
          <cell r="BX83">
            <v>0</v>
          </cell>
          <cell r="BY83">
            <v>0</v>
          </cell>
          <cell r="BZ83">
            <v>0</v>
          </cell>
          <cell r="CA83">
            <v>0</v>
          </cell>
          <cell r="CB83">
            <v>0</v>
          </cell>
          <cell r="CC83">
            <v>0</v>
          </cell>
          <cell r="CD83">
            <v>0</v>
          </cell>
          <cell r="CE83">
            <v>0</v>
          </cell>
          <cell r="CF83">
            <v>0</v>
          </cell>
          <cell r="CG83">
            <v>0</v>
          </cell>
          <cell r="CH83">
            <v>0</v>
          </cell>
          <cell r="CI83">
            <v>0</v>
          </cell>
          <cell r="CJ83">
            <v>0</v>
          </cell>
          <cell r="CK83">
            <v>0</v>
          </cell>
          <cell r="CL83">
            <v>0</v>
          </cell>
          <cell r="CM83">
            <v>0</v>
          </cell>
          <cell r="CN83">
            <v>0</v>
          </cell>
          <cell r="CP83">
            <v>1308.72</v>
          </cell>
          <cell r="CQ83">
            <v>1190.2150434</v>
          </cell>
        </row>
        <row r="84">
          <cell r="B84">
            <v>1640</v>
          </cell>
          <cell r="C84" t="str">
            <v>Benedictino min. con gas 1500cc Petx6</v>
          </cell>
          <cell r="D84" t="str">
            <v>P</v>
          </cell>
          <cell r="E84">
            <v>939154</v>
          </cell>
          <cell r="F84">
            <v>38727.11</v>
          </cell>
          <cell r="G84">
            <v>4.5000000000000005E-3</v>
          </cell>
          <cell r="H84">
            <v>174.27199500000003</v>
          </cell>
          <cell r="I84">
            <v>0.02</v>
          </cell>
          <cell r="J84">
            <v>3.4854399000000007</v>
          </cell>
          <cell r="K84">
            <v>177.75743490000002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902338</v>
          </cell>
          <cell r="W84">
            <v>282.74</v>
          </cell>
          <cell r="X84">
            <v>5.8806000000000004E-2</v>
          </cell>
          <cell r="Y84">
            <v>16.626808440000001</v>
          </cell>
          <cell r="Z84">
            <v>0.45</v>
          </cell>
          <cell r="AA84">
            <v>7.4820637980000004</v>
          </cell>
          <cell r="AB84">
            <v>24.108872238000004</v>
          </cell>
          <cell r="AC84">
            <v>931150</v>
          </cell>
          <cell r="AD84">
            <v>14.9682</v>
          </cell>
          <cell r="AE84">
            <v>6</v>
          </cell>
          <cell r="AF84">
            <v>89.809200000000004</v>
          </cell>
          <cell r="AG84">
            <v>6.0000000000000001E-3</v>
          </cell>
          <cell r="AH84">
            <v>0.53885520000000009</v>
          </cell>
          <cell r="AI84">
            <v>90.348055200000005</v>
          </cell>
          <cell r="AJ84">
            <v>936449</v>
          </cell>
          <cell r="AK84">
            <v>20.170020000000001</v>
          </cell>
          <cell r="AL84">
            <v>6</v>
          </cell>
          <cell r="AM84">
            <v>121.02012000000001</v>
          </cell>
          <cell r="AN84">
            <v>1.7999999999999999E-2</v>
          </cell>
          <cell r="AO84">
            <v>2.1783621599999998</v>
          </cell>
          <cell r="AP84">
            <v>123.19848216000001</v>
          </cell>
          <cell r="AQ84">
            <v>939522</v>
          </cell>
          <cell r="AR84">
            <v>121.49192988351254</v>
          </cell>
          <cell r="AS84">
            <v>6</v>
          </cell>
          <cell r="AT84">
            <v>728.9515793010753</v>
          </cell>
          <cell r="AU84">
            <v>0.02</v>
          </cell>
          <cell r="AV84">
            <v>14.579031586021506</v>
          </cell>
          <cell r="AW84">
            <v>743.53061088709683</v>
          </cell>
          <cell r="AX84">
            <v>932317</v>
          </cell>
          <cell r="AY84">
            <v>4297.8</v>
          </cell>
          <cell r="AZ84">
            <v>2.1999999999999999E-2</v>
          </cell>
          <cell r="BA84">
            <v>94.551599999999993</v>
          </cell>
          <cell r="BB84">
            <v>0.03</v>
          </cell>
          <cell r="BC84">
            <v>2.8365479999999996</v>
          </cell>
          <cell r="BD84">
            <v>97.388147999999987</v>
          </cell>
          <cell r="BE84">
            <v>902311</v>
          </cell>
          <cell r="BF84">
            <v>3921.6450000000004</v>
          </cell>
          <cell r="BG84">
            <v>4.1666666666666666E-3</v>
          </cell>
          <cell r="BH84">
            <v>16.340187500000003</v>
          </cell>
          <cell r="BI84">
            <v>0.03</v>
          </cell>
          <cell r="BJ84">
            <v>0.49020562500000003</v>
          </cell>
          <cell r="BK84">
            <v>16.830393125000004</v>
          </cell>
          <cell r="BL84">
            <v>933089</v>
          </cell>
          <cell r="BM84">
            <v>744.67254355400701</v>
          </cell>
          <cell r="BN84">
            <v>2.6785714285714284E-2</v>
          </cell>
          <cell r="BO84">
            <v>19.946585988053759</v>
          </cell>
          <cell r="BP84">
            <v>0.02</v>
          </cell>
          <cell r="BQ84">
            <v>0.39893171976107517</v>
          </cell>
          <cell r="BR84">
            <v>20.345517707814835</v>
          </cell>
          <cell r="BS84">
            <v>0</v>
          </cell>
          <cell r="BT84">
            <v>0</v>
          </cell>
          <cell r="BU84">
            <v>0</v>
          </cell>
          <cell r="BV84">
            <v>0</v>
          </cell>
          <cell r="BW84">
            <v>0</v>
          </cell>
          <cell r="BX84">
            <v>0</v>
          </cell>
          <cell r="BY84">
            <v>0</v>
          </cell>
          <cell r="BZ84">
            <v>0</v>
          </cell>
          <cell r="CA84">
            <v>0</v>
          </cell>
          <cell r="CB84">
            <v>0</v>
          </cell>
          <cell r="CC84">
            <v>0</v>
          </cell>
          <cell r="CD84">
            <v>0</v>
          </cell>
          <cell r="CE84">
            <v>0</v>
          </cell>
          <cell r="CF84">
            <v>0</v>
          </cell>
          <cell r="CG84">
            <v>0</v>
          </cell>
          <cell r="CH84">
            <v>0</v>
          </cell>
          <cell r="CI84">
            <v>0</v>
          </cell>
          <cell r="CJ84">
            <v>0</v>
          </cell>
          <cell r="CK84">
            <v>0</v>
          </cell>
          <cell r="CL84">
            <v>0</v>
          </cell>
          <cell r="CM84">
            <v>0</v>
          </cell>
          <cell r="CN84">
            <v>0</v>
          </cell>
          <cell r="CP84">
            <v>1293.51</v>
          </cell>
          <cell r="CQ84">
            <v>1115.7525651000001</v>
          </cell>
        </row>
        <row r="85">
          <cell r="B85">
            <v>1658</v>
          </cell>
          <cell r="C85" t="str">
            <v>Benedictino min. con gas 2250cc Petx6</v>
          </cell>
          <cell r="D85" t="str">
            <v>P</v>
          </cell>
          <cell r="E85">
            <v>939154</v>
          </cell>
          <cell r="F85">
            <v>38727.11</v>
          </cell>
          <cell r="G85">
            <v>6.7499999999999991E-3</v>
          </cell>
          <cell r="H85">
            <v>261.40799249999998</v>
          </cell>
          <cell r="I85">
            <v>0.02</v>
          </cell>
          <cell r="J85">
            <v>5.2281598499999999</v>
          </cell>
          <cell r="K85">
            <v>266.63615234999997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902338</v>
          </cell>
          <cell r="W85">
            <v>282.74</v>
          </cell>
          <cell r="X85">
            <v>8.8208999999999996E-2</v>
          </cell>
          <cell r="Y85">
            <v>24.94021266</v>
          </cell>
          <cell r="Z85">
            <v>0.45</v>
          </cell>
          <cell r="AA85">
            <v>11.223095697</v>
          </cell>
          <cell r="AB85">
            <v>36.163308356999998</v>
          </cell>
          <cell r="AC85">
            <v>931150</v>
          </cell>
          <cell r="AD85">
            <v>14.9682</v>
          </cell>
          <cell r="AE85">
            <v>6</v>
          </cell>
          <cell r="AF85">
            <v>89.809200000000004</v>
          </cell>
          <cell r="AG85">
            <v>6.0000000000000001E-3</v>
          </cell>
          <cell r="AH85">
            <v>0.53885520000000009</v>
          </cell>
          <cell r="AI85">
            <v>90.348055200000005</v>
          </cell>
          <cell r="AJ85">
            <v>936450</v>
          </cell>
          <cell r="AK85">
            <v>22.141079999999999</v>
          </cell>
          <cell r="AL85">
            <v>6</v>
          </cell>
          <cell r="AM85">
            <v>132.84647999999999</v>
          </cell>
          <cell r="AN85">
            <v>1.7999999999999999E-2</v>
          </cell>
          <cell r="AO85">
            <v>2.3912366399999994</v>
          </cell>
          <cell r="AP85">
            <v>135.23771663999997</v>
          </cell>
          <cell r="AQ85">
            <v>933390</v>
          </cell>
          <cell r="AR85">
            <v>146.01441</v>
          </cell>
          <cell r="AS85">
            <v>6</v>
          </cell>
          <cell r="AT85">
            <v>876.08645999999999</v>
          </cell>
          <cell r="AU85">
            <v>0.02</v>
          </cell>
          <cell r="AV85">
            <v>17.521729199999999</v>
          </cell>
          <cell r="AW85">
            <v>893.60818919999997</v>
          </cell>
          <cell r="AX85">
            <v>917330</v>
          </cell>
          <cell r="AY85">
            <v>3931.3063258232237</v>
          </cell>
          <cell r="AZ85">
            <v>2.64E-2</v>
          </cell>
          <cell r="BA85">
            <v>103.78648700173311</v>
          </cell>
          <cell r="BB85">
            <v>0.03</v>
          </cell>
          <cell r="BC85">
            <v>3.1135946100519929</v>
          </cell>
          <cell r="BD85">
            <v>106.9000816117851</v>
          </cell>
          <cell r="BE85">
            <v>902311</v>
          </cell>
          <cell r="BF85">
            <v>3921.6450000000004</v>
          </cell>
          <cell r="BG85">
            <v>4.3750000000000004E-3</v>
          </cell>
          <cell r="BH85">
            <v>17.157196875000004</v>
          </cell>
          <cell r="BI85">
            <v>0.03</v>
          </cell>
          <cell r="BJ85">
            <v>0.51471590625000008</v>
          </cell>
          <cell r="BK85">
            <v>17.671912781250004</v>
          </cell>
          <cell r="BL85">
            <v>933089</v>
          </cell>
          <cell r="BM85">
            <v>744.67254355400701</v>
          </cell>
          <cell r="BN85">
            <v>3.7499999999999999E-2</v>
          </cell>
          <cell r="BO85">
            <v>27.925220383275263</v>
          </cell>
          <cell r="BP85">
            <v>0.02</v>
          </cell>
          <cell r="BQ85">
            <v>0.55850440766550524</v>
          </cell>
          <cell r="BR85">
            <v>28.483724790940769</v>
          </cell>
          <cell r="BS85">
            <v>0</v>
          </cell>
          <cell r="BT85">
            <v>0</v>
          </cell>
          <cell r="BU85">
            <v>0</v>
          </cell>
          <cell r="BV85">
            <v>0</v>
          </cell>
          <cell r="BW85">
            <v>0</v>
          </cell>
          <cell r="BX85">
            <v>0</v>
          </cell>
          <cell r="BY85">
            <v>0</v>
          </cell>
          <cell r="BZ85">
            <v>0</v>
          </cell>
          <cell r="CA85">
            <v>0</v>
          </cell>
          <cell r="CB85">
            <v>0</v>
          </cell>
          <cell r="CC85">
            <v>0</v>
          </cell>
          <cell r="CD85">
            <v>0</v>
          </cell>
          <cell r="CE85">
            <v>0</v>
          </cell>
          <cell r="CF85">
            <v>0</v>
          </cell>
          <cell r="CG85">
            <v>0</v>
          </cell>
          <cell r="CH85">
            <v>0</v>
          </cell>
          <cell r="CI85">
            <v>0</v>
          </cell>
          <cell r="CJ85">
            <v>0</v>
          </cell>
          <cell r="CK85">
            <v>0</v>
          </cell>
          <cell r="CL85">
            <v>0</v>
          </cell>
          <cell r="CM85">
            <v>0</v>
          </cell>
          <cell r="CN85">
            <v>0</v>
          </cell>
          <cell r="CP85">
            <v>1575.05</v>
          </cell>
          <cell r="CQ85">
            <v>1308.41384765</v>
          </cell>
        </row>
        <row r="86">
          <cell r="B86">
            <v>1715</v>
          </cell>
          <cell r="C86" t="str">
            <v>Smartwater 1500cc Petx6</v>
          </cell>
          <cell r="D86" t="str">
            <v>R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J86">
            <v>0</v>
          </cell>
          <cell r="AK86">
            <v>0</v>
          </cell>
          <cell r="AL86">
            <v>0</v>
          </cell>
          <cell r="AM86">
            <v>0</v>
          </cell>
          <cell r="AN86">
            <v>0</v>
          </cell>
          <cell r="AO86">
            <v>0</v>
          </cell>
          <cell r="AP86">
            <v>0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  <cell r="AU86">
            <v>0</v>
          </cell>
          <cell r="AV86">
            <v>0</v>
          </cell>
          <cell r="AW86">
            <v>0</v>
          </cell>
          <cell r="AX86">
            <v>0</v>
          </cell>
          <cell r="AY86">
            <v>0</v>
          </cell>
          <cell r="AZ86">
            <v>0</v>
          </cell>
          <cell r="BA86">
            <v>0</v>
          </cell>
          <cell r="BB86">
            <v>0</v>
          </cell>
          <cell r="BC86">
            <v>0</v>
          </cell>
          <cell r="BD86">
            <v>0</v>
          </cell>
          <cell r="BE86">
            <v>0</v>
          </cell>
          <cell r="BF86">
            <v>0</v>
          </cell>
          <cell r="BG86">
            <v>0</v>
          </cell>
          <cell r="BH86">
            <v>0</v>
          </cell>
          <cell r="BI86">
            <v>0</v>
          </cell>
          <cell r="BJ86">
            <v>0</v>
          </cell>
          <cell r="BK86">
            <v>0</v>
          </cell>
          <cell r="BL86">
            <v>0</v>
          </cell>
          <cell r="BM86">
            <v>0</v>
          </cell>
          <cell r="BN86">
            <v>0</v>
          </cell>
          <cell r="BO86">
            <v>0</v>
          </cell>
          <cell r="BP86">
            <v>0</v>
          </cell>
          <cell r="BQ86">
            <v>0</v>
          </cell>
          <cell r="BR86">
            <v>0</v>
          </cell>
          <cell r="BS86">
            <v>0</v>
          </cell>
          <cell r="BT86">
            <v>0</v>
          </cell>
          <cell r="BU86">
            <v>0</v>
          </cell>
          <cell r="BV86">
            <v>0</v>
          </cell>
          <cell r="BW86">
            <v>0</v>
          </cell>
          <cell r="BX86">
            <v>0</v>
          </cell>
          <cell r="BY86">
            <v>0</v>
          </cell>
          <cell r="BZ86">
            <v>0</v>
          </cell>
          <cell r="CA86">
            <v>0</v>
          </cell>
          <cell r="CB86">
            <v>0</v>
          </cell>
          <cell r="CC86">
            <v>0</v>
          </cell>
          <cell r="CD86">
            <v>0</v>
          </cell>
          <cell r="CE86">
            <v>0</v>
          </cell>
          <cell r="CF86">
            <v>0</v>
          </cell>
          <cell r="CG86">
            <v>0</v>
          </cell>
          <cell r="CH86">
            <v>0</v>
          </cell>
          <cell r="CI86">
            <v>0</v>
          </cell>
          <cell r="CJ86">
            <v>0</v>
          </cell>
          <cell r="CK86">
            <v>0</v>
          </cell>
          <cell r="CL86">
            <v>0</v>
          </cell>
          <cell r="CM86">
            <v>0</v>
          </cell>
          <cell r="CN86">
            <v>2887.36</v>
          </cell>
          <cell r="CP86">
            <v>2887.36</v>
          </cell>
          <cell r="CQ86">
            <v>2887.36</v>
          </cell>
        </row>
        <row r="87">
          <cell r="B87">
            <v>1720</v>
          </cell>
          <cell r="C87" t="str">
            <v>Benedictino min. sin gas 500cc Petx12</v>
          </cell>
          <cell r="D87" t="str">
            <v>P</v>
          </cell>
          <cell r="E87">
            <v>939153</v>
          </cell>
          <cell r="F87">
            <v>33224.949999999997</v>
          </cell>
          <cell r="G87">
            <v>3.0000000000000001E-3</v>
          </cell>
          <cell r="H87">
            <v>99.674849999999992</v>
          </cell>
          <cell r="I87">
            <v>0.02</v>
          </cell>
          <cell r="J87">
            <v>1.9934969999999999</v>
          </cell>
          <cell r="K87">
            <v>101.668347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938972</v>
          </cell>
          <cell r="AD87">
            <v>15.347200000000001</v>
          </cell>
          <cell r="AE87">
            <v>12</v>
          </cell>
          <cell r="AF87">
            <v>184.16640000000001</v>
          </cell>
          <cell r="AG87">
            <v>6.0000000000000001E-3</v>
          </cell>
          <cell r="AH87">
            <v>1.1049984000000002</v>
          </cell>
          <cell r="AI87">
            <v>185.27139840000001</v>
          </cell>
          <cell r="AJ87">
            <v>936445</v>
          </cell>
          <cell r="AK87">
            <v>4.69794</v>
          </cell>
          <cell r="AL87">
            <v>12</v>
          </cell>
          <cell r="AM87">
            <v>56.375280000000004</v>
          </cell>
          <cell r="AN87">
            <v>1.7999999999999999E-2</v>
          </cell>
          <cell r="AO87">
            <v>1.0147550400000001</v>
          </cell>
          <cell r="AP87">
            <v>57.390035040000001</v>
          </cell>
          <cell r="AQ87">
            <v>939863</v>
          </cell>
          <cell r="AR87">
            <v>65.785979999999995</v>
          </cell>
          <cell r="AS87">
            <v>12</v>
          </cell>
          <cell r="AT87">
            <v>789.43175999999994</v>
          </cell>
          <cell r="AU87">
            <v>0.02</v>
          </cell>
          <cell r="AV87">
            <v>15.7886352</v>
          </cell>
          <cell r="AW87">
            <v>805.22039519999998</v>
          </cell>
          <cell r="AX87">
            <v>932317</v>
          </cell>
          <cell r="AY87">
            <v>4297.8</v>
          </cell>
          <cell r="AZ87">
            <v>1.8200000000000001E-2</v>
          </cell>
          <cell r="BA87">
            <v>78.21996</v>
          </cell>
          <cell r="BB87">
            <v>0.03</v>
          </cell>
          <cell r="BC87">
            <v>2.3465987999999998</v>
          </cell>
          <cell r="BD87">
            <v>80.566558799999996</v>
          </cell>
          <cell r="BE87">
            <v>902311</v>
          </cell>
          <cell r="BF87">
            <v>3921.6450000000004</v>
          </cell>
          <cell r="BG87">
            <v>2.7777777777777779E-3</v>
          </cell>
          <cell r="BH87">
            <v>10.893458333333335</v>
          </cell>
          <cell r="BI87">
            <v>0.03</v>
          </cell>
          <cell r="BJ87">
            <v>0.32680375000000006</v>
          </cell>
          <cell r="BK87">
            <v>11.220262083333335</v>
          </cell>
          <cell r="BL87">
            <v>933089</v>
          </cell>
          <cell r="BM87">
            <v>744.67254355400701</v>
          </cell>
          <cell r="BN87">
            <v>3.4722222222222224E-2</v>
          </cell>
          <cell r="BO87">
            <v>25.856685540069687</v>
          </cell>
          <cell r="BP87">
            <v>0.02</v>
          </cell>
          <cell r="BQ87">
            <v>0.51713371080139381</v>
          </cell>
          <cell r="BR87">
            <v>26.37381925087108</v>
          </cell>
          <cell r="BS87">
            <v>0</v>
          </cell>
          <cell r="BT87">
            <v>0</v>
          </cell>
          <cell r="BU87">
            <v>0</v>
          </cell>
          <cell r="BV87">
            <v>0</v>
          </cell>
          <cell r="BW87">
            <v>0</v>
          </cell>
          <cell r="BX87">
            <v>0</v>
          </cell>
          <cell r="BY87">
            <v>0</v>
          </cell>
          <cell r="BZ87">
            <v>0</v>
          </cell>
          <cell r="CA87">
            <v>0</v>
          </cell>
          <cell r="CB87">
            <v>0</v>
          </cell>
          <cell r="CC87">
            <v>0</v>
          </cell>
          <cell r="CD87">
            <v>0</v>
          </cell>
          <cell r="CE87">
            <v>0</v>
          </cell>
          <cell r="CF87">
            <v>0</v>
          </cell>
          <cell r="CG87">
            <v>936704</v>
          </cell>
          <cell r="CH87">
            <v>477.36358227050141</v>
          </cell>
          <cell r="CI87">
            <v>3.6468522423305699E-2</v>
          </cell>
          <cell r="CJ87">
            <v>17.408744504101314</v>
          </cell>
          <cell r="CK87">
            <v>0.5</v>
          </cell>
          <cell r="CL87">
            <v>8.704372252050657</v>
          </cell>
          <cell r="CM87">
            <v>26.113116756151971</v>
          </cell>
          <cell r="CN87">
            <v>0</v>
          </cell>
          <cell r="CP87">
            <v>1293.82</v>
          </cell>
          <cell r="CQ87">
            <v>1192.1516529999999</v>
          </cell>
        </row>
        <row r="88">
          <cell r="B88">
            <v>1730</v>
          </cell>
          <cell r="C88" t="str">
            <v>Benedictino min. sin gas 3000cc Petx6</v>
          </cell>
          <cell r="D88" t="str">
            <v>P</v>
          </cell>
          <cell r="E88">
            <v>939153</v>
          </cell>
          <cell r="F88">
            <v>33224.949999999997</v>
          </cell>
          <cell r="G88">
            <v>9.0000000000000011E-3</v>
          </cell>
          <cell r="H88">
            <v>299.02455000000003</v>
          </cell>
          <cell r="I88">
            <v>0.02</v>
          </cell>
          <cell r="J88">
            <v>5.9804910000000007</v>
          </cell>
          <cell r="K88">
            <v>305.00504100000001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938972</v>
          </cell>
          <cell r="AD88">
            <v>15.347200000000001</v>
          </cell>
          <cell r="AE88">
            <v>6</v>
          </cell>
          <cell r="AF88">
            <v>92.083200000000005</v>
          </cell>
          <cell r="AG88">
            <v>6.0000000000000001E-3</v>
          </cell>
          <cell r="AH88">
            <v>0.55249920000000008</v>
          </cell>
          <cell r="AI88">
            <v>92.635699200000005</v>
          </cell>
          <cell r="AJ88">
            <v>936975</v>
          </cell>
          <cell r="AK88">
            <v>27.950520000000001</v>
          </cell>
          <cell r="AL88">
            <v>6</v>
          </cell>
          <cell r="AM88">
            <v>167.70312000000001</v>
          </cell>
          <cell r="AN88">
            <v>1.7999999999999999E-2</v>
          </cell>
          <cell r="AO88">
            <v>3.0186561599999999</v>
          </cell>
          <cell r="AP88">
            <v>170.72177616000002</v>
          </cell>
          <cell r="AQ88">
            <v>938165</v>
          </cell>
          <cell r="AR88">
            <v>163.98330000000001</v>
          </cell>
          <cell r="AS88">
            <v>6</v>
          </cell>
          <cell r="AT88">
            <v>983.89980000000014</v>
          </cell>
          <cell r="AU88">
            <v>0.02</v>
          </cell>
          <cell r="AV88">
            <v>19.677996000000004</v>
          </cell>
          <cell r="AW88">
            <v>1003.5777960000001</v>
          </cell>
          <cell r="AX88">
            <v>902310</v>
          </cell>
          <cell r="AY88">
            <v>3503.5460922165298</v>
          </cell>
          <cell r="AZ88">
            <v>3.3399999999999999E-2</v>
          </cell>
          <cell r="BA88">
            <v>117.01843948003209</v>
          </cell>
          <cell r="BB88">
            <v>0.03</v>
          </cell>
          <cell r="BC88">
            <v>3.5105531844009623</v>
          </cell>
          <cell r="BD88">
            <v>120.52899266443305</v>
          </cell>
          <cell r="BE88">
            <v>902311</v>
          </cell>
          <cell r="BF88">
            <v>3921.6450000000004</v>
          </cell>
          <cell r="BG88">
            <v>4.365E-3</v>
          </cell>
          <cell r="BH88">
            <v>17.117980425000002</v>
          </cell>
          <cell r="BI88">
            <v>0.03</v>
          </cell>
          <cell r="BJ88">
            <v>0.51353941275000003</v>
          </cell>
          <cell r="BK88">
            <v>17.631519837750002</v>
          </cell>
          <cell r="BL88">
            <v>933089</v>
          </cell>
          <cell r="BM88">
            <v>744.67254355400701</v>
          </cell>
          <cell r="BN88">
            <v>0.05</v>
          </cell>
          <cell r="BO88">
            <v>37.233627177700349</v>
          </cell>
          <cell r="BP88">
            <v>0.02</v>
          </cell>
          <cell r="BQ88">
            <v>0.74467254355400703</v>
          </cell>
          <cell r="BR88">
            <v>37.978299721254359</v>
          </cell>
          <cell r="BS88">
            <v>0</v>
          </cell>
          <cell r="BT88">
            <v>0</v>
          </cell>
          <cell r="BU88">
            <v>0</v>
          </cell>
          <cell r="BV88">
            <v>0</v>
          </cell>
          <cell r="BW88">
            <v>0</v>
          </cell>
          <cell r="BX88">
            <v>0</v>
          </cell>
          <cell r="BY88">
            <v>0</v>
          </cell>
          <cell r="BZ88">
            <v>0</v>
          </cell>
          <cell r="CA88">
            <v>0</v>
          </cell>
          <cell r="CB88">
            <v>0</v>
          </cell>
          <cell r="CC88">
            <v>0</v>
          </cell>
          <cell r="CD88">
            <v>0</v>
          </cell>
          <cell r="CE88">
            <v>0</v>
          </cell>
          <cell r="CF88">
            <v>0</v>
          </cell>
          <cell r="CG88">
            <v>936704</v>
          </cell>
          <cell r="CH88">
            <v>477.36358227050141</v>
          </cell>
          <cell r="CI88">
            <v>0.10940556726991711</v>
          </cell>
          <cell r="CJ88">
            <v>52.226233512303956</v>
          </cell>
          <cell r="CK88">
            <v>0.5</v>
          </cell>
          <cell r="CL88">
            <v>26.113116756151978</v>
          </cell>
          <cell r="CM88">
            <v>78.339350268455931</v>
          </cell>
          <cell r="CN88">
            <v>0</v>
          </cell>
          <cell r="CP88">
            <v>1826.42</v>
          </cell>
          <cell r="CQ88">
            <v>1521.4149590000002</v>
          </cell>
        </row>
        <row r="89">
          <cell r="B89">
            <v>1740</v>
          </cell>
          <cell r="C89" t="str">
            <v>Benedictino min. sin gas 1500cc Petx6</v>
          </cell>
          <cell r="D89" t="str">
            <v>P</v>
          </cell>
          <cell r="E89">
            <v>939153</v>
          </cell>
          <cell r="F89">
            <v>33224.949999999997</v>
          </cell>
          <cell r="G89">
            <v>4.5000000000000005E-3</v>
          </cell>
          <cell r="H89">
            <v>149.51227500000002</v>
          </cell>
          <cell r="I89">
            <v>0.02</v>
          </cell>
          <cell r="J89">
            <v>2.9902455000000003</v>
          </cell>
          <cell r="K89">
            <v>152.5025205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938972</v>
          </cell>
          <cell r="AD89">
            <v>15.347200000000001</v>
          </cell>
          <cell r="AE89">
            <v>6</v>
          </cell>
          <cell r="AF89">
            <v>92.083200000000005</v>
          </cell>
          <cell r="AG89">
            <v>6.0000000000000001E-3</v>
          </cell>
          <cell r="AH89">
            <v>0.55249920000000008</v>
          </cell>
          <cell r="AI89">
            <v>92.635699200000005</v>
          </cell>
          <cell r="AJ89">
            <v>936446</v>
          </cell>
          <cell r="AK89">
            <v>11.722620000000001</v>
          </cell>
          <cell r="AL89">
            <v>6</v>
          </cell>
          <cell r="AM89">
            <v>70.335720000000009</v>
          </cell>
          <cell r="AN89">
            <v>1.7999999999999999E-2</v>
          </cell>
          <cell r="AO89">
            <v>1.2660429600000001</v>
          </cell>
          <cell r="AP89">
            <v>71.601762960000002</v>
          </cell>
          <cell r="AQ89">
            <v>938979</v>
          </cell>
          <cell r="AR89">
            <v>86.963759999999994</v>
          </cell>
          <cell r="AS89">
            <v>6</v>
          </cell>
          <cell r="AT89">
            <v>521.78255999999999</v>
          </cell>
          <cell r="AU89">
            <v>0.02</v>
          </cell>
          <cell r="AV89">
            <v>10.435651200000001</v>
          </cell>
          <cell r="AW89">
            <v>532.21821120000004</v>
          </cell>
          <cell r="AX89">
            <v>932317</v>
          </cell>
          <cell r="AY89">
            <v>4297.8</v>
          </cell>
          <cell r="AZ89">
            <v>2.1999999999999999E-2</v>
          </cell>
          <cell r="BA89">
            <v>94.551599999999993</v>
          </cell>
          <cell r="BB89">
            <v>0.03</v>
          </cell>
          <cell r="BC89">
            <v>2.8365479999999996</v>
          </cell>
          <cell r="BD89">
            <v>97.388147999999987</v>
          </cell>
          <cell r="BE89">
            <v>902311</v>
          </cell>
          <cell r="BF89">
            <v>3921.6450000000004</v>
          </cell>
          <cell r="BG89">
            <v>4.1666666666666666E-3</v>
          </cell>
          <cell r="BH89">
            <v>16.340187500000003</v>
          </cell>
          <cell r="BI89">
            <v>0.03</v>
          </cell>
          <cell r="BJ89">
            <v>0.49020562500000003</v>
          </cell>
          <cell r="BK89">
            <v>16.830393125000004</v>
          </cell>
          <cell r="BL89">
            <v>933089</v>
          </cell>
          <cell r="BM89">
            <v>744.67254355400701</v>
          </cell>
          <cell r="BN89">
            <v>2.6785714285714284E-2</v>
          </cell>
          <cell r="BO89">
            <v>19.946585988053759</v>
          </cell>
          <cell r="BP89">
            <v>0.02</v>
          </cell>
          <cell r="BQ89">
            <v>0.39893171976107517</v>
          </cell>
          <cell r="BR89">
            <v>20.345517707814835</v>
          </cell>
          <cell r="BS89">
            <v>0</v>
          </cell>
          <cell r="BT89">
            <v>0</v>
          </cell>
          <cell r="BU89">
            <v>0</v>
          </cell>
          <cell r="BV89">
            <v>0</v>
          </cell>
          <cell r="BW89">
            <v>0</v>
          </cell>
          <cell r="BX89">
            <v>0</v>
          </cell>
          <cell r="BY89">
            <v>0</v>
          </cell>
          <cell r="BZ89">
            <v>0</v>
          </cell>
          <cell r="CA89">
            <v>0</v>
          </cell>
          <cell r="CB89">
            <v>0</v>
          </cell>
          <cell r="CC89">
            <v>0</v>
          </cell>
          <cell r="CD89">
            <v>0</v>
          </cell>
          <cell r="CE89">
            <v>0</v>
          </cell>
          <cell r="CF89">
            <v>0</v>
          </cell>
          <cell r="CG89">
            <v>936704</v>
          </cell>
          <cell r="CH89">
            <v>477.36358227050141</v>
          </cell>
          <cell r="CI89">
            <v>5.4702783634958556E-2</v>
          </cell>
          <cell r="CJ89">
            <v>26.113116756151978</v>
          </cell>
          <cell r="CK89">
            <v>0.5</v>
          </cell>
          <cell r="CL89">
            <v>13.056558378075989</v>
          </cell>
          <cell r="CM89">
            <v>39.169675134227965</v>
          </cell>
          <cell r="CN89">
            <v>0</v>
          </cell>
          <cell r="CP89">
            <v>1022.69</v>
          </cell>
          <cell r="CQ89">
            <v>870.18747950000011</v>
          </cell>
        </row>
        <row r="90">
          <cell r="B90">
            <v>1758</v>
          </cell>
          <cell r="C90" t="str">
            <v>Benedictino min. sin gas 2250cc Petx6</v>
          </cell>
          <cell r="D90" t="str">
            <v>P</v>
          </cell>
          <cell r="E90">
            <v>939153</v>
          </cell>
          <cell r="F90">
            <v>33224.949999999997</v>
          </cell>
          <cell r="G90">
            <v>6.7499999999999991E-3</v>
          </cell>
          <cell r="H90">
            <v>224.26841249999995</v>
          </cell>
          <cell r="I90">
            <v>0.02</v>
          </cell>
          <cell r="J90">
            <v>4.4853682499999996</v>
          </cell>
          <cell r="K90">
            <v>228.75378074999995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938972</v>
          </cell>
          <cell r="AD90">
            <v>15.347200000000001</v>
          </cell>
          <cell r="AE90">
            <v>6</v>
          </cell>
          <cell r="AF90">
            <v>92.083200000000005</v>
          </cell>
          <cell r="AG90">
            <v>6.0000000000000001E-3</v>
          </cell>
          <cell r="AH90">
            <v>0.55249920000000008</v>
          </cell>
          <cell r="AI90">
            <v>92.635699200000005</v>
          </cell>
          <cell r="AJ90">
            <v>936447</v>
          </cell>
          <cell r="AK90">
            <v>15.66474</v>
          </cell>
          <cell r="AL90">
            <v>6</v>
          </cell>
          <cell r="AM90">
            <v>93.988439999999997</v>
          </cell>
          <cell r="AN90">
            <v>1.7999999999999999E-2</v>
          </cell>
          <cell r="AO90">
            <v>1.6917919199999998</v>
          </cell>
          <cell r="AP90">
            <v>95.680231919999997</v>
          </cell>
          <cell r="AQ90">
            <v>904570</v>
          </cell>
          <cell r="AR90">
            <v>134.42182</v>
          </cell>
          <cell r="AS90">
            <v>6</v>
          </cell>
          <cell r="AT90">
            <v>806.53091999999992</v>
          </cell>
          <cell r="AU90">
            <v>0.02</v>
          </cell>
          <cell r="AV90">
            <v>16.130618399999999</v>
          </cell>
          <cell r="AW90">
            <v>822.66153839999993</v>
          </cell>
          <cell r="AX90">
            <v>917330</v>
          </cell>
          <cell r="AY90">
            <v>3931.3063258232237</v>
          </cell>
          <cell r="AZ90">
            <v>2.64E-2</v>
          </cell>
          <cell r="BA90">
            <v>103.78648700173311</v>
          </cell>
          <cell r="BB90">
            <v>0.03</v>
          </cell>
          <cell r="BC90">
            <v>3.1135946100519929</v>
          </cell>
          <cell r="BD90">
            <v>106.9000816117851</v>
          </cell>
          <cell r="BE90">
            <v>902311</v>
          </cell>
          <cell r="BF90">
            <v>3921.6450000000004</v>
          </cell>
          <cell r="BG90">
            <v>4.3750000000000004E-3</v>
          </cell>
          <cell r="BH90">
            <v>17.157196875000004</v>
          </cell>
          <cell r="BI90">
            <v>0.03</v>
          </cell>
          <cell r="BJ90">
            <v>0.51471590625000008</v>
          </cell>
          <cell r="BK90">
            <v>17.671912781250004</v>
          </cell>
          <cell r="BL90">
            <v>933089</v>
          </cell>
          <cell r="BM90">
            <v>744.67254355400701</v>
          </cell>
          <cell r="BN90">
            <v>3.7499999999999999E-2</v>
          </cell>
          <cell r="BO90">
            <v>27.925220383275263</v>
          </cell>
          <cell r="BP90">
            <v>0.02</v>
          </cell>
          <cell r="BQ90">
            <v>0.55850440766550524</v>
          </cell>
          <cell r="BR90">
            <v>28.483724790940769</v>
          </cell>
          <cell r="BS90">
            <v>0</v>
          </cell>
          <cell r="BT90">
            <v>0</v>
          </cell>
          <cell r="BU90">
            <v>0</v>
          </cell>
          <cell r="BV90">
            <v>0</v>
          </cell>
          <cell r="BW90">
            <v>0</v>
          </cell>
          <cell r="BX90">
            <v>0</v>
          </cell>
          <cell r="BY90">
            <v>0</v>
          </cell>
          <cell r="BZ90">
            <v>0</v>
          </cell>
          <cell r="CA90">
            <v>0</v>
          </cell>
          <cell r="CB90">
            <v>0</v>
          </cell>
          <cell r="CC90">
            <v>0</v>
          </cell>
          <cell r="CD90">
            <v>0</v>
          </cell>
          <cell r="CE90">
            <v>0</v>
          </cell>
          <cell r="CF90">
            <v>0</v>
          </cell>
          <cell r="CG90">
            <v>936704</v>
          </cell>
          <cell r="CH90">
            <v>477.36358227050141</v>
          </cell>
          <cell r="CI90">
            <v>8.2054175452437816E-2</v>
          </cell>
          <cell r="CJ90">
            <v>39.169675134227958</v>
          </cell>
          <cell r="CK90">
            <v>0.5</v>
          </cell>
          <cell r="CL90">
            <v>19.584837567113979</v>
          </cell>
          <cell r="CM90">
            <v>58.754512701341937</v>
          </cell>
          <cell r="CN90">
            <v>0</v>
          </cell>
          <cell r="CP90">
            <v>1451.54</v>
          </cell>
          <cell r="CQ90">
            <v>1222.7862192499999</v>
          </cell>
        </row>
        <row r="91">
          <cell r="B91">
            <v>1759</v>
          </cell>
          <cell r="C91" t="str">
            <v>Smartwater 591cc Petx6</v>
          </cell>
          <cell r="D91" t="str">
            <v>R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J91">
            <v>0</v>
          </cell>
          <cell r="AK91">
            <v>0</v>
          </cell>
          <cell r="AL91">
            <v>0</v>
          </cell>
          <cell r="AM91">
            <v>0</v>
          </cell>
          <cell r="AN91">
            <v>0</v>
          </cell>
          <cell r="AO91">
            <v>0</v>
          </cell>
          <cell r="AP91">
            <v>0</v>
          </cell>
          <cell r="AQ91">
            <v>0</v>
          </cell>
          <cell r="AR91">
            <v>0</v>
          </cell>
          <cell r="AS91">
            <v>0</v>
          </cell>
          <cell r="AT91">
            <v>0</v>
          </cell>
          <cell r="AU91">
            <v>0</v>
          </cell>
          <cell r="AV91">
            <v>0</v>
          </cell>
          <cell r="AW91">
            <v>0</v>
          </cell>
          <cell r="AX91">
            <v>0</v>
          </cell>
          <cell r="AY91">
            <v>0</v>
          </cell>
          <cell r="AZ91">
            <v>0</v>
          </cell>
          <cell r="BA91">
            <v>0</v>
          </cell>
          <cell r="BB91">
            <v>0</v>
          </cell>
          <cell r="BC91">
            <v>0</v>
          </cell>
          <cell r="BD91">
            <v>0</v>
          </cell>
          <cell r="BE91">
            <v>0</v>
          </cell>
          <cell r="BF91">
            <v>0</v>
          </cell>
          <cell r="BG91">
            <v>0</v>
          </cell>
          <cell r="BH91">
            <v>0</v>
          </cell>
          <cell r="BI91">
            <v>0</v>
          </cell>
          <cell r="BJ91">
            <v>0</v>
          </cell>
          <cell r="BK91">
            <v>0</v>
          </cell>
          <cell r="BL91">
            <v>0</v>
          </cell>
          <cell r="BM91">
            <v>0</v>
          </cell>
          <cell r="BN91">
            <v>0</v>
          </cell>
          <cell r="BO91">
            <v>0</v>
          </cell>
          <cell r="BP91">
            <v>0</v>
          </cell>
          <cell r="BQ91">
            <v>0</v>
          </cell>
          <cell r="BR91">
            <v>0</v>
          </cell>
          <cell r="BS91">
            <v>0</v>
          </cell>
          <cell r="BT91">
            <v>0</v>
          </cell>
          <cell r="BU91">
            <v>0</v>
          </cell>
          <cell r="BV91">
            <v>0</v>
          </cell>
          <cell r="BW91">
            <v>0</v>
          </cell>
          <cell r="BX91">
            <v>0</v>
          </cell>
          <cell r="BY91">
            <v>0</v>
          </cell>
          <cell r="BZ91">
            <v>0</v>
          </cell>
          <cell r="CA91">
            <v>0</v>
          </cell>
          <cell r="CB91">
            <v>0</v>
          </cell>
          <cell r="CC91">
            <v>0</v>
          </cell>
          <cell r="CD91">
            <v>0</v>
          </cell>
          <cell r="CE91">
            <v>0</v>
          </cell>
          <cell r="CF91">
            <v>0</v>
          </cell>
          <cell r="CG91">
            <v>0</v>
          </cell>
          <cell r="CH91">
            <v>0</v>
          </cell>
          <cell r="CI91">
            <v>0</v>
          </cell>
          <cell r="CJ91">
            <v>0</v>
          </cell>
          <cell r="CK91">
            <v>0</v>
          </cell>
          <cell r="CL91">
            <v>0</v>
          </cell>
          <cell r="CM91">
            <v>0</v>
          </cell>
          <cell r="CN91">
            <v>1595.3899999999999</v>
          </cell>
          <cell r="CP91">
            <v>1595.39</v>
          </cell>
          <cell r="CQ91">
            <v>1595.39</v>
          </cell>
        </row>
        <row r="92">
          <cell r="B92">
            <v>1958</v>
          </cell>
          <cell r="C92" t="str">
            <v>DUOPACK CCO-SPO 2250 X8</v>
          </cell>
          <cell r="D92" t="str">
            <v>P</v>
          </cell>
          <cell r="F92">
            <v>0</v>
          </cell>
          <cell r="I92">
            <v>0</v>
          </cell>
          <cell r="K92">
            <v>3086.4391662374996</v>
          </cell>
          <cell r="L92">
            <v>999999</v>
          </cell>
          <cell r="M92">
            <v>107.57712304687503</v>
          </cell>
          <cell r="N92">
            <v>170.51931440886511</v>
          </cell>
          <cell r="O92">
            <v>902332</v>
          </cell>
          <cell r="P92">
            <v>697.55389457120373</v>
          </cell>
          <cell r="Q92">
            <v>1.7766938437500002</v>
          </cell>
          <cell r="R92">
            <v>1239.3397101684943</v>
          </cell>
          <cell r="S92">
            <v>1.4999999999999999E-2</v>
          </cell>
          <cell r="T92">
            <v>18.590095652527413</v>
          </cell>
          <cell r="U92">
            <v>1257.9298058210218</v>
          </cell>
          <cell r="V92">
            <v>902338</v>
          </cell>
          <cell r="W92">
            <v>282.74</v>
          </cell>
          <cell r="X92">
            <v>0.15681599999999998</v>
          </cell>
          <cell r="Y92">
            <v>44.338155839999999</v>
          </cell>
          <cell r="Z92">
            <v>0.45</v>
          </cell>
          <cell r="AA92">
            <v>19.952170127999999</v>
          </cell>
          <cell r="AB92">
            <v>64.290325967999991</v>
          </cell>
          <cell r="AC92">
            <v>0</v>
          </cell>
          <cell r="AD92">
            <v>0</v>
          </cell>
          <cell r="AE92">
            <v>8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  <cell r="AJ92">
            <v>938706</v>
          </cell>
          <cell r="AK92">
            <v>97.20438</v>
          </cell>
          <cell r="AL92">
            <v>4</v>
          </cell>
          <cell r="AM92">
            <v>478.03304000000003</v>
          </cell>
          <cell r="AN92">
            <v>1.7999999999999999E-2</v>
          </cell>
          <cell r="AO92">
            <v>8.6045947199999997</v>
          </cell>
          <cell r="AP92">
            <v>486.63763472000005</v>
          </cell>
          <cell r="AQ92">
            <v>0</v>
          </cell>
          <cell r="AR92">
            <v>0</v>
          </cell>
          <cell r="AS92">
            <v>8</v>
          </cell>
          <cell r="AT92">
            <v>0</v>
          </cell>
          <cell r="AU92">
            <v>0</v>
          </cell>
          <cell r="AV92">
            <v>0</v>
          </cell>
          <cell r="AW92">
            <v>0</v>
          </cell>
          <cell r="AX92">
            <v>932442</v>
          </cell>
          <cell r="AY92">
            <v>3691.274317495921</v>
          </cell>
          <cell r="AZ92">
            <v>3.1600000000000003E-2</v>
          </cell>
          <cell r="BA92">
            <v>252.97533322572045</v>
          </cell>
          <cell r="BB92">
            <v>0.03</v>
          </cell>
          <cell r="BC92">
            <v>7.589259996771613</v>
          </cell>
          <cell r="BD92">
            <v>260.56459322249208</v>
          </cell>
          <cell r="BE92">
            <v>902311</v>
          </cell>
          <cell r="BF92">
            <v>3921.6450000000004</v>
          </cell>
          <cell r="BG92">
            <v>4.3750000000000004E-3</v>
          </cell>
          <cell r="BH92">
            <v>40.033459375000007</v>
          </cell>
          <cell r="BI92">
            <v>0.03</v>
          </cell>
          <cell r="BJ92">
            <v>1.2010037812500001</v>
          </cell>
          <cell r="BK92">
            <v>41.234463156250008</v>
          </cell>
          <cell r="BL92">
            <v>933089</v>
          </cell>
          <cell r="BM92">
            <v>744.67254355400701</v>
          </cell>
          <cell r="BN92">
            <v>0.05</v>
          </cell>
          <cell r="BO92">
            <v>37.233627177700349</v>
          </cell>
          <cell r="BP92">
            <v>0.02</v>
          </cell>
          <cell r="BQ92">
            <v>0.74467254355400703</v>
          </cell>
          <cell r="BR92">
            <v>37.978299721254359</v>
          </cell>
          <cell r="BW92">
            <v>0</v>
          </cell>
          <cell r="BY92">
            <v>0</v>
          </cell>
          <cell r="CD92">
            <v>0</v>
          </cell>
          <cell r="CF92">
            <v>0</v>
          </cell>
          <cell r="CK92">
            <v>0</v>
          </cell>
          <cell r="CM92">
            <v>0</v>
          </cell>
          <cell r="CP92">
            <v>5235.07</v>
          </cell>
          <cell r="CQ92">
            <v>2148.6308337625001</v>
          </cell>
        </row>
        <row r="93">
          <cell r="B93">
            <v>2003</v>
          </cell>
          <cell r="C93" t="str">
            <v>Cepita Naranja 1000cc Petx6</v>
          </cell>
          <cell r="D93" t="str">
            <v>P</v>
          </cell>
          <cell r="E93">
            <v>929230</v>
          </cell>
          <cell r="F93">
            <v>622508.30000000005</v>
          </cell>
          <cell r="G93">
            <v>1.6094420600858369E-3</v>
          </cell>
          <cell r="H93">
            <v>1001.8910407725323</v>
          </cell>
          <cell r="I93">
            <v>0.03</v>
          </cell>
          <cell r="J93">
            <v>30.056731223175966</v>
          </cell>
          <cell r="K93">
            <v>1031.9477719957083</v>
          </cell>
          <cell r="L93">
            <v>0</v>
          </cell>
          <cell r="M93">
            <v>0</v>
          </cell>
          <cell r="N93">
            <v>0</v>
          </cell>
          <cell r="O93">
            <v>902332</v>
          </cell>
          <cell r="P93">
            <v>697.55389457120373</v>
          </cell>
          <cell r="Q93">
            <v>0.77618079399141626</v>
          </cell>
          <cell r="R93">
            <v>541.42793574008158</v>
          </cell>
          <cell r="S93">
            <v>1.4999999999999999E-2</v>
          </cell>
          <cell r="T93">
            <v>8.1214190361012228</v>
          </cell>
          <cell r="U93">
            <v>549.54935477618278</v>
          </cell>
          <cell r="V93">
            <v>0</v>
          </cell>
          <cell r="W93">
            <v>0</v>
          </cell>
          <cell r="X93">
            <v>0</v>
          </cell>
          <cell r="Y93">
            <v>0</v>
          </cell>
          <cell r="Z93">
            <v>0</v>
          </cell>
          <cell r="AA93">
            <v>0</v>
          </cell>
          <cell r="AB93">
            <v>0</v>
          </cell>
          <cell r="AC93">
            <v>917993</v>
          </cell>
          <cell r="AD93">
            <v>27.174399999999999</v>
          </cell>
          <cell r="AE93">
            <v>6</v>
          </cell>
          <cell r="AF93">
            <v>163.04640000000001</v>
          </cell>
          <cell r="AG93">
            <v>6.0000000000000001E-3</v>
          </cell>
          <cell r="AH93">
            <v>0.9782784000000001</v>
          </cell>
          <cell r="AI93">
            <v>164.0246784</v>
          </cell>
          <cell r="AJ93">
            <v>940058</v>
          </cell>
          <cell r="AK93">
            <v>58.687200000000004</v>
          </cell>
          <cell r="AL93">
            <v>6</v>
          </cell>
          <cell r="AM93">
            <v>352.1232</v>
          </cell>
          <cell r="AN93">
            <v>1.7999999999999999E-2</v>
          </cell>
          <cell r="AO93">
            <v>6.3382175999999992</v>
          </cell>
          <cell r="AP93">
            <v>358.4614176</v>
          </cell>
          <cell r="AQ93">
            <v>929272</v>
          </cell>
          <cell r="AR93">
            <v>146.90145000572343</v>
          </cell>
          <cell r="AS93">
            <v>6</v>
          </cell>
          <cell r="AT93">
            <v>881.40870003434065</v>
          </cell>
          <cell r="AU93">
            <v>0.02</v>
          </cell>
          <cell r="AV93">
            <v>17.628174000686812</v>
          </cell>
          <cell r="AW93">
            <v>899.03687403502749</v>
          </cell>
          <cell r="AX93">
            <v>922605</v>
          </cell>
          <cell r="AY93">
            <v>4879.0991341991339</v>
          </cell>
          <cell r="AZ93">
            <v>1.7000000000000001E-2</v>
          </cell>
          <cell r="BA93">
            <v>82.944685281385276</v>
          </cell>
          <cell r="BB93">
            <v>0.03</v>
          </cell>
          <cell r="BC93">
            <v>2.4883405584415583</v>
          </cell>
          <cell r="BD93">
            <v>85.43302583982684</v>
          </cell>
          <cell r="BE93">
            <v>902311</v>
          </cell>
          <cell r="BF93">
            <v>3921.6450000000004</v>
          </cell>
          <cell r="BG93">
            <v>3.2142E-3</v>
          </cell>
          <cell r="BH93">
            <v>12.604951359000001</v>
          </cell>
          <cell r="BI93">
            <v>0.03</v>
          </cell>
          <cell r="BJ93">
            <v>0.37814854077000004</v>
          </cell>
          <cell r="BK93">
            <v>12.983099899770002</v>
          </cell>
          <cell r="BL93">
            <v>902302</v>
          </cell>
          <cell r="BM93">
            <v>657.8</v>
          </cell>
          <cell r="BN93">
            <v>4.2857142857142858E-2</v>
          </cell>
          <cell r="BO93">
            <v>28.19142857142857</v>
          </cell>
          <cell r="BP93">
            <v>0.02</v>
          </cell>
          <cell r="BQ93">
            <v>0.56382857142857146</v>
          </cell>
          <cell r="BR93">
            <v>28.755257142857143</v>
          </cell>
          <cell r="BS93">
            <v>0</v>
          </cell>
          <cell r="BT93">
            <v>0</v>
          </cell>
          <cell r="BU93">
            <v>0</v>
          </cell>
          <cell r="BV93">
            <v>0</v>
          </cell>
          <cell r="BW93">
            <v>0</v>
          </cell>
          <cell r="BX93">
            <v>0</v>
          </cell>
          <cell r="BY93">
            <v>0</v>
          </cell>
          <cell r="BZ93">
            <v>0</v>
          </cell>
          <cell r="CA93">
            <v>0</v>
          </cell>
          <cell r="CB93">
            <v>0</v>
          </cell>
          <cell r="CC93">
            <v>0</v>
          </cell>
          <cell r="CD93">
            <v>0</v>
          </cell>
          <cell r="CE93">
            <v>0</v>
          </cell>
          <cell r="CF93">
            <v>0</v>
          </cell>
          <cell r="CG93">
            <v>0</v>
          </cell>
          <cell r="CH93">
            <v>0</v>
          </cell>
          <cell r="CI93">
            <v>0</v>
          </cell>
          <cell r="CJ93">
            <v>0</v>
          </cell>
          <cell r="CK93">
            <v>0</v>
          </cell>
          <cell r="CL93">
            <v>0</v>
          </cell>
          <cell r="CM93">
            <v>0</v>
          </cell>
          <cell r="CN93">
            <v>0</v>
          </cell>
          <cell r="CP93">
            <v>3130.19</v>
          </cell>
          <cell r="CQ93">
            <v>2098.242228004292</v>
          </cell>
        </row>
        <row r="94">
          <cell r="B94">
            <v>2004</v>
          </cell>
          <cell r="C94" t="str">
            <v>Cepita Naranja 1500cc Petx4</v>
          </cell>
          <cell r="D94" t="str">
            <v>P</v>
          </cell>
          <cell r="E94">
            <v>929230</v>
          </cell>
          <cell r="F94">
            <v>622508.30000000005</v>
          </cell>
          <cell r="G94">
            <v>1.6094420600858369E-3</v>
          </cell>
          <cell r="H94">
            <v>1001.8910407725323</v>
          </cell>
          <cell r="I94">
            <v>0.03</v>
          </cell>
          <cell r="J94">
            <v>30.056731223175966</v>
          </cell>
          <cell r="K94">
            <v>1031.9477719957083</v>
          </cell>
          <cell r="L94">
            <v>0</v>
          </cell>
          <cell r="M94">
            <v>0</v>
          </cell>
          <cell r="N94">
            <v>0</v>
          </cell>
          <cell r="O94">
            <v>902332</v>
          </cell>
          <cell r="P94">
            <v>697.55389457120373</v>
          </cell>
          <cell r="Q94">
            <v>0.77618079399141626</v>
          </cell>
          <cell r="R94">
            <v>541.42793574008158</v>
          </cell>
          <cell r="S94">
            <v>1.4999999999999999E-2</v>
          </cell>
          <cell r="T94">
            <v>8.1214190361012228</v>
          </cell>
          <cell r="U94">
            <v>549.54935477618278</v>
          </cell>
          <cell r="V94">
            <v>0</v>
          </cell>
          <cell r="W94">
            <v>0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  <cell r="AB94">
            <v>0</v>
          </cell>
          <cell r="AC94">
            <v>917993</v>
          </cell>
          <cell r="AD94">
            <v>27.174399999999999</v>
          </cell>
          <cell r="AE94">
            <v>4</v>
          </cell>
          <cell r="AF94">
            <v>108.69759999999999</v>
          </cell>
          <cell r="AG94">
            <v>6.0000000000000001E-3</v>
          </cell>
          <cell r="AH94">
            <v>0.65218560000000003</v>
          </cell>
          <cell r="AI94">
            <v>109.34978559999999</v>
          </cell>
          <cell r="AJ94">
            <v>940060</v>
          </cell>
          <cell r="AK94">
            <v>88.875539999999987</v>
          </cell>
          <cell r="AL94">
            <v>4</v>
          </cell>
          <cell r="AM94">
            <v>355.50215999999995</v>
          </cell>
          <cell r="AN94">
            <v>1.7999999999999999E-2</v>
          </cell>
          <cell r="AO94">
            <v>6.3990388799999982</v>
          </cell>
          <cell r="AP94">
            <v>361.90119887999992</v>
          </cell>
          <cell r="AQ94">
            <v>929273</v>
          </cell>
          <cell r="AR94">
            <v>192.17093999999997</v>
          </cell>
          <cell r="AS94">
            <v>4</v>
          </cell>
          <cell r="AT94">
            <v>768.68375999999989</v>
          </cell>
          <cell r="AU94">
            <v>0.02</v>
          </cell>
          <cell r="AV94">
            <v>15.373675199999997</v>
          </cell>
          <cell r="AW94">
            <v>784.05743519999987</v>
          </cell>
          <cell r="AX94">
            <v>934139</v>
          </cell>
          <cell r="AY94">
            <v>5142.54</v>
          </cell>
          <cell r="AZ94">
            <v>1.7000000000000001E-2</v>
          </cell>
          <cell r="BA94">
            <v>87.423180000000002</v>
          </cell>
          <cell r="BB94">
            <v>0.03</v>
          </cell>
          <cell r="BC94">
            <v>2.6226954</v>
          </cell>
          <cell r="BD94">
            <v>90.0458754</v>
          </cell>
          <cell r="BE94">
            <v>902311</v>
          </cell>
          <cell r="BF94">
            <v>3921.6450000000004</v>
          </cell>
          <cell r="BG94">
            <v>2.9166000000000001E-3</v>
          </cell>
          <cell r="BH94">
            <v>11.437869807000002</v>
          </cell>
          <cell r="BI94">
            <v>0.03</v>
          </cell>
          <cell r="BJ94">
            <v>0.34313609421000002</v>
          </cell>
          <cell r="BK94">
            <v>11.781005901210001</v>
          </cell>
          <cell r="BL94">
            <v>902302</v>
          </cell>
          <cell r="BM94">
            <v>657.8</v>
          </cell>
          <cell r="BN94">
            <v>2.5000000000000001E-2</v>
          </cell>
          <cell r="BO94">
            <v>16.445</v>
          </cell>
          <cell r="BP94">
            <v>0.02</v>
          </cell>
          <cell r="BQ94">
            <v>0.32890000000000003</v>
          </cell>
          <cell r="BR94">
            <v>16.773900000000001</v>
          </cell>
          <cell r="BS94">
            <v>0</v>
          </cell>
          <cell r="BT94">
            <v>0</v>
          </cell>
          <cell r="BU94">
            <v>0</v>
          </cell>
          <cell r="BV94">
            <v>0</v>
          </cell>
          <cell r="BW94">
            <v>0</v>
          </cell>
          <cell r="BX94">
            <v>0</v>
          </cell>
          <cell r="BY94">
            <v>0</v>
          </cell>
          <cell r="BZ94">
            <v>0</v>
          </cell>
          <cell r="CA94">
            <v>0</v>
          </cell>
          <cell r="CB94">
            <v>0</v>
          </cell>
          <cell r="CC94">
            <v>0</v>
          </cell>
          <cell r="CD94">
            <v>0</v>
          </cell>
          <cell r="CE94">
            <v>0</v>
          </cell>
          <cell r="CF94">
            <v>0</v>
          </cell>
          <cell r="CG94">
            <v>0</v>
          </cell>
          <cell r="CH94">
            <v>0</v>
          </cell>
          <cell r="CI94">
            <v>0</v>
          </cell>
          <cell r="CJ94">
            <v>0</v>
          </cell>
          <cell r="CK94">
            <v>0</v>
          </cell>
          <cell r="CL94">
            <v>0</v>
          </cell>
          <cell r="CM94">
            <v>0</v>
          </cell>
          <cell r="CN94">
            <v>0</v>
          </cell>
          <cell r="CP94">
            <v>2955.41</v>
          </cell>
          <cell r="CQ94">
            <v>1923.4622280042915</v>
          </cell>
        </row>
        <row r="95">
          <cell r="B95">
            <v>2013</v>
          </cell>
          <cell r="C95" t="str">
            <v>Cepita Durazno Delicioso 1000cc Petx6</v>
          </cell>
          <cell r="D95" t="str">
            <v>P</v>
          </cell>
          <cell r="E95">
            <v>936622</v>
          </cell>
          <cell r="F95">
            <v>569141.45000000007</v>
          </cell>
          <cell r="G95">
            <v>2.3455824863174357E-3</v>
          </cell>
          <cell r="H95">
            <v>1334.9682173573108</v>
          </cell>
          <cell r="I95">
            <v>0.03</v>
          </cell>
          <cell r="J95">
            <v>40.049046520719322</v>
          </cell>
          <cell r="K95">
            <v>1375.01726387803</v>
          </cell>
          <cell r="L95">
            <v>0</v>
          </cell>
          <cell r="M95">
            <v>0</v>
          </cell>
          <cell r="N95">
            <v>0</v>
          </cell>
          <cell r="O95">
            <v>902332</v>
          </cell>
          <cell r="P95">
            <v>697.55389457120373</v>
          </cell>
          <cell r="Q95">
            <v>0.62202267396403443</v>
          </cell>
          <cell r="R95">
            <v>433.8943387352063</v>
          </cell>
          <cell r="S95">
            <v>1.4999999999999999E-2</v>
          </cell>
          <cell r="T95">
            <v>6.5084150810280947</v>
          </cell>
          <cell r="U95">
            <v>440.40275381623439</v>
          </cell>
          <cell r="V95">
            <v>0</v>
          </cell>
          <cell r="W95">
            <v>0</v>
          </cell>
          <cell r="X95">
            <v>0</v>
          </cell>
          <cell r="Y95">
            <v>0</v>
          </cell>
          <cell r="Z95">
            <v>0</v>
          </cell>
          <cell r="AA95">
            <v>0</v>
          </cell>
          <cell r="AB95">
            <v>0</v>
          </cell>
          <cell r="AC95">
            <v>917993</v>
          </cell>
          <cell r="AD95">
            <v>27.174399999999999</v>
          </cell>
          <cell r="AE95">
            <v>6</v>
          </cell>
          <cell r="AF95">
            <v>163.04640000000001</v>
          </cell>
          <cell r="AG95">
            <v>6.0000000000000001E-3</v>
          </cell>
          <cell r="AH95">
            <v>0.9782784000000001</v>
          </cell>
          <cell r="AI95">
            <v>164.0246784</v>
          </cell>
          <cell r="AJ95">
            <v>930267</v>
          </cell>
          <cell r="AK95">
            <v>60.954660000000004</v>
          </cell>
          <cell r="AL95">
            <v>6</v>
          </cell>
          <cell r="AM95">
            <v>365.72796000000005</v>
          </cell>
          <cell r="AN95">
            <v>1.7999999999999999E-2</v>
          </cell>
          <cell r="AO95">
            <v>6.5831032800000004</v>
          </cell>
          <cell r="AP95">
            <v>372.31106328000004</v>
          </cell>
          <cell r="AQ95">
            <v>929272</v>
          </cell>
          <cell r="AR95">
            <v>146.90145000572343</v>
          </cell>
          <cell r="AS95">
            <v>6</v>
          </cell>
          <cell r="AT95">
            <v>881.40870003434065</v>
          </cell>
          <cell r="AU95">
            <v>0.02</v>
          </cell>
          <cell r="AV95">
            <v>17.628174000686812</v>
          </cell>
          <cell r="AW95">
            <v>899.03687403502749</v>
          </cell>
          <cell r="AX95">
            <v>922605</v>
          </cell>
          <cell r="AY95">
            <v>4879.0991341991339</v>
          </cell>
          <cell r="AZ95">
            <v>1.7000000000000001E-2</v>
          </cell>
          <cell r="BA95">
            <v>82.944685281385276</v>
          </cell>
          <cell r="BB95">
            <v>0.03</v>
          </cell>
          <cell r="BC95">
            <v>2.4883405584415583</v>
          </cell>
          <cell r="BD95">
            <v>85.43302583982684</v>
          </cell>
          <cell r="BE95">
            <v>902311</v>
          </cell>
          <cell r="BF95">
            <v>3921.6450000000004</v>
          </cell>
          <cell r="BG95">
            <v>3.2142E-3</v>
          </cell>
          <cell r="BH95">
            <v>12.604951359000001</v>
          </cell>
          <cell r="BI95">
            <v>0.03</v>
          </cell>
          <cell r="BJ95">
            <v>0.37814854077000004</v>
          </cell>
          <cell r="BK95">
            <v>12.983099899770002</v>
          </cell>
          <cell r="BL95">
            <v>902302</v>
          </cell>
          <cell r="BM95">
            <v>657.8</v>
          </cell>
          <cell r="BN95">
            <v>4.2857142857142858E-2</v>
          </cell>
          <cell r="BO95">
            <v>28.19142857142857</v>
          </cell>
          <cell r="BP95">
            <v>0.02</v>
          </cell>
          <cell r="BQ95">
            <v>0.56382857142857146</v>
          </cell>
          <cell r="BR95">
            <v>28.755257142857143</v>
          </cell>
          <cell r="BS95">
            <v>0</v>
          </cell>
          <cell r="BT95">
            <v>0</v>
          </cell>
          <cell r="BU95">
            <v>0</v>
          </cell>
          <cell r="BV95">
            <v>0</v>
          </cell>
          <cell r="BW95">
            <v>0</v>
          </cell>
          <cell r="BX95">
            <v>0</v>
          </cell>
          <cell r="BY95">
            <v>0</v>
          </cell>
          <cell r="BZ95">
            <v>0</v>
          </cell>
          <cell r="CA95">
            <v>0</v>
          </cell>
          <cell r="CB95">
            <v>0</v>
          </cell>
          <cell r="CC95">
            <v>0</v>
          </cell>
          <cell r="CD95">
            <v>0</v>
          </cell>
          <cell r="CE95">
            <v>0</v>
          </cell>
          <cell r="CF95">
            <v>0</v>
          </cell>
          <cell r="CG95">
            <v>0</v>
          </cell>
          <cell r="CH95">
            <v>0</v>
          </cell>
          <cell r="CI95">
            <v>0</v>
          </cell>
          <cell r="CJ95">
            <v>0</v>
          </cell>
          <cell r="CK95">
            <v>0</v>
          </cell>
          <cell r="CL95">
            <v>0</v>
          </cell>
          <cell r="CM95">
            <v>0</v>
          </cell>
          <cell r="CN95">
            <v>0</v>
          </cell>
          <cell r="CP95">
            <v>3377.96</v>
          </cell>
          <cell r="CQ95">
            <v>2002.94273612197</v>
          </cell>
        </row>
        <row r="96">
          <cell r="B96">
            <v>2014</v>
          </cell>
          <cell r="C96" t="str">
            <v>Cepita Durazno Delicioso 1500cc Petx4</v>
          </cell>
          <cell r="D96" t="str">
            <v>P</v>
          </cell>
          <cell r="E96">
            <v>936622</v>
          </cell>
          <cell r="F96">
            <v>569141.45000000007</v>
          </cell>
          <cell r="G96">
            <v>2.3455824863174357E-3</v>
          </cell>
          <cell r="H96">
            <v>1334.9682173573108</v>
          </cell>
          <cell r="I96">
            <v>0.03</v>
          </cell>
          <cell r="J96">
            <v>40.049046520719322</v>
          </cell>
          <cell r="K96">
            <v>1375.01726387803</v>
          </cell>
          <cell r="L96">
            <v>0</v>
          </cell>
          <cell r="M96">
            <v>0</v>
          </cell>
          <cell r="N96">
            <v>0</v>
          </cell>
          <cell r="O96">
            <v>902332</v>
          </cell>
          <cell r="P96">
            <v>697.55389457120373</v>
          </cell>
          <cell r="Q96">
            <v>0.62202267396403443</v>
          </cell>
          <cell r="R96">
            <v>433.8943387352063</v>
          </cell>
          <cell r="S96">
            <v>1.4999999999999999E-2</v>
          </cell>
          <cell r="T96">
            <v>6.5084150810280947</v>
          </cell>
          <cell r="U96">
            <v>440.40275381623439</v>
          </cell>
          <cell r="V96">
            <v>0</v>
          </cell>
          <cell r="W96">
            <v>0</v>
          </cell>
          <cell r="X96">
            <v>0</v>
          </cell>
          <cell r="Y96">
            <v>0</v>
          </cell>
          <cell r="Z96">
            <v>0</v>
          </cell>
          <cell r="AA96">
            <v>0</v>
          </cell>
          <cell r="AB96">
            <v>0</v>
          </cell>
          <cell r="AC96">
            <v>917993</v>
          </cell>
          <cell r="AD96">
            <v>27.174399999999999</v>
          </cell>
          <cell r="AE96">
            <v>4</v>
          </cell>
          <cell r="AF96">
            <v>108.69759999999999</v>
          </cell>
          <cell r="AG96">
            <v>6.0000000000000001E-3</v>
          </cell>
          <cell r="AH96">
            <v>0.65218560000000003</v>
          </cell>
          <cell r="AI96">
            <v>109.34978559999999</v>
          </cell>
          <cell r="AJ96">
            <v>929255</v>
          </cell>
          <cell r="AK96">
            <v>88.875539999999987</v>
          </cell>
          <cell r="AL96">
            <v>4</v>
          </cell>
          <cell r="AM96">
            <v>355.50215999999995</v>
          </cell>
          <cell r="AN96">
            <v>1.7999999999999999E-2</v>
          </cell>
          <cell r="AO96">
            <v>6.3990388799999982</v>
          </cell>
          <cell r="AP96">
            <v>361.90119887999992</v>
          </cell>
          <cell r="AQ96">
            <v>929273</v>
          </cell>
          <cell r="AR96">
            <v>192.17093999999997</v>
          </cell>
          <cell r="AS96">
            <v>4</v>
          </cell>
          <cell r="AT96">
            <v>768.68375999999989</v>
          </cell>
          <cell r="AU96">
            <v>0.02</v>
          </cell>
          <cell r="AV96">
            <v>15.373675199999997</v>
          </cell>
          <cell r="AW96">
            <v>784.05743519999987</v>
          </cell>
          <cell r="AX96">
            <v>934139</v>
          </cell>
          <cell r="AY96">
            <v>5142.54</v>
          </cell>
          <cell r="AZ96">
            <v>1.7000000000000001E-2</v>
          </cell>
          <cell r="BA96">
            <v>87.423180000000002</v>
          </cell>
          <cell r="BB96">
            <v>0.03</v>
          </cell>
          <cell r="BC96">
            <v>2.6226954</v>
          </cell>
          <cell r="BD96">
            <v>90.0458754</v>
          </cell>
          <cell r="BE96">
            <v>902311</v>
          </cell>
          <cell r="BF96">
            <v>3921.6450000000004</v>
          </cell>
          <cell r="BG96">
            <v>2.9166000000000001E-3</v>
          </cell>
          <cell r="BH96">
            <v>11.437869807000002</v>
          </cell>
          <cell r="BI96">
            <v>0.03</v>
          </cell>
          <cell r="BJ96">
            <v>0.34313609421000002</v>
          </cell>
          <cell r="BK96">
            <v>11.781005901210001</v>
          </cell>
          <cell r="BL96">
            <v>902302</v>
          </cell>
          <cell r="BM96">
            <v>657.8</v>
          </cell>
          <cell r="BN96">
            <v>2.5000000000000001E-2</v>
          </cell>
          <cell r="BO96">
            <v>16.445</v>
          </cell>
          <cell r="BP96">
            <v>0.02</v>
          </cell>
          <cell r="BQ96">
            <v>0.32890000000000003</v>
          </cell>
          <cell r="BR96">
            <v>16.773900000000001</v>
          </cell>
          <cell r="BS96">
            <v>0</v>
          </cell>
          <cell r="BT96">
            <v>0</v>
          </cell>
          <cell r="BU96">
            <v>0</v>
          </cell>
          <cell r="BV96">
            <v>0</v>
          </cell>
          <cell r="BW96">
            <v>0</v>
          </cell>
          <cell r="BX96">
            <v>0</v>
          </cell>
          <cell r="BY96">
            <v>0</v>
          </cell>
          <cell r="BZ96">
            <v>0</v>
          </cell>
          <cell r="CA96">
            <v>0</v>
          </cell>
          <cell r="CB96">
            <v>0</v>
          </cell>
          <cell r="CC96">
            <v>0</v>
          </cell>
          <cell r="CD96">
            <v>0</v>
          </cell>
          <cell r="CE96">
            <v>0</v>
          </cell>
          <cell r="CF96">
            <v>0</v>
          </cell>
          <cell r="CG96">
            <v>0</v>
          </cell>
          <cell r="CH96">
            <v>0</v>
          </cell>
          <cell r="CI96">
            <v>0</v>
          </cell>
          <cell r="CJ96">
            <v>0</v>
          </cell>
          <cell r="CK96">
            <v>0</v>
          </cell>
          <cell r="CL96">
            <v>0</v>
          </cell>
          <cell r="CM96">
            <v>0</v>
          </cell>
          <cell r="CN96">
            <v>0</v>
          </cell>
          <cell r="CP96">
            <v>3189.33</v>
          </cell>
          <cell r="CQ96">
            <v>1814.3127361219699</v>
          </cell>
        </row>
        <row r="97">
          <cell r="B97">
            <v>2021</v>
          </cell>
          <cell r="C97" t="str">
            <v>Cepita Manzana 200cc Tetrax6</v>
          </cell>
          <cell r="D97" t="str">
            <v>R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  <cell r="AA97">
            <v>0</v>
          </cell>
          <cell r="AB97">
            <v>0</v>
          </cell>
          <cell r="AC97">
            <v>0</v>
          </cell>
          <cell r="AD97">
            <v>0</v>
          </cell>
          <cell r="AE97">
            <v>0</v>
          </cell>
          <cell r="AF97">
            <v>0</v>
          </cell>
          <cell r="AG97">
            <v>0</v>
          </cell>
          <cell r="AH97">
            <v>0</v>
          </cell>
          <cell r="AI97">
            <v>0</v>
          </cell>
          <cell r="AJ97">
            <v>0</v>
          </cell>
          <cell r="AK97">
            <v>0</v>
          </cell>
          <cell r="AL97">
            <v>0</v>
          </cell>
          <cell r="AM97">
            <v>0</v>
          </cell>
          <cell r="AN97">
            <v>0</v>
          </cell>
          <cell r="AO97">
            <v>0</v>
          </cell>
          <cell r="AP97">
            <v>0</v>
          </cell>
          <cell r="AQ97">
            <v>0</v>
          </cell>
          <cell r="AR97">
            <v>0</v>
          </cell>
          <cell r="AS97">
            <v>0</v>
          </cell>
          <cell r="AT97">
            <v>0</v>
          </cell>
          <cell r="AU97">
            <v>0</v>
          </cell>
          <cell r="AV97">
            <v>0</v>
          </cell>
          <cell r="AW97">
            <v>0</v>
          </cell>
          <cell r="AX97">
            <v>0</v>
          </cell>
          <cell r="AY97">
            <v>0</v>
          </cell>
          <cell r="AZ97">
            <v>0</v>
          </cell>
          <cell r="BA97">
            <v>0</v>
          </cell>
          <cell r="BB97">
            <v>0</v>
          </cell>
          <cell r="BC97">
            <v>0</v>
          </cell>
          <cell r="BD97">
            <v>0</v>
          </cell>
          <cell r="BE97">
            <v>0</v>
          </cell>
          <cell r="BF97">
            <v>0</v>
          </cell>
          <cell r="BG97">
            <v>0</v>
          </cell>
          <cell r="BH97">
            <v>0</v>
          </cell>
          <cell r="BI97">
            <v>0</v>
          </cell>
          <cell r="BJ97">
            <v>0</v>
          </cell>
          <cell r="BK97">
            <v>0</v>
          </cell>
          <cell r="BL97">
            <v>0</v>
          </cell>
          <cell r="BM97">
            <v>0</v>
          </cell>
          <cell r="BN97">
            <v>0</v>
          </cell>
          <cell r="BO97">
            <v>0</v>
          </cell>
          <cell r="BP97">
            <v>0</v>
          </cell>
          <cell r="BQ97">
            <v>0</v>
          </cell>
          <cell r="BR97">
            <v>0</v>
          </cell>
          <cell r="BS97">
            <v>0</v>
          </cell>
          <cell r="BT97">
            <v>0</v>
          </cell>
          <cell r="BU97">
            <v>0</v>
          </cell>
          <cell r="BV97">
            <v>0</v>
          </cell>
          <cell r="BW97">
            <v>0</v>
          </cell>
          <cell r="BX97">
            <v>0</v>
          </cell>
          <cell r="BY97">
            <v>0</v>
          </cell>
          <cell r="BZ97">
            <v>0</v>
          </cell>
          <cell r="CA97">
            <v>0</v>
          </cell>
          <cell r="CB97">
            <v>0</v>
          </cell>
          <cell r="CC97">
            <v>0</v>
          </cell>
          <cell r="CD97">
            <v>0</v>
          </cell>
          <cell r="CE97">
            <v>0</v>
          </cell>
          <cell r="CF97">
            <v>0</v>
          </cell>
          <cell r="CG97">
            <v>0</v>
          </cell>
          <cell r="CH97">
            <v>0</v>
          </cell>
          <cell r="CI97">
            <v>0</v>
          </cell>
          <cell r="CJ97">
            <v>0</v>
          </cell>
          <cell r="CK97">
            <v>0</v>
          </cell>
          <cell r="CL97">
            <v>0</v>
          </cell>
          <cell r="CM97">
            <v>0</v>
          </cell>
          <cell r="CN97">
            <v>1210.2</v>
          </cell>
          <cell r="CP97">
            <v>1210.2</v>
          </cell>
          <cell r="CQ97">
            <v>1210.2</v>
          </cell>
        </row>
        <row r="98">
          <cell r="B98">
            <v>2031</v>
          </cell>
          <cell r="C98" t="str">
            <v>Cepita Multifruta 200cc Tetrax6</v>
          </cell>
          <cell r="D98" t="str">
            <v>R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J98">
            <v>0</v>
          </cell>
          <cell r="AK98">
            <v>0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  <cell r="AU98">
            <v>0</v>
          </cell>
          <cell r="AV98">
            <v>0</v>
          </cell>
          <cell r="AW98">
            <v>0</v>
          </cell>
          <cell r="AX98">
            <v>0</v>
          </cell>
          <cell r="AY98">
            <v>0</v>
          </cell>
          <cell r="AZ98">
            <v>0</v>
          </cell>
          <cell r="BA98">
            <v>0</v>
          </cell>
          <cell r="BB98">
            <v>0</v>
          </cell>
          <cell r="BC98">
            <v>0</v>
          </cell>
          <cell r="BD98">
            <v>0</v>
          </cell>
          <cell r="BE98">
            <v>0</v>
          </cell>
          <cell r="BF98">
            <v>0</v>
          </cell>
          <cell r="BG98">
            <v>0</v>
          </cell>
          <cell r="BH98">
            <v>0</v>
          </cell>
          <cell r="BI98">
            <v>0</v>
          </cell>
          <cell r="BJ98">
            <v>0</v>
          </cell>
          <cell r="BK98">
            <v>0</v>
          </cell>
          <cell r="BL98">
            <v>0</v>
          </cell>
          <cell r="BM98">
            <v>0</v>
          </cell>
          <cell r="BN98">
            <v>0</v>
          </cell>
          <cell r="BO98">
            <v>0</v>
          </cell>
          <cell r="BP98">
            <v>0</v>
          </cell>
          <cell r="BQ98">
            <v>0</v>
          </cell>
          <cell r="BR98">
            <v>0</v>
          </cell>
          <cell r="BS98">
            <v>0</v>
          </cell>
          <cell r="BT98">
            <v>0</v>
          </cell>
          <cell r="BU98">
            <v>0</v>
          </cell>
          <cell r="BV98">
            <v>0</v>
          </cell>
          <cell r="BW98">
            <v>0</v>
          </cell>
          <cell r="BX98">
            <v>0</v>
          </cell>
          <cell r="BY98">
            <v>0</v>
          </cell>
          <cell r="BZ98">
            <v>0</v>
          </cell>
          <cell r="CA98">
            <v>0</v>
          </cell>
          <cell r="CB98">
            <v>0</v>
          </cell>
          <cell r="CC98">
            <v>0</v>
          </cell>
          <cell r="CD98">
            <v>0</v>
          </cell>
          <cell r="CE98">
            <v>0</v>
          </cell>
          <cell r="CF98">
            <v>0</v>
          </cell>
          <cell r="CG98">
            <v>0</v>
          </cell>
          <cell r="CH98">
            <v>0</v>
          </cell>
          <cell r="CI98">
            <v>0</v>
          </cell>
          <cell r="CJ98">
            <v>0</v>
          </cell>
          <cell r="CK98">
            <v>0</v>
          </cell>
          <cell r="CL98">
            <v>0</v>
          </cell>
          <cell r="CM98">
            <v>0</v>
          </cell>
          <cell r="CN98">
            <v>1200.3700000000001</v>
          </cell>
          <cell r="CP98">
            <v>1200.3699999999999</v>
          </cell>
          <cell r="CQ98">
            <v>1200.3699999999999</v>
          </cell>
        </row>
        <row r="99">
          <cell r="B99">
            <v>2033</v>
          </cell>
          <cell r="C99" t="str">
            <v>Cepita Manzana Roja 1000cc Petx6</v>
          </cell>
          <cell r="D99" t="str">
            <v>P</v>
          </cell>
          <cell r="E99">
            <v>929439</v>
          </cell>
          <cell r="F99">
            <v>517405.93</v>
          </cell>
          <cell r="G99">
            <v>2.6121027427078798E-3</v>
          </cell>
          <cell r="H99">
            <v>1351.5174488463213</v>
          </cell>
          <cell r="I99">
            <v>0.03</v>
          </cell>
          <cell r="J99">
            <v>40.545523465389635</v>
          </cell>
          <cell r="K99">
            <v>1392.0629723117108</v>
          </cell>
          <cell r="L99">
            <v>0</v>
          </cell>
          <cell r="M99">
            <v>0</v>
          </cell>
          <cell r="N99">
            <v>0</v>
          </cell>
          <cell r="O99">
            <v>902332</v>
          </cell>
          <cell r="P99">
            <v>697.55389457120373</v>
          </cell>
          <cell r="Q99">
            <v>0.6402817588158467</v>
          </cell>
          <cell r="R99">
            <v>446.63103448489403</v>
          </cell>
          <cell r="S99">
            <v>1.4999999999999999E-2</v>
          </cell>
          <cell r="T99">
            <v>6.6994655172734099</v>
          </cell>
          <cell r="U99">
            <v>453.33050000216747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917993</v>
          </cell>
          <cell r="AD99">
            <v>27.174399999999999</v>
          </cell>
          <cell r="AE99">
            <v>6</v>
          </cell>
          <cell r="AF99">
            <v>163.04640000000001</v>
          </cell>
          <cell r="AG99">
            <v>6.0000000000000001E-3</v>
          </cell>
          <cell r="AH99">
            <v>0.9782784000000001</v>
          </cell>
          <cell r="AI99">
            <v>164.0246784</v>
          </cell>
          <cell r="AJ99">
            <v>930266</v>
          </cell>
          <cell r="AK99">
            <v>63.266579999999998</v>
          </cell>
          <cell r="AL99">
            <v>6</v>
          </cell>
          <cell r="AM99">
            <v>379.59947999999997</v>
          </cell>
          <cell r="AN99">
            <v>1.7999999999999999E-2</v>
          </cell>
          <cell r="AO99">
            <v>6.8327906399999989</v>
          </cell>
          <cell r="AP99">
            <v>386.43227063999996</v>
          </cell>
          <cell r="AQ99">
            <v>929272</v>
          </cell>
          <cell r="AR99">
            <v>146.90145000572343</v>
          </cell>
          <cell r="AS99">
            <v>6</v>
          </cell>
          <cell r="AT99">
            <v>881.40870003434065</v>
          </cell>
          <cell r="AU99">
            <v>0.02</v>
          </cell>
          <cell r="AV99">
            <v>17.628174000686812</v>
          </cell>
          <cell r="AW99">
            <v>899.03687403502749</v>
          </cell>
          <cell r="AX99">
            <v>922605</v>
          </cell>
          <cell r="AY99">
            <v>4879.0991341991339</v>
          </cell>
          <cell r="AZ99">
            <v>1.7000000000000001E-2</v>
          </cell>
          <cell r="BA99">
            <v>82.944685281385276</v>
          </cell>
          <cell r="BB99">
            <v>0.03</v>
          </cell>
          <cell r="BC99">
            <v>2.4883405584415583</v>
          </cell>
          <cell r="BD99">
            <v>85.43302583982684</v>
          </cell>
          <cell r="BE99">
            <v>902311</v>
          </cell>
          <cell r="BF99">
            <v>3921.6450000000004</v>
          </cell>
          <cell r="BG99">
            <v>3.2142E-3</v>
          </cell>
          <cell r="BH99">
            <v>12.604951359000001</v>
          </cell>
          <cell r="BI99">
            <v>0.03</v>
          </cell>
          <cell r="BJ99">
            <v>0.37814854077000004</v>
          </cell>
          <cell r="BK99">
            <v>12.983099899770002</v>
          </cell>
          <cell r="BL99">
            <v>902302</v>
          </cell>
          <cell r="BM99">
            <v>657.8</v>
          </cell>
          <cell r="BN99">
            <v>4.2857142857142858E-2</v>
          </cell>
          <cell r="BO99">
            <v>28.19142857142857</v>
          </cell>
          <cell r="BP99">
            <v>0.02</v>
          </cell>
          <cell r="BQ99">
            <v>0.56382857142857146</v>
          </cell>
          <cell r="BR99">
            <v>28.755257142857143</v>
          </cell>
          <cell r="BS99">
            <v>0</v>
          </cell>
          <cell r="BT99">
            <v>0</v>
          </cell>
          <cell r="BU99">
            <v>0</v>
          </cell>
          <cell r="BV99">
            <v>0</v>
          </cell>
          <cell r="BW99">
            <v>0</v>
          </cell>
          <cell r="BX99">
            <v>0</v>
          </cell>
          <cell r="BY99">
            <v>0</v>
          </cell>
          <cell r="BZ99">
            <v>0</v>
          </cell>
          <cell r="CA99">
            <v>0</v>
          </cell>
          <cell r="CB99">
            <v>0</v>
          </cell>
          <cell r="CC99">
            <v>0</v>
          </cell>
          <cell r="CD99">
            <v>0</v>
          </cell>
          <cell r="CE99">
            <v>0</v>
          </cell>
          <cell r="CF99">
            <v>0</v>
          </cell>
          <cell r="CG99">
            <v>0</v>
          </cell>
          <cell r="CH99">
            <v>0</v>
          </cell>
          <cell r="CI99">
            <v>0</v>
          </cell>
          <cell r="CJ99">
            <v>0</v>
          </cell>
          <cell r="CK99">
            <v>0</v>
          </cell>
          <cell r="CL99">
            <v>0</v>
          </cell>
          <cell r="CM99">
            <v>0</v>
          </cell>
          <cell r="CN99">
            <v>0</v>
          </cell>
          <cell r="CP99">
            <v>3422.06</v>
          </cell>
          <cell r="CQ99">
            <v>2029.9970276882891</v>
          </cell>
        </row>
        <row r="100">
          <cell r="B100">
            <v>2103</v>
          </cell>
          <cell r="C100" t="str">
            <v>Cepita Naranja 0% Azucar 1000cc Petx6</v>
          </cell>
          <cell r="D100" t="str">
            <v>P</v>
          </cell>
          <cell r="E100">
            <v>932505</v>
          </cell>
          <cell r="F100">
            <v>884529.62385873066</v>
          </cell>
          <cell r="G100">
            <v>1.9946808510638296E-3</v>
          </cell>
          <cell r="H100">
            <v>1764.354302909702</v>
          </cell>
          <cell r="I100">
            <v>0.2</v>
          </cell>
          <cell r="J100">
            <v>352.87086058194041</v>
          </cell>
          <cell r="K100">
            <v>2117.2251634916424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917993</v>
          </cell>
          <cell r="AD100">
            <v>27.174399999999999</v>
          </cell>
          <cell r="AE100">
            <v>6</v>
          </cell>
          <cell r="AF100">
            <v>163.04640000000001</v>
          </cell>
          <cell r="AG100">
            <v>6.0000000000000001E-3</v>
          </cell>
          <cell r="AH100">
            <v>0.9782784000000001</v>
          </cell>
          <cell r="AI100">
            <v>164.0246784</v>
          </cell>
          <cell r="AJ100">
            <v>932381</v>
          </cell>
          <cell r="AK100">
            <v>63.266579999999998</v>
          </cell>
          <cell r="AL100">
            <v>6</v>
          </cell>
          <cell r="AM100">
            <v>379.59947999999997</v>
          </cell>
          <cell r="AN100">
            <v>1.7999999999999999E-2</v>
          </cell>
          <cell r="AO100">
            <v>6.8327906399999989</v>
          </cell>
          <cell r="AP100">
            <v>386.43227063999996</v>
          </cell>
          <cell r="AQ100">
            <v>929272</v>
          </cell>
          <cell r="AR100">
            <v>146.90145000572343</v>
          </cell>
          <cell r="AS100">
            <v>6</v>
          </cell>
          <cell r="AT100">
            <v>881.40870003434065</v>
          </cell>
          <cell r="AU100">
            <v>0.02</v>
          </cell>
          <cell r="AV100">
            <v>17.628174000686812</v>
          </cell>
          <cell r="AW100">
            <v>899.03687403502749</v>
          </cell>
          <cell r="AX100">
            <v>922605</v>
          </cell>
          <cell r="AY100">
            <v>4879.0991341991339</v>
          </cell>
          <cell r="AZ100">
            <v>1.7000000000000001E-2</v>
          </cell>
          <cell r="BA100">
            <v>82.944685281385276</v>
          </cell>
          <cell r="BB100">
            <v>0.03</v>
          </cell>
          <cell r="BC100">
            <v>2.4883405584415583</v>
          </cell>
          <cell r="BD100">
            <v>85.43302583982684</v>
          </cell>
          <cell r="BE100">
            <v>902311</v>
          </cell>
          <cell r="BF100">
            <v>3921.6450000000004</v>
          </cell>
          <cell r="BG100">
            <v>3.2142E-3</v>
          </cell>
          <cell r="BH100">
            <v>12.604951359000001</v>
          </cell>
          <cell r="BI100">
            <v>0.03</v>
          </cell>
          <cell r="BJ100">
            <v>0.37814854077000004</v>
          </cell>
          <cell r="BK100">
            <v>12.983099899770002</v>
          </cell>
          <cell r="BL100">
            <v>902302</v>
          </cell>
          <cell r="BM100">
            <v>657.8</v>
          </cell>
          <cell r="BN100">
            <v>4.2857142857142858E-2</v>
          </cell>
          <cell r="BO100">
            <v>28.19142857142857</v>
          </cell>
          <cell r="BP100">
            <v>0.02</v>
          </cell>
          <cell r="BQ100">
            <v>0.56382857142857146</v>
          </cell>
          <cell r="BR100">
            <v>28.755257142857143</v>
          </cell>
          <cell r="BS100">
            <v>0</v>
          </cell>
          <cell r="BT100">
            <v>0</v>
          </cell>
          <cell r="BU100">
            <v>0</v>
          </cell>
          <cell r="BV100">
            <v>0</v>
          </cell>
          <cell r="BW100">
            <v>0</v>
          </cell>
          <cell r="BX100">
            <v>0</v>
          </cell>
          <cell r="BY100">
            <v>0</v>
          </cell>
          <cell r="BZ100">
            <v>0</v>
          </cell>
          <cell r="CA100">
            <v>0</v>
          </cell>
          <cell r="CB100">
            <v>0</v>
          </cell>
          <cell r="CC100">
            <v>0</v>
          </cell>
          <cell r="CD100">
            <v>0</v>
          </cell>
          <cell r="CE100">
            <v>0</v>
          </cell>
          <cell r="CF100">
            <v>0</v>
          </cell>
          <cell r="CG100">
            <v>0</v>
          </cell>
          <cell r="CH100">
            <v>0</v>
          </cell>
          <cell r="CI100">
            <v>0</v>
          </cell>
          <cell r="CJ100">
            <v>0</v>
          </cell>
          <cell r="CK100">
            <v>0</v>
          </cell>
          <cell r="CL100">
            <v>0</v>
          </cell>
          <cell r="CM100">
            <v>0</v>
          </cell>
          <cell r="CN100">
            <v>0</v>
          </cell>
          <cell r="CP100">
            <v>3693.89</v>
          </cell>
          <cell r="CQ100">
            <v>1576.6648365083574</v>
          </cell>
        </row>
        <row r="101">
          <cell r="B101">
            <v>2104</v>
          </cell>
          <cell r="C101" t="str">
            <v>Cepita Fresh Naranja 1500cc Petx6</v>
          </cell>
          <cell r="D101" t="str">
            <v>P</v>
          </cell>
          <cell r="E101">
            <v>938058</v>
          </cell>
          <cell r="F101">
            <v>372210.49528166489</v>
          </cell>
          <cell r="G101">
            <v>4.4226044226044221E-3</v>
          </cell>
          <cell r="H101">
            <v>1646.1397825724735</v>
          </cell>
          <cell r="I101">
            <v>1.4999999999999999E-2</v>
          </cell>
          <cell r="J101">
            <v>24.6920967385871</v>
          </cell>
          <cell r="K101">
            <v>1670.8318793110604</v>
          </cell>
          <cell r="L101">
            <v>0</v>
          </cell>
          <cell r="M101">
            <v>0</v>
          </cell>
          <cell r="N101">
            <v>0</v>
          </cell>
          <cell r="O101">
            <v>902332</v>
          </cell>
          <cell r="P101">
            <v>697.55389457120373</v>
          </cell>
          <cell r="Q101">
            <v>0</v>
          </cell>
          <cell r="R101">
            <v>0</v>
          </cell>
          <cell r="S101">
            <v>1.4999999999999999E-2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901781</v>
          </cell>
          <cell r="AD101">
            <v>15.347200000000001</v>
          </cell>
          <cell r="AE101">
            <v>6</v>
          </cell>
          <cell r="AF101">
            <v>92.083200000000005</v>
          </cell>
          <cell r="AG101">
            <v>6.0000000000000001E-3</v>
          </cell>
          <cell r="AH101">
            <v>0.55249920000000008</v>
          </cell>
          <cell r="AI101">
            <v>92.635699200000005</v>
          </cell>
          <cell r="AJ101">
            <v>928578</v>
          </cell>
          <cell r="AK101">
            <v>19.14744</v>
          </cell>
          <cell r="AL101">
            <v>6</v>
          </cell>
          <cell r="AM101">
            <v>114.88463999999999</v>
          </cell>
          <cell r="AN101">
            <v>1.7999999999999999E-2</v>
          </cell>
          <cell r="AO101">
            <v>2.0679235199999995</v>
          </cell>
          <cell r="AP101">
            <v>116.95256351999998</v>
          </cell>
          <cell r="AQ101">
            <v>933429</v>
          </cell>
          <cell r="AR101">
            <v>98.24178000000002</v>
          </cell>
          <cell r="AS101">
            <v>6</v>
          </cell>
          <cell r="AT101">
            <v>589.45068000000015</v>
          </cell>
          <cell r="AU101">
            <v>0.02</v>
          </cell>
          <cell r="AV101">
            <v>11.789013600000002</v>
          </cell>
          <cell r="AW101">
            <v>601.23969360000012</v>
          </cell>
          <cell r="AX101">
            <v>932317</v>
          </cell>
          <cell r="AY101">
            <v>4297.8</v>
          </cell>
          <cell r="AZ101">
            <v>0.02</v>
          </cell>
          <cell r="BA101">
            <v>85.956000000000003</v>
          </cell>
          <cell r="BB101">
            <v>0.03</v>
          </cell>
          <cell r="BC101">
            <v>2.5786799999999999</v>
          </cell>
          <cell r="BD101">
            <v>88.534680000000009</v>
          </cell>
          <cell r="BE101">
            <v>902311</v>
          </cell>
          <cell r="BF101">
            <v>3921.6450000000004</v>
          </cell>
          <cell r="BG101">
            <v>2.7777777777777779E-3</v>
          </cell>
          <cell r="BH101">
            <v>10.893458333333335</v>
          </cell>
          <cell r="BI101">
            <v>0.03</v>
          </cell>
          <cell r="BJ101">
            <v>0.32680375000000006</v>
          </cell>
          <cell r="BK101">
            <v>11.220262083333335</v>
          </cell>
          <cell r="BL101">
            <v>933089</v>
          </cell>
          <cell r="BM101">
            <v>744.67254355400701</v>
          </cell>
          <cell r="BN101">
            <v>2.6785714285714284E-2</v>
          </cell>
          <cell r="BO101">
            <v>19.946585988053759</v>
          </cell>
          <cell r="BP101">
            <v>0.02</v>
          </cell>
          <cell r="BQ101">
            <v>0.39893171976107517</v>
          </cell>
          <cell r="BR101">
            <v>20.345517707814835</v>
          </cell>
          <cell r="BS101">
            <v>0</v>
          </cell>
          <cell r="BT101">
            <v>0</v>
          </cell>
          <cell r="BU101">
            <v>0</v>
          </cell>
          <cell r="BV101">
            <v>0</v>
          </cell>
          <cell r="BW101">
            <v>0</v>
          </cell>
          <cell r="BX101">
            <v>0</v>
          </cell>
          <cell r="BY101">
            <v>0</v>
          </cell>
          <cell r="BZ101">
            <v>0</v>
          </cell>
          <cell r="CA101">
            <v>0</v>
          </cell>
          <cell r="CB101">
            <v>0</v>
          </cell>
          <cell r="CC101">
            <v>0</v>
          </cell>
          <cell r="CD101">
            <v>0</v>
          </cell>
          <cell r="CE101">
            <v>0</v>
          </cell>
          <cell r="CF101">
            <v>0</v>
          </cell>
          <cell r="CG101">
            <v>0</v>
          </cell>
          <cell r="CH101">
            <v>0</v>
          </cell>
          <cell r="CI101">
            <v>0</v>
          </cell>
          <cell r="CJ101">
            <v>0</v>
          </cell>
          <cell r="CK101">
            <v>0</v>
          </cell>
          <cell r="CL101">
            <v>0</v>
          </cell>
          <cell r="CM101">
            <v>0</v>
          </cell>
          <cell r="CN101">
            <v>0</v>
          </cell>
          <cell r="CP101">
            <v>2601.7600000000002</v>
          </cell>
          <cell r="CQ101">
            <v>930.92812068893977</v>
          </cell>
        </row>
        <row r="102">
          <cell r="B102">
            <v>2154</v>
          </cell>
          <cell r="C102" t="str">
            <v>Cepita Fresh Pomelo 1500cc Petx6</v>
          </cell>
          <cell r="D102" t="str">
            <v>P</v>
          </cell>
          <cell r="E102">
            <v>938059</v>
          </cell>
          <cell r="F102">
            <v>372004.68226737558</v>
          </cell>
          <cell r="G102">
            <v>3.8054968287526423E-3</v>
          </cell>
          <cell r="H102">
            <v>1415.6626386496321</v>
          </cell>
          <cell r="I102">
            <v>1.4999999999999999E-2</v>
          </cell>
          <cell r="J102">
            <v>21.234939579744481</v>
          </cell>
          <cell r="K102">
            <v>1436.8975782293764</v>
          </cell>
          <cell r="L102">
            <v>0</v>
          </cell>
          <cell r="M102">
            <v>0</v>
          </cell>
          <cell r="N102">
            <v>0</v>
          </cell>
          <cell r="O102">
            <v>902332</v>
          </cell>
          <cell r="P102">
            <v>697.55389457120373</v>
          </cell>
          <cell r="Q102">
            <v>0</v>
          </cell>
          <cell r="R102">
            <v>0</v>
          </cell>
          <cell r="S102">
            <v>1.4999999999999999E-2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0</v>
          </cell>
          <cell r="AB102">
            <v>0</v>
          </cell>
          <cell r="AC102">
            <v>901781</v>
          </cell>
          <cell r="AD102">
            <v>15.347200000000001</v>
          </cell>
          <cell r="AE102">
            <v>6</v>
          </cell>
          <cell r="AF102">
            <v>92.083200000000005</v>
          </cell>
          <cell r="AG102">
            <v>6.0000000000000001E-3</v>
          </cell>
          <cell r="AH102">
            <v>0.55249920000000008</v>
          </cell>
          <cell r="AI102">
            <v>92.635699200000005</v>
          </cell>
          <cell r="AJ102">
            <v>928579</v>
          </cell>
          <cell r="AK102">
            <v>19.14744</v>
          </cell>
          <cell r="AL102">
            <v>6</v>
          </cell>
          <cell r="AM102">
            <v>114.88463999999999</v>
          </cell>
          <cell r="AN102">
            <v>1.7999999999999999E-2</v>
          </cell>
          <cell r="AO102">
            <v>2.0679235199999995</v>
          </cell>
          <cell r="AP102">
            <v>116.95256351999998</v>
          </cell>
          <cell r="AQ102">
            <v>933429</v>
          </cell>
          <cell r="AR102">
            <v>98.24178000000002</v>
          </cell>
          <cell r="AS102">
            <v>6</v>
          </cell>
          <cell r="AT102">
            <v>589.45068000000015</v>
          </cell>
          <cell r="AU102">
            <v>0.02</v>
          </cell>
          <cell r="AV102">
            <v>11.789013600000002</v>
          </cell>
          <cell r="AW102">
            <v>601.23969360000012</v>
          </cell>
          <cell r="AX102">
            <v>932317</v>
          </cell>
          <cell r="AY102">
            <v>4297.8</v>
          </cell>
          <cell r="AZ102">
            <v>2.1999999999999999E-2</v>
          </cell>
          <cell r="BA102">
            <v>94.551599999999993</v>
          </cell>
          <cell r="BB102">
            <v>0.03</v>
          </cell>
          <cell r="BC102">
            <v>2.8365479999999996</v>
          </cell>
          <cell r="BD102">
            <v>97.388147999999987</v>
          </cell>
          <cell r="BE102">
            <v>902311</v>
          </cell>
          <cell r="BF102">
            <v>3921.6450000000004</v>
          </cell>
          <cell r="BG102">
            <v>4.1666666666666666E-3</v>
          </cell>
          <cell r="BH102">
            <v>16.340187500000003</v>
          </cell>
          <cell r="BI102">
            <v>0.03</v>
          </cell>
          <cell r="BJ102">
            <v>0.49020562500000003</v>
          </cell>
          <cell r="BK102">
            <v>16.830393125000004</v>
          </cell>
          <cell r="BL102">
            <v>933089</v>
          </cell>
          <cell r="BM102">
            <v>744.67254355400701</v>
          </cell>
          <cell r="BN102">
            <v>2.6785714285714284E-2</v>
          </cell>
          <cell r="BO102">
            <v>19.946585988053759</v>
          </cell>
          <cell r="BP102">
            <v>0.02</v>
          </cell>
          <cell r="BQ102">
            <v>0.39893171976107517</v>
          </cell>
          <cell r="BR102">
            <v>20.345517707814835</v>
          </cell>
          <cell r="BS102">
            <v>0</v>
          </cell>
          <cell r="BT102">
            <v>0</v>
          </cell>
          <cell r="BU102">
            <v>0</v>
          </cell>
          <cell r="BV102">
            <v>0</v>
          </cell>
          <cell r="BW102">
            <v>0</v>
          </cell>
          <cell r="BX102">
            <v>0</v>
          </cell>
          <cell r="BY102">
            <v>0</v>
          </cell>
          <cell r="BZ102">
            <v>0</v>
          </cell>
          <cell r="CA102">
            <v>0</v>
          </cell>
          <cell r="CB102">
            <v>0</v>
          </cell>
          <cell r="CC102">
            <v>0</v>
          </cell>
          <cell r="CD102">
            <v>0</v>
          </cell>
          <cell r="CE102">
            <v>0</v>
          </cell>
          <cell r="CF102">
            <v>0</v>
          </cell>
          <cell r="CG102">
            <v>0</v>
          </cell>
          <cell r="CH102">
            <v>0</v>
          </cell>
          <cell r="CI102">
            <v>0</v>
          </cell>
          <cell r="CJ102">
            <v>0</v>
          </cell>
          <cell r="CK102">
            <v>0</v>
          </cell>
          <cell r="CL102">
            <v>0</v>
          </cell>
          <cell r="CM102">
            <v>0</v>
          </cell>
          <cell r="CN102">
            <v>0</v>
          </cell>
          <cell r="CP102">
            <v>2382.29</v>
          </cell>
          <cell r="CQ102">
            <v>945.39242177062351</v>
          </cell>
        </row>
        <row r="103">
          <cell r="B103">
            <v>2359</v>
          </cell>
          <cell r="C103" t="str">
            <v>Crush Naranja 2250cc Petx6</v>
          </cell>
          <cell r="D103" t="str">
            <v>P</v>
          </cell>
          <cell r="E103">
            <v>901768</v>
          </cell>
          <cell r="F103">
            <v>85059.65</v>
          </cell>
          <cell r="G103">
            <v>6.7499999999999991E-3</v>
          </cell>
          <cell r="H103">
            <v>574.15263749999986</v>
          </cell>
          <cell r="I103">
            <v>8.0000000000000002E-3</v>
          </cell>
          <cell r="J103">
            <v>4.5932210999999992</v>
          </cell>
          <cell r="K103">
            <v>578.74585859999991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902338</v>
          </cell>
          <cell r="W103">
            <v>282.74</v>
          </cell>
          <cell r="X103">
            <v>8.8208999999999996E-2</v>
          </cell>
          <cell r="Y103">
            <v>24.94021266</v>
          </cell>
          <cell r="Z103">
            <v>0.45</v>
          </cell>
          <cell r="AA103">
            <v>11.223095697</v>
          </cell>
          <cell r="AB103">
            <v>36.163308356999998</v>
          </cell>
          <cell r="AC103">
            <v>901767</v>
          </cell>
          <cell r="AD103">
            <v>15.347200000000001</v>
          </cell>
          <cell r="AE103">
            <v>6</v>
          </cell>
          <cell r="AF103">
            <v>92.083200000000005</v>
          </cell>
          <cell r="AG103">
            <v>6.0000000000000001E-3</v>
          </cell>
          <cell r="AH103">
            <v>0.55249920000000008</v>
          </cell>
          <cell r="AI103">
            <v>92.635699200000005</v>
          </cell>
          <cell r="AJ103">
            <v>909141</v>
          </cell>
          <cell r="AK103">
            <v>15.338699999999999</v>
          </cell>
          <cell r="AL103">
            <v>6</v>
          </cell>
          <cell r="AM103">
            <v>92.032199999999989</v>
          </cell>
          <cell r="AN103">
            <v>1.7999999999999999E-2</v>
          </cell>
          <cell r="AO103">
            <v>1.6565795999999997</v>
          </cell>
          <cell r="AP103">
            <v>93.68877959999999</v>
          </cell>
          <cell r="AQ103">
            <v>911423</v>
          </cell>
          <cell r="AR103">
            <v>152.64989999588317</v>
          </cell>
          <cell r="AS103">
            <v>6</v>
          </cell>
          <cell r="AT103">
            <v>915.89939997529905</v>
          </cell>
          <cell r="AU103">
            <v>0.02</v>
          </cell>
          <cell r="AV103">
            <v>18.317987999505981</v>
          </cell>
          <cell r="AW103">
            <v>934.21738797480498</v>
          </cell>
          <cell r="AX103">
            <v>932442</v>
          </cell>
          <cell r="AY103">
            <v>3691.274317495921</v>
          </cell>
          <cell r="AZ103">
            <v>2.7699999999999999E-2</v>
          </cell>
          <cell r="BA103">
            <v>102.24829859463701</v>
          </cell>
          <cell r="BB103">
            <v>0.03</v>
          </cell>
          <cell r="BC103">
            <v>3.06744895783911</v>
          </cell>
          <cell r="BD103">
            <v>105.31574755247611</v>
          </cell>
          <cell r="BE103">
            <v>902311</v>
          </cell>
          <cell r="BF103">
            <v>3921.6450000000004</v>
          </cell>
          <cell r="BG103">
            <v>4.3750000000000004E-3</v>
          </cell>
          <cell r="BH103">
            <v>17.157196875000004</v>
          </cell>
          <cell r="BI103">
            <v>0.03</v>
          </cell>
          <cell r="BJ103">
            <v>0.51471590625000008</v>
          </cell>
          <cell r="BK103">
            <v>17.671912781250004</v>
          </cell>
          <cell r="BL103">
            <v>933089</v>
          </cell>
          <cell r="BM103">
            <v>744.67254355400701</v>
          </cell>
          <cell r="BN103">
            <v>3.7499999999999999E-2</v>
          </cell>
          <cell r="BO103">
            <v>27.925220383275263</v>
          </cell>
          <cell r="BP103">
            <v>0.02</v>
          </cell>
          <cell r="BQ103">
            <v>0.55850440766550524</v>
          </cell>
          <cell r="BR103">
            <v>28.483724790940769</v>
          </cell>
          <cell r="BS103">
            <v>0</v>
          </cell>
          <cell r="BT103">
            <v>0</v>
          </cell>
          <cell r="BU103">
            <v>0</v>
          </cell>
          <cell r="BV103">
            <v>0</v>
          </cell>
          <cell r="BW103">
            <v>0</v>
          </cell>
          <cell r="BX103">
            <v>0</v>
          </cell>
          <cell r="BY103">
            <v>0</v>
          </cell>
          <cell r="BZ103">
            <v>0</v>
          </cell>
          <cell r="CA103">
            <v>0</v>
          </cell>
          <cell r="CB103">
            <v>0</v>
          </cell>
          <cell r="CC103">
            <v>0</v>
          </cell>
          <cell r="CD103">
            <v>0</v>
          </cell>
          <cell r="CE103">
            <v>0</v>
          </cell>
          <cell r="CF103">
            <v>0</v>
          </cell>
          <cell r="CG103">
            <v>0</v>
          </cell>
          <cell r="CH103">
            <v>0</v>
          </cell>
          <cell r="CI103">
            <v>0</v>
          </cell>
          <cell r="CJ103">
            <v>0</v>
          </cell>
          <cell r="CK103">
            <v>0</v>
          </cell>
          <cell r="CL103">
            <v>0</v>
          </cell>
          <cell r="CM103">
            <v>0</v>
          </cell>
          <cell r="CN103">
            <v>0</v>
          </cell>
          <cell r="CP103">
            <v>1886.92</v>
          </cell>
          <cell r="CQ103">
            <v>1308.1741414000003</v>
          </cell>
        </row>
        <row r="104">
          <cell r="B104">
            <v>2423</v>
          </cell>
          <cell r="C104" t="str">
            <v>Aquarius Pomelo Rosado 500cc Petx8</v>
          </cell>
          <cell r="D104" t="str">
            <v>P</v>
          </cell>
          <cell r="E104">
            <v>938684</v>
          </cell>
          <cell r="F104">
            <v>218083.10965435041</v>
          </cell>
          <cell r="G104">
            <v>2E-3</v>
          </cell>
          <cell r="H104">
            <v>436.16621930870082</v>
          </cell>
          <cell r="I104">
            <v>0.05</v>
          </cell>
          <cell r="J104">
            <v>21.808310965435041</v>
          </cell>
          <cell r="K104">
            <v>457.97453027413587</v>
          </cell>
          <cell r="L104">
            <v>0</v>
          </cell>
          <cell r="M104">
            <v>0</v>
          </cell>
          <cell r="N104">
            <v>0</v>
          </cell>
          <cell r="O104">
            <v>902332</v>
          </cell>
          <cell r="P104">
            <v>697.55389457120373</v>
          </cell>
          <cell r="Q104">
            <v>0.42221660000000005</v>
          </cell>
          <cell r="R104">
            <v>294.51883368261213</v>
          </cell>
          <cell r="S104">
            <v>1.4999999999999999E-2</v>
          </cell>
          <cell r="T104">
            <v>4.4177825052391819</v>
          </cell>
          <cell r="U104">
            <v>298.93661618785131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B104">
            <v>0</v>
          </cell>
          <cell r="AC104">
            <v>902257</v>
          </cell>
          <cell r="AD104">
            <v>15.347200000000001</v>
          </cell>
          <cell r="AE104">
            <v>8</v>
          </cell>
          <cell r="AF104">
            <v>122.77760000000001</v>
          </cell>
          <cell r="AG104">
            <v>6.0000000000000001E-3</v>
          </cell>
          <cell r="AH104">
            <v>0.73666560000000003</v>
          </cell>
          <cell r="AI104">
            <v>123.5142656</v>
          </cell>
          <cell r="AJ104">
            <v>938574</v>
          </cell>
          <cell r="AK104">
            <v>12.658500021800741</v>
          </cell>
          <cell r="AL104">
            <v>8</v>
          </cell>
          <cell r="AM104">
            <v>101.26800017440593</v>
          </cell>
          <cell r="AN104">
            <v>1.7999999999999999E-2</v>
          </cell>
          <cell r="AO104">
            <v>1.8228240031393066</v>
          </cell>
          <cell r="AP104">
            <v>103.09082417754523</v>
          </cell>
          <cell r="AQ104">
            <v>901569</v>
          </cell>
          <cell r="AR104">
            <v>65.035020004572473</v>
          </cell>
          <cell r="AS104">
            <v>8</v>
          </cell>
          <cell r="AT104">
            <v>520.28016003657979</v>
          </cell>
          <cell r="AU104">
            <v>0.02</v>
          </cell>
          <cell r="AV104">
            <v>10.405603200731596</v>
          </cell>
          <cell r="AW104">
            <v>530.68576323731133</v>
          </cell>
          <cell r="AX104">
            <v>932435</v>
          </cell>
          <cell r="AY104">
            <v>5142.54</v>
          </cell>
          <cell r="AZ104">
            <v>1.7000000000000001E-2</v>
          </cell>
          <cell r="BA104">
            <v>87.423180000000002</v>
          </cell>
          <cell r="BB104">
            <v>0.03</v>
          </cell>
          <cell r="BC104">
            <v>2.6226954</v>
          </cell>
          <cell r="BD104">
            <v>90.0458754</v>
          </cell>
          <cell r="BE104">
            <v>902311</v>
          </cell>
          <cell r="BF104">
            <v>3921.6450000000004</v>
          </cell>
          <cell r="BG104">
            <v>2.0833333333333333E-3</v>
          </cell>
          <cell r="BH104">
            <v>8.1700937500000013</v>
          </cell>
          <cell r="BI104">
            <v>0.03</v>
          </cell>
          <cell r="BJ104">
            <v>0.24510281250000002</v>
          </cell>
          <cell r="BK104">
            <v>8.415196562500002</v>
          </cell>
          <cell r="BL104">
            <v>933089</v>
          </cell>
          <cell r="BM104">
            <v>744.67254355400701</v>
          </cell>
          <cell r="BN104">
            <v>2.3148148148148147E-2</v>
          </cell>
          <cell r="BO104">
            <v>17.237790360046457</v>
          </cell>
          <cell r="BP104">
            <v>0.02</v>
          </cell>
          <cell r="BQ104">
            <v>0.34475580720092913</v>
          </cell>
          <cell r="BR104">
            <v>17.582546167247386</v>
          </cell>
          <cell r="BS104">
            <v>0</v>
          </cell>
          <cell r="BT104">
            <v>0</v>
          </cell>
          <cell r="BU104">
            <v>0</v>
          </cell>
          <cell r="BV104">
            <v>0</v>
          </cell>
          <cell r="BW104">
            <v>0</v>
          </cell>
          <cell r="BX104">
            <v>0</v>
          </cell>
          <cell r="BY104">
            <v>0</v>
          </cell>
          <cell r="BZ104">
            <v>0</v>
          </cell>
          <cell r="CA104">
            <v>0</v>
          </cell>
          <cell r="CB104">
            <v>0</v>
          </cell>
          <cell r="CC104">
            <v>0</v>
          </cell>
          <cell r="CD104">
            <v>0</v>
          </cell>
          <cell r="CE104">
            <v>0</v>
          </cell>
          <cell r="CF104">
            <v>0</v>
          </cell>
          <cell r="CG104">
            <v>936704</v>
          </cell>
          <cell r="CH104">
            <v>477.36358227050141</v>
          </cell>
          <cell r="CI104">
            <v>2.43123482822038E-2</v>
          </cell>
          <cell r="CJ104">
            <v>11.605829669400878</v>
          </cell>
          <cell r="CK104">
            <v>0.5</v>
          </cell>
          <cell r="CL104">
            <v>5.8029148347004389</v>
          </cell>
          <cell r="CM104">
            <v>17.408744504101318</v>
          </cell>
          <cell r="CN104">
            <v>0</v>
          </cell>
          <cell r="CP104">
            <v>1647.65</v>
          </cell>
          <cell r="CQ104">
            <v>1189.6754697258643</v>
          </cell>
        </row>
        <row r="105">
          <cell r="B105">
            <v>2428</v>
          </cell>
          <cell r="C105" t="str">
            <v>Aquarius Pomelo Rosado 2250cc Petx6</v>
          </cell>
          <cell r="D105" t="str">
            <v>P</v>
          </cell>
          <cell r="E105">
            <v>938684</v>
          </cell>
          <cell r="F105">
            <v>218083.10965435041</v>
          </cell>
          <cell r="G105">
            <v>6.7499999999999991E-3</v>
          </cell>
          <cell r="H105">
            <v>1472.0609901668652</v>
          </cell>
          <cell r="I105">
            <v>0.05</v>
          </cell>
          <cell r="J105">
            <v>73.603049508343261</v>
          </cell>
          <cell r="K105">
            <v>1545.6640396752084</v>
          </cell>
          <cell r="L105">
            <v>0</v>
          </cell>
          <cell r="M105">
            <v>0</v>
          </cell>
          <cell r="N105">
            <v>0</v>
          </cell>
          <cell r="O105">
            <v>902332</v>
          </cell>
          <cell r="P105">
            <v>697.55389457120373</v>
          </cell>
          <cell r="Q105">
            <v>1.4249810250000001</v>
          </cell>
          <cell r="R105">
            <v>994.00106367881585</v>
          </cell>
          <cell r="S105">
            <v>1.4999999999999999E-2</v>
          </cell>
          <cell r="T105">
            <v>14.910015955182237</v>
          </cell>
          <cell r="U105">
            <v>1008.911079633998</v>
          </cell>
          <cell r="V105">
            <v>0</v>
          </cell>
          <cell r="W105">
            <v>0</v>
          </cell>
          <cell r="X105">
            <v>0</v>
          </cell>
          <cell r="Y105">
            <v>0</v>
          </cell>
          <cell r="Z105">
            <v>0</v>
          </cell>
          <cell r="AA105">
            <v>0</v>
          </cell>
          <cell r="AB105">
            <v>0</v>
          </cell>
          <cell r="AC105">
            <v>902257</v>
          </cell>
          <cell r="AD105">
            <v>15.347200000000001</v>
          </cell>
          <cell r="AE105">
            <v>6</v>
          </cell>
          <cell r="AF105">
            <v>92.083200000000005</v>
          </cell>
          <cell r="AG105">
            <v>6.0000000000000001E-3</v>
          </cell>
          <cell r="AH105">
            <v>0.55249920000000008</v>
          </cell>
          <cell r="AI105">
            <v>92.635699200000005</v>
          </cell>
          <cell r="AJ105">
            <v>938575</v>
          </cell>
          <cell r="AK105">
            <v>21.325980000000001</v>
          </cell>
          <cell r="AL105">
            <v>6</v>
          </cell>
          <cell r="AM105">
            <v>127.95588000000001</v>
          </cell>
          <cell r="AN105">
            <v>1.7999999999999999E-2</v>
          </cell>
          <cell r="AO105">
            <v>2.3032058399999999</v>
          </cell>
          <cell r="AP105">
            <v>130.25908584000001</v>
          </cell>
          <cell r="AQ105">
            <v>911881</v>
          </cell>
          <cell r="AR105">
            <v>135.6912000022601</v>
          </cell>
          <cell r="AS105">
            <v>6</v>
          </cell>
          <cell r="AT105">
            <v>814.14720001356068</v>
          </cell>
          <cell r="AU105">
            <v>0.02</v>
          </cell>
          <cell r="AV105">
            <v>16.282944000271215</v>
          </cell>
          <cell r="AW105">
            <v>830.43014401383186</v>
          </cell>
          <cell r="AX105">
            <v>925698</v>
          </cell>
          <cell r="AY105">
            <v>5142.54</v>
          </cell>
          <cell r="AZ105">
            <v>3.9899999999999998E-2</v>
          </cell>
          <cell r="BA105">
            <v>205.18734599999999</v>
          </cell>
          <cell r="BB105">
            <v>0.03</v>
          </cell>
          <cell r="BC105">
            <v>6.1556203799999993</v>
          </cell>
          <cell r="BD105">
            <v>211.34296637999998</v>
          </cell>
          <cell r="BE105">
            <v>902311</v>
          </cell>
          <cell r="BF105">
            <v>3921.6450000000004</v>
          </cell>
          <cell r="BG105">
            <v>4.3750000000000004E-3</v>
          </cell>
          <cell r="BH105">
            <v>17.157196875000004</v>
          </cell>
          <cell r="BI105">
            <v>0.03</v>
          </cell>
          <cell r="BJ105">
            <v>0.51471590625000008</v>
          </cell>
          <cell r="BK105">
            <v>17.671912781250004</v>
          </cell>
          <cell r="BL105">
            <v>933089</v>
          </cell>
          <cell r="BM105">
            <v>744.67254355400701</v>
          </cell>
          <cell r="BN105">
            <v>3.7499999999999999E-2</v>
          </cell>
          <cell r="BO105">
            <v>27.925220383275263</v>
          </cell>
          <cell r="BP105">
            <v>0.02</v>
          </cell>
          <cell r="BQ105">
            <v>0.55850440766550524</v>
          </cell>
          <cell r="BR105">
            <v>28.483724790940769</v>
          </cell>
          <cell r="BS105">
            <v>0</v>
          </cell>
          <cell r="BT105">
            <v>0</v>
          </cell>
          <cell r="BU105">
            <v>0</v>
          </cell>
          <cell r="BV105">
            <v>0</v>
          </cell>
          <cell r="BW105">
            <v>0</v>
          </cell>
          <cell r="BX105">
            <v>0</v>
          </cell>
          <cell r="BY105">
            <v>0</v>
          </cell>
          <cell r="BZ105">
            <v>0</v>
          </cell>
          <cell r="CA105">
            <v>0</v>
          </cell>
          <cell r="CB105">
            <v>0</v>
          </cell>
          <cell r="CC105">
            <v>0</v>
          </cell>
          <cell r="CD105">
            <v>0</v>
          </cell>
          <cell r="CE105">
            <v>0</v>
          </cell>
          <cell r="CF105">
            <v>0</v>
          </cell>
          <cell r="CG105">
            <v>936704</v>
          </cell>
          <cell r="CH105">
            <v>477.36358227050141</v>
          </cell>
          <cell r="CI105">
            <v>8.2054175452437816E-2</v>
          </cell>
          <cell r="CJ105">
            <v>39.169675134227958</v>
          </cell>
          <cell r="CK105">
            <v>0.5</v>
          </cell>
          <cell r="CL105">
            <v>19.584837567113979</v>
          </cell>
          <cell r="CM105">
            <v>58.754512701341937</v>
          </cell>
          <cell r="CN105">
            <v>0</v>
          </cell>
          <cell r="CP105">
            <v>3924.15</v>
          </cell>
          <cell r="CQ105">
            <v>2378.4859603247914</v>
          </cell>
        </row>
        <row r="106">
          <cell r="B106">
            <v>2443</v>
          </cell>
          <cell r="C106" t="str">
            <v>Aquarius Naranja 500cc Petx8</v>
          </cell>
          <cell r="D106" t="str">
            <v>P</v>
          </cell>
          <cell r="E106">
            <v>919322</v>
          </cell>
          <cell r="F106">
            <v>257826.67021276598</v>
          </cell>
          <cell r="G106">
            <v>2E-3</v>
          </cell>
          <cell r="H106">
            <v>515.65334042553195</v>
          </cell>
          <cell r="I106">
            <v>8.0000000000000002E-3</v>
          </cell>
          <cell r="J106">
            <v>4.1252267234042561</v>
          </cell>
          <cell r="K106">
            <v>519.77856714893619</v>
          </cell>
          <cell r="L106">
            <v>0</v>
          </cell>
          <cell r="M106">
            <v>0</v>
          </cell>
          <cell r="N106">
            <v>0</v>
          </cell>
          <cell r="O106">
            <v>902332</v>
          </cell>
          <cell r="P106">
            <v>697.55389457120373</v>
          </cell>
          <cell r="Q106">
            <v>0.36005599999999999</v>
          </cell>
          <cell r="R106">
            <v>251.15846506372932</v>
          </cell>
          <cell r="S106">
            <v>1.4999999999999999E-2</v>
          </cell>
          <cell r="T106">
            <v>3.7673769759559397</v>
          </cell>
          <cell r="U106">
            <v>254.92584203968525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902257</v>
          </cell>
          <cell r="AD106">
            <v>15.347200000000001</v>
          </cell>
          <cell r="AE106">
            <v>8</v>
          </cell>
          <cell r="AF106">
            <v>122.77760000000001</v>
          </cell>
          <cell r="AG106">
            <v>6.0000000000000001E-3</v>
          </cell>
          <cell r="AH106">
            <v>0.73666560000000003</v>
          </cell>
          <cell r="AI106">
            <v>123.5142656</v>
          </cell>
          <cell r="AJ106">
            <v>919215</v>
          </cell>
          <cell r="AK106">
            <v>7.0324999999999998</v>
          </cell>
          <cell r="AL106">
            <v>8</v>
          </cell>
          <cell r="AM106">
            <v>56.26</v>
          </cell>
          <cell r="AN106">
            <v>1.7999999999999999E-2</v>
          </cell>
          <cell r="AO106">
            <v>1.0126799999999998</v>
          </cell>
          <cell r="AP106">
            <v>57.272680000000001</v>
          </cell>
          <cell r="AQ106">
            <v>901569</v>
          </cell>
          <cell r="AR106">
            <v>65.035020004572473</v>
          </cell>
          <cell r="AS106">
            <v>8</v>
          </cell>
          <cell r="AT106">
            <v>520.28016003657979</v>
          </cell>
          <cell r="AU106">
            <v>0.02</v>
          </cell>
          <cell r="AV106">
            <v>10.405603200731596</v>
          </cell>
          <cell r="AW106">
            <v>530.68576323731133</v>
          </cell>
          <cell r="AX106">
            <v>932436</v>
          </cell>
          <cell r="AY106">
            <v>4772.04</v>
          </cell>
          <cell r="AZ106">
            <v>1.55E-2</v>
          </cell>
          <cell r="BA106">
            <v>73.966619999999992</v>
          </cell>
          <cell r="BB106">
            <v>0.03</v>
          </cell>
          <cell r="BC106">
            <v>2.2189985999999995</v>
          </cell>
          <cell r="BD106">
            <v>76.185618599999998</v>
          </cell>
          <cell r="BE106">
            <v>902311</v>
          </cell>
          <cell r="BF106">
            <v>3921.6450000000004</v>
          </cell>
          <cell r="BG106">
            <v>2.0833333333333333E-3</v>
          </cell>
          <cell r="BH106">
            <v>8.1700937500000013</v>
          </cell>
          <cell r="BI106">
            <v>0.03</v>
          </cell>
          <cell r="BJ106">
            <v>0.24510281250000002</v>
          </cell>
          <cell r="BK106">
            <v>8.415196562500002</v>
          </cell>
          <cell r="BL106">
            <v>933089</v>
          </cell>
          <cell r="BM106">
            <v>744.67254355400701</v>
          </cell>
          <cell r="BN106">
            <v>2.3148148148148147E-2</v>
          </cell>
          <cell r="BO106">
            <v>17.237790360046457</v>
          </cell>
          <cell r="BP106">
            <v>0.02</v>
          </cell>
          <cell r="BQ106">
            <v>0.34475580720092913</v>
          </cell>
          <cell r="BR106">
            <v>17.582546167247386</v>
          </cell>
          <cell r="BS106">
            <v>0</v>
          </cell>
          <cell r="BT106">
            <v>0</v>
          </cell>
          <cell r="BU106">
            <v>0</v>
          </cell>
          <cell r="BV106">
            <v>0</v>
          </cell>
          <cell r="BW106">
            <v>0</v>
          </cell>
          <cell r="BX106">
            <v>0</v>
          </cell>
          <cell r="BY106">
            <v>0</v>
          </cell>
          <cell r="BZ106">
            <v>0</v>
          </cell>
          <cell r="CA106">
            <v>0</v>
          </cell>
          <cell r="CB106">
            <v>0</v>
          </cell>
          <cell r="CC106">
            <v>0</v>
          </cell>
          <cell r="CD106">
            <v>0</v>
          </cell>
          <cell r="CE106">
            <v>0</v>
          </cell>
          <cell r="CF106">
            <v>0</v>
          </cell>
          <cell r="CG106">
            <v>936704</v>
          </cell>
          <cell r="CH106">
            <v>477.36358227050141</v>
          </cell>
          <cell r="CI106">
            <v>2.43123482822038E-2</v>
          </cell>
          <cell r="CJ106">
            <v>11.605829669400878</v>
          </cell>
          <cell r="CK106">
            <v>0.5</v>
          </cell>
          <cell r="CL106">
            <v>5.8029148347004389</v>
          </cell>
          <cell r="CM106">
            <v>17.408744504101318</v>
          </cell>
          <cell r="CN106">
            <v>0</v>
          </cell>
          <cell r="CP106">
            <v>1605.77</v>
          </cell>
          <cell r="CQ106">
            <v>1085.9914328510638</v>
          </cell>
        </row>
        <row r="107">
          <cell r="B107">
            <v>2446</v>
          </cell>
          <cell r="C107" t="str">
            <v>Aquarius Naranja 1500cc Petx6</v>
          </cell>
          <cell r="D107" t="str">
            <v>P</v>
          </cell>
          <cell r="E107">
            <v>919322</v>
          </cell>
          <cell r="F107">
            <v>257826.67021276598</v>
          </cell>
          <cell r="G107">
            <v>4.5000000000000005E-3</v>
          </cell>
          <cell r="H107">
            <v>1160.220015957447</v>
          </cell>
          <cell r="I107">
            <v>8.0000000000000002E-3</v>
          </cell>
          <cell r="J107">
            <v>9.2817601276595756</v>
          </cell>
          <cell r="K107">
            <v>1169.5017760851065</v>
          </cell>
          <cell r="L107">
            <v>0</v>
          </cell>
          <cell r="M107">
            <v>0</v>
          </cell>
          <cell r="N107">
            <v>0</v>
          </cell>
          <cell r="O107">
            <v>902332</v>
          </cell>
          <cell r="P107">
            <v>697.55389457120373</v>
          </cell>
          <cell r="Q107">
            <v>0.81012600000000001</v>
          </cell>
          <cell r="R107">
            <v>565.106546393391</v>
          </cell>
          <cell r="S107">
            <v>1.4999999999999999E-2</v>
          </cell>
          <cell r="T107">
            <v>8.4765981959008645</v>
          </cell>
          <cell r="U107">
            <v>573.58314458929192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902257</v>
          </cell>
          <cell r="AD107">
            <v>15.347200000000001</v>
          </cell>
          <cell r="AE107">
            <v>6</v>
          </cell>
          <cell r="AF107">
            <v>92.083200000000005</v>
          </cell>
          <cell r="AG107">
            <v>6.0000000000000001E-3</v>
          </cell>
          <cell r="AH107">
            <v>0.55249920000000008</v>
          </cell>
          <cell r="AI107">
            <v>92.635699200000005</v>
          </cell>
          <cell r="AJ107">
            <v>919216</v>
          </cell>
          <cell r="AK107">
            <v>10.003500000000001</v>
          </cell>
          <cell r="AL107">
            <v>6</v>
          </cell>
          <cell r="AM107">
            <v>60.021000000000001</v>
          </cell>
          <cell r="AN107">
            <v>1.7999999999999999E-2</v>
          </cell>
          <cell r="AO107">
            <v>1.0803779999999998</v>
          </cell>
          <cell r="AP107">
            <v>61.101378000000004</v>
          </cell>
          <cell r="AQ107">
            <v>933429</v>
          </cell>
          <cell r="AR107">
            <v>98.24178000000002</v>
          </cell>
          <cell r="AS107">
            <v>6</v>
          </cell>
          <cell r="AT107">
            <v>589.45068000000015</v>
          </cell>
          <cell r="AU107">
            <v>0.02</v>
          </cell>
          <cell r="AV107">
            <v>11.789013600000002</v>
          </cell>
          <cell r="AW107">
            <v>601.23969360000012</v>
          </cell>
          <cell r="AX107">
            <v>932438</v>
          </cell>
          <cell r="AY107">
            <v>4772.04</v>
          </cell>
          <cell r="AZ107">
            <v>2.92E-2</v>
          </cell>
          <cell r="BA107">
            <v>139.343568</v>
          </cell>
          <cell r="BB107">
            <v>0.03</v>
          </cell>
          <cell r="BC107">
            <v>4.1803070399999998</v>
          </cell>
          <cell r="BD107">
            <v>143.52387504000001</v>
          </cell>
          <cell r="BE107">
            <v>902311</v>
          </cell>
          <cell r="BF107">
            <v>3921.6450000000004</v>
          </cell>
          <cell r="BG107">
            <v>4.0178571428571433E-3</v>
          </cell>
          <cell r="BH107">
            <v>15.756609375000004</v>
          </cell>
          <cell r="BI107">
            <v>0.03</v>
          </cell>
          <cell r="BJ107">
            <v>0.47269828125000007</v>
          </cell>
          <cell r="BK107">
            <v>16.229307656250004</v>
          </cell>
          <cell r="BL107">
            <v>933089</v>
          </cell>
          <cell r="BM107">
            <v>744.67254355400701</v>
          </cell>
          <cell r="BN107">
            <v>2.6785714285714284E-2</v>
          </cell>
          <cell r="BO107">
            <v>19.946585988053759</v>
          </cell>
          <cell r="BP107">
            <v>0.02</v>
          </cell>
          <cell r="BQ107">
            <v>0.39893171976107517</v>
          </cell>
          <cell r="BR107">
            <v>20.345517707814835</v>
          </cell>
          <cell r="BS107">
            <v>0</v>
          </cell>
          <cell r="BT107">
            <v>0</v>
          </cell>
          <cell r="BU107">
            <v>0</v>
          </cell>
          <cell r="BV107">
            <v>0</v>
          </cell>
          <cell r="BW107">
            <v>0</v>
          </cell>
          <cell r="BX107">
            <v>0</v>
          </cell>
          <cell r="BY107">
            <v>0</v>
          </cell>
          <cell r="BZ107">
            <v>0</v>
          </cell>
          <cell r="CA107">
            <v>0</v>
          </cell>
          <cell r="CB107">
            <v>0</v>
          </cell>
          <cell r="CC107">
            <v>0</v>
          </cell>
          <cell r="CD107">
            <v>0</v>
          </cell>
          <cell r="CE107">
            <v>0</v>
          </cell>
          <cell r="CF107">
            <v>0</v>
          </cell>
          <cell r="CG107">
            <v>936704</v>
          </cell>
          <cell r="CH107">
            <v>477.36358227050141</v>
          </cell>
          <cell r="CI107">
            <v>5.4702783634958556E-2</v>
          </cell>
          <cell r="CJ107">
            <v>26.113116756151978</v>
          </cell>
          <cell r="CK107">
            <v>0.5</v>
          </cell>
          <cell r="CL107">
            <v>13.056558378075989</v>
          </cell>
          <cell r="CM107">
            <v>39.169675134227965</v>
          </cell>
          <cell r="CN107">
            <v>0</v>
          </cell>
          <cell r="CP107">
            <v>2717.33</v>
          </cell>
          <cell r="CQ107">
            <v>1547.8282239148934</v>
          </cell>
        </row>
        <row r="108">
          <cell r="B108">
            <v>2448</v>
          </cell>
          <cell r="C108" t="str">
            <v>Aquarius Naranja 2250cc Petx6</v>
          </cell>
          <cell r="D108" t="str">
            <v>P</v>
          </cell>
          <cell r="E108">
            <v>919322</v>
          </cell>
          <cell r="F108">
            <v>257826.67021276598</v>
          </cell>
          <cell r="G108">
            <v>6.7499999999999991E-3</v>
          </cell>
          <cell r="H108">
            <v>1740.3300239361702</v>
          </cell>
          <cell r="I108">
            <v>8.0000000000000002E-3</v>
          </cell>
          <cell r="J108">
            <v>13.922640191489361</v>
          </cell>
          <cell r="K108">
            <v>1754.2526641276595</v>
          </cell>
          <cell r="L108">
            <v>0</v>
          </cell>
          <cell r="M108">
            <v>0</v>
          </cell>
          <cell r="N108">
            <v>0</v>
          </cell>
          <cell r="O108">
            <v>902332</v>
          </cell>
          <cell r="P108">
            <v>697.55389457120373</v>
          </cell>
          <cell r="Q108">
            <v>1.2151890000000001</v>
          </cell>
          <cell r="R108">
            <v>847.6598195900865</v>
          </cell>
          <cell r="S108">
            <v>1.4999999999999999E-2</v>
          </cell>
          <cell r="T108">
            <v>12.714897293851298</v>
          </cell>
          <cell r="U108">
            <v>860.37471688393782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0</v>
          </cell>
          <cell r="AC108">
            <v>902257</v>
          </cell>
          <cell r="AD108">
            <v>15.347200000000001</v>
          </cell>
          <cell r="AE108">
            <v>6</v>
          </cell>
          <cell r="AF108">
            <v>92.083200000000005</v>
          </cell>
          <cell r="AG108">
            <v>6.0000000000000001E-3</v>
          </cell>
          <cell r="AH108">
            <v>0.55249920000000008</v>
          </cell>
          <cell r="AI108">
            <v>92.635699200000005</v>
          </cell>
          <cell r="AJ108">
            <v>925508</v>
          </cell>
          <cell r="AK108">
            <v>13.858649999999999</v>
          </cell>
          <cell r="AL108">
            <v>6</v>
          </cell>
          <cell r="AM108">
            <v>83.151899999999998</v>
          </cell>
          <cell r="AN108">
            <v>1.7999999999999999E-2</v>
          </cell>
          <cell r="AO108">
            <v>1.4967341999999999</v>
          </cell>
          <cell r="AP108">
            <v>84.648634200000004</v>
          </cell>
          <cell r="AQ108">
            <v>911881</v>
          </cell>
          <cell r="AR108">
            <v>135.6912000022601</v>
          </cell>
          <cell r="AS108">
            <v>6</v>
          </cell>
          <cell r="AT108">
            <v>814.14720001356068</v>
          </cell>
          <cell r="AU108">
            <v>0.02</v>
          </cell>
          <cell r="AV108">
            <v>16.282944000271215</v>
          </cell>
          <cell r="AW108">
            <v>830.43014401383186</v>
          </cell>
          <cell r="AX108">
            <v>901729</v>
          </cell>
          <cell r="AY108">
            <v>4772.04</v>
          </cell>
          <cell r="AZ108">
            <v>4.1099999999999998E-2</v>
          </cell>
          <cell r="BA108">
            <v>196.130844</v>
          </cell>
          <cell r="BB108">
            <v>0.03</v>
          </cell>
          <cell r="BC108">
            <v>5.8839253199999995</v>
          </cell>
          <cell r="BD108">
            <v>202.01476932</v>
          </cell>
          <cell r="BE108">
            <v>902311</v>
          </cell>
          <cell r="BF108">
            <v>3921.6450000000004</v>
          </cell>
          <cell r="BG108">
            <v>4.3750000000000004E-3</v>
          </cell>
          <cell r="BH108">
            <v>17.157196875000004</v>
          </cell>
          <cell r="BI108">
            <v>0.03</v>
          </cell>
          <cell r="BJ108">
            <v>0.51471590625000008</v>
          </cell>
          <cell r="BK108">
            <v>17.671912781250004</v>
          </cell>
          <cell r="BL108">
            <v>933089</v>
          </cell>
          <cell r="BM108">
            <v>744.67254355400701</v>
          </cell>
          <cell r="BN108">
            <v>3.7499999999999999E-2</v>
          </cell>
          <cell r="BO108">
            <v>27.925220383275263</v>
          </cell>
          <cell r="BP108">
            <v>0.02</v>
          </cell>
          <cell r="BQ108">
            <v>0.55850440766550524</v>
          </cell>
          <cell r="BR108">
            <v>28.483724790940769</v>
          </cell>
          <cell r="BS108">
            <v>0</v>
          </cell>
          <cell r="BT108">
            <v>0</v>
          </cell>
          <cell r="BU108">
            <v>0</v>
          </cell>
          <cell r="BV108">
            <v>0</v>
          </cell>
          <cell r="BW108">
            <v>0</v>
          </cell>
          <cell r="BX108">
            <v>0</v>
          </cell>
          <cell r="BY108">
            <v>0</v>
          </cell>
          <cell r="BZ108">
            <v>0</v>
          </cell>
          <cell r="CA108">
            <v>0</v>
          </cell>
          <cell r="CB108">
            <v>0</v>
          </cell>
          <cell r="CC108">
            <v>0</v>
          </cell>
          <cell r="CD108">
            <v>0</v>
          </cell>
          <cell r="CE108">
            <v>0</v>
          </cell>
          <cell r="CF108">
            <v>0</v>
          </cell>
          <cell r="CG108">
            <v>936704</v>
          </cell>
          <cell r="CH108">
            <v>477.36358227050141</v>
          </cell>
          <cell r="CI108">
            <v>8.2054175452437816E-2</v>
          </cell>
          <cell r="CJ108">
            <v>39.169675134227958</v>
          </cell>
          <cell r="CK108">
            <v>0.5</v>
          </cell>
          <cell r="CL108">
            <v>19.584837567113979</v>
          </cell>
          <cell r="CM108">
            <v>58.754512701341937</v>
          </cell>
          <cell r="CN108">
            <v>0</v>
          </cell>
          <cell r="CP108">
            <v>3929.27</v>
          </cell>
          <cell r="CQ108">
            <v>2175.0173358723405</v>
          </cell>
        </row>
        <row r="109">
          <cell r="B109">
            <v>2453</v>
          </cell>
          <cell r="C109" t="str">
            <v>Aquarius Uva 500cc Petx8</v>
          </cell>
          <cell r="D109" t="str">
            <v>P</v>
          </cell>
          <cell r="E109">
            <v>919321</v>
          </cell>
          <cell r="F109">
            <v>364921.95083333337</v>
          </cell>
          <cell r="G109">
            <v>1.3490270142659606E-3</v>
          </cell>
          <cell r="H109">
            <v>492.28956977280137</v>
          </cell>
          <cell r="I109">
            <v>8.0000000000000002E-3</v>
          </cell>
          <cell r="J109">
            <v>3.9383165581824109</v>
          </cell>
          <cell r="K109">
            <v>496.22788633098378</v>
          </cell>
          <cell r="L109">
            <v>0</v>
          </cell>
          <cell r="M109">
            <v>0</v>
          </cell>
          <cell r="N109">
            <v>0</v>
          </cell>
          <cell r="O109">
            <v>902332</v>
          </cell>
          <cell r="P109">
            <v>697.55389457120373</v>
          </cell>
          <cell r="Q109">
            <v>0.33563927017638528</v>
          </cell>
          <cell r="R109">
            <v>234.12648008257403</v>
          </cell>
          <cell r="S109">
            <v>1.4999999999999999E-2</v>
          </cell>
          <cell r="T109">
            <v>3.5118972012386105</v>
          </cell>
          <cell r="U109">
            <v>237.63837728381264</v>
          </cell>
          <cell r="V109">
            <v>0</v>
          </cell>
          <cell r="W109">
            <v>0</v>
          </cell>
          <cell r="X109">
            <v>0</v>
          </cell>
          <cell r="Y109">
            <v>0</v>
          </cell>
          <cell r="Z109">
            <v>0</v>
          </cell>
          <cell r="AA109">
            <v>0</v>
          </cell>
          <cell r="AB109">
            <v>0</v>
          </cell>
          <cell r="AC109">
            <v>902257</v>
          </cell>
          <cell r="AD109">
            <v>15.347200000000001</v>
          </cell>
          <cell r="AE109">
            <v>8</v>
          </cell>
          <cell r="AF109">
            <v>122.77760000000001</v>
          </cell>
          <cell r="AG109">
            <v>6.0000000000000001E-3</v>
          </cell>
          <cell r="AH109">
            <v>0.73666560000000003</v>
          </cell>
          <cell r="AI109">
            <v>123.5142656</v>
          </cell>
          <cell r="AJ109">
            <v>919214</v>
          </cell>
          <cell r="AK109">
            <v>5.83908</v>
          </cell>
          <cell r="AL109">
            <v>8</v>
          </cell>
          <cell r="AM109">
            <v>46.71264</v>
          </cell>
          <cell r="AN109">
            <v>1.7999999999999999E-2</v>
          </cell>
          <cell r="AO109">
            <v>0.84082751999999994</v>
          </cell>
          <cell r="AP109">
            <v>47.553467519999998</v>
          </cell>
          <cell r="AQ109">
            <v>901569</v>
          </cell>
          <cell r="AR109">
            <v>65.035020004572473</v>
          </cell>
          <cell r="AS109">
            <v>8</v>
          </cell>
          <cell r="AT109">
            <v>520.28016003657979</v>
          </cell>
          <cell r="AU109">
            <v>0.02</v>
          </cell>
          <cell r="AV109">
            <v>10.405603200731596</v>
          </cell>
          <cell r="AW109">
            <v>530.68576323731133</v>
          </cell>
          <cell r="AX109">
            <v>932436</v>
          </cell>
          <cell r="AY109">
            <v>4772.04</v>
          </cell>
          <cell r="AZ109">
            <v>1.55E-2</v>
          </cell>
          <cell r="BA109">
            <v>73.966619999999992</v>
          </cell>
          <cell r="BB109">
            <v>0.03</v>
          </cell>
          <cell r="BC109">
            <v>2.2189985999999995</v>
          </cell>
          <cell r="BD109">
            <v>76.185618599999998</v>
          </cell>
          <cell r="BE109">
            <v>902311</v>
          </cell>
          <cell r="BF109">
            <v>3921.6450000000004</v>
          </cell>
          <cell r="BG109">
            <v>2.0833333333333333E-3</v>
          </cell>
          <cell r="BH109">
            <v>8.1700937500000013</v>
          </cell>
          <cell r="BI109">
            <v>0.03</v>
          </cell>
          <cell r="BJ109">
            <v>0.24510281250000002</v>
          </cell>
          <cell r="BK109">
            <v>8.415196562500002</v>
          </cell>
          <cell r="BL109">
            <v>933089</v>
          </cell>
          <cell r="BM109">
            <v>744.67254355400701</v>
          </cell>
          <cell r="BN109">
            <v>2.3148148148148147E-2</v>
          </cell>
          <cell r="BO109">
            <v>17.237790360046457</v>
          </cell>
          <cell r="BP109">
            <v>0.02</v>
          </cell>
          <cell r="BQ109">
            <v>0.34475580720092913</v>
          </cell>
          <cell r="BR109">
            <v>17.582546167247386</v>
          </cell>
          <cell r="BS109">
            <v>0</v>
          </cell>
          <cell r="BT109">
            <v>0</v>
          </cell>
          <cell r="BU109">
            <v>0</v>
          </cell>
          <cell r="BV109">
            <v>0</v>
          </cell>
          <cell r="BW109">
            <v>0</v>
          </cell>
          <cell r="BX109">
            <v>0</v>
          </cell>
          <cell r="BY109">
            <v>0</v>
          </cell>
          <cell r="BZ109">
            <v>0</v>
          </cell>
          <cell r="CA109">
            <v>0</v>
          </cell>
          <cell r="CB109">
            <v>0</v>
          </cell>
          <cell r="CC109">
            <v>0</v>
          </cell>
          <cell r="CD109">
            <v>0</v>
          </cell>
          <cell r="CE109">
            <v>0</v>
          </cell>
          <cell r="CF109">
            <v>0</v>
          </cell>
          <cell r="CG109">
            <v>936704</v>
          </cell>
          <cell r="CH109">
            <v>477.36358227050141</v>
          </cell>
          <cell r="CI109">
            <v>2.43123482822038E-2</v>
          </cell>
          <cell r="CJ109">
            <v>11.605829669400878</v>
          </cell>
          <cell r="CK109">
            <v>0.5</v>
          </cell>
          <cell r="CL109">
            <v>5.8029148347004389</v>
          </cell>
          <cell r="CM109">
            <v>17.408744504101318</v>
          </cell>
          <cell r="CN109">
            <v>0</v>
          </cell>
          <cell r="CP109">
            <v>1555.21</v>
          </cell>
          <cell r="CQ109">
            <v>1058.9821136690161</v>
          </cell>
        </row>
        <row r="110">
          <cell r="B110">
            <v>2456</v>
          </cell>
          <cell r="C110" t="str">
            <v>Aquarius Uva 1500cc Petx6</v>
          </cell>
          <cell r="D110" t="str">
            <v>P</v>
          </cell>
          <cell r="E110">
            <v>919321</v>
          </cell>
          <cell r="F110">
            <v>364921.95083333337</v>
          </cell>
          <cell r="G110">
            <v>3.0353107820984119E-3</v>
          </cell>
          <cell r="H110">
            <v>1107.6515319888033</v>
          </cell>
          <cell r="I110">
            <v>8.0000000000000002E-3</v>
          </cell>
          <cell r="J110">
            <v>8.8612122559104272</v>
          </cell>
          <cell r="K110">
            <v>1116.5127442447138</v>
          </cell>
          <cell r="L110">
            <v>0</v>
          </cell>
          <cell r="M110">
            <v>0</v>
          </cell>
          <cell r="N110">
            <v>0</v>
          </cell>
          <cell r="O110">
            <v>902332</v>
          </cell>
          <cell r="P110">
            <v>697.55389457120373</v>
          </cell>
          <cell r="Q110">
            <v>0.75518835789686689</v>
          </cell>
          <cell r="R110">
            <v>526.78458018579158</v>
          </cell>
          <cell r="S110">
            <v>1.4999999999999999E-2</v>
          </cell>
          <cell r="T110">
            <v>7.9017687027868737</v>
          </cell>
          <cell r="U110">
            <v>534.68634888857844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902257</v>
          </cell>
          <cell r="AD110">
            <v>15.347200000000001</v>
          </cell>
          <cell r="AE110">
            <v>6</v>
          </cell>
          <cell r="AF110">
            <v>92.083200000000005</v>
          </cell>
          <cell r="AG110">
            <v>6.0000000000000001E-3</v>
          </cell>
          <cell r="AH110">
            <v>0.55249920000000008</v>
          </cell>
          <cell r="AI110">
            <v>92.635699200000005</v>
          </cell>
          <cell r="AJ110">
            <v>919217</v>
          </cell>
          <cell r="AK110">
            <v>8.6252399999999998</v>
          </cell>
          <cell r="AL110">
            <v>6</v>
          </cell>
          <cell r="AM110">
            <v>51.751440000000002</v>
          </cell>
          <cell r="AN110">
            <v>1.7999999999999999E-2</v>
          </cell>
          <cell r="AO110">
            <v>0.93152592000000001</v>
          </cell>
          <cell r="AP110">
            <v>52.682965920000001</v>
          </cell>
          <cell r="AQ110">
            <v>933429</v>
          </cell>
          <cell r="AR110">
            <v>98.24178000000002</v>
          </cell>
          <cell r="AS110">
            <v>6</v>
          </cell>
          <cell r="AT110">
            <v>589.45068000000015</v>
          </cell>
          <cell r="AU110">
            <v>0.02</v>
          </cell>
          <cell r="AV110">
            <v>11.789013600000002</v>
          </cell>
          <cell r="AW110">
            <v>601.23969360000012</v>
          </cell>
          <cell r="AX110">
            <v>932438</v>
          </cell>
          <cell r="AY110">
            <v>4772.04</v>
          </cell>
          <cell r="AZ110">
            <v>2.92E-2</v>
          </cell>
          <cell r="BA110">
            <v>139.343568</v>
          </cell>
          <cell r="BB110">
            <v>0.03</v>
          </cell>
          <cell r="BC110">
            <v>4.1803070399999998</v>
          </cell>
          <cell r="BD110">
            <v>143.52387504000001</v>
          </cell>
          <cell r="BE110">
            <v>902311</v>
          </cell>
          <cell r="BF110">
            <v>3921.6450000000004</v>
          </cell>
          <cell r="BG110">
            <v>4.0178571428571433E-3</v>
          </cell>
          <cell r="BH110">
            <v>15.756609375000004</v>
          </cell>
          <cell r="BI110">
            <v>0.03</v>
          </cell>
          <cell r="BJ110">
            <v>0.47269828125000007</v>
          </cell>
          <cell r="BK110">
            <v>16.229307656250004</v>
          </cell>
          <cell r="BL110">
            <v>933089</v>
          </cell>
          <cell r="BM110">
            <v>744.67254355400701</v>
          </cell>
          <cell r="BN110">
            <v>2.6785714285714284E-2</v>
          </cell>
          <cell r="BO110">
            <v>19.946585988053759</v>
          </cell>
          <cell r="BP110">
            <v>0.02</v>
          </cell>
          <cell r="BQ110">
            <v>0.39893171976107517</v>
          </cell>
          <cell r="BR110">
            <v>20.345517707814835</v>
          </cell>
          <cell r="BS110">
            <v>0</v>
          </cell>
          <cell r="BT110">
            <v>0</v>
          </cell>
          <cell r="BU110">
            <v>0</v>
          </cell>
          <cell r="BV110">
            <v>0</v>
          </cell>
          <cell r="BW110">
            <v>0</v>
          </cell>
          <cell r="BX110">
            <v>0</v>
          </cell>
          <cell r="BY110">
            <v>0</v>
          </cell>
          <cell r="BZ110">
            <v>0</v>
          </cell>
          <cell r="CA110">
            <v>0</v>
          </cell>
          <cell r="CB110">
            <v>0</v>
          </cell>
          <cell r="CC110">
            <v>0</v>
          </cell>
          <cell r="CD110">
            <v>0</v>
          </cell>
          <cell r="CE110">
            <v>0</v>
          </cell>
          <cell r="CF110">
            <v>0</v>
          </cell>
          <cell r="CG110">
            <v>936704</v>
          </cell>
          <cell r="CH110">
            <v>477.36358227050141</v>
          </cell>
          <cell r="CI110">
            <v>5.4702783634958556E-2</v>
          </cell>
          <cell r="CJ110">
            <v>26.113116756151978</v>
          </cell>
          <cell r="CK110">
            <v>0.5</v>
          </cell>
          <cell r="CL110">
            <v>13.056558378075989</v>
          </cell>
          <cell r="CM110">
            <v>39.169675134227965</v>
          </cell>
          <cell r="CN110">
            <v>0</v>
          </cell>
          <cell r="CP110">
            <v>2617.0300000000002</v>
          </cell>
          <cell r="CQ110">
            <v>1500.5172557552864</v>
          </cell>
        </row>
        <row r="111">
          <cell r="B111">
            <v>2458</v>
          </cell>
          <cell r="C111" t="str">
            <v>Aquarius Uva 2250cc Petx6</v>
          </cell>
          <cell r="D111" t="str">
            <v>P</v>
          </cell>
          <cell r="E111">
            <v>919321</v>
          </cell>
          <cell r="F111">
            <v>364921.95083333337</v>
          </cell>
          <cell r="G111">
            <v>4.5529661731476172E-3</v>
          </cell>
          <cell r="H111">
            <v>1661.4772979832048</v>
          </cell>
          <cell r="I111">
            <v>8.0000000000000002E-3</v>
          </cell>
          <cell r="J111">
            <v>13.291818383865639</v>
          </cell>
          <cell r="K111">
            <v>1674.7691163670704</v>
          </cell>
          <cell r="L111">
            <v>0</v>
          </cell>
          <cell r="M111">
            <v>0</v>
          </cell>
          <cell r="N111">
            <v>0</v>
          </cell>
          <cell r="O111">
            <v>902332</v>
          </cell>
          <cell r="P111">
            <v>697.55389457120373</v>
          </cell>
          <cell r="Q111">
            <v>1.1327825368453004</v>
          </cell>
          <cell r="R111">
            <v>790.17687027868737</v>
          </cell>
          <cell r="S111">
            <v>1.4999999999999999E-2</v>
          </cell>
          <cell r="T111">
            <v>11.85265305418031</v>
          </cell>
          <cell r="U111">
            <v>802.02952333286771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902257</v>
          </cell>
          <cell r="AD111">
            <v>15.347200000000001</v>
          </cell>
          <cell r="AE111">
            <v>6</v>
          </cell>
          <cell r="AF111">
            <v>92.083200000000005</v>
          </cell>
          <cell r="AG111">
            <v>6.0000000000000001E-3</v>
          </cell>
          <cell r="AH111">
            <v>0.55249920000000008</v>
          </cell>
          <cell r="AI111">
            <v>92.635699200000005</v>
          </cell>
          <cell r="AJ111">
            <v>925511</v>
          </cell>
          <cell r="AK111">
            <v>13.73814</v>
          </cell>
          <cell r="AL111">
            <v>6</v>
          </cell>
          <cell r="AM111">
            <v>82.428839999999994</v>
          </cell>
          <cell r="AN111">
            <v>1.7999999999999999E-2</v>
          </cell>
          <cell r="AO111">
            <v>1.4837191199999997</v>
          </cell>
          <cell r="AP111">
            <v>83.912559119999997</v>
          </cell>
          <cell r="AQ111">
            <v>911881</v>
          </cell>
          <cell r="AR111">
            <v>135.6912000022601</v>
          </cell>
          <cell r="AS111">
            <v>6</v>
          </cell>
          <cell r="AT111">
            <v>814.14720001356068</v>
          </cell>
          <cell r="AU111">
            <v>0.02</v>
          </cell>
          <cell r="AV111">
            <v>16.282944000271215</v>
          </cell>
          <cell r="AW111">
            <v>830.43014401383186</v>
          </cell>
          <cell r="AX111">
            <v>901729</v>
          </cell>
          <cell r="AY111">
            <v>4772.04</v>
          </cell>
          <cell r="AZ111">
            <v>4.1099999999999998E-2</v>
          </cell>
          <cell r="BA111">
            <v>196.130844</v>
          </cell>
          <cell r="BB111">
            <v>0.03</v>
          </cell>
          <cell r="BC111">
            <v>5.8839253199999995</v>
          </cell>
          <cell r="BD111">
            <v>202.01476932</v>
          </cell>
          <cell r="BE111">
            <v>902311</v>
          </cell>
          <cell r="BF111">
            <v>3921.6450000000004</v>
          </cell>
          <cell r="BG111">
            <v>4.3750000000000004E-3</v>
          </cell>
          <cell r="BH111">
            <v>17.157196875000004</v>
          </cell>
          <cell r="BI111">
            <v>0.03</v>
          </cell>
          <cell r="BJ111">
            <v>0.51471590625000008</v>
          </cell>
          <cell r="BK111">
            <v>17.671912781250004</v>
          </cell>
          <cell r="BL111">
            <v>933089</v>
          </cell>
          <cell r="BM111">
            <v>744.67254355400701</v>
          </cell>
          <cell r="BN111">
            <v>3.7499999999999999E-2</v>
          </cell>
          <cell r="BO111">
            <v>27.925220383275263</v>
          </cell>
          <cell r="BP111">
            <v>0.02</v>
          </cell>
          <cell r="BQ111">
            <v>0.55850440766550524</v>
          </cell>
          <cell r="BR111">
            <v>28.483724790940769</v>
          </cell>
          <cell r="BS111">
            <v>0</v>
          </cell>
          <cell r="BT111">
            <v>0</v>
          </cell>
          <cell r="BU111">
            <v>0</v>
          </cell>
          <cell r="BV111">
            <v>0</v>
          </cell>
          <cell r="BW111">
            <v>0</v>
          </cell>
          <cell r="BX111">
            <v>0</v>
          </cell>
          <cell r="BY111">
            <v>0</v>
          </cell>
          <cell r="BZ111">
            <v>0</v>
          </cell>
          <cell r="CA111">
            <v>0</v>
          </cell>
          <cell r="CB111">
            <v>0</v>
          </cell>
          <cell r="CC111">
            <v>0</v>
          </cell>
          <cell r="CD111">
            <v>0</v>
          </cell>
          <cell r="CE111">
            <v>0</v>
          </cell>
          <cell r="CF111">
            <v>0</v>
          </cell>
          <cell r="CG111">
            <v>936704</v>
          </cell>
          <cell r="CH111">
            <v>477.36358227050141</v>
          </cell>
          <cell r="CI111">
            <v>8.2054175452437816E-2</v>
          </cell>
          <cell r="CJ111">
            <v>39.169675134227958</v>
          </cell>
          <cell r="CK111">
            <v>0.5</v>
          </cell>
          <cell r="CL111">
            <v>19.584837567113979</v>
          </cell>
          <cell r="CM111">
            <v>58.754512701341937</v>
          </cell>
          <cell r="CN111">
            <v>0</v>
          </cell>
          <cell r="CP111">
            <v>3790.7</v>
          </cell>
          <cell r="CQ111">
            <v>2115.9308836329292</v>
          </cell>
        </row>
        <row r="112">
          <cell r="B112">
            <v>2459</v>
          </cell>
          <cell r="C112" t="str">
            <v>Crush Pomelo Amarillo 2250cc Petx6</v>
          </cell>
          <cell r="D112" t="str">
            <v>P</v>
          </cell>
          <cell r="E112">
            <v>901769</v>
          </cell>
          <cell r="F112">
            <v>81947.03</v>
          </cell>
          <cell r="G112">
            <v>6.7564185976677852E-3</v>
          </cell>
          <cell r="H112">
            <v>553.66843751563988</v>
          </cell>
          <cell r="I112">
            <v>8.0000000000000002E-3</v>
          </cell>
          <cell r="J112">
            <v>4.429347500125119</v>
          </cell>
          <cell r="K112">
            <v>558.097785015765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902338</v>
          </cell>
          <cell r="W112">
            <v>282.74</v>
          </cell>
          <cell r="X112">
            <v>0.10959299999999998</v>
          </cell>
          <cell r="Y112">
            <v>30.986324819999997</v>
          </cell>
          <cell r="Z112">
            <v>0.45</v>
          </cell>
          <cell r="AA112">
            <v>13.943846168999999</v>
          </cell>
          <cell r="AB112">
            <v>44.930170988999997</v>
          </cell>
          <cell r="AC112">
            <v>901767</v>
          </cell>
          <cell r="AD112">
            <v>15.347200000000001</v>
          </cell>
          <cell r="AE112">
            <v>6</v>
          </cell>
          <cell r="AF112">
            <v>92.083200000000005</v>
          </cell>
          <cell r="AG112">
            <v>6.0000000000000001E-3</v>
          </cell>
          <cell r="AH112">
            <v>0.55249920000000008</v>
          </cell>
          <cell r="AI112">
            <v>92.635699200000005</v>
          </cell>
          <cell r="AJ112">
            <v>909144</v>
          </cell>
          <cell r="AK112">
            <v>13.930800000000001</v>
          </cell>
          <cell r="AL112">
            <v>6</v>
          </cell>
          <cell r="AM112">
            <v>83.584800000000001</v>
          </cell>
          <cell r="AN112">
            <v>1.7999999999999999E-2</v>
          </cell>
          <cell r="AO112">
            <v>1.5045263999999998</v>
          </cell>
          <cell r="AP112">
            <v>85.089326400000004</v>
          </cell>
          <cell r="AQ112">
            <v>911423</v>
          </cell>
          <cell r="AR112">
            <v>152.64989999588317</v>
          </cell>
          <cell r="AS112">
            <v>6</v>
          </cell>
          <cell r="AT112">
            <v>915.89939997529905</v>
          </cell>
          <cell r="AU112">
            <v>0.02</v>
          </cell>
          <cell r="AV112">
            <v>18.317987999505981</v>
          </cell>
          <cell r="AW112">
            <v>934.21738797480498</v>
          </cell>
          <cell r="AX112">
            <v>932442</v>
          </cell>
          <cell r="AY112">
            <v>3691.274317495921</v>
          </cell>
          <cell r="AZ112">
            <v>2.7699999999999999E-2</v>
          </cell>
          <cell r="BA112">
            <v>102.24829859463701</v>
          </cell>
          <cell r="BB112">
            <v>0.03</v>
          </cell>
          <cell r="BC112">
            <v>3.06744895783911</v>
          </cell>
          <cell r="BD112">
            <v>105.31574755247611</v>
          </cell>
          <cell r="BE112">
            <v>902311</v>
          </cell>
          <cell r="BF112">
            <v>3921.6450000000004</v>
          </cell>
          <cell r="BG112">
            <v>4.3750000000000004E-3</v>
          </cell>
          <cell r="BH112">
            <v>17.157196875000004</v>
          </cell>
          <cell r="BI112">
            <v>0.03</v>
          </cell>
          <cell r="BJ112">
            <v>0.51471590625000008</v>
          </cell>
          <cell r="BK112">
            <v>17.671912781250004</v>
          </cell>
          <cell r="BL112">
            <v>933089</v>
          </cell>
          <cell r="BM112">
            <v>744.67254355400701</v>
          </cell>
          <cell r="BN112">
            <v>3.7499999999999999E-2</v>
          </cell>
          <cell r="BO112">
            <v>27.925220383275263</v>
          </cell>
          <cell r="BP112">
            <v>0.02</v>
          </cell>
          <cell r="BQ112">
            <v>0.55850440766550524</v>
          </cell>
          <cell r="BR112">
            <v>28.483724790940769</v>
          </cell>
          <cell r="BS112">
            <v>0</v>
          </cell>
          <cell r="BT112">
            <v>0</v>
          </cell>
          <cell r="BU112">
            <v>0</v>
          </cell>
          <cell r="BV112">
            <v>0</v>
          </cell>
          <cell r="BW112">
            <v>0</v>
          </cell>
          <cell r="BX112">
            <v>0</v>
          </cell>
          <cell r="BY112">
            <v>0</v>
          </cell>
          <cell r="BZ112">
            <v>0</v>
          </cell>
          <cell r="CA112">
            <v>0</v>
          </cell>
          <cell r="CB112">
            <v>0</v>
          </cell>
          <cell r="CC112">
            <v>0</v>
          </cell>
          <cell r="CD112">
            <v>0</v>
          </cell>
          <cell r="CE112">
            <v>0</v>
          </cell>
          <cell r="CF112">
            <v>0</v>
          </cell>
          <cell r="CG112">
            <v>0</v>
          </cell>
          <cell r="CH112">
            <v>0</v>
          </cell>
          <cell r="CI112">
            <v>0</v>
          </cell>
          <cell r="CJ112">
            <v>0</v>
          </cell>
          <cell r="CK112">
            <v>0</v>
          </cell>
          <cell r="CL112">
            <v>0</v>
          </cell>
          <cell r="CM112">
            <v>0</v>
          </cell>
          <cell r="CN112">
            <v>0</v>
          </cell>
          <cell r="CP112">
            <v>1866.44</v>
          </cell>
          <cell r="CQ112">
            <v>1308.3422149842349</v>
          </cell>
        </row>
        <row r="113">
          <cell r="B113">
            <v>2463</v>
          </cell>
          <cell r="C113" t="str">
            <v>Aquarius Pera 500cc Petx8</v>
          </cell>
          <cell r="D113" t="str">
            <v>P</v>
          </cell>
          <cell r="E113">
            <v>919320</v>
          </cell>
          <cell r="F113">
            <v>268165.8</v>
          </cell>
          <cell r="G113">
            <v>1.8571826539140123E-3</v>
          </cell>
          <cell r="H113">
            <v>498.03287213297421</v>
          </cell>
          <cell r="I113">
            <v>8.0000000000000002E-3</v>
          </cell>
          <cell r="J113">
            <v>3.9842629770637936</v>
          </cell>
          <cell r="K113">
            <v>502.017135110038</v>
          </cell>
          <cell r="L113">
            <v>0</v>
          </cell>
          <cell r="M113">
            <v>0</v>
          </cell>
          <cell r="N113">
            <v>0</v>
          </cell>
          <cell r="O113">
            <v>902332</v>
          </cell>
          <cell r="P113">
            <v>697.55389457120373</v>
          </cell>
          <cell r="Q113">
            <v>0.37175410901662176</v>
          </cell>
          <cell r="R113">
            <v>259.31852656739233</v>
          </cell>
          <cell r="S113">
            <v>1.4999999999999999E-2</v>
          </cell>
          <cell r="T113">
            <v>3.8897778985108848</v>
          </cell>
          <cell r="U113">
            <v>263.20830446590321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902257</v>
          </cell>
          <cell r="AD113">
            <v>15.347200000000001</v>
          </cell>
          <cell r="AE113">
            <v>8</v>
          </cell>
          <cell r="AF113">
            <v>122.77760000000001</v>
          </cell>
          <cell r="AG113">
            <v>6.0000000000000001E-3</v>
          </cell>
          <cell r="AH113">
            <v>0.73666560000000003</v>
          </cell>
          <cell r="AI113">
            <v>123.5142656</v>
          </cell>
          <cell r="AJ113">
            <v>940039</v>
          </cell>
          <cell r="AK113">
            <v>5.83908</v>
          </cell>
          <cell r="AL113">
            <v>8</v>
          </cell>
          <cell r="AM113">
            <v>46.71264</v>
          </cell>
          <cell r="AN113">
            <v>1.7999999999999999E-2</v>
          </cell>
          <cell r="AO113">
            <v>0.84082751999999994</v>
          </cell>
          <cell r="AP113">
            <v>47.553467519999998</v>
          </cell>
          <cell r="AQ113">
            <v>901569</v>
          </cell>
          <cell r="AR113">
            <v>65.035020004572473</v>
          </cell>
          <cell r="AS113">
            <v>8</v>
          </cell>
          <cell r="AT113">
            <v>520.28016003657979</v>
          </cell>
          <cell r="AU113">
            <v>0.02</v>
          </cell>
          <cell r="AV113">
            <v>10.405603200731596</v>
          </cell>
          <cell r="AW113">
            <v>530.68576323731133</v>
          </cell>
          <cell r="AX113">
            <v>932436</v>
          </cell>
          <cell r="AY113">
            <v>4772.04</v>
          </cell>
          <cell r="AZ113">
            <v>1.55E-2</v>
          </cell>
          <cell r="BA113">
            <v>73.966619999999992</v>
          </cell>
          <cell r="BB113">
            <v>0.03</v>
          </cell>
          <cell r="BC113">
            <v>2.2189985999999995</v>
          </cell>
          <cell r="BD113">
            <v>76.185618599999998</v>
          </cell>
          <cell r="BE113">
            <v>902311</v>
          </cell>
          <cell r="BF113">
            <v>3921.6450000000004</v>
          </cell>
          <cell r="BG113">
            <v>2.0833333333333333E-3</v>
          </cell>
          <cell r="BH113">
            <v>8.1700937500000013</v>
          </cell>
          <cell r="BI113">
            <v>0.03</v>
          </cell>
          <cell r="BJ113">
            <v>0.24510281250000002</v>
          </cell>
          <cell r="BK113">
            <v>8.415196562500002</v>
          </cell>
          <cell r="BL113">
            <v>933089</v>
          </cell>
          <cell r="BM113">
            <v>744.67254355400701</v>
          </cell>
          <cell r="BN113">
            <v>2.3148148148148147E-2</v>
          </cell>
          <cell r="BO113">
            <v>17.237790360046457</v>
          </cell>
          <cell r="BP113">
            <v>0.02</v>
          </cell>
          <cell r="BQ113">
            <v>0.34475580720092913</v>
          </cell>
          <cell r="BR113">
            <v>17.582546167247386</v>
          </cell>
          <cell r="BS113">
            <v>0</v>
          </cell>
          <cell r="BT113">
            <v>0</v>
          </cell>
          <cell r="BU113">
            <v>0</v>
          </cell>
          <cell r="BV113">
            <v>0</v>
          </cell>
          <cell r="BW113">
            <v>0</v>
          </cell>
          <cell r="BX113">
            <v>0</v>
          </cell>
          <cell r="BY113">
            <v>0</v>
          </cell>
          <cell r="BZ113">
            <v>0</v>
          </cell>
          <cell r="CA113">
            <v>0</v>
          </cell>
          <cell r="CB113">
            <v>0</v>
          </cell>
          <cell r="CC113">
            <v>0</v>
          </cell>
          <cell r="CD113">
            <v>0</v>
          </cell>
          <cell r="CE113">
            <v>0</v>
          </cell>
          <cell r="CF113">
            <v>0</v>
          </cell>
          <cell r="CG113">
            <v>936704</v>
          </cell>
          <cell r="CH113">
            <v>477.36358227050141</v>
          </cell>
          <cell r="CI113">
            <v>2.43123482822038E-2</v>
          </cell>
          <cell r="CJ113">
            <v>11.605829669400878</v>
          </cell>
          <cell r="CK113">
            <v>0.5</v>
          </cell>
          <cell r="CL113">
            <v>5.8029148347004389</v>
          </cell>
          <cell r="CM113">
            <v>17.408744504101318</v>
          </cell>
          <cell r="CN113">
            <v>0</v>
          </cell>
          <cell r="CP113">
            <v>1586.57</v>
          </cell>
          <cell r="CQ113">
            <v>1084.5528648899619</v>
          </cell>
        </row>
        <row r="114">
          <cell r="B114">
            <v>2466</v>
          </cell>
          <cell r="C114" t="str">
            <v>Aquarius Pera 1500cc Petx6</v>
          </cell>
          <cell r="D114" t="str">
            <v>P</v>
          </cell>
          <cell r="E114">
            <v>919320</v>
          </cell>
          <cell r="F114">
            <v>268165.8</v>
          </cell>
          <cell r="G114">
            <v>4.1786609713065281E-3</v>
          </cell>
          <cell r="H114">
            <v>1120.5739622991921</v>
          </cell>
          <cell r="I114">
            <v>8.0000000000000002E-3</v>
          </cell>
          <cell r="J114">
            <v>8.9645916983935372</v>
          </cell>
          <cell r="K114">
            <v>1129.5385539975857</v>
          </cell>
          <cell r="L114">
            <v>0</v>
          </cell>
          <cell r="M114">
            <v>0</v>
          </cell>
          <cell r="N114">
            <v>0</v>
          </cell>
          <cell r="O114">
            <v>902332</v>
          </cell>
          <cell r="P114">
            <v>697.55389457120373</v>
          </cell>
          <cell r="Q114">
            <v>0.83644674528739904</v>
          </cell>
          <cell r="R114">
            <v>583.46668477663286</v>
          </cell>
          <cell r="S114">
            <v>1.4999999999999999E-2</v>
          </cell>
          <cell r="T114">
            <v>8.7520002716494929</v>
          </cell>
          <cell r="U114">
            <v>592.2186850482824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902257</v>
          </cell>
          <cell r="AD114">
            <v>15.347200000000001</v>
          </cell>
          <cell r="AE114">
            <v>6</v>
          </cell>
          <cell r="AF114">
            <v>92.083200000000005</v>
          </cell>
          <cell r="AG114">
            <v>6.0000000000000001E-3</v>
          </cell>
          <cell r="AH114">
            <v>0.55249920000000008</v>
          </cell>
          <cell r="AI114">
            <v>92.635699200000005</v>
          </cell>
          <cell r="AJ114">
            <v>940044</v>
          </cell>
          <cell r="AK114">
            <v>8.6252399999999998</v>
          </cell>
          <cell r="AL114">
            <v>6</v>
          </cell>
          <cell r="AM114">
            <v>51.751440000000002</v>
          </cell>
          <cell r="AN114">
            <v>1.7999999999999999E-2</v>
          </cell>
          <cell r="AO114">
            <v>0.93152592000000001</v>
          </cell>
          <cell r="AP114">
            <v>52.682965920000001</v>
          </cell>
          <cell r="AQ114">
            <v>933429</v>
          </cell>
          <cell r="AR114">
            <v>98.24178000000002</v>
          </cell>
          <cell r="AS114">
            <v>6</v>
          </cell>
          <cell r="AT114">
            <v>589.45068000000015</v>
          </cell>
          <cell r="AU114">
            <v>0.02</v>
          </cell>
          <cell r="AV114">
            <v>11.789013600000002</v>
          </cell>
          <cell r="AW114">
            <v>601.23969360000012</v>
          </cell>
          <cell r="AX114">
            <v>932438</v>
          </cell>
          <cell r="AY114">
            <v>4772.04</v>
          </cell>
          <cell r="AZ114">
            <v>2.92E-2</v>
          </cell>
          <cell r="BA114">
            <v>139.343568</v>
          </cell>
          <cell r="BB114">
            <v>0.03</v>
          </cell>
          <cell r="BC114">
            <v>4.1803070399999998</v>
          </cell>
          <cell r="BD114">
            <v>143.52387504000001</v>
          </cell>
          <cell r="BE114">
            <v>902311</v>
          </cell>
          <cell r="BF114">
            <v>3921.6450000000004</v>
          </cell>
          <cell r="BG114">
            <v>4.0178571428571433E-3</v>
          </cell>
          <cell r="BH114">
            <v>15.756609375000004</v>
          </cell>
          <cell r="BI114">
            <v>0.03</v>
          </cell>
          <cell r="BJ114">
            <v>0.47269828125000007</v>
          </cell>
          <cell r="BK114">
            <v>16.229307656250004</v>
          </cell>
          <cell r="BL114">
            <v>933089</v>
          </cell>
          <cell r="BM114">
            <v>744.67254355400701</v>
          </cell>
          <cell r="BN114">
            <v>2.6785714285714284E-2</v>
          </cell>
          <cell r="BO114">
            <v>19.946585988053759</v>
          </cell>
          <cell r="BP114">
            <v>0.02</v>
          </cell>
          <cell r="BQ114">
            <v>0.39893171976107517</v>
          </cell>
          <cell r="BR114">
            <v>20.345517707814835</v>
          </cell>
          <cell r="BS114">
            <v>0</v>
          </cell>
          <cell r="BT114">
            <v>0</v>
          </cell>
          <cell r="BU114">
            <v>0</v>
          </cell>
          <cell r="BV114">
            <v>0</v>
          </cell>
          <cell r="BW114">
            <v>0</v>
          </cell>
          <cell r="BX114">
            <v>0</v>
          </cell>
          <cell r="BY114">
            <v>0</v>
          </cell>
          <cell r="BZ114">
            <v>0</v>
          </cell>
          <cell r="CA114">
            <v>0</v>
          </cell>
          <cell r="CB114">
            <v>0</v>
          </cell>
          <cell r="CC114">
            <v>0</v>
          </cell>
          <cell r="CD114">
            <v>0</v>
          </cell>
          <cell r="CE114">
            <v>0</v>
          </cell>
          <cell r="CF114">
            <v>0</v>
          </cell>
          <cell r="CG114">
            <v>936704</v>
          </cell>
          <cell r="CH114">
            <v>477.36358227050141</v>
          </cell>
          <cell r="CI114">
            <v>5.4702783634958556E-2</v>
          </cell>
          <cell r="CJ114">
            <v>26.113116756151978</v>
          </cell>
          <cell r="CK114">
            <v>0.5</v>
          </cell>
          <cell r="CL114">
            <v>13.056558378075989</v>
          </cell>
          <cell r="CM114">
            <v>39.169675134227965</v>
          </cell>
          <cell r="CN114">
            <v>0</v>
          </cell>
          <cell r="CP114">
            <v>2687.58</v>
          </cell>
          <cell r="CQ114">
            <v>1558.0414460024142</v>
          </cell>
        </row>
        <row r="115">
          <cell r="B115">
            <v>2468</v>
          </cell>
          <cell r="C115" t="str">
            <v>Aquarius Pera 2250cc Petx6</v>
          </cell>
          <cell r="D115" t="str">
            <v>P</v>
          </cell>
          <cell r="E115">
            <v>919320</v>
          </cell>
          <cell r="F115">
            <v>268165.8</v>
          </cell>
          <cell r="G115">
            <v>6.2679914569597909E-3</v>
          </cell>
          <cell r="H115">
            <v>1680.8609434487878</v>
          </cell>
          <cell r="I115">
            <v>8.0000000000000002E-3</v>
          </cell>
          <cell r="J115">
            <v>13.446887547590302</v>
          </cell>
          <cell r="K115">
            <v>1694.307830996378</v>
          </cell>
          <cell r="L115">
            <v>0</v>
          </cell>
          <cell r="M115">
            <v>0</v>
          </cell>
          <cell r="N115">
            <v>0</v>
          </cell>
          <cell r="O115">
            <v>902332</v>
          </cell>
          <cell r="P115">
            <v>697.55389457120373</v>
          </cell>
          <cell r="Q115">
            <v>1.2546701179310984</v>
          </cell>
          <cell r="R115">
            <v>875.20002716494912</v>
          </cell>
          <cell r="S115">
            <v>1.4999999999999999E-2</v>
          </cell>
          <cell r="T115">
            <v>13.128000407474236</v>
          </cell>
          <cell r="U115">
            <v>888.32802757242337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902257</v>
          </cell>
          <cell r="AD115">
            <v>15.347200000000001</v>
          </cell>
          <cell r="AE115">
            <v>6</v>
          </cell>
          <cell r="AF115">
            <v>92.083200000000005</v>
          </cell>
          <cell r="AG115">
            <v>6.0000000000000001E-3</v>
          </cell>
          <cell r="AH115">
            <v>0.55249920000000008</v>
          </cell>
          <cell r="AI115">
            <v>92.635699200000005</v>
          </cell>
          <cell r="AJ115">
            <v>940045</v>
          </cell>
          <cell r="AK115">
            <v>12.537720000000002</v>
          </cell>
          <cell r="AL115">
            <v>6</v>
          </cell>
          <cell r="AM115">
            <v>75.226320000000015</v>
          </cell>
          <cell r="AN115">
            <v>1.7999999999999999E-2</v>
          </cell>
          <cell r="AO115">
            <v>1.3540737600000001</v>
          </cell>
          <cell r="AP115">
            <v>76.580393760000021</v>
          </cell>
          <cell r="AQ115">
            <v>911881</v>
          </cell>
          <cell r="AR115">
            <v>135.6912000022601</v>
          </cell>
          <cell r="AS115">
            <v>6</v>
          </cell>
          <cell r="AT115">
            <v>814.14720001356068</v>
          </cell>
          <cell r="AU115">
            <v>0.02</v>
          </cell>
          <cell r="AV115">
            <v>16.282944000271215</v>
          </cell>
          <cell r="AW115">
            <v>830.43014401383186</v>
          </cell>
          <cell r="AX115">
            <v>901729</v>
          </cell>
          <cell r="AY115">
            <v>4772.04</v>
          </cell>
          <cell r="AZ115">
            <v>4.1099999999999998E-2</v>
          </cell>
          <cell r="BA115">
            <v>196.130844</v>
          </cell>
          <cell r="BB115">
            <v>0.03</v>
          </cell>
          <cell r="BC115">
            <v>5.8839253199999995</v>
          </cell>
          <cell r="BD115">
            <v>202.01476932</v>
          </cell>
          <cell r="BE115">
            <v>902311</v>
          </cell>
          <cell r="BF115">
            <v>3921.6450000000004</v>
          </cell>
          <cell r="BG115">
            <v>4.3750000000000004E-3</v>
          </cell>
          <cell r="BH115">
            <v>17.157196875000004</v>
          </cell>
          <cell r="BI115">
            <v>0.03</v>
          </cell>
          <cell r="BJ115">
            <v>0.51471590625000008</v>
          </cell>
          <cell r="BK115">
            <v>17.671912781250004</v>
          </cell>
          <cell r="BL115">
            <v>933089</v>
          </cell>
          <cell r="BM115">
            <v>744.67254355400701</v>
          </cell>
          <cell r="BN115">
            <v>3.7499999999999999E-2</v>
          </cell>
          <cell r="BO115">
            <v>27.925220383275263</v>
          </cell>
          <cell r="BP115">
            <v>0.02</v>
          </cell>
          <cell r="BQ115">
            <v>0.55850440766550524</v>
          </cell>
          <cell r="BR115">
            <v>28.483724790940769</v>
          </cell>
          <cell r="BS115">
            <v>0</v>
          </cell>
          <cell r="BT115">
            <v>0</v>
          </cell>
          <cell r="BU115">
            <v>0</v>
          </cell>
          <cell r="BV115">
            <v>0</v>
          </cell>
          <cell r="BW115">
            <v>0</v>
          </cell>
          <cell r="BX115">
            <v>0</v>
          </cell>
          <cell r="BY115">
            <v>0</v>
          </cell>
          <cell r="BZ115">
            <v>0</v>
          </cell>
          <cell r="CA115">
            <v>0</v>
          </cell>
          <cell r="CB115">
            <v>0</v>
          </cell>
          <cell r="CC115">
            <v>0</v>
          </cell>
          <cell r="CD115">
            <v>0</v>
          </cell>
          <cell r="CE115">
            <v>0</v>
          </cell>
          <cell r="CF115">
            <v>0</v>
          </cell>
          <cell r="CG115">
            <v>936704</v>
          </cell>
          <cell r="CH115">
            <v>477.36358227050141</v>
          </cell>
          <cell r="CI115">
            <v>8.2054175452437816E-2</v>
          </cell>
          <cell r="CJ115">
            <v>39.169675134227958</v>
          </cell>
          <cell r="CK115">
            <v>0.5</v>
          </cell>
          <cell r="CL115">
            <v>19.584837567113979</v>
          </cell>
          <cell r="CM115">
            <v>58.754512701341937</v>
          </cell>
          <cell r="CN115">
            <v>0</v>
          </cell>
          <cell r="CP115">
            <v>3889.21</v>
          </cell>
          <cell r="CQ115">
            <v>2194.902169003622</v>
          </cell>
        </row>
        <row r="116">
          <cell r="B116">
            <v>2473</v>
          </cell>
          <cell r="C116" t="str">
            <v>Aquarius Manzana 500cc Petx8</v>
          </cell>
          <cell r="D116" t="str">
            <v>P</v>
          </cell>
          <cell r="E116">
            <v>919319</v>
          </cell>
          <cell r="F116">
            <v>280694.12999999995</v>
          </cell>
          <cell r="G116">
            <v>1.857225769007545E-3</v>
          </cell>
          <cell r="H116">
            <v>521.31237144515376</v>
          </cell>
          <cell r="I116">
            <v>8.0000000000000002E-3</v>
          </cell>
          <cell r="J116">
            <v>4.17049897156123</v>
          </cell>
          <cell r="K116">
            <v>525.48287041671495</v>
          </cell>
          <cell r="L116">
            <v>0</v>
          </cell>
          <cell r="M116">
            <v>0</v>
          </cell>
          <cell r="N116">
            <v>0</v>
          </cell>
          <cell r="O116">
            <v>902332</v>
          </cell>
          <cell r="P116">
            <v>697.55389457120373</v>
          </cell>
          <cell r="Q116">
            <v>0.36811199071387113</v>
          </cell>
          <cell r="R116">
            <v>256.77795276081957</v>
          </cell>
          <cell r="S116">
            <v>1.4999999999999999E-2</v>
          </cell>
          <cell r="T116">
            <v>3.8516692914122936</v>
          </cell>
          <cell r="U116">
            <v>260.62962205223187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902257</v>
          </cell>
          <cell r="AD116">
            <v>15.347200000000001</v>
          </cell>
          <cell r="AE116">
            <v>8</v>
          </cell>
          <cell r="AF116">
            <v>122.77760000000001</v>
          </cell>
          <cell r="AG116">
            <v>6.0000000000000001E-3</v>
          </cell>
          <cell r="AH116">
            <v>0.73666560000000003</v>
          </cell>
          <cell r="AI116">
            <v>123.5142656</v>
          </cell>
          <cell r="AJ116">
            <v>919019</v>
          </cell>
          <cell r="AK116">
            <v>5.9014999833859445</v>
          </cell>
          <cell r="AL116">
            <v>8</v>
          </cell>
          <cell r="AM116">
            <v>47.211999867087556</v>
          </cell>
          <cell r="AN116">
            <v>1.7999999999999999E-2</v>
          </cell>
          <cell r="AO116">
            <v>0.84981599760757598</v>
          </cell>
          <cell r="AP116">
            <v>48.061815864695134</v>
          </cell>
          <cell r="AQ116">
            <v>901569</v>
          </cell>
          <cell r="AR116">
            <v>65.035020004572473</v>
          </cell>
          <cell r="AS116">
            <v>8</v>
          </cell>
          <cell r="AT116">
            <v>520.28016003657979</v>
          </cell>
          <cell r="AU116">
            <v>0.02</v>
          </cell>
          <cell r="AV116">
            <v>10.405603200731596</v>
          </cell>
          <cell r="AW116">
            <v>530.68576323731133</v>
          </cell>
          <cell r="AX116">
            <v>932436</v>
          </cell>
          <cell r="AY116">
            <v>4772.04</v>
          </cell>
          <cell r="AZ116">
            <v>1.55E-2</v>
          </cell>
          <cell r="BA116">
            <v>73.966619999999992</v>
          </cell>
          <cell r="BB116">
            <v>0.03</v>
          </cell>
          <cell r="BC116">
            <v>2.2189985999999995</v>
          </cell>
          <cell r="BD116">
            <v>76.185618599999998</v>
          </cell>
          <cell r="BE116">
            <v>902311</v>
          </cell>
          <cell r="BF116">
            <v>3921.6450000000004</v>
          </cell>
          <cell r="BG116">
            <v>2.0833333333333333E-3</v>
          </cell>
          <cell r="BH116">
            <v>8.1700937500000013</v>
          </cell>
          <cell r="BI116">
            <v>0.03</v>
          </cell>
          <cell r="BJ116">
            <v>0.24510281250000002</v>
          </cell>
          <cell r="BK116">
            <v>8.415196562500002</v>
          </cell>
          <cell r="BL116">
            <v>933089</v>
          </cell>
          <cell r="BM116">
            <v>744.67254355400701</v>
          </cell>
          <cell r="BN116">
            <v>2.3148148148148147E-2</v>
          </cell>
          <cell r="BO116">
            <v>17.237790360046457</v>
          </cell>
          <cell r="BP116">
            <v>0.02</v>
          </cell>
          <cell r="BQ116">
            <v>0.34475580720092913</v>
          </cell>
          <cell r="BR116">
            <v>17.582546167247386</v>
          </cell>
          <cell r="BS116">
            <v>0</v>
          </cell>
          <cell r="BT116">
            <v>0</v>
          </cell>
          <cell r="BU116">
            <v>0</v>
          </cell>
          <cell r="BV116">
            <v>0</v>
          </cell>
          <cell r="BW116">
            <v>0</v>
          </cell>
          <cell r="BX116">
            <v>0</v>
          </cell>
          <cell r="BY116">
            <v>0</v>
          </cell>
          <cell r="BZ116">
            <v>0</v>
          </cell>
          <cell r="CA116">
            <v>0</v>
          </cell>
          <cell r="CB116">
            <v>0</v>
          </cell>
          <cell r="CC116">
            <v>0</v>
          </cell>
          <cell r="CD116">
            <v>0</v>
          </cell>
          <cell r="CE116">
            <v>0</v>
          </cell>
          <cell r="CF116">
            <v>0</v>
          </cell>
          <cell r="CG116">
            <v>936704</v>
          </cell>
          <cell r="CH116">
            <v>477.36358227050141</v>
          </cell>
          <cell r="CI116">
            <v>2.43123482822038E-2</v>
          </cell>
          <cell r="CJ116">
            <v>11.605829669400878</v>
          </cell>
          <cell r="CK116">
            <v>0.5</v>
          </cell>
          <cell r="CL116">
            <v>5.8029148347004389</v>
          </cell>
          <cell r="CM116">
            <v>17.408744504101318</v>
          </cell>
          <cell r="CN116">
            <v>0</v>
          </cell>
          <cell r="CP116">
            <v>1607.97</v>
          </cell>
          <cell r="CQ116">
            <v>1082.487129583285</v>
          </cell>
        </row>
        <row r="117">
          <cell r="B117">
            <v>2476</v>
          </cell>
          <cell r="C117" t="str">
            <v>Aquarius Manzana 1500cc Petx6</v>
          </cell>
          <cell r="D117" t="str">
            <v>P</v>
          </cell>
          <cell r="E117">
            <v>919319</v>
          </cell>
          <cell r="F117">
            <v>280694.12999999995</v>
          </cell>
          <cell r="G117">
            <v>4.1787579802669769E-3</v>
          </cell>
          <cell r="H117">
            <v>1172.952835751596</v>
          </cell>
          <cell r="I117">
            <v>8.0000000000000002E-3</v>
          </cell>
          <cell r="J117">
            <v>9.3836226860127692</v>
          </cell>
          <cell r="K117">
            <v>1182.3364584376088</v>
          </cell>
          <cell r="L117">
            <v>0</v>
          </cell>
          <cell r="M117">
            <v>0</v>
          </cell>
          <cell r="N117">
            <v>0</v>
          </cell>
          <cell r="O117">
            <v>902332</v>
          </cell>
          <cell r="P117">
            <v>697.55389457120373</v>
          </cell>
          <cell r="Q117">
            <v>0.82825197910620996</v>
          </cell>
          <cell r="R117">
            <v>577.75039371184403</v>
          </cell>
          <cell r="S117">
            <v>1.4999999999999999E-2</v>
          </cell>
          <cell r="T117">
            <v>8.6662559056776605</v>
          </cell>
          <cell r="U117">
            <v>586.41664961752167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902257</v>
          </cell>
          <cell r="AD117">
            <v>15.347200000000001</v>
          </cell>
          <cell r="AE117">
            <v>6</v>
          </cell>
          <cell r="AF117">
            <v>92.083200000000005</v>
          </cell>
          <cell r="AG117">
            <v>6.0000000000000001E-3</v>
          </cell>
          <cell r="AH117">
            <v>0.55249920000000008</v>
          </cell>
          <cell r="AI117">
            <v>92.635699200000005</v>
          </cell>
          <cell r="AJ117">
            <v>919016</v>
          </cell>
          <cell r="AK117">
            <v>8.6252399999999998</v>
          </cell>
          <cell r="AL117">
            <v>6</v>
          </cell>
          <cell r="AM117">
            <v>51.751440000000002</v>
          </cell>
          <cell r="AN117">
            <v>1.7999999999999999E-2</v>
          </cell>
          <cell r="AO117">
            <v>0.93152592000000001</v>
          </cell>
          <cell r="AP117">
            <v>52.682965920000001</v>
          </cell>
          <cell r="AQ117">
            <v>933429</v>
          </cell>
          <cell r="AR117">
            <v>98.24178000000002</v>
          </cell>
          <cell r="AS117">
            <v>6</v>
          </cell>
          <cell r="AT117">
            <v>589.45068000000015</v>
          </cell>
          <cell r="AU117">
            <v>0.02</v>
          </cell>
          <cell r="AV117">
            <v>11.789013600000002</v>
          </cell>
          <cell r="AW117">
            <v>601.23969360000012</v>
          </cell>
          <cell r="AX117">
            <v>932438</v>
          </cell>
          <cell r="AY117">
            <v>4772.04</v>
          </cell>
          <cell r="AZ117">
            <v>2.92E-2</v>
          </cell>
          <cell r="BA117">
            <v>139.343568</v>
          </cell>
          <cell r="BB117">
            <v>0.03</v>
          </cell>
          <cell r="BC117">
            <v>4.1803070399999998</v>
          </cell>
          <cell r="BD117">
            <v>143.52387504000001</v>
          </cell>
          <cell r="BE117">
            <v>902311</v>
          </cell>
          <cell r="BF117">
            <v>3921.6450000000004</v>
          </cell>
          <cell r="BG117">
            <v>4.0178571428571433E-3</v>
          </cell>
          <cell r="BH117">
            <v>15.756609375000004</v>
          </cell>
          <cell r="BI117">
            <v>0.03</v>
          </cell>
          <cell r="BJ117">
            <v>0.47269828125000007</v>
          </cell>
          <cell r="BK117">
            <v>16.229307656250004</v>
          </cell>
          <cell r="BL117">
            <v>933089</v>
          </cell>
          <cell r="BM117">
            <v>744.67254355400701</v>
          </cell>
          <cell r="BN117">
            <v>2.6785714285714284E-2</v>
          </cell>
          <cell r="BO117">
            <v>19.946585988053759</v>
          </cell>
          <cell r="BP117">
            <v>0.02</v>
          </cell>
          <cell r="BQ117">
            <v>0.39893171976107517</v>
          </cell>
          <cell r="BR117">
            <v>20.345517707814835</v>
          </cell>
          <cell r="BS117">
            <v>0</v>
          </cell>
          <cell r="BT117">
            <v>0</v>
          </cell>
          <cell r="BU117">
            <v>0</v>
          </cell>
          <cell r="BV117">
            <v>0</v>
          </cell>
          <cell r="BW117">
            <v>0</v>
          </cell>
          <cell r="BX117">
            <v>0</v>
          </cell>
          <cell r="BY117">
            <v>0</v>
          </cell>
          <cell r="BZ117">
            <v>0</v>
          </cell>
          <cell r="CA117">
            <v>0</v>
          </cell>
          <cell r="CB117">
            <v>0</v>
          </cell>
          <cell r="CC117">
            <v>0</v>
          </cell>
          <cell r="CD117">
            <v>0</v>
          </cell>
          <cell r="CE117">
            <v>0</v>
          </cell>
          <cell r="CF117">
            <v>0</v>
          </cell>
          <cell r="CG117">
            <v>936704</v>
          </cell>
          <cell r="CH117">
            <v>477.36358227050141</v>
          </cell>
          <cell r="CI117">
            <v>5.4702783634958556E-2</v>
          </cell>
          <cell r="CJ117">
            <v>26.113116756151978</v>
          </cell>
          <cell r="CK117">
            <v>0.5</v>
          </cell>
          <cell r="CL117">
            <v>13.056558378075989</v>
          </cell>
          <cell r="CM117">
            <v>39.169675134227965</v>
          </cell>
          <cell r="CN117">
            <v>0</v>
          </cell>
          <cell r="CP117">
            <v>2734.58</v>
          </cell>
          <cell r="CQ117">
            <v>1552.2435415623911</v>
          </cell>
        </row>
        <row r="118">
          <cell r="B118">
            <v>2478</v>
          </cell>
          <cell r="C118" t="str">
            <v>Aquarius Manzana 2250cc Petx6</v>
          </cell>
          <cell r="D118" t="str">
            <v>P</v>
          </cell>
          <cell r="E118">
            <v>919319</v>
          </cell>
          <cell r="F118">
            <v>280694.12999999995</v>
          </cell>
          <cell r="G118">
            <v>6.2681369704004637E-3</v>
          </cell>
          <cell r="H118">
            <v>1759.4292536273936</v>
          </cell>
          <cell r="I118">
            <v>8.0000000000000002E-3</v>
          </cell>
          <cell r="J118">
            <v>14.075434029019149</v>
          </cell>
          <cell r="K118">
            <v>1773.5046876564127</v>
          </cell>
          <cell r="L118">
            <v>0</v>
          </cell>
          <cell r="M118">
            <v>0</v>
          </cell>
          <cell r="N118">
            <v>0</v>
          </cell>
          <cell r="O118">
            <v>902332</v>
          </cell>
          <cell r="P118">
            <v>697.55389457120373</v>
          </cell>
          <cell r="Q118">
            <v>1.242377968659315</v>
          </cell>
          <cell r="R118">
            <v>866.62559056776615</v>
          </cell>
          <cell r="S118">
            <v>1.4999999999999999E-2</v>
          </cell>
          <cell r="T118">
            <v>12.999383858516492</v>
          </cell>
          <cell r="U118">
            <v>879.62497442628262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902257</v>
          </cell>
          <cell r="AD118">
            <v>15.347200000000001</v>
          </cell>
          <cell r="AE118">
            <v>6</v>
          </cell>
          <cell r="AF118">
            <v>92.083200000000005</v>
          </cell>
          <cell r="AG118">
            <v>6.0000000000000001E-3</v>
          </cell>
          <cell r="AH118">
            <v>0.55249920000000008</v>
          </cell>
          <cell r="AI118">
            <v>92.635699200000005</v>
          </cell>
          <cell r="AJ118">
            <v>925507</v>
          </cell>
          <cell r="AK118">
            <v>12.12276</v>
          </cell>
          <cell r="AL118">
            <v>6</v>
          </cell>
          <cell r="AM118">
            <v>72.736559999999997</v>
          </cell>
          <cell r="AN118">
            <v>1.7999999999999999E-2</v>
          </cell>
          <cell r="AO118">
            <v>1.3092580799999998</v>
          </cell>
          <cell r="AP118">
            <v>74.045818080000004</v>
          </cell>
          <cell r="AQ118">
            <v>911881</v>
          </cell>
          <cell r="AR118">
            <v>135.6912000022601</v>
          </cell>
          <cell r="AS118">
            <v>6</v>
          </cell>
          <cell r="AT118">
            <v>814.14720001356068</v>
          </cell>
          <cell r="AU118">
            <v>0.02</v>
          </cell>
          <cell r="AV118">
            <v>16.282944000271215</v>
          </cell>
          <cell r="AW118">
            <v>830.43014401383186</v>
          </cell>
          <cell r="AX118">
            <v>901729</v>
          </cell>
          <cell r="AY118">
            <v>4772.04</v>
          </cell>
          <cell r="AZ118">
            <v>4.1099999999999998E-2</v>
          </cell>
          <cell r="BA118">
            <v>196.130844</v>
          </cell>
          <cell r="BB118">
            <v>0.03</v>
          </cell>
          <cell r="BC118">
            <v>5.8839253199999995</v>
          </cell>
          <cell r="BD118">
            <v>202.01476932</v>
          </cell>
          <cell r="BE118">
            <v>902311</v>
          </cell>
          <cell r="BF118">
            <v>3921.6450000000004</v>
          </cell>
          <cell r="BG118">
            <v>4.3750000000000004E-3</v>
          </cell>
          <cell r="BH118">
            <v>17.157196875000004</v>
          </cell>
          <cell r="BI118">
            <v>0.03</v>
          </cell>
          <cell r="BJ118">
            <v>0.51471590625000008</v>
          </cell>
          <cell r="BK118">
            <v>17.671912781250004</v>
          </cell>
          <cell r="BL118">
            <v>933089</v>
          </cell>
          <cell r="BM118">
            <v>744.67254355400701</v>
          </cell>
          <cell r="BN118">
            <v>3.7499999999999999E-2</v>
          </cell>
          <cell r="BO118">
            <v>27.925220383275263</v>
          </cell>
          <cell r="BP118">
            <v>0.02</v>
          </cell>
          <cell r="BQ118">
            <v>0.55850440766550524</v>
          </cell>
          <cell r="BR118">
            <v>28.483724790940769</v>
          </cell>
          <cell r="BS118">
            <v>0</v>
          </cell>
          <cell r="BT118">
            <v>0</v>
          </cell>
          <cell r="BU118">
            <v>0</v>
          </cell>
          <cell r="BV118">
            <v>0</v>
          </cell>
          <cell r="BW118">
            <v>0</v>
          </cell>
          <cell r="BX118">
            <v>0</v>
          </cell>
          <cell r="BY118">
            <v>0</v>
          </cell>
          <cell r="BZ118">
            <v>0</v>
          </cell>
          <cell r="CA118">
            <v>0</v>
          </cell>
          <cell r="CB118">
            <v>0</v>
          </cell>
          <cell r="CC118">
            <v>0</v>
          </cell>
          <cell r="CD118">
            <v>0</v>
          </cell>
          <cell r="CE118">
            <v>0</v>
          </cell>
          <cell r="CF118">
            <v>0</v>
          </cell>
          <cell r="CG118">
            <v>936704</v>
          </cell>
          <cell r="CH118">
            <v>477.36358227050141</v>
          </cell>
          <cell r="CI118">
            <v>8.2054175452437816E-2</v>
          </cell>
          <cell r="CJ118">
            <v>39.169675134227958</v>
          </cell>
          <cell r="CK118">
            <v>0.5</v>
          </cell>
          <cell r="CL118">
            <v>19.584837567113979</v>
          </cell>
          <cell r="CM118">
            <v>58.754512701341937</v>
          </cell>
          <cell r="CN118">
            <v>0</v>
          </cell>
          <cell r="CP118">
            <v>3957.17</v>
          </cell>
          <cell r="CQ118">
            <v>2183.6653123435872</v>
          </cell>
        </row>
        <row r="119">
          <cell r="B119">
            <v>2483</v>
          </cell>
          <cell r="C119" t="str">
            <v>Aquarius Pomelo 500cc Petx8</v>
          </cell>
          <cell r="D119" t="str">
            <v>P</v>
          </cell>
          <cell r="E119">
            <v>938769</v>
          </cell>
          <cell r="F119">
            <v>272823.18</v>
          </cell>
          <cell r="G119">
            <v>1.9070321811680572E-3</v>
          </cell>
          <cell r="H119">
            <v>520.28258402860547</v>
          </cell>
          <cell r="I119">
            <v>8.0000000000000002E-3</v>
          </cell>
          <cell r="J119">
            <v>4.162260672228844</v>
          </cell>
          <cell r="K119">
            <v>524.44484470083432</v>
          </cell>
          <cell r="L119">
            <v>0</v>
          </cell>
          <cell r="M119">
            <v>0</v>
          </cell>
          <cell r="N119">
            <v>0</v>
          </cell>
          <cell r="O119">
            <v>902332</v>
          </cell>
          <cell r="P119">
            <v>697.55389457120373</v>
          </cell>
          <cell r="Q119">
            <v>0.42188643623361144</v>
          </cell>
          <cell r="R119">
            <v>294.28852666152147</v>
          </cell>
          <cell r="S119">
            <v>1.4999999999999999E-2</v>
          </cell>
          <cell r="T119">
            <v>4.4143278999228217</v>
          </cell>
          <cell r="U119">
            <v>298.70285456144427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Z119">
            <v>0</v>
          </cell>
          <cell r="AA119">
            <v>0</v>
          </cell>
          <cell r="AB119">
            <v>0</v>
          </cell>
          <cell r="AC119">
            <v>902257</v>
          </cell>
          <cell r="AD119">
            <v>15.347200000000001</v>
          </cell>
          <cell r="AE119">
            <v>8</v>
          </cell>
          <cell r="AF119">
            <v>122.77760000000001</v>
          </cell>
          <cell r="AG119">
            <v>6.0000000000000001E-3</v>
          </cell>
          <cell r="AH119">
            <v>0.73666560000000003</v>
          </cell>
          <cell r="AI119">
            <v>123.5142656</v>
          </cell>
          <cell r="AJ119">
            <v>919017</v>
          </cell>
          <cell r="AK119">
            <v>5.5278599999999996</v>
          </cell>
          <cell r="AL119">
            <v>8</v>
          </cell>
          <cell r="AM119">
            <v>44.222879999999996</v>
          </cell>
          <cell r="AN119">
            <v>1.7999999999999999E-2</v>
          </cell>
          <cell r="AO119">
            <v>0.79601183999999992</v>
          </cell>
          <cell r="AP119">
            <v>45.018891839999995</v>
          </cell>
          <cell r="AQ119">
            <v>901569</v>
          </cell>
          <cell r="AR119">
            <v>65.035020004572473</v>
          </cell>
          <cell r="AS119">
            <v>8</v>
          </cell>
          <cell r="AT119">
            <v>520.28016003657979</v>
          </cell>
          <cell r="AU119">
            <v>0.02</v>
          </cell>
          <cell r="AV119">
            <v>10.405603200731596</v>
          </cell>
          <cell r="AW119">
            <v>530.68576323731133</v>
          </cell>
          <cell r="AX119">
            <v>932435</v>
          </cell>
          <cell r="AY119">
            <v>5142.54</v>
          </cell>
          <cell r="AZ119">
            <v>1.7000000000000001E-2</v>
          </cell>
          <cell r="BA119">
            <v>87.423180000000002</v>
          </cell>
          <cell r="BB119">
            <v>0.03</v>
          </cell>
          <cell r="BC119">
            <v>2.6226954</v>
          </cell>
          <cell r="BD119">
            <v>90.0458754</v>
          </cell>
          <cell r="BE119">
            <v>902311</v>
          </cell>
          <cell r="BF119">
            <v>3921.6450000000004</v>
          </cell>
          <cell r="BG119">
            <v>2.0833333333333333E-3</v>
          </cell>
          <cell r="BH119">
            <v>8.1700937500000013</v>
          </cell>
          <cell r="BI119">
            <v>0.03</v>
          </cell>
          <cell r="BJ119">
            <v>0.24510281250000002</v>
          </cell>
          <cell r="BK119">
            <v>8.415196562500002</v>
          </cell>
          <cell r="BL119">
            <v>933089</v>
          </cell>
          <cell r="BM119">
            <v>744.67254355400701</v>
          </cell>
          <cell r="BN119">
            <v>2.3148148148148147E-2</v>
          </cell>
          <cell r="BO119">
            <v>17.237790360046457</v>
          </cell>
          <cell r="BP119">
            <v>0.02</v>
          </cell>
          <cell r="BQ119">
            <v>0.34475580720092913</v>
          </cell>
          <cell r="BR119">
            <v>17.582546167247386</v>
          </cell>
          <cell r="BS119">
            <v>0</v>
          </cell>
          <cell r="BT119">
            <v>0</v>
          </cell>
          <cell r="BU119">
            <v>0</v>
          </cell>
          <cell r="BV119">
            <v>0</v>
          </cell>
          <cell r="BW119">
            <v>0</v>
          </cell>
          <cell r="BX119">
            <v>0</v>
          </cell>
          <cell r="BY119">
            <v>0</v>
          </cell>
          <cell r="BZ119">
            <v>0</v>
          </cell>
          <cell r="CA119">
            <v>0</v>
          </cell>
          <cell r="CB119">
            <v>0</v>
          </cell>
          <cell r="CC119">
            <v>0</v>
          </cell>
          <cell r="CD119">
            <v>0</v>
          </cell>
          <cell r="CE119">
            <v>0</v>
          </cell>
          <cell r="CF119">
            <v>0</v>
          </cell>
          <cell r="CG119">
            <v>936704</v>
          </cell>
          <cell r="CH119">
            <v>477.36358227050141</v>
          </cell>
          <cell r="CI119">
            <v>2.43123482822038E-2</v>
          </cell>
          <cell r="CJ119">
            <v>11.605829669400878</v>
          </cell>
          <cell r="CK119">
            <v>0.5</v>
          </cell>
          <cell r="CL119">
            <v>5.8029148347004389</v>
          </cell>
          <cell r="CM119">
            <v>17.408744504101318</v>
          </cell>
          <cell r="CN119">
            <v>0</v>
          </cell>
          <cell r="CP119">
            <v>1655.82</v>
          </cell>
          <cell r="CQ119">
            <v>1131.3751552991657</v>
          </cell>
        </row>
        <row r="120">
          <cell r="B120">
            <v>2486</v>
          </cell>
          <cell r="C120" t="str">
            <v>Aquarius Pomelo 1500cc Petx6</v>
          </cell>
          <cell r="D120" t="str">
            <v>P</v>
          </cell>
          <cell r="E120">
            <v>938769</v>
          </cell>
          <cell r="F120">
            <v>272823.18</v>
          </cell>
          <cell r="G120">
            <v>4.2908224076281289E-3</v>
          </cell>
          <cell r="H120">
            <v>1170.6358140643624</v>
          </cell>
          <cell r="I120">
            <v>8.0000000000000002E-3</v>
          </cell>
          <cell r="J120">
            <v>9.3650865125148997</v>
          </cell>
          <cell r="K120">
            <v>1180.0009005768773</v>
          </cell>
          <cell r="L120">
            <v>0</v>
          </cell>
          <cell r="M120">
            <v>0</v>
          </cell>
          <cell r="N120">
            <v>0</v>
          </cell>
          <cell r="O120">
            <v>902332</v>
          </cell>
          <cell r="P120">
            <v>697.55389457120373</v>
          </cell>
          <cell r="Q120">
            <v>0.94924448152562579</v>
          </cell>
          <cell r="R120">
            <v>662.14918498842337</v>
          </cell>
          <cell r="S120">
            <v>1.4999999999999999E-2</v>
          </cell>
          <cell r="T120">
            <v>9.9322377748263495</v>
          </cell>
          <cell r="U120">
            <v>672.08142276324975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902257</v>
          </cell>
          <cell r="AD120">
            <v>15.347200000000001</v>
          </cell>
          <cell r="AE120">
            <v>6</v>
          </cell>
          <cell r="AF120">
            <v>92.083200000000005</v>
          </cell>
          <cell r="AG120">
            <v>6.0000000000000001E-3</v>
          </cell>
          <cell r="AH120">
            <v>0.55249920000000008</v>
          </cell>
          <cell r="AI120">
            <v>92.635699200000005</v>
          </cell>
          <cell r="AJ120">
            <v>919014</v>
          </cell>
          <cell r="AK120">
            <v>8.6252399999999998</v>
          </cell>
          <cell r="AL120">
            <v>6</v>
          </cell>
          <cell r="AM120">
            <v>51.751440000000002</v>
          </cell>
          <cell r="AN120">
            <v>1.7999999999999999E-2</v>
          </cell>
          <cell r="AO120">
            <v>0.93152592000000001</v>
          </cell>
          <cell r="AP120">
            <v>52.682965920000001</v>
          </cell>
          <cell r="AQ120">
            <v>933429</v>
          </cell>
          <cell r="AR120">
            <v>98.24178000000002</v>
          </cell>
          <cell r="AS120">
            <v>6</v>
          </cell>
          <cell r="AT120">
            <v>589.45068000000015</v>
          </cell>
          <cell r="AU120">
            <v>0.02</v>
          </cell>
          <cell r="AV120">
            <v>11.789013600000002</v>
          </cell>
          <cell r="AW120">
            <v>601.23969360000012</v>
          </cell>
          <cell r="AX120">
            <v>932437</v>
          </cell>
          <cell r="AY120">
            <v>5142.54</v>
          </cell>
          <cell r="AZ120">
            <v>2.9100000000000001E-2</v>
          </cell>
          <cell r="BA120">
            <v>149.64791400000001</v>
          </cell>
          <cell r="BB120">
            <v>0.03</v>
          </cell>
          <cell r="BC120">
            <v>4.4894374200000007</v>
          </cell>
          <cell r="BD120">
            <v>154.13735142000002</v>
          </cell>
          <cell r="BE120">
            <v>902311</v>
          </cell>
          <cell r="BF120">
            <v>3921.6450000000004</v>
          </cell>
          <cell r="BG120">
            <v>4.0178571428571433E-3</v>
          </cell>
          <cell r="BH120">
            <v>15.756609375000004</v>
          </cell>
          <cell r="BI120">
            <v>0.03</v>
          </cell>
          <cell r="BJ120">
            <v>0.47269828125000007</v>
          </cell>
          <cell r="BK120">
            <v>16.229307656250004</v>
          </cell>
          <cell r="BL120">
            <v>933089</v>
          </cell>
          <cell r="BM120">
            <v>744.67254355400701</v>
          </cell>
          <cell r="BN120">
            <v>2.6785714285714284E-2</v>
          </cell>
          <cell r="BO120">
            <v>19.946585988053759</v>
          </cell>
          <cell r="BP120">
            <v>0.02</v>
          </cell>
          <cell r="BQ120">
            <v>0.39893171976107517</v>
          </cell>
          <cell r="BR120">
            <v>20.345517707814835</v>
          </cell>
          <cell r="BS120">
            <v>0</v>
          </cell>
          <cell r="BT120">
            <v>0</v>
          </cell>
          <cell r="BU120">
            <v>0</v>
          </cell>
          <cell r="BV120">
            <v>0</v>
          </cell>
          <cell r="BW120">
            <v>0</v>
          </cell>
          <cell r="BX120">
            <v>0</v>
          </cell>
          <cell r="BY120">
            <v>0</v>
          </cell>
          <cell r="BZ120">
            <v>0</v>
          </cell>
          <cell r="CA120">
            <v>0</v>
          </cell>
          <cell r="CB120">
            <v>0</v>
          </cell>
          <cell r="CC120">
            <v>0</v>
          </cell>
          <cell r="CD120">
            <v>0</v>
          </cell>
          <cell r="CE120">
            <v>0</v>
          </cell>
          <cell r="CF120">
            <v>0</v>
          </cell>
          <cell r="CG120">
            <v>936704</v>
          </cell>
          <cell r="CH120">
            <v>477.36358227050141</v>
          </cell>
          <cell r="CI120">
            <v>5.4702783634958556E-2</v>
          </cell>
          <cell r="CJ120">
            <v>26.113116756151978</v>
          </cell>
          <cell r="CK120">
            <v>0.5</v>
          </cell>
          <cell r="CL120">
            <v>13.056558378075989</v>
          </cell>
          <cell r="CM120">
            <v>39.169675134227965</v>
          </cell>
          <cell r="CN120">
            <v>0</v>
          </cell>
          <cell r="CP120">
            <v>2828.52</v>
          </cell>
          <cell r="CQ120">
            <v>1648.5190994231227</v>
          </cell>
        </row>
        <row r="121">
          <cell r="B121">
            <v>2488</v>
          </cell>
          <cell r="C121" t="str">
            <v>Aquarius Pomelo 2250cc Petx6</v>
          </cell>
          <cell r="D121" t="str">
            <v>P</v>
          </cell>
          <cell r="E121">
            <v>938769</v>
          </cell>
          <cell r="F121">
            <v>272823.18</v>
          </cell>
          <cell r="G121">
            <v>6.4362336114421933E-3</v>
          </cell>
          <cell r="H121">
            <v>1755.9537210965434</v>
          </cell>
          <cell r="I121">
            <v>8.0000000000000002E-3</v>
          </cell>
          <cell r="J121">
            <v>14.047629768772348</v>
          </cell>
          <cell r="K121">
            <v>1770.0013508653158</v>
          </cell>
          <cell r="L121">
            <v>0</v>
          </cell>
          <cell r="M121">
            <v>0</v>
          </cell>
          <cell r="N121">
            <v>0</v>
          </cell>
          <cell r="O121">
            <v>902332</v>
          </cell>
          <cell r="P121">
            <v>697.55389457120373</v>
          </cell>
          <cell r="Q121">
            <v>1.4238667222884387</v>
          </cell>
          <cell r="R121">
            <v>993.223777482635</v>
          </cell>
          <cell r="S121">
            <v>1.4999999999999999E-2</v>
          </cell>
          <cell r="T121">
            <v>14.898356662239525</v>
          </cell>
          <cell r="U121">
            <v>1008.1221341448745</v>
          </cell>
          <cell r="V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  <cell r="AB121">
            <v>0</v>
          </cell>
          <cell r="AC121">
            <v>902257</v>
          </cell>
          <cell r="AD121">
            <v>15.347200000000001</v>
          </cell>
          <cell r="AE121">
            <v>6</v>
          </cell>
          <cell r="AF121">
            <v>92.083200000000005</v>
          </cell>
          <cell r="AG121">
            <v>6.0000000000000001E-3</v>
          </cell>
          <cell r="AH121">
            <v>0.55249920000000008</v>
          </cell>
          <cell r="AI121">
            <v>92.635699200000005</v>
          </cell>
          <cell r="AJ121">
            <v>925510</v>
          </cell>
          <cell r="AK121">
            <v>12.12276</v>
          </cell>
          <cell r="AL121">
            <v>6</v>
          </cell>
          <cell r="AM121">
            <v>72.736559999999997</v>
          </cell>
          <cell r="AN121">
            <v>1.7999999999999999E-2</v>
          </cell>
          <cell r="AO121">
            <v>1.3092580799999998</v>
          </cell>
          <cell r="AP121">
            <v>74.045818080000004</v>
          </cell>
          <cell r="AQ121">
            <v>911881</v>
          </cell>
          <cell r="AR121">
            <v>135.6912000022601</v>
          </cell>
          <cell r="AS121">
            <v>6</v>
          </cell>
          <cell r="AT121">
            <v>814.14720001356068</v>
          </cell>
          <cell r="AU121">
            <v>0.02</v>
          </cell>
          <cell r="AV121">
            <v>16.282944000271215</v>
          </cell>
          <cell r="AW121">
            <v>830.43014401383186</v>
          </cell>
          <cell r="AX121">
            <v>925698</v>
          </cell>
          <cell r="AY121">
            <v>5142.54</v>
          </cell>
          <cell r="AZ121">
            <v>3.9899999999999998E-2</v>
          </cell>
          <cell r="BA121">
            <v>205.18734599999999</v>
          </cell>
          <cell r="BB121">
            <v>0.03</v>
          </cell>
          <cell r="BC121">
            <v>6.1556203799999993</v>
          </cell>
          <cell r="BD121">
            <v>211.34296637999998</v>
          </cell>
          <cell r="BE121">
            <v>902311</v>
          </cell>
          <cell r="BF121">
            <v>3921.6450000000004</v>
          </cell>
          <cell r="BG121">
            <v>4.3750000000000004E-3</v>
          </cell>
          <cell r="BH121">
            <v>17.157196875000004</v>
          </cell>
          <cell r="BI121">
            <v>0.03</v>
          </cell>
          <cell r="BJ121">
            <v>0.51471590625000008</v>
          </cell>
          <cell r="BK121">
            <v>17.671912781250004</v>
          </cell>
          <cell r="BL121">
            <v>933089</v>
          </cell>
          <cell r="BM121">
            <v>744.67254355400701</v>
          </cell>
          <cell r="BN121">
            <v>3.7499999999999999E-2</v>
          </cell>
          <cell r="BO121">
            <v>27.925220383275263</v>
          </cell>
          <cell r="BP121">
            <v>0.02</v>
          </cell>
          <cell r="BQ121">
            <v>0.55850440766550524</v>
          </cell>
          <cell r="BR121">
            <v>28.483724790940769</v>
          </cell>
          <cell r="BS121">
            <v>0</v>
          </cell>
          <cell r="BT121">
            <v>0</v>
          </cell>
          <cell r="BU121">
            <v>0</v>
          </cell>
          <cell r="BV121">
            <v>0</v>
          </cell>
          <cell r="BW121">
            <v>0</v>
          </cell>
          <cell r="BX121">
            <v>0</v>
          </cell>
          <cell r="BY121">
            <v>0</v>
          </cell>
          <cell r="BZ121">
            <v>0</v>
          </cell>
          <cell r="CA121">
            <v>0</v>
          </cell>
          <cell r="CB121">
            <v>0</v>
          </cell>
          <cell r="CC121">
            <v>0</v>
          </cell>
          <cell r="CD121">
            <v>0</v>
          </cell>
          <cell r="CE121">
            <v>0</v>
          </cell>
          <cell r="CF121">
            <v>0</v>
          </cell>
          <cell r="CG121">
            <v>936704</v>
          </cell>
          <cell r="CH121">
            <v>477.36358227050141</v>
          </cell>
          <cell r="CI121">
            <v>8.2054175452437816E-2</v>
          </cell>
          <cell r="CJ121">
            <v>39.169675134227958</v>
          </cell>
          <cell r="CK121">
            <v>0.5</v>
          </cell>
          <cell r="CL121">
            <v>19.584837567113979</v>
          </cell>
          <cell r="CM121">
            <v>58.754512701341937</v>
          </cell>
          <cell r="CN121">
            <v>0</v>
          </cell>
          <cell r="CP121">
            <v>4091.49</v>
          </cell>
          <cell r="CQ121">
            <v>2321.4886491346842</v>
          </cell>
        </row>
        <row r="122">
          <cell r="B122">
            <v>2494</v>
          </cell>
          <cell r="C122" t="str">
            <v>AQUAR LIMONADA 500 P6</v>
          </cell>
          <cell r="D122" t="str">
            <v>R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  <cell r="U122">
            <v>0</v>
          </cell>
          <cell r="V122">
            <v>0</v>
          </cell>
          <cell r="W122">
            <v>0</v>
          </cell>
          <cell r="X122">
            <v>0</v>
          </cell>
          <cell r="Y122">
            <v>0</v>
          </cell>
          <cell r="Z122">
            <v>0</v>
          </cell>
          <cell r="AA122">
            <v>0</v>
          </cell>
          <cell r="AB122">
            <v>0</v>
          </cell>
          <cell r="AC122">
            <v>0</v>
          </cell>
          <cell r="AD122">
            <v>0</v>
          </cell>
          <cell r="AE122">
            <v>0</v>
          </cell>
          <cell r="AF122">
            <v>0</v>
          </cell>
          <cell r="AG122">
            <v>0</v>
          </cell>
          <cell r="AH122">
            <v>0</v>
          </cell>
          <cell r="AI122">
            <v>0</v>
          </cell>
          <cell r="AJ122">
            <v>0</v>
          </cell>
          <cell r="AK122">
            <v>0</v>
          </cell>
          <cell r="AL122">
            <v>0</v>
          </cell>
          <cell r="AM122">
            <v>0</v>
          </cell>
          <cell r="AN122">
            <v>0</v>
          </cell>
          <cell r="AO122">
            <v>0</v>
          </cell>
          <cell r="AP122">
            <v>0</v>
          </cell>
          <cell r="AQ122">
            <v>0</v>
          </cell>
          <cell r="AR122">
            <v>0</v>
          </cell>
          <cell r="AS122">
            <v>0</v>
          </cell>
          <cell r="AT122">
            <v>0</v>
          </cell>
          <cell r="AU122">
            <v>0</v>
          </cell>
          <cell r="AV122">
            <v>0</v>
          </cell>
          <cell r="AW122">
            <v>0</v>
          </cell>
          <cell r="AX122">
            <v>0</v>
          </cell>
          <cell r="AY122">
            <v>0</v>
          </cell>
          <cell r="AZ122">
            <v>0</v>
          </cell>
          <cell r="BA122">
            <v>0</v>
          </cell>
          <cell r="BB122">
            <v>0</v>
          </cell>
          <cell r="BC122">
            <v>0</v>
          </cell>
          <cell r="BD122">
            <v>0</v>
          </cell>
          <cell r="BE122">
            <v>0</v>
          </cell>
          <cell r="BF122">
            <v>0</v>
          </cell>
          <cell r="BG122">
            <v>0</v>
          </cell>
          <cell r="BH122">
            <v>0</v>
          </cell>
          <cell r="BI122">
            <v>0</v>
          </cell>
          <cell r="BJ122">
            <v>0</v>
          </cell>
          <cell r="BK122">
            <v>0</v>
          </cell>
          <cell r="BL122">
            <v>0</v>
          </cell>
          <cell r="BM122">
            <v>0</v>
          </cell>
          <cell r="BN122">
            <v>0</v>
          </cell>
          <cell r="BO122">
            <v>0</v>
          </cell>
          <cell r="BP122">
            <v>0</v>
          </cell>
          <cell r="BQ122">
            <v>0</v>
          </cell>
          <cell r="BR122">
            <v>0</v>
          </cell>
          <cell r="BS122">
            <v>0</v>
          </cell>
          <cell r="BT122">
            <v>0</v>
          </cell>
          <cell r="BU122">
            <v>0</v>
          </cell>
          <cell r="BV122">
            <v>0</v>
          </cell>
          <cell r="BW122">
            <v>0</v>
          </cell>
          <cell r="BX122">
            <v>0</v>
          </cell>
          <cell r="BY122">
            <v>0</v>
          </cell>
          <cell r="BZ122">
            <v>0</v>
          </cell>
          <cell r="CA122">
            <v>0</v>
          </cell>
          <cell r="CB122">
            <v>0</v>
          </cell>
          <cell r="CC122">
            <v>0</v>
          </cell>
          <cell r="CD122">
            <v>0</v>
          </cell>
          <cell r="CE122">
            <v>0</v>
          </cell>
          <cell r="CF122">
            <v>0</v>
          </cell>
          <cell r="CG122">
            <v>0</v>
          </cell>
          <cell r="CH122">
            <v>0</v>
          </cell>
          <cell r="CI122">
            <v>0</v>
          </cell>
          <cell r="CJ122">
            <v>0</v>
          </cell>
          <cell r="CK122">
            <v>0</v>
          </cell>
          <cell r="CL122">
            <v>0</v>
          </cell>
          <cell r="CM122">
            <v>0</v>
          </cell>
          <cell r="CN122">
            <v>1450.11</v>
          </cell>
          <cell r="CP122">
            <v>1450.11</v>
          </cell>
          <cell r="CQ122">
            <v>1450.11</v>
          </cell>
        </row>
        <row r="123">
          <cell r="B123">
            <v>2612</v>
          </cell>
          <cell r="C123" t="str">
            <v>Powerade Uva 500cc Petx6</v>
          </cell>
          <cell r="D123" t="str">
            <v>P</v>
          </cell>
          <cell r="E123">
            <v>939014</v>
          </cell>
          <cell r="F123">
            <v>503116.85287143372</v>
          </cell>
          <cell r="G123">
            <v>1.1489850631941786E-3</v>
          </cell>
          <cell r="H123">
            <v>578.07374899054048</v>
          </cell>
          <cell r="I123">
            <v>7.4999999999999997E-2</v>
          </cell>
          <cell r="J123">
            <v>43.355531174290533</v>
          </cell>
          <cell r="K123">
            <v>621.42928016483097</v>
          </cell>
          <cell r="L123">
            <v>0</v>
          </cell>
          <cell r="M123">
            <v>0</v>
          </cell>
          <cell r="N123">
            <v>0</v>
          </cell>
          <cell r="O123">
            <v>902332</v>
          </cell>
          <cell r="P123">
            <v>697.55389457120373</v>
          </cell>
          <cell r="Q123">
            <v>0.25727453083109919</v>
          </cell>
          <cell r="R123">
            <v>179.46285095521247</v>
          </cell>
          <cell r="S123">
            <v>1.4999999999999999E-2</v>
          </cell>
          <cell r="T123">
            <v>2.691942764328187</v>
          </cell>
          <cell r="U123">
            <v>182.15479371954066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  <cell r="AB123">
            <v>0</v>
          </cell>
          <cell r="AC123">
            <v>917993</v>
          </cell>
          <cell r="AD123">
            <v>27.174399999999999</v>
          </cell>
          <cell r="AE123">
            <v>6</v>
          </cell>
          <cell r="AF123">
            <v>163.04640000000001</v>
          </cell>
          <cell r="AG123">
            <v>6.0000000000000001E-3</v>
          </cell>
          <cell r="AH123">
            <v>0.9782784000000001</v>
          </cell>
          <cell r="AI123">
            <v>164.0246784</v>
          </cell>
          <cell r="AJ123">
            <v>938688</v>
          </cell>
          <cell r="AK123">
            <v>9.3366000000000007</v>
          </cell>
          <cell r="AL123">
            <v>6</v>
          </cell>
          <cell r="AM123">
            <v>56.019600000000004</v>
          </cell>
          <cell r="AN123">
            <v>1.7999999999999999E-2</v>
          </cell>
          <cell r="AO123">
            <v>1.0083527999999999</v>
          </cell>
          <cell r="AP123">
            <v>57.027952800000001</v>
          </cell>
          <cell r="AQ123">
            <v>929270</v>
          </cell>
          <cell r="AR123">
            <v>107.40053999999999</v>
          </cell>
          <cell r="AS123">
            <v>6</v>
          </cell>
          <cell r="AT123">
            <v>644.40323999999998</v>
          </cell>
          <cell r="AU123">
            <v>0.02</v>
          </cell>
          <cell r="AV123">
            <v>12.8880648</v>
          </cell>
          <cell r="AW123">
            <v>657.29130480000003</v>
          </cell>
          <cell r="AX123">
            <v>934139</v>
          </cell>
          <cell r="AY123">
            <v>5142.54</v>
          </cell>
          <cell r="AZ123">
            <v>1.5699999999999999E-2</v>
          </cell>
          <cell r="BA123">
            <v>80.737877999999995</v>
          </cell>
          <cell r="BB123">
            <v>0.03</v>
          </cell>
          <cell r="BC123">
            <v>2.4221363399999998</v>
          </cell>
          <cell r="BD123">
            <v>83.160014339999989</v>
          </cell>
          <cell r="BE123">
            <v>902311</v>
          </cell>
          <cell r="BF123">
            <v>3921.6450000000004</v>
          </cell>
          <cell r="BG123">
            <v>1.4285000000000001E-3</v>
          </cell>
          <cell r="BH123">
            <v>5.6020698825000013</v>
          </cell>
          <cell r="BI123">
            <v>0.03</v>
          </cell>
          <cell r="BJ123">
            <v>0.16806209647500003</v>
          </cell>
          <cell r="BK123">
            <v>5.7701319789750016</v>
          </cell>
          <cell r="BL123">
            <v>933089</v>
          </cell>
          <cell r="BM123">
            <v>744.67254355400701</v>
          </cell>
          <cell r="BN123">
            <v>1.9047619047619049E-2</v>
          </cell>
          <cell r="BO123">
            <v>14.18423892483823</v>
          </cell>
          <cell r="BP123">
            <v>0.02</v>
          </cell>
          <cell r="BQ123">
            <v>0.2836847784967646</v>
          </cell>
          <cell r="BR123">
            <v>14.467923703334995</v>
          </cell>
          <cell r="BS123">
            <v>0</v>
          </cell>
          <cell r="BT123">
            <v>0</v>
          </cell>
          <cell r="BU123">
            <v>0</v>
          </cell>
          <cell r="BV123">
            <v>0</v>
          </cell>
          <cell r="BW123">
            <v>0</v>
          </cell>
          <cell r="BX123">
            <v>0</v>
          </cell>
          <cell r="BY123">
            <v>0</v>
          </cell>
          <cell r="BZ123">
            <v>0</v>
          </cell>
          <cell r="CA123">
            <v>0</v>
          </cell>
          <cell r="CB123">
            <v>0</v>
          </cell>
          <cell r="CC123">
            <v>0</v>
          </cell>
          <cell r="CD123">
            <v>0</v>
          </cell>
          <cell r="CE123">
            <v>0</v>
          </cell>
          <cell r="CF123">
            <v>0</v>
          </cell>
          <cell r="CG123">
            <v>0</v>
          </cell>
          <cell r="CH123">
            <v>0</v>
          </cell>
          <cell r="CI123">
            <v>0</v>
          </cell>
          <cell r="CJ123">
            <v>0</v>
          </cell>
          <cell r="CK123">
            <v>0</v>
          </cell>
          <cell r="CL123">
            <v>0</v>
          </cell>
          <cell r="CM123">
            <v>0</v>
          </cell>
          <cell r="CN123">
            <v>0</v>
          </cell>
          <cell r="CP123">
            <v>1785.33</v>
          </cell>
          <cell r="CQ123">
            <v>1163.900719835169</v>
          </cell>
        </row>
        <row r="124">
          <cell r="B124">
            <v>2642</v>
          </cell>
          <cell r="C124" t="str">
            <v>Powerade Frutas Tropicales 500cc Petx6</v>
          </cell>
          <cell r="D124" t="str">
            <v>P</v>
          </cell>
          <cell r="E124">
            <v>929228</v>
          </cell>
          <cell r="F124">
            <v>697234.56</v>
          </cell>
          <cell r="G124">
            <v>1.5E-3</v>
          </cell>
          <cell r="H124">
            <v>1045.85184</v>
          </cell>
          <cell r="I124">
            <v>0.05</v>
          </cell>
          <cell r="J124">
            <v>52.292592000000006</v>
          </cell>
          <cell r="K124">
            <v>1098.1444320000001</v>
          </cell>
          <cell r="L124">
            <v>0</v>
          </cell>
          <cell r="M124">
            <v>0</v>
          </cell>
          <cell r="N124">
            <v>0</v>
          </cell>
          <cell r="O124">
            <v>902332</v>
          </cell>
          <cell r="P124">
            <v>697.55389457120373</v>
          </cell>
          <cell r="Q124">
            <v>0.24661949999999999</v>
          </cell>
          <cell r="R124">
            <v>172.03039270220296</v>
          </cell>
          <cell r="S124">
            <v>1.4999999999999999E-2</v>
          </cell>
          <cell r="T124">
            <v>2.5804558905330444</v>
          </cell>
          <cell r="U124">
            <v>174.61084859273601</v>
          </cell>
          <cell r="V124">
            <v>0</v>
          </cell>
          <cell r="W124">
            <v>0</v>
          </cell>
          <cell r="X124">
            <v>0</v>
          </cell>
          <cell r="Y124">
            <v>0</v>
          </cell>
          <cell r="Z124">
            <v>0</v>
          </cell>
          <cell r="AA124">
            <v>0</v>
          </cell>
          <cell r="AB124">
            <v>0</v>
          </cell>
          <cell r="AC124">
            <v>917993</v>
          </cell>
          <cell r="AD124">
            <v>27.174399999999999</v>
          </cell>
          <cell r="AE124">
            <v>6</v>
          </cell>
          <cell r="AF124">
            <v>163.04640000000001</v>
          </cell>
          <cell r="AG124">
            <v>6.0000000000000001E-3</v>
          </cell>
          <cell r="AH124">
            <v>0.9782784000000001</v>
          </cell>
          <cell r="AI124">
            <v>164.0246784</v>
          </cell>
          <cell r="AJ124">
            <v>929258</v>
          </cell>
          <cell r="AK124">
            <v>8.3881200000000007</v>
          </cell>
          <cell r="AL124">
            <v>6</v>
          </cell>
          <cell r="AM124">
            <v>50.328720000000004</v>
          </cell>
          <cell r="AN124">
            <v>1.7999999999999999E-2</v>
          </cell>
          <cell r="AO124">
            <v>0.90591695999999999</v>
          </cell>
          <cell r="AP124">
            <v>51.234636960000003</v>
          </cell>
          <cell r="AQ124">
            <v>929270</v>
          </cell>
          <cell r="AR124">
            <v>107.40053999999999</v>
          </cell>
          <cell r="AS124">
            <v>6</v>
          </cell>
          <cell r="AT124">
            <v>644.40323999999998</v>
          </cell>
          <cell r="AU124">
            <v>0.02</v>
          </cell>
          <cell r="AV124">
            <v>12.8880648</v>
          </cell>
          <cell r="AW124">
            <v>657.29130480000003</v>
          </cell>
          <cell r="AX124">
            <v>934139</v>
          </cell>
          <cell r="AY124">
            <v>5142.54</v>
          </cell>
          <cell r="AZ124">
            <v>1.5699999999999999E-2</v>
          </cell>
          <cell r="BA124">
            <v>80.737877999999995</v>
          </cell>
          <cell r="BB124">
            <v>0.03</v>
          </cell>
          <cell r="BC124">
            <v>2.4221363399999998</v>
          </cell>
          <cell r="BD124">
            <v>83.160014339999989</v>
          </cell>
          <cell r="BE124">
            <v>902311</v>
          </cell>
          <cell r="BF124">
            <v>3921.6450000000004</v>
          </cell>
          <cell r="BG124">
            <v>1.4285000000000001E-3</v>
          </cell>
          <cell r="BH124">
            <v>5.6020698825000013</v>
          </cell>
          <cell r="BI124">
            <v>0.03</v>
          </cell>
          <cell r="BJ124">
            <v>0.16806209647500003</v>
          </cell>
          <cell r="BK124">
            <v>5.7701319789750016</v>
          </cell>
          <cell r="BL124">
            <v>933089</v>
          </cell>
          <cell r="BM124">
            <v>744.67254355400701</v>
          </cell>
          <cell r="BN124">
            <v>1.9047619047619049E-2</v>
          </cell>
          <cell r="BO124">
            <v>14.18423892483823</v>
          </cell>
          <cell r="BP124">
            <v>0.02</v>
          </cell>
          <cell r="BQ124">
            <v>0.2836847784967646</v>
          </cell>
          <cell r="BR124">
            <v>14.467923703334995</v>
          </cell>
          <cell r="BS124">
            <v>0</v>
          </cell>
          <cell r="BT124">
            <v>0</v>
          </cell>
          <cell r="BU124">
            <v>0</v>
          </cell>
          <cell r="BV124">
            <v>0</v>
          </cell>
          <cell r="BW124">
            <v>0</v>
          </cell>
          <cell r="BX124">
            <v>0</v>
          </cell>
          <cell r="BY124">
            <v>0</v>
          </cell>
          <cell r="BZ124">
            <v>0</v>
          </cell>
          <cell r="CA124">
            <v>0</v>
          </cell>
          <cell r="CB124">
            <v>0</v>
          </cell>
          <cell r="CC124">
            <v>0</v>
          </cell>
          <cell r="CD124">
            <v>0</v>
          </cell>
          <cell r="CE124">
            <v>0</v>
          </cell>
          <cell r="CF124">
            <v>0</v>
          </cell>
          <cell r="CG124">
            <v>0</v>
          </cell>
          <cell r="CH124">
            <v>0</v>
          </cell>
          <cell r="CI124">
            <v>0</v>
          </cell>
          <cell r="CJ124">
            <v>0</v>
          </cell>
          <cell r="CK124">
            <v>0</v>
          </cell>
          <cell r="CL124">
            <v>0</v>
          </cell>
          <cell r="CM124">
            <v>0</v>
          </cell>
          <cell r="CN124">
            <v>0</v>
          </cell>
          <cell r="CP124">
            <v>2248.6999999999998</v>
          </cell>
          <cell r="CQ124">
            <v>1150.5555679999998</v>
          </cell>
        </row>
        <row r="125">
          <cell r="B125">
            <v>2648</v>
          </cell>
          <cell r="C125" t="str">
            <v>Powerade Frutas Tropicales 995cc Petx6</v>
          </cell>
          <cell r="D125" t="str">
            <v>P</v>
          </cell>
          <cell r="E125">
            <v>929228</v>
          </cell>
          <cell r="F125">
            <v>697234.56</v>
          </cell>
          <cell r="G125">
            <v>2.9849999999999998E-3</v>
          </cell>
          <cell r="H125">
            <v>2081.2451615999998</v>
          </cell>
          <cell r="I125">
            <v>0.05</v>
          </cell>
          <cell r="J125">
            <v>104.06225807999999</v>
          </cell>
          <cell r="K125">
            <v>2185.3074196799998</v>
          </cell>
          <cell r="L125">
            <v>0</v>
          </cell>
          <cell r="M125">
            <v>0</v>
          </cell>
          <cell r="N125">
            <v>0</v>
          </cell>
          <cell r="O125">
            <v>902332</v>
          </cell>
          <cell r="P125">
            <v>697.55389457120373</v>
          </cell>
          <cell r="Q125">
            <v>0.49077280499999998</v>
          </cell>
          <cell r="R125">
            <v>342.34048147738389</v>
          </cell>
          <cell r="S125">
            <v>1.4999999999999999E-2</v>
          </cell>
          <cell r="T125">
            <v>5.1351072221607579</v>
          </cell>
          <cell r="U125">
            <v>347.47558869954463</v>
          </cell>
          <cell r="V125">
            <v>0</v>
          </cell>
          <cell r="W125">
            <v>0</v>
          </cell>
          <cell r="X125">
            <v>0</v>
          </cell>
          <cell r="Y125">
            <v>0</v>
          </cell>
          <cell r="Z125">
            <v>0</v>
          </cell>
          <cell r="AA125">
            <v>0</v>
          </cell>
          <cell r="AB125">
            <v>0</v>
          </cell>
          <cell r="AC125">
            <v>917993</v>
          </cell>
          <cell r="AD125">
            <v>27.174399999999999</v>
          </cell>
          <cell r="AE125">
            <v>6</v>
          </cell>
          <cell r="AF125">
            <v>163.04640000000001</v>
          </cell>
          <cell r="AG125">
            <v>6.0000000000000001E-3</v>
          </cell>
          <cell r="AH125">
            <v>0.9782784000000001</v>
          </cell>
          <cell r="AI125">
            <v>164.0246784</v>
          </cell>
          <cell r="AJ125">
            <v>938125</v>
          </cell>
          <cell r="AK125">
            <v>14.864459999999999</v>
          </cell>
          <cell r="AL125">
            <v>6</v>
          </cell>
          <cell r="AM125">
            <v>89.186759999999992</v>
          </cell>
          <cell r="AN125">
            <v>1.7999999999999999E-2</v>
          </cell>
          <cell r="AO125">
            <v>1.6053616799999997</v>
          </cell>
          <cell r="AP125">
            <v>90.792121679999994</v>
          </cell>
          <cell r="AQ125">
            <v>929272</v>
          </cell>
          <cell r="AR125">
            <v>146.90145000572343</v>
          </cell>
          <cell r="AS125">
            <v>6</v>
          </cell>
          <cell r="AT125">
            <v>881.40870003434065</v>
          </cell>
          <cell r="AU125">
            <v>0.02</v>
          </cell>
          <cell r="AV125">
            <v>17.628174000686812</v>
          </cell>
          <cell r="AW125">
            <v>899.03687403502749</v>
          </cell>
          <cell r="AX125">
            <v>922605</v>
          </cell>
          <cell r="AY125">
            <v>4879.0991341991339</v>
          </cell>
          <cell r="AZ125">
            <v>0.02</v>
          </cell>
          <cell r="BA125">
            <v>97.581982683982687</v>
          </cell>
          <cell r="BB125">
            <v>0.03</v>
          </cell>
          <cell r="BC125">
            <v>2.9274594805194805</v>
          </cell>
          <cell r="BD125">
            <v>100.50944216450216</v>
          </cell>
          <cell r="BE125">
            <v>902311</v>
          </cell>
          <cell r="BF125">
            <v>3921.6450000000004</v>
          </cell>
          <cell r="BG125">
            <v>1.4285000000000001E-3</v>
          </cell>
          <cell r="BH125">
            <v>5.6020698825000013</v>
          </cell>
          <cell r="BI125">
            <v>0.03</v>
          </cell>
          <cell r="BJ125">
            <v>0.16806209647500003</v>
          </cell>
          <cell r="BK125">
            <v>5.7701319789750016</v>
          </cell>
          <cell r="BL125">
            <v>902302</v>
          </cell>
          <cell r="BM125">
            <v>657.8</v>
          </cell>
          <cell r="BN125">
            <v>2.8571428571428571E-2</v>
          </cell>
          <cell r="BO125">
            <v>18.794285714285714</v>
          </cell>
          <cell r="BP125">
            <v>0.02</v>
          </cell>
          <cell r="BQ125">
            <v>0.37588571428571427</v>
          </cell>
          <cell r="BR125">
            <v>19.170171428571429</v>
          </cell>
          <cell r="BS125">
            <v>0</v>
          </cell>
          <cell r="BT125">
            <v>0</v>
          </cell>
          <cell r="BU125">
            <v>0</v>
          </cell>
          <cell r="BV125">
            <v>0</v>
          </cell>
          <cell r="BW125">
            <v>0</v>
          </cell>
          <cell r="BX125">
            <v>0</v>
          </cell>
          <cell r="BY125">
            <v>0</v>
          </cell>
          <cell r="BZ125">
            <v>0</v>
          </cell>
          <cell r="CA125">
            <v>0</v>
          </cell>
          <cell r="CB125">
            <v>0</v>
          </cell>
          <cell r="CC125">
            <v>0</v>
          </cell>
          <cell r="CD125">
            <v>0</v>
          </cell>
          <cell r="CE125">
            <v>0</v>
          </cell>
          <cell r="CF125">
            <v>0</v>
          </cell>
          <cell r="CG125">
            <v>0</v>
          </cell>
          <cell r="CH125">
            <v>0</v>
          </cell>
          <cell r="CI125">
            <v>0</v>
          </cell>
          <cell r="CJ125">
            <v>0</v>
          </cell>
          <cell r="CK125">
            <v>0</v>
          </cell>
          <cell r="CL125">
            <v>0</v>
          </cell>
          <cell r="CM125">
            <v>0</v>
          </cell>
          <cell r="CN125">
            <v>0</v>
          </cell>
          <cell r="CP125">
            <v>3812.09</v>
          </cell>
          <cell r="CQ125">
            <v>1626.7825803200003</v>
          </cell>
        </row>
        <row r="126">
          <cell r="B126">
            <v>2659</v>
          </cell>
          <cell r="C126" t="str">
            <v>Crush Lima Limon 2250cc Petx6</v>
          </cell>
          <cell r="D126" t="str">
            <v>P</v>
          </cell>
          <cell r="E126">
            <v>901770</v>
          </cell>
          <cell r="F126">
            <v>134908.29</v>
          </cell>
          <cell r="G126">
            <v>6.7499999999999991E-3</v>
          </cell>
          <cell r="H126">
            <v>910.63095749999991</v>
          </cell>
          <cell r="I126">
            <v>8.0000000000000002E-3</v>
          </cell>
          <cell r="J126">
            <v>7.2850476599999991</v>
          </cell>
          <cell r="K126">
            <v>917.91600515999994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  <cell r="T126">
            <v>0</v>
          </cell>
          <cell r="U126">
            <v>0</v>
          </cell>
          <cell r="V126">
            <v>902338</v>
          </cell>
          <cell r="W126">
            <v>282.74</v>
          </cell>
          <cell r="X126">
            <v>0.10959299999999998</v>
          </cell>
          <cell r="Y126">
            <v>30.986324819999997</v>
          </cell>
          <cell r="Z126">
            <v>0.45</v>
          </cell>
          <cell r="AA126">
            <v>13.943846168999999</v>
          </cell>
          <cell r="AB126">
            <v>44.930170988999997</v>
          </cell>
          <cell r="AC126">
            <v>901767</v>
          </cell>
          <cell r="AD126">
            <v>15.347200000000001</v>
          </cell>
          <cell r="AE126">
            <v>6</v>
          </cell>
          <cell r="AF126">
            <v>92.083200000000005</v>
          </cell>
          <cell r="AG126">
            <v>6.0000000000000001E-3</v>
          </cell>
          <cell r="AH126">
            <v>0.55249920000000008</v>
          </cell>
          <cell r="AI126">
            <v>92.635699200000005</v>
          </cell>
          <cell r="AJ126">
            <v>909143</v>
          </cell>
          <cell r="AK126">
            <v>14.1912</v>
          </cell>
          <cell r="AL126">
            <v>6</v>
          </cell>
          <cell r="AM126">
            <v>85.147199999999998</v>
          </cell>
          <cell r="AN126">
            <v>1.7999999999999999E-2</v>
          </cell>
          <cell r="AO126">
            <v>1.5326495999999998</v>
          </cell>
          <cell r="AP126">
            <v>86.679849599999997</v>
          </cell>
          <cell r="AQ126">
            <v>911423</v>
          </cell>
          <cell r="AR126">
            <v>152.64989999588317</v>
          </cell>
          <cell r="AS126">
            <v>6</v>
          </cell>
          <cell r="AT126">
            <v>915.89939997529905</v>
          </cell>
          <cell r="AU126">
            <v>0.02</v>
          </cell>
          <cell r="AV126">
            <v>18.317987999505981</v>
          </cell>
          <cell r="AW126">
            <v>934.21738797480498</v>
          </cell>
          <cell r="AX126">
            <v>932442</v>
          </cell>
          <cell r="AY126">
            <v>3691.274317495921</v>
          </cell>
          <cell r="AZ126">
            <v>2.7699999999999999E-2</v>
          </cell>
          <cell r="BA126">
            <v>102.24829859463701</v>
          </cell>
          <cell r="BB126">
            <v>0.03</v>
          </cell>
          <cell r="BC126">
            <v>3.06744895783911</v>
          </cell>
          <cell r="BD126">
            <v>105.31574755247611</v>
          </cell>
          <cell r="BE126">
            <v>902311</v>
          </cell>
          <cell r="BF126">
            <v>3921.6450000000004</v>
          </cell>
          <cell r="BG126">
            <v>4.3750000000000004E-3</v>
          </cell>
          <cell r="BH126">
            <v>17.157196875000004</v>
          </cell>
          <cell r="BI126">
            <v>0.03</v>
          </cell>
          <cell r="BJ126">
            <v>0.51471590625000008</v>
          </cell>
          <cell r="BK126">
            <v>17.671912781250004</v>
          </cell>
          <cell r="BL126">
            <v>933089</v>
          </cell>
          <cell r="BM126">
            <v>744.67254355400701</v>
          </cell>
          <cell r="BN126">
            <v>3.7499999999999999E-2</v>
          </cell>
          <cell r="BO126">
            <v>27.925220383275263</v>
          </cell>
          <cell r="BP126">
            <v>0.02</v>
          </cell>
          <cell r="BQ126">
            <v>0.55850440766550524</v>
          </cell>
          <cell r="BR126">
            <v>28.483724790940769</v>
          </cell>
          <cell r="BS126">
            <v>0</v>
          </cell>
          <cell r="BT126">
            <v>0</v>
          </cell>
          <cell r="BU126">
            <v>0</v>
          </cell>
          <cell r="BV126">
            <v>0</v>
          </cell>
          <cell r="BW126">
            <v>0</v>
          </cell>
          <cell r="BX126">
            <v>0</v>
          </cell>
          <cell r="BY126">
            <v>0</v>
          </cell>
          <cell r="BZ126">
            <v>0</v>
          </cell>
          <cell r="CA126">
            <v>0</v>
          </cell>
          <cell r="CB126">
            <v>0</v>
          </cell>
          <cell r="CC126">
            <v>0</v>
          </cell>
          <cell r="CD126">
            <v>0</v>
          </cell>
          <cell r="CE126">
            <v>0</v>
          </cell>
          <cell r="CF126">
            <v>0</v>
          </cell>
          <cell r="CG126">
            <v>0</v>
          </cell>
          <cell r="CH126">
            <v>0</v>
          </cell>
          <cell r="CI126">
            <v>0</v>
          </cell>
          <cell r="CJ126">
            <v>0</v>
          </cell>
          <cell r="CK126">
            <v>0</v>
          </cell>
          <cell r="CL126">
            <v>0</v>
          </cell>
          <cell r="CM126">
            <v>0</v>
          </cell>
          <cell r="CN126">
            <v>0</v>
          </cell>
          <cell r="CP126">
            <v>2227.85</v>
          </cell>
          <cell r="CQ126">
            <v>1309.93399484</v>
          </cell>
        </row>
        <row r="127">
          <cell r="B127">
            <v>2662</v>
          </cell>
          <cell r="C127" t="str">
            <v>Powerade Naranja 500cc Petx6</v>
          </cell>
          <cell r="D127" t="str">
            <v>P</v>
          </cell>
          <cell r="E127">
            <v>929226</v>
          </cell>
          <cell r="F127">
            <v>743748.96800688386</v>
          </cell>
          <cell r="G127">
            <v>1.5E-3</v>
          </cell>
          <cell r="H127">
            <v>1115.6234520103258</v>
          </cell>
          <cell r="I127">
            <v>0.2</v>
          </cell>
          <cell r="J127">
            <v>223.12469040206517</v>
          </cell>
          <cell r="K127">
            <v>1338.748142412391</v>
          </cell>
          <cell r="L127">
            <v>0</v>
          </cell>
          <cell r="M127">
            <v>0</v>
          </cell>
          <cell r="N127">
            <v>0</v>
          </cell>
          <cell r="O127">
            <v>902332</v>
          </cell>
          <cell r="P127">
            <v>697.55389457120373</v>
          </cell>
          <cell r="Q127">
            <v>0.24661949999999999</v>
          </cell>
          <cell r="R127">
            <v>172.03039270220296</v>
          </cell>
          <cell r="S127">
            <v>1.4999999999999999E-2</v>
          </cell>
          <cell r="T127">
            <v>2.5804558905330444</v>
          </cell>
          <cell r="U127">
            <v>174.61084859273601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0</v>
          </cell>
          <cell r="AB127">
            <v>0</v>
          </cell>
          <cell r="AC127">
            <v>917993</v>
          </cell>
          <cell r="AD127">
            <v>27.174399999999999</v>
          </cell>
          <cell r="AE127">
            <v>6</v>
          </cell>
          <cell r="AF127">
            <v>163.04640000000001</v>
          </cell>
          <cell r="AG127">
            <v>6.0000000000000001E-3</v>
          </cell>
          <cell r="AH127">
            <v>0.9782784000000001</v>
          </cell>
          <cell r="AI127">
            <v>164.0246784</v>
          </cell>
          <cell r="AJ127">
            <v>929260</v>
          </cell>
          <cell r="AK127">
            <v>9.3366000000000007</v>
          </cell>
          <cell r="AL127">
            <v>6</v>
          </cell>
          <cell r="AM127">
            <v>56.019600000000004</v>
          </cell>
          <cell r="AN127">
            <v>1.7999999999999999E-2</v>
          </cell>
          <cell r="AO127">
            <v>1.0083527999999999</v>
          </cell>
          <cell r="AP127">
            <v>57.027952800000001</v>
          </cell>
          <cell r="AQ127">
            <v>929270</v>
          </cell>
          <cell r="AR127">
            <v>107.40053999999999</v>
          </cell>
          <cell r="AS127">
            <v>6</v>
          </cell>
          <cell r="AT127">
            <v>644.40323999999998</v>
          </cell>
          <cell r="AU127">
            <v>0.02</v>
          </cell>
          <cell r="AV127">
            <v>12.8880648</v>
          </cell>
          <cell r="AW127">
            <v>657.29130480000003</v>
          </cell>
          <cell r="AX127">
            <v>934139</v>
          </cell>
          <cell r="AY127">
            <v>5142.54</v>
          </cell>
          <cell r="AZ127">
            <v>1.5699999999999999E-2</v>
          </cell>
          <cell r="BA127">
            <v>80.737877999999995</v>
          </cell>
          <cell r="BB127">
            <v>0.03</v>
          </cell>
          <cell r="BC127">
            <v>2.4221363399999998</v>
          </cell>
          <cell r="BD127">
            <v>83.160014339999989</v>
          </cell>
          <cell r="BE127">
            <v>902311</v>
          </cell>
          <cell r="BF127">
            <v>3921.6450000000004</v>
          </cell>
          <cell r="BG127">
            <v>1.4285000000000001E-3</v>
          </cell>
          <cell r="BH127">
            <v>5.6020698825000013</v>
          </cell>
          <cell r="BI127">
            <v>0.03</v>
          </cell>
          <cell r="BJ127">
            <v>0.16806209647500003</v>
          </cell>
          <cell r="BK127">
            <v>5.7701319789750016</v>
          </cell>
          <cell r="BL127">
            <v>933089</v>
          </cell>
          <cell r="BM127">
            <v>744.67254355400701</v>
          </cell>
          <cell r="BN127">
            <v>1.9047619047619049E-2</v>
          </cell>
          <cell r="BO127">
            <v>14.18423892483823</v>
          </cell>
          <cell r="BP127">
            <v>0.02</v>
          </cell>
          <cell r="BQ127">
            <v>0.2836847784967646</v>
          </cell>
          <cell r="BR127">
            <v>14.467923703334995</v>
          </cell>
          <cell r="BS127">
            <v>0</v>
          </cell>
          <cell r="BT127">
            <v>0</v>
          </cell>
          <cell r="BU127">
            <v>0</v>
          </cell>
          <cell r="BV127">
            <v>0</v>
          </cell>
          <cell r="BW127">
            <v>0</v>
          </cell>
          <cell r="BX127">
            <v>0</v>
          </cell>
          <cell r="BY127">
            <v>0</v>
          </cell>
          <cell r="BZ127">
            <v>0</v>
          </cell>
          <cell r="CA127">
            <v>0</v>
          </cell>
          <cell r="CB127">
            <v>0</v>
          </cell>
          <cell r="CC127">
            <v>0</v>
          </cell>
          <cell r="CD127">
            <v>0</v>
          </cell>
          <cell r="CE127">
            <v>0</v>
          </cell>
          <cell r="CF127">
            <v>0</v>
          </cell>
          <cell r="CG127">
            <v>0</v>
          </cell>
          <cell r="CH127">
            <v>0</v>
          </cell>
          <cell r="CI127">
            <v>0</v>
          </cell>
          <cell r="CJ127">
            <v>0</v>
          </cell>
          <cell r="CK127">
            <v>0</v>
          </cell>
          <cell r="CL127">
            <v>0</v>
          </cell>
          <cell r="CM127">
            <v>0</v>
          </cell>
          <cell r="CN127">
            <v>0</v>
          </cell>
          <cell r="CP127">
            <v>2495.1</v>
          </cell>
          <cell r="CQ127">
            <v>1156.3518575876089</v>
          </cell>
        </row>
        <row r="128">
          <cell r="B128">
            <v>2672</v>
          </cell>
          <cell r="C128" t="str">
            <v>Powerade Manzana 500cc Petx6</v>
          </cell>
          <cell r="D128" t="str">
            <v>P</v>
          </cell>
          <cell r="E128">
            <v>929225</v>
          </cell>
          <cell r="F128">
            <v>678515.81</v>
          </cell>
          <cell r="G128">
            <v>1.5E-3</v>
          </cell>
          <cell r="H128">
            <v>1017.7737150000002</v>
          </cell>
          <cell r="I128">
            <v>0.05</v>
          </cell>
          <cell r="J128">
            <v>50.888685750000008</v>
          </cell>
          <cell r="K128">
            <v>1068.6624007500002</v>
          </cell>
          <cell r="L128">
            <v>0</v>
          </cell>
          <cell r="M128">
            <v>0</v>
          </cell>
          <cell r="N128">
            <v>0</v>
          </cell>
          <cell r="O128">
            <v>902332</v>
          </cell>
          <cell r="P128">
            <v>697.55389457120373</v>
          </cell>
          <cell r="Q128">
            <v>0.24674444999999998</v>
          </cell>
          <cell r="R128">
            <v>172.11755206132963</v>
          </cell>
          <cell r="S128">
            <v>1.4999999999999999E-2</v>
          </cell>
          <cell r="T128">
            <v>2.5817632809199442</v>
          </cell>
          <cell r="U128">
            <v>174.69931534224958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917993</v>
          </cell>
          <cell r="AD128">
            <v>27.174399999999999</v>
          </cell>
          <cell r="AE128">
            <v>6</v>
          </cell>
          <cell r="AF128">
            <v>163.04640000000001</v>
          </cell>
          <cell r="AG128">
            <v>6.0000000000000001E-3</v>
          </cell>
          <cell r="AH128">
            <v>0.9782784000000001</v>
          </cell>
          <cell r="AI128">
            <v>164.0246784</v>
          </cell>
          <cell r="AJ128">
            <v>929259</v>
          </cell>
          <cell r="AK128">
            <v>9.3366000000000007</v>
          </cell>
          <cell r="AL128">
            <v>6</v>
          </cell>
          <cell r="AM128">
            <v>56.019600000000004</v>
          </cell>
          <cell r="AN128">
            <v>1.7999999999999999E-2</v>
          </cell>
          <cell r="AO128">
            <v>1.0083527999999999</v>
          </cell>
          <cell r="AP128">
            <v>57.027952800000001</v>
          </cell>
          <cell r="AQ128">
            <v>929270</v>
          </cell>
          <cell r="AR128">
            <v>107.40053999999999</v>
          </cell>
          <cell r="AS128">
            <v>6</v>
          </cell>
          <cell r="AT128">
            <v>644.40323999999998</v>
          </cell>
          <cell r="AU128">
            <v>0.02</v>
          </cell>
          <cell r="AV128">
            <v>12.8880648</v>
          </cell>
          <cell r="AW128">
            <v>657.29130480000003</v>
          </cell>
          <cell r="AX128">
            <v>934139</v>
          </cell>
          <cell r="AY128">
            <v>5142.54</v>
          </cell>
          <cell r="AZ128">
            <v>1.5699999999999999E-2</v>
          </cell>
          <cell r="BA128">
            <v>80.737877999999995</v>
          </cell>
          <cell r="BB128">
            <v>0.03</v>
          </cell>
          <cell r="BC128">
            <v>2.4221363399999998</v>
          </cell>
          <cell r="BD128">
            <v>83.160014339999989</v>
          </cell>
          <cell r="BE128">
            <v>902311</v>
          </cell>
          <cell r="BF128">
            <v>3921.6450000000004</v>
          </cell>
          <cell r="BG128">
            <v>1.4285000000000001E-3</v>
          </cell>
          <cell r="BH128">
            <v>5.6020698825000013</v>
          </cell>
          <cell r="BI128">
            <v>0.03</v>
          </cell>
          <cell r="BJ128">
            <v>0.16806209647500003</v>
          </cell>
          <cell r="BK128">
            <v>5.7701319789750016</v>
          </cell>
          <cell r="BL128">
            <v>933089</v>
          </cell>
          <cell r="BM128">
            <v>744.67254355400701</v>
          </cell>
          <cell r="BN128">
            <v>1.9047619047619049E-2</v>
          </cell>
          <cell r="BO128">
            <v>14.18423892483823</v>
          </cell>
          <cell r="BP128">
            <v>0.02</v>
          </cell>
          <cell r="BQ128">
            <v>0.2836847784967646</v>
          </cell>
          <cell r="BR128">
            <v>14.467923703334995</v>
          </cell>
          <cell r="BS128">
            <v>0</v>
          </cell>
          <cell r="BT128">
            <v>0</v>
          </cell>
          <cell r="BU128">
            <v>0</v>
          </cell>
          <cell r="BV128">
            <v>0</v>
          </cell>
          <cell r="BW128">
            <v>0</v>
          </cell>
          <cell r="BX128">
            <v>0</v>
          </cell>
          <cell r="BY128">
            <v>0</v>
          </cell>
          <cell r="BZ128">
            <v>0</v>
          </cell>
          <cell r="CA128">
            <v>0</v>
          </cell>
          <cell r="CB128">
            <v>0</v>
          </cell>
          <cell r="CC128">
            <v>0</v>
          </cell>
          <cell r="CD128">
            <v>0</v>
          </cell>
          <cell r="CE128">
            <v>0</v>
          </cell>
          <cell r="CF128">
            <v>0</v>
          </cell>
          <cell r="CG128">
            <v>0</v>
          </cell>
          <cell r="CH128">
            <v>0</v>
          </cell>
          <cell r="CI128">
            <v>0</v>
          </cell>
          <cell r="CJ128">
            <v>0</v>
          </cell>
          <cell r="CK128">
            <v>0</v>
          </cell>
          <cell r="CL128">
            <v>0</v>
          </cell>
          <cell r="CM128">
            <v>0</v>
          </cell>
          <cell r="CN128">
            <v>0</v>
          </cell>
          <cell r="CP128">
            <v>2225.1</v>
          </cell>
          <cell r="CQ128">
            <v>1156.4375992499997</v>
          </cell>
        </row>
        <row r="129">
          <cell r="B129">
            <v>2678</v>
          </cell>
          <cell r="C129" t="str">
            <v>Powerade Manzana 995cc Petx6</v>
          </cell>
          <cell r="D129" t="str">
            <v>P</v>
          </cell>
          <cell r="E129">
            <v>929225</v>
          </cell>
          <cell r="F129">
            <v>678515.81</v>
          </cell>
          <cell r="G129">
            <v>2.9849999999999998E-3</v>
          </cell>
          <cell r="H129">
            <v>2025.3696928500001</v>
          </cell>
          <cell r="I129">
            <v>0.05</v>
          </cell>
          <cell r="J129">
            <v>101.26848464250001</v>
          </cell>
          <cell r="K129">
            <v>2126.6381774925003</v>
          </cell>
          <cell r="L129">
            <v>0</v>
          </cell>
          <cell r="M129">
            <v>0</v>
          </cell>
          <cell r="N129">
            <v>0</v>
          </cell>
          <cell r="O129">
            <v>902332</v>
          </cell>
          <cell r="P129">
            <v>697.55389457120373</v>
          </cell>
          <cell r="Q129">
            <v>0.49102145549999998</v>
          </cell>
          <cell r="R129">
            <v>342.51392860204601</v>
          </cell>
          <cell r="S129">
            <v>1.4999999999999999E-2</v>
          </cell>
          <cell r="T129">
            <v>5.1377089290306897</v>
          </cell>
          <cell r="U129">
            <v>347.65163753107669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0</v>
          </cell>
          <cell r="AC129">
            <v>917993</v>
          </cell>
          <cell r="AD129">
            <v>27.174399999999999</v>
          </cell>
          <cell r="AE129">
            <v>6</v>
          </cell>
          <cell r="AF129">
            <v>163.04640000000001</v>
          </cell>
          <cell r="AG129">
            <v>6.0000000000000001E-3</v>
          </cell>
          <cell r="AH129">
            <v>0.9782784000000001</v>
          </cell>
          <cell r="AI129">
            <v>164.0246784</v>
          </cell>
          <cell r="AJ129">
            <v>938126</v>
          </cell>
          <cell r="AK129">
            <v>14.864459999999999</v>
          </cell>
          <cell r="AL129">
            <v>6</v>
          </cell>
          <cell r="AM129">
            <v>89.186759999999992</v>
          </cell>
          <cell r="AN129">
            <v>1.7999999999999999E-2</v>
          </cell>
          <cell r="AO129">
            <v>1.6053616799999997</v>
          </cell>
          <cell r="AP129">
            <v>90.792121679999994</v>
          </cell>
          <cell r="AQ129">
            <v>929272</v>
          </cell>
          <cell r="AR129">
            <v>146.90145000572343</v>
          </cell>
          <cell r="AS129">
            <v>6</v>
          </cell>
          <cell r="AT129">
            <v>881.40870003434065</v>
          </cell>
          <cell r="AU129">
            <v>0.02</v>
          </cell>
          <cell r="AV129">
            <v>17.628174000686812</v>
          </cell>
          <cell r="AW129">
            <v>899.03687403502749</v>
          </cell>
          <cell r="AX129">
            <v>922605</v>
          </cell>
          <cell r="AY129">
            <v>4879.0991341991339</v>
          </cell>
          <cell r="AZ129">
            <v>0.02</v>
          </cell>
          <cell r="BA129">
            <v>97.581982683982687</v>
          </cell>
          <cell r="BB129">
            <v>0.03</v>
          </cell>
          <cell r="BC129">
            <v>2.9274594805194805</v>
          </cell>
          <cell r="BD129">
            <v>100.50944216450216</v>
          </cell>
          <cell r="BE129">
            <v>902311</v>
          </cell>
          <cell r="BF129">
            <v>3921.6450000000004</v>
          </cell>
          <cell r="BG129">
            <v>1.4285000000000001E-3</v>
          </cell>
          <cell r="BH129">
            <v>5.6020698825000013</v>
          </cell>
          <cell r="BI129">
            <v>0.03</v>
          </cell>
          <cell r="BJ129">
            <v>0.16806209647500003</v>
          </cell>
          <cell r="BK129">
            <v>5.7701319789750016</v>
          </cell>
          <cell r="BL129">
            <v>902302</v>
          </cell>
          <cell r="BM129">
            <v>657.8</v>
          </cell>
          <cell r="BN129">
            <v>2.8571428571428571E-2</v>
          </cell>
          <cell r="BO129">
            <v>18.794285714285714</v>
          </cell>
          <cell r="BP129">
            <v>0.02</v>
          </cell>
          <cell r="BQ129">
            <v>0.37588571428571427</v>
          </cell>
          <cell r="BR129">
            <v>19.170171428571429</v>
          </cell>
          <cell r="BS129">
            <v>0</v>
          </cell>
          <cell r="BT129">
            <v>0</v>
          </cell>
          <cell r="BU129">
            <v>0</v>
          </cell>
          <cell r="BV129">
            <v>0</v>
          </cell>
          <cell r="BW129">
            <v>0</v>
          </cell>
          <cell r="BX129">
            <v>0</v>
          </cell>
          <cell r="BY129">
            <v>0</v>
          </cell>
          <cell r="BZ129">
            <v>0</v>
          </cell>
          <cell r="CA129">
            <v>0</v>
          </cell>
          <cell r="CB129">
            <v>0</v>
          </cell>
          <cell r="CC129">
            <v>0</v>
          </cell>
          <cell r="CD129">
            <v>0</v>
          </cell>
          <cell r="CE129">
            <v>0</v>
          </cell>
          <cell r="CF129">
            <v>0</v>
          </cell>
          <cell r="CG129">
            <v>0</v>
          </cell>
          <cell r="CH129">
            <v>0</v>
          </cell>
          <cell r="CI129">
            <v>0</v>
          </cell>
          <cell r="CJ129">
            <v>0</v>
          </cell>
          <cell r="CK129">
            <v>0</v>
          </cell>
          <cell r="CL129">
            <v>0</v>
          </cell>
          <cell r="CM129">
            <v>0</v>
          </cell>
          <cell r="CN129">
            <v>0</v>
          </cell>
          <cell r="CP129">
            <v>3753.59</v>
          </cell>
          <cell r="CQ129">
            <v>1626.9518225074999</v>
          </cell>
        </row>
        <row r="130">
          <cell r="B130">
            <v>2682</v>
          </cell>
          <cell r="C130" t="str">
            <v>Powerade Mountain Blast 500cc Petx6</v>
          </cell>
          <cell r="D130" t="str">
            <v>P</v>
          </cell>
          <cell r="E130">
            <v>929227</v>
          </cell>
          <cell r="F130">
            <v>701676.54</v>
          </cell>
          <cell r="G130">
            <v>1.5E-3</v>
          </cell>
          <cell r="H130">
            <v>1052.5148100000001</v>
          </cell>
          <cell r="I130">
            <v>0.05</v>
          </cell>
          <cell r="J130">
            <v>52.625740500000006</v>
          </cell>
          <cell r="K130">
            <v>1105.1405505000002</v>
          </cell>
          <cell r="L130">
            <v>0</v>
          </cell>
          <cell r="M130">
            <v>0</v>
          </cell>
          <cell r="N130">
            <v>0</v>
          </cell>
          <cell r="O130">
            <v>902332</v>
          </cell>
          <cell r="P130">
            <v>697.55389457120373</v>
          </cell>
          <cell r="Q130">
            <v>0.24661949999999999</v>
          </cell>
          <cell r="R130">
            <v>172.03039270220296</v>
          </cell>
          <cell r="S130">
            <v>1.4999999999999999E-2</v>
          </cell>
          <cell r="T130">
            <v>2.5804558905330444</v>
          </cell>
          <cell r="U130">
            <v>174.61084859273601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  <cell r="Z130">
            <v>0</v>
          </cell>
          <cell r="AA130">
            <v>0</v>
          </cell>
          <cell r="AB130">
            <v>0</v>
          </cell>
          <cell r="AC130">
            <v>917993</v>
          </cell>
          <cell r="AD130">
            <v>27.174399999999999</v>
          </cell>
          <cell r="AE130">
            <v>6</v>
          </cell>
          <cell r="AF130">
            <v>163.04640000000001</v>
          </cell>
          <cell r="AG130">
            <v>6.0000000000000001E-3</v>
          </cell>
          <cell r="AH130">
            <v>0.9782784000000001</v>
          </cell>
          <cell r="AI130">
            <v>164.0246784</v>
          </cell>
          <cell r="AJ130">
            <v>929257</v>
          </cell>
          <cell r="AK130">
            <v>8.3881200000000007</v>
          </cell>
          <cell r="AL130">
            <v>6</v>
          </cell>
          <cell r="AM130">
            <v>50.328720000000004</v>
          </cell>
          <cell r="AN130">
            <v>1.7999999999999999E-2</v>
          </cell>
          <cell r="AO130">
            <v>0.90591695999999999</v>
          </cell>
          <cell r="AP130">
            <v>51.234636960000003</v>
          </cell>
          <cell r="AQ130">
            <v>929270</v>
          </cell>
          <cell r="AR130">
            <v>107.40053999999999</v>
          </cell>
          <cell r="AS130">
            <v>6</v>
          </cell>
          <cell r="AT130">
            <v>644.40323999999998</v>
          </cell>
          <cell r="AU130">
            <v>0.02</v>
          </cell>
          <cell r="AV130">
            <v>12.8880648</v>
          </cell>
          <cell r="AW130">
            <v>657.29130480000003</v>
          </cell>
          <cell r="AX130">
            <v>934139</v>
          </cell>
          <cell r="AY130">
            <v>5142.54</v>
          </cell>
          <cell r="AZ130">
            <v>1.5699999999999999E-2</v>
          </cell>
          <cell r="BA130">
            <v>80.737877999999995</v>
          </cell>
          <cell r="BB130">
            <v>0.03</v>
          </cell>
          <cell r="BC130">
            <v>2.4221363399999998</v>
          </cell>
          <cell r="BD130">
            <v>83.160014339999989</v>
          </cell>
          <cell r="BE130">
            <v>902311</v>
          </cell>
          <cell r="BF130">
            <v>3921.6450000000004</v>
          </cell>
          <cell r="BG130">
            <v>1.4285000000000001E-3</v>
          </cell>
          <cell r="BH130">
            <v>5.6020698825000013</v>
          </cell>
          <cell r="BI130">
            <v>0.03</v>
          </cell>
          <cell r="BJ130">
            <v>0.16806209647500003</v>
          </cell>
          <cell r="BK130">
            <v>5.7701319789750016</v>
          </cell>
          <cell r="BL130">
            <v>933089</v>
          </cell>
          <cell r="BM130">
            <v>744.67254355400701</v>
          </cell>
          <cell r="BN130">
            <v>1.9047619047619049E-2</v>
          </cell>
          <cell r="BO130">
            <v>14.18423892483823</v>
          </cell>
          <cell r="BP130">
            <v>0.02</v>
          </cell>
          <cell r="BQ130">
            <v>0.2836847784967646</v>
          </cell>
          <cell r="BR130">
            <v>14.467923703334995</v>
          </cell>
          <cell r="BS130">
            <v>0</v>
          </cell>
          <cell r="BT130">
            <v>0</v>
          </cell>
          <cell r="BU130">
            <v>0</v>
          </cell>
          <cell r="BV130">
            <v>0</v>
          </cell>
          <cell r="BW130">
            <v>0</v>
          </cell>
          <cell r="BX130">
            <v>0</v>
          </cell>
          <cell r="BY130">
            <v>0</v>
          </cell>
          <cell r="BZ130">
            <v>0</v>
          </cell>
          <cell r="CA130">
            <v>0</v>
          </cell>
          <cell r="CB130">
            <v>0</v>
          </cell>
          <cell r="CC130">
            <v>0</v>
          </cell>
          <cell r="CD130">
            <v>0</v>
          </cell>
          <cell r="CE130">
            <v>0</v>
          </cell>
          <cell r="CF130">
            <v>0</v>
          </cell>
          <cell r="CG130">
            <v>0</v>
          </cell>
          <cell r="CH130">
            <v>0</v>
          </cell>
          <cell r="CI130">
            <v>0</v>
          </cell>
          <cell r="CJ130">
            <v>0</v>
          </cell>
          <cell r="CK130">
            <v>0</v>
          </cell>
          <cell r="CL130">
            <v>0</v>
          </cell>
          <cell r="CM130">
            <v>0</v>
          </cell>
          <cell r="CN130">
            <v>0</v>
          </cell>
          <cell r="CP130">
            <v>2255.6999999999998</v>
          </cell>
          <cell r="CQ130">
            <v>1150.5594494999996</v>
          </cell>
        </row>
        <row r="131">
          <cell r="B131">
            <v>2688</v>
          </cell>
          <cell r="C131" t="str">
            <v>Powerade Mountain Blast 995cc Petx6</v>
          </cell>
          <cell r="D131" t="str">
            <v>P</v>
          </cell>
          <cell r="E131">
            <v>929227</v>
          </cell>
          <cell r="F131">
            <v>701676.54</v>
          </cell>
          <cell r="G131">
            <v>2.9849999999999998E-3</v>
          </cell>
          <cell r="H131">
            <v>2094.5044718999998</v>
          </cell>
          <cell r="I131">
            <v>0.05</v>
          </cell>
          <cell r="J131">
            <v>104.72522359499999</v>
          </cell>
          <cell r="K131">
            <v>2199.2296954949998</v>
          </cell>
          <cell r="L131">
            <v>0</v>
          </cell>
          <cell r="M131">
            <v>0</v>
          </cell>
          <cell r="N131">
            <v>0</v>
          </cell>
          <cell r="O131">
            <v>902332</v>
          </cell>
          <cell r="P131">
            <v>697.55389457120373</v>
          </cell>
          <cell r="Q131">
            <v>0.49077280499999998</v>
          </cell>
          <cell r="R131">
            <v>342.34048147738389</v>
          </cell>
          <cell r="S131">
            <v>1.4999999999999999E-2</v>
          </cell>
          <cell r="T131">
            <v>5.1351072221607579</v>
          </cell>
          <cell r="U131">
            <v>347.47558869954463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  <cell r="AB131">
            <v>0</v>
          </cell>
          <cell r="AC131">
            <v>917993</v>
          </cell>
          <cell r="AD131">
            <v>27.174399999999999</v>
          </cell>
          <cell r="AE131">
            <v>6</v>
          </cell>
          <cell r="AF131">
            <v>163.04640000000001</v>
          </cell>
          <cell r="AG131">
            <v>6.0000000000000001E-3</v>
          </cell>
          <cell r="AH131">
            <v>0.9782784000000001</v>
          </cell>
          <cell r="AI131">
            <v>164.0246784</v>
          </cell>
          <cell r="AJ131">
            <v>929262</v>
          </cell>
          <cell r="AK131">
            <v>14.864459999999999</v>
          </cell>
          <cell r="AL131">
            <v>6</v>
          </cell>
          <cell r="AM131">
            <v>89.186759999999992</v>
          </cell>
          <cell r="AN131">
            <v>1.7999999999999999E-2</v>
          </cell>
          <cell r="AO131">
            <v>1.6053616799999997</v>
          </cell>
          <cell r="AP131">
            <v>90.792121679999994</v>
          </cell>
          <cell r="AQ131">
            <v>929272</v>
          </cell>
          <cell r="AR131">
            <v>146.90145000572343</v>
          </cell>
          <cell r="AS131">
            <v>6</v>
          </cell>
          <cell r="AT131">
            <v>881.40870003434065</v>
          </cell>
          <cell r="AU131">
            <v>0.02</v>
          </cell>
          <cell r="AV131">
            <v>17.628174000686812</v>
          </cell>
          <cell r="AW131">
            <v>899.03687403502749</v>
          </cell>
          <cell r="AX131">
            <v>922605</v>
          </cell>
          <cell r="AY131">
            <v>4879.0991341991339</v>
          </cell>
          <cell r="AZ131">
            <v>0.02</v>
          </cell>
          <cell r="BA131">
            <v>97.581982683982687</v>
          </cell>
          <cell r="BB131">
            <v>0.03</v>
          </cell>
          <cell r="BC131">
            <v>2.9274594805194805</v>
          </cell>
          <cell r="BD131">
            <v>100.50944216450216</v>
          </cell>
          <cell r="BE131">
            <v>902311</v>
          </cell>
          <cell r="BF131">
            <v>3921.6450000000004</v>
          </cell>
          <cell r="BG131">
            <v>1.4285000000000001E-3</v>
          </cell>
          <cell r="BH131">
            <v>5.6020698825000013</v>
          </cell>
          <cell r="BI131">
            <v>0.03</v>
          </cell>
          <cell r="BJ131">
            <v>0.16806209647500003</v>
          </cell>
          <cell r="BK131">
            <v>5.7701319789750016</v>
          </cell>
          <cell r="BL131">
            <v>902302</v>
          </cell>
          <cell r="BM131">
            <v>657.8</v>
          </cell>
          <cell r="BN131">
            <v>2.8571428571428571E-2</v>
          </cell>
          <cell r="BO131">
            <v>18.794285714285714</v>
          </cell>
          <cell r="BP131">
            <v>0.02</v>
          </cell>
          <cell r="BQ131">
            <v>0.37588571428571427</v>
          </cell>
          <cell r="BR131">
            <v>19.170171428571429</v>
          </cell>
          <cell r="BS131">
            <v>0</v>
          </cell>
          <cell r="BT131">
            <v>0</v>
          </cell>
          <cell r="BU131">
            <v>0</v>
          </cell>
          <cell r="BV131">
            <v>0</v>
          </cell>
          <cell r="BW131">
            <v>0</v>
          </cell>
          <cell r="BX131">
            <v>0</v>
          </cell>
          <cell r="BY131">
            <v>0</v>
          </cell>
          <cell r="BZ131">
            <v>0</v>
          </cell>
          <cell r="CA131">
            <v>0</v>
          </cell>
          <cell r="CB131">
            <v>0</v>
          </cell>
          <cell r="CC131">
            <v>0</v>
          </cell>
          <cell r="CD131">
            <v>0</v>
          </cell>
          <cell r="CE131">
            <v>0</v>
          </cell>
          <cell r="CF131">
            <v>0</v>
          </cell>
          <cell r="CG131">
            <v>0</v>
          </cell>
          <cell r="CH131">
            <v>0</v>
          </cell>
          <cell r="CI131">
            <v>0</v>
          </cell>
          <cell r="CJ131">
            <v>0</v>
          </cell>
          <cell r="CK131">
            <v>0</v>
          </cell>
          <cell r="CL131">
            <v>0</v>
          </cell>
          <cell r="CM131">
            <v>0</v>
          </cell>
          <cell r="CN131">
            <v>0</v>
          </cell>
          <cell r="CP131">
            <v>3826.01</v>
          </cell>
          <cell r="CQ131">
            <v>1626.7803045050005</v>
          </cell>
        </row>
        <row r="132">
          <cell r="B132">
            <v>2710</v>
          </cell>
          <cell r="C132" t="str">
            <v>Sprite Zero Lima Limon 350cc Vidriox24</v>
          </cell>
          <cell r="D132" t="str">
            <v>P</v>
          </cell>
          <cell r="E132">
            <v>911399</v>
          </cell>
          <cell r="F132">
            <v>571834.2300000001</v>
          </cell>
          <cell r="G132">
            <v>4.1999999999999997E-3</v>
          </cell>
          <cell r="H132">
            <v>2401.7037660000001</v>
          </cell>
          <cell r="I132">
            <v>3.5000000000000003E-2</v>
          </cell>
          <cell r="J132">
            <v>84.059631810000013</v>
          </cell>
          <cell r="K132">
            <v>2485.7633978100002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  <cell r="V132">
            <v>902338</v>
          </cell>
          <cell r="W132">
            <v>282.74</v>
          </cell>
          <cell r="X132">
            <v>6.48648E-2</v>
          </cell>
          <cell r="Y132">
            <v>18.339873552</v>
          </cell>
          <cell r="Z132">
            <v>0.45</v>
          </cell>
          <cell r="AA132">
            <v>8.2529430984000012</v>
          </cell>
          <cell r="AB132">
            <v>26.592816650400003</v>
          </cell>
          <cell r="AC132">
            <v>933139</v>
          </cell>
          <cell r="AD132">
            <v>10.838520000000001</v>
          </cell>
          <cell r="AE132">
            <v>24</v>
          </cell>
          <cell r="AF132">
            <v>260.12448000000001</v>
          </cell>
          <cell r="AG132">
            <v>6.0000000000000001E-3</v>
          </cell>
          <cell r="AH132">
            <v>1.5607468800000002</v>
          </cell>
          <cell r="AI132">
            <v>261.68522688000002</v>
          </cell>
          <cell r="AJ132">
            <v>932980</v>
          </cell>
          <cell r="AK132">
            <v>45.92718</v>
          </cell>
          <cell r="AL132">
            <v>24</v>
          </cell>
          <cell r="AM132">
            <v>1102.2523200000001</v>
          </cell>
          <cell r="AN132">
            <v>1.7999999999999999E-2</v>
          </cell>
          <cell r="AO132">
            <v>19.840541760000001</v>
          </cell>
          <cell r="AP132">
            <v>1122.09286176</v>
          </cell>
          <cell r="AQ132">
            <v>0</v>
          </cell>
          <cell r="AR132">
            <v>0</v>
          </cell>
          <cell r="AS132">
            <v>0</v>
          </cell>
          <cell r="AT132">
            <v>0</v>
          </cell>
          <cell r="AU132">
            <v>0</v>
          </cell>
          <cell r="AV132">
            <v>0</v>
          </cell>
          <cell r="AW132">
            <v>0</v>
          </cell>
          <cell r="AX132">
            <v>0</v>
          </cell>
          <cell r="AY132">
            <v>0</v>
          </cell>
          <cell r="AZ132">
            <v>0</v>
          </cell>
          <cell r="BA132">
            <v>0</v>
          </cell>
          <cell r="BB132">
            <v>0</v>
          </cell>
          <cell r="BC132">
            <v>0</v>
          </cell>
          <cell r="BD132">
            <v>0</v>
          </cell>
          <cell r="BE132">
            <v>0</v>
          </cell>
          <cell r="BF132">
            <v>0</v>
          </cell>
          <cell r="BG132">
            <v>0</v>
          </cell>
          <cell r="BH132">
            <v>0</v>
          </cell>
          <cell r="BI132">
            <v>0</v>
          </cell>
          <cell r="BJ132">
            <v>0</v>
          </cell>
          <cell r="BK132">
            <v>0</v>
          </cell>
          <cell r="BL132">
            <v>0</v>
          </cell>
          <cell r="BM132">
            <v>0</v>
          </cell>
          <cell r="BN132">
            <v>0</v>
          </cell>
          <cell r="BO132">
            <v>0</v>
          </cell>
          <cell r="BP132">
            <v>0</v>
          </cell>
          <cell r="BQ132">
            <v>0</v>
          </cell>
          <cell r="BR132">
            <v>0</v>
          </cell>
          <cell r="BS132">
            <v>0</v>
          </cell>
          <cell r="BT132">
            <v>0</v>
          </cell>
          <cell r="BU132">
            <v>0</v>
          </cell>
          <cell r="BV132">
            <v>0</v>
          </cell>
          <cell r="BW132">
            <v>0</v>
          </cell>
          <cell r="BX132">
            <v>0</v>
          </cell>
          <cell r="BY132">
            <v>0</v>
          </cell>
          <cell r="BZ132">
            <v>0</v>
          </cell>
          <cell r="CA132">
            <v>0</v>
          </cell>
          <cell r="CB132">
            <v>0</v>
          </cell>
          <cell r="CC132">
            <v>0</v>
          </cell>
          <cell r="CD132">
            <v>0</v>
          </cell>
          <cell r="CE132">
            <v>0</v>
          </cell>
          <cell r="CF132">
            <v>0</v>
          </cell>
          <cell r="CG132">
            <v>0</v>
          </cell>
          <cell r="CH132">
            <v>0</v>
          </cell>
          <cell r="CI132">
            <v>0</v>
          </cell>
          <cell r="CJ132">
            <v>0</v>
          </cell>
          <cell r="CK132">
            <v>0</v>
          </cell>
          <cell r="CL132">
            <v>0</v>
          </cell>
          <cell r="CM132">
            <v>0</v>
          </cell>
          <cell r="CN132">
            <v>0</v>
          </cell>
          <cell r="CP132">
            <v>3896.13</v>
          </cell>
          <cell r="CQ132">
            <v>1410.3666021899999</v>
          </cell>
        </row>
        <row r="133">
          <cell r="B133">
            <v>2727</v>
          </cell>
          <cell r="C133" t="str">
            <v>Sprite Zero Lima Limon 500cc Petx12</v>
          </cell>
          <cell r="D133" t="str">
            <v>P</v>
          </cell>
          <cell r="E133">
            <v>911399</v>
          </cell>
          <cell r="F133">
            <v>571834.2300000001</v>
          </cell>
          <cell r="G133">
            <v>3.0000000000000001E-3</v>
          </cell>
          <cell r="H133">
            <v>1715.5026900000003</v>
          </cell>
          <cell r="I133">
            <v>3.5000000000000003E-2</v>
          </cell>
          <cell r="J133">
            <v>60.042594150000014</v>
          </cell>
          <cell r="K133">
            <v>1775.5452841500003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902338</v>
          </cell>
          <cell r="W133">
            <v>282.74</v>
          </cell>
          <cell r="X133">
            <v>4.9896000000000003E-2</v>
          </cell>
          <cell r="Y133">
            <v>14.107595040000001</v>
          </cell>
          <cell r="Z133">
            <v>0.45</v>
          </cell>
          <cell r="AA133">
            <v>6.3484177680000009</v>
          </cell>
          <cell r="AB133">
            <v>20.456012808000004</v>
          </cell>
          <cell r="AC133">
            <v>901781</v>
          </cell>
          <cell r="AD133">
            <v>15.347200000000001</v>
          </cell>
          <cell r="AE133">
            <v>12</v>
          </cell>
          <cell r="AF133">
            <v>184.16640000000001</v>
          </cell>
          <cell r="AG133">
            <v>6.0000000000000001E-3</v>
          </cell>
          <cell r="AH133">
            <v>1.1049984000000002</v>
          </cell>
          <cell r="AI133">
            <v>185.27139840000001</v>
          </cell>
          <cell r="AJ133">
            <v>912216</v>
          </cell>
          <cell r="AK133">
            <v>7.6843000000000004</v>
          </cell>
          <cell r="AL133">
            <v>12</v>
          </cell>
          <cell r="AM133">
            <v>92.211600000000004</v>
          </cell>
          <cell r="AN133">
            <v>1.7999999999999999E-2</v>
          </cell>
          <cell r="AO133">
            <v>1.6598088</v>
          </cell>
          <cell r="AP133">
            <v>93.871408799999998</v>
          </cell>
          <cell r="AQ133">
            <v>901189</v>
          </cell>
          <cell r="AR133">
            <v>76.684200001387509</v>
          </cell>
          <cell r="AS133">
            <v>12</v>
          </cell>
          <cell r="AT133">
            <v>920.21040001665006</v>
          </cell>
          <cell r="AU133">
            <v>0.02</v>
          </cell>
          <cell r="AV133">
            <v>18.404208000333</v>
          </cell>
          <cell r="AW133">
            <v>938.61460801698308</v>
          </cell>
          <cell r="AX133">
            <v>932317</v>
          </cell>
          <cell r="AY133">
            <v>4297.8</v>
          </cell>
          <cell r="AZ133">
            <v>1.9900000000000001E-2</v>
          </cell>
          <cell r="BA133">
            <v>85.526220000000009</v>
          </cell>
          <cell r="BB133">
            <v>0.03</v>
          </cell>
          <cell r="BC133">
            <v>2.5657866</v>
          </cell>
          <cell r="BD133">
            <v>88.092006600000005</v>
          </cell>
          <cell r="BE133">
            <v>902311</v>
          </cell>
          <cell r="BF133">
            <v>3921.6450000000004</v>
          </cell>
          <cell r="BG133">
            <v>2.7777777777777779E-3</v>
          </cell>
          <cell r="BH133">
            <v>10.893458333333335</v>
          </cell>
          <cell r="BI133">
            <v>0.03</v>
          </cell>
          <cell r="BJ133">
            <v>0.32680375000000006</v>
          </cell>
          <cell r="BK133">
            <v>11.220262083333335</v>
          </cell>
          <cell r="BL133">
            <v>933089</v>
          </cell>
          <cell r="BM133">
            <v>744.67254355400701</v>
          </cell>
          <cell r="BN133">
            <v>3.4722222222222224E-2</v>
          </cell>
          <cell r="BO133">
            <v>25.856685540069687</v>
          </cell>
          <cell r="BP133">
            <v>0.02</v>
          </cell>
          <cell r="BQ133">
            <v>0.51713371080139381</v>
          </cell>
          <cell r="BR133">
            <v>26.37381925087108</v>
          </cell>
          <cell r="BS133">
            <v>0</v>
          </cell>
          <cell r="BT133">
            <v>0</v>
          </cell>
          <cell r="BU133">
            <v>0</v>
          </cell>
          <cell r="BV133">
            <v>0</v>
          </cell>
          <cell r="BW133">
            <v>0</v>
          </cell>
          <cell r="BX133">
            <v>0</v>
          </cell>
          <cell r="BY133">
            <v>0</v>
          </cell>
          <cell r="BZ133">
            <v>0</v>
          </cell>
          <cell r="CA133">
            <v>0</v>
          </cell>
          <cell r="CB133">
            <v>0</v>
          </cell>
          <cell r="CC133">
            <v>0</v>
          </cell>
          <cell r="CD133">
            <v>0</v>
          </cell>
          <cell r="CE133">
            <v>0</v>
          </cell>
          <cell r="CF133">
            <v>0</v>
          </cell>
          <cell r="CG133">
            <v>0</v>
          </cell>
          <cell r="CH133">
            <v>0</v>
          </cell>
          <cell r="CI133">
            <v>0</v>
          </cell>
          <cell r="CJ133">
            <v>0</v>
          </cell>
          <cell r="CK133">
            <v>0</v>
          </cell>
          <cell r="CL133">
            <v>0</v>
          </cell>
          <cell r="CM133">
            <v>0</v>
          </cell>
          <cell r="CN133">
            <v>0</v>
          </cell>
          <cell r="CP133">
            <v>3139.44</v>
          </cell>
          <cell r="CQ133">
            <v>1363.8947158499998</v>
          </cell>
        </row>
        <row r="134">
          <cell r="B134">
            <v>2728</v>
          </cell>
          <cell r="C134" t="str">
            <v>Sprite Zero Lima Limon 354cc Latax6</v>
          </cell>
          <cell r="D134" t="str">
            <v>R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0</v>
          </cell>
          <cell r="Z134">
            <v>0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0</v>
          </cell>
          <cell r="AF134">
            <v>0</v>
          </cell>
          <cell r="AG134">
            <v>0</v>
          </cell>
          <cell r="AH134">
            <v>0</v>
          </cell>
          <cell r="AI134">
            <v>0</v>
          </cell>
          <cell r="AJ134">
            <v>0</v>
          </cell>
          <cell r="AK134">
            <v>0</v>
          </cell>
          <cell r="AL134">
            <v>0</v>
          </cell>
          <cell r="AM134">
            <v>0</v>
          </cell>
          <cell r="AN134">
            <v>0</v>
          </cell>
          <cell r="AO134">
            <v>0</v>
          </cell>
          <cell r="AP134">
            <v>0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  <cell r="AU134">
            <v>0</v>
          </cell>
          <cell r="AV134">
            <v>0</v>
          </cell>
          <cell r="AW134">
            <v>0</v>
          </cell>
          <cell r="AX134">
            <v>0</v>
          </cell>
          <cell r="AY134">
            <v>0</v>
          </cell>
          <cell r="AZ134">
            <v>0</v>
          </cell>
          <cell r="BA134">
            <v>0</v>
          </cell>
          <cell r="BB134">
            <v>0</v>
          </cell>
          <cell r="BC134">
            <v>0</v>
          </cell>
          <cell r="BD134">
            <v>0</v>
          </cell>
          <cell r="BE134">
            <v>0</v>
          </cell>
          <cell r="BF134">
            <v>0</v>
          </cell>
          <cell r="BG134">
            <v>0</v>
          </cell>
          <cell r="BH134">
            <v>0</v>
          </cell>
          <cell r="BI134">
            <v>0</v>
          </cell>
          <cell r="BJ134">
            <v>0</v>
          </cell>
          <cell r="BK134">
            <v>0</v>
          </cell>
          <cell r="BL134">
            <v>0</v>
          </cell>
          <cell r="BM134">
            <v>0</v>
          </cell>
          <cell r="BN134">
            <v>0</v>
          </cell>
          <cell r="BO134">
            <v>0</v>
          </cell>
          <cell r="BP134">
            <v>0</v>
          </cell>
          <cell r="BQ134">
            <v>0</v>
          </cell>
          <cell r="BR134">
            <v>0</v>
          </cell>
          <cell r="BS134">
            <v>0</v>
          </cell>
          <cell r="BT134">
            <v>0</v>
          </cell>
          <cell r="BU134">
            <v>0</v>
          </cell>
          <cell r="BV134">
            <v>0</v>
          </cell>
          <cell r="BW134">
            <v>0</v>
          </cell>
          <cell r="BX134">
            <v>0</v>
          </cell>
          <cell r="BY134">
            <v>0</v>
          </cell>
          <cell r="BZ134">
            <v>0</v>
          </cell>
          <cell r="CA134">
            <v>0</v>
          </cell>
          <cell r="CB134">
            <v>0</v>
          </cell>
          <cell r="CC134">
            <v>0</v>
          </cell>
          <cell r="CD134">
            <v>0</v>
          </cell>
          <cell r="CE134">
            <v>0</v>
          </cell>
          <cell r="CF134">
            <v>0</v>
          </cell>
          <cell r="CG134">
            <v>0</v>
          </cell>
          <cell r="CH134">
            <v>0</v>
          </cell>
          <cell r="CI134">
            <v>0</v>
          </cell>
          <cell r="CJ134">
            <v>0</v>
          </cell>
          <cell r="CK134">
            <v>0</v>
          </cell>
          <cell r="CL134">
            <v>0</v>
          </cell>
          <cell r="CM134">
            <v>0</v>
          </cell>
          <cell r="CN134">
            <v>1664.37</v>
          </cell>
          <cell r="CP134">
            <v>1664.37</v>
          </cell>
          <cell r="CQ134">
            <v>1664.37</v>
          </cell>
        </row>
        <row r="135">
          <cell r="B135">
            <v>2741</v>
          </cell>
          <cell r="C135" t="str">
            <v>Sprite Zero Lima Limon 1500cc Petx8</v>
          </cell>
          <cell r="D135" t="str">
            <v>P</v>
          </cell>
          <cell r="E135">
            <v>911399</v>
          </cell>
          <cell r="F135">
            <v>571834.2300000001</v>
          </cell>
          <cell r="G135">
            <v>6.0000000000000001E-3</v>
          </cell>
          <cell r="H135">
            <v>3431.0053800000005</v>
          </cell>
          <cell r="I135">
            <v>3.5000000000000003E-2</v>
          </cell>
          <cell r="J135">
            <v>120.08518830000003</v>
          </cell>
          <cell r="K135">
            <v>3551.0905683000005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902338</v>
          </cell>
          <cell r="W135">
            <v>282.74</v>
          </cell>
          <cell r="X135">
            <v>9.9792000000000006E-2</v>
          </cell>
          <cell r="Y135">
            <v>28.215190080000003</v>
          </cell>
          <cell r="Z135">
            <v>0.45</v>
          </cell>
          <cell r="AA135">
            <v>12.696835536000002</v>
          </cell>
          <cell r="AB135">
            <v>40.912025616000008</v>
          </cell>
          <cell r="AC135">
            <v>901781</v>
          </cell>
          <cell r="AD135">
            <v>15.347200000000001</v>
          </cell>
          <cell r="AE135">
            <v>8</v>
          </cell>
          <cell r="AF135">
            <v>122.77760000000001</v>
          </cell>
          <cell r="AG135">
            <v>6.0000000000000001E-3</v>
          </cell>
          <cell r="AH135">
            <v>0.73666560000000003</v>
          </cell>
          <cell r="AI135">
            <v>123.5142656</v>
          </cell>
          <cell r="AJ135">
            <v>911355</v>
          </cell>
          <cell r="AK135">
            <v>10.875</v>
          </cell>
          <cell r="AL135">
            <v>8</v>
          </cell>
          <cell r="AM135">
            <v>87</v>
          </cell>
          <cell r="AN135">
            <v>1.7999999999999999E-2</v>
          </cell>
          <cell r="AO135">
            <v>1.5659999999999998</v>
          </cell>
          <cell r="AP135">
            <v>88.566000000000003</v>
          </cell>
          <cell r="AQ135">
            <v>913486</v>
          </cell>
          <cell r="AR135">
            <v>123.43640463444652</v>
          </cell>
          <cell r="AS135">
            <v>8</v>
          </cell>
          <cell r="AT135">
            <v>987.49123707557214</v>
          </cell>
          <cell r="AU135">
            <v>0.02</v>
          </cell>
          <cell r="AV135">
            <v>19.749824741511443</v>
          </cell>
          <cell r="AW135">
            <v>1007.2410618170836</v>
          </cell>
          <cell r="AX135">
            <v>902310</v>
          </cell>
          <cell r="AY135">
            <v>3503.5460922165298</v>
          </cell>
          <cell r="AZ135">
            <v>3.1199999999999999E-2</v>
          </cell>
          <cell r="BA135">
            <v>109.31063807715573</v>
          </cell>
          <cell r="BB135">
            <v>0.03</v>
          </cell>
          <cell r="BC135">
            <v>3.2793191423146717</v>
          </cell>
          <cell r="BD135">
            <v>112.58995721947041</v>
          </cell>
          <cell r="BE135">
            <v>902311</v>
          </cell>
          <cell r="BF135">
            <v>3921.6450000000004</v>
          </cell>
          <cell r="BG135">
            <v>5.0000000000000001E-3</v>
          </cell>
          <cell r="BH135">
            <v>19.608225000000001</v>
          </cell>
          <cell r="BI135">
            <v>0.03</v>
          </cell>
          <cell r="BJ135">
            <v>0.58824675000000004</v>
          </cell>
          <cell r="BK135">
            <v>20.196471750000001</v>
          </cell>
          <cell r="BL135">
            <v>910319</v>
          </cell>
          <cell r="BM135">
            <v>2614.5</v>
          </cell>
          <cell r="BN135">
            <v>1.7857142857142856E-2</v>
          </cell>
          <cell r="BO135">
            <v>46.6875</v>
          </cell>
          <cell r="BP135">
            <v>0.5</v>
          </cell>
          <cell r="BQ135">
            <v>0</v>
          </cell>
          <cell r="BR135">
            <v>46.6875</v>
          </cell>
          <cell r="BS135">
            <v>0</v>
          </cell>
          <cell r="BT135">
            <v>0</v>
          </cell>
          <cell r="BU135">
            <v>0</v>
          </cell>
          <cell r="BV135">
            <v>0</v>
          </cell>
          <cell r="BW135">
            <v>0</v>
          </cell>
          <cell r="BX135">
            <v>0</v>
          </cell>
          <cell r="BY135">
            <v>0</v>
          </cell>
          <cell r="BZ135">
            <v>0</v>
          </cell>
          <cell r="CA135">
            <v>0</v>
          </cell>
          <cell r="CB135">
            <v>0</v>
          </cell>
          <cell r="CC135">
            <v>0</v>
          </cell>
          <cell r="CD135">
            <v>0</v>
          </cell>
          <cell r="CE135">
            <v>0</v>
          </cell>
          <cell r="CF135">
            <v>0</v>
          </cell>
          <cell r="CG135">
            <v>0</v>
          </cell>
          <cell r="CH135">
            <v>0</v>
          </cell>
          <cell r="CI135">
            <v>0</v>
          </cell>
          <cell r="CJ135">
            <v>0</v>
          </cell>
          <cell r="CK135">
            <v>0</v>
          </cell>
          <cell r="CL135">
            <v>0</v>
          </cell>
          <cell r="CM135">
            <v>0</v>
          </cell>
          <cell r="CN135">
            <v>0</v>
          </cell>
          <cell r="CP135">
            <v>4990.8</v>
          </cell>
          <cell r="CQ135">
            <v>1439.7094316999996</v>
          </cell>
        </row>
        <row r="136">
          <cell r="B136">
            <v>2759</v>
          </cell>
          <cell r="C136" t="str">
            <v>Sprite Zero Lima Limon 2250cc Petx6</v>
          </cell>
          <cell r="D136" t="str">
            <v>P</v>
          </cell>
          <cell r="E136">
            <v>911399</v>
          </cell>
          <cell r="F136">
            <v>571834.2300000001</v>
          </cell>
          <cell r="G136">
            <v>6.7499999999999991E-3</v>
          </cell>
          <cell r="H136">
            <v>3859.8810524999999</v>
          </cell>
          <cell r="I136">
            <v>3.5000000000000003E-2</v>
          </cell>
          <cell r="J136">
            <v>135.0958368375</v>
          </cell>
          <cell r="K136">
            <v>3994.9768893374999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  <cell r="V136">
            <v>902338</v>
          </cell>
          <cell r="W136">
            <v>282.74</v>
          </cell>
          <cell r="X136">
            <v>0.112266</v>
          </cell>
          <cell r="Y136">
            <v>31.742088840000001</v>
          </cell>
          <cell r="Z136">
            <v>0.45</v>
          </cell>
          <cell r="AA136">
            <v>14.283939978000001</v>
          </cell>
          <cell r="AB136">
            <v>46.026028818</v>
          </cell>
          <cell r="AC136">
            <v>901781</v>
          </cell>
          <cell r="AD136">
            <v>15.347200000000001</v>
          </cell>
          <cell r="AE136">
            <v>6</v>
          </cell>
          <cell r="AF136">
            <v>92.083200000000005</v>
          </cell>
          <cell r="AG136">
            <v>6.0000000000000001E-3</v>
          </cell>
          <cell r="AH136">
            <v>0.55249920000000008</v>
          </cell>
          <cell r="AI136">
            <v>92.635699200000005</v>
          </cell>
          <cell r="AJ136">
            <v>911543</v>
          </cell>
          <cell r="AK136">
            <v>14.9682</v>
          </cell>
          <cell r="AL136">
            <v>6</v>
          </cell>
          <cell r="AM136">
            <v>89.809200000000004</v>
          </cell>
          <cell r="AN136">
            <v>1.7999999999999999E-2</v>
          </cell>
          <cell r="AO136">
            <v>1.6165655999999999</v>
          </cell>
          <cell r="AP136">
            <v>91.425765600000005</v>
          </cell>
          <cell r="AQ136">
            <v>911881</v>
          </cell>
          <cell r="AR136">
            <v>135.6912000022601</v>
          </cell>
          <cell r="AS136">
            <v>6</v>
          </cell>
          <cell r="AT136">
            <v>814.14720001356068</v>
          </cell>
          <cell r="AU136">
            <v>0.02</v>
          </cell>
          <cell r="AV136">
            <v>16.282944000271215</v>
          </cell>
          <cell r="AW136">
            <v>830.43014401383186</v>
          </cell>
          <cell r="AX136">
            <v>932442</v>
          </cell>
          <cell r="AY136">
            <v>3691.274317495921</v>
          </cell>
          <cell r="AZ136">
            <v>2.7699999999999999E-2</v>
          </cell>
          <cell r="BA136">
            <v>102.24829859463701</v>
          </cell>
          <cell r="BB136">
            <v>0.03</v>
          </cell>
          <cell r="BC136">
            <v>3.06744895783911</v>
          </cell>
          <cell r="BD136">
            <v>105.31574755247611</v>
          </cell>
          <cell r="BE136">
            <v>902311</v>
          </cell>
          <cell r="BF136">
            <v>3921.6450000000004</v>
          </cell>
          <cell r="BG136">
            <v>4.3750000000000004E-3</v>
          </cell>
          <cell r="BH136">
            <v>17.157196875000004</v>
          </cell>
          <cell r="BI136">
            <v>0.03</v>
          </cell>
          <cell r="BJ136">
            <v>0.51471590625000008</v>
          </cell>
          <cell r="BK136">
            <v>17.671912781250004</v>
          </cell>
          <cell r="BL136">
            <v>933089</v>
          </cell>
          <cell r="BM136">
            <v>744.67254355400701</v>
          </cell>
          <cell r="BN136">
            <v>3.7499999999999999E-2</v>
          </cell>
          <cell r="BO136">
            <v>27.925220383275263</v>
          </cell>
          <cell r="BP136">
            <v>0.02</v>
          </cell>
          <cell r="BQ136">
            <v>0.55850440766550524</v>
          </cell>
          <cell r="BR136">
            <v>28.483724790940769</v>
          </cell>
          <cell r="BS136">
            <v>0</v>
          </cell>
          <cell r="BT136">
            <v>0</v>
          </cell>
          <cell r="BU136">
            <v>0</v>
          </cell>
          <cell r="BV136">
            <v>0</v>
          </cell>
          <cell r="BW136">
            <v>0</v>
          </cell>
          <cell r="BX136">
            <v>0</v>
          </cell>
          <cell r="BY136">
            <v>0</v>
          </cell>
          <cell r="BZ136">
            <v>0</v>
          </cell>
          <cell r="CA136">
            <v>0</v>
          </cell>
          <cell r="CB136">
            <v>0</v>
          </cell>
          <cell r="CC136">
            <v>0</v>
          </cell>
          <cell r="CD136">
            <v>0</v>
          </cell>
          <cell r="CE136">
            <v>0</v>
          </cell>
          <cell r="CF136">
            <v>0</v>
          </cell>
          <cell r="CG136">
            <v>0</v>
          </cell>
          <cell r="CH136">
            <v>0</v>
          </cell>
          <cell r="CI136">
            <v>0</v>
          </cell>
          <cell r="CJ136">
            <v>0</v>
          </cell>
          <cell r="CK136">
            <v>0</v>
          </cell>
          <cell r="CL136">
            <v>0</v>
          </cell>
          <cell r="CM136">
            <v>0</v>
          </cell>
          <cell r="CN136">
            <v>0</v>
          </cell>
          <cell r="CP136">
            <v>5206.97</v>
          </cell>
          <cell r="CQ136">
            <v>1211.9931106625004</v>
          </cell>
        </row>
        <row r="137">
          <cell r="B137">
            <v>2780</v>
          </cell>
          <cell r="C137" t="str">
            <v>Sprite Zero Lima Limon 10L BIB</v>
          </cell>
          <cell r="D137" t="str">
            <v>P</v>
          </cell>
          <cell r="E137">
            <v>911399</v>
          </cell>
          <cell r="F137">
            <v>571834.2300000001</v>
          </cell>
          <cell r="G137">
            <v>3.1948881789137379E-2</v>
          </cell>
          <cell r="H137">
            <v>18269.4642172524</v>
          </cell>
          <cell r="I137">
            <v>3.5000000000000003E-2</v>
          </cell>
          <cell r="J137">
            <v>639.43124760383409</v>
          </cell>
          <cell r="K137">
            <v>18908.895464856236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  <cell r="AI137">
            <v>0</v>
          </cell>
          <cell r="AJ137">
            <v>932371</v>
          </cell>
          <cell r="AK137">
            <v>185.91</v>
          </cell>
          <cell r="AL137">
            <v>1</v>
          </cell>
          <cell r="AM137">
            <v>185.91</v>
          </cell>
          <cell r="AN137">
            <v>1.7999999999999999E-2</v>
          </cell>
          <cell r="AO137">
            <v>3.3463799999999995</v>
          </cell>
          <cell r="AP137">
            <v>189.25638000000001</v>
          </cell>
          <cell r="AQ137">
            <v>0</v>
          </cell>
          <cell r="AR137">
            <v>0</v>
          </cell>
          <cell r="AS137">
            <v>0</v>
          </cell>
          <cell r="AT137">
            <v>0</v>
          </cell>
          <cell r="AU137">
            <v>0</v>
          </cell>
          <cell r="AV137">
            <v>0</v>
          </cell>
          <cell r="AW137">
            <v>0</v>
          </cell>
          <cell r="AX137">
            <v>0</v>
          </cell>
          <cell r="AY137">
            <v>0</v>
          </cell>
          <cell r="AZ137">
            <v>0</v>
          </cell>
          <cell r="BA137">
            <v>0</v>
          </cell>
          <cell r="BB137">
            <v>0</v>
          </cell>
          <cell r="BC137">
            <v>0</v>
          </cell>
          <cell r="BD137">
            <v>0</v>
          </cell>
          <cell r="BE137">
            <v>902311</v>
          </cell>
          <cell r="BF137">
            <v>3921.6450000000004</v>
          </cell>
          <cell r="BG137">
            <v>4.1666000000000003E-3</v>
          </cell>
          <cell r="BH137">
            <v>16.339926057000003</v>
          </cell>
          <cell r="BI137">
            <v>0.03</v>
          </cell>
          <cell r="BJ137">
            <v>0.49019778171000006</v>
          </cell>
          <cell r="BK137">
            <v>16.830123838710001</v>
          </cell>
          <cell r="BL137">
            <v>0</v>
          </cell>
          <cell r="BM137">
            <v>0</v>
          </cell>
          <cell r="BN137">
            <v>0</v>
          </cell>
          <cell r="BO137">
            <v>0</v>
          </cell>
          <cell r="BP137">
            <v>0</v>
          </cell>
          <cell r="BQ137">
            <v>0</v>
          </cell>
          <cell r="BR137">
            <v>0</v>
          </cell>
          <cell r="BS137">
            <v>931919</v>
          </cell>
          <cell r="BT137">
            <v>764.47800000000007</v>
          </cell>
          <cell r="BU137">
            <v>1</v>
          </cell>
          <cell r="BV137">
            <v>764.47800000000007</v>
          </cell>
          <cell r="BW137">
            <v>0.02</v>
          </cell>
          <cell r="BX137">
            <v>15.289560000000002</v>
          </cell>
          <cell r="BY137">
            <v>779.76756000000012</v>
          </cell>
          <cell r="BZ137">
            <v>932564</v>
          </cell>
          <cell r="CA137">
            <v>1988.1</v>
          </cell>
          <cell r="CB137">
            <v>1</v>
          </cell>
          <cell r="CC137">
            <v>1988.1</v>
          </cell>
          <cell r="CD137">
            <v>0.02</v>
          </cell>
          <cell r="CE137">
            <v>39.762</v>
          </cell>
          <cell r="CF137">
            <v>2027.8619999999999</v>
          </cell>
          <cell r="CG137">
            <v>0</v>
          </cell>
          <cell r="CH137">
            <v>0</v>
          </cell>
          <cell r="CI137">
            <v>0</v>
          </cell>
          <cell r="CJ137">
            <v>0</v>
          </cell>
          <cell r="CK137">
            <v>0</v>
          </cell>
          <cell r="CL137">
            <v>0</v>
          </cell>
          <cell r="CM137">
            <v>0</v>
          </cell>
          <cell r="CN137">
            <v>0</v>
          </cell>
          <cell r="CP137">
            <v>21922.61</v>
          </cell>
          <cell r="CQ137">
            <v>3013.7145351437648</v>
          </cell>
        </row>
        <row r="138">
          <cell r="B138">
            <v>3026</v>
          </cell>
          <cell r="C138" t="str">
            <v>FANTA POM 500 P6</v>
          </cell>
          <cell r="D138" t="str">
            <v>R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J138">
            <v>0</v>
          </cell>
          <cell r="AK138">
            <v>0</v>
          </cell>
          <cell r="AL138">
            <v>0</v>
          </cell>
          <cell r="AM138">
            <v>0</v>
          </cell>
          <cell r="AN138">
            <v>0</v>
          </cell>
          <cell r="AO138">
            <v>0</v>
          </cell>
          <cell r="AP138">
            <v>0</v>
          </cell>
          <cell r="AQ138">
            <v>0</v>
          </cell>
          <cell r="AR138">
            <v>0</v>
          </cell>
          <cell r="AS138">
            <v>0</v>
          </cell>
          <cell r="AT138">
            <v>0</v>
          </cell>
          <cell r="AU138">
            <v>0</v>
          </cell>
          <cell r="AV138">
            <v>0</v>
          </cell>
          <cell r="AW138">
            <v>0</v>
          </cell>
          <cell r="AX138">
            <v>0</v>
          </cell>
          <cell r="AY138">
            <v>0</v>
          </cell>
          <cell r="AZ138">
            <v>0</v>
          </cell>
          <cell r="BA138">
            <v>0</v>
          </cell>
          <cell r="BB138">
            <v>0</v>
          </cell>
          <cell r="BC138">
            <v>0</v>
          </cell>
          <cell r="BD138">
            <v>0</v>
          </cell>
          <cell r="BE138">
            <v>0</v>
          </cell>
          <cell r="BF138">
            <v>0</v>
          </cell>
          <cell r="BG138">
            <v>0</v>
          </cell>
          <cell r="BH138">
            <v>0</v>
          </cell>
          <cell r="BI138">
            <v>0</v>
          </cell>
          <cell r="BJ138">
            <v>0</v>
          </cell>
          <cell r="BK138">
            <v>0</v>
          </cell>
          <cell r="BL138">
            <v>0</v>
          </cell>
          <cell r="BM138">
            <v>0</v>
          </cell>
          <cell r="BN138">
            <v>0</v>
          </cell>
          <cell r="BO138">
            <v>0</v>
          </cell>
          <cell r="BP138">
            <v>0</v>
          </cell>
          <cell r="BQ138">
            <v>0</v>
          </cell>
          <cell r="BR138">
            <v>0</v>
          </cell>
          <cell r="BS138">
            <v>0</v>
          </cell>
          <cell r="BT138">
            <v>0</v>
          </cell>
          <cell r="BU138">
            <v>0</v>
          </cell>
          <cell r="BV138">
            <v>0</v>
          </cell>
          <cell r="BW138">
            <v>0</v>
          </cell>
          <cell r="BX138">
            <v>0</v>
          </cell>
          <cell r="BY138">
            <v>0</v>
          </cell>
          <cell r="BZ138">
            <v>0</v>
          </cell>
          <cell r="CA138">
            <v>0</v>
          </cell>
          <cell r="CB138">
            <v>0</v>
          </cell>
          <cell r="CC138">
            <v>0</v>
          </cell>
          <cell r="CD138">
            <v>0</v>
          </cell>
          <cell r="CE138">
            <v>0</v>
          </cell>
          <cell r="CF138">
            <v>0</v>
          </cell>
          <cell r="CG138">
            <v>0</v>
          </cell>
          <cell r="CH138">
            <v>0</v>
          </cell>
          <cell r="CI138">
            <v>0</v>
          </cell>
          <cell r="CJ138">
            <v>0</v>
          </cell>
          <cell r="CK138">
            <v>0</v>
          </cell>
          <cell r="CL138">
            <v>0</v>
          </cell>
          <cell r="CM138">
            <v>0</v>
          </cell>
          <cell r="CN138">
            <v>951.11</v>
          </cell>
          <cell r="CP138">
            <v>951.11</v>
          </cell>
          <cell r="CQ138">
            <v>951.11</v>
          </cell>
        </row>
        <row r="139">
          <cell r="B139">
            <v>3095</v>
          </cell>
          <cell r="C139" t="str">
            <v>Monster Zero Green 473cc Latax6</v>
          </cell>
          <cell r="D139" t="str">
            <v>R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  <cell r="S139">
            <v>0</v>
          </cell>
          <cell r="T139">
            <v>0</v>
          </cell>
          <cell r="U139">
            <v>0</v>
          </cell>
          <cell r="V139">
            <v>0</v>
          </cell>
          <cell r="W139">
            <v>0</v>
          </cell>
          <cell r="X139">
            <v>0</v>
          </cell>
          <cell r="Y139">
            <v>0</v>
          </cell>
          <cell r="Z139">
            <v>0</v>
          </cell>
          <cell r="AA139">
            <v>0</v>
          </cell>
          <cell r="AB139">
            <v>0</v>
          </cell>
          <cell r="AC139">
            <v>0</v>
          </cell>
          <cell r="AD139">
            <v>0</v>
          </cell>
          <cell r="AE139">
            <v>0</v>
          </cell>
          <cell r="AF139">
            <v>0</v>
          </cell>
          <cell r="AG139">
            <v>0</v>
          </cell>
          <cell r="AH139">
            <v>0</v>
          </cell>
          <cell r="AI139">
            <v>0</v>
          </cell>
          <cell r="AJ139">
            <v>0</v>
          </cell>
          <cell r="AK139">
            <v>0</v>
          </cell>
          <cell r="AL139">
            <v>0</v>
          </cell>
          <cell r="AM139">
            <v>0</v>
          </cell>
          <cell r="AN139">
            <v>0</v>
          </cell>
          <cell r="AO139">
            <v>0</v>
          </cell>
          <cell r="AP139">
            <v>0</v>
          </cell>
          <cell r="AQ139">
            <v>0</v>
          </cell>
          <cell r="AR139">
            <v>0</v>
          </cell>
          <cell r="AS139">
            <v>0</v>
          </cell>
          <cell r="AT139">
            <v>0</v>
          </cell>
          <cell r="AU139">
            <v>0</v>
          </cell>
          <cell r="AV139">
            <v>0</v>
          </cell>
          <cell r="AW139">
            <v>0</v>
          </cell>
          <cell r="AX139">
            <v>0</v>
          </cell>
          <cell r="AY139">
            <v>0</v>
          </cell>
          <cell r="AZ139">
            <v>0</v>
          </cell>
          <cell r="BA139">
            <v>0</v>
          </cell>
          <cell r="BB139">
            <v>0</v>
          </cell>
          <cell r="BC139">
            <v>0</v>
          </cell>
          <cell r="BD139">
            <v>0</v>
          </cell>
          <cell r="BE139">
            <v>0</v>
          </cell>
          <cell r="BF139">
            <v>0</v>
          </cell>
          <cell r="BG139">
            <v>0</v>
          </cell>
          <cell r="BH139">
            <v>0</v>
          </cell>
          <cell r="BI139">
            <v>0</v>
          </cell>
          <cell r="BJ139">
            <v>0</v>
          </cell>
          <cell r="BK139">
            <v>0</v>
          </cell>
          <cell r="BL139">
            <v>0</v>
          </cell>
          <cell r="BM139">
            <v>0</v>
          </cell>
          <cell r="BN139">
            <v>0</v>
          </cell>
          <cell r="BO139">
            <v>0</v>
          </cell>
          <cell r="BP139">
            <v>0</v>
          </cell>
          <cell r="BQ139">
            <v>0</v>
          </cell>
          <cell r="BR139">
            <v>0</v>
          </cell>
          <cell r="BS139">
            <v>0</v>
          </cell>
          <cell r="BT139">
            <v>0</v>
          </cell>
          <cell r="BU139">
            <v>0</v>
          </cell>
          <cell r="BV139">
            <v>0</v>
          </cell>
          <cell r="BW139">
            <v>0</v>
          </cell>
          <cell r="BX139">
            <v>0</v>
          </cell>
          <cell r="BY139">
            <v>0</v>
          </cell>
          <cell r="BZ139">
            <v>0</v>
          </cell>
          <cell r="CA139">
            <v>0</v>
          </cell>
          <cell r="CB139">
            <v>0</v>
          </cell>
          <cell r="CC139">
            <v>0</v>
          </cell>
          <cell r="CD139">
            <v>0</v>
          </cell>
          <cell r="CE139">
            <v>0</v>
          </cell>
          <cell r="CF139">
            <v>0</v>
          </cell>
          <cell r="CG139">
            <v>0</v>
          </cell>
          <cell r="CH139">
            <v>0</v>
          </cell>
          <cell r="CI139">
            <v>0</v>
          </cell>
          <cell r="CJ139">
            <v>0</v>
          </cell>
          <cell r="CK139">
            <v>0</v>
          </cell>
          <cell r="CL139">
            <v>0</v>
          </cell>
          <cell r="CM139">
            <v>0</v>
          </cell>
          <cell r="CN139">
            <v>7538.31</v>
          </cell>
          <cell r="CP139">
            <v>7538.31</v>
          </cell>
          <cell r="CQ139">
            <v>7538.31</v>
          </cell>
        </row>
        <row r="140">
          <cell r="B140">
            <v>3096</v>
          </cell>
          <cell r="C140" t="str">
            <v>Monster Reserve Anana 473cc Latax6</v>
          </cell>
          <cell r="D140" t="str">
            <v>R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J140">
            <v>0</v>
          </cell>
          <cell r="AK140">
            <v>0</v>
          </cell>
          <cell r="AL140">
            <v>0</v>
          </cell>
          <cell r="AM140">
            <v>0</v>
          </cell>
          <cell r="AN140">
            <v>0</v>
          </cell>
          <cell r="AO140">
            <v>0</v>
          </cell>
          <cell r="AP140">
            <v>0</v>
          </cell>
          <cell r="AQ140">
            <v>0</v>
          </cell>
          <cell r="AR140">
            <v>0</v>
          </cell>
          <cell r="AS140">
            <v>0</v>
          </cell>
          <cell r="AT140">
            <v>0</v>
          </cell>
          <cell r="AU140">
            <v>0</v>
          </cell>
          <cell r="AV140">
            <v>0</v>
          </cell>
          <cell r="AW140">
            <v>0</v>
          </cell>
          <cell r="AX140">
            <v>0</v>
          </cell>
          <cell r="AY140">
            <v>0</v>
          </cell>
          <cell r="AZ140">
            <v>0</v>
          </cell>
          <cell r="BA140">
            <v>0</v>
          </cell>
          <cell r="BB140">
            <v>0</v>
          </cell>
          <cell r="BC140">
            <v>0</v>
          </cell>
          <cell r="BD140">
            <v>0</v>
          </cell>
          <cell r="BE140">
            <v>0</v>
          </cell>
          <cell r="BF140">
            <v>0</v>
          </cell>
          <cell r="BG140">
            <v>0</v>
          </cell>
          <cell r="BH140">
            <v>0</v>
          </cell>
          <cell r="BI140">
            <v>0</v>
          </cell>
          <cell r="BJ140">
            <v>0</v>
          </cell>
          <cell r="BK140">
            <v>0</v>
          </cell>
          <cell r="BL140">
            <v>0</v>
          </cell>
          <cell r="BM140">
            <v>0</v>
          </cell>
          <cell r="BN140">
            <v>0</v>
          </cell>
          <cell r="BO140">
            <v>0</v>
          </cell>
          <cell r="BP140">
            <v>0</v>
          </cell>
          <cell r="BQ140">
            <v>0</v>
          </cell>
          <cell r="BR140">
            <v>0</v>
          </cell>
          <cell r="BS140">
            <v>0</v>
          </cell>
          <cell r="BT140">
            <v>0</v>
          </cell>
          <cell r="BU140">
            <v>0</v>
          </cell>
          <cell r="BV140">
            <v>0</v>
          </cell>
          <cell r="BW140">
            <v>0</v>
          </cell>
          <cell r="BX140">
            <v>0</v>
          </cell>
          <cell r="BY140">
            <v>0</v>
          </cell>
          <cell r="BZ140">
            <v>0</v>
          </cell>
          <cell r="CA140">
            <v>0</v>
          </cell>
          <cell r="CB140">
            <v>0</v>
          </cell>
          <cell r="CC140">
            <v>0</v>
          </cell>
          <cell r="CD140">
            <v>0</v>
          </cell>
          <cell r="CE140">
            <v>0</v>
          </cell>
          <cell r="CF140">
            <v>0</v>
          </cell>
          <cell r="CG140">
            <v>0</v>
          </cell>
          <cell r="CH140">
            <v>0</v>
          </cell>
          <cell r="CI140">
            <v>0</v>
          </cell>
          <cell r="CJ140">
            <v>0</v>
          </cell>
          <cell r="CK140">
            <v>0</v>
          </cell>
          <cell r="CL140">
            <v>0</v>
          </cell>
          <cell r="CM140">
            <v>0</v>
          </cell>
          <cell r="CN140">
            <v>7210.52</v>
          </cell>
          <cell r="CP140">
            <v>7210.52</v>
          </cell>
          <cell r="CQ140">
            <v>7210.52</v>
          </cell>
        </row>
        <row r="141">
          <cell r="B141">
            <v>3097</v>
          </cell>
          <cell r="C141" t="str">
            <v>Schweppes Gin Tonic 310cc Latax6</v>
          </cell>
          <cell r="D141" t="str">
            <v>R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I141">
            <v>0</v>
          </cell>
          <cell r="AJ141">
            <v>0</v>
          </cell>
          <cell r="AK141">
            <v>0</v>
          </cell>
          <cell r="AL141">
            <v>0</v>
          </cell>
          <cell r="AM141">
            <v>0</v>
          </cell>
          <cell r="AN141">
            <v>0</v>
          </cell>
          <cell r="AO141">
            <v>0</v>
          </cell>
          <cell r="AP141">
            <v>0</v>
          </cell>
          <cell r="AQ141">
            <v>0</v>
          </cell>
          <cell r="AR141">
            <v>0</v>
          </cell>
          <cell r="AS141">
            <v>0</v>
          </cell>
          <cell r="AT141">
            <v>0</v>
          </cell>
          <cell r="AU141">
            <v>0</v>
          </cell>
          <cell r="AV141">
            <v>0</v>
          </cell>
          <cell r="AW141">
            <v>0</v>
          </cell>
          <cell r="AX141">
            <v>0</v>
          </cell>
          <cell r="AY141">
            <v>0</v>
          </cell>
          <cell r="AZ141">
            <v>0</v>
          </cell>
          <cell r="BA141">
            <v>0</v>
          </cell>
          <cell r="BB141">
            <v>0</v>
          </cell>
          <cell r="BC141">
            <v>0</v>
          </cell>
          <cell r="BD141">
            <v>0</v>
          </cell>
          <cell r="BE141">
            <v>0</v>
          </cell>
          <cell r="BF141">
            <v>0</v>
          </cell>
          <cell r="BG141">
            <v>0</v>
          </cell>
          <cell r="BH141">
            <v>0</v>
          </cell>
          <cell r="BI141">
            <v>0</v>
          </cell>
          <cell r="BJ141">
            <v>0</v>
          </cell>
          <cell r="BK141">
            <v>0</v>
          </cell>
          <cell r="BL141">
            <v>0</v>
          </cell>
          <cell r="BM141">
            <v>0</v>
          </cell>
          <cell r="BN141">
            <v>0</v>
          </cell>
          <cell r="BO141">
            <v>0</v>
          </cell>
          <cell r="BP141">
            <v>0</v>
          </cell>
          <cell r="BQ141">
            <v>0</v>
          </cell>
          <cell r="BR141">
            <v>0</v>
          </cell>
          <cell r="BS141">
            <v>0</v>
          </cell>
          <cell r="BT141">
            <v>0</v>
          </cell>
          <cell r="BU141">
            <v>0</v>
          </cell>
          <cell r="BV141">
            <v>0</v>
          </cell>
          <cell r="BW141">
            <v>0</v>
          </cell>
          <cell r="BX141">
            <v>0</v>
          </cell>
          <cell r="BY141">
            <v>0</v>
          </cell>
          <cell r="BZ141">
            <v>0</v>
          </cell>
          <cell r="CA141">
            <v>0</v>
          </cell>
          <cell r="CB141">
            <v>0</v>
          </cell>
          <cell r="CC141">
            <v>0</v>
          </cell>
          <cell r="CD141">
            <v>0</v>
          </cell>
          <cell r="CE141">
            <v>0</v>
          </cell>
          <cell r="CF141">
            <v>0</v>
          </cell>
          <cell r="CG141">
            <v>0</v>
          </cell>
          <cell r="CH141">
            <v>0</v>
          </cell>
          <cell r="CI141">
            <v>0</v>
          </cell>
          <cell r="CJ141">
            <v>0</v>
          </cell>
          <cell r="CK141">
            <v>0</v>
          </cell>
          <cell r="CL141">
            <v>0</v>
          </cell>
          <cell r="CM141">
            <v>0</v>
          </cell>
          <cell r="CN141">
            <v>2351.2399999999998</v>
          </cell>
          <cell r="CP141">
            <v>2351.2399999999998</v>
          </cell>
          <cell r="CQ141">
            <v>2351.2399999999998</v>
          </cell>
        </row>
        <row r="142">
          <cell r="B142">
            <v>3098</v>
          </cell>
          <cell r="C142" t="str">
            <v>Schweppes Vodka citrus 310cc Latax6</v>
          </cell>
          <cell r="D142" t="str">
            <v>R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>
            <v>0</v>
          </cell>
          <cell r="S142">
            <v>0</v>
          </cell>
          <cell r="T142">
            <v>0</v>
          </cell>
          <cell r="U142">
            <v>0</v>
          </cell>
          <cell r="V142">
            <v>0</v>
          </cell>
          <cell r="W142">
            <v>0</v>
          </cell>
          <cell r="X142">
            <v>0</v>
          </cell>
          <cell r="Y142">
            <v>0</v>
          </cell>
          <cell r="Z142">
            <v>0</v>
          </cell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>
            <v>0</v>
          </cell>
          <cell r="AG142">
            <v>0</v>
          </cell>
          <cell r="AH142">
            <v>0</v>
          </cell>
          <cell r="AI142">
            <v>0</v>
          </cell>
          <cell r="AJ142">
            <v>0</v>
          </cell>
          <cell r="AK142">
            <v>0</v>
          </cell>
          <cell r="AL142">
            <v>0</v>
          </cell>
          <cell r="AM142">
            <v>0</v>
          </cell>
          <cell r="AN142">
            <v>0</v>
          </cell>
          <cell r="AO142">
            <v>0</v>
          </cell>
          <cell r="AP142">
            <v>0</v>
          </cell>
          <cell r="AQ142">
            <v>0</v>
          </cell>
          <cell r="AR142">
            <v>0</v>
          </cell>
          <cell r="AS142">
            <v>0</v>
          </cell>
          <cell r="AT142">
            <v>0</v>
          </cell>
          <cell r="AU142">
            <v>0</v>
          </cell>
          <cell r="AV142">
            <v>0</v>
          </cell>
          <cell r="AW142">
            <v>0</v>
          </cell>
          <cell r="AX142">
            <v>0</v>
          </cell>
          <cell r="AY142">
            <v>0</v>
          </cell>
          <cell r="AZ142">
            <v>0</v>
          </cell>
          <cell r="BA142">
            <v>0</v>
          </cell>
          <cell r="BB142">
            <v>0</v>
          </cell>
          <cell r="BC142">
            <v>0</v>
          </cell>
          <cell r="BD142">
            <v>0</v>
          </cell>
          <cell r="BE142">
            <v>0</v>
          </cell>
          <cell r="BF142">
            <v>0</v>
          </cell>
          <cell r="BG142">
            <v>0</v>
          </cell>
          <cell r="BH142">
            <v>0</v>
          </cell>
          <cell r="BI142">
            <v>0</v>
          </cell>
          <cell r="BJ142">
            <v>0</v>
          </cell>
          <cell r="BK142">
            <v>0</v>
          </cell>
          <cell r="BL142">
            <v>0</v>
          </cell>
          <cell r="BM142">
            <v>0</v>
          </cell>
          <cell r="BN142">
            <v>0</v>
          </cell>
          <cell r="BO142">
            <v>0</v>
          </cell>
          <cell r="BP142">
            <v>0</v>
          </cell>
          <cell r="BQ142">
            <v>0</v>
          </cell>
          <cell r="BR142">
            <v>0</v>
          </cell>
          <cell r="BS142">
            <v>0</v>
          </cell>
          <cell r="BT142">
            <v>0</v>
          </cell>
          <cell r="BU142">
            <v>0</v>
          </cell>
          <cell r="BV142">
            <v>0</v>
          </cell>
          <cell r="BW142">
            <v>0</v>
          </cell>
          <cell r="BX142">
            <v>0</v>
          </cell>
          <cell r="BY142">
            <v>0</v>
          </cell>
          <cell r="BZ142">
            <v>0</v>
          </cell>
          <cell r="CA142">
            <v>0</v>
          </cell>
          <cell r="CB142">
            <v>0</v>
          </cell>
          <cell r="CC142">
            <v>0</v>
          </cell>
          <cell r="CD142">
            <v>0</v>
          </cell>
          <cell r="CE142">
            <v>0</v>
          </cell>
          <cell r="CF142">
            <v>0</v>
          </cell>
          <cell r="CG142">
            <v>0</v>
          </cell>
          <cell r="CH142">
            <v>0</v>
          </cell>
          <cell r="CI142">
            <v>0</v>
          </cell>
          <cell r="CJ142">
            <v>0</v>
          </cell>
          <cell r="CK142">
            <v>0</v>
          </cell>
          <cell r="CL142">
            <v>0</v>
          </cell>
          <cell r="CM142">
            <v>0</v>
          </cell>
          <cell r="CN142">
            <v>2281.5100000000002</v>
          </cell>
          <cell r="CP142">
            <v>2281.5100000000002</v>
          </cell>
          <cell r="CQ142">
            <v>2281.5100000000002</v>
          </cell>
        </row>
        <row r="143">
          <cell r="B143">
            <v>3099</v>
          </cell>
          <cell r="C143" t="str">
            <v>Monster Watermelon Zero 473cc Latax6</v>
          </cell>
          <cell r="D143" t="str">
            <v>R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>
            <v>0</v>
          </cell>
          <cell r="W143">
            <v>0</v>
          </cell>
          <cell r="X143">
            <v>0</v>
          </cell>
          <cell r="Y143">
            <v>0</v>
          </cell>
          <cell r="Z143">
            <v>0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0</v>
          </cell>
          <cell r="AH143">
            <v>0</v>
          </cell>
          <cell r="AI143">
            <v>0</v>
          </cell>
          <cell r="AJ143">
            <v>0</v>
          </cell>
          <cell r="AK143">
            <v>0</v>
          </cell>
          <cell r="AL143">
            <v>0</v>
          </cell>
          <cell r="AM143">
            <v>0</v>
          </cell>
          <cell r="AN143">
            <v>0</v>
          </cell>
          <cell r="AO143">
            <v>0</v>
          </cell>
          <cell r="AP143">
            <v>0</v>
          </cell>
          <cell r="AQ143">
            <v>0</v>
          </cell>
          <cell r="AR143">
            <v>0</v>
          </cell>
          <cell r="AS143">
            <v>0</v>
          </cell>
          <cell r="AT143">
            <v>0</v>
          </cell>
          <cell r="AU143">
            <v>0</v>
          </cell>
          <cell r="AV143">
            <v>0</v>
          </cell>
          <cell r="AW143">
            <v>0</v>
          </cell>
          <cell r="AX143">
            <v>0</v>
          </cell>
          <cell r="AY143">
            <v>0</v>
          </cell>
          <cell r="AZ143">
            <v>0</v>
          </cell>
          <cell r="BA143">
            <v>0</v>
          </cell>
          <cell r="BB143">
            <v>0</v>
          </cell>
          <cell r="BC143">
            <v>0</v>
          </cell>
          <cell r="BD143">
            <v>0</v>
          </cell>
          <cell r="BE143">
            <v>0</v>
          </cell>
          <cell r="BF143">
            <v>0</v>
          </cell>
          <cell r="BG143">
            <v>0</v>
          </cell>
          <cell r="BH143">
            <v>0</v>
          </cell>
          <cell r="BI143">
            <v>0</v>
          </cell>
          <cell r="BJ143">
            <v>0</v>
          </cell>
          <cell r="BK143">
            <v>0</v>
          </cell>
          <cell r="BL143">
            <v>0</v>
          </cell>
          <cell r="BM143">
            <v>0</v>
          </cell>
          <cell r="BN143">
            <v>0</v>
          </cell>
          <cell r="BO143">
            <v>0</v>
          </cell>
          <cell r="BP143">
            <v>0</v>
          </cell>
          <cell r="BQ143">
            <v>0</v>
          </cell>
          <cell r="BR143">
            <v>0</v>
          </cell>
          <cell r="BS143">
            <v>0</v>
          </cell>
          <cell r="BT143">
            <v>0</v>
          </cell>
          <cell r="BU143">
            <v>0</v>
          </cell>
          <cell r="BV143">
            <v>0</v>
          </cell>
          <cell r="BW143">
            <v>0</v>
          </cell>
          <cell r="BX143">
            <v>0</v>
          </cell>
          <cell r="BY143">
            <v>0</v>
          </cell>
          <cell r="BZ143">
            <v>0</v>
          </cell>
          <cell r="CA143">
            <v>0</v>
          </cell>
          <cell r="CB143">
            <v>0</v>
          </cell>
          <cell r="CC143">
            <v>0</v>
          </cell>
          <cell r="CD143">
            <v>0</v>
          </cell>
          <cell r="CE143">
            <v>0</v>
          </cell>
          <cell r="CF143">
            <v>0</v>
          </cell>
          <cell r="CG143">
            <v>0</v>
          </cell>
          <cell r="CH143">
            <v>0</v>
          </cell>
          <cell r="CI143">
            <v>0</v>
          </cell>
          <cell r="CJ143">
            <v>0</v>
          </cell>
          <cell r="CK143">
            <v>0</v>
          </cell>
          <cell r="CL143">
            <v>0</v>
          </cell>
          <cell r="CM143">
            <v>0</v>
          </cell>
          <cell r="CN143">
            <v>7219.99</v>
          </cell>
          <cell r="CP143">
            <v>7219.99</v>
          </cell>
          <cell r="CQ143">
            <v>7219.99</v>
          </cell>
        </row>
        <row r="144">
          <cell r="B144">
            <v>3100</v>
          </cell>
          <cell r="C144" t="str">
            <v>Monster Rossi AR 473cc Latax6</v>
          </cell>
          <cell r="D144" t="str">
            <v>R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>
            <v>0</v>
          </cell>
          <cell r="S144">
            <v>0</v>
          </cell>
          <cell r="T144">
            <v>0</v>
          </cell>
          <cell r="U144">
            <v>0</v>
          </cell>
          <cell r="V144">
            <v>0</v>
          </cell>
          <cell r="W144">
            <v>0</v>
          </cell>
          <cell r="X144">
            <v>0</v>
          </cell>
          <cell r="Y144">
            <v>0</v>
          </cell>
          <cell r="Z144">
            <v>0</v>
          </cell>
          <cell r="AA144">
            <v>0</v>
          </cell>
          <cell r="AB144">
            <v>0</v>
          </cell>
          <cell r="AC144">
            <v>0</v>
          </cell>
          <cell r="AD144">
            <v>0</v>
          </cell>
          <cell r="AE144">
            <v>0</v>
          </cell>
          <cell r="AF144">
            <v>0</v>
          </cell>
          <cell r="AG144">
            <v>0</v>
          </cell>
          <cell r="AH144">
            <v>0</v>
          </cell>
          <cell r="AI144">
            <v>0</v>
          </cell>
          <cell r="AJ144">
            <v>0</v>
          </cell>
          <cell r="AK144">
            <v>0</v>
          </cell>
          <cell r="AL144">
            <v>0</v>
          </cell>
          <cell r="AM144">
            <v>0</v>
          </cell>
          <cell r="AN144">
            <v>0</v>
          </cell>
          <cell r="AO144">
            <v>0</v>
          </cell>
          <cell r="AP144">
            <v>0</v>
          </cell>
          <cell r="AQ144">
            <v>0</v>
          </cell>
          <cell r="AR144">
            <v>0</v>
          </cell>
          <cell r="AS144">
            <v>0</v>
          </cell>
          <cell r="AT144">
            <v>0</v>
          </cell>
          <cell r="AU144">
            <v>0</v>
          </cell>
          <cell r="AV144">
            <v>0</v>
          </cell>
          <cell r="AW144">
            <v>0</v>
          </cell>
          <cell r="AX144">
            <v>0</v>
          </cell>
          <cell r="AY144">
            <v>0</v>
          </cell>
          <cell r="AZ144">
            <v>0</v>
          </cell>
          <cell r="BA144">
            <v>0</v>
          </cell>
          <cell r="BB144">
            <v>0</v>
          </cell>
          <cell r="BC144">
            <v>0</v>
          </cell>
          <cell r="BD144">
            <v>0</v>
          </cell>
          <cell r="BE144">
            <v>0</v>
          </cell>
          <cell r="BF144">
            <v>0</v>
          </cell>
          <cell r="BG144">
            <v>0</v>
          </cell>
          <cell r="BH144">
            <v>0</v>
          </cell>
          <cell r="BI144">
            <v>0</v>
          </cell>
          <cell r="BJ144">
            <v>0</v>
          </cell>
          <cell r="BK144">
            <v>0</v>
          </cell>
          <cell r="BL144">
            <v>0</v>
          </cell>
          <cell r="BM144">
            <v>0</v>
          </cell>
          <cell r="BN144">
            <v>0</v>
          </cell>
          <cell r="BO144">
            <v>0</v>
          </cell>
          <cell r="BP144">
            <v>0</v>
          </cell>
          <cell r="BQ144">
            <v>0</v>
          </cell>
          <cell r="BR144">
            <v>0</v>
          </cell>
          <cell r="BS144">
            <v>0</v>
          </cell>
          <cell r="BT144">
            <v>0</v>
          </cell>
          <cell r="BU144">
            <v>0</v>
          </cell>
          <cell r="BV144">
            <v>0</v>
          </cell>
          <cell r="BW144">
            <v>0</v>
          </cell>
          <cell r="BX144">
            <v>0</v>
          </cell>
          <cell r="BY144">
            <v>0</v>
          </cell>
          <cell r="BZ144">
            <v>0</v>
          </cell>
          <cell r="CA144">
            <v>0</v>
          </cell>
          <cell r="CB144">
            <v>0</v>
          </cell>
          <cell r="CC144">
            <v>0</v>
          </cell>
          <cell r="CD144">
            <v>0</v>
          </cell>
          <cell r="CE144">
            <v>0</v>
          </cell>
          <cell r="CF144">
            <v>0</v>
          </cell>
          <cell r="CG144">
            <v>0</v>
          </cell>
          <cell r="CH144">
            <v>0</v>
          </cell>
          <cell r="CI144">
            <v>0</v>
          </cell>
          <cell r="CJ144">
            <v>0</v>
          </cell>
          <cell r="CK144">
            <v>0</v>
          </cell>
          <cell r="CL144">
            <v>0</v>
          </cell>
          <cell r="CM144">
            <v>0</v>
          </cell>
          <cell r="CN144">
            <v>7411.95</v>
          </cell>
          <cell r="CP144">
            <v>7411.95</v>
          </cell>
          <cell r="CQ144">
            <v>7411.95</v>
          </cell>
        </row>
        <row r="145">
          <cell r="B145">
            <v>3101</v>
          </cell>
          <cell r="C145" t="str">
            <v>Monster Ultra Zero 473cc Latax6</v>
          </cell>
          <cell r="D145" t="str">
            <v>R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>
            <v>0</v>
          </cell>
          <cell r="S145">
            <v>0</v>
          </cell>
          <cell r="T145">
            <v>0</v>
          </cell>
          <cell r="U145">
            <v>0</v>
          </cell>
          <cell r="V145">
            <v>0</v>
          </cell>
          <cell r="W145">
            <v>0</v>
          </cell>
          <cell r="X145">
            <v>0</v>
          </cell>
          <cell r="Y145">
            <v>0</v>
          </cell>
          <cell r="Z145">
            <v>0</v>
          </cell>
          <cell r="AA145">
            <v>0</v>
          </cell>
          <cell r="AB145">
            <v>0</v>
          </cell>
          <cell r="AC145">
            <v>0</v>
          </cell>
          <cell r="AD145">
            <v>0</v>
          </cell>
          <cell r="AE145">
            <v>0</v>
          </cell>
          <cell r="AF145">
            <v>0</v>
          </cell>
          <cell r="AG145">
            <v>0</v>
          </cell>
          <cell r="AH145">
            <v>0</v>
          </cell>
          <cell r="AI145">
            <v>0</v>
          </cell>
          <cell r="AJ145">
            <v>0</v>
          </cell>
          <cell r="AK145">
            <v>0</v>
          </cell>
          <cell r="AL145">
            <v>0</v>
          </cell>
          <cell r="AM145">
            <v>0</v>
          </cell>
          <cell r="AN145">
            <v>0</v>
          </cell>
          <cell r="AO145">
            <v>0</v>
          </cell>
          <cell r="AP145">
            <v>0</v>
          </cell>
          <cell r="AQ145">
            <v>0</v>
          </cell>
          <cell r="AR145">
            <v>0</v>
          </cell>
          <cell r="AS145">
            <v>0</v>
          </cell>
          <cell r="AT145">
            <v>0</v>
          </cell>
          <cell r="AU145">
            <v>0</v>
          </cell>
          <cell r="AV145">
            <v>0</v>
          </cell>
          <cell r="AW145">
            <v>0</v>
          </cell>
          <cell r="AX145">
            <v>0</v>
          </cell>
          <cell r="AY145">
            <v>0</v>
          </cell>
          <cell r="AZ145">
            <v>0</v>
          </cell>
          <cell r="BA145">
            <v>0</v>
          </cell>
          <cell r="BB145">
            <v>0</v>
          </cell>
          <cell r="BC145">
            <v>0</v>
          </cell>
          <cell r="BD145">
            <v>0</v>
          </cell>
          <cell r="BE145">
            <v>0</v>
          </cell>
          <cell r="BF145">
            <v>0</v>
          </cell>
          <cell r="BG145">
            <v>0</v>
          </cell>
          <cell r="BH145">
            <v>0</v>
          </cell>
          <cell r="BI145">
            <v>0</v>
          </cell>
          <cell r="BJ145">
            <v>0</v>
          </cell>
          <cell r="BK145">
            <v>0</v>
          </cell>
          <cell r="BL145">
            <v>0</v>
          </cell>
          <cell r="BM145">
            <v>0</v>
          </cell>
          <cell r="BN145">
            <v>0</v>
          </cell>
          <cell r="BO145">
            <v>0</v>
          </cell>
          <cell r="BP145">
            <v>0</v>
          </cell>
          <cell r="BQ145">
            <v>0</v>
          </cell>
          <cell r="BR145">
            <v>0</v>
          </cell>
          <cell r="BS145">
            <v>0</v>
          </cell>
          <cell r="BT145">
            <v>0</v>
          </cell>
          <cell r="BU145">
            <v>0</v>
          </cell>
          <cell r="BV145">
            <v>0</v>
          </cell>
          <cell r="BW145">
            <v>0</v>
          </cell>
          <cell r="BX145">
            <v>0</v>
          </cell>
          <cell r="BY145">
            <v>0</v>
          </cell>
          <cell r="BZ145">
            <v>0</v>
          </cell>
          <cell r="CA145">
            <v>0</v>
          </cell>
          <cell r="CB145">
            <v>0</v>
          </cell>
          <cell r="CC145">
            <v>0</v>
          </cell>
          <cell r="CD145">
            <v>0</v>
          </cell>
          <cell r="CE145">
            <v>0</v>
          </cell>
          <cell r="CF145">
            <v>0</v>
          </cell>
          <cell r="CG145">
            <v>0</v>
          </cell>
          <cell r="CH145">
            <v>0</v>
          </cell>
          <cell r="CI145">
            <v>0</v>
          </cell>
          <cell r="CJ145">
            <v>0</v>
          </cell>
          <cell r="CK145">
            <v>0</v>
          </cell>
          <cell r="CL145">
            <v>0</v>
          </cell>
          <cell r="CM145">
            <v>0</v>
          </cell>
          <cell r="CN145">
            <v>7173.5</v>
          </cell>
          <cell r="CP145">
            <v>7173.5</v>
          </cell>
          <cell r="CQ145">
            <v>7173.5</v>
          </cell>
        </row>
        <row r="146">
          <cell r="B146">
            <v>3110</v>
          </cell>
          <cell r="C146" t="str">
            <v>Monster Green 473cc Latax6</v>
          </cell>
          <cell r="D146" t="str">
            <v>R</v>
          </cell>
          <cell r="E146">
            <v>0</v>
          </cell>
          <cell r="F146">
            <v>0</v>
          </cell>
          <cell r="G146">
            <v>0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>
            <v>0</v>
          </cell>
          <cell r="S146">
            <v>0</v>
          </cell>
          <cell r="T146">
            <v>0</v>
          </cell>
          <cell r="U146">
            <v>0</v>
          </cell>
          <cell r="V146">
            <v>0</v>
          </cell>
          <cell r="W146">
            <v>0</v>
          </cell>
          <cell r="X146">
            <v>0</v>
          </cell>
          <cell r="Y146">
            <v>0</v>
          </cell>
          <cell r="Z146">
            <v>0</v>
          </cell>
          <cell r="AA146">
            <v>0</v>
          </cell>
          <cell r="AB146">
            <v>0</v>
          </cell>
          <cell r="AC146">
            <v>0</v>
          </cell>
          <cell r="AD146">
            <v>0</v>
          </cell>
          <cell r="AE146">
            <v>0</v>
          </cell>
          <cell r="AF146">
            <v>0</v>
          </cell>
          <cell r="AG146">
            <v>0</v>
          </cell>
          <cell r="AH146">
            <v>0</v>
          </cell>
          <cell r="AI146">
            <v>0</v>
          </cell>
          <cell r="AJ146">
            <v>0</v>
          </cell>
          <cell r="AK146">
            <v>0</v>
          </cell>
          <cell r="AL146">
            <v>0</v>
          </cell>
          <cell r="AM146">
            <v>0</v>
          </cell>
          <cell r="AN146">
            <v>0</v>
          </cell>
          <cell r="AO146">
            <v>0</v>
          </cell>
          <cell r="AP146">
            <v>0</v>
          </cell>
          <cell r="AQ146">
            <v>0</v>
          </cell>
          <cell r="AR146">
            <v>0</v>
          </cell>
          <cell r="AS146">
            <v>0</v>
          </cell>
          <cell r="AT146">
            <v>0</v>
          </cell>
          <cell r="AU146">
            <v>0</v>
          </cell>
          <cell r="AV146">
            <v>0</v>
          </cell>
          <cell r="AW146">
            <v>0</v>
          </cell>
          <cell r="AX146">
            <v>0</v>
          </cell>
          <cell r="AY146">
            <v>0</v>
          </cell>
          <cell r="AZ146">
            <v>0</v>
          </cell>
          <cell r="BA146">
            <v>0</v>
          </cell>
          <cell r="BB146">
            <v>0</v>
          </cell>
          <cell r="BC146">
            <v>0</v>
          </cell>
          <cell r="BD146">
            <v>0</v>
          </cell>
          <cell r="BE146">
            <v>0</v>
          </cell>
          <cell r="BF146">
            <v>0</v>
          </cell>
          <cell r="BG146">
            <v>0</v>
          </cell>
          <cell r="BH146">
            <v>0</v>
          </cell>
          <cell r="BI146">
            <v>0</v>
          </cell>
          <cell r="BJ146">
            <v>0</v>
          </cell>
          <cell r="BK146">
            <v>0</v>
          </cell>
          <cell r="BL146">
            <v>0</v>
          </cell>
          <cell r="BM146">
            <v>0</v>
          </cell>
          <cell r="BN146">
            <v>0</v>
          </cell>
          <cell r="BO146">
            <v>0</v>
          </cell>
          <cell r="BP146">
            <v>0</v>
          </cell>
          <cell r="BQ146">
            <v>0</v>
          </cell>
          <cell r="BR146">
            <v>0</v>
          </cell>
          <cell r="BS146">
            <v>0</v>
          </cell>
          <cell r="BT146">
            <v>0</v>
          </cell>
          <cell r="BU146">
            <v>0</v>
          </cell>
          <cell r="BV146">
            <v>0</v>
          </cell>
          <cell r="BW146">
            <v>0</v>
          </cell>
          <cell r="BX146">
            <v>0</v>
          </cell>
          <cell r="BY146">
            <v>0</v>
          </cell>
          <cell r="BZ146">
            <v>0</v>
          </cell>
          <cell r="CA146">
            <v>0</v>
          </cell>
          <cell r="CB146">
            <v>0</v>
          </cell>
          <cell r="CC146">
            <v>0</v>
          </cell>
          <cell r="CD146">
            <v>0</v>
          </cell>
          <cell r="CE146">
            <v>0</v>
          </cell>
          <cell r="CF146">
            <v>0</v>
          </cell>
          <cell r="CG146">
            <v>0</v>
          </cell>
          <cell r="CH146">
            <v>0</v>
          </cell>
          <cell r="CI146">
            <v>0</v>
          </cell>
          <cell r="CJ146">
            <v>0</v>
          </cell>
          <cell r="CK146">
            <v>0</v>
          </cell>
          <cell r="CL146">
            <v>0</v>
          </cell>
          <cell r="CM146">
            <v>0</v>
          </cell>
          <cell r="CN146">
            <v>7451.21</v>
          </cell>
          <cell r="CP146">
            <v>7451.21</v>
          </cell>
          <cell r="CQ146">
            <v>7451.21</v>
          </cell>
        </row>
        <row r="147">
          <cell r="B147">
            <v>3111</v>
          </cell>
          <cell r="C147" t="str">
            <v>Monster Mango Loco 473cc Latax6</v>
          </cell>
          <cell r="D147" t="str">
            <v>R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  <cell r="Z147">
            <v>0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  <cell r="AF147">
            <v>0</v>
          </cell>
          <cell r="AG147">
            <v>0</v>
          </cell>
          <cell r="AH147">
            <v>0</v>
          </cell>
          <cell r="AI147">
            <v>0</v>
          </cell>
          <cell r="AJ147">
            <v>0</v>
          </cell>
          <cell r="AK147">
            <v>0</v>
          </cell>
          <cell r="AL147">
            <v>0</v>
          </cell>
          <cell r="AM147">
            <v>0</v>
          </cell>
          <cell r="AN147">
            <v>0</v>
          </cell>
          <cell r="AO147">
            <v>0</v>
          </cell>
          <cell r="AP147">
            <v>0</v>
          </cell>
          <cell r="AQ147">
            <v>0</v>
          </cell>
          <cell r="AR147">
            <v>0</v>
          </cell>
          <cell r="AS147">
            <v>0</v>
          </cell>
          <cell r="AT147">
            <v>0</v>
          </cell>
          <cell r="AU147">
            <v>0</v>
          </cell>
          <cell r="AV147">
            <v>0</v>
          </cell>
          <cell r="AW147">
            <v>0</v>
          </cell>
          <cell r="AX147">
            <v>0</v>
          </cell>
          <cell r="AY147">
            <v>0</v>
          </cell>
          <cell r="AZ147">
            <v>0</v>
          </cell>
          <cell r="BA147">
            <v>0</v>
          </cell>
          <cell r="BB147">
            <v>0</v>
          </cell>
          <cell r="BC147">
            <v>0</v>
          </cell>
          <cell r="BD147">
            <v>0</v>
          </cell>
          <cell r="BE147">
            <v>0</v>
          </cell>
          <cell r="BF147">
            <v>0</v>
          </cell>
          <cell r="BG147">
            <v>0</v>
          </cell>
          <cell r="BH147">
            <v>0</v>
          </cell>
          <cell r="BI147">
            <v>0</v>
          </cell>
          <cell r="BJ147">
            <v>0</v>
          </cell>
          <cell r="BK147">
            <v>0</v>
          </cell>
          <cell r="BL147">
            <v>0</v>
          </cell>
          <cell r="BM147">
            <v>0</v>
          </cell>
          <cell r="BN147">
            <v>0</v>
          </cell>
          <cell r="BO147">
            <v>0</v>
          </cell>
          <cell r="BP147">
            <v>0</v>
          </cell>
          <cell r="BQ147">
            <v>0</v>
          </cell>
          <cell r="BR147">
            <v>0</v>
          </cell>
          <cell r="BS147">
            <v>0</v>
          </cell>
          <cell r="BT147">
            <v>0</v>
          </cell>
          <cell r="BU147">
            <v>0</v>
          </cell>
          <cell r="BV147">
            <v>0</v>
          </cell>
          <cell r="BW147">
            <v>0</v>
          </cell>
          <cell r="BX147">
            <v>0</v>
          </cell>
          <cell r="BY147">
            <v>0</v>
          </cell>
          <cell r="BZ147">
            <v>0</v>
          </cell>
          <cell r="CA147">
            <v>0</v>
          </cell>
          <cell r="CB147">
            <v>0</v>
          </cell>
          <cell r="CC147">
            <v>0</v>
          </cell>
          <cell r="CD147">
            <v>0</v>
          </cell>
          <cell r="CE147">
            <v>0</v>
          </cell>
          <cell r="CF147">
            <v>0</v>
          </cell>
          <cell r="CG147">
            <v>0</v>
          </cell>
          <cell r="CH147">
            <v>0</v>
          </cell>
          <cell r="CI147">
            <v>0</v>
          </cell>
          <cell r="CJ147">
            <v>0</v>
          </cell>
          <cell r="CK147">
            <v>0</v>
          </cell>
          <cell r="CL147">
            <v>0</v>
          </cell>
          <cell r="CM147">
            <v>0</v>
          </cell>
          <cell r="CN147">
            <v>7286.48</v>
          </cell>
          <cell r="CP147">
            <v>7286.48</v>
          </cell>
          <cell r="CQ147">
            <v>7286.48</v>
          </cell>
        </row>
        <row r="148">
          <cell r="B148">
            <v>3112</v>
          </cell>
          <cell r="C148" t="str">
            <v>Monster Sunrise Zero 473cc Latax6</v>
          </cell>
          <cell r="D148" t="str">
            <v>R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>
            <v>0</v>
          </cell>
          <cell r="S148">
            <v>0</v>
          </cell>
          <cell r="T148">
            <v>0</v>
          </cell>
          <cell r="U148">
            <v>0</v>
          </cell>
          <cell r="V148">
            <v>0</v>
          </cell>
          <cell r="W148">
            <v>0</v>
          </cell>
          <cell r="X148">
            <v>0</v>
          </cell>
          <cell r="Y148">
            <v>0</v>
          </cell>
          <cell r="Z148">
            <v>0</v>
          </cell>
          <cell r="AA148">
            <v>0</v>
          </cell>
          <cell r="AB148">
            <v>0</v>
          </cell>
          <cell r="AC148">
            <v>0</v>
          </cell>
          <cell r="AD148">
            <v>0</v>
          </cell>
          <cell r="AE148">
            <v>0</v>
          </cell>
          <cell r="AF148">
            <v>0</v>
          </cell>
          <cell r="AG148">
            <v>0</v>
          </cell>
          <cell r="AH148">
            <v>0</v>
          </cell>
          <cell r="AI148">
            <v>0</v>
          </cell>
          <cell r="AJ148">
            <v>0</v>
          </cell>
          <cell r="AK148">
            <v>0</v>
          </cell>
          <cell r="AL148">
            <v>0</v>
          </cell>
          <cell r="AM148">
            <v>0</v>
          </cell>
          <cell r="AN148">
            <v>0</v>
          </cell>
          <cell r="AO148">
            <v>0</v>
          </cell>
          <cell r="AP148">
            <v>0</v>
          </cell>
          <cell r="AQ148">
            <v>0</v>
          </cell>
          <cell r="AR148">
            <v>0</v>
          </cell>
          <cell r="AS148">
            <v>0</v>
          </cell>
          <cell r="AT148">
            <v>0</v>
          </cell>
          <cell r="AU148">
            <v>0</v>
          </cell>
          <cell r="AV148">
            <v>0</v>
          </cell>
          <cell r="AW148">
            <v>0</v>
          </cell>
          <cell r="AX148">
            <v>0</v>
          </cell>
          <cell r="AY148">
            <v>0</v>
          </cell>
          <cell r="AZ148">
            <v>0</v>
          </cell>
          <cell r="BA148">
            <v>0</v>
          </cell>
          <cell r="BB148">
            <v>0</v>
          </cell>
          <cell r="BC148">
            <v>0</v>
          </cell>
          <cell r="BD148">
            <v>0</v>
          </cell>
          <cell r="BE148">
            <v>0</v>
          </cell>
          <cell r="BF148">
            <v>0</v>
          </cell>
          <cell r="BG148">
            <v>0</v>
          </cell>
          <cell r="BH148">
            <v>0</v>
          </cell>
          <cell r="BI148">
            <v>0</v>
          </cell>
          <cell r="BJ148">
            <v>0</v>
          </cell>
          <cell r="BK148">
            <v>0</v>
          </cell>
          <cell r="BL148">
            <v>0</v>
          </cell>
          <cell r="BM148">
            <v>0</v>
          </cell>
          <cell r="BN148">
            <v>0</v>
          </cell>
          <cell r="BO148">
            <v>0</v>
          </cell>
          <cell r="BP148">
            <v>0</v>
          </cell>
          <cell r="BQ148">
            <v>0</v>
          </cell>
          <cell r="BR148">
            <v>0</v>
          </cell>
          <cell r="BS148">
            <v>0</v>
          </cell>
          <cell r="BT148">
            <v>0</v>
          </cell>
          <cell r="BU148">
            <v>0</v>
          </cell>
          <cell r="BV148">
            <v>0</v>
          </cell>
          <cell r="BW148">
            <v>0</v>
          </cell>
          <cell r="BX148">
            <v>0</v>
          </cell>
          <cell r="BY148">
            <v>0</v>
          </cell>
          <cell r="BZ148">
            <v>0</v>
          </cell>
          <cell r="CA148">
            <v>0</v>
          </cell>
          <cell r="CB148">
            <v>0</v>
          </cell>
          <cell r="CC148">
            <v>0</v>
          </cell>
          <cell r="CD148">
            <v>0</v>
          </cell>
          <cell r="CE148">
            <v>0</v>
          </cell>
          <cell r="CF148">
            <v>0</v>
          </cell>
          <cell r="CG148">
            <v>0</v>
          </cell>
          <cell r="CH148">
            <v>0</v>
          </cell>
          <cell r="CI148">
            <v>0</v>
          </cell>
          <cell r="CJ148">
            <v>0</v>
          </cell>
          <cell r="CK148">
            <v>0</v>
          </cell>
          <cell r="CL148">
            <v>0</v>
          </cell>
          <cell r="CM148">
            <v>0</v>
          </cell>
          <cell r="CN148">
            <v>7390.13</v>
          </cell>
          <cell r="CP148">
            <v>7390.13</v>
          </cell>
          <cell r="CQ148">
            <v>7390.13</v>
          </cell>
        </row>
        <row r="149">
          <cell r="B149">
            <v>3116</v>
          </cell>
          <cell r="C149" t="str">
            <v>Monster Paradise Zero 473cc Latax6</v>
          </cell>
          <cell r="D149" t="str">
            <v>R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0</v>
          </cell>
          <cell r="X149">
            <v>0</v>
          </cell>
          <cell r="Y149">
            <v>0</v>
          </cell>
          <cell r="Z149">
            <v>0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  <cell r="AI149">
            <v>0</v>
          </cell>
          <cell r="AJ149">
            <v>0</v>
          </cell>
          <cell r="AK149">
            <v>0</v>
          </cell>
          <cell r="AL149">
            <v>0</v>
          </cell>
          <cell r="AM149">
            <v>0</v>
          </cell>
          <cell r="AN149">
            <v>0</v>
          </cell>
          <cell r="AO149">
            <v>0</v>
          </cell>
          <cell r="AP149">
            <v>0</v>
          </cell>
          <cell r="AQ149">
            <v>0</v>
          </cell>
          <cell r="AR149">
            <v>0</v>
          </cell>
          <cell r="AS149">
            <v>0</v>
          </cell>
          <cell r="AT149">
            <v>0</v>
          </cell>
          <cell r="AU149">
            <v>0</v>
          </cell>
          <cell r="AV149">
            <v>0</v>
          </cell>
          <cell r="AW149">
            <v>0</v>
          </cell>
          <cell r="AX149">
            <v>0</v>
          </cell>
          <cell r="AY149">
            <v>0</v>
          </cell>
          <cell r="AZ149">
            <v>0</v>
          </cell>
          <cell r="BA149">
            <v>0</v>
          </cell>
          <cell r="BB149">
            <v>0</v>
          </cell>
          <cell r="BC149">
            <v>0</v>
          </cell>
          <cell r="BD149">
            <v>0</v>
          </cell>
          <cell r="BE149">
            <v>0</v>
          </cell>
          <cell r="BF149">
            <v>0</v>
          </cell>
          <cell r="BG149">
            <v>0</v>
          </cell>
          <cell r="BH149">
            <v>0</v>
          </cell>
          <cell r="BI149">
            <v>0</v>
          </cell>
          <cell r="BJ149">
            <v>0</v>
          </cell>
          <cell r="BK149">
            <v>0</v>
          </cell>
          <cell r="BL149">
            <v>0</v>
          </cell>
          <cell r="BM149">
            <v>0</v>
          </cell>
          <cell r="BN149">
            <v>0</v>
          </cell>
          <cell r="BO149">
            <v>0</v>
          </cell>
          <cell r="BP149">
            <v>0</v>
          </cell>
          <cell r="BQ149">
            <v>0</v>
          </cell>
          <cell r="BR149">
            <v>0</v>
          </cell>
          <cell r="BS149">
            <v>0</v>
          </cell>
          <cell r="BT149">
            <v>0</v>
          </cell>
          <cell r="BU149">
            <v>0</v>
          </cell>
          <cell r="BV149">
            <v>0</v>
          </cell>
          <cell r="BW149">
            <v>0</v>
          </cell>
          <cell r="BX149">
            <v>0</v>
          </cell>
          <cell r="BY149">
            <v>0</v>
          </cell>
          <cell r="BZ149">
            <v>0</v>
          </cell>
          <cell r="CA149">
            <v>0</v>
          </cell>
          <cell r="CB149">
            <v>0</v>
          </cell>
          <cell r="CC149">
            <v>0</v>
          </cell>
          <cell r="CD149">
            <v>0</v>
          </cell>
          <cell r="CE149">
            <v>0</v>
          </cell>
          <cell r="CF149">
            <v>0</v>
          </cell>
          <cell r="CG149">
            <v>0</v>
          </cell>
          <cell r="CH149">
            <v>0</v>
          </cell>
          <cell r="CI149">
            <v>0</v>
          </cell>
          <cell r="CJ149">
            <v>0</v>
          </cell>
          <cell r="CK149">
            <v>0</v>
          </cell>
          <cell r="CL149">
            <v>0</v>
          </cell>
          <cell r="CM149">
            <v>0</v>
          </cell>
          <cell r="CN149">
            <v>6980.72</v>
          </cell>
          <cell r="CP149">
            <v>6980.72</v>
          </cell>
          <cell r="CQ149">
            <v>6980.72</v>
          </cell>
        </row>
        <row r="150">
          <cell r="B150">
            <v>3205</v>
          </cell>
          <cell r="C150" t="str">
            <v>MONSTER GREEN 473CC X 6</v>
          </cell>
          <cell r="D150" t="str">
            <v>R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  <cell r="AI150">
            <v>0</v>
          </cell>
          <cell r="AJ150">
            <v>0</v>
          </cell>
          <cell r="AK150">
            <v>0</v>
          </cell>
          <cell r="AL150">
            <v>0</v>
          </cell>
          <cell r="AM150">
            <v>0</v>
          </cell>
          <cell r="AN150">
            <v>0</v>
          </cell>
          <cell r="AO150">
            <v>0</v>
          </cell>
          <cell r="AP150">
            <v>0</v>
          </cell>
          <cell r="AQ150">
            <v>0</v>
          </cell>
          <cell r="AR150">
            <v>0</v>
          </cell>
          <cell r="AS150">
            <v>0</v>
          </cell>
          <cell r="AT150">
            <v>0</v>
          </cell>
          <cell r="AU150">
            <v>0</v>
          </cell>
          <cell r="AV150">
            <v>0</v>
          </cell>
          <cell r="AW150">
            <v>0</v>
          </cell>
          <cell r="AX150">
            <v>0</v>
          </cell>
          <cell r="AY150">
            <v>0</v>
          </cell>
          <cell r="AZ150">
            <v>0</v>
          </cell>
          <cell r="BA150">
            <v>0</v>
          </cell>
          <cell r="BB150">
            <v>0</v>
          </cell>
          <cell r="BC150">
            <v>0</v>
          </cell>
          <cell r="BD150">
            <v>0</v>
          </cell>
          <cell r="BE150">
            <v>0</v>
          </cell>
          <cell r="BF150">
            <v>0</v>
          </cell>
          <cell r="BG150">
            <v>0</v>
          </cell>
          <cell r="BH150">
            <v>0</v>
          </cell>
          <cell r="BI150">
            <v>0</v>
          </cell>
          <cell r="BJ150">
            <v>0</v>
          </cell>
          <cell r="BK150">
            <v>0</v>
          </cell>
          <cell r="BL150">
            <v>0</v>
          </cell>
          <cell r="BM150">
            <v>0</v>
          </cell>
          <cell r="BN150">
            <v>0</v>
          </cell>
          <cell r="BO150">
            <v>0</v>
          </cell>
          <cell r="BP150">
            <v>0</v>
          </cell>
          <cell r="BQ150">
            <v>0</v>
          </cell>
          <cell r="BR150">
            <v>0</v>
          </cell>
          <cell r="BS150">
            <v>0</v>
          </cell>
          <cell r="BT150">
            <v>0</v>
          </cell>
          <cell r="BU150">
            <v>0</v>
          </cell>
          <cell r="BV150">
            <v>0</v>
          </cell>
          <cell r="BW150">
            <v>0</v>
          </cell>
          <cell r="BX150">
            <v>0</v>
          </cell>
          <cell r="BY150">
            <v>0</v>
          </cell>
          <cell r="BZ150">
            <v>0</v>
          </cell>
          <cell r="CA150">
            <v>0</v>
          </cell>
          <cell r="CB150">
            <v>0</v>
          </cell>
          <cell r="CC150">
            <v>0</v>
          </cell>
          <cell r="CD150">
            <v>0</v>
          </cell>
          <cell r="CE150">
            <v>0</v>
          </cell>
          <cell r="CF150">
            <v>0</v>
          </cell>
          <cell r="CG150">
            <v>0</v>
          </cell>
          <cell r="CH150">
            <v>0</v>
          </cell>
          <cell r="CI150">
            <v>0</v>
          </cell>
          <cell r="CJ150">
            <v>0</v>
          </cell>
          <cell r="CK150">
            <v>0</v>
          </cell>
          <cell r="CL150">
            <v>0</v>
          </cell>
          <cell r="CM150">
            <v>0</v>
          </cell>
          <cell r="CN150">
            <v>7462.66</v>
          </cell>
          <cell r="CP150">
            <v>7462.66</v>
          </cell>
          <cell r="CQ150">
            <v>7462.66</v>
          </cell>
        </row>
        <row r="151">
          <cell r="B151">
            <v>3206</v>
          </cell>
          <cell r="C151" t="str">
            <v>Monster Ultra Zero 473cc Latax6</v>
          </cell>
          <cell r="D151" t="str">
            <v>R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>
            <v>0</v>
          </cell>
          <cell r="S151">
            <v>0</v>
          </cell>
          <cell r="T151">
            <v>0</v>
          </cell>
          <cell r="U151">
            <v>0</v>
          </cell>
          <cell r="V151">
            <v>0</v>
          </cell>
          <cell r="W151">
            <v>0</v>
          </cell>
          <cell r="X151">
            <v>0</v>
          </cell>
          <cell r="Y151">
            <v>0</v>
          </cell>
          <cell r="Z151">
            <v>0</v>
          </cell>
          <cell r="AA151">
            <v>0</v>
          </cell>
          <cell r="AB151">
            <v>0</v>
          </cell>
          <cell r="AC151">
            <v>0</v>
          </cell>
          <cell r="AD151">
            <v>0</v>
          </cell>
          <cell r="AE151">
            <v>0</v>
          </cell>
          <cell r="AF151">
            <v>0</v>
          </cell>
          <cell r="AG151">
            <v>0</v>
          </cell>
          <cell r="AH151">
            <v>0</v>
          </cell>
          <cell r="AI151">
            <v>0</v>
          </cell>
          <cell r="AJ151">
            <v>0</v>
          </cell>
          <cell r="AK151">
            <v>0</v>
          </cell>
          <cell r="AL151">
            <v>0</v>
          </cell>
          <cell r="AM151">
            <v>0</v>
          </cell>
          <cell r="AN151">
            <v>0</v>
          </cell>
          <cell r="AO151">
            <v>0</v>
          </cell>
          <cell r="AP151">
            <v>0</v>
          </cell>
          <cell r="AQ151">
            <v>0</v>
          </cell>
          <cell r="AR151">
            <v>0</v>
          </cell>
          <cell r="AS151">
            <v>0</v>
          </cell>
          <cell r="AT151">
            <v>0</v>
          </cell>
          <cell r="AU151">
            <v>0</v>
          </cell>
          <cell r="AV151">
            <v>0</v>
          </cell>
          <cell r="AW151">
            <v>0</v>
          </cell>
          <cell r="AX151">
            <v>0</v>
          </cell>
          <cell r="AY151">
            <v>0</v>
          </cell>
          <cell r="AZ151">
            <v>0</v>
          </cell>
          <cell r="BA151">
            <v>0</v>
          </cell>
          <cell r="BB151">
            <v>0</v>
          </cell>
          <cell r="BC151">
            <v>0</v>
          </cell>
          <cell r="BD151">
            <v>0</v>
          </cell>
          <cell r="BE151">
            <v>0</v>
          </cell>
          <cell r="BF151">
            <v>0</v>
          </cell>
          <cell r="BG151">
            <v>0</v>
          </cell>
          <cell r="BH151">
            <v>0</v>
          </cell>
          <cell r="BI151">
            <v>0</v>
          </cell>
          <cell r="BJ151">
            <v>0</v>
          </cell>
          <cell r="BK151">
            <v>0</v>
          </cell>
          <cell r="BL151">
            <v>0</v>
          </cell>
          <cell r="BM151">
            <v>0</v>
          </cell>
          <cell r="BN151">
            <v>0</v>
          </cell>
          <cell r="BO151">
            <v>0</v>
          </cell>
          <cell r="BP151">
            <v>0</v>
          </cell>
          <cell r="BQ151">
            <v>0</v>
          </cell>
          <cell r="BR151">
            <v>0</v>
          </cell>
          <cell r="BS151">
            <v>0</v>
          </cell>
          <cell r="BT151">
            <v>0</v>
          </cell>
          <cell r="BU151">
            <v>0</v>
          </cell>
          <cell r="BV151">
            <v>0</v>
          </cell>
          <cell r="BW151">
            <v>0</v>
          </cell>
          <cell r="BX151">
            <v>0</v>
          </cell>
          <cell r="BY151">
            <v>0</v>
          </cell>
          <cell r="BZ151">
            <v>0</v>
          </cell>
          <cell r="CA151">
            <v>0</v>
          </cell>
          <cell r="CB151">
            <v>0</v>
          </cell>
          <cell r="CC151">
            <v>0</v>
          </cell>
          <cell r="CD151">
            <v>0</v>
          </cell>
          <cell r="CE151">
            <v>0</v>
          </cell>
          <cell r="CF151">
            <v>0</v>
          </cell>
          <cell r="CG151">
            <v>0</v>
          </cell>
          <cell r="CH151">
            <v>0</v>
          </cell>
          <cell r="CI151">
            <v>0</v>
          </cell>
          <cell r="CJ151">
            <v>0</v>
          </cell>
          <cell r="CK151">
            <v>0</v>
          </cell>
          <cell r="CL151">
            <v>0</v>
          </cell>
          <cell r="CM151">
            <v>0</v>
          </cell>
          <cell r="CN151">
            <v>7184.95</v>
          </cell>
          <cell r="CP151">
            <v>7184.95</v>
          </cell>
          <cell r="CQ151">
            <v>7184.95</v>
          </cell>
        </row>
        <row r="152">
          <cell r="B152">
            <v>3211</v>
          </cell>
          <cell r="C152" t="str">
            <v>Monster Mango Loco 473cc Latax6</v>
          </cell>
          <cell r="D152" t="str">
            <v>R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  <cell r="AI152">
            <v>0</v>
          </cell>
          <cell r="AJ152">
            <v>0</v>
          </cell>
          <cell r="AK152">
            <v>0</v>
          </cell>
          <cell r="AL152">
            <v>0</v>
          </cell>
          <cell r="AM152">
            <v>0</v>
          </cell>
          <cell r="AN152">
            <v>0</v>
          </cell>
          <cell r="AO152">
            <v>0</v>
          </cell>
          <cell r="AP152">
            <v>0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  <cell r="AU152">
            <v>0</v>
          </cell>
          <cell r="AV152">
            <v>0</v>
          </cell>
          <cell r="AW152">
            <v>0</v>
          </cell>
          <cell r="AX152">
            <v>0</v>
          </cell>
          <cell r="AY152">
            <v>0</v>
          </cell>
          <cell r="AZ152">
            <v>0</v>
          </cell>
          <cell r="BA152">
            <v>0</v>
          </cell>
          <cell r="BB152">
            <v>0</v>
          </cell>
          <cell r="BC152">
            <v>0</v>
          </cell>
          <cell r="BD152">
            <v>0</v>
          </cell>
          <cell r="BE152">
            <v>0</v>
          </cell>
          <cell r="BF152">
            <v>0</v>
          </cell>
          <cell r="BG152">
            <v>0</v>
          </cell>
          <cell r="BH152">
            <v>0</v>
          </cell>
          <cell r="BI152">
            <v>0</v>
          </cell>
          <cell r="BJ152">
            <v>0</v>
          </cell>
          <cell r="BK152">
            <v>0</v>
          </cell>
          <cell r="BL152">
            <v>0</v>
          </cell>
          <cell r="BM152">
            <v>0</v>
          </cell>
          <cell r="BN152">
            <v>0</v>
          </cell>
          <cell r="BO152">
            <v>0</v>
          </cell>
          <cell r="BP152">
            <v>0</v>
          </cell>
          <cell r="BQ152">
            <v>0</v>
          </cell>
          <cell r="BR152">
            <v>0</v>
          </cell>
          <cell r="BS152">
            <v>0</v>
          </cell>
          <cell r="BT152">
            <v>0</v>
          </cell>
          <cell r="BU152">
            <v>0</v>
          </cell>
          <cell r="BV152">
            <v>0</v>
          </cell>
          <cell r="BW152">
            <v>0</v>
          </cell>
          <cell r="BX152">
            <v>0</v>
          </cell>
          <cell r="BY152">
            <v>0</v>
          </cell>
          <cell r="BZ152">
            <v>0</v>
          </cell>
          <cell r="CA152">
            <v>0</v>
          </cell>
          <cell r="CB152">
            <v>0</v>
          </cell>
          <cell r="CC152">
            <v>0</v>
          </cell>
          <cell r="CD152">
            <v>0</v>
          </cell>
          <cell r="CE152">
            <v>0</v>
          </cell>
          <cell r="CF152">
            <v>0</v>
          </cell>
          <cell r="CG152">
            <v>0</v>
          </cell>
          <cell r="CH152">
            <v>0</v>
          </cell>
          <cell r="CI152">
            <v>0</v>
          </cell>
          <cell r="CJ152">
            <v>0</v>
          </cell>
          <cell r="CK152">
            <v>0</v>
          </cell>
          <cell r="CL152">
            <v>0</v>
          </cell>
          <cell r="CM152">
            <v>0</v>
          </cell>
          <cell r="CN152">
            <v>7297.9299999999994</v>
          </cell>
          <cell r="CP152">
            <v>7297.93</v>
          </cell>
          <cell r="CQ152">
            <v>7297.93</v>
          </cell>
        </row>
        <row r="153">
          <cell r="B153">
            <v>3305</v>
          </cell>
          <cell r="C153" t="str">
            <v>Cepita Mix Frutilla Mango 200cc Petx6</v>
          </cell>
          <cell r="D153" t="str">
            <v>R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>
            <v>0</v>
          </cell>
          <cell r="S153">
            <v>0</v>
          </cell>
          <cell r="T153">
            <v>0</v>
          </cell>
          <cell r="U153">
            <v>0</v>
          </cell>
          <cell r="V153">
            <v>0</v>
          </cell>
          <cell r="W153">
            <v>0</v>
          </cell>
          <cell r="X153">
            <v>0</v>
          </cell>
          <cell r="Y153">
            <v>0</v>
          </cell>
          <cell r="Z153">
            <v>0</v>
          </cell>
          <cell r="AA153">
            <v>0</v>
          </cell>
          <cell r="AB153">
            <v>0</v>
          </cell>
          <cell r="AC153">
            <v>0</v>
          </cell>
          <cell r="AD153">
            <v>0</v>
          </cell>
          <cell r="AE153">
            <v>0</v>
          </cell>
          <cell r="AF153">
            <v>0</v>
          </cell>
          <cell r="AG153">
            <v>0</v>
          </cell>
          <cell r="AH153">
            <v>0</v>
          </cell>
          <cell r="AI153">
            <v>0</v>
          </cell>
          <cell r="AJ153">
            <v>0</v>
          </cell>
          <cell r="AK153">
            <v>0</v>
          </cell>
          <cell r="AL153">
            <v>0</v>
          </cell>
          <cell r="AM153">
            <v>0</v>
          </cell>
          <cell r="AN153">
            <v>0</v>
          </cell>
          <cell r="AO153">
            <v>0</v>
          </cell>
          <cell r="AP153">
            <v>0</v>
          </cell>
          <cell r="AQ153">
            <v>0</v>
          </cell>
          <cell r="AR153">
            <v>0</v>
          </cell>
          <cell r="AS153">
            <v>0</v>
          </cell>
          <cell r="AT153">
            <v>0</v>
          </cell>
          <cell r="AU153">
            <v>0</v>
          </cell>
          <cell r="AV153">
            <v>0</v>
          </cell>
          <cell r="AW153">
            <v>0</v>
          </cell>
          <cell r="AX153">
            <v>0</v>
          </cell>
          <cell r="AY153">
            <v>0</v>
          </cell>
          <cell r="AZ153">
            <v>0</v>
          </cell>
          <cell r="BA153">
            <v>0</v>
          </cell>
          <cell r="BB153">
            <v>0</v>
          </cell>
          <cell r="BC153">
            <v>0</v>
          </cell>
          <cell r="BD153">
            <v>0</v>
          </cell>
          <cell r="BE153">
            <v>0</v>
          </cell>
          <cell r="BF153">
            <v>0</v>
          </cell>
          <cell r="BG153">
            <v>0</v>
          </cell>
          <cell r="BH153">
            <v>0</v>
          </cell>
          <cell r="BI153">
            <v>0</v>
          </cell>
          <cell r="BJ153">
            <v>0</v>
          </cell>
          <cell r="BK153">
            <v>0</v>
          </cell>
          <cell r="BL153">
            <v>0</v>
          </cell>
          <cell r="BM153">
            <v>0</v>
          </cell>
          <cell r="BN153">
            <v>0</v>
          </cell>
          <cell r="BO153">
            <v>0</v>
          </cell>
          <cell r="BP153">
            <v>0</v>
          </cell>
          <cell r="BQ153">
            <v>0</v>
          </cell>
          <cell r="BR153">
            <v>0</v>
          </cell>
          <cell r="BS153">
            <v>0</v>
          </cell>
          <cell r="BT153">
            <v>0</v>
          </cell>
          <cell r="BU153">
            <v>0</v>
          </cell>
          <cell r="BV153">
            <v>0</v>
          </cell>
          <cell r="BW153">
            <v>0</v>
          </cell>
          <cell r="BX153">
            <v>0</v>
          </cell>
          <cell r="BY153">
            <v>0</v>
          </cell>
          <cell r="BZ153">
            <v>0</v>
          </cell>
          <cell r="CA153">
            <v>0</v>
          </cell>
          <cell r="CB153">
            <v>0</v>
          </cell>
          <cell r="CC153">
            <v>0</v>
          </cell>
          <cell r="CD153">
            <v>0</v>
          </cell>
          <cell r="CE153">
            <v>0</v>
          </cell>
          <cell r="CF153">
            <v>0</v>
          </cell>
          <cell r="CG153">
            <v>0</v>
          </cell>
          <cell r="CH153">
            <v>0</v>
          </cell>
          <cell r="CI153">
            <v>0</v>
          </cell>
          <cell r="CJ153">
            <v>0</v>
          </cell>
          <cell r="CK153">
            <v>0</v>
          </cell>
          <cell r="CL153">
            <v>0</v>
          </cell>
          <cell r="CM153">
            <v>0</v>
          </cell>
          <cell r="CN153">
            <v>1480.66</v>
          </cell>
          <cell r="CP153">
            <v>1480.66</v>
          </cell>
          <cell r="CQ153">
            <v>1480.66</v>
          </cell>
        </row>
        <row r="154">
          <cell r="B154">
            <v>3306</v>
          </cell>
          <cell r="C154" t="str">
            <v>Cepita Mix Frutilla Mango 1000cc Petx6</v>
          </cell>
          <cell r="D154" t="str">
            <v>P</v>
          </cell>
          <cell r="E154">
            <v>939822</v>
          </cell>
          <cell r="F154">
            <v>334292.85430233809</v>
          </cell>
          <cell r="G154">
            <v>2.6086956521739132E-3</v>
          </cell>
          <cell r="H154">
            <v>872.06831557131682</v>
          </cell>
          <cell r="I154">
            <v>0.2</v>
          </cell>
          <cell r="J154">
            <v>174.41366311426339</v>
          </cell>
          <cell r="K154">
            <v>1046.4819786855801</v>
          </cell>
          <cell r="L154">
            <v>0</v>
          </cell>
          <cell r="M154">
            <v>0</v>
          </cell>
          <cell r="N154">
            <v>0</v>
          </cell>
          <cell r="O154">
            <v>902332</v>
          </cell>
          <cell r="P154">
            <v>697.55389457120373</v>
          </cell>
          <cell r="Q154">
            <v>0.58507565217391311</v>
          </cell>
          <cell r="R154">
            <v>408.12179979270007</v>
          </cell>
          <cell r="S154">
            <v>1.4999999999999999E-2</v>
          </cell>
          <cell r="T154">
            <v>6.1218269968905012</v>
          </cell>
          <cell r="U154">
            <v>414.24362678959056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  <cell r="AC154">
            <v>917993</v>
          </cell>
          <cell r="AD154">
            <v>27.174399999999999</v>
          </cell>
          <cell r="AE154">
            <v>6</v>
          </cell>
          <cell r="AF154">
            <v>163.04640000000001</v>
          </cell>
          <cell r="AG154">
            <v>6.0000000000000001E-3</v>
          </cell>
          <cell r="AH154">
            <v>0.9782784000000001</v>
          </cell>
          <cell r="AI154">
            <v>164.0246784</v>
          </cell>
          <cell r="AJ154">
            <v>939571</v>
          </cell>
          <cell r="AK154">
            <v>63.266579999999998</v>
          </cell>
          <cell r="AL154">
            <v>6</v>
          </cell>
          <cell r="AM154">
            <v>379.59947999999997</v>
          </cell>
          <cell r="AN154">
            <v>1.7999999999999999E-2</v>
          </cell>
          <cell r="AO154">
            <v>6.8327906399999989</v>
          </cell>
          <cell r="AP154">
            <v>386.43227063999996</v>
          </cell>
          <cell r="AQ154">
            <v>929272</v>
          </cell>
          <cell r="AR154">
            <v>146.90145000572343</v>
          </cell>
          <cell r="AS154">
            <v>6</v>
          </cell>
          <cell r="AT154">
            <v>881.40870003434065</v>
          </cell>
          <cell r="AU154">
            <v>0.02</v>
          </cell>
          <cell r="AV154">
            <v>17.628174000686812</v>
          </cell>
          <cell r="AW154">
            <v>899.03687403502749</v>
          </cell>
          <cell r="AX154">
            <v>922605</v>
          </cell>
          <cell r="AY154">
            <v>4879.0991341991339</v>
          </cell>
          <cell r="AZ154">
            <v>1.7000000000000001E-2</v>
          </cell>
          <cell r="BA154">
            <v>82.944685281385276</v>
          </cell>
          <cell r="BB154">
            <v>0.03</v>
          </cell>
          <cell r="BC154">
            <v>2.4883405584415583</v>
          </cell>
          <cell r="BD154">
            <v>85.43302583982684</v>
          </cell>
          <cell r="BE154">
            <v>902311</v>
          </cell>
          <cell r="BF154">
            <v>3921.6450000000004</v>
          </cell>
          <cell r="BG154">
            <v>3.2142E-3</v>
          </cell>
          <cell r="BH154">
            <v>12.604951359000001</v>
          </cell>
          <cell r="BI154">
            <v>0.03</v>
          </cell>
          <cell r="BJ154">
            <v>0.37814854077000004</v>
          </cell>
          <cell r="BK154">
            <v>12.983099899770002</v>
          </cell>
          <cell r="BL154">
            <v>902302</v>
          </cell>
          <cell r="BM154">
            <v>657.8</v>
          </cell>
          <cell r="BN154">
            <v>4.2857142857142858E-2</v>
          </cell>
          <cell r="BO154">
            <v>28.19142857142857</v>
          </cell>
          <cell r="BP154">
            <v>0.02</v>
          </cell>
          <cell r="BQ154">
            <v>0.56382857142857146</v>
          </cell>
          <cell r="BR154">
            <v>28.755257142857143</v>
          </cell>
          <cell r="BS154">
            <v>0</v>
          </cell>
          <cell r="BT154">
            <v>0</v>
          </cell>
          <cell r="BU154">
            <v>0</v>
          </cell>
          <cell r="BV154">
            <v>0</v>
          </cell>
          <cell r="BW154">
            <v>0</v>
          </cell>
          <cell r="BX154">
            <v>0</v>
          </cell>
          <cell r="BY154">
            <v>0</v>
          </cell>
          <cell r="BZ154">
            <v>0</v>
          </cell>
          <cell r="CA154">
            <v>0</v>
          </cell>
          <cell r="CB154">
            <v>0</v>
          </cell>
          <cell r="CC154">
            <v>0</v>
          </cell>
          <cell r="CD154">
            <v>0</v>
          </cell>
          <cell r="CE154">
            <v>0</v>
          </cell>
          <cell r="CF154">
            <v>0</v>
          </cell>
          <cell r="CG154">
            <v>0</v>
          </cell>
          <cell r="CH154">
            <v>0</v>
          </cell>
          <cell r="CI154">
            <v>0</v>
          </cell>
          <cell r="CJ154">
            <v>0</v>
          </cell>
          <cell r="CK154">
            <v>0</v>
          </cell>
          <cell r="CL154">
            <v>0</v>
          </cell>
          <cell r="CM154">
            <v>0</v>
          </cell>
          <cell r="CN154">
            <v>0</v>
          </cell>
          <cell r="CP154">
            <v>3037.39</v>
          </cell>
          <cell r="CQ154">
            <v>1990.9080213144198</v>
          </cell>
        </row>
        <row r="155">
          <cell r="B155">
            <v>3406</v>
          </cell>
          <cell r="C155" t="str">
            <v>Cepita Mix Anana Mandarina 1000cc Petx6</v>
          </cell>
          <cell r="D155" t="str">
            <v>P</v>
          </cell>
          <cell r="E155">
            <v>939823</v>
          </cell>
          <cell r="F155">
            <v>174413.66526713467</v>
          </cell>
          <cell r="G155">
            <v>3.0000000000000001E-3</v>
          </cell>
          <cell r="H155">
            <v>523.24099580140398</v>
          </cell>
          <cell r="I155">
            <v>0.03</v>
          </cell>
          <cell r="J155">
            <v>15.697229874042119</v>
          </cell>
          <cell r="K155">
            <v>538.93822567544612</v>
          </cell>
          <cell r="L155">
            <v>0</v>
          </cell>
          <cell r="M155">
            <v>0</v>
          </cell>
          <cell r="N155">
            <v>0</v>
          </cell>
          <cell r="O155">
            <v>902332</v>
          </cell>
          <cell r="P155">
            <v>697.55389457120373</v>
          </cell>
          <cell r="Q155">
            <v>0.53428200000000003</v>
          </cell>
          <cell r="R155">
            <v>372.69048989929189</v>
          </cell>
          <cell r="S155">
            <v>1.4999999999999999E-2</v>
          </cell>
          <cell r="T155">
            <v>5.5903573484893778</v>
          </cell>
          <cell r="U155">
            <v>378.28084724778125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>
            <v>0</v>
          </cell>
          <cell r="AC155">
            <v>917993</v>
          </cell>
          <cell r="AD155">
            <v>27.174399999999999</v>
          </cell>
          <cell r="AE155">
            <v>6</v>
          </cell>
          <cell r="AF155">
            <v>163.04640000000001</v>
          </cell>
          <cell r="AG155">
            <v>6.0000000000000001E-3</v>
          </cell>
          <cell r="AH155">
            <v>0.9782784000000001</v>
          </cell>
          <cell r="AI155">
            <v>164.0246784</v>
          </cell>
          <cell r="AJ155">
            <v>939572</v>
          </cell>
          <cell r="AK155">
            <v>63.266579999999998</v>
          </cell>
          <cell r="AL155">
            <v>6</v>
          </cell>
          <cell r="AM155">
            <v>379.59947999999997</v>
          </cell>
          <cell r="AN155">
            <v>1.7999999999999999E-2</v>
          </cell>
          <cell r="AO155">
            <v>6.8327906399999989</v>
          </cell>
          <cell r="AP155">
            <v>386.43227063999996</v>
          </cell>
          <cell r="AQ155">
            <v>929272</v>
          </cell>
          <cell r="AR155">
            <v>146.90145000572343</v>
          </cell>
          <cell r="AS155">
            <v>6</v>
          </cell>
          <cell r="AT155">
            <v>881.40870003434065</v>
          </cell>
          <cell r="AU155">
            <v>0.02</v>
          </cell>
          <cell r="AV155">
            <v>17.628174000686812</v>
          </cell>
          <cell r="AW155">
            <v>899.03687403502749</v>
          </cell>
          <cell r="AX155">
            <v>922605</v>
          </cell>
          <cell r="AY155">
            <v>4879.0991341991339</v>
          </cell>
          <cell r="AZ155">
            <v>1.7000000000000001E-2</v>
          </cell>
          <cell r="BA155">
            <v>82.944685281385276</v>
          </cell>
          <cell r="BB155">
            <v>0.03</v>
          </cell>
          <cell r="BC155">
            <v>2.4883405584415583</v>
          </cell>
          <cell r="BD155">
            <v>85.43302583982684</v>
          </cell>
          <cell r="BE155">
            <v>902311</v>
          </cell>
          <cell r="BF155">
            <v>3921.6450000000004</v>
          </cell>
          <cell r="BG155">
            <v>3.2142E-3</v>
          </cell>
          <cell r="BH155">
            <v>12.604951359000001</v>
          </cell>
          <cell r="BI155">
            <v>0.03</v>
          </cell>
          <cell r="BJ155">
            <v>0.37814854077000004</v>
          </cell>
          <cell r="BK155">
            <v>12.983099899770002</v>
          </cell>
          <cell r="BL155">
            <v>902302</v>
          </cell>
          <cell r="BM155">
            <v>657.8</v>
          </cell>
          <cell r="BN155">
            <v>4.2857142857142858E-2</v>
          </cell>
          <cell r="BO155">
            <v>28.19142857142857</v>
          </cell>
          <cell r="BP155">
            <v>0.02</v>
          </cell>
          <cell r="BQ155">
            <v>0.56382857142857146</v>
          </cell>
          <cell r="BR155">
            <v>28.755257142857143</v>
          </cell>
          <cell r="BS155">
            <v>0</v>
          </cell>
          <cell r="BT155">
            <v>0</v>
          </cell>
          <cell r="BU155">
            <v>0</v>
          </cell>
          <cell r="BV155">
            <v>0</v>
          </cell>
          <cell r="BW155">
            <v>0</v>
          </cell>
          <cell r="BX155">
            <v>0</v>
          </cell>
          <cell r="BY155">
            <v>0</v>
          </cell>
          <cell r="BZ155">
            <v>0</v>
          </cell>
          <cell r="CA155">
            <v>0</v>
          </cell>
          <cell r="CB155">
            <v>0</v>
          </cell>
          <cell r="CC155">
            <v>0</v>
          </cell>
          <cell r="CD155">
            <v>0</v>
          </cell>
          <cell r="CE155">
            <v>0</v>
          </cell>
          <cell r="CF155">
            <v>0</v>
          </cell>
          <cell r="CG155">
            <v>0</v>
          </cell>
          <cell r="CH155">
            <v>0</v>
          </cell>
          <cell r="CI155">
            <v>0</v>
          </cell>
          <cell r="CJ155">
            <v>0</v>
          </cell>
          <cell r="CK155">
            <v>0</v>
          </cell>
          <cell r="CL155">
            <v>0</v>
          </cell>
          <cell r="CM155">
            <v>0</v>
          </cell>
          <cell r="CN155">
            <v>0</v>
          </cell>
          <cell r="CP155">
            <v>2493.88</v>
          </cell>
          <cell r="CQ155">
            <v>1954.941774324554</v>
          </cell>
        </row>
        <row r="156">
          <cell r="B156">
            <v>3475</v>
          </cell>
          <cell r="C156" t="str">
            <v>CC ZERO 473X6 KWAVE</v>
          </cell>
          <cell r="D156" t="str">
            <v>R</v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J156">
            <v>0</v>
          </cell>
          <cell r="AK156">
            <v>0</v>
          </cell>
          <cell r="AL156">
            <v>0</v>
          </cell>
          <cell r="AM156">
            <v>0</v>
          </cell>
          <cell r="AN156">
            <v>0</v>
          </cell>
          <cell r="AO156">
            <v>0</v>
          </cell>
          <cell r="AP156">
            <v>0</v>
          </cell>
          <cell r="AQ156">
            <v>0</v>
          </cell>
          <cell r="AR156">
            <v>0</v>
          </cell>
          <cell r="AS156">
            <v>0</v>
          </cell>
          <cell r="AT156">
            <v>0</v>
          </cell>
          <cell r="AU156">
            <v>0</v>
          </cell>
          <cell r="AV156">
            <v>0</v>
          </cell>
          <cell r="AW156">
            <v>0</v>
          </cell>
          <cell r="AX156">
            <v>0</v>
          </cell>
          <cell r="AY156">
            <v>0</v>
          </cell>
          <cell r="AZ156">
            <v>0</v>
          </cell>
          <cell r="BA156">
            <v>0</v>
          </cell>
          <cell r="BB156">
            <v>0</v>
          </cell>
          <cell r="BC156">
            <v>0</v>
          </cell>
          <cell r="BD156">
            <v>0</v>
          </cell>
          <cell r="BE156">
            <v>0</v>
          </cell>
          <cell r="BF156">
            <v>0</v>
          </cell>
          <cell r="BG156">
            <v>0</v>
          </cell>
          <cell r="BH156">
            <v>0</v>
          </cell>
          <cell r="BI156">
            <v>0</v>
          </cell>
          <cell r="BJ156">
            <v>0</v>
          </cell>
          <cell r="BK156">
            <v>0</v>
          </cell>
          <cell r="BL156">
            <v>0</v>
          </cell>
          <cell r="BM156">
            <v>0</v>
          </cell>
          <cell r="BN156">
            <v>0</v>
          </cell>
          <cell r="BO156">
            <v>0</v>
          </cell>
          <cell r="BP156">
            <v>0</v>
          </cell>
          <cell r="BQ156">
            <v>0</v>
          </cell>
          <cell r="BR156">
            <v>0</v>
          </cell>
          <cell r="BS156">
            <v>0</v>
          </cell>
          <cell r="BT156">
            <v>0</v>
          </cell>
          <cell r="BU156">
            <v>0</v>
          </cell>
          <cell r="BV156">
            <v>0</v>
          </cell>
          <cell r="BW156">
            <v>0</v>
          </cell>
          <cell r="BX156">
            <v>0</v>
          </cell>
          <cell r="BY156">
            <v>0</v>
          </cell>
          <cell r="BZ156">
            <v>0</v>
          </cell>
          <cell r="CA156">
            <v>0</v>
          </cell>
          <cell r="CB156">
            <v>0</v>
          </cell>
          <cell r="CC156">
            <v>0</v>
          </cell>
          <cell r="CD156">
            <v>0</v>
          </cell>
          <cell r="CE156">
            <v>0</v>
          </cell>
          <cell r="CF156">
            <v>0</v>
          </cell>
          <cell r="CG156">
            <v>0</v>
          </cell>
          <cell r="CH156">
            <v>0</v>
          </cell>
          <cell r="CI156">
            <v>0</v>
          </cell>
          <cell r="CJ156">
            <v>0</v>
          </cell>
          <cell r="CK156">
            <v>0</v>
          </cell>
          <cell r="CL156">
            <v>0</v>
          </cell>
          <cell r="CM156">
            <v>0</v>
          </cell>
          <cell r="CN156">
            <v>2017.88</v>
          </cell>
          <cell r="CP156">
            <v>2017.88</v>
          </cell>
          <cell r="CQ156">
            <v>2017.88</v>
          </cell>
        </row>
        <row r="157">
          <cell r="B157">
            <v>3476</v>
          </cell>
          <cell r="C157" t="str">
            <v>CC ZERO 473X6 OREO</v>
          </cell>
          <cell r="D157" t="str">
            <v>R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0</v>
          </cell>
          <cell r="X157">
            <v>0</v>
          </cell>
          <cell r="Y157">
            <v>0</v>
          </cell>
          <cell r="Z157">
            <v>0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  <cell r="AI157">
            <v>0</v>
          </cell>
          <cell r="AJ157">
            <v>0</v>
          </cell>
          <cell r="AK157">
            <v>0</v>
          </cell>
          <cell r="AL157">
            <v>0</v>
          </cell>
          <cell r="AM157">
            <v>0</v>
          </cell>
          <cell r="AN157">
            <v>0</v>
          </cell>
          <cell r="AO157">
            <v>0</v>
          </cell>
          <cell r="AP157">
            <v>0</v>
          </cell>
          <cell r="AQ157">
            <v>0</v>
          </cell>
          <cell r="AR157">
            <v>0</v>
          </cell>
          <cell r="AS157">
            <v>0</v>
          </cell>
          <cell r="AT157">
            <v>0</v>
          </cell>
          <cell r="AU157">
            <v>0</v>
          </cell>
          <cell r="AV157">
            <v>0</v>
          </cell>
          <cell r="AW157">
            <v>0</v>
          </cell>
          <cell r="AX157">
            <v>0</v>
          </cell>
          <cell r="AY157">
            <v>0</v>
          </cell>
          <cell r="AZ157">
            <v>0</v>
          </cell>
          <cell r="BA157">
            <v>0</v>
          </cell>
          <cell r="BB157">
            <v>0</v>
          </cell>
          <cell r="BC157">
            <v>0</v>
          </cell>
          <cell r="BD157">
            <v>0</v>
          </cell>
          <cell r="BE157">
            <v>0</v>
          </cell>
          <cell r="BF157">
            <v>0</v>
          </cell>
          <cell r="BG157">
            <v>0</v>
          </cell>
          <cell r="BH157">
            <v>0</v>
          </cell>
          <cell r="BI157">
            <v>0</v>
          </cell>
          <cell r="BJ157">
            <v>0</v>
          </cell>
          <cell r="BK157">
            <v>0</v>
          </cell>
          <cell r="BL157">
            <v>0</v>
          </cell>
          <cell r="BM157">
            <v>0</v>
          </cell>
          <cell r="BN157">
            <v>0</v>
          </cell>
          <cell r="BO157">
            <v>0</v>
          </cell>
          <cell r="BP157">
            <v>0</v>
          </cell>
          <cell r="BQ157">
            <v>0</v>
          </cell>
          <cell r="BR157">
            <v>0</v>
          </cell>
          <cell r="BS157">
            <v>0</v>
          </cell>
          <cell r="BT157">
            <v>0</v>
          </cell>
          <cell r="BU157">
            <v>0</v>
          </cell>
          <cell r="BV157">
            <v>0</v>
          </cell>
          <cell r="BW157">
            <v>0</v>
          </cell>
          <cell r="BX157">
            <v>0</v>
          </cell>
          <cell r="BY157">
            <v>0</v>
          </cell>
          <cell r="BZ157">
            <v>0</v>
          </cell>
          <cell r="CA157">
            <v>0</v>
          </cell>
          <cell r="CB157">
            <v>0</v>
          </cell>
          <cell r="CC157">
            <v>0</v>
          </cell>
          <cell r="CD157">
            <v>0</v>
          </cell>
          <cell r="CE157">
            <v>0</v>
          </cell>
          <cell r="CF157">
            <v>0</v>
          </cell>
          <cell r="CG157">
            <v>0</v>
          </cell>
          <cell r="CH157">
            <v>0</v>
          </cell>
          <cell r="CI157">
            <v>0</v>
          </cell>
          <cell r="CJ157">
            <v>0</v>
          </cell>
          <cell r="CK157">
            <v>0</v>
          </cell>
          <cell r="CL157">
            <v>0</v>
          </cell>
          <cell r="CM157">
            <v>0</v>
          </cell>
          <cell r="CN157">
            <v>1856.51</v>
          </cell>
          <cell r="CP157">
            <v>1856.51</v>
          </cell>
          <cell r="CQ157">
            <v>1856.51</v>
          </cell>
        </row>
        <row r="158">
          <cell r="B158">
            <v>3510</v>
          </cell>
          <cell r="C158" t="str">
            <v>Schweppes Pomelo Zero 350cc Vidriox24</v>
          </cell>
          <cell r="D158" t="str">
            <v>P</v>
          </cell>
          <cell r="E158">
            <v>928732</v>
          </cell>
          <cell r="F158">
            <v>519181.87</v>
          </cell>
          <cell r="G158">
            <v>4.1999999999999997E-3</v>
          </cell>
          <cell r="H158">
            <v>2180.563854</v>
          </cell>
          <cell r="I158">
            <v>2.5000000000000001E-2</v>
          </cell>
          <cell r="J158">
            <v>54.514096350000003</v>
          </cell>
          <cell r="K158">
            <v>2235.0779503499998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902338</v>
          </cell>
          <cell r="W158">
            <v>282.74</v>
          </cell>
          <cell r="X158">
            <v>5.4885599999999993E-2</v>
          </cell>
          <cell r="Y158">
            <v>15.518354543999999</v>
          </cell>
          <cell r="Z158">
            <v>0.45</v>
          </cell>
          <cell r="AA158">
            <v>6.9832595448000001</v>
          </cell>
          <cell r="AB158">
            <v>22.5016140888</v>
          </cell>
          <cell r="AC158">
            <v>933139</v>
          </cell>
          <cell r="AD158">
            <v>10.838520000000001</v>
          </cell>
          <cell r="AE158">
            <v>24</v>
          </cell>
          <cell r="AF158">
            <v>260.12448000000001</v>
          </cell>
          <cell r="AG158">
            <v>6.0000000000000001E-3</v>
          </cell>
          <cell r="AH158">
            <v>1.5607468800000002</v>
          </cell>
          <cell r="AI158">
            <v>261.68522688000002</v>
          </cell>
          <cell r="AJ158">
            <v>934634</v>
          </cell>
          <cell r="AK158">
            <v>45.92718</v>
          </cell>
          <cell r="AL158">
            <v>24</v>
          </cell>
          <cell r="AM158">
            <v>1102.2523200000001</v>
          </cell>
          <cell r="AN158">
            <v>1.7999999999999999E-2</v>
          </cell>
          <cell r="AO158">
            <v>19.840541760000001</v>
          </cell>
          <cell r="AP158">
            <v>1122.09286176</v>
          </cell>
          <cell r="AQ158">
            <v>0</v>
          </cell>
          <cell r="AR158">
            <v>0</v>
          </cell>
          <cell r="AS158">
            <v>0</v>
          </cell>
          <cell r="AT158">
            <v>0</v>
          </cell>
          <cell r="AU158">
            <v>0</v>
          </cell>
          <cell r="AV158">
            <v>0</v>
          </cell>
          <cell r="AW158">
            <v>0</v>
          </cell>
          <cell r="AX158">
            <v>0</v>
          </cell>
          <cell r="AY158">
            <v>0</v>
          </cell>
          <cell r="AZ158">
            <v>0</v>
          </cell>
          <cell r="BA158">
            <v>0</v>
          </cell>
          <cell r="BB158">
            <v>0</v>
          </cell>
          <cell r="BC158">
            <v>0</v>
          </cell>
          <cell r="BD158">
            <v>0</v>
          </cell>
          <cell r="BE158">
            <v>0</v>
          </cell>
          <cell r="BF158">
            <v>0</v>
          </cell>
          <cell r="BG158">
            <v>0</v>
          </cell>
          <cell r="BH158">
            <v>0</v>
          </cell>
          <cell r="BI158">
            <v>0</v>
          </cell>
          <cell r="BJ158">
            <v>0</v>
          </cell>
          <cell r="BK158">
            <v>0</v>
          </cell>
          <cell r="BL158">
            <v>0</v>
          </cell>
          <cell r="BM158">
            <v>0</v>
          </cell>
          <cell r="BN158">
            <v>0</v>
          </cell>
          <cell r="BO158">
            <v>0</v>
          </cell>
          <cell r="BP158">
            <v>0</v>
          </cell>
          <cell r="BQ158">
            <v>0</v>
          </cell>
          <cell r="BR158">
            <v>0</v>
          </cell>
          <cell r="BS158">
            <v>0</v>
          </cell>
          <cell r="BT158">
            <v>0</v>
          </cell>
          <cell r="BU158">
            <v>0</v>
          </cell>
          <cell r="BV158">
            <v>0</v>
          </cell>
          <cell r="BW158">
            <v>0</v>
          </cell>
          <cell r="BX158">
            <v>0</v>
          </cell>
          <cell r="BY158">
            <v>0</v>
          </cell>
          <cell r="BZ158">
            <v>0</v>
          </cell>
          <cell r="CA158">
            <v>0</v>
          </cell>
          <cell r="CB158">
            <v>0</v>
          </cell>
          <cell r="CC158">
            <v>0</v>
          </cell>
          <cell r="CD158">
            <v>0</v>
          </cell>
          <cell r="CE158">
            <v>0</v>
          </cell>
          <cell r="CF158">
            <v>0</v>
          </cell>
          <cell r="CG158">
            <v>0</v>
          </cell>
          <cell r="CH158">
            <v>0</v>
          </cell>
          <cell r="CI158">
            <v>0</v>
          </cell>
          <cell r="CJ158">
            <v>0</v>
          </cell>
          <cell r="CK158">
            <v>0</v>
          </cell>
          <cell r="CL158">
            <v>0</v>
          </cell>
          <cell r="CM158">
            <v>0</v>
          </cell>
          <cell r="CN158">
            <v>0</v>
          </cell>
          <cell r="CP158">
            <v>3641.36</v>
          </cell>
          <cell r="CQ158">
            <v>1406.2820496500003</v>
          </cell>
        </row>
        <row r="159">
          <cell r="B159">
            <v>3511</v>
          </cell>
          <cell r="C159" t="str">
            <v>Schweppes Pomelo Zero 310cc Latax6</v>
          </cell>
          <cell r="D159" t="str">
            <v>R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  <cell r="AI159">
            <v>0</v>
          </cell>
          <cell r="AJ159">
            <v>0</v>
          </cell>
          <cell r="AK159">
            <v>0</v>
          </cell>
          <cell r="AL159">
            <v>0</v>
          </cell>
          <cell r="AM159">
            <v>0</v>
          </cell>
          <cell r="AN159">
            <v>0</v>
          </cell>
          <cell r="AO159">
            <v>0</v>
          </cell>
          <cell r="AP159">
            <v>0</v>
          </cell>
          <cell r="AQ159">
            <v>0</v>
          </cell>
          <cell r="AR159">
            <v>0</v>
          </cell>
          <cell r="AS159">
            <v>0</v>
          </cell>
          <cell r="AT159">
            <v>0</v>
          </cell>
          <cell r="AU159">
            <v>0</v>
          </cell>
          <cell r="AV159">
            <v>0</v>
          </cell>
          <cell r="AW159">
            <v>0</v>
          </cell>
          <cell r="AX159">
            <v>0</v>
          </cell>
          <cell r="AY159">
            <v>0</v>
          </cell>
          <cell r="AZ159">
            <v>0</v>
          </cell>
          <cell r="BA159">
            <v>0</v>
          </cell>
          <cell r="BB159">
            <v>0</v>
          </cell>
          <cell r="BC159">
            <v>0</v>
          </cell>
          <cell r="BD159">
            <v>0</v>
          </cell>
          <cell r="BE159">
            <v>0</v>
          </cell>
          <cell r="BF159">
            <v>0</v>
          </cell>
          <cell r="BG159">
            <v>0</v>
          </cell>
          <cell r="BH159">
            <v>0</v>
          </cell>
          <cell r="BI159">
            <v>0</v>
          </cell>
          <cell r="BJ159">
            <v>0</v>
          </cell>
          <cell r="BK159">
            <v>0</v>
          </cell>
          <cell r="BL159">
            <v>0</v>
          </cell>
          <cell r="BM159">
            <v>0</v>
          </cell>
          <cell r="BN159">
            <v>0</v>
          </cell>
          <cell r="BO159">
            <v>0</v>
          </cell>
          <cell r="BP159">
            <v>0</v>
          </cell>
          <cell r="BQ159">
            <v>0</v>
          </cell>
          <cell r="BR159">
            <v>0</v>
          </cell>
          <cell r="BS159">
            <v>0</v>
          </cell>
          <cell r="BT159">
            <v>0</v>
          </cell>
          <cell r="BU159">
            <v>0</v>
          </cell>
          <cell r="BV159">
            <v>0</v>
          </cell>
          <cell r="BW159">
            <v>0</v>
          </cell>
          <cell r="BX159">
            <v>0</v>
          </cell>
          <cell r="BY159">
            <v>0</v>
          </cell>
          <cell r="BZ159">
            <v>0</v>
          </cell>
          <cell r="CA159">
            <v>0</v>
          </cell>
          <cell r="CB159">
            <v>0</v>
          </cell>
          <cell r="CC159">
            <v>0</v>
          </cell>
          <cell r="CD159">
            <v>0</v>
          </cell>
          <cell r="CE159">
            <v>0</v>
          </cell>
          <cell r="CF159">
            <v>0</v>
          </cell>
          <cell r="CG159">
            <v>0</v>
          </cell>
          <cell r="CH159">
            <v>0</v>
          </cell>
          <cell r="CI159">
            <v>0</v>
          </cell>
          <cell r="CJ159">
            <v>0</v>
          </cell>
          <cell r="CK159">
            <v>0</v>
          </cell>
          <cell r="CL159">
            <v>0</v>
          </cell>
          <cell r="CM159">
            <v>0</v>
          </cell>
          <cell r="CN159">
            <v>1796.28</v>
          </cell>
          <cell r="CP159">
            <v>1796.28</v>
          </cell>
          <cell r="CQ159">
            <v>1796.28</v>
          </cell>
        </row>
        <row r="160">
          <cell r="B160">
            <v>3518</v>
          </cell>
          <cell r="C160" t="str">
            <v>SCHWEPPES POMELO ZERO 354CC LATA X6</v>
          </cell>
          <cell r="D160" t="str">
            <v>R</v>
          </cell>
          <cell r="E160">
            <v>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  <cell r="AI160">
            <v>0</v>
          </cell>
          <cell r="AJ160">
            <v>0</v>
          </cell>
          <cell r="AK160">
            <v>0</v>
          </cell>
          <cell r="AL160">
            <v>0</v>
          </cell>
          <cell r="AM160">
            <v>0</v>
          </cell>
          <cell r="AN160">
            <v>0</v>
          </cell>
          <cell r="AO160">
            <v>0</v>
          </cell>
          <cell r="AP160">
            <v>0</v>
          </cell>
          <cell r="AQ160">
            <v>0</v>
          </cell>
          <cell r="AR160">
            <v>0</v>
          </cell>
          <cell r="AS160">
            <v>0</v>
          </cell>
          <cell r="AT160">
            <v>0</v>
          </cell>
          <cell r="AU160">
            <v>0</v>
          </cell>
          <cell r="AV160">
            <v>0</v>
          </cell>
          <cell r="AW160">
            <v>0</v>
          </cell>
          <cell r="AX160">
            <v>0</v>
          </cell>
          <cell r="AY160">
            <v>0</v>
          </cell>
          <cell r="AZ160">
            <v>0</v>
          </cell>
          <cell r="BA160">
            <v>0</v>
          </cell>
          <cell r="BB160">
            <v>0</v>
          </cell>
          <cell r="BC160">
            <v>0</v>
          </cell>
          <cell r="BD160">
            <v>0</v>
          </cell>
          <cell r="BE160">
            <v>0</v>
          </cell>
          <cell r="BF160">
            <v>0</v>
          </cell>
          <cell r="BG160">
            <v>0</v>
          </cell>
          <cell r="BH160">
            <v>0</v>
          </cell>
          <cell r="BI160">
            <v>0</v>
          </cell>
          <cell r="BJ160">
            <v>0</v>
          </cell>
          <cell r="BK160">
            <v>0</v>
          </cell>
          <cell r="BL160">
            <v>0</v>
          </cell>
          <cell r="BM160">
            <v>0</v>
          </cell>
          <cell r="BN160">
            <v>0</v>
          </cell>
          <cell r="BO160">
            <v>0</v>
          </cell>
          <cell r="BP160">
            <v>0</v>
          </cell>
          <cell r="BQ160">
            <v>0</v>
          </cell>
          <cell r="BR160">
            <v>0</v>
          </cell>
          <cell r="BS160">
            <v>0</v>
          </cell>
          <cell r="BT160">
            <v>0</v>
          </cell>
          <cell r="BU160">
            <v>0</v>
          </cell>
          <cell r="BV160">
            <v>0</v>
          </cell>
          <cell r="BW160">
            <v>0</v>
          </cell>
          <cell r="BX160">
            <v>0</v>
          </cell>
          <cell r="BY160">
            <v>0</v>
          </cell>
          <cell r="BZ160">
            <v>0</v>
          </cell>
          <cell r="CA160">
            <v>0</v>
          </cell>
          <cell r="CB160">
            <v>0</v>
          </cell>
          <cell r="CC160">
            <v>0</v>
          </cell>
          <cell r="CD160">
            <v>0</v>
          </cell>
          <cell r="CE160">
            <v>0</v>
          </cell>
          <cell r="CF160">
            <v>0</v>
          </cell>
          <cell r="CG160">
            <v>0</v>
          </cell>
          <cell r="CH160">
            <v>0</v>
          </cell>
          <cell r="CI160">
            <v>0</v>
          </cell>
          <cell r="CJ160">
            <v>0</v>
          </cell>
          <cell r="CK160">
            <v>0</v>
          </cell>
          <cell r="CL160">
            <v>0</v>
          </cell>
          <cell r="CM160">
            <v>0</v>
          </cell>
          <cell r="CN160">
            <v>1714.78</v>
          </cell>
          <cell r="CP160">
            <v>1714.78</v>
          </cell>
          <cell r="CQ160">
            <v>1714.78</v>
          </cell>
        </row>
        <row r="161">
          <cell r="B161">
            <v>3527</v>
          </cell>
          <cell r="C161" t="str">
            <v>Schweppes Pomelo Zero 500cc Petx12</v>
          </cell>
          <cell r="D161" t="str">
            <v>P</v>
          </cell>
          <cell r="E161">
            <v>928732</v>
          </cell>
          <cell r="F161">
            <v>519181.87</v>
          </cell>
          <cell r="G161">
            <v>3.0000000000000001E-3</v>
          </cell>
          <cell r="H161">
            <v>1557.5456100000001</v>
          </cell>
          <cell r="I161">
            <v>2.5000000000000001E-2</v>
          </cell>
          <cell r="J161">
            <v>38.938640250000006</v>
          </cell>
          <cell r="K161">
            <v>1596.4842502500001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902338</v>
          </cell>
          <cell r="W161">
            <v>282.74</v>
          </cell>
          <cell r="X161">
            <v>3.9204000000000003E-2</v>
          </cell>
          <cell r="Y161">
            <v>11.084538960000001</v>
          </cell>
          <cell r="Z161">
            <v>0.45</v>
          </cell>
          <cell r="AA161">
            <v>4.9880425320000006</v>
          </cell>
          <cell r="AB161">
            <v>16.072581492000001</v>
          </cell>
          <cell r="AC161">
            <v>901781</v>
          </cell>
          <cell r="AD161">
            <v>15.347200000000001</v>
          </cell>
          <cell r="AE161">
            <v>12</v>
          </cell>
          <cell r="AF161">
            <v>184.16640000000001</v>
          </cell>
          <cell r="AG161">
            <v>6.0000000000000001E-3</v>
          </cell>
          <cell r="AH161">
            <v>1.1049984000000002</v>
          </cell>
          <cell r="AI161">
            <v>185.27139840000001</v>
          </cell>
          <cell r="AJ161">
            <v>909965</v>
          </cell>
          <cell r="AK161">
            <v>6.9802200000000001</v>
          </cell>
          <cell r="AL161">
            <v>12</v>
          </cell>
          <cell r="AM161">
            <v>83.762640000000005</v>
          </cell>
          <cell r="AN161">
            <v>1.7999999999999999E-2</v>
          </cell>
          <cell r="AO161">
            <v>1.50772752</v>
          </cell>
          <cell r="AP161">
            <v>85.270367520000008</v>
          </cell>
          <cell r="AQ161">
            <v>901189</v>
          </cell>
          <cell r="AR161">
            <v>76.684200001387509</v>
          </cell>
          <cell r="AS161">
            <v>12</v>
          </cell>
          <cell r="AT161">
            <v>920.21040001665006</v>
          </cell>
          <cell r="AU161">
            <v>0.02</v>
          </cell>
          <cell r="AV161">
            <v>18.404208000333</v>
          </cell>
          <cell r="AW161">
            <v>938.61460801698308</v>
          </cell>
          <cell r="AX161">
            <v>932317</v>
          </cell>
          <cell r="AY161">
            <v>4297.8</v>
          </cell>
          <cell r="AZ161">
            <v>1.9900000000000001E-2</v>
          </cell>
          <cell r="BA161">
            <v>85.526220000000009</v>
          </cell>
          <cell r="BB161">
            <v>0.03</v>
          </cell>
          <cell r="BC161">
            <v>2.5657866</v>
          </cell>
          <cell r="BD161">
            <v>88.092006600000005</v>
          </cell>
          <cell r="BE161">
            <v>902311</v>
          </cell>
          <cell r="BF161">
            <v>3921.6450000000004</v>
          </cell>
          <cell r="BG161">
            <v>2.7777777777777779E-3</v>
          </cell>
          <cell r="BH161">
            <v>10.893458333333335</v>
          </cell>
          <cell r="BI161">
            <v>0.03</v>
          </cell>
          <cell r="BJ161">
            <v>0.32680375000000006</v>
          </cell>
          <cell r="BK161">
            <v>11.220262083333335</v>
          </cell>
          <cell r="BL161">
            <v>933089</v>
          </cell>
          <cell r="BM161">
            <v>744.67254355400701</v>
          </cell>
          <cell r="BN161">
            <v>3.4722222222222224E-2</v>
          </cell>
          <cell r="BO161">
            <v>25.856685540069687</v>
          </cell>
          <cell r="BP161">
            <v>0.02</v>
          </cell>
          <cell r="BQ161">
            <v>0.51713371080139381</v>
          </cell>
          <cell r="BR161">
            <v>26.37381925087108</v>
          </cell>
          <cell r="BS161">
            <v>0</v>
          </cell>
          <cell r="BT161">
            <v>0</v>
          </cell>
          <cell r="BU161">
            <v>0</v>
          </cell>
          <cell r="BV161">
            <v>0</v>
          </cell>
          <cell r="BW161">
            <v>0</v>
          </cell>
          <cell r="BX161">
            <v>0</v>
          </cell>
          <cell r="BY161">
            <v>0</v>
          </cell>
          <cell r="BZ161">
            <v>0</v>
          </cell>
          <cell r="CA161">
            <v>0</v>
          </cell>
          <cell r="CB161">
            <v>0</v>
          </cell>
          <cell r="CC161">
            <v>0</v>
          </cell>
          <cell r="CD161">
            <v>0</v>
          </cell>
          <cell r="CE161">
            <v>0</v>
          </cell>
          <cell r="CF161">
            <v>0</v>
          </cell>
          <cell r="CG161">
            <v>0</v>
          </cell>
          <cell r="CH161">
            <v>0</v>
          </cell>
          <cell r="CI161">
            <v>0</v>
          </cell>
          <cell r="CJ161">
            <v>0</v>
          </cell>
          <cell r="CK161">
            <v>0</v>
          </cell>
          <cell r="CL161">
            <v>0</v>
          </cell>
          <cell r="CM161">
            <v>0</v>
          </cell>
          <cell r="CN161">
            <v>0</v>
          </cell>
          <cell r="CP161">
            <v>2947.4</v>
          </cell>
          <cell r="CQ161">
            <v>1350.91574975</v>
          </cell>
        </row>
        <row r="162">
          <cell r="B162">
            <v>3535</v>
          </cell>
          <cell r="C162" t="str">
            <v>SCHWEPPES POMELO ZERO 2000CC REFPETX9</v>
          </cell>
          <cell r="D162" t="str">
            <v>P</v>
          </cell>
          <cell r="E162">
            <v>928732</v>
          </cell>
          <cell r="F162">
            <v>519181.87</v>
          </cell>
          <cell r="G162">
            <v>8.9999999999999993E-3</v>
          </cell>
          <cell r="H162">
            <v>4672.6368299999995</v>
          </cell>
          <cell r="I162">
            <v>2.5000000000000001E-2</v>
          </cell>
          <cell r="J162">
            <v>116.81592074999999</v>
          </cell>
          <cell r="K162">
            <v>4789.4527507499997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902338</v>
          </cell>
          <cell r="W162">
            <v>282.74</v>
          </cell>
          <cell r="X162">
            <v>0.11761199999999999</v>
          </cell>
          <cell r="Y162">
            <v>33.253616880000003</v>
          </cell>
          <cell r="Z162">
            <v>0.45</v>
          </cell>
          <cell r="AA162">
            <v>14.964127596000001</v>
          </cell>
          <cell r="AB162">
            <v>48.217744476000007</v>
          </cell>
          <cell r="AC162">
            <v>939557</v>
          </cell>
          <cell r="AD162">
            <v>20.748000000000001</v>
          </cell>
          <cell r="AE162">
            <v>9</v>
          </cell>
          <cell r="AF162">
            <v>186.732</v>
          </cell>
          <cell r="AG162">
            <v>6.0000000000000001E-3</v>
          </cell>
          <cell r="AH162">
            <v>1.1203920000000001</v>
          </cell>
          <cell r="AI162">
            <v>187.85239200000001</v>
          </cell>
          <cell r="AJ162">
            <v>942251</v>
          </cell>
          <cell r="AK162">
            <v>28.83972</v>
          </cell>
          <cell r="AL162">
            <v>9</v>
          </cell>
          <cell r="AM162">
            <v>259.55748</v>
          </cell>
          <cell r="AN162">
            <v>1.7999999999999999E-2</v>
          </cell>
          <cell r="AO162">
            <v>4.6720346399999997</v>
          </cell>
          <cell r="AP162">
            <v>264.22951463999999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  <cell r="AU162">
            <v>0</v>
          </cell>
          <cell r="AV162">
            <v>0</v>
          </cell>
          <cell r="AW162">
            <v>0</v>
          </cell>
          <cell r="AX162">
            <v>0</v>
          </cell>
          <cell r="AY162">
            <v>0</v>
          </cell>
          <cell r="AZ162">
            <v>0</v>
          </cell>
          <cell r="BA162">
            <v>0</v>
          </cell>
          <cell r="BB162">
            <v>0</v>
          </cell>
          <cell r="BC162">
            <v>0</v>
          </cell>
          <cell r="BD162">
            <v>0</v>
          </cell>
          <cell r="BE162">
            <v>0</v>
          </cell>
          <cell r="BF162">
            <v>0</v>
          </cell>
          <cell r="BG162">
            <v>0</v>
          </cell>
          <cell r="BH162">
            <v>0</v>
          </cell>
          <cell r="BI162">
            <v>0</v>
          </cell>
          <cell r="BJ162">
            <v>0</v>
          </cell>
          <cell r="BK162">
            <v>0</v>
          </cell>
          <cell r="BL162">
            <v>0</v>
          </cell>
          <cell r="BM162">
            <v>0</v>
          </cell>
          <cell r="BN162">
            <v>0</v>
          </cell>
          <cell r="BO162">
            <v>0</v>
          </cell>
          <cell r="BP162">
            <v>0</v>
          </cell>
          <cell r="BQ162">
            <v>0</v>
          </cell>
          <cell r="BR162">
            <v>0</v>
          </cell>
          <cell r="BS162">
            <v>0</v>
          </cell>
          <cell r="BT162">
            <v>0</v>
          </cell>
          <cell r="BU162">
            <v>0</v>
          </cell>
          <cell r="BV162">
            <v>0</v>
          </cell>
          <cell r="BW162">
            <v>0</v>
          </cell>
          <cell r="BX162">
            <v>0</v>
          </cell>
          <cell r="BY162">
            <v>0</v>
          </cell>
          <cell r="BZ162">
            <v>0</v>
          </cell>
          <cell r="CA162">
            <v>0</v>
          </cell>
          <cell r="CB162">
            <v>0</v>
          </cell>
          <cell r="CC162">
            <v>0</v>
          </cell>
          <cell r="CD162">
            <v>0</v>
          </cell>
          <cell r="CE162">
            <v>0</v>
          </cell>
          <cell r="CF162">
            <v>0</v>
          </cell>
          <cell r="CG162">
            <v>0</v>
          </cell>
          <cell r="CH162">
            <v>0</v>
          </cell>
          <cell r="CI162">
            <v>0</v>
          </cell>
          <cell r="CJ162">
            <v>0</v>
          </cell>
          <cell r="CK162">
            <v>0</v>
          </cell>
          <cell r="CL162">
            <v>0</v>
          </cell>
          <cell r="CM162">
            <v>0</v>
          </cell>
          <cell r="CN162">
            <v>0</v>
          </cell>
          <cell r="CP162">
            <v>5289.75</v>
          </cell>
          <cell r="CQ162">
            <v>500.29724925000028</v>
          </cell>
        </row>
        <row r="163">
          <cell r="B163">
            <v>3536</v>
          </cell>
          <cell r="C163" t="str">
            <v>Schweppes Pomelo Zero 1500cc Petx6</v>
          </cell>
          <cell r="D163" t="str">
            <v>P</v>
          </cell>
          <cell r="E163">
            <v>928732</v>
          </cell>
          <cell r="F163">
            <v>519181.87</v>
          </cell>
          <cell r="G163">
            <v>4.5000000000000005E-3</v>
          </cell>
          <cell r="H163">
            <v>2336.3184150000002</v>
          </cell>
          <cell r="I163">
            <v>2.5000000000000001E-2</v>
          </cell>
          <cell r="J163">
            <v>58.407960375000009</v>
          </cell>
          <cell r="K163">
            <v>2394.7263753750003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902338</v>
          </cell>
          <cell r="W163">
            <v>282.74</v>
          </cell>
          <cell r="X163">
            <v>5.8806000000000004E-2</v>
          </cell>
          <cell r="Y163">
            <v>16.626808440000001</v>
          </cell>
          <cell r="Z163">
            <v>0.45</v>
          </cell>
          <cell r="AA163">
            <v>7.4820637980000004</v>
          </cell>
          <cell r="AB163">
            <v>24.108872238000004</v>
          </cell>
          <cell r="AC163">
            <v>901781</v>
          </cell>
          <cell r="AD163">
            <v>15.347200000000001</v>
          </cell>
          <cell r="AE163">
            <v>6</v>
          </cell>
          <cell r="AF163">
            <v>92.083200000000005</v>
          </cell>
          <cell r="AG163">
            <v>6.0000000000000001E-3</v>
          </cell>
          <cell r="AH163">
            <v>0.55249920000000008</v>
          </cell>
          <cell r="AI163">
            <v>92.635699200000005</v>
          </cell>
          <cell r="AJ163">
            <v>923737</v>
          </cell>
          <cell r="AK163">
            <v>12.98232</v>
          </cell>
          <cell r="AL163">
            <v>6</v>
          </cell>
          <cell r="AM163">
            <v>77.893919999999994</v>
          </cell>
          <cell r="AN163">
            <v>1.7999999999999999E-2</v>
          </cell>
          <cell r="AO163">
            <v>1.4020905599999998</v>
          </cell>
          <cell r="AP163">
            <v>79.296010559999999</v>
          </cell>
          <cell r="AQ163">
            <v>913486</v>
          </cell>
          <cell r="AR163">
            <v>123.43640463444652</v>
          </cell>
          <cell r="AS163">
            <v>6</v>
          </cell>
          <cell r="AT163">
            <v>740.61842780667916</v>
          </cell>
          <cell r="AU163">
            <v>0.02</v>
          </cell>
          <cell r="AV163">
            <v>14.812368556133583</v>
          </cell>
          <cell r="AW163">
            <v>755.43079636281277</v>
          </cell>
          <cell r="AX163">
            <v>917330</v>
          </cell>
          <cell r="AY163">
            <v>3931.3063258232237</v>
          </cell>
          <cell r="AZ163">
            <v>2.3300000000000001E-2</v>
          </cell>
          <cell r="BA163">
            <v>91.599437391681121</v>
          </cell>
          <cell r="BB163">
            <v>0.03</v>
          </cell>
          <cell r="BC163">
            <v>2.7479831217504334</v>
          </cell>
          <cell r="BD163">
            <v>94.347420513431558</v>
          </cell>
          <cell r="BE163">
            <v>902311</v>
          </cell>
          <cell r="BF163">
            <v>3921.6450000000004</v>
          </cell>
          <cell r="BG163">
            <v>4.0178571428571433E-3</v>
          </cell>
          <cell r="BH163">
            <v>15.756609375000004</v>
          </cell>
          <cell r="BI163">
            <v>0.03</v>
          </cell>
          <cell r="BJ163">
            <v>0.47269828125000007</v>
          </cell>
          <cell r="BK163">
            <v>16.229307656250004</v>
          </cell>
          <cell r="BL163">
            <v>910319</v>
          </cell>
          <cell r="BM163">
            <v>2614.5</v>
          </cell>
          <cell r="BN163">
            <v>1.3392857142857142E-2</v>
          </cell>
          <cell r="BO163">
            <v>35.015625</v>
          </cell>
          <cell r="BP163">
            <v>0.5</v>
          </cell>
          <cell r="BQ163">
            <v>0</v>
          </cell>
          <cell r="BR163">
            <v>35.015625</v>
          </cell>
          <cell r="BS163">
            <v>0</v>
          </cell>
          <cell r="BT163">
            <v>0</v>
          </cell>
          <cell r="BU163">
            <v>0</v>
          </cell>
          <cell r="BV163">
            <v>0</v>
          </cell>
          <cell r="BW163">
            <v>0</v>
          </cell>
          <cell r="BX163">
            <v>0</v>
          </cell>
          <cell r="BY163">
            <v>0</v>
          </cell>
          <cell r="BZ163">
            <v>0</v>
          </cell>
          <cell r="CA163">
            <v>0</v>
          </cell>
          <cell r="CB163">
            <v>0</v>
          </cell>
          <cell r="CC163">
            <v>0</v>
          </cell>
          <cell r="CD163">
            <v>0</v>
          </cell>
          <cell r="CE163">
            <v>0</v>
          </cell>
          <cell r="CF163">
            <v>0</v>
          </cell>
          <cell r="CG163">
            <v>0</v>
          </cell>
          <cell r="CH163">
            <v>0</v>
          </cell>
          <cell r="CI163">
            <v>0</v>
          </cell>
          <cell r="CJ163">
            <v>0</v>
          </cell>
          <cell r="CK163">
            <v>0</v>
          </cell>
          <cell r="CL163">
            <v>0</v>
          </cell>
          <cell r="CM163">
            <v>0</v>
          </cell>
          <cell r="CN163">
            <v>0</v>
          </cell>
          <cell r="CP163">
            <v>3491.79</v>
          </cell>
          <cell r="CQ163">
            <v>1097.0636246249996</v>
          </cell>
        </row>
        <row r="164">
          <cell r="B164">
            <v>3559</v>
          </cell>
          <cell r="C164" t="str">
            <v>Schweppes Pomelo Zero 2250cc Petx6</v>
          </cell>
          <cell r="D164" t="str">
            <v>P</v>
          </cell>
          <cell r="E164">
            <v>928732</v>
          </cell>
          <cell r="F164">
            <v>519181.87</v>
          </cell>
          <cell r="G164">
            <v>6.7499999999999991E-3</v>
          </cell>
          <cell r="H164">
            <v>3504.4776224999996</v>
          </cell>
          <cell r="I164">
            <v>2.5000000000000001E-2</v>
          </cell>
          <cell r="J164">
            <v>87.611940562499996</v>
          </cell>
          <cell r="K164">
            <v>3592.0895630624996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  <cell r="V164">
            <v>902338</v>
          </cell>
          <cell r="W164">
            <v>282.74</v>
          </cell>
          <cell r="X164">
            <v>8.8208999999999996E-2</v>
          </cell>
          <cell r="Y164">
            <v>24.94021266</v>
          </cell>
          <cell r="Z164">
            <v>0.45</v>
          </cell>
          <cell r="AA164">
            <v>11.223095697</v>
          </cell>
          <cell r="AB164">
            <v>36.163308356999998</v>
          </cell>
          <cell r="AC164">
            <v>901781</v>
          </cell>
          <cell r="AD164">
            <v>15.347200000000001</v>
          </cell>
          <cell r="AE164">
            <v>6</v>
          </cell>
          <cell r="AF164">
            <v>92.083200000000005</v>
          </cell>
          <cell r="AG164">
            <v>6.0000000000000001E-3</v>
          </cell>
          <cell r="AH164">
            <v>0.55249920000000008</v>
          </cell>
          <cell r="AI164">
            <v>92.635699200000005</v>
          </cell>
          <cell r="AJ164">
            <v>923738</v>
          </cell>
          <cell r="AK164">
            <v>20.394587202007529</v>
          </cell>
          <cell r="AL164">
            <v>6</v>
          </cell>
          <cell r="AM164">
            <v>122.36752321204517</v>
          </cell>
          <cell r="AN164">
            <v>1.7999999999999999E-2</v>
          </cell>
          <cell r="AO164">
            <v>2.2026154178168129</v>
          </cell>
          <cell r="AP164">
            <v>124.57013862986199</v>
          </cell>
          <cell r="AQ164">
            <v>916882</v>
          </cell>
          <cell r="AR164">
            <v>163.1561999198718</v>
          </cell>
          <cell r="AS164">
            <v>6</v>
          </cell>
          <cell r="AT164">
            <v>978.93719951923072</v>
          </cell>
          <cell r="AU164">
            <v>0.02</v>
          </cell>
          <cell r="AV164">
            <v>19.578743990384616</v>
          </cell>
          <cell r="AW164">
            <v>998.51594350961534</v>
          </cell>
          <cell r="AX164">
            <v>932442</v>
          </cell>
          <cell r="AY164">
            <v>3691.274317495921</v>
          </cell>
          <cell r="AZ164">
            <v>2.7699999999999999E-2</v>
          </cell>
          <cell r="BA164">
            <v>102.24829859463701</v>
          </cell>
          <cell r="BB164">
            <v>0.03</v>
          </cell>
          <cell r="BC164">
            <v>3.06744895783911</v>
          </cell>
          <cell r="BD164">
            <v>105.31574755247611</v>
          </cell>
          <cell r="BE164">
            <v>902311</v>
          </cell>
          <cell r="BF164">
            <v>3921.6450000000004</v>
          </cell>
          <cell r="BG164">
            <v>4.3750000000000004E-3</v>
          </cell>
          <cell r="BH164">
            <v>17.157196875000004</v>
          </cell>
          <cell r="BI164">
            <v>0.03</v>
          </cell>
          <cell r="BJ164">
            <v>0.51471590625000008</v>
          </cell>
          <cell r="BK164">
            <v>17.671912781250004</v>
          </cell>
          <cell r="BL164">
            <v>933089</v>
          </cell>
          <cell r="BM164">
            <v>744.67254355400701</v>
          </cell>
          <cell r="BN164">
            <v>3.7499999999999999E-2</v>
          </cell>
          <cell r="BO164">
            <v>27.925220383275263</v>
          </cell>
          <cell r="BP164">
            <v>0.02</v>
          </cell>
          <cell r="BQ164">
            <v>0.55850440766550524</v>
          </cell>
          <cell r="BR164">
            <v>28.483724790940769</v>
          </cell>
          <cell r="BS164">
            <v>0</v>
          </cell>
          <cell r="BT164">
            <v>0</v>
          </cell>
          <cell r="BU164">
            <v>0</v>
          </cell>
          <cell r="BV164">
            <v>0</v>
          </cell>
          <cell r="BW164">
            <v>0</v>
          </cell>
          <cell r="BX164">
            <v>0</v>
          </cell>
          <cell r="BY164">
            <v>0</v>
          </cell>
          <cell r="BZ164">
            <v>0</v>
          </cell>
          <cell r="CA164">
            <v>0</v>
          </cell>
          <cell r="CB164">
            <v>0</v>
          </cell>
          <cell r="CC164">
            <v>0</v>
          </cell>
          <cell r="CD164">
            <v>0</v>
          </cell>
          <cell r="CE164">
            <v>0</v>
          </cell>
          <cell r="CF164">
            <v>0</v>
          </cell>
          <cell r="CG164">
            <v>0</v>
          </cell>
          <cell r="CH164">
            <v>0</v>
          </cell>
          <cell r="CI164">
            <v>0</v>
          </cell>
          <cell r="CJ164">
            <v>0</v>
          </cell>
          <cell r="CK164">
            <v>0</v>
          </cell>
          <cell r="CL164">
            <v>0</v>
          </cell>
          <cell r="CM164">
            <v>0</v>
          </cell>
          <cell r="CN164">
            <v>0</v>
          </cell>
          <cell r="CP164">
            <v>4995.45</v>
          </cell>
          <cell r="CQ164">
            <v>1403.3604369375003</v>
          </cell>
        </row>
        <row r="165">
          <cell r="B165">
            <v>3800</v>
          </cell>
          <cell r="C165" t="str">
            <v>Cepita Naranja 0% Azucar 300cc Petx6</v>
          </cell>
          <cell r="D165" t="str">
            <v>P</v>
          </cell>
          <cell r="E165">
            <v>932505</v>
          </cell>
          <cell r="F165">
            <v>884529.62385873066</v>
          </cell>
          <cell r="G165">
            <v>5.9840425531914893E-4</v>
          </cell>
          <cell r="H165">
            <v>529.30629087291061</v>
          </cell>
          <cell r="I165">
            <v>0.2</v>
          </cell>
          <cell r="J165">
            <v>105.86125817458213</v>
          </cell>
          <cell r="K165">
            <v>635.16754904749268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917993</v>
          </cell>
          <cell r="AD165">
            <v>27.174399999999999</v>
          </cell>
          <cell r="AE165">
            <v>6</v>
          </cell>
          <cell r="AF165">
            <v>163.04640000000001</v>
          </cell>
          <cell r="AG165">
            <v>6.0000000000000001E-3</v>
          </cell>
          <cell r="AH165">
            <v>0.9782784000000001</v>
          </cell>
          <cell r="AI165">
            <v>164.0246784</v>
          </cell>
          <cell r="AJ165">
            <v>929253</v>
          </cell>
          <cell r="AK165">
            <v>15.412800000000001</v>
          </cell>
          <cell r="AL165">
            <v>6</v>
          </cell>
          <cell r="AM165">
            <v>92.476799999999997</v>
          </cell>
          <cell r="AN165">
            <v>1.7999999999999999E-2</v>
          </cell>
          <cell r="AO165">
            <v>1.6645823999999998</v>
          </cell>
          <cell r="AP165">
            <v>94.141382399999998</v>
          </cell>
          <cell r="AQ165">
            <v>929269</v>
          </cell>
          <cell r="AR165">
            <v>88.682880000000011</v>
          </cell>
          <cell r="AS165">
            <v>6</v>
          </cell>
          <cell r="AT165">
            <v>532.09728000000007</v>
          </cell>
          <cell r="AU165">
            <v>0.02</v>
          </cell>
          <cell r="AV165">
            <v>10.641945600000001</v>
          </cell>
          <cell r="AW165">
            <v>542.73922560000005</v>
          </cell>
          <cell r="AX165">
            <v>934139</v>
          </cell>
          <cell r="AY165">
            <v>5142.54</v>
          </cell>
          <cell r="AZ165">
            <v>8.9999999999999993E-3</v>
          </cell>
          <cell r="BA165">
            <v>46.282859999999999</v>
          </cell>
          <cell r="BB165">
            <v>0.03</v>
          </cell>
          <cell r="BC165">
            <v>1.3884858</v>
          </cell>
          <cell r="BD165">
            <v>47.671345799999997</v>
          </cell>
          <cell r="BE165">
            <v>902311</v>
          </cell>
          <cell r="BF165">
            <v>3921.6450000000004</v>
          </cell>
          <cell r="BG165">
            <v>1.0648000000000001E-3</v>
          </cell>
          <cell r="BH165">
            <v>4.1757675960000009</v>
          </cell>
          <cell r="BI165">
            <v>0.03</v>
          </cell>
          <cell r="BJ165">
            <v>0.12527302788000003</v>
          </cell>
          <cell r="BK165">
            <v>4.3010406238800005</v>
          </cell>
          <cell r="BL165">
            <v>902302</v>
          </cell>
          <cell r="BM165">
            <v>657.8</v>
          </cell>
          <cell r="BN165">
            <v>1.8518518518518517E-2</v>
          </cell>
          <cell r="BO165">
            <v>12.18148148148148</v>
          </cell>
          <cell r="BP165">
            <v>0.02</v>
          </cell>
          <cell r="BQ165">
            <v>0.24362962962962961</v>
          </cell>
          <cell r="BR165">
            <v>12.425111111111109</v>
          </cell>
          <cell r="BS165">
            <v>0</v>
          </cell>
          <cell r="BT165">
            <v>0</v>
          </cell>
          <cell r="BU165">
            <v>0</v>
          </cell>
          <cell r="BV165">
            <v>0</v>
          </cell>
          <cell r="BW165">
            <v>0</v>
          </cell>
          <cell r="BX165">
            <v>0</v>
          </cell>
          <cell r="BY165">
            <v>0</v>
          </cell>
          <cell r="BZ165">
            <v>0</v>
          </cell>
          <cell r="CA165">
            <v>0</v>
          </cell>
          <cell r="CB165">
            <v>0</v>
          </cell>
          <cell r="CC165">
            <v>0</v>
          </cell>
          <cell r="CD165">
            <v>0</v>
          </cell>
          <cell r="CE165">
            <v>0</v>
          </cell>
          <cell r="CF165">
            <v>0</v>
          </cell>
          <cell r="CG165">
            <v>0</v>
          </cell>
          <cell r="CH165">
            <v>0</v>
          </cell>
          <cell r="CI165">
            <v>0</v>
          </cell>
          <cell r="CJ165">
            <v>0</v>
          </cell>
          <cell r="CK165">
            <v>0</v>
          </cell>
          <cell r="CL165">
            <v>0</v>
          </cell>
          <cell r="CM165">
            <v>0</v>
          </cell>
          <cell r="CN165">
            <v>0</v>
          </cell>
          <cell r="CP165">
            <v>1500.47</v>
          </cell>
          <cell r="CQ165">
            <v>865.30245095250734</v>
          </cell>
        </row>
        <row r="166">
          <cell r="B166">
            <v>3801</v>
          </cell>
          <cell r="C166" t="str">
            <v>Powerade Gold Rush 500cc Petx6</v>
          </cell>
          <cell r="D166" t="str">
            <v>R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0</v>
          </cell>
          <cell r="AF166">
            <v>0</v>
          </cell>
          <cell r="AG166">
            <v>0</v>
          </cell>
          <cell r="AH166">
            <v>0</v>
          </cell>
          <cell r="AI166">
            <v>0</v>
          </cell>
          <cell r="AJ166">
            <v>0</v>
          </cell>
          <cell r="AK166">
            <v>0</v>
          </cell>
          <cell r="AL166">
            <v>0</v>
          </cell>
          <cell r="AM166">
            <v>0</v>
          </cell>
          <cell r="AN166">
            <v>0</v>
          </cell>
          <cell r="AO166">
            <v>0</v>
          </cell>
          <cell r="AP166">
            <v>0</v>
          </cell>
          <cell r="AQ166">
            <v>0</v>
          </cell>
          <cell r="AR166">
            <v>0</v>
          </cell>
          <cell r="AS166">
            <v>0</v>
          </cell>
          <cell r="AT166">
            <v>0</v>
          </cell>
          <cell r="AU166">
            <v>0</v>
          </cell>
          <cell r="AV166">
            <v>0</v>
          </cell>
          <cell r="AW166">
            <v>0</v>
          </cell>
          <cell r="AX166">
            <v>0</v>
          </cell>
          <cell r="AY166">
            <v>0</v>
          </cell>
          <cell r="AZ166">
            <v>0</v>
          </cell>
          <cell r="BA166">
            <v>0</v>
          </cell>
          <cell r="BB166">
            <v>0</v>
          </cell>
          <cell r="BC166">
            <v>0</v>
          </cell>
          <cell r="BD166">
            <v>0</v>
          </cell>
          <cell r="BE166">
            <v>0</v>
          </cell>
          <cell r="BF166">
            <v>0</v>
          </cell>
          <cell r="BG166">
            <v>0</v>
          </cell>
          <cell r="BH166">
            <v>0</v>
          </cell>
          <cell r="BI166">
            <v>0</v>
          </cell>
          <cell r="BJ166">
            <v>0</v>
          </cell>
          <cell r="BK166">
            <v>0</v>
          </cell>
          <cell r="BL166">
            <v>0</v>
          </cell>
          <cell r="BM166">
            <v>0</v>
          </cell>
          <cell r="BN166">
            <v>0</v>
          </cell>
          <cell r="BO166">
            <v>0</v>
          </cell>
          <cell r="BP166">
            <v>0</v>
          </cell>
          <cell r="BQ166">
            <v>0</v>
          </cell>
          <cell r="BR166">
            <v>0</v>
          </cell>
          <cell r="BS166">
            <v>0</v>
          </cell>
          <cell r="BT166">
            <v>0</v>
          </cell>
          <cell r="BU166">
            <v>0</v>
          </cell>
          <cell r="BV166">
            <v>0</v>
          </cell>
          <cell r="BW166">
            <v>0</v>
          </cell>
          <cell r="BX166">
            <v>0</v>
          </cell>
          <cell r="BY166">
            <v>0</v>
          </cell>
          <cell r="BZ166">
            <v>0</v>
          </cell>
          <cell r="CA166">
            <v>0</v>
          </cell>
          <cell r="CB166">
            <v>0</v>
          </cell>
          <cell r="CC166">
            <v>0</v>
          </cell>
          <cell r="CD166">
            <v>0</v>
          </cell>
          <cell r="CE166">
            <v>0</v>
          </cell>
          <cell r="CF166">
            <v>0</v>
          </cell>
          <cell r="CG166">
            <v>0</v>
          </cell>
          <cell r="CH166">
            <v>0</v>
          </cell>
          <cell r="CI166">
            <v>0</v>
          </cell>
          <cell r="CJ166">
            <v>0</v>
          </cell>
          <cell r="CK166">
            <v>0</v>
          </cell>
          <cell r="CL166">
            <v>0</v>
          </cell>
          <cell r="CM166">
            <v>0</v>
          </cell>
          <cell r="CN166">
            <v>1765.05</v>
          </cell>
          <cell r="CP166">
            <v>1765.05</v>
          </cell>
          <cell r="CQ166">
            <v>1765.05</v>
          </cell>
        </row>
        <row r="167">
          <cell r="B167">
            <v>3826</v>
          </cell>
          <cell r="C167" t="str">
            <v>Aquarius Naranja Zero 1500cc Petx6</v>
          </cell>
          <cell r="D167" t="str">
            <v>P</v>
          </cell>
          <cell r="E167">
            <v>931337</v>
          </cell>
          <cell r="F167">
            <v>203605.35394190799</v>
          </cell>
          <cell r="G167">
            <v>4.5000000000000005E-3</v>
          </cell>
          <cell r="H167">
            <v>916.22409273858602</v>
          </cell>
          <cell r="I167">
            <v>0.1</v>
          </cell>
          <cell r="J167">
            <v>91.622409273858608</v>
          </cell>
          <cell r="K167">
            <v>1007.8465020124446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  <cell r="AB167">
            <v>0</v>
          </cell>
          <cell r="AC167">
            <v>902257</v>
          </cell>
          <cell r="AD167">
            <v>15.347200000000001</v>
          </cell>
          <cell r="AE167">
            <v>6</v>
          </cell>
          <cell r="AF167">
            <v>92.083200000000005</v>
          </cell>
          <cell r="AG167">
            <v>6.0000000000000001E-3</v>
          </cell>
          <cell r="AH167">
            <v>0.55249920000000008</v>
          </cell>
          <cell r="AI167">
            <v>92.635699200000005</v>
          </cell>
          <cell r="AJ167">
            <v>931327</v>
          </cell>
          <cell r="AK167">
            <v>18.184139999999999</v>
          </cell>
          <cell r="AL167">
            <v>6</v>
          </cell>
          <cell r="AM167">
            <v>109.10484</v>
          </cell>
          <cell r="AN167">
            <v>1.7999999999999999E-2</v>
          </cell>
          <cell r="AO167">
            <v>1.9638871199999999</v>
          </cell>
          <cell r="AP167">
            <v>111.06872711999999</v>
          </cell>
          <cell r="AQ167">
            <v>933429</v>
          </cell>
          <cell r="AR167">
            <v>98.24178000000002</v>
          </cell>
          <cell r="AS167">
            <v>6</v>
          </cell>
          <cell r="AT167">
            <v>589.45068000000015</v>
          </cell>
          <cell r="AU167">
            <v>0.02</v>
          </cell>
          <cell r="AV167">
            <v>11.789013600000002</v>
          </cell>
          <cell r="AW167">
            <v>601.23969360000012</v>
          </cell>
          <cell r="AX167">
            <v>939125</v>
          </cell>
          <cell r="AY167">
            <v>5142.54</v>
          </cell>
          <cell r="AZ167">
            <v>2.92E-2</v>
          </cell>
          <cell r="BA167">
            <v>150.16216800000001</v>
          </cell>
          <cell r="BB167">
            <v>0.03</v>
          </cell>
          <cell r="BC167">
            <v>4.5048650400000003</v>
          </cell>
          <cell r="BD167">
            <v>154.66703304000001</v>
          </cell>
          <cell r="BE167">
            <v>902311</v>
          </cell>
          <cell r="BF167">
            <v>3921.6450000000004</v>
          </cell>
          <cell r="BG167">
            <v>4.0178571428571433E-3</v>
          </cell>
          <cell r="BH167">
            <v>15.756609375000004</v>
          </cell>
          <cell r="BI167">
            <v>0.03</v>
          </cell>
          <cell r="BJ167">
            <v>0.47269828125000007</v>
          </cell>
          <cell r="BK167">
            <v>16.229307656250004</v>
          </cell>
          <cell r="BL167">
            <v>933089</v>
          </cell>
          <cell r="BM167">
            <v>744.67254355400701</v>
          </cell>
          <cell r="BN167">
            <v>2.6785714285714284E-2</v>
          </cell>
          <cell r="BO167">
            <v>19.946585988053759</v>
          </cell>
          <cell r="BP167">
            <v>0.02</v>
          </cell>
          <cell r="BQ167">
            <v>0.39893171976107517</v>
          </cell>
          <cell r="BR167">
            <v>20.345517707814835</v>
          </cell>
          <cell r="BS167">
            <v>0</v>
          </cell>
          <cell r="BT167">
            <v>0</v>
          </cell>
          <cell r="BU167">
            <v>0</v>
          </cell>
          <cell r="BV167">
            <v>0</v>
          </cell>
          <cell r="BW167">
            <v>0</v>
          </cell>
          <cell r="BX167">
            <v>0</v>
          </cell>
          <cell r="BY167">
            <v>0</v>
          </cell>
          <cell r="BZ167">
            <v>0</v>
          </cell>
          <cell r="CA167">
            <v>0</v>
          </cell>
          <cell r="CB167">
            <v>0</v>
          </cell>
          <cell r="CC167">
            <v>0</v>
          </cell>
          <cell r="CD167">
            <v>0</v>
          </cell>
          <cell r="CE167">
            <v>0</v>
          </cell>
          <cell r="CF167">
            <v>0</v>
          </cell>
          <cell r="CG167">
            <v>936704</v>
          </cell>
          <cell r="CH167">
            <v>477.36358227050141</v>
          </cell>
          <cell r="CI167">
            <v>5.4702783634958556E-2</v>
          </cell>
          <cell r="CJ167">
            <v>26.113116756151978</v>
          </cell>
          <cell r="CK167">
            <v>0.5</v>
          </cell>
          <cell r="CL167">
            <v>13.056558378075989</v>
          </cell>
          <cell r="CM167">
            <v>39.169675134227965</v>
          </cell>
          <cell r="CN167">
            <v>0</v>
          </cell>
          <cell r="CP167">
            <v>2043.2</v>
          </cell>
          <cell r="CQ167">
            <v>1035.3534979875553</v>
          </cell>
        </row>
        <row r="168">
          <cell r="B168">
            <v>3828</v>
          </cell>
          <cell r="C168" t="str">
            <v>Aquarius Naranja Zero 2250cc Petx6</v>
          </cell>
          <cell r="D168" t="str">
            <v>P</v>
          </cell>
          <cell r="E168">
            <v>931337</v>
          </cell>
          <cell r="F168">
            <v>203605.35394190799</v>
          </cell>
          <cell r="G168">
            <v>6.7499999999999991E-3</v>
          </cell>
          <cell r="H168">
            <v>1374.3361391078788</v>
          </cell>
          <cell r="I168">
            <v>0.1</v>
          </cell>
          <cell r="J168">
            <v>137.4336139107879</v>
          </cell>
          <cell r="K168">
            <v>1511.7697530186667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  <cell r="AB168">
            <v>0</v>
          </cell>
          <cell r="AC168">
            <v>902257</v>
          </cell>
          <cell r="AD168">
            <v>15.347200000000001</v>
          </cell>
          <cell r="AE168">
            <v>6</v>
          </cell>
          <cell r="AF168">
            <v>92.083200000000005</v>
          </cell>
          <cell r="AG168">
            <v>6.0000000000000001E-3</v>
          </cell>
          <cell r="AH168">
            <v>0.55249920000000008</v>
          </cell>
          <cell r="AI168">
            <v>92.635699200000005</v>
          </cell>
          <cell r="AJ168">
            <v>931328</v>
          </cell>
          <cell r="AK168">
            <v>22.333740000000002</v>
          </cell>
          <cell r="AL168">
            <v>6</v>
          </cell>
          <cell r="AM168">
            <v>134.00244000000001</v>
          </cell>
          <cell r="AN168">
            <v>1.7999999999999999E-2</v>
          </cell>
          <cell r="AO168">
            <v>2.4120439199999999</v>
          </cell>
          <cell r="AP168">
            <v>136.41448392000001</v>
          </cell>
          <cell r="AQ168">
            <v>911881</v>
          </cell>
          <cell r="AR168">
            <v>135.6912000022601</v>
          </cell>
          <cell r="AS168">
            <v>6</v>
          </cell>
          <cell r="AT168">
            <v>814.14720001356068</v>
          </cell>
          <cell r="AU168">
            <v>0.02</v>
          </cell>
          <cell r="AV168">
            <v>16.282944000271215</v>
          </cell>
          <cell r="AW168">
            <v>830.43014401383186</v>
          </cell>
          <cell r="AX168">
            <v>939124</v>
          </cell>
          <cell r="AY168">
            <v>5142.54</v>
          </cell>
          <cell r="AZ168">
            <v>4.1099999999999998E-2</v>
          </cell>
          <cell r="BA168">
            <v>211.35839399999998</v>
          </cell>
          <cell r="BB168">
            <v>0.03</v>
          </cell>
          <cell r="BC168">
            <v>6.3407518199999986</v>
          </cell>
          <cell r="BD168">
            <v>217.69914581999998</v>
          </cell>
          <cell r="BE168">
            <v>902311</v>
          </cell>
          <cell r="BF168">
            <v>3921.6450000000004</v>
          </cell>
          <cell r="BG168">
            <v>4.3750000000000004E-3</v>
          </cell>
          <cell r="BH168">
            <v>17.157196875000004</v>
          </cell>
          <cell r="BI168">
            <v>0.03</v>
          </cell>
          <cell r="BJ168">
            <v>0.51471590625000008</v>
          </cell>
          <cell r="BK168">
            <v>17.671912781250004</v>
          </cell>
          <cell r="BL168">
            <v>933089</v>
          </cell>
          <cell r="BM168">
            <v>744.67254355400701</v>
          </cell>
          <cell r="BN168">
            <v>3.7499999999999999E-2</v>
          </cell>
          <cell r="BO168">
            <v>27.925220383275263</v>
          </cell>
          <cell r="BP168">
            <v>0.02</v>
          </cell>
          <cell r="BQ168">
            <v>0.55850440766550524</v>
          </cell>
          <cell r="BR168">
            <v>28.483724790940769</v>
          </cell>
          <cell r="BS168">
            <v>0</v>
          </cell>
          <cell r="BT168">
            <v>0</v>
          </cell>
          <cell r="BU168">
            <v>0</v>
          </cell>
          <cell r="BV168">
            <v>0</v>
          </cell>
          <cell r="BW168">
            <v>0</v>
          </cell>
          <cell r="BX168">
            <v>0</v>
          </cell>
          <cell r="BY168">
            <v>0</v>
          </cell>
          <cell r="BZ168">
            <v>0</v>
          </cell>
          <cell r="CA168">
            <v>0</v>
          </cell>
          <cell r="CB168">
            <v>0</v>
          </cell>
          <cell r="CC168">
            <v>0</v>
          </cell>
          <cell r="CD168">
            <v>0</v>
          </cell>
          <cell r="CE168">
            <v>0</v>
          </cell>
          <cell r="CF168">
            <v>0</v>
          </cell>
          <cell r="CG168">
            <v>936704</v>
          </cell>
          <cell r="CH168">
            <v>477.36358227050141</v>
          </cell>
          <cell r="CI168">
            <v>8.2054175452437816E-2</v>
          </cell>
          <cell r="CJ168">
            <v>39.169675134227958</v>
          </cell>
          <cell r="CK168">
            <v>0.5</v>
          </cell>
          <cell r="CL168">
            <v>19.584837567113979</v>
          </cell>
          <cell r="CM168">
            <v>58.754512701341937</v>
          </cell>
          <cell r="CN168">
            <v>0</v>
          </cell>
          <cell r="CP168">
            <v>2893.86</v>
          </cell>
          <cell r="CQ168">
            <v>1382.0902469813334</v>
          </cell>
        </row>
        <row r="169">
          <cell r="B169">
            <v>3836</v>
          </cell>
          <cell r="C169" t="str">
            <v>Aquarius Manzana Zero 1500cc Petx6</v>
          </cell>
          <cell r="D169" t="str">
            <v>P</v>
          </cell>
          <cell r="E169">
            <v>931336</v>
          </cell>
          <cell r="F169">
            <v>199637.75370420888</v>
          </cell>
          <cell r="G169">
            <v>4.5000000000000005E-3</v>
          </cell>
          <cell r="H169">
            <v>898.36989166894011</v>
          </cell>
          <cell r="I169">
            <v>0.1</v>
          </cell>
          <cell r="J169">
            <v>89.836989166894014</v>
          </cell>
          <cell r="K169">
            <v>988.20688083583411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  <cell r="AB169">
            <v>0</v>
          </cell>
          <cell r="AC169">
            <v>902257</v>
          </cell>
          <cell r="AD169">
            <v>15.347200000000001</v>
          </cell>
          <cell r="AE169">
            <v>6</v>
          </cell>
          <cell r="AF169">
            <v>92.083200000000005</v>
          </cell>
          <cell r="AG169">
            <v>6.0000000000000001E-3</v>
          </cell>
          <cell r="AH169">
            <v>0.55249920000000008</v>
          </cell>
          <cell r="AI169">
            <v>92.635699200000005</v>
          </cell>
          <cell r="AJ169">
            <v>931324</v>
          </cell>
          <cell r="AK169">
            <v>18.184139999999999</v>
          </cell>
          <cell r="AL169">
            <v>6</v>
          </cell>
          <cell r="AM169">
            <v>109.10484</v>
          </cell>
          <cell r="AN169">
            <v>1.7999999999999999E-2</v>
          </cell>
          <cell r="AO169">
            <v>1.9638871199999999</v>
          </cell>
          <cell r="AP169">
            <v>111.06872711999999</v>
          </cell>
          <cell r="AQ169">
            <v>933429</v>
          </cell>
          <cell r="AR169">
            <v>98.24178000000002</v>
          </cell>
          <cell r="AS169">
            <v>6</v>
          </cell>
          <cell r="AT169">
            <v>589.45068000000015</v>
          </cell>
          <cell r="AU169">
            <v>0.02</v>
          </cell>
          <cell r="AV169">
            <v>11.789013600000002</v>
          </cell>
          <cell r="AW169">
            <v>601.23969360000012</v>
          </cell>
          <cell r="AX169">
            <v>939125</v>
          </cell>
          <cell r="AY169">
            <v>5142.54</v>
          </cell>
          <cell r="AZ169">
            <v>2.92E-2</v>
          </cell>
          <cell r="BA169">
            <v>150.16216800000001</v>
          </cell>
          <cell r="BB169">
            <v>0.03</v>
          </cell>
          <cell r="BC169">
            <v>4.5048650400000003</v>
          </cell>
          <cell r="BD169">
            <v>154.66703304000001</v>
          </cell>
          <cell r="BE169">
            <v>902311</v>
          </cell>
          <cell r="BF169">
            <v>3921.6450000000004</v>
          </cell>
          <cell r="BG169">
            <v>4.0178571428571433E-3</v>
          </cell>
          <cell r="BH169">
            <v>15.756609375000004</v>
          </cell>
          <cell r="BI169">
            <v>0.03</v>
          </cell>
          <cell r="BJ169">
            <v>0.47269828125000007</v>
          </cell>
          <cell r="BK169">
            <v>16.229307656250004</v>
          </cell>
          <cell r="BL169">
            <v>933089</v>
          </cell>
          <cell r="BM169">
            <v>744.67254355400701</v>
          </cell>
          <cell r="BN169">
            <v>2.6785714285714284E-2</v>
          </cell>
          <cell r="BO169">
            <v>19.946585988053759</v>
          </cell>
          <cell r="BP169">
            <v>0.02</v>
          </cell>
          <cell r="BQ169">
            <v>0.39893171976107517</v>
          </cell>
          <cell r="BR169">
            <v>20.345517707814835</v>
          </cell>
          <cell r="BS169">
            <v>0</v>
          </cell>
          <cell r="BT169">
            <v>0</v>
          </cell>
          <cell r="BU169">
            <v>0</v>
          </cell>
          <cell r="BV169">
            <v>0</v>
          </cell>
          <cell r="BW169">
            <v>0</v>
          </cell>
          <cell r="BX169">
            <v>0</v>
          </cell>
          <cell r="BY169">
            <v>0</v>
          </cell>
          <cell r="BZ169">
            <v>0</v>
          </cell>
          <cell r="CA169">
            <v>0</v>
          </cell>
          <cell r="CB169">
            <v>0</v>
          </cell>
          <cell r="CC169">
            <v>0</v>
          </cell>
          <cell r="CD169">
            <v>0</v>
          </cell>
          <cell r="CE169">
            <v>0</v>
          </cell>
          <cell r="CF169">
            <v>0</v>
          </cell>
          <cell r="CG169">
            <v>936704</v>
          </cell>
          <cell r="CH169">
            <v>477.36358227050141</v>
          </cell>
          <cell r="CI169">
            <v>5.4702783634958556E-2</v>
          </cell>
          <cell r="CJ169">
            <v>26.113116756151978</v>
          </cell>
          <cell r="CK169">
            <v>0.5</v>
          </cell>
          <cell r="CL169">
            <v>13.056558378075989</v>
          </cell>
          <cell r="CM169">
            <v>39.169675134227965</v>
          </cell>
          <cell r="CN169">
            <v>0</v>
          </cell>
          <cell r="CP169">
            <v>2023.56</v>
          </cell>
          <cell r="CQ169">
            <v>1035.3531191641659</v>
          </cell>
        </row>
        <row r="170">
          <cell r="B170">
            <v>3838</v>
          </cell>
          <cell r="C170" t="str">
            <v>Aquarius Manzana Zero 2250cc Petx6</v>
          </cell>
          <cell r="D170" t="str">
            <v>P</v>
          </cell>
          <cell r="E170">
            <v>931336</v>
          </cell>
          <cell r="F170">
            <v>199637.75370420888</v>
          </cell>
          <cell r="G170">
            <v>6.7499999999999991E-3</v>
          </cell>
          <cell r="H170">
            <v>1347.5548375034098</v>
          </cell>
          <cell r="I170">
            <v>0.1</v>
          </cell>
          <cell r="J170">
            <v>134.75548375034097</v>
          </cell>
          <cell r="K170">
            <v>1482.3103212537508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  <cell r="AB170">
            <v>0</v>
          </cell>
          <cell r="AC170">
            <v>902257</v>
          </cell>
          <cell r="AD170">
            <v>15.347200000000001</v>
          </cell>
          <cell r="AE170">
            <v>6</v>
          </cell>
          <cell r="AF170">
            <v>92.083200000000005</v>
          </cell>
          <cell r="AG170">
            <v>6.0000000000000001E-3</v>
          </cell>
          <cell r="AH170">
            <v>0.55249920000000008</v>
          </cell>
          <cell r="AI170">
            <v>92.635699200000005</v>
          </cell>
          <cell r="AJ170">
            <v>931325</v>
          </cell>
          <cell r="AK170">
            <v>22.333740000000002</v>
          </cell>
          <cell r="AL170">
            <v>6</v>
          </cell>
          <cell r="AM170">
            <v>134.00244000000001</v>
          </cell>
          <cell r="AN170">
            <v>1.7999999999999999E-2</v>
          </cell>
          <cell r="AO170">
            <v>2.4120439199999999</v>
          </cell>
          <cell r="AP170">
            <v>136.41448392000001</v>
          </cell>
          <cell r="AQ170">
            <v>911881</v>
          </cell>
          <cell r="AR170">
            <v>135.6912000022601</v>
          </cell>
          <cell r="AS170">
            <v>6</v>
          </cell>
          <cell r="AT170">
            <v>814.14720001356068</v>
          </cell>
          <cell r="AU170">
            <v>0.02</v>
          </cell>
          <cell r="AV170">
            <v>16.282944000271215</v>
          </cell>
          <cell r="AW170">
            <v>830.43014401383186</v>
          </cell>
          <cell r="AX170">
            <v>939124</v>
          </cell>
          <cell r="AY170">
            <v>5142.54</v>
          </cell>
          <cell r="AZ170">
            <v>4.1099999999999998E-2</v>
          </cell>
          <cell r="BA170">
            <v>211.35839399999998</v>
          </cell>
          <cell r="BB170">
            <v>0.03</v>
          </cell>
          <cell r="BC170">
            <v>6.3407518199999986</v>
          </cell>
          <cell r="BD170">
            <v>217.69914581999998</v>
          </cell>
          <cell r="BE170">
            <v>902311</v>
          </cell>
          <cell r="BF170">
            <v>3921.6450000000004</v>
          </cell>
          <cell r="BG170">
            <v>4.3750000000000004E-3</v>
          </cell>
          <cell r="BH170">
            <v>17.157196875000004</v>
          </cell>
          <cell r="BI170">
            <v>0.03</v>
          </cell>
          <cell r="BJ170">
            <v>0.51471590625000008</v>
          </cell>
          <cell r="BK170">
            <v>17.671912781250004</v>
          </cell>
          <cell r="BL170">
            <v>933089</v>
          </cell>
          <cell r="BM170">
            <v>744.67254355400701</v>
          </cell>
          <cell r="BN170">
            <v>3.7499999999999999E-2</v>
          </cell>
          <cell r="BO170">
            <v>27.925220383275263</v>
          </cell>
          <cell r="BP170">
            <v>0.02</v>
          </cell>
          <cell r="BQ170">
            <v>0.55850440766550524</v>
          </cell>
          <cell r="BR170">
            <v>28.483724790940769</v>
          </cell>
          <cell r="BS170">
            <v>0</v>
          </cell>
          <cell r="BT170">
            <v>0</v>
          </cell>
          <cell r="BU170">
            <v>0</v>
          </cell>
          <cell r="BV170">
            <v>0</v>
          </cell>
          <cell r="BW170">
            <v>0</v>
          </cell>
          <cell r="BX170">
            <v>0</v>
          </cell>
          <cell r="BY170">
            <v>0</v>
          </cell>
          <cell r="BZ170">
            <v>0</v>
          </cell>
          <cell r="CA170">
            <v>0</v>
          </cell>
          <cell r="CB170">
            <v>0</v>
          </cell>
          <cell r="CC170">
            <v>0</v>
          </cell>
          <cell r="CD170">
            <v>0</v>
          </cell>
          <cell r="CE170">
            <v>0</v>
          </cell>
          <cell r="CF170">
            <v>0</v>
          </cell>
          <cell r="CG170">
            <v>936704</v>
          </cell>
          <cell r="CH170">
            <v>477.36358227050141</v>
          </cell>
          <cell r="CI170">
            <v>8.2054175452437816E-2</v>
          </cell>
          <cell r="CJ170">
            <v>39.169675134227958</v>
          </cell>
          <cell r="CK170">
            <v>0.5</v>
          </cell>
          <cell r="CL170">
            <v>19.584837567113979</v>
          </cell>
          <cell r="CM170">
            <v>58.754512701341937</v>
          </cell>
          <cell r="CN170">
            <v>0</v>
          </cell>
          <cell r="CP170">
            <v>2864.4</v>
          </cell>
          <cell r="CQ170">
            <v>1382.0896787462493</v>
          </cell>
        </row>
        <row r="171">
          <cell r="B171">
            <v>3846</v>
          </cell>
          <cell r="C171" t="str">
            <v>Aquarius Pomelo Zero 1500cc Petx6</v>
          </cell>
          <cell r="D171" t="str">
            <v>P</v>
          </cell>
          <cell r="E171">
            <v>931338</v>
          </cell>
          <cell r="F171">
            <v>205795.97689954584</v>
          </cell>
          <cell r="G171">
            <v>4.4286979627989375E-3</v>
          </cell>
          <cell r="H171">
            <v>911.4082236472359</v>
          </cell>
          <cell r="I171">
            <v>0.1</v>
          </cell>
          <cell r="J171">
            <v>91.14082236472359</v>
          </cell>
          <cell r="K171">
            <v>1002.5490460119595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  <cell r="AB171">
            <v>0</v>
          </cell>
          <cell r="AC171">
            <v>902257</v>
          </cell>
          <cell r="AD171">
            <v>15.347200000000001</v>
          </cell>
          <cell r="AE171">
            <v>6</v>
          </cell>
          <cell r="AF171">
            <v>92.083200000000005</v>
          </cell>
          <cell r="AG171">
            <v>6.0000000000000001E-3</v>
          </cell>
          <cell r="AH171">
            <v>0.55249920000000008</v>
          </cell>
          <cell r="AI171">
            <v>92.635699200000005</v>
          </cell>
          <cell r="AJ171">
            <v>931330</v>
          </cell>
          <cell r="AK171">
            <v>18.184139999999999</v>
          </cell>
          <cell r="AL171">
            <v>6</v>
          </cell>
          <cell r="AM171">
            <v>109.10484</v>
          </cell>
          <cell r="AN171">
            <v>1.7999999999999999E-2</v>
          </cell>
          <cell r="AO171">
            <v>1.9638871199999999</v>
          </cell>
          <cell r="AP171">
            <v>111.06872711999999</v>
          </cell>
          <cell r="AQ171">
            <v>933429</v>
          </cell>
          <cell r="AR171">
            <v>98.24178000000002</v>
          </cell>
          <cell r="AS171">
            <v>6</v>
          </cell>
          <cell r="AT171">
            <v>589.45068000000015</v>
          </cell>
          <cell r="AU171">
            <v>0.02</v>
          </cell>
          <cell r="AV171">
            <v>11.789013600000002</v>
          </cell>
          <cell r="AW171">
            <v>601.23969360000012</v>
          </cell>
          <cell r="AX171">
            <v>939125</v>
          </cell>
          <cell r="AY171">
            <v>5142.54</v>
          </cell>
          <cell r="AZ171">
            <v>2.92E-2</v>
          </cell>
          <cell r="BA171">
            <v>150.16216800000001</v>
          </cell>
          <cell r="BB171">
            <v>0.03</v>
          </cell>
          <cell r="BC171">
            <v>4.5048650400000003</v>
          </cell>
          <cell r="BD171">
            <v>154.66703304000001</v>
          </cell>
          <cell r="BE171">
            <v>902311</v>
          </cell>
          <cell r="BF171">
            <v>3921.6450000000004</v>
          </cell>
          <cell r="BG171">
            <v>4.0178571428571433E-3</v>
          </cell>
          <cell r="BH171">
            <v>15.756609375000004</v>
          </cell>
          <cell r="BI171">
            <v>0.03</v>
          </cell>
          <cell r="BJ171">
            <v>0.47269828125000007</v>
          </cell>
          <cell r="BK171">
            <v>16.229307656250004</v>
          </cell>
          <cell r="BL171">
            <v>933089</v>
          </cell>
          <cell r="BM171">
            <v>744.67254355400701</v>
          </cell>
          <cell r="BN171">
            <v>2.6785714285714284E-2</v>
          </cell>
          <cell r="BO171">
            <v>19.946585988053759</v>
          </cell>
          <cell r="BP171">
            <v>0.02</v>
          </cell>
          <cell r="BQ171">
            <v>0.39893171976107517</v>
          </cell>
          <cell r="BR171">
            <v>20.345517707814835</v>
          </cell>
          <cell r="BS171">
            <v>0</v>
          </cell>
          <cell r="BT171">
            <v>0</v>
          </cell>
          <cell r="BU171">
            <v>0</v>
          </cell>
          <cell r="BV171">
            <v>0</v>
          </cell>
          <cell r="BW171">
            <v>0</v>
          </cell>
          <cell r="BX171">
            <v>0</v>
          </cell>
          <cell r="BY171">
            <v>0</v>
          </cell>
          <cell r="BZ171">
            <v>0</v>
          </cell>
          <cell r="CA171">
            <v>0</v>
          </cell>
          <cell r="CB171">
            <v>0</v>
          </cell>
          <cell r="CC171">
            <v>0</v>
          </cell>
          <cell r="CD171">
            <v>0</v>
          </cell>
          <cell r="CE171">
            <v>0</v>
          </cell>
          <cell r="CF171">
            <v>0</v>
          </cell>
          <cell r="CG171">
            <v>936704</v>
          </cell>
          <cell r="CH171">
            <v>477.36358227050141</v>
          </cell>
          <cell r="CI171">
            <v>5.4702783634958556E-2</v>
          </cell>
          <cell r="CJ171">
            <v>26.113116756151978</v>
          </cell>
          <cell r="CK171">
            <v>0.5</v>
          </cell>
          <cell r="CL171">
            <v>13.056558378075989</v>
          </cell>
          <cell r="CM171">
            <v>39.169675134227965</v>
          </cell>
          <cell r="CN171">
            <v>0</v>
          </cell>
          <cell r="CP171">
            <v>2037.9</v>
          </cell>
          <cell r="CQ171">
            <v>1035.3509539880406</v>
          </cell>
        </row>
        <row r="172">
          <cell r="B172">
            <v>3848</v>
          </cell>
          <cell r="C172" t="str">
            <v>Aquarius Pomelo Zero 2250cc Petx6</v>
          </cell>
          <cell r="D172" t="str">
            <v>P</v>
          </cell>
          <cell r="E172">
            <v>931338</v>
          </cell>
          <cell r="F172">
            <v>205795.97689954584</v>
          </cell>
          <cell r="G172">
            <v>6.6430469441984049E-3</v>
          </cell>
          <cell r="H172">
            <v>1367.1123354708536</v>
          </cell>
          <cell r="I172">
            <v>0.1</v>
          </cell>
          <cell r="J172">
            <v>136.71123354708536</v>
          </cell>
          <cell r="K172">
            <v>1503.823569017939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  <cell r="AB172">
            <v>0</v>
          </cell>
          <cell r="AC172">
            <v>902257</v>
          </cell>
          <cell r="AD172">
            <v>15.347200000000001</v>
          </cell>
          <cell r="AE172">
            <v>6</v>
          </cell>
          <cell r="AF172">
            <v>92.083200000000005</v>
          </cell>
          <cell r="AG172">
            <v>6.0000000000000001E-3</v>
          </cell>
          <cell r="AH172">
            <v>0.55249920000000008</v>
          </cell>
          <cell r="AI172">
            <v>92.635699200000005</v>
          </cell>
          <cell r="AJ172">
            <v>931331</v>
          </cell>
          <cell r="AK172">
            <v>22.333740000000002</v>
          </cell>
          <cell r="AL172">
            <v>6</v>
          </cell>
          <cell r="AM172">
            <v>134.00244000000001</v>
          </cell>
          <cell r="AN172">
            <v>1.7999999999999999E-2</v>
          </cell>
          <cell r="AO172">
            <v>2.4120439199999999</v>
          </cell>
          <cell r="AP172">
            <v>136.41448392000001</v>
          </cell>
          <cell r="AQ172">
            <v>911881</v>
          </cell>
          <cell r="AR172">
            <v>135.6912000022601</v>
          </cell>
          <cell r="AS172">
            <v>6</v>
          </cell>
          <cell r="AT172">
            <v>814.14720001356068</v>
          </cell>
          <cell r="AU172">
            <v>0.02</v>
          </cell>
          <cell r="AV172">
            <v>16.282944000271215</v>
          </cell>
          <cell r="AW172">
            <v>830.43014401383186</v>
          </cell>
          <cell r="AX172">
            <v>939124</v>
          </cell>
          <cell r="AY172">
            <v>5142.54</v>
          </cell>
          <cell r="AZ172">
            <v>4.1099999999999998E-2</v>
          </cell>
          <cell r="BA172">
            <v>211.35839399999998</v>
          </cell>
          <cell r="BB172">
            <v>0.03</v>
          </cell>
          <cell r="BC172">
            <v>6.3407518199999986</v>
          </cell>
          <cell r="BD172">
            <v>217.69914581999998</v>
          </cell>
          <cell r="BE172">
            <v>902311</v>
          </cell>
          <cell r="BF172">
            <v>3921.6450000000004</v>
          </cell>
          <cell r="BG172">
            <v>4.3750000000000004E-3</v>
          </cell>
          <cell r="BH172">
            <v>17.157196875000004</v>
          </cell>
          <cell r="BI172">
            <v>0.03</v>
          </cell>
          <cell r="BJ172">
            <v>0.51471590625000008</v>
          </cell>
          <cell r="BK172">
            <v>17.671912781250004</v>
          </cell>
          <cell r="BL172">
            <v>933089</v>
          </cell>
          <cell r="BM172">
            <v>744.67254355400701</v>
          </cell>
          <cell r="BN172">
            <v>3.7499999999999999E-2</v>
          </cell>
          <cell r="BO172">
            <v>27.925220383275263</v>
          </cell>
          <cell r="BP172">
            <v>0.02</v>
          </cell>
          <cell r="BQ172">
            <v>0.55850440766550524</v>
          </cell>
          <cell r="BR172">
            <v>28.483724790940769</v>
          </cell>
          <cell r="BS172">
            <v>0</v>
          </cell>
          <cell r="BT172">
            <v>0</v>
          </cell>
          <cell r="BU172">
            <v>0</v>
          </cell>
          <cell r="BV172">
            <v>0</v>
          </cell>
          <cell r="BW172">
            <v>0</v>
          </cell>
          <cell r="BX172">
            <v>0</v>
          </cell>
          <cell r="BY172">
            <v>0</v>
          </cell>
          <cell r="BZ172">
            <v>0</v>
          </cell>
          <cell r="CA172">
            <v>0</v>
          </cell>
          <cell r="CB172">
            <v>0</v>
          </cell>
          <cell r="CC172">
            <v>0</v>
          </cell>
          <cell r="CD172">
            <v>0</v>
          </cell>
          <cell r="CE172">
            <v>0</v>
          </cell>
          <cell r="CF172">
            <v>0</v>
          </cell>
          <cell r="CG172">
            <v>936704</v>
          </cell>
          <cell r="CH172">
            <v>477.36358227050141</v>
          </cell>
          <cell r="CI172">
            <v>8.2054175452437816E-2</v>
          </cell>
          <cell r="CJ172">
            <v>39.169675134227958</v>
          </cell>
          <cell r="CK172">
            <v>0.5</v>
          </cell>
          <cell r="CL172">
            <v>19.584837567113979</v>
          </cell>
          <cell r="CM172">
            <v>58.754512701341937</v>
          </cell>
          <cell r="CN172">
            <v>0</v>
          </cell>
          <cell r="CP172">
            <v>2885.91</v>
          </cell>
          <cell r="CQ172">
            <v>1382.0864309820608</v>
          </cell>
        </row>
        <row r="173">
          <cell r="B173">
            <v>3927</v>
          </cell>
          <cell r="C173" t="str">
            <v>Fanta Uva 500cc Petx6</v>
          </cell>
          <cell r="D173" t="str">
            <v>R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X173">
            <v>0</v>
          </cell>
          <cell r="Y173">
            <v>0</v>
          </cell>
          <cell r="Z173">
            <v>0</v>
          </cell>
          <cell r="AA173">
            <v>0</v>
          </cell>
          <cell r="AB173">
            <v>0</v>
          </cell>
          <cell r="AC173">
            <v>0</v>
          </cell>
          <cell r="AD173">
            <v>0</v>
          </cell>
          <cell r="AE173">
            <v>0</v>
          </cell>
          <cell r="AF173">
            <v>0</v>
          </cell>
          <cell r="AG173">
            <v>0</v>
          </cell>
          <cell r="AH173">
            <v>0</v>
          </cell>
          <cell r="AI173">
            <v>0</v>
          </cell>
          <cell r="AJ173">
            <v>0</v>
          </cell>
          <cell r="AK173">
            <v>0</v>
          </cell>
          <cell r="AL173">
            <v>0</v>
          </cell>
          <cell r="AM173">
            <v>0</v>
          </cell>
          <cell r="AN173">
            <v>0</v>
          </cell>
          <cell r="AO173">
            <v>0</v>
          </cell>
          <cell r="AP173">
            <v>0</v>
          </cell>
          <cell r="AQ173">
            <v>0</v>
          </cell>
          <cell r="AR173">
            <v>0</v>
          </cell>
          <cell r="AS173">
            <v>0</v>
          </cell>
          <cell r="AT173">
            <v>0</v>
          </cell>
          <cell r="AU173">
            <v>0</v>
          </cell>
          <cell r="AV173">
            <v>0</v>
          </cell>
          <cell r="AW173">
            <v>0</v>
          </cell>
          <cell r="AX173">
            <v>0</v>
          </cell>
          <cell r="AY173">
            <v>0</v>
          </cell>
          <cell r="AZ173">
            <v>0</v>
          </cell>
          <cell r="BA173">
            <v>0</v>
          </cell>
          <cell r="BB173">
            <v>0</v>
          </cell>
          <cell r="BC173">
            <v>0</v>
          </cell>
          <cell r="BD173">
            <v>0</v>
          </cell>
          <cell r="BE173">
            <v>0</v>
          </cell>
          <cell r="BF173">
            <v>0</v>
          </cell>
          <cell r="BG173">
            <v>0</v>
          </cell>
          <cell r="BH173">
            <v>0</v>
          </cell>
          <cell r="BI173">
            <v>0</v>
          </cell>
          <cell r="BJ173">
            <v>0</v>
          </cell>
          <cell r="BK173">
            <v>0</v>
          </cell>
          <cell r="BL173">
            <v>0</v>
          </cell>
          <cell r="BM173">
            <v>0</v>
          </cell>
          <cell r="BN173">
            <v>0</v>
          </cell>
          <cell r="BO173">
            <v>0</v>
          </cell>
          <cell r="BP173">
            <v>0</v>
          </cell>
          <cell r="BQ173">
            <v>0</v>
          </cell>
          <cell r="BR173">
            <v>0</v>
          </cell>
          <cell r="BS173">
            <v>0</v>
          </cell>
          <cell r="BT173">
            <v>0</v>
          </cell>
          <cell r="BU173">
            <v>0</v>
          </cell>
          <cell r="BV173">
            <v>0</v>
          </cell>
          <cell r="BW173">
            <v>0</v>
          </cell>
          <cell r="BX173">
            <v>0</v>
          </cell>
          <cell r="BY173">
            <v>0</v>
          </cell>
          <cell r="BZ173">
            <v>0</v>
          </cell>
          <cell r="CA173">
            <v>0</v>
          </cell>
          <cell r="CB173">
            <v>0</v>
          </cell>
          <cell r="CC173">
            <v>0</v>
          </cell>
          <cell r="CD173">
            <v>0</v>
          </cell>
          <cell r="CE173">
            <v>0</v>
          </cell>
          <cell r="CF173">
            <v>0</v>
          </cell>
          <cell r="CG173">
            <v>0</v>
          </cell>
          <cell r="CH173">
            <v>0</v>
          </cell>
          <cell r="CI173">
            <v>0</v>
          </cell>
          <cell r="CJ173">
            <v>0</v>
          </cell>
          <cell r="CK173">
            <v>0</v>
          </cell>
          <cell r="CL173">
            <v>0</v>
          </cell>
          <cell r="CM173">
            <v>0</v>
          </cell>
          <cell r="CN173">
            <v>1095.58</v>
          </cell>
          <cell r="CP173">
            <v>1095.58</v>
          </cell>
          <cell r="CQ173">
            <v>1095.58</v>
          </cell>
        </row>
        <row r="174">
          <cell r="B174">
            <v>591</v>
          </cell>
          <cell r="C174" t="str">
            <v>Ades Almendra 1000cc Tetrax8</v>
          </cell>
          <cell r="D174" t="str">
            <v>R</v>
          </cell>
          <cell r="E174">
            <v>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J174">
            <v>0</v>
          </cell>
          <cell r="AK174">
            <v>0</v>
          </cell>
          <cell r="AL174">
            <v>0</v>
          </cell>
          <cell r="AM174">
            <v>0</v>
          </cell>
          <cell r="AN174">
            <v>0</v>
          </cell>
          <cell r="AO174">
            <v>0</v>
          </cell>
          <cell r="AP174">
            <v>0</v>
          </cell>
          <cell r="AQ174">
            <v>0</v>
          </cell>
          <cell r="AR174">
            <v>0</v>
          </cell>
          <cell r="AS174">
            <v>0</v>
          </cell>
          <cell r="AT174">
            <v>0</v>
          </cell>
          <cell r="AU174">
            <v>0</v>
          </cell>
          <cell r="AV174">
            <v>0</v>
          </cell>
          <cell r="AW174">
            <v>0</v>
          </cell>
          <cell r="AX174">
            <v>0</v>
          </cell>
          <cell r="AY174">
            <v>0</v>
          </cell>
          <cell r="AZ174">
            <v>0</v>
          </cell>
          <cell r="BA174">
            <v>0</v>
          </cell>
          <cell r="BB174">
            <v>0</v>
          </cell>
          <cell r="BC174">
            <v>0</v>
          </cell>
          <cell r="BD174">
            <v>0</v>
          </cell>
          <cell r="BE174">
            <v>0</v>
          </cell>
          <cell r="BF174">
            <v>0</v>
          </cell>
          <cell r="BG174">
            <v>0</v>
          </cell>
          <cell r="BH174">
            <v>0</v>
          </cell>
          <cell r="BI174">
            <v>0</v>
          </cell>
          <cell r="BJ174">
            <v>0</v>
          </cell>
          <cell r="BK174">
            <v>0</v>
          </cell>
          <cell r="BL174">
            <v>0</v>
          </cell>
          <cell r="BM174">
            <v>0</v>
          </cell>
          <cell r="BN174">
            <v>0</v>
          </cell>
          <cell r="BO174">
            <v>0</v>
          </cell>
          <cell r="BP174">
            <v>0</v>
          </cell>
          <cell r="BQ174">
            <v>0</v>
          </cell>
          <cell r="BR174">
            <v>0</v>
          </cell>
          <cell r="BS174">
            <v>0</v>
          </cell>
          <cell r="BT174">
            <v>0</v>
          </cell>
          <cell r="BU174">
            <v>0</v>
          </cell>
          <cell r="BV174">
            <v>0</v>
          </cell>
          <cell r="BW174">
            <v>0</v>
          </cell>
          <cell r="BX174">
            <v>0</v>
          </cell>
          <cell r="BY174">
            <v>0</v>
          </cell>
          <cell r="BZ174">
            <v>0</v>
          </cell>
          <cell r="CA174">
            <v>0</v>
          </cell>
          <cell r="CB174">
            <v>0</v>
          </cell>
          <cell r="CC174">
            <v>0</v>
          </cell>
          <cell r="CD174">
            <v>0</v>
          </cell>
          <cell r="CE174">
            <v>0</v>
          </cell>
          <cell r="CF174">
            <v>0</v>
          </cell>
          <cell r="CG174">
            <v>0</v>
          </cell>
          <cell r="CH174">
            <v>0</v>
          </cell>
          <cell r="CI174">
            <v>0</v>
          </cell>
          <cell r="CJ174">
            <v>0</v>
          </cell>
          <cell r="CK174">
            <v>0</v>
          </cell>
          <cell r="CL174">
            <v>0</v>
          </cell>
          <cell r="CM174">
            <v>0</v>
          </cell>
          <cell r="CN174">
            <v>9908.4</v>
          </cell>
          <cell r="CP174">
            <v>9908.4</v>
          </cell>
          <cell r="CQ174">
            <v>9908.4</v>
          </cell>
        </row>
        <row r="175">
          <cell r="B175">
            <v>597</v>
          </cell>
          <cell r="C175" t="str">
            <v>Ades Natural 1000cc Tetrax8</v>
          </cell>
          <cell r="D175" t="str">
            <v>R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  <cell r="AB175">
            <v>0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G175">
            <v>0</v>
          </cell>
          <cell r="AH175">
            <v>0</v>
          </cell>
          <cell r="AI175">
            <v>0</v>
          </cell>
          <cell r="AJ175">
            <v>0</v>
          </cell>
          <cell r="AK175">
            <v>0</v>
          </cell>
          <cell r="AL175">
            <v>0</v>
          </cell>
          <cell r="AM175">
            <v>0</v>
          </cell>
          <cell r="AN175">
            <v>0</v>
          </cell>
          <cell r="AO175">
            <v>0</v>
          </cell>
          <cell r="AP175">
            <v>0</v>
          </cell>
          <cell r="AQ175">
            <v>0</v>
          </cell>
          <cell r="AR175">
            <v>0</v>
          </cell>
          <cell r="AS175">
            <v>0</v>
          </cell>
          <cell r="AT175">
            <v>0</v>
          </cell>
          <cell r="AU175">
            <v>0</v>
          </cell>
          <cell r="AV175">
            <v>0</v>
          </cell>
          <cell r="AW175">
            <v>0</v>
          </cell>
          <cell r="AX175">
            <v>0</v>
          </cell>
          <cell r="AY175">
            <v>0</v>
          </cell>
          <cell r="AZ175">
            <v>0</v>
          </cell>
          <cell r="BA175">
            <v>0</v>
          </cell>
          <cell r="BB175">
            <v>0</v>
          </cell>
          <cell r="BC175">
            <v>0</v>
          </cell>
          <cell r="BD175">
            <v>0</v>
          </cell>
          <cell r="BE175">
            <v>0</v>
          </cell>
          <cell r="BF175">
            <v>0</v>
          </cell>
          <cell r="BG175">
            <v>0</v>
          </cell>
          <cell r="BH175">
            <v>0</v>
          </cell>
          <cell r="BI175">
            <v>0</v>
          </cell>
          <cell r="BJ175">
            <v>0</v>
          </cell>
          <cell r="BK175">
            <v>0</v>
          </cell>
          <cell r="BL175">
            <v>0</v>
          </cell>
          <cell r="BM175">
            <v>0</v>
          </cell>
          <cell r="BN175">
            <v>0</v>
          </cell>
          <cell r="BO175">
            <v>0</v>
          </cell>
          <cell r="BP175">
            <v>0</v>
          </cell>
          <cell r="BQ175">
            <v>0</v>
          </cell>
          <cell r="BR175">
            <v>0</v>
          </cell>
          <cell r="BS175">
            <v>0</v>
          </cell>
          <cell r="BT175">
            <v>0</v>
          </cell>
          <cell r="BU175">
            <v>0</v>
          </cell>
          <cell r="BV175">
            <v>0</v>
          </cell>
          <cell r="BW175">
            <v>0</v>
          </cell>
          <cell r="BX175">
            <v>0</v>
          </cell>
          <cell r="BY175">
            <v>0</v>
          </cell>
          <cell r="BZ175">
            <v>0</v>
          </cell>
          <cell r="CA175">
            <v>0</v>
          </cell>
          <cell r="CB175">
            <v>0</v>
          </cell>
          <cell r="CC175">
            <v>0</v>
          </cell>
          <cell r="CD175">
            <v>0</v>
          </cell>
          <cell r="CE175">
            <v>0</v>
          </cell>
          <cell r="CF175">
            <v>0</v>
          </cell>
          <cell r="CG175">
            <v>0</v>
          </cell>
          <cell r="CH175">
            <v>0</v>
          </cell>
          <cell r="CI175">
            <v>0</v>
          </cell>
          <cell r="CJ175">
            <v>0</v>
          </cell>
          <cell r="CK175">
            <v>0</v>
          </cell>
          <cell r="CL175">
            <v>0</v>
          </cell>
          <cell r="CM175">
            <v>0</v>
          </cell>
          <cell r="CN175">
            <v>9395.23</v>
          </cell>
          <cell r="CP175">
            <v>9395.23</v>
          </cell>
          <cell r="CQ175">
            <v>9395.23</v>
          </cell>
        </row>
        <row r="176">
          <cell r="B176">
            <v>3209</v>
          </cell>
          <cell r="C176" t="str">
            <v>MONSTER WATERMELON 473 LATA-6 NV</v>
          </cell>
          <cell r="D176" t="str">
            <v>R</v>
          </cell>
          <cell r="E176">
            <v>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  <cell r="Q176">
            <v>0</v>
          </cell>
          <cell r="R176">
            <v>0</v>
          </cell>
          <cell r="S176">
            <v>0</v>
          </cell>
          <cell r="T176">
            <v>0</v>
          </cell>
          <cell r="U176">
            <v>0</v>
          </cell>
          <cell r="V176">
            <v>0</v>
          </cell>
          <cell r="W176">
            <v>0</v>
          </cell>
          <cell r="X176">
            <v>0</v>
          </cell>
          <cell r="Y176">
            <v>0</v>
          </cell>
          <cell r="Z176">
            <v>0</v>
          </cell>
          <cell r="AA176">
            <v>0</v>
          </cell>
          <cell r="AB176">
            <v>0</v>
          </cell>
          <cell r="AC176">
            <v>0</v>
          </cell>
          <cell r="AD176">
            <v>0</v>
          </cell>
          <cell r="AE176">
            <v>0</v>
          </cell>
          <cell r="AF176">
            <v>0</v>
          </cell>
          <cell r="AG176">
            <v>0</v>
          </cell>
          <cell r="AH176">
            <v>0</v>
          </cell>
          <cell r="AI176">
            <v>0</v>
          </cell>
          <cell r="AJ176">
            <v>0</v>
          </cell>
          <cell r="AK176">
            <v>0</v>
          </cell>
          <cell r="AL176">
            <v>0</v>
          </cell>
          <cell r="AM176">
            <v>0</v>
          </cell>
          <cell r="AN176">
            <v>0</v>
          </cell>
          <cell r="AO176">
            <v>0</v>
          </cell>
          <cell r="AP176">
            <v>0</v>
          </cell>
          <cell r="AQ176">
            <v>0</v>
          </cell>
          <cell r="AR176">
            <v>0</v>
          </cell>
          <cell r="AS176">
            <v>0</v>
          </cell>
          <cell r="AT176">
            <v>0</v>
          </cell>
          <cell r="AU176">
            <v>0</v>
          </cell>
          <cell r="AV176">
            <v>0</v>
          </cell>
          <cell r="AW176">
            <v>0</v>
          </cell>
          <cell r="AX176">
            <v>0</v>
          </cell>
          <cell r="AY176">
            <v>0</v>
          </cell>
          <cell r="AZ176">
            <v>0</v>
          </cell>
          <cell r="BA176">
            <v>0</v>
          </cell>
          <cell r="BB176">
            <v>0</v>
          </cell>
          <cell r="BC176">
            <v>0</v>
          </cell>
          <cell r="BD176">
            <v>0</v>
          </cell>
          <cell r="BE176">
            <v>0</v>
          </cell>
          <cell r="BF176">
            <v>0</v>
          </cell>
          <cell r="BG176">
            <v>0</v>
          </cell>
          <cell r="BH176">
            <v>0</v>
          </cell>
          <cell r="BI176">
            <v>0</v>
          </cell>
          <cell r="BJ176">
            <v>0</v>
          </cell>
          <cell r="BK176">
            <v>0</v>
          </cell>
          <cell r="BL176">
            <v>0</v>
          </cell>
          <cell r="BM176">
            <v>0</v>
          </cell>
          <cell r="BN176">
            <v>0</v>
          </cell>
          <cell r="BO176">
            <v>0</v>
          </cell>
          <cell r="BP176">
            <v>0</v>
          </cell>
          <cell r="BQ176">
            <v>0</v>
          </cell>
          <cell r="BR176">
            <v>0</v>
          </cell>
          <cell r="BS176">
            <v>0</v>
          </cell>
          <cell r="BT176">
            <v>0</v>
          </cell>
          <cell r="BU176">
            <v>0</v>
          </cell>
          <cell r="BV176">
            <v>0</v>
          </cell>
          <cell r="BW176">
            <v>0</v>
          </cell>
          <cell r="BX176">
            <v>0</v>
          </cell>
          <cell r="BY176">
            <v>0</v>
          </cell>
          <cell r="BZ176">
            <v>0</v>
          </cell>
          <cell r="CA176">
            <v>0</v>
          </cell>
          <cell r="CB176">
            <v>0</v>
          </cell>
          <cell r="CC176">
            <v>0</v>
          </cell>
          <cell r="CD176">
            <v>0</v>
          </cell>
          <cell r="CE176">
            <v>0</v>
          </cell>
          <cell r="CF176">
            <v>0</v>
          </cell>
          <cell r="CG176">
            <v>0</v>
          </cell>
          <cell r="CH176">
            <v>0</v>
          </cell>
          <cell r="CI176">
            <v>0</v>
          </cell>
          <cell r="CJ176">
            <v>0</v>
          </cell>
          <cell r="CK176">
            <v>0</v>
          </cell>
          <cell r="CL176">
            <v>0</v>
          </cell>
          <cell r="CM176">
            <v>0</v>
          </cell>
          <cell r="CN176">
            <v>7219.99</v>
          </cell>
          <cell r="CP176">
            <v>7219.99</v>
          </cell>
          <cell r="CQ176">
            <v>7219.99</v>
          </cell>
        </row>
        <row r="177">
          <cell r="B177">
            <v>3477</v>
          </cell>
          <cell r="C177" t="str">
            <v>SPRITE ZERO ICE 473ML X6</v>
          </cell>
          <cell r="D177" t="str">
            <v>R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K177">
            <v>0</v>
          </cell>
          <cell r="L177">
            <v>0</v>
          </cell>
          <cell r="M177">
            <v>0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  <cell r="T177">
            <v>0</v>
          </cell>
          <cell r="U177">
            <v>0</v>
          </cell>
          <cell r="V177">
            <v>0</v>
          </cell>
          <cell r="W177">
            <v>0</v>
          </cell>
          <cell r="X177">
            <v>0</v>
          </cell>
          <cell r="Y177">
            <v>0</v>
          </cell>
          <cell r="Z177">
            <v>0</v>
          </cell>
          <cell r="AA177">
            <v>0</v>
          </cell>
          <cell r="AB177">
            <v>0</v>
          </cell>
          <cell r="AC177">
            <v>0</v>
          </cell>
          <cell r="AD177">
            <v>0</v>
          </cell>
          <cell r="AE177">
            <v>0</v>
          </cell>
          <cell r="AF177">
            <v>0</v>
          </cell>
          <cell r="AG177">
            <v>0</v>
          </cell>
          <cell r="AH177">
            <v>0</v>
          </cell>
          <cell r="AI177">
            <v>0</v>
          </cell>
          <cell r="AJ177">
            <v>0</v>
          </cell>
          <cell r="AK177">
            <v>0</v>
          </cell>
          <cell r="AL177">
            <v>0</v>
          </cell>
          <cell r="AM177">
            <v>0</v>
          </cell>
          <cell r="AN177">
            <v>0</v>
          </cell>
          <cell r="AO177">
            <v>0</v>
          </cell>
          <cell r="AP177">
            <v>0</v>
          </cell>
          <cell r="AQ177">
            <v>0</v>
          </cell>
          <cell r="AR177">
            <v>0</v>
          </cell>
          <cell r="AS177">
            <v>0</v>
          </cell>
          <cell r="AT177">
            <v>0</v>
          </cell>
          <cell r="AU177">
            <v>0</v>
          </cell>
          <cell r="AV177">
            <v>0</v>
          </cell>
          <cell r="AW177">
            <v>0</v>
          </cell>
          <cell r="AX177">
            <v>0</v>
          </cell>
          <cell r="AY177">
            <v>0</v>
          </cell>
          <cell r="AZ177">
            <v>0</v>
          </cell>
          <cell r="BA177">
            <v>0</v>
          </cell>
          <cell r="BB177">
            <v>0</v>
          </cell>
          <cell r="BC177">
            <v>0</v>
          </cell>
          <cell r="BD177">
            <v>0</v>
          </cell>
          <cell r="BE177">
            <v>0</v>
          </cell>
          <cell r="BF177">
            <v>0</v>
          </cell>
          <cell r="BG177">
            <v>0</v>
          </cell>
          <cell r="BH177">
            <v>0</v>
          </cell>
          <cell r="BI177">
            <v>0</v>
          </cell>
          <cell r="BJ177">
            <v>0</v>
          </cell>
          <cell r="BK177">
            <v>0</v>
          </cell>
          <cell r="BL177">
            <v>0</v>
          </cell>
          <cell r="BM177">
            <v>0</v>
          </cell>
          <cell r="BN177">
            <v>0</v>
          </cell>
          <cell r="BO177">
            <v>0</v>
          </cell>
          <cell r="BP177">
            <v>0</v>
          </cell>
          <cell r="BQ177">
            <v>0</v>
          </cell>
          <cell r="BR177">
            <v>0</v>
          </cell>
          <cell r="BS177">
            <v>0</v>
          </cell>
          <cell r="BT177">
            <v>0</v>
          </cell>
          <cell r="BU177">
            <v>0</v>
          </cell>
          <cell r="BV177">
            <v>0</v>
          </cell>
          <cell r="BW177">
            <v>0</v>
          </cell>
          <cell r="BX177">
            <v>0</v>
          </cell>
          <cell r="BY177">
            <v>0</v>
          </cell>
          <cell r="BZ177">
            <v>0</v>
          </cell>
          <cell r="CA177">
            <v>0</v>
          </cell>
          <cell r="CB177">
            <v>0</v>
          </cell>
          <cell r="CC177">
            <v>0</v>
          </cell>
          <cell r="CD177">
            <v>0</v>
          </cell>
          <cell r="CE177">
            <v>0</v>
          </cell>
          <cell r="CF177">
            <v>0</v>
          </cell>
          <cell r="CG177">
            <v>0</v>
          </cell>
          <cell r="CH177">
            <v>0</v>
          </cell>
          <cell r="CI177">
            <v>0</v>
          </cell>
          <cell r="CJ177">
            <v>0</v>
          </cell>
          <cell r="CK177">
            <v>0</v>
          </cell>
          <cell r="CL177">
            <v>0</v>
          </cell>
          <cell r="CM177">
            <v>0</v>
          </cell>
          <cell r="CN177">
            <v>2805.54</v>
          </cell>
          <cell r="CP177">
            <v>2805.54</v>
          </cell>
          <cell r="CQ177">
            <v>2805.54</v>
          </cell>
        </row>
        <row r="178">
          <cell r="B178">
            <v>3212</v>
          </cell>
          <cell r="C178" t="str">
            <v>MONSTER ROSSI AR 473X6</v>
          </cell>
          <cell r="D178" t="str">
            <v>R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L178">
            <v>0</v>
          </cell>
          <cell r="M178">
            <v>0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U178">
            <v>0</v>
          </cell>
          <cell r="V178">
            <v>0</v>
          </cell>
          <cell r="W178">
            <v>0</v>
          </cell>
          <cell r="X178">
            <v>0</v>
          </cell>
          <cell r="Y178">
            <v>0</v>
          </cell>
          <cell r="Z178">
            <v>0</v>
          </cell>
          <cell r="AA178">
            <v>0</v>
          </cell>
          <cell r="AB178">
            <v>0</v>
          </cell>
          <cell r="AC178">
            <v>0</v>
          </cell>
          <cell r="AD178">
            <v>0</v>
          </cell>
          <cell r="AE178">
            <v>0</v>
          </cell>
          <cell r="AF178">
            <v>0</v>
          </cell>
          <cell r="AG178">
            <v>0</v>
          </cell>
          <cell r="AH178">
            <v>0</v>
          </cell>
          <cell r="AI178">
            <v>0</v>
          </cell>
          <cell r="AJ178">
            <v>0</v>
          </cell>
          <cell r="AK178">
            <v>0</v>
          </cell>
          <cell r="AL178">
            <v>0</v>
          </cell>
          <cell r="AM178">
            <v>0</v>
          </cell>
          <cell r="AN178">
            <v>0</v>
          </cell>
          <cell r="AO178">
            <v>0</v>
          </cell>
          <cell r="AP178">
            <v>0</v>
          </cell>
          <cell r="AQ178">
            <v>0</v>
          </cell>
          <cell r="AR178">
            <v>0</v>
          </cell>
          <cell r="AS178">
            <v>0</v>
          </cell>
          <cell r="AT178">
            <v>0</v>
          </cell>
          <cell r="AU178">
            <v>0</v>
          </cell>
          <cell r="AV178">
            <v>0</v>
          </cell>
          <cell r="AW178">
            <v>0</v>
          </cell>
          <cell r="AX178">
            <v>0</v>
          </cell>
          <cell r="AY178">
            <v>0</v>
          </cell>
          <cell r="AZ178">
            <v>0</v>
          </cell>
          <cell r="BA178">
            <v>0</v>
          </cell>
          <cell r="BB178">
            <v>0</v>
          </cell>
          <cell r="BC178">
            <v>0</v>
          </cell>
          <cell r="BD178">
            <v>0</v>
          </cell>
          <cell r="BE178">
            <v>0</v>
          </cell>
          <cell r="BF178">
            <v>0</v>
          </cell>
          <cell r="BG178">
            <v>0</v>
          </cell>
          <cell r="BH178">
            <v>0</v>
          </cell>
          <cell r="BI178">
            <v>0</v>
          </cell>
          <cell r="BJ178">
            <v>0</v>
          </cell>
          <cell r="BK178">
            <v>0</v>
          </cell>
          <cell r="BL178">
            <v>0</v>
          </cell>
          <cell r="BM178">
            <v>0</v>
          </cell>
          <cell r="BN178">
            <v>0</v>
          </cell>
          <cell r="BO178">
            <v>0</v>
          </cell>
          <cell r="BP178">
            <v>0</v>
          </cell>
          <cell r="BQ178">
            <v>0</v>
          </cell>
          <cell r="BR178">
            <v>0</v>
          </cell>
          <cell r="BS178">
            <v>0</v>
          </cell>
          <cell r="BT178">
            <v>0</v>
          </cell>
          <cell r="BU178">
            <v>0</v>
          </cell>
          <cell r="BV178">
            <v>0</v>
          </cell>
          <cell r="BW178">
            <v>0</v>
          </cell>
          <cell r="BX178">
            <v>0</v>
          </cell>
          <cell r="BY178">
            <v>0</v>
          </cell>
          <cell r="BZ178">
            <v>0</v>
          </cell>
          <cell r="CA178">
            <v>0</v>
          </cell>
          <cell r="CB178">
            <v>0</v>
          </cell>
          <cell r="CC178">
            <v>0</v>
          </cell>
          <cell r="CD178">
            <v>0</v>
          </cell>
          <cell r="CE178">
            <v>0</v>
          </cell>
          <cell r="CF178">
            <v>0</v>
          </cell>
          <cell r="CG178">
            <v>0</v>
          </cell>
          <cell r="CH178">
            <v>0</v>
          </cell>
          <cell r="CI178">
            <v>0</v>
          </cell>
          <cell r="CJ178">
            <v>0</v>
          </cell>
          <cell r="CK178">
            <v>0</v>
          </cell>
          <cell r="CL178">
            <v>0</v>
          </cell>
          <cell r="CM178">
            <v>0</v>
          </cell>
          <cell r="CN178">
            <v>7411.95</v>
          </cell>
          <cell r="CP178">
            <v>7411.95</v>
          </cell>
          <cell r="CQ178">
            <v>7411.95</v>
          </cell>
        </row>
        <row r="179">
          <cell r="B179">
            <v>1659</v>
          </cell>
          <cell r="C179" t="str">
            <v>SMARTWATER CON GAS 591cc PETx6</v>
          </cell>
          <cell r="D179" t="str">
            <v>R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  <cell r="AJ179">
            <v>0</v>
          </cell>
          <cell r="AK179">
            <v>0</v>
          </cell>
          <cell r="AL179">
            <v>0</v>
          </cell>
          <cell r="AM179">
            <v>0</v>
          </cell>
          <cell r="AN179">
            <v>0</v>
          </cell>
          <cell r="AO179">
            <v>0</v>
          </cell>
          <cell r="AP179">
            <v>0</v>
          </cell>
          <cell r="AQ179">
            <v>0</v>
          </cell>
          <cell r="AR179">
            <v>0</v>
          </cell>
          <cell r="AS179">
            <v>0</v>
          </cell>
          <cell r="AT179">
            <v>0</v>
          </cell>
          <cell r="AU179">
            <v>0</v>
          </cell>
          <cell r="AV179">
            <v>0</v>
          </cell>
          <cell r="AW179">
            <v>0</v>
          </cell>
          <cell r="AX179">
            <v>0</v>
          </cell>
          <cell r="AY179">
            <v>0</v>
          </cell>
          <cell r="AZ179">
            <v>0</v>
          </cell>
          <cell r="BA179">
            <v>0</v>
          </cell>
          <cell r="BB179">
            <v>0</v>
          </cell>
          <cell r="BC179">
            <v>0</v>
          </cell>
          <cell r="BD179">
            <v>0</v>
          </cell>
          <cell r="BE179">
            <v>0</v>
          </cell>
          <cell r="BF179">
            <v>0</v>
          </cell>
          <cell r="BG179">
            <v>0</v>
          </cell>
          <cell r="BH179">
            <v>0</v>
          </cell>
          <cell r="BI179">
            <v>0</v>
          </cell>
          <cell r="BJ179">
            <v>0</v>
          </cell>
          <cell r="BK179">
            <v>0</v>
          </cell>
          <cell r="BL179">
            <v>0</v>
          </cell>
          <cell r="BM179">
            <v>0</v>
          </cell>
          <cell r="BN179">
            <v>0</v>
          </cell>
          <cell r="BO179">
            <v>0</v>
          </cell>
          <cell r="BP179">
            <v>0</v>
          </cell>
          <cell r="BQ179">
            <v>0</v>
          </cell>
          <cell r="BR179">
            <v>0</v>
          </cell>
          <cell r="BS179">
            <v>0</v>
          </cell>
          <cell r="BT179">
            <v>0</v>
          </cell>
          <cell r="BU179">
            <v>0</v>
          </cell>
          <cell r="BV179">
            <v>0</v>
          </cell>
          <cell r="BW179">
            <v>0</v>
          </cell>
          <cell r="BX179">
            <v>0</v>
          </cell>
          <cell r="BY179">
            <v>0</v>
          </cell>
          <cell r="BZ179">
            <v>0</v>
          </cell>
          <cell r="CA179">
            <v>0</v>
          </cell>
          <cell r="CB179">
            <v>0</v>
          </cell>
          <cell r="CC179">
            <v>0</v>
          </cell>
          <cell r="CD179">
            <v>0</v>
          </cell>
          <cell r="CE179">
            <v>0</v>
          </cell>
          <cell r="CF179">
            <v>0</v>
          </cell>
          <cell r="CG179">
            <v>0</v>
          </cell>
          <cell r="CH179">
            <v>0</v>
          </cell>
          <cell r="CI179">
            <v>0</v>
          </cell>
          <cell r="CJ179">
            <v>0</v>
          </cell>
          <cell r="CK179">
            <v>0</v>
          </cell>
          <cell r="CL179">
            <v>0</v>
          </cell>
          <cell r="CM179">
            <v>0</v>
          </cell>
          <cell r="CN179">
            <v>1753.28</v>
          </cell>
          <cell r="CP179">
            <v>1753.28</v>
          </cell>
          <cell r="CQ179">
            <v>1753.28</v>
          </cell>
        </row>
        <row r="180">
          <cell r="B180">
            <v>2668</v>
          </cell>
          <cell r="C180" t="str">
            <v>POWERADE NARANJA 995 ML</v>
          </cell>
          <cell r="D180" t="str">
            <v>P</v>
          </cell>
          <cell r="E180">
            <v>929226</v>
          </cell>
          <cell r="F180">
            <v>743748.96800688386</v>
          </cell>
          <cell r="G180">
            <v>2.9849999999999998E-3</v>
          </cell>
          <cell r="H180">
            <v>2220.0906695005483</v>
          </cell>
          <cell r="I180">
            <v>0.2</v>
          </cell>
          <cell r="J180">
            <v>444.01813390010966</v>
          </cell>
          <cell r="K180">
            <v>2664.108803400658</v>
          </cell>
          <cell r="L180">
            <v>0</v>
          </cell>
          <cell r="M180">
            <v>0</v>
          </cell>
          <cell r="N180">
            <v>0</v>
          </cell>
          <cell r="O180">
            <v>902332</v>
          </cell>
          <cell r="P180">
            <v>697.55389457120373</v>
          </cell>
          <cell r="Q180">
            <v>0.49077280499999998</v>
          </cell>
          <cell r="R180">
            <v>342.34048147738389</v>
          </cell>
          <cell r="S180">
            <v>1.4999999999999999E-2</v>
          </cell>
          <cell r="T180">
            <v>5.1351072221607579</v>
          </cell>
          <cell r="U180">
            <v>347.47558869954463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  <cell r="AC180">
            <v>917993</v>
          </cell>
          <cell r="AD180">
            <v>27.174399999999999</v>
          </cell>
          <cell r="AE180">
            <v>6</v>
          </cell>
          <cell r="AF180">
            <v>163.04640000000001</v>
          </cell>
          <cell r="AG180">
            <v>6.0000000000000001E-3</v>
          </cell>
          <cell r="AH180">
            <v>0.9782784000000001</v>
          </cell>
          <cell r="AI180">
            <v>164.0246784</v>
          </cell>
          <cell r="AJ180">
            <v>940684</v>
          </cell>
          <cell r="AK180">
            <v>14.864459999999999</v>
          </cell>
          <cell r="AL180">
            <v>6</v>
          </cell>
          <cell r="AM180">
            <v>89.186759999999992</v>
          </cell>
          <cell r="AN180">
            <v>1.7999999999999999E-2</v>
          </cell>
          <cell r="AO180">
            <v>1.6053616799999997</v>
          </cell>
          <cell r="AP180">
            <v>90.792121679999994</v>
          </cell>
          <cell r="AQ180">
            <v>929272</v>
          </cell>
          <cell r="AR180">
            <v>146.90145000572343</v>
          </cell>
          <cell r="AS180">
            <v>6</v>
          </cell>
          <cell r="AT180">
            <v>881.40870003434065</v>
          </cell>
          <cell r="AU180">
            <v>0.02</v>
          </cell>
          <cell r="AV180">
            <v>17.628174000686812</v>
          </cell>
          <cell r="AW180">
            <v>899.03687403502749</v>
          </cell>
          <cell r="AX180">
            <v>922605</v>
          </cell>
          <cell r="AY180">
            <v>4879.0991341991339</v>
          </cell>
          <cell r="AZ180">
            <v>0.02</v>
          </cell>
          <cell r="BA180">
            <v>97.581982683982687</v>
          </cell>
          <cell r="BB180">
            <v>0.03</v>
          </cell>
          <cell r="BC180">
            <v>2.9274594805194805</v>
          </cell>
          <cell r="BD180">
            <v>100.50944216450216</v>
          </cell>
          <cell r="BE180">
            <v>902311</v>
          </cell>
          <cell r="BF180">
            <v>3921.6450000000004</v>
          </cell>
          <cell r="BG180">
            <v>1.4285000000000001E-3</v>
          </cell>
          <cell r="BH180">
            <v>5.6020698825000013</v>
          </cell>
          <cell r="BI180">
            <v>0.03</v>
          </cell>
          <cell r="BJ180">
            <v>0.16806209647500003</v>
          </cell>
          <cell r="BK180">
            <v>5.7701319789750016</v>
          </cell>
          <cell r="BL180">
            <v>902302</v>
          </cell>
          <cell r="BM180">
            <v>657.8</v>
          </cell>
          <cell r="BN180">
            <v>2.8571428571428571E-2</v>
          </cell>
          <cell r="BO180">
            <v>18.794285714285714</v>
          </cell>
          <cell r="BP180">
            <v>0.02</v>
          </cell>
          <cell r="BQ180">
            <v>0.37588571428571427</v>
          </cell>
          <cell r="BR180">
            <v>19.170171428571429</v>
          </cell>
          <cell r="BS180">
            <v>0</v>
          </cell>
          <cell r="BT180">
            <v>0</v>
          </cell>
          <cell r="BU180">
            <v>0</v>
          </cell>
          <cell r="BV180">
            <v>0</v>
          </cell>
          <cell r="BW180">
            <v>0</v>
          </cell>
          <cell r="BX180">
            <v>0</v>
          </cell>
          <cell r="BY180">
            <v>0</v>
          </cell>
          <cell r="BZ180">
            <v>0</v>
          </cell>
          <cell r="CA180">
            <v>0</v>
          </cell>
          <cell r="CB180">
            <v>0</v>
          </cell>
          <cell r="CC180">
            <v>0</v>
          </cell>
          <cell r="CD180">
            <v>0</v>
          </cell>
          <cell r="CE180">
            <v>0</v>
          </cell>
          <cell r="CF180">
            <v>0</v>
          </cell>
          <cell r="CG180">
            <v>0</v>
          </cell>
          <cell r="CH180">
            <v>0</v>
          </cell>
          <cell r="CI180">
            <v>0</v>
          </cell>
          <cell r="CJ180">
            <v>0</v>
          </cell>
          <cell r="CK180">
            <v>0</v>
          </cell>
          <cell r="CL180">
            <v>0</v>
          </cell>
          <cell r="CM180">
            <v>0</v>
          </cell>
          <cell r="CN180">
            <v>0</v>
          </cell>
          <cell r="CP180">
            <v>4290.8900000000003</v>
          </cell>
          <cell r="CQ180">
            <v>1626.7811965993424</v>
          </cell>
        </row>
        <row r="181">
          <cell r="B181">
            <v>2426</v>
          </cell>
          <cell r="C181" t="str">
            <v>AQUARIUS POMELO ROSADO 1,5</v>
          </cell>
          <cell r="D181" t="str">
            <v>P</v>
          </cell>
          <cell r="E181">
            <v>938684</v>
          </cell>
          <cell r="F181">
            <v>218083.10965435041</v>
          </cell>
          <cell r="G181">
            <v>4.5000000000000005E-3</v>
          </cell>
          <cell r="H181">
            <v>981.37399344457697</v>
          </cell>
          <cell r="I181">
            <v>0.05</v>
          </cell>
          <cell r="J181">
            <v>49.068699672228853</v>
          </cell>
          <cell r="K181">
            <v>1030.4426931168059</v>
          </cell>
          <cell r="L181">
            <v>0</v>
          </cell>
          <cell r="M181">
            <v>0</v>
          </cell>
          <cell r="N181">
            <v>0</v>
          </cell>
          <cell r="O181">
            <v>902332</v>
          </cell>
          <cell r="P181">
            <v>697.55389457120373</v>
          </cell>
          <cell r="Q181">
            <v>0.94998735000000012</v>
          </cell>
          <cell r="R181">
            <v>662.66737578587731</v>
          </cell>
          <cell r="S181">
            <v>1.4999999999999999E-2</v>
          </cell>
          <cell r="T181">
            <v>9.9400106367881591</v>
          </cell>
          <cell r="U181">
            <v>672.60738642266551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  <cell r="AB181">
            <v>0</v>
          </cell>
          <cell r="AC181">
            <v>902257</v>
          </cell>
          <cell r="AD181">
            <v>15.347200000000001</v>
          </cell>
          <cell r="AE181">
            <v>6</v>
          </cell>
          <cell r="AF181">
            <v>92.083200000000005</v>
          </cell>
          <cell r="AG181">
            <v>6.0000000000000001E-3</v>
          </cell>
          <cell r="AH181">
            <v>0.55249920000000008</v>
          </cell>
          <cell r="AI181">
            <v>92.635699200000005</v>
          </cell>
          <cell r="AJ181">
            <v>940570</v>
          </cell>
          <cell r="AK181">
            <v>17.65062</v>
          </cell>
          <cell r="AL181">
            <v>6</v>
          </cell>
          <cell r="AM181">
            <v>105.90371999999999</v>
          </cell>
          <cell r="AN181">
            <v>1.7999999999999999E-2</v>
          </cell>
          <cell r="AO181">
            <v>1.9062669599999997</v>
          </cell>
          <cell r="AP181">
            <v>107.80998695999999</v>
          </cell>
          <cell r="AQ181">
            <v>933429</v>
          </cell>
          <cell r="AR181">
            <v>98.24178000000002</v>
          </cell>
          <cell r="AS181">
            <v>6</v>
          </cell>
          <cell r="AT181">
            <v>589.45068000000015</v>
          </cell>
          <cell r="AU181">
            <v>0.02</v>
          </cell>
          <cell r="AV181">
            <v>11.789013600000002</v>
          </cell>
          <cell r="AW181">
            <v>601.23969360000012</v>
          </cell>
          <cell r="AX181">
            <v>932437</v>
          </cell>
          <cell r="AY181">
            <v>5142.54</v>
          </cell>
          <cell r="AZ181">
            <v>2.9100000000000001E-2</v>
          </cell>
          <cell r="BA181">
            <v>149.64791400000001</v>
          </cell>
          <cell r="BB181">
            <v>0.03</v>
          </cell>
          <cell r="BC181">
            <v>4.4894374200000007</v>
          </cell>
          <cell r="BD181">
            <v>154.13735142000002</v>
          </cell>
          <cell r="BE181">
            <v>902311</v>
          </cell>
          <cell r="BF181">
            <v>3921.6450000000004</v>
          </cell>
          <cell r="BG181">
            <v>4.0178571428571433E-3</v>
          </cell>
          <cell r="BH181">
            <v>15.756609375000004</v>
          </cell>
          <cell r="BI181">
            <v>0.03</v>
          </cell>
          <cell r="BJ181">
            <v>0.47269828125000007</v>
          </cell>
          <cell r="BK181">
            <v>16.229307656250004</v>
          </cell>
          <cell r="BL181">
            <v>933089</v>
          </cell>
          <cell r="BM181">
            <v>744.67254355400701</v>
          </cell>
          <cell r="BN181">
            <v>2.6785714285714284E-2</v>
          </cell>
          <cell r="BO181">
            <v>19.946585988053759</v>
          </cell>
          <cell r="BP181">
            <v>0.02</v>
          </cell>
          <cell r="BQ181">
            <v>0.39893171976107517</v>
          </cell>
          <cell r="BR181">
            <v>20.345517707814835</v>
          </cell>
          <cell r="BS181">
            <v>0</v>
          </cell>
          <cell r="BT181">
            <v>0</v>
          </cell>
          <cell r="BU181">
            <v>0</v>
          </cell>
          <cell r="BV181">
            <v>0</v>
          </cell>
          <cell r="BW181">
            <v>0</v>
          </cell>
          <cell r="BX181">
            <v>0</v>
          </cell>
          <cell r="BY181">
            <v>0</v>
          </cell>
          <cell r="BZ181">
            <v>0</v>
          </cell>
          <cell r="CA181">
            <v>0</v>
          </cell>
          <cell r="CB181">
            <v>0</v>
          </cell>
          <cell r="CC181">
            <v>0</v>
          </cell>
          <cell r="CD181">
            <v>0</v>
          </cell>
          <cell r="CE181">
            <v>0</v>
          </cell>
          <cell r="CF181">
            <v>0</v>
          </cell>
          <cell r="CG181">
            <v>936704</v>
          </cell>
          <cell r="CH181">
            <v>477.36358227050141</v>
          </cell>
          <cell r="CI181">
            <v>5.4702783634958556E-2</v>
          </cell>
          <cell r="CJ181">
            <v>26.113116756151978</v>
          </cell>
          <cell r="CK181">
            <v>0.5</v>
          </cell>
          <cell r="CL181">
            <v>13.056558378075989</v>
          </cell>
          <cell r="CM181">
            <v>39.169675134227965</v>
          </cell>
          <cell r="CN181">
            <v>0</v>
          </cell>
          <cell r="CP181">
            <v>2734.62</v>
          </cell>
          <cell r="CQ181">
            <v>1704.177306883194</v>
          </cell>
        </row>
        <row r="182">
          <cell r="B182">
            <v>1059</v>
          </cell>
          <cell r="C182" t="str">
            <v>Fanta Naranja Zero 2250cc Petx6</v>
          </cell>
          <cell r="D182" t="str">
            <v>P</v>
          </cell>
          <cell r="E182">
            <v>919744</v>
          </cell>
          <cell r="F182">
            <v>454159.1</v>
          </cell>
          <cell r="G182">
            <v>7.1364381244383348E-3</v>
          </cell>
          <cell r="H182">
            <v>3241.078315800602</v>
          </cell>
          <cell r="I182">
            <v>7.4999999999999997E-2</v>
          </cell>
          <cell r="J182">
            <v>243.08087368504513</v>
          </cell>
          <cell r="K182">
            <v>3484.1591894856469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  <cell r="T182">
            <v>0</v>
          </cell>
          <cell r="U182">
            <v>0</v>
          </cell>
          <cell r="V182">
            <v>902338</v>
          </cell>
          <cell r="W182">
            <v>282.74</v>
          </cell>
          <cell r="X182">
            <v>8.8208999999999996E-2</v>
          </cell>
          <cell r="Y182">
            <v>24.94021266</v>
          </cell>
          <cell r="Z182">
            <v>0.45</v>
          </cell>
          <cell r="AA182">
            <v>11.223095697</v>
          </cell>
          <cell r="AB182">
            <v>36.163308356999998</v>
          </cell>
          <cell r="AC182">
            <v>901829</v>
          </cell>
          <cell r="AD182">
            <v>14.9682</v>
          </cell>
          <cell r="AE182">
            <v>6</v>
          </cell>
          <cell r="AF182">
            <v>89.809200000000004</v>
          </cell>
          <cell r="AG182">
            <v>6.0000000000000001E-3</v>
          </cell>
          <cell r="AH182">
            <v>0.53885520000000009</v>
          </cell>
          <cell r="AI182">
            <v>90.348055200000005</v>
          </cell>
          <cell r="AJ182">
            <v>940569</v>
          </cell>
          <cell r="AK182">
            <v>23.32668</v>
          </cell>
          <cell r="AL182">
            <v>6</v>
          </cell>
          <cell r="AM182">
            <v>139.96008</v>
          </cell>
          <cell r="AN182">
            <v>1.7999999999999999E-2</v>
          </cell>
          <cell r="AO182">
            <v>2.5192814399999999</v>
          </cell>
          <cell r="AP182">
            <v>142.47936143999999</v>
          </cell>
          <cell r="AQ182">
            <v>911423</v>
          </cell>
          <cell r="AR182">
            <v>152.64989999588317</v>
          </cell>
          <cell r="AS182">
            <v>6</v>
          </cell>
          <cell r="AT182">
            <v>915.89939997529905</v>
          </cell>
          <cell r="AU182">
            <v>0.02</v>
          </cell>
          <cell r="AV182">
            <v>18.317987999505981</v>
          </cell>
          <cell r="AW182">
            <v>934.21738797480498</v>
          </cell>
          <cell r="AX182">
            <v>925698</v>
          </cell>
          <cell r="AY182">
            <v>5142.54</v>
          </cell>
          <cell r="AZ182">
            <v>2.7699999999999999E-2</v>
          </cell>
          <cell r="BA182">
            <v>142.44835799999998</v>
          </cell>
          <cell r="BB182">
            <v>0.03</v>
          </cell>
          <cell r="BC182">
            <v>4.2734507399999995</v>
          </cell>
          <cell r="BD182">
            <v>146.72180873999997</v>
          </cell>
          <cell r="BE182">
            <v>902311</v>
          </cell>
          <cell r="BF182">
            <v>3921.6450000000004</v>
          </cell>
          <cell r="BG182">
            <v>5.0000000000000001E-3</v>
          </cell>
          <cell r="BH182">
            <v>19.608225000000001</v>
          </cell>
          <cell r="BI182">
            <v>0.03</v>
          </cell>
          <cell r="BJ182">
            <v>0.58824675000000004</v>
          </cell>
          <cell r="BK182">
            <v>20.196471750000001</v>
          </cell>
          <cell r="BL182">
            <v>933089</v>
          </cell>
          <cell r="BM182">
            <v>744.67254355400701</v>
          </cell>
          <cell r="BN182">
            <v>3.7499999999999999E-2</v>
          </cell>
          <cell r="BO182">
            <v>27.925220383275263</v>
          </cell>
          <cell r="BP182">
            <v>0.02</v>
          </cell>
          <cell r="BQ182">
            <v>0.55850440766550524</v>
          </cell>
          <cell r="BR182">
            <v>28.483724790940769</v>
          </cell>
          <cell r="BS182">
            <v>0</v>
          </cell>
          <cell r="BT182">
            <v>0</v>
          </cell>
          <cell r="BU182">
            <v>0</v>
          </cell>
          <cell r="BV182">
            <v>0</v>
          </cell>
          <cell r="BW182">
            <v>0</v>
          </cell>
          <cell r="BX182">
            <v>0</v>
          </cell>
          <cell r="BY182">
            <v>0</v>
          </cell>
          <cell r="BZ182">
            <v>0</v>
          </cell>
          <cell r="CA182">
            <v>0</v>
          </cell>
          <cell r="CB182">
            <v>0</v>
          </cell>
          <cell r="CC182">
            <v>0</v>
          </cell>
          <cell r="CD182">
            <v>0</v>
          </cell>
          <cell r="CE182">
            <v>0</v>
          </cell>
          <cell r="CF182">
            <v>0</v>
          </cell>
          <cell r="CG182">
            <v>0</v>
          </cell>
          <cell r="CH182">
            <v>0</v>
          </cell>
          <cell r="CI182">
            <v>0</v>
          </cell>
          <cell r="CJ182">
            <v>0</v>
          </cell>
          <cell r="CK182">
            <v>0</v>
          </cell>
          <cell r="CL182">
            <v>0</v>
          </cell>
          <cell r="CM182">
            <v>0</v>
          </cell>
          <cell r="CN182">
            <v>0</v>
          </cell>
          <cell r="CP182">
            <v>4882.7700000000004</v>
          </cell>
          <cell r="CQ182">
            <v>1398.6108105143535</v>
          </cell>
        </row>
        <row r="183">
          <cell r="B183">
            <v>2608</v>
          </cell>
          <cell r="C183" t="str">
            <v>Powerade Uva 995cc Petx6</v>
          </cell>
          <cell r="D183" t="str">
            <v>P</v>
          </cell>
          <cell r="E183">
            <v>939014</v>
          </cell>
          <cell r="F183">
            <v>503116.85287143372</v>
          </cell>
          <cell r="G183">
            <v>2.2864802757564151E-3</v>
          </cell>
          <cell r="H183">
            <v>1150.3667604911755</v>
          </cell>
          <cell r="I183">
            <v>7.4999999999999997E-2</v>
          </cell>
          <cell r="J183">
            <v>86.277507036838159</v>
          </cell>
          <cell r="K183">
            <v>1236.6442675280136</v>
          </cell>
          <cell r="L183">
            <v>0</v>
          </cell>
          <cell r="M183">
            <v>0</v>
          </cell>
          <cell r="N183">
            <v>0</v>
          </cell>
          <cell r="O183">
            <v>902332</v>
          </cell>
          <cell r="P183">
            <v>697.55389457120373</v>
          </cell>
          <cell r="Q183">
            <v>0.51197631635388741</v>
          </cell>
          <cell r="R183">
            <v>357.13107340087282</v>
          </cell>
          <cell r="S183">
            <v>1.4999999999999999E-2</v>
          </cell>
          <cell r="T183">
            <v>5.356966101013092</v>
          </cell>
          <cell r="U183">
            <v>362.48803950188591</v>
          </cell>
          <cell r="V183">
            <v>0</v>
          </cell>
          <cell r="W183">
            <v>0</v>
          </cell>
          <cell r="X183">
            <v>0</v>
          </cell>
          <cell r="Y183">
            <v>0</v>
          </cell>
          <cell r="Z183">
            <v>0</v>
          </cell>
          <cell r="AA183">
            <v>0</v>
          </cell>
          <cell r="AB183">
            <v>0</v>
          </cell>
          <cell r="AC183">
            <v>917993</v>
          </cell>
          <cell r="AD183">
            <v>27.174399999999999</v>
          </cell>
          <cell r="AE183">
            <v>6</v>
          </cell>
          <cell r="AF183">
            <v>163.04640000000001</v>
          </cell>
          <cell r="AG183">
            <v>6.0000000000000001E-3</v>
          </cell>
          <cell r="AH183">
            <v>0.9782784000000001</v>
          </cell>
          <cell r="AI183">
            <v>164.0246784</v>
          </cell>
          <cell r="AJ183">
            <v>940683</v>
          </cell>
          <cell r="AK183">
            <v>14.864459999999999</v>
          </cell>
          <cell r="AL183">
            <v>6</v>
          </cell>
          <cell r="AM183">
            <v>89.186759999999992</v>
          </cell>
          <cell r="AN183">
            <v>1.7999999999999999E-2</v>
          </cell>
          <cell r="AO183">
            <v>1.6053616799999997</v>
          </cell>
          <cell r="AP183">
            <v>90.792121679999994</v>
          </cell>
          <cell r="AQ183">
            <v>929272</v>
          </cell>
          <cell r="AR183">
            <v>146.90145000572343</v>
          </cell>
          <cell r="AS183">
            <v>6</v>
          </cell>
          <cell r="AT183">
            <v>881.40870003434065</v>
          </cell>
          <cell r="AU183">
            <v>0.02</v>
          </cell>
          <cell r="AV183">
            <v>17.628174000686812</v>
          </cell>
          <cell r="AW183">
            <v>899.03687403502749</v>
          </cell>
          <cell r="AX183">
            <v>922605</v>
          </cell>
          <cell r="AY183">
            <v>4879.0991341991339</v>
          </cell>
          <cell r="AZ183">
            <v>0.02</v>
          </cell>
          <cell r="BA183">
            <v>97.581982683982687</v>
          </cell>
          <cell r="BB183">
            <v>0.03</v>
          </cell>
          <cell r="BC183">
            <v>2.9274594805194805</v>
          </cell>
          <cell r="BD183">
            <v>100.50944216450216</v>
          </cell>
          <cell r="BE183">
            <v>902311</v>
          </cell>
          <cell r="BF183">
            <v>3921.6450000000004</v>
          </cell>
          <cell r="BG183">
            <v>1.4285000000000001E-3</v>
          </cell>
          <cell r="BH183">
            <v>5.6020698825000013</v>
          </cell>
          <cell r="BI183">
            <v>0.03</v>
          </cell>
          <cell r="BJ183">
            <v>0.16806209647500003</v>
          </cell>
          <cell r="BK183">
            <v>5.7701319789750016</v>
          </cell>
          <cell r="BL183">
            <v>902302</v>
          </cell>
          <cell r="BM183">
            <v>657.8</v>
          </cell>
          <cell r="BN183">
            <v>2.8571428571428571E-2</v>
          </cell>
          <cell r="BO183">
            <v>18.794285714285714</v>
          </cell>
          <cell r="BP183">
            <v>0.02</v>
          </cell>
          <cell r="BQ183">
            <v>0.37588571428571427</v>
          </cell>
          <cell r="BR183">
            <v>19.170171428571429</v>
          </cell>
          <cell r="BS183">
            <v>0</v>
          </cell>
          <cell r="BT183">
            <v>0</v>
          </cell>
          <cell r="BU183">
            <v>0</v>
          </cell>
          <cell r="BV183">
            <v>0</v>
          </cell>
          <cell r="BW183">
            <v>0</v>
          </cell>
          <cell r="BX183">
            <v>0</v>
          </cell>
          <cell r="BY183">
            <v>0</v>
          </cell>
          <cell r="BZ183">
            <v>0</v>
          </cell>
          <cell r="CA183">
            <v>0</v>
          </cell>
          <cell r="CB183">
            <v>0</v>
          </cell>
          <cell r="CC183">
            <v>0</v>
          </cell>
          <cell r="CD183">
            <v>0</v>
          </cell>
          <cell r="CE183">
            <v>0</v>
          </cell>
          <cell r="CF183">
            <v>0</v>
          </cell>
          <cell r="CG183">
            <v>0</v>
          </cell>
          <cell r="CH183">
            <v>0</v>
          </cell>
          <cell r="CI183">
            <v>0</v>
          </cell>
          <cell r="CJ183">
            <v>0</v>
          </cell>
          <cell r="CK183">
            <v>0</v>
          </cell>
          <cell r="CL183">
            <v>0</v>
          </cell>
          <cell r="CM183">
            <v>0</v>
          </cell>
          <cell r="CN183">
            <v>0</v>
          </cell>
          <cell r="CP183">
            <v>2878.44</v>
          </cell>
          <cell r="CQ183">
            <v>1641.7957324719864</v>
          </cell>
        </row>
        <row r="184">
          <cell r="B184">
            <v>3213</v>
          </cell>
          <cell r="C184" t="str">
            <v>MONSTER PIPELINE PUNCH 473CC X 6</v>
          </cell>
          <cell r="D184" t="str">
            <v>R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>
            <v>0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  <cell r="T184">
            <v>0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  <cell r="AB184">
            <v>0</v>
          </cell>
          <cell r="AC184">
            <v>0</v>
          </cell>
          <cell r="AD184">
            <v>0</v>
          </cell>
          <cell r="AE184">
            <v>0</v>
          </cell>
          <cell r="AF184">
            <v>0</v>
          </cell>
          <cell r="AG184">
            <v>0</v>
          </cell>
          <cell r="AH184">
            <v>0</v>
          </cell>
          <cell r="AI184">
            <v>0</v>
          </cell>
          <cell r="AJ184">
            <v>0</v>
          </cell>
          <cell r="AK184">
            <v>0</v>
          </cell>
          <cell r="AL184">
            <v>0</v>
          </cell>
          <cell r="AM184">
            <v>0</v>
          </cell>
          <cell r="AN184">
            <v>0</v>
          </cell>
          <cell r="AO184">
            <v>0</v>
          </cell>
          <cell r="AP184">
            <v>0</v>
          </cell>
          <cell r="AQ184">
            <v>0</v>
          </cell>
          <cell r="AR184">
            <v>0</v>
          </cell>
          <cell r="AS184">
            <v>0</v>
          </cell>
          <cell r="AT184">
            <v>0</v>
          </cell>
          <cell r="AU184">
            <v>0</v>
          </cell>
          <cell r="AV184">
            <v>0</v>
          </cell>
          <cell r="AW184">
            <v>0</v>
          </cell>
          <cell r="AX184">
            <v>0</v>
          </cell>
          <cell r="AY184">
            <v>0</v>
          </cell>
          <cell r="AZ184">
            <v>0</v>
          </cell>
          <cell r="BA184">
            <v>0</v>
          </cell>
          <cell r="BB184">
            <v>0</v>
          </cell>
          <cell r="BC184">
            <v>0</v>
          </cell>
          <cell r="BD184">
            <v>0</v>
          </cell>
          <cell r="BE184">
            <v>0</v>
          </cell>
          <cell r="BF184">
            <v>0</v>
          </cell>
          <cell r="BG184">
            <v>0</v>
          </cell>
          <cell r="BH184">
            <v>0</v>
          </cell>
          <cell r="BI184">
            <v>0</v>
          </cell>
          <cell r="BJ184">
            <v>0</v>
          </cell>
          <cell r="BK184">
            <v>0</v>
          </cell>
          <cell r="BL184">
            <v>0</v>
          </cell>
          <cell r="BM184">
            <v>0</v>
          </cell>
          <cell r="BN184">
            <v>0</v>
          </cell>
          <cell r="BO184">
            <v>0</v>
          </cell>
          <cell r="BP184">
            <v>0</v>
          </cell>
          <cell r="BQ184">
            <v>0</v>
          </cell>
          <cell r="BR184">
            <v>0</v>
          </cell>
          <cell r="BS184">
            <v>0</v>
          </cell>
          <cell r="BT184">
            <v>0</v>
          </cell>
          <cell r="BU184">
            <v>0</v>
          </cell>
          <cell r="BV184">
            <v>0</v>
          </cell>
          <cell r="BW184">
            <v>0</v>
          </cell>
          <cell r="BX184">
            <v>0</v>
          </cell>
          <cell r="BY184">
            <v>0</v>
          </cell>
          <cell r="BZ184">
            <v>0</v>
          </cell>
          <cell r="CA184">
            <v>0</v>
          </cell>
          <cell r="CB184">
            <v>0</v>
          </cell>
          <cell r="CC184">
            <v>0</v>
          </cell>
          <cell r="CD184">
            <v>0</v>
          </cell>
          <cell r="CE184">
            <v>0</v>
          </cell>
          <cell r="CF184">
            <v>0</v>
          </cell>
          <cell r="CG184">
            <v>0</v>
          </cell>
          <cell r="CH184">
            <v>0</v>
          </cell>
          <cell r="CI184">
            <v>0</v>
          </cell>
          <cell r="CJ184">
            <v>0</v>
          </cell>
          <cell r="CK184">
            <v>0</v>
          </cell>
          <cell r="CL184">
            <v>0</v>
          </cell>
          <cell r="CM184">
            <v>0</v>
          </cell>
          <cell r="CN184">
            <v>7300.31</v>
          </cell>
          <cell r="CP184">
            <v>7300.31</v>
          </cell>
          <cell r="CQ184">
            <v>7300.31</v>
          </cell>
        </row>
        <row r="185">
          <cell r="B185">
            <v>3208</v>
          </cell>
          <cell r="C185" t="str">
            <v>MONSTER SRISE SA 473CC X 6</v>
          </cell>
          <cell r="D185" t="str">
            <v>R</v>
          </cell>
          <cell r="E185">
            <v>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>
            <v>0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  <cell r="R185">
            <v>0</v>
          </cell>
          <cell r="S185">
            <v>0</v>
          </cell>
          <cell r="T185">
            <v>0</v>
          </cell>
          <cell r="U185">
            <v>0</v>
          </cell>
          <cell r="V185">
            <v>0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  <cell r="AA185">
            <v>0</v>
          </cell>
          <cell r="AB185">
            <v>0</v>
          </cell>
          <cell r="AC185">
            <v>0</v>
          </cell>
          <cell r="AD185">
            <v>0</v>
          </cell>
          <cell r="AE185">
            <v>0</v>
          </cell>
          <cell r="AF185">
            <v>0</v>
          </cell>
          <cell r="AG185">
            <v>0</v>
          </cell>
          <cell r="AH185">
            <v>0</v>
          </cell>
          <cell r="AI185">
            <v>0</v>
          </cell>
          <cell r="AJ185">
            <v>0</v>
          </cell>
          <cell r="AK185">
            <v>0</v>
          </cell>
          <cell r="AL185">
            <v>0</v>
          </cell>
          <cell r="AM185">
            <v>0</v>
          </cell>
          <cell r="AN185">
            <v>0</v>
          </cell>
          <cell r="AO185">
            <v>0</v>
          </cell>
          <cell r="AP185">
            <v>0</v>
          </cell>
          <cell r="AQ185">
            <v>0</v>
          </cell>
          <cell r="AR185">
            <v>0</v>
          </cell>
          <cell r="AS185">
            <v>0</v>
          </cell>
          <cell r="AT185">
            <v>0</v>
          </cell>
          <cell r="AU185">
            <v>0</v>
          </cell>
          <cell r="AV185">
            <v>0</v>
          </cell>
          <cell r="AW185">
            <v>0</v>
          </cell>
          <cell r="AX185">
            <v>0</v>
          </cell>
          <cell r="AY185">
            <v>0</v>
          </cell>
          <cell r="AZ185">
            <v>0</v>
          </cell>
          <cell r="BA185">
            <v>0</v>
          </cell>
          <cell r="BB185">
            <v>0</v>
          </cell>
          <cell r="BC185">
            <v>0</v>
          </cell>
          <cell r="BD185">
            <v>0</v>
          </cell>
          <cell r="BE185">
            <v>0</v>
          </cell>
          <cell r="BF185">
            <v>0</v>
          </cell>
          <cell r="BG185">
            <v>0</v>
          </cell>
          <cell r="BH185">
            <v>0</v>
          </cell>
          <cell r="BI185">
            <v>0</v>
          </cell>
          <cell r="BJ185">
            <v>0</v>
          </cell>
          <cell r="BK185">
            <v>0</v>
          </cell>
          <cell r="BL185">
            <v>0</v>
          </cell>
          <cell r="BM185">
            <v>0</v>
          </cell>
          <cell r="BN185">
            <v>0</v>
          </cell>
          <cell r="BO185">
            <v>0</v>
          </cell>
          <cell r="BP185">
            <v>0</v>
          </cell>
          <cell r="BQ185">
            <v>0</v>
          </cell>
          <cell r="BR185">
            <v>0</v>
          </cell>
          <cell r="BS185">
            <v>0</v>
          </cell>
          <cell r="BT185">
            <v>0</v>
          </cell>
          <cell r="BU185">
            <v>0</v>
          </cell>
          <cell r="BV185">
            <v>0</v>
          </cell>
          <cell r="BW185">
            <v>0</v>
          </cell>
          <cell r="BX185">
            <v>0</v>
          </cell>
          <cell r="BY185">
            <v>0</v>
          </cell>
          <cell r="BZ185">
            <v>0</v>
          </cell>
          <cell r="CA185">
            <v>0</v>
          </cell>
          <cell r="CB185">
            <v>0</v>
          </cell>
          <cell r="CC185">
            <v>0</v>
          </cell>
          <cell r="CD185">
            <v>0</v>
          </cell>
          <cell r="CE185">
            <v>0</v>
          </cell>
          <cell r="CF185">
            <v>0</v>
          </cell>
          <cell r="CG185">
            <v>0</v>
          </cell>
          <cell r="CH185">
            <v>0</v>
          </cell>
          <cell r="CI185">
            <v>0</v>
          </cell>
          <cell r="CJ185">
            <v>0</v>
          </cell>
          <cell r="CK185">
            <v>0</v>
          </cell>
          <cell r="CL185">
            <v>0</v>
          </cell>
          <cell r="CM185">
            <v>0</v>
          </cell>
          <cell r="CN185">
            <v>7390.13</v>
          </cell>
          <cell r="CP185">
            <v>7390.13</v>
          </cell>
          <cell r="CQ185">
            <v>7390.13</v>
          </cell>
        </row>
        <row r="186">
          <cell r="B186">
            <v>3210</v>
          </cell>
          <cell r="C186" t="str">
            <v>MONSTER RSRVE ANANA 473x6</v>
          </cell>
          <cell r="D186" t="str">
            <v>R</v>
          </cell>
          <cell r="E186">
            <v>0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>
            <v>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B186">
            <v>0</v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  <cell r="AG186">
            <v>0</v>
          </cell>
          <cell r="AH186">
            <v>0</v>
          </cell>
          <cell r="AI186">
            <v>0</v>
          </cell>
          <cell r="AJ186">
            <v>0</v>
          </cell>
          <cell r="AK186">
            <v>0</v>
          </cell>
          <cell r="AL186">
            <v>0</v>
          </cell>
          <cell r="AM186">
            <v>0</v>
          </cell>
          <cell r="AN186">
            <v>0</v>
          </cell>
          <cell r="AO186">
            <v>0</v>
          </cell>
          <cell r="AP186">
            <v>0</v>
          </cell>
          <cell r="AQ186">
            <v>0</v>
          </cell>
          <cell r="AR186">
            <v>0</v>
          </cell>
          <cell r="AS186">
            <v>0</v>
          </cell>
          <cell r="AT186">
            <v>0</v>
          </cell>
          <cell r="AU186">
            <v>0</v>
          </cell>
          <cell r="AV186">
            <v>0</v>
          </cell>
          <cell r="AW186">
            <v>0</v>
          </cell>
          <cell r="AX186">
            <v>0</v>
          </cell>
          <cell r="AY186">
            <v>0</v>
          </cell>
          <cell r="AZ186">
            <v>0</v>
          </cell>
          <cell r="BA186">
            <v>0</v>
          </cell>
          <cell r="BB186">
            <v>0</v>
          </cell>
          <cell r="BC186">
            <v>0</v>
          </cell>
          <cell r="BD186">
            <v>0</v>
          </cell>
          <cell r="BE186">
            <v>0</v>
          </cell>
          <cell r="BF186">
            <v>0</v>
          </cell>
          <cell r="BG186">
            <v>0</v>
          </cell>
          <cell r="BH186">
            <v>0</v>
          </cell>
          <cell r="BI186">
            <v>0</v>
          </cell>
          <cell r="BJ186">
            <v>0</v>
          </cell>
          <cell r="BK186">
            <v>0</v>
          </cell>
          <cell r="BL186">
            <v>0</v>
          </cell>
          <cell r="BM186">
            <v>0</v>
          </cell>
          <cell r="BN186">
            <v>0</v>
          </cell>
          <cell r="BO186">
            <v>0</v>
          </cell>
          <cell r="BP186">
            <v>0</v>
          </cell>
          <cell r="BQ186">
            <v>0</v>
          </cell>
          <cell r="BR186">
            <v>0</v>
          </cell>
          <cell r="BS186">
            <v>0</v>
          </cell>
          <cell r="BT186">
            <v>0</v>
          </cell>
          <cell r="BU186">
            <v>0</v>
          </cell>
          <cell r="BV186">
            <v>0</v>
          </cell>
          <cell r="BW186">
            <v>0</v>
          </cell>
          <cell r="BX186">
            <v>0</v>
          </cell>
          <cell r="BY186">
            <v>0</v>
          </cell>
          <cell r="BZ186">
            <v>0</v>
          </cell>
          <cell r="CA186">
            <v>0</v>
          </cell>
          <cell r="CB186">
            <v>0</v>
          </cell>
          <cell r="CC186">
            <v>0</v>
          </cell>
          <cell r="CD186">
            <v>0</v>
          </cell>
          <cell r="CE186">
            <v>0</v>
          </cell>
          <cell r="CF186">
            <v>0</v>
          </cell>
          <cell r="CG186">
            <v>0</v>
          </cell>
          <cell r="CH186">
            <v>0</v>
          </cell>
          <cell r="CI186">
            <v>0</v>
          </cell>
          <cell r="CJ186">
            <v>0</v>
          </cell>
          <cell r="CK186">
            <v>0</v>
          </cell>
          <cell r="CL186">
            <v>0</v>
          </cell>
          <cell r="CM186">
            <v>0</v>
          </cell>
          <cell r="CN186">
            <v>7210.52</v>
          </cell>
          <cell r="CP186">
            <v>7210.52</v>
          </cell>
          <cell r="CQ186">
            <v>7210.52</v>
          </cell>
        </row>
        <row r="187">
          <cell r="B187">
            <v>3923</v>
          </cell>
          <cell r="C187" t="str">
            <v>Aquarius Ananá y Jengibre</v>
          </cell>
          <cell r="D187" t="str">
            <v>R</v>
          </cell>
          <cell r="E187">
            <v>0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>
            <v>0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0</v>
          </cell>
          <cell r="AA187">
            <v>0</v>
          </cell>
          <cell r="AB187">
            <v>0</v>
          </cell>
          <cell r="AC187">
            <v>0</v>
          </cell>
          <cell r="AD187">
            <v>0</v>
          </cell>
          <cell r="AE187">
            <v>0</v>
          </cell>
          <cell r="AF187">
            <v>0</v>
          </cell>
          <cell r="AG187">
            <v>0</v>
          </cell>
          <cell r="AH187">
            <v>0</v>
          </cell>
          <cell r="AI187">
            <v>0</v>
          </cell>
          <cell r="AJ187">
            <v>0</v>
          </cell>
          <cell r="AK187">
            <v>0</v>
          </cell>
          <cell r="AL187">
            <v>0</v>
          </cell>
          <cell r="AM187">
            <v>0</v>
          </cell>
          <cell r="AN187">
            <v>0</v>
          </cell>
          <cell r="AO187">
            <v>0</v>
          </cell>
          <cell r="AP187">
            <v>0</v>
          </cell>
          <cell r="AQ187">
            <v>0</v>
          </cell>
          <cell r="AR187">
            <v>0</v>
          </cell>
          <cell r="AS187">
            <v>0</v>
          </cell>
          <cell r="AT187">
            <v>0</v>
          </cell>
          <cell r="AU187">
            <v>0</v>
          </cell>
          <cell r="AV187">
            <v>0</v>
          </cell>
          <cell r="AW187">
            <v>0</v>
          </cell>
          <cell r="AX187">
            <v>0</v>
          </cell>
          <cell r="AY187">
            <v>0</v>
          </cell>
          <cell r="AZ187">
            <v>0</v>
          </cell>
          <cell r="BA187">
            <v>0</v>
          </cell>
          <cell r="BB187">
            <v>0</v>
          </cell>
          <cell r="BC187">
            <v>0</v>
          </cell>
          <cell r="BD187">
            <v>0</v>
          </cell>
          <cell r="BE187">
            <v>0</v>
          </cell>
          <cell r="BF187">
            <v>0</v>
          </cell>
          <cell r="BG187">
            <v>0</v>
          </cell>
          <cell r="BH187">
            <v>0</v>
          </cell>
          <cell r="BI187">
            <v>0</v>
          </cell>
          <cell r="BJ187">
            <v>0</v>
          </cell>
          <cell r="BK187">
            <v>0</v>
          </cell>
          <cell r="BL187">
            <v>0</v>
          </cell>
          <cell r="BM187">
            <v>0</v>
          </cell>
          <cell r="BN187">
            <v>0</v>
          </cell>
          <cell r="BO187">
            <v>0</v>
          </cell>
          <cell r="BP187">
            <v>0</v>
          </cell>
          <cell r="BQ187">
            <v>0</v>
          </cell>
          <cell r="BR187">
            <v>0</v>
          </cell>
          <cell r="BS187">
            <v>0</v>
          </cell>
          <cell r="BT187">
            <v>0</v>
          </cell>
          <cell r="BU187">
            <v>0</v>
          </cell>
          <cell r="BV187">
            <v>0</v>
          </cell>
          <cell r="BW187">
            <v>0</v>
          </cell>
          <cell r="BX187">
            <v>0</v>
          </cell>
          <cell r="BY187">
            <v>0</v>
          </cell>
          <cell r="BZ187">
            <v>0</v>
          </cell>
          <cell r="CA187">
            <v>0</v>
          </cell>
          <cell r="CB187">
            <v>0</v>
          </cell>
          <cell r="CC187">
            <v>0</v>
          </cell>
          <cell r="CD187">
            <v>0</v>
          </cell>
          <cell r="CE187">
            <v>0</v>
          </cell>
          <cell r="CF187">
            <v>0</v>
          </cell>
          <cell r="CG187">
            <v>0</v>
          </cell>
          <cell r="CH187">
            <v>0</v>
          </cell>
          <cell r="CI187">
            <v>0</v>
          </cell>
          <cell r="CJ187">
            <v>0</v>
          </cell>
          <cell r="CK187">
            <v>0</v>
          </cell>
          <cell r="CL187">
            <v>0</v>
          </cell>
          <cell r="CM187">
            <v>0</v>
          </cell>
          <cell r="CN187">
            <v>1219.99</v>
          </cell>
          <cell r="CP187">
            <v>1219.99</v>
          </cell>
          <cell r="CQ187">
            <v>1219.99</v>
          </cell>
        </row>
        <row r="188">
          <cell r="B188">
            <v>3926</v>
          </cell>
          <cell r="C188" t="str">
            <v>Aquarius Ananá y Jengibre</v>
          </cell>
          <cell r="D188" t="str">
            <v>R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  <cell r="M188">
            <v>0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  <cell r="AA188">
            <v>0</v>
          </cell>
          <cell r="AB188">
            <v>0</v>
          </cell>
          <cell r="AC188">
            <v>0</v>
          </cell>
          <cell r="AD188">
            <v>0</v>
          </cell>
          <cell r="AE188">
            <v>0</v>
          </cell>
          <cell r="AF188">
            <v>0</v>
          </cell>
          <cell r="AG188">
            <v>0</v>
          </cell>
          <cell r="AH188">
            <v>0</v>
          </cell>
          <cell r="AI188">
            <v>0</v>
          </cell>
          <cell r="AJ188">
            <v>0</v>
          </cell>
          <cell r="AK188">
            <v>0</v>
          </cell>
          <cell r="AL188">
            <v>0</v>
          </cell>
          <cell r="AM188">
            <v>0</v>
          </cell>
          <cell r="AN188">
            <v>0</v>
          </cell>
          <cell r="AO188">
            <v>0</v>
          </cell>
          <cell r="AP188">
            <v>0</v>
          </cell>
          <cell r="AQ188">
            <v>0</v>
          </cell>
          <cell r="AR188">
            <v>0</v>
          </cell>
          <cell r="AS188">
            <v>0</v>
          </cell>
          <cell r="AT188">
            <v>0</v>
          </cell>
          <cell r="AU188">
            <v>0</v>
          </cell>
          <cell r="AV188">
            <v>0</v>
          </cell>
          <cell r="AW188">
            <v>0</v>
          </cell>
          <cell r="AX188">
            <v>0</v>
          </cell>
          <cell r="AY188">
            <v>0</v>
          </cell>
          <cell r="AZ188">
            <v>0</v>
          </cell>
          <cell r="BA188">
            <v>0</v>
          </cell>
          <cell r="BB188">
            <v>0</v>
          </cell>
          <cell r="BC188">
            <v>0</v>
          </cell>
          <cell r="BD188">
            <v>0</v>
          </cell>
          <cell r="BE188">
            <v>0</v>
          </cell>
          <cell r="BF188">
            <v>0</v>
          </cell>
          <cell r="BG188">
            <v>0</v>
          </cell>
          <cell r="BH188">
            <v>0</v>
          </cell>
          <cell r="BI188">
            <v>0</v>
          </cell>
          <cell r="BJ188">
            <v>0</v>
          </cell>
          <cell r="BK188">
            <v>0</v>
          </cell>
          <cell r="BL188">
            <v>0</v>
          </cell>
          <cell r="BM188">
            <v>0</v>
          </cell>
          <cell r="BN188">
            <v>0</v>
          </cell>
          <cell r="BO188">
            <v>0</v>
          </cell>
          <cell r="BP188">
            <v>0</v>
          </cell>
          <cell r="BQ188">
            <v>0</v>
          </cell>
          <cell r="BR188">
            <v>0</v>
          </cell>
          <cell r="BS188">
            <v>0</v>
          </cell>
          <cell r="BT188">
            <v>0</v>
          </cell>
          <cell r="BU188">
            <v>0</v>
          </cell>
          <cell r="BV188">
            <v>0</v>
          </cell>
          <cell r="BW188">
            <v>0</v>
          </cell>
          <cell r="BX188">
            <v>0</v>
          </cell>
          <cell r="BY188">
            <v>0</v>
          </cell>
          <cell r="BZ188">
            <v>0</v>
          </cell>
          <cell r="CA188">
            <v>0</v>
          </cell>
          <cell r="CB188">
            <v>0</v>
          </cell>
          <cell r="CC188">
            <v>0</v>
          </cell>
          <cell r="CD188">
            <v>0</v>
          </cell>
          <cell r="CE188">
            <v>0</v>
          </cell>
          <cell r="CF188">
            <v>0</v>
          </cell>
          <cell r="CG188">
            <v>0</v>
          </cell>
          <cell r="CH188">
            <v>0</v>
          </cell>
          <cell r="CI188">
            <v>0</v>
          </cell>
          <cell r="CJ188">
            <v>0</v>
          </cell>
          <cell r="CK188">
            <v>0</v>
          </cell>
          <cell r="CL188">
            <v>0</v>
          </cell>
          <cell r="CM188">
            <v>0</v>
          </cell>
          <cell r="CN188">
            <v>2769.08</v>
          </cell>
          <cell r="CP188">
            <v>2769.08</v>
          </cell>
          <cell r="CQ188">
            <v>2769.08</v>
          </cell>
        </row>
        <row r="189">
          <cell r="B189">
            <v>2218</v>
          </cell>
          <cell r="C189" t="str">
            <v>SCHWEPPES TONICA ZERO 354CC LATA X6</v>
          </cell>
          <cell r="D189" t="str">
            <v>R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>
            <v>0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  <cell r="AF189">
            <v>0</v>
          </cell>
          <cell r="AG189">
            <v>0</v>
          </cell>
          <cell r="AH189">
            <v>0</v>
          </cell>
          <cell r="AI189">
            <v>0</v>
          </cell>
          <cell r="AJ189">
            <v>0</v>
          </cell>
          <cell r="AK189">
            <v>0</v>
          </cell>
          <cell r="AL189">
            <v>0</v>
          </cell>
          <cell r="AM189">
            <v>0</v>
          </cell>
          <cell r="AN189">
            <v>0</v>
          </cell>
          <cell r="AO189">
            <v>0</v>
          </cell>
          <cell r="AP189">
            <v>0</v>
          </cell>
          <cell r="AQ189">
            <v>0</v>
          </cell>
          <cell r="AR189">
            <v>0</v>
          </cell>
          <cell r="AS189">
            <v>0</v>
          </cell>
          <cell r="AT189">
            <v>0</v>
          </cell>
          <cell r="AU189">
            <v>0</v>
          </cell>
          <cell r="AV189">
            <v>0</v>
          </cell>
          <cell r="AW189">
            <v>0</v>
          </cell>
          <cell r="AX189">
            <v>0</v>
          </cell>
          <cell r="AY189">
            <v>0</v>
          </cell>
          <cell r="AZ189">
            <v>0</v>
          </cell>
          <cell r="BA189">
            <v>0</v>
          </cell>
          <cell r="BB189">
            <v>0</v>
          </cell>
          <cell r="BC189">
            <v>0</v>
          </cell>
          <cell r="BD189">
            <v>0</v>
          </cell>
          <cell r="BE189">
            <v>0</v>
          </cell>
          <cell r="BF189">
            <v>0</v>
          </cell>
          <cell r="BG189">
            <v>0</v>
          </cell>
          <cell r="BH189">
            <v>0</v>
          </cell>
          <cell r="BI189">
            <v>0</v>
          </cell>
          <cell r="BJ189">
            <v>0</v>
          </cell>
          <cell r="BK189">
            <v>0</v>
          </cell>
          <cell r="BL189">
            <v>0</v>
          </cell>
          <cell r="BM189">
            <v>0</v>
          </cell>
          <cell r="BN189">
            <v>0</v>
          </cell>
          <cell r="BO189">
            <v>0</v>
          </cell>
          <cell r="BP189">
            <v>0</v>
          </cell>
          <cell r="BQ189">
            <v>0</v>
          </cell>
          <cell r="BR189">
            <v>0</v>
          </cell>
          <cell r="BS189">
            <v>0</v>
          </cell>
          <cell r="BT189">
            <v>0</v>
          </cell>
          <cell r="BU189">
            <v>0</v>
          </cell>
          <cell r="BV189">
            <v>0</v>
          </cell>
          <cell r="BW189">
            <v>0</v>
          </cell>
          <cell r="BX189">
            <v>0</v>
          </cell>
          <cell r="BY189">
            <v>0</v>
          </cell>
          <cell r="BZ189">
            <v>0</v>
          </cell>
          <cell r="CA189">
            <v>0</v>
          </cell>
          <cell r="CB189">
            <v>0</v>
          </cell>
          <cell r="CC189">
            <v>0</v>
          </cell>
          <cell r="CD189">
            <v>0</v>
          </cell>
          <cell r="CE189">
            <v>0</v>
          </cell>
          <cell r="CF189">
            <v>0</v>
          </cell>
          <cell r="CG189">
            <v>0</v>
          </cell>
          <cell r="CH189">
            <v>0</v>
          </cell>
          <cell r="CI189">
            <v>0</v>
          </cell>
          <cell r="CJ189">
            <v>0</v>
          </cell>
          <cell r="CK189">
            <v>0</v>
          </cell>
          <cell r="CL189">
            <v>0</v>
          </cell>
          <cell r="CM189">
            <v>0</v>
          </cell>
          <cell r="CN189">
            <v>1706.41</v>
          </cell>
          <cell r="CP189">
            <v>1706.41</v>
          </cell>
          <cell r="CQ189">
            <v>1706.41</v>
          </cell>
        </row>
        <row r="190">
          <cell r="B190">
            <v>2318</v>
          </cell>
          <cell r="C190" t="str">
            <v>FANTA CARMESI 354 CC LATA X6</v>
          </cell>
          <cell r="D190" t="str">
            <v>R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  <cell r="R190">
            <v>0</v>
          </cell>
          <cell r="S190">
            <v>0</v>
          </cell>
          <cell r="T190">
            <v>0</v>
          </cell>
          <cell r="U190">
            <v>0</v>
          </cell>
          <cell r="V190">
            <v>0</v>
          </cell>
          <cell r="W190">
            <v>0</v>
          </cell>
          <cell r="X190">
            <v>0</v>
          </cell>
          <cell r="Y190">
            <v>0</v>
          </cell>
          <cell r="Z190">
            <v>0</v>
          </cell>
          <cell r="AA190">
            <v>0</v>
          </cell>
          <cell r="AB190">
            <v>0</v>
          </cell>
          <cell r="AC190">
            <v>0</v>
          </cell>
          <cell r="AD190">
            <v>0</v>
          </cell>
          <cell r="AE190">
            <v>0</v>
          </cell>
          <cell r="AF190">
            <v>0</v>
          </cell>
          <cell r="AG190">
            <v>0</v>
          </cell>
          <cell r="AH190">
            <v>0</v>
          </cell>
          <cell r="AI190">
            <v>0</v>
          </cell>
          <cell r="AJ190">
            <v>0</v>
          </cell>
          <cell r="AK190">
            <v>0</v>
          </cell>
          <cell r="AL190">
            <v>0</v>
          </cell>
          <cell r="AM190">
            <v>0</v>
          </cell>
          <cell r="AN190">
            <v>0</v>
          </cell>
          <cell r="AO190">
            <v>0</v>
          </cell>
          <cell r="AP190">
            <v>0</v>
          </cell>
          <cell r="AQ190">
            <v>0</v>
          </cell>
          <cell r="AR190">
            <v>0</v>
          </cell>
          <cell r="AS190">
            <v>0</v>
          </cell>
          <cell r="AT190">
            <v>0</v>
          </cell>
          <cell r="AU190">
            <v>0</v>
          </cell>
          <cell r="AV190">
            <v>0</v>
          </cell>
          <cell r="AW190">
            <v>0</v>
          </cell>
          <cell r="AX190">
            <v>0</v>
          </cell>
          <cell r="AY190">
            <v>0</v>
          </cell>
          <cell r="AZ190">
            <v>0</v>
          </cell>
          <cell r="BA190">
            <v>0</v>
          </cell>
          <cell r="BB190">
            <v>0</v>
          </cell>
          <cell r="BC190">
            <v>0</v>
          </cell>
          <cell r="BD190">
            <v>0</v>
          </cell>
          <cell r="BE190">
            <v>0</v>
          </cell>
          <cell r="BF190">
            <v>0</v>
          </cell>
          <cell r="BG190">
            <v>0</v>
          </cell>
          <cell r="BH190">
            <v>0</v>
          </cell>
          <cell r="BI190">
            <v>0</v>
          </cell>
          <cell r="BJ190">
            <v>0</v>
          </cell>
          <cell r="BK190">
            <v>0</v>
          </cell>
          <cell r="BL190">
            <v>0</v>
          </cell>
          <cell r="BM190">
            <v>0</v>
          </cell>
          <cell r="BN190">
            <v>0</v>
          </cell>
          <cell r="BO190">
            <v>0</v>
          </cell>
          <cell r="BP190">
            <v>0</v>
          </cell>
          <cell r="BQ190">
            <v>0</v>
          </cell>
          <cell r="BR190">
            <v>0</v>
          </cell>
          <cell r="BS190">
            <v>0</v>
          </cell>
          <cell r="BT190">
            <v>0</v>
          </cell>
          <cell r="BU190">
            <v>0</v>
          </cell>
          <cell r="BV190">
            <v>0</v>
          </cell>
          <cell r="BW190">
            <v>0</v>
          </cell>
          <cell r="BX190">
            <v>0</v>
          </cell>
          <cell r="BY190">
            <v>0</v>
          </cell>
          <cell r="BZ190">
            <v>0</v>
          </cell>
          <cell r="CA190">
            <v>0</v>
          </cell>
          <cell r="CB190">
            <v>0</v>
          </cell>
          <cell r="CC190">
            <v>0</v>
          </cell>
          <cell r="CD190">
            <v>0</v>
          </cell>
          <cell r="CE190">
            <v>0</v>
          </cell>
          <cell r="CF190">
            <v>0</v>
          </cell>
          <cell r="CG190">
            <v>0</v>
          </cell>
          <cell r="CH190">
            <v>0</v>
          </cell>
          <cell r="CI190">
            <v>0</v>
          </cell>
          <cell r="CJ190">
            <v>0</v>
          </cell>
          <cell r="CK190">
            <v>0</v>
          </cell>
          <cell r="CL190">
            <v>0</v>
          </cell>
          <cell r="CM190">
            <v>0</v>
          </cell>
          <cell r="CN190">
            <v>0</v>
          </cell>
          <cell r="CP190">
            <v>0</v>
          </cell>
          <cell r="CQ190">
            <v>0</v>
          </cell>
        </row>
        <row r="191">
          <cell r="B191">
            <v>3214</v>
          </cell>
          <cell r="C191" t="str">
            <v>MONSTER ULTRA PEACHY KEEN 473CC LATAX6</v>
          </cell>
          <cell r="D191" t="str">
            <v>R</v>
          </cell>
          <cell r="E191">
            <v>0</v>
          </cell>
          <cell r="F191">
            <v>0</v>
          </cell>
          <cell r="G191">
            <v>0</v>
          </cell>
          <cell r="H191">
            <v>0</v>
          </cell>
          <cell r="I191">
            <v>0</v>
          </cell>
          <cell r="J191">
            <v>0</v>
          </cell>
          <cell r="K191">
            <v>0</v>
          </cell>
          <cell r="L191">
            <v>0</v>
          </cell>
          <cell r="M191">
            <v>0</v>
          </cell>
          <cell r="N191">
            <v>0</v>
          </cell>
          <cell r="O191">
            <v>0</v>
          </cell>
          <cell r="P191">
            <v>0</v>
          </cell>
          <cell r="Q191">
            <v>0</v>
          </cell>
          <cell r="R191">
            <v>0</v>
          </cell>
          <cell r="S191">
            <v>0</v>
          </cell>
          <cell r="T191">
            <v>0</v>
          </cell>
          <cell r="U191">
            <v>0</v>
          </cell>
          <cell r="V191">
            <v>0</v>
          </cell>
          <cell r="W191">
            <v>0</v>
          </cell>
          <cell r="X191">
            <v>0</v>
          </cell>
          <cell r="Y191">
            <v>0</v>
          </cell>
          <cell r="Z191">
            <v>0</v>
          </cell>
          <cell r="AA191">
            <v>0</v>
          </cell>
          <cell r="AB191">
            <v>0</v>
          </cell>
          <cell r="AC191">
            <v>0</v>
          </cell>
          <cell r="AD191">
            <v>0</v>
          </cell>
          <cell r="AE191">
            <v>0</v>
          </cell>
          <cell r="AF191">
            <v>0</v>
          </cell>
          <cell r="AG191">
            <v>0</v>
          </cell>
          <cell r="AH191">
            <v>0</v>
          </cell>
          <cell r="AI191">
            <v>0</v>
          </cell>
          <cell r="AJ191">
            <v>0</v>
          </cell>
          <cell r="AK191">
            <v>0</v>
          </cell>
          <cell r="AL191">
            <v>0</v>
          </cell>
          <cell r="AM191">
            <v>0</v>
          </cell>
          <cell r="AN191">
            <v>0</v>
          </cell>
          <cell r="AO191">
            <v>0</v>
          </cell>
          <cell r="AP191">
            <v>0</v>
          </cell>
          <cell r="AQ191">
            <v>0</v>
          </cell>
          <cell r="AR191">
            <v>0</v>
          </cell>
          <cell r="AS191">
            <v>0</v>
          </cell>
          <cell r="AT191">
            <v>0</v>
          </cell>
          <cell r="AU191">
            <v>0</v>
          </cell>
          <cell r="AV191">
            <v>0</v>
          </cell>
          <cell r="AW191">
            <v>0</v>
          </cell>
          <cell r="AX191">
            <v>0</v>
          </cell>
          <cell r="AY191">
            <v>0</v>
          </cell>
          <cell r="AZ191">
            <v>0</v>
          </cell>
          <cell r="BA191">
            <v>0</v>
          </cell>
          <cell r="BB191">
            <v>0</v>
          </cell>
          <cell r="BC191">
            <v>0</v>
          </cell>
          <cell r="BD191">
            <v>0</v>
          </cell>
          <cell r="BE191">
            <v>0</v>
          </cell>
          <cell r="BF191">
            <v>0</v>
          </cell>
          <cell r="BG191">
            <v>0</v>
          </cell>
          <cell r="BH191">
            <v>0</v>
          </cell>
          <cell r="BI191">
            <v>0</v>
          </cell>
          <cell r="BJ191">
            <v>0</v>
          </cell>
          <cell r="BK191">
            <v>0</v>
          </cell>
          <cell r="BL191">
            <v>0</v>
          </cell>
          <cell r="BM191">
            <v>0</v>
          </cell>
          <cell r="BN191">
            <v>0</v>
          </cell>
          <cell r="BO191">
            <v>0</v>
          </cell>
          <cell r="BP191">
            <v>0</v>
          </cell>
          <cell r="BQ191">
            <v>0</v>
          </cell>
          <cell r="BR191">
            <v>0</v>
          </cell>
          <cell r="BS191">
            <v>0</v>
          </cell>
          <cell r="BT191">
            <v>0</v>
          </cell>
          <cell r="BU191">
            <v>0</v>
          </cell>
          <cell r="BV191">
            <v>0</v>
          </cell>
          <cell r="BW191">
            <v>0</v>
          </cell>
          <cell r="BX191">
            <v>0</v>
          </cell>
          <cell r="BY191">
            <v>0</v>
          </cell>
          <cell r="BZ191">
            <v>0</v>
          </cell>
          <cell r="CA191">
            <v>0</v>
          </cell>
          <cell r="CB191">
            <v>0</v>
          </cell>
          <cell r="CC191">
            <v>0</v>
          </cell>
          <cell r="CD191">
            <v>0</v>
          </cell>
          <cell r="CE191">
            <v>0</v>
          </cell>
          <cell r="CF191">
            <v>0</v>
          </cell>
          <cell r="CG191">
            <v>0</v>
          </cell>
          <cell r="CH191">
            <v>0</v>
          </cell>
          <cell r="CI191">
            <v>0</v>
          </cell>
          <cell r="CJ191">
            <v>0</v>
          </cell>
          <cell r="CK191">
            <v>0</v>
          </cell>
          <cell r="CL191">
            <v>0</v>
          </cell>
          <cell r="CM191">
            <v>0</v>
          </cell>
          <cell r="CN191">
            <v>7367.31</v>
          </cell>
          <cell r="CP191">
            <v>7367.31</v>
          </cell>
          <cell r="CQ191">
            <v>7367.31</v>
          </cell>
        </row>
        <row r="192">
          <cell r="B192">
            <v>3817</v>
          </cell>
          <cell r="C192" t="str">
            <v>POWERADE COOL CITRUS 500 cc PET X6</v>
          </cell>
          <cell r="D192" t="str">
            <v>P</v>
          </cell>
          <cell r="E192">
            <v>942087</v>
          </cell>
          <cell r="F192">
            <v>0</v>
          </cell>
          <cell r="G192">
            <v>9.2378752886836026E-4</v>
          </cell>
          <cell r="H192">
            <v>0</v>
          </cell>
          <cell r="I192">
            <v>0.2</v>
          </cell>
          <cell r="J192">
            <v>0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>
            <v>902332</v>
          </cell>
          <cell r="P192">
            <v>697.55389457120373</v>
          </cell>
          <cell r="Q192">
            <v>0.16441598152424941</v>
          </cell>
          <cell r="R192">
            <v>114.68900824198725</v>
          </cell>
          <cell r="S192">
            <v>1.4999999999999999E-2</v>
          </cell>
          <cell r="T192">
            <v>1.7203351236298088</v>
          </cell>
          <cell r="U192">
            <v>116.40934336561706</v>
          </cell>
          <cell r="V192">
            <v>0</v>
          </cell>
          <cell r="W192">
            <v>0</v>
          </cell>
          <cell r="X192">
            <v>0</v>
          </cell>
          <cell r="Y192">
            <v>0</v>
          </cell>
          <cell r="Z192">
            <v>0</v>
          </cell>
          <cell r="AA192">
            <v>0</v>
          </cell>
          <cell r="AB192">
            <v>0</v>
          </cell>
          <cell r="AC192">
            <v>917993</v>
          </cell>
          <cell r="AD192">
            <v>27.174399999999999</v>
          </cell>
          <cell r="AE192">
            <v>6</v>
          </cell>
          <cell r="AF192">
            <v>163.04640000000001</v>
          </cell>
          <cell r="AG192">
            <v>6.0000000000000001E-3</v>
          </cell>
          <cell r="AH192">
            <v>0.9782784000000001</v>
          </cell>
          <cell r="AI192">
            <v>164.0246784</v>
          </cell>
          <cell r="AJ192">
            <v>941907</v>
          </cell>
          <cell r="AK192">
            <v>86.756280000000004</v>
          </cell>
          <cell r="AL192">
            <v>6</v>
          </cell>
          <cell r="AM192">
            <v>520.53768000000002</v>
          </cell>
          <cell r="AN192">
            <v>1.7999999999999999E-2</v>
          </cell>
          <cell r="AO192">
            <v>9.3696782399999989</v>
          </cell>
          <cell r="AP192">
            <v>529.90735824000001</v>
          </cell>
          <cell r="AQ192">
            <v>929270</v>
          </cell>
          <cell r="AR192">
            <v>107.40053999999999</v>
          </cell>
          <cell r="AS192">
            <v>6</v>
          </cell>
          <cell r="AT192">
            <v>644.40323999999998</v>
          </cell>
          <cell r="AU192">
            <v>0.02</v>
          </cell>
          <cell r="AV192">
            <v>12.8880648</v>
          </cell>
          <cell r="AW192">
            <v>657.29130480000003</v>
          </cell>
          <cell r="AX192">
            <v>934139</v>
          </cell>
          <cell r="AY192">
            <v>5142.54</v>
          </cell>
          <cell r="AZ192">
            <v>1.5699999999999999E-2</v>
          </cell>
          <cell r="BA192">
            <v>80.737877999999995</v>
          </cell>
          <cell r="BB192">
            <v>0.03</v>
          </cell>
          <cell r="BC192">
            <v>2.4221363399999998</v>
          </cell>
          <cell r="BD192">
            <v>83.160014339999989</v>
          </cell>
          <cell r="BE192">
            <v>902311</v>
          </cell>
          <cell r="BF192">
            <v>3921.6450000000004</v>
          </cell>
          <cell r="BG192">
            <v>1.4285000000000001E-3</v>
          </cell>
          <cell r="BH192">
            <v>5.6020698825000013</v>
          </cell>
          <cell r="BI192">
            <v>0.03</v>
          </cell>
          <cell r="BJ192">
            <v>0.16806209647500003</v>
          </cell>
          <cell r="BK192">
            <v>5.7701319789750016</v>
          </cell>
          <cell r="BL192">
            <v>933089</v>
          </cell>
          <cell r="BM192">
            <v>744.67254355400701</v>
          </cell>
          <cell r="BN192">
            <v>1.9047619047619049E-2</v>
          </cell>
          <cell r="BO192">
            <v>14.18423892483823</v>
          </cell>
          <cell r="BP192">
            <v>0.02</v>
          </cell>
          <cell r="BQ192">
            <v>0.2836847784967646</v>
          </cell>
          <cell r="BR192">
            <v>14.467923703334995</v>
          </cell>
          <cell r="BS192">
            <v>0</v>
          </cell>
          <cell r="BT192">
            <v>0</v>
          </cell>
          <cell r="BU192">
            <v>0</v>
          </cell>
          <cell r="BV192">
            <v>0</v>
          </cell>
          <cell r="BW192">
            <v>0</v>
          </cell>
          <cell r="BX192">
            <v>0</v>
          </cell>
          <cell r="BY192">
            <v>0</v>
          </cell>
          <cell r="BZ192">
            <v>0</v>
          </cell>
          <cell r="CA192">
            <v>0</v>
          </cell>
          <cell r="CB192">
            <v>0</v>
          </cell>
          <cell r="CC192">
            <v>0</v>
          </cell>
          <cell r="CD192">
            <v>0</v>
          </cell>
          <cell r="CE192">
            <v>0</v>
          </cell>
          <cell r="CF192">
            <v>0</v>
          </cell>
          <cell r="CG192">
            <v>0</v>
          </cell>
          <cell r="CH192">
            <v>0</v>
          </cell>
          <cell r="CI192">
            <v>0</v>
          </cell>
          <cell r="CJ192">
            <v>0</v>
          </cell>
          <cell r="CK192">
            <v>0</v>
          </cell>
          <cell r="CL192">
            <v>0</v>
          </cell>
          <cell r="CM192">
            <v>0</v>
          </cell>
          <cell r="CN192">
            <v>0</v>
          </cell>
          <cell r="CP192">
            <v>1571.03</v>
          </cell>
          <cell r="CQ192">
            <v>1571.03</v>
          </cell>
        </row>
        <row r="193">
          <cell r="B193">
            <v>3812</v>
          </cell>
          <cell r="C193" t="str">
            <v>POWERADE PRIMAVERA 500 CC PET x 6</v>
          </cell>
          <cell r="D193" t="str">
            <v>P</v>
          </cell>
          <cell r="E193">
            <v>0</v>
          </cell>
          <cell r="F193">
            <v>692475.63666666672</v>
          </cell>
          <cell r="G193">
            <v>1.5E-3</v>
          </cell>
          <cell r="H193">
            <v>1038.7134550000001</v>
          </cell>
          <cell r="I193">
            <v>5.000000000000001E-2</v>
          </cell>
          <cell r="J193">
            <v>51.935672750000016</v>
          </cell>
          <cell r="K193">
            <v>1090.6491277500002</v>
          </cell>
          <cell r="L193">
            <v>0</v>
          </cell>
          <cell r="M193">
            <v>0</v>
          </cell>
          <cell r="N193">
            <v>0</v>
          </cell>
          <cell r="O193">
            <v>902332</v>
          </cell>
          <cell r="P193">
            <v>697.55389457120373</v>
          </cell>
          <cell r="Q193">
            <v>0.24661949999999999</v>
          </cell>
          <cell r="R193">
            <v>172.03039270220296</v>
          </cell>
          <cell r="S193">
            <v>1.4999999999999999E-2</v>
          </cell>
          <cell r="T193">
            <v>2.5804558905330444</v>
          </cell>
          <cell r="U193">
            <v>174.61084859273601</v>
          </cell>
          <cell r="V193">
            <v>0</v>
          </cell>
          <cell r="W193">
            <v>0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  <cell r="AB193">
            <v>0</v>
          </cell>
          <cell r="AC193">
            <v>917993</v>
          </cell>
          <cell r="AD193">
            <v>27.174399999999999</v>
          </cell>
          <cell r="AE193">
            <v>6</v>
          </cell>
          <cell r="AF193">
            <v>163.04640000000001</v>
          </cell>
          <cell r="AG193">
            <v>6.0000000000000001E-3</v>
          </cell>
          <cell r="AH193">
            <v>0.9782784000000001</v>
          </cell>
          <cell r="AI193">
            <v>164.0246784</v>
          </cell>
          <cell r="AJ193">
            <v>929258</v>
          </cell>
          <cell r="AK193">
            <v>8.7042800000000007</v>
          </cell>
          <cell r="AL193">
            <v>6</v>
          </cell>
          <cell r="AM193">
            <v>52.225680000000004</v>
          </cell>
          <cell r="AN193">
            <v>1.7999999999999999E-2</v>
          </cell>
          <cell r="AO193">
            <v>0.94006224000000005</v>
          </cell>
          <cell r="AP193">
            <v>53.165742240000007</v>
          </cell>
          <cell r="AQ193">
            <v>929270</v>
          </cell>
          <cell r="AR193">
            <v>107.40053999999999</v>
          </cell>
          <cell r="AS193">
            <v>6</v>
          </cell>
          <cell r="AT193">
            <v>644.40323999999998</v>
          </cell>
          <cell r="AU193">
            <v>0.02</v>
          </cell>
          <cell r="AV193">
            <v>12.8880648</v>
          </cell>
          <cell r="AW193">
            <v>657.29130480000003</v>
          </cell>
          <cell r="AX193">
            <v>934139</v>
          </cell>
          <cell r="AY193">
            <v>5142.54</v>
          </cell>
          <cell r="AZ193">
            <v>1.5699999999999999E-2</v>
          </cell>
          <cell r="BA193">
            <v>163.89789234</v>
          </cell>
          <cell r="BB193">
            <v>0.03</v>
          </cell>
          <cell r="BC193">
            <v>4.9169367701999995</v>
          </cell>
          <cell r="BD193">
            <v>168.81482911020001</v>
          </cell>
          <cell r="BE193">
            <v>902311</v>
          </cell>
          <cell r="BF193">
            <v>3921.6450000000004</v>
          </cell>
          <cell r="BG193">
            <v>1.4285000000000001E-3</v>
          </cell>
          <cell r="BH193">
            <v>11.372201861475002</v>
          </cell>
          <cell r="BI193">
            <v>0.03</v>
          </cell>
          <cell r="BJ193">
            <v>0.34116605584425003</v>
          </cell>
          <cell r="BK193">
            <v>11.713367917319252</v>
          </cell>
          <cell r="BL193">
            <v>933089</v>
          </cell>
          <cell r="BM193">
            <v>744.67254355400701</v>
          </cell>
          <cell r="BN193">
            <v>1.9047619047619049E-2</v>
          </cell>
          <cell r="BO193">
            <v>14.18423892483823</v>
          </cell>
          <cell r="BP193">
            <v>0.02</v>
          </cell>
          <cell r="BQ193">
            <v>0.2836847784967646</v>
          </cell>
          <cell r="BR193">
            <v>14.467923703334995</v>
          </cell>
          <cell r="BY193">
            <v>0</v>
          </cell>
          <cell r="CF193">
            <v>0</v>
          </cell>
          <cell r="CM193">
            <v>0</v>
          </cell>
          <cell r="CN193">
            <v>0</v>
          </cell>
          <cell r="CP193">
            <v>2334.7399999999998</v>
          </cell>
          <cell r="CQ193">
            <v>1244.0908722499996</v>
          </cell>
        </row>
        <row r="194">
          <cell r="B194">
            <v>3814</v>
          </cell>
          <cell r="C194" t="str">
            <v>POWERADE PRIMAVERA 995 CC PET x 6</v>
          </cell>
          <cell r="D194" t="str">
            <v>P</v>
          </cell>
          <cell r="E194">
            <v>0</v>
          </cell>
          <cell r="F194">
            <v>692475.63666666672</v>
          </cell>
          <cell r="G194">
            <v>2.9849999999999998E-3</v>
          </cell>
          <cell r="H194">
            <v>2067.03977545</v>
          </cell>
          <cell r="I194">
            <v>5.000000000000001E-2</v>
          </cell>
          <cell r="J194">
            <v>103.35198877250002</v>
          </cell>
          <cell r="K194">
            <v>2170.3917642225001</v>
          </cell>
          <cell r="L194">
            <v>0</v>
          </cell>
          <cell r="M194">
            <v>0</v>
          </cell>
          <cell r="N194">
            <v>0</v>
          </cell>
          <cell r="O194">
            <v>902332</v>
          </cell>
          <cell r="P194">
            <v>697.55389457120373</v>
          </cell>
          <cell r="Q194">
            <v>0.49077280499999998</v>
          </cell>
          <cell r="R194">
            <v>342.34048147738389</v>
          </cell>
          <cell r="S194">
            <v>1.4999999999999999E-2</v>
          </cell>
          <cell r="T194">
            <v>5.1351072221607579</v>
          </cell>
          <cell r="U194">
            <v>347.47558869954463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  <cell r="AB194">
            <v>0</v>
          </cell>
          <cell r="AC194">
            <v>917993</v>
          </cell>
          <cell r="AD194">
            <v>27.174399999999999</v>
          </cell>
          <cell r="AE194">
            <v>6</v>
          </cell>
          <cell r="AF194">
            <v>163.04640000000001</v>
          </cell>
          <cell r="AG194">
            <v>6.0000000000000001E-3</v>
          </cell>
          <cell r="AH194">
            <v>0.9782784000000001</v>
          </cell>
          <cell r="AI194">
            <v>164.0246784</v>
          </cell>
          <cell r="AJ194">
            <v>938125</v>
          </cell>
          <cell r="AK194">
            <v>14.864459999999999</v>
          </cell>
          <cell r="AL194">
            <v>6</v>
          </cell>
          <cell r="AM194">
            <v>89.186759999999992</v>
          </cell>
          <cell r="AN194">
            <v>1.7999999999999999E-2</v>
          </cell>
          <cell r="AO194">
            <v>1.6053616799999997</v>
          </cell>
          <cell r="AP194">
            <v>90.792121679999994</v>
          </cell>
          <cell r="AQ194">
            <v>929272</v>
          </cell>
          <cell r="AR194">
            <v>146.90145000572343</v>
          </cell>
          <cell r="AS194">
            <v>6</v>
          </cell>
          <cell r="AT194">
            <v>881.40870003434065</v>
          </cell>
          <cell r="AU194">
            <v>0.02</v>
          </cell>
          <cell r="AV194">
            <v>17.628174000686812</v>
          </cell>
          <cell r="AW194">
            <v>899.03687403502749</v>
          </cell>
          <cell r="AX194">
            <v>922605</v>
          </cell>
          <cell r="AY194">
            <v>4879.0991341991339</v>
          </cell>
          <cell r="AZ194">
            <v>0.02</v>
          </cell>
          <cell r="BA194">
            <v>198.09142484848485</v>
          </cell>
          <cell r="BB194">
            <v>0.03</v>
          </cell>
          <cell r="BC194">
            <v>5.9427427454545452</v>
          </cell>
          <cell r="BD194">
            <v>204.0341675939394</v>
          </cell>
          <cell r="BE194">
            <v>902311</v>
          </cell>
          <cell r="BF194">
            <v>3921.6450000000004</v>
          </cell>
          <cell r="BG194">
            <v>1.4285000000000001E-3</v>
          </cell>
          <cell r="BH194">
            <v>11.372201861475002</v>
          </cell>
          <cell r="BI194">
            <v>0.03</v>
          </cell>
          <cell r="BJ194">
            <v>0.34116605584425003</v>
          </cell>
          <cell r="BK194">
            <v>11.713367917319252</v>
          </cell>
          <cell r="BL194">
            <v>902302</v>
          </cell>
          <cell r="BM194">
            <v>657.8</v>
          </cell>
          <cell r="BN194">
            <v>2.8571428571428571E-2</v>
          </cell>
          <cell r="BO194">
            <v>18.794285714285714</v>
          </cell>
          <cell r="BP194">
            <v>0.02</v>
          </cell>
          <cell r="BQ194">
            <v>0.37588571428571427</v>
          </cell>
          <cell r="BR194">
            <v>19.170171428571429</v>
          </cell>
          <cell r="BY194">
            <v>0</v>
          </cell>
          <cell r="CF194">
            <v>0</v>
          </cell>
          <cell r="CM194">
            <v>0</v>
          </cell>
          <cell r="CN194">
            <v>0</v>
          </cell>
          <cell r="CP194">
            <v>3906.64</v>
          </cell>
          <cell r="CQ194">
            <v>1736.2482357774998</v>
          </cell>
        </row>
        <row r="195">
          <cell r="B195">
            <v>532601</v>
          </cell>
          <cell r="C195" t="str">
            <v>ESTRELLA GALICIA LAGER LATA 473CC X 6</v>
          </cell>
          <cell r="D195" t="str">
            <v>R</v>
          </cell>
          <cell r="E195">
            <v>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  <cell r="AB195">
            <v>0</v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  <cell r="AG195">
            <v>0</v>
          </cell>
          <cell r="AH195">
            <v>0</v>
          </cell>
          <cell r="AI195">
            <v>0</v>
          </cell>
          <cell r="AJ195">
            <v>0</v>
          </cell>
          <cell r="AK195">
            <v>0</v>
          </cell>
          <cell r="AL195">
            <v>0</v>
          </cell>
          <cell r="AM195">
            <v>0</v>
          </cell>
          <cell r="AN195">
            <v>0</v>
          </cell>
          <cell r="AO195">
            <v>0</v>
          </cell>
          <cell r="AP195">
            <v>0</v>
          </cell>
          <cell r="AQ195">
            <v>0</v>
          </cell>
          <cell r="AR195">
            <v>0</v>
          </cell>
          <cell r="AS195">
            <v>0</v>
          </cell>
          <cell r="AT195">
            <v>0</v>
          </cell>
          <cell r="AU195">
            <v>0</v>
          </cell>
          <cell r="AV195">
            <v>0</v>
          </cell>
          <cell r="AW195">
            <v>0</v>
          </cell>
          <cell r="AX195">
            <v>0</v>
          </cell>
          <cell r="AY195">
            <v>0</v>
          </cell>
          <cell r="AZ195">
            <v>0</v>
          </cell>
          <cell r="BA195">
            <v>0</v>
          </cell>
          <cell r="BB195">
            <v>0</v>
          </cell>
          <cell r="BC195">
            <v>0</v>
          </cell>
          <cell r="BD195">
            <v>0</v>
          </cell>
          <cell r="BE195">
            <v>0</v>
          </cell>
          <cell r="BF195">
            <v>0</v>
          </cell>
          <cell r="BG195">
            <v>0</v>
          </cell>
          <cell r="BH195">
            <v>0</v>
          </cell>
          <cell r="BI195">
            <v>0</v>
          </cell>
          <cell r="BJ195">
            <v>0</v>
          </cell>
          <cell r="BK195">
            <v>0</v>
          </cell>
          <cell r="BL195">
            <v>0</v>
          </cell>
          <cell r="BM195">
            <v>0</v>
          </cell>
          <cell r="BN195">
            <v>0</v>
          </cell>
          <cell r="BO195">
            <v>0</v>
          </cell>
          <cell r="BP195">
            <v>0</v>
          </cell>
          <cell r="BQ195">
            <v>0</v>
          </cell>
          <cell r="BR195">
            <v>0</v>
          </cell>
          <cell r="BS195">
            <v>0</v>
          </cell>
          <cell r="BT195">
            <v>0</v>
          </cell>
          <cell r="BU195">
            <v>0</v>
          </cell>
          <cell r="BV195">
            <v>0</v>
          </cell>
          <cell r="BW195">
            <v>0</v>
          </cell>
          <cell r="BX195">
            <v>0</v>
          </cell>
          <cell r="BY195">
            <v>0</v>
          </cell>
          <cell r="BZ195">
            <v>0</v>
          </cell>
          <cell r="CA195">
            <v>0</v>
          </cell>
          <cell r="CB195">
            <v>0</v>
          </cell>
          <cell r="CC195">
            <v>0</v>
          </cell>
          <cell r="CD195">
            <v>0</v>
          </cell>
          <cell r="CE195">
            <v>0</v>
          </cell>
          <cell r="CF195">
            <v>0</v>
          </cell>
          <cell r="CG195">
            <v>0</v>
          </cell>
          <cell r="CH195">
            <v>0</v>
          </cell>
          <cell r="CI195">
            <v>0</v>
          </cell>
          <cell r="CJ195">
            <v>0</v>
          </cell>
          <cell r="CK195">
            <v>0</v>
          </cell>
          <cell r="CL195">
            <v>0</v>
          </cell>
          <cell r="CM195">
            <v>0</v>
          </cell>
          <cell r="CN195">
            <v>3866.4787747035575</v>
          </cell>
          <cell r="CP195">
            <v>3866.48</v>
          </cell>
          <cell r="CQ195">
            <v>3866.48</v>
          </cell>
        </row>
        <row r="196">
          <cell r="B196">
            <v>532602</v>
          </cell>
          <cell r="C196" t="str">
            <v>ESTRELLA GALICIA LAGER BOT 355CC X 6</v>
          </cell>
          <cell r="D196" t="str">
            <v>R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K196">
            <v>0</v>
          </cell>
          <cell r="L196">
            <v>0</v>
          </cell>
          <cell r="M196">
            <v>0</v>
          </cell>
          <cell r="N196">
            <v>0</v>
          </cell>
          <cell r="O196">
            <v>0</v>
          </cell>
          <cell r="P196">
            <v>0</v>
          </cell>
          <cell r="Q196">
            <v>0</v>
          </cell>
          <cell r="R196">
            <v>0</v>
          </cell>
          <cell r="S196">
            <v>0</v>
          </cell>
          <cell r="T196">
            <v>0</v>
          </cell>
          <cell r="U196">
            <v>0</v>
          </cell>
          <cell r="V196">
            <v>0</v>
          </cell>
          <cell r="W196">
            <v>0</v>
          </cell>
          <cell r="X196">
            <v>0</v>
          </cell>
          <cell r="Y196">
            <v>0</v>
          </cell>
          <cell r="Z196">
            <v>0</v>
          </cell>
          <cell r="AA196">
            <v>0</v>
          </cell>
          <cell r="AB196">
            <v>0</v>
          </cell>
          <cell r="AC196">
            <v>0</v>
          </cell>
          <cell r="AD196">
            <v>0</v>
          </cell>
          <cell r="AE196">
            <v>0</v>
          </cell>
          <cell r="AF196">
            <v>0</v>
          </cell>
          <cell r="AG196">
            <v>0</v>
          </cell>
          <cell r="AH196">
            <v>0</v>
          </cell>
          <cell r="AI196">
            <v>0</v>
          </cell>
          <cell r="AJ196">
            <v>0</v>
          </cell>
          <cell r="AK196">
            <v>0</v>
          </cell>
          <cell r="AL196">
            <v>0</v>
          </cell>
          <cell r="AM196">
            <v>0</v>
          </cell>
          <cell r="AN196">
            <v>0</v>
          </cell>
          <cell r="AO196">
            <v>0</v>
          </cell>
          <cell r="AP196">
            <v>0</v>
          </cell>
          <cell r="AQ196">
            <v>0</v>
          </cell>
          <cell r="AR196">
            <v>0</v>
          </cell>
          <cell r="AS196">
            <v>0</v>
          </cell>
          <cell r="AT196">
            <v>0</v>
          </cell>
          <cell r="AU196">
            <v>0</v>
          </cell>
          <cell r="AV196">
            <v>0</v>
          </cell>
          <cell r="AW196">
            <v>0</v>
          </cell>
          <cell r="AX196">
            <v>0</v>
          </cell>
          <cell r="AY196">
            <v>0</v>
          </cell>
          <cell r="AZ196">
            <v>0</v>
          </cell>
          <cell r="BA196">
            <v>0</v>
          </cell>
          <cell r="BB196">
            <v>0</v>
          </cell>
          <cell r="BC196">
            <v>0</v>
          </cell>
          <cell r="BD196">
            <v>0</v>
          </cell>
          <cell r="BE196">
            <v>0</v>
          </cell>
          <cell r="BF196">
            <v>0</v>
          </cell>
          <cell r="BG196">
            <v>0</v>
          </cell>
          <cell r="BH196">
            <v>0</v>
          </cell>
          <cell r="BI196">
            <v>0</v>
          </cell>
          <cell r="BJ196">
            <v>0</v>
          </cell>
          <cell r="BK196">
            <v>0</v>
          </cell>
          <cell r="BL196">
            <v>0</v>
          </cell>
          <cell r="BM196">
            <v>0</v>
          </cell>
          <cell r="BN196">
            <v>0</v>
          </cell>
          <cell r="BO196">
            <v>0</v>
          </cell>
          <cell r="BP196">
            <v>0</v>
          </cell>
          <cell r="BQ196">
            <v>0</v>
          </cell>
          <cell r="BR196">
            <v>0</v>
          </cell>
          <cell r="BS196">
            <v>0</v>
          </cell>
          <cell r="BT196">
            <v>0</v>
          </cell>
          <cell r="BU196">
            <v>0</v>
          </cell>
          <cell r="BV196">
            <v>0</v>
          </cell>
          <cell r="BW196">
            <v>0</v>
          </cell>
          <cell r="BX196">
            <v>0</v>
          </cell>
          <cell r="BY196">
            <v>0</v>
          </cell>
          <cell r="BZ196">
            <v>0</v>
          </cell>
          <cell r="CA196">
            <v>0</v>
          </cell>
          <cell r="CB196">
            <v>0</v>
          </cell>
          <cell r="CC196">
            <v>0</v>
          </cell>
          <cell r="CD196">
            <v>0</v>
          </cell>
          <cell r="CE196">
            <v>0</v>
          </cell>
          <cell r="CF196">
            <v>0</v>
          </cell>
          <cell r="CG196">
            <v>0</v>
          </cell>
          <cell r="CH196">
            <v>0</v>
          </cell>
          <cell r="CI196">
            <v>0</v>
          </cell>
          <cell r="CJ196">
            <v>0</v>
          </cell>
          <cell r="CK196">
            <v>0</v>
          </cell>
          <cell r="CL196">
            <v>0</v>
          </cell>
          <cell r="CM196">
            <v>0</v>
          </cell>
          <cell r="CN196">
            <v>3508.7356009070295</v>
          </cell>
          <cell r="CP196">
            <v>3508.74</v>
          </cell>
          <cell r="CQ196">
            <v>3508.74</v>
          </cell>
        </row>
        <row r="197">
          <cell r="B197">
            <v>532603</v>
          </cell>
          <cell r="C197" t="str">
            <v>ESTRELLA GALICIA S.GLUTEN LATA 330CC 4x6</v>
          </cell>
          <cell r="D197" t="str">
            <v>R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  <cell r="I197">
            <v>0</v>
          </cell>
          <cell r="J197">
            <v>0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  <cell r="T197">
            <v>0</v>
          </cell>
          <cell r="U197">
            <v>0</v>
          </cell>
          <cell r="V197">
            <v>0</v>
          </cell>
          <cell r="W197">
            <v>0</v>
          </cell>
          <cell r="X197">
            <v>0</v>
          </cell>
          <cell r="Y197">
            <v>0</v>
          </cell>
          <cell r="Z197">
            <v>0</v>
          </cell>
          <cell r="AA197">
            <v>0</v>
          </cell>
          <cell r="AB197">
            <v>0</v>
          </cell>
          <cell r="AC197">
            <v>0</v>
          </cell>
          <cell r="AD197">
            <v>0</v>
          </cell>
          <cell r="AE197">
            <v>0</v>
          </cell>
          <cell r="AF197">
            <v>0</v>
          </cell>
          <cell r="AG197">
            <v>0</v>
          </cell>
          <cell r="AH197">
            <v>0</v>
          </cell>
          <cell r="AI197">
            <v>0</v>
          </cell>
          <cell r="AJ197">
            <v>0</v>
          </cell>
          <cell r="AK197">
            <v>0</v>
          </cell>
          <cell r="AL197">
            <v>0</v>
          </cell>
          <cell r="AM197">
            <v>0</v>
          </cell>
          <cell r="AN197">
            <v>0</v>
          </cell>
          <cell r="AO197">
            <v>0</v>
          </cell>
          <cell r="AP197">
            <v>0</v>
          </cell>
          <cell r="AQ197">
            <v>0</v>
          </cell>
          <cell r="AR197">
            <v>0</v>
          </cell>
          <cell r="AS197">
            <v>0</v>
          </cell>
          <cell r="AT197">
            <v>0</v>
          </cell>
          <cell r="AU197">
            <v>0</v>
          </cell>
          <cell r="AV197">
            <v>0</v>
          </cell>
          <cell r="AW197">
            <v>0</v>
          </cell>
          <cell r="AX197">
            <v>0</v>
          </cell>
          <cell r="AY197">
            <v>0</v>
          </cell>
          <cell r="AZ197">
            <v>0</v>
          </cell>
          <cell r="BA197">
            <v>0</v>
          </cell>
          <cell r="BB197">
            <v>0</v>
          </cell>
          <cell r="BC197">
            <v>0</v>
          </cell>
          <cell r="BD197">
            <v>0</v>
          </cell>
          <cell r="BE197">
            <v>0</v>
          </cell>
          <cell r="BF197">
            <v>0</v>
          </cell>
          <cell r="BG197">
            <v>0</v>
          </cell>
          <cell r="BH197">
            <v>0</v>
          </cell>
          <cell r="BI197">
            <v>0</v>
          </cell>
          <cell r="BJ197">
            <v>0</v>
          </cell>
          <cell r="BK197">
            <v>0</v>
          </cell>
          <cell r="BL197">
            <v>0</v>
          </cell>
          <cell r="BM197">
            <v>0</v>
          </cell>
          <cell r="BN197">
            <v>0</v>
          </cell>
          <cell r="BO197">
            <v>0</v>
          </cell>
          <cell r="BP197">
            <v>0</v>
          </cell>
          <cell r="BQ197">
            <v>0</v>
          </cell>
          <cell r="BR197">
            <v>0</v>
          </cell>
          <cell r="BS197">
            <v>0</v>
          </cell>
          <cell r="BT197">
            <v>0</v>
          </cell>
          <cell r="BU197">
            <v>0</v>
          </cell>
          <cell r="BV197">
            <v>0</v>
          </cell>
          <cell r="BW197">
            <v>0</v>
          </cell>
          <cell r="BX197">
            <v>0</v>
          </cell>
          <cell r="BY197">
            <v>0</v>
          </cell>
          <cell r="BZ197">
            <v>0</v>
          </cell>
          <cell r="CA197">
            <v>0</v>
          </cell>
          <cell r="CB197">
            <v>0</v>
          </cell>
          <cell r="CC197">
            <v>0</v>
          </cell>
          <cell r="CD197">
            <v>0</v>
          </cell>
          <cell r="CE197">
            <v>0</v>
          </cell>
          <cell r="CF197">
            <v>0</v>
          </cell>
          <cell r="CG197">
            <v>0</v>
          </cell>
          <cell r="CH197">
            <v>0</v>
          </cell>
          <cell r="CI197">
            <v>0</v>
          </cell>
          <cell r="CJ197">
            <v>0</v>
          </cell>
          <cell r="CK197">
            <v>0</v>
          </cell>
          <cell r="CL197">
            <v>0</v>
          </cell>
          <cell r="CM197">
            <v>0</v>
          </cell>
          <cell r="CN197">
            <v>3150.1230304725163</v>
          </cell>
          <cell r="CP197">
            <v>3150.12</v>
          </cell>
          <cell r="CQ197">
            <v>3150.12</v>
          </cell>
        </row>
        <row r="198">
          <cell r="B198">
            <v>532604</v>
          </cell>
          <cell r="C198" t="str">
            <v>ESTRELLA GALICIA TOSTADA 0.0 330CC Lx6</v>
          </cell>
          <cell r="D198" t="str">
            <v>R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L198">
            <v>0</v>
          </cell>
          <cell r="M198">
            <v>0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  <cell r="W198">
            <v>0</v>
          </cell>
          <cell r="X198">
            <v>0</v>
          </cell>
          <cell r="Y198">
            <v>0</v>
          </cell>
          <cell r="Z198">
            <v>0</v>
          </cell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  <cell r="AH198">
            <v>0</v>
          </cell>
          <cell r="AI198">
            <v>0</v>
          </cell>
          <cell r="AJ198">
            <v>0</v>
          </cell>
          <cell r="AK198">
            <v>0</v>
          </cell>
          <cell r="AL198">
            <v>0</v>
          </cell>
          <cell r="AM198">
            <v>0</v>
          </cell>
          <cell r="AN198">
            <v>0</v>
          </cell>
          <cell r="AO198">
            <v>0</v>
          </cell>
          <cell r="AP198">
            <v>0</v>
          </cell>
          <cell r="AQ198">
            <v>0</v>
          </cell>
          <cell r="AR198">
            <v>0</v>
          </cell>
          <cell r="AS198">
            <v>0</v>
          </cell>
          <cell r="AT198">
            <v>0</v>
          </cell>
          <cell r="AU198">
            <v>0</v>
          </cell>
          <cell r="AV198">
            <v>0</v>
          </cell>
          <cell r="AW198">
            <v>0</v>
          </cell>
          <cell r="AX198">
            <v>0</v>
          </cell>
          <cell r="AY198">
            <v>0</v>
          </cell>
          <cell r="AZ198">
            <v>0</v>
          </cell>
          <cell r="BA198">
            <v>0</v>
          </cell>
          <cell r="BB198">
            <v>0</v>
          </cell>
          <cell r="BC198">
            <v>0</v>
          </cell>
          <cell r="BD198">
            <v>0</v>
          </cell>
          <cell r="BE198">
            <v>0</v>
          </cell>
          <cell r="BF198">
            <v>0</v>
          </cell>
          <cell r="BG198">
            <v>0</v>
          </cell>
          <cell r="BH198">
            <v>0</v>
          </cell>
          <cell r="BI198">
            <v>0</v>
          </cell>
          <cell r="BJ198">
            <v>0</v>
          </cell>
          <cell r="BK198">
            <v>0</v>
          </cell>
          <cell r="BL198">
            <v>0</v>
          </cell>
          <cell r="BM198">
            <v>0</v>
          </cell>
          <cell r="BN198">
            <v>0</v>
          </cell>
          <cell r="BO198">
            <v>0</v>
          </cell>
          <cell r="BP198">
            <v>0</v>
          </cell>
          <cell r="BQ198">
            <v>0</v>
          </cell>
          <cell r="BR198">
            <v>0</v>
          </cell>
          <cell r="BS198">
            <v>0</v>
          </cell>
          <cell r="BT198">
            <v>0</v>
          </cell>
          <cell r="BU198">
            <v>0</v>
          </cell>
          <cell r="BV198">
            <v>0</v>
          </cell>
          <cell r="BW198">
            <v>0</v>
          </cell>
          <cell r="BX198">
            <v>0</v>
          </cell>
          <cell r="BY198">
            <v>0</v>
          </cell>
          <cell r="BZ198">
            <v>0</v>
          </cell>
          <cell r="CA198">
            <v>0</v>
          </cell>
          <cell r="CB198">
            <v>0</v>
          </cell>
          <cell r="CC198">
            <v>0</v>
          </cell>
          <cell r="CD198">
            <v>0</v>
          </cell>
          <cell r="CE198">
            <v>0</v>
          </cell>
          <cell r="CF198">
            <v>0</v>
          </cell>
          <cell r="CG198">
            <v>0</v>
          </cell>
          <cell r="CH198">
            <v>0</v>
          </cell>
          <cell r="CI198">
            <v>0</v>
          </cell>
          <cell r="CJ198">
            <v>0</v>
          </cell>
          <cell r="CK198">
            <v>0</v>
          </cell>
          <cell r="CL198">
            <v>0</v>
          </cell>
          <cell r="CM198">
            <v>0</v>
          </cell>
          <cell r="CN198">
            <v>3461.0642548810192</v>
          </cell>
          <cell r="CP198">
            <v>3461.06</v>
          </cell>
          <cell r="CQ198">
            <v>3461.06</v>
          </cell>
        </row>
        <row r="199">
          <cell r="B199">
            <v>1734</v>
          </cell>
          <cell r="C199" t="str">
            <v>BENEDICTINO MIN SGAS 3LT PETX4</v>
          </cell>
          <cell r="D199" t="str">
            <v>P</v>
          </cell>
          <cell r="E199">
            <v>939153</v>
          </cell>
          <cell r="F199">
            <v>33224.949999999997</v>
          </cell>
          <cell r="G199">
            <v>6.000000000000001E-3</v>
          </cell>
          <cell r="H199">
            <v>199.34970000000001</v>
          </cell>
          <cell r="I199">
            <v>0.02</v>
          </cell>
          <cell r="J199">
            <v>3.9869940000000001</v>
          </cell>
          <cell r="K199">
            <v>203.33669400000002</v>
          </cell>
          <cell r="L199">
            <v>0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0</v>
          </cell>
          <cell r="AC199">
            <v>938972</v>
          </cell>
          <cell r="AD199">
            <v>15.347200000000001</v>
          </cell>
          <cell r="AE199">
            <v>4</v>
          </cell>
          <cell r="AF199">
            <v>61.388800000000003</v>
          </cell>
          <cell r="AG199">
            <v>6.0000000000000001E-3</v>
          </cell>
          <cell r="AH199">
            <v>0.36833280000000002</v>
          </cell>
          <cell r="AI199">
            <v>61.757132800000001</v>
          </cell>
          <cell r="AJ199">
            <v>936975</v>
          </cell>
          <cell r="AK199">
            <v>27.950520000000001</v>
          </cell>
          <cell r="AL199">
            <v>4</v>
          </cell>
          <cell r="AM199">
            <v>111.80208</v>
          </cell>
          <cell r="AN199">
            <v>1.7999999999999999E-2</v>
          </cell>
          <cell r="AO199">
            <v>2.0124374399999998</v>
          </cell>
          <cell r="AP199">
            <v>113.81451744</v>
          </cell>
          <cell r="AQ199">
            <v>938165</v>
          </cell>
          <cell r="AR199">
            <v>163.98330000000001</v>
          </cell>
          <cell r="AS199">
            <v>4</v>
          </cell>
          <cell r="AT199">
            <v>655.93320000000006</v>
          </cell>
          <cell r="AU199">
            <v>0.02</v>
          </cell>
          <cell r="AV199">
            <v>13.118664000000001</v>
          </cell>
          <cell r="AW199">
            <v>669.05186400000002</v>
          </cell>
          <cell r="AX199">
            <v>902310</v>
          </cell>
          <cell r="AY199">
            <v>3503.5460922165298</v>
          </cell>
          <cell r="AZ199">
            <v>2.2266666666666667E-2</v>
          </cell>
          <cell r="BA199">
            <v>78.012292986688067</v>
          </cell>
          <cell r="BB199">
            <v>0.03</v>
          </cell>
          <cell r="BC199">
            <v>2.340368789600642</v>
          </cell>
          <cell r="BD199">
            <v>80.352661776288713</v>
          </cell>
          <cell r="BE199">
            <v>902311</v>
          </cell>
          <cell r="BF199">
            <v>3921.6450000000004</v>
          </cell>
          <cell r="BG199">
            <v>2.9099999999999998E-3</v>
          </cell>
          <cell r="BH199">
            <v>11.411986950000001</v>
          </cell>
          <cell r="BI199">
            <v>0.03</v>
          </cell>
          <cell r="BJ199">
            <v>0.34235960850000002</v>
          </cell>
          <cell r="BK199">
            <v>11.754346558500002</v>
          </cell>
          <cell r="BL199">
            <v>933089</v>
          </cell>
          <cell r="BM199">
            <v>744.67254355400701</v>
          </cell>
          <cell r="BN199">
            <v>3.3333333333333333E-2</v>
          </cell>
          <cell r="BO199">
            <v>24.822418118466899</v>
          </cell>
          <cell r="BP199">
            <v>0.02</v>
          </cell>
          <cell r="BQ199">
            <v>0.49644836236933798</v>
          </cell>
          <cell r="BR199">
            <v>25.318866480836238</v>
          </cell>
          <cell r="BS199">
            <v>0</v>
          </cell>
          <cell r="BT199">
            <v>0</v>
          </cell>
          <cell r="BU199">
            <v>0</v>
          </cell>
          <cell r="BV199">
            <v>0</v>
          </cell>
          <cell r="BW199">
            <v>0</v>
          </cell>
          <cell r="BX199">
            <v>0</v>
          </cell>
          <cell r="BY199">
            <v>0</v>
          </cell>
          <cell r="BZ199">
            <v>0</v>
          </cell>
          <cell r="CA199">
            <v>0</v>
          </cell>
          <cell r="CB199">
            <v>0</v>
          </cell>
          <cell r="CC199">
            <v>0</v>
          </cell>
          <cell r="CD199">
            <v>0</v>
          </cell>
          <cell r="CE199">
            <v>0</v>
          </cell>
          <cell r="CF199">
            <v>0</v>
          </cell>
          <cell r="CG199">
            <v>936704</v>
          </cell>
          <cell r="CH199">
            <v>477.36358227050141</v>
          </cell>
          <cell r="CI199">
            <v>4.8624696564407599E-2</v>
          </cell>
          <cell r="CJ199">
            <v>23.211659338801756</v>
          </cell>
          <cell r="CK199">
            <v>0.5</v>
          </cell>
          <cell r="CL199">
            <v>11.605829669400878</v>
          </cell>
          <cell r="CM199">
            <v>34.817489008202635</v>
          </cell>
          <cell r="CN199">
            <v>0</v>
          </cell>
          <cell r="CP199">
            <v>1200.2</v>
          </cell>
          <cell r="CQ199">
            <v>996.86330599999997</v>
          </cell>
        </row>
        <row r="200">
          <cell r="B200">
            <v>1744</v>
          </cell>
          <cell r="C200" t="str">
            <v>BENEDICTINO MIN SGAS 1,5LT PETX4</v>
          </cell>
          <cell r="D200" t="str">
            <v>P</v>
          </cell>
          <cell r="E200">
            <v>939153</v>
          </cell>
          <cell r="F200">
            <v>33224.949999999997</v>
          </cell>
          <cell r="G200">
            <v>3.0000000000000005E-3</v>
          </cell>
          <cell r="H200">
            <v>99.674850000000006</v>
          </cell>
          <cell r="I200">
            <v>0.02</v>
          </cell>
          <cell r="J200">
            <v>1.9934970000000001</v>
          </cell>
          <cell r="K200">
            <v>101.66834700000001</v>
          </cell>
          <cell r="L200">
            <v>0</v>
          </cell>
          <cell r="M200">
            <v>0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  <cell r="AC200">
            <v>938972</v>
          </cell>
          <cell r="AD200">
            <v>15.347200000000001</v>
          </cell>
          <cell r="AE200">
            <v>4</v>
          </cell>
          <cell r="AF200">
            <v>61.388800000000003</v>
          </cell>
          <cell r="AG200">
            <v>6.0000000000000001E-3</v>
          </cell>
          <cell r="AH200">
            <v>0.36833280000000002</v>
          </cell>
          <cell r="AI200">
            <v>61.757132800000001</v>
          </cell>
          <cell r="AJ200">
            <v>936446</v>
          </cell>
          <cell r="AK200">
            <v>11.722620000000001</v>
          </cell>
          <cell r="AL200">
            <v>4</v>
          </cell>
          <cell r="AM200">
            <v>46.890480000000004</v>
          </cell>
          <cell r="AN200">
            <v>1.7999999999999999E-2</v>
          </cell>
          <cell r="AO200">
            <v>0.84402864</v>
          </cell>
          <cell r="AP200">
            <v>47.734508640000001</v>
          </cell>
          <cell r="AQ200">
            <v>938979</v>
          </cell>
          <cell r="AR200">
            <v>86.963759999999994</v>
          </cell>
          <cell r="AS200">
            <v>4</v>
          </cell>
          <cell r="AT200">
            <v>347.85503999999997</v>
          </cell>
          <cell r="AU200">
            <v>0.02</v>
          </cell>
          <cell r="AV200">
            <v>6.9571007999999992</v>
          </cell>
          <cell r="AW200">
            <v>354.81214079999995</v>
          </cell>
          <cell r="AX200">
            <v>932317</v>
          </cell>
          <cell r="AY200">
            <v>4297.8</v>
          </cell>
          <cell r="AZ200">
            <v>1.4666666666666666E-2</v>
          </cell>
          <cell r="BA200">
            <v>63.034399999999998</v>
          </cell>
          <cell r="BB200">
            <v>0.03</v>
          </cell>
          <cell r="BC200">
            <v>1.8910319999999998</v>
          </cell>
          <cell r="BD200">
            <v>64.925432000000001</v>
          </cell>
          <cell r="BE200">
            <v>902311</v>
          </cell>
          <cell r="BF200">
            <v>3921.6450000000004</v>
          </cell>
          <cell r="BG200">
            <v>2.7777777777777779E-3</v>
          </cell>
          <cell r="BH200">
            <v>10.893458333333335</v>
          </cell>
          <cell r="BI200">
            <v>0.03</v>
          </cell>
          <cell r="BJ200">
            <v>0.32680375000000006</v>
          </cell>
          <cell r="BK200">
            <v>11.220262083333335</v>
          </cell>
          <cell r="BL200">
            <v>933089</v>
          </cell>
          <cell r="BM200">
            <v>744.67254355400701</v>
          </cell>
          <cell r="BN200">
            <v>1.7857142857142856E-2</v>
          </cell>
          <cell r="BO200">
            <v>13.297723992035838</v>
          </cell>
          <cell r="BP200">
            <v>0.02</v>
          </cell>
          <cell r="BQ200">
            <v>0.26595447984071674</v>
          </cell>
          <cell r="BR200">
            <v>13.563678471876555</v>
          </cell>
          <cell r="BS200">
            <v>0</v>
          </cell>
          <cell r="BT200">
            <v>0</v>
          </cell>
          <cell r="BU200">
            <v>0</v>
          </cell>
          <cell r="BV200">
            <v>0</v>
          </cell>
          <cell r="BW200">
            <v>0</v>
          </cell>
          <cell r="BX200">
            <v>0</v>
          </cell>
          <cell r="BY200">
            <v>0</v>
          </cell>
          <cell r="BZ200">
            <v>0</v>
          </cell>
          <cell r="CA200">
            <v>0</v>
          </cell>
          <cell r="CB200">
            <v>0</v>
          </cell>
          <cell r="CC200">
            <v>0</v>
          </cell>
          <cell r="CD200">
            <v>0</v>
          </cell>
          <cell r="CE200">
            <v>0</v>
          </cell>
          <cell r="CF200">
            <v>0</v>
          </cell>
          <cell r="CG200">
            <v>936704</v>
          </cell>
          <cell r="CH200">
            <v>477.36358227050141</v>
          </cell>
          <cell r="CI200">
            <v>2.43123482822038E-2</v>
          </cell>
          <cell r="CJ200">
            <v>11.605829669400878</v>
          </cell>
          <cell r="CK200">
            <v>0.5</v>
          </cell>
          <cell r="CL200">
            <v>5.8029148347004389</v>
          </cell>
          <cell r="CM200">
            <v>17.408744504101318</v>
          </cell>
          <cell r="CN200">
            <v>0</v>
          </cell>
          <cell r="CP200">
            <v>673.09</v>
          </cell>
          <cell r="CQ200">
            <v>571.42165299999999</v>
          </cell>
        </row>
        <row r="202">
          <cell r="C202" t="str">
            <v>ARMARLO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A5DD6-F1CE-48C6-91B7-BBC62DCDD282}">
  <sheetPr>
    <tabColor rgb="FFFF0000"/>
  </sheetPr>
  <dimension ref="A1:CQ1298"/>
  <sheetViews>
    <sheetView showGridLines="0" tabSelected="1" zoomScale="85" zoomScaleNormal="85" workbookViewId="0">
      <pane xSplit="5" ySplit="8" topLeftCell="K9" activePane="bottomRight" state="frozen"/>
      <selection activeCell="H23" sqref="H23"/>
      <selection pane="topRight" activeCell="H23" sqref="H23"/>
      <selection pane="bottomLeft" activeCell="H23" sqref="H23"/>
      <selection pane="bottomRight" activeCell="U9" sqref="U9"/>
    </sheetView>
  </sheetViews>
  <sheetFormatPr baseColWidth="10" defaultRowHeight="15" x14ac:dyDescent="0.25"/>
  <cols>
    <col min="1" max="1" width="10.85546875" bestFit="1" customWidth="1"/>
    <col min="3" max="3" width="23.7109375" bestFit="1" customWidth="1"/>
    <col min="4" max="4" width="19" bestFit="1" customWidth="1"/>
    <col min="5" max="5" width="10.7109375" bestFit="1" customWidth="1"/>
    <col min="6" max="6" width="30.7109375" customWidth="1"/>
    <col min="7" max="7" width="12" customWidth="1"/>
    <col min="8" max="8" width="12.85546875" bestFit="1" customWidth="1"/>
    <col min="9" max="9" width="19.5703125" bestFit="1" customWidth="1"/>
    <col min="10" max="10" width="19.28515625" bestFit="1" customWidth="1"/>
    <col min="11" max="11" width="14.140625" customWidth="1"/>
    <col min="13" max="13" width="14.140625" bestFit="1" customWidth="1"/>
    <col min="15" max="15" width="16.7109375" bestFit="1" customWidth="1"/>
    <col min="16" max="16" width="12.5703125" bestFit="1" customWidth="1"/>
    <col min="17" max="17" width="14.140625" bestFit="1" customWidth="1"/>
    <col min="18" max="19" width="14.140625" customWidth="1"/>
    <col min="20" max="20" width="16.7109375" bestFit="1" customWidth="1"/>
    <col min="21" max="22" width="14.140625" bestFit="1" customWidth="1"/>
    <col min="23" max="23" width="18.140625" bestFit="1" customWidth="1"/>
    <col min="24" max="25" width="12.5703125" customWidth="1"/>
    <col min="29" max="29" width="16.28515625" bestFit="1" customWidth="1"/>
    <col min="32" max="32" width="16.7109375" bestFit="1" customWidth="1"/>
    <col min="35" max="35" width="15.5703125" bestFit="1" customWidth="1"/>
    <col min="36" max="37" width="15.5703125" customWidth="1"/>
    <col min="38" max="38" width="16.7109375" bestFit="1" customWidth="1"/>
    <col min="41" max="41" width="15.7109375" bestFit="1" customWidth="1"/>
    <col min="44" max="44" width="16.7109375" bestFit="1" customWidth="1"/>
    <col min="47" max="47" width="14.5703125" customWidth="1"/>
    <col min="48" max="48" width="16.7109375" customWidth="1"/>
    <col min="49" max="49" width="18" customWidth="1"/>
    <col min="50" max="50" width="16.7109375" bestFit="1" customWidth="1"/>
    <col min="53" max="53" width="16.7109375" bestFit="1" customWidth="1"/>
    <col min="54" max="55" width="16.7109375" customWidth="1"/>
    <col min="60" max="61" width="16.7109375" customWidth="1"/>
    <col min="84" max="84" width="20.140625" bestFit="1" customWidth="1"/>
    <col min="85" max="85" width="16.5703125" bestFit="1" customWidth="1"/>
    <col min="87" max="87" width="16" bestFit="1" customWidth="1"/>
    <col min="88" max="88" width="16.28515625" bestFit="1" customWidth="1"/>
    <col min="92" max="92" width="16.140625" bestFit="1" customWidth="1"/>
    <col min="94" max="94" width="23.5703125" bestFit="1" customWidth="1"/>
  </cols>
  <sheetData>
    <row r="1" spans="1:95" x14ac:dyDescent="0.25">
      <c r="B1">
        <v>11</v>
      </c>
      <c r="C1" s="1">
        <v>4</v>
      </c>
      <c r="K1">
        <v>4</v>
      </c>
      <c r="L1">
        <v>19</v>
      </c>
      <c r="N1">
        <v>8</v>
      </c>
      <c r="P1">
        <v>12</v>
      </c>
      <c r="R1">
        <v>14</v>
      </c>
      <c r="S1">
        <v>16</v>
      </c>
      <c r="T1">
        <v>17</v>
      </c>
      <c r="U1">
        <v>18</v>
      </c>
      <c r="X1">
        <v>21</v>
      </c>
      <c r="Y1">
        <v>23</v>
      </c>
      <c r="Z1">
        <v>24</v>
      </c>
      <c r="AA1">
        <v>25</v>
      </c>
      <c r="AD1">
        <v>28</v>
      </c>
      <c r="AE1">
        <v>30</v>
      </c>
      <c r="AF1">
        <v>31</v>
      </c>
      <c r="AG1">
        <v>32</v>
      </c>
      <c r="AJ1">
        <v>35</v>
      </c>
      <c r="AK1">
        <v>37</v>
      </c>
      <c r="AL1">
        <v>38</v>
      </c>
      <c r="AM1">
        <v>39</v>
      </c>
      <c r="AP1">
        <v>42</v>
      </c>
      <c r="AQ1">
        <v>44</v>
      </c>
      <c r="AR1">
        <v>45</v>
      </c>
      <c r="AS1">
        <v>46</v>
      </c>
      <c r="AV1">
        <v>49</v>
      </c>
      <c r="AW1">
        <v>51</v>
      </c>
      <c r="AX1">
        <v>52</v>
      </c>
      <c r="AY1">
        <v>53</v>
      </c>
      <c r="BB1">
        <v>56</v>
      </c>
      <c r="BC1">
        <v>58</v>
      </c>
      <c r="BD1">
        <v>59</v>
      </c>
      <c r="BE1">
        <v>60</v>
      </c>
      <c r="BH1">
        <v>63</v>
      </c>
      <c r="BI1">
        <v>65</v>
      </c>
      <c r="BJ1">
        <v>66</v>
      </c>
      <c r="BK1">
        <v>67</v>
      </c>
      <c r="BN1">
        <v>70</v>
      </c>
      <c r="BO1">
        <v>72</v>
      </c>
      <c r="BP1">
        <v>73</v>
      </c>
      <c r="BQ1">
        <v>74</v>
      </c>
      <c r="BT1">
        <v>77</v>
      </c>
      <c r="BU1">
        <v>79</v>
      </c>
      <c r="BV1">
        <v>80</v>
      </c>
      <c r="BW1">
        <v>81</v>
      </c>
      <c r="BZ1">
        <v>84</v>
      </c>
      <c r="CA1">
        <v>86</v>
      </c>
      <c r="CB1">
        <v>87</v>
      </c>
      <c r="CC1">
        <v>88</v>
      </c>
      <c r="CG1">
        <v>91</v>
      </c>
      <c r="CH1">
        <v>20</v>
      </c>
      <c r="CK1" s="2"/>
      <c r="CM1" s="3">
        <f ca="1">'[1]Ajuste Inventario'!I1+(CM4+CM5)</f>
        <v>-1350.3790000000481</v>
      </c>
    </row>
    <row r="2" spans="1:95" x14ac:dyDescent="0.25">
      <c r="F2" s="4" t="s">
        <v>0</v>
      </c>
      <c r="G2" s="5">
        <f t="shared" ref="G2:J3" si="0">SUMIF($B$9:$B$2873,$F2,G$9:G$2873)</f>
        <v>1880392.2440000023</v>
      </c>
      <c r="H2" s="5">
        <f t="shared" si="0"/>
        <v>3851396.5859419219</v>
      </c>
      <c r="I2" s="5">
        <f t="shared" si="0"/>
        <v>28804854586.220196</v>
      </c>
      <c r="J2" s="5">
        <f t="shared" si="0"/>
        <v>28058991459.530079</v>
      </c>
      <c r="CL2" s="4" t="s">
        <v>0</v>
      </c>
      <c r="CM2" s="5">
        <f ca="1">SUMIF($B$9:$B$2793,$F2,CM$9:CM$2789)</f>
        <v>15308.939555555578</v>
      </c>
      <c r="CN2" s="5">
        <f ca="1">SUMIF($B$9:$B$2793,$F2,CN$9:CN$2789)</f>
        <v>55405395.52231878</v>
      </c>
    </row>
    <row r="3" spans="1:95" ht="15.75" thickBot="1" x14ac:dyDescent="0.3">
      <c r="F3" s="4" t="s">
        <v>1</v>
      </c>
      <c r="G3" s="5">
        <f t="shared" si="0"/>
        <v>140280.85699999996</v>
      </c>
      <c r="H3" s="5">
        <f t="shared" si="0"/>
        <v>65970.397794999823</v>
      </c>
      <c r="I3" s="5">
        <f t="shared" si="0"/>
        <v>1347288091.7999911</v>
      </c>
      <c r="J3" s="5">
        <f t="shared" si="0"/>
        <v>1329580912.6399915</v>
      </c>
      <c r="CF3" s="6"/>
      <c r="CG3" s="5"/>
      <c r="CL3" s="4" t="s">
        <v>1</v>
      </c>
      <c r="CM3" s="5">
        <f ca="1">SUMIF($B$9:$B$2793,$F3,CM$9:CM$2789)</f>
        <v>1506.2216666666661</v>
      </c>
      <c r="CN3" s="5">
        <f ca="1">SUMIF($B$9:$B$2793,$F3,CN$9:CN$2789)</f>
        <v>6696546.1991314134</v>
      </c>
    </row>
    <row r="4" spans="1:95" ht="15.75" thickBot="1" x14ac:dyDescent="0.3">
      <c r="F4" s="7" t="s">
        <v>2</v>
      </c>
      <c r="G4" s="8">
        <f>+G2+G3</f>
        <v>2020673.1010000021</v>
      </c>
      <c r="H4" s="8">
        <f>+H2+H3</f>
        <v>3917366.9837369216</v>
      </c>
      <c r="I4" s="8">
        <f>+I2+I3</f>
        <v>30152142678.020187</v>
      </c>
      <c r="J4" s="9">
        <f>+J2+J3</f>
        <v>29388572372.170071</v>
      </c>
      <c r="CF4" s="10"/>
      <c r="CL4" s="7" t="s">
        <v>2</v>
      </c>
      <c r="CM4" s="8">
        <f ca="1">+CM2+CM3</f>
        <v>16815.161222222243</v>
      </c>
      <c r="CN4" s="8">
        <f ca="1">+CN2+CN3</f>
        <v>62101941.721450195</v>
      </c>
    </row>
    <row r="5" spans="1:95" x14ac:dyDescent="0.25">
      <c r="F5" s="11" t="s">
        <v>3</v>
      </c>
      <c r="G5" s="12">
        <f>SUMIF($B$9:$B$2873,$F5,G$9:G$2873)</f>
        <v>0</v>
      </c>
      <c r="H5" s="12">
        <f>SUMIF($B$9:$B$2873,$F5,H$9:H$2873)</f>
        <v>0</v>
      </c>
      <c r="I5" s="12">
        <f>SUMIF($B$9:$B$2873,$F5,I$9:I$2873)</f>
        <v>0</v>
      </c>
      <c r="J5" s="12">
        <f>SUMIF($B$9:$B$2873,$F5,J$9:J$2873)</f>
        <v>0</v>
      </c>
      <c r="K5" s="10"/>
      <c r="L5" s="13"/>
      <c r="Q5" s="10"/>
      <c r="R5" s="10"/>
      <c r="S5" s="10"/>
      <c r="BJ5" s="14" t="s">
        <v>4</v>
      </c>
      <c r="CL5" s="11" t="s">
        <v>5</v>
      </c>
      <c r="CM5" s="12">
        <f>[1]EstrellaGalicia!CF7+[1]Adecoagro!CF7+[1]Rabieta!CF7</f>
        <v>-884.10933333333344</v>
      </c>
      <c r="CN5" s="12">
        <f>[1]EstrellaGalicia!CG7+[1]Adecoagro!CG7+[1]Rabieta!CG7</f>
        <v>141279.31825059291</v>
      </c>
    </row>
    <row r="6" spans="1:95" x14ac:dyDescent="0.25">
      <c r="F6" s="15"/>
      <c r="G6" s="3">
        <f>G4+G5-G7</f>
        <v>0</v>
      </c>
      <c r="H6" s="3">
        <f>H4+H5-H7</f>
        <v>0</v>
      </c>
      <c r="I6" s="3">
        <f>I4+I5-I7</f>
        <v>0</v>
      </c>
      <c r="J6" s="3">
        <f>J4+J5-J7</f>
        <v>0</v>
      </c>
      <c r="O6" s="16"/>
      <c r="U6" s="17"/>
      <c r="V6" s="17"/>
      <c r="CF6" s="16"/>
      <c r="CG6" s="10"/>
      <c r="CL6" s="15"/>
      <c r="CM6" s="3"/>
      <c r="CN6" s="3"/>
    </row>
    <row r="7" spans="1:95" ht="15.75" thickBot="1" x14ac:dyDescent="0.3">
      <c r="G7" s="5">
        <f>SUBTOTAL(9,G$9:G$2873)</f>
        <v>2020673.1010000037</v>
      </c>
      <c r="H7" s="5">
        <f>SUBTOTAL(9,H$9:H$2873)</f>
        <v>3917366.9837369216</v>
      </c>
      <c r="I7" s="5">
        <f>SUBTOTAL(9,I$9:I$2873)</f>
        <v>30152142678.020191</v>
      </c>
      <c r="J7" s="5">
        <f>SUBTOTAL(9,J$9:J$2873)</f>
        <v>29388572372.17009</v>
      </c>
      <c r="K7" s="5"/>
      <c r="M7" s="5">
        <f>SUBTOTAL(9,M$9:M$2873)</f>
        <v>5838189451.9503679</v>
      </c>
      <c r="N7" s="18">
        <f>O7/M7</f>
        <v>8.5210568386424011E-3</v>
      </c>
      <c r="O7" s="5">
        <f>SUBTOTAL(9,O$9:O$2873)</f>
        <v>49747544.154831618</v>
      </c>
      <c r="P7" s="5">
        <f>SUBTOTAL(9,P$9:P$2873)</f>
        <v>218885408.02113339</v>
      </c>
      <c r="Q7" s="5">
        <f>SUBTOTAL(9,Q$9:Q$2873)</f>
        <v>6106822404.1263275</v>
      </c>
      <c r="R7" s="5"/>
      <c r="S7" s="5">
        <f>SUBTOTAL(9,S$9:S$2873)</f>
        <v>1847928.7782306303</v>
      </c>
      <c r="T7" s="5">
        <f>SUBTOTAL(9,T$9:T$2873)</f>
        <v>1289029916.14498</v>
      </c>
      <c r="U7" s="18">
        <f>V7/T7</f>
        <v>1.5000000000000024E-2</v>
      </c>
      <c r="V7" s="5">
        <f>SUBTOTAL(9,V$9:V$2873)</f>
        <v>19335448.74217473</v>
      </c>
      <c r="W7" s="5">
        <f>SUBTOTAL(9,W$9:W$2873)</f>
        <v>1308365364.887157</v>
      </c>
      <c r="X7" s="5"/>
      <c r="Y7" s="5">
        <f>SUBTOTAL(9,Y$9:Y$2873)</f>
        <v>164055.95887507178</v>
      </c>
      <c r="Z7" s="5">
        <f>SUBTOTAL(9,Z$9:Z$2873)</f>
        <v>46385181.812337913</v>
      </c>
      <c r="AA7" s="18">
        <f>AB7/Z7</f>
        <v>0.44999999999999968</v>
      </c>
      <c r="AB7" s="5">
        <f>SUBTOTAL(9,AB$9:AB$2873)</f>
        <v>20873331.815552045</v>
      </c>
      <c r="AC7" s="5">
        <f>SUBTOTAL(9,AC$9:AC$2873)</f>
        <v>67258513.627889901</v>
      </c>
      <c r="AD7" s="5"/>
      <c r="AE7" s="5">
        <f>SUBTOTAL(9,AE$9:AE$2873)</f>
        <v>14383493.825999986</v>
      </c>
      <c r="AF7" s="5">
        <f>SUBTOTAL(9,AF$9:AF$2873)</f>
        <v>222846424.11812621</v>
      </c>
      <c r="AG7" s="18">
        <f>AH7/AF7</f>
        <v>6.0000000000000123E-3</v>
      </c>
      <c r="AH7" s="5">
        <f>SUBTOTAL(9,AH$9:AH$2873)</f>
        <v>1337078.54470876</v>
      </c>
      <c r="AI7" s="5">
        <f>SUBTOTAL(9,AI$9:AI$2873)</f>
        <v>224183502.66283518</v>
      </c>
      <c r="AJ7" s="5"/>
      <c r="AK7" s="5">
        <f>SUBTOTAL(9,AK$9:AK$2873)</f>
        <v>14380773.325999986</v>
      </c>
      <c r="AL7" s="5">
        <f>SUBTOTAL(9,AL$9:AL$2873)</f>
        <v>157132268.86759919</v>
      </c>
      <c r="AM7" s="18">
        <f>AN7/AL7</f>
        <v>1.8000000000000051E-2</v>
      </c>
      <c r="AN7" s="5">
        <f>SUBTOTAL(9,AN$9:AN$2873)</f>
        <v>2828380.8396167932</v>
      </c>
      <c r="AO7" s="5">
        <f>SUBTOTAL(9,AO$9:AO$2873)</f>
        <v>159960649.70721591</v>
      </c>
      <c r="AP7" s="5"/>
      <c r="AQ7" s="5">
        <f>SUBTOTAL(9,AQ$9:AQ$2873)</f>
        <v>12657182.825999992</v>
      </c>
      <c r="AR7" s="5">
        <f>SUBTOTAL(9,AR$9:AR$2873)</f>
        <v>1494276876.6782126</v>
      </c>
      <c r="AS7" s="18">
        <f>AT7/AR7</f>
        <v>1.9999999999999983E-2</v>
      </c>
      <c r="AT7" s="5">
        <f>SUBTOTAL(9,AT$9:AT$2873)</f>
        <v>29885537.533564229</v>
      </c>
      <c r="AU7" s="5">
        <f>SUBTOTAL(9,AU$9:AU$2873)</f>
        <v>1524162414.211777</v>
      </c>
      <c r="AV7" s="5"/>
      <c r="AW7" s="5">
        <f>SUBTOTAL(9,AW$9:AW$2873)</f>
        <v>47475.928718000025</v>
      </c>
      <c r="AX7" s="5">
        <f>SUBTOTAL(9,AX$9:AX$2873)</f>
        <v>183729204.32160366</v>
      </c>
      <c r="AY7" s="18">
        <f>AZ7/AX7</f>
        <v>2.9999999999999926E-2</v>
      </c>
      <c r="AZ7" s="5">
        <f>SUBTOTAL(9,AZ$9:AZ$2873)</f>
        <v>5511876.1296480959</v>
      </c>
      <c r="BA7" s="5">
        <f>SUBTOTAL(9,BA$9:BA$2873)</f>
        <v>189241080.4512518</v>
      </c>
      <c r="BB7" s="5"/>
      <c r="BC7" s="5">
        <f>SUBTOTAL(9,BC$9:BC$2873)</f>
        <v>7548.8004395565031</v>
      </c>
      <c r="BD7" s="5">
        <f>SUBTOTAL(9,BD$9:BD$2873)</f>
        <v>29738780.53172189</v>
      </c>
      <c r="BE7" s="18">
        <f>BF7/BD7</f>
        <v>3.0000000000000016E-2</v>
      </c>
      <c r="BF7" s="5">
        <f>SUBTOTAL(9,BF$9:BF$2873)</f>
        <v>892163.41595165723</v>
      </c>
      <c r="BG7" s="5">
        <f>SUBTOTAL(9,BG$9:BG$2873)</f>
        <v>30630943.947673541</v>
      </c>
      <c r="BH7" s="5"/>
      <c r="BI7" s="5">
        <f>SUBTOTAL(9,BI$9:BI$2873)</f>
        <v>52328.947245081057</v>
      </c>
      <c r="BJ7" s="5">
        <f>SUBTOTAL(9,BJ$9:BJ$2873)</f>
        <v>57775899.313482746</v>
      </c>
      <c r="BK7" s="18">
        <f>BL7/BJ7</f>
        <v>1.0818218980940547E-2</v>
      </c>
      <c r="BL7" s="5">
        <f>SUBTOTAL(9,BL$9:BL$2873)</f>
        <v>625032.33059402893</v>
      </c>
      <c r="BM7" s="5">
        <f>SUBTOTAL(9,BM$9:BM$2873)</f>
        <v>58400931.644076727</v>
      </c>
      <c r="BN7" s="5"/>
      <c r="BO7" s="5">
        <f>SUBTOTAL(9,BO$9:BO$2873)</f>
        <v>3656</v>
      </c>
      <c r="BP7" s="5">
        <f>SUBTOTAL(9,BP$9:BP$2873)</f>
        <v>2794931.5679999995</v>
      </c>
      <c r="BQ7" s="18">
        <f>BR7/BP7</f>
        <v>2.0000000000000004E-2</v>
      </c>
      <c r="BR7" s="5">
        <f>SUBTOTAL(9,BR$9:BR$2873)</f>
        <v>55898.631359999999</v>
      </c>
      <c r="BS7" s="5">
        <f>SUBTOTAL(9,BS$9:BS$2873)</f>
        <v>2850830.1993600004</v>
      </c>
      <c r="BT7" s="5"/>
      <c r="BU7" s="5">
        <f>SUBTOTAL(9,BU$9:BU$2873)</f>
        <v>3656</v>
      </c>
      <c r="BV7" s="5">
        <f>SUBTOTAL(9,BV$9:BV$2873)</f>
        <v>7268493.5999999996</v>
      </c>
      <c r="BW7" s="18">
        <f>BX7/BV7</f>
        <v>0.02</v>
      </c>
      <c r="BX7" s="5">
        <f>SUBTOTAL(9,BX$9:BX$2873)</f>
        <v>145369.872</v>
      </c>
      <c r="BY7" s="5">
        <f>SUBTOTAL(9,BY$9:BY$2873)</f>
        <v>7413863.4720000001</v>
      </c>
      <c r="BZ7" s="5"/>
      <c r="CA7" s="5">
        <f>SUBTOTAL(9,CA$9:CA$2873)</f>
        <v>12357.176988045288</v>
      </c>
      <c r="CB7" s="5">
        <f>SUBTOTAL(9,CB$9:CB$2873)</f>
        <v>5898866.2737639053</v>
      </c>
      <c r="CC7" s="18">
        <f>CD7/CB7</f>
        <v>0.5</v>
      </c>
      <c r="CD7" s="5">
        <f>SUBTOTAL(9,CD$9:CD$2873)</f>
        <v>2949433.1368819526</v>
      </c>
      <c r="CE7" s="5">
        <f>SUBTOTAL(9,CE$9:CE$2873)</f>
        <v>8848299.4106458649</v>
      </c>
      <c r="CF7" s="5">
        <f>SUBTOTAL(9,CF$9:CF$2873)</f>
        <v>9688138798.3482094</v>
      </c>
      <c r="CG7" s="5">
        <f>SUBTOTAL(9,CG$9:CG$2873)</f>
        <v>568854786.36709487</v>
      </c>
      <c r="CI7" s="5">
        <f>SUBTOTAL(9,CI$9:CI$2873)</f>
        <v>123858758.26623742</v>
      </c>
      <c r="CJ7" s="5">
        <f>SUBTOTAL(9,CJ$9:CJ$2873)</f>
        <v>692713544.63333249</v>
      </c>
      <c r="CM7" s="5">
        <f>SUBTOTAL(9,CM$9:CM$2873)</f>
        <v>16815.161222222236</v>
      </c>
      <c r="CN7" s="5">
        <f>SUBTOTAL(9,CN$9:CN$2873)</f>
        <v>62101941.72145015</v>
      </c>
      <c r="CP7" s="1" t="s">
        <v>6</v>
      </c>
    </row>
    <row r="8" spans="1:95" ht="48.75" thickBot="1" x14ac:dyDescent="0.3">
      <c r="A8" s="19" t="s">
        <v>7</v>
      </c>
      <c r="B8" s="19" t="s">
        <v>8</v>
      </c>
      <c r="C8" s="19" t="s">
        <v>9</v>
      </c>
      <c r="D8" s="19" t="s">
        <v>10</v>
      </c>
      <c r="E8" s="19" t="s">
        <v>11</v>
      </c>
      <c r="F8" s="19" t="s">
        <v>12</v>
      </c>
      <c r="G8" s="19" t="s">
        <v>13</v>
      </c>
      <c r="H8" s="19" t="s">
        <v>14</v>
      </c>
      <c r="I8" s="19" t="s">
        <v>15</v>
      </c>
      <c r="J8" s="19" t="s">
        <v>16</v>
      </c>
      <c r="K8" s="20" t="s">
        <v>17</v>
      </c>
      <c r="L8" s="21" t="s">
        <v>18</v>
      </c>
      <c r="M8" s="21" t="s">
        <v>19</v>
      </c>
      <c r="N8" s="21" t="s">
        <v>20</v>
      </c>
      <c r="O8" s="21" t="s">
        <v>21</v>
      </c>
      <c r="P8" s="21" t="s">
        <v>22</v>
      </c>
      <c r="Q8" s="22" t="s">
        <v>23</v>
      </c>
      <c r="R8" s="20" t="s">
        <v>24</v>
      </c>
      <c r="S8" s="23" t="s">
        <v>25</v>
      </c>
      <c r="T8" s="21" t="s">
        <v>19</v>
      </c>
      <c r="U8" s="21" t="s">
        <v>20</v>
      </c>
      <c r="V8" s="21" t="s">
        <v>21</v>
      </c>
      <c r="W8" s="22" t="s">
        <v>26</v>
      </c>
      <c r="X8" s="20" t="s">
        <v>27</v>
      </c>
      <c r="Y8" s="23" t="s">
        <v>28</v>
      </c>
      <c r="Z8" s="21" t="s">
        <v>19</v>
      </c>
      <c r="AA8" s="21" t="s">
        <v>20</v>
      </c>
      <c r="AB8" s="21" t="s">
        <v>21</v>
      </c>
      <c r="AC8" s="22" t="s">
        <v>29</v>
      </c>
      <c r="AD8" s="20" t="s">
        <v>30</v>
      </c>
      <c r="AE8" s="23" t="s">
        <v>31</v>
      </c>
      <c r="AF8" s="21" t="s">
        <v>19</v>
      </c>
      <c r="AG8" s="21" t="s">
        <v>20</v>
      </c>
      <c r="AH8" s="21" t="s">
        <v>21</v>
      </c>
      <c r="AI8" s="22" t="s">
        <v>32</v>
      </c>
      <c r="AJ8" s="20" t="s">
        <v>33</v>
      </c>
      <c r="AK8" s="23" t="s">
        <v>34</v>
      </c>
      <c r="AL8" s="21" t="s">
        <v>19</v>
      </c>
      <c r="AM8" s="21" t="s">
        <v>20</v>
      </c>
      <c r="AN8" s="21" t="s">
        <v>21</v>
      </c>
      <c r="AO8" s="22" t="s">
        <v>35</v>
      </c>
      <c r="AP8" s="20" t="s">
        <v>36</v>
      </c>
      <c r="AQ8" s="23" t="s">
        <v>37</v>
      </c>
      <c r="AR8" s="21" t="s">
        <v>19</v>
      </c>
      <c r="AS8" s="21" t="s">
        <v>20</v>
      </c>
      <c r="AT8" s="21" t="s">
        <v>21</v>
      </c>
      <c r="AU8" s="22" t="s">
        <v>38</v>
      </c>
      <c r="AV8" s="20" t="s">
        <v>39</v>
      </c>
      <c r="AW8" s="23" t="s">
        <v>40</v>
      </c>
      <c r="AX8" s="21" t="s">
        <v>19</v>
      </c>
      <c r="AY8" s="21" t="s">
        <v>20</v>
      </c>
      <c r="AZ8" s="21" t="s">
        <v>21</v>
      </c>
      <c r="BA8" s="22" t="s">
        <v>41</v>
      </c>
      <c r="BB8" s="20" t="s">
        <v>42</v>
      </c>
      <c r="BC8" s="23" t="s">
        <v>43</v>
      </c>
      <c r="BD8" s="21" t="s">
        <v>19</v>
      </c>
      <c r="BE8" s="21" t="s">
        <v>20</v>
      </c>
      <c r="BF8" s="21" t="s">
        <v>21</v>
      </c>
      <c r="BG8" s="22" t="s">
        <v>44</v>
      </c>
      <c r="BH8" s="20" t="s">
        <v>45</v>
      </c>
      <c r="BI8" s="23" t="s">
        <v>46</v>
      </c>
      <c r="BJ8" s="21" t="s">
        <v>19</v>
      </c>
      <c r="BK8" s="21" t="s">
        <v>20</v>
      </c>
      <c r="BL8" s="21" t="s">
        <v>21</v>
      </c>
      <c r="BM8" s="22" t="s">
        <v>47</v>
      </c>
      <c r="BN8" s="20" t="s">
        <v>48</v>
      </c>
      <c r="BO8" s="23" t="s">
        <v>49</v>
      </c>
      <c r="BP8" s="21" t="s">
        <v>19</v>
      </c>
      <c r="BQ8" s="21" t="s">
        <v>20</v>
      </c>
      <c r="BR8" s="21" t="s">
        <v>21</v>
      </c>
      <c r="BS8" s="22" t="s">
        <v>50</v>
      </c>
      <c r="BT8" s="20" t="s">
        <v>51</v>
      </c>
      <c r="BU8" s="23" t="s">
        <v>52</v>
      </c>
      <c r="BV8" s="21" t="s">
        <v>19</v>
      </c>
      <c r="BW8" s="21" t="s">
        <v>20</v>
      </c>
      <c r="BX8" s="21" t="s">
        <v>21</v>
      </c>
      <c r="BY8" s="22" t="s">
        <v>53</v>
      </c>
      <c r="BZ8" s="20" t="s">
        <v>54</v>
      </c>
      <c r="CA8" s="23" t="s">
        <v>55</v>
      </c>
      <c r="CB8" s="21" t="s">
        <v>19</v>
      </c>
      <c r="CC8" s="21" t="s">
        <v>20</v>
      </c>
      <c r="CD8" s="21" t="s">
        <v>21</v>
      </c>
      <c r="CE8" s="22" t="s">
        <v>56</v>
      </c>
      <c r="CF8" s="24" t="s">
        <v>57</v>
      </c>
      <c r="CG8" s="25" t="s">
        <v>58</v>
      </c>
      <c r="CH8" s="26" t="s">
        <v>59</v>
      </c>
      <c r="CI8" s="27" t="s">
        <v>60</v>
      </c>
      <c r="CJ8" s="28" t="s">
        <v>61</v>
      </c>
      <c r="CK8" t="s">
        <v>62</v>
      </c>
      <c r="CL8" t="s">
        <v>63</v>
      </c>
      <c r="CM8" s="29" t="s">
        <v>64</v>
      </c>
      <c r="CN8" s="28" t="s">
        <v>65</v>
      </c>
    </row>
    <row r="9" spans="1:95" x14ac:dyDescent="0.25">
      <c r="A9" s="30">
        <v>46204</v>
      </c>
      <c r="B9" s="31" t="str">
        <f>VLOOKUP($E9,'[2]TEORICOS (05.26)'!$A$8:$T$251,B$1,0)</f>
        <v>P</v>
      </c>
      <c r="C9" s="32" t="str">
        <f>VLOOKUP($E9,'[2]TEORICOS (05.26)'!$A$8:$T$251,C$1,0)</f>
        <v>Coca Cola</v>
      </c>
      <c r="D9" t="s">
        <v>66</v>
      </c>
      <c r="E9">
        <v>105</v>
      </c>
      <c r="F9" t="s">
        <v>67</v>
      </c>
      <c r="G9" s="16">
        <v>1594.5</v>
      </c>
      <c r="H9" s="16">
        <v>841.89600000000894</v>
      </c>
      <c r="I9" s="33">
        <v>12698256.519999888</v>
      </c>
      <c r="J9" s="33">
        <v>11924249.089999933</v>
      </c>
      <c r="K9" s="34">
        <f>IF($B9="P",VLOOKUP($E9,'[2]Costeo-JUL26'!$B$9:$CQ$307,K$1,0),0)</f>
        <v>902026</v>
      </c>
      <c r="L9" s="35">
        <f>VLOOKUP($E9,'[2]TEORICOS (05.26)'!$A$8:$T$251,L$1,0)</f>
        <v>0.2</v>
      </c>
      <c r="M9" s="36">
        <f>IF(B9="P",L9*J9,0)</f>
        <v>2384849.8179999865</v>
      </c>
      <c r="N9" s="35">
        <f>IF($B9="P",VLOOKUP($E9,'[2]Costeo-JUL26'!$B$9:$CQ$307,N$1,0),0)</f>
        <v>0.01</v>
      </c>
      <c r="O9" s="36">
        <f>N9*M9</f>
        <v>23848.498179999864</v>
      </c>
      <c r="P9" s="36">
        <f>IF($B9="P",VLOOKUP($E9,'[2]Costeo-JUL26'!$B$9:$CQ$307,P$1,0),0)*H9</f>
        <v>0</v>
      </c>
      <c r="Q9" s="36">
        <f>+M9+O9+P9</f>
        <v>2408698.3161799861</v>
      </c>
      <c r="R9" s="34">
        <f>IF($B9="P",VLOOKUP($E9,'[2]Costeo-JUL26'!$B$9:$CQ$307,R$1,0),0)</f>
        <v>902332</v>
      </c>
      <c r="S9" s="16">
        <f>IF($B9="P",VLOOKUP($E9,'[2]Costeo-JUL26'!$B$9:$CQ$307,S$1,0),0)*$G9</f>
        <v>693.67875421874999</v>
      </c>
      <c r="T9" s="36">
        <f>IF($B9="P",VLOOKUP($E9,'[2]Costeo-JUL26'!$B$9:$CQ$307,T$1,0),0)*$G9</f>
        <v>483878.31658658991</v>
      </c>
      <c r="U9" s="35">
        <f>IF($B9="P",VLOOKUP($E9,'[2]Costeo-JUL26'!$B$9:$CQ$307,U$1,0),0)</f>
        <v>1.4999999999999999E-2</v>
      </c>
      <c r="V9" s="36">
        <f>U9*T9</f>
        <v>7258.1747487988487</v>
      </c>
      <c r="W9" s="36">
        <f>T9+V9</f>
        <v>491136.49133538874</v>
      </c>
      <c r="X9" s="34">
        <f>IF($B9="P",VLOOKUP($E9,'[2]Costeo-JUL26'!$B$9:$CQ$307,X$1,0),0)</f>
        <v>902338</v>
      </c>
      <c r="Y9" s="16">
        <f>IF($B9="P",VLOOKUP($E9,'[2]Costeo-JUL26'!$B$9:$CQ$307,Y$1,0),0)*$G9</f>
        <v>41.673851999999997</v>
      </c>
      <c r="Z9" s="36">
        <f>IF($B9="P",VLOOKUP($E9,'[2]Costeo-JUL26'!$B$9:$CQ$307,Z$1,0),0)*$G9</f>
        <v>11782.86491448</v>
      </c>
      <c r="AA9" s="35">
        <f>IF($B9="P",VLOOKUP($E9,'[2]Costeo-JUL26'!$B$9:$CQ$307,AA$1,0),0)</f>
        <v>0.45</v>
      </c>
      <c r="AB9" s="36">
        <f>AA9*Z9</f>
        <v>5302.2892115160003</v>
      </c>
      <c r="AC9" s="36">
        <f>Z9+AB9</f>
        <v>17085.154125995999</v>
      </c>
      <c r="AD9" s="34">
        <f>IF($B9="P",VLOOKUP($E9,'[2]Costeo-JUL26'!$B$9:$CQ$307,AD$1,0),0)</f>
        <v>901733</v>
      </c>
      <c r="AE9" s="16">
        <f>IF($B9="P",VLOOKUP($E9,'[2]Costeo-JUL26'!$B$9:$CQ$307,AE$1,0),0)*$G9</f>
        <v>19134</v>
      </c>
      <c r="AF9" s="36">
        <f>IF($B9="P",VLOOKUP($E9,'[2]Costeo-JUL26'!$B$9:$CQ$307,AF$1,0),0)*$G9</f>
        <v>293653.3248</v>
      </c>
      <c r="AG9" s="35">
        <f>IF($B9="P",VLOOKUP($E9,'[2]Costeo-JUL26'!$B$9:$CQ$307,AG$1,0),0)</f>
        <v>6.0000000000000001E-3</v>
      </c>
      <c r="AH9" s="36">
        <f>AG9*AF9</f>
        <v>1761.9199488000002</v>
      </c>
      <c r="AI9" s="36">
        <f>AF9+AH9</f>
        <v>295415.2447488</v>
      </c>
      <c r="AJ9" s="34">
        <f>IF($B9="P",VLOOKUP($E9,'[2]Costeo-JUL26'!$B$9:$CQ$307,AJ$1,0),0)</f>
        <v>939214</v>
      </c>
      <c r="AK9" s="16">
        <f>IF($B9="P",VLOOKUP($E9,'[2]Costeo-JUL26'!$B$9:$CQ$307,AK$1,0),0)*$G9</f>
        <v>19134</v>
      </c>
      <c r="AL9" s="36">
        <f>IF($B9="P",VLOOKUP($E9,'[2]Costeo-JUL26'!$B$9:$CQ$307,AL$1,0),0)*$G9</f>
        <v>118726.47000000002</v>
      </c>
      <c r="AM9" s="35">
        <f>IF($B9="P",VLOOKUP($E9,'[2]Costeo-JUL26'!$B$9:$CQ$307,AM$1,0),0)</f>
        <v>1.7999999999999999E-2</v>
      </c>
      <c r="AN9" s="36">
        <f>AM9*AL9</f>
        <v>2137.0764600000002</v>
      </c>
      <c r="AO9" s="36">
        <f>AL9+AN9</f>
        <v>120863.54646000001</v>
      </c>
      <c r="AP9" s="34">
        <f>IF($B9="P",VLOOKUP($E9,'[2]Costeo-JUL26'!$B$9:$CQ$307,AP$1,0),0)</f>
        <v>901189</v>
      </c>
      <c r="AQ9" s="16">
        <f>IF($B9="P",VLOOKUP($E9,'[2]Costeo-JUL26'!$B$9:$CQ$307,AQ$1,0),0)*$G9</f>
        <v>19134</v>
      </c>
      <c r="AR9" s="36">
        <f>IF($B9="P",VLOOKUP($E9,'[2]Costeo-JUL26'!$B$9:$CQ$307,AR$1,0),0)*$G9</f>
        <v>1467275.4828265486</v>
      </c>
      <c r="AS9" s="35">
        <f>IF($B9="P",VLOOKUP($E9,'[2]Costeo-JUL26'!$B$9:$CQ$307,AS$1,0),0)</f>
        <v>0.02</v>
      </c>
      <c r="AT9" s="36">
        <f>AS9*AR9</f>
        <v>29345.509656530972</v>
      </c>
      <c r="AU9" s="36">
        <f>AR9+AT9</f>
        <v>1496620.9924830797</v>
      </c>
      <c r="AV9" s="34">
        <f>IF($B9="P",VLOOKUP($E9,'[2]Costeo-JUL26'!$B$9:$CQ$307,AV$1,0),0)</f>
        <v>939510</v>
      </c>
      <c r="AW9" s="16">
        <f>IF($B9="P",VLOOKUP($E9,'[2]Costeo-JUL26'!$B$9:$CQ$307,AW$1,0),0)*$G9</f>
        <v>22.801349999999999</v>
      </c>
      <c r="AX9" s="36">
        <f>IF($B9="P",VLOOKUP($E9,'[2]Costeo-JUL26'!$B$9:$CQ$307,AX$1,0),0)*$G9</f>
        <v>97995.642030000017</v>
      </c>
      <c r="AY9" s="35">
        <f>IF($B9="P",VLOOKUP($E9,'[2]Costeo-JUL26'!$B$9:$CQ$307,AY$1,0),0)</f>
        <v>0.03</v>
      </c>
      <c r="AZ9" s="36">
        <f>AY9*AX9</f>
        <v>2939.8692609000004</v>
      </c>
      <c r="BA9" s="36">
        <f>AX9+AZ9</f>
        <v>100935.51129090002</v>
      </c>
      <c r="BB9" s="34">
        <f>IF($B9="P",VLOOKUP($E9,'[2]Costeo-JUL26'!$B$9:$CQ$307,BB$1,0),0)</f>
        <v>902311</v>
      </c>
      <c r="BC9" s="16">
        <f>IF($B9="P",VLOOKUP($E9,'[2]Costeo-JUL26'!$B$9:$CQ$307,BC$1,0),0)*$G9</f>
        <v>4.4291666666666671</v>
      </c>
      <c r="BD9" s="36">
        <f>IF($B9="P",VLOOKUP($E9,'[2]Costeo-JUL26'!$B$9:$CQ$307,BD$1,0),0)*$G9</f>
        <v>17369.619312500003</v>
      </c>
      <c r="BE9" s="35">
        <f>IF($B9="P",VLOOKUP($E9,'[2]Costeo-JUL26'!$B$9:$CQ$307,BE$1,0),0)</f>
        <v>0.03</v>
      </c>
      <c r="BF9" s="36">
        <f>BE9*BD9</f>
        <v>521.08857937500011</v>
      </c>
      <c r="BG9" s="36">
        <f>BD9+BF9</f>
        <v>17890.707891875001</v>
      </c>
      <c r="BH9" s="34">
        <f>IF($B9="P",VLOOKUP($E9,'[2]Costeo-JUL26'!$B$9:$CQ$307,BH$1,0),0)</f>
        <v>933089</v>
      </c>
      <c r="BI9" s="16">
        <f>IF($B9="P",VLOOKUP($E9,'[2]Costeo-JUL26'!$B$9:$CQ$307,BI$1,0),0)*$G9</f>
        <v>43.599609375</v>
      </c>
      <c r="BJ9" s="36">
        <f>IF($B9="P",VLOOKUP($E9,'[2]Costeo-JUL26'!$B$9:$CQ$307,BJ$1,0),0)*$G9</f>
        <v>32467.432011242381</v>
      </c>
      <c r="BK9" s="35">
        <f>IF(BH9=910319,0,IF($B9="P",VLOOKUP($E9,'[2]Costeo-JUL26'!$B$9:$CQ$307,BK$1,0),0))</f>
        <v>0.02</v>
      </c>
      <c r="BL9" s="36">
        <f>BK9*BJ9</f>
        <v>649.3486402248476</v>
      </c>
      <c r="BM9" s="36">
        <f>BJ9+BL9</f>
        <v>33116.780651467227</v>
      </c>
      <c r="BN9" s="34">
        <f>IF($B9="P",VLOOKUP($E9,'[2]Costeo-JUL26'!$B$9:$CQ$307,BN$1,0),0)</f>
        <v>0</v>
      </c>
      <c r="BO9" s="16">
        <f>IF($B9="P",VLOOKUP($E9,'[2]Costeo-JUL26'!$B$9:$CQ$307,BO$1,0),0)*$G9</f>
        <v>0</v>
      </c>
      <c r="BP9" s="36">
        <f>IF($B9="P",VLOOKUP($E9,'[2]Costeo-JUL26'!$B$9:$CQ$307,BP$1,0),0)*$G9</f>
        <v>0</v>
      </c>
      <c r="BQ9" s="35">
        <f>IF($B9="P",VLOOKUP($E9,'[2]Costeo-JUL26'!$B$9:$CQ$307,BQ$1,0),0)</f>
        <v>0</v>
      </c>
      <c r="BR9" s="36">
        <f>BQ9*BP9</f>
        <v>0</v>
      </c>
      <c r="BS9" s="36">
        <f>BP9+BR9</f>
        <v>0</v>
      </c>
      <c r="BT9" s="34">
        <f>IF($B9="P",VLOOKUP($E9,'[2]Costeo-JUL26'!$B$9:$CQ$307,BT$1,0),0)</f>
        <v>0</v>
      </c>
      <c r="BU9" s="16">
        <f>IF($B9="P",VLOOKUP($E9,'[2]Costeo-JUL26'!$B$9:$CQ$307,BU$1,0),0)*$G9</f>
        <v>0</v>
      </c>
      <c r="BV9" s="36">
        <f>IF($B9="P",VLOOKUP($E9,'[2]Costeo-JUL26'!$B$9:$CQ$307,BV$1,0),0)*$G9</f>
        <v>0</v>
      </c>
      <c r="BW9" s="35">
        <f>IF($B9="P",VLOOKUP($E9,'[2]Costeo-JUL26'!$B$9:$CQ$307,BW$1,0),0)</f>
        <v>0</v>
      </c>
      <c r="BX9" s="36">
        <f>BW9*BV9</f>
        <v>0</v>
      </c>
      <c r="BY9" s="36">
        <f>BV9+BX9</f>
        <v>0</v>
      </c>
      <c r="BZ9" s="34">
        <f>IF($B9="P",VLOOKUP($E9,'[2]Costeo-JUL26'!$B$9:$CQ$307,BZ$1,0),0)</f>
        <v>0</v>
      </c>
      <c r="CA9" s="16">
        <f>IF($B9="P",VLOOKUP($E9,'[2]Costeo-JUL26'!$B$9:$CQ$307,CA$1,0),0)*$G9</f>
        <v>0</v>
      </c>
      <c r="CB9" s="36">
        <f>IF($B9="P",VLOOKUP($E9,'[2]Costeo-JUL26'!$B$9:$CQ$307,CB$1,0),0)*$G9</f>
        <v>0</v>
      </c>
      <c r="CC9" s="35">
        <f>IF($B9="P",VLOOKUP($E9,'[2]Costeo-JUL26'!$B$9:$CQ$307,CC$1,0),0)</f>
        <v>0</v>
      </c>
      <c r="CD9" s="36">
        <f>CC9*CB9</f>
        <v>0</v>
      </c>
      <c r="CE9" s="36">
        <f>CB9+CD9</f>
        <v>0</v>
      </c>
      <c r="CF9" s="37">
        <f>Q9+W9+AC9+AI9+AO9+AU9+BA9+BG9+BM9+BS9+BY9+CE9</f>
        <v>4981762.7451674929</v>
      </c>
      <c r="CG9" s="36">
        <f>IF($B9="r",VLOOKUP($E9,'[2]Costeo-JUL26'!$B$9:$CQ$307,CG$1,0),0)*$G9</f>
        <v>0</v>
      </c>
      <c r="CH9" s="35">
        <f>VLOOKUP($E9,'[2]TEORICOS (05.26)'!$A$8:$T$251,CH$1,0)</f>
        <v>0.05</v>
      </c>
      <c r="CI9" s="36">
        <f>IF($B9="P",0,J9*L9-CG9*CH9)</f>
        <v>0</v>
      </c>
      <c r="CJ9" s="37">
        <f>CG9+CI9</f>
        <v>0</v>
      </c>
      <c r="CM9" s="16">
        <f>SUMIFS('[1]Ajuste Inventario'!$I:$I,'[1]Ajuste Inventario'!$B:$B,E9,'[1]Ajuste Inventario'!$S:$S,D9)*-1</f>
        <v>9.1639999999999997</v>
      </c>
      <c r="CN9" s="36">
        <f>IF(CM9=0,0,IF(B9="P",CF9/G9,CJ9/G9))*CM9</f>
        <v>28631.466790037568</v>
      </c>
      <c r="CO9" s="36"/>
      <c r="CP9" t="str">
        <f>E9&amp;D9</f>
        <v>105Org.Vtas Ranelagh</v>
      </c>
      <c r="CQ9" s="10">
        <f>+CN9/CM9</f>
        <v>3124.3416401175873</v>
      </c>
    </row>
    <row r="10" spans="1:95" x14ac:dyDescent="0.25">
      <c r="A10" s="30">
        <v>46204</v>
      </c>
      <c r="B10" s="31" t="str">
        <f>VLOOKUP($E10,'[2]TEORICOS (05.26)'!$A$8:$T$251,B$1,0)</f>
        <v>P</v>
      </c>
      <c r="C10" s="32" t="str">
        <f>VLOOKUP($E10,'[2]TEORICOS (05.26)'!$A$8:$T$251,C$1,0)</f>
        <v>Coca Cola</v>
      </c>
      <c r="D10" t="s">
        <v>66</v>
      </c>
      <c r="E10">
        <v>110</v>
      </c>
      <c r="F10" t="s">
        <v>68</v>
      </c>
      <c r="G10" s="16">
        <v>3092</v>
      </c>
      <c r="H10" s="16">
        <v>4573.0679999999948</v>
      </c>
      <c r="I10" s="33">
        <v>77629980.329999387</v>
      </c>
      <c r="J10" s="33">
        <v>67711004.85999991</v>
      </c>
      <c r="K10" s="34">
        <f>IF($B10="P",VLOOKUP($E10,'[2]Costeo-JUL26'!$B$9:$CQ$307,K$1,0),0)</f>
        <v>902026</v>
      </c>
      <c r="L10" s="35">
        <f>VLOOKUP($E10,'[2]TEORICOS (05.26)'!$A$8:$T$251,L$1,0)</f>
        <v>0.2</v>
      </c>
      <c r="M10" s="36">
        <f>IF(B10="P",L10*J10,0)</f>
        <v>13542200.971999982</v>
      </c>
      <c r="N10" s="35">
        <f>IF($B10="P",VLOOKUP($E10,'[2]Costeo-JUL26'!$B$9:$CQ$307,N$1,0),0)</f>
        <v>0.01</v>
      </c>
      <c r="O10" s="36">
        <f>N10*M10</f>
        <v>135422.00971999983</v>
      </c>
      <c r="P10" s="36">
        <f>IF($B10="P",VLOOKUP($E10,'[2]Costeo-JUL26'!$B$9:$CQ$307,P$1,0),0)*H10</f>
        <v>0</v>
      </c>
      <c r="Q10" s="36">
        <f>+M10+O10+P10</f>
        <v>13677622.981719982</v>
      </c>
      <c r="R10" s="34">
        <f>IF($B10="P",VLOOKUP($E10,'[2]Costeo-JUL26'!$B$9:$CQ$307,R$1,0),0)</f>
        <v>902332</v>
      </c>
      <c r="S10" s="16">
        <f>IF($B10="P",VLOOKUP($E10,'[2]Costeo-JUL26'!$B$9:$CQ$307,S$1,0),0)*$G10</f>
        <v>3766.4428865</v>
      </c>
      <c r="T10" s="36">
        <f>IF($B10="P",VLOOKUP($E10,'[2]Costeo-JUL26'!$B$9:$CQ$307,T$1,0),0)*$G10</f>
        <v>2627296.9041580814</v>
      </c>
      <c r="U10" s="35">
        <f>IF($B10="P",VLOOKUP($E10,'[2]Costeo-JUL26'!$B$9:$CQ$307,U$1,0),0)</f>
        <v>1.4999999999999999E-2</v>
      </c>
      <c r="V10" s="36">
        <f>U10*T10</f>
        <v>39409.453562371222</v>
      </c>
      <c r="W10" s="36">
        <f>T10+V10</f>
        <v>2666706.3577204528</v>
      </c>
      <c r="X10" s="34">
        <f>IF($B10="P",VLOOKUP($E10,'[2]Costeo-JUL26'!$B$9:$CQ$307,X$1,0),0)</f>
        <v>902338</v>
      </c>
      <c r="Y10" s="16">
        <f>IF($B10="P",VLOOKUP($E10,'[2]Costeo-JUL26'!$B$9:$CQ$307,Y$1,0),0)*$G10</f>
        <v>205.70457599999997</v>
      </c>
      <c r="Z10" s="36">
        <f>IF($B10="P",VLOOKUP($E10,'[2]Costeo-JUL26'!$B$9:$CQ$307,Z$1,0),0)*$G10</f>
        <v>58160.911818239998</v>
      </c>
      <c r="AA10" s="35">
        <f>IF($B10="P",VLOOKUP($E10,'[2]Costeo-JUL26'!$B$9:$CQ$307,AA$1,0),0)</f>
        <v>0.45</v>
      </c>
      <c r="AB10" s="36">
        <f>AA10*Z10</f>
        <v>26172.410318208</v>
      </c>
      <c r="AC10" s="36">
        <f>Z10+AB10</f>
        <v>84333.322136447998</v>
      </c>
      <c r="AD10" s="34">
        <f>IF($B10="P",VLOOKUP($E10,'[2]Costeo-JUL26'!$B$9:$CQ$307,AD$1,0),0)</f>
        <v>933139</v>
      </c>
      <c r="AE10" s="16">
        <f>IF($B10="P",VLOOKUP($E10,'[2]Costeo-JUL26'!$B$9:$CQ$307,AE$1,0),0)*$G10</f>
        <v>74208</v>
      </c>
      <c r="AF10" s="36">
        <f>IF($B10="P",VLOOKUP($E10,'[2]Costeo-JUL26'!$B$9:$CQ$307,AF$1,0),0)*$G10</f>
        <v>804304.89216000005</v>
      </c>
      <c r="AG10" s="35">
        <f>IF($B10="P",VLOOKUP($E10,'[2]Costeo-JUL26'!$B$9:$CQ$307,AG$1,0),0)</f>
        <v>6.0000000000000001E-3</v>
      </c>
      <c r="AH10" s="36">
        <f>AG10*AF10</f>
        <v>4825.8293529600005</v>
      </c>
      <c r="AI10" s="36">
        <f>AF10+AH10</f>
        <v>809130.72151296004</v>
      </c>
      <c r="AJ10" s="34">
        <f>IF($B10="P",VLOOKUP($E10,'[2]Costeo-JUL26'!$B$9:$CQ$307,AJ$1,0),0)</f>
        <v>938219</v>
      </c>
      <c r="AK10" s="16">
        <f>IF($B10="P",VLOOKUP($E10,'[2]Costeo-JUL26'!$B$9:$CQ$307,AK$1,0),0)*$G10</f>
        <v>74208</v>
      </c>
      <c r="AL10" s="36">
        <f>IF($B10="P",VLOOKUP($E10,'[2]Costeo-JUL26'!$B$9:$CQ$307,AL$1,0),0)*$G10</f>
        <v>905104.58688000008</v>
      </c>
      <c r="AM10" s="35">
        <f>IF($B10="P",VLOOKUP($E10,'[2]Costeo-JUL26'!$B$9:$CQ$307,AM$1,0),0)</f>
        <v>1.7999999999999999E-2</v>
      </c>
      <c r="AN10" s="36">
        <f>AM10*AL10</f>
        <v>16291.882563839999</v>
      </c>
      <c r="AO10" s="36">
        <f>AL10+AN10</f>
        <v>921396.46944384009</v>
      </c>
      <c r="AP10" s="34">
        <f>IF($B10="P",VLOOKUP($E10,'[2]Costeo-JUL26'!$B$9:$CQ$307,AP$1,0),0)</f>
        <v>0</v>
      </c>
      <c r="AQ10" s="16">
        <f>IF($B10="P",VLOOKUP($E10,'[2]Costeo-JUL26'!$B$9:$CQ$307,AQ$1,0),0)*$G10</f>
        <v>0</v>
      </c>
      <c r="AR10" s="36">
        <f>IF($B10="P",VLOOKUP($E10,'[2]Costeo-JUL26'!$B$9:$CQ$307,AR$1,0),0)*$G10</f>
        <v>0</v>
      </c>
      <c r="AS10" s="35">
        <f>IF($B10="P",VLOOKUP($E10,'[2]Costeo-JUL26'!$B$9:$CQ$307,AS$1,0),0)</f>
        <v>0</v>
      </c>
      <c r="AT10" s="36">
        <f>AS10*AR10</f>
        <v>0</v>
      </c>
      <c r="AU10" s="36">
        <f>AR10+AT10</f>
        <v>0</v>
      </c>
      <c r="AV10" s="34">
        <f>IF($B10="P",VLOOKUP($E10,'[2]Costeo-JUL26'!$B$9:$CQ$307,AV$1,0),0)</f>
        <v>0</v>
      </c>
      <c r="AW10" s="16">
        <f>IF($B10="P",VLOOKUP($E10,'[2]Costeo-JUL26'!$B$9:$CQ$307,AW$1,0),0)*$G10</f>
        <v>0</v>
      </c>
      <c r="AX10" s="36">
        <f>IF($B10="P",VLOOKUP($E10,'[2]Costeo-JUL26'!$B$9:$CQ$307,AX$1,0),0)*$G10</f>
        <v>0</v>
      </c>
      <c r="AY10" s="35">
        <f>IF($B10="P",VLOOKUP($E10,'[2]Costeo-JUL26'!$B$9:$CQ$307,AY$1,0),0)</f>
        <v>0</v>
      </c>
      <c r="AZ10" s="36">
        <f>AY10*AX10</f>
        <v>0</v>
      </c>
      <c r="BA10" s="36">
        <f>AX10+AZ10</f>
        <v>0</v>
      </c>
      <c r="BB10" s="34">
        <f>IF($B10="P",VLOOKUP($E10,'[2]Costeo-JUL26'!$B$9:$CQ$307,BB$1,0),0)</f>
        <v>0</v>
      </c>
      <c r="BC10" s="16">
        <f>IF($B10="P",VLOOKUP($E10,'[2]Costeo-JUL26'!$B$9:$CQ$307,BC$1,0),0)*$G10</f>
        <v>0</v>
      </c>
      <c r="BD10" s="36">
        <f>IF($B10="P",VLOOKUP($E10,'[2]Costeo-JUL26'!$B$9:$CQ$307,BD$1,0),0)*$G10</f>
        <v>0</v>
      </c>
      <c r="BE10" s="35">
        <f>IF($B10="P",VLOOKUP($E10,'[2]Costeo-JUL26'!$B$9:$CQ$307,BE$1,0),0)</f>
        <v>0</v>
      </c>
      <c r="BF10" s="36">
        <f>BE10*BD10</f>
        <v>0</v>
      </c>
      <c r="BG10" s="36">
        <f>BD10+BF10</f>
        <v>0</v>
      </c>
      <c r="BH10" s="34">
        <f>IF($B10="P",VLOOKUP($E10,'[2]Costeo-JUL26'!$B$9:$CQ$307,BH$1,0),0)</f>
        <v>0</v>
      </c>
      <c r="BI10" s="16">
        <f>IF($B10="P",VLOOKUP($E10,'[2]Costeo-JUL26'!$B$9:$CQ$307,BI$1,0),0)*$G10</f>
        <v>0</v>
      </c>
      <c r="BJ10" s="36">
        <f>IF($B10="P",VLOOKUP($E10,'[2]Costeo-JUL26'!$B$9:$CQ$307,BJ$1,0),0)*$G10</f>
        <v>0</v>
      </c>
      <c r="BK10" s="35">
        <f>IF(BH10=910319,0,IF($B10="P",VLOOKUP($E10,'[2]Costeo-JUL26'!$B$9:$CQ$307,BK$1,0),0))</f>
        <v>0</v>
      </c>
      <c r="BL10" s="36">
        <f>BK10*BJ10</f>
        <v>0</v>
      </c>
      <c r="BM10" s="36">
        <f>BJ10+BL10</f>
        <v>0</v>
      </c>
      <c r="BN10" s="34">
        <f>IF($B10="P",VLOOKUP($E10,'[2]Costeo-JUL26'!$B$9:$CQ$307,BN$1,0),0)</f>
        <v>0</v>
      </c>
      <c r="BO10" s="16">
        <f>IF($B10="P",VLOOKUP($E10,'[2]Costeo-JUL26'!$B$9:$CQ$307,BO$1,0),0)*$G10</f>
        <v>0</v>
      </c>
      <c r="BP10" s="36">
        <f>IF($B10="P",VLOOKUP($E10,'[2]Costeo-JUL26'!$B$9:$CQ$307,BP$1,0),0)*$G10</f>
        <v>0</v>
      </c>
      <c r="BQ10" s="35">
        <f>IF($B10="P",VLOOKUP($E10,'[2]Costeo-JUL26'!$B$9:$CQ$307,BQ$1,0),0)</f>
        <v>0</v>
      </c>
      <c r="BR10" s="36">
        <f>BQ10*BP10</f>
        <v>0</v>
      </c>
      <c r="BS10" s="36">
        <f>BP10+BR10</f>
        <v>0</v>
      </c>
      <c r="BT10" s="34">
        <f>IF($B10="P",VLOOKUP($E10,'[2]Costeo-JUL26'!$B$9:$CQ$307,BT$1,0),0)</f>
        <v>0</v>
      </c>
      <c r="BU10" s="16">
        <f>IF($B10="P",VLOOKUP($E10,'[2]Costeo-JUL26'!$B$9:$CQ$307,BU$1,0),0)*$G10</f>
        <v>0</v>
      </c>
      <c r="BV10" s="36">
        <f>IF($B10="P",VLOOKUP($E10,'[2]Costeo-JUL26'!$B$9:$CQ$307,BV$1,0),0)*$G10</f>
        <v>0</v>
      </c>
      <c r="BW10" s="35">
        <f>IF($B10="P",VLOOKUP($E10,'[2]Costeo-JUL26'!$B$9:$CQ$307,BW$1,0),0)</f>
        <v>0</v>
      </c>
      <c r="BX10" s="36">
        <f>BW10*BV10</f>
        <v>0</v>
      </c>
      <c r="BY10" s="36">
        <f>BV10+BX10</f>
        <v>0</v>
      </c>
      <c r="BZ10" s="34">
        <f>IF($B10="P",VLOOKUP($E10,'[2]Costeo-JUL26'!$B$9:$CQ$307,BZ$1,0),0)</f>
        <v>0</v>
      </c>
      <c r="CA10" s="16">
        <f>IF($B10="P",VLOOKUP($E10,'[2]Costeo-JUL26'!$B$9:$CQ$307,CA$1,0),0)*$G10</f>
        <v>0</v>
      </c>
      <c r="CB10" s="36">
        <f>IF($B10="P",VLOOKUP($E10,'[2]Costeo-JUL26'!$B$9:$CQ$307,CB$1,0),0)*$G10</f>
        <v>0</v>
      </c>
      <c r="CC10" s="35">
        <f>IF($B10="P",VLOOKUP($E10,'[2]Costeo-JUL26'!$B$9:$CQ$307,CC$1,0),0)</f>
        <v>0</v>
      </c>
      <c r="CD10" s="36">
        <f>CC10*CB10</f>
        <v>0</v>
      </c>
      <c r="CE10" s="36">
        <f>CB10+CD10</f>
        <v>0</v>
      </c>
      <c r="CF10" s="37">
        <f t="shared" ref="CF10:CF73" si="1">Q10+W10+AC10+AI10+AO10+AU10+BA10+BG10+BM10+BS10+BY10+CE10</f>
        <v>18159189.852533683</v>
      </c>
      <c r="CG10" s="36">
        <f>IF($B10="r",VLOOKUP($E10,'[2]Costeo-JUL26'!$B$9:$CQ$307,CG$1,0),0)*$G10</f>
        <v>0</v>
      </c>
      <c r="CH10" s="35">
        <f>VLOOKUP($E10,'[2]TEORICOS (05.26)'!$A$8:$T$251,CH$1,0)</f>
        <v>0</v>
      </c>
      <c r="CI10" s="36">
        <f>IF($B10="P",0,J10*L10-CG10*CH10)</f>
        <v>0</v>
      </c>
      <c r="CJ10" s="37">
        <f>CG10+CI10</f>
        <v>0</v>
      </c>
      <c r="CM10" s="16">
        <f>SUMIFS('[1]Ajuste Inventario'!$I:$I,'[1]Ajuste Inventario'!$B:$B,E10,'[1]Ajuste Inventario'!$S:$S,D10)*-1</f>
        <v>13.625</v>
      </c>
      <c r="CN10" s="36">
        <f t="shared" ref="CN10:CN73" si="2">IF(CM10=0,0,IF(B10="P",CF10/G10,CJ10/G10))*CM10</f>
        <v>80019.06912702827</v>
      </c>
      <c r="CP10" t="str">
        <f t="shared" ref="CP10:CP73" si="3">E10&amp;D10</f>
        <v>110Org.Vtas Ranelagh</v>
      </c>
      <c r="CQ10" s="10">
        <f t="shared" ref="CQ10:CQ73" si="4">+CN10/CM10</f>
        <v>5872.9592019837264</v>
      </c>
    </row>
    <row r="11" spans="1:95" x14ac:dyDescent="0.25">
      <c r="A11" s="30">
        <v>46204</v>
      </c>
      <c r="B11" s="31" t="str">
        <f>VLOOKUP($E11,'[2]TEORICOS (05.26)'!$A$8:$T$251,B$1,0)</f>
        <v>R</v>
      </c>
      <c r="C11" s="32" t="str">
        <f>VLOOKUP($E11,'[2]TEORICOS (05.26)'!$A$8:$T$251,C$1,0)</f>
        <v>Coca Cola</v>
      </c>
      <c r="D11" t="s">
        <v>66</v>
      </c>
      <c r="E11">
        <v>118</v>
      </c>
      <c r="F11" t="s">
        <v>69</v>
      </c>
      <c r="G11" s="16">
        <v>12672.333000000001</v>
      </c>
      <c r="H11" s="16">
        <v>4739.4525419997435</v>
      </c>
      <c r="I11" s="33">
        <v>92713034.819995716</v>
      </c>
      <c r="J11" s="33">
        <v>91504597.939996019</v>
      </c>
      <c r="K11" s="34">
        <f>IF($B11="P",VLOOKUP($E11,'[2]Costeo-JUL26'!$B$9:$CQ$307,K$1,0),0)</f>
        <v>0</v>
      </c>
      <c r="L11" s="35">
        <f>VLOOKUP($E11,'[2]TEORICOS (05.26)'!$A$8:$T$251,L$1,0)</f>
        <v>0.2</v>
      </c>
      <c r="M11" s="36">
        <f>IF(B11="P",L11*J11,0)</f>
        <v>0</v>
      </c>
      <c r="N11" s="35">
        <f>IF($B11="P",VLOOKUP($E11,'[2]Costeo-JUL26'!$B$9:$CQ$307,N$1,0),0)</f>
        <v>0</v>
      </c>
      <c r="O11" s="36">
        <f>N11*M11</f>
        <v>0</v>
      </c>
      <c r="P11" s="36">
        <f>IF($B11="P",VLOOKUP($E11,'[2]Costeo-JUL26'!$B$9:$CQ$307,P$1,0),0)*H11</f>
        <v>0</v>
      </c>
      <c r="Q11" s="36">
        <f>+M11+O11+P11</f>
        <v>0</v>
      </c>
      <c r="R11" s="34">
        <f>IF($B11="P",VLOOKUP($E11,'[2]Costeo-JUL26'!$B$9:$CQ$307,R$1,0),0)</f>
        <v>0</v>
      </c>
      <c r="S11" s="16">
        <f>IF($B11="P",VLOOKUP($E11,'[2]Costeo-JUL26'!$B$9:$CQ$307,S$1,0),0)*$G11</f>
        <v>0</v>
      </c>
      <c r="T11" s="36">
        <f>IF($B11="P",VLOOKUP($E11,'[2]Costeo-JUL26'!$B$9:$CQ$307,T$1,0),0)*$G11</f>
        <v>0</v>
      </c>
      <c r="U11" s="35">
        <f>IF($B11="P",VLOOKUP($E11,'[2]Costeo-JUL26'!$B$9:$CQ$307,U$1,0),0)</f>
        <v>0</v>
      </c>
      <c r="V11" s="36">
        <f>U11*T11</f>
        <v>0</v>
      </c>
      <c r="W11" s="36">
        <f>T11+V11</f>
        <v>0</v>
      </c>
      <c r="X11" s="34">
        <f>IF($B11="P",VLOOKUP($E11,'[2]Costeo-JUL26'!$B$9:$CQ$307,X$1,0),0)</f>
        <v>0</v>
      </c>
      <c r="Y11" s="16">
        <f>IF($B11="P",VLOOKUP($E11,'[2]Costeo-JUL26'!$B$9:$CQ$307,Y$1,0),0)*$G11</f>
        <v>0</v>
      </c>
      <c r="Z11" s="36">
        <f>IF($B11="P",VLOOKUP($E11,'[2]Costeo-JUL26'!$B$9:$CQ$307,Z$1,0),0)*$G11</f>
        <v>0</v>
      </c>
      <c r="AA11" s="35">
        <f>IF($B11="P",VLOOKUP($E11,'[2]Costeo-JUL26'!$B$9:$CQ$307,AA$1,0),0)</f>
        <v>0</v>
      </c>
      <c r="AB11" s="36">
        <f>AA11*Z11</f>
        <v>0</v>
      </c>
      <c r="AC11" s="36">
        <f>Z11+AB11</f>
        <v>0</v>
      </c>
      <c r="AD11" s="34">
        <f>IF($B11="P",VLOOKUP($E11,'[2]Costeo-JUL26'!$B$9:$CQ$307,AD$1,0),0)</f>
        <v>0</v>
      </c>
      <c r="AE11" s="16">
        <f>IF($B11="P",VLOOKUP($E11,'[2]Costeo-JUL26'!$B$9:$CQ$307,AE$1,0),0)*$G11</f>
        <v>0</v>
      </c>
      <c r="AF11" s="36">
        <f>IF($B11="P",VLOOKUP($E11,'[2]Costeo-JUL26'!$B$9:$CQ$307,AF$1,0),0)*$G11</f>
        <v>0</v>
      </c>
      <c r="AG11" s="35">
        <f>IF($B11="P",VLOOKUP($E11,'[2]Costeo-JUL26'!$B$9:$CQ$307,AG$1,0),0)</f>
        <v>0</v>
      </c>
      <c r="AH11" s="36">
        <f>AG11*AF11</f>
        <v>0</v>
      </c>
      <c r="AI11" s="36">
        <f>AF11+AH11</f>
        <v>0</v>
      </c>
      <c r="AJ11" s="34">
        <f>IF($B11="P",VLOOKUP($E11,'[2]Costeo-JUL26'!$B$9:$CQ$307,AJ$1,0),0)</f>
        <v>0</v>
      </c>
      <c r="AK11" s="16">
        <f>IF($B11="P",VLOOKUP($E11,'[2]Costeo-JUL26'!$B$9:$CQ$307,AK$1,0),0)*$G11</f>
        <v>0</v>
      </c>
      <c r="AL11" s="36">
        <f>IF($B11="P",VLOOKUP($E11,'[2]Costeo-JUL26'!$B$9:$CQ$307,AL$1,0),0)*$G11</f>
        <v>0</v>
      </c>
      <c r="AM11" s="35">
        <f>IF($B11="P",VLOOKUP($E11,'[2]Costeo-JUL26'!$B$9:$CQ$307,AM$1,0),0)</f>
        <v>0</v>
      </c>
      <c r="AN11" s="36">
        <f>AM11*AL11</f>
        <v>0</v>
      </c>
      <c r="AO11" s="36">
        <f>AL11+AN11</f>
        <v>0</v>
      </c>
      <c r="AP11" s="34">
        <f>IF($B11="P",VLOOKUP($E11,'[2]Costeo-JUL26'!$B$9:$CQ$307,AP$1,0),0)</f>
        <v>0</v>
      </c>
      <c r="AQ11" s="16">
        <f>IF($B11="P",VLOOKUP($E11,'[2]Costeo-JUL26'!$B$9:$CQ$307,AQ$1,0),0)*$G11</f>
        <v>0</v>
      </c>
      <c r="AR11" s="36">
        <f>IF($B11="P",VLOOKUP($E11,'[2]Costeo-JUL26'!$B$9:$CQ$307,AR$1,0),0)*$G11</f>
        <v>0</v>
      </c>
      <c r="AS11" s="35">
        <f>IF($B11="P",VLOOKUP($E11,'[2]Costeo-JUL26'!$B$9:$CQ$307,AS$1,0),0)</f>
        <v>0</v>
      </c>
      <c r="AT11" s="36">
        <f>AS11*AR11</f>
        <v>0</v>
      </c>
      <c r="AU11" s="36">
        <f>AR11+AT11</f>
        <v>0</v>
      </c>
      <c r="AV11" s="34">
        <f>IF($B11="P",VLOOKUP($E11,'[2]Costeo-JUL26'!$B$9:$CQ$307,AV$1,0),0)</f>
        <v>0</v>
      </c>
      <c r="AW11" s="16">
        <f>IF($B11="P",VLOOKUP($E11,'[2]Costeo-JUL26'!$B$9:$CQ$307,AW$1,0),0)*$G11</f>
        <v>0</v>
      </c>
      <c r="AX11" s="36">
        <f>IF($B11="P",VLOOKUP($E11,'[2]Costeo-JUL26'!$B$9:$CQ$307,AX$1,0),0)*$G11</f>
        <v>0</v>
      </c>
      <c r="AY11" s="35">
        <f>IF($B11="P",VLOOKUP($E11,'[2]Costeo-JUL26'!$B$9:$CQ$307,AY$1,0),0)</f>
        <v>0</v>
      </c>
      <c r="AZ11" s="36">
        <f>AY11*AX11</f>
        <v>0</v>
      </c>
      <c r="BA11" s="36">
        <f>AX11+AZ11</f>
        <v>0</v>
      </c>
      <c r="BB11" s="34">
        <f>IF($B11="P",VLOOKUP($E11,'[2]Costeo-JUL26'!$B$9:$CQ$307,BB$1,0),0)</f>
        <v>0</v>
      </c>
      <c r="BC11" s="16">
        <f>IF($B11="P",VLOOKUP($E11,'[2]Costeo-JUL26'!$B$9:$CQ$307,BC$1,0),0)*$G11</f>
        <v>0</v>
      </c>
      <c r="BD11" s="36">
        <f>IF($B11="P",VLOOKUP($E11,'[2]Costeo-JUL26'!$B$9:$CQ$307,BD$1,0),0)*$G11</f>
        <v>0</v>
      </c>
      <c r="BE11" s="35">
        <f>IF($B11="P",VLOOKUP($E11,'[2]Costeo-JUL26'!$B$9:$CQ$307,BE$1,0),0)</f>
        <v>0</v>
      </c>
      <c r="BF11" s="36">
        <f>BE11*BD11</f>
        <v>0</v>
      </c>
      <c r="BG11" s="36">
        <f>BD11+BF11</f>
        <v>0</v>
      </c>
      <c r="BH11" s="34">
        <f>IF($B11="P",VLOOKUP($E11,'[2]Costeo-JUL26'!$B$9:$CQ$307,BH$1,0),0)</f>
        <v>0</v>
      </c>
      <c r="BI11" s="16">
        <f>IF($B11="P",VLOOKUP($E11,'[2]Costeo-JUL26'!$B$9:$CQ$307,BI$1,0),0)*$G11</f>
        <v>0</v>
      </c>
      <c r="BJ11" s="36">
        <f>IF($B11="P",VLOOKUP($E11,'[2]Costeo-JUL26'!$B$9:$CQ$307,BJ$1,0),0)*$G11</f>
        <v>0</v>
      </c>
      <c r="BK11" s="35">
        <f>IF(BH11=910319,0,IF($B11="P",VLOOKUP($E11,'[2]Costeo-JUL26'!$B$9:$CQ$307,BK$1,0),0))</f>
        <v>0</v>
      </c>
      <c r="BL11" s="36">
        <f>BK11*BJ11</f>
        <v>0</v>
      </c>
      <c r="BM11" s="36">
        <f>BJ11+BL11</f>
        <v>0</v>
      </c>
      <c r="BN11" s="34">
        <f>IF($B11="P",VLOOKUP($E11,'[2]Costeo-JUL26'!$B$9:$CQ$307,BN$1,0),0)</f>
        <v>0</v>
      </c>
      <c r="BO11" s="16">
        <f>IF($B11="P",VLOOKUP($E11,'[2]Costeo-JUL26'!$B$9:$CQ$307,BO$1,0),0)*$G11</f>
        <v>0</v>
      </c>
      <c r="BP11" s="36">
        <f>IF($B11="P",VLOOKUP($E11,'[2]Costeo-JUL26'!$B$9:$CQ$307,BP$1,0),0)*$G11</f>
        <v>0</v>
      </c>
      <c r="BQ11" s="35">
        <f>IF($B11="P",VLOOKUP($E11,'[2]Costeo-JUL26'!$B$9:$CQ$307,BQ$1,0),0)</f>
        <v>0</v>
      </c>
      <c r="BR11" s="36">
        <f>BQ11*BP11</f>
        <v>0</v>
      </c>
      <c r="BS11" s="36">
        <f>BP11+BR11</f>
        <v>0</v>
      </c>
      <c r="BT11" s="34">
        <f>IF($B11="P",VLOOKUP($E11,'[2]Costeo-JUL26'!$B$9:$CQ$307,BT$1,0),0)</f>
        <v>0</v>
      </c>
      <c r="BU11" s="16">
        <f>IF($B11="P",VLOOKUP($E11,'[2]Costeo-JUL26'!$B$9:$CQ$307,BU$1,0),0)*$G11</f>
        <v>0</v>
      </c>
      <c r="BV11" s="36">
        <f>IF($B11="P",VLOOKUP($E11,'[2]Costeo-JUL26'!$B$9:$CQ$307,BV$1,0),0)*$G11</f>
        <v>0</v>
      </c>
      <c r="BW11" s="35">
        <f>IF($B11="P",VLOOKUP($E11,'[2]Costeo-JUL26'!$B$9:$CQ$307,BW$1,0),0)</f>
        <v>0</v>
      </c>
      <c r="BX11" s="36">
        <f>BW11*BV11</f>
        <v>0</v>
      </c>
      <c r="BY11" s="36">
        <f>BV11+BX11</f>
        <v>0</v>
      </c>
      <c r="BZ11" s="34">
        <f>IF($B11="P",VLOOKUP($E11,'[2]Costeo-JUL26'!$B$9:$CQ$307,BZ$1,0),0)</f>
        <v>0</v>
      </c>
      <c r="CA11" s="16">
        <f>IF($B11="P",VLOOKUP($E11,'[2]Costeo-JUL26'!$B$9:$CQ$307,CA$1,0),0)*$G11</f>
        <v>0</v>
      </c>
      <c r="CB11" s="36">
        <f>IF($B11="P",VLOOKUP($E11,'[2]Costeo-JUL26'!$B$9:$CQ$307,CB$1,0),0)*$G11</f>
        <v>0</v>
      </c>
      <c r="CC11" s="35">
        <f>IF($B11="P",VLOOKUP($E11,'[2]Costeo-JUL26'!$B$9:$CQ$307,CC$1,0),0)</f>
        <v>0</v>
      </c>
      <c r="CD11" s="36">
        <f>CC11*CB11</f>
        <v>0</v>
      </c>
      <c r="CE11" s="36">
        <f>CB11+CD11</f>
        <v>0</v>
      </c>
      <c r="CF11" s="37">
        <f t="shared" si="1"/>
        <v>0</v>
      </c>
      <c r="CG11" s="36">
        <f>IF($B11="r",VLOOKUP($E11,'[2]Costeo-JUL26'!$B$9:$CQ$307,CG$1,0),0)*$G11</f>
        <v>22527733.097430002</v>
      </c>
      <c r="CH11" s="35">
        <f>VLOOKUP($E11,'[2]TEORICOS (05.26)'!$A$8:$T$251,CH$1,0)</f>
        <v>0.05</v>
      </c>
      <c r="CI11" s="36">
        <f>IF($B11="P",0,J11*L11-CG11*CH11)</f>
        <v>17174532.933127705</v>
      </c>
      <c r="CJ11" s="37">
        <f>CG11+CI11</f>
        <v>39702266.030557707</v>
      </c>
      <c r="CM11" s="16">
        <f>SUMIFS('[1]Ajuste Inventario'!$I:$I,'[1]Ajuste Inventario'!$B:$B,E11,'[1]Ajuste Inventario'!$S:$S,D11)*-1</f>
        <v>-8.6349999999999998</v>
      </c>
      <c r="CN11" s="36">
        <f t="shared" si="2"/>
        <v>-27053.350568823102</v>
      </c>
      <c r="CP11" t="str">
        <f t="shared" si="3"/>
        <v>118Org.Vtas Ranelagh</v>
      </c>
      <c r="CQ11" s="10">
        <f t="shared" si="4"/>
        <v>3132.9879060594212</v>
      </c>
    </row>
    <row r="12" spans="1:95" x14ac:dyDescent="0.25">
      <c r="A12" s="30">
        <v>46204</v>
      </c>
      <c r="B12" s="31" t="str">
        <f>VLOOKUP($E12,'[2]TEORICOS (05.26)'!$A$8:$T$251,B$1,0)</f>
        <v>P</v>
      </c>
      <c r="C12" s="32" t="str">
        <f>VLOOKUP($E12,'[2]TEORICOS (05.26)'!$A$8:$T$251,C$1,0)</f>
        <v>Coca Cola</v>
      </c>
      <c r="D12" t="s">
        <v>66</v>
      </c>
      <c r="E12">
        <v>127</v>
      </c>
      <c r="F12" t="s">
        <v>70</v>
      </c>
      <c r="G12" s="16">
        <v>27961.751</v>
      </c>
      <c r="H12" s="16">
        <v>29555.570807002397</v>
      </c>
      <c r="I12" s="33">
        <v>389262477.36003613</v>
      </c>
      <c r="J12" s="33">
        <v>339326074.37000513</v>
      </c>
      <c r="K12" s="34">
        <f>IF($B12="P",VLOOKUP($E12,'[2]Costeo-JUL26'!$B$9:$CQ$307,K$1,0),0)</f>
        <v>902026</v>
      </c>
      <c r="L12" s="35">
        <f>VLOOKUP($E12,'[2]TEORICOS (05.26)'!$A$8:$T$251,L$1,0)</f>
        <v>0.2</v>
      </c>
      <c r="M12" s="36">
        <f t="shared" ref="M12:M75" si="5">IF(B12="P",L12*J12,0)</f>
        <v>67865214.874001026</v>
      </c>
      <c r="N12" s="35">
        <f>IF($B12="P",VLOOKUP($E12,'[2]Costeo-JUL26'!$B$9:$CQ$307,N$1,0),0)</f>
        <v>0.01</v>
      </c>
      <c r="O12" s="36">
        <f t="shared" ref="O12:O75" si="6">N12*M12</f>
        <v>678652.14874001022</v>
      </c>
      <c r="P12" s="36">
        <f>IF($B12="P",VLOOKUP($E12,'[2]Costeo-JUL26'!$B$9:$CQ$307,P$1,0),0)*H12</f>
        <v>0</v>
      </c>
      <c r="Q12" s="36">
        <f t="shared" ref="Q12:Q75" si="7">+M12+O12+P12</f>
        <v>68543867.022741035</v>
      </c>
      <c r="R12" s="34">
        <f>IF($B12="P",VLOOKUP($E12,'[2]Costeo-JUL26'!$B$9:$CQ$307,R$1,0),0)</f>
        <v>902332</v>
      </c>
      <c r="S12" s="16">
        <f>IF($B12="P",VLOOKUP($E12,'[2]Costeo-JUL26'!$B$9:$CQ$307,S$1,0),0)*$G12</f>
        <v>24329.222451495625</v>
      </c>
      <c r="T12" s="36">
        <f>IF($B12="P",VLOOKUP($E12,'[2]Costeo-JUL26'!$B$9:$CQ$307,T$1,0),0)*$G12</f>
        <v>16970943.872929942</v>
      </c>
      <c r="U12" s="35">
        <f>IF($B12="P",VLOOKUP($E12,'[2]Costeo-JUL26'!$B$9:$CQ$307,U$1,0),0)</f>
        <v>1.4999999999999999E-2</v>
      </c>
      <c r="V12" s="36">
        <f t="shared" ref="V12:V75" si="8">U12*T12</f>
        <v>254564.15809394911</v>
      </c>
      <c r="W12" s="36">
        <f t="shared" ref="W12:W75" si="9">T12+V12</f>
        <v>17225508.03102389</v>
      </c>
      <c r="X12" s="34">
        <f>IF($B12="P",VLOOKUP($E12,'[2]Costeo-JUL26'!$B$9:$CQ$307,X$1,0),0)</f>
        <v>902338</v>
      </c>
      <c r="Y12" s="16">
        <f>IF($B12="P",VLOOKUP($E12,'[2]Costeo-JUL26'!$B$9:$CQ$307,Y$1,0),0)*$G12</f>
        <v>1461.616648272</v>
      </c>
      <c r="Z12" s="36">
        <f>IF($B12="P",VLOOKUP($E12,'[2]Costeo-JUL26'!$B$9:$CQ$307,Z$1,0),0)*$G12</f>
        <v>413257.49113242526</v>
      </c>
      <c r="AA12" s="35">
        <f>IF($B12="P",VLOOKUP($E12,'[2]Costeo-JUL26'!$B$9:$CQ$307,AA$1,0),0)</f>
        <v>0.45</v>
      </c>
      <c r="AB12" s="36">
        <f t="shared" ref="AB12:AB75" si="10">AA12*Z12</f>
        <v>185965.87100959138</v>
      </c>
      <c r="AC12" s="36">
        <f t="shared" ref="AC12:AC75" si="11">Z12+AB12</f>
        <v>599223.36214201665</v>
      </c>
      <c r="AD12" s="34">
        <f>IF($B12="P",VLOOKUP($E12,'[2]Costeo-JUL26'!$B$9:$CQ$307,AD$1,0),0)</f>
        <v>901733</v>
      </c>
      <c r="AE12" s="16">
        <f>IF($B12="P",VLOOKUP($E12,'[2]Costeo-JUL26'!$B$9:$CQ$307,AE$1,0),0)*$G12</f>
        <v>335541.01199999999</v>
      </c>
      <c r="AF12" s="36">
        <f>IF($B12="P",VLOOKUP($E12,'[2]Costeo-JUL26'!$B$9:$CQ$307,AF$1,0),0)*$G12</f>
        <v>5149615.0193664003</v>
      </c>
      <c r="AG12" s="35">
        <f>IF($B12="P",VLOOKUP($E12,'[2]Costeo-JUL26'!$B$9:$CQ$307,AG$1,0),0)</f>
        <v>6.0000000000000001E-3</v>
      </c>
      <c r="AH12" s="36">
        <f t="shared" ref="AH12:AH75" si="12">AG12*AF12</f>
        <v>30897.690116198402</v>
      </c>
      <c r="AI12" s="36">
        <f t="shared" ref="AI12:AI75" si="13">AF12+AH12</f>
        <v>5180512.709482599</v>
      </c>
      <c r="AJ12" s="34">
        <f>IF($B12="P",VLOOKUP($E12,'[2]Costeo-JUL26'!$B$9:$CQ$307,AJ$1,0),0)</f>
        <v>910242</v>
      </c>
      <c r="AK12" s="16">
        <f>IF($B12="P",VLOOKUP($E12,'[2]Costeo-JUL26'!$B$9:$CQ$307,AK$1,0),0)*$G12</f>
        <v>335541.01199999999</v>
      </c>
      <c r="AL12" s="36">
        <f>IF($B12="P",VLOOKUP($E12,'[2]Costeo-JUL26'!$B$9:$CQ$307,AL$1,0),0)*$G12</f>
        <v>1317770.2164276</v>
      </c>
      <c r="AM12" s="35">
        <f>IF($B12="P",VLOOKUP($E12,'[2]Costeo-JUL26'!$B$9:$CQ$307,AM$1,0),0)</f>
        <v>1.7999999999999999E-2</v>
      </c>
      <c r="AN12" s="36">
        <f t="shared" ref="AN12:AN75" si="14">AM12*AL12</f>
        <v>23719.863895696799</v>
      </c>
      <c r="AO12" s="36">
        <f t="shared" ref="AO12:AO75" si="15">AL12+AN12</f>
        <v>1341490.0803232968</v>
      </c>
      <c r="AP12" s="34">
        <f>IF($B12="P",VLOOKUP($E12,'[2]Costeo-JUL26'!$B$9:$CQ$307,AP$1,0),0)</f>
        <v>901189</v>
      </c>
      <c r="AQ12" s="16">
        <f>IF($B12="P",VLOOKUP($E12,'[2]Costeo-JUL26'!$B$9:$CQ$307,AQ$1,0),0)*$G12</f>
        <v>335541.01199999999</v>
      </c>
      <c r="AR12" s="36">
        <f>IF($B12="P",VLOOKUP($E12,'[2]Costeo-JUL26'!$B$9:$CQ$307,AR$1,0),0)*$G12</f>
        <v>25730694.072875965</v>
      </c>
      <c r="AS12" s="35">
        <f>IF($B12="P",VLOOKUP($E12,'[2]Costeo-JUL26'!$B$9:$CQ$307,AS$1,0),0)</f>
        <v>0.02</v>
      </c>
      <c r="AT12" s="36">
        <f t="shared" ref="AT12:AT75" si="16">AS12*AR12</f>
        <v>514613.88145751931</v>
      </c>
      <c r="AU12" s="36">
        <f t="shared" ref="AU12:AU75" si="17">AR12+AT12</f>
        <v>26245307.954333484</v>
      </c>
      <c r="AV12" s="34">
        <f>IF($B12="P",VLOOKUP($E12,'[2]Costeo-JUL26'!$B$9:$CQ$307,AV$1,0),0)</f>
        <v>932317</v>
      </c>
      <c r="AW12" s="16">
        <f>IF($B12="P",VLOOKUP($E12,'[2]Costeo-JUL26'!$B$9:$CQ$307,AW$1,0),0)*$G12</f>
        <v>556.43884490000005</v>
      </c>
      <c r="AX12" s="36">
        <f>IF($B12="P",VLOOKUP($E12,'[2]Costeo-JUL26'!$B$9:$CQ$307,AX$1,0),0)*$G12</f>
        <v>2391462.8676112201</v>
      </c>
      <c r="AY12" s="35">
        <f>IF($B12="P",VLOOKUP($E12,'[2]Costeo-JUL26'!$B$9:$CQ$307,AY$1,0),0)</f>
        <v>0.03</v>
      </c>
      <c r="AZ12" s="36">
        <f t="shared" ref="AZ12:AZ75" si="18">AY12*AX12</f>
        <v>71743.886028336594</v>
      </c>
      <c r="BA12" s="36">
        <f t="shared" ref="BA12:BA75" si="19">AX12+AZ12</f>
        <v>2463206.7536395565</v>
      </c>
      <c r="BB12" s="34">
        <f>IF($B12="P",VLOOKUP($E12,'[2]Costeo-JUL26'!$B$9:$CQ$307,BB$1,0),0)</f>
        <v>902311</v>
      </c>
      <c r="BC12" s="16">
        <f>IF($B12="P",VLOOKUP($E12,'[2]Costeo-JUL26'!$B$9:$CQ$307,BC$1,0),0)*$G12</f>
        <v>77.671530555555563</v>
      </c>
      <c r="BD12" s="36">
        <f>IF($B12="P",VLOOKUP($E12,'[2]Costeo-JUL26'!$B$9:$CQ$307,BD$1,0),0)*$G12</f>
        <v>304600.16944554169</v>
      </c>
      <c r="BE12" s="35">
        <f>IF($B12="P",VLOOKUP($E12,'[2]Costeo-JUL26'!$B$9:$CQ$307,BE$1,0),0)</f>
        <v>0.03</v>
      </c>
      <c r="BF12" s="36">
        <f t="shared" ref="BF12:BF75" si="20">BE12*BD12</f>
        <v>9138.0050833662499</v>
      </c>
      <c r="BG12" s="36">
        <f t="shared" ref="BG12:BG75" si="21">BD12+BF12</f>
        <v>313738.17452890793</v>
      </c>
      <c r="BH12" s="34">
        <f>IF($B12="P",VLOOKUP($E12,'[2]Costeo-JUL26'!$B$9:$CQ$307,BH$1,0),0)</f>
        <v>933089</v>
      </c>
      <c r="BI12" s="16">
        <f>IF($B12="P",VLOOKUP($E12,'[2]Costeo-JUL26'!$B$9:$CQ$307,BI$1,0),0)*$G12</f>
        <v>970.89413194444444</v>
      </c>
      <c r="BJ12" s="36">
        <f>IF($B12="P",VLOOKUP($E12,'[2]Costeo-JUL26'!$B$9:$CQ$307,BJ$1,0),0)*$G12</f>
        <v>722998.20275672909</v>
      </c>
      <c r="BK12" s="35">
        <f>IF(BH12=910319,0,IF($B12="P",VLOOKUP($E12,'[2]Costeo-JUL26'!$B$9:$CQ$307,BK$1,0),0))</f>
        <v>0.02</v>
      </c>
      <c r="BL12" s="36">
        <f t="shared" ref="BL12:BL75" si="22">BK12*BJ12</f>
        <v>14459.964055134582</v>
      </c>
      <c r="BM12" s="36">
        <f t="shared" ref="BM12:BM75" si="23">BJ12+BL12</f>
        <v>737458.16681186366</v>
      </c>
      <c r="BN12" s="34">
        <f>IF($B12="P",VLOOKUP($E12,'[2]Costeo-JUL26'!$B$9:$CQ$307,BN$1,0),0)</f>
        <v>0</v>
      </c>
      <c r="BO12" s="16">
        <f>IF($B12="P",VLOOKUP($E12,'[2]Costeo-JUL26'!$B$9:$CQ$307,BO$1,0),0)*$G12</f>
        <v>0</v>
      </c>
      <c r="BP12" s="36">
        <f>IF($B12="P",VLOOKUP($E12,'[2]Costeo-JUL26'!$B$9:$CQ$307,BP$1,0),0)*$G12</f>
        <v>0</v>
      </c>
      <c r="BQ12" s="35">
        <f>IF($B12="P",VLOOKUP($E12,'[2]Costeo-JUL26'!$B$9:$CQ$307,BQ$1,0),0)</f>
        <v>0</v>
      </c>
      <c r="BR12" s="36">
        <f t="shared" ref="BR12:BR75" si="24">BQ12*BP12</f>
        <v>0</v>
      </c>
      <c r="BS12" s="36">
        <f t="shared" ref="BS12:BS75" si="25">BP12+BR12</f>
        <v>0</v>
      </c>
      <c r="BT12" s="34">
        <f>IF($B12="P",VLOOKUP($E12,'[2]Costeo-JUL26'!$B$9:$CQ$307,BT$1,0),0)</f>
        <v>0</v>
      </c>
      <c r="BU12" s="16">
        <f>IF($B12="P",VLOOKUP($E12,'[2]Costeo-JUL26'!$B$9:$CQ$307,BU$1,0),0)*$G12</f>
        <v>0</v>
      </c>
      <c r="BV12" s="36">
        <f>IF($B12="P",VLOOKUP($E12,'[2]Costeo-JUL26'!$B$9:$CQ$307,BV$1,0),0)*$G12</f>
        <v>0</v>
      </c>
      <c r="BW12" s="35">
        <f>IF($B12="P",VLOOKUP($E12,'[2]Costeo-JUL26'!$B$9:$CQ$307,BW$1,0),0)</f>
        <v>0</v>
      </c>
      <c r="BX12" s="36">
        <f t="shared" ref="BX12:BX75" si="26">BW12*BV12</f>
        <v>0</v>
      </c>
      <c r="BY12" s="36">
        <f t="shared" ref="BY12:BY75" si="27">BV12+BX12</f>
        <v>0</v>
      </c>
      <c r="BZ12" s="34">
        <f>IF($B12="P",VLOOKUP($E12,'[2]Costeo-JUL26'!$B$9:$CQ$307,BZ$1,0),0)</f>
        <v>0</v>
      </c>
      <c r="CA12" s="16">
        <f>IF($B12="P",VLOOKUP($E12,'[2]Costeo-JUL26'!$B$9:$CQ$307,CA$1,0),0)*$G12</f>
        <v>0</v>
      </c>
      <c r="CB12" s="36">
        <f>IF($B12="P",VLOOKUP($E12,'[2]Costeo-JUL26'!$B$9:$CQ$307,CB$1,0),0)*$G12</f>
        <v>0</v>
      </c>
      <c r="CC12" s="35">
        <f>IF($B12="P",VLOOKUP($E12,'[2]Costeo-JUL26'!$B$9:$CQ$307,CC$1,0),0)</f>
        <v>0</v>
      </c>
      <c r="CD12" s="36">
        <f t="shared" ref="CD12:CD75" si="28">CC12*CB12</f>
        <v>0</v>
      </c>
      <c r="CE12" s="36">
        <f t="shared" ref="CE12:CE75" si="29">CB12+CD12</f>
        <v>0</v>
      </c>
      <c r="CF12" s="37">
        <f t="shared" si="1"/>
        <v>122650312.25502664</v>
      </c>
      <c r="CG12" s="36">
        <f>IF($B12="r",VLOOKUP($E12,'[2]Costeo-JUL26'!$B$9:$CQ$307,CG$1,0),0)*$G12</f>
        <v>0</v>
      </c>
      <c r="CH12" s="35">
        <f>VLOOKUP($E12,'[2]TEORICOS (05.26)'!$A$8:$T$251,CH$1,0)</f>
        <v>0</v>
      </c>
      <c r="CI12" s="36">
        <f t="shared" ref="CI12:CI75" si="30">IF($B12="P",0,J12*L12-CG12*CH12)</f>
        <v>0</v>
      </c>
      <c r="CJ12" s="37">
        <f t="shared" ref="CJ12:CJ75" si="31">CG12+CI12</f>
        <v>0</v>
      </c>
      <c r="CM12" s="16">
        <f>SUMIFS('[1]Ajuste Inventario'!$I:$I,'[1]Ajuste Inventario'!$B:$B,E12,'[1]Ajuste Inventario'!$S:$S,D12)*-1</f>
        <v>1224.9740000000002</v>
      </c>
      <c r="CN12" s="36">
        <f t="shared" si="2"/>
        <v>5373177.2235683315</v>
      </c>
      <c r="CP12" t="str">
        <f t="shared" si="3"/>
        <v>127Org.Vtas Ranelagh</v>
      </c>
      <c r="CQ12" s="10">
        <f t="shared" si="4"/>
        <v>4386.3602195379908</v>
      </c>
    </row>
    <row r="13" spans="1:95" x14ac:dyDescent="0.25">
      <c r="A13" s="30">
        <v>46204</v>
      </c>
      <c r="B13" s="31" t="str">
        <f>VLOOKUP($E13,'[2]TEORICOS (05.26)'!$A$8:$T$251,B$1,0)</f>
        <v>P</v>
      </c>
      <c r="C13" s="32" t="str">
        <f>VLOOKUP($E13,'[2]TEORICOS (05.26)'!$A$8:$T$251,C$1,0)</f>
        <v>Coca Cola</v>
      </c>
      <c r="D13" t="s">
        <v>66</v>
      </c>
      <c r="E13">
        <v>135</v>
      </c>
      <c r="F13" t="s">
        <v>71</v>
      </c>
      <c r="G13" s="16">
        <v>26535</v>
      </c>
      <c r="H13" s="16">
        <v>84115.949999986362</v>
      </c>
      <c r="I13" s="33">
        <v>419775168.09995419</v>
      </c>
      <c r="J13" s="33">
        <v>417137931.57996017</v>
      </c>
      <c r="K13" s="34">
        <f>IF($B13="P",VLOOKUP($E13,'[2]Costeo-JUL26'!$B$9:$CQ$307,K$1,0),0)</f>
        <v>933975</v>
      </c>
      <c r="L13" s="35">
        <f>VLOOKUP($E13,'[2]TEORICOS (05.26)'!$A$8:$T$251,L$1,0)</f>
        <v>0.2</v>
      </c>
      <c r="M13" s="36">
        <f t="shared" si="5"/>
        <v>83427586.315992042</v>
      </c>
      <c r="N13" s="35">
        <f>IF($B13="P",VLOOKUP($E13,'[2]Costeo-JUL26'!$B$9:$CQ$307,N$1,0),0)</f>
        <v>5.0000000000000001E-3</v>
      </c>
      <c r="O13" s="36">
        <f t="shared" si="6"/>
        <v>417137.93157996022</v>
      </c>
      <c r="P13" s="36">
        <f>IF($B13="P",VLOOKUP($E13,'[2]Costeo-JUL26'!$B$9:$CQ$307,P$1,0),0)*H13</f>
        <v>9048951.9033533204</v>
      </c>
      <c r="Q13" s="36">
        <f t="shared" si="7"/>
        <v>92893676.150925323</v>
      </c>
      <c r="R13" s="34">
        <f>IF($B13="P",VLOOKUP($E13,'[2]Costeo-JUL26'!$B$9:$CQ$307,R$1,0),0)</f>
        <v>902332</v>
      </c>
      <c r="S13" s="16">
        <f>IF($B13="P",VLOOKUP($E13,'[2]Costeo-JUL26'!$B$9:$CQ$307,S$1,0),0)*$G13</f>
        <v>48484.425287812504</v>
      </c>
      <c r="T13" s="36">
        <f>IF($B13="P",VLOOKUP($E13,'[2]Costeo-JUL26'!$B$9:$CQ$307,T$1,0),0)*$G13</f>
        <v>33820499.685560167</v>
      </c>
      <c r="U13" s="35">
        <f>IF($B13="P",VLOOKUP($E13,'[2]Costeo-JUL26'!$B$9:$CQ$307,U$1,0),0)</f>
        <v>1.4999999999999999E-2</v>
      </c>
      <c r="V13" s="36">
        <f t="shared" si="8"/>
        <v>507307.4952834025</v>
      </c>
      <c r="W13" s="36">
        <f t="shared" si="9"/>
        <v>34327807.180843569</v>
      </c>
      <c r="X13" s="34">
        <f>IF($B13="P",VLOOKUP($E13,'[2]Costeo-JUL26'!$B$9:$CQ$307,X$1,0),0)</f>
        <v>902338</v>
      </c>
      <c r="Y13" s="16">
        <f>IF($B13="P",VLOOKUP($E13,'[2]Costeo-JUL26'!$B$9:$CQ$307,Y$1,0),0)*$G13</f>
        <v>4161.1125599999996</v>
      </c>
      <c r="Z13" s="36">
        <f>IF($B13="P",VLOOKUP($E13,'[2]Costeo-JUL26'!$B$9:$CQ$307,Z$1,0),0)*$G13</f>
        <v>1176512.9652144001</v>
      </c>
      <c r="AA13" s="35">
        <f>IF($B13="P",VLOOKUP($E13,'[2]Costeo-JUL26'!$B$9:$CQ$307,AA$1,0),0)</f>
        <v>0.45</v>
      </c>
      <c r="AB13" s="36">
        <f t="shared" si="10"/>
        <v>529430.83434648009</v>
      </c>
      <c r="AC13" s="36">
        <f t="shared" si="11"/>
        <v>1705943.7995608803</v>
      </c>
      <c r="AD13" s="34">
        <f>IF($B13="P",VLOOKUP($E13,'[2]Costeo-JUL26'!$B$9:$CQ$307,AD$1,0),0)</f>
        <v>939557</v>
      </c>
      <c r="AE13" s="16">
        <f>IF($B13="P",VLOOKUP($E13,'[2]Costeo-JUL26'!$B$9:$CQ$307,AE$1,0),0)*$G13</f>
        <v>238815</v>
      </c>
      <c r="AF13" s="36">
        <f>IF($B13="P",VLOOKUP($E13,'[2]Costeo-JUL26'!$B$9:$CQ$307,AF$1,0),0)*$G13</f>
        <v>4954933.62</v>
      </c>
      <c r="AG13" s="35">
        <f>IF($B13="P",VLOOKUP($E13,'[2]Costeo-JUL26'!$B$9:$CQ$307,AG$1,0),0)</f>
        <v>6.0000000000000001E-3</v>
      </c>
      <c r="AH13" s="36">
        <f t="shared" si="12"/>
        <v>29729.601720000002</v>
      </c>
      <c r="AI13" s="36">
        <f t="shared" si="13"/>
        <v>4984663.2217199998</v>
      </c>
      <c r="AJ13" s="34">
        <f>IF($B13="P",VLOOKUP($E13,'[2]Costeo-JUL26'!$B$9:$CQ$307,AJ$1,0),0)</f>
        <v>939633</v>
      </c>
      <c r="AK13" s="16">
        <f>IF($B13="P",VLOOKUP($E13,'[2]Costeo-JUL26'!$B$9:$CQ$307,AK$1,0),0)*$G13</f>
        <v>238815</v>
      </c>
      <c r="AL13" s="36">
        <f>IF($B13="P",VLOOKUP($E13,'[2]Costeo-JUL26'!$B$9:$CQ$307,AL$1,0),0)*$G13</f>
        <v>2759865.5480576791</v>
      </c>
      <c r="AM13" s="35">
        <f>IF($B13="P",VLOOKUP($E13,'[2]Costeo-JUL26'!$B$9:$CQ$307,AM$1,0),0)</f>
        <v>1.7999999999999999E-2</v>
      </c>
      <c r="AN13" s="36">
        <f t="shared" si="14"/>
        <v>49677.57986503822</v>
      </c>
      <c r="AO13" s="36">
        <f t="shared" si="15"/>
        <v>2809543.1279227175</v>
      </c>
      <c r="AP13" s="34">
        <f>IF($B13="P",VLOOKUP($E13,'[2]Costeo-JUL26'!$B$9:$CQ$307,AP$1,0),0)</f>
        <v>0</v>
      </c>
      <c r="AQ13" s="16">
        <f>IF($B13="P",VLOOKUP($E13,'[2]Costeo-JUL26'!$B$9:$CQ$307,AQ$1,0),0)*$G13</f>
        <v>0</v>
      </c>
      <c r="AR13" s="36">
        <f>IF($B13="P",VLOOKUP($E13,'[2]Costeo-JUL26'!$B$9:$CQ$307,AR$1,0),0)*$G13</f>
        <v>0</v>
      </c>
      <c r="AS13" s="35">
        <f>IF($B13="P",VLOOKUP($E13,'[2]Costeo-JUL26'!$B$9:$CQ$307,AS$1,0),0)</f>
        <v>0</v>
      </c>
      <c r="AT13" s="36">
        <f t="shared" si="16"/>
        <v>0</v>
      </c>
      <c r="AU13" s="36">
        <f t="shared" si="17"/>
        <v>0</v>
      </c>
      <c r="AV13" s="34">
        <f>IF($B13="P",VLOOKUP($E13,'[2]Costeo-JUL26'!$B$9:$CQ$307,AV$1,0),0)</f>
        <v>0</v>
      </c>
      <c r="AW13" s="16">
        <f>IF($B13="P",VLOOKUP($E13,'[2]Costeo-JUL26'!$B$9:$CQ$307,AW$1,0),0)*$G13</f>
        <v>0</v>
      </c>
      <c r="AX13" s="36">
        <f>IF($B13="P",VLOOKUP($E13,'[2]Costeo-JUL26'!$B$9:$CQ$307,AX$1,0),0)*$G13</f>
        <v>0</v>
      </c>
      <c r="AY13" s="35">
        <f>IF($B13="P",VLOOKUP($E13,'[2]Costeo-JUL26'!$B$9:$CQ$307,AY$1,0),0)</f>
        <v>0</v>
      </c>
      <c r="AZ13" s="36">
        <f t="shared" si="18"/>
        <v>0</v>
      </c>
      <c r="BA13" s="36">
        <f t="shared" si="19"/>
        <v>0</v>
      </c>
      <c r="BB13" s="34">
        <f>IF($B13="P",VLOOKUP($E13,'[2]Costeo-JUL26'!$B$9:$CQ$307,BB$1,0),0)</f>
        <v>0</v>
      </c>
      <c r="BC13" s="16">
        <f>IF($B13="P",VLOOKUP($E13,'[2]Costeo-JUL26'!$B$9:$CQ$307,BC$1,0),0)*$G13</f>
        <v>0</v>
      </c>
      <c r="BD13" s="36">
        <f>IF($B13="P",VLOOKUP($E13,'[2]Costeo-JUL26'!$B$9:$CQ$307,BD$1,0),0)*$G13</f>
        <v>0</v>
      </c>
      <c r="BE13" s="35">
        <f>IF($B13="P",VLOOKUP($E13,'[2]Costeo-JUL26'!$B$9:$CQ$307,BE$1,0),0)</f>
        <v>0</v>
      </c>
      <c r="BF13" s="36">
        <f t="shared" si="20"/>
        <v>0</v>
      </c>
      <c r="BG13" s="36">
        <f t="shared" si="21"/>
        <v>0</v>
      </c>
      <c r="BH13" s="34">
        <f>IF($B13="P",VLOOKUP($E13,'[2]Costeo-JUL26'!$B$9:$CQ$307,BH$1,0),0)</f>
        <v>0</v>
      </c>
      <c r="BI13" s="16">
        <f>IF($B13="P",VLOOKUP($E13,'[2]Costeo-JUL26'!$B$9:$CQ$307,BI$1,0),0)*$G13</f>
        <v>0</v>
      </c>
      <c r="BJ13" s="36">
        <f>IF($B13="P",VLOOKUP($E13,'[2]Costeo-JUL26'!$B$9:$CQ$307,BJ$1,0),0)*$G13</f>
        <v>0</v>
      </c>
      <c r="BK13" s="35">
        <f>IF(BH13=910319,0,IF($B13="P",VLOOKUP($E13,'[2]Costeo-JUL26'!$B$9:$CQ$307,BK$1,0),0))</f>
        <v>0</v>
      </c>
      <c r="BL13" s="36">
        <f t="shared" si="22"/>
        <v>0</v>
      </c>
      <c r="BM13" s="36">
        <f t="shared" si="23"/>
        <v>0</v>
      </c>
      <c r="BN13" s="34">
        <f>IF($B13="P",VLOOKUP($E13,'[2]Costeo-JUL26'!$B$9:$CQ$307,BN$1,0),0)</f>
        <v>0</v>
      </c>
      <c r="BO13" s="16">
        <f>IF($B13="P",VLOOKUP($E13,'[2]Costeo-JUL26'!$B$9:$CQ$307,BO$1,0),0)*$G13</f>
        <v>0</v>
      </c>
      <c r="BP13" s="36">
        <f>IF($B13="P",VLOOKUP($E13,'[2]Costeo-JUL26'!$B$9:$CQ$307,BP$1,0),0)*$G13</f>
        <v>0</v>
      </c>
      <c r="BQ13" s="35">
        <f>IF($B13="P",VLOOKUP($E13,'[2]Costeo-JUL26'!$B$9:$CQ$307,BQ$1,0),0)</f>
        <v>0</v>
      </c>
      <c r="BR13" s="36">
        <f t="shared" si="24"/>
        <v>0</v>
      </c>
      <c r="BS13" s="36">
        <f t="shared" si="25"/>
        <v>0</v>
      </c>
      <c r="BT13" s="34">
        <f>IF($B13="P",VLOOKUP($E13,'[2]Costeo-JUL26'!$B$9:$CQ$307,BT$1,0),0)</f>
        <v>0</v>
      </c>
      <c r="BU13" s="16">
        <f>IF($B13="P",VLOOKUP($E13,'[2]Costeo-JUL26'!$B$9:$CQ$307,BU$1,0),0)*$G13</f>
        <v>0</v>
      </c>
      <c r="BV13" s="36">
        <f>IF($B13="P",VLOOKUP($E13,'[2]Costeo-JUL26'!$B$9:$CQ$307,BV$1,0),0)*$G13</f>
        <v>0</v>
      </c>
      <c r="BW13" s="35">
        <f>IF($B13="P",VLOOKUP($E13,'[2]Costeo-JUL26'!$B$9:$CQ$307,BW$1,0),0)</f>
        <v>0</v>
      </c>
      <c r="BX13" s="36">
        <f t="shared" si="26"/>
        <v>0</v>
      </c>
      <c r="BY13" s="36">
        <f t="shared" si="27"/>
        <v>0</v>
      </c>
      <c r="BZ13" s="34">
        <f>IF($B13="P",VLOOKUP($E13,'[2]Costeo-JUL26'!$B$9:$CQ$307,BZ$1,0),0)</f>
        <v>0</v>
      </c>
      <c r="CA13" s="16">
        <f>IF($B13="P",VLOOKUP($E13,'[2]Costeo-JUL26'!$B$9:$CQ$307,CA$1,0),0)*$G13</f>
        <v>0</v>
      </c>
      <c r="CB13" s="36">
        <f>IF($B13="P",VLOOKUP($E13,'[2]Costeo-JUL26'!$B$9:$CQ$307,CB$1,0),0)*$G13</f>
        <v>0</v>
      </c>
      <c r="CC13" s="35">
        <f>IF($B13="P",VLOOKUP($E13,'[2]Costeo-JUL26'!$B$9:$CQ$307,CC$1,0),0)</f>
        <v>0</v>
      </c>
      <c r="CD13" s="36">
        <f t="shared" si="28"/>
        <v>0</v>
      </c>
      <c r="CE13" s="36">
        <f t="shared" si="29"/>
        <v>0</v>
      </c>
      <c r="CF13" s="37">
        <f t="shared" si="1"/>
        <v>136721633.4809725</v>
      </c>
      <c r="CG13" s="36">
        <f>IF($B13="r",VLOOKUP($E13,'[2]Costeo-JUL26'!$B$9:$CQ$307,CG$1,0),0)*$G13</f>
        <v>0</v>
      </c>
      <c r="CH13" s="35">
        <f>VLOOKUP($E13,'[2]TEORICOS (05.26)'!$A$8:$T$251,CH$1,0)</f>
        <v>0</v>
      </c>
      <c r="CI13" s="36">
        <f t="shared" si="30"/>
        <v>0</v>
      </c>
      <c r="CJ13" s="37">
        <f t="shared" si="31"/>
        <v>0</v>
      </c>
      <c r="CM13" s="16">
        <f>SUMIFS('[1]Ajuste Inventario'!$I:$I,'[1]Ajuste Inventario'!$B:$B,E13,'[1]Ajuste Inventario'!$S:$S,D13)*-1</f>
        <v>1.6239999999999999</v>
      </c>
      <c r="CN13" s="36">
        <f t="shared" si="2"/>
        <v>8367.6628141360216</v>
      </c>
      <c r="CP13" t="str">
        <f t="shared" si="3"/>
        <v>135Org.Vtas Ranelagh</v>
      </c>
      <c r="CQ13" s="10">
        <f t="shared" si="4"/>
        <v>5152.5017328423783</v>
      </c>
    </row>
    <row r="14" spans="1:95" x14ac:dyDescent="0.25">
      <c r="A14" s="30">
        <v>46204</v>
      </c>
      <c r="B14" s="31" t="str">
        <f>VLOOKUP($E14,'[2]TEORICOS (05.26)'!$A$8:$T$251,B$1,0)</f>
        <v>P</v>
      </c>
      <c r="C14" s="32" t="str">
        <f>VLOOKUP($E14,'[2]TEORICOS (05.26)'!$A$8:$T$251,C$1,0)</f>
        <v>Coca Cola</v>
      </c>
      <c r="D14" t="s">
        <v>66</v>
      </c>
      <c r="E14">
        <v>140</v>
      </c>
      <c r="F14" t="s">
        <v>72</v>
      </c>
      <c r="G14" s="16">
        <v>109798.5</v>
      </c>
      <c r="H14" s="16">
        <v>232004.23049999605</v>
      </c>
      <c r="I14" s="33">
        <v>1685249190.389945</v>
      </c>
      <c r="J14" s="33">
        <v>1659708733.049957</v>
      </c>
      <c r="K14" s="34">
        <f>IF($B14="P",VLOOKUP($E14,'[2]Costeo-JUL26'!$B$9:$CQ$307,K$1,0),0)</f>
        <v>933975</v>
      </c>
      <c r="L14" s="35">
        <f>VLOOKUP($E14,'[2]TEORICOS (05.26)'!$A$8:$T$251,L$1,0)</f>
        <v>0.2</v>
      </c>
      <c r="M14" s="36">
        <f t="shared" si="5"/>
        <v>331941746.60999143</v>
      </c>
      <c r="N14" s="35">
        <f>IF($B14="P",VLOOKUP($E14,'[2]Costeo-JUL26'!$B$9:$CQ$307,N$1,0),0)</f>
        <v>5.0000000000000001E-3</v>
      </c>
      <c r="O14" s="36">
        <f t="shared" si="6"/>
        <v>1659708.7330499571</v>
      </c>
      <c r="P14" s="36">
        <f>IF($B14="P",VLOOKUP($E14,'[2]Costeo-JUL26'!$B$9:$CQ$307,P$1,0),0)*H14</f>
        <v>24958347.651893631</v>
      </c>
      <c r="Q14" s="36">
        <f t="shared" si="7"/>
        <v>358559802.99493498</v>
      </c>
      <c r="R14" s="34">
        <f>IF($B14="P",VLOOKUP($E14,'[2]Costeo-JUL26'!$B$9:$CQ$307,R$1,0),0)</f>
        <v>902332</v>
      </c>
      <c r="S14" s="16">
        <f>IF($B14="P",VLOOKUP($E14,'[2]Costeo-JUL26'!$B$9:$CQ$307,S$1,0),0)*$G14</f>
        <v>133748.31153731249</v>
      </c>
      <c r="T14" s="36">
        <f>IF($B14="P",VLOOKUP($E14,'[2]Costeo-JUL26'!$B$9:$CQ$307,T$1,0),0)*$G14</f>
        <v>93296655.605175003</v>
      </c>
      <c r="U14" s="35">
        <f>IF($B14="P",VLOOKUP($E14,'[2]Costeo-JUL26'!$B$9:$CQ$307,U$1,0),0)</f>
        <v>1.4999999999999999E-2</v>
      </c>
      <c r="V14" s="36">
        <f t="shared" si="8"/>
        <v>1399449.8340776251</v>
      </c>
      <c r="W14" s="36">
        <f t="shared" si="9"/>
        <v>94696105.43925263</v>
      </c>
      <c r="X14" s="34">
        <f>IF($B14="P",VLOOKUP($E14,'[2]Costeo-JUL26'!$B$9:$CQ$307,X$1,0),0)</f>
        <v>902338</v>
      </c>
      <c r="Y14" s="16">
        <f>IF($B14="P",VLOOKUP($E14,'[2]Costeo-JUL26'!$B$9:$CQ$307,Y$1,0),0)*$G14</f>
        <v>11478.774384</v>
      </c>
      <c r="Z14" s="36">
        <f>IF($B14="P",VLOOKUP($E14,'[2]Costeo-JUL26'!$B$9:$CQ$307,Z$1,0),0)*$G14</f>
        <v>3245508.6693321601</v>
      </c>
      <c r="AA14" s="35">
        <f>IF($B14="P",VLOOKUP($E14,'[2]Costeo-JUL26'!$B$9:$CQ$307,AA$1,0),0)</f>
        <v>0.45</v>
      </c>
      <c r="AB14" s="36">
        <f t="shared" si="10"/>
        <v>1460478.9011994721</v>
      </c>
      <c r="AC14" s="36">
        <f t="shared" si="11"/>
        <v>4705987.5705316328</v>
      </c>
      <c r="AD14" s="34">
        <f>IF($B14="P",VLOOKUP($E14,'[2]Costeo-JUL26'!$B$9:$CQ$307,AD$1,0),0)</f>
        <v>901733</v>
      </c>
      <c r="AE14" s="16">
        <f>IF($B14="P",VLOOKUP($E14,'[2]Costeo-JUL26'!$B$9:$CQ$307,AE$1,0),0)*$G14</f>
        <v>878388</v>
      </c>
      <c r="AF14" s="36">
        <f>IF($B14="P",VLOOKUP($E14,'[2]Costeo-JUL26'!$B$9:$CQ$307,AF$1,0),0)*$G14</f>
        <v>13480796.3136</v>
      </c>
      <c r="AG14" s="35">
        <f>IF($B14="P",VLOOKUP($E14,'[2]Costeo-JUL26'!$B$9:$CQ$307,AG$1,0),0)</f>
        <v>6.0000000000000001E-3</v>
      </c>
      <c r="AH14" s="36">
        <f t="shared" si="12"/>
        <v>80884.777881600006</v>
      </c>
      <c r="AI14" s="36">
        <f t="shared" si="13"/>
        <v>13561681.0914816</v>
      </c>
      <c r="AJ14" s="34">
        <f>IF($B14="P",VLOOKUP($E14,'[2]Costeo-JUL26'!$B$9:$CQ$307,AJ$1,0),0)</f>
        <v>924134</v>
      </c>
      <c r="AK14" s="16">
        <f>IF($B14="P",VLOOKUP($E14,'[2]Costeo-JUL26'!$B$9:$CQ$307,AK$1,0),0)*$G14</f>
        <v>878388</v>
      </c>
      <c r="AL14" s="36">
        <f>IF($B14="P",VLOOKUP($E14,'[2]Costeo-JUL26'!$B$9:$CQ$307,AL$1,0),0)*$G14</f>
        <v>6936489.2950998861</v>
      </c>
      <c r="AM14" s="35">
        <f>IF($B14="P",VLOOKUP($E14,'[2]Costeo-JUL26'!$B$9:$CQ$307,AM$1,0),0)</f>
        <v>1.7999999999999999E-2</v>
      </c>
      <c r="AN14" s="36">
        <f t="shared" si="14"/>
        <v>124856.80731179794</v>
      </c>
      <c r="AO14" s="36">
        <f t="shared" si="15"/>
        <v>7061346.1024116836</v>
      </c>
      <c r="AP14" s="34">
        <f>IF($B14="P",VLOOKUP($E14,'[2]Costeo-JUL26'!$B$9:$CQ$307,AP$1,0),0)</f>
        <v>913486</v>
      </c>
      <c r="AQ14" s="16">
        <f>IF($B14="P",VLOOKUP($E14,'[2]Costeo-JUL26'!$B$9:$CQ$307,AQ$1,0),0)*$G14</f>
        <v>878388</v>
      </c>
      <c r="AR14" s="36">
        <f>IF($B14="P",VLOOKUP($E14,'[2]Costeo-JUL26'!$B$9:$CQ$307,AR$1,0),0)*$G14</f>
        <v>108425056.59404221</v>
      </c>
      <c r="AS14" s="35">
        <f>IF($B14="P",VLOOKUP($E14,'[2]Costeo-JUL26'!$B$9:$CQ$307,AS$1,0),0)</f>
        <v>0.02</v>
      </c>
      <c r="AT14" s="36">
        <f t="shared" si="16"/>
        <v>2168501.1318808445</v>
      </c>
      <c r="AU14" s="36">
        <f t="shared" si="17"/>
        <v>110593557.72592306</v>
      </c>
      <c r="AV14" s="34">
        <f>IF($B14="P",VLOOKUP($E14,'[2]Costeo-JUL26'!$B$9:$CQ$307,AV$1,0),0)</f>
        <v>902310</v>
      </c>
      <c r="AW14" s="16">
        <f>IF($B14="P",VLOOKUP($E14,'[2]Costeo-JUL26'!$B$9:$CQ$307,AW$1,0),0)*$G14</f>
        <v>3425.7131999999997</v>
      </c>
      <c r="AX14" s="36">
        <f>IF($B14="P",VLOOKUP($E14,'[2]Costeo-JUL26'!$B$9:$CQ$307,AX$1,0),0)*$G14</f>
        <v>12002144.094914583</v>
      </c>
      <c r="AY14" s="35">
        <f>IF($B14="P",VLOOKUP($E14,'[2]Costeo-JUL26'!$B$9:$CQ$307,AY$1,0),0)</f>
        <v>0.03</v>
      </c>
      <c r="AZ14" s="36">
        <f t="shared" si="18"/>
        <v>360064.32284743746</v>
      </c>
      <c r="BA14" s="36">
        <f t="shared" si="19"/>
        <v>12362208.417762021</v>
      </c>
      <c r="BB14" s="34">
        <f>IF($B14="P",VLOOKUP($E14,'[2]Costeo-JUL26'!$B$9:$CQ$307,BB$1,0),0)</f>
        <v>902311</v>
      </c>
      <c r="BC14" s="16">
        <f>IF($B14="P",VLOOKUP($E14,'[2]Costeo-JUL26'!$B$9:$CQ$307,BC$1,0),0)*$G14</f>
        <v>548.99250000000006</v>
      </c>
      <c r="BD14" s="36">
        <f>IF($B14="P",VLOOKUP($E14,'[2]Costeo-JUL26'!$B$9:$CQ$307,BD$1,0),0)*$G14</f>
        <v>2152953.6926625003</v>
      </c>
      <c r="BE14" s="35">
        <f>IF($B14="P",VLOOKUP($E14,'[2]Costeo-JUL26'!$B$9:$CQ$307,BE$1,0),0)</f>
        <v>0.03</v>
      </c>
      <c r="BF14" s="36">
        <f t="shared" si="20"/>
        <v>64588.610779875009</v>
      </c>
      <c r="BG14" s="36">
        <f t="shared" si="21"/>
        <v>2217542.3034423753</v>
      </c>
      <c r="BH14" s="34">
        <f>IF($B14="P",VLOOKUP($E14,'[2]Costeo-JUL26'!$B$9:$CQ$307,BH$1,0),0)</f>
        <v>910319</v>
      </c>
      <c r="BI14" s="16">
        <f>IF($B14="P",VLOOKUP($E14,'[2]Costeo-JUL26'!$B$9:$CQ$307,BI$1,0),0)*$G14</f>
        <v>1960.6875</v>
      </c>
      <c r="BJ14" s="36">
        <f>IF($B14="P",VLOOKUP($E14,'[2]Costeo-JUL26'!$B$9:$CQ$307,BJ$1,0),0)*$G14</f>
        <v>5126217.46875</v>
      </c>
      <c r="BK14" s="35">
        <f>IF(BH14=910319,0,IF($B14="P",VLOOKUP($E14,'[2]Costeo-JUL26'!$B$9:$CQ$307,BK$1,0),0))</f>
        <v>0</v>
      </c>
      <c r="BL14" s="36">
        <f t="shared" si="22"/>
        <v>0</v>
      </c>
      <c r="BM14" s="36">
        <f t="shared" si="23"/>
        <v>5126217.46875</v>
      </c>
      <c r="BN14" s="34">
        <f>IF($B14="P",VLOOKUP($E14,'[2]Costeo-JUL26'!$B$9:$CQ$307,BN$1,0),0)</f>
        <v>0</v>
      </c>
      <c r="BO14" s="16">
        <f>IF($B14="P",VLOOKUP($E14,'[2]Costeo-JUL26'!$B$9:$CQ$307,BO$1,0),0)*$G14</f>
        <v>0</v>
      </c>
      <c r="BP14" s="36">
        <f>IF($B14="P",VLOOKUP($E14,'[2]Costeo-JUL26'!$B$9:$CQ$307,BP$1,0),0)*$G14</f>
        <v>0</v>
      </c>
      <c r="BQ14" s="35">
        <f>IF($B14="P",VLOOKUP($E14,'[2]Costeo-JUL26'!$B$9:$CQ$307,BQ$1,0),0)</f>
        <v>0</v>
      </c>
      <c r="BR14" s="36">
        <f t="shared" si="24"/>
        <v>0</v>
      </c>
      <c r="BS14" s="36">
        <f t="shared" si="25"/>
        <v>0</v>
      </c>
      <c r="BT14" s="34">
        <f>IF($B14="P",VLOOKUP($E14,'[2]Costeo-JUL26'!$B$9:$CQ$307,BT$1,0),0)</f>
        <v>0</v>
      </c>
      <c r="BU14" s="16">
        <f>IF($B14="P",VLOOKUP($E14,'[2]Costeo-JUL26'!$B$9:$CQ$307,BU$1,0),0)*$G14</f>
        <v>0</v>
      </c>
      <c r="BV14" s="36">
        <f>IF($B14="P",VLOOKUP($E14,'[2]Costeo-JUL26'!$B$9:$CQ$307,BV$1,0),0)*$G14</f>
        <v>0</v>
      </c>
      <c r="BW14" s="35">
        <f>IF($B14="P",VLOOKUP($E14,'[2]Costeo-JUL26'!$B$9:$CQ$307,BW$1,0),0)</f>
        <v>0</v>
      </c>
      <c r="BX14" s="36">
        <f t="shared" si="26"/>
        <v>0</v>
      </c>
      <c r="BY14" s="36">
        <f t="shared" si="27"/>
        <v>0</v>
      </c>
      <c r="BZ14" s="34">
        <f>IF($B14="P",VLOOKUP($E14,'[2]Costeo-JUL26'!$B$9:$CQ$307,BZ$1,0),0)</f>
        <v>0</v>
      </c>
      <c r="CA14" s="16">
        <f>IF($B14="P",VLOOKUP($E14,'[2]Costeo-JUL26'!$B$9:$CQ$307,CA$1,0),0)*$G14</f>
        <v>0</v>
      </c>
      <c r="CB14" s="36">
        <f>IF($B14="P",VLOOKUP($E14,'[2]Costeo-JUL26'!$B$9:$CQ$307,CB$1,0),0)*$G14</f>
        <v>0</v>
      </c>
      <c r="CC14" s="35">
        <f>IF($B14="P",VLOOKUP($E14,'[2]Costeo-JUL26'!$B$9:$CQ$307,CC$1,0),0)</f>
        <v>0</v>
      </c>
      <c r="CD14" s="36">
        <f t="shared" si="28"/>
        <v>0</v>
      </c>
      <c r="CE14" s="36">
        <f t="shared" si="29"/>
        <v>0</v>
      </c>
      <c r="CF14" s="37">
        <f t="shared" si="1"/>
        <v>608884449.11448991</v>
      </c>
      <c r="CG14" s="36">
        <f>IF($B14="r",VLOOKUP($E14,'[2]Costeo-JUL26'!$B$9:$CQ$307,CG$1,0),0)*$G14</f>
        <v>0</v>
      </c>
      <c r="CH14" s="35">
        <f>VLOOKUP($E14,'[2]TEORICOS (05.26)'!$A$8:$T$251,CH$1,0)</f>
        <v>0</v>
      </c>
      <c r="CI14" s="36">
        <f t="shared" si="30"/>
        <v>0</v>
      </c>
      <c r="CJ14" s="37">
        <f t="shared" si="31"/>
        <v>0</v>
      </c>
      <c r="CM14" s="16">
        <f>SUMIFS('[1]Ajuste Inventario'!$I:$I,'[1]Ajuste Inventario'!$B:$B,E14,'[1]Ajuste Inventario'!$S:$S,D14)*-1</f>
        <v>-18.625</v>
      </c>
      <c r="CN14" s="36">
        <f t="shared" si="2"/>
        <v>-103284.40611444943</v>
      </c>
      <c r="CP14" t="str">
        <f t="shared" si="3"/>
        <v>140Org.Vtas Ranelagh</v>
      </c>
      <c r="CQ14" s="10">
        <f t="shared" si="4"/>
        <v>5545.4714692321841</v>
      </c>
    </row>
    <row r="15" spans="1:95" x14ac:dyDescent="0.25">
      <c r="A15" s="30">
        <v>46204</v>
      </c>
      <c r="B15" s="31" t="str">
        <f>VLOOKUP($E15,'[2]TEORICOS (05.26)'!$A$8:$T$251,B$1,0)</f>
        <v>P</v>
      </c>
      <c r="C15" s="32" t="str">
        <f>VLOOKUP($E15,'[2]TEORICOS (05.26)'!$A$8:$T$251,C$1,0)</f>
        <v>Coca Cola</v>
      </c>
      <c r="D15" t="s">
        <v>66</v>
      </c>
      <c r="E15">
        <v>144</v>
      </c>
      <c r="F15" t="s">
        <v>73</v>
      </c>
      <c r="G15" s="16">
        <v>6408.25</v>
      </c>
      <c r="H15" s="16">
        <v>15802.744500000448</v>
      </c>
      <c r="I15" s="33">
        <v>119723797.74000095</v>
      </c>
      <c r="J15" s="33">
        <v>118491153.67000082</v>
      </c>
      <c r="K15" s="34">
        <f>IF($B15="P",VLOOKUP($E15,'[2]Costeo-JUL26'!$B$9:$CQ$307,K$1,0),0)</f>
        <v>933975</v>
      </c>
      <c r="L15" s="35">
        <f>VLOOKUP($E15,'[2]TEORICOS (05.26)'!$A$8:$T$251,L$1,0)</f>
        <v>0.2</v>
      </c>
      <c r="M15" s="36">
        <f t="shared" si="5"/>
        <v>23698230.734000165</v>
      </c>
      <c r="N15" s="35">
        <f>IF($B15="P",VLOOKUP($E15,'[2]Costeo-JUL26'!$B$9:$CQ$307,N$1,0),0)</f>
        <v>5.0000000000000001E-3</v>
      </c>
      <c r="O15" s="36">
        <f t="shared" si="6"/>
        <v>118491.15367000083</v>
      </c>
      <c r="P15" s="36">
        <f>IF($B15="P",VLOOKUP($E15,'[2]Costeo-JUL26'!$B$9:$CQ$307,P$1,0),0)*H15</f>
        <v>1700013.7895548758</v>
      </c>
      <c r="Q15" s="36">
        <f t="shared" si="7"/>
        <v>25516735.677225042</v>
      </c>
      <c r="R15" s="34">
        <f>IF($B15="P",VLOOKUP($E15,'[2]Costeo-JUL26'!$B$9:$CQ$307,R$1,0),0)</f>
        <v>902332</v>
      </c>
      <c r="S15" s="16">
        <f>IF($B15="P",VLOOKUP($E15,'[2]Costeo-JUL26'!$B$9:$CQ$307,S$1,0),0)*$G15</f>
        <v>9107.0587209947917</v>
      </c>
      <c r="T15" s="36">
        <f>IF($B15="P",VLOOKUP($E15,'[2]Costeo-JUL26'!$B$9:$CQ$307,T$1,0),0)*$G15</f>
        <v>6352664.2789185625</v>
      </c>
      <c r="U15" s="35">
        <f>IF($B15="P",VLOOKUP($E15,'[2]Costeo-JUL26'!$B$9:$CQ$307,U$1,0),0)</f>
        <v>1.4999999999999999E-2</v>
      </c>
      <c r="V15" s="36">
        <f t="shared" si="8"/>
        <v>95289.964183778429</v>
      </c>
      <c r="W15" s="36">
        <f t="shared" si="9"/>
        <v>6447954.243102341</v>
      </c>
      <c r="X15" s="34">
        <f>IF($B15="P",VLOOKUP($E15,'[2]Costeo-JUL26'!$B$9:$CQ$307,X$1,0),0)</f>
        <v>902338</v>
      </c>
      <c r="Y15" s="16">
        <f>IF($B15="P",VLOOKUP($E15,'[2]Costeo-JUL26'!$B$9:$CQ$307,Y$1,0),0)*$G15</f>
        <v>781.60143599999992</v>
      </c>
      <c r="Z15" s="36">
        <f>IF($B15="P",VLOOKUP($E15,'[2]Costeo-JUL26'!$B$9:$CQ$307,Z$1,0),0)*$G15</f>
        <v>220989.99001464</v>
      </c>
      <c r="AA15" s="35">
        <f>IF($B15="P",VLOOKUP($E15,'[2]Costeo-JUL26'!$B$9:$CQ$307,AA$1,0),0)</f>
        <v>0.45</v>
      </c>
      <c r="AB15" s="36">
        <f t="shared" si="10"/>
        <v>99445.495506588006</v>
      </c>
      <c r="AC15" s="36">
        <f t="shared" si="11"/>
        <v>320435.48552122799</v>
      </c>
      <c r="AD15" s="34">
        <f>IF($B15="P",VLOOKUP($E15,'[2]Costeo-JUL26'!$B$9:$CQ$307,AD$1,0),0)</f>
        <v>901733</v>
      </c>
      <c r="AE15" s="16">
        <f>IF($B15="P",VLOOKUP($E15,'[2]Costeo-JUL26'!$B$9:$CQ$307,AE$1,0),0)*$G15</f>
        <v>51266</v>
      </c>
      <c r="AF15" s="36">
        <f>IF($B15="P",VLOOKUP($E15,'[2]Costeo-JUL26'!$B$9:$CQ$307,AF$1,0),0)*$G15</f>
        <v>786789.55520000006</v>
      </c>
      <c r="AG15" s="35">
        <f>IF($B15="P",VLOOKUP($E15,'[2]Costeo-JUL26'!$B$9:$CQ$307,AG$1,0),0)</f>
        <v>6.0000000000000001E-3</v>
      </c>
      <c r="AH15" s="36">
        <f t="shared" si="12"/>
        <v>4720.7373312000009</v>
      </c>
      <c r="AI15" s="36">
        <f t="shared" si="13"/>
        <v>791510.2925312001</v>
      </c>
      <c r="AJ15" s="34">
        <f>IF($B15="P",VLOOKUP($E15,'[2]Costeo-JUL26'!$B$9:$CQ$307,AJ$1,0),0)</f>
        <v>930636</v>
      </c>
      <c r="AK15" s="16">
        <f>IF($B15="P",VLOOKUP($E15,'[2]Costeo-JUL26'!$B$9:$CQ$307,AK$1,0),0)*$G15</f>
        <v>51266</v>
      </c>
      <c r="AL15" s="36">
        <f>IF($B15="P",VLOOKUP($E15,'[2]Costeo-JUL26'!$B$9:$CQ$307,AL$1,0),0)*$G15</f>
        <v>553866.58548000013</v>
      </c>
      <c r="AM15" s="35">
        <f>IF($B15="P",VLOOKUP($E15,'[2]Costeo-JUL26'!$B$9:$CQ$307,AM$1,0),0)</f>
        <v>1.7999999999999999E-2</v>
      </c>
      <c r="AN15" s="36">
        <f t="shared" si="14"/>
        <v>9969.5985386400007</v>
      </c>
      <c r="AO15" s="36">
        <f t="shared" si="15"/>
        <v>563836.18401864008</v>
      </c>
      <c r="AP15" s="34">
        <f>IF($B15="P",VLOOKUP($E15,'[2]Costeo-JUL26'!$B$9:$CQ$307,AP$1,0),0)</f>
        <v>911881</v>
      </c>
      <c r="AQ15" s="16">
        <f>IF($B15="P",VLOOKUP($E15,'[2]Costeo-JUL26'!$B$9:$CQ$307,AQ$1,0),0)*$G15</f>
        <v>51266</v>
      </c>
      <c r="AR15" s="36">
        <f>IF($B15="P",VLOOKUP($E15,'[2]Costeo-JUL26'!$B$9:$CQ$307,AR$1,0),0)*$G15</f>
        <v>6956345.0593158668</v>
      </c>
      <c r="AS15" s="35">
        <f>IF($B15="P",VLOOKUP($E15,'[2]Costeo-JUL26'!$B$9:$CQ$307,AS$1,0),0)</f>
        <v>0.02</v>
      </c>
      <c r="AT15" s="36">
        <f t="shared" si="16"/>
        <v>139126.90118631735</v>
      </c>
      <c r="AU15" s="36">
        <f t="shared" si="17"/>
        <v>7095471.960502184</v>
      </c>
      <c r="AV15" s="34">
        <f>IF($B15="P",VLOOKUP($E15,'[2]Costeo-JUL26'!$B$9:$CQ$307,AV$1,0),0)</f>
        <v>902310</v>
      </c>
      <c r="AW15" s="16">
        <f>IF($B15="P",VLOOKUP($E15,'[2]Costeo-JUL26'!$B$9:$CQ$307,AW$1,0),0)*$G15</f>
        <v>212.11307499999998</v>
      </c>
      <c r="AX15" s="36">
        <f>IF($B15="P",VLOOKUP($E15,'[2]Costeo-JUL26'!$B$9:$CQ$307,AX$1,0),0)*$G15</f>
        <v>743147.93502428161</v>
      </c>
      <c r="AY15" s="35">
        <f>IF($B15="P",VLOOKUP($E15,'[2]Costeo-JUL26'!$B$9:$CQ$307,AY$1,0),0)</f>
        <v>0.03</v>
      </c>
      <c r="AZ15" s="36">
        <f t="shared" si="18"/>
        <v>22294.438050728448</v>
      </c>
      <c r="BA15" s="36">
        <f t="shared" si="19"/>
        <v>765442.37307501002</v>
      </c>
      <c r="BB15" s="34">
        <f>IF($B15="P",VLOOKUP($E15,'[2]Costeo-JUL26'!$B$9:$CQ$307,BB$1,0),0)</f>
        <v>923266</v>
      </c>
      <c r="BC15" s="16">
        <f>IF($B15="P",VLOOKUP($E15,'[2]Costeo-JUL26'!$B$9:$CQ$307,BC$1,0),0)*$G15</f>
        <v>32.041249999999998</v>
      </c>
      <c r="BD15" s="36">
        <f>IF($B15="P",VLOOKUP($E15,'[2]Costeo-JUL26'!$B$9:$CQ$307,BD$1,0),0)*$G15</f>
        <v>129634.41172500001</v>
      </c>
      <c r="BE15" s="35">
        <f>IF($B15="P",VLOOKUP($E15,'[2]Costeo-JUL26'!$B$9:$CQ$307,BE$1,0),0)</f>
        <v>0.03</v>
      </c>
      <c r="BF15" s="36">
        <f t="shared" si="20"/>
        <v>3889.0323517500001</v>
      </c>
      <c r="BG15" s="36">
        <f t="shared" si="21"/>
        <v>133523.44407675002</v>
      </c>
      <c r="BH15" s="34">
        <f>IF($B15="P",VLOOKUP($E15,'[2]Costeo-JUL26'!$B$9:$CQ$307,BH$1,0),0)</f>
        <v>910319</v>
      </c>
      <c r="BI15" s="16">
        <f>IF($B15="P",VLOOKUP($E15,'[2]Costeo-JUL26'!$B$9:$CQ$307,BI$1,0),0)*$G15</f>
        <v>170.88666666666668</v>
      </c>
      <c r="BJ15" s="36">
        <f>IF($B15="P",VLOOKUP($E15,'[2]Costeo-JUL26'!$B$9:$CQ$307,BJ$1,0),0)*$G15</f>
        <v>446783.19</v>
      </c>
      <c r="BK15" s="35">
        <f>IF(BH15=910319,0,IF($B15="P",VLOOKUP($E15,'[2]Costeo-JUL26'!$B$9:$CQ$307,BK$1,0),0))</f>
        <v>0</v>
      </c>
      <c r="BL15" s="36">
        <f t="shared" si="22"/>
        <v>0</v>
      </c>
      <c r="BM15" s="36">
        <f t="shared" si="23"/>
        <v>446783.19</v>
      </c>
      <c r="BN15" s="34">
        <f>IF($B15="P",VLOOKUP($E15,'[2]Costeo-JUL26'!$B$9:$CQ$307,BN$1,0),0)</f>
        <v>0</v>
      </c>
      <c r="BO15" s="16">
        <f>IF($B15="P",VLOOKUP($E15,'[2]Costeo-JUL26'!$B$9:$CQ$307,BO$1,0),0)*$G15</f>
        <v>0</v>
      </c>
      <c r="BP15" s="36">
        <f>IF($B15="P",VLOOKUP($E15,'[2]Costeo-JUL26'!$B$9:$CQ$307,BP$1,0),0)*$G15</f>
        <v>0</v>
      </c>
      <c r="BQ15" s="35">
        <f>IF($B15="P",VLOOKUP($E15,'[2]Costeo-JUL26'!$B$9:$CQ$307,BQ$1,0),0)</f>
        <v>0</v>
      </c>
      <c r="BR15" s="36">
        <f t="shared" si="24"/>
        <v>0</v>
      </c>
      <c r="BS15" s="36">
        <f t="shared" si="25"/>
        <v>0</v>
      </c>
      <c r="BT15" s="34">
        <f>IF($B15="P",VLOOKUP($E15,'[2]Costeo-JUL26'!$B$9:$CQ$307,BT$1,0),0)</f>
        <v>0</v>
      </c>
      <c r="BU15" s="16">
        <f>IF($B15="P",VLOOKUP($E15,'[2]Costeo-JUL26'!$B$9:$CQ$307,BU$1,0),0)*$G15</f>
        <v>0</v>
      </c>
      <c r="BV15" s="36">
        <f>IF($B15="P",VLOOKUP($E15,'[2]Costeo-JUL26'!$B$9:$CQ$307,BV$1,0),0)*$G15</f>
        <v>0</v>
      </c>
      <c r="BW15" s="35">
        <f>IF($B15="P",VLOOKUP($E15,'[2]Costeo-JUL26'!$B$9:$CQ$307,BW$1,0),0)</f>
        <v>0</v>
      </c>
      <c r="BX15" s="36">
        <f t="shared" si="26"/>
        <v>0</v>
      </c>
      <c r="BY15" s="36">
        <f t="shared" si="27"/>
        <v>0</v>
      </c>
      <c r="BZ15" s="34">
        <f>IF($B15="P",VLOOKUP($E15,'[2]Costeo-JUL26'!$B$9:$CQ$307,BZ$1,0),0)</f>
        <v>0</v>
      </c>
      <c r="CA15" s="16">
        <f>IF($B15="P",VLOOKUP($E15,'[2]Costeo-JUL26'!$B$9:$CQ$307,CA$1,0),0)*$G15</f>
        <v>0</v>
      </c>
      <c r="CB15" s="36">
        <f>IF($B15="P",VLOOKUP($E15,'[2]Costeo-JUL26'!$B$9:$CQ$307,CB$1,0),0)*$G15</f>
        <v>0</v>
      </c>
      <c r="CC15" s="35">
        <f>IF($B15="P",VLOOKUP($E15,'[2]Costeo-JUL26'!$B$9:$CQ$307,CC$1,0),0)</f>
        <v>0</v>
      </c>
      <c r="CD15" s="36">
        <f t="shared" si="28"/>
        <v>0</v>
      </c>
      <c r="CE15" s="36">
        <f t="shared" si="29"/>
        <v>0</v>
      </c>
      <c r="CF15" s="37">
        <f t="shared" si="1"/>
        <v>42081692.850052387</v>
      </c>
      <c r="CG15" s="36">
        <f>IF($B15="r",VLOOKUP($E15,'[2]Costeo-JUL26'!$B$9:$CQ$307,CG$1,0),0)*$G15</f>
        <v>0</v>
      </c>
      <c r="CH15" s="35">
        <f>VLOOKUP($E15,'[2]TEORICOS (05.26)'!$A$8:$T$251,CH$1,0)</f>
        <v>0</v>
      </c>
      <c r="CI15" s="36">
        <f t="shared" si="30"/>
        <v>0</v>
      </c>
      <c r="CJ15" s="37">
        <f t="shared" si="31"/>
        <v>0</v>
      </c>
      <c r="CM15" s="16">
        <f>SUMIFS('[1]Ajuste Inventario'!$I:$I,'[1]Ajuste Inventario'!$B:$B,E15,'[1]Ajuste Inventario'!$S:$S,D15)*-1</f>
        <v>10.375</v>
      </c>
      <c r="CN15" s="36">
        <f t="shared" si="2"/>
        <v>68130.544738312878</v>
      </c>
      <c r="CP15" t="str">
        <f t="shared" si="3"/>
        <v>144Org.Vtas Ranelagh</v>
      </c>
      <c r="CQ15" s="10">
        <f t="shared" si="4"/>
        <v>6566.7994928494336</v>
      </c>
    </row>
    <row r="16" spans="1:95" x14ac:dyDescent="0.25">
      <c r="A16" s="30">
        <v>46204</v>
      </c>
      <c r="B16" s="31" t="str">
        <f>VLOOKUP($E16,'[2]TEORICOS (05.26)'!$A$8:$T$251,B$1,0)</f>
        <v>P</v>
      </c>
      <c r="C16" s="32" t="str">
        <f>VLOOKUP($E16,'[2]TEORICOS (05.26)'!$A$8:$T$251,C$1,0)</f>
        <v>Coca Cola</v>
      </c>
      <c r="D16" t="s">
        <v>66</v>
      </c>
      <c r="E16">
        <v>159</v>
      </c>
      <c r="F16" t="s">
        <v>74</v>
      </c>
      <c r="G16" s="16">
        <v>278067.663</v>
      </c>
      <c r="H16" s="16">
        <v>661244.90261396801</v>
      </c>
      <c r="I16" s="33">
        <v>4251120091.8202581</v>
      </c>
      <c r="J16" s="33">
        <v>4209925438.7101789</v>
      </c>
      <c r="K16" s="34">
        <f>IF($B16="P",VLOOKUP($E16,'[2]Costeo-JUL26'!$B$9:$CQ$307,K$1,0),0)</f>
        <v>933975</v>
      </c>
      <c r="L16" s="35">
        <f>VLOOKUP($E16,'[2]TEORICOS (05.26)'!$A$8:$T$251,L$1,0)</f>
        <v>0.2</v>
      </c>
      <c r="M16" s="36">
        <f t="shared" si="5"/>
        <v>841985087.74203587</v>
      </c>
      <c r="N16" s="35">
        <f>IF($B16="P",VLOOKUP($E16,'[2]Costeo-JUL26'!$B$9:$CQ$307,N$1,0),0)</f>
        <v>5.0000000000000001E-3</v>
      </c>
      <c r="O16" s="36">
        <f t="shared" si="6"/>
        <v>4209925.4387101792</v>
      </c>
      <c r="P16" s="36">
        <f>IF($B16="P",VLOOKUP($E16,'[2]Costeo-JUL26'!$B$9:$CQ$307,P$1,0),0)*H16</f>
        <v>71134824.252621725</v>
      </c>
      <c r="Q16" s="36">
        <f t="shared" si="7"/>
        <v>917329837.43336785</v>
      </c>
      <c r="R16" s="34">
        <f>IF($B16="P",VLOOKUP($E16,'[2]Costeo-JUL26'!$B$9:$CQ$307,R$1,0),0)</f>
        <v>902332</v>
      </c>
      <c r="S16" s="16">
        <f>IF($B16="P",VLOOKUP($E16,'[2]Costeo-JUL26'!$B$9:$CQ$307,S$1,0),0)*$G16</f>
        <v>381061.35759412451</v>
      </c>
      <c r="T16" s="36">
        <f>IF($B16="P",VLOOKUP($E16,'[2]Costeo-JUL26'!$B$9:$CQ$307,T$1,0),0)*$G16</f>
        <v>265810834.0603717</v>
      </c>
      <c r="U16" s="35">
        <f>IF($B16="P",VLOOKUP($E16,'[2]Costeo-JUL26'!$B$9:$CQ$307,U$1,0),0)</f>
        <v>1.4999999999999999E-2</v>
      </c>
      <c r="V16" s="36">
        <f t="shared" si="8"/>
        <v>3987162.5109055755</v>
      </c>
      <c r="W16" s="36">
        <f t="shared" si="9"/>
        <v>269797996.57127726</v>
      </c>
      <c r="X16" s="34">
        <f>IF($B16="P",VLOOKUP($E16,'[2]Costeo-JUL26'!$B$9:$CQ$307,X$1,0),0)</f>
        <v>902338</v>
      </c>
      <c r="Y16" s="16">
        <f>IF($B16="P",VLOOKUP($E16,'[2]Costeo-JUL26'!$B$9:$CQ$307,Y$1,0),0)*$G16</f>
        <v>32704.093980755999</v>
      </c>
      <c r="Z16" s="36">
        <f>IF($B16="P",VLOOKUP($E16,'[2]Costeo-JUL26'!$B$9:$CQ$307,Z$1,0),0)*$G16</f>
        <v>9246755.5321189519</v>
      </c>
      <c r="AA16" s="35">
        <f>IF($B16="P",VLOOKUP($E16,'[2]Costeo-JUL26'!$B$9:$CQ$307,AA$1,0),0)</f>
        <v>0.45</v>
      </c>
      <c r="AB16" s="36">
        <f t="shared" si="10"/>
        <v>4161039.9894535285</v>
      </c>
      <c r="AC16" s="36">
        <f t="shared" si="11"/>
        <v>13407795.52157248</v>
      </c>
      <c r="AD16" s="34">
        <f>IF($B16="P",VLOOKUP($E16,'[2]Costeo-JUL26'!$B$9:$CQ$307,AD$1,0),0)</f>
        <v>901733</v>
      </c>
      <c r="AE16" s="16">
        <f>IF($B16="P",VLOOKUP($E16,'[2]Costeo-JUL26'!$B$9:$CQ$307,AE$1,0),0)*$G16</f>
        <v>1668405.9780000001</v>
      </c>
      <c r="AF16" s="36">
        <f>IF($B16="P",VLOOKUP($E16,'[2]Costeo-JUL26'!$B$9:$CQ$307,AF$1,0),0)*$G16</f>
        <v>25605360.2255616</v>
      </c>
      <c r="AG16" s="35">
        <f>IF($B16="P",VLOOKUP($E16,'[2]Costeo-JUL26'!$B$9:$CQ$307,AG$1,0),0)</f>
        <v>6.0000000000000001E-3</v>
      </c>
      <c r="AH16" s="36">
        <f t="shared" si="12"/>
        <v>153632.16135336959</v>
      </c>
      <c r="AI16" s="36">
        <f t="shared" si="13"/>
        <v>25758992.386914968</v>
      </c>
      <c r="AJ16" s="34">
        <f>IF($B16="P",VLOOKUP($E16,'[2]Costeo-JUL26'!$B$9:$CQ$307,AJ$1,0),0)</f>
        <v>906101</v>
      </c>
      <c r="AK16" s="16">
        <f>IF($B16="P",VLOOKUP($E16,'[2]Costeo-JUL26'!$B$9:$CQ$307,AK$1,0),0)*$G16</f>
        <v>1668405.9780000001</v>
      </c>
      <c r="AL16" s="36">
        <f>IF($B16="P",VLOOKUP($E16,'[2]Costeo-JUL26'!$B$9:$CQ$307,AL$1,0),0)*$G16</f>
        <v>18148720.01996664</v>
      </c>
      <c r="AM16" s="35">
        <f>IF($B16="P",VLOOKUP($E16,'[2]Costeo-JUL26'!$B$9:$CQ$307,AM$1,0),0)</f>
        <v>1.7999999999999999E-2</v>
      </c>
      <c r="AN16" s="36">
        <f t="shared" si="14"/>
        <v>326676.9603593995</v>
      </c>
      <c r="AO16" s="36">
        <f t="shared" si="15"/>
        <v>18475396.980326038</v>
      </c>
      <c r="AP16" s="34">
        <f>IF($B16="P",VLOOKUP($E16,'[2]Costeo-JUL26'!$B$9:$CQ$307,AP$1,0),0)</f>
        <v>911881</v>
      </c>
      <c r="AQ16" s="16">
        <f>IF($B16="P",VLOOKUP($E16,'[2]Costeo-JUL26'!$B$9:$CQ$307,AQ$1,0),0)*$G16</f>
        <v>1668405.9780000001</v>
      </c>
      <c r="AR16" s="36">
        <f>IF($B16="P",VLOOKUP($E16,'[2]Costeo-JUL26'!$B$9:$CQ$307,AR$1,0),0)*$G16</f>
        <v>226388009.24576437</v>
      </c>
      <c r="AS16" s="35">
        <f>IF($B16="P",VLOOKUP($E16,'[2]Costeo-JUL26'!$B$9:$CQ$307,AS$1,0),0)</f>
        <v>0.02</v>
      </c>
      <c r="AT16" s="36">
        <f t="shared" si="16"/>
        <v>4527760.1849152874</v>
      </c>
      <c r="AU16" s="36">
        <f t="shared" si="17"/>
        <v>230915769.43067965</v>
      </c>
      <c r="AV16" s="34">
        <f>IF($B16="P",VLOOKUP($E16,'[2]Costeo-JUL26'!$B$9:$CQ$307,AV$1,0),0)</f>
        <v>932442</v>
      </c>
      <c r="AW16" s="16">
        <f>IF($B16="P",VLOOKUP($E16,'[2]Costeo-JUL26'!$B$9:$CQ$307,AW$1,0),0)*$G16</f>
        <v>7702.4742650999997</v>
      </c>
      <c r="AX16" s="36">
        <f>IF($B16="P",VLOOKUP($E16,'[2]Costeo-JUL26'!$B$9:$CQ$307,AX$1,0),0)*$G16</f>
        <v>28431945.435936898</v>
      </c>
      <c r="AY16" s="35">
        <f>IF($B16="P",VLOOKUP($E16,'[2]Costeo-JUL26'!$B$9:$CQ$307,AY$1,0),0)</f>
        <v>0.03</v>
      </c>
      <c r="AZ16" s="36">
        <f t="shared" si="18"/>
        <v>852958.36307810689</v>
      </c>
      <c r="BA16" s="36">
        <f t="shared" si="19"/>
        <v>29284903.799015004</v>
      </c>
      <c r="BB16" s="34">
        <f>IF($B16="P",VLOOKUP($E16,'[2]Costeo-JUL26'!$B$9:$CQ$307,BB$1,0),0)</f>
        <v>902311</v>
      </c>
      <c r="BC16" s="16">
        <f>IF($B16="P",VLOOKUP($E16,'[2]Costeo-JUL26'!$B$9:$CQ$307,BC$1,0),0)*$G16</f>
        <v>1216.5460256250001</v>
      </c>
      <c r="BD16" s="36">
        <f>IF($B16="P",VLOOKUP($E16,'[2]Costeo-JUL26'!$B$9:$CQ$307,BD$1,0),0)*$G16</f>
        <v>4770861.6386621539</v>
      </c>
      <c r="BE16" s="35">
        <f>IF($B16="P",VLOOKUP($E16,'[2]Costeo-JUL26'!$B$9:$CQ$307,BE$1,0),0)</f>
        <v>0.03</v>
      </c>
      <c r="BF16" s="36">
        <f t="shared" si="20"/>
        <v>143125.84915986462</v>
      </c>
      <c r="BG16" s="36">
        <f t="shared" si="21"/>
        <v>4913987.4878220186</v>
      </c>
      <c r="BH16" s="34">
        <f>IF($B16="P",VLOOKUP($E16,'[2]Costeo-JUL26'!$B$9:$CQ$307,BH$1,0),0)</f>
        <v>933089</v>
      </c>
      <c r="BI16" s="16">
        <f>IF($B16="P",VLOOKUP($E16,'[2]Costeo-JUL26'!$B$9:$CQ$307,BI$1,0),0)*$G16</f>
        <v>10427.537362499999</v>
      </c>
      <c r="BJ16" s="36">
        <f>IF($B16="P",VLOOKUP($E16,'[2]Costeo-JUL26'!$B$9:$CQ$307,BJ$1,0),0)*$G16</f>
        <v>7765100.7707373165</v>
      </c>
      <c r="BK16" s="35">
        <f>IF(BH16=910319,0,IF($B16="P",VLOOKUP($E16,'[2]Costeo-JUL26'!$B$9:$CQ$307,BK$1,0),0))</f>
        <v>0.02</v>
      </c>
      <c r="BL16" s="36">
        <f t="shared" si="22"/>
        <v>155302.01541474633</v>
      </c>
      <c r="BM16" s="36">
        <f t="shared" si="23"/>
        <v>7920402.7861520629</v>
      </c>
      <c r="BN16" s="34">
        <f>IF($B16="P",VLOOKUP($E16,'[2]Costeo-JUL26'!$B$9:$CQ$307,BN$1,0),0)</f>
        <v>0</v>
      </c>
      <c r="BO16" s="16">
        <f>IF($B16="P",VLOOKUP($E16,'[2]Costeo-JUL26'!$B$9:$CQ$307,BO$1,0),0)*$G16</f>
        <v>0</v>
      </c>
      <c r="BP16" s="36">
        <f>IF($B16="P",VLOOKUP($E16,'[2]Costeo-JUL26'!$B$9:$CQ$307,BP$1,0),0)*$G16</f>
        <v>0</v>
      </c>
      <c r="BQ16" s="35">
        <f>IF($B16="P",VLOOKUP($E16,'[2]Costeo-JUL26'!$B$9:$CQ$307,BQ$1,0),0)</f>
        <v>0</v>
      </c>
      <c r="BR16" s="36">
        <f t="shared" si="24"/>
        <v>0</v>
      </c>
      <c r="BS16" s="36">
        <f t="shared" si="25"/>
        <v>0</v>
      </c>
      <c r="BT16" s="34">
        <f>IF($B16="P",VLOOKUP($E16,'[2]Costeo-JUL26'!$B$9:$CQ$307,BT$1,0),0)</f>
        <v>0</v>
      </c>
      <c r="BU16" s="16">
        <f>IF($B16="P",VLOOKUP($E16,'[2]Costeo-JUL26'!$B$9:$CQ$307,BU$1,0),0)*$G16</f>
        <v>0</v>
      </c>
      <c r="BV16" s="36">
        <f>IF($B16="P",VLOOKUP($E16,'[2]Costeo-JUL26'!$B$9:$CQ$307,BV$1,0),0)*$G16</f>
        <v>0</v>
      </c>
      <c r="BW16" s="35">
        <f>IF($B16="P",VLOOKUP($E16,'[2]Costeo-JUL26'!$B$9:$CQ$307,BW$1,0),0)</f>
        <v>0</v>
      </c>
      <c r="BX16" s="36">
        <f t="shared" si="26"/>
        <v>0</v>
      </c>
      <c r="BY16" s="36">
        <f t="shared" si="27"/>
        <v>0</v>
      </c>
      <c r="BZ16" s="34">
        <f>IF($B16="P",VLOOKUP($E16,'[2]Costeo-JUL26'!$B$9:$CQ$307,BZ$1,0),0)</f>
        <v>0</v>
      </c>
      <c r="CA16" s="16">
        <f>IF($B16="P",VLOOKUP($E16,'[2]Costeo-JUL26'!$B$9:$CQ$307,CA$1,0),0)*$G16</f>
        <v>0</v>
      </c>
      <c r="CB16" s="36">
        <f>IF($B16="P",VLOOKUP($E16,'[2]Costeo-JUL26'!$B$9:$CQ$307,CB$1,0),0)*$G16</f>
        <v>0</v>
      </c>
      <c r="CC16" s="35">
        <f>IF($B16="P",VLOOKUP($E16,'[2]Costeo-JUL26'!$B$9:$CQ$307,CC$1,0),0)</f>
        <v>0</v>
      </c>
      <c r="CD16" s="36">
        <f t="shared" si="28"/>
        <v>0</v>
      </c>
      <c r="CE16" s="36">
        <f t="shared" si="29"/>
        <v>0</v>
      </c>
      <c r="CF16" s="37">
        <f t="shared" si="1"/>
        <v>1517805082.3971274</v>
      </c>
      <c r="CG16" s="36">
        <f>IF($B16="r",VLOOKUP($E16,'[2]Costeo-JUL26'!$B$9:$CQ$307,CG$1,0),0)*$G16</f>
        <v>0</v>
      </c>
      <c r="CH16" s="35">
        <f>VLOOKUP($E16,'[2]TEORICOS (05.26)'!$A$8:$T$251,CH$1,0)</f>
        <v>0</v>
      </c>
      <c r="CI16" s="36">
        <f t="shared" si="30"/>
        <v>0</v>
      </c>
      <c r="CJ16" s="37">
        <f t="shared" si="31"/>
        <v>0</v>
      </c>
      <c r="CM16" s="16">
        <f>SUMIFS('[1]Ajuste Inventario'!$I:$I,'[1]Ajuste Inventario'!$B:$B,E16,'[1]Ajuste Inventario'!$S:$S,D16)*-1</f>
        <v>827.90499999999997</v>
      </c>
      <c r="CN16" s="36">
        <f t="shared" si="2"/>
        <v>4519038.2915614089</v>
      </c>
      <c r="CP16" t="str">
        <f t="shared" si="3"/>
        <v>159Org.Vtas Ranelagh</v>
      </c>
      <c r="CQ16" s="10">
        <f t="shared" si="4"/>
        <v>5458.4019803738465</v>
      </c>
    </row>
    <row r="17" spans="1:95" x14ac:dyDescent="0.25">
      <c r="A17" s="30">
        <v>46204</v>
      </c>
      <c r="B17" s="31" t="str">
        <f>VLOOKUP($E17,'[2]TEORICOS (05.26)'!$A$8:$T$251,B$1,0)</f>
        <v>P</v>
      </c>
      <c r="C17" s="32" t="str">
        <f>VLOOKUP($E17,'[2]TEORICOS (05.26)'!$A$8:$T$251,C$1,0)</f>
        <v>Coca Cola</v>
      </c>
      <c r="D17" t="s">
        <v>66</v>
      </c>
      <c r="E17">
        <v>161</v>
      </c>
      <c r="F17" t="s">
        <v>75</v>
      </c>
      <c r="G17" s="16">
        <v>12155.833000000001</v>
      </c>
      <c r="H17" s="16">
        <v>38533.990609999179</v>
      </c>
      <c r="I17" s="33">
        <v>243495651.8799983</v>
      </c>
      <c r="J17" s="33">
        <v>239156867.21999848</v>
      </c>
      <c r="K17" s="34">
        <f>IF($B17="P",VLOOKUP($E17,'[2]Costeo-JUL26'!$B$9:$CQ$307,K$1,0),0)</f>
        <v>933975</v>
      </c>
      <c r="L17" s="35">
        <f>VLOOKUP($E17,'[2]TEORICOS (05.26)'!$A$8:$T$251,L$1,0)</f>
        <v>0.2</v>
      </c>
      <c r="M17" s="36">
        <f t="shared" si="5"/>
        <v>47831373.4439997</v>
      </c>
      <c r="N17" s="35">
        <f>IF($B17="P",VLOOKUP($E17,'[2]Costeo-JUL26'!$B$9:$CQ$307,N$1,0),0)</f>
        <v>5.0000000000000001E-3</v>
      </c>
      <c r="O17" s="36">
        <f t="shared" si="6"/>
        <v>239156.8672199985</v>
      </c>
      <c r="P17" s="36">
        <f>IF($B17="P",VLOOKUP($E17,'[2]Costeo-JUL26'!$B$9:$CQ$307,P$1,0),0)*H17</f>
        <v>4145375.8493390088</v>
      </c>
      <c r="Q17" s="36">
        <f t="shared" si="7"/>
        <v>52215906.160558708</v>
      </c>
      <c r="R17" s="34">
        <f>IF($B17="P",VLOOKUP($E17,'[2]Costeo-JUL26'!$B$9:$CQ$307,R$1,0),0)</f>
        <v>902332</v>
      </c>
      <c r="S17" s="16">
        <f>IF($B17="P",VLOOKUP($E17,'[2]Costeo-JUL26'!$B$9:$CQ$307,S$1,0),0)*$G17</f>
        <v>22210.988388906189</v>
      </c>
      <c r="T17" s="36">
        <f>IF($B17="P",VLOOKUP($E17,'[2]Costeo-JUL26'!$B$9:$CQ$307,T$1,0),0)*$G17</f>
        <v>15493361.452957295</v>
      </c>
      <c r="U17" s="35">
        <f>IF($B17="P",VLOOKUP($E17,'[2]Costeo-JUL26'!$B$9:$CQ$307,U$1,0),0)</f>
        <v>1.4999999999999999E-2</v>
      </c>
      <c r="V17" s="36">
        <f t="shared" si="8"/>
        <v>232400.42179435943</v>
      </c>
      <c r="W17" s="36">
        <f t="shared" si="9"/>
        <v>15725761.874751654</v>
      </c>
      <c r="X17" s="34">
        <f>IF($B17="P",VLOOKUP($E17,'[2]Costeo-JUL26'!$B$9:$CQ$307,X$1,0),0)</f>
        <v>902338</v>
      </c>
      <c r="Y17" s="16">
        <f>IF($B17="P",VLOOKUP($E17,'[2]Costeo-JUL26'!$B$9:$CQ$307,Y$1,0),0)*$G17</f>
        <v>1906.2291077280001</v>
      </c>
      <c r="Z17" s="36">
        <f>IF($B17="P",VLOOKUP($E17,'[2]Costeo-JUL26'!$B$9:$CQ$307,Z$1,0),0)*$G17</f>
        <v>538967.21791901486</v>
      </c>
      <c r="AA17" s="35">
        <f>IF($B17="P",VLOOKUP($E17,'[2]Costeo-JUL26'!$B$9:$CQ$307,AA$1,0),0)</f>
        <v>0.45</v>
      </c>
      <c r="AB17" s="36">
        <f t="shared" si="10"/>
        <v>242535.2480635567</v>
      </c>
      <c r="AC17" s="36">
        <f t="shared" si="11"/>
        <v>781502.46598257159</v>
      </c>
      <c r="AD17" s="34">
        <f>IF($B17="P",VLOOKUP($E17,'[2]Costeo-JUL26'!$B$9:$CQ$307,AD$1,0),0)</f>
        <v>901733</v>
      </c>
      <c r="AE17" s="16">
        <f>IF($B17="P",VLOOKUP($E17,'[2]Costeo-JUL26'!$B$9:$CQ$307,AE$1,0),0)*$G17</f>
        <v>72934.998000000007</v>
      </c>
      <c r="AF17" s="36">
        <f>IF($B17="P",VLOOKUP($E17,'[2]Costeo-JUL26'!$B$9:$CQ$307,AF$1,0),0)*$G17</f>
        <v>1119348.0013056002</v>
      </c>
      <c r="AG17" s="35">
        <f>IF($B17="P",VLOOKUP($E17,'[2]Costeo-JUL26'!$B$9:$CQ$307,AG$1,0),0)</f>
        <v>6.0000000000000001E-3</v>
      </c>
      <c r="AH17" s="36">
        <f t="shared" si="12"/>
        <v>6716.0880078336013</v>
      </c>
      <c r="AI17" s="36">
        <f t="shared" si="13"/>
        <v>1126064.0893134337</v>
      </c>
      <c r="AJ17" s="34">
        <f>IF($B17="P",VLOOKUP($E17,'[2]Costeo-JUL26'!$B$9:$CQ$307,AJ$1,0),0)</f>
        <v>919914</v>
      </c>
      <c r="AK17" s="16">
        <f>IF($B17="P",VLOOKUP($E17,'[2]Costeo-JUL26'!$B$9:$CQ$307,AK$1,0),0)*$G17</f>
        <v>72934.998000000007</v>
      </c>
      <c r="AL17" s="36">
        <f>IF($B17="P",VLOOKUP($E17,'[2]Costeo-JUL26'!$B$9:$CQ$307,AL$1,0),0)*$G17</f>
        <v>1074411.2903378401</v>
      </c>
      <c r="AM17" s="35">
        <f>IF($B17="P",VLOOKUP($E17,'[2]Costeo-JUL26'!$B$9:$CQ$307,AM$1,0),0)</f>
        <v>1.7999999999999999E-2</v>
      </c>
      <c r="AN17" s="36">
        <f t="shared" si="14"/>
        <v>19339.403226081122</v>
      </c>
      <c r="AO17" s="36">
        <f t="shared" si="15"/>
        <v>1093750.6935639211</v>
      </c>
      <c r="AP17" s="34">
        <f>IF($B17="P",VLOOKUP($E17,'[2]Costeo-JUL26'!$B$9:$CQ$307,AP$1,0),0)</f>
        <v>913487</v>
      </c>
      <c r="AQ17" s="16">
        <f>IF($B17="P",VLOOKUP($E17,'[2]Costeo-JUL26'!$B$9:$CQ$307,AQ$1,0),0)*$G17</f>
        <v>72934.998000000007</v>
      </c>
      <c r="AR17" s="36">
        <f>IF($B17="P",VLOOKUP($E17,'[2]Costeo-JUL26'!$B$9:$CQ$307,AR$1,0),0)*$G17</f>
        <v>13953275.42620809</v>
      </c>
      <c r="AS17" s="35">
        <f>IF($B17="P",VLOOKUP($E17,'[2]Costeo-JUL26'!$B$9:$CQ$307,AS$1,0),0)</f>
        <v>0.02</v>
      </c>
      <c r="AT17" s="36">
        <f t="shared" si="16"/>
        <v>279065.50852416182</v>
      </c>
      <c r="AU17" s="36">
        <f t="shared" si="17"/>
        <v>14232340.934732253</v>
      </c>
      <c r="AV17" s="34">
        <f>IF($B17="P",VLOOKUP($E17,'[2]Costeo-JUL26'!$B$9:$CQ$307,AV$1,0),0)</f>
        <v>902310</v>
      </c>
      <c r="AW17" s="16">
        <f>IF($B17="P",VLOOKUP($E17,'[2]Costeo-JUL26'!$B$9:$CQ$307,AW$1,0),0)*$G17</f>
        <v>440.04115460000008</v>
      </c>
      <c r="AX17" s="36">
        <f>IF($B17="P",VLOOKUP($E17,'[2]Costeo-JUL26'!$B$9:$CQ$307,AX$1,0),0)*$G17</f>
        <v>1541704.4676132801</v>
      </c>
      <c r="AY17" s="35">
        <f>IF($B17="P",VLOOKUP($E17,'[2]Costeo-JUL26'!$B$9:$CQ$307,AY$1,0),0)</f>
        <v>0.03</v>
      </c>
      <c r="AZ17" s="36">
        <f t="shared" si="18"/>
        <v>46251.134028398403</v>
      </c>
      <c r="BA17" s="36">
        <f t="shared" si="19"/>
        <v>1587955.6016416785</v>
      </c>
      <c r="BB17" s="34">
        <f>IF($B17="P",VLOOKUP($E17,'[2]Costeo-JUL26'!$B$9:$CQ$307,BB$1,0),0)</f>
        <v>923266</v>
      </c>
      <c r="BC17" s="16">
        <f>IF($B17="P",VLOOKUP($E17,'[2]Costeo-JUL26'!$B$9:$CQ$307,BC$1,0),0)*$G17</f>
        <v>99.271825777800004</v>
      </c>
      <c r="BD17" s="36">
        <f>IF($B17="P",VLOOKUP($E17,'[2]Costeo-JUL26'!$B$9:$CQ$307,BD$1,0),0)*$G17</f>
        <v>401639.90904136992</v>
      </c>
      <c r="BE17" s="35">
        <f>IF($B17="P",VLOOKUP($E17,'[2]Costeo-JUL26'!$B$9:$CQ$307,BE$1,0),0)</f>
        <v>0.03</v>
      </c>
      <c r="BF17" s="36">
        <f t="shared" si="20"/>
        <v>12049.197271241097</v>
      </c>
      <c r="BG17" s="36">
        <f t="shared" si="21"/>
        <v>413689.10631261102</v>
      </c>
      <c r="BH17" s="34">
        <f>IF($B17="P",VLOOKUP($E17,'[2]Costeo-JUL26'!$B$9:$CQ$307,BH$1,0),0)</f>
        <v>910319</v>
      </c>
      <c r="BI17" s="16">
        <f>IF($B17="P",VLOOKUP($E17,'[2]Costeo-JUL26'!$B$9:$CQ$307,BI$1,0),0)*$G17</f>
        <v>303.895825</v>
      </c>
      <c r="BJ17" s="36">
        <f>IF($B17="P",VLOOKUP($E17,'[2]Costeo-JUL26'!$B$9:$CQ$307,BJ$1,0),0)*$G17</f>
        <v>794535.63446249999</v>
      </c>
      <c r="BK17" s="35">
        <f>IF(BH17=910319,0,IF($B17="P",VLOOKUP($E17,'[2]Costeo-JUL26'!$B$9:$CQ$307,BK$1,0),0))</f>
        <v>0</v>
      </c>
      <c r="BL17" s="36">
        <f t="shared" si="22"/>
        <v>0</v>
      </c>
      <c r="BM17" s="36">
        <f t="shared" si="23"/>
        <v>794535.63446249999</v>
      </c>
      <c r="BN17" s="34">
        <f>IF($B17="P",VLOOKUP($E17,'[2]Costeo-JUL26'!$B$9:$CQ$307,BN$1,0),0)</f>
        <v>0</v>
      </c>
      <c r="BO17" s="16">
        <f>IF($B17="P",VLOOKUP($E17,'[2]Costeo-JUL26'!$B$9:$CQ$307,BO$1,0),0)*$G17</f>
        <v>0</v>
      </c>
      <c r="BP17" s="36">
        <f>IF($B17="P",VLOOKUP($E17,'[2]Costeo-JUL26'!$B$9:$CQ$307,BP$1,0),0)*$G17</f>
        <v>0</v>
      </c>
      <c r="BQ17" s="35">
        <f>IF($B17="P",VLOOKUP($E17,'[2]Costeo-JUL26'!$B$9:$CQ$307,BQ$1,0),0)</f>
        <v>0</v>
      </c>
      <c r="BR17" s="36">
        <f t="shared" si="24"/>
        <v>0</v>
      </c>
      <c r="BS17" s="36">
        <f t="shared" si="25"/>
        <v>0</v>
      </c>
      <c r="BT17" s="34">
        <f>IF($B17="P",VLOOKUP($E17,'[2]Costeo-JUL26'!$B$9:$CQ$307,BT$1,0),0)</f>
        <v>0</v>
      </c>
      <c r="BU17" s="16">
        <f>IF($B17="P",VLOOKUP($E17,'[2]Costeo-JUL26'!$B$9:$CQ$307,BU$1,0),0)*$G17</f>
        <v>0</v>
      </c>
      <c r="BV17" s="36">
        <f>IF($B17="P",VLOOKUP($E17,'[2]Costeo-JUL26'!$B$9:$CQ$307,BV$1,0),0)*$G17</f>
        <v>0</v>
      </c>
      <c r="BW17" s="35">
        <f>IF($B17="P",VLOOKUP($E17,'[2]Costeo-JUL26'!$B$9:$CQ$307,BW$1,0),0)</f>
        <v>0</v>
      </c>
      <c r="BX17" s="36">
        <f t="shared" si="26"/>
        <v>0</v>
      </c>
      <c r="BY17" s="36">
        <f t="shared" si="27"/>
        <v>0</v>
      </c>
      <c r="BZ17" s="34">
        <f>IF($B17="P",VLOOKUP($E17,'[2]Costeo-JUL26'!$B$9:$CQ$307,BZ$1,0),0)</f>
        <v>0</v>
      </c>
      <c r="CA17" s="16">
        <f>IF($B17="P",VLOOKUP($E17,'[2]Costeo-JUL26'!$B$9:$CQ$307,CA$1,0),0)*$G17</f>
        <v>0</v>
      </c>
      <c r="CB17" s="36">
        <f>IF($B17="P",VLOOKUP($E17,'[2]Costeo-JUL26'!$B$9:$CQ$307,CB$1,0),0)*$G17</f>
        <v>0</v>
      </c>
      <c r="CC17" s="35">
        <f>IF($B17="P",VLOOKUP($E17,'[2]Costeo-JUL26'!$B$9:$CQ$307,CC$1,0),0)</f>
        <v>0</v>
      </c>
      <c r="CD17" s="36">
        <f t="shared" si="28"/>
        <v>0</v>
      </c>
      <c r="CE17" s="36">
        <f t="shared" si="29"/>
        <v>0</v>
      </c>
      <c r="CF17" s="37">
        <f t="shared" si="1"/>
        <v>87971506.561319351</v>
      </c>
      <c r="CG17" s="36">
        <f>IF($B17="r",VLOOKUP($E17,'[2]Costeo-JUL26'!$B$9:$CQ$307,CG$1,0),0)*$G17</f>
        <v>0</v>
      </c>
      <c r="CH17" s="35">
        <f>VLOOKUP($E17,'[2]TEORICOS (05.26)'!$A$8:$T$251,CH$1,0)</f>
        <v>0</v>
      </c>
      <c r="CI17" s="36">
        <f t="shared" si="30"/>
        <v>0</v>
      </c>
      <c r="CJ17" s="37">
        <f t="shared" si="31"/>
        <v>0</v>
      </c>
      <c r="CM17" s="16">
        <f>SUMIFS('[1]Ajuste Inventario'!$I:$I,'[1]Ajuste Inventario'!$B:$B,E17,'[1]Ajuste Inventario'!$S:$S,D17)*-1</f>
        <v>-45.118000000000002</v>
      </c>
      <c r="CN17" s="36">
        <f t="shared" si="2"/>
        <v>-326518.01263094076</v>
      </c>
      <c r="CP17" t="str">
        <f t="shared" si="3"/>
        <v>161Org.Vtas Ranelagh</v>
      </c>
      <c r="CQ17" s="10">
        <f t="shared" si="4"/>
        <v>7236.9788694299559</v>
      </c>
    </row>
    <row r="18" spans="1:95" x14ac:dyDescent="0.25">
      <c r="A18" s="30">
        <v>46204</v>
      </c>
      <c r="B18" s="31" t="str">
        <f>VLOOKUP($E18,'[2]TEORICOS (05.26)'!$A$8:$T$251,B$1,0)</f>
        <v>P</v>
      </c>
      <c r="C18" s="32" t="str">
        <f>VLOOKUP($E18,'[2]TEORICOS (05.26)'!$A$8:$T$251,C$1,0)</f>
        <v>Coca Cola</v>
      </c>
      <c r="D18" t="s">
        <v>66</v>
      </c>
      <c r="E18">
        <v>180</v>
      </c>
      <c r="F18" t="s">
        <v>76</v>
      </c>
      <c r="G18" s="16">
        <v>1360</v>
      </c>
      <c r="H18" s="16">
        <v>15329.920000000013</v>
      </c>
      <c r="I18" s="33">
        <v>132078160.51000005</v>
      </c>
      <c r="J18" s="33">
        <v>117695528.10000011</v>
      </c>
      <c r="K18" s="34">
        <f>IF($B18="P",VLOOKUP($E18,'[2]Costeo-JUL26'!$B$9:$CQ$307,K$1,0),0)</f>
        <v>902026</v>
      </c>
      <c r="L18" s="35">
        <f>VLOOKUP($E18,'[2]TEORICOS (05.26)'!$A$8:$T$251,L$1,0)</f>
        <v>0.2</v>
      </c>
      <c r="M18" s="36">
        <f t="shared" si="5"/>
        <v>23539105.620000023</v>
      </c>
      <c r="N18" s="35">
        <f>IF($B18="P",VLOOKUP($E18,'[2]Costeo-JUL26'!$B$9:$CQ$307,N$1,0),0)</f>
        <v>0.01</v>
      </c>
      <c r="O18" s="36">
        <f t="shared" si="6"/>
        <v>235391.05620000022</v>
      </c>
      <c r="P18" s="36">
        <f>IF($B18="P",VLOOKUP($E18,'[2]Costeo-JUL26'!$B$9:$CQ$307,P$1,0),0)*H18</f>
        <v>0</v>
      </c>
      <c r="Q18" s="36">
        <f t="shared" si="7"/>
        <v>23774496.676200025</v>
      </c>
      <c r="R18" s="34">
        <f>IF($B18="P",VLOOKUP($E18,'[2]Costeo-JUL26'!$B$9:$CQ$307,R$1,0),0)</f>
        <v>902332</v>
      </c>
      <c r="S18" s="16">
        <f>IF($B18="P",VLOOKUP($E18,'[2]Costeo-JUL26'!$B$9:$CQ$307,S$1,0),0)*$G18</f>
        <v>12622.096533333335</v>
      </c>
      <c r="T18" s="36">
        <f>IF($B18="P",VLOOKUP($E18,'[2]Costeo-JUL26'!$B$9:$CQ$307,T$1,0),0)*$G18</f>
        <v>8804592.5944803562</v>
      </c>
      <c r="U18" s="35">
        <f>IF($B18="P",VLOOKUP($E18,'[2]Costeo-JUL26'!$B$9:$CQ$307,U$1,0),0)</f>
        <v>1.4999999999999999E-2</v>
      </c>
      <c r="V18" s="36">
        <f t="shared" si="8"/>
        <v>132068.88891720533</v>
      </c>
      <c r="W18" s="36">
        <f t="shared" si="9"/>
        <v>8936661.4833975621</v>
      </c>
      <c r="X18" s="34">
        <f>IF($B18="P",VLOOKUP($E18,'[2]Costeo-JUL26'!$B$9:$CQ$307,X$1,0),0)</f>
        <v>0</v>
      </c>
      <c r="Y18" s="16">
        <f>IF($B18="P",VLOOKUP($E18,'[2]Costeo-JUL26'!$B$9:$CQ$307,Y$1,0),0)*$G18</f>
        <v>0</v>
      </c>
      <c r="Z18" s="36">
        <f>IF($B18="P",VLOOKUP($E18,'[2]Costeo-JUL26'!$B$9:$CQ$307,Z$1,0),0)*$G18</f>
        <v>0</v>
      </c>
      <c r="AA18" s="35">
        <f>IF($B18="P",VLOOKUP($E18,'[2]Costeo-JUL26'!$B$9:$CQ$307,AA$1,0),0)</f>
        <v>0</v>
      </c>
      <c r="AB18" s="36">
        <f t="shared" si="10"/>
        <v>0</v>
      </c>
      <c r="AC18" s="36">
        <f t="shared" si="11"/>
        <v>0</v>
      </c>
      <c r="AD18" s="34">
        <f>IF($B18="P",VLOOKUP($E18,'[2]Costeo-JUL26'!$B$9:$CQ$307,AD$1,0),0)</f>
        <v>0</v>
      </c>
      <c r="AE18" s="16">
        <f>IF($B18="P",VLOOKUP($E18,'[2]Costeo-JUL26'!$B$9:$CQ$307,AE$1,0),0)*$G18</f>
        <v>0</v>
      </c>
      <c r="AF18" s="36">
        <f>IF($B18="P",VLOOKUP($E18,'[2]Costeo-JUL26'!$B$9:$CQ$307,AF$1,0),0)*$G18</f>
        <v>0</v>
      </c>
      <c r="AG18" s="35">
        <f>IF($B18="P",VLOOKUP($E18,'[2]Costeo-JUL26'!$B$9:$CQ$307,AG$1,0),0)</f>
        <v>0</v>
      </c>
      <c r="AH18" s="36">
        <f t="shared" si="12"/>
        <v>0</v>
      </c>
      <c r="AI18" s="36">
        <f t="shared" si="13"/>
        <v>0</v>
      </c>
      <c r="AJ18" s="34">
        <f>IF($B18="P",VLOOKUP($E18,'[2]Costeo-JUL26'!$B$9:$CQ$307,AJ$1,0),0)</f>
        <v>931923</v>
      </c>
      <c r="AK18" s="16">
        <f>IF($B18="P",VLOOKUP($E18,'[2]Costeo-JUL26'!$B$9:$CQ$307,AK$1,0),0)*$G18</f>
        <v>1360</v>
      </c>
      <c r="AL18" s="36">
        <f>IF($B18="P",VLOOKUP($E18,'[2]Costeo-JUL26'!$B$9:$CQ$307,AL$1,0),0)*$G18</f>
        <v>116946.4</v>
      </c>
      <c r="AM18" s="35">
        <f>IF($B18="P",VLOOKUP($E18,'[2]Costeo-JUL26'!$B$9:$CQ$307,AM$1,0),0)</f>
        <v>1.7999999999999999E-2</v>
      </c>
      <c r="AN18" s="36">
        <f t="shared" si="14"/>
        <v>2105.0351999999998</v>
      </c>
      <c r="AO18" s="36">
        <f t="shared" si="15"/>
        <v>119051.43519999999</v>
      </c>
      <c r="AP18" s="34">
        <f>IF($B18="P",VLOOKUP($E18,'[2]Costeo-JUL26'!$B$9:$CQ$307,AP$1,0),0)</f>
        <v>0</v>
      </c>
      <c r="AQ18" s="16">
        <f>IF($B18="P",VLOOKUP($E18,'[2]Costeo-JUL26'!$B$9:$CQ$307,AQ$1,0),0)*$G18</f>
        <v>0</v>
      </c>
      <c r="AR18" s="36">
        <f>IF($B18="P",VLOOKUP($E18,'[2]Costeo-JUL26'!$B$9:$CQ$307,AR$1,0),0)*$G18</f>
        <v>0</v>
      </c>
      <c r="AS18" s="35">
        <f>IF($B18="P",VLOOKUP($E18,'[2]Costeo-JUL26'!$B$9:$CQ$307,AS$1,0),0)</f>
        <v>0</v>
      </c>
      <c r="AT18" s="36">
        <f t="shared" si="16"/>
        <v>0</v>
      </c>
      <c r="AU18" s="36">
        <f t="shared" si="17"/>
        <v>0</v>
      </c>
      <c r="AV18" s="34">
        <f>IF($B18="P",VLOOKUP($E18,'[2]Costeo-JUL26'!$B$9:$CQ$307,AV$1,0),0)</f>
        <v>0</v>
      </c>
      <c r="AW18" s="16">
        <f>IF($B18="P",VLOOKUP($E18,'[2]Costeo-JUL26'!$B$9:$CQ$307,AW$1,0),0)*$G18</f>
        <v>0</v>
      </c>
      <c r="AX18" s="36">
        <f>IF($B18="P",VLOOKUP($E18,'[2]Costeo-JUL26'!$B$9:$CQ$307,AX$1,0),0)*$G18</f>
        <v>0</v>
      </c>
      <c r="AY18" s="35">
        <f>IF($B18="P",VLOOKUP($E18,'[2]Costeo-JUL26'!$B$9:$CQ$307,AY$1,0),0)</f>
        <v>0</v>
      </c>
      <c r="AZ18" s="36">
        <f t="shared" si="18"/>
        <v>0</v>
      </c>
      <c r="BA18" s="36">
        <f t="shared" si="19"/>
        <v>0</v>
      </c>
      <c r="BB18" s="34">
        <f>IF($B18="P",VLOOKUP($E18,'[2]Costeo-JUL26'!$B$9:$CQ$307,BB$1,0),0)</f>
        <v>902311</v>
      </c>
      <c r="BC18" s="16">
        <f>IF($B18="P",VLOOKUP($E18,'[2]Costeo-JUL26'!$B$9:$CQ$307,BC$1,0),0)*$G18</f>
        <v>2.2665760000000001</v>
      </c>
      <c r="BD18" s="36">
        <f>IF($B18="P",VLOOKUP($E18,'[2]Costeo-JUL26'!$B$9:$CQ$307,BD$1,0),0)*$G18</f>
        <v>8888.7064375200007</v>
      </c>
      <c r="BE18" s="35">
        <f>IF($B18="P",VLOOKUP($E18,'[2]Costeo-JUL26'!$B$9:$CQ$307,BE$1,0),0)</f>
        <v>0.03</v>
      </c>
      <c r="BF18" s="36">
        <f t="shared" si="20"/>
        <v>266.66119312559999</v>
      </c>
      <c r="BG18" s="36">
        <f t="shared" si="21"/>
        <v>9155.3676306456</v>
      </c>
      <c r="BH18" s="34">
        <f>IF($B18="P",VLOOKUP($E18,'[2]Costeo-JUL26'!$B$9:$CQ$307,BH$1,0),0)</f>
        <v>0</v>
      </c>
      <c r="BI18" s="16">
        <f>IF($B18="P",VLOOKUP($E18,'[2]Costeo-JUL26'!$B$9:$CQ$307,BI$1,0),0)*$G18</f>
        <v>0</v>
      </c>
      <c r="BJ18" s="36">
        <f>IF($B18="P",VLOOKUP($E18,'[2]Costeo-JUL26'!$B$9:$CQ$307,BJ$1,0),0)*$G18</f>
        <v>0</v>
      </c>
      <c r="BK18" s="35">
        <f>IF(BH18=910319,0,IF($B18="P",VLOOKUP($E18,'[2]Costeo-JUL26'!$B$9:$CQ$307,BK$1,0),0))</f>
        <v>0</v>
      </c>
      <c r="BL18" s="36">
        <f t="shared" si="22"/>
        <v>0</v>
      </c>
      <c r="BM18" s="36">
        <f t="shared" si="23"/>
        <v>0</v>
      </c>
      <c r="BN18" s="34">
        <f>IF($B18="P",VLOOKUP($E18,'[2]Costeo-JUL26'!$B$9:$CQ$307,BN$1,0),0)</f>
        <v>931919</v>
      </c>
      <c r="BO18" s="16">
        <f>IF($B18="P",VLOOKUP($E18,'[2]Costeo-JUL26'!$B$9:$CQ$307,BO$1,0),0)*$G18</f>
        <v>1360</v>
      </c>
      <c r="BP18" s="36">
        <f>IF($B18="P",VLOOKUP($E18,'[2]Costeo-JUL26'!$B$9:$CQ$307,BP$1,0),0)*$G18</f>
        <v>1039690.0800000001</v>
      </c>
      <c r="BQ18" s="35">
        <f>IF($B18="P",VLOOKUP($E18,'[2]Costeo-JUL26'!$B$9:$CQ$307,BQ$1,0),0)</f>
        <v>0.02</v>
      </c>
      <c r="BR18" s="36">
        <f t="shared" si="24"/>
        <v>20793.801600000003</v>
      </c>
      <c r="BS18" s="36">
        <f t="shared" si="25"/>
        <v>1060483.8816</v>
      </c>
      <c r="BT18" s="34">
        <f>IF($B18="P",VLOOKUP($E18,'[2]Costeo-JUL26'!$B$9:$CQ$307,BT$1,0),0)</f>
        <v>931922</v>
      </c>
      <c r="BU18" s="16">
        <f>IF($B18="P",VLOOKUP($E18,'[2]Costeo-JUL26'!$B$9:$CQ$307,BU$1,0),0)*$G18</f>
        <v>1360</v>
      </c>
      <c r="BV18" s="36">
        <f>IF($B18="P",VLOOKUP($E18,'[2]Costeo-JUL26'!$B$9:$CQ$307,BV$1,0),0)*$G18</f>
        <v>2703816</v>
      </c>
      <c r="BW18" s="35">
        <f>IF($B18="P",VLOOKUP($E18,'[2]Costeo-JUL26'!$B$9:$CQ$307,BW$1,0),0)</f>
        <v>0.02</v>
      </c>
      <c r="BX18" s="36">
        <f t="shared" si="26"/>
        <v>54076.32</v>
      </c>
      <c r="BY18" s="36">
        <f t="shared" si="27"/>
        <v>2757892.32</v>
      </c>
      <c r="BZ18" s="34">
        <f>IF($B18="P",VLOOKUP($E18,'[2]Costeo-JUL26'!$B$9:$CQ$307,BZ$1,0),0)</f>
        <v>0</v>
      </c>
      <c r="CA18" s="16">
        <f>IF($B18="P",VLOOKUP($E18,'[2]Costeo-JUL26'!$B$9:$CQ$307,CA$1,0),0)*$G18</f>
        <v>0</v>
      </c>
      <c r="CB18" s="36">
        <f>IF($B18="P",VLOOKUP($E18,'[2]Costeo-JUL26'!$B$9:$CQ$307,CB$1,0),0)*$G18</f>
        <v>0</v>
      </c>
      <c r="CC18" s="35">
        <f>IF($B18="P",VLOOKUP($E18,'[2]Costeo-JUL26'!$B$9:$CQ$307,CC$1,0),0)</f>
        <v>0</v>
      </c>
      <c r="CD18" s="36">
        <f t="shared" si="28"/>
        <v>0</v>
      </c>
      <c r="CE18" s="36">
        <f t="shared" si="29"/>
        <v>0</v>
      </c>
      <c r="CF18" s="37">
        <f t="shared" si="1"/>
        <v>36657741.164028235</v>
      </c>
      <c r="CG18" s="36">
        <f>IF($B18="r",VLOOKUP($E18,'[2]Costeo-JUL26'!$B$9:$CQ$307,CG$1,0),0)*$G18</f>
        <v>0</v>
      </c>
      <c r="CH18" s="35">
        <f>VLOOKUP($E18,'[2]TEORICOS (05.26)'!$A$8:$T$251,CH$1,0)</f>
        <v>0</v>
      </c>
      <c r="CI18" s="36">
        <f t="shared" si="30"/>
        <v>0</v>
      </c>
      <c r="CJ18" s="37">
        <f t="shared" si="31"/>
        <v>0</v>
      </c>
      <c r="CM18" s="16">
        <f>SUMIFS('[1]Ajuste Inventario'!$I:$I,'[1]Ajuste Inventario'!$B:$B,E18,'[1]Ajuste Inventario'!$S:$S,D18)*-1</f>
        <v>2</v>
      </c>
      <c r="CN18" s="36">
        <f t="shared" si="2"/>
        <v>53908.442888276819</v>
      </c>
      <c r="CP18" t="str">
        <f t="shared" si="3"/>
        <v>180Org.Vtas Ranelagh</v>
      </c>
      <c r="CQ18" s="10">
        <f t="shared" si="4"/>
        <v>26954.221444138409</v>
      </c>
    </row>
    <row r="19" spans="1:95" x14ac:dyDescent="0.25">
      <c r="A19" s="30">
        <v>46204</v>
      </c>
      <c r="B19" s="31" t="str">
        <f>VLOOKUP($E19,'[2]TEORICOS (05.26)'!$A$8:$T$251,B$1,0)</f>
        <v>P</v>
      </c>
      <c r="C19" s="32" t="str">
        <f>VLOOKUP($E19,'[2]TEORICOS (05.26)'!$A$8:$T$251,C$1,0)</f>
        <v>Fanta</v>
      </c>
      <c r="D19" t="s">
        <v>66</v>
      </c>
      <c r="E19">
        <v>310</v>
      </c>
      <c r="F19" t="s">
        <v>77</v>
      </c>
      <c r="G19" s="16">
        <v>324</v>
      </c>
      <c r="H19" s="16">
        <v>479.19599999999991</v>
      </c>
      <c r="I19" s="33">
        <v>8165469.1100000143</v>
      </c>
      <c r="J19" s="33">
        <v>7088360.900000006</v>
      </c>
      <c r="K19" s="34">
        <f>IF($B19="P",VLOOKUP($E19,'[2]Costeo-JUL26'!$B$9:$CQ$307,K$1,0),0)</f>
        <v>902315</v>
      </c>
      <c r="L19" s="35">
        <f>VLOOKUP($E19,'[2]TEORICOS (05.26)'!$A$8:$T$251,L$1,0)</f>
        <v>0.20250000000000001</v>
      </c>
      <c r="M19" s="36">
        <f t="shared" si="5"/>
        <v>1435393.0822500014</v>
      </c>
      <c r="N19" s="35">
        <f>IF($B19="P",VLOOKUP($E19,'[2]Costeo-JUL26'!$B$9:$CQ$307,N$1,0),0)</f>
        <v>0.01</v>
      </c>
      <c r="O19" s="36">
        <f t="shared" si="6"/>
        <v>14353.930822500013</v>
      </c>
      <c r="P19" s="36">
        <f>IF($B19="P",VLOOKUP($E19,'[2]Costeo-JUL26'!$B$9:$CQ$307,P$1,0),0)*H19</f>
        <v>0</v>
      </c>
      <c r="Q19" s="36">
        <f t="shared" si="7"/>
        <v>1449747.0130725014</v>
      </c>
      <c r="R19" s="34">
        <f>IF($B19="P",VLOOKUP($E19,'[2]Costeo-JUL26'!$B$9:$CQ$307,R$1,0),0)</f>
        <v>902332</v>
      </c>
      <c r="S19" s="16">
        <f>IF($B19="P",VLOOKUP($E19,'[2]Costeo-JUL26'!$B$9:$CQ$307,S$1,0),0)*$G19</f>
        <v>433.71281519999991</v>
      </c>
      <c r="T19" s="36">
        <f>IF($B19="P",VLOOKUP($E19,'[2]Costeo-JUL26'!$B$9:$CQ$307,T$1,0),0)*$G19</f>
        <v>302538.06336820073</v>
      </c>
      <c r="U19" s="35">
        <f>IF($B19="P",VLOOKUP($E19,'[2]Costeo-JUL26'!$B$9:$CQ$307,U$1,0),0)</f>
        <v>1.4999999999999999E-2</v>
      </c>
      <c r="V19" s="36">
        <f t="shared" si="8"/>
        <v>4538.0709505230107</v>
      </c>
      <c r="W19" s="36">
        <f t="shared" si="9"/>
        <v>307076.13431872375</v>
      </c>
      <c r="X19" s="34">
        <f>IF($B19="P",VLOOKUP($E19,'[2]Costeo-JUL26'!$B$9:$CQ$307,X$1,0),0)</f>
        <v>902338</v>
      </c>
      <c r="Y19" s="16">
        <f>IF($B19="P",VLOOKUP($E19,'[2]Costeo-JUL26'!$B$9:$CQ$307,Y$1,0),0)*$G19</f>
        <v>15.088550399999995</v>
      </c>
      <c r="Z19" s="36">
        <f>IF($B19="P",VLOOKUP($E19,'[2]Costeo-JUL26'!$B$9:$CQ$307,Z$1,0),0)*$G19</f>
        <v>4266.1367400959989</v>
      </c>
      <c r="AA19" s="35">
        <f>IF($B19="P",VLOOKUP($E19,'[2]Costeo-JUL26'!$B$9:$CQ$307,AA$1,0),0)</f>
        <v>0.45</v>
      </c>
      <c r="AB19" s="36">
        <f t="shared" si="10"/>
        <v>1919.7615330431995</v>
      </c>
      <c r="AC19" s="36">
        <f t="shared" si="11"/>
        <v>6185.8982731391989</v>
      </c>
      <c r="AD19" s="34">
        <f>IF($B19="P",VLOOKUP($E19,'[2]Costeo-JUL26'!$B$9:$CQ$307,AD$1,0),0)</f>
        <v>933139</v>
      </c>
      <c r="AE19" s="16">
        <f>IF($B19="P",VLOOKUP($E19,'[2]Costeo-JUL26'!$B$9:$CQ$307,AE$1,0),0)*$G19</f>
        <v>7776</v>
      </c>
      <c r="AF19" s="36">
        <f>IF($B19="P",VLOOKUP($E19,'[2]Costeo-JUL26'!$B$9:$CQ$307,AF$1,0),0)*$G19</f>
        <v>84280.331520000007</v>
      </c>
      <c r="AG19" s="35">
        <f>IF($B19="P",VLOOKUP($E19,'[2]Costeo-JUL26'!$B$9:$CQ$307,AG$1,0),0)</f>
        <v>6.0000000000000001E-3</v>
      </c>
      <c r="AH19" s="36">
        <f t="shared" si="12"/>
        <v>505.68198912000003</v>
      </c>
      <c r="AI19" s="36">
        <f t="shared" si="13"/>
        <v>84786.013509120006</v>
      </c>
      <c r="AJ19" s="34">
        <f>IF($B19="P",VLOOKUP($E19,'[2]Costeo-JUL26'!$B$9:$CQ$307,AJ$1,0),0)</f>
        <v>935188</v>
      </c>
      <c r="AK19" s="16">
        <f>IF($B19="P",VLOOKUP($E19,'[2]Costeo-JUL26'!$B$9:$CQ$307,AK$1,0),0)*$G19</f>
        <v>7776</v>
      </c>
      <c r="AL19" s="36">
        <f>IF($B19="P",VLOOKUP($E19,'[2]Costeo-JUL26'!$B$9:$CQ$307,AL$1,0),0)*$G19</f>
        <v>322672.89600000001</v>
      </c>
      <c r="AM19" s="35">
        <f>IF($B19="P",VLOOKUP($E19,'[2]Costeo-JUL26'!$B$9:$CQ$307,AM$1,0),0)</f>
        <v>1.7999999999999999E-2</v>
      </c>
      <c r="AN19" s="36">
        <f t="shared" si="14"/>
        <v>5808.1121279999998</v>
      </c>
      <c r="AO19" s="36">
        <f t="shared" si="15"/>
        <v>328481.00812800002</v>
      </c>
      <c r="AP19" s="34">
        <f>IF($B19="P",VLOOKUP($E19,'[2]Costeo-JUL26'!$B$9:$CQ$307,AP$1,0),0)</f>
        <v>0</v>
      </c>
      <c r="AQ19" s="16">
        <f>IF($B19="P",VLOOKUP($E19,'[2]Costeo-JUL26'!$B$9:$CQ$307,AQ$1,0),0)*$G19</f>
        <v>0</v>
      </c>
      <c r="AR19" s="36">
        <f>IF($B19="P",VLOOKUP($E19,'[2]Costeo-JUL26'!$B$9:$CQ$307,AR$1,0),0)*$G19</f>
        <v>0</v>
      </c>
      <c r="AS19" s="35">
        <f>IF($B19="P",VLOOKUP($E19,'[2]Costeo-JUL26'!$B$9:$CQ$307,AS$1,0),0)</f>
        <v>0</v>
      </c>
      <c r="AT19" s="36">
        <f t="shared" si="16"/>
        <v>0</v>
      </c>
      <c r="AU19" s="36">
        <f t="shared" si="17"/>
        <v>0</v>
      </c>
      <c r="AV19" s="34">
        <f>IF($B19="P",VLOOKUP($E19,'[2]Costeo-JUL26'!$B$9:$CQ$307,AV$1,0),0)</f>
        <v>0</v>
      </c>
      <c r="AW19" s="16">
        <f>IF($B19="P",VLOOKUP($E19,'[2]Costeo-JUL26'!$B$9:$CQ$307,AW$1,0),0)*$G19</f>
        <v>0</v>
      </c>
      <c r="AX19" s="36">
        <f>IF($B19="P",VLOOKUP($E19,'[2]Costeo-JUL26'!$B$9:$CQ$307,AX$1,0),0)*$G19</f>
        <v>0</v>
      </c>
      <c r="AY19" s="35">
        <f>IF($B19="P",VLOOKUP($E19,'[2]Costeo-JUL26'!$B$9:$CQ$307,AY$1,0),0)</f>
        <v>0</v>
      </c>
      <c r="AZ19" s="36">
        <f t="shared" si="18"/>
        <v>0</v>
      </c>
      <c r="BA19" s="36">
        <f t="shared" si="19"/>
        <v>0</v>
      </c>
      <c r="BB19" s="34">
        <f>IF($B19="P",VLOOKUP($E19,'[2]Costeo-JUL26'!$B$9:$CQ$307,BB$1,0),0)</f>
        <v>0</v>
      </c>
      <c r="BC19" s="16">
        <f>IF($B19="P",VLOOKUP($E19,'[2]Costeo-JUL26'!$B$9:$CQ$307,BC$1,0),0)*$G19</f>
        <v>0</v>
      </c>
      <c r="BD19" s="36">
        <f>IF($B19="P",VLOOKUP($E19,'[2]Costeo-JUL26'!$B$9:$CQ$307,BD$1,0),0)*$G19</f>
        <v>0</v>
      </c>
      <c r="BE19" s="35">
        <f>IF($B19="P",VLOOKUP($E19,'[2]Costeo-JUL26'!$B$9:$CQ$307,BE$1,0),0)</f>
        <v>0</v>
      </c>
      <c r="BF19" s="36">
        <f t="shared" si="20"/>
        <v>0</v>
      </c>
      <c r="BG19" s="36">
        <f t="shared" si="21"/>
        <v>0</v>
      </c>
      <c r="BH19" s="34">
        <f>IF($B19="P",VLOOKUP($E19,'[2]Costeo-JUL26'!$B$9:$CQ$307,BH$1,0),0)</f>
        <v>0</v>
      </c>
      <c r="BI19" s="16">
        <f>IF($B19="P",VLOOKUP($E19,'[2]Costeo-JUL26'!$B$9:$CQ$307,BI$1,0),0)*$G19</f>
        <v>0</v>
      </c>
      <c r="BJ19" s="36">
        <f>IF($B19="P",VLOOKUP($E19,'[2]Costeo-JUL26'!$B$9:$CQ$307,BJ$1,0),0)*$G19</f>
        <v>0</v>
      </c>
      <c r="BK19" s="35">
        <f>IF(BH19=910319,0,IF($B19="P",VLOOKUP($E19,'[2]Costeo-JUL26'!$B$9:$CQ$307,BK$1,0),0))</f>
        <v>0</v>
      </c>
      <c r="BL19" s="36">
        <f t="shared" si="22"/>
        <v>0</v>
      </c>
      <c r="BM19" s="36">
        <f t="shared" si="23"/>
        <v>0</v>
      </c>
      <c r="BN19" s="34">
        <f>IF($B19="P",VLOOKUP($E19,'[2]Costeo-JUL26'!$B$9:$CQ$307,BN$1,0),0)</f>
        <v>0</v>
      </c>
      <c r="BO19" s="16">
        <f>IF($B19="P",VLOOKUP($E19,'[2]Costeo-JUL26'!$B$9:$CQ$307,BO$1,0),0)*$G19</f>
        <v>0</v>
      </c>
      <c r="BP19" s="36">
        <f>IF($B19="P",VLOOKUP($E19,'[2]Costeo-JUL26'!$B$9:$CQ$307,BP$1,0),0)*$G19</f>
        <v>0</v>
      </c>
      <c r="BQ19" s="35">
        <f>IF($B19="P",VLOOKUP($E19,'[2]Costeo-JUL26'!$B$9:$CQ$307,BQ$1,0),0)</f>
        <v>0</v>
      </c>
      <c r="BR19" s="36">
        <f t="shared" si="24"/>
        <v>0</v>
      </c>
      <c r="BS19" s="36">
        <f t="shared" si="25"/>
        <v>0</v>
      </c>
      <c r="BT19" s="34">
        <f>IF($B19="P",VLOOKUP($E19,'[2]Costeo-JUL26'!$B$9:$CQ$307,BT$1,0),0)</f>
        <v>0</v>
      </c>
      <c r="BU19" s="16">
        <f>IF($B19="P",VLOOKUP($E19,'[2]Costeo-JUL26'!$B$9:$CQ$307,BU$1,0),0)*$G19</f>
        <v>0</v>
      </c>
      <c r="BV19" s="36">
        <f>IF($B19="P",VLOOKUP($E19,'[2]Costeo-JUL26'!$B$9:$CQ$307,BV$1,0),0)*$G19</f>
        <v>0</v>
      </c>
      <c r="BW19" s="35">
        <f>IF($B19="P",VLOOKUP($E19,'[2]Costeo-JUL26'!$B$9:$CQ$307,BW$1,0),0)</f>
        <v>0</v>
      </c>
      <c r="BX19" s="36">
        <f t="shared" si="26"/>
        <v>0</v>
      </c>
      <c r="BY19" s="36">
        <f t="shared" si="27"/>
        <v>0</v>
      </c>
      <c r="BZ19" s="34">
        <f>IF($B19="P",VLOOKUP($E19,'[2]Costeo-JUL26'!$B$9:$CQ$307,BZ$1,0),0)</f>
        <v>0</v>
      </c>
      <c r="CA19" s="16">
        <f>IF($B19="P",VLOOKUP($E19,'[2]Costeo-JUL26'!$B$9:$CQ$307,CA$1,0),0)*$G19</f>
        <v>0</v>
      </c>
      <c r="CB19" s="36">
        <f>IF($B19="P",VLOOKUP($E19,'[2]Costeo-JUL26'!$B$9:$CQ$307,CB$1,0),0)*$G19</f>
        <v>0</v>
      </c>
      <c r="CC19" s="35">
        <f>IF($B19="P",VLOOKUP($E19,'[2]Costeo-JUL26'!$B$9:$CQ$307,CC$1,0),0)</f>
        <v>0</v>
      </c>
      <c r="CD19" s="36">
        <f t="shared" si="28"/>
        <v>0</v>
      </c>
      <c r="CE19" s="36">
        <f t="shared" si="29"/>
        <v>0</v>
      </c>
      <c r="CF19" s="37">
        <f t="shared" si="1"/>
        <v>2176276.0673014848</v>
      </c>
      <c r="CG19" s="36">
        <f>IF($B19="r",VLOOKUP($E19,'[2]Costeo-JUL26'!$B$9:$CQ$307,CG$1,0),0)*$G19</f>
        <v>0</v>
      </c>
      <c r="CH19" s="35">
        <f>VLOOKUP($E19,'[2]TEORICOS (05.26)'!$A$8:$T$251,CH$1,0)</f>
        <v>0</v>
      </c>
      <c r="CI19" s="36">
        <f t="shared" si="30"/>
        <v>0</v>
      </c>
      <c r="CJ19" s="37">
        <f t="shared" si="31"/>
        <v>0</v>
      </c>
      <c r="CM19" s="16">
        <f>SUMIFS('[1]Ajuste Inventario'!$I:$I,'[1]Ajuste Inventario'!$B:$B,E19,'[1]Ajuste Inventario'!$S:$S,D19)*-1</f>
        <v>23.167000000000002</v>
      </c>
      <c r="CN19" s="36">
        <f t="shared" si="2"/>
        <v>155610.45571349846</v>
      </c>
      <c r="CP19" t="str">
        <f t="shared" si="3"/>
        <v>310Org.Vtas Ranelagh</v>
      </c>
      <c r="CQ19" s="10">
        <f t="shared" si="4"/>
        <v>6716.901442288533</v>
      </c>
    </row>
    <row r="20" spans="1:95" x14ac:dyDescent="0.25">
      <c r="A20" s="30">
        <v>46204</v>
      </c>
      <c r="B20" s="31" t="str">
        <f>VLOOKUP($E20,'[2]TEORICOS (05.26)'!$A$8:$T$251,B$1,0)</f>
        <v>P</v>
      </c>
      <c r="C20" s="32" t="str">
        <f>VLOOKUP($E20,'[2]TEORICOS (05.26)'!$A$8:$T$251,C$1,0)</f>
        <v>Fanta</v>
      </c>
      <c r="D20" t="s">
        <v>66</v>
      </c>
      <c r="E20">
        <v>327</v>
      </c>
      <c r="F20" t="s">
        <v>78</v>
      </c>
      <c r="G20" s="16">
        <v>3067.2510000000002</v>
      </c>
      <c r="H20" s="16">
        <v>3242.084306999951</v>
      </c>
      <c r="I20" s="33">
        <v>42371868.249999464</v>
      </c>
      <c r="J20" s="33">
        <v>37910577.579999715</v>
      </c>
      <c r="K20" s="34">
        <f>IF($B20="P",VLOOKUP($E20,'[2]Costeo-JUL26'!$B$9:$CQ$307,K$1,0),0)</f>
        <v>902315</v>
      </c>
      <c r="L20" s="35">
        <f>VLOOKUP($E20,'[2]TEORICOS (05.26)'!$A$8:$T$251,L$1,0)</f>
        <v>0.20250000000000001</v>
      </c>
      <c r="M20" s="36">
        <f t="shared" si="5"/>
        <v>7676891.9599499432</v>
      </c>
      <c r="N20" s="35">
        <f>IF($B20="P",VLOOKUP($E20,'[2]Costeo-JUL26'!$B$9:$CQ$307,N$1,0),0)</f>
        <v>0.01</v>
      </c>
      <c r="O20" s="36">
        <f t="shared" si="6"/>
        <v>76768.919599499437</v>
      </c>
      <c r="P20" s="36">
        <f>IF($B20="P",VLOOKUP($E20,'[2]Costeo-JUL26'!$B$9:$CQ$307,P$1,0),0)*H20</f>
        <v>0</v>
      </c>
      <c r="Q20" s="36">
        <f t="shared" si="7"/>
        <v>7753660.8795494428</v>
      </c>
      <c r="R20" s="34">
        <f>IF($B20="P",VLOOKUP($E20,'[2]Costeo-JUL26'!$B$9:$CQ$307,R$1,0),0)</f>
        <v>902332</v>
      </c>
      <c r="S20" s="16">
        <f>IF($B20="P",VLOOKUP($E20,'[2]Costeo-JUL26'!$B$9:$CQ$307,S$1,0),0)*$G20</f>
        <v>2932.7735144069998</v>
      </c>
      <c r="T20" s="36">
        <f>IF($B20="P",VLOOKUP($E20,'[2]Costeo-JUL26'!$B$9:$CQ$307,T$1,0),0)*$G20</f>
        <v>2045767.5868698792</v>
      </c>
      <c r="U20" s="35">
        <f>IF($B20="P",VLOOKUP($E20,'[2]Costeo-JUL26'!$B$9:$CQ$307,U$1,0),0)</f>
        <v>1.4999999999999999E-2</v>
      </c>
      <c r="V20" s="36">
        <f t="shared" si="8"/>
        <v>30686.513803048187</v>
      </c>
      <c r="W20" s="36">
        <f t="shared" si="9"/>
        <v>2076454.1006729275</v>
      </c>
      <c r="X20" s="34">
        <f>IF($B20="P",VLOOKUP($E20,'[2]Costeo-JUL26'!$B$9:$CQ$307,X$1,0),0)</f>
        <v>902338</v>
      </c>
      <c r="Y20" s="16">
        <f>IF($B20="P",VLOOKUP($E20,'[2]Costeo-JUL26'!$B$9:$CQ$307,Y$1,0),0)*$G20</f>
        <v>116.60461401600001</v>
      </c>
      <c r="Z20" s="36">
        <f>IF($B20="P",VLOOKUP($E20,'[2]Costeo-JUL26'!$B$9:$CQ$307,Z$1,0),0)*$G20</f>
        <v>32968.78856688385</v>
      </c>
      <c r="AA20" s="35">
        <f>IF($B20="P",VLOOKUP($E20,'[2]Costeo-JUL26'!$B$9:$CQ$307,AA$1,0),0)</f>
        <v>0.45</v>
      </c>
      <c r="AB20" s="36">
        <f t="shared" si="10"/>
        <v>14835.954855097732</v>
      </c>
      <c r="AC20" s="36">
        <f t="shared" si="11"/>
        <v>47804.743421981584</v>
      </c>
      <c r="AD20" s="34">
        <f>IF($B20="P",VLOOKUP($E20,'[2]Costeo-JUL26'!$B$9:$CQ$307,AD$1,0),0)</f>
        <v>902255</v>
      </c>
      <c r="AE20" s="16">
        <f>IF($B20="P",VLOOKUP($E20,'[2]Costeo-JUL26'!$B$9:$CQ$307,AE$1,0),0)*$G20</f>
        <v>36807.012000000002</v>
      </c>
      <c r="AF20" s="36">
        <f>IF($B20="P",VLOOKUP($E20,'[2]Costeo-JUL26'!$B$9:$CQ$307,AF$1,0),0)*$G20</f>
        <v>550934.71701840009</v>
      </c>
      <c r="AG20" s="35">
        <f>IF($B20="P",VLOOKUP($E20,'[2]Costeo-JUL26'!$B$9:$CQ$307,AG$1,0),0)</f>
        <v>6.0000000000000001E-3</v>
      </c>
      <c r="AH20" s="36">
        <f t="shared" si="12"/>
        <v>3305.6083021104005</v>
      </c>
      <c r="AI20" s="36">
        <f t="shared" si="13"/>
        <v>554240.32532051054</v>
      </c>
      <c r="AJ20" s="34">
        <f>IF($B20="P",VLOOKUP($E20,'[2]Costeo-JUL26'!$B$9:$CQ$307,AJ$1,0),0)</f>
        <v>912887</v>
      </c>
      <c r="AK20" s="16">
        <f>IF($B20="P",VLOOKUP($E20,'[2]Costeo-JUL26'!$B$9:$CQ$307,AK$1,0),0)*$G20</f>
        <v>36807.012000000002</v>
      </c>
      <c r="AL20" s="36">
        <f>IF($B20="P",VLOOKUP($E20,'[2]Costeo-JUL26'!$B$9:$CQ$307,AL$1,0),0)*$G20</f>
        <v>180553.85280504005</v>
      </c>
      <c r="AM20" s="35">
        <f>IF($B20="P",VLOOKUP($E20,'[2]Costeo-JUL26'!$B$9:$CQ$307,AM$1,0),0)</f>
        <v>1.7999999999999999E-2</v>
      </c>
      <c r="AN20" s="36">
        <f t="shared" si="14"/>
        <v>3249.9693504907204</v>
      </c>
      <c r="AO20" s="36">
        <f t="shared" si="15"/>
        <v>183803.82215553077</v>
      </c>
      <c r="AP20" s="34">
        <f>IF($B20="P",VLOOKUP($E20,'[2]Costeo-JUL26'!$B$9:$CQ$307,AP$1,0),0)</f>
        <v>901189</v>
      </c>
      <c r="AQ20" s="16">
        <f>IF($B20="P",VLOOKUP($E20,'[2]Costeo-JUL26'!$B$9:$CQ$307,AQ$1,0),0)*$G20</f>
        <v>36807.012000000002</v>
      </c>
      <c r="AR20" s="36">
        <f>IF($B20="P",VLOOKUP($E20,'[2]Costeo-JUL26'!$B$9:$CQ$307,AR$1,0),0)*$G20</f>
        <v>2822516.2696614703</v>
      </c>
      <c r="AS20" s="35">
        <f>IF($B20="P",VLOOKUP($E20,'[2]Costeo-JUL26'!$B$9:$CQ$307,AS$1,0),0)</f>
        <v>0.02</v>
      </c>
      <c r="AT20" s="36">
        <f t="shared" si="16"/>
        <v>56450.32539322941</v>
      </c>
      <c r="AU20" s="36">
        <f t="shared" si="17"/>
        <v>2878966.5950546996</v>
      </c>
      <c r="AV20" s="34">
        <f>IF($B20="P",VLOOKUP($E20,'[2]Costeo-JUL26'!$B$9:$CQ$307,AV$1,0),0)</f>
        <v>932317</v>
      </c>
      <c r="AW20" s="16">
        <f>IF($B20="P",VLOOKUP($E20,'[2]Costeo-JUL26'!$B$9:$CQ$307,AW$1,0),0)*$G20</f>
        <v>61.038294900000004</v>
      </c>
      <c r="AX20" s="36">
        <f>IF($B20="P",VLOOKUP($E20,'[2]Costeo-JUL26'!$B$9:$CQ$307,AX$1,0),0)*$G20</f>
        <v>262330.38382122002</v>
      </c>
      <c r="AY20" s="35">
        <f>IF($B20="P",VLOOKUP($E20,'[2]Costeo-JUL26'!$B$9:$CQ$307,AY$1,0),0)</f>
        <v>0.03</v>
      </c>
      <c r="AZ20" s="36">
        <f t="shared" si="18"/>
        <v>7869.9115146366003</v>
      </c>
      <c r="BA20" s="36">
        <f t="shared" si="19"/>
        <v>270200.29533585662</v>
      </c>
      <c r="BB20" s="34">
        <f>IF($B20="P",VLOOKUP($E20,'[2]Costeo-JUL26'!$B$9:$CQ$307,BB$1,0),0)</f>
        <v>902311</v>
      </c>
      <c r="BC20" s="16">
        <f>IF($B20="P",VLOOKUP($E20,'[2]Costeo-JUL26'!$B$9:$CQ$307,BC$1,0),0)*$G20</f>
        <v>8.5201416666666674</v>
      </c>
      <c r="BD20" s="36">
        <f>IF($B20="P",VLOOKUP($E20,'[2]Costeo-JUL26'!$B$9:$CQ$307,BD$1,0),0)*$G20</f>
        <v>33412.970966375011</v>
      </c>
      <c r="BE20" s="35">
        <f>IF($B20="P",VLOOKUP($E20,'[2]Costeo-JUL26'!$B$9:$CQ$307,BE$1,0),0)</f>
        <v>0.03</v>
      </c>
      <c r="BF20" s="36">
        <f t="shared" si="20"/>
        <v>1002.3891289912503</v>
      </c>
      <c r="BG20" s="36">
        <f t="shared" si="21"/>
        <v>34415.360095366261</v>
      </c>
      <c r="BH20" s="34">
        <f>IF($B20="P",VLOOKUP($E20,'[2]Costeo-JUL26'!$B$9:$CQ$307,BH$1,0),0)</f>
        <v>933089</v>
      </c>
      <c r="BI20" s="16">
        <f>IF($B20="P",VLOOKUP($E20,'[2]Costeo-JUL26'!$B$9:$CQ$307,BI$1,0),0)*$G20</f>
        <v>106.50177083333334</v>
      </c>
      <c r="BJ20" s="36">
        <f>IF($B20="P",VLOOKUP($E20,'[2]Costeo-JUL26'!$B$9:$CQ$307,BJ$1,0),0)*$G20</f>
        <v>79308.944579464296</v>
      </c>
      <c r="BK20" s="35">
        <f>IF(BH20=910319,0,IF($B20="P",VLOOKUP($E20,'[2]Costeo-JUL26'!$B$9:$CQ$307,BK$1,0),0))</f>
        <v>0.02</v>
      </c>
      <c r="BL20" s="36">
        <f t="shared" si="22"/>
        <v>1586.178891589286</v>
      </c>
      <c r="BM20" s="36">
        <f t="shared" si="23"/>
        <v>80895.123471053579</v>
      </c>
      <c r="BN20" s="34">
        <f>IF($B20="P",VLOOKUP($E20,'[2]Costeo-JUL26'!$B$9:$CQ$307,BN$1,0),0)</f>
        <v>0</v>
      </c>
      <c r="BO20" s="16">
        <f>IF($B20="P",VLOOKUP($E20,'[2]Costeo-JUL26'!$B$9:$CQ$307,BO$1,0),0)*$G20</f>
        <v>0</v>
      </c>
      <c r="BP20" s="36">
        <f>IF($B20="P",VLOOKUP($E20,'[2]Costeo-JUL26'!$B$9:$CQ$307,BP$1,0),0)*$G20</f>
        <v>0</v>
      </c>
      <c r="BQ20" s="35">
        <f>IF($B20="P",VLOOKUP($E20,'[2]Costeo-JUL26'!$B$9:$CQ$307,BQ$1,0),0)</f>
        <v>0</v>
      </c>
      <c r="BR20" s="36">
        <f t="shared" si="24"/>
        <v>0</v>
      </c>
      <c r="BS20" s="36">
        <f t="shared" si="25"/>
        <v>0</v>
      </c>
      <c r="BT20" s="34">
        <f>IF($B20="P",VLOOKUP($E20,'[2]Costeo-JUL26'!$B$9:$CQ$307,BT$1,0),0)</f>
        <v>0</v>
      </c>
      <c r="BU20" s="16">
        <f>IF($B20="P",VLOOKUP($E20,'[2]Costeo-JUL26'!$B$9:$CQ$307,BU$1,0),0)*$G20</f>
        <v>0</v>
      </c>
      <c r="BV20" s="36">
        <f>IF($B20="P",VLOOKUP($E20,'[2]Costeo-JUL26'!$B$9:$CQ$307,BV$1,0),0)*$G20</f>
        <v>0</v>
      </c>
      <c r="BW20" s="35">
        <f>IF($B20="P",VLOOKUP($E20,'[2]Costeo-JUL26'!$B$9:$CQ$307,BW$1,0),0)</f>
        <v>0</v>
      </c>
      <c r="BX20" s="36">
        <f t="shared" si="26"/>
        <v>0</v>
      </c>
      <c r="BY20" s="36">
        <f t="shared" si="27"/>
        <v>0</v>
      </c>
      <c r="BZ20" s="34">
        <f>IF($B20="P",VLOOKUP($E20,'[2]Costeo-JUL26'!$B$9:$CQ$307,BZ$1,0),0)</f>
        <v>0</v>
      </c>
      <c r="CA20" s="16">
        <f>IF($B20="P",VLOOKUP($E20,'[2]Costeo-JUL26'!$B$9:$CQ$307,CA$1,0),0)*$G20</f>
        <v>0</v>
      </c>
      <c r="CB20" s="36">
        <f>IF($B20="P",VLOOKUP($E20,'[2]Costeo-JUL26'!$B$9:$CQ$307,CB$1,0),0)*$G20</f>
        <v>0</v>
      </c>
      <c r="CC20" s="35">
        <f>IF($B20="P",VLOOKUP($E20,'[2]Costeo-JUL26'!$B$9:$CQ$307,CC$1,0),0)</f>
        <v>0</v>
      </c>
      <c r="CD20" s="36">
        <f t="shared" si="28"/>
        <v>0</v>
      </c>
      <c r="CE20" s="36">
        <f t="shared" si="29"/>
        <v>0</v>
      </c>
      <c r="CF20" s="37">
        <f t="shared" si="1"/>
        <v>13880441.24507737</v>
      </c>
      <c r="CG20" s="36">
        <f>IF($B20="r",VLOOKUP($E20,'[2]Costeo-JUL26'!$B$9:$CQ$307,CG$1,0),0)*$G20</f>
        <v>0</v>
      </c>
      <c r="CH20" s="35">
        <f>VLOOKUP($E20,'[2]TEORICOS (05.26)'!$A$8:$T$251,CH$1,0)</f>
        <v>0</v>
      </c>
      <c r="CI20" s="36">
        <f t="shared" si="30"/>
        <v>0</v>
      </c>
      <c r="CJ20" s="37">
        <f t="shared" si="31"/>
        <v>0</v>
      </c>
      <c r="CM20" s="16">
        <f>SUMIFS('[1]Ajuste Inventario'!$I:$I,'[1]Ajuste Inventario'!$B:$B,E20,'[1]Ajuste Inventario'!$S:$S,D20)*-1</f>
        <v>32.064999999999998</v>
      </c>
      <c r="CN20" s="36">
        <f t="shared" si="2"/>
        <v>145105.94291872618</v>
      </c>
      <c r="CP20" t="str">
        <f t="shared" si="3"/>
        <v>327Org.Vtas Ranelagh</v>
      </c>
      <c r="CQ20" s="10">
        <f t="shared" si="4"/>
        <v>4525.3685613200123</v>
      </c>
    </row>
    <row r="21" spans="1:95" x14ac:dyDescent="0.25">
      <c r="A21" s="30">
        <v>46204</v>
      </c>
      <c r="B21" s="31" t="str">
        <f>VLOOKUP($E21,'[2]TEORICOS (05.26)'!$A$8:$T$251,B$1,0)</f>
        <v>P</v>
      </c>
      <c r="C21" s="32" t="str">
        <f>VLOOKUP($E21,'[2]TEORICOS (05.26)'!$A$8:$T$251,C$1,0)</f>
        <v>Fanta</v>
      </c>
      <c r="D21" t="s">
        <v>66</v>
      </c>
      <c r="E21">
        <v>335</v>
      </c>
      <c r="F21" t="s">
        <v>79</v>
      </c>
      <c r="G21" s="16">
        <v>1279</v>
      </c>
      <c r="H21" s="16">
        <v>4054.430000000053</v>
      </c>
      <c r="I21" s="33">
        <v>21034628.500000011</v>
      </c>
      <c r="J21" s="33">
        <v>20817459.649999984</v>
      </c>
      <c r="K21" s="34">
        <f>IF($B21="P",VLOOKUP($E21,'[2]Costeo-JUL26'!$B$9:$CQ$307,K$1,0),0)</f>
        <v>902315</v>
      </c>
      <c r="L21" s="35">
        <f>VLOOKUP($E21,'[2]TEORICOS (05.26)'!$A$8:$T$251,L$1,0)</f>
        <v>0.20250000000000001</v>
      </c>
      <c r="M21" s="36">
        <f t="shared" si="5"/>
        <v>4215535.5791249974</v>
      </c>
      <c r="N21" s="35">
        <f>IF($B21="P",VLOOKUP($E21,'[2]Costeo-JUL26'!$B$9:$CQ$307,N$1,0),0)</f>
        <v>0.01</v>
      </c>
      <c r="O21" s="36">
        <f t="shared" si="6"/>
        <v>42155.355791249975</v>
      </c>
      <c r="P21" s="36">
        <f>IF($B21="P",VLOOKUP($E21,'[2]Costeo-JUL26'!$B$9:$CQ$307,P$1,0),0)*H21</f>
        <v>0</v>
      </c>
      <c r="Q21" s="36">
        <f t="shared" si="7"/>
        <v>4257690.9349162476</v>
      </c>
      <c r="R21" s="34">
        <f>IF($B21="P",VLOOKUP($E21,'[2]Costeo-JUL26'!$B$9:$CQ$307,R$1,0),0)</f>
        <v>902332</v>
      </c>
      <c r="S21" s="16">
        <f>IF($B21="P",VLOOKUP($E21,'[2]Costeo-JUL26'!$B$9:$CQ$307,S$1,0),0)*$G21</f>
        <v>3668.7744089999997</v>
      </c>
      <c r="T21" s="36">
        <f>IF($B21="P",VLOOKUP($E21,'[2]Costeo-JUL26'!$B$9:$CQ$307,T$1,0),0)*$G21</f>
        <v>2559167.877301116</v>
      </c>
      <c r="U21" s="35">
        <f>IF($B21="P",VLOOKUP($E21,'[2]Costeo-JUL26'!$B$9:$CQ$307,U$1,0),0)</f>
        <v>1.4999999999999999E-2</v>
      </c>
      <c r="V21" s="36">
        <f t="shared" si="8"/>
        <v>38387.518159516738</v>
      </c>
      <c r="W21" s="36">
        <f t="shared" si="9"/>
        <v>2597555.3954606326</v>
      </c>
      <c r="X21" s="34">
        <f>IF($B21="P",VLOOKUP($E21,'[2]Costeo-JUL26'!$B$9:$CQ$307,X$1,0),0)</f>
        <v>902338</v>
      </c>
      <c r="Y21" s="16">
        <f>IF($B21="P",VLOOKUP($E21,'[2]Costeo-JUL26'!$B$9:$CQ$307,Y$1,0),0)*$G21</f>
        <v>145.86739200000002</v>
      </c>
      <c r="Z21" s="36">
        <f>IF($B21="P",VLOOKUP($E21,'[2]Costeo-JUL26'!$B$9:$CQ$307,Z$1,0),0)*$G21</f>
        <v>41242.54641408001</v>
      </c>
      <c r="AA21" s="35">
        <f>IF($B21="P",VLOOKUP($E21,'[2]Costeo-JUL26'!$B$9:$CQ$307,AA$1,0),0)</f>
        <v>0.45</v>
      </c>
      <c r="AB21" s="36">
        <f t="shared" si="10"/>
        <v>18559.145886336006</v>
      </c>
      <c r="AC21" s="36">
        <f t="shared" si="11"/>
        <v>59801.69230041602</v>
      </c>
      <c r="AD21" s="34">
        <f>IF($B21="P",VLOOKUP($E21,'[2]Costeo-JUL26'!$B$9:$CQ$307,AD$1,0),0)</f>
        <v>939557</v>
      </c>
      <c r="AE21" s="16">
        <f>IF($B21="P",VLOOKUP($E21,'[2]Costeo-JUL26'!$B$9:$CQ$307,AE$1,0),0)*$G21</f>
        <v>11511</v>
      </c>
      <c r="AF21" s="36">
        <f>IF($B21="P",VLOOKUP($E21,'[2]Costeo-JUL26'!$B$9:$CQ$307,AF$1,0),0)*$G21</f>
        <v>238830.228</v>
      </c>
      <c r="AG21" s="35">
        <f>IF($B21="P",VLOOKUP($E21,'[2]Costeo-JUL26'!$B$9:$CQ$307,AG$1,0),0)</f>
        <v>6.0000000000000001E-3</v>
      </c>
      <c r="AH21" s="36">
        <f t="shared" si="12"/>
        <v>1432.981368</v>
      </c>
      <c r="AI21" s="36">
        <f t="shared" si="13"/>
        <v>240263.20936800001</v>
      </c>
      <c r="AJ21" s="34">
        <f>IF($B21="P",VLOOKUP($E21,'[2]Costeo-JUL26'!$B$9:$CQ$307,AJ$1,0),0)</f>
        <v>939636</v>
      </c>
      <c r="AK21" s="16">
        <f>IF($B21="P",VLOOKUP($E21,'[2]Costeo-JUL26'!$B$9:$CQ$307,AK$1,0),0)*$G21</f>
        <v>11511</v>
      </c>
      <c r="AL21" s="36">
        <f>IF($B21="P",VLOOKUP($E21,'[2]Costeo-JUL26'!$B$9:$CQ$307,AL$1,0),0)*$G21</f>
        <v>219041.43768000003</v>
      </c>
      <c r="AM21" s="35">
        <f>IF($B21="P",VLOOKUP($E21,'[2]Costeo-JUL26'!$B$9:$CQ$307,AM$1,0),0)</f>
        <v>1.7999999999999999E-2</v>
      </c>
      <c r="AN21" s="36">
        <f t="shared" si="14"/>
        <v>3942.7458782400004</v>
      </c>
      <c r="AO21" s="36">
        <f t="shared" si="15"/>
        <v>222984.18355824004</v>
      </c>
      <c r="AP21" s="34">
        <f>IF($B21="P",VLOOKUP($E21,'[2]Costeo-JUL26'!$B$9:$CQ$307,AP$1,0),0)</f>
        <v>0</v>
      </c>
      <c r="AQ21" s="16">
        <f>IF($B21="P",VLOOKUP($E21,'[2]Costeo-JUL26'!$B$9:$CQ$307,AQ$1,0),0)*$G21</f>
        <v>0</v>
      </c>
      <c r="AR21" s="36">
        <f>IF($B21="P",VLOOKUP($E21,'[2]Costeo-JUL26'!$B$9:$CQ$307,AR$1,0),0)*$G21</f>
        <v>0</v>
      </c>
      <c r="AS21" s="35">
        <f>IF($B21="P",VLOOKUP($E21,'[2]Costeo-JUL26'!$B$9:$CQ$307,AS$1,0),0)</f>
        <v>0</v>
      </c>
      <c r="AT21" s="36">
        <f t="shared" si="16"/>
        <v>0</v>
      </c>
      <c r="AU21" s="36">
        <f t="shared" si="17"/>
        <v>0</v>
      </c>
      <c r="AV21" s="34">
        <f>IF($B21="P",VLOOKUP($E21,'[2]Costeo-JUL26'!$B$9:$CQ$307,AV$1,0),0)</f>
        <v>0</v>
      </c>
      <c r="AW21" s="16">
        <f>IF($B21="P",VLOOKUP($E21,'[2]Costeo-JUL26'!$B$9:$CQ$307,AW$1,0),0)*$G21</f>
        <v>0</v>
      </c>
      <c r="AX21" s="36">
        <f>IF($B21="P",VLOOKUP($E21,'[2]Costeo-JUL26'!$B$9:$CQ$307,AX$1,0),0)*$G21</f>
        <v>0</v>
      </c>
      <c r="AY21" s="35">
        <f>IF($B21="P",VLOOKUP($E21,'[2]Costeo-JUL26'!$B$9:$CQ$307,AY$1,0),0)</f>
        <v>0</v>
      </c>
      <c r="AZ21" s="36">
        <f t="shared" si="18"/>
        <v>0</v>
      </c>
      <c r="BA21" s="36">
        <f t="shared" si="19"/>
        <v>0</v>
      </c>
      <c r="BB21" s="34">
        <f>IF($B21="P",VLOOKUP($E21,'[2]Costeo-JUL26'!$B$9:$CQ$307,BB$1,0),0)</f>
        <v>0</v>
      </c>
      <c r="BC21" s="16">
        <f>IF($B21="P",VLOOKUP($E21,'[2]Costeo-JUL26'!$B$9:$CQ$307,BC$1,0),0)*$G21</f>
        <v>0</v>
      </c>
      <c r="BD21" s="36">
        <f>IF($B21="P",VLOOKUP($E21,'[2]Costeo-JUL26'!$B$9:$CQ$307,BD$1,0),0)*$G21</f>
        <v>0</v>
      </c>
      <c r="BE21" s="35">
        <f>IF($B21="P",VLOOKUP($E21,'[2]Costeo-JUL26'!$B$9:$CQ$307,BE$1,0),0)</f>
        <v>0</v>
      </c>
      <c r="BF21" s="36">
        <f t="shared" si="20"/>
        <v>0</v>
      </c>
      <c r="BG21" s="36">
        <f t="shared" si="21"/>
        <v>0</v>
      </c>
      <c r="BH21" s="34">
        <f>IF($B21="P",VLOOKUP($E21,'[2]Costeo-JUL26'!$B$9:$CQ$307,BH$1,0),0)</f>
        <v>0</v>
      </c>
      <c r="BI21" s="16">
        <f>IF($B21="P",VLOOKUP($E21,'[2]Costeo-JUL26'!$B$9:$CQ$307,BI$1,0),0)*$G21</f>
        <v>0</v>
      </c>
      <c r="BJ21" s="36">
        <f>IF($B21="P",VLOOKUP($E21,'[2]Costeo-JUL26'!$B$9:$CQ$307,BJ$1,0),0)*$G21</f>
        <v>0</v>
      </c>
      <c r="BK21" s="35">
        <f>IF(BH21=910319,0,IF($B21="P",VLOOKUP($E21,'[2]Costeo-JUL26'!$B$9:$CQ$307,BK$1,0),0))</f>
        <v>0</v>
      </c>
      <c r="BL21" s="36">
        <f t="shared" si="22"/>
        <v>0</v>
      </c>
      <c r="BM21" s="36">
        <f t="shared" si="23"/>
        <v>0</v>
      </c>
      <c r="BN21" s="34">
        <f>IF($B21="P",VLOOKUP($E21,'[2]Costeo-JUL26'!$B$9:$CQ$307,BN$1,0),0)</f>
        <v>0</v>
      </c>
      <c r="BO21" s="16">
        <f>IF($B21="P",VLOOKUP($E21,'[2]Costeo-JUL26'!$B$9:$CQ$307,BO$1,0),0)*$G21</f>
        <v>0</v>
      </c>
      <c r="BP21" s="36">
        <f>IF($B21="P",VLOOKUP($E21,'[2]Costeo-JUL26'!$B$9:$CQ$307,BP$1,0),0)*$G21</f>
        <v>0</v>
      </c>
      <c r="BQ21" s="35">
        <f>IF($B21="P",VLOOKUP($E21,'[2]Costeo-JUL26'!$B$9:$CQ$307,BQ$1,0),0)</f>
        <v>0</v>
      </c>
      <c r="BR21" s="36">
        <f t="shared" si="24"/>
        <v>0</v>
      </c>
      <c r="BS21" s="36">
        <f t="shared" si="25"/>
        <v>0</v>
      </c>
      <c r="BT21" s="34">
        <f>IF($B21="P",VLOOKUP($E21,'[2]Costeo-JUL26'!$B$9:$CQ$307,BT$1,0),0)</f>
        <v>0</v>
      </c>
      <c r="BU21" s="16">
        <f>IF($B21="P",VLOOKUP($E21,'[2]Costeo-JUL26'!$B$9:$CQ$307,BU$1,0),0)*$G21</f>
        <v>0</v>
      </c>
      <c r="BV21" s="36">
        <f>IF($B21="P",VLOOKUP($E21,'[2]Costeo-JUL26'!$B$9:$CQ$307,BV$1,0),0)*$G21</f>
        <v>0</v>
      </c>
      <c r="BW21" s="35">
        <f>IF($B21="P",VLOOKUP($E21,'[2]Costeo-JUL26'!$B$9:$CQ$307,BW$1,0),0)</f>
        <v>0</v>
      </c>
      <c r="BX21" s="36">
        <f t="shared" si="26"/>
        <v>0</v>
      </c>
      <c r="BY21" s="36">
        <f t="shared" si="27"/>
        <v>0</v>
      </c>
      <c r="BZ21" s="34">
        <f>IF($B21="P",VLOOKUP($E21,'[2]Costeo-JUL26'!$B$9:$CQ$307,BZ$1,0),0)</f>
        <v>0</v>
      </c>
      <c r="CA21" s="16">
        <f>IF($B21="P",VLOOKUP($E21,'[2]Costeo-JUL26'!$B$9:$CQ$307,CA$1,0),0)*$G21</f>
        <v>0</v>
      </c>
      <c r="CB21" s="36">
        <f>IF($B21="P",VLOOKUP($E21,'[2]Costeo-JUL26'!$B$9:$CQ$307,CB$1,0),0)*$G21</f>
        <v>0</v>
      </c>
      <c r="CC21" s="35">
        <f>IF($B21="P",VLOOKUP($E21,'[2]Costeo-JUL26'!$B$9:$CQ$307,CC$1,0),0)</f>
        <v>0</v>
      </c>
      <c r="CD21" s="36">
        <f t="shared" si="28"/>
        <v>0</v>
      </c>
      <c r="CE21" s="36">
        <f t="shared" si="29"/>
        <v>0</v>
      </c>
      <c r="CF21" s="37">
        <f t="shared" si="1"/>
        <v>7378295.4156035352</v>
      </c>
      <c r="CG21" s="36">
        <f>IF($B21="r",VLOOKUP($E21,'[2]Costeo-JUL26'!$B$9:$CQ$307,CG$1,0),0)*$G21</f>
        <v>0</v>
      </c>
      <c r="CH21" s="35">
        <f>VLOOKUP($E21,'[2]TEORICOS (05.26)'!$A$8:$T$251,CH$1,0)</f>
        <v>0</v>
      </c>
      <c r="CI21" s="36">
        <f t="shared" si="30"/>
        <v>0</v>
      </c>
      <c r="CJ21" s="37">
        <f t="shared" si="31"/>
        <v>0</v>
      </c>
      <c r="CM21" s="16">
        <f>SUMIFS('[1]Ajuste Inventario'!$I:$I,'[1]Ajuste Inventario'!$B:$B,E21,'[1]Ajuste Inventario'!$S:$S,D21)*-1</f>
        <v>1.4340000000000002</v>
      </c>
      <c r="CN21" s="36">
        <f t="shared" si="2"/>
        <v>8272.4594417321896</v>
      </c>
      <c r="CP21" t="str">
        <f t="shared" si="3"/>
        <v>335Org.Vtas Ranelagh</v>
      </c>
      <c r="CQ21" s="10">
        <f t="shared" si="4"/>
        <v>5768.8001685719582</v>
      </c>
    </row>
    <row r="22" spans="1:95" x14ac:dyDescent="0.25">
      <c r="A22" s="30">
        <v>46204</v>
      </c>
      <c r="B22" s="31" t="str">
        <f>VLOOKUP($E22,'[2]TEORICOS (05.26)'!$A$8:$T$251,B$1,0)</f>
        <v>P</v>
      </c>
      <c r="C22" s="32" t="str">
        <f>VLOOKUP($E22,'[2]TEORICOS (05.26)'!$A$8:$T$251,C$1,0)</f>
        <v>Fanta</v>
      </c>
      <c r="D22" t="s">
        <v>66</v>
      </c>
      <c r="E22">
        <v>340</v>
      </c>
      <c r="F22" t="s">
        <v>80</v>
      </c>
      <c r="G22" s="16">
        <v>6929.75</v>
      </c>
      <c r="H22" s="16">
        <v>14642.561750000008</v>
      </c>
      <c r="I22" s="33">
        <v>106372784.23000047</v>
      </c>
      <c r="J22" s="33">
        <v>104582692.24000049</v>
      </c>
      <c r="K22" s="34">
        <f>IF($B22="P",VLOOKUP($E22,'[2]Costeo-JUL26'!$B$9:$CQ$307,K$1,0),0)</f>
        <v>902315</v>
      </c>
      <c r="L22" s="35">
        <f>VLOOKUP($E22,'[2]TEORICOS (05.26)'!$A$8:$T$251,L$1,0)</f>
        <v>0.20250000000000001</v>
      </c>
      <c r="M22" s="36">
        <f t="shared" si="5"/>
        <v>21177995.178600099</v>
      </c>
      <c r="N22" s="35">
        <f>IF($B22="P",VLOOKUP($E22,'[2]Costeo-JUL26'!$B$9:$CQ$307,N$1,0),0)</f>
        <v>0.01</v>
      </c>
      <c r="O22" s="36">
        <f t="shared" si="6"/>
        <v>211779.95178600098</v>
      </c>
      <c r="P22" s="36">
        <f>IF($B22="P",VLOOKUP($E22,'[2]Costeo-JUL26'!$B$9:$CQ$307,P$1,0),0)*H22</f>
        <v>0</v>
      </c>
      <c r="Q22" s="36">
        <f t="shared" si="7"/>
        <v>21389775.130386099</v>
      </c>
      <c r="R22" s="34">
        <f>IF($B22="P",VLOOKUP($E22,'[2]Costeo-JUL26'!$B$9:$CQ$307,R$1,0),0)</f>
        <v>902332</v>
      </c>
      <c r="S22" s="16">
        <f>IF($B22="P",VLOOKUP($E22,'[2]Costeo-JUL26'!$B$9:$CQ$307,S$1,0),0)*$G22</f>
        <v>13251.857941499999</v>
      </c>
      <c r="T22" s="36">
        <f>IF($B22="P",VLOOKUP($E22,'[2]Costeo-JUL26'!$B$9:$CQ$307,T$1,0),0)*$G22</f>
        <v>9243885.1173976604</v>
      </c>
      <c r="U22" s="35">
        <f>IF($B22="P",VLOOKUP($E22,'[2]Costeo-JUL26'!$B$9:$CQ$307,U$1,0),0)</f>
        <v>1.4999999999999999E-2</v>
      </c>
      <c r="V22" s="36">
        <f t="shared" si="8"/>
        <v>138658.27676096489</v>
      </c>
      <c r="W22" s="36">
        <f t="shared" si="9"/>
        <v>9382543.394158626</v>
      </c>
      <c r="X22" s="34">
        <f>IF($B22="P",VLOOKUP($E22,'[2]Costeo-JUL26'!$B$9:$CQ$307,X$1,0),0)</f>
        <v>902338</v>
      </c>
      <c r="Y22" s="16">
        <f>IF($B22="P",VLOOKUP($E22,'[2]Costeo-JUL26'!$B$9:$CQ$307,Y$1,0),0)*$G22</f>
        <v>526.88275199999998</v>
      </c>
      <c r="Z22" s="36">
        <f>IF($B22="P",VLOOKUP($E22,'[2]Costeo-JUL26'!$B$9:$CQ$307,Z$1,0),0)*$G22</f>
        <v>148970.82930048002</v>
      </c>
      <c r="AA22" s="35">
        <f>IF($B22="P",VLOOKUP($E22,'[2]Costeo-JUL26'!$B$9:$CQ$307,AA$1,0),0)</f>
        <v>0.45</v>
      </c>
      <c r="AB22" s="36">
        <f t="shared" si="10"/>
        <v>67036.873185216013</v>
      </c>
      <c r="AC22" s="36">
        <f t="shared" si="11"/>
        <v>216007.70248569603</v>
      </c>
      <c r="AD22" s="34">
        <f>IF($B22="P",VLOOKUP($E22,'[2]Costeo-JUL26'!$B$9:$CQ$307,AD$1,0),0)</f>
        <v>902255</v>
      </c>
      <c r="AE22" s="16">
        <f>IF($B22="P",VLOOKUP($E22,'[2]Costeo-JUL26'!$B$9:$CQ$307,AE$1,0),0)*$G22</f>
        <v>55438</v>
      </c>
      <c r="AF22" s="36">
        <f>IF($B22="P",VLOOKUP($E22,'[2]Costeo-JUL26'!$B$9:$CQ$307,AF$1,0),0)*$G22</f>
        <v>829807.07160000002</v>
      </c>
      <c r="AG22" s="35">
        <f>IF($B22="P",VLOOKUP($E22,'[2]Costeo-JUL26'!$B$9:$CQ$307,AG$1,0),0)</f>
        <v>6.0000000000000001E-3</v>
      </c>
      <c r="AH22" s="36">
        <f t="shared" si="12"/>
        <v>4978.8424296000003</v>
      </c>
      <c r="AI22" s="36">
        <f t="shared" si="13"/>
        <v>834785.91402959998</v>
      </c>
      <c r="AJ22" s="34">
        <f>IF($B22="P",VLOOKUP($E22,'[2]Costeo-JUL26'!$B$9:$CQ$307,AJ$1,0),0)</f>
        <v>930211</v>
      </c>
      <c r="AK22" s="16">
        <f>IF($B22="P",VLOOKUP($E22,'[2]Costeo-JUL26'!$B$9:$CQ$307,AK$1,0),0)*$G22</f>
        <v>55438</v>
      </c>
      <c r="AL22" s="36">
        <f>IF($B22="P",VLOOKUP($E22,'[2]Costeo-JUL26'!$B$9:$CQ$307,AL$1,0),0)*$G22</f>
        <v>592367.22635999997</v>
      </c>
      <c r="AM22" s="35">
        <f>IF($B22="P",VLOOKUP($E22,'[2]Costeo-JUL26'!$B$9:$CQ$307,AM$1,0),0)</f>
        <v>1.7999999999999999E-2</v>
      </c>
      <c r="AN22" s="36">
        <f t="shared" si="14"/>
        <v>10662.610074479999</v>
      </c>
      <c r="AO22" s="36">
        <f t="shared" si="15"/>
        <v>603029.83643447992</v>
      </c>
      <c r="AP22" s="34">
        <f>IF($B22="P",VLOOKUP($E22,'[2]Costeo-JUL26'!$B$9:$CQ$307,AP$1,0),0)</f>
        <v>913486</v>
      </c>
      <c r="AQ22" s="16">
        <f>IF($B22="P",VLOOKUP($E22,'[2]Costeo-JUL26'!$B$9:$CQ$307,AQ$1,0),0)*$G22</f>
        <v>55438</v>
      </c>
      <c r="AR22" s="36">
        <f>IF($B22="P",VLOOKUP($E22,'[2]Costeo-JUL26'!$B$9:$CQ$307,AR$1,0),0)*$G22</f>
        <v>6843067.4001244465</v>
      </c>
      <c r="AS22" s="35">
        <f>IF($B22="P",VLOOKUP($E22,'[2]Costeo-JUL26'!$B$9:$CQ$307,AS$1,0),0)</f>
        <v>0.02</v>
      </c>
      <c r="AT22" s="36">
        <f t="shared" si="16"/>
        <v>136861.34800248893</v>
      </c>
      <c r="AU22" s="36">
        <f t="shared" si="17"/>
        <v>6979928.7481269352</v>
      </c>
      <c r="AV22" s="34">
        <f>IF($B22="P",VLOOKUP($E22,'[2]Costeo-JUL26'!$B$9:$CQ$307,AV$1,0),0)</f>
        <v>902310</v>
      </c>
      <c r="AW22" s="16">
        <f>IF($B22="P",VLOOKUP($E22,'[2]Costeo-JUL26'!$B$9:$CQ$307,AW$1,0),0)*$G22</f>
        <v>216.20819999999998</v>
      </c>
      <c r="AX22" s="36">
        <f>IF($B22="P",VLOOKUP($E22,'[2]Costeo-JUL26'!$B$9:$CQ$307,AX$1,0),0)*$G22</f>
        <v>757495.39421516994</v>
      </c>
      <c r="AY22" s="35">
        <f>IF($B22="P",VLOOKUP($E22,'[2]Costeo-JUL26'!$B$9:$CQ$307,AY$1,0),0)</f>
        <v>0.03</v>
      </c>
      <c r="AZ22" s="36">
        <f t="shared" si="18"/>
        <v>22724.861826455097</v>
      </c>
      <c r="BA22" s="36">
        <f t="shared" si="19"/>
        <v>780220.25604162505</v>
      </c>
      <c r="BB22" s="34">
        <f>IF($B22="P",VLOOKUP($E22,'[2]Costeo-JUL26'!$B$9:$CQ$307,BB$1,0),0)</f>
        <v>902311</v>
      </c>
      <c r="BC22" s="16">
        <f>IF($B22="P",VLOOKUP($E22,'[2]Costeo-JUL26'!$B$9:$CQ$307,BC$1,0),0)*$G22</f>
        <v>34.64875</v>
      </c>
      <c r="BD22" s="36">
        <f>IF($B22="P",VLOOKUP($E22,'[2]Costeo-JUL26'!$B$9:$CQ$307,BD$1,0),0)*$G22</f>
        <v>135880.09719375</v>
      </c>
      <c r="BE22" s="35">
        <f>IF($B22="P",VLOOKUP($E22,'[2]Costeo-JUL26'!$B$9:$CQ$307,BE$1,0),0)</f>
        <v>0.03</v>
      </c>
      <c r="BF22" s="36">
        <f t="shared" si="20"/>
        <v>4076.4029158124999</v>
      </c>
      <c r="BG22" s="36">
        <f t="shared" si="21"/>
        <v>139956.5001095625</v>
      </c>
      <c r="BH22" s="34">
        <f>IF($B22="P",VLOOKUP($E22,'[2]Costeo-JUL26'!$B$9:$CQ$307,BH$1,0),0)</f>
        <v>910319</v>
      </c>
      <c r="BI22" s="16">
        <f>IF($B22="P",VLOOKUP($E22,'[2]Costeo-JUL26'!$B$9:$CQ$307,BI$1,0),0)*$G22</f>
        <v>123.74553571428571</v>
      </c>
      <c r="BJ22" s="36">
        <f>IF($B22="P",VLOOKUP($E22,'[2]Costeo-JUL26'!$B$9:$CQ$307,BJ$1,0),0)*$G22</f>
        <v>323532.703125</v>
      </c>
      <c r="BK22" s="35">
        <f>IF(BH22=910319,0,IF($B22="P",VLOOKUP($E22,'[2]Costeo-JUL26'!$B$9:$CQ$307,BK$1,0),0))</f>
        <v>0</v>
      </c>
      <c r="BL22" s="36">
        <f t="shared" si="22"/>
        <v>0</v>
      </c>
      <c r="BM22" s="36">
        <f t="shared" si="23"/>
        <v>323532.703125</v>
      </c>
      <c r="BN22" s="34">
        <f>IF($B22="P",VLOOKUP($E22,'[2]Costeo-JUL26'!$B$9:$CQ$307,BN$1,0),0)</f>
        <v>0</v>
      </c>
      <c r="BO22" s="16">
        <f>IF($B22="P",VLOOKUP($E22,'[2]Costeo-JUL26'!$B$9:$CQ$307,BO$1,0),0)*$G22</f>
        <v>0</v>
      </c>
      <c r="BP22" s="36">
        <f>IF($B22="P",VLOOKUP($E22,'[2]Costeo-JUL26'!$B$9:$CQ$307,BP$1,0),0)*$G22</f>
        <v>0</v>
      </c>
      <c r="BQ22" s="35">
        <f>IF($B22="P",VLOOKUP($E22,'[2]Costeo-JUL26'!$B$9:$CQ$307,BQ$1,0),0)</f>
        <v>0</v>
      </c>
      <c r="BR22" s="36">
        <f t="shared" si="24"/>
        <v>0</v>
      </c>
      <c r="BS22" s="36">
        <f t="shared" si="25"/>
        <v>0</v>
      </c>
      <c r="BT22" s="34">
        <f>IF($B22="P",VLOOKUP($E22,'[2]Costeo-JUL26'!$B$9:$CQ$307,BT$1,0),0)</f>
        <v>0</v>
      </c>
      <c r="BU22" s="16">
        <f>IF($B22="P",VLOOKUP($E22,'[2]Costeo-JUL26'!$B$9:$CQ$307,BU$1,0),0)*$G22</f>
        <v>0</v>
      </c>
      <c r="BV22" s="36">
        <f>IF($B22="P",VLOOKUP($E22,'[2]Costeo-JUL26'!$B$9:$CQ$307,BV$1,0),0)*$G22</f>
        <v>0</v>
      </c>
      <c r="BW22" s="35">
        <f>IF($B22="P",VLOOKUP($E22,'[2]Costeo-JUL26'!$B$9:$CQ$307,BW$1,0),0)</f>
        <v>0</v>
      </c>
      <c r="BX22" s="36">
        <f t="shared" si="26"/>
        <v>0</v>
      </c>
      <c r="BY22" s="36">
        <f t="shared" si="27"/>
        <v>0</v>
      </c>
      <c r="BZ22" s="34">
        <f>IF($B22="P",VLOOKUP($E22,'[2]Costeo-JUL26'!$B$9:$CQ$307,BZ$1,0),0)</f>
        <v>0</v>
      </c>
      <c r="CA22" s="16">
        <f>IF($B22="P",VLOOKUP($E22,'[2]Costeo-JUL26'!$B$9:$CQ$307,CA$1,0),0)*$G22</f>
        <v>0</v>
      </c>
      <c r="CB22" s="36">
        <f>IF($B22="P",VLOOKUP($E22,'[2]Costeo-JUL26'!$B$9:$CQ$307,CB$1,0),0)*$G22</f>
        <v>0</v>
      </c>
      <c r="CC22" s="35">
        <f>IF($B22="P",VLOOKUP($E22,'[2]Costeo-JUL26'!$B$9:$CQ$307,CC$1,0),0)</f>
        <v>0</v>
      </c>
      <c r="CD22" s="36">
        <f t="shared" si="28"/>
        <v>0</v>
      </c>
      <c r="CE22" s="36">
        <f t="shared" si="29"/>
        <v>0</v>
      </c>
      <c r="CF22" s="37">
        <f t="shared" si="1"/>
        <v>40649780.184897617</v>
      </c>
      <c r="CG22" s="36">
        <f>IF($B22="r",VLOOKUP($E22,'[2]Costeo-JUL26'!$B$9:$CQ$307,CG$1,0),0)*$G22</f>
        <v>0</v>
      </c>
      <c r="CH22" s="35">
        <f>VLOOKUP($E22,'[2]TEORICOS (05.26)'!$A$8:$T$251,CH$1,0)</f>
        <v>0</v>
      </c>
      <c r="CI22" s="36">
        <f t="shared" si="30"/>
        <v>0</v>
      </c>
      <c r="CJ22" s="37">
        <f t="shared" si="31"/>
        <v>0</v>
      </c>
      <c r="CM22" s="16">
        <f>SUMIFS('[1]Ajuste Inventario'!$I:$I,'[1]Ajuste Inventario'!$B:$B,E22,'[1]Ajuste Inventario'!$S:$S,D22)*-1</f>
        <v>10.75</v>
      </c>
      <c r="CN22" s="36">
        <f t="shared" si="2"/>
        <v>63059.293190612851</v>
      </c>
      <c r="CP22" t="str">
        <f t="shared" si="3"/>
        <v>340Org.Vtas Ranelagh</v>
      </c>
      <c r="CQ22" s="10">
        <f t="shared" si="4"/>
        <v>5865.9807619174744</v>
      </c>
    </row>
    <row r="23" spans="1:95" x14ac:dyDescent="0.25">
      <c r="A23" s="30">
        <v>46204</v>
      </c>
      <c r="B23" s="31" t="str">
        <f>VLOOKUP($E23,'[2]TEORICOS (05.26)'!$A$8:$T$251,B$1,0)</f>
        <v>P</v>
      </c>
      <c r="C23" s="32" t="str">
        <f>VLOOKUP($E23,'[2]TEORICOS (05.26)'!$A$8:$T$251,C$1,0)</f>
        <v>Fanta</v>
      </c>
      <c r="D23" t="s">
        <v>66</v>
      </c>
      <c r="E23">
        <v>344</v>
      </c>
      <c r="F23" t="s">
        <v>81</v>
      </c>
      <c r="G23" s="16">
        <v>389</v>
      </c>
      <c r="H23" s="16">
        <v>959.2740000000025</v>
      </c>
      <c r="I23" s="33">
        <v>7108629.3800000297</v>
      </c>
      <c r="J23" s="33">
        <v>7046484.8000000212</v>
      </c>
      <c r="K23" s="34">
        <f>IF($B23="P",VLOOKUP($E23,'[2]Costeo-JUL26'!$B$9:$CQ$307,K$1,0),0)</f>
        <v>902315</v>
      </c>
      <c r="L23" s="35">
        <f>VLOOKUP($E23,'[2]TEORICOS (05.26)'!$A$8:$T$251,L$1,0)</f>
        <v>0.20250000000000001</v>
      </c>
      <c r="M23" s="36">
        <f t="shared" si="5"/>
        <v>1426913.1720000044</v>
      </c>
      <c r="N23" s="35">
        <f>IF($B23="P",VLOOKUP($E23,'[2]Costeo-JUL26'!$B$9:$CQ$307,N$1,0),0)</f>
        <v>0.01</v>
      </c>
      <c r="O23" s="36">
        <f t="shared" si="6"/>
        <v>14269.131720000045</v>
      </c>
      <c r="P23" s="36">
        <f>IF($B23="P",VLOOKUP($E23,'[2]Costeo-JUL26'!$B$9:$CQ$307,P$1,0),0)*H23</f>
        <v>0</v>
      </c>
      <c r="Q23" s="36">
        <f t="shared" si="7"/>
        <v>1441182.3037200044</v>
      </c>
      <c r="R23" s="34">
        <f>IF($B23="P",VLOOKUP($E23,'[2]Costeo-JUL26'!$B$9:$CQ$307,R$1,0),0)</f>
        <v>902332</v>
      </c>
      <c r="S23" s="16">
        <f>IF($B23="P",VLOOKUP($E23,'[2]Costeo-JUL26'!$B$9:$CQ$307,S$1,0),0)*$G23</f>
        <v>867.87183700000003</v>
      </c>
      <c r="T23" s="36">
        <f>IF($B23="P",VLOOKUP($E23,'[2]Costeo-JUL26'!$B$9:$CQ$307,T$1,0),0)*$G23</f>
        <v>605387.37988801487</v>
      </c>
      <c r="U23" s="35">
        <f>IF($B23="P",VLOOKUP($E23,'[2]Costeo-JUL26'!$B$9:$CQ$307,U$1,0),0)</f>
        <v>1.4999999999999999E-2</v>
      </c>
      <c r="V23" s="36">
        <f t="shared" si="8"/>
        <v>9080.8106983202233</v>
      </c>
      <c r="W23" s="36">
        <f t="shared" si="9"/>
        <v>614468.19058633514</v>
      </c>
      <c r="X23" s="34">
        <f>IF($B23="P",VLOOKUP($E23,'[2]Costeo-JUL26'!$B$9:$CQ$307,X$1,0),0)</f>
        <v>902338</v>
      </c>
      <c r="Y23" s="16">
        <f>IF($B23="P",VLOOKUP($E23,'[2]Costeo-JUL26'!$B$9:$CQ$307,Y$1,0),0)*$G23</f>
        <v>34.505856000000001</v>
      </c>
      <c r="Z23" s="36">
        <f>IF($B23="P",VLOOKUP($E23,'[2]Costeo-JUL26'!$B$9:$CQ$307,Z$1,0),0)*$G23</f>
        <v>9756.1857254400002</v>
      </c>
      <c r="AA23" s="35">
        <f>IF($B23="P",VLOOKUP($E23,'[2]Costeo-JUL26'!$B$9:$CQ$307,AA$1,0),0)</f>
        <v>0.45</v>
      </c>
      <c r="AB23" s="36">
        <f t="shared" si="10"/>
        <v>4390.2835764480005</v>
      </c>
      <c r="AC23" s="36">
        <f t="shared" si="11"/>
        <v>14146.469301888001</v>
      </c>
      <c r="AD23" s="34">
        <f>IF($B23="P",VLOOKUP($E23,'[2]Costeo-JUL26'!$B$9:$CQ$307,AD$1,0),0)</f>
        <v>902255</v>
      </c>
      <c r="AE23" s="16">
        <f>IF($B23="P",VLOOKUP($E23,'[2]Costeo-JUL26'!$B$9:$CQ$307,AE$1,0),0)*$G23</f>
        <v>3112</v>
      </c>
      <c r="AF23" s="36">
        <f>IF($B23="P",VLOOKUP($E23,'[2]Costeo-JUL26'!$B$9:$CQ$307,AF$1,0),0)*$G23</f>
        <v>46581.038399999998</v>
      </c>
      <c r="AG23" s="35">
        <f>IF($B23="P",VLOOKUP($E23,'[2]Costeo-JUL26'!$B$9:$CQ$307,AG$1,0),0)</f>
        <v>6.0000000000000001E-3</v>
      </c>
      <c r="AH23" s="36">
        <f t="shared" si="12"/>
        <v>279.48623040000001</v>
      </c>
      <c r="AI23" s="36">
        <f t="shared" si="13"/>
        <v>46860.524630399996</v>
      </c>
      <c r="AJ23" s="34">
        <f>IF($B23="P",VLOOKUP($E23,'[2]Costeo-JUL26'!$B$9:$CQ$307,AJ$1,0),0)</f>
        <v>930637</v>
      </c>
      <c r="AK23" s="16">
        <f>IF($B23="P",VLOOKUP($E23,'[2]Costeo-JUL26'!$B$9:$CQ$307,AK$1,0),0)*$G23</f>
        <v>3112</v>
      </c>
      <c r="AL23" s="36">
        <f>IF($B23="P",VLOOKUP($E23,'[2]Costeo-JUL26'!$B$9:$CQ$307,AL$1,0),0)*$G23</f>
        <v>140711.63184000002</v>
      </c>
      <c r="AM23" s="35">
        <f>IF($B23="P",VLOOKUP($E23,'[2]Costeo-JUL26'!$B$9:$CQ$307,AM$1,0),0)</f>
        <v>1.7999999999999999E-2</v>
      </c>
      <c r="AN23" s="36">
        <f t="shared" si="14"/>
        <v>2532.8093731200001</v>
      </c>
      <c r="AO23" s="36">
        <f t="shared" si="15"/>
        <v>143244.44121312001</v>
      </c>
      <c r="AP23" s="34">
        <f>IF($B23="P",VLOOKUP($E23,'[2]Costeo-JUL26'!$B$9:$CQ$307,AP$1,0),0)</f>
        <v>911881</v>
      </c>
      <c r="AQ23" s="16">
        <f>IF($B23="P",VLOOKUP($E23,'[2]Costeo-JUL26'!$B$9:$CQ$307,AQ$1,0),0)*$G23</f>
        <v>3112</v>
      </c>
      <c r="AR23" s="36">
        <f>IF($B23="P",VLOOKUP($E23,'[2]Costeo-JUL26'!$B$9:$CQ$307,AR$1,0),0)*$G23</f>
        <v>422271.01440703345</v>
      </c>
      <c r="AS23" s="35">
        <f>IF($B23="P",VLOOKUP($E23,'[2]Costeo-JUL26'!$B$9:$CQ$307,AS$1,0),0)</f>
        <v>0.02</v>
      </c>
      <c r="AT23" s="36">
        <f t="shared" si="16"/>
        <v>8445.4202881406691</v>
      </c>
      <c r="AU23" s="36">
        <f t="shared" si="17"/>
        <v>430716.4346951741</v>
      </c>
      <c r="AV23" s="34">
        <f>IF($B23="P",VLOOKUP($E23,'[2]Costeo-JUL26'!$B$9:$CQ$307,AV$1,0),0)</f>
        <v>902310</v>
      </c>
      <c r="AW23" s="16">
        <f>IF($B23="P",VLOOKUP($E23,'[2]Costeo-JUL26'!$B$9:$CQ$307,AW$1,0),0)*$G23</f>
        <v>12.8759</v>
      </c>
      <c r="AX23" s="36">
        <f>IF($B23="P",VLOOKUP($E23,'[2]Costeo-JUL26'!$B$9:$CQ$307,AX$1,0),0)*$G23</f>
        <v>45111.309128770808</v>
      </c>
      <c r="AY23" s="35">
        <f>IF($B23="P",VLOOKUP($E23,'[2]Costeo-JUL26'!$B$9:$CQ$307,AY$1,0),0)</f>
        <v>0.03</v>
      </c>
      <c r="AZ23" s="36">
        <f t="shared" si="18"/>
        <v>1353.3392738631242</v>
      </c>
      <c r="BA23" s="36">
        <f t="shared" si="19"/>
        <v>46464.648402633931</v>
      </c>
      <c r="BB23" s="34">
        <f>IF($B23="P",VLOOKUP($E23,'[2]Costeo-JUL26'!$B$9:$CQ$307,BB$1,0),0)</f>
        <v>923266</v>
      </c>
      <c r="BC23" s="16">
        <f>IF($B23="P",VLOOKUP($E23,'[2]Costeo-JUL26'!$B$9:$CQ$307,BC$1,0),0)*$G23</f>
        <v>1.9450000000000001</v>
      </c>
      <c r="BD23" s="36">
        <f>IF($B23="P",VLOOKUP($E23,'[2]Costeo-JUL26'!$B$9:$CQ$307,BD$1,0),0)*$G23</f>
        <v>7869.1977000000006</v>
      </c>
      <c r="BE23" s="35">
        <f>IF($B23="P",VLOOKUP($E23,'[2]Costeo-JUL26'!$B$9:$CQ$307,BE$1,0),0)</f>
        <v>0.03</v>
      </c>
      <c r="BF23" s="36">
        <f t="shared" si="20"/>
        <v>236.075931</v>
      </c>
      <c r="BG23" s="36">
        <f t="shared" si="21"/>
        <v>8105.2736310000009</v>
      </c>
      <c r="BH23" s="34">
        <f>IF($B23="P",VLOOKUP($E23,'[2]Costeo-JUL26'!$B$9:$CQ$307,BH$1,0),0)</f>
        <v>910319</v>
      </c>
      <c r="BI23" s="16">
        <f>IF($B23="P",VLOOKUP($E23,'[2]Costeo-JUL26'!$B$9:$CQ$307,BI$1,0),0)*$G23</f>
        <v>10.373333333333335</v>
      </c>
      <c r="BJ23" s="36">
        <f>IF($B23="P",VLOOKUP($E23,'[2]Costeo-JUL26'!$B$9:$CQ$307,BJ$1,0),0)*$G23</f>
        <v>27121.079999999998</v>
      </c>
      <c r="BK23" s="35">
        <f>IF(BH23=910319,0,IF($B23="P",VLOOKUP($E23,'[2]Costeo-JUL26'!$B$9:$CQ$307,BK$1,0),0))</f>
        <v>0</v>
      </c>
      <c r="BL23" s="36">
        <f t="shared" si="22"/>
        <v>0</v>
      </c>
      <c r="BM23" s="36">
        <f t="shared" si="23"/>
        <v>27121.079999999998</v>
      </c>
      <c r="BN23" s="34">
        <f>IF($B23="P",VLOOKUP($E23,'[2]Costeo-JUL26'!$B$9:$CQ$307,BN$1,0),0)</f>
        <v>0</v>
      </c>
      <c r="BO23" s="16">
        <f>IF($B23="P",VLOOKUP($E23,'[2]Costeo-JUL26'!$B$9:$CQ$307,BO$1,0),0)*$G23</f>
        <v>0</v>
      </c>
      <c r="BP23" s="36">
        <f>IF($B23="P",VLOOKUP($E23,'[2]Costeo-JUL26'!$B$9:$CQ$307,BP$1,0),0)*$G23</f>
        <v>0</v>
      </c>
      <c r="BQ23" s="35">
        <f>IF($B23="P",VLOOKUP($E23,'[2]Costeo-JUL26'!$B$9:$CQ$307,BQ$1,0),0)</f>
        <v>0</v>
      </c>
      <c r="BR23" s="36">
        <f t="shared" si="24"/>
        <v>0</v>
      </c>
      <c r="BS23" s="36">
        <f t="shared" si="25"/>
        <v>0</v>
      </c>
      <c r="BT23" s="34">
        <f>IF($B23="P",VLOOKUP($E23,'[2]Costeo-JUL26'!$B$9:$CQ$307,BT$1,0),0)</f>
        <v>0</v>
      </c>
      <c r="BU23" s="16">
        <f>IF($B23="P",VLOOKUP($E23,'[2]Costeo-JUL26'!$B$9:$CQ$307,BU$1,0),0)*$G23</f>
        <v>0</v>
      </c>
      <c r="BV23" s="36">
        <f>IF($B23="P",VLOOKUP($E23,'[2]Costeo-JUL26'!$B$9:$CQ$307,BV$1,0),0)*$G23</f>
        <v>0</v>
      </c>
      <c r="BW23" s="35">
        <f>IF($B23="P",VLOOKUP($E23,'[2]Costeo-JUL26'!$B$9:$CQ$307,BW$1,0),0)</f>
        <v>0</v>
      </c>
      <c r="BX23" s="36">
        <f t="shared" si="26"/>
        <v>0</v>
      </c>
      <c r="BY23" s="36">
        <f t="shared" si="27"/>
        <v>0</v>
      </c>
      <c r="BZ23" s="34">
        <f>IF($B23="P",VLOOKUP($E23,'[2]Costeo-JUL26'!$B$9:$CQ$307,BZ$1,0),0)</f>
        <v>0</v>
      </c>
      <c r="CA23" s="16">
        <f>IF($B23="P",VLOOKUP($E23,'[2]Costeo-JUL26'!$B$9:$CQ$307,CA$1,0),0)*$G23</f>
        <v>0</v>
      </c>
      <c r="CB23" s="36">
        <f>IF($B23="P",VLOOKUP($E23,'[2]Costeo-JUL26'!$B$9:$CQ$307,CB$1,0),0)*$G23</f>
        <v>0</v>
      </c>
      <c r="CC23" s="35">
        <f>IF($B23="P",VLOOKUP($E23,'[2]Costeo-JUL26'!$B$9:$CQ$307,CC$1,0),0)</f>
        <v>0</v>
      </c>
      <c r="CD23" s="36">
        <f t="shared" si="28"/>
        <v>0</v>
      </c>
      <c r="CE23" s="36">
        <f t="shared" si="29"/>
        <v>0</v>
      </c>
      <c r="CF23" s="37">
        <f t="shared" si="1"/>
        <v>2772309.3661805559</v>
      </c>
      <c r="CG23" s="36">
        <f>IF($B23="r",VLOOKUP($E23,'[2]Costeo-JUL26'!$B$9:$CQ$307,CG$1,0),0)*$G23</f>
        <v>0</v>
      </c>
      <c r="CH23" s="35">
        <f>VLOOKUP($E23,'[2]TEORICOS (05.26)'!$A$8:$T$251,CH$1,0)</f>
        <v>0</v>
      </c>
      <c r="CI23" s="36">
        <f t="shared" si="30"/>
        <v>0</v>
      </c>
      <c r="CJ23" s="37">
        <f t="shared" si="31"/>
        <v>0</v>
      </c>
      <c r="CM23" s="16">
        <f>SUMIFS('[1]Ajuste Inventario'!$I:$I,'[1]Ajuste Inventario'!$B:$B,E23,'[1]Ajuste Inventario'!$S:$S,D23)*-1</f>
        <v>13.375</v>
      </c>
      <c r="CN23" s="36">
        <f t="shared" si="2"/>
        <v>95320.4055852569</v>
      </c>
      <c r="CP23" t="str">
        <f t="shared" si="3"/>
        <v>344Org.Vtas Ranelagh</v>
      </c>
      <c r="CQ23" s="10">
        <f t="shared" si="4"/>
        <v>7126.7592960939737</v>
      </c>
    </row>
    <row r="24" spans="1:95" x14ac:dyDescent="0.25">
      <c r="A24" s="30">
        <v>46204</v>
      </c>
      <c r="B24" s="31" t="str">
        <f>VLOOKUP($E24,'[2]TEORICOS (05.26)'!$A$8:$T$251,B$1,0)</f>
        <v>P</v>
      </c>
      <c r="C24" s="32" t="str">
        <f>VLOOKUP($E24,'[2]TEORICOS (05.26)'!$A$8:$T$251,C$1,0)</f>
        <v>Fanta</v>
      </c>
      <c r="D24" t="s">
        <v>66</v>
      </c>
      <c r="E24">
        <v>359</v>
      </c>
      <c r="F24" t="s">
        <v>82</v>
      </c>
      <c r="G24" s="16">
        <v>11877.501</v>
      </c>
      <c r="H24" s="16">
        <v>28244.697378000041</v>
      </c>
      <c r="I24" s="33">
        <v>177289229.78000301</v>
      </c>
      <c r="J24" s="33">
        <v>176487020.0600026</v>
      </c>
      <c r="K24" s="34">
        <f>IF($B24="P",VLOOKUP($E24,'[2]Costeo-JUL26'!$B$9:$CQ$307,K$1,0),0)</f>
        <v>902315</v>
      </c>
      <c r="L24" s="35">
        <f>VLOOKUP($E24,'[2]TEORICOS (05.26)'!$A$8:$T$251,L$1,0)</f>
        <v>0.20250000000000001</v>
      </c>
      <c r="M24" s="36">
        <f t="shared" si="5"/>
        <v>35738621.562150531</v>
      </c>
      <c r="N24" s="35">
        <f>IF($B24="P",VLOOKUP($E24,'[2]Costeo-JUL26'!$B$9:$CQ$307,N$1,0),0)</f>
        <v>0.01</v>
      </c>
      <c r="O24" s="36">
        <f t="shared" si="6"/>
        <v>357386.21562150534</v>
      </c>
      <c r="P24" s="36">
        <f>IF($B24="P",VLOOKUP($E24,'[2]Costeo-JUL26'!$B$9:$CQ$307,P$1,0),0)*H24</f>
        <v>0</v>
      </c>
      <c r="Q24" s="36">
        <f t="shared" si="7"/>
        <v>36096007.777772039</v>
      </c>
      <c r="R24" s="34">
        <f>IF($B24="P",VLOOKUP($E24,'[2]Costeo-JUL26'!$B$9:$CQ$307,R$1,0),0)</f>
        <v>902332</v>
      </c>
      <c r="S24" s="16">
        <f>IF($B24="P",VLOOKUP($E24,'[2]Costeo-JUL26'!$B$9:$CQ$307,S$1,0),0)*$G24</f>
        <v>25552.700378228248</v>
      </c>
      <c r="T24" s="36">
        <f>IF($B24="P",VLOOKUP($E24,'[2]Costeo-JUL26'!$B$9:$CQ$307,T$1,0),0)*$G24</f>
        <v>17824385.665644184</v>
      </c>
      <c r="U24" s="35">
        <f>IF($B24="P",VLOOKUP($E24,'[2]Costeo-JUL26'!$B$9:$CQ$307,U$1,0),0)</f>
        <v>1.4999999999999999E-2</v>
      </c>
      <c r="V24" s="36">
        <f t="shared" si="8"/>
        <v>267365.78498466272</v>
      </c>
      <c r="W24" s="36">
        <f t="shared" si="9"/>
        <v>18091751.450628847</v>
      </c>
      <c r="X24" s="34">
        <f>IF($B24="P",VLOOKUP($E24,'[2]Costeo-JUL26'!$B$9:$CQ$307,X$1,0),0)</f>
        <v>902338</v>
      </c>
      <c r="Y24" s="16">
        <f>IF($B24="P",VLOOKUP($E24,'[2]Costeo-JUL26'!$B$9:$CQ$307,Y$1,0),0)*$G24</f>
        <v>1015.953925536</v>
      </c>
      <c r="Z24" s="36">
        <f>IF($B24="P",VLOOKUP($E24,'[2]Costeo-JUL26'!$B$9:$CQ$307,Z$1,0),0)*$G24</f>
        <v>287250.81290604861</v>
      </c>
      <c r="AA24" s="35">
        <f>IF($B24="P",VLOOKUP($E24,'[2]Costeo-JUL26'!$B$9:$CQ$307,AA$1,0),0)</f>
        <v>0.45</v>
      </c>
      <c r="AB24" s="36">
        <f t="shared" si="10"/>
        <v>129262.86580772187</v>
      </c>
      <c r="AC24" s="36">
        <f t="shared" si="11"/>
        <v>416513.67871377047</v>
      </c>
      <c r="AD24" s="34">
        <f>IF($B24="P",VLOOKUP($E24,'[2]Costeo-JUL26'!$B$9:$CQ$307,AD$1,0),0)</f>
        <v>902255</v>
      </c>
      <c r="AE24" s="16">
        <f>IF($B24="P",VLOOKUP($E24,'[2]Costeo-JUL26'!$B$9:$CQ$307,AE$1,0),0)*$G24</f>
        <v>71265.005999999994</v>
      </c>
      <c r="AF24" s="36">
        <f>IF($B24="P",VLOOKUP($E24,'[2]Costeo-JUL26'!$B$9:$CQ$307,AF$1,0),0)*$G24</f>
        <v>1066708.8628092001</v>
      </c>
      <c r="AG24" s="35">
        <f>IF($B24="P",VLOOKUP($E24,'[2]Costeo-JUL26'!$B$9:$CQ$307,AG$1,0),0)</f>
        <v>6.0000000000000001E-3</v>
      </c>
      <c r="AH24" s="36">
        <f t="shared" si="12"/>
        <v>6400.2531768552008</v>
      </c>
      <c r="AI24" s="36">
        <f t="shared" si="13"/>
        <v>1073109.1159860552</v>
      </c>
      <c r="AJ24" s="34">
        <f>IF($B24="P",VLOOKUP($E24,'[2]Costeo-JUL26'!$B$9:$CQ$307,AJ$1,0),0)</f>
        <v>930212</v>
      </c>
      <c r="AK24" s="16">
        <f>IF($B24="P",VLOOKUP($E24,'[2]Costeo-JUL26'!$B$9:$CQ$307,AK$1,0),0)*$G24</f>
        <v>71265.005999999994</v>
      </c>
      <c r="AL24" s="36">
        <f>IF($B24="P",VLOOKUP($E24,'[2]Costeo-JUL26'!$B$9:$CQ$307,AL$1,0),0)*$G24</f>
        <v>866040.85891439999</v>
      </c>
      <c r="AM24" s="35">
        <f>IF($B24="P",VLOOKUP($E24,'[2]Costeo-JUL26'!$B$9:$CQ$307,AM$1,0),0)</f>
        <v>1.7999999999999999E-2</v>
      </c>
      <c r="AN24" s="36">
        <f t="shared" si="14"/>
        <v>15588.735460459198</v>
      </c>
      <c r="AO24" s="36">
        <f t="shared" si="15"/>
        <v>881629.59437485924</v>
      </c>
      <c r="AP24" s="34">
        <f>IF($B24="P",VLOOKUP($E24,'[2]Costeo-JUL26'!$B$9:$CQ$307,AP$1,0),0)</f>
        <v>911423</v>
      </c>
      <c r="AQ24" s="16">
        <f>IF($B24="P",VLOOKUP($E24,'[2]Costeo-JUL26'!$B$9:$CQ$307,AQ$1,0),0)*$G24</f>
        <v>71265.005999999994</v>
      </c>
      <c r="AR24" s="36">
        <f>IF($B24="P",VLOOKUP($E24,'[2]Costeo-JUL26'!$B$9:$CQ$307,AR$1,0),0)*$G24</f>
        <v>10878596.039106015</v>
      </c>
      <c r="AS24" s="35">
        <f>IF($B24="P",VLOOKUP($E24,'[2]Costeo-JUL26'!$B$9:$CQ$307,AS$1,0),0)</f>
        <v>0.02</v>
      </c>
      <c r="AT24" s="36">
        <f t="shared" si="16"/>
        <v>217571.92078212032</v>
      </c>
      <c r="AU24" s="36">
        <f t="shared" si="17"/>
        <v>11096167.959888136</v>
      </c>
      <c r="AV24" s="34">
        <f>IF($B24="P",VLOOKUP($E24,'[2]Costeo-JUL26'!$B$9:$CQ$307,AV$1,0),0)</f>
        <v>932442</v>
      </c>
      <c r="AW24" s="16">
        <f>IF($B24="P",VLOOKUP($E24,'[2]Costeo-JUL26'!$B$9:$CQ$307,AW$1,0),0)*$G24</f>
        <v>329.00677769999999</v>
      </c>
      <c r="AX24" s="36">
        <f>IF($B24="P",VLOOKUP($E24,'[2]Costeo-JUL26'!$B$9:$CQ$307,AX$1,0),0)*$G24</f>
        <v>1214454.2688060997</v>
      </c>
      <c r="AY24" s="35">
        <f>IF($B24="P",VLOOKUP($E24,'[2]Costeo-JUL26'!$B$9:$CQ$307,AY$1,0),0)</f>
        <v>0.03</v>
      </c>
      <c r="AZ24" s="36">
        <f t="shared" si="18"/>
        <v>36433.628064182987</v>
      </c>
      <c r="BA24" s="36">
        <f t="shared" si="19"/>
        <v>1250887.8968702827</v>
      </c>
      <c r="BB24" s="34">
        <f>IF($B24="P",VLOOKUP($E24,'[2]Costeo-JUL26'!$B$9:$CQ$307,BB$1,0),0)</f>
        <v>902311</v>
      </c>
      <c r="BC24" s="16">
        <f>IF($B24="P",VLOOKUP($E24,'[2]Costeo-JUL26'!$B$9:$CQ$307,BC$1,0),0)*$G24</f>
        <v>51.964066875000007</v>
      </c>
      <c r="BD24" s="36">
        <f>IF($B24="P",VLOOKUP($E24,'[2]Costeo-JUL26'!$B$9:$CQ$307,BD$1,0),0)*$G24</f>
        <v>203784.62304000944</v>
      </c>
      <c r="BE24" s="35">
        <f>IF($B24="P",VLOOKUP($E24,'[2]Costeo-JUL26'!$B$9:$CQ$307,BE$1,0),0)</f>
        <v>0.03</v>
      </c>
      <c r="BF24" s="36">
        <f t="shared" si="20"/>
        <v>6113.5386912002832</v>
      </c>
      <c r="BG24" s="36">
        <f t="shared" si="21"/>
        <v>209898.16173120972</v>
      </c>
      <c r="BH24" s="34">
        <f>IF($B24="P",VLOOKUP($E24,'[2]Costeo-JUL26'!$B$9:$CQ$307,BH$1,0),0)</f>
        <v>933089</v>
      </c>
      <c r="BI24" s="16">
        <f>IF($B24="P",VLOOKUP($E24,'[2]Costeo-JUL26'!$B$9:$CQ$307,BI$1,0),0)*$G24</f>
        <v>445.40628750000002</v>
      </c>
      <c r="BJ24" s="36">
        <f>IF($B24="P",VLOOKUP($E24,'[2]Costeo-JUL26'!$B$9:$CQ$307,BJ$1,0),0)*$G24</f>
        <v>331681.83302757231</v>
      </c>
      <c r="BK24" s="35">
        <f>IF(BH24=910319,0,IF($B24="P",VLOOKUP($E24,'[2]Costeo-JUL26'!$B$9:$CQ$307,BK$1,0),0))</f>
        <v>0.02</v>
      </c>
      <c r="BL24" s="36">
        <f t="shared" si="22"/>
        <v>6633.6366605514468</v>
      </c>
      <c r="BM24" s="36">
        <f t="shared" si="23"/>
        <v>338315.46968812373</v>
      </c>
      <c r="BN24" s="34">
        <f>IF($B24="P",VLOOKUP($E24,'[2]Costeo-JUL26'!$B$9:$CQ$307,BN$1,0),0)</f>
        <v>0</v>
      </c>
      <c r="BO24" s="16">
        <f>IF($B24="P",VLOOKUP($E24,'[2]Costeo-JUL26'!$B$9:$CQ$307,BO$1,0),0)*$G24</f>
        <v>0</v>
      </c>
      <c r="BP24" s="36">
        <f>IF($B24="P",VLOOKUP($E24,'[2]Costeo-JUL26'!$B$9:$CQ$307,BP$1,0),0)*$G24</f>
        <v>0</v>
      </c>
      <c r="BQ24" s="35">
        <f>IF($B24="P",VLOOKUP($E24,'[2]Costeo-JUL26'!$B$9:$CQ$307,BQ$1,0),0)</f>
        <v>0</v>
      </c>
      <c r="BR24" s="36">
        <f t="shared" si="24"/>
        <v>0</v>
      </c>
      <c r="BS24" s="36">
        <f t="shared" si="25"/>
        <v>0</v>
      </c>
      <c r="BT24" s="34">
        <f>IF($B24="P",VLOOKUP($E24,'[2]Costeo-JUL26'!$B$9:$CQ$307,BT$1,0),0)</f>
        <v>0</v>
      </c>
      <c r="BU24" s="16">
        <f>IF($B24="P",VLOOKUP($E24,'[2]Costeo-JUL26'!$B$9:$CQ$307,BU$1,0),0)*$G24</f>
        <v>0</v>
      </c>
      <c r="BV24" s="36">
        <f>IF($B24="P",VLOOKUP($E24,'[2]Costeo-JUL26'!$B$9:$CQ$307,BV$1,0),0)*$G24</f>
        <v>0</v>
      </c>
      <c r="BW24" s="35">
        <f>IF($B24="P",VLOOKUP($E24,'[2]Costeo-JUL26'!$B$9:$CQ$307,BW$1,0),0)</f>
        <v>0</v>
      </c>
      <c r="BX24" s="36">
        <f t="shared" si="26"/>
        <v>0</v>
      </c>
      <c r="BY24" s="36">
        <f t="shared" si="27"/>
        <v>0</v>
      </c>
      <c r="BZ24" s="34">
        <f>IF($B24="P",VLOOKUP($E24,'[2]Costeo-JUL26'!$B$9:$CQ$307,BZ$1,0),0)</f>
        <v>0</v>
      </c>
      <c r="CA24" s="16">
        <f>IF($B24="P",VLOOKUP($E24,'[2]Costeo-JUL26'!$B$9:$CQ$307,CA$1,0),0)*$G24</f>
        <v>0</v>
      </c>
      <c r="CB24" s="36">
        <f>IF($B24="P",VLOOKUP($E24,'[2]Costeo-JUL26'!$B$9:$CQ$307,CB$1,0),0)*$G24</f>
        <v>0</v>
      </c>
      <c r="CC24" s="35">
        <f>IF($B24="P",VLOOKUP($E24,'[2]Costeo-JUL26'!$B$9:$CQ$307,CC$1,0),0)</f>
        <v>0</v>
      </c>
      <c r="CD24" s="36">
        <f t="shared" si="28"/>
        <v>0</v>
      </c>
      <c r="CE24" s="36">
        <f t="shared" si="29"/>
        <v>0</v>
      </c>
      <c r="CF24" s="37">
        <f t="shared" si="1"/>
        <v>69454281.105653316</v>
      </c>
      <c r="CG24" s="36">
        <f>IF($B24="r",VLOOKUP($E24,'[2]Costeo-JUL26'!$B$9:$CQ$307,CG$1,0),0)*$G24</f>
        <v>0</v>
      </c>
      <c r="CH24" s="35">
        <f>VLOOKUP($E24,'[2]TEORICOS (05.26)'!$A$8:$T$251,CH$1,0)</f>
        <v>0</v>
      </c>
      <c r="CI24" s="36">
        <f t="shared" si="30"/>
        <v>0</v>
      </c>
      <c r="CJ24" s="37">
        <f t="shared" si="31"/>
        <v>0</v>
      </c>
      <c r="CM24" s="16">
        <f>SUMIFS('[1]Ajuste Inventario'!$I:$I,'[1]Ajuste Inventario'!$B:$B,E24,'[1]Ajuste Inventario'!$S:$S,D24)*-1</f>
        <v>14.195</v>
      </c>
      <c r="CN24" s="36">
        <f t="shared" si="2"/>
        <v>83005.972409074006</v>
      </c>
      <c r="CP24" t="str">
        <f t="shared" si="3"/>
        <v>359Org.Vtas Ranelagh</v>
      </c>
      <c r="CQ24" s="10">
        <f t="shared" si="4"/>
        <v>5847.550011206341</v>
      </c>
    </row>
    <row r="25" spans="1:95" x14ac:dyDescent="0.25">
      <c r="A25" s="30">
        <v>46204</v>
      </c>
      <c r="B25" s="31" t="str">
        <f>VLOOKUP($E25,'[2]TEORICOS (05.26)'!$A$8:$T$251,B$1,0)</f>
        <v>P</v>
      </c>
      <c r="C25" s="32" t="str">
        <f>VLOOKUP($E25,'[2]TEORICOS (05.26)'!$A$8:$T$251,C$1,0)</f>
        <v>Fanta</v>
      </c>
      <c r="D25" t="s">
        <v>66</v>
      </c>
      <c r="E25">
        <v>361</v>
      </c>
      <c r="F25" t="s">
        <v>83</v>
      </c>
      <c r="G25" s="16">
        <v>609.33400000000006</v>
      </c>
      <c r="H25" s="16">
        <v>1931.5887800000053</v>
      </c>
      <c r="I25" s="33">
        <v>11846481.00000003</v>
      </c>
      <c r="J25" s="33">
        <v>11716327.780000022</v>
      </c>
      <c r="K25" s="34">
        <f>IF($B25="P",VLOOKUP($E25,'[2]Costeo-JUL26'!$B$9:$CQ$307,K$1,0),0)</f>
        <v>902315</v>
      </c>
      <c r="L25" s="35">
        <f>VLOOKUP($E25,'[2]TEORICOS (05.26)'!$A$8:$T$251,L$1,0)</f>
        <v>0.20250000000000001</v>
      </c>
      <c r="M25" s="36">
        <f t="shared" si="5"/>
        <v>2372556.3754500044</v>
      </c>
      <c r="N25" s="35">
        <f>IF($B25="P",VLOOKUP($E25,'[2]Costeo-JUL26'!$B$9:$CQ$307,N$1,0),0)</f>
        <v>0.01</v>
      </c>
      <c r="O25" s="36">
        <f t="shared" si="6"/>
        <v>23725.563754500043</v>
      </c>
      <c r="P25" s="36">
        <f>IF($B25="P",VLOOKUP($E25,'[2]Costeo-JUL26'!$B$9:$CQ$307,P$1,0),0)*H25</f>
        <v>0</v>
      </c>
      <c r="Q25" s="36">
        <f t="shared" si="7"/>
        <v>2396281.9392045042</v>
      </c>
      <c r="R25" s="34">
        <f>IF($B25="P",VLOOKUP($E25,'[2]Costeo-JUL26'!$B$9:$CQ$307,R$1,0),0)</f>
        <v>902332</v>
      </c>
      <c r="S25" s="16">
        <f>IF($B25="P",VLOOKUP($E25,'[2]Costeo-JUL26'!$B$9:$CQ$307,S$1,0),0)*$G25</f>
        <v>1747.8569083139998</v>
      </c>
      <c r="T25" s="36">
        <f>IF($B25="P",VLOOKUP($E25,'[2]Costeo-JUL26'!$B$9:$CQ$307,T$1,0),0)*$G25</f>
        <v>1219224.3935476141</v>
      </c>
      <c r="U25" s="35">
        <f>IF($B25="P",VLOOKUP($E25,'[2]Costeo-JUL26'!$B$9:$CQ$307,U$1,0),0)</f>
        <v>1.4999999999999999E-2</v>
      </c>
      <c r="V25" s="36">
        <f t="shared" si="8"/>
        <v>18288.36590321421</v>
      </c>
      <c r="W25" s="36">
        <f t="shared" si="9"/>
        <v>1237512.7594508284</v>
      </c>
      <c r="X25" s="34">
        <f>IF($B25="P",VLOOKUP($E25,'[2]Costeo-JUL26'!$B$9:$CQ$307,X$1,0),0)</f>
        <v>902338</v>
      </c>
      <c r="Y25" s="16">
        <f>IF($B25="P",VLOOKUP($E25,'[2]Costeo-JUL26'!$B$9:$CQ$307,Y$1,0),0)*$G25</f>
        <v>69.493324032000018</v>
      </c>
      <c r="Z25" s="36">
        <f>IF($B25="P",VLOOKUP($E25,'[2]Costeo-JUL26'!$B$9:$CQ$307,Z$1,0),0)*$G25</f>
        <v>19648.542436807686</v>
      </c>
      <c r="AA25" s="35">
        <f>IF($B25="P",VLOOKUP($E25,'[2]Costeo-JUL26'!$B$9:$CQ$307,AA$1,0),0)</f>
        <v>0.45</v>
      </c>
      <c r="AB25" s="36">
        <f t="shared" si="10"/>
        <v>8841.8440965634582</v>
      </c>
      <c r="AC25" s="36">
        <f t="shared" si="11"/>
        <v>28490.386533371144</v>
      </c>
      <c r="AD25" s="34">
        <f>IF($B25="P",VLOOKUP($E25,'[2]Costeo-JUL26'!$B$9:$CQ$307,AD$1,0),0)</f>
        <v>902255</v>
      </c>
      <c r="AE25" s="16">
        <f>IF($B25="P",VLOOKUP($E25,'[2]Costeo-JUL26'!$B$9:$CQ$307,AE$1,0),0)*$G25</f>
        <v>3656.0040000000004</v>
      </c>
      <c r="AF25" s="36">
        <f>IF($B25="P",VLOOKUP($E25,'[2]Costeo-JUL26'!$B$9:$CQ$307,AF$1,0),0)*$G25</f>
        <v>54723.799072800008</v>
      </c>
      <c r="AG25" s="35">
        <f>IF($B25="P",VLOOKUP($E25,'[2]Costeo-JUL26'!$B$9:$CQ$307,AG$1,0),0)</f>
        <v>6.0000000000000001E-3</v>
      </c>
      <c r="AH25" s="36">
        <f t="shared" si="12"/>
        <v>328.34279443680003</v>
      </c>
      <c r="AI25" s="36">
        <f t="shared" si="13"/>
        <v>55052.141867236809</v>
      </c>
      <c r="AJ25" s="34">
        <f>IF($B25="P",VLOOKUP($E25,'[2]Costeo-JUL26'!$B$9:$CQ$307,AJ$1,0),0)</f>
        <v>930213</v>
      </c>
      <c r="AK25" s="16">
        <f>IF($B25="P",VLOOKUP($E25,'[2]Costeo-JUL26'!$B$9:$CQ$307,AK$1,0),0)*$G25</f>
        <v>3656.0040000000004</v>
      </c>
      <c r="AL25" s="36">
        <f>IF($B25="P",VLOOKUP($E25,'[2]Costeo-JUL26'!$B$9:$CQ$307,AL$1,0),0)*$G25</f>
        <v>83494.430070479997</v>
      </c>
      <c r="AM25" s="35">
        <f>IF($B25="P",VLOOKUP($E25,'[2]Costeo-JUL26'!$B$9:$CQ$307,AM$1,0),0)</f>
        <v>1.7999999999999999E-2</v>
      </c>
      <c r="AN25" s="36">
        <f t="shared" si="14"/>
        <v>1502.8997412686399</v>
      </c>
      <c r="AO25" s="36">
        <f t="shared" si="15"/>
        <v>84997.329811748641</v>
      </c>
      <c r="AP25" s="34">
        <f>IF($B25="P",VLOOKUP($E25,'[2]Costeo-JUL26'!$B$9:$CQ$307,AP$1,0),0)</f>
        <v>913487</v>
      </c>
      <c r="AQ25" s="16">
        <f>IF($B25="P",VLOOKUP($E25,'[2]Costeo-JUL26'!$B$9:$CQ$307,AQ$1,0),0)*$G25</f>
        <v>3656.0040000000004</v>
      </c>
      <c r="AR25" s="36">
        <f>IF($B25="P",VLOOKUP($E25,'[2]Costeo-JUL26'!$B$9:$CQ$307,AR$1,0),0)*$G25</f>
        <v>699434.18345358002</v>
      </c>
      <c r="AS25" s="35">
        <f>IF($B25="P",VLOOKUP($E25,'[2]Costeo-JUL26'!$B$9:$CQ$307,AS$1,0),0)</f>
        <v>0.02</v>
      </c>
      <c r="AT25" s="36">
        <f t="shared" si="16"/>
        <v>13988.683669071601</v>
      </c>
      <c r="AU25" s="36">
        <f t="shared" si="17"/>
        <v>713422.86712265166</v>
      </c>
      <c r="AV25" s="34">
        <f>IF($B25="P",VLOOKUP($E25,'[2]Costeo-JUL26'!$B$9:$CQ$307,AV$1,0),0)</f>
        <v>902310</v>
      </c>
      <c r="AW25" s="16">
        <f>IF($B25="P",VLOOKUP($E25,'[2]Costeo-JUL26'!$B$9:$CQ$307,AW$1,0),0)*$G25</f>
        <v>22.057890800000003</v>
      </c>
      <c r="AX25" s="36">
        <f>IF($B25="P",VLOOKUP($E25,'[2]Costeo-JUL26'!$B$9:$CQ$307,AX$1,0),0)*$G25</f>
        <v>77280.837114878959</v>
      </c>
      <c r="AY25" s="35">
        <f>IF($B25="P",VLOOKUP($E25,'[2]Costeo-JUL26'!$B$9:$CQ$307,AY$1,0),0)</f>
        <v>0.03</v>
      </c>
      <c r="AZ25" s="36">
        <f t="shared" si="18"/>
        <v>2318.4251134463689</v>
      </c>
      <c r="BA25" s="36">
        <f t="shared" si="19"/>
        <v>79599.262228325329</v>
      </c>
      <c r="BB25" s="34">
        <f>IF($B25="P",VLOOKUP($E25,'[2]Costeo-JUL26'!$B$9:$CQ$307,BB$1,0),0)</f>
        <v>923266</v>
      </c>
      <c r="BC25" s="16">
        <f>IF($B25="P",VLOOKUP($E25,'[2]Costeo-JUL26'!$B$9:$CQ$307,BC$1,0),0)*$G25</f>
        <v>4.9761870444000005</v>
      </c>
      <c r="BD25" s="36">
        <f>IF($B25="P",VLOOKUP($E25,'[2]Costeo-JUL26'!$B$9:$CQ$307,BD$1,0),0)*$G25</f>
        <v>20132.956115456185</v>
      </c>
      <c r="BE25" s="35">
        <f>IF($B25="P",VLOOKUP($E25,'[2]Costeo-JUL26'!$B$9:$CQ$307,BE$1,0),0)</f>
        <v>0.03</v>
      </c>
      <c r="BF25" s="36">
        <f t="shared" si="20"/>
        <v>603.98868346368556</v>
      </c>
      <c r="BG25" s="36">
        <f t="shared" si="21"/>
        <v>20736.944798919871</v>
      </c>
      <c r="BH25" s="34">
        <f>IF($B25="P",VLOOKUP($E25,'[2]Costeo-JUL26'!$B$9:$CQ$307,BH$1,0),0)</f>
        <v>910319</v>
      </c>
      <c r="BI25" s="16">
        <f>IF($B25="P",VLOOKUP($E25,'[2]Costeo-JUL26'!$B$9:$CQ$307,BI$1,0),0)*$G25</f>
        <v>15.233350000000002</v>
      </c>
      <c r="BJ25" s="36">
        <f>IF($B25="P",VLOOKUP($E25,'[2]Costeo-JUL26'!$B$9:$CQ$307,BJ$1,0),0)*$G25</f>
        <v>39827.593574999999</v>
      </c>
      <c r="BK25" s="35">
        <f>IF(BH25=910319,0,IF($B25="P",VLOOKUP($E25,'[2]Costeo-JUL26'!$B$9:$CQ$307,BK$1,0),0))</f>
        <v>0</v>
      </c>
      <c r="BL25" s="36">
        <f t="shared" si="22"/>
        <v>0</v>
      </c>
      <c r="BM25" s="36">
        <f t="shared" si="23"/>
        <v>39827.593574999999</v>
      </c>
      <c r="BN25" s="34">
        <f>IF($B25="P",VLOOKUP($E25,'[2]Costeo-JUL26'!$B$9:$CQ$307,BN$1,0),0)</f>
        <v>0</v>
      </c>
      <c r="BO25" s="16">
        <f>IF($B25="P",VLOOKUP($E25,'[2]Costeo-JUL26'!$B$9:$CQ$307,BO$1,0),0)*$G25</f>
        <v>0</v>
      </c>
      <c r="BP25" s="36">
        <f>IF($B25="P",VLOOKUP($E25,'[2]Costeo-JUL26'!$B$9:$CQ$307,BP$1,0),0)*$G25</f>
        <v>0</v>
      </c>
      <c r="BQ25" s="35">
        <f>IF($B25="P",VLOOKUP($E25,'[2]Costeo-JUL26'!$B$9:$CQ$307,BQ$1,0),0)</f>
        <v>0</v>
      </c>
      <c r="BR25" s="36">
        <f t="shared" si="24"/>
        <v>0</v>
      </c>
      <c r="BS25" s="36">
        <f t="shared" si="25"/>
        <v>0</v>
      </c>
      <c r="BT25" s="34">
        <f>IF($B25="P",VLOOKUP($E25,'[2]Costeo-JUL26'!$B$9:$CQ$307,BT$1,0),0)</f>
        <v>0</v>
      </c>
      <c r="BU25" s="16">
        <f>IF($B25="P",VLOOKUP($E25,'[2]Costeo-JUL26'!$B$9:$CQ$307,BU$1,0),0)*$G25</f>
        <v>0</v>
      </c>
      <c r="BV25" s="36">
        <f>IF($B25="P",VLOOKUP($E25,'[2]Costeo-JUL26'!$B$9:$CQ$307,BV$1,0),0)*$G25</f>
        <v>0</v>
      </c>
      <c r="BW25" s="35">
        <f>IF($B25="P",VLOOKUP($E25,'[2]Costeo-JUL26'!$B$9:$CQ$307,BW$1,0),0)</f>
        <v>0</v>
      </c>
      <c r="BX25" s="36">
        <f t="shared" si="26"/>
        <v>0</v>
      </c>
      <c r="BY25" s="36">
        <f t="shared" si="27"/>
        <v>0</v>
      </c>
      <c r="BZ25" s="34">
        <f>IF($B25="P",VLOOKUP($E25,'[2]Costeo-JUL26'!$B$9:$CQ$307,BZ$1,0),0)</f>
        <v>0</v>
      </c>
      <c r="CA25" s="16">
        <f>IF($B25="P",VLOOKUP($E25,'[2]Costeo-JUL26'!$B$9:$CQ$307,CA$1,0),0)*$G25</f>
        <v>0</v>
      </c>
      <c r="CB25" s="36">
        <f>IF($B25="P",VLOOKUP($E25,'[2]Costeo-JUL26'!$B$9:$CQ$307,CB$1,0),0)*$G25</f>
        <v>0</v>
      </c>
      <c r="CC25" s="35">
        <f>IF($B25="P",VLOOKUP($E25,'[2]Costeo-JUL26'!$B$9:$CQ$307,CC$1,0),0)</f>
        <v>0</v>
      </c>
      <c r="CD25" s="36">
        <f t="shared" si="28"/>
        <v>0</v>
      </c>
      <c r="CE25" s="36">
        <f t="shared" si="29"/>
        <v>0</v>
      </c>
      <c r="CF25" s="37">
        <f t="shared" si="1"/>
        <v>4655921.224592586</v>
      </c>
      <c r="CG25" s="36">
        <f>IF($B25="r",VLOOKUP($E25,'[2]Costeo-JUL26'!$B$9:$CQ$307,CG$1,0),0)*$G25</f>
        <v>0</v>
      </c>
      <c r="CH25" s="35">
        <f>VLOOKUP($E25,'[2]TEORICOS (05.26)'!$A$8:$T$251,CH$1,0)</f>
        <v>0</v>
      </c>
      <c r="CI25" s="36">
        <f t="shared" si="30"/>
        <v>0</v>
      </c>
      <c r="CJ25" s="37">
        <f t="shared" si="31"/>
        <v>0</v>
      </c>
      <c r="CM25" s="16">
        <f>SUMIFS('[1]Ajuste Inventario'!$I:$I,'[1]Ajuste Inventario'!$B:$B,E25,'[1]Ajuste Inventario'!$S:$S,D25)*-1</f>
        <v>1.014</v>
      </c>
      <c r="CN25" s="36">
        <f t="shared" si="2"/>
        <v>7747.9742173206841</v>
      </c>
      <c r="CP25" t="str">
        <f t="shared" si="3"/>
        <v>361Org.Vtas Ranelagh</v>
      </c>
      <c r="CQ25" s="10">
        <f t="shared" si="4"/>
        <v>7641.0002143202009</v>
      </c>
    </row>
    <row r="26" spans="1:95" x14ac:dyDescent="0.25">
      <c r="A26" s="30">
        <v>46204</v>
      </c>
      <c r="B26" s="31" t="str">
        <f>VLOOKUP($E26,'[2]TEORICOS (05.26)'!$A$8:$T$251,B$1,0)</f>
        <v>R</v>
      </c>
      <c r="C26" s="32" t="str">
        <f>VLOOKUP($E26,'[2]TEORICOS (05.26)'!$A$8:$T$251,C$1,0)</f>
        <v>Ades</v>
      </c>
      <c r="D26" t="s">
        <v>66</v>
      </c>
      <c r="E26">
        <v>440</v>
      </c>
      <c r="F26" t="s">
        <v>84</v>
      </c>
      <c r="G26" s="16">
        <v>874</v>
      </c>
      <c r="H26" s="16">
        <v>1231.465999999996</v>
      </c>
      <c r="I26" s="33">
        <v>15102975.55000006</v>
      </c>
      <c r="J26" s="33">
        <v>14891240.390000051</v>
      </c>
      <c r="K26" s="34">
        <f>IF($B26="P",VLOOKUP($E26,'[2]Costeo-JUL26'!$B$9:$CQ$307,K$1,0),0)</f>
        <v>0</v>
      </c>
      <c r="L26" s="35">
        <f>VLOOKUP($E26,'[2]TEORICOS (05.26)'!$A$8:$T$251,L$1,0)</f>
        <v>0.24</v>
      </c>
      <c r="M26" s="36">
        <f t="shared" si="5"/>
        <v>0</v>
      </c>
      <c r="N26" s="35">
        <f>IF($B26="P",VLOOKUP($E26,'[2]Costeo-JUL26'!$B$9:$CQ$307,N$1,0),0)</f>
        <v>0</v>
      </c>
      <c r="O26" s="36">
        <f t="shared" si="6"/>
        <v>0</v>
      </c>
      <c r="P26" s="36">
        <f>IF($B26="P",VLOOKUP($E26,'[2]Costeo-JUL26'!$B$9:$CQ$307,P$1,0),0)*H26</f>
        <v>0</v>
      </c>
      <c r="Q26" s="36">
        <f t="shared" si="7"/>
        <v>0</v>
      </c>
      <c r="R26" s="34">
        <f>IF($B26="P",VLOOKUP($E26,'[2]Costeo-JUL26'!$B$9:$CQ$307,R$1,0),0)</f>
        <v>0</v>
      </c>
      <c r="S26" s="16">
        <f>IF($B26="P",VLOOKUP($E26,'[2]Costeo-JUL26'!$B$9:$CQ$307,S$1,0),0)*$G26</f>
        <v>0</v>
      </c>
      <c r="T26" s="36">
        <f>IF($B26="P",VLOOKUP($E26,'[2]Costeo-JUL26'!$B$9:$CQ$307,T$1,0),0)*$G26</f>
        <v>0</v>
      </c>
      <c r="U26" s="35">
        <f>IF($B26="P",VLOOKUP($E26,'[2]Costeo-JUL26'!$B$9:$CQ$307,U$1,0),0)</f>
        <v>0</v>
      </c>
      <c r="V26" s="36">
        <f t="shared" si="8"/>
        <v>0</v>
      </c>
      <c r="W26" s="36">
        <f t="shared" si="9"/>
        <v>0</v>
      </c>
      <c r="X26" s="34">
        <f>IF($B26="P",VLOOKUP($E26,'[2]Costeo-JUL26'!$B$9:$CQ$307,X$1,0),0)</f>
        <v>0</v>
      </c>
      <c r="Y26" s="16">
        <f>IF($B26="P",VLOOKUP($E26,'[2]Costeo-JUL26'!$B$9:$CQ$307,Y$1,0),0)*$G26</f>
        <v>0</v>
      </c>
      <c r="Z26" s="36">
        <f>IF($B26="P",VLOOKUP($E26,'[2]Costeo-JUL26'!$B$9:$CQ$307,Z$1,0),0)*$G26</f>
        <v>0</v>
      </c>
      <c r="AA26" s="35">
        <f>IF($B26="P",VLOOKUP($E26,'[2]Costeo-JUL26'!$B$9:$CQ$307,AA$1,0),0)</f>
        <v>0</v>
      </c>
      <c r="AB26" s="36">
        <f t="shared" si="10"/>
        <v>0</v>
      </c>
      <c r="AC26" s="36">
        <f t="shared" si="11"/>
        <v>0</v>
      </c>
      <c r="AD26" s="34">
        <f>IF($B26="P",VLOOKUP($E26,'[2]Costeo-JUL26'!$B$9:$CQ$307,AD$1,0),0)</f>
        <v>0</v>
      </c>
      <c r="AE26" s="16">
        <f>IF($B26="P",VLOOKUP($E26,'[2]Costeo-JUL26'!$B$9:$CQ$307,AE$1,0),0)*$G26</f>
        <v>0</v>
      </c>
      <c r="AF26" s="36">
        <f>IF($B26="P",VLOOKUP($E26,'[2]Costeo-JUL26'!$B$9:$CQ$307,AF$1,0),0)*$G26</f>
        <v>0</v>
      </c>
      <c r="AG26" s="35">
        <f>IF($B26="P",VLOOKUP($E26,'[2]Costeo-JUL26'!$B$9:$CQ$307,AG$1,0),0)</f>
        <v>0</v>
      </c>
      <c r="AH26" s="36">
        <f t="shared" si="12"/>
        <v>0</v>
      </c>
      <c r="AI26" s="36">
        <f t="shared" si="13"/>
        <v>0</v>
      </c>
      <c r="AJ26" s="34">
        <f>IF($B26="P",VLOOKUP($E26,'[2]Costeo-JUL26'!$B$9:$CQ$307,AJ$1,0),0)</f>
        <v>0</v>
      </c>
      <c r="AK26" s="16">
        <f>IF($B26="P",VLOOKUP($E26,'[2]Costeo-JUL26'!$B$9:$CQ$307,AK$1,0),0)*$G26</f>
        <v>0</v>
      </c>
      <c r="AL26" s="36">
        <f>IF($B26="P",VLOOKUP($E26,'[2]Costeo-JUL26'!$B$9:$CQ$307,AL$1,0),0)*$G26</f>
        <v>0</v>
      </c>
      <c r="AM26" s="35">
        <f>IF($B26="P",VLOOKUP($E26,'[2]Costeo-JUL26'!$B$9:$CQ$307,AM$1,0),0)</f>
        <v>0</v>
      </c>
      <c r="AN26" s="36">
        <f t="shared" si="14"/>
        <v>0</v>
      </c>
      <c r="AO26" s="36">
        <f t="shared" si="15"/>
        <v>0</v>
      </c>
      <c r="AP26" s="34">
        <f>IF($B26="P",VLOOKUP($E26,'[2]Costeo-JUL26'!$B$9:$CQ$307,AP$1,0),0)</f>
        <v>0</v>
      </c>
      <c r="AQ26" s="16">
        <f>IF($B26="P",VLOOKUP($E26,'[2]Costeo-JUL26'!$B$9:$CQ$307,AQ$1,0),0)*$G26</f>
        <v>0</v>
      </c>
      <c r="AR26" s="36">
        <f>IF($B26="P",VLOOKUP($E26,'[2]Costeo-JUL26'!$B$9:$CQ$307,AR$1,0),0)*$G26</f>
        <v>0</v>
      </c>
      <c r="AS26" s="35">
        <f>IF($B26="P",VLOOKUP($E26,'[2]Costeo-JUL26'!$B$9:$CQ$307,AS$1,0),0)</f>
        <v>0</v>
      </c>
      <c r="AT26" s="36">
        <f t="shared" si="16"/>
        <v>0</v>
      </c>
      <c r="AU26" s="36">
        <f t="shared" si="17"/>
        <v>0</v>
      </c>
      <c r="AV26" s="34">
        <f>IF($B26="P",VLOOKUP($E26,'[2]Costeo-JUL26'!$B$9:$CQ$307,AV$1,0),0)</f>
        <v>0</v>
      </c>
      <c r="AW26" s="16">
        <f>IF($B26="P",VLOOKUP($E26,'[2]Costeo-JUL26'!$B$9:$CQ$307,AW$1,0),0)*$G26</f>
        <v>0</v>
      </c>
      <c r="AX26" s="36">
        <f>IF($B26="P",VLOOKUP($E26,'[2]Costeo-JUL26'!$B$9:$CQ$307,AX$1,0),0)*$G26</f>
        <v>0</v>
      </c>
      <c r="AY26" s="35">
        <f>IF($B26="P",VLOOKUP($E26,'[2]Costeo-JUL26'!$B$9:$CQ$307,AY$1,0),0)</f>
        <v>0</v>
      </c>
      <c r="AZ26" s="36">
        <f t="shared" si="18"/>
        <v>0</v>
      </c>
      <c r="BA26" s="36">
        <f t="shared" si="19"/>
        <v>0</v>
      </c>
      <c r="BB26" s="34">
        <f>IF($B26="P",VLOOKUP($E26,'[2]Costeo-JUL26'!$B$9:$CQ$307,BB$1,0),0)</f>
        <v>0</v>
      </c>
      <c r="BC26" s="16">
        <f>IF($B26="P",VLOOKUP($E26,'[2]Costeo-JUL26'!$B$9:$CQ$307,BC$1,0),0)*$G26</f>
        <v>0</v>
      </c>
      <c r="BD26" s="36">
        <f>IF($B26="P",VLOOKUP($E26,'[2]Costeo-JUL26'!$B$9:$CQ$307,BD$1,0),0)*$G26</f>
        <v>0</v>
      </c>
      <c r="BE26" s="35">
        <f>IF($B26="P",VLOOKUP($E26,'[2]Costeo-JUL26'!$B$9:$CQ$307,BE$1,0),0)</f>
        <v>0</v>
      </c>
      <c r="BF26" s="36">
        <f t="shared" si="20"/>
        <v>0</v>
      </c>
      <c r="BG26" s="36">
        <f t="shared" si="21"/>
        <v>0</v>
      </c>
      <c r="BH26" s="34">
        <f>IF($B26="P",VLOOKUP($E26,'[2]Costeo-JUL26'!$B$9:$CQ$307,BH$1,0),0)</f>
        <v>0</v>
      </c>
      <c r="BI26" s="16">
        <f>IF($B26="P",VLOOKUP($E26,'[2]Costeo-JUL26'!$B$9:$CQ$307,BI$1,0),0)*$G26</f>
        <v>0</v>
      </c>
      <c r="BJ26" s="36">
        <f>IF($B26="P",VLOOKUP($E26,'[2]Costeo-JUL26'!$B$9:$CQ$307,BJ$1,0),0)*$G26</f>
        <v>0</v>
      </c>
      <c r="BK26" s="35">
        <f>IF(BH26=910319,0,IF($B26="P",VLOOKUP($E26,'[2]Costeo-JUL26'!$B$9:$CQ$307,BK$1,0),0))</f>
        <v>0</v>
      </c>
      <c r="BL26" s="36">
        <f t="shared" si="22"/>
        <v>0</v>
      </c>
      <c r="BM26" s="36">
        <f t="shared" si="23"/>
        <v>0</v>
      </c>
      <c r="BN26" s="34">
        <f>IF($B26="P",VLOOKUP($E26,'[2]Costeo-JUL26'!$B$9:$CQ$307,BN$1,0),0)</f>
        <v>0</v>
      </c>
      <c r="BO26" s="16">
        <f>IF($B26="P",VLOOKUP($E26,'[2]Costeo-JUL26'!$B$9:$CQ$307,BO$1,0),0)*$G26</f>
        <v>0</v>
      </c>
      <c r="BP26" s="36">
        <f>IF($B26="P",VLOOKUP($E26,'[2]Costeo-JUL26'!$B$9:$CQ$307,BP$1,0),0)*$G26</f>
        <v>0</v>
      </c>
      <c r="BQ26" s="35">
        <f>IF($B26="P",VLOOKUP($E26,'[2]Costeo-JUL26'!$B$9:$CQ$307,BQ$1,0),0)</f>
        <v>0</v>
      </c>
      <c r="BR26" s="36">
        <f t="shared" si="24"/>
        <v>0</v>
      </c>
      <c r="BS26" s="36">
        <f t="shared" si="25"/>
        <v>0</v>
      </c>
      <c r="BT26" s="34">
        <f>IF($B26="P",VLOOKUP($E26,'[2]Costeo-JUL26'!$B$9:$CQ$307,BT$1,0),0)</f>
        <v>0</v>
      </c>
      <c r="BU26" s="16">
        <f>IF($B26="P",VLOOKUP($E26,'[2]Costeo-JUL26'!$B$9:$CQ$307,BU$1,0),0)*$G26</f>
        <v>0</v>
      </c>
      <c r="BV26" s="36">
        <f>IF($B26="P",VLOOKUP($E26,'[2]Costeo-JUL26'!$B$9:$CQ$307,BV$1,0),0)*$G26</f>
        <v>0</v>
      </c>
      <c r="BW26" s="35">
        <f>IF($B26="P",VLOOKUP($E26,'[2]Costeo-JUL26'!$B$9:$CQ$307,BW$1,0),0)</f>
        <v>0</v>
      </c>
      <c r="BX26" s="36">
        <f t="shared" si="26"/>
        <v>0</v>
      </c>
      <c r="BY26" s="36">
        <f t="shared" si="27"/>
        <v>0</v>
      </c>
      <c r="BZ26" s="34">
        <f>IF($B26="P",VLOOKUP($E26,'[2]Costeo-JUL26'!$B$9:$CQ$307,BZ$1,0),0)</f>
        <v>0</v>
      </c>
      <c r="CA26" s="16">
        <f>IF($B26="P",VLOOKUP($E26,'[2]Costeo-JUL26'!$B$9:$CQ$307,CA$1,0),0)*$G26</f>
        <v>0</v>
      </c>
      <c r="CB26" s="36">
        <f>IF($B26="P",VLOOKUP($E26,'[2]Costeo-JUL26'!$B$9:$CQ$307,CB$1,0),0)*$G26</f>
        <v>0</v>
      </c>
      <c r="CC26" s="35">
        <f>IF($B26="P",VLOOKUP($E26,'[2]Costeo-JUL26'!$B$9:$CQ$307,CC$1,0),0)</f>
        <v>0</v>
      </c>
      <c r="CD26" s="36">
        <f t="shared" si="28"/>
        <v>0</v>
      </c>
      <c r="CE26" s="36">
        <f t="shared" si="29"/>
        <v>0</v>
      </c>
      <c r="CF26" s="37">
        <f t="shared" si="1"/>
        <v>0</v>
      </c>
      <c r="CG26" s="36">
        <f>IF($B26="r",VLOOKUP($E26,'[2]Costeo-JUL26'!$B$9:$CQ$307,CG$1,0),0)*$G26</f>
        <v>6873634.1799999997</v>
      </c>
      <c r="CH26" s="35">
        <f>VLOOKUP($E26,'[2]TEORICOS (05.26)'!$A$8:$T$251,CH$1,0)</f>
        <v>0.14000000000000001</v>
      </c>
      <c r="CI26" s="36">
        <f t="shared" si="30"/>
        <v>2611588.9084000122</v>
      </c>
      <c r="CJ26" s="37">
        <f t="shared" si="31"/>
        <v>9485223.0884000119</v>
      </c>
      <c r="CM26" s="16">
        <f>SUMIFS('[1]Ajuste Inventario'!$I:$I,'[1]Ajuste Inventario'!$B:$B,E26,'[1]Ajuste Inventario'!$S:$S,D26)*-1</f>
        <v>43.5</v>
      </c>
      <c r="CN26" s="36">
        <f t="shared" si="2"/>
        <v>472090.62282082438</v>
      </c>
      <c r="CP26" t="str">
        <f t="shared" si="3"/>
        <v>440Org.Vtas Ranelagh</v>
      </c>
      <c r="CQ26" s="10">
        <f t="shared" si="4"/>
        <v>10852.65799588102</v>
      </c>
    </row>
    <row r="27" spans="1:95" x14ac:dyDescent="0.25">
      <c r="A27" s="30">
        <v>46204</v>
      </c>
      <c r="B27" s="31" t="str">
        <f>VLOOKUP($E27,'[2]TEORICOS (05.26)'!$A$8:$T$251,B$1,0)</f>
        <v>R</v>
      </c>
      <c r="C27" s="32" t="str">
        <f>VLOOKUP($E27,'[2]TEORICOS (05.26)'!$A$8:$T$251,C$1,0)</f>
        <v>Ades</v>
      </c>
      <c r="D27" t="s">
        <v>66</v>
      </c>
      <c r="E27">
        <v>502</v>
      </c>
      <c r="F27" t="s">
        <v>85</v>
      </c>
      <c r="G27" s="16">
        <v>758</v>
      </c>
      <c r="H27" s="16">
        <v>159.93799999999945</v>
      </c>
      <c r="I27" s="33">
        <v>3386424.3000000142</v>
      </c>
      <c r="J27" s="33">
        <v>3358211.9100000123</v>
      </c>
      <c r="K27" s="34">
        <f>IF($B27="P",VLOOKUP($E27,'[2]Costeo-JUL26'!$B$9:$CQ$307,K$1,0),0)</f>
        <v>0</v>
      </c>
      <c r="L27" s="35">
        <f>VLOOKUP($E27,'[2]TEORICOS (05.26)'!$A$8:$T$251,L$1,0)</f>
        <v>0.24</v>
      </c>
      <c r="M27" s="36">
        <f t="shared" si="5"/>
        <v>0</v>
      </c>
      <c r="N27" s="35">
        <f>IF($B27="P",VLOOKUP($E27,'[2]Costeo-JUL26'!$B$9:$CQ$307,N$1,0),0)</f>
        <v>0</v>
      </c>
      <c r="O27" s="36">
        <f t="shared" si="6"/>
        <v>0</v>
      </c>
      <c r="P27" s="36">
        <f>IF($B27="P",VLOOKUP($E27,'[2]Costeo-JUL26'!$B$9:$CQ$307,P$1,0),0)*H27</f>
        <v>0</v>
      </c>
      <c r="Q27" s="36">
        <f t="shared" si="7"/>
        <v>0</v>
      </c>
      <c r="R27" s="34">
        <f>IF($B27="P",VLOOKUP($E27,'[2]Costeo-JUL26'!$B$9:$CQ$307,R$1,0),0)</f>
        <v>0</v>
      </c>
      <c r="S27" s="16">
        <f>IF($B27="P",VLOOKUP($E27,'[2]Costeo-JUL26'!$B$9:$CQ$307,S$1,0),0)*$G27</f>
        <v>0</v>
      </c>
      <c r="T27" s="36">
        <f>IF($B27="P",VLOOKUP($E27,'[2]Costeo-JUL26'!$B$9:$CQ$307,T$1,0),0)*$G27</f>
        <v>0</v>
      </c>
      <c r="U27" s="35">
        <f>IF($B27="P",VLOOKUP($E27,'[2]Costeo-JUL26'!$B$9:$CQ$307,U$1,0),0)</f>
        <v>0</v>
      </c>
      <c r="V27" s="36">
        <f t="shared" si="8"/>
        <v>0</v>
      </c>
      <c r="W27" s="36">
        <f t="shared" si="9"/>
        <v>0</v>
      </c>
      <c r="X27" s="34">
        <f>IF($B27="P",VLOOKUP($E27,'[2]Costeo-JUL26'!$B$9:$CQ$307,X$1,0),0)</f>
        <v>0</v>
      </c>
      <c r="Y27" s="16">
        <f>IF($B27="P",VLOOKUP($E27,'[2]Costeo-JUL26'!$B$9:$CQ$307,Y$1,0),0)*$G27</f>
        <v>0</v>
      </c>
      <c r="Z27" s="36">
        <f>IF($B27="P",VLOOKUP($E27,'[2]Costeo-JUL26'!$B$9:$CQ$307,Z$1,0),0)*$G27</f>
        <v>0</v>
      </c>
      <c r="AA27" s="35">
        <f>IF($B27="P",VLOOKUP($E27,'[2]Costeo-JUL26'!$B$9:$CQ$307,AA$1,0),0)</f>
        <v>0</v>
      </c>
      <c r="AB27" s="36">
        <f t="shared" si="10"/>
        <v>0</v>
      </c>
      <c r="AC27" s="36">
        <f t="shared" si="11"/>
        <v>0</v>
      </c>
      <c r="AD27" s="34">
        <f>IF($B27="P",VLOOKUP($E27,'[2]Costeo-JUL26'!$B$9:$CQ$307,AD$1,0),0)</f>
        <v>0</v>
      </c>
      <c r="AE27" s="16">
        <f>IF($B27="P",VLOOKUP($E27,'[2]Costeo-JUL26'!$B$9:$CQ$307,AE$1,0),0)*$G27</f>
        <v>0</v>
      </c>
      <c r="AF27" s="36">
        <f>IF($B27="P",VLOOKUP($E27,'[2]Costeo-JUL26'!$B$9:$CQ$307,AF$1,0),0)*$G27</f>
        <v>0</v>
      </c>
      <c r="AG27" s="35">
        <f>IF($B27="P",VLOOKUP($E27,'[2]Costeo-JUL26'!$B$9:$CQ$307,AG$1,0),0)</f>
        <v>0</v>
      </c>
      <c r="AH27" s="36">
        <f t="shared" si="12"/>
        <v>0</v>
      </c>
      <c r="AI27" s="36">
        <f t="shared" si="13"/>
        <v>0</v>
      </c>
      <c r="AJ27" s="34">
        <f>IF($B27="P",VLOOKUP($E27,'[2]Costeo-JUL26'!$B$9:$CQ$307,AJ$1,0),0)</f>
        <v>0</v>
      </c>
      <c r="AK27" s="16">
        <f>IF($B27="P",VLOOKUP($E27,'[2]Costeo-JUL26'!$B$9:$CQ$307,AK$1,0),0)*$G27</f>
        <v>0</v>
      </c>
      <c r="AL27" s="36">
        <f>IF($B27="P",VLOOKUP($E27,'[2]Costeo-JUL26'!$B$9:$CQ$307,AL$1,0),0)*$G27</f>
        <v>0</v>
      </c>
      <c r="AM27" s="35">
        <f>IF($B27="P",VLOOKUP($E27,'[2]Costeo-JUL26'!$B$9:$CQ$307,AM$1,0),0)</f>
        <v>0</v>
      </c>
      <c r="AN27" s="36">
        <f t="shared" si="14"/>
        <v>0</v>
      </c>
      <c r="AO27" s="36">
        <f t="shared" si="15"/>
        <v>0</v>
      </c>
      <c r="AP27" s="34">
        <f>IF($B27="P",VLOOKUP($E27,'[2]Costeo-JUL26'!$B$9:$CQ$307,AP$1,0),0)</f>
        <v>0</v>
      </c>
      <c r="AQ27" s="16">
        <f>IF($B27="P",VLOOKUP($E27,'[2]Costeo-JUL26'!$B$9:$CQ$307,AQ$1,0),0)*$G27</f>
        <v>0</v>
      </c>
      <c r="AR27" s="36">
        <f>IF($B27="P",VLOOKUP($E27,'[2]Costeo-JUL26'!$B$9:$CQ$307,AR$1,0),0)*$G27</f>
        <v>0</v>
      </c>
      <c r="AS27" s="35">
        <f>IF($B27="P",VLOOKUP($E27,'[2]Costeo-JUL26'!$B$9:$CQ$307,AS$1,0),0)</f>
        <v>0</v>
      </c>
      <c r="AT27" s="36">
        <f t="shared" si="16"/>
        <v>0</v>
      </c>
      <c r="AU27" s="36">
        <f t="shared" si="17"/>
        <v>0</v>
      </c>
      <c r="AV27" s="34">
        <f>IF($B27="P",VLOOKUP($E27,'[2]Costeo-JUL26'!$B$9:$CQ$307,AV$1,0),0)</f>
        <v>0</v>
      </c>
      <c r="AW27" s="16">
        <f>IF($B27="P",VLOOKUP($E27,'[2]Costeo-JUL26'!$B$9:$CQ$307,AW$1,0),0)*$G27</f>
        <v>0</v>
      </c>
      <c r="AX27" s="36">
        <f>IF($B27="P",VLOOKUP($E27,'[2]Costeo-JUL26'!$B$9:$CQ$307,AX$1,0),0)*$G27</f>
        <v>0</v>
      </c>
      <c r="AY27" s="35">
        <f>IF($B27="P",VLOOKUP($E27,'[2]Costeo-JUL26'!$B$9:$CQ$307,AY$1,0),0)</f>
        <v>0</v>
      </c>
      <c r="AZ27" s="36">
        <f t="shared" si="18"/>
        <v>0</v>
      </c>
      <c r="BA27" s="36">
        <f t="shared" si="19"/>
        <v>0</v>
      </c>
      <c r="BB27" s="34">
        <f>IF($B27="P",VLOOKUP($E27,'[2]Costeo-JUL26'!$B$9:$CQ$307,BB$1,0),0)</f>
        <v>0</v>
      </c>
      <c r="BC27" s="16">
        <f>IF($B27="P",VLOOKUP($E27,'[2]Costeo-JUL26'!$B$9:$CQ$307,BC$1,0),0)*$G27</f>
        <v>0</v>
      </c>
      <c r="BD27" s="36">
        <f>IF($B27="P",VLOOKUP($E27,'[2]Costeo-JUL26'!$B$9:$CQ$307,BD$1,0),0)*$G27</f>
        <v>0</v>
      </c>
      <c r="BE27" s="35">
        <f>IF($B27="P",VLOOKUP($E27,'[2]Costeo-JUL26'!$B$9:$CQ$307,BE$1,0),0)</f>
        <v>0</v>
      </c>
      <c r="BF27" s="36">
        <f t="shared" si="20"/>
        <v>0</v>
      </c>
      <c r="BG27" s="36">
        <f t="shared" si="21"/>
        <v>0</v>
      </c>
      <c r="BH27" s="34">
        <f>IF($B27="P",VLOOKUP($E27,'[2]Costeo-JUL26'!$B$9:$CQ$307,BH$1,0),0)</f>
        <v>0</v>
      </c>
      <c r="BI27" s="16">
        <f>IF($B27="P",VLOOKUP($E27,'[2]Costeo-JUL26'!$B$9:$CQ$307,BI$1,0),0)*$G27</f>
        <v>0</v>
      </c>
      <c r="BJ27" s="36">
        <f>IF($B27="P",VLOOKUP($E27,'[2]Costeo-JUL26'!$B$9:$CQ$307,BJ$1,0),0)*$G27</f>
        <v>0</v>
      </c>
      <c r="BK27" s="35">
        <f>IF(BH27=910319,0,IF($B27="P",VLOOKUP($E27,'[2]Costeo-JUL26'!$B$9:$CQ$307,BK$1,0),0))</f>
        <v>0</v>
      </c>
      <c r="BL27" s="36">
        <f t="shared" si="22"/>
        <v>0</v>
      </c>
      <c r="BM27" s="36">
        <f t="shared" si="23"/>
        <v>0</v>
      </c>
      <c r="BN27" s="34">
        <f>IF($B27="P",VLOOKUP($E27,'[2]Costeo-JUL26'!$B$9:$CQ$307,BN$1,0),0)</f>
        <v>0</v>
      </c>
      <c r="BO27" s="16">
        <f>IF($B27="P",VLOOKUP($E27,'[2]Costeo-JUL26'!$B$9:$CQ$307,BO$1,0),0)*$G27</f>
        <v>0</v>
      </c>
      <c r="BP27" s="36">
        <f>IF($B27="P",VLOOKUP($E27,'[2]Costeo-JUL26'!$B$9:$CQ$307,BP$1,0),0)*$G27</f>
        <v>0</v>
      </c>
      <c r="BQ27" s="35">
        <f>IF($B27="P",VLOOKUP($E27,'[2]Costeo-JUL26'!$B$9:$CQ$307,BQ$1,0),0)</f>
        <v>0</v>
      </c>
      <c r="BR27" s="36">
        <f t="shared" si="24"/>
        <v>0</v>
      </c>
      <c r="BS27" s="36">
        <f t="shared" si="25"/>
        <v>0</v>
      </c>
      <c r="BT27" s="34">
        <f>IF($B27="P",VLOOKUP($E27,'[2]Costeo-JUL26'!$B$9:$CQ$307,BT$1,0),0)</f>
        <v>0</v>
      </c>
      <c r="BU27" s="16">
        <f>IF($B27="P",VLOOKUP($E27,'[2]Costeo-JUL26'!$B$9:$CQ$307,BU$1,0),0)*$G27</f>
        <v>0</v>
      </c>
      <c r="BV27" s="36">
        <f>IF($B27="P",VLOOKUP($E27,'[2]Costeo-JUL26'!$B$9:$CQ$307,BV$1,0),0)*$G27</f>
        <v>0</v>
      </c>
      <c r="BW27" s="35">
        <f>IF($B27="P",VLOOKUP($E27,'[2]Costeo-JUL26'!$B$9:$CQ$307,BW$1,0),0)</f>
        <v>0</v>
      </c>
      <c r="BX27" s="36">
        <f t="shared" si="26"/>
        <v>0</v>
      </c>
      <c r="BY27" s="36">
        <f t="shared" si="27"/>
        <v>0</v>
      </c>
      <c r="BZ27" s="34">
        <f>IF($B27="P",VLOOKUP($E27,'[2]Costeo-JUL26'!$B$9:$CQ$307,BZ$1,0),0)</f>
        <v>0</v>
      </c>
      <c r="CA27" s="16">
        <f>IF($B27="P",VLOOKUP($E27,'[2]Costeo-JUL26'!$B$9:$CQ$307,CA$1,0),0)*$G27</f>
        <v>0</v>
      </c>
      <c r="CB27" s="36">
        <f>IF($B27="P",VLOOKUP($E27,'[2]Costeo-JUL26'!$B$9:$CQ$307,CB$1,0),0)*$G27</f>
        <v>0</v>
      </c>
      <c r="CC27" s="35">
        <f>IF($B27="P",VLOOKUP($E27,'[2]Costeo-JUL26'!$B$9:$CQ$307,CC$1,0),0)</f>
        <v>0</v>
      </c>
      <c r="CD27" s="36">
        <f t="shared" si="28"/>
        <v>0</v>
      </c>
      <c r="CE27" s="36">
        <f t="shared" si="29"/>
        <v>0</v>
      </c>
      <c r="CF27" s="37">
        <f t="shared" si="1"/>
        <v>0</v>
      </c>
      <c r="CG27" s="36">
        <f>IF($B27="r",VLOOKUP($E27,'[2]Costeo-JUL26'!$B$9:$CQ$307,CG$1,0),0)*$G27</f>
        <v>1280709.22</v>
      </c>
      <c r="CH27" s="35">
        <f>VLOOKUP($E27,'[2]TEORICOS (05.26)'!$A$8:$T$251,CH$1,0)</f>
        <v>0.14000000000000001</v>
      </c>
      <c r="CI27" s="36">
        <f t="shared" si="30"/>
        <v>626671.56760000298</v>
      </c>
      <c r="CJ27" s="37">
        <f t="shared" si="31"/>
        <v>1907380.787600003</v>
      </c>
      <c r="CM27" s="16">
        <f>SUMIFS('[1]Ajuste Inventario'!$I:$I,'[1]Ajuste Inventario'!$B:$B,E27,'[1]Ajuste Inventario'!$S:$S,D27)*-1</f>
        <v>-7</v>
      </c>
      <c r="CN27" s="36">
        <f t="shared" si="2"/>
        <v>-17614.334450131952</v>
      </c>
      <c r="CP27" t="str">
        <f t="shared" si="3"/>
        <v>502Org.Vtas Ranelagh</v>
      </c>
      <c r="CQ27" s="10">
        <f t="shared" si="4"/>
        <v>2516.3334928759932</v>
      </c>
    </row>
    <row r="28" spans="1:95" x14ac:dyDescent="0.25">
      <c r="A28" s="30">
        <v>46204</v>
      </c>
      <c r="B28" s="31" t="str">
        <f>VLOOKUP($E28,'[2]TEORICOS (05.26)'!$A$8:$T$251,B$1,0)</f>
        <v>R</v>
      </c>
      <c r="C28" s="32" t="str">
        <f>VLOOKUP($E28,'[2]TEORICOS (05.26)'!$A$8:$T$251,C$1,0)</f>
        <v>Ades</v>
      </c>
      <c r="D28" t="s">
        <v>66</v>
      </c>
      <c r="E28">
        <v>592</v>
      </c>
      <c r="F28" t="s">
        <v>86</v>
      </c>
      <c r="G28" s="16">
        <v>865</v>
      </c>
      <c r="H28" s="16">
        <v>1218.7849999999964</v>
      </c>
      <c r="I28" s="33">
        <v>14931996.620000031</v>
      </c>
      <c r="J28" s="33">
        <v>14765812.000000022</v>
      </c>
      <c r="K28" s="34">
        <f>IF($B28="P",VLOOKUP($E28,'[2]Costeo-JUL26'!$B$9:$CQ$307,K$1,0),0)</f>
        <v>0</v>
      </c>
      <c r="L28" s="35">
        <f>VLOOKUP($E28,'[2]TEORICOS (05.26)'!$A$8:$T$251,L$1,0)</f>
        <v>0.24</v>
      </c>
      <c r="M28" s="36">
        <f t="shared" si="5"/>
        <v>0</v>
      </c>
      <c r="N28" s="35">
        <f>IF($B28="P",VLOOKUP($E28,'[2]Costeo-JUL26'!$B$9:$CQ$307,N$1,0),0)</f>
        <v>0</v>
      </c>
      <c r="O28" s="36">
        <f t="shared" si="6"/>
        <v>0</v>
      </c>
      <c r="P28" s="36">
        <f>IF($B28="P",VLOOKUP($E28,'[2]Costeo-JUL26'!$B$9:$CQ$307,P$1,0),0)*H28</f>
        <v>0</v>
      </c>
      <c r="Q28" s="36">
        <f t="shared" si="7"/>
        <v>0</v>
      </c>
      <c r="R28" s="34">
        <f>IF($B28="P",VLOOKUP($E28,'[2]Costeo-JUL26'!$B$9:$CQ$307,R$1,0),0)</f>
        <v>0</v>
      </c>
      <c r="S28" s="16">
        <f>IF($B28="P",VLOOKUP($E28,'[2]Costeo-JUL26'!$B$9:$CQ$307,S$1,0),0)*$G28</f>
        <v>0</v>
      </c>
      <c r="T28" s="36">
        <f>IF($B28="P",VLOOKUP($E28,'[2]Costeo-JUL26'!$B$9:$CQ$307,T$1,0),0)*$G28</f>
        <v>0</v>
      </c>
      <c r="U28" s="35">
        <f>IF($B28="P",VLOOKUP($E28,'[2]Costeo-JUL26'!$B$9:$CQ$307,U$1,0),0)</f>
        <v>0</v>
      </c>
      <c r="V28" s="36">
        <f t="shared" si="8"/>
        <v>0</v>
      </c>
      <c r="W28" s="36">
        <f t="shared" si="9"/>
        <v>0</v>
      </c>
      <c r="X28" s="34">
        <f>IF($B28="P",VLOOKUP($E28,'[2]Costeo-JUL26'!$B$9:$CQ$307,X$1,0),0)</f>
        <v>0</v>
      </c>
      <c r="Y28" s="16">
        <f>IF($B28="P",VLOOKUP($E28,'[2]Costeo-JUL26'!$B$9:$CQ$307,Y$1,0),0)*$G28</f>
        <v>0</v>
      </c>
      <c r="Z28" s="36">
        <f>IF($B28="P",VLOOKUP($E28,'[2]Costeo-JUL26'!$B$9:$CQ$307,Z$1,0),0)*$G28</f>
        <v>0</v>
      </c>
      <c r="AA28" s="35">
        <f>IF($B28="P",VLOOKUP($E28,'[2]Costeo-JUL26'!$B$9:$CQ$307,AA$1,0),0)</f>
        <v>0</v>
      </c>
      <c r="AB28" s="36">
        <f t="shared" si="10"/>
        <v>0</v>
      </c>
      <c r="AC28" s="36">
        <f t="shared" si="11"/>
        <v>0</v>
      </c>
      <c r="AD28" s="34">
        <f>IF($B28="P",VLOOKUP($E28,'[2]Costeo-JUL26'!$B$9:$CQ$307,AD$1,0),0)</f>
        <v>0</v>
      </c>
      <c r="AE28" s="16">
        <f>IF($B28="P",VLOOKUP($E28,'[2]Costeo-JUL26'!$B$9:$CQ$307,AE$1,0),0)*$G28</f>
        <v>0</v>
      </c>
      <c r="AF28" s="36">
        <f>IF($B28="P",VLOOKUP($E28,'[2]Costeo-JUL26'!$B$9:$CQ$307,AF$1,0),0)*$G28</f>
        <v>0</v>
      </c>
      <c r="AG28" s="35">
        <f>IF($B28="P",VLOOKUP($E28,'[2]Costeo-JUL26'!$B$9:$CQ$307,AG$1,0),0)</f>
        <v>0</v>
      </c>
      <c r="AH28" s="36">
        <f t="shared" si="12"/>
        <v>0</v>
      </c>
      <c r="AI28" s="36">
        <f t="shared" si="13"/>
        <v>0</v>
      </c>
      <c r="AJ28" s="34">
        <f>IF($B28="P",VLOOKUP($E28,'[2]Costeo-JUL26'!$B$9:$CQ$307,AJ$1,0),0)</f>
        <v>0</v>
      </c>
      <c r="AK28" s="16">
        <f>IF($B28="P",VLOOKUP($E28,'[2]Costeo-JUL26'!$B$9:$CQ$307,AK$1,0),0)*$G28</f>
        <v>0</v>
      </c>
      <c r="AL28" s="36">
        <f>IF($B28="P",VLOOKUP($E28,'[2]Costeo-JUL26'!$B$9:$CQ$307,AL$1,0),0)*$G28</f>
        <v>0</v>
      </c>
      <c r="AM28" s="35">
        <f>IF($B28="P",VLOOKUP($E28,'[2]Costeo-JUL26'!$B$9:$CQ$307,AM$1,0),0)</f>
        <v>0</v>
      </c>
      <c r="AN28" s="36">
        <f t="shared" si="14"/>
        <v>0</v>
      </c>
      <c r="AO28" s="36">
        <f t="shared" si="15"/>
        <v>0</v>
      </c>
      <c r="AP28" s="34">
        <f>IF($B28="P",VLOOKUP($E28,'[2]Costeo-JUL26'!$B$9:$CQ$307,AP$1,0),0)</f>
        <v>0</v>
      </c>
      <c r="AQ28" s="16">
        <f>IF($B28="P",VLOOKUP($E28,'[2]Costeo-JUL26'!$B$9:$CQ$307,AQ$1,0),0)*$G28</f>
        <v>0</v>
      </c>
      <c r="AR28" s="36">
        <f>IF($B28="P",VLOOKUP($E28,'[2]Costeo-JUL26'!$B$9:$CQ$307,AR$1,0),0)*$G28</f>
        <v>0</v>
      </c>
      <c r="AS28" s="35">
        <f>IF($B28="P",VLOOKUP($E28,'[2]Costeo-JUL26'!$B$9:$CQ$307,AS$1,0),0)</f>
        <v>0</v>
      </c>
      <c r="AT28" s="36">
        <f t="shared" si="16"/>
        <v>0</v>
      </c>
      <c r="AU28" s="36">
        <f t="shared" si="17"/>
        <v>0</v>
      </c>
      <c r="AV28" s="34">
        <f>IF($B28="P",VLOOKUP($E28,'[2]Costeo-JUL26'!$B$9:$CQ$307,AV$1,0),0)</f>
        <v>0</v>
      </c>
      <c r="AW28" s="16">
        <f>IF($B28="P",VLOOKUP($E28,'[2]Costeo-JUL26'!$B$9:$CQ$307,AW$1,0),0)*$G28</f>
        <v>0</v>
      </c>
      <c r="AX28" s="36">
        <f>IF($B28="P",VLOOKUP($E28,'[2]Costeo-JUL26'!$B$9:$CQ$307,AX$1,0),0)*$G28</f>
        <v>0</v>
      </c>
      <c r="AY28" s="35">
        <f>IF($B28="P",VLOOKUP($E28,'[2]Costeo-JUL26'!$B$9:$CQ$307,AY$1,0),0)</f>
        <v>0</v>
      </c>
      <c r="AZ28" s="36">
        <f t="shared" si="18"/>
        <v>0</v>
      </c>
      <c r="BA28" s="36">
        <f t="shared" si="19"/>
        <v>0</v>
      </c>
      <c r="BB28" s="34">
        <f>IF($B28="P",VLOOKUP($E28,'[2]Costeo-JUL26'!$B$9:$CQ$307,BB$1,0),0)</f>
        <v>0</v>
      </c>
      <c r="BC28" s="16">
        <f>IF($B28="P",VLOOKUP($E28,'[2]Costeo-JUL26'!$B$9:$CQ$307,BC$1,0),0)*$G28</f>
        <v>0</v>
      </c>
      <c r="BD28" s="36">
        <f>IF($B28="P",VLOOKUP($E28,'[2]Costeo-JUL26'!$B$9:$CQ$307,BD$1,0),0)*$G28</f>
        <v>0</v>
      </c>
      <c r="BE28" s="35">
        <f>IF($B28="P",VLOOKUP($E28,'[2]Costeo-JUL26'!$B$9:$CQ$307,BE$1,0),0)</f>
        <v>0</v>
      </c>
      <c r="BF28" s="36">
        <f t="shared" si="20"/>
        <v>0</v>
      </c>
      <c r="BG28" s="36">
        <f t="shared" si="21"/>
        <v>0</v>
      </c>
      <c r="BH28" s="34">
        <f>IF($B28="P",VLOOKUP($E28,'[2]Costeo-JUL26'!$B$9:$CQ$307,BH$1,0),0)</f>
        <v>0</v>
      </c>
      <c r="BI28" s="16">
        <f>IF($B28="P",VLOOKUP($E28,'[2]Costeo-JUL26'!$B$9:$CQ$307,BI$1,0),0)*$G28</f>
        <v>0</v>
      </c>
      <c r="BJ28" s="36">
        <f>IF($B28="P",VLOOKUP($E28,'[2]Costeo-JUL26'!$B$9:$CQ$307,BJ$1,0),0)*$G28</f>
        <v>0</v>
      </c>
      <c r="BK28" s="35">
        <f>IF(BH28=910319,0,IF($B28="P",VLOOKUP($E28,'[2]Costeo-JUL26'!$B$9:$CQ$307,BK$1,0),0))</f>
        <v>0</v>
      </c>
      <c r="BL28" s="36">
        <f t="shared" si="22"/>
        <v>0</v>
      </c>
      <c r="BM28" s="36">
        <f t="shared" si="23"/>
        <v>0</v>
      </c>
      <c r="BN28" s="34">
        <f>IF($B28="P",VLOOKUP($E28,'[2]Costeo-JUL26'!$B$9:$CQ$307,BN$1,0),0)</f>
        <v>0</v>
      </c>
      <c r="BO28" s="16">
        <f>IF($B28="P",VLOOKUP($E28,'[2]Costeo-JUL26'!$B$9:$CQ$307,BO$1,0),0)*$G28</f>
        <v>0</v>
      </c>
      <c r="BP28" s="36">
        <f>IF($B28="P",VLOOKUP($E28,'[2]Costeo-JUL26'!$B$9:$CQ$307,BP$1,0),0)*$G28</f>
        <v>0</v>
      </c>
      <c r="BQ28" s="35">
        <f>IF($B28="P",VLOOKUP($E28,'[2]Costeo-JUL26'!$B$9:$CQ$307,BQ$1,0),0)</f>
        <v>0</v>
      </c>
      <c r="BR28" s="36">
        <f t="shared" si="24"/>
        <v>0</v>
      </c>
      <c r="BS28" s="36">
        <f t="shared" si="25"/>
        <v>0</v>
      </c>
      <c r="BT28" s="34">
        <f>IF($B28="P",VLOOKUP($E28,'[2]Costeo-JUL26'!$B$9:$CQ$307,BT$1,0),0)</f>
        <v>0</v>
      </c>
      <c r="BU28" s="16">
        <f>IF($B28="P",VLOOKUP($E28,'[2]Costeo-JUL26'!$B$9:$CQ$307,BU$1,0),0)*$G28</f>
        <v>0</v>
      </c>
      <c r="BV28" s="36">
        <f>IF($B28="P",VLOOKUP($E28,'[2]Costeo-JUL26'!$B$9:$CQ$307,BV$1,0),0)*$G28</f>
        <v>0</v>
      </c>
      <c r="BW28" s="35">
        <f>IF($B28="P",VLOOKUP($E28,'[2]Costeo-JUL26'!$B$9:$CQ$307,BW$1,0),0)</f>
        <v>0</v>
      </c>
      <c r="BX28" s="36">
        <f t="shared" si="26"/>
        <v>0</v>
      </c>
      <c r="BY28" s="36">
        <f t="shared" si="27"/>
        <v>0</v>
      </c>
      <c r="BZ28" s="34">
        <f>IF($B28="P",VLOOKUP($E28,'[2]Costeo-JUL26'!$B$9:$CQ$307,BZ$1,0),0)</f>
        <v>0</v>
      </c>
      <c r="CA28" s="16">
        <f>IF($B28="P",VLOOKUP($E28,'[2]Costeo-JUL26'!$B$9:$CQ$307,CA$1,0),0)*$G28</f>
        <v>0</v>
      </c>
      <c r="CB28" s="36">
        <f>IF($B28="P",VLOOKUP($E28,'[2]Costeo-JUL26'!$B$9:$CQ$307,CB$1,0),0)*$G28</f>
        <v>0</v>
      </c>
      <c r="CC28" s="35">
        <f>IF($B28="P",VLOOKUP($E28,'[2]Costeo-JUL26'!$B$9:$CQ$307,CC$1,0),0)</f>
        <v>0</v>
      </c>
      <c r="CD28" s="36">
        <f t="shared" si="28"/>
        <v>0</v>
      </c>
      <c r="CE28" s="36">
        <f t="shared" si="29"/>
        <v>0</v>
      </c>
      <c r="CF28" s="37">
        <f t="shared" si="1"/>
        <v>0</v>
      </c>
      <c r="CG28" s="36">
        <f>IF($B28="r",VLOOKUP($E28,'[2]Costeo-JUL26'!$B$9:$CQ$307,CG$1,0),0)*$G28</f>
        <v>6802853.0499999998</v>
      </c>
      <c r="CH28" s="35">
        <f>VLOOKUP($E28,'[2]TEORICOS (05.26)'!$A$8:$T$251,CH$1,0)</f>
        <v>0.14000000000000001</v>
      </c>
      <c r="CI28" s="36">
        <f t="shared" si="30"/>
        <v>2591395.4530000049</v>
      </c>
      <c r="CJ28" s="37">
        <f t="shared" si="31"/>
        <v>9394248.5030000042</v>
      </c>
      <c r="CM28" s="16">
        <f>SUMIFS('[1]Ajuste Inventario'!$I:$I,'[1]Ajuste Inventario'!$B:$B,E28,'[1]Ajuste Inventario'!$S:$S,D28)*-1</f>
        <v>0.625</v>
      </c>
      <c r="CN28" s="36">
        <f t="shared" si="2"/>
        <v>6787.7518085260144</v>
      </c>
      <c r="CP28" t="str">
        <f t="shared" si="3"/>
        <v>592Org.Vtas Ranelagh</v>
      </c>
      <c r="CQ28" s="10">
        <f t="shared" si="4"/>
        <v>10860.402893641623</v>
      </c>
    </row>
    <row r="29" spans="1:95" x14ac:dyDescent="0.25">
      <c r="A29" s="30">
        <v>46204</v>
      </c>
      <c r="B29" s="31" t="str">
        <f>VLOOKUP($E29,'[2]TEORICOS (05.26)'!$A$8:$T$251,B$1,0)</f>
        <v>P</v>
      </c>
      <c r="C29" s="32" t="str">
        <f>VLOOKUP($E29,'[2]TEORICOS (05.26)'!$A$8:$T$251,C$1,0)</f>
        <v>Sprite</v>
      </c>
      <c r="D29" t="s">
        <v>66</v>
      </c>
      <c r="E29">
        <v>610</v>
      </c>
      <c r="F29" t="s">
        <v>87</v>
      </c>
      <c r="G29" s="16">
        <v>907</v>
      </c>
      <c r="H29" s="16">
        <v>1341.4530000000088</v>
      </c>
      <c r="I29" s="33">
        <v>23725391.00000013</v>
      </c>
      <c r="J29" s="33">
        <v>20766577.680000022</v>
      </c>
      <c r="K29" s="34">
        <f>IF($B29="P",VLOOKUP($E29,'[2]Costeo-JUL26'!$B$9:$CQ$307,K$1,0),0)</f>
        <v>933147</v>
      </c>
      <c r="L29" s="35">
        <f>VLOOKUP($E29,'[2]TEORICOS (05.26)'!$A$8:$T$251,L$1,0)</f>
        <v>0.25119999999999998</v>
      </c>
      <c r="M29" s="36">
        <f t="shared" si="5"/>
        <v>5216564.3132160055</v>
      </c>
      <c r="N29" s="35">
        <f>IF($B29="P",VLOOKUP($E29,'[2]Costeo-JUL26'!$B$9:$CQ$307,N$1,0),0)</f>
        <v>5.0000000000000001E-3</v>
      </c>
      <c r="O29" s="36">
        <f t="shared" si="6"/>
        <v>26082.821566080027</v>
      </c>
      <c r="P29" s="36">
        <f>IF($B29="P",VLOOKUP($E29,'[2]Costeo-JUL26'!$B$9:$CQ$307,P$1,0),0)*H29</f>
        <v>0</v>
      </c>
      <c r="Q29" s="36">
        <f t="shared" si="7"/>
        <v>5242647.1347820852</v>
      </c>
      <c r="R29" s="34">
        <f>IF($B29="P",VLOOKUP($E29,'[2]Costeo-JUL26'!$B$9:$CQ$307,R$1,0),0)</f>
        <v>902332</v>
      </c>
      <c r="S29" s="16">
        <f>IF($B29="P",VLOOKUP($E29,'[2]Costeo-JUL26'!$B$9:$CQ$307,S$1,0),0)*$G29</f>
        <v>730.64292</v>
      </c>
      <c r="T29" s="36">
        <f>IF($B29="P",VLOOKUP($E29,'[2]Costeo-JUL26'!$B$9:$CQ$307,T$1,0),0)*$G29</f>
        <v>509662.81438687647</v>
      </c>
      <c r="U29" s="35">
        <f>IF($B29="P",VLOOKUP($E29,'[2]Costeo-JUL26'!$B$9:$CQ$307,U$1,0),0)</f>
        <v>1.4999999999999999E-2</v>
      </c>
      <c r="V29" s="36">
        <f t="shared" si="8"/>
        <v>7644.9422158031466</v>
      </c>
      <c r="W29" s="36">
        <f t="shared" si="9"/>
        <v>517307.75660267961</v>
      </c>
      <c r="X29" s="34">
        <f>IF($B29="P",VLOOKUP($E29,'[2]Costeo-JUL26'!$B$9:$CQ$307,X$1,0),0)</f>
        <v>902338</v>
      </c>
      <c r="Y29" s="16">
        <f>IF($B29="P",VLOOKUP($E29,'[2]Costeo-JUL26'!$B$9:$CQ$307,Y$1,0),0)*$G29</f>
        <v>60.340895999999994</v>
      </c>
      <c r="Z29" s="36">
        <f>IF($B29="P",VLOOKUP($E29,'[2]Costeo-JUL26'!$B$9:$CQ$307,Z$1,0),0)*$G29</f>
        <v>17060.784935039999</v>
      </c>
      <c r="AA29" s="35">
        <f>IF($B29="P",VLOOKUP($E29,'[2]Costeo-JUL26'!$B$9:$CQ$307,AA$1,0),0)</f>
        <v>0.45</v>
      </c>
      <c r="AB29" s="36">
        <f t="shared" si="10"/>
        <v>7677.353220768</v>
      </c>
      <c r="AC29" s="36">
        <f t="shared" si="11"/>
        <v>24738.138155807999</v>
      </c>
      <c r="AD29" s="34">
        <f>IF($B29="P",VLOOKUP($E29,'[2]Costeo-JUL26'!$B$9:$CQ$307,AD$1,0),0)</f>
        <v>933139</v>
      </c>
      <c r="AE29" s="16">
        <f>IF($B29="P",VLOOKUP($E29,'[2]Costeo-JUL26'!$B$9:$CQ$307,AE$1,0),0)*$G29</f>
        <v>21768</v>
      </c>
      <c r="AF29" s="36">
        <f>IF($B29="P",VLOOKUP($E29,'[2]Costeo-JUL26'!$B$9:$CQ$307,AF$1,0),0)*$G29</f>
        <v>235932.90336</v>
      </c>
      <c r="AG29" s="35">
        <f>IF($B29="P",VLOOKUP($E29,'[2]Costeo-JUL26'!$B$9:$CQ$307,AG$1,0),0)</f>
        <v>6.0000000000000001E-3</v>
      </c>
      <c r="AH29" s="36">
        <f t="shared" si="12"/>
        <v>1415.59742016</v>
      </c>
      <c r="AI29" s="36">
        <f t="shared" si="13"/>
        <v>237348.50078015999</v>
      </c>
      <c r="AJ29" s="34">
        <f>IF($B29="P",VLOOKUP($E29,'[2]Costeo-JUL26'!$B$9:$CQ$307,AJ$1,0),0)</f>
        <v>938243</v>
      </c>
      <c r="AK29" s="16">
        <f>IF($B29="P",VLOOKUP($E29,'[2]Costeo-JUL26'!$B$9:$CQ$307,AK$1,0),0)*$G29</f>
        <v>21768</v>
      </c>
      <c r="AL29" s="36">
        <f>IF($B29="P",VLOOKUP($E29,'[2]Costeo-JUL26'!$B$9:$CQ$307,AL$1,0),0)*$G29</f>
        <v>538422.33744000003</v>
      </c>
      <c r="AM29" s="35">
        <f>IF($B29="P",VLOOKUP($E29,'[2]Costeo-JUL26'!$B$9:$CQ$307,AM$1,0),0)</f>
        <v>1.7999999999999999E-2</v>
      </c>
      <c r="AN29" s="36">
        <f t="shared" si="14"/>
        <v>9691.6020739199994</v>
      </c>
      <c r="AO29" s="36">
        <f t="shared" si="15"/>
        <v>548113.93951391999</v>
      </c>
      <c r="AP29" s="34">
        <f>IF($B29="P",VLOOKUP($E29,'[2]Costeo-JUL26'!$B$9:$CQ$307,AP$1,0),0)</f>
        <v>0</v>
      </c>
      <c r="AQ29" s="16">
        <f>IF($B29="P",VLOOKUP($E29,'[2]Costeo-JUL26'!$B$9:$CQ$307,AQ$1,0),0)*$G29</f>
        <v>0</v>
      </c>
      <c r="AR29" s="36">
        <f>IF($B29="P",VLOOKUP($E29,'[2]Costeo-JUL26'!$B$9:$CQ$307,AR$1,0),0)*$G29</f>
        <v>0</v>
      </c>
      <c r="AS29" s="35">
        <f>IF($B29="P",VLOOKUP($E29,'[2]Costeo-JUL26'!$B$9:$CQ$307,AS$1,0),0)</f>
        <v>0</v>
      </c>
      <c r="AT29" s="36">
        <f t="shared" si="16"/>
        <v>0</v>
      </c>
      <c r="AU29" s="36">
        <f t="shared" si="17"/>
        <v>0</v>
      </c>
      <c r="AV29" s="34">
        <f>IF($B29="P",VLOOKUP($E29,'[2]Costeo-JUL26'!$B$9:$CQ$307,AV$1,0),0)</f>
        <v>0</v>
      </c>
      <c r="AW29" s="16">
        <f>IF($B29="P",VLOOKUP($E29,'[2]Costeo-JUL26'!$B$9:$CQ$307,AW$1,0),0)*$G29</f>
        <v>0</v>
      </c>
      <c r="AX29" s="36">
        <f>IF($B29="P",VLOOKUP($E29,'[2]Costeo-JUL26'!$B$9:$CQ$307,AX$1,0),0)*$G29</f>
        <v>0</v>
      </c>
      <c r="AY29" s="35">
        <f>IF($B29="P",VLOOKUP($E29,'[2]Costeo-JUL26'!$B$9:$CQ$307,AY$1,0),0)</f>
        <v>0</v>
      </c>
      <c r="AZ29" s="36">
        <f t="shared" si="18"/>
        <v>0</v>
      </c>
      <c r="BA29" s="36">
        <f t="shared" si="19"/>
        <v>0</v>
      </c>
      <c r="BB29" s="34">
        <f>IF($B29="P",VLOOKUP($E29,'[2]Costeo-JUL26'!$B$9:$CQ$307,BB$1,0),0)</f>
        <v>0</v>
      </c>
      <c r="BC29" s="16">
        <f>IF($B29="P",VLOOKUP($E29,'[2]Costeo-JUL26'!$B$9:$CQ$307,BC$1,0),0)*$G29</f>
        <v>0</v>
      </c>
      <c r="BD29" s="36">
        <f>IF($B29="P",VLOOKUP($E29,'[2]Costeo-JUL26'!$B$9:$CQ$307,BD$1,0),0)*$G29</f>
        <v>0</v>
      </c>
      <c r="BE29" s="35">
        <f>IF($B29="P",VLOOKUP($E29,'[2]Costeo-JUL26'!$B$9:$CQ$307,BE$1,0),0)</f>
        <v>0</v>
      </c>
      <c r="BF29" s="36">
        <f t="shared" si="20"/>
        <v>0</v>
      </c>
      <c r="BG29" s="36">
        <f t="shared" si="21"/>
        <v>0</v>
      </c>
      <c r="BH29" s="34">
        <f>IF($B29="P",VLOOKUP($E29,'[2]Costeo-JUL26'!$B$9:$CQ$307,BH$1,0),0)</f>
        <v>0</v>
      </c>
      <c r="BI29" s="16">
        <f>IF($B29="P",VLOOKUP($E29,'[2]Costeo-JUL26'!$B$9:$CQ$307,BI$1,0),0)*$G29</f>
        <v>0</v>
      </c>
      <c r="BJ29" s="36">
        <f>IF($B29="P",VLOOKUP($E29,'[2]Costeo-JUL26'!$B$9:$CQ$307,BJ$1,0),0)*$G29</f>
        <v>0</v>
      </c>
      <c r="BK29" s="35">
        <f>IF(BH29=910319,0,IF($B29="P",VLOOKUP($E29,'[2]Costeo-JUL26'!$B$9:$CQ$307,BK$1,0),0))</f>
        <v>0</v>
      </c>
      <c r="BL29" s="36">
        <f t="shared" si="22"/>
        <v>0</v>
      </c>
      <c r="BM29" s="36">
        <f t="shared" si="23"/>
        <v>0</v>
      </c>
      <c r="BN29" s="34">
        <f>IF($B29="P",VLOOKUP($E29,'[2]Costeo-JUL26'!$B$9:$CQ$307,BN$1,0),0)</f>
        <v>0</v>
      </c>
      <c r="BO29" s="16">
        <f>IF($B29="P",VLOOKUP($E29,'[2]Costeo-JUL26'!$B$9:$CQ$307,BO$1,0),0)*$G29</f>
        <v>0</v>
      </c>
      <c r="BP29" s="36">
        <f>IF($B29="P",VLOOKUP($E29,'[2]Costeo-JUL26'!$B$9:$CQ$307,BP$1,0),0)*$G29</f>
        <v>0</v>
      </c>
      <c r="BQ29" s="35">
        <f>IF($B29="P",VLOOKUP($E29,'[2]Costeo-JUL26'!$B$9:$CQ$307,BQ$1,0),0)</f>
        <v>0</v>
      </c>
      <c r="BR29" s="36">
        <f t="shared" si="24"/>
        <v>0</v>
      </c>
      <c r="BS29" s="36">
        <f t="shared" si="25"/>
        <v>0</v>
      </c>
      <c r="BT29" s="34">
        <f>IF($B29="P",VLOOKUP($E29,'[2]Costeo-JUL26'!$B$9:$CQ$307,BT$1,0),0)</f>
        <v>0</v>
      </c>
      <c r="BU29" s="16">
        <f>IF($B29="P",VLOOKUP($E29,'[2]Costeo-JUL26'!$B$9:$CQ$307,BU$1,0),0)*$G29</f>
        <v>0</v>
      </c>
      <c r="BV29" s="36">
        <f>IF($B29="P",VLOOKUP($E29,'[2]Costeo-JUL26'!$B$9:$CQ$307,BV$1,0),0)*$G29</f>
        <v>0</v>
      </c>
      <c r="BW29" s="35">
        <f>IF($B29="P",VLOOKUP($E29,'[2]Costeo-JUL26'!$B$9:$CQ$307,BW$1,0),0)</f>
        <v>0</v>
      </c>
      <c r="BX29" s="36">
        <f t="shared" si="26"/>
        <v>0</v>
      </c>
      <c r="BY29" s="36">
        <f t="shared" si="27"/>
        <v>0</v>
      </c>
      <c r="BZ29" s="34">
        <f>IF($B29="P",VLOOKUP($E29,'[2]Costeo-JUL26'!$B$9:$CQ$307,BZ$1,0),0)</f>
        <v>0</v>
      </c>
      <c r="CA29" s="16">
        <f>IF($B29="P",VLOOKUP($E29,'[2]Costeo-JUL26'!$B$9:$CQ$307,CA$1,0),0)*$G29</f>
        <v>0</v>
      </c>
      <c r="CB29" s="36">
        <f>IF($B29="P",VLOOKUP($E29,'[2]Costeo-JUL26'!$B$9:$CQ$307,CB$1,0),0)*$G29</f>
        <v>0</v>
      </c>
      <c r="CC29" s="35">
        <f>IF($B29="P",VLOOKUP($E29,'[2]Costeo-JUL26'!$B$9:$CQ$307,CC$1,0),0)</f>
        <v>0</v>
      </c>
      <c r="CD29" s="36">
        <f t="shared" si="28"/>
        <v>0</v>
      </c>
      <c r="CE29" s="36">
        <f t="shared" si="29"/>
        <v>0</v>
      </c>
      <c r="CF29" s="37">
        <f t="shared" si="1"/>
        <v>6570155.4698346518</v>
      </c>
      <c r="CG29" s="36">
        <f>IF($B29="r",VLOOKUP($E29,'[2]Costeo-JUL26'!$B$9:$CQ$307,CG$1,0),0)*$G29</f>
        <v>0</v>
      </c>
      <c r="CH29" s="35">
        <f>VLOOKUP($E29,'[2]TEORICOS (05.26)'!$A$8:$T$251,CH$1,0)</f>
        <v>0</v>
      </c>
      <c r="CI29" s="36">
        <f t="shared" si="30"/>
        <v>0</v>
      </c>
      <c r="CJ29" s="37">
        <f t="shared" si="31"/>
        <v>0</v>
      </c>
      <c r="CM29" s="16">
        <f>SUMIFS('[1]Ajuste Inventario'!$I:$I,'[1]Ajuste Inventario'!$B:$B,E29,'[1]Ajuste Inventario'!$S:$S,D29)*-1</f>
        <v>8.375</v>
      </c>
      <c r="CN29" s="36">
        <f t="shared" si="2"/>
        <v>60667.091576477629</v>
      </c>
      <c r="CP29" t="str">
        <f t="shared" si="3"/>
        <v>610Org.Vtas Ranelagh</v>
      </c>
      <c r="CQ29" s="10">
        <f t="shared" si="4"/>
        <v>7243.8318300271794</v>
      </c>
    </row>
    <row r="30" spans="1:95" x14ac:dyDescent="0.25">
      <c r="A30" s="30">
        <v>46204</v>
      </c>
      <c r="B30" s="31" t="str">
        <f>VLOOKUP($E30,'[2]TEORICOS (05.26)'!$A$8:$T$251,B$1,0)</f>
        <v>R</v>
      </c>
      <c r="C30" s="32" t="str">
        <f>VLOOKUP($E30,'[2]TEORICOS (05.26)'!$A$8:$T$251,C$1,0)</f>
        <v>Sprite</v>
      </c>
      <c r="D30" t="s">
        <v>66</v>
      </c>
      <c r="E30">
        <v>618</v>
      </c>
      <c r="F30" t="s">
        <v>88</v>
      </c>
      <c r="G30" s="16">
        <v>2751</v>
      </c>
      <c r="H30" s="16">
        <v>1028.8740000000275</v>
      </c>
      <c r="I30" s="33">
        <v>19897915.960000362</v>
      </c>
      <c r="J30" s="33">
        <v>19599598.380000327</v>
      </c>
      <c r="K30" s="34">
        <f>IF($B30="P",VLOOKUP($E30,'[2]Costeo-JUL26'!$B$9:$CQ$307,K$1,0),0)</f>
        <v>0</v>
      </c>
      <c r="L30" s="35">
        <f>VLOOKUP($E30,'[2]TEORICOS (05.26)'!$A$8:$T$251,L$1,0)</f>
        <v>0.25119999999999998</v>
      </c>
      <c r="M30" s="36">
        <f t="shared" si="5"/>
        <v>0</v>
      </c>
      <c r="N30" s="35">
        <f>IF($B30="P",VLOOKUP($E30,'[2]Costeo-JUL26'!$B$9:$CQ$307,N$1,0),0)</f>
        <v>0</v>
      </c>
      <c r="O30" s="36">
        <f t="shared" si="6"/>
        <v>0</v>
      </c>
      <c r="P30" s="36">
        <f>IF($B30="P",VLOOKUP($E30,'[2]Costeo-JUL26'!$B$9:$CQ$307,P$1,0),0)*H30</f>
        <v>0</v>
      </c>
      <c r="Q30" s="36">
        <f t="shared" si="7"/>
        <v>0</v>
      </c>
      <c r="R30" s="34">
        <f>IF($B30="P",VLOOKUP($E30,'[2]Costeo-JUL26'!$B$9:$CQ$307,R$1,0),0)</f>
        <v>0</v>
      </c>
      <c r="S30" s="16">
        <f>IF($B30="P",VLOOKUP($E30,'[2]Costeo-JUL26'!$B$9:$CQ$307,S$1,0),0)*$G30</f>
        <v>0</v>
      </c>
      <c r="T30" s="36">
        <f>IF($B30="P",VLOOKUP($E30,'[2]Costeo-JUL26'!$B$9:$CQ$307,T$1,0),0)*$G30</f>
        <v>0</v>
      </c>
      <c r="U30" s="35">
        <f>IF($B30="P",VLOOKUP($E30,'[2]Costeo-JUL26'!$B$9:$CQ$307,U$1,0),0)</f>
        <v>0</v>
      </c>
      <c r="V30" s="36">
        <f t="shared" si="8"/>
        <v>0</v>
      </c>
      <c r="W30" s="36">
        <f t="shared" si="9"/>
        <v>0</v>
      </c>
      <c r="X30" s="34">
        <f>IF($B30="P",VLOOKUP($E30,'[2]Costeo-JUL26'!$B$9:$CQ$307,X$1,0),0)</f>
        <v>0</v>
      </c>
      <c r="Y30" s="16">
        <f>IF($B30="P",VLOOKUP($E30,'[2]Costeo-JUL26'!$B$9:$CQ$307,Y$1,0),0)*$G30</f>
        <v>0</v>
      </c>
      <c r="Z30" s="36">
        <f>IF($B30="P",VLOOKUP($E30,'[2]Costeo-JUL26'!$B$9:$CQ$307,Z$1,0),0)*$G30</f>
        <v>0</v>
      </c>
      <c r="AA30" s="35">
        <f>IF($B30="P",VLOOKUP($E30,'[2]Costeo-JUL26'!$B$9:$CQ$307,AA$1,0),0)</f>
        <v>0</v>
      </c>
      <c r="AB30" s="36">
        <f t="shared" si="10"/>
        <v>0</v>
      </c>
      <c r="AC30" s="36">
        <f t="shared" si="11"/>
        <v>0</v>
      </c>
      <c r="AD30" s="34">
        <f>IF($B30="P",VLOOKUP($E30,'[2]Costeo-JUL26'!$B$9:$CQ$307,AD$1,0),0)</f>
        <v>0</v>
      </c>
      <c r="AE30" s="16">
        <f>IF($B30="P",VLOOKUP($E30,'[2]Costeo-JUL26'!$B$9:$CQ$307,AE$1,0),0)*$G30</f>
        <v>0</v>
      </c>
      <c r="AF30" s="36">
        <f>IF($B30="P",VLOOKUP($E30,'[2]Costeo-JUL26'!$B$9:$CQ$307,AF$1,0),0)*$G30</f>
        <v>0</v>
      </c>
      <c r="AG30" s="35">
        <f>IF($B30="P",VLOOKUP($E30,'[2]Costeo-JUL26'!$B$9:$CQ$307,AG$1,0),0)</f>
        <v>0</v>
      </c>
      <c r="AH30" s="36">
        <f t="shared" si="12"/>
        <v>0</v>
      </c>
      <c r="AI30" s="36">
        <f t="shared" si="13"/>
        <v>0</v>
      </c>
      <c r="AJ30" s="34">
        <f>IF($B30="P",VLOOKUP($E30,'[2]Costeo-JUL26'!$B$9:$CQ$307,AJ$1,0),0)</f>
        <v>0</v>
      </c>
      <c r="AK30" s="16">
        <f>IF($B30="P",VLOOKUP($E30,'[2]Costeo-JUL26'!$B$9:$CQ$307,AK$1,0),0)*$G30</f>
        <v>0</v>
      </c>
      <c r="AL30" s="36">
        <f>IF($B30="P",VLOOKUP($E30,'[2]Costeo-JUL26'!$B$9:$CQ$307,AL$1,0),0)*$G30</f>
        <v>0</v>
      </c>
      <c r="AM30" s="35">
        <f>IF($B30="P",VLOOKUP($E30,'[2]Costeo-JUL26'!$B$9:$CQ$307,AM$1,0),0)</f>
        <v>0</v>
      </c>
      <c r="AN30" s="36">
        <f t="shared" si="14"/>
        <v>0</v>
      </c>
      <c r="AO30" s="36">
        <f t="shared" si="15"/>
        <v>0</v>
      </c>
      <c r="AP30" s="34">
        <f>IF($B30="P",VLOOKUP($E30,'[2]Costeo-JUL26'!$B$9:$CQ$307,AP$1,0),0)</f>
        <v>0</v>
      </c>
      <c r="AQ30" s="16">
        <f>IF($B30="P",VLOOKUP($E30,'[2]Costeo-JUL26'!$B$9:$CQ$307,AQ$1,0),0)*$G30</f>
        <v>0</v>
      </c>
      <c r="AR30" s="36">
        <f>IF($B30="P",VLOOKUP($E30,'[2]Costeo-JUL26'!$B$9:$CQ$307,AR$1,0),0)*$G30</f>
        <v>0</v>
      </c>
      <c r="AS30" s="35">
        <f>IF($B30="P",VLOOKUP($E30,'[2]Costeo-JUL26'!$B$9:$CQ$307,AS$1,0),0)</f>
        <v>0</v>
      </c>
      <c r="AT30" s="36">
        <f t="shared" si="16"/>
        <v>0</v>
      </c>
      <c r="AU30" s="36">
        <f t="shared" si="17"/>
        <v>0</v>
      </c>
      <c r="AV30" s="34">
        <f>IF($B30="P",VLOOKUP($E30,'[2]Costeo-JUL26'!$B$9:$CQ$307,AV$1,0),0)</f>
        <v>0</v>
      </c>
      <c r="AW30" s="16">
        <f>IF($B30="P",VLOOKUP($E30,'[2]Costeo-JUL26'!$B$9:$CQ$307,AW$1,0),0)*$G30</f>
        <v>0</v>
      </c>
      <c r="AX30" s="36">
        <f>IF($B30="P",VLOOKUP($E30,'[2]Costeo-JUL26'!$B$9:$CQ$307,AX$1,0),0)*$G30</f>
        <v>0</v>
      </c>
      <c r="AY30" s="35">
        <f>IF($B30="P",VLOOKUP($E30,'[2]Costeo-JUL26'!$B$9:$CQ$307,AY$1,0),0)</f>
        <v>0</v>
      </c>
      <c r="AZ30" s="36">
        <f t="shared" si="18"/>
        <v>0</v>
      </c>
      <c r="BA30" s="36">
        <f t="shared" si="19"/>
        <v>0</v>
      </c>
      <c r="BB30" s="34">
        <f>IF($B30="P",VLOOKUP($E30,'[2]Costeo-JUL26'!$B$9:$CQ$307,BB$1,0),0)</f>
        <v>0</v>
      </c>
      <c r="BC30" s="16">
        <f>IF($B30="P",VLOOKUP($E30,'[2]Costeo-JUL26'!$B$9:$CQ$307,BC$1,0),0)*$G30</f>
        <v>0</v>
      </c>
      <c r="BD30" s="36">
        <f>IF($B30="P",VLOOKUP($E30,'[2]Costeo-JUL26'!$B$9:$CQ$307,BD$1,0),0)*$G30</f>
        <v>0</v>
      </c>
      <c r="BE30" s="35">
        <f>IF($B30="P",VLOOKUP($E30,'[2]Costeo-JUL26'!$B$9:$CQ$307,BE$1,0),0)</f>
        <v>0</v>
      </c>
      <c r="BF30" s="36">
        <f t="shared" si="20"/>
        <v>0</v>
      </c>
      <c r="BG30" s="36">
        <f t="shared" si="21"/>
        <v>0</v>
      </c>
      <c r="BH30" s="34">
        <f>IF($B30="P",VLOOKUP($E30,'[2]Costeo-JUL26'!$B$9:$CQ$307,BH$1,0),0)</f>
        <v>0</v>
      </c>
      <c r="BI30" s="16">
        <f>IF($B30="P",VLOOKUP($E30,'[2]Costeo-JUL26'!$B$9:$CQ$307,BI$1,0),0)*$G30</f>
        <v>0</v>
      </c>
      <c r="BJ30" s="36">
        <f>IF($B30="P",VLOOKUP($E30,'[2]Costeo-JUL26'!$B$9:$CQ$307,BJ$1,0),0)*$G30</f>
        <v>0</v>
      </c>
      <c r="BK30" s="35">
        <f>IF(BH30=910319,0,IF($B30="P",VLOOKUP($E30,'[2]Costeo-JUL26'!$B$9:$CQ$307,BK$1,0),0))</f>
        <v>0</v>
      </c>
      <c r="BL30" s="36">
        <f t="shared" si="22"/>
        <v>0</v>
      </c>
      <c r="BM30" s="36">
        <f t="shared" si="23"/>
        <v>0</v>
      </c>
      <c r="BN30" s="34">
        <f>IF($B30="P",VLOOKUP($E30,'[2]Costeo-JUL26'!$B$9:$CQ$307,BN$1,0),0)</f>
        <v>0</v>
      </c>
      <c r="BO30" s="16">
        <f>IF($B30="P",VLOOKUP($E30,'[2]Costeo-JUL26'!$B$9:$CQ$307,BO$1,0),0)*$G30</f>
        <v>0</v>
      </c>
      <c r="BP30" s="36">
        <f>IF($B30="P",VLOOKUP($E30,'[2]Costeo-JUL26'!$B$9:$CQ$307,BP$1,0),0)*$G30</f>
        <v>0</v>
      </c>
      <c r="BQ30" s="35">
        <f>IF($B30="P",VLOOKUP($E30,'[2]Costeo-JUL26'!$B$9:$CQ$307,BQ$1,0),0)</f>
        <v>0</v>
      </c>
      <c r="BR30" s="36">
        <f t="shared" si="24"/>
        <v>0</v>
      </c>
      <c r="BS30" s="36">
        <f t="shared" si="25"/>
        <v>0</v>
      </c>
      <c r="BT30" s="34">
        <f>IF($B30="P",VLOOKUP($E30,'[2]Costeo-JUL26'!$B$9:$CQ$307,BT$1,0),0)</f>
        <v>0</v>
      </c>
      <c r="BU30" s="16">
        <f>IF($B30="P",VLOOKUP($E30,'[2]Costeo-JUL26'!$B$9:$CQ$307,BU$1,0),0)*$G30</f>
        <v>0</v>
      </c>
      <c r="BV30" s="36">
        <f>IF($B30="P",VLOOKUP($E30,'[2]Costeo-JUL26'!$B$9:$CQ$307,BV$1,0),0)*$G30</f>
        <v>0</v>
      </c>
      <c r="BW30" s="35">
        <f>IF($B30="P",VLOOKUP($E30,'[2]Costeo-JUL26'!$B$9:$CQ$307,BW$1,0),0)</f>
        <v>0</v>
      </c>
      <c r="BX30" s="36">
        <f t="shared" si="26"/>
        <v>0</v>
      </c>
      <c r="BY30" s="36">
        <f t="shared" si="27"/>
        <v>0</v>
      </c>
      <c r="BZ30" s="34">
        <f>IF($B30="P",VLOOKUP($E30,'[2]Costeo-JUL26'!$B$9:$CQ$307,BZ$1,0),0)</f>
        <v>0</v>
      </c>
      <c r="CA30" s="16">
        <f>IF($B30="P",VLOOKUP($E30,'[2]Costeo-JUL26'!$B$9:$CQ$307,CA$1,0),0)*$G30</f>
        <v>0</v>
      </c>
      <c r="CB30" s="36">
        <f>IF($B30="P",VLOOKUP($E30,'[2]Costeo-JUL26'!$B$9:$CQ$307,CB$1,0),0)*$G30</f>
        <v>0</v>
      </c>
      <c r="CC30" s="35">
        <f>IF($B30="P",VLOOKUP($E30,'[2]Costeo-JUL26'!$B$9:$CQ$307,CC$1,0),0)</f>
        <v>0</v>
      </c>
      <c r="CD30" s="36">
        <f t="shared" si="28"/>
        <v>0</v>
      </c>
      <c r="CE30" s="36">
        <f t="shared" si="29"/>
        <v>0</v>
      </c>
      <c r="CF30" s="37">
        <f t="shared" si="1"/>
        <v>0</v>
      </c>
      <c r="CG30" s="36">
        <f>IF($B30="r",VLOOKUP($E30,'[2]Costeo-JUL26'!$B$9:$CQ$307,CG$1,0),0)*$G30</f>
        <v>4999777.4399999995</v>
      </c>
      <c r="CH30" s="35">
        <f>VLOOKUP($E30,'[2]TEORICOS (05.26)'!$A$8:$T$251,CH$1,0)</f>
        <v>0.1</v>
      </c>
      <c r="CI30" s="36">
        <f t="shared" si="30"/>
        <v>4423441.3690560814</v>
      </c>
      <c r="CJ30" s="37">
        <f t="shared" si="31"/>
        <v>9423218.8090560809</v>
      </c>
      <c r="CM30" s="16">
        <f>SUMIFS('[1]Ajuste Inventario'!$I:$I,'[1]Ajuste Inventario'!$B:$B,E30,'[1]Ajuste Inventario'!$S:$S,D30)*-1</f>
        <v>2.5129999999999999</v>
      </c>
      <c r="CN30" s="36">
        <f t="shared" si="2"/>
        <v>8607.9785049647144</v>
      </c>
      <c r="CP30" t="str">
        <f t="shared" si="3"/>
        <v>618Org.Vtas Ranelagh</v>
      </c>
      <c r="CQ30" s="10">
        <f t="shared" si="4"/>
        <v>3425.3794289553184</v>
      </c>
    </row>
    <row r="31" spans="1:95" x14ac:dyDescent="0.25">
      <c r="A31" s="30">
        <v>46204</v>
      </c>
      <c r="B31" s="31" t="str">
        <f>VLOOKUP($E31,'[2]TEORICOS (05.26)'!$A$8:$T$251,B$1,0)</f>
        <v>P</v>
      </c>
      <c r="C31" s="32" t="str">
        <f>VLOOKUP($E31,'[2]TEORICOS (05.26)'!$A$8:$T$251,C$1,0)</f>
        <v>Sprite</v>
      </c>
      <c r="D31" t="s">
        <v>66</v>
      </c>
      <c r="E31">
        <v>627</v>
      </c>
      <c r="F31" t="s">
        <v>89</v>
      </c>
      <c r="G31" s="16">
        <v>7612.6679999999997</v>
      </c>
      <c r="H31" s="16">
        <v>8046.5900759995366</v>
      </c>
      <c r="I31" s="33">
        <v>108781645.18999881</v>
      </c>
      <c r="J31" s="33">
        <v>95626284.170000643</v>
      </c>
      <c r="K31" s="34">
        <f>IF($B31="P",VLOOKUP($E31,'[2]Costeo-JUL26'!$B$9:$CQ$307,K$1,0),0)</f>
        <v>933147</v>
      </c>
      <c r="L31" s="35">
        <f>VLOOKUP($E31,'[2]TEORICOS (05.26)'!$A$8:$T$251,L$1,0)</f>
        <v>0.25119999999999998</v>
      </c>
      <c r="M31" s="36">
        <f t="shared" si="5"/>
        <v>24021322.583504159</v>
      </c>
      <c r="N31" s="35">
        <f>IF($B31="P",VLOOKUP($E31,'[2]Costeo-JUL26'!$B$9:$CQ$307,N$1,0),0)</f>
        <v>5.0000000000000001E-3</v>
      </c>
      <c r="O31" s="36">
        <f t="shared" si="6"/>
        <v>120106.6129175208</v>
      </c>
      <c r="P31" s="36">
        <f>IF($B31="P",VLOOKUP($E31,'[2]Costeo-JUL26'!$B$9:$CQ$307,P$1,0),0)*H31</f>
        <v>0</v>
      </c>
      <c r="Q31" s="36">
        <f t="shared" si="7"/>
        <v>24141429.196421679</v>
      </c>
      <c r="R31" s="34">
        <f>IF($B31="P",VLOOKUP($E31,'[2]Costeo-JUL26'!$B$9:$CQ$307,R$1,0),0)</f>
        <v>902332</v>
      </c>
      <c r="S31" s="16">
        <f>IF($B31="P",VLOOKUP($E31,'[2]Costeo-JUL26'!$B$9:$CQ$307,S$1,0),0)*$G31</f>
        <v>4380.3291671999996</v>
      </c>
      <c r="T31" s="36">
        <f>IF($B31="P",VLOOKUP($E31,'[2]Costeo-JUL26'!$B$9:$CQ$307,T$1,0),0)*$G31</f>
        <v>3055515.6700841975</v>
      </c>
      <c r="U31" s="35">
        <f>IF($B31="P",VLOOKUP($E31,'[2]Costeo-JUL26'!$B$9:$CQ$307,U$1,0),0)</f>
        <v>1.4999999999999999E-2</v>
      </c>
      <c r="V31" s="36">
        <f t="shared" si="8"/>
        <v>45832.735051262964</v>
      </c>
      <c r="W31" s="36">
        <f t="shared" si="9"/>
        <v>3101348.4051354607</v>
      </c>
      <c r="X31" s="34">
        <f>IF($B31="P",VLOOKUP($E31,'[2]Costeo-JUL26'!$B$9:$CQ$307,X$1,0),0)</f>
        <v>902338</v>
      </c>
      <c r="Y31" s="16">
        <f>IF($B31="P",VLOOKUP($E31,'[2]Costeo-JUL26'!$B$9:$CQ$307,Y$1,0),0)*$G31</f>
        <v>397.92938169599995</v>
      </c>
      <c r="Z31" s="36">
        <f>IF($B31="P",VLOOKUP($E31,'[2]Costeo-JUL26'!$B$9:$CQ$307,Z$1,0),0)*$G31</f>
        <v>112510.55338072703</v>
      </c>
      <c r="AA31" s="35">
        <f>IF($B31="P",VLOOKUP($E31,'[2]Costeo-JUL26'!$B$9:$CQ$307,AA$1,0),0)</f>
        <v>0.45</v>
      </c>
      <c r="AB31" s="36">
        <f t="shared" si="10"/>
        <v>50629.749021327159</v>
      </c>
      <c r="AC31" s="36">
        <f t="shared" si="11"/>
        <v>163140.30240205419</v>
      </c>
      <c r="AD31" s="34">
        <f>IF($B31="P",VLOOKUP($E31,'[2]Costeo-JUL26'!$B$9:$CQ$307,AD$1,0),0)</f>
        <v>901767</v>
      </c>
      <c r="AE31" s="16">
        <f>IF($B31="P",VLOOKUP($E31,'[2]Costeo-JUL26'!$B$9:$CQ$307,AE$1,0),0)*$G31</f>
        <v>91352.016000000003</v>
      </c>
      <c r="AF31" s="36">
        <f>IF($B31="P",VLOOKUP($E31,'[2]Costeo-JUL26'!$B$9:$CQ$307,AF$1,0),0)*$G31</f>
        <v>1401997.6599552</v>
      </c>
      <c r="AG31" s="35">
        <f>IF($B31="P",VLOOKUP($E31,'[2]Costeo-JUL26'!$B$9:$CQ$307,AG$1,0),0)</f>
        <v>6.0000000000000001E-3</v>
      </c>
      <c r="AH31" s="36">
        <f t="shared" si="12"/>
        <v>8411.9859597312006</v>
      </c>
      <c r="AI31" s="36">
        <f t="shared" si="13"/>
        <v>1410409.6459149313</v>
      </c>
      <c r="AJ31" s="34">
        <f>IF($B31="P",VLOOKUP($E31,'[2]Costeo-JUL26'!$B$9:$CQ$307,AJ$1,0),0)</f>
        <v>912948</v>
      </c>
      <c r="AK31" s="16">
        <f>IF($B31="P",VLOOKUP($E31,'[2]Costeo-JUL26'!$B$9:$CQ$307,AK$1,0),0)*$G31</f>
        <v>91352.016000000003</v>
      </c>
      <c r="AL31" s="36">
        <f>IF($B31="P",VLOOKUP($E31,'[2]Costeo-JUL26'!$B$9:$CQ$307,AL$1,0),0)*$G31</f>
        <v>413810.92967759998</v>
      </c>
      <c r="AM31" s="35">
        <f>IF($B31="P",VLOOKUP($E31,'[2]Costeo-JUL26'!$B$9:$CQ$307,AM$1,0),0)</f>
        <v>1.7999999999999999E-2</v>
      </c>
      <c r="AN31" s="36">
        <f t="shared" si="14"/>
        <v>7448.5967341967989</v>
      </c>
      <c r="AO31" s="36">
        <f t="shared" si="15"/>
        <v>421259.5264117968</v>
      </c>
      <c r="AP31" s="34">
        <f>IF($B31="P",VLOOKUP($E31,'[2]Costeo-JUL26'!$B$9:$CQ$307,AP$1,0),0)</f>
        <v>901189</v>
      </c>
      <c r="AQ31" s="16">
        <f>IF($B31="P",VLOOKUP($E31,'[2]Costeo-JUL26'!$B$9:$CQ$307,AQ$1,0),0)*$G31</f>
        <v>91352.016000000003</v>
      </c>
      <c r="AR31" s="36">
        <f>IF($B31="P",VLOOKUP($E31,'[2]Costeo-JUL26'!$B$9:$CQ$307,AR$1,0),0)*$G31</f>
        <v>7005256.2654739507</v>
      </c>
      <c r="AS31" s="35">
        <f>IF($B31="P",VLOOKUP($E31,'[2]Costeo-JUL26'!$B$9:$CQ$307,AS$1,0),0)</f>
        <v>0.02</v>
      </c>
      <c r="AT31" s="36">
        <f t="shared" si="16"/>
        <v>140105.12530947902</v>
      </c>
      <c r="AU31" s="36">
        <f t="shared" si="17"/>
        <v>7145361.3907834301</v>
      </c>
      <c r="AV31" s="34">
        <f>IF($B31="P",VLOOKUP($E31,'[2]Costeo-JUL26'!$B$9:$CQ$307,AV$1,0),0)</f>
        <v>932317</v>
      </c>
      <c r="AW31" s="16">
        <f>IF($B31="P",VLOOKUP($E31,'[2]Costeo-JUL26'!$B$9:$CQ$307,AW$1,0),0)*$G31</f>
        <v>151.4920932</v>
      </c>
      <c r="AX31" s="36">
        <f>IF($B31="P",VLOOKUP($E31,'[2]Costeo-JUL26'!$B$9:$CQ$307,AX$1,0),0)*$G31</f>
        <v>651082.71815496008</v>
      </c>
      <c r="AY31" s="35">
        <f>IF($B31="P",VLOOKUP($E31,'[2]Costeo-JUL26'!$B$9:$CQ$307,AY$1,0),0)</f>
        <v>0.03</v>
      </c>
      <c r="AZ31" s="36">
        <f t="shared" si="18"/>
        <v>19532.481544648803</v>
      </c>
      <c r="BA31" s="36">
        <f t="shared" si="19"/>
        <v>670615.19969960884</v>
      </c>
      <c r="BB31" s="34">
        <f>IF($B31="P",VLOOKUP($E31,'[2]Costeo-JUL26'!$B$9:$CQ$307,BB$1,0),0)</f>
        <v>902311</v>
      </c>
      <c r="BC31" s="16">
        <f>IF($B31="P",VLOOKUP($E31,'[2]Costeo-JUL26'!$B$9:$CQ$307,BC$1,0),0)*$G31</f>
        <v>21.1463</v>
      </c>
      <c r="BD31" s="36">
        <f>IF($B31="P",VLOOKUP($E31,'[2]Costeo-JUL26'!$B$9:$CQ$307,BD$1,0),0)*$G31</f>
        <v>82928.281663500005</v>
      </c>
      <c r="BE31" s="35">
        <f>IF($B31="P",VLOOKUP($E31,'[2]Costeo-JUL26'!$B$9:$CQ$307,BE$1,0),0)</f>
        <v>0.03</v>
      </c>
      <c r="BF31" s="36">
        <f t="shared" si="20"/>
        <v>2487.8484499050001</v>
      </c>
      <c r="BG31" s="36">
        <f t="shared" si="21"/>
        <v>85416.130113405001</v>
      </c>
      <c r="BH31" s="34">
        <f>IF($B31="P",VLOOKUP($E31,'[2]Costeo-JUL26'!$B$9:$CQ$307,BH$1,0),0)</f>
        <v>933089</v>
      </c>
      <c r="BI31" s="16">
        <f>IF($B31="P",VLOOKUP($E31,'[2]Costeo-JUL26'!$B$9:$CQ$307,BI$1,0),0)*$G31</f>
        <v>264.32875000000001</v>
      </c>
      <c r="BJ31" s="36">
        <f>IF($B31="P",VLOOKUP($E31,'[2]Costeo-JUL26'!$B$9:$CQ$307,BJ$1,0),0)*$G31</f>
        <v>196838.36259695122</v>
      </c>
      <c r="BK31" s="35">
        <f>IF(BH31=910319,0,IF($B31="P",VLOOKUP($E31,'[2]Costeo-JUL26'!$B$9:$CQ$307,BK$1,0),0))</f>
        <v>0.02</v>
      </c>
      <c r="BL31" s="36">
        <f t="shared" si="22"/>
        <v>3936.7672519390244</v>
      </c>
      <c r="BM31" s="36">
        <f t="shared" si="23"/>
        <v>200775.12984889024</v>
      </c>
      <c r="BN31" s="34">
        <f>IF($B31="P",VLOOKUP($E31,'[2]Costeo-JUL26'!$B$9:$CQ$307,BN$1,0),0)</f>
        <v>0</v>
      </c>
      <c r="BO31" s="16">
        <f>IF($B31="P",VLOOKUP($E31,'[2]Costeo-JUL26'!$B$9:$CQ$307,BO$1,0),0)*$G31</f>
        <v>0</v>
      </c>
      <c r="BP31" s="36">
        <f>IF($B31="P",VLOOKUP($E31,'[2]Costeo-JUL26'!$B$9:$CQ$307,BP$1,0),0)*$G31</f>
        <v>0</v>
      </c>
      <c r="BQ31" s="35">
        <f>IF($B31="P",VLOOKUP($E31,'[2]Costeo-JUL26'!$B$9:$CQ$307,BQ$1,0),0)</f>
        <v>0</v>
      </c>
      <c r="BR31" s="36">
        <f t="shared" si="24"/>
        <v>0</v>
      </c>
      <c r="BS31" s="36">
        <f t="shared" si="25"/>
        <v>0</v>
      </c>
      <c r="BT31" s="34">
        <f>IF($B31="P",VLOOKUP($E31,'[2]Costeo-JUL26'!$B$9:$CQ$307,BT$1,0),0)</f>
        <v>0</v>
      </c>
      <c r="BU31" s="16">
        <f>IF($B31="P",VLOOKUP($E31,'[2]Costeo-JUL26'!$B$9:$CQ$307,BU$1,0),0)*$G31</f>
        <v>0</v>
      </c>
      <c r="BV31" s="36">
        <f>IF($B31="P",VLOOKUP($E31,'[2]Costeo-JUL26'!$B$9:$CQ$307,BV$1,0),0)*$G31</f>
        <v>0</v>
      </c>
      <c r="BW31" s="35">
        <f>IF($B31="P",VLOOKUP($E31,'[2]Costeo-JUL26'!$B$9:$CQ$307,BW$1,0),0)</f>
        <v>0</v>
      </c>
      <c r="BX31" s="36">
        <f t="shared" si="26"/>
        <v>0</v>
      </c>
      <c r="BY31" s="36">
        <f t="shared" si="27"/>
        <v>0</v>
      </c>
      <c r="BZ31" s="34">
        <f>IF($B31="P",VLOOKUP($E31,'[2]Costeo-JUL26'!$B$9:$CQ$307,BZ$1,0),0)</f>
        <v>0</v>
      </c>
      <c r="CA31" s="16">
        <f>IF($B31="P",VLOOKUP($E31,'[2]Costeo-JUL26'!$B$9:$CQ$307,CA$1,0),0)*$G31</f>
        <v>0</v>
      </c>
      <c r="CB31" s="36">
        <f>IF($B31="P",VLOOKUP($E31,'[2]Costeo-JUL26'!$B$9:$CQ$307,CB$1,0),0)*$G31</f>
        <v>0</v>
      </c>
      <c r="CC31" s="35">
        <f>IF($B31="P",VLOOKUP($E31,'[2]Costeo-JUL26'!$B$9:$CQ$307,CC$1,0),0)</f>
        <v>0</v>
      </c>
      <c r="CD31" s="36">
        <f t="shared" si="28"/>
        <v>0</v>
      </c>
      <c r="CE31" s="36">
        <f t="shared" si="29"/>
        <v>0</v>
      </c>
      <c r="CF31" s="37">
        <f t="shared" si="1"/>
        <v>37339754.926731259</v>
      </c>
      <c r="CG31" s="36">
        <f>IF($B31="r",VLOOKUP($E31,'[2]Costeo-JUL26'!$B$9:$CQ$307,CG$1,0),0)*$G31</f>
        <v>0</v>
      </c>
      <c r="CH31" s="35">
        <f>VLOOKUP($E31,'[2]TEORICOS (05.26)'!$A$8:$T$251,CH$1,0)</f>
        <v>0</v>
      </c>
      <c r="CI31" s="36">
        <f t="shared" si="30"/>
        <v>0</v>
      </c>
      <c r="CJ31" s="37">
        <f t="shared" si="31"/>
        <v>0</v>
      </c>
      <c r="CM31" s="16">
        <f>SUMIFS('[1]Ajuste Inventario'!$I:$I,'[1]Ajuste Inventario'!$B:$B,E31,'[1]Ajuste Inventario'!$S:$S,D31)*-1</f>
        <v>27.231999999999999</v>
      </c>
      <c r="CN31" s="36">
        <f t="shared" si="2"/>
        <v>133571.59489481818</v>
      </c>
      <c r="CP31" t="str">
        <f t="shared" si="3"/>
        <v>627Org.Vtas Ranelagh</v>
      </c>
      <c r="CQ31" s="10">
        <f t="shared" si="4"/>
        <v>4904.9498712844515</v>
      </c>
    </row>
    <row r="32" spans="1:95" x14ac:dyDescent="0.25">
      <c r="A32" s="30">
        <v>46204</v>
      </c>
      <c r="B32" s="31" t="str">
        <f>VLOOKUP($E32,'[2]TEORICOS (05.26)'!$A$8:$T$251,B$1,0)</f>
        <v>P</v>
      </c>
      <c r="C32" s="32" t="str">
        <f>VLOOKUP($E32,'[2]TEORICOS (05.26)'!$A$8:$T$251,C$1,0)</f>
        <v>Sprite</v>
      </c>
      <c r="D32" t="s">
        <v>66</v>
      </c>
      <c r="E32">
        <v>635</v>
      </c>
      <c r="F32" t="s">
        <v>90</v>
      </c>
      <c r="G32" s="16">
        <v>3375</v>
      </c>
      <c r="H32" s="16">
        <v>10698.750000000195</v>
      </c>
      <c r="I32" s="33">
        <v>56949445.379999727</v>
      </c>
      <c r="J32" s="33">
        <v>56487880.699999712</v>
      </c>
      <c r="K32" s="34">
        <f>IF($B32="P",VLOOKUP($E32,'[2]Costeo-JUL26'!$B$9:$CQ$307,K$1,0),0)</f>
        <v>933147</v>
      </c>
      <c r="L32" s="35">
        <f>VLOOKUP($E32,'[2]TEORICOS (05.26)'!$A$8:$T$251,L$1,0)</f>
        <v>0.25119999999999998</v>
      </c>
      <c r="M32" s="36">
        <f t="shared" si="5"/>
        <v>14189755.631839927</v>
      </c>
      <c r="N32" s="35">
        <f>IF($B32="P",VLOOKUP($E32,'[2]Costeo-JUL26'!$B$9:$CQ$307,N$1,0),0)</f>
        <v>5.0000000000000001E-3</v>
      </c>
      <c r="O32" s="36">
        <f t="shared" si="6"/>
        <v>70948.778159199632</v>
      </c>
      <c r="P32" s="36">
        <f>IF($B32="P",VLOOKUP($E32,'[2]Costeo-JUL26'!$B$9:$CQ$307,P$1,0),0)*H32</f>
        <v>0</v>
      </c>
      <c r="Q32" s="36">
        <f t="shared" si="7"/>
        <v>14260704.409999127</v>
      </c>
      <c r="R32" s="34">
        <f>IF($B32="P",VLOOKUP($E32,'[2]Costeo-JUL26'!$B$9:$CQ$307,R$1,0),0)</f>
        <v>902332</v>
      </c>
      <c r="S32" s="16">
        <f>IF($B32="P",VLOOKUP($E32,'[2]Costeo-JUL26'!$B$9:$CQ$307,S$1,0),0)*$G32</f>
        <v>5825.9250000000002</v>
      </c>
      <c r="T32" s="36">
        <f>IF($B32="P",VLOOKUP($E32,'[2]Costeo-JUL26'!$B$9:$CQ$307,T$1,0),0)*$G32</f>
        <v>4063896.67322974</v>
      </c>
      <c r="U32" s="35">
        <f>IF($B32="P",VLOOKUP($E32,'[2]Costeo-JUL26'!$B$9:$CQ$307,U$1,0),0)</f>
        <v>1.4999999999999999E-2</v>
      </c>
      <c r="V32" s="36">
        <f t="shared" si="8"/>
        <v>60958.450098446097</v>
      </c>
      <c r="W32" s="36">
        <f t="shared" si="9"/>
        <v>4124855.1233281861</v>
      </c>
      <c r="X32" s="34">
        <f>IF($B32="P",VLOOKUP($E32,'[2]Costeo-JUL26'!$B$9:$CQ$307,X$1,0),0)</f>
        <v>902338</v>
      </c>
      <c r="Y32" s="16">
        <f>IF($B32="P",VLOOKUP($E32,'[2]Costeo-JUL26'!$B$9:$CQ$307,Y$1,0),0)*$G32</f>
        <v>529.25399999999991</v>
      </c>
      <c r="Z32" s="36">
        <f>IF($B32="P",VLOOKUP($E32,'[2]Costeo-JUL26'!$B$9:$CQ$307,Z$1,0),0)*$G32</f>
        <v>149641.27596</v>
      </c>
      <c r="AA32" s="35">
        <f>IF($B32="P",VLOOKUP($E32,'[2]Costeo-JUL26'!$B$9:$CQ$307,AA$1,0),0)</f>
        <v>0.45</v>
      </c>
      <c r="AB32" s="36">
        <f t="shared" si="10"/>
        <v>67338.574181999997</v>
      </c>
      <c r="AC32" s="36">
        <f t="shared" si="11"/>
        <v>216979.85014200001</v>
      </c>
      <c r="AD32" s="34">
        <f>IF($B32="P",VLOOKUP($E32,'[2]Costeo-JUL26'!$B$9:$CQ$307,AD$1,0),0)</f>
        <v>939557</v>
      </c>
      <c r="AE32" s="16">
        <f>IF($B32="P",VLOOKUP($E32,'[2]Costeo-JUL26'!$B$9:$CQ$307,AE$1,0),0)*$G32</f>
        <v>30375</v>
      </c>
      <c r="AF32" s="36">
        <f>IF($B32="P",VLOOKUP($E32,'[2]Costeo-JUL26'!$B$9:$CQ$307,AF$1,0),0)*$G32</f>
        <v>630220.5</v>
      </c>
      <c r="AG32" s="35">
        <f>IF($B32="P",VLOOKUP($E32,'[2]Costeo-JUL26'!$B$9:$CQ$307,AG$1,0),0)</f>
        <v>6.0000000000000001E-3</v>
      </c>
      <c r="AH32" s="36">
        <f t="shared" si="12"/>
        <v>3781.3229999999999</v>
      </c>
      <c r="AI32" s="36">
        <f t="shared" si="13"/>
        <v>634001.82299999997</v>
      </c>
      <c r="AJ32" s="34">
        <f>IF($B32="P",VLOOKUP($E32,'[2]Costeo-JUL26'!$B$9:$CQ$307,AJ$1,0),0)</f>
        <v>939635</v>
      </c>
      <c r="AK32" s="16">
        <f>IF($B32="P",VLOOKUP($E32,'[2]Costeo-JUL26'!$B$9:$CQ$307,AK$1,0),0)*$G32</f>
        <v>30375</v>
      </c>
      <c r="AL32" s="36">
        <f>IF($B32="P",VLOOKUP($E32,'[2]Costeo-JUL26'!$B$9:$CQ$307,AL$1,0),0)*$G32</f>
        <v>578002.2300000001</v>
      </c>
      <c r="AM32" s="35">
        <f>IF($B32="P",VLOOKUP($E32,'[2]Costeo-JUL26'!$B$9:$CQ$307,AM$1,0),0)</f>
        <v>1.7999999999999999E-2</v>
      </c>
      <c r="AN32" s="36">
        <f t="shared" si="14"/>
        <v>10404.040140000001</v>
      </c>
      <c r="AO32" s="36">
        <f t="shared" si="15"/>
        <v>588406.27014000015</v>
      </c>
      <c r="AP32" s="34">
        <f>IF($B32="P",VLOOKUP($E32,'[2]Costeo-JUL26'!$B$9:$CQ$307,AP$1,0),0)</f>
        <v>0</v>
      </c>
      <c r="AQ32" s="16">
        <f>IF($B32="P",VLOOKUP($E32,'[2]Costeo-JUL26'!$B$9:$CQ$307,AQ$1,0),0)*$G32</f>
        <v>0</v>
      </c>
      <c r="AR32" s="36">
        <f>IF($B32="P",VLOOKUP($E32,'[2]Costeo-JUL26'!$B$9:$CQ$307,AR$1,0),0)*$G32</f>
        <v>0</v>
      </c>
      <c r="AS32" s="35">
        <f>IF($B32="P",VLOOKUP($E32,'[2]Costeo-JUL26'!$B$9:$CQ$307,AS$1,0),0)</f>
        <v>0</v>
      </c>
      <c r="AT32" s="36">
        <f t="shared" si="16"/>
        <v>0</v>
      </c>
      <c r="AU32" s="36">
        <f t="shared" si="17"/>
        <v>0</v>
      </c>
      <c r="AV32" s="34">
        <f>IF($B32="P",VLOOKUP($E32,'[2]Costeo-JUL26'!$B$9:$CQ$307,AV$1,0),0)</f>
        <v>0</v>
      </c>
      <c r="AW32" s="16">
        <f>IF($B32="P",VLOOKUP($E32,'[2]Costeo-JUL26'!$B$9:$CQ$307,AW$1,0),0)*$G32</f>
        <v>0</v>
      </c>
      <c r="AX32" s="36">
        <f>IF($B32="P",VLOOKUP($E32,'[2]Costeo-JUL26'!$B$9:$CQ$307,AX$1,0),0)*$G32</f>
        <v>0</v>
      </c>
      <c r="AY32" s="35">
        <f>IF($B32="P",VLOOKUP($E32,'[2]Costeo-JUL26'!$B$9:$CQ$307,AY$1,0),0)</f>
        <v>0</v>
      </c>
      <c r="AZ32" s="36">
        <f t="shared" si="18"/>
        <v>0</v>
      </c>
      <c r="BA32" s="36">
        <f t="shared" si="19"/>
        <v>0</v>
      </c>
      <c r="BB32" s="34">
        <f>IF($B32="P",VLOOKUP($E32,'[2]Costeo-JUL26'!$B$9:$CQ$307,BB$1,0),0)</f>
        <v>0</v>
      </c>
      <c r="BC32" s="16">
        <f>IF($B32="P",VLOOKUP($E32,'[2]Costeo-JUL26'!$B$9:$CQ$307,BC$1,0),0)*$G32</f>
        <v>0</v>
      </c>
      <c r="BD32" s="36">
        <f>IF($B32="P",VLOOKUP($E32,'[2]Costeo-JUL26'!$B$9:$CQ$307,BD$1,0),0)*$G32</f>
        <v>0</v>
      </c>
      <c r="BE32" s="35">
        <f>IF($B32="P",VLOOKUP($E32,'[2]Costeo-JUL26'!$B$9:$CQ$307,BE$1,0),0)</f>
        <v>0</v>
      </c>
      <c r="BF32" s="36">
        <f t="shared" si="20"/>
        <v>0</v>
      </c>
      <c r="BG32" s="36">
        <f t="shared" si="21"/>
        <v>0</v>
      </c>
      <c r="BH32" s="34">
        <f>IF($B32="P",VLOOKUP($E32,'[2]Costeo-JUL26'!$B$9:$CQ$307,BH$1,0),0)</f>
        <v>0</v>
      </c>
      <c r="BI32" s="16">
        <f>IF($B32="P",VLOOKUP($E32,'[2]Costeo-JUL26'!$B$9:$CQ$307,BI$1,0),0)*$G32</f>
        <v>0</v>
      </c>
      <c r="BJ32" s="36">
        <f>IF($B32="P",VLOOKUP($E32,'[2]Costeo-JUL26'!$B$9:$CQ$307,BJ$1,0),0)*$G32</f>
        <v>0</v>
      </c>
      <c r="BK32" s="35">
        <f>IF(BH32=910319,0,IF($B32="P",VLOOKUP($E32,'[2]Costeo-JUL26'!$B$9:$CQ$307,BK$1,0),0))</f>
        <v>0</v>
      </c>
      <c r="BL32" s="36">
        <f t="shared" si="22"/>
        <v>0</v>
      </c>
      <c r="BM32" s="36">
        <f t="shared" si="23"/>
        <v>0</v>
      </c>
      <c r="BN32" s="34">
        <f>IF($B32="P",VLOOKUP($E32,'[2]Costeo-JUL26'!$B$9:$CQ$307,BN$1,0),0)</f>
        <v>0</v>
      </c>
      <c r="BO32" s="16">
        <f>IF($B32="P",VLOOKUP($E32,'[2]Costeo-JUL26'!$B$9:$CQ$307,BO$1,0),0)*$G32</f>
        <v>0</v>
      </c>
      <c r="BP32" s="36">
        <f>IF($B32="P",VLOOKUP($E32,'[2]Costeo-JUL26'!$B$9:$CQ$307,BP$1,0),0)*$G32</f>
        <v>0</v>
      </c>
      <c r="BQ32" s="35">
        <f>IF($B32="P",VLOOKUP($E32,'[2]Costeo-JUL26'!$B$9:$CQ$307,BQ$1,0),0)</f>
        <v>0</v>
      </c>
      <c r="BR32" s="36">
        <f t="shared" si="24"/>
        <v>0</v>
      </c>
      <c r="BS32" s="36">
        <f t="shared" si="25"/>
        <v>0</v>
      </c>
      <c r="BT32" s="34">
        <f>IF($B32="P",VLOOKUP($E32,'[2]Costeo-JUL26'!$B$9:$CQ$307,BT$1,0),0)</f>
        <v>0</v>
      </c>
      <c r="BU32" s="16">
        <f>IF($B32="P",VLOOKUP($E32,'[2]Costeo-JUL26'!$B$9:$CQ$307,BU$1,0),0)*$G32</f>
        <v>0</v>
      </c>
      <c r="BV32" s="36">
        <f>IF($B32="P",VLOOKUP($E32,'[2]Costeo-JUL26'!$B$9:$CQ$307,BV$1,0),0)*$G32</f>
        <v>0</v>
      </c>
      <c r="BW32" s="35">
        <f>IF($B32="P",VLOOKUP($E32,'[2]Costeo-JUL26'!$B$9:$CQ$307,BW$1,0),0)</f>
        <v>0</v>
      </c>
      <c r="BX32" s="36">
        <f t="shared" si="26"/>
        <v>0</v>
      </c>
      <c r="BY32" s="36">
        <f t="shared" si="27"/>
        <v>0</v>
      </c>
      <c r="BZ32" s="34">
        <f>IF($B32="P",VLOOKUP($E32,'[2]Costeo-JUL26'!$B$9:$CQ$307,BZ$1,0),0)</f>
        <v>0</v>
      </c>
      <c r="CA32" s="16">
        <f>IF($B32="P",VLOOKUP($E32,'[2]Costeo-JUL26'!$B$9:$CQ$307,CA$1,0),0)*$G32</f>
        <v>0</v>
      </c>
      <c r="CB32" s="36">
        <f>IF($B32="P",VLOOKUP($E32,'[2]Costeo-JUL26'!$B$9:$CQ$307,CB$1,0),0)*$G32</f>
        <v>0</v>
      </c>
      <c r="CC32" s="35">
        <f>IF($B32="P",VLOOKUP($E32,'[2]Costeo-JUL26'!$B$9:$CQ$307,CC$1,0),0)</f>
        <v>0</v>
      </c>
      <c r="CD32" s="36">
        <f t="shared" si="28"/>
        <v>0</v>
      </c>
      <c r="CE32" s="36">
        <f t="shared" si="29"/>
        <v>0</v>
      </c>
      <c r="CF32" s="37">
        <f t="shared" si="1"/>
        <v>19824947.476609308</v>
      </c>
      <c r="CG32" s="36">
        <f>IF($B32="r",VLOOKUP($E32,'[2]Costeo-JUL26'!$B$9:$CQ$307,CG$1,0),0)*$G32</f>
        <v>0</v>
      </c>
      <c r="CH32" s="35">
        <f>VLOOKUP($E32,'[2]TEORICOS (05.26)'!$A$8:$T$251,CH$1,0)</f>
        <v>0</v>
      </c>
      <c r="CI32" s="36">
        <f t="shared" si="30"/>
        <v>0</v>
      </c>
      <c r="CJ32" s="37">
        <f t="shared" si="31"/>
        <v>0</v>
      </c>
      <c r="CM32" s="16">
        <f>SUMIFS('[1]Ajuste Inventario'!$I:$I,'[1]Ajuste Inventario'!$B:$B,E32,'[1]Ajuste Inventario'!$S:$S,D32)*-1</f>
        <v>-69.676000000000002</v>
      </c>
      <c r="CN32" s="36">
        <f t="shared" si="2"/>
        <v>-409280.90085340152</v>
      </c>
      <c r="CP32" t="str">
        <f t="shared" si="3"/>
        <v>635Org.Vtas Ranelagh</v>
      </c>
      <c r="CQ32" s="10">
        <f t="shared" si="4"/>
        <v>5874.058511587943</v>
      </c>
    </row>
    <row r="33" spans="1:95" x14ac:dyDescent="0.25">
      <c r="A33" s="30">
        <v>46204</v>
      </c>
      <c r="B33" s="31" t="str">
        <f>VLOOKUP($E33,'[2]TEORICOS (05.26)'!$A$8:$T$251,B$1,0)</f>
        <v>P</v>
      </c>
      <c r="C33" s="32" t="str">
        <f>VLOOKUP($E33,'[2]TEORICOS (05.26)'!$A$8:$T$251,C$1,0)</f>
        <v>Sprite</v>
      </c>
      <c r="D33" t="s">
        <v>66</v>
      </c>
      <c r="E33">
        <v>640</v>
      </c>
      <c r="F33" t="s">
        <v>91</v>
      </c>
      <c r="G33" s="16">
        <v>26961</v>
      </c>
      <c r="H33" s="16">
        <v>56968.592999999339</v>
      </c>
      <c r="I33" s="33">
        <v>428527999.03000617</v>
      </c>
      <c r="J33" s="33">
        <v>422548684.26000494</v>
      </c>
      <c r="K33" s="34">
        <f>IF($B33="P",VLOOKUP($E33,'[2]Costeo-JUL26'!$B$9:$CQ$307,K$1,0),0)</f>
        <v>933147</v>
      </c>
      <c r="L33" s="35">
        <f>VLOOKUP($E33,'[2]TEORICOS (05.26)'!$A$8:$T$251,L$1,0)</f>
        <v>0.25119999999999998</v>
      </c>
      <c r="M33" s="36">
        <f t="shared" si="5"/>
        <v>106144229.48611324</v>
      </c>
      <c r="N33" s="35">
        <f>IF($B33="P",VLOOKUP($E33,'[2]Costeo-JUL26'!$B$9:$CQ$307,N$1,0),0)</f>
        <v>5.0000000000000001E-3</v>
      </c>
      <c r="O33" s="36">
        <f t="shared" si="6"/>
        <v>530721.14743056614</v>
      </c>
      <c r="P33" s="36">
        <f>IF($B33="P",VLOOKUP($E33,'[2]Costeo-JUL26'!$B$9:$CQ$307,P$1,0),0)*H33</f>
        <v>0</v>
      </c>
      <c r="Q33" s="36">
        <f t="shared" si="7"/>
        <v>106674950.6335438</v>
      </c>
      <c r="R33" s="34">
        <f>IF($B33="P",VLOOKUP($E33,'[2]Costeo-JUL26'!$B$9:$CQ$307,R$1,0),0)</f>
        <v>902332</v>
      </c>
      <c r="S33" s="16">
        <f>IF($B33="P",VLOOKUP($E33,'[2]Costeo-JUL26'!$B$9:$CQ$307,S$1,0),0)*$G33</f>
        <v>31026.718800000002</v>
      </c>
      <c r="T33" s="36">
        <f>IF($B33="P",VLOOKUP($E33,'[2]Costeo-JUL26'!$B$9:$CQ$307,T$1,0),0)*$G33</f>
        <v>21642808.534705587</v>
      </c>
      <c r="U33" s="35">
        <f>IF($B33="P",VLOOKUP($E33,'[2]Costeo-JUL26'!$B$9:$CQ$307,U$1,0),0)</f>
        <v>1.4999999999999999E-2</v>
      </c>
      <c r="V33" s="36">
        <f t="shared" si="8"/>
        <v>324642.12802058377</v>
      </c>
      <c r="W33" s="36">
        <f t="shared" si="9"/>
        <v>21967450.662726171</v>
      </c>
      <c r="X33" s="34">
        <f>IF($B33="P",VLOOKUP($E33,'[2]Costeo-JUL26'!$B$9:$CQ$307,X$1,0),0)</f>
        <v>902338</v>
      </c>
      <c r="Y33" s="16">
        <f>IF($B33="P",VLOOKUP($E33,'[2]Costeo-JUL26'!$B$9:$CQ$307,Y$1,0),0)*$G33</f>
        <v>2818.610784</v>
      </c>
      <c r="Z33" s="36">
        <f>IF($B33="P",VLOOKUP($E33,'[2]Costeo-JUL26'!$B$9:$CQ$307,Z$1,0),0)*$G33</f>
        <v>796934.01306815993</v>
      </c>
      <c r="AA33" s="35">
        <f>IF($B33="P",VLOOKUP($E33,'[2]Costeo-JUL26'!$B$9:$CQ$307,AA$1,0),0)</f>
        <v>0.45</v>
      </c>
      <c r="AB33" s="36">
        <f t="shared" si="10"/>
        <v>358620.30588067195</v>
      </c>
      <c r="AC33" s="36">
        <f t="shared" si="11"/>
        <v>1155554.3189488319</v>
      </c>
      <c r="AD33" s="34">
        <f>IF($B33="P",VLOOKUP($E33,'[2]Costeo-JUL26'!$B$9:$CQ$307,AD$1,0),0)</f>
        <v>901767</v>
      </c>
      <c r="AE33" s="16">
        <f>IF($B33="P",VLOOKUP($E33,'[2]Costeo-JUL26'!$B$9:$CQ$307,AE$1,0),0)*$G33</f>
        <v>215688</v>
      </c>
      <c r="AF33" s="36">
        <f>IF($B33="P",VLOOKUP($E33,'[2]Costeo-JUL26'!$B$9:$CQ$307,AF$1,0),0)*$G33</f>
        <v>3310206.8736</v>
      </c>
      <c r="AG33" s="35">
        <f>IF($B33="P",VLOOKUP($E33,'[2]Costeo-JUL26'!$B$9:$CQ$307,AG$1,0),0)</f>
        <v>6.0000000000000001E-3</v>
      </c>
      <c r="AH33" s="36">
        <f t="shared" si="12"/>
        <v>19861.241241600001</v>
      </c>
      <c r="AI33" s="36">
        <f t="shared" si="13"/>
        <v>3330068.1148415999</v>
      </c>
      <c r="AJ33" s="34">
        <f>IF($B33="P",VLOOKUP($E33,'[2]Costeo-JUL26'!$B$9:$CQ$307,AJ$1,0),0)</f>
        <v>910882</v>
      </c>
      <c r="AK33" s="16">
        <f>IF($B33="P",VLOOKUP($E33,'[2]Costeo-JUL26'!$B$9:$CQ$307,AK$1,0),0)*$G33</f>
        <v>215688</v>
      </c>
      <c r="AL33" s="36">
        <f>IF($B33="P",VLOOKUP($E33,'[2]Costeo-JUL26'!$B$9:$CQ$307,AL$1,0),0)*$G33</f>
        <v>2092723.6044000001</v>
      </c>
      <c r="AM33" s="35">
        <f>IF($B33="P",VLOOKUP($E33,'[2]Costeo-JUL26'!$B$9:$CQ$307,AM$1,0),0)</f>
        <v>1.7999999999999999E-2</v>
      </c>
      <c r="AN33" s="36">
        <f t="shared" si="14"/>
        <v>37669.024879199998</v>
      </c>
      <c r="AO33" s="36">
        <f t="shared" si="15"/>
        <v>2130392.6292792</v>
      </c>
      <c r="AP33" s="34">
        <f>IF($B33="P",VLOOKUP($E33,'[2]Costeo-JUL26'!$B$9:$CQ$307,AP$1,0),0)</f>
        <v>913486</v>
      </c>
      <c r="AQ33" s="16">
        <f>IF($B33="P",VLOOKUP($E33,'[2]Costeo-JUL26'!$B$9:$CQ$307,AQ$1,0),0)*$G33</f>
        <v>215688</v>
      </c>
      <c r="AR33" s="36">
        <f>IF($B33="P",VLOOKUP($E33,'[2]Costeo-JUL26'!$B$9:$CQ$307,AR$1,0),0)*$G33</f>
        <v>26623751.242794499</v>
      </c>
      <c r="AS33" s="35">
        <f>IF($B33="P",VLOOKUP($E33,'[2]Costeo-JUL26'!$B$9:$CQ$307,AS$1,0),0)</f>
        <v>0.02</v>
      </c>
      <c r="AT33" s="36">
        <f t="shared" si="16"/>
        <v>532475.02485588996</v>
      </c>
      <c r="AU33" s="36">
        <f t="shared" si="17"/>
        <v>27156226.267650388</v>
      </c>
      <c r="AV33" s="34">
        <f>IF($B33="P",VLOOKUP($E33,'[2]Costeo-JUL26'!$B$9:$CQ$307,AV$1,0),0)</f>
        <v>902310</v>
      </c>
      <c r="AW33" s="16">
        <f>IF($B33="P",VLOOKUP($E33,'[2]Costeo-JUL26'!$B$9:$CQ$307,AW$1,0),0)*$G33</f>
        <v>841.18319999999994</v>
      </c>
      <c r="AX33" s="36">
        <f>IF($B33="P",VLOOKUP($E33,'[2]Costeo-JUL26'!$B$9:$CQ$307,AX$1,0),0)*$G33</f>
        <v>2947124.1131981956</v>
      </c>
      <c r="AY33" s="35">
        <f>IF($B33="P",VLOOKUP($E33,'[2]Costeo-JUL26'!$B$9:$CQ$307,AY$1,0),0)</f>
        <v>0.03</v>
      </c>
      <c r="AZ33" s="36">
        <f t="shared" si="18"/>
        <v>88413.723395945868</v>
      </c>
      <c r="BA33" s="36">
        <f t="shared" si="19"/>
        <v>3035537.8365941416</v>
      </c>
      <c r="BB33" s="34">
        <f>IF($B33="P",VLOOKUP($E33,'[2]Costeo-JUL26'!$B$9:$CQ$307,BB$1,0),0)</f>
        <v>902311</v>
      </c>
      <c r="BC33" s="16">
        <f>IF($B33="P",VLOOKUP($E33,'[2]Costeo-JUL26'!$B$9:$CQ$307,BC$1,0),0)*$G33</f>
        <v>134.80500000000001</v>
      </c>
      <c r="BD33" s="36">
        <f>IF($B33="P",VLOOKUP($E33,'[2]Costeo-JUL26'!$B$9:$CQ$307,BD$1,0),0)*$G33</f>
        <v>528657.35422500002</v>
      </c>
      <c r="BE33" s="35">
        <f>IF($B33="P",VLOOKUP($E33,'[2]Costeo-JUL26'!$B$9:$CQ$307,BE$1,0),0)</f>
        <v>0.03</v>
      </c>
      <c r="BF33" s="36">
        <f t="shared" si="20"/>
        <v>15859.720626750001</v>
      </c>
      <c r="BG33" s="36">
        <f t="shared" si="21"/>
        <v>544517.07485175005</v>
      </c>
      <c r="BH33" s="34">
        <f>IF($B33="P",VLOOKUP($E33,'[2]Costeo-JUL26'!$B$9:$CQ$307,BH$1,0),0)</f>
        <v>910319</v>
      </c>
      <c r="BI33" s="16">
        <f>IF($B33="P",VLOOKUP($E33,'[2]Costeo-JUL26'!$B$9:$CQ$307,BI$1,0),0)*$G33</f>
        <v>481.44642857142856</v>
      </c>
      <c r="BJ33" s="36">
        <f>IF($B33="P",VLOOKUP($E33,'[2]Costeo-JUL26'!$B$9:$CQ$307,BJ$1,0),0)*$G33</f>
        <v>1258741.6875</v>
      </c>
      <c r="BK33" s="35">
        <f>IF(BH33=910319,0,IF($B33="P",VLOOKUP($E33,'[2]Costeo-JUL26'!$B$9:$CQ$307,BK$1,0),0))</f>
        <v>0</v>
      </c>
      <c r="BL33" s="36">
        <f t="shared" si="22"/>
        <v>0</v>
      </c>
      <c r="BM33" s="36">
        <f t="shared" si="23"/>
        <v>1258741.6875</v>
      </c>
      <c r="BN33" s="34">
        <f>IF($B33="P",VLOOKUP($E33,'[2]Costeo-JUL26'!$B$9:$CQ$307,BN$1,0),0)</f>
        <v>0</v>
      </c>
      <c r="BO33" s="16">
        <f>IF($B33="P",VLOOKUP($E33,'[2]Costeo-JUL26'!$B$9:$CQ$307,BO$1,0),0)*$G33</f>
        <v>0</v>
      </c>
      <c r="BP33" s="36">
        <f>IF($B33="P",VLOOKUP($E33,'[2]Costeo-JUL26'!$B$9:$CQ$307,BP$1,0),0)*$G33</f>
        <v>0</v>
      </c>
      <c r="BQ33" s="35">
        <f>IF($B33="P",VLOOKUP($E33,'[2]Costeo-JUL26'!$B$9:$CQ$307,BQ$1,0),0)</f>
        <v>0</v>
      </c>
      <c r="BR33" s="36">
        <f t="shared" si="24"/>
        <v>0</v>
      </c>
      <c r="BS33" s="36">
        <f t="shared" si="25"/>
        <v>0</v>
      </c>
      <c r="BT33" s="34">
        <f>IF($B33="P",VLOOKUP($E33,'[2]Costeo-JUL26'!$B$9:$CQ$307,BT$1,0),0)</f>
        <v>0</v>
      </c>
      <c r="BU33" s="16">
        <f>IF($B33="P",VLOOKUP($E33,'[2]Costeo-JUL26'!$B$9:$CQ$307,BU$1,0),0)*$G33</f>
        <v>0</v>
      </c>
      <c r="BV33" s="36">
        <f>IF($B33="P",VLOOKUP($E33,'[2]Costeo-JUL26'!$B$9:$CQ$307,BV$1,0),0)*$G33</f>
        <v>0</v>
      </c>
      <c r="BW33" s="35">
        <f>IF($B33="P",VLOOKUP($E33,'[2]Costeo-JUL26'!$B$9:$CQ$307,BW$1,0),0)</f>
        <v>0</v>
      </c>
      <c r="BX33" s="36">
        <f t="shared" si="26"/>
        <v>0</v>
      </c>
      <c r="BY33" s="36">
        <f t="shared" si="27"/>
        <v>0</v>
      </c>
      <c r="BZ33" s="34">
        <f>IF($B33="P",VLOOKUP($E33,'[2]Costeo-JUL26'!$B$9:$CQ$307,BZ$1,0),0)</f>
        <v>0</v>
      </c>
      <c r="CA33" s="16">
        <f>IF($B33="P",VLOOKUP($E33,'[2]Costeo-JUL26'!$B$9:$CQ$307,CA$1,0),0)*$G33</f>
        <v>0</v>
      </c>
      <c r="CB33" s="36">
        <f>IF($B33="P",VLOOKUP($E33,'[2]Costeo-JUL26'!$B$9:$CQ$307,CB$1,0),0)*$G33</f>
        <v>0</v>
      </c>
      <c r="CC33" s="35">
        <f>IF($B33="P",VLOOKUP($E33,'[2]Costeo-JUL26'!$B$9:$CQ$307,CC$1,0),0)</f>
        <v>0</v>
      </c>
      <c r="CD33" s="36">
        <f t="shared" si="28"/>
        <v>0</v>
      </c>
      <c r="CE33" s="36">
        <f t="shared" si="29"/>
        <v>0</v>
      </c>
      <c r="CF33" s="37">
        <f t="shared" si="1"/>
        <v>167253439.22593591</v>
      </c>
      <c r="CG33" s="36">
        <f>IF($B33="r",VLOOKUP($E33,'[2]Costeo-JUL26'!$B$9:$CQ$307,CG$1,0),0)*$G33</f>
        <v>0</v>
      </c>
      <c r="CH33" s="35">
        <f>VLOOKUP($E33,'[2]TEORICOS (05.26)'!$A$8:$T$251,CH$1,0)</f>
        <v>0</v>
      </c>
      <c r="CI33" s="36">
        <f t="shared" si="30"/>
        <v>0</v>
      </c>
      <c r="CJ33" s="37">
        <f t="shared" si="31"/>
        <v>0</v>
      </c>
      <c r="CM33" s="16">
        <f>SUMIFS('[1]Ajuste Inventario'!$I:$I,'[1]Ajuste Inventario'!$B:$B,E33,'[1]Ajuste Inventario'!$S:$S,D33)*-1</f>
        <v>7.625</v>
      </c>
      <c r="CN33" s="36">
        <f t="shared" si="2"/>
        <v>47301.935169235614</v>
      </c>
      <c r="CP33" t="str">
        <f t="shared" si="3"/>
        <v>640Org.Vtas Ranelagh</v>
      </c>
      <c r="CQ33" s="10">
        <f t="shared" si="4"/>
        <v>6203.5324812112285</v>
      </c>
    </row>
    <row r="34" spans="1:95" x14ac:dyDescent="0.25">
      <c r="A34" s="30">
        <v>46204</v>
      </c>
      <c r="B34" s="31" t="str">
        <f>VLOOKUP($E34,'[2]TEORICOS (05.26)'!$A$8:$T$251,B$1,0)</f>
        <v>P</v>
      </c>
      <c r="C34" s="32" t="str">
        <f>VLOOKUP($E34,'[2]TEORICOS (05.26)'!$A$8:$T$251,C$1,0)</f>
        <v>Sprite</v>
      </c>
      <c r="D34" t="s">
        <v>66</v>
      </c>
      <c r="E34">
        <v>644</v>
      </c>
      <c r="F34" t="s">
        <v>92</v>
      </c>
      <c r="G34" s="16">
        <v>1019</v>
      </c>
      <c r="H34" s="16">
        <v>2512.8539999999562</v>
      </c>
      <c r="I34" s="33">
        <v>19347885.49000011</v>
      </c>
      <c r="J34" s="33">
        <v>19204319.640000071</v>
      </c>
      <c r="K34" s="34">
        <f>IF($B34="P",VLOOKUP($E34,'[2]Costeo-JUL26'!$B$9:$CQ$307,K$1,0),0)</f>
        <v>933147</v>
      </c>
      <c r="L34" s="35">
        <f>VLOOKUP($E34,'[2]TEORICOS (05.26)'!$A$8:$T$251,L$1,0)</f>
        <v>0.25119999999999998</v>
      </c>
      <c r="M34" s="36">
        <f t="shared" si="5"/>
        <v>4824125.0935680177</v>
      </c>
      <c r="N34" s="35">
        <f>IF($B34="P",VLOOKUP($E34,'[2]Costeo-JUL26'!$B$9:$CQ$307,N$1,0),0)</f>
        <v>5.0000000000000001E-3</v>
      </c>
      <c r="O34" s="36">
        <f t="shared" si="6"/>
        <v>24120.625467840087</v>
      </c>
      <c r="P34" s="36">
        <f>IF($B34="P",VLOOKUP($E34,'[2]Costeo-JUL26'!$B$9:$CQ$307,P$1,0),0)*H34</f>
        <v>0</v>
      </c>
      <c r="Q34" s="36">
        <f t="shared" si="7"/>
        <v>4848245.7190358574</v>
      </c>
      <c r="R34" s="34">
        <f>IF($B34="P",VLOOKUP($E34,'[2]Costeo-JUL26'!$B$9:$CQ$307,R$1,0),0)</f>
        <v>902332</v>
      </c>
      <c r="S34" s="16">
        <f>IF($B34="P",VLOOKUP($E34,'[2]Costeo-JUL26'!$B$9:$CQ$307,S$1,0),0)*$G34</f>
        <v>1368.1094000000001</v>
      </c>
      <c r="T34" s="36">
        <f>IF($B34="P",VLOOKUP($E34,'[2]Costeo-JUL26'!$B$9:$CQ$307,T$1,0),0)*$G34</f>
        <v>954330.04016947281</v>
      </c>
      <c r="U34" s="35">
        <f>IF($B34="P",VLOOKUP($E34,'[2]Costeo-JUL26'!$B$9:$CQ$307,U$1,0),0)</f>
        <v>1.4999999999999999E-2</v>
      </c>
      <c r="V34" s="36">
        <f t="shared" si="8"/>
        <v>14314.950602542092</v>
      </c>
      <c r="W34" s="36">
        <f t="shared" si="9"/>
        <v>968644.99077201495</v>
      </c>
      <c r="X34" s="34">
        <f>IF($B34="P",VLOOKUP($E34,'[2]Costeo-JUL26'!$B$9:$CQ$307,X$1,0),0)</f>
        <v>902338</v>
      </c>
      <c r="Y34" s="16">
        <f>IF($B34="P",VLOOKUP($E34,'[2]Costeo-JUL26'!$B$9:$CQ$307,Y$1,0),0)*$G34</f>
        <v>112.98672000000001</v>
      </c>
      <c r="Z34" s="36">
        <f>IF($B34="P",VLOOKUP($E34,'[2]Costeo-JUL26'!$B$9:$CQ$307,Z$1,0),0)*$G34</f>
        <v>31945.865212800003</v>
      </c>
      <c r="AA34" s="35">
        <f>IF($B34="P",VLOOKUP($E34,'[2]Costeo-JUL26'!$B$9:$CQ$307,AA$1,0),0)</f>
        <v>0.45</v>
      </c>
      <c r="AB34" s="36">
        <f t="shared" si="10"/>
        <v>14375.639345760002</v>
      </c>
      <c r="AC34" s="36">
        <f t="shared" si="11"/>
        <v>46321.504558560002</v>
      </c>
      <c r="AD34" s="34">
        <f>IF($B34="P",VLOOKUP($E34,'[2]Costeo-JUL26'!$B$9:$CQ$307,AD$1,0),0)</f>
        <v>901767</v>
      </c>
      <c r="AE34" s="16">
        <f>IF($B34="P",VLOOKUP($E34,'[2]Costeo-JUL26'!$B$9:$CQ$307,AE$1,0),0)*$G34</f>
        <v>8152</v>
      </c>
      <c r="AF34" s="36">
        <f>IF($B34="P",VLOOKUP($E34,'[2]Costeo-JUL26'!$B$9:$CQ$307,AF$1,0),0)*$G34</f>
        <v>125110.3744</v>
      </c>
      <c r="AG34" s="35">
        <f>IF($B34="P",VLOOKUP($E34,'[2]Costeo-JUL26'!$B$9:$CQ$307,AG$1,0),0)</f>
        <v>6.0000000000000001E-3</v>
      </c>
      <c r="AH34" s="36">
        <f t="shared" si="12"/>
        <v>750.66224640000007</v>
      </c>
      <c r="AI34" s="36">
        <f t="shared" si="13"/>
        <v>125861.0366464</v>
      </c>
      <c r="AJ34" s="34">
        <f>IF($B34="P",VLOOKUP($E34,'[2]Costeo-JUL26'!$B$9:$CQ$307,AJ$1,0),0)</f>
        <v>930638</v>
      </c>
      <c r="AK34" s="16">
        <f>IF($B34="P",VLOOKUP($E34,'[2]Costeo-JUL26'!$B$9:$CQ$307,AK$1,0),0)*$G34</f>
        <v>8152</v>
      </c>
      <c r="AL34" s="36">
        <f>IF($B34="P",VLOOKUP($E34,'[2]Costeo-JUL26'!$B$9:$CQ$307,AL$1,0),0)*$G34</f>
        <v>187336.22080000001</v>
      </c>
      <c r="AM34" s="35">
        <f>IF($B34="P",VLOOKUP($E34,'[2]Costeo-JUL26'!$B$9:$CQ$307,AM$1,0),0)</f>
        <v>1.7999999999999999E-2</v>
      </c>
      <c r="AN34" s="36">
        <f t="shared" si="14"/>
        <v>3372.0519743999998</v>
      </c>
      <c r="AO34" s="36">
        <f t="shared" si="15"/>
        <v>190708.27277440001</v>
      </c>
      <c r="AP34" s="34">
        <f>IF($B34="P",VLOOKUP($E34,'[2]Costeo-JUL26'!$B$9:$CQ$307,AP$1,0),0)</f>
        <v>911881</v>
      </c>
      <c r="AQ34" s="16">
        <f>IF($B34="P",VLOOKUP($E34,'[2]Costeo-JUL26'!$B$9:$CQ$307,AQ$1,0),0)*$G34</f>
        <v>8152</v>
      </c>
      <c r="AR34" s="36">
        <f>IF($B34="P",VLOOKUP($E34,'[2]Costeo-JUL26'!$B$9:$CQ$307,AR$1,0),0)*$G34</f>
        <v>1106154.6624184244</v>
      </c>
      <c r="AS34" s="35">
        <f>IF($B34="P",VLOOKUP($E34,'[2]Costeo-JUL26'!$B$9:$CQ$307,AS$1,0),0)</f>
        <v>0.02</v>
      </c>
      <c r="AT34" s="36">
        <f t="shared" si="16"/>
        <v>22123.093248368488</v>
      </c>
      <c r="AU34" s="36">
        <f t="shared" si="17"/>
        <v>1128277.7556667929</v>
      </c>
      <c r="AV34" s="34">
        <f>IF($B34="P",VLOOKUP($E34,'[2]Costeo-JUL26'!$B$9:$CQ$307,AV$1,0),0)</f>
        <v>902310</v>
      </c>
      <c r="AW34" s="16">
        <f>IF($B34="P",VLOOKUP($E34,'[2]Costeo-JUL26'!$B$9:$CQ$307,AW$1,0),0)*$G34</f>
        <v>33.728899999999996</v>
      </c>
      <c r="AX34" s="36">
        <f>IF($B34="P",VLOOKUP($E34,'[2]Costeo-JUL26'!$B$9:$CQ$307,AX$1,0),0)*$G34</f>
        <v>118170.7557897621</v>
      </c>
      <c r="AY34" s="35">
        <f>IF($B34="P",VLOOKUP($E34,'[2]Costeo-JUL26'!$B$9:$CQ$307,AY$1,0),0)</f>
        <v>0.03</v>
      </c>
      <c r="AZ34" s="36">
        <f t="shared" si="18"/>
        <v>3545.1226736928629</v>
      </c>
      <c r="BA34" s="36">
        <f t="shared" si="19"/>
        <v>121715.87846345497</v>
      </c>
      <c r="BB34" s="34">
        <f>IF($B34="P",VLOOKUP($E34,'[2]Costeo-JUL26'!$B$9:$CQ$307,BB$1,0),0)</f>
        <v>923266</v>
      </c>
      <c r="BC34" s="16">
        <f>IF($B34="P",VLOOKUP($E34,'[2]Costeo-JUL26'!$B$9:$CQ$307,BC$1,0),0)*$G34</f>
        <v>5.0949999999999998</v>
      </c>
      <c r="BD34" s="36">
        <f>IF($B34="P",VLOOKUP($E34,'[2]Costeo-JUL26'!$B$9:$CQ$307,BD$1,0),0)*$G34</f>
        <v>20613.656700000003</v>
      </c>
      <c r="BE34" s="35">
        <f>IF($B34="P",VLOOKUP($E34,'[2]Costeo-JUL26'!$B$9:$CQ$307,BE$1,0),0)</f>
        <v>0.03</v>
      </c>
      <c r="BF34" s="36">
        <f t="shared" si="20"/>
        <v>618.40970100000004</v>
      </c>
      <c r="BG34" s="36">
        <f t="shared" si="21"/>
        <v>21232.066401000004</v>
      </c>
      <c r="BH34" s="34">
        <f>IF($B34="P",VLOOKUP($E34,'[2]Costeo-JUL26'!$B$9:$CQ$307,BH$1,0),0)</f>
        <v>910319</v>
      </c>
      <c r="BI34" s="16">
        <f>IF($B34="P",VLOOKUP($E34,'[2]Costeo-JUL26'!$B$9:$CQ$307,BI$1,0),0)*$G34</f>
        <v>27.173333333333336</v>
      </c>
      <c r="BJ34" s="36">
        <f>IF($B34="P",VLOOKUP($E34,'[2]Costeo-JUL26'!$B$9:$CQ$307,BJ$1,0),0)*$G34</f>
        <v>71044.679999999993</v>
      </c>
      <c r="BK34" s="35">
        <f>IF(BH34=910319,0,IF($B34="P",VLOOKUP($E34,'[2]Costeo-JUL26'!$B$9:$CQ$307,BK$1,0),0))</f>
        <v>0</v>
      </c>
      <c r="BL34" s="36">
        <f t="shared" si="22"/>
        <v>0</v>
      </c>
      <c r="BM34" s="36">
        <f t="shared" si="23"/>
        <v>71044.679999999993</v>
      </c>
      <c r="BN34" s="34">
        <f>IF($B34="P",VLOOKUP($E34,'[2]Costeo-JUL26'!$B$9:$CQ$307,BN$1,0),0)</f>
        <v>0</v>
      </c>
      <c r="BO34" s="16">
        <f>IF($B34="P",VLOOKUP($E34,'[2]Costeo-JUL26'!$B$9:$CQ$307,BO$1,0),0)*$G34</f>
        <v>0</v>
      </c>
      <c r="BP34" s="36">
        <f>IF($B34="P",VLOOKUP($E34,'[2]Costeo-JUL26'!$B$9:$CQ$307,BP$1,0),0)*$G34</f>
        <v>0</v>
      </c>
      <c r="BQ34" s="35">
        <f>IF($B34="P",VLOOKUP($E34,'[2]Costeo-JUL26'!$B$9:$CQ$307,BQ$1,0),0)</f>
        <v>0</v>
      </c>
      <c r="BR34" s="36">
        <f t="shared" si="24"/>
        <v>0</v>
      </c>
      <c r="BS34" s="36">
        <f t="shared" si="25"/>
        <v>0</v>
      </c>
      <c r="BT34" s="34">
        <f>IF($B34="P",VLOOKUP($E34,'[2]Costeo-JUL26'!$B$9:$CQ$307,BT$1,0),0)</f>
        <v>0</v>
      </c>
      <c r="BU34" s="16">
        <f>IF($B34="P",VLOOKUP($E34,'[2]Costeo-JUL26'!$B$9:$CQ$307,BU$1,0),0)*$G34</f>
        <v>0</v>
      </c>
      <c r="BV34" s="36">
        <f>IF($B34="P",VLOOKUP($E34,'[2]Costeo-JUL26'!$B$9:$CQ$307,BV$1,0),0)*$G34</f>
        <v>0</v>
      </c>
      <c r="BW34" s="35">
        <f>IF($B34="P",VLOOKUP($E34,'[2]Costeo-JUL26'!$B$9:$CQ$307,BW$1,0),0)</f>
        <v>0</v>
      </c>
      <c r="BX34" s="36">
        <f t="shared" si="26"/>
        <v>0</v>
      </c>
      <c r="BY34" s="36">
        <f t="shared" si="27"/>
        <v>0</v>
      </c>
      <c r="BZ34" s="34">
        <f>IF($B34="P",VLOOKUP($E34,'[2]Costeo-JUL26'!$B$9:$CQ$307,BZ$1,0),0)</f>
        <v>0</v>
      </c>
      <c r="CA34" s="16">
        <f>IF($B34="P",VLOOKUP($E34,'[2]Costeo-JUL26'!$B$9:$CQ$307,CA$1,0),0)*$G34</f>
        <v>0</v>
      </c>
      <c r="CB34" s="36">
        <f>IF($B34="P",VLOOKUP($E34,'[2]Costeo-JUL26'!$B$9:$CQ$307,CB$1,0),0)*$G34</f>
        <v>0</v>
      </c>
      <c r="CC34" s="35">
        <f>IF($B34="P",VLOOKUP($E34,'[2]Costeo-JUL26'!$B$9:$CQ$307,CC$1,0),0)</f>
        <v>0</v>
      </c>
      <c r="CD34" s="36">
        <f t="shared" si="28"/>
        <v>0</v>
      </c>
      <c r="CE34" s="36">
        <f t="shared" si="29"/>
        <v>0</v>
      </c>
      <c r="CF34" s="37">
        <f t="shared" si="1"/>
        <v>7522051.9043184808</v>
      </c>
      <c r="CG34" s="36">
        <f>IF($B34="r",VLOOKUP($E34,'[2]Costeo-JUL26'!$B$9:$CQ$307,CG$1,0),0)*$G34</f>
        <v>0</v>
      </c>
      <c r="CH34" s="35">
        <f>VLOOKUP($E34,'[2]TEORICOS (05.26)'!$A$8:$T$251,CH$1,0)</f>
        <v>0</v>
      </c>
      <c r="CI34" s="36">
        <f t="shared" si="30"/>
        <v>0</v>
      </c>
      <c r="CJ34" s="37">
        <f t="shared" si="31"/>
        <v>0</v>
      </c>
      <c r="CM34" s="16">
        <f>SUMIFS('[1]Ajuste Inventario'!$I:$I,'[1]Ajuste Inventario'!$B:$B,E34,'[1]Ajuste Inventario'!$S:$S,D34)*-1</f>
        <v>21.125</v>
      </c>
      <c r="CN34" s="36">
        <f t="shared" si="2"/>
        <v>155940.47740797634</v>
      </c>
      <c r="CP34" t="str">
        <f t="shared" si="3"/>
        <v>644Org.Vtas Ranelagh</v>
      </c>
      <c r="CQ34" s="10">
        <f t="shared" si="4"/>
        <v>7381.7977471231407</v>
      </c>
    </row>
    <row r="35" spans="1:95" x14ac:dyDescent="0.25">
      <c r="A35" s="30">
        <v>46204</v>
      </c>
      <c r="B35" s="31" t="str">
        <f>VLOOKUP($E35,'[2]TEORICOS (05.26)'!$A$8:$T$251,B$1,0)</f>
        <v>P</v>
      </c>
      <c r="C35" s="32" t="str">
        <f>VLOOKUP($E35,'[2]TEORICOS (05.26)'!$A$8:$T$251,C$1,0)</f>
        <v>Sprite</v>
      </c>
      <c r="D35" t="s">
        <v>66</v>
      </c>
      <c r="E35">
        <v>659</v>
      </c>
      <c r="F35" t="s">
        <v>93</v>
      </c>
      <c r="G35" s="16">
        <v>64505.165000000001</v>
      </c>
      <c r="H35" s="16">
        <v>153393.28236999622</v>
      </c>
      <c r="I35" s="33">
        <v>1007927021.849967</v>
      </c>
      <c r="J35" s="33">
        <v>1000822706.7799727</v>
      </c>
      <c r="K35" s="34">
        <f>IF($B35="P",VLOOKUP($E35,'[2]Costeo-JUL26'!$B$9:$CQ$307,K$1,0),0)</f>
        <v>933147</v>
      </c>
      <c r="L35" s="35">
        <f>VLOOKUP($E35,'[2]TEORICOS (05.26)'!$A$8:$T$251,L$1,0)</f>
        <v>0.25119999999999998</v>
      </c>
      <c r="M35" s="36">
        <f t="shared" si="5"/>
        <v>251406663.94312912</v>
      </c>
      <c r="N35" s="35">
        <f>IF($B35="P",VLOOKUP($E35,'[2]Costeo-JUL26'!$B$9:$CQ$307,N$1,0),0)</f>
        <v>5.0000000000000001E-3</v>
      </c>
      <c r="O35" s="36">
        <f t="shared" si="6"/>
        <v>1257033.3197156456</v>
      </c>
      <c r="P35" s="36">
        <f>IF($B35="P",VLOOKUP($E35,'[2]Costeo-JUL26'!$B$9:$CQ$307,P$1,0),0)*H35</f>
        <v>0</v>
      </c>
      <c r="Q35" s="36">
        <f t="shared" si="7"/>
        <v>252663697.26284477</v>
      </c>
      <c r="R35" s="34">
        <f>IF($B35="P",VLOOKUP($E35,'[2]Costeo-JUL26'!$B$9:$CQ$307,R$1,0),0)</f>
        <v>902332</v>
      </c>
      <c r="S35" s="16">
        <f>IF($B35="P",VLOOKUP($E35,'[2]Costeo-JUL26'!$B$9:$CQ$307,S$1,0),0)*$G35</f>
        <v>83511.611867249987</v>
      </c>
      <c r="T35" s="36">
        <f>IF($B35="P",VLOOKUP($E35,'[2]Costeo-JUL26'!$B$9:$CQ$307,T$1,0),0)*$G35</f>
        <v>58253850.099918984</v>
      </c>
      <c r="U35" s="35">
        <f>IF($B35="P",VLOOKUP($E35,'[2]Costeo-JUL26'!$B$9:$CQ$307,U$1,0),0)</f>
        <v>1.4999999999999999E-2</v>
      </c>
      <c r="V35" s="36">
        <f t="shared" si="8"/>
        <v>873807.75149878475</v>
      </c>
      <c r="W35" s="36">
        <f t="shared" si="9"/>
        <v>59127657.851417765</v>
      </c>
      <c r="X35" s="34">
        <f>IF($B35="P",VLOOKUP($E35,'[2]Costeo-JUL26'!$B$9:$CQ$307,X$1,0),0)</f>
        <v>902338</v>
      </c>
      <c r="Y35" s="16">
        <f>IF($B35="P",VLOOKUP($E35,'[2]Costeo-JUL26'!$B$9:$CQ$307,Y$1,0),0)*$G35</f>
        <v>7586.5814659799998</v>
      </c>
      <c r="Z35" s="36">
        <f>IF($B35="P",VLOOKUP($E35,'[2]Costeo-JUL26'!$B$9:$CQ$307,Z$1,0),0)*$G35</f>
        <v>2145030.0436911853</v>
      </c>
      <c r="AA35" s="35">
        <f>IF($B35="P",VLOOKUP($E35,'[2]Costeo-JUL26'!$B$9:$CQ$307,AA$1,0),0)</f>
        <v>0.45</v>
      </c>
      <c r="AB35" s="36">
        <f t="shared" si="10"/>
        <v>965263.51966103341</v>
      </c>
      <c r="AC35" s="36">
        <f t="shared" si="11"/>
        <v>3110293.5633522188</v>
      </c>
      <c r="AD35" s="34">
        <f>IF($B35="P",VLOOKUP($E35,'[2]Costeo-JUL26'!$B$9:$CQ$307,AD$1,0),0)</f>
        <v>901767</v>
      </c>
      <c r="AE35" s="16">
        <f>IF($B35="P",VLOOKUP($E35,'[2]Costeo-JUL26'!$B$9:$CQ$307,AE$1,0),0)*$G35</f>
        <v>387030.99</v>
      </c>
      <c r="AF35" s="36">
        <f>IF($B35="P",VLOOKUP($E35,'[2]Costeo-JUL26'!$B$9:$CQ$307,AF$1,0),0)*$G35</f>
        <v>5939842.0097280005</v>
      </c>
      <c r="AG35" s="35">
        <f>IF($B35="P",VLOOKUP($E35,'[2]Costeo-JUL26'!$B$9:$CQ$307,AG$1,0),0)</f>
        <v>6.0000000000000001E-3</v>
      </c>
      <c r="AH35" s="36">
        <f t="shared" si="12"/>
        <v>35639.052058368005</v>
      </c>
      <c r="AI35" s="36">
        <f t="shared" si="13"/>
        <v>5975481.0617863685</v>
      </c>
      <c r="AJ35" s="34">
        <f>IF($B35="P",VLOOKUP($E35,'[2]Costeo-JUL26'!$B$9:$CQ$307,AJ$1,0),0)</f>
        <v>905625</v>
      </c>
      <c r="AK35" s="16">
        <f>IF($B35="P",VLOOKUP($E35,'[2]Costeo-JUL26'!$B$9:$CQ$307,AK$1,0),0)*$G35</f>
        <v>387030.99</v>
      </c>
      <c r="AL35" s="36">
        <f>IF($B35="P",VLOOKUP($E35,'[2]Costeo-JUL26'!$B$9:$CQ$307,AL$1,0),0)*$G35</f>
        <v>4422216.0917400001</v>
      </c>
      <c r="AM35" s="35">
        <f>IF($B35="P",VLOOKUP($E35,'[2]Costeo-JUL26'!$B$9:$CQ$307,AM$1,0),0)</f>
        <v>1.7999999999999999E-2</v>
      </c>
      <c r="AN35" s="36">
        <f t="shared" si="14"/>
        <v>79599.889651320002</v>
      </c>
      <c r="AO35" s="36">
        <f t="shared" si="15"/>
        <v>4501815.98139132</v>
      </c>
      <c r="AP35" s="34">
        <f>IF($B35="P",VLOOKUP($E35,'[2]Costeo-JUL26'!$B$9:$CQ$307,AP$1,0),0)</f>
        <v>911881</v>
      </c>
      <c r="AQ35" s="16">
        <f>IF($B35="P",VLOOKUP($E35,'[2]Costeo-JUL26'!$B$9:$CQ$307,AQ$1,0),0)*$G35</f>
        <v>387030.99</v>
      </c>
      <c r="AR35" s="36">
        <f>IF($B35="P",VLOOKUP($E35,'[2]Costeo-JUL26'!$B$9:$CQ$307,AR$1,0),0)*$G35</f>
        <v>52516699.471162736</v>
      </c>
      <c r="AS35" s="35">
        <f>IF($B35="P",VLOOKUP($E35,'[2]Costeo-JUL26'!$B$9:$CQ$307,AS$1,0),0)</f>
        <v>0.02</v>
      </c>
      <c r="AT35" s="36">
        <f t="shared" si="16"/>
        <v>1050333.9894232547</v>
      </c>
      <c r="AU35" s="36">
        <f t="shared" si="17"/>
        <v>53567033.460585989</v>
      </c>
      <c r="AV35" s="34">
        <f>IF($B35="P",VLOOKUP($E35,'[2]Costeo-JUL26'!$B$9:$CQ$307,AV$1,0),0)</f>
        <v>932442</v>
      </c>
      <c r="AW35" s="16">
        <f>IF($B35="P",VLOOKUP($E35,'[2]Costeo-JUL26'!$B$9:$CQ$307,AW$1,0),0)*$G35</f>
        <v>1786.7930704999999</v>
      </c>
      <c r="AX35" s="36">
        <f>IF($B35="P",VLOOKUP($E35,'[2]Costeo-JUL26'!$B$9:$CQ$307,AX$1,0),0)*$G35</f>
        <v>6595543.3718163287</v>
      </c>
      <c r="AY35" s="35">
        <f>IF($B35="P",VLOOKUP($E35,'[2]Costeo-JUL26'!$B$9:$CQ$307,AY$1,0),0)</f>
        <v>0.03</v>
      </c>
      <c r="AZ35" s="36">
        <f t="shared" si="18"/>
        <v>197866.30115448986</v>
      </c>
      <c r="BA35" s="36">
        <f t="shared" si="19"/>
        <v>6793409.6729708184</v>
      </c>
      <c r="BB35" s="34">
        <f>IF($B35="P",VLOOKUP($E35,'[2]Costeo-JUL26'!$B$9:$CQ$307,BB$1,0),0)</f>
        <v>902311</v>
      </c>
      <c r="BC35" s="16">
        <f>IF($B35="P",VLOOKUP($E35,'[2]Costeo-JUL26'!$B$9:$CQ$307,BC$1,0),0)*$G35</f>
        <v>282.21009687500003</v>
      </c>
      <c r="BD35" s="36">
        <f>IF($B35="P",VLOOKUP($E35,'[2]Costeo-JUL26'!$B$9:$CQ$307,BD$1,0),0)*$G35</f>
        <v>1106727.8153593596</v>
      </c>
      <c r="BE35" s="35">
        <f>IF($B35="P",VLOOKUP($E35,'[2]Costeo-JUL26'!$B$9:$CQ$307,BE$1,0),0)</f>
        <v>0.03</v>
      </c>
      <c r="BF35" s="36">
        <f t="shared" si="20"/>
        <v>33201.834460780789</v>
      </c>
      <c r="BG35" s="36">
        <f t="shared" si="21"/>
        <v>1139929.6498201403</v>
      </c>
      <c r="BH35" s="34">
        <f>IF($B35="P",VLOOKUP($E35,'[2]Costeo-JUL26'!$B$9:$CQ$307,BH$1,0),0)</f>
        <v>933089</v>
      </c>
      <c r="BI35" s="16">
        <f>IF($B35="P",VLOOKUP($E35,'[2]Costeo-JUL26'!$B$9:$CQ$307,BI$1,0),0)*$G35</f>
        <v>2418.9436875000001</v>
      </c>
      <c r="BJ35" s="36">
        <f>IF($B35="P",VLOOKUP($E35,'[2]Costeo-JUL26'!$B$9:$CQ$307,BJ$1,0),0)*$G35</f>
        <v>1801320.9484845342</v>
      </c>
      <c r="BK35" s="35">
        <f>IF(BH35=910319,0,IF($B35="P",VLOOKUP($E35,'[2]Costeo-JUL26'!$B$9:$CQ$307,BK$1,0),0))</f>
        <v>0.02</v>
      </c>
      <c r="BL35" s="36">
        <f t="shared" si="22"/>
        <v>36026.418969690683</v>
      </c>
      <c r="BM35" s="36">
        <f t="shared" si="23"/>
        <v>1837347.3674542247</v>
      </c>
      <c r="BN35" s="34">
        <f>IF($B35="P",VLOOKUP($E35,'[2]Costeo-JUL26'!$B$9:$CQ$307,BN$1,0),0)</f>
        <v>0</v>
      </c>
      <c r="BO35" s="16">
        <f>IF($B35="P",VLOOKUP($E35,'[2]Costeo-JUL26'!$B$9:$CQ$307,BO$1,0),0)*$G35</f>
        <v>0</v>
      </c>
      <c r="BP35" s="36">
        <f>IF($B35="P",VLOOKUP($E35,'[2]Costeo-JUL26'!$B$9:$CQ$307,BP$1,0),0)*$G35</f>
        <v>0</v>
      </c>
      <c r="BQ35" s="35">
        <f>IF($B35="P",VLOOKUP($E35,'[2]Costeo-JUL26'!$B$9:$CQ$307,BQ$1,0),0)</f>
        <v>0</v>
      </c>
      <c r="BR35" s="36">
        <f t="shared" si="24"/>
        <v>0</v>
      </c>
      <c r="BS35" s="36">
        <f t="shared" si="25"/>
        <v>0</v>
      </c>
      <c r="BT35" s="34">
        <f>IF($B35="P",VLOOKUP($E35,'[2]Costeo-JUL26'!$B$9:$CQ$307,BT$1,0),0)</f>
        <v>0</v>
      </c>
      <c r="BU35" s="16">
        <f>IF($B35="P",VLOOKUP($E35,'[2]Costeo-JUL26'!$B$9:$CQ$307,BU$1,0),0)*$G35</f>
        <v>0</v>
      </c>
      <c r="BV35" s="36">
        <f>IF($B35="P",VLOOKUP($E35,'[2]Costeo-JUL26'!$B$9:$CQ$307,BV$1,0),0)*$G35</f>
        <v>0</v>
      </c>
      <c r="BW35" s="35">
        <f>IF($B35="P",VLOOKUP($E35,'[2]Costeo-JUL26'!$B$9:$CQ$307,BW$1,0),0)</f>
        <v>0</v>
      </c>
      <c r="BX35" s="36">
        <f t="shared" si="26"/>
        <v>0</v>
      </c>
      <c r="BY35" s="36">
        <f t="shared" si="27"/>
        <v>0</v>
      </c>
      <c r="BZ35" s="34">
        <f>IF($B35="P",VLOOKUP($E35,'[2]Costeo-JUL26'!$B$9:$CQ$307,BZ$1,0),0)</f>
        <v>0</v>
      </c>
      <c r="CA35" s="16">
        <f>IF($B35="P",VLOOKUP($E35,'[2]Costeo-JUL26'!$B$9:$CQ$307,CA$1,0),0)*$G35</f>
        <v>0</v>
      </c>
      <c r="CB35" s="36">
        <f>IF($B35="P",VLOOKUP($E35,'[2]Costeo-JUL26'!$B$9:$CQ$307,CB$1,0),0)*$G35</f>
        <v>0</v>
      </c>
      <c r="CC35" s="35">
        <f>IF($B35="P",VLOOKUP($E35,'[2]Costeo-JUL26'!$B$9:$CQ$307,CC$1,0),0)</f>
        <v>0</v>
      </c>
      <c r="CD35" s="36">
        <f t="shared" si="28"/>
        <v>0</v>
      </c>
      <c r="CE35" s="36">
        <f t="shared" si="29"/>
        <v>0</v>
      </c>
      <c r="CF35" s="37">
        <f t="shared" si="1"/>
        <v>388716665.87162364</v>
      </c>
      <c r="CG35" s="36">
        <f>IF($B35="r",VLOOKUP($E35,'[2]Costeo-JUL26'!$B$9:$CQ$307,CG$1,0),0)*$G35</f>
        <v>0</v>
      </c>
      <c r="CH35" s="35">
        <f>VLOOKUP($E35,'[2]TEORICOS (05.26)'!$A$8:$T$251,CH$1,0)</f>
        <v>0</v>
      </c>
      <c r="CI35" s="36">
        <f t="shared" si="30"/>
        <v>0</v>
      </c>
      <c r="CJ35" s="37">
        <f t="shared" si="31"/>
        <v>0</v>
      </c>
      <c r="CM35" s="16">
        <f>SUMIFS('[1]Ajuste Inventario'!$I:$I,'[1]Ajuste Inventario'!$B:$B,E35,'[1]Ajuste Inventario'!$S:$S,D35)*-1</f>
        <v>417.721</v>
      </c>
      <c r="CN35" s="36">
        <f t="shared" si="2"/>
        <v>2517242.059369362</v>
      </c>
      <c r="CP35" t="str">
        <f t="shared" si="3"/>
        <v>659Org.Vtas Ranelagh</v>
      </c>
      <c r="CQ35" s="10">
        <f t="shared" si="4"/>
        <v>6026.1324170184453</v>
      </c>
    </row>
    <row r="36" spans="1:95" x14ac:dyDescent="0.25">
      <c r="A36" s="30">
        <v>46204</v>
      </c>
      <c r="B36" s="31" t="str">
        <f>VLOOKUP($E36,'[2]TEORICOS (05.26)'!$A$8:$T$251,B$1,0)</f>
        <v>P</v>
      </c>
      <c r="C36" s="32" t="str">
        <f>VLOOKUP($E36,'[2]TEORICOS (05.26)'!$A$8:$T$251,C$1,0)</f>
        <v>Sprite</v>
      </c>
      <c r="D36" t="s">
        <v>66</v>
      </c>
      <c r="E36">
        <v>661</v>
      </c>
      <c r="F36" t="s">
        <v>94</v>
      </c>
      <c r="G36" s="16">
        <v>2493</v>
      </c>
      <c r="H36" s="16">
        <v>7902.8100000000786</v>
      </c>
      <c r="I36" s="33">
        <v>49922765.629999951</v>
      </c>
      <c r="J36" s="33">
        <v>49368368.880000003</v>
      </c>
      <c r="K36" s="34">
        <f>IF($B36="P",VLOOKUP($E36,'[2]Costeo-JUL26'!$B$9:$CQ$307,K$1,0),0)</f>
        <v>933147</v>
      </c>
      <c r="L36" s="35">
        <f>VLOOKUP($E36,'[2]TEORICOS (05.26)'!$A$8:$T$251,L$1,0)</f>
        <v>0.25119999999999998</v>
      </c>
      <c r="M36" s="36">
        <f t="shared" si="5"/>
        <v>12401334.262656</v>
      </c>
      <c r="N36" s="35">
        <f>IF($B36="P",VLOOKUP($E36,'[2]Costeo-JUL26'!$B$9:$CQ$307,N$1,0),0)</f>
        <v>5.0000000000000001E-3</v>
      </c>
      <c r="O36" s="36">
        <f t="shared" si="6"/>
        <v>62006.67131328</v>
      </c>
      <c r="P36" s="36">
        <f>IF($B36="P",VLOOKUP($E36,'[2]Costeo-JUL26'!$B$9:$CQ$307,P$1,0),0)*H36</f>
        <v>0</v>
      </c>
      <c r="Q36" s="36">
        <f t="shared" si="7"/>
        <v>12463340.93396928</v>
      </c>
      <c r="R36" s="34">
        <f>IF($B36="P",VLOOKUP($E36,'[2]Costeo-JUL26'!$B$9:$CQ$307,R$1,0),0)</f>
        <v>902332</v>
      </c>
      <c r="S36" s="16">
        <f>IF($B36="P",VLOOKUP($E36,'[2]Costeo-JUL26'!$B$9:$CQ$307,S$1,0),0)*$G36</f>
        <v>4303.4165999999996</v>
      </c>
      <c r="T36" s="36">
        <f>IF($B36="P",VLOOKUP($E36,'[2]Costeo-JUL26'!$B$9:$CQ$307,T$1,0),0)*$G36</f>
        <v>3001865.0092923678</v>
      </c>
      <c r="U36" s="35">
        <f>IF($B36="P",VLOOKUP($E36,'[2]Costeo-JUL26'!$B$9:$CQ$307,U$1,0),0)</f>
        <v>1.4999999999999999E-2</v>
      </c>
      <c r="V36" s="36">
        <f t="shared" si="8"/>
        <v>45027.975139385519</v>
      </c>
      <c r="W36" s="36">
        <f t="shared" si="9"/>
        <v>3046892.9844317534</v>
      </c>
      <c r="X36" s="34">
        <f>IF($B36="P",VLOOKUP($E36,'[2]Costeo-JUL26'!$B$9:$CQ$307,X$1,0),0)</f>
        <v>902338</v>
      </c>
      <c r="Y36" s="16">
        <f>IF($B36="P",VLOOKUP($E36,'[2]Costeo-JUL26'!$B$9:$CQ$307,Y$1,0),0)*$G36</f>
        <v>390.94228800000002</v>
      </c>
      <c r="Z36" s="36">
        <f>IF($B36="P",VLOOKUP($E36,'[2]Costeo-JUL26'!$B$9:$CQ$307,Z$1,0),0)*$G36</f>
        <v>110535.02250912001</v>
      </c>
      <c r="AA36" s="35">
        <f>IF($B36="P",VLOOKUP($E36,'[2]Costeo-JUL26'!$B$9:$CQ$307,AA$1,0),0)</f>
        <v>0.45</v>
      </c>
      <c r="AB36" s="36">
        <f t="shared" si="10"/>
        <v>49740.760129104005</v>
      </c>
      <c r="AC36" s="36">
        <f t="shared" si="11"/>
        <v>160275.78263822402</v>
      </c>
      <c r="AD36" s="34">
        <f>IF($B36="P",VLOOKUP($E36,'[2]Costeo-JUL26'!$B$9:$CQ$307,AD$1,0),0)</f>
        <v>901767</v>
      </c>
      <c r="AE36" s="16">
        <f>IF($B36="P",VLOOKUP($E36,'[2]Costeo-JUL26'!$B$9:$CQ$307,AE$1,0),0)*$G36</f>
        <v>14958</v>
      </c>
      <c r="AF36" s="36">
        <f>IF($B36="P",VLOOKUP($E36,'[2]Costeo-JUL26'!$B$9:$CQ$307,AF$1,0),0)*$G36</f>
        <v>229563.41760000002</v>
      </c>
      <c r="AG36" s="35">
        <f>IF($B36="P",VLOOKUP($E36,'[2]Costeo-JUL26'!$B$9:$CQ$307,AG$1,0),0)</f>
        <v>6.0000000000000001E-3</v>
      </c>
      <c r="AH36" s="36">
        <f t="shared" si="12"/>
        <v>1377.3805056000001</v>
      </c>
      <c r="AI36" s="36">
        <f t="shared" si="13"/>
        <v>230940.79810560003</v>
      </c>
      <c r="AJ36" s="34">
        <f>IF($B36="P",VLOOKUP($E36,'[2]Costeo-JUL26'!$B$9:$CQ$307,AJ$1,0),0)</f>
        <v>919915</v>
      </c>
      <c r="AK36" s="16">
        <f>IF($B36="P",VLOOKUP($E36,'[2]Costeo-JUL26'!$B$9:$CQ$307,AK$1,0),0)*$G36</f>
        <v>14958</v>
      </c>
      <c r="AL36" s="36">
        <f>IF($B36="P",VLOOKUP($E36,'[2]Costeo-JUL26'!$B$9:$CQ$307,AL$1,0),0)*$G36</f>
        <v>277096.94999999995</v>
      </c>
      <c r="AM36" s="35">
        <f>IF($B36="P",VLOOKUP($E36,'[2]Costeo-JUL26'!$B$9:$CQ$307,AM$1,0),0)</f>
        <v>1.7999999999999999E-2</v>
      </c>
      <c r="AN36" s="36">
        <f t="shared" si="14"/>
        <v>4987.7450999999992</v>
      </c>
      <c r="AO36" s="36">
        <f t="shared" si="15"/>
        <v>282084.69509999995</v>
      </c>
      <c r="AP36" s="34">
        <f>IF($B36="P",VLOOKUP($E36,'[2]Costeo-JUL26'!$B$9:$CQ$307,AP$1,0),0)</f>
        <v>913487</v>
      </c>
      <c r="AQ36" s="16">
        <f>IF($B36="P",VLOOKUP($E36,'[2]Costeo-JUL26'!$B$9:$CQ$307,AQ$1,0),0)*$G36</f>
        <v>14958</v>
      </c>
      <c r="AR36" s="36">
        <f>IF($B36="P",VLOOKUP($E36,'[2]Costeo-JUL26'!$B$9:$CQ$307,AR$1,0),0)*$G36</f>
        <v>2861631.5835810485</v>
      </c>
      <c r="AS36" s="35">
        <f>IF($B36="P",VLOOKUP($E36,'[2]Costeo-JUL26'!$B$9:$CQ$307,AS$1,0),0)</f>
        <v>0.02</v>
      </c>
      <c r="AT36" s="36">
        <f t="shared" si="16"/>
        <v>57232.631671620969</v>
      </c>
      <c r="AU36" s="36">
        <f t="shared" si="17"/>
        <v>2918864.2152526695</v>
      </c>
      <c r="AV36" s="34">
        <f>IF($B36="P",VLOOKUP($E36,'[2]Costeo-JUL26'!$B$9:$CQ$307,AV$1,0),0)</f>
        <v>902310</v>
      </c>
      <c r="AW36" s="16">
        <f>IF($B36="P",VLOOKUP($E36,'[2]Costeo-JUL26'!$B$9:$CQ$307,AW$1,0),0)*$G36</f>
        <v>90.246600000000001</v>
      </c>
      <c r="AX36" s="36">
        <f>IF($B36="P",VLOOKUP($E36,'[2]Costeo-JUL26'!$B$9:$CQ$307,AX$1,0),0)*$G36</f>
        <v>316183.12276582833</v>
      </c>
      <c r="AY36" s="35">
        <f>IF($B36="P",VLOOKUP($E36,'[2]Costeo-JUL26'!$B$9:$CQ$307,AY$1,0),0)</f>
        <v>0.03</v>
      </c>
      <c r="AZ36" s="36">
        <f t="shared" si="18"/>
        <v>9485.4936829748494</v>
      </c>
      <c r="BA36" s="36">
        <f t="shared" si="19"/>
        <v>325668.61644880316</v>
      </c>
      <c r="BB36" s="34">
        <f>IF($B36="P",VLOOKUP($E36,'[2]Costeo-JUL26'!$B$9:$CQ$307,BB$1,0),0)</f>
        <v>923266</v>
      </c>
      <c r="BC36" s="16">
        <f>IF($B36="P",VLOOKUP($E36,'[2]Costeo-JUL26'!$B$9:$CQ$307,BC$1,0),0)*$G36</f>
        <v>20.359333799999998</v>
      </c>
      <c r="BD36" s="36">
        <f>IF($B36="P",VLOOKUP($E36,'[2]Costeo-JUL26'!$B$9:$CQ$307,BD$1,0),0)*$G36</f>
        <v>82371.014248068008</v>
      </c>
      <c r="BE36" s="35">
        <f>IF($B36="P",VLOOKUP($E36,'[2]Costeo-JUL26'!$B$9:$CQ$307,BE$1,0),0)</f>
        <v>0.03</v>
      </c>
      <c r="BF36" s="36">
        <f t="shared" si="20"/>
        <v>2471.1304274420399</v>
      </c>
      <c r="BG36" s="36">
        <f t="shared" si="21"/>
        <v>84842.144675510048</v>
      </c>
      <c r="BH36" s="34">
        <f>IF($B36="P",VLOOKUP($E36,'[2]Costeo-JUL26'!$B$9:$CQ$307,BH$1,0),0)</f>
        <v>910319</v>
      </c>
      <c r="BI36" s="16">
        <f>IF($B36="P",VLOOKUP($E36,'[2]Costeo-JUL26'!$B$9:$CQ$307,BI$1,0),0)*$G36</f>
        <v>62.325000000000003</v>
      </c>
      <c r="BJ36" s="36">
        <f>IF($B36="P",VLOOKUP($E36,'[2]Costeo-JUL26'!$B$9:$CQ$307,BJ$1,0),0)*$G36</f>
        <v>162948.71249999999</v>
      </c>
      <c r="BK36" s="35">
        <f>IF(BH36=910319,0,IF($B36="P",VLOOKUP($E36,'[2]Costeo-JUL26'!$B$9:$CQ$307,BK$1,0),0))</f>
        <v>0</v>
      </c>
      <c r="BL36" s="36">
        <f t="shared" si="22"/>
        <v>0</v>
      </c>
      <c r="BM36" s="36">
        <f t="shared" si="23"/>
        <v>162948.71249999999</v>
      </c>
      <c r="BN36" s="34">
        <f>IF($B36="P",VLOOKUP($E36,'[2]Costeo-JUL26'!$B$9:$CQ$307,BN$1,0),0)</f>
        <v>0</v>
      </c>
      <c r="BO36" s="16">
        <f>IF($B36="P",VLOOKUP($E36,'[2]Costeo-JUL26'!$B$9:$CQ$307,BO$1,0),0)*$G36</f>
        <v>0</v>
      </c>
      <c r="BP36" s="36">
        <f>IF($B36="P",VLOOKUP($E36,'[2]Costeo-JUL26'!$B$9:$CQ$307,BP$1,0),0)*$G36</f>
        <v>0</v>
      </c>
      <c r="BQ36" s="35">
        <f>IF($B36="P",VLOOKUP($E36,'[2]Costeo-JUL26'!$B$9:$CQ$307,BQ$1,0),0)</f>
        <v>0</v>
      </c>
      <c r="BR36" s="36">
        <f t="shared" si="24"/>
        <v>0</v>
      </c>
      <c r="BS36" s="36">
        <f t="shared" si="25"/>
        <v>0</v>
      </c>
      <c r="BT36" s="34">
        <f>IF($B36="P",VLOOKUP($E36,'[2]Costeo-JUL26'!$B$9:$CQ$307,BT$1,0),0)</f>
        <v>0</v>
      </c>
      <c r="BU36" s="16">
        <f>IF($B36="P",VLOOKUP($E36,'[2]Costeo-JUL26'!$B$9:$CQ$307,BU$1,0),0)*$G36</f>
        <v>0</v>
      </c>
      <c r="BV36" s="36">
        <f>IF($B36="P",VLOOKUP($E36,'[2]Costeo-JUL26'!$B$9:$CQ$307,BV$1,0),0)*$G36</f>
        <v>0</v>
      </c>
      <c r="BW36" s="35">
        <f>IF($B36="P",VLOOKUP($E36,'[2]Costeo-JUL26'!$B$9:$CQ$307,BW$1,0),0)</f>
        <v>0</v>
      </c>
      <c r="BX36" s="36">
        <f t="shared" si="26"/>
        <v>0</v>
      </c>
      <c r="BY36" s="36">
        <f t="shared" si="27"/>
        <v>0</v>
      </c>
      <c r="BZ36" s="34">
        <f>IF($B36="P",VLOOKUP($E36,'[2]Costeo-JUL26'!$B$9:$CQ$307,BZ$1,0),0)</f>
        <v>0</v>
      </c>
      <c r="CA36" s="16">
        <f>IF($B36="P",VLOOKUP($E36,'[2]Costeo-JUL26'!$B$9:$CQ$307,CA$1,0),0)*$G36</f>
        <v>0</v>
      </c>
      <c r="CB36" s="36">
        <f>IF($B36="P",VLOOKUP($E36,'[2]Costeo-JUL26'!$B$9:$CQ$307,CB$1,0),0)*$G36</f>
        <v>0</v>
      </c>
      <c r="CC36" s="35">
        <f>IF($B36="P",VLOOKUP($E36,'[2]Costeo-JUL26'!$B$9:$CQ$307,CC$1,0),0)</f>
        <v>0</v>
      </c>
      <c r="CD36" s="36">
        <f t="shared" si="28"/>
        <v>0</v>
      </c>
      <c r="CE36" s="36">
        <f t="shared" si="29"/>
        <v>0</v>
      </c>
      <c r="CF36" s="37">
        <f t="shared" si="1"/>
        <v>19675858.883121841</v>
      </c>
      <c r="CG36" s="36">
        <f>IF($B36="r",VLOOKUP($E36,'[2]Costeo-JUL26'!$B$9:$CQ$307,CG$1,0),0)*$G36</f>
        <v>0</v>
      </c>
      <c r="CH36" s="35">
        <f>VLOOKUP($E36,'[2]TEORICOS (05.26)'!$A$8:$T$251,CH$1,0)</f>
        <v>0</v>
      </c>
      <c r="CI36" s="36">
        <f t="shared" si="30"/>
        <v>0</v>
      </c>
      <c r="CJ36" s="37">
        <f t="shared" si="31"/>
        <v>0</v>
      </c>
      <c r="CM36" s="16">
        <f>SUMIFS('[1]Ajuste Inventario'!$I:$I,'[1]Ajuste Inventario'!$B:$B,E36,'[1]Ajuste Inventario'!$S:$S,D36)*-1</f>
        <v>1.022</v>
      </c>
      <c r="CN36" s="36">
        <f t="shared" si="2"/>
        <v>8066.0761245690019</v>
      </c>
      <c r="CP36" t="str">
        <f t="shared" si="3"/>
        <v>661Org.Vtas Ranelagh</v>
      </c>
      <c r="CQ36" s="10">
        <f t="shared" si="4"/>
        <v>7892.442391946186</v>
      </c>
    </row>
    <row r="37" spans="1:95" x14ac:dyDescent="0.25">
      <c r="A37" s="30">
        <v>46204</v>
      </c>
      <c r="B37" s="31" t="str">
        <f>VLOOKUP($E37,'[2]TEORICOS (05.26)'!$A$8:$T$251,B$1,0)</f>
        <v>R</v>
      </c>
      <c r="C37" s="32" t="str">
        <f>VLOOKUP($E37,'[2]TEORICOS (05.26)'!$A$8:$T$251,C$1,0)</f>
        <v>Cepita</v>
      </c>
      <c r="D37" t="s">
        <v>66</v>
      </c>
      <c r="E37">
        <v>1001</v>
      </c>
      <c r="F37" t="s">
        <v>95</v>
      </c>
      <c r="G37" s="16">
        <v>1493</v>
      </c>
      <c r="H37" s="16">
        <v>315.02300000000361</v>
      </c>
      <c r="I37" s="33">
        <v>6501659.7999999998</v>
      </c>
      <c r="J37" s="33">
        <v>6382855.5599999968</v>
      </c>
      <c r="K37" s="34">
        <f>IF($B37="P",VLOOKUP($E37,'[2]Costeo-JUL26'!$B$9:$CQ$307,K$1,0),0)</f>
        <v>0</v>
      </c>
      <c r="L37" s="35">
        <f>VLOOKUP($E37,'[2]TEORICOS (05.26)'!$A$8:$T$251,L$1,0)</f>
        <v>0.2</v>
      </c>
      <c r="M37" s="36">
        <f t="shared" si="5"/>
        <v>0</v>
      </c>
      <c r="N37" s="35">
        <f>IF($B37="P",VLOOKUP($E37,'[2]Costeo-JUL26'!$B$9:$CQ$307,N$1,0),0)</f>
        <v>0</v>
      </c>
      <c r="O37" s="36">
        <f t="shared" si="6"/>
        <v>0</v>
      </c>
      <c r="P37" s="36">
        <f>IF($B37="P",VLOOKUP($E37,'[2]Costeo-JUL26'!$B$9:$CQ$307,P$1,0),0)*H37</f>
        <v>0</v>
      </c>
      <c r="Q37" s="36">
        <f t="shared" si="7"/>
        <v>0</v>
      </c>
      <c r="R37" s="34">
        <f>IF($B37="P",VLOOKUP($E37,'[2]Costeo-JUL26'!$B$9:$CQ$307,R$1,0),0)</f>
        <v>0</v>
      </c>
      <c r="S37" s="16">
        <f>IF($B37="P",VLOOKUP($E37,'[2]Costeo-JUL26'!$B$9:$CQ$307,S$1,0),0)*$G37</f>
        <v>0</v>
      </c>
      <c r="T37" s="36">
        <f>IF($B37="P",VLOOKUP($E37,'[2]Costeo-JUL26'!$B$9:$CQ$307,T$1,0),0)*$G37</f>
        <v>0</v>
      </c>
      <c r="U37" s="35">
        <f>IF($B37="P",VLOOKUP($E37,'[2]Costeo-JUL26'!$B$9:$CQ$307,U$1,0),0)</f>
        <v>0</v>
      </c>
      <c r="V37" s="36">
        <f t="shared" si="8"/>
        <v>0</v>
      </c>
      <c r="W37" s="36">
        <f t="shared" si="9"/>
        <v>0</v>
      </c>
      <c r="X37" s="34">
        <f>IF($B37="P",VLOOKUP($E37,'[2]Costeo-JUL26'!$B$9:$CQ$307,X$1,0),0)</f>
        <v>0</v>
      </c>
      <c r="Y37" s="16">
        <f>IF($B37="P",VLOOKUP($E37,'[2]Costeo-JUL26'!$B$9:$CQ$307,Y$1,0),0)*$G37</f>
        <v>0</v>
      </c>
      <c r="Z37" s="36">
        <f>IF($B37="P",VLOOKUP($E37,'[2]Costeo-JUL26'!$B$9:$CQ$307,Z$1,0),0)*$G37</f>
        <v>0</v>
      </c>
      <c r="AA37" s="35">
        <f>IF($B37="P",VLOOKUP($E37,'[2]Costeo-JUL26'!$B$9:$CQ$307,AA$1,0),0)</f>
        <v>0</v>
      </c>
      <c r="AB37" s="36">
        <f t="shared" si="10"/>
        <v>0</v>
      </c>
      <c r="AC37" s="36">
        <f t="shared" si="11"/>
        <v>0</v>
      </c>
      <c r="AD37" s="34">
        <f>IF($B37="P",VLOOKUP($E37,'[2]Costeo-JUL26'!$B$9:$CQ$307,AD$1,0),0)</f>
        <v>0</v>
      </c>
      <c r="AE37" s="16">
        <f>IF($B37="P",VLOOKUP($E37,'[2]Costeo-JUL26'!$B$9:$CQ$307,AE$1,0),0)*$G37</f>
        <v>0</v>
      </c>
      <c r="AF37" s="36">
        <f>IF($B37="P",VLOOKUP($E37,'[2]Costeo-JUL26'!$B$9:$CQ$307,AF$1,0),0)*$G37</f>
        <v>0</v>
      </c>
      <c r="AG37" s="35">
        <f>IF($B37="P",VLOOKUP($E37,'[2]Costeo-JUL26'!$B$9:$CQ$307,AG$1,0),0)</f>
        <v>0</v>
      </c>
      <c r="AH37" s="36">
        <f t="shared" si="12"/>
        <v>0</v>
      </c>
      <c r="AI37" s="36">
        <f t="shared" si="13"/>
        <v>0</v>
      </c>
      <c r="AJ37" s="34">
        <f>IF($B37="P",VLOOKUP($E37,'[2]Costeo-JUL26'!$B$9:$CQ$307,AJ$1,0),0)</f>
        <v>0</v>
      </c>
      <c r="AK37" s="16">
        <f>IF($B37="P",VLOOKUP($E37,'[2]Costeo-JUL26'!$B$9:$CQ$307,AK$1,0),0)*$G37</f>
        <v>0</v>
      </c>
      <c r="AL37" s="36">
        <f>IF($B37="P",VLOOKUP($E37,'[2]Costeo-JUL26'!$B$9:$CQ$307,AL$1,0),0)*$G37</f>
        <v>0</v>
      </c>
      <c r="AM37" s="35">
        <f>IF($B37="P",VLOOKUP($E37,'[2]Costeo-JUL26'!$B$9:$CQ$307,AM$1,0),0)</f>
        <v>0</v>
      </c>
      <c r="AN37" s="36">
        <f t="shared" si="14"/>
        <v>0</v>
      </c>
      <c r="AO37" s="36">
        <f t="shared" si="15"/>
        <v>0</v>
      </c>
      <c r="AP37" s="34">
        <f>IF($B37="P",VLOOKUP($E37,'[2]Costeo-JUL26'!$B$9:$CQ$307,AP$1,0),0)</f>
        <v>0</v>
      </c>
      <c r="AQ37" s="16">
        <f>IF($B37="P",VLOOKUP($E37,'[2]Costeo-JUL26'!$B$9:$CQ$307,AQ$1,0),0)*$G37</f>
        <v>0</v>
      </c>
      <c r="AR37" s="36">
        <f>IF($B37="P",VLOOKUP($E37,'[2]Costeo-JUL26'!$B$9:$CQ$307,AR$1,0),0)*$G37</f>
        <v>0</v>
      </c>
      <c r="AS37" s="35">
        <f>IF($B37="P",VLOOKUP($E37,'[2]Costeo-JUL26'!$B$9:$CQ$307,AS$1,0),0)</f>
        <v>0</v>
      </c>
      <c r="AT37" s="36">
        <f t="shared" si="16"/>
        <v>0</v>
      </c>
      <c r="AU37" s="36">
        <f t="shared" si="17"/>
        <v>0</v>
      </c>
      <c r="AV37" s="34">
        <f>IF($B37="P",VLOOKUP($E37,'[2]Costeo-JUL26'!$B$9:$CQ$307,AV$1,0),0)</f>
        <v>0</v>
      </c>
      <c r="AW37" s="16">
        <f>IF($B37="P",VLOOKUP($E37,'[2]Costeo-JUL26'!$B$9:$CQ$307,AW$1,0),0)*$G37</f>
        <v>0</v>
      </c>
      <c r="AX37" s="36">
        <f>IF($B37="P",VLOOKUP($E37,'[2]Costeo-JUL26'!$B$9:$CQ$307,AX$1,0),0)*$G37</f>
        <v>0</v>
      </c>
      <c r="AY37" s="35">
        <f>IF($B37="P",VLOOKUP($E37,'[2]Costeo-JUL26'!$B$9:$CQ$307,AY$1,0),0)</f>
        <v>0</v>
      </c>
      <c r="AZ37" s="36">
        <f t="shared" si="18"/>
        <v>0</v>
      </c>
      <c r="BA37" s="36">
        <f t="shared" si="19"/>
        <v>0</v>
      </c>
      <c r="BB37" s="34">
        <f>IF($B37="P",VLOOKUP($E37,'[2]Costeo-JUL26'!$B$9:$CQ$307,BB$1,0),0)</f>
        <v>0</v>
      </c>
      <c r="BC37" s="16">
        <f>IF($B37="P",VLOOKUP($E37,'[2]Costeo-JUL26'!$B$9:$CQ$307,BC$1,0),0)*$G37</f>
        <v>0</v>
      </c>
      <c r="BD37" s="36">
        <f>IF($B37="P",VLOOKUP($E37,'[2]Costeo-JUL26'!$B$9:$CQ$307,BD$1,0),0)*$G37</f>
        <v>0</v>
      </c>
      <c r="BE37" s="35">
        <f>IF($B37="P",VLOOKUP($E37,'[2]Costeo-JUL26'!$B$9:$CQ$307,BE$1,0),0)</f>
        <v>0</v>
      </c>
      <c r="BF37" s="36">
        <f t="shared" si="20"/>
        <v>0</v>
      </c>
      <c r="BG37" s="36">
        <f t="shared" si="21"/>
        <v>0</v>
      </c>
      <c r="BH37" s="34">
        <f>IF($B37="P",VLOOKUP($E37,'[2]Costeo-JUL26'!$B$9:$CQ$307,BH$1,0),0)</f>
        <v>0</v>
      </c>
      <c r="BI37" s="16">
        <f>IF($B37="P",VLOOKUP($E37,'[2]Costeo-JUL26'!$B$9:$CQ$307,BI$1,0),0)*$G37</f>
        <v>0</v>
      </c>
      <c r="BJ37" s="36">
        <f>IF($B37="P",VLOOKUP($E37,'[2]Costeo-JUL26'!$B$9:$CQ$307,BJ$1,0),0)*$G37</f>
        <v>0</v>
      </c>
      <c r="BK37" s="35">
        <f>IF(BH37=910319,0,IF($B37="P",VLOOKUP($E37,'[2]Costeo-JUL26'!$B$9:$CQ$307,BK$1,0),0))</f>
        <v>0</v>
      </c>
      <c r="BL37" s="36">
        <f t="shared" si="22"/>
        <v>0</v>
      </c>
      <c r="BM37" s="36">
        <f t="shared" si="23"/>
        <v>0</v>
      </c>
      <c r="BN37" s="34">
        <f>IF($B37="P",VLOOKUP($E37,'[2]Costeo-JUL26'!$B$9:$CQ$307,BN$1,0),0)</f>
        <v>0</v>
      </c>
      <c r="BO37" s="16">
        <f>IF($B37="P",VLOOKUP($E37,'[2]Costeo-JUL26'!$B$9:$CQ$307,BO$1,0),0)*$G37</f>
        <v>0</v>
      </c>
      <c r="BP37" s="36">
        <f>IF($B37="P",VLOOKUP($E37,'[2]Costeo-JUL26'!$B$9:$CQ$307,BP$1,0),0)*$G37</f>
        <v>0</v>
      </c>
      <c r="BQ37" s="35">
        <f>IF($B37="P",VLOOKUP($E37,'[2]Costeo-JUL26'!$B$9:$CQ$307,BQ$1,0),0)</f>
        <v>0</v>
      </c>
      <c r="BR37" s="36">
        <f t="shared" si="24"/>
        <v>0</v>
      </c>
      <c r="BS37" s="36">
        <f t="shared" si="25"/>
        <v>0</v>
      </c>
      <c r="BT37" s="34">
        <f>IF($B37="P",VLOOKUP($E37,'[2]Costeo-JUL26'!$B$9:$CQ$307,BT$1,0),0)</f>
        <v>0</v>
      </c>
      <c r="BU37" s="16">
        <f>IF($B37="P",VLOOKUP($E37,'[2]Costeo-JUL26'!$B$9:$CQ$307,BU$1,0),0)*$G37</f>
        <v>0</v>
      </c>
      <c r="BV37" s="36">
        <f>IF($B37="P",VLOOKUP($E37,'[2]Costeo-JUL26'!$B$9:$CQ$307,BV$1,0),0)*$G37</f>
        <v>0</v>
      </c>
      <c r="BW37" s="35">
        <f>IF($B37="P",VLOOKUP($E37,'[2]Costeo-JUL26'!$B$9:$CQ$307,BW$1,0),0)</f>
        <v>0</v>
      </c>
      <c r="BX37" s="36">
        <f t="shared" si="26"/>
        <v>0</v>
      </c>
      <c r="BY37" s="36">
        <f t="shared" si="27"/>
        <v>0</v>
      </c>
      <c r="BZ37" s="34">
        <f>IF($B37="P",VLOOKUP($E37,'[2]Costeo-JUL26'!$B$9:$CQ$307,BZ$1,0),0)</f>
        <v>0</v>
      </c>
      <c r="CA37" s="16">
        <f>IF($B37="P",VLOOKUP($E37,'[2]Costeo-JUL26'!$B$9:$CQ$307,CA$1,0),0)*$G37</f>
        <v>0</v>
      </c>
      <c r="CB37" s="36">
        <f>IF($B37="P",VLOOKUP($E37,'[2]Costeo-JUL26'!$B$9:$CQ$307,CB$1,0),0)*$G37</f>
        <v>0</v>
      </c>
      <c r="CC37" s="35">
        <f>IF($B37="P",VLOOKUP($E37,'[2]Costeo-JUL26'!$B$9:$CQ$307,CC$1,0),0)</f>
        <v>0</v>
      </c>
      <c r="CD37" s="36">
        <f t="shared" si="28"/>
        <v>0</v>
      </c>
      <c r="CE37" s="36">
        <f t="shared" si="29"/>
        <v>0</v>
      </c>
      <c r="CF37" s="37">
        <f t="shared" si="1"/>
        <v>0</v>
      </c>
      <c r="CG37" s="36">
        <f>IF($B37="r",VLOOKUP($E37,'[2]Costeo-JUL26'!$B$9:$CQ$307,CG$1,0),0)*$G37</f>
        <v>1839062.47</v>
      </c>
      <c r="CH37" s="35">
        <f>VLOOKUP($E37,'[2]TEORICOS (05.26)'!$A$8:$T$251,CH$1,0)</f>
        <v>0.15</v>
      </c>
      <c r="CI37" s="36">
        <f t="shared" si="30"/>
        <v>1000711.7414999995</v>
      </c>
      <c r="CJ37" s="37">
        <f t="shared" si="31"/>
        <v>2839774.2114999993</v>
      </c>
      <c r="CM37" s="16">
        <f>SUMIFS('[1]Ajuste Inventario'!$I:$I,'[1]Ajuste Inventario'!$B:$B,E37,'[1]Ajuste Inventario'!$S:$S,D37)*-1</f>
        <v>100.67</v>
      </c>
      <c r="CN37" s="36">
        <f t="shared" si="2"/>
        <v>191480.2879247856</v>
      </c>
      <c r="CP37" t="str">
        <f t="shared" si="3"/>
        <v>1001Org.Vtas Ranelagh</v>
      </c>
      <c r="CQ37" s="10">
        <f t="shared" si="4"/>
        <v>1902.0590833891488</v>
      </c>
    </row>
    <row r="38" spans="1:95" x14ac:dyDescent="0.25">
      <c r="A38" s="30">
        <v>46204</v>
      </c>
      <c r="B38" s="31" t="str">
        <f>VLOOKUP($E38,'[2]TEORICOS (05.26)'!$A$8:$T$251,B$1,0)</f>
        <v>R</v>
      </c>
      <c r="C38" s="32" t="str">
        <f>VLOOKUP($E38,'[2]TEORICOS (05.26)'!$A$8:$T$251,C$1,0)</f>
        <v>Fanta</v>
      </c>
      <c r="D38" t="s">
        <v>66</v>
      </c>
      <c r="E38">
        <v>1028</v>
      </c>
      <c r="F38" t="s">
        <v>96</v>
      </c>
      <c r="G38" s="16">
        <v>1086.8330000000001</v>
      </c>
      <c r="H38" s="16">
        <v>406.47554200000354</v>
      </c>
      <c r="I38" s="33">
        <v>7235479.4799999595</v>
      </c>
      <c r="J38" s="33">
        <v>7148396.7199999653</v>
      </c>
      <c r="K38" s="34">
        <f>IF($B38="P",VLOOKUP($E38,'[2]Costeo-JUL26'!$B$9:$CQ$307,K$1,0),0)</f>
        <v>0</v>
      </c>
      <c r="L38" s="35">
        <f>VLOOKUP($E38,'[2]TEORICOS (05.26)'!$A$8:$T$251,L$1,0)</f>
        <v>0.23499999999999999</v>
      </c>
      <c r="M38" s="36">
        <f t="shared" si="5"/>
        <v>0</v>
      </c>
      <c r="N38" s="35">
        <f>IF($B38="P",VLOOKUP($E38,'[2]Costeo-JUL26'!$B$9:$CQ$307,N$1,0),0)</f>
        <v>0</v>
      </c>
      <c r="O38" s="36">
        <f t="shared" si="6"/>
        <v>0</v>
      </c>
      <c r="P38" s="36">
        <f>IF($B38="P",VLOOKUP($E38,'[2]Costeo-JUL26'!$B$9:$CQ$307,P$1,0),0)*H38</f>
        <v>0</v>
      </c>
      <c r="Q38" s="36">
        <f t="shared" si="7"/>
        <v>0</v>
      </c>
      <c r="R38" s="34">
        <f>IF($B38="P",VLOOKUP($E38,'[2]Costeo-JUL26'!$B$9:$CQ$307,R$1,0),0)</f>
        <v>0</v>
      </c>
      <c r="S38" s="16">
        <f>IF($B38="P",VLOOKUP($E38,'[2]Costeo-JUL26'!$B$9:$CQ$307,S$1,0),0)*$G38</f>
        <v>0</v>
      </c>
      <c r="T38" s="36">
        <f>IF($B38="P",VLOOKUP($E38,'[2]Costeo-JUL26'!$B$9:$CQ$307,T$1,0),0)*$G38</f>
        <v>0</v>
      </c>
      <c r="U38" s="35">
        <f>IF($B38="P",VLOOKUP($E38,'[2]Costeo-JUL26'!$B$9:$CQ$307,U$1,0),0)</f>
        <v>0</v>
      </c>
      <c r="V38" s="36">
        <f t="shared" si="8"/>
        <v>0</v>
      </c>
      <c r="W38" s="36">
        <f t="shared" si="9"/>
        <v>0</v>
      </c>
      <c r="X38" s="34">
        <f>IF($B38="P",VLOOKUP($E38,'[2]Costeo-JUL26'!$B$9:$CQ$307,X$1,0),0)</f>
        <v>0</v>
      </c>
      <c r="Y38" s="16">
        <f>IF($B38="P",VLOOKUP($E38,'[2]Costeo-JUL26'!$B$9:$CQ$307,Y$1,0),0)*$G38</f>
        <v>0</v>
      </c>
      <c r="Z38" s="36">
        <f>IF($B38="P",VLOOKUP($E38,'[2]Costeo-JUL26'!$B$9:$CQ$307,Z$1,0),0)*$G38</f>
        <v>0</v>
      </c>
      <c r="AA38" s="35">
        <f>IF($B38="P",VLOOKUP($E38,'[2]Costeo-JUL26'!$B$9:$CQ$307,AA$1,0),0)</f>
        <v>0</v>
      </c>
      <c r="AB38" s="36">
        <f t="shared" si="10"/>
        <v>0</v>
      </c>
      <c r="AC38" s="36">
        <f t="shared" si="11"/>
        <v>0</v>
      </c>
      <c r="AD38" s="34">
        <f>IF($B38="P",VLOOKUP($E38,'[2]Costeo-JUL26'!$B$9:$CQ$307,AD$1,0),0)</f>
        <v>0</v>
      </c>
      <c r="AE38" s="16">
        <f>IF($B38="P",VLOOKUP($E38,'[2]Costeo-JUL26'!$B$9:$CQ$307,AE$1,0),0)*$G38</f>
        <v>0</v>
      </c>
      <c r="AF38" s="36">
        <f>IF($B38="P",VLOOKUP($E38,'[2]Costeo-JUL26'!$B$9:$CQ$307,AF$1,0),0)*$G38</f>
        <v>0</v>
      </c>
      <c r="AG38" s="35">
        <f>IF($B38="P",VLOOKUP($E38,'[2]Costeo-JUL26'!$B$9:$CQ$307,AG$1,0),0)</f>
        <v>0</v>
      </c>
      <c r="AH38" s="36">
        <f t="shared" si="12"/>
        <v>0</v>
      </c>
      <c r="AI38" s="36">
        <f t="shared" si="13"/>
        <v>0</v>
      </c>
      <c r="AJ38" s="34">
        <f>IF($B38="P",VLOOKUP($E38,'[2]Costeo-JUL26'!$B$9:$CQ$307,AJ$1,0),0)</f>
        <v>0</v>
      </c>
      <c r="AK38" s="16">
        <f>IF($B38="P",VLOOKUP($E38,'[2]Costeo-JUL26'!$B$9:$CQ$307,AK$1,0),0)*$G38</f>
        <v>0</v>
      </c>
      <c r="AL38" s="36">
        <f>IF($B38="P",VLOOKUP($E38,'[2]Costeo-JUL26'!$B$9:$CQ$307,AL$1,0),0)*$G38</f>
        <v>0</v>
      </c>
      <c r="AM38" s="35">
        <f>IF($B38="P",VLOOKUP($E38,'[2]Costeo-JUL26'!$B$9:$CQ$307,AM$1,0),0)</f>
        <v>0</v>
      </c>
      <c r="AN38" s="36">
        <f t="shared" si="14"/>
        <v>0</v>
      </c>
      <c r="AO38" s="36">
        <f t="shared" si="15"/>
        <v>0</v>
      </c>
      <c r="AP38" s="34">
        <f>IF($B38="P",VLOOKUP($E38,'[2]Costeo-JUL26'!$B$9:$CQ$307,AP$1,0),0)</f>
        <v>0</v>
      </c>
      <c r="AQ38" s="16">
        <f>IF($B38="P",VLOOKUP($E38,'[2]Costeo-JUL26'!$B$9:$CQ$307,AQ$1,0),0)*$G38</f>
        <v>0</v>
      </c>
      <c r="AR38" s="36">
        <f>IF($B38="P",VLOOKUP($E38,'[2]Costeo-JUL26'!$B$9:$CQ$307,AR$1,0),0)*$G38</f>
        <v>0</v>
      </c>
      <c r="AS38" s="35">
        <f>IF($B38="P",VLOOKUP($E38,'[2]Costeo-JUL26'!$B$9:$CQ$307,AS$1,0),0)</f>
        <v>0</v>
      </c>
      <c r="AT38" s="36">
        <f t="shared" si="16"/>
        <v>0</v>
      </c>
      <c r="AU38" s="36">
        <f t="shared" si="17"/>
        <v>0</v>
      </c>
      <c r="AV38" s="34">
        <f>IF($B38="P",VLOOKUP($E38,'[2]Costeo-JUL26'!$B$9:$CQ$307,AV$1,0),0)</f>
        <v>0</v>
      </c>
      <c r="AW38" s="16">
        <f>IF($B38="P",VLOOKUP($E38,'[2]Costeo-JUL26'!$B$9:$CQ$307,AW$1,0),0)*$G38</f>
        <v>0</v>
      </c>
      <c r="AX38" s="36">
        <f>IF($B38="P",VLOOKUP($E38,'[2]Costeo-JUL26'!$B$9:$CQ$307,AX$1,0),0)*$G38</f>
        <v>0</v>
      </c>
      <c r="AY38" s="35">
        <f>IF($B38="P",VLOOKUP($E38,'[2]Costeo-JUL26'!$B$9:$CQ$307,AY$1,0),0)</f>
        <v>0</v>
      </c>
      <c r="AZ38" s="36">
        <f t="shared" si="18"/>
        <v>0</v>
      </c>
      <c r="BA38" s="36">
        <f t="shared" si="19"/>
        <v>0</v>
      </c>
      <c r="BB38" s="34">
        <f>IF($B38="P",VLOOKUP($E38,'[2]Costeo-JUL26'!$B$9:$CQ$307,BB$1,0),0)</f>
        <v>0</v>
      </c>
      <c r="BC38" s="16">
        <f>IF($B38="P",VLOOKUP($E38,'[2]Costeo-JUL26'!$B$9:$CQ$307,BC$1,0),0)*$G38</f>
        <v>0</v>
      </c>
      <c r="BD38" s="36">
        <f>IF($B38="P",VLOOKUP($E38,'[2]Costeo-JUL26'!$B$9:$CQ$307,BD$1,0),0)*$G38</f>
        <v>0</v>
      </c>
      <c r="BE38" s="35">
        <f>IF($B38="P",VLOOKUP($E38,'[2]Costeo-JUL26'!$B$9:$CQ$307,BE$1,0),0)</f>
        <v>0</v>
      </c>
      <c r="BF38" s="36">
        <f t="shared" si="20"/>
        <v>0</v>
      </c>
      <c r="BG38" s="36">
        <f t="shared" si="21"/>
        <v>0</v>
      </c>
      <c r="BH38" s="34">
        <f>IF($B38="P",VLOOKUP($E38,'[2]Costeo-JUL26'!$B$9:$CQ$307,BH$1,0),0)</f>
        <v>0</v>
      </c>
      <c r="BI38" s="16">
        <f>IF($B38="P",VLOOKUP($E38,'[2]Costeo-JUL26'!$B$9:$CQ$307,BI$1,0),0)*$G38</f>
        <v>0</v>
      </c>
      <c r="BJ38" s="36">
        <f>IF($B38="P",VLOOKUP($E38,'[2]Costeo-JUL26'!$B$9:$CQ$307,BJ$1,0),0)*$G38</f>
        <v>0</v>
      </c>
      <c r="BK38" s="35">
        <f>IF(BH38=910319,0,IF($B38="P",VLOOKUP($E38,'[2]Costeo-JUL26'!$B$9:$CQ$307,BK$1,0),0))</f>
        <v>0</v>
      </c>
      <c r="BL38" s="36">
        <f t="shared" si="22"/>
        <v>0</v>
      </c>
      <c r="BM38" s="36">
        <f t="shared" si="23"/>
        <v>0</v>
      </c>
      <c r="BN38" s="34">
        <f>IF($B38="P",VLOOKUP($E38,'[2]Costeo-JUL26'!$B$9:$CQ$307,BN$1,0),0)</f>
        <v>0</v>
      </c>
      <c r="BO38" s="16">
        <f>IF($B38="P",VLOOKUP($E38,'[2]Costeo-JUL26'!$B$9:$CQ$307,BO$1,0),0)*$G38</f>
        <v>0</v>
      </c>
      <c r="BP38" s="36">
        <f>IF($B38="P",VLOOKUP($E38,'[2]Costeo-JUL26'!$B$9:$CQ$307,BP$1,0),0)*$G38</f>
        <v>0</v>
      </c>
      <c r="BQ38" s="35">
        <f>IF($B38="P",VLOOKUP($E38,'[2]Costeo-JUL26'!$B$9:$CQ$307,BQ$1,0),0)</f>
        <v>0</v>
      </c>
      <c r="BR38" s="36">
        <f t="shared" si="24"/>
        <v>0</v>
      </c>
      <c r="BS38" s="36">
        <f t="shared" si="25"/>
        <v>0</v>
      </c>
      <c r="BT38" s="34">
        <f>IF($B38="P",VLOOKUP($E38,'[2]Costeo-JUL26'!$B$9:$CQ$307,BT$1,0),0)</f>
        <v>0</v>
      </c>
      <c r="BU38" s="16">
        <f>IF($B38="P",VLOOKUP($E38,'[2]Costeo-JUL26'!$B$9:$CQ$307,BU$1,0),0)*$G38</f>
        <v>0</v>
      </c>
      <c r="BV38" s="36">
        <f>IF($B38="P",VLOOKUP($E38,'[2]Costeo-JUL26'!$B$9:$CQ$307,BV$1,0),0)*$G38</f>
        <v>0</v>
      </c>
      <c r="BW38" s="35">
        <f>IF($B38="P",VLOOKUP($E38,'[2]Costeo-JUL26'!$B$9:$CQ$307,BW$1,0),0)</f>
        <v>0</v>
      </c>
      <c r="BX38" s="36">
        <f t="shared" si="26"/>
        <v>0</v>
      </c>
      <c r="BY38" s="36">
        <f t="shared" si="27"/>
        <v>0</v>
      </c>
      <c r="BZ38" s="34">
        <f>IF($B38="P",VLOOKUP($E38,'[2]Costeo-JUL26'!$B$9:$CQ$307,BZ$1,0),0)</f>
        <v>0</v>
      </c>
      <c r="CA38" s="16">
        <f>IF($B38="P",VLOOKUP($E38,'[2]Costeo-JUL26'!$B$9:$CQ$307,CA$1,0),0)*$G38</f>
        <v>0</v>
      </c>
      <c r="CB38" s="36">
        <f>IF($B38="P",VLOOKUP($E38,'[2]Costeo-JUL26'!$B$9:$CQ$307,CB$1,0),0)*$G38</f>
        <v>0</v>
      </c>
      <c r="CC38" s="35">
        <f>IF($B38="P",VLOOKUP($E38,'[2]Costeo-JUL26'!$B$9:$CQ$307,CC$1,0),0)</f>
        <v>0</v>
      </c>
      <c r="CD38" s="36">
        <f t="shared" si="28"/>
        <v>0</v>
      </c>
      <c r="CE38" s="36">
        <f t="shared" si="29"/>
        <v>0</v>
      </c>
      <c r="CF38" s="37">
        <f t="shared" si="1"/>
        <v>0</v>
      </c>
      <c r="CG38" s="36">
        <f>IF($B38="r",VLOOKUP($E38,'[2]Costeo-JUL26'!$B$9:$CQ$307,CG$1,0),0)*$G38</f>
        <v>1692775.0024900001</v>
      </c>
      <c r="CH38" s="35">
        <f>VLOOKUP($E38,'[2]TEORICOS (05.26)'!$A$8:$T$251,CH$1,0)</f>
        <v>0.05</v>
      </c>
      <c r="CI38" s="36">
        <f t="shared" si="30"/>
        <v>1595234.4790754919</v>
      </c>
      <c r="CJ38" s="37">
        <f t="shared" si="31"/>
        <v>3288009.4815654922</v>
      </c>
      <c r="CM38" s="16">
        <f>SUMIFS('[1]Ajuste Inventario'!$I:$I,'[1]Ajuste Inventario'!$B:$B,E38,'[1]Ajuste Inventario'!$S:$S,D38)*-1</f>
        <v>16.506999999999998</v>
      </c>
      <c r="CN38" s="36">
        <f t="shared" si="2"/>
        <v>49938.833760293957</v>
      </c>
      <c r="CP38" t="str">
        <f t="shared" si="3"/>
        <v>1028Org.Vtas Ranelagh</v>
      </c>
      <c r="CQ38" s="10">
        <f t="shared" si="4"/>
        <v>3025.3125195549746</v>
      </c>
    </row>
    <row r="39" spans="1:95" x14ac:dyDescent="0.25">
      <c r="A39" s="30">
        <v>46204</v>
      </c>
      <c r="B39" s="31" t="str">
        <f>VLOOKUP($E39,'[2]TEORICOS (05.26)'!$A$8:$T$251,B$1,0)</f>
        <v>P</v>
      </c>
      <c r="C39" s="32" t="str">
        <f>VLOOKUP($E39,'[2]TEORICOS (05.26)'!$A$8:$T$251,C$1,0)</f>
        <v>Fanta</v>
      </c>
      <c r="D39" t="s">
        <v>66</v>
      </c>
      <c r="E39">
        <v>1040</v>
      </c>
      <c r="F39" t="s">
        <v>97</v>
      </c>
      <c r="G39" s="16">
        <v>1088.25</v>
      </c>
      <c r="H39" s="16">
        <v>2299.4722500000189</v>
      </c>
      <c r="I39" s="33">
        <v>18122115.619999904</v>
      </c>
      <c r="J39" s="33">
        <v>17899875.669999938</v>
      </c>
      <c r="K39" s="34">
        <f>IF($B39="P",VLOOKUP($E39,'[2]Costeo-JUL26'!$B$9:$CQ$307,K$1,0),0)</f>
        <v>919744</v>
      </c>
      <c r="L39" s="35">
        <f>VLOOKUP($E39,'[2]TEORICOS (05.26)'!$A$8:$T$251,L$1,0)</f>
        <v>0.23499999999999999</v>
      </c>
      <c r="M39" s="36">
        <f t="shared" si="5"/>
        <v>4206470.7824499849</v>
      </c>
      <c r="N39" s="35">
        <f>IF($B39="P",VLOOKUP($E39,'[2]Costeo-JUL26'!$B$9:$CQ$307,N$1,0),0)</f>
        <v>7.4999999999999997E-2</v>
      </c>
      <c r="O39" s="36">
        <f t="shared" si="6"/>
        <v>315485.30868374888</v>
      </c>
      <c r="P39" s="36">
        <f>IF($B39="P",VLOOKUP($E39,'[2]Costeo-JUL26'!$B$9:$CQ$307,P$1,0),0)*H39</f>
        <v>0</v>
      </c>
      <c r="Q39" s="36">
        <f t="shared" si="7"/>
        <v>4521956.0911337342</v>
      </c>
      <c r="R39" s="34">
        <f>IF($B39="P",VLOOKUP($E39,'[2]Costeo-JUL26'!$B$9:$CQ$307,R$1,0),0)</f>
        <v>0</v>
      </c>
      <c r="S39" s="16">
        <f>IF($B39="P",VLOOKUP($E39,'[2]Costeo-JUL26'!$B$9:$CQ$307,S$1,0),0)*$G39</f>
        <v>0</v>
      </c>
      <c r="T39" s="36">
        <f>IF($B39="P",VLOOKUP($E39,'[2]Costeo-JUL26'!$B$9:$CQ$307,T$1,0),0)*$G39</f>
        <v>0</v>
      </c>
      <c r="U39" s="35">
        <f>IF($B39="P",VLOOKUP($E39,'[2]Costeo-JUL26'!$B$9:$CQ$307,U$1,0),0)</f>
        <v>0</v>
      </c>
      <c r="V39" s="36">
        <f t="shared" si="8"/>
        <v>0</v>
      </c>
      <c r="W39" s="36">
        <f t="shared" si="9"/>
        <v>0</v>
      </c>
      <c r="X39" s="34">
        <f>IF($B39="P",VLOOKUP($E39,'[2]Costeo-JUL26'!$B$9:$CQ$307,X$1,0),0)</f>
        <v>902338</v>
      </c>
      <c r="Y39" s="16">
        <f>IF($B39="P",VLOOKUP($E39,'[2]Costeo-JUL26'!$B$9:$CQ$307,Y$1,0),0)*$G39</f>
        <v>85.327506</v>
      </c>
      <c r="Z39" s="36">
        <f>IF($B39="P",VLOOKUP($E39,'[2]Costeo-JUL26'!$B$9:$CQ$307,Z$1,0),0)*$G39</f>
        <v>24125.499046440003</v>
      </c>
      <c r="AA39" s="35">
        <f>IF($B39="P",VLOOKUP($E39,'[2]Costeo-JUL26'!$B$9:$CQ$307,AA$1,0),0)</f>
        <v>0.45</v>
      </c>
      <c r="AB39" s="36">
        <f t="shared" si="10"/>
        <v>10856.474570898003</v>
      </c>
      <c r="AC39" s="36">
        <f t="shared" si="11"/>
        <v>34981.973617338008</v>
      </c>
      <c r="AD39" s="34">
        <f>IF($B39="P",VLOOKUP($E39,'[2]Costeo-JUL26'!$B$9:$CQ$307,AD$1,0),0)</f>
        <v>901829</v>
      </c>
      <c r="AE39" s="16">
        <f>IF($B39="P",VLOOKUP($E39,'[2]Costeo-JUL26'!$B$9:$CQ$307,AE$1,0),0)*$G39</f>
        <v>8706</v>
      </c>
      <c r="AF39" s="36">
        <f>IF($B39="P",VLOOKUP($E39,'[2]Costeo-JUL26'!$B$9:$CQ$307,AF$1,0),0)*$G39</f>
        <v>130313.1492</v>
      </c>
      <c r="AG39" s="35">
        <f>IF($B39="P",VLOOKUP($E39,'[2]Costeo-JUL26'!$B$9:$CQ$307,AG$1,0),0)</f>
        <v>6.0000000000000001E-3</v>
      </c>
      <c r="AH39" s="36">
        <f t="shared" si="12"/>
        <v>781.87889519999999</v>
      </c>
      <c r="AI39" s="36">
        <f t="shared" si="13"/>
        <v>131095.02809519999</v>
      </c>
      <c r="AJ39" s="34">
        <f>IF($B39="P",VLOOKUP($E39,'[2]Costeo-JUL26'!$B$9:$CQ$307,AJ$1,0),0)</f>
        <v>926529</v>
      </c>
      <c r="AK39" s="16">
        <f>IF($B39="P",VLOOKUP($E39,'[2]Costeo-JUL26'!$B$9:$CQ$307,AK$1,0),0)*$G39</f>
        <v>8706</v>
      </c>
      <c r="AL39" s="36">
        <f>IF($B39="P",VLOOKUP($E39,'[2]Costeo-JUL26'!$B$9:$CQ$307,AL$1,0),0)*$G39</f>
        <v>131732.40132</v>
      </c>
      <c r="AM39" s="35">
        <f>IF($B39="P",VLOOKUP($E39,'[2]Costeo-JUL26'!$B$9:$CQ$307,AM$1,0),0)</f>
        <v>1.7999999999999999E-2</v>
      </c>
      <c r="AN39" s="36">
        <f t="shared" si="14"/>
        <v>2371.1832237599997</v>
      </c>
      <c r="AO39" s="36">
        <f t="shared" si="15"/>
        <v>134103.58454375999</v>
      </c>
      <c r="AP39" s="34">
        <f>IF($B39="P",VLOOKUP($E39,'[2]Costeo-JUL26'!$B$9:$CQ$307,AP$1,0),0)</f>
        <v>913486</v>
      </c>
      <c r="AQ39" s="16">
        <f>IF($B39="P",VLOOKUP($E39,'[2]Costeo-JUL26'!$B$9:$CQ$307,AQ$1,0),0)*$G39</f>
        <v>8706</v>
      </c>
      <c r="AR39" s="36">
        <f>IF($B39="P",VLOOKUP($E39,'[2]Costeo-JUL26'!$B$9:$CQ$307,AR$1,0),0)*$G39</f>
        <v>1074637.3387474914</v>
      </c>
      <c r="AS39" s="35">
        <f>IF($B39="P",VLOOKUP($E39,'[2]Costeo-JUL26'!$B$9:$CQ$307,AS$1,0),0)</f>
        <v>0.02</v>
      </c>
      <c r="AT39" s="36">
        <f t="shared" si="16"/>
        <v>21492.746774949828</v>
      </c>
      <c r="AU39" s="36">
        <f t="shared" si="17"/>
        <v>1096130.0855224412</v>
      </c>
      <c r="AV39" s="34">
        <f>IF($B39="P",VLOOKUP($E39,'[2]Costeo-JUL26'!$B$9:$CQ$307,AV$1,0),0)</f>
        <v>925698</v>
      </c>
      <c r="AW39" s="16">
        <f>IF($B39="P",VLOOKUP($E39,'[2]Costeo-JUL26'!$B$9:$CQ$307,AW$1,0),0)*$G39</f>
        <v>33.953399999999995</v>
      </c>
      <c r="AX39" s="36">
        <f>IF($B39="P",VLOOKUP($E39,'[2]Costeo-JUL26'!$B$9:$CQ$307,AX$1,0),0)*$G39</f>
        <v>174606.71763600002</v>
      </c>
      <c r="AY39" s="35">
        <f>IF($B39="P",VLOOKUP($E39,'[2]Costeo-JUL26'!$B$9:$CQ$307,AY$1,0),0)</f>
        <v>0.03</v>
      </c>
      <c r="AZ39" s="36">
        <f t="shared" si="18"/>
        <v>5238.20152908</v>
      </c>
      <c r="BA39" s="36">
        <f t="shared" si="19"/>
        <v>179844.91916508001</v>
      </c>
      <c r="BB39" s="34">
        <f>IF($B39="P",VLOOKUP($E39,'[2]Costeo-JUL26'!$B$9:$CQ$307,BB$1,0),0)</f>
        <v>902311</v>
      </c>
      <c r="BC39" s="16">
        <f>IF($B39="P",VLOOKUP($E39,'[2]Costeo-JUL26'!$B$9:$CQ$307,BC$1,0),0)*$G39</f>
        <v>5.4412500000000001</v>
      </c>
      <c r="BD39" s="36">
        <f>IF($B39="P",VLOOKUP($E39,'[2]Costeo-JUL26'!$B$9:$CQ$307,BD$1,0),0)*$G39</f>
        <v>21338.650856250002</v>
      </c>
      <c r="BE39" s="35">
        <f>IF($B39="P",VLOOKUP($E39,'[2]Costeo-JUL26'!$B$9:$CQ$307,BE$1,0),0)</f>
        <v>0.03</v>
      </c>
      <c r="BF39" s="36">
        <f t="shared" si="20"/>
        <v>640.15952568750004</v>
      </c>
      <c r="BG39" s="36">
        <f t="shared" si="21"/>
        <v>21978.810381937503</v>
      </c>
      <c r="BH39" s="34">
        <f>IF($B39="P",VLOOKUP($E39,'[2]Costeo-JUL26'!$B$9:$CQ$307,BH$1,0),0)</f>
        <v>910319</v>
      </c>
      <c r="BI39" s="16">
        <f>IF($B39="P",VLOOKUP($E39,'[2]Costeo-JUL26'!$B$9:$CQ$307,BI$1,0),0)*$G39</f>
        <v>19.433035714285712</v>
      </c>
      <c r="BJ39" s="36">
        <f>IF($B39="P",VLOOKUP($E39,'[2]Costeo-JUL26'!$B$9:$CQ$307,BJ$1,0),0)*$G39</f>
        <v>50807.671875</v>
      </c>
      <c r="BK39" s="35">
        <f>IF(BH39=910319,0,IF($B39="P",VLOOKUP($E39,'[2]Costeo-JUL26'!$B$9:$CQ$307,BK$1,0),0))</f>
        <v>0</v>
      </c>
      <c r="BL39" s="36">
        <f t="shared" si="22"/>
        <v>0</v>
      </c>
      <c r="BM39" s="36">
        <f t="shared" si="23"/>
        <v>50807.671875</v>
      </c>
      <c r="BN39" s="34">
        <f>IF($B39="P",VLOOKUP($E39,'[2]Costeo-JUL26'!$B$9:$CQ$307,BN$1,0),0)</f>
        <v>0</v>
      </c>
      <c r="BO39" s="16">
        <f>IF($B39="P",VLOOKUP($E39,'[2]Costeo-JUL26'!$B$9:$CQ$307,BO$1,0),0)*$G39</f>
        <v>0</v>
      </c>
      <c r="BP39" s="36">
        <f>IF($B39="P",VLOOKUP($E39,'[2]Costeo-JUL26'!$B$9:$CQ$307,BP$1,0),0)*$G39</f>
        <v>0</v>
      </c>
      <c r="BQ39" s="35">
        <f>IF($B39="P",VLOOKUP($E39,'[2]Costeo-JUL26'!$B$9:$CQ$307,BQ$1,0),0)</f>
        <v>0</v>
      </c>
      <c r="BR39" s="36">
        <f t="shared" si="24"/>
        <v>0</v>
      </c>
      <c r="BS39" s="36">
        <f t="shared" si="25"/>
        <v>0</v>
      </c>
      <c r="BT39" s="34">
        <f>IF($B39="P",VLOOKUP($E39,'[2]Costeo-JUL26'!$B$9:$CQ$307,BT$1,0),0)</f>
        <v>0</v>
      </c>
      <c r="BU39" s="16">
        <f>IF($B39="P",VLOOKUP($E39,'[2]Costeo-JUL26'!$B$9:$CQ$307,BU$1,0),0)*$G39</f>
        <v>0</v>
      </c>
      <c r="BV39" s="36">
        <f>IF($B39="P",VLOOKUP($E39,'[2]Costeo-JUL26'!$B$9:$CQ$307,BV$1,0),0)*$G39</f>
        <v>0</v>
      </c>
      <c r="BW39" s="35">
        <f>IF($B39="P",VLOOKUP($E39,'[2]Costeo-JUL26'!$B$9:$CQ$307,BW$1,0),0)</f>
        <v>0</v>
      </c>
      <c r="BX39" s="36">
        <f t="shared" si="26"/>
        <v>0</v>
      </c>
      <c r="BY39" s="36">
        <f t="shared" si="27"/>
        <v>0</v>
      </c>
      <c r="BZ39" s="34">
        <f>IF($B39="P",VLOOKUP($E39,'[2]Costeo-JUL26'!$B$9:$CQ$307,BZ$1,0),0)</f>
        <v>0</v>
      </c>
      <c r="CA39" s="16">
        <f>IF($B39="P",VLOOKUP($E39,'[2]Costeo-JUL26'!$B$9:$CQ$307,CA$1,0),0)*$G39</f>
        <v>0</v>
      </c>
      <c r="CB39" s="36">
        <f>IF($B39="P",VLOOKUP($E39,'[2]Costeo-JUL26'!$B$9:$CQ$307,CB$1,0),0)*$G39</f>
        <v>0</v>
      </c>
      <c r="CC39" s="35">
        <f>IF($B39="P",VLOOKUP($E39,'[2]Costeo-JUL26'!$B$9:$CQ$307,CC$1,0),0)</f>
        <v>0</v>
      </c>
      <c r="CD39" s="36">
        <f t="shared" si="28"/>
        <v>0</v>
      </c>
      <c r="CE39" s="36">
        <f t="shared" si="29"/>
        <v>0</v>
      </c>
      <c r="CF39" s="37">
        <f t="shared" si="1"/>
        <v>6170898.1643344909</v>
      </c>
      <c r="CG39" s="36">
        <f>IF($B39="r",VLOOKUP($E39,'[2]Costeo-JUL26'!$B$9:$CQ$307,CG$1,0),0)*$G39</f>
        <v>0</v>
      </c>
      <c r="CH39" s="35">
        <f>VLOOKUP($E39,'[2]TEORICOS (05.26)'!$A$8:$T$251,CH$1,0)</f>
        <v>0</v>
      </c>
      <c r="CI39" s="36">
        <f t="shared" si="30"/>
        <v>0</v>
      </c>
      <c r="CJ39" s="37">
        <f t="shared" si="31"/>
        <v>0</v>
      </c>
      <c r="CM39" s="16">
        <f>SUMIFS('[1]Ajuste Inventario'!$I:$I,'[1]Ajuste Inventario'!$B:$B,E39,'[1]Ajuste Inventario'!$S:$S,D39)*-1</f>
        <v>1.625</v>
      </c>
      <c r="CN39" s="36">
        <f t="shared" si="2"/>
        <v>9214.5274679931517</v>
      </c>
      <c r="CP39" t="str">
        <f t="shared" si="3"/>
        <v>1040Org.Vtas Ranelagh</v>
      </c>
      <c r="CQ39" s="10">
        <f t="shared" si="4"/>
        <v>5670.4784418419395</v>
      </c>
    </row>
    <row r="40" spans="1:95" x14ac:dyDescent="0.25">
      <c r="A40" s="30">
        <v>46204</v>
      </c>
      <c r="B40" s="31" t="str">
        <f>VLOOKUP($E40,'[2]TEORICOS (05.26)'!$A$8:$T$251,B$1,0)</f>
        <v>P</v>
      </c>
      <c r="C40" s="32" t="str">
        <f>VLOOKUP($E40,'[2]TEORICOS (05.26)'!$A$8:$T$251,C$1,0)</f>
        <v>Fanta</v>
      </c>
      <c r="D40" t="s">
        <v>66</v>
      </c>
      <c r="E40">
        <v>1080</v>
      </c>
      <c r="F40" t="s">
        <v>98</v>
      </c>
      <c r="G40" s="16">
        <v>181</v>
      </c>
      <c r="H40" s="16">
        <v>1593.8860000000004</v>
      </c>
      <c r="I40" s="33">
        <v>18457855.41</v>
      </c>
      <c r="J40" s="33">
        <v>15545101.729999997</v>
      </c>
      <c r="K40" s="34">
        <f>IF($B40="P",VLOOKUP($E40,'[2]Costeo-JUL26'!$B$9:$CQ$307,K$1,0),0)</f>
        <v>919744</v>
      </c>
      <c r="L40" s="35">
        <f>VLOOKUP($E40,'[2]TEORICOS (05.26)'!$A$8:$T$251,L$1,0)</f>
        <v>0.23499999999999999</v>
      </c>
      <c r="M40" s="36">
        <f t="shared" si="5"/>
        <v>3653098.906549999</v>
      </c>
      <c r="N40" s="35">
        <f>IF($B40="P",VLOOKUP($E40,'[2]Costeo-JUL26'!$B$9:$CQ$307,N$1,0),0)</f>
        <v>7.4999999999999997E-2</v>
      </c>
      <c r="O40" s="36">
        <f t="shared" si="6"/>
        <v>273982.41799124994</v>
      </c>
      <c r="P40" s="36">
        <f>IF($B40="P",VLOOKUP($E40,'[2]Costeo-JUL26'!$B$9:$CQ$307,P$1,0),0)*H40</f>
        <v>0</v>
      </c>
      <c r="Q40" s="36">
        <f t="shared" si="7"/>
        <v>3927081.3245412488</v>
      </c>
      <c r="R40" s="34">
        <f>IF($B40="P",VLOOKUP($E40,'[2]Costeo-JUL26'!$B$9:$CQ$307,R$1,0),0)</f>
        <v>0</v>
      </c>
      <c r="S40" s="16">
        <f>IF($B40="P",VLOOKUP($E40,'[2]Costeo-JUL26'!$B$9:$CQ$307,S$1,0),0)*$G40</f>
        <v>0</v>
      </c>
      <c r="T40" s="36">
        <f>IF($B40="P",VLOOKUP($E40,'[2]Costeo-JUL26'!$B$9:$CQ$307,T$1,0),0)*$G40</f>
        <v>0</v>
      </c>
      <c r="U40" s="35">
        <f>IF($B40="P",VLOOKUP($E40,'[2]Costeo-JUL26'!$B$9:$CQ$307,U$1,0),0)</f>
        <v>0</v>
      </c>
      <c r="V40" s="36">
        <f t="shared" si="8"/>
        <v>0</v>
      </c>
      <c r="W40" s="36">
        <f t="shared" si="9"/>
        <v>0</v>
      </c>
      <c r="X40" s="34">
        <f>IF($B40="P",VLOOKUP($E40,'[2]Costeo-JUL26'!$B$9:$CQ$307,X$1,0),0)</f>
        <v>0</v>
      </c>
      <c r="Y40" s="16">
        <f>IF($B40="P",VLOOKUP($E40,'[2]Costeo-JUL26'!$B$9:$CQ$307,Y$1,0),0)*$G40</f>
        <v>0</v>
      </c>
      <c r="Z40" s="36">
        <f>IF($B40="P",VLOOKUP($E40,'[2]Costeo-JUL26'!$B$9:$CQ$307,Z$1,0),0)*$G40</f>
        <v>0</v>
      </c>
      <c r="AA40" s="35">
        <f>IF($B40="P",VLOOKUP($E40,'[2]Costeo-JUL26'!$B$9:$CQ$307,AA$1,0),0)</f>
        <v>0</v>
      </c>
      <c r="AB40" s="36">
        <f t="shared" si="10"/>
        <v>0</v>
      </c>
      <c r="AC40" s="36">
        <f t="shared" si="11"/>
        <v>0</v>
      </c>
      <c r="AD40" s="34">
        <f>IF($B40="P",VLOOKUP($E40,'[2]Costeo-JUL26'!$B$9:$CQ$307,AD$1,0),0)</f>
        <v>0</v>
      </c>
      <c r="AE40" s="16">
        <f>IF($B40="P",VLOOKUP($E40,'[2]Costeo-JUL26'!$B$9:$CQ$307,AE$1,0),0)*$G40</f>
        <v>0</v>
      </c>
      <c r="AF40" s="36">
        <f>IF($B40="P",VLOOKUP($E40,'[2]Costeo-JUL26'!$B$9:$CQ$307,AF$1,0),0)*$G40</f>
        <v>0</v>
      </c>
      <c r="AG40" s="35">
        <f>IF($B40="P",VLOOKUP($E40,'[2]Costeo-JUL26'!$B$9:$CQ$307,AG$1,0),0)</f>
        <v>0</v>
      </c>
      <c r="AH40" s="36">
        <f t="shared" si="12"/>
        <v>0</v>
      </c>
      <c r="AI40" s="36">
        <f t="shared" si="13"/>
        <v>0</v>
      </c>
      <c r="AJ40" s="34">
        <f>IF($B40="P",VLOOKUP($E40,'[2]Costeo-JUL26'!$B$9:$CQ$307,AJ$1,0),0)</f>
        <v>932370</v>
      </c>
      <c r="AK40" s="16">
        <f>IF($B40="P",VLOOKUP($E40,'[2]Costeo-JUL26'!$B$9:$CQ$307,AK$1,0),0)*$G40</f>
        <v>181</v>
      </c>
      <c r="AL40" s="36">
        <f>IF($B40="P",VLOOKUP($E40,'[2]Costeo-JUL26'!$B$9:$CQ$307,AL$1,0),0)*$G40</f>
        <v>37609.99</v>
      </c>
      <c r="AM40" s="35">
        <f>IF($B40="P",VLOOKUP($E40,'[2]Costeo-JUL26'!$B$9:$CQ$307,AM$1,0),0)</f>
        <v>1.7999999999999999E-2</v>
      </c>
      <c r="AN40" s="36">
        <f t="shared" si="14"/>
        <v>676.9798199999999</v>
      </c>
      <c r="AO40" s="36">
        <f t="shared" si="15"/>
        <v>38286.969819999998</v>
      </c>
      <c r="AP40" s="34">
        <f>IF($B40="P",VLOOKUP($E40,'[2]Costeo-JUL26'!$B$9:$CQ$307,AP$1,0),0)</f>
        <v>0</v>
      </c>
      <c r="AQ40" s="16">
        <f>IF($B40="P",VLOOKUP($E40,'[2]Costeo-JUL26'!$B$9:$CQ$307,AQ$1,0),0)*$G40</f>
        <v>0</v>
      </c>
      <c r="AR40" s="36">
        <f>IF($B40="P",VLOOKUP($E40,'[2]Costeo-JUL26'!$B$9:$CQ$307,AR$1,0),0)*$G40</f>
        <v>0</v>
      </c>
      <c r="AS40" s="35">
        <f>IF($B40="P",VLOOKUP($E40,'[2]Costeo-JUL26'!$B$9:$CQ$307,AS$1,0),0)</f>
        <v>0</v>
      </c>
      <c r="AT40" s="36">
        <f t="shared" si="16"/>
        <v>0</v>
      </c>
      <c r="AU40" s="36">
        <f t="shared" si="17"/>
        <v>0</v>
      </c>
      <c r="AV40" s="34">
        <f>IF($B40="P",VLOOKUP($E40,'[2]Costeo-JUL26'!$B$9:$CQ$307,AV$1,0),0)</f>
        <v>0</v>
      </c>
      <c r="AW40" s="16">
        <f>IF($B40="P",VLOOKUP($E40,'[2]Costeo-JUL26'!$B$9:$CQ$307,AW$1,0),0)*$G40</f>
        <v>0</v>
      </c>
      <c r="AX40" s="36">
        <f>IF($B40="P",VLOOKUP($E40,'[2]Costeo-JUL26'!$B$9:$CQ$307,AX$1,0),0)*$G40</f>
        <v>0</v>
      </c>
      <c r="AY40" s="35">
        <f>IF($B40="P",VLOOKUP($E40,'[2]Costeo-JUL26'!$B$9:$CQ$307,AY$1,0),0)</f>
        <v>0</v>
      </c>
      <c r="AZ40" s="36">
        <f t="shared" si="18"/>
        <v>0</v>
      </c>
      <c r="BA40" s="36">
        <f t="shared" si="19"/>
        <v>0</v>
      </c>
      <c r="BB40" s="34">
        <f>IF($B40="P",VLOOKUP($E40,'[2]Costeo-JUL26'!$B$9:$CQ$307,BB$1,0),0)</f>
        <v>902311</v>
      </c>
      <c r="BC40" s="16">
        <f>IF($B40="P",VLOOKUP($E40,'[2]Costeo-JUL26'!$B$9:$CQ$307,BC$1,0),0)*$G40</f>
        <v>0.75415460000000001</v>
      </c>
      <c r="BD40" s="36">
        <f>IF($B40="P",VLOOKUP($E40,'[2]Costeo-JUL26'!$B$9:$CQ$307,BD$1,0),0)*$G40</f>
        <v>2957.5266163170004</v>
      </c>
      <c r="BE40" s="35">
        <f>IF($B40="P",VLOOKUP($E40,'[2]Costeo-JUL26'!$B$9:$CQ$307,BE$1,0),0)</f>
        <v>0.03</v>
      </c>
      <c r="BF40" s="36">
        <f t="shared" si="20"/>
        <v>88.725798489510012</v>
      </c>
      <c r="BG40" s="36">
        <f t="shared" si="21"/>
        <v>3046.2524148065104</v>
      </c>
      <c r="BH40" s="34">
        <f>IF($B40="P",VLOOKUP($E40,'[2]Costeo-JUL26'!$B$9:$CQ$307,BH$1,0),0)</f>
        <v>0</v>
      </c>
      <c r="BI40" s="16">
        <f>IF($B40="P",VLOOKUP($E40,'[2]Costeo-JUL26'!$B$9:$CQ$307,BI$1,0),0)*$G40</f>
        <v>0</v>
      </c>
      <c r="BJ40" s="36">
        <f>IF($B40="P",VLOOKUP($E40,'[2]Costeo-JUL26'!$B$9:$CQ$307,BJ$1,0),0)*$G40</f>
        <v>0</v>
      </c>
      <c r="BK40" s="35">
        <f>IF(BH40=910319,0,IF($B40="P",VLOOKUP($E40,'[2]Costeo-JUL26'!$B$9:$CQ$307,BK$1,0),0))</f>
        <v>0</v>
      </c>
      <c r="BL40" s="36">
        <f t="shared" si="22"/>
        <v>0</v>
      </c>
      <c r="BM40" s="36">
        <f t="shared" si="23"/>
        <v>0</v>
      </c>
      <c r="BN40" s="34">
        <f>IF($B40="P",VLOOKUP($E40,'[2]Costeo-JUL26'!$B$9:$CQ$307,BN$1,0),0)</f>
        <v>931919</v>
      </c>
      <c r="BO40" s="16">
        <f>IF($B40="P",VLOOKUP($E40,'[2]Costeo-JUL26'!$B$9:$CQ$307,BO$1,0),0)*$G40</f>
        <v>181</v>
      </c>
      <c r="BP40" s="36">
        <f>IF($B40="P",VLOOKUP($E40,'[2]Costeo-JUL26'!$B$9:$CQ$307,BP$1,0),0)*$G40</f>
        <v>138370.51800000001</v>
      </c>
      <c r="BQ40" s="35">
        <f>IF($B40="P",VLOOKUP($E40,'[2]Costeo-JUL26'!$B$9:$CQ$307,BQ$1,0),0)</f>
        <v>0.02</v>
      </c>
      <c r="BR40" s="36">
        <f t="shared" si="24"/>
        <v>2767.4103600000003</v>
      </c>
      <c r="BS40" s="36">
        <f t="shared" si="25"/>
        <v>141137.92836000002</v>
      </c>
      <c r="BT40" s="34">
        <f>IF($B40="P",VLOOKUP($E40,'[2]Costeo-JUL26'!$B$9:$CQ$307,BT$1,0),0)</f>
        <v>932564</v>
      </c>
      <c r="BU40" s="16">
        <f>IF($B40="P",VLOOKUP($E40,'[2]Costeo-JUL26'!$B$9:$CQ$307,BU$1,0),0)*$G40</f>
        <v>181</v>
      </c>
      <c r="BV40" s="36">
        <f>IF($B40="P",VLOOKUP($E40,'[2]Costeo-JUL26'!$B$9:$CQ$307,BV$1,0),0)*$G40</f>
        <v>359846.1</v>
      </c>
      <c r="BW40" s="35">
        <f>IF($B40="P",VLOOKUP($E40,'[2]Costeo-JUL26'!$B$9:$CQ$307,BW$1,0),0)</f>
        <v>0.02</v>
      </c>
      <c r="BX40" s="36">
        <f t="shared" si="26"/>
        <v>7196.9219999999996</v>
      </c>
      <c r="BY40" s="36">
        <f t="shared" si="27"/>
        <v>367043.022</v>
      </c>
      <c r="BZ40" s="34">
        <f>IF($B40="P",VLOOKUP($E40,'[2]Costeo-JUL26'!$B$9:$CQ$307,BZ$1,0),0)</f>
        <v>0</v>
      </c>
      <c r="CA40" s="16">
        <f>IF($B40="P",VLOOKUP($E40,'[2]Costeo-JUL26'!$B$9:$CQ$307,CA$1,0),0)*$G40</f>
        <v>0</v>
      </c>
      <c r="CB40" s="36">
        <f>IF($B40="P",VLOOKUP($E40,'[2]Costeo-JUL26'!$B$9:$CQ$307,CB$1,0),0)*$G40</f>
        <v>0</v>
      </c>
      <c r="CC40" s="35">
        <f>IF($B40="P",VLOOKUP($E40,'[2]Costeo-JUL26'!$B$9:$CQ$307,CC$1,0),0)</f>
        <v>0</v>
      </c>
      <c r="CD40" s="36">
        <f t="shared" si="28"/>
        <v>0</v>
      </c>
      <c r="CE40" s="36">
        <f t="shared" si="29"/>
        <v>0</v>
      </c>
      <c r="CF40" s="37">
        <f t="shared" si="1"/>
        <v>4476595.4971360546</v>
      </c>
      <c r="CG40" s="36">
        <f>IF($B40="r",VLOOKUP($E40,'[2]Costeo-JUL26'!$B$9:$CQ$307,CG$1,0),0)*$G40</f>
        <v>0</v>
      </c>
      <c r="CH40" s="35">
        <f>VLOOKUP($E40,'[2]TEORICOS (05.26)'!$A$8:$T$251,CH$1,0)</f>
        <v>0</v>
      </c>
      <c r="CI40" s="36">
        <f t="shared" si="30"/>
        <v>0</v>
      </c>
      <c r="CJ40" s="37">
        <f t="shared" si="31"/>
        <v>0</v>
      </c>
      <c r="CM40" s="16">
        <f>SUMIFS('[1]Ajuste Inventario'!$I:$I,'[1]Ajuste Inventario'!$B:$B,E40,'[1]Ajuste Inventario'!$S:$S,D40)*-1</f>
        <v>6</v>
      </c>
      <c r="CN40" s="36">
        <f t="shared" si="2"/>
        <v>148395.43084428908</v>
      </c>
      <c r="CP40" t="str">
        <f t="shared" si="3"/>
        <v>1080Org.Vtas Ranelagh</v>
      </c>
      <c r="CQ40" s="10">
        <f t="shared" si="4"/>
        <v>24732.571807381511</v>
      </c>
    </row>
    <row r="41" spans="1:95" x14ac:dyDescent="0.25">
      <c r="A41" s="30">
        <v>46204</v>
      </c>
      <c r="B41" s="31" t="str">
        <f>VLOOKUP($E41,'[2]TEORICOS (05.26)'!$A$8:$T$251,B$1,0)</f>
        <v>P</v>
      </c>
      <c r="C41" s="32" t="str">
        <f>VLOOKUP($E41,'[2]TEORICOS (05.26)'!$A$8:$T$251,C$1,0)</f>
        <v>Coca Cola</v>
      </c>
      <c r="D41" t="s">
        <v>66</v>
      </c>
      <c r="E41">
        <v>1110</v>
      </c>
      <c r="F41" t="s">
        <v>99</v>
      </c>
      <c r="G41" s="16">
        <v>1178</v>
      </c>
      <c r="H41" s="16">
        <v>1742.2620000000106</v>
      </c>
      <c r="I41" s="33">
        <v>29526875.630000096</v>
      </c>
      <c r="J41" s="33">
        <v>26057626.429999966</v>
      </c>
      <c r="K41" s="34">
        <f>IF($B41="P",VLOOKUP($E41,'[2]Costeo-JUL26'!$B$9:$CQ$307,K$1,0),0)</f>
        <v>915254</v>
      </c>
      <c r="L41" s="35">
        <f>VLOOKUP($E41,'[2]TEORICOS (05.26)'!$A$8:$T$251,L$1,0)</f>
        <v>0.23499999999999999</v>
      </c>
      <c r="M41" s="36">
        <f t="shared" si="5"/>
        <v>6123542.2110499917</v>
      </c>
      <c r="N41" s="35">
        <f>IF($B41="P",VLOOKUP($E41,'[2]Costeo-JUL26'!$B$9:$CQ$307,N$1,0),0)</f>
        <v>5.0000000000000001E-3</v>
      </c>
      <c r="O41" s="36">
        <f t="shared" si="6"/>
        <v>30617.711055249958</v>
      </c>
      <c r="P41" s="36">
        <f>IF($B41="P",VLOOKUP($E41,'[2]Costeo-JUL26'!$B$9:$CQ$307,P$1,0),0)*H41</f>
        <v>0</v>
      </c>
      <c r="Q41" s="36">
        <f t="shared" si="7"/>
        <v>6154159.9221052416</v>
      </c>
      <c r="R41" s="34">
        <f>IF($B41="P",VLOOKUP($E41,'[2]Costeo-JUL26'!$B$9:$CQ$307,R$1,0),0)</f>
        <v>0</v>
      </c>
      <c r="S41" s="16">
        <f>IF($B41="P",VLOOKUP($E41,'[2]Costeo-JUL26'!$B$9:$CQ$307,S$1,0),0)*$G41</f>
        <v>0</v>
      </c>
      <c r="T41" s="36">
        <f>IF($B41="P",VLOOKUP($E41,'[2]Costeo-JUL26'!$B$9:$CQ$307,T$1,0),0)*$G41</f>
        <v>0</v>
      </c>
      <c r="U41" s="35">
        <f>IF($B41="P",VLOOKUP($E41,'[2]Costeo-JUL26'!$B$9:$CQ$307,U$1,0),0)</f>
        <v>0</v>
      </c>
      <c r="V41" s="36">
        <f t="shared" si="8"/>
        <v>0</v>
      </c>
      <c r="W41" s="36">
        <f t="shared" si="9"/>
        <v>0</v>
      </c>
      <c r="X41" s="34">
        <f>IF($B41="P",VLOOKUP($E41,'[2]Costeo-JUL26'!$B$9:$CQ$307,X$1,0),0)</f>
        <v>902338</v>
      </c>
      <c r="Y41" s="16">
        <f>IF($B41="P",VLOOKUP($E41,'[2]Costeo-JUL26'!$B$9:$CQ$307,Y$1,0),0)*$G41</f>
        <v>78.369983999999988</v>
      </c>
      <c r="Z41" s="36">
        <f>IF($B41="P",VLOOKUP($E41,'[2]Costeo-JUL26'!$B$9:$CQ$307,Z$1,0),0)*$G41</f>
        <v>22158.329276159999</v>
      </c>
      <c r="AA41" s="35">
        <f>IF($B41="P",VLOOKUP($E41,'[2]Costeo-JUL26'!$B$9:$CQ$307,AA$1,0),0)</f>
        <v>0.45</v>
      </c>
      <c r="AB41" s="36">
        <f t="shared" si="10"/>
        <v>9971.2481742719992</v>
      </c>
      <c r="AC41" s="36">
        <f t="shared" si="11"/>
        <v>32129.577450432</v>
      </c>
      <c r="AD41" s="34">
        <f>IF($B41="P",VLOOKUP($E41,'[2]Costeo-JUL26'!$B$9:$CQ$307,AD$1,0),0)</f>
        <v>933139</v>
      </c>
      <c r="AE41" s="16">
        <f>IF($B41="P",VLOOKUP($E41,'[2]Costeo-JUL26'!$B$9:$CQ$307,AE$1,0),0)*$G41</f>
        <v>28272</v>
      </c>
      <c r="AF41" s="36">
        <f>IF($B41="P",VLOOKUP($E41,'[2]Costeo-JUL26'!$B$9:$CQ$307,AF$1,0),0)*$G41</f>
        <v>306426.63744000002</v>
      </c>
      <c r="AG41" s="35">
        <f>IF($B41="P",VLOOKUP($E41,'[2]Costeo-JUL26'!$B$9:$CQ$307,AG$1,0),0)</f>
        <v>6.0000000000000001E-3</v>
      </c>
      <c r="AH41" s="36">
        <f t="shared" si="12"/>
        <v>1838.5598246400002</v>
      </c>
      <c r="AI41" s="36">
        <f t="shared" si="13"/>
        <v>308265.19726464001</v>
      </c>
      <c r="AJ41" s="34">
        <f>IF($B41="P",VLOOKUP($E41,'[2]Costeo-JUL26'!$B$9:$CQ$307,AJ$1,0),0)</f>
        <v>933556</v>
      </c>
      <c r="AK41" s="16">
        <f>IF($B41="P",VLOOKUP($E41,'[2]Costeo-JUL26'!$B$9:$CQ$307,AK$1,0),0)*$G41</f>
        <v>28272</v>
      </c>
      <c r="AL41" s="36">
        <f>IF($B41="P",VLOOKUP($E41,'[2]Costeo-JUL26'!$B$9:$CQ$307,AL$1,0),0)*$G41</f>
        <v>699296.04576000012</v>
      </c>
      <c r="AM41" s="35">
        <f>IF($B41="P",VLOOKUP($E41,'[2]Costeo-JUL26'!$B$9:$CQ$307,AM$1,0),0)</f>
        <v>1.7999999999999999E-2</v>
      </c>
      <c r="AN41" s="36">
        <f t="shared" si="14"/>
        <v>12587.328823680002</v>
      </c>
      <c r="AO41" s="36">
        <f t="shared" si="15"/>
        <v>711883.37458368018</v>
      </c>
      <c r="AP41" s="34">
        <f>IF($B41="P",VLOOKUP($E41,'[2]Costeo-JUL26'!$B$9:$CQ$307,AP$1,0),0)</f>
        <v>0</v>
      </c>
      <c r="AQ41" s="16">
        <f>IF($B41="P",VLOOKUP($E41,'[2]Costeo-JUL26'!$B$9:$CQ$307,AQ$1,0),0)*$G41</f>
        <v>0</v>
      </c>
      <c r="AR41" s="36">
        <f>IF($B41="P",VLOOKUP($E41,'[2]Costeo-JUL26'!$B$9:$CQ$307,AR$1,0),0)*$G41</f>
        <v>0</v>
      </c>
      <c r="AS41" s="35">
        <f>IF($B41="P",VLOOKUP($E41,'[2]Costeo-JUL26'!$B$9:$CQ$307,AS$1,0),0)</f>
        <v>0</v>
      </c>
      <c r="AT41" s="36">
        <f t="shared" si="16"/>
        <v>0</v>
      </c>
      <c r="AU41" s="36">
        <f t="shared" si="17"/>
        <v>0</v>
      </c>
      <c r="AV41" s="34">
        <f>IF($B41="P",VLOOKUP($E41,'[2]Costeo-JUL26'!$B$9:$CQ$307,AV$1,0),0)</f>
        <v>0</v>
      </c>
      <c r="AW41" s="16">
        <f>IF($B41="P",VLOOKUP($E41,'[2]Costeo-JUL26'!$B$9:$CQ$307,AW$1,0),0)*$G41</f>
        <v>0</v>
      </c>
      <c r="AX41" s="36">
        <f>IF($B41="P",VLOOKUP($E41,'[2]Costeo-JUL26'!$B$9:$CQ$307,AX$1,0),0)*$G41</f>
        <v>0</v>
      </c>
      <c r="AY41" s="35">
        <f>IF($B41="P",VLOOKUP($E41,'[2]Costeo-JUL26'!$B$9:$CQ$307,AY$1,0),0)</f>
        <v>0</v>
      </c>
      <c r="AZ41" s="36">
        <f t="shared" si="18"/>
        <v>0</v>
      </c>
      <c r="BA41" s="36">
        <f t="shared" si="19"/>
        <v>0</v>
      </c>
      <c r="BB41" s="34">
        <f>IF($B41="P",VLOOKUP($E41,'[2]Costeo-JUL26'!$B$9:$CQ$307,BB$1,0),0)</f>
        <v>0</v>
      </c>
      <c r="BC41" s="16">
        <f>IF($B41="P",VLOOKUP($E41,'[2]Costeo-JUL26'!$B$9:$CQ$307,BC$1,0),0)*$G41</f>
        <v>0</v>
      </c>
      <c r="BD41" s="36">
        <f>IF($B41="P",VLOOKUP($E41,'[2]Costeo-JUL26'!$B$9:$CQ$307,BD$1,0),0)*$G41</f>
        <v>0</v>
      </c>
      <c r="BE41" s="35">
        <f>IF($B41="P",VLOOKUP($E41,'[2]Costeo-JUL26'!$B$9:$CQ$307,BE$1,0),0)</f>
        <v>0</v>
      </c>
      <c r="BF41" s="36">
        <f t="shared" si="20"/>
        <v>0</v>
      </c>
      <c r="BG41" s="36">
        <f t="shared" si="21"/>
        <v>0</v>
      </c>
      <c r="BH41" s="34">
        <f>IF($B41="P",VLOOKUP($E41,'[2]Costeo-JUL26'!$B$9:$CQ$307,BH$1,0),0)</f>
        <v>0</v>
      </c>
      <c r="BI41" s="16">
        <f>IF($B41="P",VLOOKUP($E41,'[2]Costeo-JUL26'!$B$9:$CQ$307,BI$1,0),0)*$G41</f>
        <v>0</v>
      </c>
      <c r="BJ41" s="36">
        <f>IF($B41="P",VLOOKUP($E41,'[2]Costeo-JUL26'!$B$9:$CQ$307,BJ$1,0),0)*$G41</f>
        <v>0</v>
      </c>
      <c r="BK41" s="35">
        <f>IF(BH41=910319,0,IF($B41="P",VLOOKUP($E41,'[2]Costeo-JUL26'!$B$9:$CQ$307,BK$1,0),0))</f>
        <v>0</v>
      </c>
      <c r="BL41" s="36">
        <f t="shared" si="22"/>
        <v>0</v>
      </c>
      <c r="BM41" s="36">
        <f t="shared" si="23"/>
        <v>0</v>
      </c>
      <c r="BN41" s="34">
        <f>IF($B41="P",VLOOKUP($E41,'[2]Costeo-JUL26'!$B$9:$CQ$307,BN$1,0),0)</f>
        <v>0</v>
      </c>
      <c r="BO41" s="16">
        <f>IF($B41="P",VLOOKUP($E41,'[2]Costeo-JUL26'!$B$9:$CQ$307,BO$1,0),0)*$G41</f>
        <v>0</v>
      </c>
      <c r="BP41" s="36">
        <f>IF($B41="P",VLOOKUP($E41,'[2]Costeo-JUL26'!$B$9:$CQ$307,BP$1,0),0)*$G41</f>
        <v>0</v>
      </c>
      <c r="BQ41" s="35">
        <f>IF($B41="P",VLOOKUP($E41,'[2]Costeo-JUL26'!$B$9:$CQ$307,BQ$1,0),0)</f>
        <v>0</v>
      </c>
      <c r="BR41" s="36">
        <f t="shared" si="24"/>
        <v>0</v>
      </c>
      <c r="BS41" s="36">
        <f t="shared" si="25"/>
        <v>0</v>
      </c>
      <c r="BT41" s="34">
        <f>IF($B41="P",VLOOKUP($E41,'[2]Costeo-JUL26'!$B$9:$CQ$307,BT$1,0),0)</f>
        <v>0</v>
      </c>
      <c r="BU41" s="16">
        <f>IF($B41="P",VLOOKUP($E41,'[2]Costeo-JUL26'!$B$9:$CQ$307,BU$1,0),0)*$G41</f>
        <v>0</v>
      </c>
      <c r="BV41" s="36">
        <f>IF($B41="P",VLOOKUP($E41,'[2]Costeo-JUL26'!$B$9:$CQ$307,BV$1,0),0)*$G41</f>
        <v>0</v>
      </c>
      <c r="BW41" s="35">
        <f>IF($B41="P",VLOOKUP($E41,'[2]Costeo-JUL26'!$B$9:$CQ$307,BW$1,0),0)</f>
        <v>0</v>
      </c>
      <c r="BX41" s="36">
        <f t="shared" si="26"/>
        <v>0</v>
      </c>
      <c r="BY41" s="36">
        <f t="shared" si="27"/>
        <v>0</v>
      </c>
      <c r="BZ41" s="34">
        <f>IF($B41="P",VLOOKUP($E41,'[2]Costeo-JUL26'!$B$9:$CQ$307,BZ$1,0),0)</f>
        <v>0</v>
      </c>
      <c r="CA41" s="16">
        <f>IF($B41="P",VLOOKUP($E41,'[2]Costeo-JUL26'!$B$9:$CQ$307,CA$1,0),0)*$G41</f>
        <v>0</v>
      </c>
      <c r="CB41" s="36">
        <f>IF($B41="P",VLOOKUP($E41,'[2]Costeo-JUL26'!$B$9:$CQ$307,CB$1,0),0)*$G41</f>
        <v>0</v>
      </c>
      <c r="CC41" s="35">
        <f>IF($B41="P",VLOOKUP($E41,'[2]Costeo-JUL26'!$B$9:$CQ$307,CC$1,0),0)</f>
        <v>0</v>
      </c>
      <c r="CD41" s="36">
        <f t="shared" si="28"/>
        <v>0</v>
      </c>
      <c r="CE41" s="36">
        <f t="shared" si="29"/>
        <v>0</v>
      </c>
      <c r="CF41" s="37">
        <f t="shared" si="1"/>
        <v>7206438.0714039933</v>
      </c>
      <c r="CG41" s="36">
        <f>IF($B41="r",VLOOKUP($E41,'[2]Costeo-JUL26'!$B$9:$CQ$307,CG$1,0),0)*$G41</f>
        <v>0</v>
      </c>
      <c r="CH41" s="35">
        <f>VLOOKUP($E41,'[2]TEORICOS (05.26)'!$A$8:$T$251,CH$1,0)</f>
        <v>0</v>
      </c>
      <c r="CI41" s="36">
        <f t="shared" si="30"/>
        <v>0</v>
      </c>
      <c r="CJ41" s="37">
        <f t="shared" si="31"/>
        <v>0</v>
      </c>
      <c r="CM41" s="16">
        <f>SUMIFS('[1]Ajuste Inventario'!$I:$I,'[1]Ajuste Inventario'!$B:$B,E41,'[1]Ajuste Inventario'!$S:$S,D41)*-1</f>
        <v>6.1259999999999994</v>
      </c>
      <c r="CN41" s="36">
        <f t="shared" si="2"/>
        <v>37475.924979134856</v>
      </c>
      <c r="CP41" t="str">
        <f t="shared" si="3"/>
        <v>1110Org.Vtas Ranelagh</v>
      </c>
      <c r="CQ41" s="10">
        <f t="shared" si="4"/>
        <v>6117.5195852325924</v>
      </c>
    </row>
    <row r="42" spans="1:95" x14ac:dyDescent="0.25">
      <c r="A42" s="30">
        <v>46204</v>
      </c>
      <c r="B42" s="31" t="str">
        <f>VLOOKUP($E42,'[2]TEORICOS (05.26)'!$A$8:$T$251,B$1,0)</f>
        <v>P</v>
      </c>
      <c r="C42" s="32" t="str">
        <f>VLOOKUP($E42,'[2]TEORICOS (05.26)'!$A$8:$T$251,C$1,0)</f>
        <v>Coca Cola</v>
      </c>
      <c r="D42" t="s">
        <v>66</v>
      </c>
      <c r="E42">
        <v>1127</v>
      </c>
      <c r="F42" t="s">
        <v>100</v>
      </c>
      <c r="G42" s="16">
        <v>7630.0840000000007</v>
      </c>
      <c r="H42" s="16">
        <v>8064.9987879995942</v>
      </c>
      <c r="I42" s="33">
        <v>103355216.09999736</v>
      </c>
      <c r="J42" s="33">
        <v>93847991.709997937</v>
      </c>
      <c r="K42" s="34">
        <f>IF($B42="P",VLOOKUP($E42,'[2]Costeo-JUL26'!$B$9:$CQ$307,K$1,0),0)</f>
        <v>915254</v>
      </c>
      <c r="L42" s="35">
        <f>VLOOKUP($E42,'[2]TEORICOS (05.26)'!$A$8:$T$251,L$1,0)</f>
        <v>0.23499999999999999</v>
      </c>
      <c r="M42" s="36">
        <f t="shared" si="5"/>
        <v>22054278.051849514</v>
      </c>
      <c r="N42" s="35">
        <f>IF($B42="P",VLOOKUP($E42,'[2]Costeo-JUL26'!$B$9:$CQ$307,N$1,0),0)</f>
        <v>5.0000000000000001E-3</v>
      </c>
      <c r="O42" s="36">
        <f t="shared" si="6"/>
        <v>110271.39025924758</v>
      </c>
      <c r="P42" s="36">
        <f>IF($B42="P",VLOOKUP($E42,'[2]Costeo-JUL26'!$B$9:$CQ$307,P$1,0),0)*H42</f>
        <v>0</v>
      </c>
      <c r="Q42" s="36">
        <f t="shared" si="7"/>
        <v>22164549.442108762</v>
      </c>
      <c r="R42" s="34">
        <f>IF($B42="P",VLOOKUP($E42,'[2]Costeo-JUL26'!$B$9:$CQ$307,R$1,0),0)</f>
        <v>0</v>
      </c>
      <c r="S42" s="16">
        <f>IF($B42="P",VLOOKUP($E42,'[2]Costeo-JUL26'!$B$9:$CQ$307,S$1,0),0)*$G42</f>
        <v>0</v>
      </c>
      <c r="T42" s="36">
        <f>IF($B42="P",VLOOKUP($E42,'[2]Costeo-JUL26'!$B$9:$CQ$307,T$1,0),0)*$G42</f>
        <v>0</v>
      </c>
      <c r="U42" s="35">
        <f>IF($B42="P",VLOOKUP($E42,'[2]Costeo-JUL26'!$B$9:$CQ$307,U$1,0),0)</f>
        <v>0</v>
      </c>
      <c r="V42" s="36">
        <f t="shared" si="8"/>
        <v>0</v>
      </c>
      <c r="W42" s="36">
        <f t="shared" si="9"/>
        <v>0</v>
      </c>
      <c r="X42" s="34">
        <f>IF($B42="P",VLOOKUP($E42,'[2]Costeo-JUL26'!$B$9:$CQ$307,X$1,0),0)</f>
        <v>902338</v>
      </c>
      <c r="Y42" s="16">
        <f>IF($B42="P",VLOOKUP($E42,'[2]Costeo-JUL26'!$B$9:$CQ$307,Y$1,0),0)*$G42</f>
        <v>398.83975084800005</v>
      </c>
      <c r="Z42" s="36">
        <f>IF($B42="P",VLOOKUP($E42,'[2]Costeo-JUL26'!$B$9:$CQ$307,Z$1,0),0)*$G42</f>
        <v>112767.95115476353</v>
      </c>
      <c r="AA42" s="35">
        <f>IF($B42="P",VLOOKUP($E42,'[2]Costeo-JUL26'!$B$9:$CQ$307,AA$1,0),0)</f>
        <v>0.45</v>
      </c>
      <c r="AB42" s="36">
        <f t="shared" si="10"/>
        <v>50745.578019643588</v>
      </c>
      <c r="AC42" s="36">
        <f t="shared" si="11"/>
        <v>163513.52917440713</v>
      </c>
      <c r="AD42" s="34">
        <f>IF($B42="P",VLOOKUP($E42,'[2]Costeo-JUL26'!$B$9:$CQ$307,AD$1,0),0)</f>
        <v>901781</v>
      </c>
      <c r="AE42" s="16">
        <f>IF($B42="P",VLOOKUP($E42,'[2]Costeo-JUL26'!$B$9:$CQ$307,AE$1,0),0)*$G42</f>
        <v>91561.008000000002</v>
      </c>
      <c r="AF42" s="36">
        <f>IF($B42="P",VLOOKUP($E42,'[2]Costeo-JUL26'!$B$9:$CQ$307,AF$1,0),0)*$G42</f>
        <v>1405205.1019776003</v>
      </c>
      <c r="AG42" s="35">
        <f>IF($B42="P",VLOOKUP($E42,'[2]Costeo-JUL26'!$B$9:$CQ$307,AG$1,0),0)</f>
        <v>6.0000000000000001E-3</v>
      </c>
      <c r="AH42" s="36">
        <f t="shared" si="12"/>
        <v>8431.2306118656015</v>
      </c>
      <c r="AI42" s="36">
        <f t="shared" si="13"/>
        <v>1413636.3325894659</v>
      </c>
      <c r="AJ42" s="34">
        <f>IF($B42="P",VLOOKUP($E42,'[2]Costeo-JUL26'!$B$9:$CQ$307,AJ$1,0),0)</f>
        <v>919361</v>
      </c>
      <c r="AK42" s="16">
        <f>IF($B42="P",VLOOKUP($E42,'[2]Costeo-JUL26'!$B$9:$CQ$307,AK$1,0),0)*$G42</f>
        <v>91561.008000000002</v>
      </c>
      <c r="AL42" s="36">
        <f>IF($B42="P",VLOOKUP($E42,'[2]Costeo-JUL26'!$B$9:$CQ$307,AL$1,0),0)*$G42</f>
        <v>382655.42707392003</v>
      </c>
      <c r="AM42" s="35">
        <f>IF($B42="P",VLOOKUP($E42,'[2]Costeo-JUL26'!$B$9:$CQ$307,AM$1,0),0)</f>
        <v>1.7999999999999999E-2</v>
      </c>
      <c r="AN42" s="36">
        <f t="shared" si="14"/>
        <v>6887.7976873305597</v>
      </c>
      <c r="AO42" s="36">
        <f t="shared" si="15"/>
        <v>389543.2247612506</v>
      </c>
      <c r="AP42" s="34">
        <f>IF($B42="P",VLOOKUP($E42,'[2]Costeo-JUL26'!$B$9:$CQ$307,AP$1,0),0)</f>
        <v>901189</v>
      </c>
      <c r="AQ42" s="16">
        <f>IF($B42="P",VLOOKUP($E42,'[2]Costeo-JUL26'!$B$9:$CQ$307,AQ$1,0),0)*$G42</f>
        <v>91561.008000000002</v>
      </c>
      <c r="AR42" s="36">
        <f>IF($B42="P",VLOOKUP($E42,'[2]Costeo-JUL26'!$B$9:$CQ$307,AR$1,0),0)*$G42</f>
        <v>7021282.6498006424</v>
      </c>
      <c r="AS42" s="35">
        <f>IF($B42="P",VLOOKUP($E42,'[2]Costeo-JUL26'!$B$9:$CQ$307,AS$1,0),0)</f>
        <v>0.02</v>
      </c>
      <c r="AT42" s="36">
        <f t="shared" si="16"/>
        <v>140425.65299601285</v>
      </c>
      <c r="AU42" s="36">
        <f t="shared" si="17"/>
        <v>7161708.3027966553</v>
      </c>
      <c r="AV42" s="34">
        <f>IF($B42="P",VLOOKUP($E42,'[2]Costeo-JUL26'!$B$9:$CQ$307,AV$1,0),0)</f>
        <v>932317</v>
      </c>
      <c r="AW42" s="16">
        <f>IF($B42="P",VLOOKUP($E42,'[2]Costeo-JUL26'!$B$9:$CQ$307,AW$1,0),0)*$G42</f>
        <v>151.83867160000003</v>
      </c>
      <c r="AX42" s="36">
        <f>IF($B42="P",VLOOKUP($E42,'[2]Costeo-JUL26'!$B$9:$CQ$307,AX$1,0),0)*$G42</f>
        <v>652572.24280248012</v>
      </c>
      <c r="AY42" s="35">
        <f>IF($B42="P",VLOOKUP($E42,'[2]Costeo-JUL26'!$B$9:$CQ$307,AY$1,0),0)</f>
        <v>0.03</v>
      </c>
      <c r="AZ42" s="36">
        <f t="shared" si="18"/>
        <v>19577.167284074403</v>
      </c>
      <c r="BA42" s="36">
        <f t="shared" si="19"/>
        <v>672149.41008655448</v>
      </c>
      <c r="BB42" s="34">
        <f>IF($B42="P",VLOOKUP($E42,'[2]Costeo-JUL26'!$B$9:$CQ$307,BB$1,0),0)</f>
        <v>902311</v>
      </c>
      <c r="BC42" s="16">
        <f>IF($B42="P",VLOOKUP($E42,'[2]Costeo-JUL26'!$B$9:$CQ$307,BC$1,0),0)*$G42</f>
        <v>21.19467777777778</v>
      </c>
      <c r="BD42" s="36">
        <f>IF($B42="P",VLOOKUP($E42,'[2]Costeo-JUL26'!$B$9:$CQ$307,BD$1,0),0)*$G42</f>
        <v>83118.002133833361</v>
      </c>
      <c r="BE42" s="35">
        <f>IF($B42="P",VLOOKUP($E42,'[2]Costeo-JUL26'!$B$9:$CQ$307,BE$1,0),0)</f>
        <v>0.03</v>
      </c>
      <c r="BF42" s="36">
        <f t="shared" si="20"/>
        <v>2493.5400640150006</v>
      </c>
      <c r="BG42" s="36">
        <f t="shared" si="21"/>
        <v>85611.542197848365</v>
      </c>
      <c r="BH42" s="34">
        <f>IF($B42="P",VLOOKUP($E42,'[2]Costeo-JUL26'!$B$9:$CQ$307,BH$1,0),0)</f>
        <v>933089</v>
      </c>
      <c r="BI42" s="16">
        <f>IF($B42="P",VLOOKUP($E42,'[2]Costeo-JUL26'!$B$9:$CQ$307,BI$1,0),0)*$G42</f>
        <v>264.93347222222224</v>
      </c>
      <c r="BJ42" s="36">
        <f>IF($B42="P",VLOOKUP($E42,'[2]Costeo-JUL26'!$B$9:$CQ$307,BJ$1,0),0)*$G42</f>
        <v>197288.6826323171</v>
      </c>
      <c r="BK42" s="35">
        <f>IF(BH42=910319,0,IF($B42="P",VLOOKUP($E42,'[2]Costeo-JUL26'!$B$9:$CQ$307,BK$1,0),0))</f>
        <v>0.02</v>
      </c>
      <c r="BL42" s="36">
        <f t="shared" si="22"/>
        <v>3945.7736526463418</v>
      </c>
      <c r="BM42" s="36">
        <f t="shared" si="23"/>
        <v>201234.45628496344</v>
      </c>
      <c r="BN42" s="34">
        <f>IF($B42="P",VLOOKUP($E42,'[2]Costeo-JUL26'!$B$9:$CQ$307,BN$1,0),0)</f>
        <v>0</v>
      </c>
      <c r="BO42" s="16">
        <f>IF($B42="P",VLOOKUP($E42,'[2]Costeo-JUL26'!$B$9:$CQ$307,BO$1,0),0)*$G42</f>
        <v>0</v>
      </c>
      <c r="BP42" s="36">
        <f>IF($B42="P",VLOOKUP($E42,'[2]Costeo-JUL26'!$B$9:$CQ$307,BP$1,0),0)*$G42</f>
        <v>0</v>
      </c>
      <c r="BQ42" s="35">
        <f>IF($B42="P",VLOOKUP($E42,'[2]Costeo-JUL26'!$B$9:$CQ$307,BQ$1,0),0)</f>
        <v>0</v>
      </c>
      <c r="BR42" s="36">
        <f t="shared" si="24"/>
        <v>0</v>
      </c>
      <c r="BS42" s="36">
        <f t="shared" si="25"/>
        <v>0</v>
      </c>
      <c r="BT42" s="34">
        <f>IF($B42="P",VLOOKUP($E42,'[2]Costeo-JUL26'!$B$9:$CQ$307,BT$1,0),0)</f>
        <v>0</v>
      </c>
      <c r="BU42" s="16">
        <f>IF($B42="P",VLOOKUP($E42,'[2]Costeo-JUL26'!$B$9:$CQ$307,BU$1,0),0)*$G42</f>
        <v>0</v>
      </c>
      <c r="BV42" s="36">
        <f>IF($B42="P",VLOOKUP($E42,'[2]Costeo-JUL26'!$B$9:$CQ$307,BV$1,0),0)*$G42</f>
        <v>0</v>
      </c>
      <c r="BW42" s="35">
        <f>IF($B42="P",VLOOKUP($E42,'[2]Costeo-JUL26'!$B$9:$CQ$307,BW$1,0),0)</f>
        <v>0</v>
      </c>
      <c r="BX42" s="36">
        <f t="shared" si="26"/>
        <v>0</v>
      </c>
      <c r="BY42" s="36">
        <f t="shared" si="27"/>
        <v>0</v>
      </c>
      <c r="BZ42" s="34">
        <f>IF($B42="P",VLOOKUP($E42,'[2]Costeo-JUL26'!$B$9:$CQ$307,BZ$1,0),0)</f>
        <v>0</v>
      </c>
      <c r="CA42" s="16">
        <f>IF($B42="P",VLOOKUP($E42,'[2]Costeo-JUL26'!$B$9:$CQ$307,CA$1,0),0)*$G42</f>
        <v>0</v>
      </c>
      <c r="CB42" s="36">
        <f>IF($B42="P",VLOOKUP($E42,'[2]Costeo-JUL26'!$B$9:$CQ$307,CB$1,0),0)*$G42</f>
        <v>0</v>
      </c>
      <c r="CC42" s="35">
        <f>IF($B42="P",VLOOKUP($E42,'[2]Costeo-JUL26'!$B$9:$CQ$307,CC$1,0),0)</f>
        <v>0</v>
      </c>
      <c r="CD42" s="36">
        <f t="shared" si="28"/>
        <v>0</v>
      </c>
      <c r="CE42" s="36">
        <f t="shared" si="29"/>
        <v>0</v>
      </c>
      <c r="CF42" s="37">
        <f t="shared" si="1"/>
        <v>32251946.239999905</v>
      </c>
      <c r="CG42" s="36">
        <f>IF($B42="r",VLOOKUP($E42,'[2]Costeo-JUL26'!$B$9:$CQ$307,CG$1,0),0)*$G42</f>
        <v>0</v>
      </c>
      <c r="CH42" s="35">
        <f>VLOOKUP($E42,'[2]TEORICOS (05.26)'!$A$8:$T$251,CH$1,0)</f>
        <v>0</v>
      </c>
      <c r="CI42" s="36">
        <f t="shared" si="30"/>
        <v>0</v>
      </c>
      <c r="CJ42" s="37">
        <f t="shared" si="31"/>
        <v>0</v>
      </c>
      <c r="CM42" s="16">
        <f>SUMIFS('[1]Ajuste Inventario'!$I:$I,'[1]Ajuste Inventario'!$B:$B,E42,'[1]Ajuste Inventario'!$S:$S,D42)*-1</f>
        <v>7.9</v>
      </c>
      <c r="CN42" s="36">
        <f t="shared" si="2"/>
        <v>33392.86635586177</v>
      </c>
      <c r="CP42" t="str">
        <f t="shared" si="3"/>
        <v>1127Org.Vtas Ranelagh</v>
      </c>
      <c r="CQ42" s="10">
        <f t="shared" si="4"/>
        <v>4226.9451083369331</v>
      </c>
    </row>
    <row r="43" spans="1:95" x14ac:dyDescent="0.25">
      <c r="A43" s="30">
        <v>46204</v>
      </c>
      <c r="B43" s="31" t="str">
        <f>VLOOKUP($E43,'[2]TEORICOS (05.26)'!$A$8:$T$251,B$1,0)</f>
        <v>R</v>
      </c>
      <c r="C43" s="32" t="str">
        <f>VLOOKUP($E43,'[2]TEORICOS (05.26)'!$A$8:$T$251,C$1,0)</f>
        <v>Coca Cola</v>
      </c>
      <c r="D43" t="s">
        <v>66</v>
      </c>
      <c r="E43">
        <v>1128</v>
      </c>
      <c r="F43" t="s">
        <v>101</v>
      </c>
      <c r="G43" s="16">
        <v>1886</v>
      </c>
      <c r="H43" s="16">
        <v>705.36400000000458</v>
      </c>
      <c r="I43" s="33">
        <v>14640012.99999997</v>
      </c>
      <c r="J43" s="33">
        <v>14455560.43999997</v>
      </c>
      <c r="K43" s="34">
        <f>IF($B43="P",VLOOKUP($E43,'[2]Costeo-JUL26'!$B$9:$CQ$307,K$1,0),0)</f>
        <v>0</v>
      </c>
      <c r="L43" s="35">
        <f>VLOOKUP($E43,'[2]TEORICOS (05.26)'!$A$8:$T$251,L$1,0)</f>
        <v>0.23499999999999999</v>
      </c>
      <c r="M43" s="36">
        <f t="shared" si="5"/>
        <v>0</v>
      </c>
      <c r="N43" s="35">
        <f>IF($B43="P",VLOOKUP($E43,'[2]Costeo-JUL26'!$B$9:$CQ$307,N$1,0),0)</f>
        <v>0</v>
      </c>
      <c r="O43" s="36">
        <f t="shared" si="6"/>
        <v>0</v>
      </c>
      <c r="P43" s="36">
        <f>IF($B43="P",VLOOKUP($E43,'[2]Costeo-JUL26'!$B$9:$CQ$307,P$1,0),0)*H43</f>
        <v>0</v>
      </c>
      <c r="Q43" s="36">
        <f t="shared" si="7"/>
        <v>0</v>
      </c>
      <c r="R43" s="34">
        <f>IF($B43="P",VLOOKUP($E43,'[2]Costeo-JUL26'!$B$9:$CQ$307,R$1,0),0)</f>
        <v>0</v>
      </c>
      <c r="S43" s="16">
        <f>IF($B43="P",VLOOKUP($E43,'[2]Costeo-JUL26'!$B$9:$CQ$307,S$1,0),0)*$G43</f>
        <v>0</v>
      </c>
      <c r="T43" s="36">
        <f>IF($B43="P",VLOOKUP($E43,'[2]Costeo-JUL26'!$B$9:$CQ$307,T$1,0),0)*$G43</f>
        <v>0</v>
      </c>
      <c r="U43" s="35">
        <f>IF($B43="P",VLOOKUP($E43,'[2]Costeo-JUL26'!$B$9:$CQ$307,U$1,0),0)</f>
        <v>0</v>
      </c>
      <c r="V43" s="36">
        <f t="shared" si="8"/>
        <v>0</v>
      </c>
      <c r="W43" s="36">
        <f t="shared" si="9"/>
        <v>0</v>
      </c>
      <c r="X43" s="34">
        <f>IF($B43="P",VLOOKUP($E43,'[2]Costeo-JUL26'!$B$9:$CQ$307,X$1,0),0)</f>
        <v>0</v>
      </c>
      <c r="Y43" s="16">
        <f>IF($B43="P",VLOOKUP($E43,'[2]Costeo-JUL26'!$B$9:$CQ$307,Y$1,0),0)*$G43</f>
        <v>0</v>
      </c>
      <c r="Z43" s="36">
        <f>IF($B43="P",VLOOKUP($E43,'[2]Costeo-JUL26'!$B$9:$CQ$307,Z$1,0),0)*$G43</f>
        <v>0</v>
      </c>
      <c r="AA43" s="35">
        <f>IF($B43="P",VLOOKUP($E43,'[2]Costeo-JUL26'!$B$9:$CQ$307,AA$1,0),0)</f>
        <v>0</v>
      </c>
      <c r="AB43" s="36">
        <f t="shared" si="10"/>
        <v>0</v>
      </c>
      <c r="AC43" s="36">
        <f t="shared" si="11"/>
        <v>0</v>
      </c>
      <c r="AD43" s="34">
        <f>IF($B43="P",VLOOKUP($E43,'[2]Costeo-JUL26'!$B$9:$CQ$307,AD$1,0),0)</f>
        <v>0</v>
      </c>
      <c r="AE43" s="16">
        <f>IF($B43="P",VLOOKUP($E43,'[2]Costeo-JUL26'!$B$9:$CQ$307,AE$1,0),0)*$G43</f>
        <v>0</v>
      </c>
      <c r="AF43" s="36">
        <f>IF($B43="P",VLOOKUP($E43,'[2]Costeo-JUL26'!$B$9:$CQ$307,AF$1,0),0)*$G43</f>
        <v>0</v>
      </c>
      <c r="AG43" s="35">
        <f>IF($B43="P",VLOOKUP($E43,'[2]Costeo-JUL26'!$B$9:$CQ$307,AG$1,0),0)</f>
        <v>0</v>
      </c>
      <c r="AH43" s="36">
        <f t="shared" si="12"/>
        <v>0</v>
      </c>
      <c r="AI43" s="36">
        <f t="shared" si="13"/>
        <v>0</v>
      </c>
      <c r="AJ43" s="34">
        <f>IF($B43="P",VLOOKUP($E43,'[2]Costeo-JUL26'!$B$9:$CQ$307,AJ$1,0),0)</f>
        <v>0</v>
      </c>
      <c r="AK43" s="16">
        <f>IF($B43="P",VLOOKUP($E43,'[2]Costeo-JUL26'!$B$9:$CQ$307,AK$1,0),0)*$G43</f>
        <v>0</v>
      </c>
      <c r="AL43" s="36">
        <f>IF($B43="P",VLOOKUP($E43,'[2]Costeo-JUL26'!$B$9:$CQ$307,AL$1,0),0)*$G43</f>
        <v>0</v>
      </c>
      <c r="AM43" s="35">
        <f>IF($B43="P",VLOOKUP($E43,'[2]Costeo-JUL26'!$B$9:$CQ$307,AM$1,0),0)</f>
        <v>0</v>
      </c>
      <c r="AN43" s="36">
        <f t="shared" si="14"/>
        <v>0</v>
      </c>
      <c r="AO43" s="36">
        <f t="shared" si="15"/>
        <v>0</v>
      </c>
      <c r="AP43" s="34">
        <f>IF($B43="P",VLOOKUP($E43,'[2]Costeo-JUL26'!$B$9:$CQ$307,AP$1,0),0)</f>
        <v>0</v>
      </c>
      <c r="AQ43" s="16">
        <f>IF($B43="P",VLOOKUP($E43,'[2]Costeo-JUL26'!$B$9:$CQ$307,AQ$1,0),0)*$G43</f>
        <v>0</v>
      </c>
      <c r="AR43" s="36">
        <f>IF($B43="P",VLOOKUP($E43,'[2]Costeo-JUL26'!$B$9:$CQ$307,AR$1,0),0)*$G43</f>
        <v>0</v>
      </c>
      <c r="AS43" s="35">
        <f>IF($B43="P",VLOOKUP($E43,'[2]Costeo-JUL26'!$B$9:$CQ$307,AS$1,0),0)</f>
        <v>0</v>
      </c>
      <c r="AT43" s="36">
        <f t="shared" si="16"/>
        <v>0</v>
      </c>
      <c r="AU43" s="36">
        <f t="shared" si="17"/>
        <v>0</v>
      </c>
      <c r="AV43" s="34">
        <f>IF($B43="P",VLOOKUP($E43,'[2]Costeo-JUL26'!$B$9:$CQ$307,AV$1,0),0)</f>
        <v>0</v>
      </c>
      <c r="AW43" s="16">
        <f>IF($B43="P",VLOOKUP($E43,'[2]Costeo-JUL26'!$B$9:$CQ$307,AW$1,0),0)*$G43</f>
        <v>0</v>
      </c>
      <c r="AX43" s="36">
        <f>IF($B43="P",VLOOKUP($E43,'[2]Costeo-JUL26'!$B$9:$CQ$307,AX$1,0),0)*$G43</f>
        <v>0</v>
      </c>
      <c r="AY43" s="35">
        <f>IF($B43="P",VLOOKUP($E43,'[2]Costeo-JUL26'!$B$9:$CQ$307,AY$1,0),0)</f>
        <v>0</v>
      </c>
      <c r="AZ43" s="36">
        <f t="shared" si="18"/>
        <v>0</v>
      </c>
      <c r="BA43" s="36">
        <f t="shared" si="19"/>
        <v>0</v>
      </c>
      <c r="BB43" s="34">
        <f>IF($B43="P",VLOOKUP($E43,'[2]Costeo-JUL26'!$B$9:$CQ$307,BB$1,0),0)</f>
        <v>0</v>
      </c>
      <c r="BC43" s="16">
        <f>IF($B43="P",VLOOKUP($E43,'[2]Costeo-JUL26'!$B$9:$CQ$307,BC$1,0),0)*$G43</f>
        <v>0</v>
      </c>
      <c r="BD43" s="36">
        <f>IF($B43="P",VLOOKUP($E43,'[2]Costeo-JUL26'!$B$9:$CQ$307,BD$1,0),0)*$G43</f>
        <v>0</v>
      </c>
      <c r="BE43" s="35">
        <f>IF($B43="P",VLOOKUP($E43,'[2]Costeo-JUL26'!$B$9:$CQ$307,BE$1,0),0)</f>
        <v>0</v>
      </c>
      <c r="BF43" s="36">
        <f t="shared" si="20"/>
        <v>0</v>
      </c>
      <c r="BG43" s="36">
        <f t="shared" si="21"/>
        <v>0</v>
      </c>
      <c r="BH43" s="34">
        <f>IF($B43="P",VLOOKUP($E43,'[2]Costeo-JUL26'!$B$9:$CQ$307,BH$1,0),0)</f>
        <v>0</v>
      </c>
      <c r="BI43" s="16">
        <f>IF($B43="P",VLOOKUP($E43,'[2]Costeo-JUL26'!$B$9:$CQ$307,BI$1,0),0)*$G43</f>
        <v>0</v>
      </c>
      <c r="BJ43" s="36">
        <f>IF($B43="P",VLOOKUP($E43,'[2]Costeo-JUL26'!$B$9:$CQ$307,BJ$1,0),0)*$G43</f>
        <v>0</v>
      </c>
      <c r="BK43" s="35">
        <f>IF(BH43=910319,0,IF($B43="P",VLOOKUP($E43,'[2]Costeo-JUL26'!$B$9:$CQ$307,BK$1,0),0))</f>
        <v>0</v>
      </c>
      <c r="BL43" s="36">
        <f t="shared" si="22"/>
        <v>0</v>
      </c>
      <c r="BM43" s="36">
        <f t="shared" si="23"/>
        <v>0</v>
      </c>
      <c r="BN43" s="34">
        <f>IF($B43="P",VLOOKUP($E43,'[2]Costeo-JUL26'!$B$9:$CQ$307,BN$1,0),0)</f>
        <v>0</v>
      </c>
      <c r="BO43" s="16">
        <f>IF($B43="P",VLOOKUP($E43,'[2]Costeo-JUL26'!$B$9:$CQ$307,BO$1,0),0)*$G43</f>
        <v>0</v>
      </c>
      <c r="BP43" s="36">
        <f>IF($B43="P",VLOOKUP($E43,'[2]Costeo-JUL26'!$B$9:$CQ$307,BP$1,0),0)*$G43</f>
        <v>0</v>
      </c>
      <c r="BQ43" s="35">
        <f>IF($B43="P",VLOOKUP($E43,'[2]Costeo-JUL26'!$B$9:$CQ$307,BQ$1,0),0)</f>
        <v>0</v>
      </c>
      <c r="BR43" s="36">
        <f t="shared" si="24"/>
        <v>0</v>
      </c>
      <c r="BS43" s="36">
        <f t="shared" si="25"/>
        <v>0</v>
      </c>
      <c r="BT43" s="34">
        <f>IF($B43="P",VLOOKUP($E43,'[2]Costeo-JUL26'!$B$9:$CQ$307,BT$1,0),0)</f>
        <v>0</v>
      </c>
      <c r="BU43" s="16">
        <f>IF($B43="P",VLOOKUP($E43,'[2]Costeo-JUL26'!$B$9:$CQ$307,BU$1,0),0)*$G43</f>
        <v>0</v>
      </c>
      <c r="BV43" s="36">
        <f>IF($B43="P",VLOOKUP($E43,'[2]Costeo-JUL26'!$B$9:$CQ$307,BV$1,0),0)*$G43</f>
        <v>0</v>
      </c>
      <c r="BW43" s="35">
        <f>IF($B43="P",VLOOKUP($E43,'[2]Costeo-JUL26'!$B$9:$CQ$307,BW$1,0),0)</f>
        <v>0</v>
      </c>
      <c r="BX43" s="36">
        <f t="shared" si="26"/>
        <v>0</v>
      </c>
      <c r="BY43" s="36">
        <f t="shared" si="27"/>
        <v>0</v>
      </c>
      <c r="BZ43" s="34">
        <f>IF($B43="P",VLOOKUP($E43,'[2]Costeo-JUL26'!$B$9:$CQ$307,BZ$1,0),0)</f>
        <v>0</v>
      </c>
      <c r="CA43" s="16">
        <f>IF($B43="P",VLOOKUP($E43,'[2]Costeo-JUL26'!$B$9:$CQ$307,CA$1,0),0)*$G43</f>
        <v>0</v>
      </c>
      <c r="CB43" s="36">
        <f>IF($B43="P",VLOOKUP($E43,'[2]Costeo-JUL26'!$B$9:$CQ$307,CB$1,0),0)*$G43</f>
        <v>0</v>
      </c>
      <c r="CC43" s="35">
        <f>IF($B43="P",VLOOKUP($E43,'[2]Costeo-JUL26'!$B$9:$CQ$307,CC$1,0),0)</f>
        <v>0</v>
      </c>
      <c r="CD43" s="36">
        <f t="shared" si="28"/>
        <v>0</v>
      </c>
      <c r="CE43" s="36">
        <f t="shared" si="29"/>
        <v>0</v>
      </c>
      <c r="CF43" s="37">
        <f t="shared" si="1"/>
        <v>0</v>
      </c>
      <c r="CG43" s="36">
        <f>IF($B43="r",VLOOKUP($E43,'[2]Costeo-JUL26'!$B$9:$CQ$307,CG$1,0),0)*$G43</f>
        <v>2935200.66</v>
      </c>
      <c r="CH43" s="35">
        <f>VLOOKUP($E43,'[2]TEORICOS (05.26)'!$A$8:$T$251,CH$1,0)</f>
        <v>0.05</v>
      </c>
      <c r="CI43" s="36">
        <f t="shared" si="30"/>
        <v>3250296.6703999927</v>
      </c>
      <c r="CJ43" s="37">
        <f t="shared" si="31"/>
        <v>6185497.3303999929</v>
      </c>
      <c r="CM43" s="16">
        <f>SUMIFS('[1]Ajuste Inventario'!$I:$I,'[1]Ajuste Inventario'!$B:$B,E43,'[1]Ajuste Inventario'!$S:$S,D43)*-1</f>
        <v>4.1820000000000004</v>
      </c>
      <c r="CN43" s="36">
        <f t="shared" si="2"/>
        <v>13715.667993495637</v>
      </c>
      <c r="CP43" t="str">
        <f t="shared" si="3"/>
        <v>1128Org.Vtas Ranelagh</v>
      </c>
      <c r="CQ43" s="10">
        <f t="shared" si="4"/>
        <v>3279.6910553552452</v>
      </c>
    </row>
    <row r="44" spans="1:95" x14ac:dyDescent="0.25">
      <c r="A44" s="30">
        <v>46204</v>
      </c>
      <c r="B44" s="31" t="str">
        <f>VLOOKUP($E44,'[2]TEORICOS (05.26)'!$A$8:$T$251,B$1,0)</f>
        <v>P</v>
      </c>
      <c r="C44" s="32" t="str">
        <f>VLOOKUP($E44,'[2]TEORICOS (05.26)'!$A$8:$T$251,C$1,0)</f>
        <v>Coca Cola</v>
      </c>
      <c r="D44" t="s">
        <v>66</v>
      </c>
      <c r="E44">
        <v>1135</v>
      </c>
      <c r="F44" t="s">
        <v>102</v>
      </c>
      <c r="G44" s="16">
        <v>4154</v>
      </c>
      <c r="H44" s="16">
        <v>13168.180000000233</v>
      </c>
      <c r="I44" s="33">
        <v>67648858.960002169</v>
      </c>
      <c r="J44" s="33">
        <v>66932190.080001719</v>
      </c>
      <c r="K44" s="34">
        <f>IF($B44="P",VLOOKUP($E44,'[2]Costeo-JUL26'!$B$9:$CQ$307,K$1,0),0)</f>
        <v>915254</v>
      </c>
      <c r="L44" s="35">
        <f>VLOOKUP($E44,'[2]TEORICOS (05.26)'!$A$8:$T$251,L$1,0)</f>
        <v>0.23499999999999999</v>
      </c>
      <c r="M44" s="36">
        <f t="shared" si="5"/>
        <v>15729064.668800402</v>
      </c>
      <c r="N44" s="35">
        <f>IF($B44="P",VLOOKUP($E44,'[2]Costeo-JUL26'!$B$9:$CQ$307,N$1,0),0)</f>
        <v>5.0000000000000001E-3</v>
      </c>
      <c r="O44" s="36">
        <f t="shared" si="6"/>
        <v>78645.323344002012</v>
      </c>
      <c r="P44" s="36">
        <f>IF($B44="P",VLOOKUP($E44,'[2]Costeo-JUL26'!$B$9:$CQ$307,P$1,0),0)*H44</f>
        <v>0</v>
      </c>
      <c r="Q44" s="36">
        <f t="shared" si="7"/>
        <v>15807709.992144404</v>
      </c>
      <c r="R44" s="34">
        <f>IF($B44="P",VLOOKUP($E44,'[2]Costeo-JUL26'!$B$9:$CQ$307,R$1,0),0)</f>
        <v>0</v>
      </c>
      <c r="S44" s="16">
        <f>IF($B44="P",VLOOKUP($E44,'[2]Costeo-JUL26'!$B$9:$CQ$307,S$1,0),0)*$G44</f>
        <v>0</v>
      </c>
      <c r="T44" s="36">
        <f>IF($B44="P",VLOOKUP($E44,'[2]Costeo-JUL26'!$B$9:$CQ$307,T$1,0),0)*$G44</f>
        <v>0</v>
      </c>
      <c r="U44" s="35">
        <f>IF($B44="P",VLOOKUP($E44,'[2]Costeo-JUL26'!$B$9:$CQ$307,U$1,0),0)</f>
        <v>0</v>
      </c>
      <c r="V44" s="36">
        <f t="shared" si="8"/>
        <v>0</v>
      </c>
      <c r="W44" s="36">
        <f t="shared" si="9"/>
        <v>0</v>
      </c>
      <c r="X44" s="34">
        <f>IF($B44="P",VLOOKUP($E44,'[2]Costeo-JUL26'!$B$9:$CQ$307,X$1,0),0)</f>
        <v>902338</v>
      </c>
      <c r="Y44" s="16">
        <f>IF($B44="P",VLOOKUP($E44,'[2]Costeo-JUL26'!$B$9:$CQ$307,Y$1,0),0)*$G44</f>
        <v>651.41366399999993</v>
      </c>
      <c r="Z44" s="36">
        <f>IF($B44="P",VLOOKUP($E44,'[2]Costeo-JUL26'!$B$9:$CQ$307,Z$1,0),0)*$G44</f>
        <v>184180.69935936001</v>
      </c>
      <c r="AA44" s="35">
        <f>IF($B44="P",VLOOKUP($E44,'[2]Costeo-JUL26'!$B$9:$CQ$307,AA$1,0),0)</f>
        <v>0.45</v>
      </c>
      <c r="AB44" s="36">
        <f t="shared" si="10"/>
        <v>82881.31471171201</v>
      </c>
      <c r="AC44" s="36">
        <f t="shared" si="11"/>
        <v>267062.01407107199</v>
      </c>
      <c r="AD44" s="34">
        <f>IF($B44="P",VLOOKUP($E44,'[2]Costeo-JUL26'!$B$9:$CQ$307,AD$1,0),0)</f>
        <v>939557</v>
      </c>
      <c r="AE44" s="16">
        <f>IF($B44="P",VLOOKUP($E44,'[2]Costeo-JUL26'!$B$9:$CQ$307,AE$1,0),0)*$G44</f>
        <v>37386</v>
      </c>
      <c r="AF44" s="36">
        <f>IF($B44="P",VLOOKUP($E44,'[2]Costeo-JUL26'!$B$9:$CQ$307,AF$1,0),0)*$G44</f>
        <v>775684.728</v>
      </c>
      <c r="AG44" s="35">
        <f>IF($B44="P",VLOOKUP($E44,'[2]Costeo-JUL26'!$B$9:$CQ$307,AG$1,0),0)</f>
        <v>6.0000000000000001E-3</v>
      </c>
      <c r="AH44" s="36">
        <f t="shared" si="12"/>
        <v>4654.1083680000002</v>
      </c>
      <c r="AI44" s="36">
        <f t="shared" si="13"/>
        <v>780338.83636800002</v>
      </c>
      <c r="AJ44" s="34">
        <f>IF($B44="P",VLOOKUP($E44,'[2]Costeo-JUL26'!$B$9:$CQ$307,AJ$1,0),0)</f>
        <v>939634</v>
      </c>
      <c r="AK44" s="16">
        <f>IF($B44="P",VLOOKUP($E44,'[2]Costeo-JUL26'!$B$9:$CQ$307,AK$1,0),0)*$G44</f>
        <v>37386</v>
      </c>
      <c r="AL44" s="36">
        <f>IF($B44="P",VLOOKUP($E44,'[2]Costeo-JUL26'!$B$9:$CQ$307,AL$1,0),0)*$G44</f>
        <v>473721.74460000003</v>
      </c>
      <c r="AM44" s="35">
        <f>IF($B44="P",VLOOKUP($E44,'[2]Costeo-JUL26'!$B$9:$CQ$307,AM$1,0),0)</f>
        <v>1.7999999999999999E-2</v>
      </c>
      <c r="AN44" s="36">
        <f t="shared" si="14"/>
        <v>8526.9914028000003</v>
      </c>
      <c r="AO44" s="36">
        <f t="shared" si="15"/>
        <v>482248.73600280005</v>
      </c>
      <c r="AP44" s="34">
        <f>IF($B44="P",VLOOKUP($E44,'[2]Costeo-JUL26'!$B$9:$CQ$307,AP$1,0),0)</f>
        <v>0</v>
      </c>
      <c r="AQ44" s="16">
        <f>IF($B44="P",VLOOKUP($E44,'[2]Costeo-JUL26'!$B$9:$CQ$307,AQ$1,0),0)*$G44</f>
        <v>0</v>
      </c>
      <c r="AR44" s="36">
        <f>IF($B44="P",VLOOKUP($E44,'[2]Costeo-JUL26'!$B$9:$CQ$307,AR$1,0),0)*$G44</f>
        <v>0</v>
      </c>
      <c r="AS44" s="35">
        <f>IF($B44="P",VLOOKUP($E44,'[2]Costeo-JUL26'!$B$9:$CQ$307,AS$1,0),0)</f>
        <v>0</v>
      </c>
      <c r="AT44" s="36">
        <f t="shared" si="16"/>
        <v>0</v>
      </c>
      <c r="AU44" s="36">
        <f t="shared" si="17"/>
        <v>0</v>
      </c>
      <c r="AV44" s="34">
        <f>IF($B44="P",VLOOKUP($E44,'[2]Costeo-JUL26'!$B$9:$CQ$307,AV$1,0),0)</f>
        <v>0</v>
      </c>
      <c r="AW44" s="16">
        <f>IF($B44="P",VLOOKUP($E44,'[2]Costeo-JUL26'!$B$9:$CQ$307,AW$1,0),0)*$G44</f>
        <v>0</v>
      </c>
      <c r="AX44" s="36">
        <f>IF($B44="P",VLOOKUP($E44,'[2]Costeo-JUL26'!$B$9:$CQ$307,AX$1,0),0)*$G44</f>
        <v>0</v>
      </c>
      <c r="AY44" s="35">
        <f>IF($B44="P",VLOOKUP($E44,'[2]Costeo-JUL26'!$B$9:$CQ$307,AY$1,0),0)</f>
        <v>0</v>
      </c>
      <c r="AZ44" s="36">
        <f t="shared" si="18"/>
        <v>0</v>
      </c>
      <c r="BA44" s="36">
        <f t="shared" si="19"/>
        <v>0</v>
      </c>
      <c r="BB44" s="34">
        <f>IF($B44="P",VLOOKUP($E44,'[2]Costeo-JUL26'!$B$9:$CQ$307,BB$1,0),0)</f>
        <v>0</v>
      </c>
      <c r="BC44" s="16">
        <f>IF($B44="P",VLOOKUP($E44,'[2]Costeo-JUL26'!$B$9:$CQ$307,BC$1,0),0)*$G44</f>
        <v>0</v>
      </c>
      <c r="BD44" s="36">
        <f>IF($B44="P",VLOOKUP($E44,'[2]Costeo-JUL26'!$B$9:$CQ$307,BD$1,0),0)*$G44</f>
        <v>0</v>
      </c>
      <c r="BE44" s="35">
        <f>IF($B44="P",VLOOKUP($E44,'[2]Costeo-JUL26'!$B$9:$CQ$307,BE$1,0),0)</f>
        <v>0</v>
      </c>
      <c r="BF44" s="36">
        <f t="shared" si="20"/>
        <v>0</v>
      </c>
      <c r="BG44" s="36">
        <f t="shared" si="21"/>
        <v>0</v>
      </c>
      <c r="BH44" s="34">
        <f>IF($B44="P",VLOOKUP($E44,'[2]Costeo-JUL26'!$B$9:$CQ$307,BH$1,0),0)</f>
        <v>0</v>
      </c>
      <c r="BI44" s="16">
        <f>IF($B44="P",VLOOKUP($E44,'[2]Costeo-JUL26'!$B$9:$CQ$307,BI$1,0),0)*$G44</f>
        <v>0</v>
      </c>
      <c r="BJ44" s="36">
        <f>IF($B44="P",VLOOKUP($E44,'[2]Costeo-JUL26'!$B$9:$CQ$307,BJ$1,0),0)*$G44</f>
        <v>0</v>
      </c>
      <c r="BK44" s="35">
        <f>IF(BH44=910319,0,IF($B44="P",VLOOKUP($E44,'[2]Costeo-JUL26'!$B$9:$CQ$307,BK$1,0),0))</f>
        <v>0</v>
      </c>
      <c r="BL44" s="36">
        <f t="shared" si="22"/>
        <v>0</v>
      </c>
      <c r="BM44" s="36">
        <f t="shared" si="23"/>
        <v>0</v>
      </c>
      <c r="BN44" s="34">
        <f>IF($B44="P",VLOOKUP($E44,'[2]Costeo-JUL26'!$B$9:$CQ$307,BN$1,0),0)</f>
        <v>0</v>
      </c>
      <c r="BO44" s="16">
        <f>IF($B44="P",VLOOKUP($E44,'[2]Costeo-JUL26'!$B$9:$CQ$307,BO$1,0),0)*$G44</f>
        <v>0</v>
      </c>
      <c r="BP44" s="36">
        <f>IF($B44="P",VLOOKUP($E44,'[2]Costeo-JUL26'!$B$9:$CQ$307,BP$1,0),0)*$G44</f>
        <v>0</v>
      </c>
      <c r="BQ44" s="35">
        <f>IF($B44="P",VLOOKUP($E44,'[2]Costeo-JUL26'!$B$9:$CQ$307,BQ$1,0),0)</f>
        <v>0</v>
      </c>
      <c r="BR44" s="36">
        <f t="shared" si="24"/>
        <v>0</v>
      </c>
      <c r="BS44" s="36">
        <f t="shared" si="25"/>
        <v>0</v>
      </c>
      <c r="BT44" s="34">
        <f>IF($B44="P",VLOOKUP($E44,'[2]Costeo-JUL26'!$B$9:$CQ$307,BT$1,0),0)</f>
        <v>0</v>
      </c>
      <c r="BU44" s="16">
        <f>IF($B44="P",VLOOKUP($E44,'[2]Costeo-JUL26'!$B$9:$CQ$307,BU$1,0),0)*$G44</f>
        <v>0</v>
      </c>
      <c r="BV44" s="36">
        <f>IF($B44="P",VLOOKUP($E44,'[2]Costeo-JUL26'!$B$9:$CQ$307,BV$1,0),0)*$G44</f>
        <v>0</v>
      </c>
      <c r="BW44" s="35">
        <f>IF($B44="P",VLOOKUP($E44,'[2]Costeo-JUL26'!$B$9:$CQ$307,BW$1,0),0)</f>
        <v>0</v>
      </c>
      <c r="BX44" s="36">
        <f t="shared" si="26"/>
        <v>0</v>
      </c>
      <c r="BY44" s="36">
        <f t="shared" si="27"/>
        <v>0</v>
      </c>
      <c r="BZ44" s="34">
        <f>IF($B44="P",VLOOKUP($E44,'[2]Costeo-JUL26'!$B$9:$CQ$307,BZ$1,0),0)</f>
        <v>0</v>
      </c>
      <c r="CA44" s="16">
        <f>IF($B44="P",VLOOKUP($E44,'[2]Costeo-JUL26'!$B$9:$CQ$307,CA$1,0),0)*$G44</f>
        <v>0</v>
      </c>
      <c r="CB44" s="36">
        <f>IF($B44="P",VLOOKUP($E44,'[2]Costeo-JUL26'!$B$9:$CQ$307,CB$1,0),0)*$G44</f>
        <v>0</v>
      </c>
      <c r="CC44" s="35">
        <f>IF($B44="P",VLOOKUP($E44,'[2]Costeo-JUL26'!$B$9:$CQ$307,CC$1,0),0)</f>
        <v>0</v>
      </c>
      <c r="CD44" s="36">
        <f t="shared" si="28"/>
        <v>0</v>
      </c>
      <c r="CE44" s="36">
        <f t="shared" si="29"/>
        <v>0</v>
      </c>
      <c r="CF44" s="37">
        <f t="shared" si="1"/>
        <v>17337359.578586273</v>
      </c>
      <c r="CG44" s="36">
        <f>IF($B44="r",VLOOKUP($E44,'[2]Costeo-JUL26'!$B$9:$CQ$307,CG$1,0),0)*$G44</f>
        <v>0</v>
      </c>
      <c r="CH44" s="35">
        <f>VLOOKUP($E44,'[2]TEORICOS (05.26)'!$A$8:$T$251,CH$1,0)</f>
        <v>0</v>
      </c>
      <c r="CI44" s="36">
        <f t="shared" si="30"/>
        <v>0</v>
      </c>
      <c r="CJ44" s="37">
        <f t="shared" si="31"/>
        <v>0</v>
      </c>
      <c r="CM44" s="16">
        <f>SUMIFS('[1]Ajuste Inventario'!$I:$I,'[1]Ajuste Inventario'!$B:$B,E44,'[1]Ajuste Inventario'!$S:$S,D44)*-1</f>
        <v>1.655</v>
      </c>
      <c r="CN44" s="36">
        <f t="shared" si="2"/>
        <v>6907.397713664006</v>
      </c>
      <c r="CP44" t="str">
        <f t="shared" si="3"/>
        <v>1135Org.Vtas Ranelagh</v>
      </c>
      <c r="CQ44" s="10">
        <f t="shared" si="4"/>
        <v>4173.6542076519672</v>
      </c>
    </row>
    <row r="45" spans="1:95" x14ac:dyDescent="0.25">
      <c r="A45" s="30">
        <v>46204</v>
      </c>
      <c r="B45" s="31" t="str">
        <f>VLOOKUP($E45,'[2]TEORICOS (05.26)'!$A$8:$T$251,B$1,0)</f>
        <v>P</v>
      </c>
      <c r="C45" s="32" t="str">
        <f>VLOOKUP($E45,'[2]TEORICOS (05.26)'!$A$8:$T$251,C$1,0)</f>
        <v>Coca Cola</v>
      </c>
      <c r="D45" t="s">
        <v>66</v>
      </c>
      <c r="E45">
        <v>1140</v>
      </c>
      <c r="F45" t="s">
        <v>103</v>
      </c>
      <c r="G45" s="16">
        <v>37810.75</v>
      </c>
      <c r="H45" s="16">
        <v>79894.114750000444</v>
      </c>
      <c r="I45" s="33">
        <v>600059475.22000086</v>
      </c>
      <c r="J45" s="33">
        <v>590517288.69000053</v>
      </c>
      <c r="K45" s="34">
        <f>IF($B45="P",VLOOKUP($E45,'[2]Costeo-JUL26'!$B$9:$CQ$307,K$1,0),0)</f>
        <v>915254</v>
      </c>
      <c r="L45" s="35">
        <f>VLOOKUP($E45,'[2]TEORICOS (05.26)'!$A$8:$T$251,L$1,0)</f>
        <v>0.23499999999999999</v>
      </c>
      <c r="M45" s="36">
        <f t="shared" si="5"/>
        <v>138771562.84215012</v>
      </c>
      <c r="N45" s="35">
        <f>IF($B45="P",VLOOKUP($E45,'[2]Costeo-JUL26'!$B$9:$CQ$307,N$1,0),0)</f>
        <v>5.0000000000000001E-3</v>
      </c>
      <c r="O45" s="36">
        <f t="shared" si="6"/>
        <v>693857.81421075063</v>
      </c>
      <c r="P45" s="36">
        <f>IF($B45="P",VLOOKUP($E45,'[2]Costeo-JUL26'!$B$9:$CQ$307,P$1,0),0)*H45</f>
        <v>0</v>
      </c>
      <c r="Q45" s="36">
        <f t="shared" si="7"/>
        <v>139465420.65636086</v>
      </c>
      <c r="R45" s="34">
        <f>IF($B45="P",VLOOKUP($E45,'[2]Costeo-JUL26'!$B$9:$CQ$307,R$1,0),0)</f>
        <v>0</v>
      </c>
      <c r="S45" s="16">
        <f>IF($B45="P",VLOOKUP($E45,'[2]Costeo-JUL26'!$B$9:$CQ$307,S$1,0),0)*$G45</f>
        <v>0</v>
      </c>
      <c r="T45" s="36">
        <f>IF($B45="P",VLOOKUP($E45,'[2]Costeo-JUL26'!$B$9:$CQ$307,T$1,0),0)*$G45</f>
        <v>0</v>
      </c>
      <c r="U45" s="35">
        <f>IF($B45="P",VLOOKUP($E45,'[2]Costeo-JUL26'!$B$9:$CQ$307,U$1,0),0)</f>
        <v>0</v>
      </c>
      <c r="V45" s="36">
        <f t="shared" si="8"/>
        <v>0</v>
      </c>
      <c r="W45" s="36">
        <f t="shared" si="9"/>
        <v>0</v>
      </c>
      <c r="X45" s="34">
        <f>IF($B45="P",VLOOKUP($E45,'[2]Costeo-JUL26'!$B$9:$CQ$307,X$1,0),0)</f>
        <v>902338</v>
      </c>
      <c r="Y45" s="16">
        <f>IF($B45="P",VLOOKUP($E45,'[2]Costeo-JUL26'!$B$9:$CQ$307,Y$1,0),0)*$G45</f>
        <v>3952.887048</v>
      </c>
      <c r="Z45" s="36">
        <f>IF($B45="P",VLOOKUP($E45,'[2]Costeo-JUL26'!$B$9:$CQ$307,Z$1,0),0)*$G45</f>
        <v>1117639.28395152</v>
      </c>
      <c r="AA45" s="35">
        <f>IF($B45="P",VLOOKUP($E45,'[2]Costeo-JUL26'!$B$9:$CQ$307,AA$1,0),0)</f>
        <v>0.45</v>
      </c>
      <c r="AB45" s="36">
        <f t="shared" si="10"/>
        <v>502937.67777818401</v>
      </c>
      <c r="AC45" s="36">
        <f t="shared" si="11"/>
        <v>1620576.9617297039</v>
      </c>
      <c r="AD45" s="34">
        <f>IF($B45="P",VLOOKUP($E45,'[2]Costeo-JUL26'!$B$9:$CQ$307,AD$1,0),0)</f>
        <v>901781</v>
      </c>
      <c r="AE45" s="16">
        <f>IF($B45="P",VLOOKUP($E45,'[2]Costeo-JUL26'!$B$9:$CQ$307,AE$1,0),0)*$G45</f>
        <v>302486</v>
      </c>
      <c r="AF45" s="36">
        <f>IF($B45="P",VLOOKUP($E45,'[2]Costeo-JUL26'!$B$9:$CQ$307,AF$1,0),0)*$G45</f>
        <v>4642313.1392000001</v>
      </c>
      <c r="AG45" s="35">
        <f>IF($B45="P",VLOOKUP($E45,'[2]Costeo-JUL26'!$B$9:$CQ$307,AG$1,0),0)</f>
        <v>6.0000000000000001E-3</v>
      </c>
      <c r="AH45" s="36">
        <f t="shared" si="12"/>
        <v>27853.878835200001</v>
      </c>
      <c r="AI45" s="36">
        <f t="shared" si="13"/>
        <v>4670167.0180352004</v>
      </c>
      <c r="AJ45" s="34">
        <f>IF($B45="P",VLOOKUP($E45,'[2]Costeo-JUL26'!$B$9:$CQ$307,AJ$1,0),0)</f>
        <v>935951</v>
      </c>
      <c r="AK45" s="16">
        <f>IF($B45="P",VLOOKUP($E45,'[2]Costeo-JUL26'!$B$9:$CQ$307,AK$1,0),0)*$G45</f>
        <v>302486</v>
      </c>
      <c r="AL45" s="36">
        <f>IF($B45="P",VLOOKUP($E45,'[2]Costeo-JUL26'!$B$9:$CQ$307,AL$1,0),0)*$G45</f>
        <v>2600338.689256913</v>
      </c>
      <c r="AM45" s="35">
        <f>IF($B45="P",VLOOKUP($E45,'[2]Costeo-JUL26'!$B$9:$CQ$307,AM$1,0),0)</f>
        <v>1.7999999999999999E-2</v>
      </c>
      <c r="AN45" s="36">
        <f t="shared" si="14"/>
        <v>46806.096406624434</v>
      </c>
      <c r="AO45" s="36">
        <f t="shared" si="15"/>
        <v>2647144.7856635377</v>
      </c>
      <c r="AP45" s="34">
        <f>IF($B45="P",VLOOKUP($E45,'[2]Costeo-JUL26'!$B$9:$CQ$307,AP$1,0),0)</f>
        <v>913486</v>
      </c>
      <c r="AQ45" s="16">
        <f>IF($B45="P",VLOOKUP($E45,'[2]Costeo-JUL26'!$B$9:$CQ$307,AQ$1,0),0)*$G45</f>
        <v>302486</v>
      </c>
      <c r="AR45" s="36">
        <f>IF($B45="P",VLOOKUP($E45,'[2]Costeo-JUL26'!$B$9:$CQ$307,AR$1,0),0)*$G45</f>
        <v>37337784.292255193</v>
      </c>
      <c r="AS45" s="35">
        <f>IF($B45="P",VLOOKUP($E45,'[2]Costeo-JUL26'!$B$9:$CQ$307,AS$1,0),0)</f>
        <v>0.02</v>
      </c>
      <c r="AT45" s="36">
        <f t="shared" si="16"/>
        <v>746755.68584510393</v>
      </c>
      <c r="AU45" s="36">
        <f t="shared" si="17"/>
        <v>38084539.9781003</v>
      </c>
      <c r="AV45" s="34">
        <f>IF($B45="P",VLOOKUP($E45,'[2]Costeo-JUL26'!$B$9:$CQ$307,AV$1,0),0)</f>
        <v>902310</v>
      </c>
      <c r="AW45" s="16">
        <f>IF($B45="P",VLOOKUP($E45,'[2]Costeo-JUL26'!$B$9:$CQ$307,AW$1,0),0)*$G45</f>
        <v>1179.6953999999998</v>
      </c>
      <c r="AX45" s="36">
        <f>IF($B45="P",VLOOKUP($E45,'[2]Costeo-JUL26'!$B$9:$CQ$307,AX$1,0),0)*$G45</f>
        <v>4133117.2086758162</v>
      </c>
      <c r="AY45" s="35">
        <f>IF($B45="P",VLOOKUP($E45,'[2]Costeo-JUL26'!$B$9:$CQ$307,AY$1,0),0)</f>
        <v>0.03</v>
      </c>
      <c r="AZ45" s="36">
        <f t="shared" si="18"/>
        <v>123993.51626027448</v>
      </c>
      <c r="BA45" s="36">
        <f t="shared" si="19"/>
        <v>4257110.7249360904</v>
      </c>
      <c r="BB45" s="34">
        <f>IF($B45="P",VLOOKUP($E45,'[2]Costeo-JUL26'!$B$9:$CQ$307,BB$1,0),0)</f>
        <v>902311</v>
      </c>
      <c r="BC45" s="16">
        <f>IF($B45="P",VLOOKUP($E45,'[2]Costeo-JUL26'!$B$9:$CQ$307,BC$1,0),0)*$G45</f>
        <v>189.05375000000001</v>
      </c>
      <c r="BD45" s="36">
        <f>IF($B45="P",VLOOKUP($E45,'[2]Costeo-JUL26'!$B$9:$CQ$307,BD$1,0),0)*$G45</f>
        <v>741401.69341875007</v>
      </c>
      <c r="BE45" s="35">
        <f>IF($B45="P",VLOOKUP($E45,'[2]Costeo-JUL26'!$B$9:$CQ$307,BE$1,0),0)</f>
        <v>0.03</v>
      </c>
      <c r="BF45" s="36">
        <f t="shared" si="20"/>
        <v>22242.050802562502</v>
      </c>
      <c r="BG45" s="36">
        <f t="shared" si="21"/>
        <v>763643.74422131258</v>
      </c>
      <c r="BH45" s="34">
        <f>IF($B45="P",VLOOKUP($E45,'[2]Costeo-JUL26'!$B$9:$CQ$307,BH$1,0),0)</f>
        <v>910319</v>
      </c>
      <c r="BI45" s="16">
        <f>IF($B45="P",VLOOKUP($E45,'[2]Costeo-JUL26'!$B$9:$CQ$307,BI$1,0),0)*$G45</f>
        <v>675.19196428571422</v>
      </c>
      <c r="BJ45" s="36">
        <f>IF($B45="P",VLOOKUP($E45,'[2]Costeo-JUL26'!$B$9:$CQ$307,BJ$1,0),0)*$G45</f>
        <v>1765289.390625</v>
      </c>
      <c r="BK45" s="35">
        <f>IF(BH45=910319,0,IF($B45="P",VLOOKUP($E45,'[2]Costeo-JUL26'!$B$9:$CQ$307,BK$1,0),0))</f>
        <v>0</v>
      </c>
      <c r="BL45" s="36">
        <f t="shared" si="22"/>
        <v>0</v>
      </c>
      <c r="BM45" s="36">
        <f t="shared" si="23"/>
        <v>1765289.390625</v>
      </c>
      <c r="BN45" s="34">
        <f>IF($B45="P",VLOOKUP($E45,'[2]Costeo-JUL26'!$B$9:$CQ$307,BN$1,0),0)</f>
        <v>0</v>
      </c>
      <c r="BO45" s="16">
        <f>IF($B45="P",VLOOKUP($E45,'[2]Costeo-JUL26'!$B$9:$CQ$307,BO$1,0),0)*$G45</f>
        <v>0</v>
      </c>
      <c r="BP45" s="36">
        <f>IF($B45="P",VLOOKUP($E45,'[2]Costeo-JUL26'!$B$9:$CQ$307,BP$1,0),0)*$G45</f>
        <v>0</v>
      </c>
      <c r="BQ45" s="35">
        <f>IF($B45="P",VLOOKUP($E45,'[2]Costeo-JUL26'!$B$9:$CQ$307,BQ$1,0),0)</f>
        <v>0</v>
      </c>
      <c r="BR45" s="36">
        <f t="shared" si="24"/>
        <v>0</v>
      </c>
      <c r="BS45" s="36">
        <f t="shared" si="25"/>
        <v>0</v>
      </c>
      <c r="BT45" s="34">
        <f>IF($B45="P",VLOOKUP($E45,'[2]Costeo-JUL26'!$B$9:$CQ$307,BT$1,0),0)</f>
        <v>0</v>
      </c>
      <c r="BU45" s="16">
        <f>IF($B45="P",VLOOKUP($E45,'[2]Costeo-JUL26'!$B$9:$CQ$307,BU$1,0),0)*$G45</f>
        <v>0</v>
      </c>
      <c r="BV45" s="36">
        <f>IF($B45="P",VLOOKUP($E45,'[2]Costeo-JUL26'!$B$9:$CQ$307,BV$1,0),0)*$G45</f>
        <v>0</v>
      </c>
      <c r="BW45" s="35">
        <f>IF($B45="P",VLOOKUP($E45,'[2]Costeo-JUL26'!$B$9:$CQ$307,BW$1,0),0)</f>
        <v>0</v>
      </c>
      <c r="BX45" s="36">
        <f t="shared" si="26"/>
        <v>0</v>
      </c>
      <c r="BY45" s="36">
        <f t="shared" si="27"/>
        <v>0</v>
      </c>
      <c r="BZ45" s="34">
        <f>IF($B45="P",VLOOKUP($E45,'[2]Costeo-JUL26'!$B$9:$CQ$307,BZ$1,0),0)</f>
        <v>0</v>
      </c>
      <c r="CA45" s="16">
        <f>IF($B45="P",VLOOKUP($E45,'[2]Costeo-JUL26'!$B$9:$CQ$307,CA$1,0),0)*$G45</f>
        <v>0</v>
      </c>
      <c r="CB45" s="36">
        <f>IF($B45="P",VLOOKUP($E45,'[2]Costeo-JUL26'!$B$9:$CQ$307,CB$1,0),0)*$G45</f>
        <v>0</v>
      </c>
      <c r="CC45" s="35">
        <f>IF($B45="P",VLOOKUP($E45,'[2]Costeo-JUL26'!$B$9:$CQ$307,CC$1,0),0)</f>
        <v>0</v>
      </c>
      <c r="CD45" s="36">
        <f t="shared" si="28"/>
        <v>0</v>
      </c>
      <c r="CE45" s="36">
        <f t="shared" si="29"/>
        <v>0</v>
      </c>
      <c r="CF45" s="37">
        <f t="shared" si="1"/>
        <v>193273893.25967202</v>
      </c>
      <c r="CG45" s="36">
        <f>IF($B45="r",VLOOKUP($E45,'[2]Costeo-JUL26'!$B$9:$CQ$307,CG$1,0),0)*$G45</f>
        <v>0</v>
      </c>
      <c r="CH45" s="35">
        <f>VLOOKUP($E45,'[2]TEORICOS (05.26)'!$A$8:$T$251,CH$1,0)</f>
        <v>0</v>
      </c>
      <c r="CI45" s="36">
        <f t="shared" si="30"/>
        <v>0</v>
      </c>
      <c r="CJ45" s="37">
        <f t="shared" si="31"/>
        <v>0</v>
      </c>
      <c r="CM45" s="16">
        <f>SUMIFS('[1]Ajuste Inventario'!$I:$I,'[1]Ajuste Inventario'!$B:$B,E45,'[1]Ajuste Inventario'!$S:$S,D45)*-1</f>
        <v>3.875</v>
      </c>
      <c r="CN45" s="36">
        <f t="shared" si="2"/>
        <v>19807.497507487398</v>
      </c>
      <c r="CP45" t="str">
        <f t="shared" si="3"/>
        <v>1140Org.Vtas Ranelagh</v>
      </c>
      <c r="CQ45" s="10">
        <f t="shared" si="4"/>
        <v>5111.6122599967475</v>
      </c>
    </row>
    <row r="46" spans="1:95" x14ac:dyDescent="0.25">
      <c r="A46" s="30">
        <v>46204</v>
      </c>
      <c r="B46" s="31" t="str">
        <f>VLOOKUP($E46,'[2]TEORICOS (05.26)'!$A$8:$T$251,B$1,0)</f>
        <v>P</v>
      </c>
      <c r="C46" s="32" t="str">
        <f>VLOOKUP($E46,'[2]TEORICOS (05.26)'!$A$8:$T$251,C$1,0)</f>
        <v>Coca Cola</v>
      </c>
      <c r="D46" t="s">
        <v>66</v>
      </c>
      <c r="E46">
        <v>1144</v>
      </c>
      <c r="F46" t="s">
        <v>104</v>
      </c>
      <c r="G46" s="16">
        <v>1284</v>
      </c>
      <c r="H46" s="16">
        <v>3166.34399999995</v>
      </c>
      <c r="I46" s="33">
        <v>23390570.640000053</v>
      </c>
      <c r="J46" s="33">
        <v>23171554.050000008</v>
      </c>
      <c r="K46" s="34">
        <f>IF($B46="P",VLOOKUP($E46,'[2]Costeo-JUL26'!$B$9:$CQ$307,K$1,0),0)</f>
        <v>915254</v>
      </c>
      <c r="L46" s="35">
        <f>VLOOKUP($E46,'[2]TEORICOS (05.26)'!$A$8:$T$251,L$1,0)</f>
        <v>0.23499999999999999</v>
      </c>
      <c r="M46" s="36">
        <f t="shared" si="5"/>
        <v>5445315.2017500019</v>
      </c>
      <c r="N46" s="35">
        <f>IF($B46="P",VLOOKUP($E46,'[2]Costeo-JUL26'!$B$9:$CQ$307,N$1,0),0)</f>
        <v>5.0000000000000001E-3</v>
      </c>
      <c r="O46" s="36">
        <f t="shared" si="6"/>
        <v>27226.576008750009</v>
      </c>
      <c r="P46" s="36">
        <f>IF($B46="P",VLOOKUP($E46,'[2]Costeo-JUL26'!$B$9:$CQ$307,P$1,0),0)*H46</f>
        <v>0</v>
      </c>
      <c r="Q46" s="36">
        <f t="shared" si="7"/>
        <v>5472541.777758752</v>
      </c>
      <c r="R46" s="34">
        <f>IF($B46="P",VLOOKUP($E46,'[2]Costeo-JUL26'!$B$9:$CQ$307,R$1,0),0)</f>
        <v>0</v>
      </c>
      <c r="S46" s="16">
        <f>IF($B46="P",VLOOKUP($E46,'[2]Costeo-JUL26'!$B$9:$CQ$307,S$1,0),0)*$G46</f>
        <v>0</v>
      </c>
      <c r="T46" s="36">
        <f>IF($B46="P",VLOOKUP($E46,'[2]Costeo-JUL26'!$B$9:$CQ$307,T$1,0),0)*$G46</f>
        <v>0</v>
      </c>
      <c r="U46" s="35">
        <f>IF($B46="P",VLOOKUP($E46,'[2]Costeo-JUL26'!$B$9:$CQ$307,U$1,0),0)</f>
        <v>0</v>
      </c>
      <c r="V46" s="36">
        <f t="shared" si="8"/>
        <v>0</v>
      </c>
      <c r="W46" s="36">
        <f t="shared" si="9"/>
        <v>0</v>
      </c>
      <c r="X46" s="34">
        <f>IF($B46="P",VLOOKUP($E46,'[2]Costeo-JUL26'!$B$9:$CQ$307,X$1,0),0)</f>
        <v>902338</v>
      </c>
      <c r="Y46" s="16">
        <f>IF($B46="P",VLOOKUP($E46,'[2]Costeo-JUL26'!$B$9:$CQ$307,Y$1,0),0)*$G46</f>
        <v>156.60691199999999</v>
      </c>
      <c r="Z46" s="36">
        <f>IF($B46="P",VLOOKUP($E46,'[2]Costeo-JUL26'!$B$9:$CQ$307,Z$1,0),0)*$G46</f>
        <v>44279.038298880005</v>
      </c>
      <c r="AA46" s="35">
        <f>IF($B46="P",VLOOKUP($E46,'[2]Costeo-JUL26'!$B$9:$CQ$307,AA$1,0),0)</f>
        <v>0.45</v>
      </c>
      <c r="AB46" s="36">
        <f t="shared" si="10"/>
        <v>19925.567234496004</v>
      </c>
      <c r="AC46" s="36">
        <f t="shared" si="11"/>
        <v>64204.605533376009</v>
      </c>
      <c r="AD46" s="34">
        <f>IF($B46="P",VLOOKUP($E46,'[2]Costeo-JUL26'!$B$9:$CQ$307,AD$1,0),0)</f>
        <v>901781</v>
      </c>
      <c r="AE46" s="16">
        <f>IF($B46="P",VLOOKUP($E46,'[2]Costeo-JUL26'!$B$9:$CQ$307,AE$1,0),0)*$G46</f>
        <v>10272</v>
      </c>
      <c r="AF46" s="36">
        <f>IF($B46="P",VLOOKUP($E46,'[2]Costeo-JUL26'!$B$9:$CQ$307,AF$1,0),0)*$G46</f>
        <v>157646.43840000001</v>
      </c>
      <c r="AG46" s="35">
        <f>IF($B46="P",VLOOKUP($E46,'[2]Costeo-JUL26'!$B$9:$CQ$307,AG$1,0),0)</f>
        <v>6.0000000000000001E-3</v>
      </c>
      <c r="AH46" s="36">
        <f t="shared" si="12"/>
        <v>945.87863040000013</v>
      </c>
      <c r="AI46" s="36">
        <f t="shared" si="13"/>
        <v>158592.31703040001</v>
      </c>
      <c r="AJ46" s="34">
        <f>IF($B46="P",VLOOKUP($E46,'[2]Costeo-JUL26'!$B$9:$CQ$307,AJ$1,0),0)</f>
        <v>930635</v>
      </c>
      <c r="AK46" s="16">
        <f>IF($B46="P",VLOOKUP($E46,'[2]Costeo-JUL26'!$B$9:$CQ$307,AK$1,0),0)*$G46</f>
        <v>10272</v>
      </c>
      <c r="AL46" s="36">
        <f>IF($B46="P",VLOOKUP($E46,'[2]Costeo-JUL26'!$B$9:$CQ$307,AL$1,0),0)*$G46</f>
        <v>231847.87391999998</v>
      </c>
      <c r="AM46" s="35">
        <f>IF($B46="P",VLOOKUP($E46,'[2]Costeo-JUL26'!$B$9:$CQ$307,AM$1,0),0)</f>
        <v>1.7999999999999999E-2</v>
      </c>
      <c r="AN46" s="36">
        <f t="shared" si="14"/>
        <v>4173.2617305599997</v>
      </c>
      <c r="AO46" s="36">
        <f t="shared" si="15"/>
        <v>236021.13565055997</v>
      </c>
      <c r="AP46" s="34">
        <f>IF($B46="P",VLOOKUP($E46,'[2]Costeo-JUL26'!$B$9:$CQ$307,AP$1,0),0)</f>
        <v>911881</v>
      </c>
      <c r="AQ46" s="16">
        <f>IF($B46="P",VLOOKUP($E46,'[2]Costeo-JUL26'!$B$9:$CQ$307,AQ$1,0),0)*$G46</f>
        <v>10272</v>
      </c>
      <c r="AR46" s="36">
        <f>IF($B46="P",VLOOKUP($E46,'[2]Costeo-JUL26'!$B$9:$CQ$307,AR$1,0),0)*$G46</f>
        <v>1393820.0064232158</v>
      </c>
      <c r="AS46" s="35">
        <f>IF($B46="P",VLOOKUP($E46,'[2]Costeo-JUL26'!$B$9:$CQ$307,AS$1,0),0)</f>
        <v>0.02</v>
      </c>
      <c r="AT46" s="36">
        <f t="shared" si="16"/>
        <v>27876.400128464316</v>
      </c>
      <c r="AU46" s="36">
        <f t="shared" si="17"/>
        <v>1421696.4065516801</v>
      </c>
      <c r="AV46" s="34">
        <f>IF($B46="P",VLOOKUP($E46,'[2]Costeo-JUL26'!$B$9:$CQ$307,AV$1,0),0)</f>
        <v>902310</v>
      </c>
      <c r="AW46" s="16">
        <f>IF($B46="P",VLOOKUP($E46,'[2]Costeo-JUL26'!$B$9:$CQ$307,AW$1,0),0)*$G46</f>
        <v>42.500399999999999</v>
      </c>
      <c r="AX46" s="36">
        <f>IF($B46="P",VLOOKUP($E46,'[2]Costeo-JUL26'!$B$9:$CQ$307,AX$1,0),0)*$G46</f>
        <v>148902.1103376394</v>
      </c>
      <c r="AY46" s="35">
        <f>IF($B46="P",VLOOKUP($E46,'[2]Costeo-JUL26'!$B$9:$CQ$307,AY$1,0),0)</f>
        <v>0.03</v>
      </c>
      <c r="AZ46" s="36">
        <f t="shared" si="18"/>
        <v>4467.0633101291814</v>
      </c>
      <c r="BA46" s="36">
        <f t="shared" si="19"/>
        <v>153369.17364776859</v>
      </c>
      <c r="BB46" s="34">
        <f>IF($B46="P",VLOOKUP($E46,'[2]Costeo-JUL26'!$B$9:$CQ$307,BB$1,0),0)</f>
        <v>923266</v>
      </c>
      <c r="BC46" s="16">
        <f>IF($B46="P",VLOOKUP($E46,'[2]Costeo-JUL26'!$B$9:$CQ$307,BC$1,0),0)*$G46</f>
        <v>6.42</v>
      </c>
      <c r="BD46" s="36">
        <f>IF($B46="P",VLOOKUP($E46,'[2]Costeo-JUL26'!$B$9:$CQ$307,BD$1,0),0)*$G46</f>
        <v>25974.421200000004</v>
      </c>
      <c r="BE46" s="35">
        <f>IF($B46="P",VLOOKUP($E46,'[2]Costeo-JUL26'!$B$9:$CQ$307,BE$1,0),0)</f>
        <v>0.03</v>
      </c>
      <c r="BF46" s="36">
        <f t="shared" si="20"/>
        <v>779.23263600000007</v>
      </c>
      <c r="BG46" s="36">
        <f t="shared" si="21"/>
        <v>26753.653836000005</v>
      </c>
      <c r="BH46" s="34">
        <f>IF($B46="P",VLOOKUP($E46,'[2]Costeo-JUL26'!$B$9:$CQ$307,BH$1,0),0)</f>
        <v>910319</v>
      </c>
      <c r="BI46" s="16">
        <f>IF($B46="P",VLOOKUP($E46,'[2]Costeo-JUL26'!$B$9:$CQ$307,BI$1,0),0)*$G46</f>
        <v>34.24</v>
      </c>
      <c r="BJ46" s="36">
        <f>IF($B46="P",VLOOKUP($E46,'[2]Costeo-JUL26'!$B$9:$CQ$307,BJ$1,0),0)*$G46</f>
        <v>89520.48</v>
      </c>
      <c r="BK46" s="35">
        <f>IF(BH46=910319,0,IF($B46="P",VLOOKUP($E46,'[2]Costeo-JUL26'!$B$9:$CQ$307,BK$1,0),0))</f>
        <v>0</v>
      </c>
      <c r="BL46" s="36">
        <f t="shared" si="22"/>
        <v>0</v>
      </c>
      <c r="BM46" s="36">
        <f t="shared" si="23"/>
        <v>89520.48</v>
      </c>
      <c r="BN46" s="34">
        <f>IF($B46="P",VLOOKUP($E46,'[2]Costeo-JUL26'!$B$9:$CQ$307,BN$1,0),0)</f>
        <v>0</v>
      </c>
      <c r="BO46" s="16">
        <f>IF($B46="P",VLOOKUP($E46,'[2]Costeo-JUL26'!$B$9:$CQ$307,BO$1,0),0)*$G46</f>
        <v>0</v>
      </c>
      <c r="BP46" s="36">
        <f>IF($B46="P",VLOOKUP($E46,'[2]Costeo-JUL26'!$B$9:$CQ$307,BP$1,0),0)*$G46</f>
        <v>0</v>
      </c>
      <c r="BQ46" s="35">
        <f>IF($B46="P",VLOOKUP($E46,'[2]Costeo-JUL26'!$B$9:$CQ$307,BQ$1,0),0)</f>
        <v>0</v>
      </c>
      <c r="BR46" s="36">
        <f t="shared" si="24"/>
        <v>0</v>
      </c>
      <c r="BS46" s="36">
        <f t="shared" si="25"/>
        <v>0</v>
      </c>
      <c r="BT46" s="34">
        <f>IF($B46="P",VLOOKUP($E46,'[2]Costeo-JUL26'!$B$9:$CQ$307,BT$1,0),0)</f>
        <v>0</v>
      </c>
      <c r="BU46" s="16">
        <f>IF($B46="P",VLOOKUP($E46,'[2]Costeo-JUL26'!$B$9:$CQ$307,BU$1,0),0)*$G46</f>
        <v>0</v>
      </c>
      <c r="BV46" s="36">
        <f>IF($B46="P",VLOOKUP($E46,'[2]Costeo-JUL26'!$B$9:$CQ$307,BV$1,0),0)*$G46</f>
        <v>0</v>
      </c>
      <c r="BW46" s="35">
        <f>IF($B46="P",VLOOKUP($E46,'[2]Costeo-JUL26'!$B$9:$CQ$307,BW$1,0),0)</f>
        <v>0</v>
      </c>
      <c r="BX46" s="36">
        <f t="shared" si="26"/>
        <v>0</v>
      </c>
      <c r="BY46" s="36">
        <f t="shared" si="27"/>
        <v>0</v>
      </c>
      <c r="BZ46" s="34">
        <f>IF($B46="P",VLOOKUP($E46,'[2]Costeo-JUL26'!$B$9:$CQ$307,BZ$1,0),0)</f>
        <v>0</v>
      </c>
      <c r="CA46" s="16">
        <f>IF($B46="P",VLOOKUP($E46,'[2]Costeo-JUL26'!$B$9:$CQ$307,CA$1,0),0)*$G46</f>
        <v>0</v>
      </c>
      <c r="CB46" s="36">
        <f>IF($B46="P",VLOOKUP($E46,'[2]Costeo-JUL26'!$B$9:$CQ$307,CB$1,0),0)*$G46</f>
        <v>0</v>
      </c>
      <c r="CC46" s="35">
        <f>IF($B46="P",VLOOKUP($E46,'[2]Costeo-JUL26'!$B$9:$CQ$307,CC$1,0),0)</f>
        <v>0</v>
      </c>
      <c r="CD46" s="36">
        <f t="shared" si="28"/>
        <v>0</v>
      </c>
      <c r="CE46" s="36">
        <f t="shared" si="29"/>
        <v>0</v>
      </c>
      <c r="CF46" s="37">
        <f t="shared" si="1"/>
        <v>7622699.5500085382</v>
      </c>
      <c r="CG46" s="36">
        <f>IF($B46="r",VLOOKUP($E46,'[2]Costeo-JUL26'!$B$9:$CQ$307,CG$1,0),0)*$G46</f>
        <v>0</v>
      </c>
      <c r="CH46" s="35">
        <f>VLOOKUP($E46,'[2]TEORICOS (05.26)'!$A$8:$T$251,CH$1,0)</f>
        <v>0</v>
      </c>
      <c r="CI46" s="36">
        <f t="shared" si="30"/>
        <v>0</v>
      </c>
      <c r="CJ46" s="37">
        <f t="shared" si="31"/>
        <v>0</v>
      </c>
      <c r="CM46" s="16">
        <f>SUMIFS('[1]Ajuste Inventario'!$I:$I,'[1]Ajuste Inventario'!$B:$B,E46,'[1]Ajuste Inventario'!$S:$S,D46)*-1</f>
        <v>1.875</v>
      </c>
      <c r="CN46" s="36">
        <f t="shared" si="2"/>
        <v>11131.278548493776</v>
      </c>
      <c r="CP46" t="str">
        <f t="shared" si="3"/>
        <v>1144Org.Vtas Ranelagh</v>
      </c>
      <c r="CQ46" s="10">
        <f t="shared" si="4"/>
        <v>5936.681892530014</v>
      </c>
    </row>
    <row r="47" spans="1:95" x14ac:dyDescent="0.25">
      <c r="A47" s="30">
        <v>46204</v>
      </c>
      <c r="B47" s="31" t="str">
        <f>VLOOKUP($E47,'[2]TEORICOS (05.26)'!$A$8:$T$251,B$1,0)</f>
        <v>P</v>
      </c>
      <c r="C47" s="32" t="str">
        <f>VLOOKUP($E47,'[2]TEORICOS (05.26)'!$A$8:$T$251,C$1,0)</f>
        <v>Coca Cola</v>
      </c>
      <c r="D47" t="s">
        <v>66</v>
      </c>
      <c r="E47">
        <v>1159</v>
      </c>
      <c r="F47" t="s">
        <v>105</v>
      </c>
      <c r="G47" s="16">
        <v>38041.665000000001</v>
      </c>
      <c r="H47" s="16">
        <v>90463.079370001273</v>
      </c>
      <c r="I47" s="33">
        <v>593432623.62998569</v>
      </c>
      <c r="J47" s="33">
        <v>587565051.23998833</v>
      </c>
      <c r="K47" s="34">
        <f>IF($B47="P",VLOOKUP($E47,'[2]Costeo-JUL26'!$B$9:$CQ$307,K$1,0),0)</f>
        <v>915254</v>
      </c>
      <c r="L47" s="35">
        <f>VLOOKUP($E47,'[2]TEORICOS (05.26)'!$A$8:$T$251,L$1,0)</f>
        <v>0.23499999999999999</v>
      </c>
      <c r="M47" s="36">
        <f t="shared" si="5"/>
        <v>138077787.04139724</v>
      </c>
      <c r="N47" s="35">
        <f>IF($B47="P",VLOOKUP($E47,'[2]Costeo-JUL26'!$B$9:$CQ$307,N$1,0),0)</f>
        <v>5.0000000000000001E-3</v>
      </c>
      <c r="O47" s="36">
        <f t="shared" si="6"/>
        <v>690388.93520698627</v>
      </c>
      <c r="P47" s="36">
        <f>IF($B47="P",VLOOKUP($E47,'[2]Costeo-JUL26'!$B$9:$CQ$307,P$1,0),0)*H47</f>
        <v>0</v>
      </c>
      <c r="Q47" s="36">
        <f t="shared" si="7"/>
        <v>138768175.97660422</v>
      </c>
      <c r="R47" s="34">
        <f>IF($B47="P",VLOOKUP($E47,'[2]Costeo-JUL26'!$B$9:$CQ$307,R$1,0),0)</f>
        <v>0</v>
      </c>
      <c r="S47" s="16">
        <f>IF($B47="P",VLOOKUP($E47,'[2]Costeo-JUL26'!$B$9:$CQ$307,S$1,0),0)*$G47</f>
        <v>0</v>
      </c>
      <c r="T47" s="36">
        <f>IF($B47="P",VLOOKUP($E47,'[2]Costeo-JUL26'!$B$9:$CQ$307,T$1,0),0)*$G47</f>
        <v>0</v>
      </c>
      <c r="U47" s="35">
        <f>IF($B47="P",VLOOKUP($E47,'[2]Costeo-JUL26'!$B$9:$CQ$307,U$1,0),0)</f>
        <v>0</v>
      </c>
      <c r="V47" s="36">
        <f t="shared" si="8"/>
        <v>0</v>
      </c>
      <c r="W47" s="36">
        <f t="shared" si="9"/>
        <v>0</v>
      </c>
      <c r="X47" s="34">
        <f>IF($B47="P",VLOOKUP($E47,'[2]Costeo-JUL26'!$B$9:$CQ$307,X$1,0),0)</f>
        <v>902338</v>
      </c>
      <c r="Y47" s="16">
        <f>IF($B47="P",VLOOKUP($E47,'[2]Costeo-JUL26'!$B$9:$CQ$307,Y$1,0),0)*$G47</f>
        <v>4474.1563039800003</v>
      </c>
      <c r="Z47" s="36">
        <f>IF($B47="P",VLOOKUP($E47,'[2]Costeo-JUL26'!$B$9:$CQ$307,Z$1,0),0)*$G47</f>
        <v>1265022.9533873054</v>
      </c>
      <c r="AA47" s="35">
        <f>IF($B47="P",VLOOKUP($E47,'[2]Costeo-JUL26'!$B$9:$CQ$307,AA$1,0),0)</f>
        <v>0.45</v>
      </c>
      <c r="AB47" s="36">
        <f t="shared" si="10"/>
        <v>569260.32902428741</v>
      </c>
      <c r="AC47" s="36">
        <f t="shared" si="11"/>
        <v>1834283.2824115928</v>
      </c>
      <c r="AD47" s="34">
        <f>IF($B47="P",VLOOKUP($E47,'[2]Costeo-JUL26'!$B$9:$CQ$307,AD$1,0),0)</f>
        <v>901781</v>
      </c>
      <c r="AE47" s="16">
        <f>IF($B47="P",VLOOKUP($E47,'[2]Costeo-JUL26'!$B$9:$CQ$307,AE$1,0),0)*$G47</f>
        <v>228249.99</v>
      </c>
      <c r="AF47" s="36">
        <f>IF($B47="P",VLOOKUP($E47,'[2]Costeo-JUL26'!$B$9:$CQ$307,AF$1,0),0)*$G47</f>
        <v>3502998.2465280001</v>
      </c>
      <c r="AG47" s="35">
        <f>IF($B47="P",VLOOKUP($E47,'[2]Costeo-JUL26'!$B$9:$CQ$307,AG$1,0),0)</f>
        <v>6.0000000000000001E-3</v>
      </c>
      <c r="AH47" s="36">
        <f t="shared" si="12"/>
        <v>21017.989479168002</v>
      </c>
      <c r="AI47" s="36">
        <f t="shared" si="13"/>
        <v>3524016.236007168</v>
      </c>
      <c r="AJ47" s="34">
        <f>IF($B47="P",VLOOKUP($E47,'[2]Costeo-JUL26'!$B$9:$CQ$307,AJ$1,0),0)</f>
        <v>915284</v>
      </c>
      <c r="AK47" s="16">
        <f>IF($B47="P",VLOOKUP($E47,'[2]Costeo-JUL26'!$B$9:$CQ$307,AK$1,0),0)*$G47</f>
        <v>228249.99</v>
      </c>
      <c r="AL47" s="36">
        <f>IF($B47="P",VLOOKUP($E47,'[2]Costeo-JUL26'!$B$9:$CQ$307,AL$1,0),0)*$G47</f>
        <v>2005632.6621299998</v>
      </c>
      <c r="AM47" s="35">
        <f>IF($B47="P",VLOOKUP($E47,'[2]Costeo-JUL26'!$B$9:$CQ$307,AM$1,0),0)</f>
        <v>1.7999999999999999E-2</v>
      </c>
      <c r="AN47" s="36">
        <f t="shared" si="14"/>
        <v>36101.387918339991</v>
      </c>
      <c r="AO47" s="36">
        <f t="shared" si="15"/>
        <v>2041734.0500483399</v>
      </c>
      <c r="AP47" s="34">
        <f>IF($B47="P",VLOOKUP($E47,'[2]Costeo-JUL26'!$B$9:$CQ$307,AP$1,0),0)</f>
        <v>911881</v>
      </c>
      <c r="AQ47" s="16">
        <f>IF($B47="P",VLOOKUP($E47,'[2]Costeo-JUL26'!$B$9:$CQ$307,AQ$1,0),0)*$G47</f>
        <v>228249.99</v>
      </c>
      <c r="AR47" s="36">
        <f>IF($B47="P",VLOOKUP($E47,'[2]Costeo-JUL26'!$B$9:$CQ$307,AR$1,0),0)*$G47</f>
        <v>30971515.043603871</v>
      </c>
      <c r="AS47" s="35">
        <f>IF($B47="P",VLOOKUP($E47,'[2]Costeo-JUL26'!$B$9:$CQ$307,AS$1,0),0)</f>
        <v>0.02</v>
      </c>
      <c r="AT47" s="36">
        <f t="shared" si="16"/>
        <v>619430.30087207747</v>
      </c>
      <c r="AU47" s="36">
        <f t="shared" si="17"/>
        <v>31590945.344475947</v>
      </c>
      <c r="AV47" s="34">
        <f>IF($B47="P",VLOOKUP($E47,'[2]Costeo-JUL26'!$B$9:$CQ$307,AV$1,0),0)</f>
        <v>932442</v>
      </c>
      <c r="AW47" s="16">
        <f>IF($B47="P",VLOOKUP($E47,'[2]Costeo-JUL26'!$B$9:$CQ$307,AW$1,0),0)*$G47</f>
        <v>1053.7541205</v>
      </c>
      <c r="AX47" s="36">
        <f>IF($B47="P",VLOOKUP($E47,'[2]Costeo-JUL26'!$B$9:$CQ$307,AX$1,0),0)*$G47</f>
        <v>3889695.5219571521</v>
      </c>
      <c r="AY47" s="35">
        <f>IF($B47="P",VLOOKUP($E47,'[2]Costeo-JUL26'!$B$9:$CQ$307,AY$1,0),0)</f>
        <v>0.03</v>
      </c>
      <c r="AZ47" s="36">
        <f t="shared" si="18"/>
        <v>116690.86565871455</v>
      </c>
      <c r="BA47" s="36">
        <f t="shared" si="19"/>
        <v>4006386.3876158665</v>
      </c>
      <c r="BB47" s="34">
        <f>IF($B47="P",VLOOKUP($E47,'[2]Costeo-JUL26'!$B$9:$CQ$307,BB$1,0),0)</f>
        <v>902311</v>
      </c>
      <c r="BC47" s="16">
        <f>IF($B47="P",VLOOKUP($E47,'[2]Costeo-JUL26'!$B$9:$CQ$307,BC$1,0),0)*$G47</f>
        <v>166.43228437500002</v>
      </c>
      <c r="BD47" s="36">
        <f>IF($B47="P",VLOOKUP($E47,'[2]Costeo-JUL26'!$B$9:$CQ$307,BD$1,0),0)*$G47</f>
        <v>652688.33585779706</v>
      </c>
      <c r="BE47" s="35">
        <f>IF($B47="P",VLOOKUP($E47,'[2]Costeo-JUL26'!$B$9:$CQ$307,BE$1,0),0)</f>
        <v>0.03</v>
      </c>
      <c r="BF47" s="36">
        <f t="shared" si="20"/>
        <v>19580.650075733913</v>
      </c>
      <c r="BG47" s="36">
        <f t="shared" si="21"/>
        <v>672268.98593353096</v>
      </c>
      <c r="BH47" s="34">
        <f>IF($B47="P",VLOOKUP($E47,'[2]Costeo-JUL26'!$B$9:$CQ$307,BH$1,0),0)</f>
        <v>933089</v>
      </c>
      <c r="BI47" s="16">
        <f>IF($B47="P",VLOOKUP($E47,'[2]Costeo-JUL26'!$B$9:$CQ$307,BI$1,0),0)*$G47</f>
        <v>1426.5624375</v>
      </c>
      <c r="BJ47" s="36">
        <f>IF($B47="P",VLOOKUP($E47,'[2]Costeo-JUL26'!$B$9:$CQ$307,BJ$1,0),0)*$G47</f>
        <v>1062321.8788717291</v>
      </c>
      <c r="BK47" s="35">
        <f>IF(BH47=910319,0,IF($B47="P",VLOOKUP($E47,'[2]Costeo-JUL26'!$B$9:$CQ$307,BK$1,0),0))</f>
        <v>0.02</v>
      </c>
      <c r="BL47" s="36">
        <f t="shared" si="22"/>
        <v>21246.437577434583</v>
      </c>
      <c r="BM47" s="36">
        <f t="shared" si="23"/>
        <v>1083568.3164491637</v>
      </c>
      <c r="BN47" s="34">
        <f>IF($B47="P",VLOOKUP($E47,'[2]Costeo-JUL26'!$B$9:$CQ$307,BN$1,0),0)</f>
        <v>0</v>
      </c>
      <c r="BO47" s="16">
        <f>IF($B47="P",VLOOKUP($E47,'[2]Costeo-JUL26'!$B$9:$CQ$307,BO$1,0),0)*$G47</f>
        <v>0</v>
      </c>
      <c r="BP47" s="36">
        <f>IF($B47="P",VLOOKUP($E47,'[2]Costeo-JUL26'!$B$9:$CQ$307,BP$1,0),0)*$G47</f>
        <v>0</v>
      </c>
      <c r="BQ47" s="35">
        <f>IF($B47="P",VLOOKUP($E47,'[2]Costeo-JUL26'!$B$9:$CQ$307,BQ$1,0),0)</f>
        <v>0</v>
      </c>
      <c r="BR47" s="36">
        <f t="shared" si="24"/>
        <v>0</v>
      </c>
      <c r="BS47" s="36">
        <f t="shared" si="25"/>
        <v>0</v>
      </c>
      <c r="BT47" s="34">
        <f>IF($B47="P",VLOOKUP($E47,'[2]Costeo-JUL26'!$B$9:$CQ$307,BT$1,0),0)</f>
        <v>0</v>
      </c>
      <c r="BU47" s="16">
        <f>IF($B47="P",VLOOKUP($E47,'[2]Costeo-JUL26'!$B$9:$CQ$307,BU$1,0),0)*$G47</f>
        <v>0</v>
      </c>
      <c r="BV47" s="36">
        <f>IF($B47="P",VLOOKUP($E47,'[2]Costeo-JUL26'!$B$9:$CQ$307,BV$1,0),0)*$G47</f>
        <v>0</v>
      </c>
      <c r="BW47" s="35">
        <f>IF($B47="P",VLOOKUP($E47,'[2]Costeo-JUL26'!$B$9:$CQ$307,BW$1,0),0)</f>
        <v>0</v>
      </c>
      <c r="BX47" s="36">
        <f t="shared" si="26"/>
        <v>0</v>
      </c>
      <c r="BY47" s="36">
        <f t="shared" si="27"/>
        <v>0</v>
      </c>
      <c r="BZ47" s="34">
        <f>IF($B47="P",VLOOKUP($E47,'[2]Costeo-JUL26'!$B$9:$CQ$307,BZ$1,0),0)</f>
        <v>0</v>
      </c>
      <c r="CA47" s="16">
        <f>IF($B47="P",VLOOKUP($E47,'[2]Costeo-JUL26'!$B$9:$CQ$307,CA$1,0),0)*$G47</f>
        <v>0</v>
      </c>
      <c r="CB47" s="36">
        <f>IF($B47="P",VLOOKUP($E47,'[2]Costeo-JUL26'!$B$9:$CQ$307,CB$1,0),0)*$G47</f>
        <v>0</v>
      </c>
      <c r="CC47" s="35">
        <f>IF($B47="P",VLOOKUP($E47,'[2]Costeo-JUL26'!$B$9:$CQ$307,CC$1,0),0)</f>
        <v>0</v>
      </c>
      <c r="CD47" s="36">
        <f t="shared" si="28"/>
        <v>0</v>
      </c>
      <c r="CE47" s="36">
        <f t="shared" si="29"/>
        <v>0</v>
      </c>
      <c r="CF47" s="37">
        <f t="shared" si="1"/>
        <v>183521378.57954586</v>
      </c>
      <c r="CG47" s="36">
        <f>IF($B47="r",VLOOKUP($E47,'[2]Costeo-JUL26'!$B$9:$CQ$307,CG$1,0),0)*$G47</f>
        <v>0</v>
      </c>
      <c r="CH47" s="35">
        <f>VLOOKUP($E47,'[2]TEORICOS (05.26)'!$A$8:$T$251,CH$1,0)</f>
        <v>0</v>
      </c>
      <c r="CI47" s="36">
        <f t="shared" si="30"/>
        <v>0</v>
      </c>
      <c r="CJ47" s="37">
        <f t="shared" si="31"/>
        <v>0</v>
      </c>
      <c r="CM47" s="16">
        <f>SUMIFS('[1]Ajuste Inventario'!$I:$I,'[1]Ajuste Inventario'!$B:$B,E47,'[1]Ajuste Inventario'!$S:$S,D47)*-1</f>
        <v>58.707000000000001</v>
      </c>
      <c r="CN47" s="36">
        <f t="shared" si="2"/>
        <v>283215.51047435484</v>
      </c>
      <c r="CP47" t="str">
        <f t="shared" si="3"/>
        <v>1159Org.Vtas Ranelagh</v>
      </c>
      <c r="CQ47" s="10">
        <f t="shared" si="4"/>
        <v>4824.2204587929009</v>
      </c>
    </row>
    <row r="48" spans="1:95" x14ac:dyDescent="0.25">
      <c r="A48" s="30">
        <v>46204</v>
      </c>
      <c r="B48" s="31" t="str">
        <f>VLOOKUP($E48,'[2]TEORICOS (05.26)'!$A$8:$T$251,B$1,0)</f>
        <v>P</v>
      </c>
      <c r="C48" s="32" t="str">
        <f>VLOOKUP($E48,'[2]TEORICOS (05.26)'!$A$8:$T$251,C$1,0)</f>
        <v>Coca Cola</v>
      </c>
      <c r="D48" t="s">
        <v>66</v>
      </c>
      <c r="E48">
        <v>1161</v>
      </c>
      <c r="F48" t="s">
        <v>106</v>
      </c>
      <c r="G48" s="16">
        <v>892.16599999999994</v>
      </c>
      <c r="H48" s="16">
        <v>2828.166220000016</v>
      </c>
      <c r="I48" s="33">
        <v>17862096.520000022</v>
      </c>
      <c r="J48" s="33">
        <v>17646848.300000019</v>
      </c>
      <c r="K48" s="34">
        <f>IF($B48="P",VLOOKUP($E48,'[2]Costeo-JUL26'!$B$9:$CQ$307,K$1,0),0)</f>
        <v>915254</v>
      </c>
      <c r="L48" s="35">
        <f>VLOOKUP($E48,'[2]TEORICOS (05.26)'!$A$8:$T$251,L$1,0)</f>
        <v>0.23499999999999999</v>
      </c>
      <c r="M48" s="36">
        <f t="shared" si="5"/>
        <v>4147009.3505000044</v>
      </c>
      <c r="N48" s="35">
        <f>IF($B48="P",VLOOKUP($E48,'[2]Costeo-JUL26'!$B$9:$CQ$307,N$1,0),0)</f>
        <v>5.0000000000000001E-3</v>
      </c>
      <c r="O48" s="36">
        <f t="shared" si="6"/>
        <v>20735.046752500024</v>
      </c>
      <c r="P48" s="36">
        <f>IF($B48="P",VLOOKUP($E48,'[2]Costeo-JUL26'!$B$9:$CQ$307,P$1,0),0)*H48</f>
        <v>0</v>
      </c>
      <c r="Q48" s="36">
        <f t="shared" si="7"/>
        <v>4167744.3972525042</v>
      </c>
      <c r="R48" s="34">
        <f>IF($B48="P",VLOOKUP($E48,'[2]Costeo-JUL26'!$B$9:$CQ$307,R$1,0),0)</f>
        <v>0</v>
      </c>
      <c r="S48" s="16">
        <f>IF($B48="P",VLOOKUP($E48,'[2]Costeo-JUL26'!$B$9:$CQ$307,S$1,0),0)*$G48</f>
        <v>0</v>
      </c>
      <c r="T48" s="36">
        <f>IF($B48="P",VLOOKUP($E48,'[2]Costeo-JUL26'!$B$9:$CQ$307,T$1,0),0)*$G48</f>
        <v>0</v>
      </c>
      <c r="U48" s="35">
        <f>IF($B48="P",VLOOKUP($E48,'[2]Costeo-JUL26'!$B$9:$CQ$307,U$1,0),0)</f>
        <v>0</v>
      </c>
      <c r="V48" s="36">
        <f t="shared" si="8"/>
        <v>0</v>
      </c>
      <c r="W48" s="36">
        <f t="shared" si="9"/>
        <v>0</v>
      </c>
      <c r="X48" s="34">
        <f>IF($B48="P",VLOOKUP($E48,'[2]Costeo-JUL26'!$B$9:$CQ$307,X$1,0),0)</f>
        <v>902338</v>
      </c>
      <c r="Y48" s="16">
        <f>IF($B48="P",VLOOKUP($E48,'[2]Costeo-JUL26'!$B$9:$CQ$307,Y$1,0),0)*$G48</f>
        <v>139.905903456</v>
      </c>
      <c r="Z48" s="36">
        <f>IF($B48="P",VLOOKUP($E48,'[2]Costeo-JUL26'!$B$9:$CQ$307,Z$1,0),0)*$G48</f>
        <v>39556.995143149441</v>
      </c>
      <c r="AA48" s="35">
        <f>IF($B48="P",VLOOKUP($E48,'[2]Costeo-JUL26'!$B$9:$CQ$307,AA$1,0),0)</f>
        <v>0.45</v>
      </c>
      <c r="AB48" s="36">
        <f t="shared" si="10"/>
        <v>17800.647814417251</v>
      </c>
      <c r="AC48" s="36">
        <f t="shared" si="11"/>
        <v>57357.642957566692</v>
      </c>
      <c r="AD48" s="34">
        <f>IF($B48="P",VLOOKUP($E48,'[2]Costeo-JUL26'!$B$9:$CQ$307,AD$1,0),0)</f>
        <v>901781</v>
      </c>
      <c r="AE48" s="16">
        <f>IF($B48="P",VLOOKUP($E48,'[2]Costeo-JUL26'!$B$9:$CQ$307,AE$1,0),0)*$G48</f>
        <v>5352.9959999999992</v>
      </c>
      <c r="AF48" s="36">
        <f>IF($B48="P",VLOOKUP($E48,'[2]Costeo-JUL26'!$B$9:$CQ$307,AF$1,0),0)*$G48</f>
        <v>82153.500211199993</v>
      </c>
      <c r="AG48" s="35">
        <f>IF($B48="P",VLOOKUP($E48,'[2]Costeo-JUL26'!$B$9:$CQ$307,AG$1,0),0)</f>
        <v>6.0000000000000001E-3</v>
      </c>
      <c r="AH48" s="36">
        <f t="shared" si="12"/>
        <v>492.92100126719998</v>
      </c>
      <c r="AI48" s="36">
        <f t="shared" si="13"/>
        <v>82646.42121246719</v>
      </c>
      <c r="AJ48" s="34">
        <f>IF($B48="P",VLOOKUP($E48,'[2]Costeo-JUL26'!$B$9:$CQ$307,AJ$1,0),0)</f>
        <v>935952</v>
      </c>
      <c r="AK48" s="16">
        <f>IF($B48="P",VLOOKUP($E48,'[2]Costeo-JUL26'!$B$9:$CQ$307,AK$1,0),0)*$G48</f>
        <v>5352.9959999999992</v>
      </c>
      <c r="AL48" s="36">
        <f>IF($B48="P",VLOOKUP($E48,'[2]Costeo-JUL26'!$B$9:$CQ$307,AL$1,0),0)*$G48</f>
        <v>122249.68850951997</v>
      </c>
      <c r="AM48" s="35">
        <f>IF($B48="P",VLOOKUP($E48,'[2]Costeo-JUL26'!$B$9:$CQ$307,AM$1,0),0)</f>
        <v>1.7999999999999999E-2</v>
      </c>
      <c r="AN48" s="36">
        <f t="shared" si="14"/>
        <v>2200.4943931713592</v>
      </c>
      <c r="AO48" s="36">
        <f t="shared" si="15"/>
        <v>124450.18290269133</v>
      </c>
      <c r="AP48" s="34">
        <f>IF($B48="P",VLOOKUP($E48,'[2]Costeo-JUL26'!$B$9:$CQ$307,AP$1,0),0)</f>
        <v>913487</v>
      </c>
      <c r="AQ48" s="16">
        <f>IF($B48="P",VLOOKUP($E48,'[2]Costeo-JUL26'!$B$9:$CQ$307,AQ$1,0),0)*$G48</f>
        <v>5352.9959999999992</v>
      </c>
      <c r="AR48" s="36">
        <f>IF($B48="P",VLOOKUP($E48,'[2]Costeo-JUL26'!$B$9:$CQ$307,AR$1,0),0)*$G48</f>
        <v>1024087.6066575089</v>
      </c>
      <c r="AS48" s="35">
        <f>IF($B48="P",VLOOKUP($E48,'[2]Costeo-JUL26'!$B$9:$CQ$307,AS$1,0),0)</f>
        <v>0.02</v>
      </c>
      <c r="AT48" s="36">
        <f t="shared" si="16"/>
        <v>20481.752133150178</v>
      </c>
      <c r="AU48" s="36">
        <f t="shared" si="17"/>
        <v>1044569.3587906591</v>
      </c>
      <c r="AV48" s="34">
        <f>IF($B48="P",VLOOKUP($E48,'[2]Costeo-JUL26'!$B$9:$CQ$307,AV$1,0),0)</f>
        <v>902310</v>
      </c>
      <c r="AW48" s="16">
        <f>IF($B48="P",VLOOKUP($E48,'[2]Costeo-JUL26'!$B$9:$CQ$307,AW$1,0),0)*$G48</f>
        <v>32.296409199999999</v>
      </c>
      <c r="AX48" s="36">
        <f>IF($B48="P",VLOOKUP($E48,'[2]Costeo-JUL26'!$B$9:$CQ$307,AX$1,0),0)*$G48</f>
        <v>113151.95824528599</v>
      </c>
      <c r="AY48" s="35">
        <f>IF($B48="P",VLOOKUP($E48,'[2]Costeo-JUL26'!$B$9:$CQ$307,AY$1,0),0)</f>
        <v>0.03</v>
      </c>
      <c r="AZ48" s="36">
        <f t="shared" si="18"/>
        <v>3394.5587473585797</v>
      </c>
      <c r="BA48" s="36">
        <f t="shared" si="19"/>
        <v>116546.51699264457</v>
      </c>
      <c r="BB48" s="34">
        <f>IF($B48="P",VLOOKUP($E48,'[2]Costeo-JUL26'!$B$9:$CQ$307,BB$1,0),0)</f>
        <v>923266</v>
      </c>
      <c r="BC48" s="16">
        <f>IF($B48="P",VLOOKUP($E48,'[2]Costeo-JUL26'!$B$9:$CQ$307,BC$1,0),0)*$G48</f>
        <v>7.2859628555999993</v>
      </c>
      <c r="BD48" s="36">
        <f>IF($B48="P",VLOOKUP($E48,'[2]Costeo-JUL26'!$B$9:$CQ$307,BD$1,0),0)*$G48</f>
        <v>29477.985678957815</v>
      </c>
      <c r="BE48" s="35">
        <f>IF($B48="P",VLOOKUP($E48,'[2]Costeo-JUL26'!$B$9:$CQ$307,BE$1,0),0)</f>
        <v>0.03</v>
      </c>
      <c r="BF48" s="36">
        <f t="shared" si="20"/>
        <v>884.33957036873437</v>
      </c>
      <c r="BG48" s="36">
        <f t="shared" si="21"/>
        <v>30362.32524932655</v>
      </c>
      <c r="BH48" s="34">
        <f>IF($B48="P",VLOOKUP($E48,'[2]Costeo-JUL26'!$B$9:$CQ$307,BH$1,0),0)</f>
        <v>910319</v>
      </c>
      <c r="BI48" s="16">
        <f>IF($B48="P",VLOOKUP($E48,'[2]Costeo-JUL26'!$B$9:$CQ$307,BI$1,0),0)*$G48</f>
        <v>22.30415</v>
      </c>
      <c r="BJ48" s="36">
        <f>IF($B48="P",VLOOKUP($E48,'[2]Costeo-JUL26'!$B$9:$CQ$307,BJ$1,0),0)*$G48</f>
        <v>58314.200174999991</v>
      </c>
      <c r="BK48" s="35">
        <f>IF(BH48=910319,0,IF($B48="P",VLOOKUP($E48,'[2]Costeo-JUL26'!$B$9:$CQ$307,BK$1,0),0))</f>
        <v>0</v>
      </c>
      <c r="BL48" s="36">
        <f t="shared" si="22"/>
        <v>0</v>
      </c>
      <c r="BM48" s="36">
        <f t="shared" si="23"/>
        <v>58314.200174999991</v>
      </c>
      <c r="BN48" s="34">
        <f>IF($B48="P",VLOOKUP($E48,'[2]Costeo-JUL26'!$B$9:$CQ$307,BN$1,0),0)</f>
        <v>0</v>
      </c>
      <c r="BO48" s="16">
        <f>IF($B48="P",VLOOKUP($E48,'[2]Costeo-JUL26'!$B$9:$CQ$307,BO$1,0),0)*$G48</f>
        <v>0</v>
      </c>
      <c r="BP48" s="36">
        <f>IF($B48="P",VLOOKUP($E48,'[2]Costeo-JUL26'!$B$9:$CQ$307,BP$1,0),0)*$G48</f>
        <v>0</v>
      </c>
      <c r="BQ48" s="35">
        <f>IF($B48="P",VLOOKUP($E48,'[2]Costeo-JUL26'!$B$9:$CQ$307,BQ$1,0),0)</f>
        <v>0</v>
      </c>
      <c r="BR48" s="36">
        <f t="shared" si="24"/>
        <v>0</v>
      </c>
      <c r="BS48" s="36">
        <f t="shared" si="25"/>
        <v>0</v>
      </c>
      <c r="BT48" s="34">
        <f>IF($B48="P",VLOOKUP($E48,'[2]Costeo-JUL26'!$B$9:$CQ$307,BT$1,0),0)</f>
        <v>0</v>
      </c>
      <c r="BU48" s="16">
        <f>IF($B48="P",VLOOKUP($E48,'[2]Costeo-JUL26'!$B$9:$CQ$307,BU$1,0),0)*$G48</f>
        <v>0</v>
      </c>
      <c r="BV48" s="36">
        <f>IF($B48="P",VLOOKUP($E48,'[2]Costeo-JUL26'!$B$9:$CQ$307,BV$1,0),0)*$G48</f>
        <v>0</v>
      </c>
      <c r="BW48" s="35">
        <f>IF($B48="P",VLOOKUP($E48,'[2]Costeo-JUL26'!$B$9:$CQ$307,BW$1,0),0)</f>
        <v>0</v>
      </c>
      <c r="BX48" s="36">
        <f t="shared" si="26"/>
        <v>0</v>
      </c>
      <c r="BY48" s="36">
        <f t="shared" si="27"/>
        <v>0</v>
      </c>
      <c r="BZ48" s="34">
        <f>IF($B48="P",VLOOKUP($E48,'[2]Costeo-JUL26'!$B$9:$CQ$307,BZ$1,0),0)</f>
        <v>0</v>
      </c>
      <c r="CA48" s="16">
        <f>IF($B48="P",VLOOKUP($E48,'[2]Costeo-JUL26'!$B$9:$CQ$307,CA$1,0),0)*$G48</f>
        <v>0</v>
      </c>
      <c r="CB48" s="36">
        <f>IF($B48="P",VLOOKUP($E48,'[2]Costeo-JUL26'!$B$9:$CQ$307,CB$1,0),0)*$G48</f>
        <v>0</v>
      </c>
      <c r="CC48" s="35">
        <f>IF($B48="P",VLOOKUP($E48,'[2]Costeo-JUL26'!$B$9:$CQ$307,CC$1,0),0)</f>
        <v>0</v>
      </c>
      <c r="CD48" s="36">
        <f t="shared" si="28"/>
        <v>0</v>
      </c>
      <c r="CE48" s="36">
        <f t="shared" si="29"/>
        <v>0</v>
      </c>
      <c r="CF48" s="37">
        <f t="shared" si="1"/>
        <v>5681991.0455328599</v>
      </c>
      <c r="CG48" s="36">
        <f>IF($B48="r",VLOOKUP($E48,'[2]Costeo-JUL26'!$B$9:$CQ$307,CG$1,0),0)*$G48</f>
        <v>0</v>
      </c>
      <c r="CH48" s="35">
        <f>VLOOKUP($E48,'[2]TEORICOS (05.26)'!$A$8:$T$251,CH$1,0)</f>
        <v>0</v>
      </c>
      <c r="CI48" s="36">
        <f t="shared" si="30"/>
        <v>0</v>
      </c>
      <c r="CJ48" s="37">
        <f t="shared" si="31"/>
        <v>0</v>
      </c>
      <c r="CM48" s="16">
        <f>SUMIFS('[1]Ajuste Inventario'!$I:$I,'[1]Ajuste Inventario'!$B:$B,E48,'[1]Ajuste Inventario'!$S:$S,D48)*-1</f>
        <v>1.177</v>
      </c>
      <c r="CN48" s="36">
        <f t="shared" si="2"/>
        <v>7496.0304030776524</v>
      </c>
      <c r="CP48" t="str">
        <f t="shared" si="3"/>
        <v>1161Org.Vtas Ranelagh</v>
      </c>
      <c r="CQ48" s="10">
        <f t="shared" si="4"/>
        <v>6368.759900660707</v>
      </c>
    </row>
    <row r="49" spans="1:95" x14ac:dyDescent="0.25">
      <c r="A49" s="30">
        <v>46204</v>
      </c>
      <c r="B49" s="31" t="str">
        <f>VLOOKUP($E49,'[2]TEORICOS (05.26)'!$A$8:$T$251,B$1,0)</f>
        <v>P</v>
      </c>
      <c r="C49" s="32" t="str">
        <f>VLOOKUP($E49,'[2]TEORICOS (05.26)'!$A$8:$T$251,C$1,0)</f>
        <v>Coca Cola</v>
      </c>
      <c r="D49" t="s">
        <v>66</v>
      </c>
      <c r="E49">
        <v>1180</v>
      </c>
      <c r="F49" t="s">
        <v>107</v>
      </c>
      <c r="G49" s="16">
        <v>153</v>
      </c>
      <c r="H49" s="16">
        <v>1724.616</v>
      </c>
      <c r="I49" s="33">
        <v>16402817.460000012</v>
      </c>
      <c r="J49" s="33">
        <v>14780851.610000007</v>
      </c>
      <c r="K49" s="34">
        <f>IF($B49="P",VLOOKUP($E49,'[2]Costeo-JUL26'!$B$9:$CQ$307,K$1,0),0)</f>
        <v>915254</v>
      </c>
      <c r="L49" s="35">
        <f>VLOOKUP($E49,'[2]TEORICOS (05.26)'!$A$8:$T$251,L$1,0)</f>
        <v>0.23499999999999999</v>
      </c>
      <c r="M49" s="36">
        <f t="shared" si="5"/>
        <v>3473500.1283500013</v>
      </c>
      <c r="N49" s="35">
        <f>IF($B49="P",VLOOKUP($E49,'[2]Costeo-JUL26'!$B$9:$CQ$307,N$1,0),0)</f>
        <v>5.0000000000000001E-3</v>
      </c>
      <c r="O49" s="36">
        <f t="shared" si="6"/>
        <v>17367.500641750008</v>
      </c>
      <c r="P49" s="36">
        <f>IF($B49="P",VLOOKUP($E49,'[2]Costeo-JUL26'!$B$9:$CQ$307,P$1,0),0)*H49</f>
        <v>0</v>
      </c>
      <c r="Q49" s="36">
        <f t="shared" si="7"/>
        <v>3490867.6289917515</v>
      </c>
      <c r="R49" s="34">
        <f>IF($B49="P",VLOOKUP($E49,'[2]Costeo-JUL26'!$B$9:$CQ$307,R$1,0),0)</f>
        <v>0</v>
      </c>
      <c r="S49" s="16">
        <f>IF($B49="P",VLOOKUP($E49,'[2]Costeo-JUL26'!$B$9:$CQ$307,S$1,0),0)*$G49</f>
        <v>0</v>
      </c>
      <c r="T49" s="36">
        <f>IF($B49="P",VLOOKUP($E49,'[2]Costeo-JUL26'!$B$9:$CQ$307,T$1,0),0)*$G49</f>
        <v>0</v>
      </c>
      <c r="U49" s="35">
        <f>IF($B49="P",VLOOKUP($E49,'[2]Costeo-JUL26'!$B$9:$CQ$307,U$1,0),0)</f>
        <v>0</v>
      </c>
      <c r="V49" s="36">
        <f t="shared" si="8"/>
        <v>0</v>
      </c>
      <c r="W49" s="36">
        <f t="shared" si="9"/>
        <v>0</v>
      </c>
      <c r="X49" s="34">
        <f>IF($B49="P",VLOOKUP($E49,'[2]Costeo-JUL26'!$B$9:$CQ$307,X$1,0),0)</f>
        <v>0</v>
      </c>
      <c r="Y49" s="16">
        <f>IF($B49="P",VLOOKUP($E49,'[2]Costeo-JUL26'!$B$9:$CQ$307,Y$1,0),0)*$G49</f>
        <v>0</v>
      </c>
      <c r="Z49" s="36">
        <f>IF($B49="P",VLOOKUP($E49,'[2]Costeo-JUL26'!$B$9:$CQ$307,Z$1,0),0)*$G49</f>
        <v>0</v>
      </c>
      <c r="AA49" s="35">
        <f>IF($B49="P",VLOOKUP($E49,'[2]Costeo-JUL26'!$B$9:$CQ$307,AA$1,0),0)</f>
        <v>0</v>
      </c>
      <c r="AB49" s="36">
        <f t="shared" si="10"/>
        <v>0</v>
      </c>
      <c r="AC49" s="36">
        <f t="shared" si="11"/>
        <v>0</v>
      </c>
      <c r="AD49" s="34">
        <f>IF($B49="P",VLOOKUP($E49,'[2]Costeo-JUL26'!$B$9:$CQ$307,AD$1,0),0)</f>
        <v>0</v>
      </c>
      <c r="AE49" s="16">
        <f>IF($B49="P",VLOOKUP($E49,'[2]Costeo-JUL26'!$B$9:$CQ$307,AE$1,0),0)*$G49</f>
        <v>0</v>
      </c>
      <c r="AF49" s="36">
        <f>IF($B49="P",VLOOKUP($E49,'[2]Costeo-JUL26'!$B$9:$CQ$307,AF$1,0),0)*$G49</f>
        <v>0</v>
      </c>
      <c r="AG49" s="35">
        <f>IF($B49="P",VLOOKUP($E49,'[2]Costeo-JUL26'!$B$9:$CQ$307,AG$1,0),0)</f>
        <v>0</v>
      </c>
      <c r="AH49" s="36">
        <f t="shared" si="12"/>
        <v>0</v>
      </c>
      <c r="AI49" s="36">
        <f t="shared" si="13"/>
        <v>0</v>
      </c>
      <c r="AJ49" s="34">
        <f>IF($B49="P",VLOOKUP($E49,'[2]Costeo-JUL26'!$B$9:$CQ$307,AJ$1,0),0)</f>
        <v>932675</v>
      </c>
      <c r="AK49" s="16">
        <f>IF($B49="P",VLOOKUP($E49,'[2]Costeo-JUL26'!$B$9:$CQ$307,AK$1,0),0)*$G49</f>
        <v>153</v>
      </c>
      <c r="AL49" s="36">
        <f>IF($B49="P",VLOOKUP($E49,'[2]Costeo-JUL26'!$B$9:$CQ$307,AL$1,0),0)*$G49</f>
        <v>39833.550000000003</v>
      </c>
      <c r="AM49" s="35">
        <f>IF($B49="P",VLOOKUP($E49,'[2]Costeo-JUL26'!$B$9:$CQ$307,AM$1,0),0)</f>
        <v>1.7999999999999999E-2</v>
      </c>
      <c r="AN49" s="36">
        <f t="shared" si="14"/>
        <v>717.00390000000004</v>
      </c>
      <c r="AO49" s="36">
        <f t="shared" si="15"/>
        <v>40550.553900000006</v>
      </c>
      <c r="AP49" s="34">
        <f>IF($B49="P",VLOOKUP($E49,'[2]Costeo-JUL26'!$B$9:$CQ$307,AP$1,0),0)</f>
        <v>0</v>
      </c>
      <c r="AQ49" s="16">
        <f>IF($B49="P",VLOOKUP($E49,'[2]Costeo-JUL26'!$B$9:$CQ$307,AQ$1,0),0)*$G49</f>
        <v>0</v>
      </c>
      <c r="AR49" s="36">
        <f>IF($B49="P",VLOOKUP($E49,'[2]Costeo-JUL26'!$B$9:$CQ$307,AR$1,0),0)*$G49</f>
        <v>0</v>
      </c>
      <c r="AS49" s="35">
        <f>IF($B49="P",VLOOKUP($E49,'[2]Costeo-JUL26'!$B$9:$CQ$307,AS$1,0),0)</f>
        <v>0</v>
      </c>
      <c r="AT49" s="36">
        <f t="shared" si="16"/>
        <v>0</v>
      </c>
      <c r="AU49" s="36">
        <f t="shared" si="17"/>
        <v>0</v>
      </c>
      <c r="AV49" s="34">
        <f>IF($B49="P",VLOOKUP($E49,'[2]Costeo-JUL26'!$B$9:$CQ$307,AV$1,0),0)</f>
        <v>0</v>
      </c>
      <c r="AW49" s="16">
        <f>IF($B49="P",VLOOKUP($E49,'[2]Costeo-JUL26'!$B$9:$CQ$307,AW$1,0),0)*$G49</f>
        <v>0</v>
      </c>
      <c r="AX49" s="36">
        <f>IF($B49="P",VLOOKUP($E49,'[2]Costeo-JUL26'!$B$9:$CQ$307,AX$1,0),0)*$G49</f>
        <v>0</v>
      </c>
      <c r="AY49" s="35">
        <f>IF($B49="P",VLOOKUP($E49,'[2]Costeo-JUL26'!$B$9:$CQ$307,AY$1,0),0)</f>
        <v>0</v>
      </c>
      <c r="AZ49" s="36">
        <f t="shared" si="18"/>
        <v>0</v>
      </c>
      <c r="BA49" s="36">
        <f t="shared" si="19"/>
        <v>0</v>
      </c>
      <c r="BB49" s="34">
        <f>IF($B49="P",VLOOKUP($E49,'[2]Costeo-JUL26'!$B$9:$CQ$307,BB$1,0),0)</f>
        <v>902311</v>
      </c>
      <c r="BC49" s="16">
        <f>IF($B49="P",VLOOKUP($E49,'[2]Costeo-JUL26'!$B$9:$CQ$307,BC$1,0),0)*$G49</f>
        <v>0.25498979999999999</v>
      </c>
      <c r="BD49" s="36">
        <f>IF($B49="P",VLOOKUP($E49,'[2]Costeo-JUL26'!$B$9:$CQ$307,BD$1,0),0)*$G49</f>
        <v>999.97947422100015</v>
      </c>
      <c r="BE49" s="35">
        <f>IF($B49="P",VLOOKUP($E49,'[2]Costeo-JUL26'!$B$9:$CQ$307,BE$1,0),0)</f>
        <v>0.03</v>
      </c>
      <c r="BF49" s="36">
        <f t="shared" si="20"/>
        <v>29.999384226630003</v>
      </c>
      <c r="BG49" s="36">
        <f t="shared" si="21"/>
        <v>1029.97885844763</v>
      </c>
      <c r="BH49" s="34">
        <f>IF($B49="P",VLOOKUP($E49,'[2]Costeo-JUL26'!$B$9:$CQ$307,BH$1,0),0)</f>
        <v>0</v>
      </c>
      <c r="BI49" s="16">
        <f>IF($B49="P",VLOOKUP($E49,'[2]Costeo-JUL26'!$B$9:$CQ$307,BI$1,0),0)*$G49</f>
        <v>0</v>
      </c>
      <c r="BJ49" s="36">
        <f>IF($B49="P",VLOOKUP($E49,'[2]Costeo-JUL26'!$B$9:$CQ$307,BJ$1,0),0)*$G49</f>
        <v>0</v>
      </c>
      <c r="BK49" s="35">
        <f>IF(BH49=910319,0,IF($B49="P",VLOOKUP($E49,'[2]Costeo-JUL26'!$B$9:$CQ$307,BK$1,0),0))</f>
        <v>0</v>
      </c>
      <c r="BL49" s="36">
        <f t="shared" si="22"/>
        <v>0</v>
      </c>
      <c r="BM49" s="36">
        <f t="shared" si="23"/>
        <v>0</v>
      </c>
      <c r="BN49" s="34">
        <f>IF($B49="P",VLOOKUP($E49,'[2]Costeo-JUL26'!$B$9:$CQ$307,BN$1,0),0)</f>
        <v>931919</v>
      </c>
      <c r="BO49" s="16">
        <f>IF($B49="P",VLOOKUP($E49,'[2]Costeo-JUL26'!$B$9:$CQ$307,BO$1,0),0)*$G49</f>
        <v>153</v>
      </c>
      <c r="BP49" s="36">
        <f>IF($B49="P",VLOOKUP($E49,'[2]Costeo-JUL26'!$B$9:$CQ$307,BP$1,0),0)*$G49</f>
        <v>116965.13400000001</v>
      </c>
      <c r="BQ49" s="35">
        <f>IF($B49="P",VLOOKUP($E49,'[2]Costeo-JUL26'!$B$9:$CQ$307,BQ$1,0),0)</f>
        <v>0.02</v>
      </c>
      <c r="BR49" s="36">
        <f t="shared" si="24"/>
        <v>2339.3026800000002</v>
      </c>
      <c r="BS49" s="36">
        <f t="shared" si="25"/>
        <v>119304.43668</v>
      </c>
      <c r="BT49" s="34">
        <f>IF($B49="P",VLOOKUP($E49,'[2]Costeo-JUL26'!$B$9:$CQ$307,BT$1,0),0)</f>
        <v>932564</v>
      </c>
      <c r="BU49" s="16">
        <f>IF($B49="P",VLOOKUP($E49,'[2]Costeo-JUL26'!$B$9:$CQ$307,BU$1,0),0)*$G49</f>
        <v>153</v>
      </c>
      <c r="BV49" s="36">
        <f>IF($B49="P",VLOOKUP($E49,'[2]Costeo-JUL26'!$B$9:$CQ$307,BV$1,0),0)*$G49</f>
        <v>304179.3</v>
      </c>
      <c r="BW49" s="35">
        <f>IF($B49="P",VLOOKUP($E49,'[2]Costeo-JUL26'!$B$9:$CQ$307,BW$1,0),0)</f>
        <v>0.02</v>
      </c>
      <c r="BX49" s="36">
        <f t="shared" si="26"/>
        <v>6083.5860000000002</v>
      </c>
      <c r="BY49" s="36">
        <f t="shared" si="27"/>
        <v>310262.886</v>
      </c>
      <c r="BZ49" s="34">
        <f>IF($B49="P",VLOOKUP($E49,'[2]Costeo-JUL26'!$B$9:$CQ$307,BZ$1,0),0)</f>
        <v>0</v>
      </c>
      <c r="CA49" s="16">
        <f>IF($B49="P",VLOOKUP($E49,'[2]Costeo-JUL26'!$B$9:$CQ$307,CA$1,0),0)*$G49</f>
        <v>0</v>
      </c>
      <c r="CB49" s="36">
        <f>IF($B49="P",VLOOKUP($E49,'[2]Costeo-JUL26'!$B$9:$CQ$307,CB$1,0),0)*$G49</f>
        <v>0</v>
      </c>
      <c r="CC49" s="35">
        <f>IF($B49="P",VLOOKUP($E49,'[2]Costeo-JUL26'!$B$9:$CQ$307,CC$1,0),0)</f>
        <v>0</v>
      </c>
      <c r="CD49" s="36">
        <f t="shared" si="28"/>
        <v>0</v>
      </c>
      <c r="CE49" s="36">
        <f t="shared" si="29"/>
        <v>0</v>
      </c>
      <c r="CF49" s="37">
        <f t="shared" si="1"/>
        <v>3962015.484430199</v>
      </c>
      <c r="CG49" s="36">
        <f>IF($B49="r",VLOOKUP($E49,'[2]Costeo-JUL26'!$B$9:$CQ$307,CG$1,0),0)*$G49</f>
        <v>0</v>
      </c>
      <c r="CH49" s="35">
        <f>VLOOKUP($E49,'[2]TEORICOS (05.26)'!$A$8:$T$251,CH$1,0)</f>
        <v>0.05</v>
      </c>
      <c r="CI49" s="36">
        <f t="shared" si="30"/>
        <v>0</v>
      </c>
      <c r="CJ49" s="37">
        <f t="shared" si="31"/>
        <v>0</v>
      </c>
      <c r="CM49" s="16">
        <f>SUMIFS('[1]Ajuste Inventario'!$I:$I,'[1]Ajuste Inventario'!$B:$B,E49,'[1]Ajuste Inventario'!$S:$S,D49)*-1</f>
        <v>10</v>
      </c>
      <c r="CN49" s="36">
        <f t="shared" si="2"/>
        <v>258955.26042027446</v>
      </c>
      <c r="CP49" t="str">
        <f t="shared" si="3"/>
        <v>1180Org.Vtas Ranelagh</v>
      </c>
      <c r="CQ49" s="10">
        <f t="shared" si="4"/>
        <v>25895.526042027446</v>
      </c>
    </row>
    <row r="50" spans="1:95" x14ac:dyDescent="0.25">
      <c r="A50" s="30">
        <v>46204</v>
      </c>
      <c r="B50" s="31" t="str">
        <f>VLOOKUP($E50,'[2]TEORICOS (05.26)'!$A$8:$T$251,B$1,0)</f>
        <v>P</v>
      </c>
      <c r="C50" s="32" t="str">
        <f>VLOOKUP($E50,'[2]TEORICOS (05.26)'!$A$8:$T$251,C$1,0)</f>
        <v>Coca Cola</v>
      </c>
      <c r="D50" t="s">
        <v>66</v>
      </c>
      <c r="E50">
        <v>1240</v>
      </c>
      <c r="F50" t="s">
        <v>108</v>
      </c>
      <c r="G50" s="16">
        <v>1847.25</v>
      </c>
      <c r="H50" s="16">
        <v>3903.2392500000187</v>
      </c>
      <c r="I50" s="33">
        <v>31220902.259999912</v>
      </c>
      <c r="J50" s="33">
        <v>30501880.279999945</v>
      </c>
      <c r="K50" s="34">
        <f>IF($B50="P",VLOOKUP($E50,'[2]Costeo-JUL26'!$B$9:$CQ$307,K$1,0),0)</f>
        <v>902314</v>
      </c>
      <c r="L50" s="35">
        <f>VLOOKUP($E50,'[2]TEORICOS (05.26)'!$A$8:$T$251,L$1,0)</f>
        <v>0.23499999999999999</v>
      </c>
      <c r="M50" s="36">
        <f t="shared" si="5"/>
        <v>7167941.8657999868</v>
      </c>
      <c r="N50" s="35">
        <f>IF($B50="P",VLOOKUP($E50,'[2]Costeo-JUL26'!$B$9:$CQ$307,N$1,0),0)</f>
        <v>0.05</v>
      </c>
      <c r="O50" s="36">
        <f t="shared" si="6"/>
        <v>358397.09328999935</v>
      </c>
      <c r="P50" s="36">
        <f>IF($B50="P",VLOOKUP($E50,'[2]Costeo-JUL26'!$B$9:$CQ$307,P$1,0),0)*H50</f>
        <v>0</v>
      </c>
      <c r="Q50" s="36">
        <f t="shared" si="7"/>
        <v>7526338.959089986</v>
      </c>
      <c r="R50" s="34">
        <f>IF($B50="P",VLOOKUP($E50,'[2]Costeo-JUL26'!$B$9:$CQ$307,R$1,0),0)</f>
        <v>0</v>
      </c>
      <c r="S50" s="16">
        <f>IF($B50="P",VLOOKUP($E50,'[2]Costeo-JUL26'!$B$9:$CQ$307,S$1,0),0)*$G50</f>
        <v>0</v>
      </c>
      <c r="T50" s="36">
        <f>IF($B50="P",VLOOKUP($E50,'[2]Costeo-JUL26'!$B$9:$CQ$307,T$1,0),0)*$G50</f>
        <v>0</v>
      </c>
      <c r="U50" s="35">
        <f>IF($B50="P",VLOOKUP($E50,'[2]Costeo-JUL26'!$B$9:$CQ$307,U$1,0),0)</f>
        <v>0</v>
      </c>
      <c r="V50" s="36">
        <f t="shared" si="8"/>
        <v>0</v>
      </c>
      <c r="W50" s="36">
        <f t="shared" si="9"/>
        <v>0</v>
      </c>
      <c r="X50" s="34">
        <f>IF($B50="P",VLOOKUP($E50,'[2]Costeo-JUL26'!$B$9:$CQ$307,X$1,0),0)</f>
        <v>902338</v>
      </c>
      <c r="Y50" s="16">
        <f>IF($B50="P",VLOOKUP($E50,'[2]Costeo-JUL26'!$B$9:$CQ$307,Y$1,0),0)*$G50</f>
        <v>184.34077200000002</v>
      </c>
      <c r="Z50" s="36">
        <f>IF($B50="P",VLOOKUP($E50,'[2]Costeo-JUL26'!$B$9:$CQ$307,Z$1,0),0)*$G50</f>
        <v>52120.509875280004</v>
      </c>
      <c r="AA50" s="35">
        <f>IF($B50="P",VLOOKUP($E50,'[2]Costeo-JUL26'!$B$9:$CQ$307,AA$1,0),0)</f>
        <v>0.45</v>
      </c>
      <c r="AB50" s="36">
        <f t="shared" si="10"/>
        <v>23454.229443876004</v>
      </c>
      <c r="AC50" s="36">
        <f t="shared" si="11"/>
        <v>75574.739319156011</v>
      </c>
      <c r="AD50" s="34">
        <f>IF($B50="P",VLOOKUP($E50,'[2]Costeo-JUL26'!$B$9:$CQ$307,AD$1,0),0)</f>
        <v>901829</v>
      </c>
      <c r="AE50" s="16">
        <f>IF($B50="P",VLOOKUP($E50,'[2]Costeo-JUL26'!$B$9:$CQ$307,AE$1,0),0)*$G50</f>
        <v>14778</v>
      </c>
      <c r="AF50" s="36">
        <f>IF($B50="P",VLOOKUP($E50,'[2]Costeo-JUL26'!$B$9:$CQ$307,AF$1,0),0)*$G50</f>
        <v>221200.05959999998</v>
      </c>
      <c r="AG50" s="35">
        <f>IF($B50="P",VLOOKUP($E50,'[2]Costeo-JUL26'!$B$9:$CQ$307,AG$1,0),0)</f>
        <v>6.0000000000000001E-3</v>
      </c>
      <c r="AH50" s="36">
        <f t="shared" si="12"/>
        <v>1327.2003576</v>
      </c>
      <c r="AI50" s="36">
        <f t="shared" si="13"/>
        <v>222527.25995759998</v>
      </c>
      <c r="AJ50" s="34">
        <f>IF($B50="P",VLOOKUP($E50,'[2]Costeo-JUL26'!$B$9:$CQ$307,AJ$1,0),0)</f>
        <v>925401</v>
      </c>
      <c r="AK50" s="16">
        <f>IF($B50="P",VLOOKUP($E50,'[2]Costeo-JUL26'!$B$9:$CQ$307,AK$1,0),0)*$G50</f>
        <v>14778</v>
      </c>
      <c r="AL50" s="36">
        <f>IF($B50="P",VLOOKUP($E50,'[2]Costeo-JUL26'!$B$9:$CQ$307,AL$1,0),0)*$G50</f>
        <v>175426.97795999999</v>
      </c>
      <c r="AM50" s="35">
        <f>IF($B50="P",VLOOKUP($E50,'[2]Costeo-JUL26'!$B$9:$CQ$307,AM$1,0),0)</f>
        <v>1.7999999999999999E-2</v>
      </c>
      <c r="AN50" s="36">
        <f t="shared" si="14"/>
        <v>3157.6856032799997</v>
      </c>
      <c r="AO50" s="36">
        <f t="shared" si="15"/>
        <v>178584.66356327999</v>
      </c>
      <c r="AP50" s="34">
        <f>IF($B50="P",VLOOKUP($E50,'[2]Costeo-JUL26'!$B$9:$CQ$307,AP$1,0),0)</f>
        <v>913486</v>
      </c>
      <c r="AQ50" s="16">
        <f>IF($B50="P",VLOOKUP($E50,'[2]Costeo-JUL26'!$B$9:$CQ$307,AQ$1,0),0)*$G50</f>
        <v>14778</v>
      </c>
      <c r="AR50" s="36">
        <f>IF($B50="P",VLOOKUP($E50,'[2]Costeo-JUL26'!$B$9:$CQ$307,AR$1,0),0)*$G50</f>
        <v>1824143.1876878506</v>
      </c>
      <c r="AS50" s="35">
        <f>IF($B50="P",VLOOKUP($E50,'[2]Costeo-JUL26'!$B$9:$CQ$307,AS$1,0),0)</f>
        <v>0.02</v>
      </c>
      <c r="AT50" s="36">
        <f t="shared" si="16"/>
        <v>36482.86375375701</v>
      </c>
      <c r="AU50" s="36">
        <f t="shared" si="17"/>
        <v>1860626.0514416075</v>
      </c>
      <c r="AV50" s="34">
        <f>IF($B50="P",VLOOKUP($E50,'[2]Costeo-JUL26'!$B$9:$CQ$307,AV$1,0),0)</f>
        <v>902310</v>
      </c>
      <c r="AW50" s="16">
        <f>IF($B50="P",VLOOKUP($E50,'[2]Costeo-JUL26'!$B$9:$CQ$307,AW$1,0),0)*$G50</f>
        <v>57.6342</v>
      </c>
      <c r="AX50" s="36">
        <f>IF($B50="P",VLOOKUP($E50,'[2]Costeo-JUL26'!$B$9:$CQ$307,AX$1,0),0)*$G50</f>
        <v>201924.07618802591</v>
      </c>
      <c r="AY50" s="35">
        <f>IF($B50="P",VLOOKUP($E50,'[2]Costeo-JUL26'!$B$9:$CQ$307,AY$1,0),0)</f>
        <v>0.03</v>
      </c>
      <c r="AZ50" s="36">
        <f t="shared" si="18"/>
        <v>6057.722285640777</v>
      </c>
      <c r="BA50" s="36">
        <f t="shared" si="19"/>
        <v>207981.79847366668</v>
      </c>
      <c r="BB50" s="34">
        <f>IF($B50="P",VLOOKUP($E50,'[2]Costeo-JUL26'!$B$9:$CQ$307,BB$1,0),0)</f>
        <v>902311</v>
      </c>
      <c r="BC50" s="16">
        <f>IF($B50="P",VLOOKUP($E50,'[2]Costeo-JUL26'!$B$9:$CQ$307,BC$1,0),0)*$G50</f>
        <v>9.2362500000000001</v>
      </c>
      <c r="BD50" s="36">
        <f>IF($B50="P",VLOOKUP($E50,'[2]Costeo-JUL26'!$B$9:$CQ$307,BD$1,0),0)*$G50</f>
        <v>36221.293631250002</v>
      </c>
      <c r="BE50" s="35">
        <f>IF($B50="P",VLOOKUP($E50,'[2]Costeo-JUL26'!$B$9:$CQ$307,BE$1,0),0)</f>
        <v>0.03</v>
      </c>
      <c r="BF50" s="36">
        <f t="shared" si="20"/>
        <v>1086.6388089375</v>
      </c>
      <c r="BG50" s="36">
        <f t="shared" si="21"/>
        <v>37307.932440187506</v>
      </c>
      <c r="BH50" s="34">
        <f>IF($B50="P",VLOOKUP($E50,'[2]Costeo-JUL26'!$B$9:$CQ$307,BH$1,0),0)</f>
        <v>910319</v>
      </c>
      <c r="BI50" s="16">
        <f>IF($B50="P",VLOOKUP($E50,'[2]Costeo-JUL26'!$B$9:$CQ$307,BI$1,0),0)*$G50</f>
        <v>32.986607142857139</v>
      </c>
      <c r="BJ50" s="36">
        <f>IF($B50="P",VLOOKUP($E50,'[2]Costeo-JUL26'!$B$9:$CQ$307,BJ$1,0),0)*$G50</f>
        <v>86243.484375</v>
      </c>
      <c r="BK50" s="35">
        <f>IF(BH50=910319,0,IF($B50="P",VLOOKUP($E50,'[2]Costeo-JUL26'!$B$9:$CQ$307,BK$1,0),0))</f>
        <v>0</v>
      </c>
      <c r="BL50" s="36">
        <f t="shared" si="22"/>
        <v>0</v>
      </c>
      <c r="BM50" s="36">
        <f t="shared" si="23"/>
        <v>86243.484375</v>
      </c>
      <c r="BN50" s="34">
        <f>IF($B50="P",VLOOKUP($E50,'[2]Costeo-JUL26'!$B$9:$CQ$307,BN$1,0),0)</f>
        <v>0</v>
      </c>
      <c r="BO50" s="16">
        <f>IF($B50="P",VLOOKUP($E50,'[2]Costeo-JUL26'!$B$9:$CQ$307,BO$1,0),0)*$G50</f>
        <v>0</v>
      </c>
      <c r="BP50" s="36">
        <f>IF($B50="P",VLOOKUP($E50,'[2]Costeo-JUL26'!$B$9:$CQ$307,BP$1,0),0)*$G50</f>
        <v>0</v>
      </c>
      <c r="BQ50" s="35">
        <f>IF($B50="P",VLOOKUP($E50,'[2]Costeo-JUL26'!$B$9:$CQ$307,BQ$1,0),0)</f>
        <v>0</v>
      </c>
      <c r="BR50" s="36">
        <f t="shared" si="24"/>
        <v>0</v>
      </c>
      <c r="BS50" s="36">
        <f t="shared" si="25"/>
        <v>0</v>
      </c>
      <c r="BT50" s="34">
        <f>IF($B50="P",VLOOKUP($E50,'[2]Costeo-JUL26'!$B$9:$CQ$307,BT$1,0),0)</f>
        <v>0</v>
      </c>
      <c r="BU50" s="16">
        <f>IF($B50="P",VLOOKUP($E50,'[2]Costeo-JUL26'!$B$9:$CQ$307,BU$1,0),0)*$G50</f>
        <v>0</v>
      </c>
      <c r="BV50" s="36">
        <f>IF($B50="P",VLOOKUP($E50,'[2]Costeo-JUL26'!$B$9:$CQ$307,BV$1,0),0)*$G50</f>
        <v>0</v>
      </c>
      <c r="BW50" s="35">
        <f>IF($B50="P",VLOOKUP($E50,'[2]Costeo-JUL26'!$B$9:$CQ$307,BW$1,0),0)</f>
        <v>0</v>
      </c>
      <c r="BX50" s="36">
        <f t="shared" si="26"/>
        <v>0</v>
      </c>
      <c r="BY50" s="36">
        <f t="shared" si="27"/>
        <v>0</v>
      </c>
      <c r="BZ50" s="34">
        <f>IF($B50="P",VLOOKUP($E50,'[2]Costeo-JUL26'!$B$9:$CQ$307,BZ$1,0),0)</f>
        <v>0</v>
      </c>
      <c r="CA50" s="16">
        <f>IF($B50="P",VLOOKUP($E50,'[2]Costeo-JUL26'!$B$9:$CQ$307,CA$1,0),0)*$G50</f>
        <v>0</v>
      </c>
      <c r="CB50" s="36">
        <f>IF($B50="P",VLOOKUP($E50,'[2]Costeo-JUL26'!$B$9:$CQ$307,CB$1,0),0)*$G50</f>
        <v>0</v>
      </c>
      <c r="CC50" s="35">
        <f>IF($B50="P",VLOOKUP($E50,'[2]Costeo-JUL26'!$B$9:$CQ$307,CC$1,0),0)</f>
        <v>0</v>
      </c>
      <c r="CD50" s="36">
        <f t="shared" si="28"/>
        <v>0</v>
      </c>
      <c r="CE50" s="36">
        <f t="shared" si="29"/>
        <v>0</v>
      </c>
      <c r="CF50" s="37">
        <f t="shared" si="1"/>
        <v>10195184.888660485</v>
      </c>
      <c r="CG50" s="36">
        <f>IF($B50="r",VLOOKUP($E50,'[2]Costeo-JUL26'!$B$9:$CQ$307,CG$1,0),0)*$G50</f>
        <v>0</v>
      </c>
      <c r="CH50" s="35">
        <f>VLOOKUP($E50,'[2]TEORICOS (05.26)'!$A$8:$T$251,CH$1,0)</f>
        <v>0</v>
      </c>
      <c r="CI50" s="36">
        <f t="shared" si="30"/>
        <v>0</v>
      </c>
      <c r="CJ50" s="37">
        <f t="shared" si="31"/>
        <v>0</v>
      </c>
      <c r="CM50" s="16">
        <f>SUMIFS('[1]Ajuste Inventario'!$I:$I,'[1]Ajuste Inventario'!$B:$B,E50,'[1]Ajuste Inventario'!$S:$S,D50)*-1</f>
        <v>1.25</v>
      </c>
      <c r="CN50" s="36">
        <f t="shared" si="2"/>
        <v>6898.8935503183693</v>
      </c>
      <c r="CP50" t="str">
        <f t="shared" si="3"/>
        <v>1240Org.Vtas Ranelagh</v>
      </c>
      <c r="CQ50" s="10">
        <f t="shared" si="4"/>
        <v>5519.1148402546951</v>
      </c>
    </row>
    <row r="51" spans="1:95" x14ac:dyDescent="0.25">
      <c r="A51" s="30">
        <v>46204</v>
      </c>
      <c r="B51" s="31" t="str">
        <f>VLOOKUP($E51,'[2]TEORICOS (05.26)'!$A$8:$T$251,B$1,0)</f>
        <v>P</v>
      </c>
      <c r="C51" s="32" t="str">
        <f>VLOOKUP($E51,'[2]TEORICOS (05.26)'!$A$8:$T$251,C$1,0)</f>
        <v>Coca Cola</v>
      </c>
      <c r="D51" t="s">
        <v>66</v>
      </c>
      <c r="E51">
        <v>1259</v>
      </c>
      <c r="F51" t="s">
        <v>109</v>
      </c>
      <c r="G51" s="16">
        <v>1398.8330000000001</v>
      </c>
      <c r="H51" s="16">
        <v>3326.4248739999975</v>
      </c>
      <c r="I51" s="33">
        <v>23493276.760000035</v>
      </c>
      <c r="J51" s="33">
        <v>23174639.100000016</v>
      </c>
      <c r="K51" s="34">
        <f>IF($B51="P",VLOOKUP($E51,'[2]Costeo-JUL26'!$B$9:$CQ$307,K$1,0),0)</f>
        <v>902314</v>
      </c>
      <c r="L51" s="35">
        <f>VLOOKUP($E51,'[2]TEORICOS (05.26)'!$A$8:$T$251,L$1,0)</f>
        <v>0.23499999999999999</v>
      </c>
      <c r="M51" s="36">
        <f t="shared" si="5"/>
        <v>5446040.1885000039</v>
      </c>
      <c r="N51" s="35">
        <f>IF($B51="P",VLOOKUP($E51,'[2]Costeo-JUL26'!$B$9:$CQ$307,N$1,0),0)</f>
        <v>0.05</v>
      </c>
      <c r="O51" s="36">
        <f t="shared" si="6"/>
        <v>272302.00942500023</v>
      </c>
      <c r="P51" s="36">
        <f>IF($B51="P",VLOOKUP($E51,'[2]Costeo-JUL26'!$B$9:$CQ$307,P$1,0),0)*H51</f>
        <v>0</v>
      </c>
      <c r="Q51" s="36">
        <f t="shared" si="7"/>
        <v>5718342.1979250042</v>
      </c>
      <c r="R51" s="34">
        <f>IF($B51="P",VLOOKUP($E51,'[2]Costeo-JUL26'!$B$9:$CQ$307,R$1,0),0)</f>
        <v>0</v>
      </c>
      <c r="S51" s="16">
        <f>IF($B51="P",VLOOKUP($E51,'[2]Costeo-JUL26'!$B$9:$CQ$307,S$1,0),0)*$G51</f>
        <v>0</v>
      </c>
      <c r="T51" s="36">
        <f>IF($B51="P",VLOOKUP($E51,'[2]Costeo-JUL26'!$B$9:$CQ$307,T$1,0),0)*$G51</f>
        <v>0</v>
      </c>
      <c r="U51" s="35">
        <f>IF($B51="P",VLOOKUP($E51,'[2]Costeo-JUL26'!$B$9:$CQ$307,U$1,0),0)</f>
        <v>0</v>
      </c>
      <c r="V51" s="36">
        <f t="shared" si="8"/>
        <v>0</v>
      </c>
      <c r="W51" s="36">
        <f t="shared" si="9"/>
        <v>0</v>
      </c>
      <c r="X51" s="34">
        <f>IF($B51="P",VLOOKUP($E51,'[2]Costeo-JUL26'!$B$9:$CQ$307,X$1,0),0)</f>
        <v>902338</v>
      </c>
      <c r="Y51" s="16">
        <f>IF($B51="P",VLOOKUP($E51,'[2]Costeo-JUL26'!$B$9:$CQ$307,Y$1,0),0)*$G51</f>
        <v>157.04138557800002</v>
      </c>
      <c r="Z51" s="36">
        <f>IF($B51="P",VLOOKUP($E51,'[2]Costeo-JUL26'!$B$9:$CQ$307,Z$1,0),0)*$G51</f>
        <v>44401.881358323721</v>
      </c>
      <c r="AA51" s="35">
        <f>IF($B51="P",VLOOKUP($E51,'[2]Costeo-JUL26'!$B$9:$CQ$307,AA$1,0),0)</f>
        <v>0.45</v>
      </c>
      <c r="AB51" s="36">
        <f t="shared" si="10"/>
        <v>19980.846611245674</v>
      </c>
      <c r="AC51" s="36">
        <f t="shared" si="11"/>
        <v>64382.727969569394</v>
      </c>
      <c r="AD51" s="34">
        <f>IF($B51="P",VLOOKUP($E51,'[2]Costeo-JUL26'!$B$9:$CQ$307,AD$1,0),0)</f>
        <v>901829</v>
      </c>
      <c r="AE51" s="16">
        <f>IF($B51="P",VLOOKUP($E51,'[2]Costeo-JUL26'!$B$9:$CQ$307,AE$1,0),0)*$G51</f>
        <v>8392.9979999999996</v>
      </c>
      <c r="AF51" s="36">
        <f>IF($B51="P",VLOOKUP($E51,'[2]Costeo-JUL26'!$B$9:$CQ$307,AF$1,0),0)*$G51</f>
        <v>125628.07266360002</v>
      </c>
      <c r="AG51" s="35">
        <f>IF($B51="P",VLOOKUP($E51,'[2]Costeo-JUL26'!$B$9:$CQ$307,AG$1,0),0)</f>
        <v>6.0000000000000001E-3</v>
      </c>
      <c r="AH51" s="36">
        <f t="shared" si="12"/>
        <v>753.76843598160008</v>
      </c>
      <c r="AI51" s="36">
        <f t="shared" si="13"/>
        <v>126381.84109958162</v>
      </c>
      <c r="AJ51" s="34">
        <f>IF($B51="P",VLOOKUP($E51,'[2]Costeo-JUL26'!$B$9:$CQ$307,AJ$1,0),0)</f>
        <v>925402</v>
      </c>
      <c r="AK51" s="16">
        <f>IF($B51="P",VLOOKUP($E51,'[2]Costeo-JUL26'!$B$9:$CQ$307,AK$1,0),0)*$G51</f>
        <v>8392.9979999999996</v>
      </c>
      <c r="AL51" s="36">
        <f>IF($B51="P",VLOOKUP($E51,'[2]Costeo-JUL26'!$B$9:$CQ$307,AL$1,0),0)*$G51</f>
        <v>106972.95613594929</v>
      </c>
      <c r="AM51" s="35">
        <f>IF($B51="P",VLOOKUP($E51,'[2]Costeo-JUL26'!$B$9:$CQ$307,AM$1,0),0)</f>
        <v>1.7999999999999999E-2</v>
      </c>
      <c r="AN51" s="36">
        <f t="shared" si="14"/>
        <v>1925.5132104470872</v>
      </c>
      <c r="AO51" s="36">
        <f t="shared" si="15"/>
        <v>108898.46934639638</v>
      </c>
      <c r="AP51" s="34">
        <f>IF($B51="P",VLOOKUP($E51,'[2]Costeo-JUL26'!$B$9:$CQ$307,AP$1,0),0)</f>
        <v>911881</v>
      </c>
      <c r="AQ51" s="16">
        <f>IF($B51="P",VLOOKUP($E51,'[2]Costeo-JUL26'!$B$9:$CQ$307,AQ$1,0),0)*$G51</f>
        <v>8392.9979999999996</v>
      </c>
      <c r="AR51" s="36">
        <f>IF($B51="P",VLOOKUP($E51,'[2]Costeo-JUL26'!$B$9:$CQ$307,AR$1,0),0)*$G51</f>
        <v>1138855.9702365692</v>
      </c>
      <c r="AS51" s="35">
        <f>IF($B51="P",VLOOKUP($E51,'[2]Costeo-JUL26'!$B$9:$CQ$307,AS$1,0),0)</f>
        <v>0.02</v>
      </c>
      <c r="AT51" s="36">
        <f t="shared" si="16"/>
        <v>22777.119404731384</v>
      </c>
      <c r="AU51" s="36">
        <f t="shared" si="17"/>
        <v>1161633.0896413005</v>
      </c>
      <c r="AV51" s="34">
        <f>IF($B51="P",VLOOKUP($E51,'[2]Costeo-JUL26'!$B$9:$CQ$307,AV$1,0),0)</f>
        <v>932442</v>
      </c>
      <c r="AW51" s="16">
        <f>IF($B51="P",VLOOKUP($E51,'[2]Costeo-JUL26'!$B$9:$CQ$307,AW$1,0),0)*$G51</f>
        <v>38.747674099999998</v>
      </c>
      <c r="AX51" s="36">
        <f>IF($B51="P",VLOOKUP($E51,'[2]Costeo-JUL26'!$B$9:$CQ$307,AX$1,0),0)*$G51</f>
        <v>143028.29426803187</v>
      </c>
      <c r="AY51" s="35">
        <f>IF($B51="P",VLOOKUP($E51,'[2]Costeo-JUL26'!$B$9:$CQ$307,AY$1,0),0)</f>
        <v>0.03</v>
      </c>
      <c r="AZ51" s="36">
        <f t="shared" si="18"/>
        <v>4290.8488280409556</v>
      </c>
      <c r="BA51" s="36">
        <f t="shared" si="19"/>
        <v>147319.14309607283</v>
      </c>
      <c r="BB51" s="34">
        <f>IF($B51="P",VLOOKUP($E51,'[2]Costeo-JUL26'!$B$9:$CQ$307,BB$1,0),0)</f>
        <v>902311</v>
      </c>
      <c r="BC51" s="16">
        <f>IF($B51="P",VLOOKUP($E51,'[2]Costeo-JUL26'!$B$9:$CQ$307,BC$1,0),0)*$G51</f>
        <v>6.1198943750000012</v>
      </c>
      <c r="BD51" s="36">
        <f>IF($B51="P",VLOOKUP($E51,'[2]Costeo-JUL26'!$B$9:$CQ$307,BD$1,0),0)*$G51</f>
        <v>24000.053176246882</v>
      </c>
      <c r="BE51" s="35">
        <f>IF($B51="P",VLOOKUP($E51,'[2]Costeo-JUL26'!$B$9:$CQ$307,BE$1,0),0)</f>
        <v>0.03</v>
      </c>
      <c r="BF51" s="36">
        <f t="shared" si="20"/>
        <v>720.00159528740642</v>
      </c>
      <c r="BG51" s="36">
        <f t="shared" si="21"/>
        <v>24720.054771534287</v>
      </c>
      <c r="BH51" s="34">
        <f>IF($B51="P",VLOOKUP($E51,'[2]Costeo-JUL26'!$B$9:$CQ$307,BH$1,0),0)</f>
        <v>933089</v>
      </c>
      <c r="BI51" s="16">
        <f>IF($B51="P",VLOOKUP($E51,'[2]Costeo-JUL26'!$B$9:$CQ$307,BI$1,0),0)*$G51</f>
        <v>52.4562375</v>
      </c>
      <c r="BJ51" s="36">
        <f>IF($B51="P",VLOOKUP($E51,'[2]Costeo-JUL26'!$B$9:$CQ$307,BJ$1,0),0)*$G51</f>
        <v>39062.71980439809</v>
      </c>
      <c r="BK51" s="35">
        <f>IF(BH51=910319,0,IF($B51="P",VLOOKUP($E51,'[2]Costeo-JUL26'!$B$9:$CQ$307,BK$1,0),0))</f>
        <v>0.02</v>
      </c>
      <c r="BL51" s="36">
        <f t="shared" si="22"/>
        <v>781.25439608796182</v>
      </c>
      <c r="BM51" s="36">
        <f t="shared" si="23"/>
        <v>39843.974200486053</v>
      </c>
      <c r="BN51" s="34">
        <f>IF($B51="P",VLOOKUP($E51,'[2]Costeo-JUL26'!$B$9:$CQ$307,BN$1,0),0)</f>
        <v>0</v>
      </c>
      <c r="BO51" s="16">
        <f>IF($B51="P",VLOOKUP($E51,'[2]Costeo-JUL26'!$B$9:$CQ$307,BO$1,0),0)*$G51</f>
        <v>0</v>
      </c>
      <c r="BP51" s="36">
        <f>IF($B51="P",VLOOKUP($E51,'[2]Costeo-JUL26'!$B$9:$CQ$307,BP$1,0),0)*$G51</f>
        <v>0</v>
      </c>
      <c r="BQ51" s="35">
        <f>IF($B51="P",VLOOKUP($E51,'[2]Costeo-JUL26'!$B$9:$CQ$307,BQ$1,0),0)</f>
        <v>0</v>
      </c>
      <c r="BR51" s="36">
        <f t="shared" si="24"/>
        <v>0</v>
      </c>
      <c r="BS51" s="36">
        <f t="shared" si="25"/>
        <v>0</v>
      </c>
      <c r="BT51" s="34">
        <f>IF($B51="P",VLOOKUP($E51,'[2]Costeo-JUL26'!$B$9:$CQ$307,BT$1,0),0)</f>
        <v>0</v>
      </c>
      <c r="BU51" s="16">
        <f>IF($B51="P",VLOOKUP($E51,'[2]Costeo-JUL26'!$B$9:$CQ$307,BU$1,0),0)*$G51</f>
        <v>0</v>
      </c>
      <c r="BV51" s="36">
        <f>IF($B51="P",VLOOKUP($E51,'[2]Costeo-JUL26'!$B$9:$CQ$307,BV$1,0),0)*$G51</f>
        <v>0</v>
      </c>
      <c r="BW51" s="35">
        <f>IF($B51="P",VLOOKUP($E51,'[2]Costeo-JUL26'!$B$9:$CQ$307,BW$1,0),0)</f>
        <v>0</v>
      </c>
      <c r="BX51" s="36">
        <f t="shared" si="26"/>
        <v>0</v>
      </c>
      <c r="BY51" s="36">
        <f t="shared" si="27"/>
        <v>0</v>
      </c>
      <c r="BZ51" s="34">
        <f>IF($B51="P",VLOOKUP($E51,'[2]Costeo-JUL26'!$B$9:$CQ$307,BZ$1,0),0)</f>
        <v>0</v>
      </c>
      <c r="CA51" s="16">
        <f>IF($B51="P",VLOOKUP($E51,'[2]Costeo-JUL26'!$B$9:$CQ$307,CA$1,0),0)*$G51</f>
        <v>0</v>
      </c>
      <c r="CB51" s="36">
        <f>IF($B51="P",VLOOKUP($E51,'[2]Costeo-JUL26'!$B$9:$CQ$307,CB$1,0),0)*$G51</f>
        <v>0</v>
      </c>
      <c r="CC51" s="35">
        <f>IF($B51="P",VLOOKUP($E51,'[2]Costeo-JUL26'!$B$9:$CQ$307,CC$1,0),0)</f>
        <v>0</v>
      </c>
      <c r="CD51" s="36">
        <f t="shared" si="28"/>
        <v>0</v>
      </c>
      <c r="CE51" s="36">
        <f t="shared" si="29"/>
        <v>0</v>
      </c>
      <c r="CF51" s="37">
        <f t="shared" si="1"/>
        <v>7391521.4980499446</v>
      </c>
      <c r="CG51" s="36">
        <f>IF($B51="r",VLOOKUP($E51,'[2]Costeo-JUL26'!$B$9:$CQ$307,CG$1,0),0)*$G51</f>
        <v>0</v>
      </c>
      <c r="CH51" s="35">
        <f>VLOOKUP($E51,'[2]TEORICOS (05.26)'!$A$8:$T$251,CH$1,0)</f>
        <v>0</v>
      </c>
      <c r="CI51" s="36">
        <f t="shared" si="30"/>
        <v>0</v>
      </c>
      <c r="CJ51" s="37">
        <f t="shared" si="31"/>
        <v>0</v>
      </c>
      <c r="CM51" s="16">
        <f>SUMIFS('[1]Ajuste Inventario'!$I:$I,'[1]Ajuste Inventario'!$B:$B,E51,'[1]Ajuste Inventario'!$S:$S,D51)*-1</f>
        <v>3.347</v>
      </c>
      <c r="CN51" s="36">
        <f t="shared" si="2"/>
        <v>17685.758381431639</v>
      </c>
      <c r="CP51" t="str">
        <f t="shared" si="3"/>
        <v>1259Org.Vtas Ranelagh</v>
      </c>
      <c r="CQ51" s="10">
        <f t="shared" si="4"/>
        <v>5284.0628567169524</v>
      </c>
    </row>
    <row r="52" spans="1:95" x14ac:dyDescent="0.25">
      <c r="A52" s="30">
        <v>46204</v>
      </c>
      <c r="B52" s="31" t="str">
        <f>VLOOKUP($E52,'[2]TEORICOS (05.26)'!$A$8:$T$251,B$1,0)</f>
        <v>P</v>
      </c>
      <c r="C52" s="32" t="str">
        <f>VLOOKUP($E52,'[2]TEORICOS (05.26)'!$A$8:$T$251,C$1,0)</f>
        <v>Schweppes</v>
      </c>
      <c r="D52" t="s">
        <v>66</v>
      </c>
      <c r="E52">
        <v>1410</v>
      </c>
      <c r="F52" t="s">
        <v>110</v>
      </c>
      <c r="G52" s="16">
        <v>201</v>
      </c>
      <c r="H52" s="16">
        <v>297.27900000000062</v>
      </c>
      <c r="I52" s="33">
        <v>5008856.6200000085</v>
      </c>
      <c r="J52" s="33">
        <v>4439658.9200000009</v>
      </c>
      <c r="K52" s="34">
        <f>IF($B52="P",VLOOKUP($E52,'[2]Costeo-JUL26'!$B$9:$CQ$307,K$1,0),0)</f>
        <v>905752</v>
      </c>
      <c r="L52" s="35">
        <f>VLOOKUP($E52,'[2]TEORICOS (05.26)'!$A$8:$T$251,L$1,0)</f>
        <v>0.2</v>
      </c>
      <c r="M52" s="36">
        <f t="shared" si="5"/>
        <v>887931.78400000022</v>
      </c>
      <c r="N52" s="35">
        <f>IF($B52="P",VLOOKUP($E52,'[2]Costeo-JUL26'!$B$9:$CQ$307,N$1,0),0)</f>
        <v>2.5000000000000001E-2</v>
      </c>
      <c r="O52" s="36">
        <f t="shared" si="6"/>
        <v>22198.294600000008</v>
      </c>
      <c r="P52" s="36">
        <f>IF($B52="P",VLOOKUP($E52,'[2]Costeo-JUL26'!$B$9:$CQ$307,P$1,0),0)*H52</f>
        <v>0</v>
      </c>
      <c r="Q52" s="36">
        <f t="shared" si="7"/>
        <v>910130.07860000024</v>
      </c>
      <c r="R52" s="34">
        <f>IF($B52="P",VLOOKUP($E52,'[2]Costeo-JUL26'!$B$9:$CQ$307,R$1,0),0)</f>
        <v>902332</v>
      </c>
      <c r="S52" s="16">
        <f>IF($B52="P",VLOOKUP($E52,'[2]Costeo-JUL26'!$B$9:$CQ$307,S$1,0),0)*$G52</f>
        <v>205.39385999999999</v>
      </c>
      <c r="T52" s="36">
        <f>IF($B52="P",VLOOKUP($E52,'[2]Costeo-JUL26'!$B$9:$CQ$307,T$1,0),0)*$G52</f>
        <v>143273.28696401257</v>
      </c>
      <c r="U52" s="35">
        <f>IF($B52="P",VLOOKUP($E52,'[2]Costeo-JUL26'!$B$9:$CQ$307,U$1,0),0)</f>
        <v>1.4999999999999999E-2</v>
      </c>
      <c r="V52" s="36">
        <f t="shared" si="8"/>
        <v>2149.0993044601887</v>
      </c>
      <c r="W52" s="36">
        <f t="shared" si="9"/>
        <v>145422.38626847276</v>
      </c>
      <c r="X52" s="34">
        <f>IF($B52="P",VLOOKUP($E52,'[2]Costeo-JUL26'!$B$9:$CQ$307,X$1,0),0)</f>
        <v>902338</v>
      </c>
      <c r="Y52" s="16">
        <f>IF($B52="P",VLOOKUP($E52,'[2]Costeo-JUL26'!$B$9:$CQ$307,Y$1,0),0)*$G52</f>
        <v>13.372127999999998</v>
      </c>
      <c r="Z52" s="36">
        <f>IF($B52="P",VLOOKUP($E52,'[2]Costeo-JUL26'!$B$9:$CQ$307,Z$1,0),0)*$G52</f>
        <v>3780.8354707200001</v>
      </c>
      <c r="AA52" s="35">
        <f>IF($B52="P",VLOOKUP($E52,'[2]Costeo-JUL26'!$B$9:$CQ$307,AA$1,0),0)</f>
        <v>0.45</v>
      </c>
      <c r="AB52" s="36">
        <f t="shared" si="10"/>
        <v>1701.3759618240001</v>
      </c>
      <c r="AC52" s="36">
        <f t="shared" si="11"/>
        <v>5482.2114325439998</v>
      </c>
      <c r="AD52" s="34">
        <f>IF($B52="P",VLOOKUP($E52,'[2]Costeo-JUL26'!$B$9:$CQ$307,AD$1,0),0)</f>
        <v>933139</v>
      </c>
      <c r="AE52" s="16">
        <f>IF($B52="P",VLOOKUP($E52,'[2]Costeo-JUL26'!$B$9:$CQ$307,AE$1,0),0)*$G52</f>
        <v>4824</v>
      </c>
      <c r="AF52" s="36">
        <f>IF($B52="P",VLOOKUP($E52,'[2]Costeo-JUL26'!$B$9:$CQ$307,AF$1,0),0)*$G52</f>
        <v>52285.020479999999</v>
      </c>
      <c r="AG52" s="35">
        <f>IF($B52="P",VLOOKUP($E52,'[2]Costeo-JUL26'!$B$9:$CQ$307,AG$1,0),0)</f>
        <v>6.0000000000000001E-3</v>
      </c>
      <c r="AH52" s="36">
        <f t="shared" si="12"/>
        <v>313.71012288000003</v>
      </c>
      <c r="AI52" s="36">
        <f t="shared" si="13"/>
        <v>52598.730602880001</v>
      </c>
      <c r="AJ52" s="34">
        <f>IF($B52="P",VLOOKUP($E52,'[2]Costeo-JUL26'!$B$9:$CQ$307,AJ$1,0),0)</f>
        <v>932981</v>
      </c>
      <c r="AK52" s="16">
        <f>IF($B52="P",VLOOKUP($E52,'[2]Costeo-JUL26'!$B$9:$CQ$307,AK$1,0),0)*$G52</f>
        <v>4824</v>
      </c>
      <c r="AL52" s="36">
        <f>IF($B52="P",VLOOKUP($E52,'[2]Costeo-JUL26'!$B$9:$CQ$307,AL$1,0),0)*$G52</f>
        <v>200176.704</v>
      </c>
      <c r="AM52" s="35">
        <f>IF($B52="P",VLOOKUP($E52,'[2]Costeo-JUL26'!$B$9:$CQ$307,AM$1,0),0)</f>
        <v>1.7999999999999999E-2</v>
      </c>
      <c r="AN52" s="36">
        <f t="shared" si="14"/>
        <v>3603.1806719999995</v>
      </c>
      <c r="AO52" s="36">
        <f t="shared" si="15"/>
        <v>203779.88467199999</v>
      </c>
      <c r="AP52" s="34">
        <f>IF($B52="P",VLOOKUP($E52,'[2]Costeo-JUL26'!$B$9:$CQ$307,AP$1,0),0)</f>
        <v>0</v>
      </c>
      <c r="AQ52" s="16">
        <f>IF($B52="P",VLOOKUP($E52,'[2]Costeo-JUL26'!$B$9:$CQ$307,AQ$1,0),0)*$G52</f>
        <v>0</v>
      </c>
      <c r="AR52" s="36">
        <f>IF($B52="P",VLOOKUP($E52,'[2]Costeo-JUL26'!$B$9:$CQ$307,AR$1,0),0)*$G52</f>
        <v>0</v>
      </c>
      <c r="AS52" s="35">
        <f>IF($B52="P",VLOOKUP($E52,'[2]Costeo-JUL26'!$B$9:$CQ$307,AS$1,0),0)</f>
        <v>0</v>
      </c>
      <c r="AT52" s="36">
        <f t="shared" si="16"/>
        <v>0</v>
      </c>
      <c r="AU52" s="36">
        <f t="shared" si="17"/>
        <v>0</v>
      </c>
      <c r="AV52" s="34">
        <f>IF($B52="P",VLOOKUP($E52,'[2]Costeo-JUL26'!$B$9:$CQ$307,AV$1,0),0)</f>
        <v>0</v>
      </c>
      <c r="AW52" s="16">
        <f>IF($B52="P",VLOOKUP($E52,'[2]Costeo-JUL26'!$B$9:$CQ$307,AW$1,0),0)*$G52</f>
        <v>0</v>
      </c>
      <c r="AX52" s="36">
        <f>IF($B52="P",VLOOKUP($E52,'[2]Costeo-JUL26'!$B$9:$CQ$307,AX$1,0),0)*$G52</f>
        <v>0</v>
      </c>
      <c r="AY52" s="35">
        <f>IF($B52="P",VLOOKUP($E52,'[2]Costeo-JUL26'!$B$9:$CQ$307,AY$1,0),0)</f>
        <v>0</v>
      </c>
      <c r="AZ52" s="36">
        <f t="shared" si="18"/>
        <v>0</v>
      </c>
      <c r="BA52" s="36">
        <f t="shared" si="19"/>
        <v>0</v>
      </c>
      <c r="BB52" s="34">
        <f>IF($B52="P",VLOOKUP($E52,'[2]Costeo-JUL26'!$B$9:$CQ$307,BB$1,0),0)</f>
        <v>0</v>
      </c>
      <c r="BC52" s="16">
        <f>IF($B52="P",VLOOKUP($E52,'[2]Costeo-JUL26'!$B$9:$CQ$307,BC$1,0),0)*$G52</f>
        <v>0</v>
      </c>
      <c r="BD52" s="36">
        <f>IF($B52="P",VLOOKUP($E52,'[2]Costeo-JUL26'!$B$9:$CQ$307,BD$1,0),0)*$G52</f>
        <v>0</v>
      </c>
      <c r="BE52" s="35">
        <f>IF($B52="P",VLOOKUP($E52,'[2]Costeo-JUL26'!$B$9:$CQ$307,BE$1,0),0)</f>
        <v>0</v>
      </c>
      <c r="BF52" s="36">
        <f t="shared" si="20"/>
        <v>0</v>
      </c>
      <c r="BG52" s="36">
        <f t="shared" si="21"/>
        <v>0</v>
      </c>
      <c r="BH52" s="34">
        <f>IF($B52="P",VLOOKUP($E52,'[2]Costeo-JUL26'!$B$9:$CQ$307,BH$1,0),0)</f>
        <v>0</v>
      </c>
      <c r="BI52" s="16">
        <f>IF($B52="P",VLOOKUP($E52,'[2]Costeo-JUL26'!$B$9:$CQ$307,BI$1,0),0)*$G52</f>
        <v>0</v>
      </c>
      <c r="BJ52" s="36">
        <f>IF($B52="P",VLOOKUP($E52,'[2]Costeo-JUL26'!$B$9:$CQ$307,BJ$1,0),0)*$G52</f>
        <v>0</v>
      </c>
      <c r="BK52" s="35">
        <f>IF(BH52=910319,0,IF($B52="P",VLOOKUP($E52,'[2]Costeo-JUL26'!$B$9:$CQ$307,BK$1,0),0))</f>
        <v>0</v>
      </c>
      <c r="BL52" s="36">
        <f t="shared" si="22"/>
        <v>0</v>
      </c>
      <c r="BM52" s="36">
        <f t="shared" si="23"/>
        <v>0</v>
      </c>
      <c r="BN52" s="34">
        <f>IF($B52="P",VLOOKUP($E52,'[2]Costeo-JUL26'!$B$9:$CQ$307,BN$1,0),0)</f>
        <v>0</v>
      </c>
      <c r="BO52" s="16">
        <f>IF($B52="P",VLOOKUP($E52,'[2]Costeo-JUL26'!$B$9:$CQ$307,BO$1,0),0)*$G52</f>
        <v>0</v>
      </c>
      <c r="BP52" s="36">
        <f>IF($B52="P",VLOOKUP($E52,'[2]Costeo-JUL26'!$B$9:$CQ$307,BP$1,0),0)*$G52</f>
        <v>0</v>
      </c>
      <c r="BQ52" s="35">
        <f>IF($B52="P",VLOOKUP($E52,'[2]Costeo-JUL26'!$B$9:$CQ$307,BQ$1,0),0)</f>
        <v>0</v>
      </c>
      <c r="BR52" s="36">
        <f t="shared" si="24"/>
        <v>0</v>
      </c>
      <c r="BS52" s="36">
        <f t="shared" si="25"/>
        <v>0</v>
      </c>
      <c r="BT52" s="34">
        <f>IF($B52="P",VLOOKUP($E52,'[2]Costeo-JUL26'!$B$9:$CQ$307,BT$1,0),0)</f>
        <v>0</v>
      </c>
      <c r="BU52" s="16">
        <f>IF($B52="P",VLOOKUP($E52,'[2]Costeo-JUL26'!$B$9:$CQ$307,BU$1,0),0)*$G52</f>
        <v>0</v>
      </c>
      <c r="BV52" s="36">
        <f>IF($B52="P",VLOOKUP($E52,'[2]Costeo-JUL26'!$B$9:$CQ$307,BV$1,0),0)*$G52</f>
        <v>0</v>
      </c>
      <c r="BW52" s="35">
        <f>IF($B52="P",VLOOKUP($E52,'[2]Costeo-JUL26'!$B$9:$CQ$307,BW$1,0),0)</f>
        <v>0</v>
      </c>
      <c r="BX52" s="36">
        <f t="shared" si="26"/>
        <v>0</v>
      </c>
      <c r="BY52" s="36">
        <f t="shared" si="27"/>
        <v>0</v>
      </c>
      <c r="BZ52" s="34">
        <f>IF($B52="P",VLOOKUP($E52,'[2]Costeo-JUL26'!$B$9:$CQ$307,BZ$1,0),0)</f>
        <v>0</v>
      </c>
      <c r="CA52" s="16">
        <f>IF($B52="P",VLOOKUP($E52,'[2]Costeo-JUL26'!$B$9:$CQ$307,CA$1,0),0)*$G52</f>
        <v>0</v>
      </c>
      <c r="CB52" s="36">
        <f>IF($B52="P",VLOOKUP($E52,'[2]Costeo-JUL26'!$B$9:$CQ$307,CB$1,0),0)*$G52</f>
        <v>0</v>
      </c>
      <c r="CC52" s="35">
        <f>IF($B52="P",VLOOKUP($E52,'[2]Costeo-JUL26'!$B$9:$CQ$307,CC$1,0),0)</f>
        <v>0</v>
      </c>
      <c r="CD52" s="36">
        <f t="shared" si="28"/>
        <v>0</v>
      </c>
      <c r="CE52" s="36">
        <f t="shared" si="29"/>
        <v>0</v>
      </c>
      <c r="CF52" s="37">
        <f t="shared" si="1"/>
        <v>1317413.291575897</v>
      </c>
      <c r="CG52" s="36">
        <f>IF($B52="r",VLOOKUP($E52,'[2]Costeo-JUL26'!$B$9:$CQ$307,CG$1,0),0)*$G52</f>
        <v>0</v>
      </c>
      <c r="CH52" s="35">
        <f>VLOOKUP($E52,'[2]TEORICOS (05.26)'!$A$8:$T$251,CH$1,0)</f>
        <v>0</v>
      </c>
      <c r="CI52" s="36">
        <f t="shared" si="30"/>
        <v>0</v>
      </c>
      <c r="CJ52" s="37">
        <f t="shared" si="31"/>
        <v>0</v>
      </c>
      <c r="CM52" s="16">
        <f>SUMIFS('[1]Ajuste Inventario'!$I:$I,'[1]Ajuste Inventario'!$B:$B,E52,'[1]Ajuste Inventario'!$S:$S,D52)*-1</f>
        <v>0.29199999999999998</v>
      </c>
      <c r="CN52" s="36">
        <f t="shared" si="2"/>
        <v>1913.854135025681</v>
      </c>
      <c r="CP52" t="str">
        <f t="shared" si="3"/>
        <v>1410Org.Vtas Ranelagh</v>
      </c>
      <c r="CQ52" s="10">
        <f t="shared" si="4"/>
        <v>6554.2949829646614</v>
      </c>
    </row>
    <row r="53" spans="1:95" x14ac:dyDescent="0.25">
      <c r="A53" s="30">
        <v>46204</v>
      </c>
      <c r="B53" s="31" t="str">
        <f>VLOOKUP($E53,'[2]TEORICOS (05.26)'!$A$8:$T$251,B$1,0)</f>
        <v>R</v>
      </c>
      <c r="C53" s="32" t="str">
        <f>VLOOKUP($E53,'[2]TEORICOS (05.26)'!$A$8:$T$251,C$1,0)</f>
        <v>Schweppes</v>
      </c>
      <c r="D53" t="s">
        <v>66</v>
      </c>
      <c r="E53">
        <v>1418</v>
      </c>
      <c r="F53" t="s">
        <v>111</v>
      </c>
      <c r="G53" s="16">
        <v>564</v>
      </c>
      <c r="H53" s="16">
        <v>210.93599999999952</v>
      </c>
      <c r="I53" s="33">
        <v>4242918.7599999914</v>
      </c>
      <c r="J53" s="33">
        <v>4204888.7799999928</v>
      </c>
      <c r="K53" s="34">
        <f>IF($B53="P",VLOOKUP($E53,'[2]Costeo-JUL26'!$B$9:$CQ$307,K$1,0),0)</f>
        <v>0</v>
      </c>
      <c r="L53" s="35">
        <f>VLOOKUP($E53,'[2]TEORICOS (05.26)'!$A$8:$T$251,L$1,0)</f>
        <v>0.2</v>
      </c>
      <c r="M53" s="36">
        <f t="shared" si="5"/>
        <v>0</v>
      </c>
      <c r="N53" s="35">
        <f>IF($B53="P",VLOOKUP($E53,'[2]Costeo-JUL26'!$B$9:$CQ$307,N$1,0),0)</f>
        <v>0</v>
      </c>
      <c r="O53" s="36">
        <f t="shared" si="6"/>
        <v>0</v>
      </c>
      <c r="P53" s="36">
        <f>IF($B53="P",VLOOKUP($E53,'[2]Costeo-JUL26'!$B$9:$CQ$307,P$1,0),0)*H53</f>
        <v>0</v>
      </c>
      <c r="Q53" s="36">
        <f t="shared" si="7"/>
        <v>0</v>
      </c>
      <c r="R53" s="34">
        <f>IF($B53="P",VLOOKUP($E53,'[2]Costeo-JUL26'!$B$9:$CQ$307,R$1,0),0)</f>
        <v>0</v>
      </c>
      <c r="S53" s="16">
        <f>IF($B53="P",VLOOKUP($E53,'[2]Costeo-JUL26'!$B$9:$CQ$307,S$1,0),0)*$G53</f>
        <v>0</v>
      </c>
      <c r="T53" s="36">
        <f>IF($B53="P",VLOOKUP($E53,'[2]Costeo-JUL26'!$B$9:$CQ$307,T$1,0),0)*$G53</f>
        <v>0</v>
      </c>
      <c r="U53" s="35">
        <f>IF($B53="P",VLOOKUP($E53,'[2]Costeo-JUL26'!$B$9:$CQ$307,U$1,0),0)</f>
        <v>0</v>
      </c>
      <c r="V53" s="36">
        <f t="shared" si="8"/>
        <v>0</v>
      </c>
      <c r="W53" s="36">
        <f t="shared" si="9"/>
        <v>0</v>
      </c>
      <c r="X53" s="34">
        <f>IF($B53="P",VLOOKUP($E53,'[2]Costeo-JUL26'!$B$9:$CQ$307,X$1,0),0)</f>
        <v>0</v>
      </c>
      <c r="Y53" s="16">
        <f>IF($B53="P",VLOOKUP($E53,'[2]Costeo-JUL26'!$B$9:$CQ$307,Y$1,0),0)*$G53</f>
        <v>0</v>
      </c>
      <c r="Z53" s="36">
        <f>IF($B53="P",VLOOKUP($E53,'[2]Costeo-JUL26'!$B$9:$CQ$307,Z$1,0),0)*$G53</f>
        <v>0</v>
      </c>
      <c r="AA53" s="35">
        <f>IF($B53="P",VLOOKUP($E53,'[2]Costeo-JUL26'!$B$9:$CQ$307,AA$1,0),0)</f>
        <v>0</v>
      </c>
      <c r="AB53" s="36">
        <f t="shared" si="10"/>
        <v>0</v>
      </c>
      <c r="AC53" s="36">
        <f t="shared" si="11"/>
        <v>0</v>
      </c>
      <c r="AD53" s="34">
        <f>IF($B53="P",VLOOKUP($E53,'[2]Costeo-JUL26'!$B$9:$CQ$307,AD$1,0),0)</f>
        <v>0</v>
      </c>
      <c r="AE53" s="16">
        <f>IF($B53="P",VLOOKUP($E53,'[2]Costeo-JUL26'!$B$9:$CQ$307,AE$1,0),0)*$G53</f>
        <v>0</v>
      </c>
      <c r="AF53" s="36">
        <f>IF($B53="P",VLOOKUP($E53,'[2]Costeo-JUL26'!$B$9:$CQ$307,AF$1,0),0)*$G53</f>
        <v>0</v>
      </c>
      <c r="AG53" s="35">
        <f>IF($B53="P",VLOOKUP($E53,'[2]Costeo-JUL26'!$B$9:$CQ$307,AG$1,0),0)</f>
        <v>0</v>
      </c>
      <c r="AH53" s="36">
        <f t="shared" si="12"/>
        <v>0</v>
      </c>
      <c r="AI53" s="36">
        <f t="shared" si="13"/>
        <v>0</v>
      </c>
      <c r="AJ53" s="34">
        <f>IF($B53="P",VLOOKUP($E53,'[2]Costeo-JUL26'!$B$9:$CQ$307,AJ$1,0),0)</f>
        <v>0</v>
      </c>
      <c r="AK53" s="16">
        <f>IF($B53="P",VLOOKUP($E53,'[2]Costeo-JUL26'!$B$9:$CQ$307,AK$1,0),0)*$G53</f>
        <v>0</v>
      </c>
      <c r="AL53" s="36">
        <f>IF($B53="P",VLOOKUP($E53,'[2]Costeo-JUL26'!$B$9:$CQ$307,AL$1,0),0)*$G53</f>
        <v>0</v>
      </c>
      <c r="AM53" s="35">
        <f>IF($B53="P",VLOOKUP($E53,'[2]Costeo-JUL26'!$B$9:$CQ$307,AM$1,0),0)</f>
        <v>0</v>
      </c>
      <c r="AN53" s="36">
        <f t="shared" si="14"/>
        <v>0</v>
      </c>
      <c r="AO53" s="36">
        <f t="shared" si="15"/>
        <v>0</v>
      </c>
      <c r="AP53" s="34">
        <f>IF($B53="P",VLOOKUP($E53,'[2]Costeo-JUL26'!$B$9:$CQ$307,AP$1,0),0)</f>
        <v>0</v>
      </c>
      <c r="AQ53" s="16">
        <f>IF($B53="P",VLOOKUP($E53,'[2]Costeo-JUL26'!$B$9:$CQ$307,AQ$1,0),0)*$G53</f>
        <v>0</v>
      </c>
      <c r="AR53" s="36">
        <f>IF($B53="P",VLOOKUP($E53,'[2]Costeo-JUL26'!$B$9:$CQ$307,AR$1,0),0)*$G53</f>
        <v>0</v>
      </c>
      <c r="AS53" s="35">
        <f>IF($B53="P",VLOOKUP($E53,'[2]Costeo-JUL26'!$B$9:$CQ$307,AS$1,0),0)</f>
        <v>0</v>
      </c>
      <c r="AT53" s="36">
        <f t="shared" si="16"/>
        <v>0</v>
      </c>
      <c r="AU53" s="36">
        <f t="shared" si="17"/>
        <v>0</v>
      </c>
      <c r="AV53" s="34">
        <f>IF($B53="P",VLOOKUP($E53,'[2]Costeo-JUL26'!$B$9:$CQ$307,AV$1,0),0)</f>
        <v>0</v>
      </c>
      <c r="AW53" s="16">
        <f>IF($B53="P",VLOOKUP($E53,'[2]Costeo-JUL26'!$B$9:$CQ$307,AW$1,0),0)*$G53</f>
        <v>0</v>
      </c>
      <c r="AX53" s="36">
        <f>IF($B53="P",VLOOKUP($E53,'[2]Costeo-JUL26'!$B$9:$CQ$307,AX$1,0),0)*$G53</f>
        <v>0</v>
      </c>
      <c r="AY53" s="35">
        <f>IF($B53="P",VLOOKUP($E53,'[2]Costeo-JUL26'!$B$9:$CQ$307,AY$1,0),0)</f>
        <v>0</v>
      </c>
      <c r="AZ53" s="36">
        <f t="shared" si="18"/>
        <v>0</v>
      </c>
      <c r="BA53" s="36">
        <f t="shared" si="19"/>
        <v>0</v>
      </c>
      <c r="BB53" s="34">
        <f>IF($B53="P",VLOOKUP($E53,'[2]Costeo-JUL26'!$B$9:$CQ$307,BB$1,0),0)</f>
        <v>0</v>
      </c>
      <c r="BC53" s="16">
        <f>IF($B53="P",VLOOKUP($E53,'[2]Costeo-JUL26'!$B$9:$CQ$307,BC$1,0),0)*$G53</f>
        <v>0</v>
      </c>
      <c r="BD53" s="36">
        <f>IF($B53="P",VLOOKUP($E53,'[2]Costeo-JUL26'!$B$9:$CQ$307,BD$1,0),0)*$G53</f>
        <v>0</v>
      </c>
      <c r="BE53" s="35">
        <f>IF($B53="P",VLOOKUP($E53,'[2]Costeo-JUL26'!$B$9:$CQ$307,BE$1,0),0)</f>
        <v>0</v>
      </c>
      <c r="BF53" s="36">
        <f t="shared" si="20"/>
        <v>0</v>
      </c>
      <c r="BG53" s="36">
        <f t="shared" si="21"/>
        <v>0</v>
      </c>
      <c r="BH53" s="34">
        <f>IF($B53="P",VLOOKUP($E53,'[2]Costeo-JUL26'!$B$9:$CQ$307,BH$1,0),0)</f>
        <v>0</v>
      </c>
      <c r="BI53" s="16">
        <f>IF($B53="P",VLOOKUP($E53,'[2]Costeo-JUL26'!$B$9:$CQ$307,BI$1,0),0)*$G53</f>
        <v>0</v>
      </c>
      <c r="BJ53" s="36">
        <f>IF($B53="P",VLOOKUP($E53,'[2]Costeo-JUL26'!$B$9:$CQ$307,BJ$1,0),0)*$G53</f>
        <v>0</v>
      </c>
      <c r="BK53" s="35">
        <f>IF(BH53=910319,0,IF($B53="P",VLOOKUP($E53,'[2]Costeo-JUL26'!$B$9:$CQ$307,BK$1,0),0))</f>
        <v>0</v>
      </c>
      <c r="BL53" s="36">
        <f t="shared" si="22"/>
        <v>0</v>
      </c>
      <c r="BM53" s="36">
        <f t="shared" si="23"/>
        <v>0</v>
      </c>
      <c r="BN53" s="34">
        <f>IF($B53="P",VLOOKUP($E53,'[2]Costeo-JUL26'!$B$9:$CQ$307,BN$1,0),0)</f>
        <v>0</v>
      </c>
      <c r="BO53" s="16">
        <f>IF($B53="P",VLOOKUP($E53,'[2]Costeo-JUL26'!$B$9:$CQ$307,BO$1,0),0)*$G53</f>
        <v>0</v>
      </c>
      <c r="BP53" s="36">
        <f>IF($B53="P",VLOOKUP($E53,'[2]Costeo-JUL26'!$B$9:$CQ$307,BP$1,0),0)*$G53</f>
        <v>0</v>
      </c>
      <c r="BQ53" s="35">
        <f>IF($B53="P",VLOOKUP($E53,'[2]Costeo-JUL26'!$B$9:$CQ$307,BQ$1,0),0)</f>
        <v>0</v>
      </c>
      <c r="BR53" s="36">
        <f t="shared" si="24"/>
        <v>0</v>
      </c>
      <c r="BS53" s="36">
        <f t="shared" si="25"/>
        <v>0</v>
      </c>
      <c r="BT53" s="34">
        <f>IF($B53="P",VLOOKUP($E53,'[2]Costeo-JUL26'!$B$9:$CQ$307,BT$1,0),0)</f>
        <v>0</v>
      </c>
      <c r="BU53" s="16">
        <f>IF($B53="P",VLOOKUP($E53,'[2]Costeo-JUL26'!$B$9:$CQ$307,BU$1,0),0)*$G53</f>
        <v>0</v>
      </c>
      <c r="BV53" s="36">
        <f>IF($B53="P",VLOOKUP($E53,'[2]Costeo-JUL26'!$B$9:$CQ$307,BV$1,0),0)*$G53</f>
        <v>0</v>
      </c>
      <c r="BW53" s="35">
        <f>IF($B53="P",VLOOKUP($E53,'[2]Costeo-JUL26'!$B$9:$CQ$307,BW$1,0),0)</f>
        <v>0</v>
      </c>
      <c r="BX53" s="36">
        <f t="shared" si="26"/>
        <v>0</v>
      </c>
      <c r="BY53" s="36">
        <f t="shared" si="27"/>
        <v>0</v>
      </c>
      <c r="BZ53" s="34">
        <f>IF($B53="P",VLOOKUP($E53,'[2]Costeo-JUL26'!$B$9:$CQ$307,BZ$1,0),0)</f>
        <v>0</v>
      </c>
      <c r="CA53" s="16">
        <f>IF($B53="P",VLOOKUP($E53,'[2]Costeo-JUL26'!$B$9:$CQ$307,CA$1,0),0)*$G53</f>
        <v>0</v>
      </c>
      <c r="CB53" s="36">
        <f>IF($B53="P",VLOOKUP($E53,'[2]Costeo-JUL26'!$B$9:$CQ$307,CB$1,0),0)*$G53</f>
        <v>0</v>
      </c>
      <c r="CC53" s="35">
        <f>IF($B53="P",VLOOKUP($E53,'[2]Costeo-JUL26'!$B$9:$CQ$307,CC$1,0),0)</f>
        <v>0</v>
      </c>
      <c r="CD53" s="36">
        <f t="shared" si="28"/>
        <v>0</v>
      </c>
      <c r="CE53" s="36">
        <f t="shared" si="29"/>
        <v>0</v>
      </c>
      <c r="CF53" s="37">
        <f t="shared" si="1"/>
        <v>0</v>
      </c>
      <c r="CG53" s="36">
        <f>IF($B53="r",VLOOKUP($E53,'[2]Costeo-JUL26'!$B$9:$CQ$307,CG$1,0),0)*$G53</f>
        <v>1072048.1174089068</v>
      </c>
      <c r="CH53" s="35">
        <f>VLOOKUP($E53,'[2]TEORICOS (05.26)'!$A$8:$T$251,CH$1,0)</f>
        <v>0.05</v>
      </c>
      <c r="CI53" s="36">
        <f t="shared" si="30"/>
        <v>787375.35012955335</v>
      </c>
      <c r="CJ53" s="37">
        <f t="shared" si="31"/>
        <v>1859423.4675384602</v>
      </c>
      <c r="CM53" s="16">
        <f>SUMIFS('[1]Ajuste Inventario'!$I:$I,'[1]Ajuste Inventario'!$B:$B,E53,'[1]Ajuste Inventario'!$S:$S,D53)*-1</f>
        <v>52.834999999999994</v>
      </c>
      <c r="CN53" s="36">
        <f t="shared" si="2"/>
        <v>174189.07607694066</v>
      </c>
      <c r="CP53" t="str">
        <f t="shared" si="3"/>
        <v>1418Org.Vtas Ranelagh</v>
      </c>
      <c r="CQ53" s="10">
        <f t="shared" si="4"/>
        <v>3296.8501197490427</v>
      </c>
    </row>
    <row r="54" spans="1:95" x14ac:dyDescent="0.25">
      <c r="A54" s="30">
        <v>46204</v>
      </c>
      <c r="B54" s="31" t="str">
        <f>VLOOKUP($E54,'[2]TEORICOS (05.26)'!$A$8:$T$251,B$1,0)</f>
        <v>P</v>
      </c>
      <c r="C54" s="32" t="str">
        <f>VLOOKUP($E54,'[2]TEORICOS (05.26)'!$A$8:$T$251,C$1,0)</f>
        <v>Schweppes</v>
      </c>
      <c r="D54" t="s">
        <v>66</v>
      </c>
      <c r="E54">
        <v>1436</v>
      </c>
      <c r="F54" t="s">
        <v>112</v>
      </c>
      <c r="G54" s="16">
        <v>2557.5</v>
      </c>
      <c r="H54" s="16">
        <v>4053.6375000000126</v>
      </c>
      <c r="I54" s="33">
        <v>29855333.599999964</v>
      </c>
      <c r="J54" s="33">
        <v>29586147.05999998</v>
      </c>
      <c r="K54" s="34">
        <f>IF($B54="P",VLOOKUP($E54,'[2]Costeo-JUL26'!$B$9:$CQ$307,K$1,0),0)</f>
        <v>905752</v>
      </c>
      <c r="L54" s="35">
        <f>VLOOKUP($E54,'[2]TEORICOS (05.26)'!$A$8:$T$251,L$1,0)</f>
        <v>0.2</v>
      </c>
      <c r="M54" s="36">
        <f t="shared" si="5"/>
        <v>5917229.4119999968</v>
      </c>
      <c r="N54" s="35">
        <f>IF($B54="P",VLOOKUP($E54,'[2]Costeo-JUL26'!$B$9:$CQ$307,N$1,0),0)</f>
        <v>2.5000000000000001E-2</v>
      </c>
      <c r="O54" s="36">
        <f t="shared" si="6"/>
        <v>147930.73529999991</v>
      </c>
      <c r="P54" s="36">
        <f>IF($B54="P",VLOOKUP($E54,'[2]Costeo-JUL26'!$B$9:$CQ$307,P$1,0),0)*H54</f>
        <v>0</v>
      </c>
      <c r="Q54" s="36">
        <f t="shared" si="7"/>
        <v>6065160.1472999966</v>
      </c>
      <c r="R54" s="34">
        <f>IF($B54="P",VLOOKUP($E54,'[2]Costeo-JUL26'!$B$9:$CQ$307,R$1,0),0)</f>
        <v>902332</v>
      </c>
      <c r="S54" s="16">
        <f>IF($B54="P",VLOOKUP($E54,'[2]Costeo-JUL26'!$B$9:$CQ$307,S$1,0),0)*$G54</f>
        <v>2800.0788750000002</v>
      </c>
      <c r="T54" s="36">
        <f>IF($B54="P",VLOOKUP($E54,'[2]Costeo-JUL26'!$B$9:$CQ$307,T$1,0),0)*$G54</f>
        <v>1953205.924362805</v>
      </c>
      <c r="U54" s="35">
        <f>IF($B54="P",VLOOKUP($E54,'[2]Costeo-JUL26'!$B$9:$CQ$307,U$1,0),0)</f>
        <v>1.4999999999999999E-2</v>
      </c>
      <c r="V54" s="36">
        <f t="shared" si="8"/>
        <v>29298.088865442074</v>
      </c>
      <c r="W54" s="36">
        <f t="shared" si="9"/>
        <v>1982504.0132282469</v>
      </c>
      <c r="X54" s="34">
        <f>IF($B54="P",VLOOKUP($E54,'[2]Costeo-JUL26'!$B$9:$CQ$307,X$1,0),0)</f>
        <v>902338</v>
      </c>
      <c r="Y54" s="16">
        <f>IF($B54="P",VLOOKUP($E54,'[2]Costeo-JUL26'!$B$9:$CQ$307,Y$1,0),0)*$G54</f>
        <v>200.52846000000002</v>
      </c>
      <c r="Z54" s="36">
        <f>IF($B54="P",VLOOKUP($E54,'[2]Costeo-JUL26'!$B$9:$CQ$307,Z$1,0),0)*$G54</f>
        <v>56697.41678040001</v>
      </c>
      <c r="AA54" s="35">
        <f>IF($B54="P",VLOOKUP($E54,'[2]Costeo-JUL26'!$B$9:$CQ$307,AA$1,0),0)</f>
        <v>0.45</v>
      </c>
      <c r="AB54" s="36">
        <f t="shared" si="10"/>
        <v>25513.837551180004</v>
      </c>
      <c r="AC54" s="36">
        <f t="shared" si="11"/>
        <v>82211.254331580014</v>
      </c>
      <c r="AD54" s="34">
        <f>IF($B54="P",VLOOKUP($E54,'[2]Costeo-JUL26'!$B$9:$CQ$307,AD$1,0),0)</f>
        <v>902256</v>
      </c>
      <c r="AE54" s="16">
        <f>IF($B54="P",VLOOKUP($E54,'[2]Costeo-JUL26'!$B$9:$CQ$307,AE$1,0),0)*$G54</f>
        <v>15345</v>
      </c>
      <c r="AF54" s="36">
        <f>IF($B54="P",VLOOKUP($E54,'[2]Costeo-JUL26'!$B$9:$CQ$307,AF$1,0),0)*$G54</f>
        <v>229687.02900000001</v>
      </c>
      <c r="AG54" s="35">
        <f>IF($B54="P",VLOOKUP($E54,'[2]Costeo-JUL26'!$B$9:$CQ$307,AG$1,0),0)</f>
        <v>6.0000000000000001E-3</v>
      </c>
      <c r="AH54" s="36">
        <f t="shared" si="12"/>
        <v>1378.1221740000001</v>
      </c>
      <c r="AI54" s="36">
        <f t="shared" si="13"/>
        <v>231065.151174</v>
      </c>
      <c r="AJ54" s="34">
        <f>IF($B54="P",VLOOKUP($E54,'[2]Costeo-JUL26'!$B$9:$CQ$307,AJ$1,0),0)</f>
        <v>909867</v>
      </c>
      <c r="AK54" s="16">
        <f>IF($B54="P",VLOOKUP($E54,'[2]Costeo-JUL26'!$B$9:$CQ$307,AK$1,0),0)*$G54</f>
        <v>15345</v>
      </c>
      <c r="AL54" s="36">
        <f>IF($B54="P",VLOOKUP($E54,'[2]Costeo-JUL26'!$B$9:$CQ$307,AL$1,0),0)*$G54</f>
        <v>199213.70039999997</v>
      </c>
      <c r="AM54" s="35">
        <f>IF($B54="P",VLOOKUP($E54,'[2]Costeo-JUL26'!$B$9:$CQ$307,AM$1,0),0)</f>
        <v>1.7999999999999999E-2</v>
      </c>
      <c r="AN54" s="36">
        <f t="shared" si="14"/>
        <v>3585.8466071999992</v>
      </c>
      <c r="AO54" s="36">
        <f t="shared" si="15"/>
        <v>202799.54700719996</v>
      </c>
      <c r="AP54" s="34">
        <f>IF($B54="P",VLOOKUP($E54,'[2]Costeo-JUL26'!$B$9:$CQ$307,AP$1,0),0)</f>
        <v>913486</v>
      </c>
      <c r="AQ54" s="16">
        <f>IF($B54="P",VLOOKUP($E54,'[2]Costeo-JUL26'!$B$9:$CQ$307,AQ$1,0),0)*$G54</f>
        <v>15345</v>
      </c>
      <c r="AR54" s="36">
        <f>IF($B54="P",VLOOKUP($E54,'[2]Costeo-JUL26'!$B$9:$CQ$307,AR$1,0),0)*$G54</f>
        <v>1894131.629115582</v>
      </c>
      <c r="AS54" s="35">
        <f>IF($B54="P",VLOOKUP($E54,'[2]Costeo-JUL26'!$B$9:$CQ$307,AS$1,0),0)</f>
        <v>0.02</v>
      </c>
      <c r="AT54" s="36">
        <f t="shared" si="16"/>
        <v>37882.632582311642</v>
      </c>
      <c r="AU54" s="36">
        <f t="shared" si="17"/>
        <v>1932014.2616978937</v>
      </c>
      <c r="AV54" s="34">
        <f>IF($B54="P",VLOOKUP($E54,'[2]Costeo-JUL26'!$B$9:$CQ$307,AV$1,0),0)</f>
        <v>917330</v>
      </c>
      <c r="AW54" s="16">
        <f>IF($B54="P",VLOOKUP($E54,'[2]Costeo-JUL26'!$B$9:$CQ$307,AW$1,0),0)*$G54</f>
        <v>59.589750000000002</v>
      </c>
      <c r="AX54" s="36">
        <f>IF($B54="P",VLOOKUP($E54,'[2]Costeo-JUL26'!$B$9:$CQ$307,AX$1,0),0)*$G54</f>
        <v>234265.56112922446</v>
      </c>
      <c r="AY54" s="35">
        <f>IF($B54="P",VLOOKUP($E54,'[2]Costeo-JUL26'!$B$9:$CQ$307,AY$1,0),0)</f>
        <v>0.03</v>
      </c>
      <c r="AZ54" s="36">
        <f t="shared" si="18"/>
        <v>7027.9668338767333</v>
      </c>
      <c r="BA54" s="36">
        <f t="shared" si="19"/>
        <v>241293.52796310119</v>
      </c>
      <c r="BB54" s="34">
        <f>IF($B54="P",VLOOKUP($E54,'[2]Costeo-JUL26'!$B$9:$CQ$307,BB$1,0),0)</f>
        <v>902311</v>
      </c>
      <c r="BC54" s="16">
        <f>IF($B54="P",VLOOKUP($E54,'[2]Costeo-JUL26'!$B$9:$CQ$307,BC$1,0),0)*$G54</f>
        <v>10.275669642857144</v>
      </c>
      <c r="BD54" s="36">
        <f>IF($B54="P",VLOOKUP($E54,'[2]Costeo-JUL26'!$B$9:$CQ$307,BD$1,0),0)*$G54</f>
        <v>40297.528476562511</v>
      </c>
      <c r="BE54" s="35">
        <f>IF($B54="P",VLOOKUP($E54,'[2]Costeo-JUL26'!$B$9:$CQ$307,BE$1,0),0)</f>
        <v>0.03</v>
      </c>
      <c r="BF54" s="36">
        <f t="shared" si="20"/>
        <v>1208.9258542968753</v>
      </c>
      <c r="BG54" s="36">
        <f t="shared" si="21"/>
        <v>41506.454330859386</v>
      </c>
      <c r="BH54" s="34">
        <f>IF($B54="P",VLOOKUP($E54,'[2]Costeo-JUL26'!$B$9:$CQ$307,BH$1,0),0)</f>
        <v>910319</v>
      </c>
      <c r="BI54" s="16">
        <f>IF($B54="P",VLOOKUP($E54,'[2]Costeo-JUL26'!$B$9:$CQ$307,BI$1,0),0)*$G54</f>
        <v>34.252232142857139</v>
      </c>
      <c r="BJ54" s="36">
        <f>IF($B54="P",VLOOKUP($E54,'[2]Costeo-JUL26'!$B$9:$CQ$307,BJ$1,0),0)*$G54</f>
        <v>89552.4609375</v>
      </c>
      <c r="BK54" s="35">
        <f>IF(BH54=910319,0,IF($B54="P",VLOOKUP($E54,'[2]Costeo-JUL26'!$B$9:$CQ$307,BK$1,0),0))</f>
        <v>0</v>
      </c>
      <c r="BL54" s="36">
        <f t="shared" si="22"/>
        <v>0</v>
      </c>
      <c r="BM54" s="36">
        <f t="shared" si="23"/>
        <v>89552.4609375</v>
      </c>
      <c r="BN54" s="34">
        <f>IF($B54="P",VLOOKUP($E54,'[2]Costeo-JUL26'!$B$9:$CQ$307,BN$1,0),0)</f>
        <v>0</v>
      </c>
      <c r="BO54" s="16">
        <f>IF($B54="P",VLOOKUP($E54,'[2]Costeo-JUL26'!$B$9:$CQ$307,BO$1,0),0)*$G54</f>
        <v>0</v>
      </c>
      <c r="BP54" s="36">
        <f>IF($B54="P",VLOOKUP($E54,'[2]Costeo-JUL26'!$B$9:$CQ$307,BP$1,0),0)*$G54</f>
        <v>0</v>
      </c>
      <c r="BQ54" s="35">
        <f>IF($B54="P",VLOOKUP($E54,'[2]Costeo-JUL26'!$B$9:$CQ$307,BQ$1,0),0)</f>
        <v>0</v>
      </c>
      <c r="BR54" s="36">
        <f t="shared" si="24"/>
        <v>0</v>
      </c>
      <c r="BS54" s="36">
        <f t="shared" si="25"/>
        <v>0</v>
      </c>
      <c r="BT54" s="34">
        <f>IF($B54="P",VLOOKUP($E54,'[2]Costeo-JUL26'!$B$9:$CQ$307,BT$1,0),0)</f>
        <v>0</v>
      </c>
      <c r="BU54" s="16">
        <f>IF($B54="P",VLOOKUP($E54,'[2]Costeo-JUL26'!$B$9:$CQ$307,BU$1,0),0)*$G54</f>
        <v>0</v>
      </c>
      <c r="BV54" s="36">
        <f>IF($B54="P",VLOOKUP($E54,'[2]Costeo-JUL26'!$B$9:$CQ$307,BV$1,0),0)*$G54</f>
        <v>0</v>
      </c>
      <c r="BW54" s="35">
        <f>IF($B54="P",VLOOKUP($E54,'[2]Costeo-JUL26'!$B$9:$CQ$307,BW$1,0),0)</f>
        <v>0</v>
      </c>
      <c r="BX54" s="36">
        <f t="shared" si="26"/>
        <v>0</v>
      </c>
      <c r="BY54" s="36">
        <f t="shared" si="27"/>
        <v>0</v>
      </c>
      <c r="BZ54" s="34">
        <f>IF($B54="P",VLOOKUP($E54,'[2]Costeo-JUL26'!$B$9:$CQ$307,BZ$1,0),0)</f>
        <v>0</v>
      </c>
      <c r="CA54" s="16">
        <f>IF($B54="P",VLOOKUP($E54,'[2]Costeo-JUL26'!$B$9:$CQ$307,CA$1,0),0)*$G54</f>
        <v>0</v>
      </c>
      <c r="CB54" s="36">
        <f>IF($B54="P",VLOOKUP($E54,'[2]Costeo-JUL26'!$B$9:$CQ$307,CB$1,0),0)*$G54</f>
        <v>0</v>
      </c>
      <c r="CC54" s="35">
        <f>IF($B54="P",VLOOKUP($E54,'[2]Costeo-JUL26'!$B$9:$CQ$307,CC$1,0),0)</f>
        <v>0</v>
      </c>
      <c r="CD54" s="36">
        <f t="shared" si="28"/>
        <v>0</v>
      </c>
      <c r="CE54" s="36">
        <f t="shared" si="29"/>
        <v>0</v>
      </c>
      <c r="CF54" s="37">
        <f t="shared" si="1"/>
        <v>10868106.817970378</v>
      </c>
      <c r="CG54" s="36">
        <f>IF($B54="r",VLOOKUP($E54,'[2]Costeo-JUL26'!$B$9:$CQ$307,CG$1,0),0)*$G54</f>
        <v>0</v>
      </c>
      <c r="CH54" s="35">
        <f>VLOOKUP($E54,'[2]TEORICOS (05.26)'!$A$8:$T$251,CH$1,0)</f>
        <v>0</v>
      </c>
      <c r="CI54" s="36">
        <f t="shared" si="30"/>
        <v>0</v>
      </c>
      <c r="CJ54" s="37">
        <f t="shared" si="31"/>
        <v>0</v>
      </c>
      <c r="CM54" s="16">
        <f>SUMIFS('[1]Ajuste Inventario'!$I:$I,'[1]Ajuste Inventario'!$B:$B,E54,'[1]Ajuste Inventario'!$S:$S,D54)*-1</f>
        <v>67.344999999999999</v>
      </c>
      <c r="CN54" s="36">
        <f t="shared" si="2"/>
        <v>286182.85577955627</v>
      </c>
      <c r="CP54" t="str">
        <f t="shared" si="3"/>
        <v>1436Org.Vtas Ranelagh</v>
      </c>
      <c r="CQ54" s="10">
        <f t="shared" si="4"/>
        <v>4249.5041321487306</v>
      </c>
    </row>
    <row r="55" spans="1:95" x14ac:dyDescent="0.25">
      <c r="A55" s="30">
        <v>46204</v>
      </c>
      <c r="B55" s="31" t="str">
        <f>VLOOKUP($E55,'[2]TEORICOS (05.26)'!$A$8:$T$251,B$1,0)</f>
        <v>P</v>
      </c>
      <c r="C55" s="32" t="str">
        <f>VLOOKUP($E55,'[2]TEORICOS (05.26)'!$A$8:$T$251,C$1,0)</f>
        <v>Schweppes</v>
      </c>
      <c r="D55" t="s">
        <v>66</v>
      </c>
      <c r="E55">
        <v>1459</v>
      </c>
      <c r="F55" t="s">
        <v>113</v>
      </c>
      <c r="G55" s="16">
        <v>1195.1659999999999</v>
      </c>
      <c r="H55" s="16">
        <v>2842.1047479999975</v>
      </c>
      <c r="I55" s="33">
        <v>20943139.480000235</v>
      </c>
      <c r="J55" s="33">
        <v>20328870.620000169</v>
      </c>
      <c r="K55" s="34">
        <f>IF($B55="P",VLOOKUP($E55,'[2]Costeo-JUL26'!$B$9:$CQ$307,K$1,0),0)</f>
        <v>905752</v>
      </c>
      <c r="L55" s="35">
        <f>VLOOKUP($E55,'[2]TEORICOS (05.26)'!$A$8:$T$251,L$1,0)</f>
        <v>0.2</v>
      </c>
      <c r="M55" s="36">
        <f t="shared" si="5"/>
        <v>4065774.1240000338</v>
      </c>
      <c r="N55" s="35">
        <f>IF($B55="P",VLOOKUP($E55,'[2]Costeo-JUL26'!$B$9:$CQ$307,N$1,0),0)</f>
        <v>2.5000000000000001E-2</v>
      </c>
      <c r="O55" s="36">
        <f t="shared" si="6"/>
        <v>101644.35310000085</v>
      </c>
      <c r="P55" s="36">
        <f>IF($B55="P",VLOOKUP($E55,'[2]Costeo-JUL26'!$B$9:$CQ$307,P$1,0),0)*H55</f>
        <v>0</v>
      </c>
      <c r="Q55" s="36">
        <f t="shared" si="7"/>
        <v>4167418.4771000347</v>
      </c>
      <c r="R55" s="34">
        <f>IF($B55="P",VLOOKUP($E55,'[2]Costeo-JUL26'!$B$9:$CQ$307,R$1,0),0)</f>
        <v>902332</v>
      </c>
      <c r="S55" s="16">
        <f>IF($B55="P",VLOOKUP($E55,'[2]Costeo-JUL26'!$B$9:$CQ$307,S$1,0),0)*$G55</f>
        <v>1962.7912426500002</v>
      </c>
      <c r="T55" s="36">
        <f>IF($B55="P",VLOOKUP($E55,'[2]Costeo-JUL26'!$B$9:$CQ$307,T$1,0),0)*$G55</f>
        <v>1369152.6755407599</v>
      </c>
      <c r="U55" s="35">
        <f>IF($B55="P",VLOOKUP($E55,'[2]Costeo-JUL26'!$B$9:$CQ$307,U$1,0),0)</f>
        <v>1.4999999999999999E-2</v>
      </c>
      <c r="V55" s="36">
        <f t="shared" si="8"/>
        <v>20537.290133111397</v>
      </c>
      <c r="W55" s="36">
        <f t="shared" si="9"/>
        <v>1389689.9656738713</v>
      </c>
      <c r="X55" s="34">
        <f>IF($B55="P",VLOOKUP($E55,'[2]Costeo-JUL26'!$B$9:$CQ$307,X$1,0),0)</f>
        <v>902338</v>
      </c>
      <c r="Y55" s="16">
        <f>IF($B55="P",VLOOKUP($E55,'[2]Costeo-JUL26'!$B$9:$CQ$307,Y$1,0),0)*$G55</f>
        <v>140.565863592</v>
      </c>
      <c r="Z55" s="36">
        <f>IF($B55="P",VLOOKUP($E55,'[2]Costeo-JUL26'!$B$9:$CQ$307,Z$1,0),0)*$G55</f>
        <v>39743.592272002083</v>
      </c>
      <c r="AA55" s="35">
        <f>IF($B55="P",VLOOKUP($E55,'[2]Costeo-JUL26'!$B$9:$CQ$307,AA$1,0),0)</f>
        <v>0.45</v>
      </c>
      <c r="AB55" s="36">
        <f t="shared" si="10"/>
        <v>17884.616522400938</v>
      </c>
      <c r="AC55" s="36">
        <f t="shared" si="11"/>
        <v>57628.208794403021</v>
      </c>
      <c r="AD55" s="34">
        <f>IF($B55="P",VLOOKUP($E55,'[2]Costeo-JUL26'!$B$9:$CQ$307,AD$1,0),0)</f>
        <v>902256</v>
      </c>
      <c r="AE55" s="16">
        <f>IF($B55="P",VLOOKUP($E55,'[2]Costeo-JUL26'!$B$9:$CQ$307,AE$1,0),0)*$G55</f>
        <v>7170.9959999999992</v>
      </c>
      <c r="AF55" s="36">
        <f>IF($B55="P",VLOOKUP($E55,'[2]Costeo-JUL26'!$B$9:$CQ$307,AF$1,0),0)*$G55</f>
        <v>107336.9023272</v>
      </c>
      <c r="AG55" s="35">
        <f>IF($B55="P",VLOOKUP($E55,'[2]Costeo-JUL26'!$B$9:$CQ$307,AG$1,0),0)</f>
        <v>6.0000000000000001E-3</v>
      </c>
      <c r="AH55" s="36">
        <f t="shared" si="12"/>
        <v>644.02141396320008</v>
      </c>
      <c r="AI55" s="36">
        <f t="shared" si="13"/>
        <v>107980.92374116321</v>
      </c>
      <c r="AJ55" s="34">
        <f>IF($B55="P",VLOOKUP($E55,'[2]Costeo-JUL26'!$B$9:$CQ$307,AJ$1,0),0)</f>
        <v>923740</v>
      </c>
      <c r="AK55" s="16">
        <f>IF($B55="P",VLOOKUP($E55,'[2]Costeo-JUL26'!$B$9:$CQ$307,AK$1,0),0)*$G55</f>
        <v>7170.9959999999992</v>
      </c>
      <c r="AL55" s="36">
        <f>IF($B55="P",VLOOKUP($E55,'[2]Costeo-JUL26'!$B$9:$CQ$307,AL$1,0),0)*$G55</f>
        <v>107336.9023272</v>
      </c>
      <c r="AM55" s="35">
        <f>IF($B55="P",VLOOKUP($E55,'[2]Costeo-JUL26'!$B$9:$CQ$307,AM$1,0),0)</f>
        <v>1.7999999999999999E-2</v>
      </c>
      <c r="AN55" s="36">
        <f t="shared" si="14"/>
        <v>1932.0642418896</v>
      </c>
      <c r="AO55" s="36">
        <f t="shared" si="15"/>
        <v>109268.96656908961</v>
      </c>
      <c r="AP55" s="34">
        <f>IF($B55="P",VLOOKUP($E55,'[2]Costeo-JUL26'!$B$9:$CQ$307,AP$1,0),0)</f>
        <v>916882</v>
      </c>
      <c r="AQ55" s="16">
        <f>IF($B55="P",VLOOKUP($E55,'[2]Costeo-JUL26'!$B$9:$CQ$307,AQ$1,0),0)*$G55</f>
        <v>7170.9959999999992</v>
      </c>
      <c r="AR55" s="36">
        <f>IF($B55="P",VLOOKUP($E55,'[2]Costeo-JUL26'!$B$9:$CQ$307,AR$1,0),0)*$G55</f>
        <v>1169992.4570006009</v>
      </c>
      <c r="AS55" s="35">
        <f>IF($B55="P",VLOOKUP($E55,'[2]Costeo-JUL26'!$B$9:$CQ$307,AS$1,0),0)</f>
        <v>0.02</v>
      </c>
      <c r="AT55" s="36">
        <f t="shared" si="16"/>
        <v>23399.849140012018</v>
      </c>
      <c r="AU55" s="36">
        <f t="shared" si="17"/>
        <v>1193392.3061406128</v>
      </c>
      <c r="AV55" s="34">
        <f>IF($B55="P",VLOOKUP($E55,'[2]Costeo-JUL26'!$B$9:$CQ$307,AV$1,0),0)</f>
        <v>932442</v>
      </c>
      <c r="AW55" s="16">
        <f>IF($B55="P",VLOOKUP($E55,'[2]Costeo-JUL26'!$B$9:$CQ$307,AW$1,0),0)*$G55</f>
        <v>33.106098199999998</v>
      </c>
      <c r="AX55" s="36">
        <f>IF($B55="P",VLOOKUP($E55,'[2]Costeo-JUL26'!$B$9:$CQ$307,AX$1,0),0)*$G55</f>
        <v>122203.69003815793</v>
      </c>
      <c r="AY55" s="35">
        <f>IF($B55="P",VLOOKUP($E55,'[2]Costeo-JUL26'!$B$9:$CQ$307,AY$1,0),0)</f>
        <v>0.03</v>
      </c>
      <c r="AZ55" s="36">
        <f t="shared" si="18"/>
        <v>3666.110701144738</v>
      </c>
      <c r="BA55" s="36">
        <f t="shared" si="19"/>
        <v>125869.80073930266</v>
      </c>
      <c r="BB55" s="34">
        <f>IF($B55="P",VLOOKUP($E55,'[2]Costeo-JUL26'!$B$9:$CQ$307,BB$1,0),0)</f>
        <v>902311</v>
      </c>
      <c r="BC55" s="16">
        <f>IF($B55="P",VLOOKUP($E55,'[2]Costeo-JUL26'!$B$9:$CQ$307,BC$1,0),0)*$G55</f>
        <v>5.22885125</v>
      </c>
      <c r="BD55" s="36">
        <f>IF($B55="P",VLOOKUP($E55,'[2]Costeo-JUL26'!$B$9:$CQ$307,BD$1,0),0)*$G55</f>
        <v>20505.698360306254</v>
      </c>
      <c r="BE55" s="35">
        <f>IF($B55="P",VLOOKUP($E55,'[2]Costeo-JUL26'!$B$9:$CQ$307,BE$1,0),0)</f>
        <v>0.03</v>
      </c>
      <c r="BF55" s="36">
        <f t="shared" si="20"/>
        <v>615.17095080918762</v>
      </c>
      <c r="BG55" s="36">
        <f t="shared" si="21"/>
        <v>21120.869311115443</v>
      </c>
      <c r="BH55" s="34">
        <f>IF($B55="P",VLOOKUP($E55,'[2]Costeo-JUL26'!$B$9:$CQ$307,BH$1,0),0)</f>
        <v>933089</v>
      </c>
      <c r="BI55" s="16">
        <f>IF($B55="P",VLOOKUP($E55,'[2]Costeo-JUL26'!$B$9:$CQ$307,BI$1,0),0)*$G55</f>
        <v>44.818724999999993</v>
      </c>
      <c r="BJ55" s="36">
        <f>IF($B55="P",VLOOKUP($E55,'[2]Costeo-JUL26'!$B$9:$CQ$307,BJ$1,0),0)*$G55</f>
        <v>33375.27394459756</v>
      </c>
      <c r="BK55" s="35">
        <f>IF(BH55=910319,0,IF($B55="P",VLOOKUP($E55,'[2]Costeo-JUL26'!$B$9:$CQ$307,BK$1,0),0))</f>
        <v>0.02</v>
      </c>
      <c r="BL55" s="36">
        <f t="shared" si="22"/>
        <v>667.50547889195127</v>
      </c>
      <c r="BM55" s="36">
        <f t="shared" si="23"/>
        <v>34042.779423489512</v>
      </c>
      <c r="BN55" s="34">
        <f>IF($B55="P",VLOOKUP($E55,'[2]Costeo-JUL26'!$B$9:$CQ$307,BN$1,0),0)</f>
        <v>0</v>
      </c>
      <c r="BO55" s="16">
        <f>IF($B55="P",VLOOKUP($E55,'[2]Costeo-JUL26'!$B$9:$CQ$307,BO$1,0),0)*$G55</f>
        <v>0</v>
      </c>
      <c r="BP55" s="36">
        <f>IF($B55="P",VLOOKUP($E55,'[2]Costeo-JUL26'!$B$9:$CQ$307,BP$1,0),0)*$G55</f>
        <v>0</v>
      </c>
      <c r="BQ55" s="35">
        <f>IF($B55="P",VLOOKUP($E55,'[2]Costeo-JUL26'!$B$9:$CQ$307,BQ$1,0),0)</f>
        <v>0</v>
      </c>
      <c r="BR55" s="36">
        <f t="shared" si="24"/>
        <v>0</v>
      </c>
      <c r="BS55" s="36">
        <f t="shared" si="25"/>
        <v>0</v>
      </c>
      <c r="BT55" s="34">
        <f>IF($B55="P",VLOOKUP($E55,'[2]Costeo-JUL26'!$B$9:$CQ$307,BT$1,0),0)</f>
        <v>0</v>
      </c>
      <c r="BU55" s="16">
        <f>IF($B55="P",VLOOKUP($E55,'[2]Costeo-JUL26'!$B$9:$CQ$307,BU$1,0),0)*$G55</f>
        <v>0</v>
      </c>
      <c r="BV55" s="36">
        <f>IF($B55="P",VLOOKUP($E55,'[2]Costeo-JUL26'!$B$9:$CQ$307,BV$1,0),0)*$G55</f>
        <v>0</v>
      </c>
      <c r="BW55" s="35">
        <f>IF($B55="P",VLOOKUP($E55,'[2]Costeo-JUL26'!$B$9:$CQ$307,BW$1,0),0)</f>
        <v>0</v>
      </c>
      <c r="BX55" s="36">
        <f t="shared" si="26"/>
        <v>0</v>
      </c>
      <c r="BY55" s="36">
        <f t="shared" si="27"/>
        <v>0</v>
      </c>
      <c r="BZ55" s="34">
        <f>IF($B55="P",VLOOKUP($E55,'[2]Costeo-JUL26'!$B$9:$CQ$307,BZ$1,0),0)</f>
        <v>0</v>
      </c>
      <c r="CA55" s="16">
        <f>IF($B55="P",VLOOKUP($E55,'[2]Costeo-JUL26'!$B$9:$CQ$307,CA$1,0),0)*$G55</f>
        <v>0</v>
      </c>
      <c r="CB55" s="36">
        <f>IF($B55="P",VLOOKUP($E55,'[2]Costeo-JUL26'!$B$9:$CQ$307,CB$1,0),0)*$G55</f>
        <v>0</v>
      </c>
      <c r="CC55" s="35">
        <f>IF($B55="P",VLOOKUP($E55,'[2]Costeo-JUL26'!$B$9:$CQ$307,CC$1,0),0)</f>
        <v>0</v>
      </c>
      <c r="CD55" s="36">
        <f t="shared" si="28"/>
        <v>0</v>
      </c>
      <c r="CE55" s="36">
        <f t="shared" si="29"/>
        <v>0</v>
      </c>
      <c r="CF55" s="37">
        <f t="shared" si="1"/>
        <v>7206412.2974930815</v>
      </c>
      <c r="CG55" s="36">
        <f>IF($B55="r",VLOOKUP($E55,'[2]Costeo-JUL26'!$B$9:$CQ$307,CG$1,0),0)*$G55</f>
        <v>0</v>
      </c>
      <c r="CH55" s="35">
        <f>VLOOKUP($E55,'[2]TEORICOS (05.26)'!$A$8:$T$251,CH$1,0)</f>
        <v>0</v>
      </c>
      <c r="CI55" s="36">
        <f t="shared" si="30"/>
        <v>0</v>
      </c>
      <c r="CJ55" s="37">
        <f t="shared" si="31"/>
        <v>0</v>
      </c>
      <c r="CM55" s="16">
        <f>SUMIFS('[1]Ajuste Inventario'!$I:$I,'[1]Ajuste Inventario'!$B:$B,E55,'[1]Ajuste Inventario'!$S:$S,D55)*-1</f>
        <v>67.682000000000002</v>
      </c>
      <c r="CN55" s="36">
        <f t="shared" si="2"/>
        <v>408097.61750160798</v>
      </c>
      <c r="CP55" t="str">
        <f t="shared" si="3"/>
        <v>1459Org.Vtas Ranelagh</v>
      </c>
      <c r="CQ55" s="10">
        <f t="shared" si="4"/>
        <v>6029.6329526551808</v>
      </c>
    </row>
    <row r="56" spans="1:95" x14ac:dyDescent="0.25">
      <c r="A56" s="30">
        <v>46204</v>
      </c>
      <c r="B56" s="31" t="str">
        <f>VLOOKUP($E56,'[2]TEORICOS (05.26)'!$A$8:$T$251,B$1,0)</f>
        <v>P</v>
      </c>
      <c r="C56" s="32" t="str">
        <f>VLOOKUP($E56,'[2]TEORICOS (05.26)'!$A$8:$T$251,C$1,0)</f>
        <v>Benedictino</v>
      </c>
      <c r="D56" t="s">
        <v>66</v>
      </c>
      <c r="E56">
        <v>1620</v>
      </c>
      <c r="F56" t="s">
        <v>114</v>
      </c>
      <c r="G56" s="16">
        <v>1675.25</v>
      </c>
      <c r="H56" s="16">
        <v>1770.7392500000096</v>
      </c>
      <c r="I56" s="33">
        <v>15416441.619999964</v>
      </c>
      <c r="J56" s="33">
        <v>13548685.809999963</v>
      </c>
      <c r="K56" s="34">
        <f>IF($B56="P",VLOOKUP($E56,'[2]Costeo-JUL26'!$B$9:$CQ$307,K$1,0),0)</f>
        <v>939154</v>
      </c>
      <c r="L56" s="35">
        <f>VLOOKUP($E56,'[2]TEORICOS (05.26)'!$A$8:$T$251,L$1,0)</f>
        <v>2.5000000000000001E-2</v>
      </c>
      <c r="M56" s="36">
        <f t="shared" si="5"/>
        <v>338717.14524999913</v>
      </c>
      <c r="N56" s="35">
        <f>IF($B56="P",VLOOKUP($E56,'[2]Costeo-JUL26'!$B$9:$CQ$307,N$1,0),0)</f>
        <v>0.02</v>
      </c>
      <c r="O56" s="36">
        <f t="shared" si="6"/>
        <v>6774.3429049999831</v>
      </c>
      <c r="P56" s="36">
        <f>IF($B56="P",VLOOKUP($E56,'[2]Costeo-JUL26'!$B$9:$CQ$307,P$1,0),0)*H56</f>
        <v>0</v>
      </c>
      <c r="Q56" s="36">
        <f t="shared" si="7"/>
        <v>345491.4881549991</v>
      </c>
      <c r="R56" s="34">
        <f>IF($B56="P",VLOOKUP($E56,'[2]Costeo-JUL26'!$B$9:$CQ$307,R$1,0),0)</f>
        <v>0</v>
      </c>
      <c r="S56" s="16">
        <f>IF($B56="P",VLOOKUP($E56,'[2]Costeo-JUL26'!$B$9:$CQ$307,S$1,0),0)*$G56</f>
        <v>0</v>
      </c>
      <c r="T56" s="36">
        <f>IF($B56="P",VLOOKUP($E56,'[2]Costeo-JUL26'!$B$9:$CQ$307,T$1,0),0)*$G56</f>
        <v>0</v>
      </c>
      <c r="U56" s="35">
        <f>IF($B56="P",VLOOKUP($E56,'[2]Costeo-JUL26'!$B$9:$CQ$307,U$1,0),0)</f>
        <v>0</v>
      </c>
      <c r="V56" s="36">
        <f t="shared" si="8"/>
        <v>0</v>
      </c>
      <c r="W56" s="36">
        <f t="shared" si="9"/>
        <v>0</v>
      </c>
      <c r="X56" s="34">
        <f>IF($B56="P",VLOOKUP($E56,'[2]Costeo-JUL26'!$B$9:$CQ$307,X$1,0),0)</f>
        <v>902338</v>
      </c>
      <c r="Y56" s="16">
        <f>IF($B56="P",VLOOKUP($E56,'[2]Costeo-JUL26'!$B$9:$CQ$307,Y$1,0),0)*$G56</f>
        <v>65.676501000000002</v>
      </c>
      <c r="Z56" s="36">
        <f>IF($B56="P",VLOOKUP($E56,'[2]Costeo-JUL26'!$B$9:$CQ$307,Z$1,0),0)*$G56</f>
        <v>18569.373892740001</v>
      </c>
      <c r="AA56" s="35">
        <f>IF($B56="P",VLOOKUP($E56,'[2]Costeo-JUL26'!$B$9:$CQ$307,AA$1,0),0)</f>
        <v>0.45</v>
      </c>
      <c r="AB56" s="36">
        <f t="shared" si="10"/>
        <v>8356.2182517330002</v>
      </c>
      <c r="AC56" s="36">
        <f t="shared" si="11"/>
        <v>26925.592144473001</v>
      </c>
      <c r="AD56" s="34">
        <f>IF($B56="P",VLOOKUP($E56,'[2]Costeo-JUL26'!$B$9:$CQ$307,AD$1,0),0)</f>
        <v>931150</v>
      </c>
      <c r="AE56" s="16">
        <f>IF($B56="P",VLOOKUP($E56,'[2]Costeo-JUL26'!$B$9:$CQ$307,AE$1,0),0)*$G56</f>
        <v>20103</v>
      </c>
      <c r="AF56" s="36">
        <f>IF($B56="P",VLOOKUP($E56,'[2]Costeo-JUL26'!$B$9:$CQ$307,AF$1,0),0)*$G56</f>
        <v>300905.72460000002</v>
      </c>
      <c r="AG56" s="35">
        <f>IF($B56="P",VLOOKUP($E56,'[2]Costeo-JUL26'!$B$9:$CQ$307,AG$1,0),0)</f>
        <v>6.0000000000000001E-3</v>
      </c>
      <c r="AH56" s="36">
        <f t="shared" si="12"/>
        <v>1805.4343476000001</v>
      </c>
      <c r="AI56" s="36">
        <f t="shared" si="13"/>
        <v>302711.15894759999</v>
      </c>
      <c r="AJ56" s="34">
        <f>IF($B56="P",VLOOKUP($E56,'[2]Costeo-JUL26'!$B$9:$CQ$307,AJ$1,0),0)</f>
        <v>936448</v>
      </c>
      <c r="AK56" s="16">
        <f>IF($B56="P",VLOOKUP($E56,'[2]Costeo-JUL26'!$B$9:$CQ$307,AK$1,0),0)*$G56</f>
        <v>20103</v>
      </c>
      <c r="AL56" s="36">
        <f>IF($B56="P",VLOOKUP($E56,'[2]Costeo-JUL26'!$B$9:$CQ$307,AL$1,0),0)*$G56</f>
        <v>115297.54001999999</v>
      </c>
      <c r="AM56" s="35">
        <f>IF($B56="P",VLOOKUP($E56,'[2]Costeo-JUL26'!$B$9:$CQ$307,AM$1,0),0)</f>
        <v>1.7999999999999999E-2</v>
      </c>
      <c r="AN56" s="36">
        <f t="shared" si="14"/>
        <v>2075.3557203599994</v>
      </c>
      <c r="AO56" s="36">
        <f t="shared" si="15"/>
        <v>117372.89574035999</v>
      </c>
      <c r="AP56" s="34">
        <f>IF($B56="P",VLOOKUP($E56,'[2]Costeo-JUL26'!$B$9:$CQ$307,AP$1,0),0)</f>
        <v>939863</v>
      </c>
      <c r="AQ56" s="16">
        <f>IF($B56="P",VLOOKUP($E56,'[2]Costeo-JUL26'!$B$9:$CQ$307,AQ$1,0),0)*$G56</f>
        <v>20103</v>
      </c>
      <c r="AR56" s="36">
        <f>IF($B56="P",VLOOKUP($E56,'[2]Costeo-JUL26'!$B$9:$CQ$307,AR$1,0),0)*$G56</f>
        <v>1322495.5559399999</v>
      </c>
      <c r="AS56" s="35">
        <f>IF($B56="P",VLOOKUP($E56,'[2]Costeo-JUL26'!$B$9:$CQ$307,AS$1,0),0)</f>
        <v>0.02</v>
      </c>
      <c r="AT56" s="36">
        <f t="shared" si="16"/>
        <v>26449.911118799999</v>
      </c>
      <c r="AU56" s="36">
        <f t="shared" si="17"/>
        <v>1348945.4670587999</v>
      </c>
      <c r="AV56" s="34">
        <f>IF($B56="P",VLOOKUP($E56,'[2]Costeo-JUL26'!$B$9:$CQ$307,AV$1,0),0)</f>
        <v>932317</v>
      </c>
      <c r="AW56" s="16">
        <f>IF($B56="P",VLOOKUP($E56,'[2]Costeo-JUL26'!$B$9:$CQ$307,AW$1,0),0)*$G56</f>
        <v>30.489550000000001</v>
      </c>
      <c r="AX56" s="36">
        <f>IF($B56="P",VLOOKUP($E56,'[2]Costeo-JUL26'!$B$9:$CQ$307,AX$1,0),0)*$G56</f>
        <v>131037.98798999999</v>
      </c>
      <c r="AY56" s="35">
        <f>IF($B56="P",VLOOKUP($E56,'[2]Costeo-JUL26'!$B$9:$CQ$307,AY$1,0),0)</f>
        <v>0.03</v>
      </c>
      <c r="AZ56" s="36">
        <f t="shared" si="18"/>
        <v>3931.1396396999999</v>
      </c>
      <c r="BA56" s="36">
        <f t="shared" si="19"/>
        <v>134969.1276297</v>
      </c>
      <c r="BB56" s="34">
        <f>IF($B56="P",VLOOKUP($E56,'[2]Costeo-JUL26'!$B$9:$CQ$307,BB$1,0),0)</f>
        <v>902311</v>
      </c>
      <c r="BC56" s="16">
        <f>IF($B56="P",VLOOKUP($E56,'[2]Costeo-JUL26'!$B$9:$CQ$307,BC$1,0),0)*$G56</f>
        <v>4.6534722222222227</v>
      </c>
      <c r="BD56" s="36">
        <f>IF($B56="P",VLOOKUP($E56,'[2]Costeo-JUL26'!$B$9:$CQ$307,BD$1,0),0)*$G56</f>
        <v>18249.266072916671</v>
      </c>
      <c r="BE56" s="35">
        <f>IF($B56="P",VLOOKUP($E56,'[2]Costeo-JUL26'!$B$9:$CQ$307,BE$1,0),0)</f>
        <v>0.03</v>
      </c>
      <c r="BF56" s="36">
        <f t="shared" si="20"/>
        <v>547.47798218750006</v>
      </c>
      <c r="BG56" s="36">
        <f t="shared" si="21"/>
        <v>18796.744055104173</v>
      </c>
      <c r="BH56" s="34">
        <f>IF($B56="P",VLOOKUP($E56,'[2]Costeo-JUL26'!$B$9:$CQ$307,BH$1,0),0)</f>
        <v>933089</v>
      </c>
      <c r="BI56" s="16">
        <f>IF($B56="P",VLOOKUP($E56,'[2]Costeo-JUL26'!$B$9:$CQ$307,BI$1,0),0)*$G56</f>
        <v>58.168402777777779</v>
      </c>
      <c r="BJ56" s="36">
        <f>IF($B56="P",VLOOKUP($E56,'[2]Costeo-JUL26'!$B$9:$CQ$307,BJ$1,0),0)*$G56</f>
        <v>43316.412451001743</v>
      </c>
      <c r="BK56" s="35">
        <f>IF(BH56=910319,0,IF($B56="P",VLOOKUP($E56,'[2]Costeo-JUL26'!$B$9:$CQ$307,BK$1,0),0))</f>
        <v>0.02</v>
      </c>
      <c r="BL56" s="36">
        <f t="shared" si="22"/>
        <v>866.32824902003483</v>
      </c>
      <c r="BM56" s="36">
        <f t="shared" si="23"/>
        <v>44182.740700021779</v>
      </c>
      <c r="BN56" s="34">
        <f>IF($B56="P",VLOOKUP($E56,'[2]Costeo-JUL26'!$B$9:$CQ$307,BN$1,0),0)</f>
        <v>0</v>
      </c>
      <c r="BO56" s="16">
        <f>IF($B56="P",VLOOKUP($E56,'[2]Costeo-JUL26'!$B$9:$CQ$307,BO$1,0),0)*$G56</f>
        <v>0</v>
      </c>
      <c r="BP56" s="36">
        <f>IF($B56="P",VLOOKUP($E56,'[2]Costeo-JUL26'!$B$9:$CQ$307,BP$1,0),0)*$G56</f>
        <v>0</v>
      </c>
      <c r="BQ56" s="35">
        <f>IF($B56="P",VLOOKUP($E56,'[2]Costeo-JUL26'!$B$9:$CQ$307,BQ$1,0),0)</f>
        <v>0</v>
      </c>
      <c r="BR56" s="36">
        <f t="shared" si="24"/>
        <v>0</v>
      </c>
      <c r="BS56" s="36">
        <f t="shared" si="25"/>
        <v>0</v>
      </c>
      <c r="BT56" s="34">
        <f>IF($B56="P",VLOOKUP($E56,'[2]Costeo-JUL26'!$B$9:$CQ$307,BT$1,0),0)</f>
        <v>0</v>
      </c>
      <c r="BU56" s="16">
        <f>IF($B56="P",VLOOKUP($E56,'[2]Costeo-JUL26'!$B$9:$CQ$307,BU$1,0),0)*$G56</f>
        <v>0</v>
      </c>
      <c r="BV56" s="36">
        <f>IF($B56="P",VLOOKUP($E56,'[2]Costeo-JUL26'!$B$9:$CQ$307,BV$1,0),0)*$G56</f>
        <v>0</v>
      </c>
      <c r="BW56" s="35">
        <f>IF($B56="P",VLOOKUP($E56,'[2]Costeo-JUL26'!$B$9:$CQ$307,BW$1,0),0)</f>
        <v>0</v>
      </c>
      <c r="BX56" s="36">
        <f t="shared" si="26"/>
        <v>0</v>
      </c>
      <c r="BY56" s="36">
        <f t="shared" si="27"/>
        <v>0</v>
      </c>
      <c r="BZ56" s="34">
        <f>IF($B56="P",VLOOKUP($E56,'[2]Costeo-JUL26'!$B$9:$CQ$307,BZ$1,0),0)</f>
        <v>0</v>
      </c>
      <c r="CA56" s="16">
        <f>IF($B56="P",VLOOKUP($E56,'[2]Costeo-JUL26'!$B$9:$CQ$307,CA$1,0),0)*$G56</f>
        <v>0</v>
      </c>
      <c r="CB56" s="36">
        <f>IF($B56="P",VLOOKUP($E56,'[2]Costeo-JUL26'!$B$9:$CQ$307,CB$1,0),0)*$G56</f>
        <v>0</v>
      </c>
      <c r="CC56" s="35">
        <f>IF($B56="P",VLOOKUP($E56,'[2]Costeo-JUL26'!$B$9:$CQ$307,CC$1,0),0)</f>
        <v>0</v>
      </c>
      <c r="CD56" s="36">
        <f t="shared" si="28"/>
        <v>0</v>
      </c>
      <c r="CE56" s="36">
        <f t="shared" si="29"/>
        <v>0</v>
      </c>
      <c r="CF56" s="37">
        <f t="shared" si="1"/>
        <v>2339395.2144310577</v>
      </c>
      <c r="CG56" s="36">
        <f>IF($B56="r",VLOOKUP($E56,'[2]Costeo-JUL26'!$B$9:$CQ$307,CG$1,0),0)*$G56</f>
        <v>0</v>
      </c>
      <c r="CH56" s="35">
        <f>VLOOKUP($E56,'[2]TEORICOS (05.26)'!$A$8:$T$251,CH$1,0)</f>
        <v>0</v>
      </c>
      <c r="CI56" s="36">
        <f t="shared" si="30"/>
        <v>0</v>
      </c>
      <c r="CJ56" s="37">
        <f t="shared" si="31"/>
        <v>0</v>
      </c>
      <c r="CM56" s="16">
        <f>SUMIFS('[1]Ajuste Inventario'!$I:$I,'[1]Ajuste Inventario'!$B:$B,E56,'[1]Ajuste Inventario'!$S:$S,D56)*-1</f>
        <v>13.243</v>
      </c>
      <c r="CN56" s="36">
        <f t="shared" si="2"/>
        <v>18493.126891335916</v>
      </c>
      <c r="CP56" t="str">
        <f t="shared" si="3"/>
        <v>1620Org.Vtas Ranelagh</v>
      </c>
      <c r="CQ56" s="10">
        <f t="shared" si="4"/>
        <v>1396.4454346700836</v>
      </c>
    </row>
    <row r="57" spans="1:95" x14ac:dyDescent="0.25">
      <c r="A57" s="30">
        <v>46204</v>
      </c>
      <c r="B57" s="31" t="str">
        <f>VLOOKUP($E57,'[2]TEORICOS (05.26)'!$A$8:$T$251,B$1,0)</f>
        <v>P</v>
      </c>
      <c r="C57" s="32" t="str">
        <f>VLOOKUP($E57,'[2]TEORICOS (05.26)'!$A$8:$T$251,C$1,0)</f>
        <v>Benedictino</v>
      </c>
      <c r="D57" t="s">
        <v>66</v>
      </c>
      <c r="E57">
        <v>1640</v>
      </c>
      <c r="F57" t="s">
        <v>115</v>
      </c>
      <c r="G57" s="16">
        <v>304.666</v>
      </c>
      <c r="H57" s="16">
        <v>482.89560999999958</v>
      </c>
      <c r="I57" s="33">
        <v>1961030.9399999981</v>
      </c>
      <c r="J57" s="33">
        <v>1874967.7799999989</v>
      </c>
      <c r="K57" s="34">
        <f>IF($B57="P",VLOOKUP($E57,'[2]Costeo-JUL26'!$B$9:$CQ$307,K$1,0),0)</f>
        <v>939154</v>
      </c>
      <c r="L57" s="35">
        <f>VLOOKUP($E57,'[2]TEORICOS (05.26)'!$A$8:$T$251,L$1,0)</f>
        <v>2.5000000000000001E-2</v>
      </c>
      <c r="M57" s="36">
        <f t="shared" si="5"/>
        <v>46874.194499999976</v>
      </c>
      <c r="N57" s="35">
        <f>IF($B57="P",VLOOKUP($E57,'[2]Costeo-JUL26'!$B$9:$CQ$307,N$1,0),0)</f>
        <v>0.02</v>
      </c>
      <c r="O57" s="36">
        <f t="shared" si="6"/>
        <v>937.48388999999952</v>
      </c>
      <c r="P57" s="36">
        <f>IF($B57="P",VLOOKUP($E57,'[2]Costeo-JUL26'!$B$9:$CQ$307,P$1,0),0)*H57</f>
        <v>0</v>
      </c>
      <c r="Q57" s="36">
        <f t="shared" si="7"/>
        <v>47811.678389999972</v>
      </c>
      <c r="R57" s="34">
        <f>IF($B57="P",VLOOKUP($E57,'[2]Costeo-JUL26'!$B$9:$CQ$307,R$1,0),0)</f>
        <v>0</v>
      </c>
      <c r="S57" s="16">
        <f>IF($B57="P",VLOOKUP($E57,'[2]Costeo-JUL26'!$B$9:$CQ$307,S$1,0),0)*$G57</f>
        <v>0</v>
      </c>
      <c r="T57" s="36">
        <f>IF($B57="P",VLOOKUP($E57,'[2]Costeo-JUL26'!$B$9:$CQ$307,T$1,0),0)*$G57</f>
        <v>0</v>
      </c>
      <c r="U57" s="35">
        <f>IF($B57="P",VLOOKUP($E57,'[2]Costeo-JUL26'!$B$9:$CQ$307,U$1,0),0)</f>
        <v>0</v>
      </c>
      <c r="V57" s="36">
        <f t="shared" si="8"/>
        <v>0</v>
      </c>
      <c r="W57" s="36">
        <f t="shared" si="9"/>
        <v>0</v>
      </c>
      <c r="X57" s="34">
        <f>IF($B57="P",VLOOKUP($E57,'[2]Costeo-JUL26'!$B$9:$CQ$307,X$1,0),0)</f>
        <v>902338</v>
      </c>
      <c r="Y57" s="16">
        <f>IF($B57="P",VLOOKUP($E57,'[2]Costeo-JUL26'!$B$9:$CQ$307,Y$1,0),0)*$G57</f>
        <v>17.916188796</v>
      </c>
      <c r="Z57" s="36">
        <f>IF($B57="P",VLOOKUP($E57,'[2]Costeo-JUL26'!$B$9:$CQ$307,Z$1,0),0)*$G57</f>
        <v>5065.6232201810408</v>
      </c>
      <c r="AA57" s="35">
        <f>IF($B57="P",VLOOKUP($E57,'[2]Costeo-JUL26'!$B$9:$CQ$307,AA$1,0),0)</f>
        <v>0.45</v>
      </c>
      <c r="AB57" s="36">
        <f t="shared" si="10"/>
        <v>2279.5304490814683</v>
      </c>
      <c r="AC57" s="36">
        <f t="shared" si="11"/>
        <v>7345.1536692625086</v>
      </c>
      <c r="AD57" s="34">
        <f>IF($B57="P",VLOOKUP($E57,'[2]Costeo-JUL26'!$B$9:$CQ$307,AD$1,0),0)</f>
        <v>931150</v>
      </c>
      <c r="AE57" s="16">
        <f>IF($B57="P",VLOOKUP($E57,'[2]Costeo-JUL26'!$B$9:$CQ$307,AE$1,0),0)*$G57</f>
        <v>1827.9960000000001</v>
      </c>
      <c r="AF57" s="36">
        <f>IF($B57="P",VLOOKUP($E57,'[2]Costeo-JUL26'!$B$9:$CQ$307,AF$1,0),0)*$G57</f>
        <v>27361.809727200001</v>
      </c>
      <c r="AG57" s="35">
        <f>IF($B57="P",VLOOKUP($E57,'[2]Costeo-JUL26'!$B$9:$CQ$307,AG$1,0),0)</f>
        <v>6.0000000000000001E-3</v>
      </c>
      <c r="AH57" s="36">
        <f t="shared" si="12"/>
        <v>164.17085836320001</v>
      </c>
      <c r="AI57" s="36">
        <f t="shared" si="13"/>
        <v>27525.9805855632</v>
      </c>
      <c r="AJ57" s="34">
        <f>IF($B57="P",VLOOKUP($E57,'[2]Costeo-JUL26'!$B$9:$CQ$307,AJ$1,0),0)</f>
        <v>936449</v>
      </c>
      <c r="AK57" s="16">
        <f>IF($B57="P",VLOOKUP($E57,'[2]Costeo-JUL26'!$B$9:$CQ$307,AK$1,0),0)*$G57</f>
        <v>1827.9960000000001</v>
      </c>
      <c r="AL57" s="36">
        <f>IF($B57="P",VLOOKUP($E57,'[2]Costeo-JUL26'!$B$9:$CQ$307,AL$1,0),0)*$G57</f>
        <v>36870.715879920004</v>
      </c>
      <c r="AM57" s="35">
        <f>IF($B57="P",VLOOKUP($E57,'[2]Costeo-JUL26'!$B$9:$CQ$307,AM$1,0),0)</f>
        <v>1.7999999999999999E-2</v>
      </c>
      <c r="AN57" s="36">
        <f t="shared" si="14"/>
        <v>663.67288583855998</v>
      </c>
      <c r="AO57" s="36">
        <f t="shared" si="15"/>
        <v>37534.388765758566</v>
      </c>
      <c r="AP57" s="34">
        <f>IF($B57="P",VLOOKUP($E57,'[2]Costeo-JUL26'!$B$9:$CQ$307,AP$1,0),0)</f>
        <v>939522</v>
      </c>
      <c r="AQ57" s="16">
        <f>IF($B57="P",VLOOKUP($E57,'[2]Costeo-JUL26'!$B$9:$CQ$307,AQ$1,0),0)*$G57</f>
        <v>1827.9960000000001</v>
      </c>
      <c r="AR57" s="36">
        <f>IF($B57="P",VLOOKUP($E57,'[2]Costeo-JUL26'!$B$9:$CQ$307,AR$1,0),0)*$G57</f>
        <v>222086.76185934141</v>
      </c>
      <c r="AS57" s="35">
        <f>IF($B57="P",VLOOKUP($E57,'[2]Costeo-JUL26'!$B$9:$CQ$307,AS$1,0),0)</f>
        <v>0.02</v>
      </c>
      <c r="AT57" s="36">
        <f t="shared" si="16"/>
        <v>4441.7352371868283</v>
      </c>
      <c r="AU57" s="36">
        <f t="shared" si="17"/>
        <v>226528.49709652824</v>
      </c>
      <c r="AV57" s="34">
        <f>IF($B57="P",VLOOKUP($E57,'[2]Costeo-JUL26'!$B$9:$CQ$307,AV$1,0),0)</f>
        <v>932317</v>
      </c>
      <c r="AW57" s="16">
        <f>IF($B57="P",VLOOKUP($E57,'[2]Costeo-JUL26'!$B$9:$CQ$307,AW$1,0),0)*$G57</f>
        <v>6.7026519999999996</v>
      </c>
      <c r="AX57" s="36">
        <f>IF($B57="P",VLOOKUP($E57,'[2]Costeo-JUL26'!$B$9:$CQ$307,AX$1,0),0)*$G57</f>
        <v>28806.657765599997</v>
      </c>
      <c r="AY57" s="35">
        <f>IF($B57="P",VLOOKUP($E57,'[2]Costeo-JUL26'!$B$9:$CQ$307,AY$1,0),0)</f>
        <v>0.03</v>
      </c>
      <c r="AZ57" s="36">
        <f t="shared" si="18"/>
        <v>864.19973296799992</v>
      </c>
      <c r="BA57" s="36">
        <f t="shared" si="19"/>
        <v>29670.857498567999</v>
      </c>
      <c r="BB57" s="34">
        <f>IF($B57="P",VLOOKUP($E57,'[2]Costeo-JUL26'!$B$9:$CQ$307,BB$1,0),0)</f>
        <v>902311</v>
      </c>
      <c r="BC57" s="16">
        <f>IF($B57="P",VLOOKUP($E57,'[2]Costeo-JUL26'!$B$9:$CQ$307,BC$1,0),0)*$G57</f>
        <v>1.2694416666666666</v>
      </c>
      <c r="BD57" s="36">
        <f>IF($B57="P",VLOOKUP($E57,'[2]Costeo-JUL26'!$B$9:$CQ$307,BD$1,0),0)*$G57</f>
        <v>4978.2995648750011</v>
      </c>
      <c r="BE57" s="35">
        <f>IF($B57="P",VLOOKUP($E57,'[2]Costeo-JUL26'!$B$9:$CQ$307,BE$1,0),0)</f>
        <v>0.03</v>
      </c>
      <c r="BF57" s="36">
        <f t="shared" si="20"/>
        <v>149.34898694625002</v>
      </c>
      <c r="BG57" s="36">
        <f t="shared" si="21"/>
        <v>5127.6485518212512</v>
      </c>
      <c r="BH57" s="34">
        <f>IF($B57="P",VLOOKUP($E57,'[2]Costeo-JUL26'!$B$9:$CQ$307,BH$1,0),0)</f>
        <v>933089</v>
      </c>
      <c r="BI57" s="16">
        <f>IF($B57="P",VLOOKUP($E57,'[2]Costeo-JUL26'!$B$9:$CQ$307,BI$1,0),0)*$G57</f>
        <v>8.1606964285714287</v>
      </c>
      <c r="BJ57" s="36">
        <f>IF($B57="P",VLOOKUP($E57,'[2]Costeo-JUL26'!$B$9:$CQ$307,BJ$1,0),0)*$G57</f>
        <v>6077.0465666363862</v>
      </c>
      <c r="BK57" s="35">
        <f>IF(BH57=910319,0,IF($B57="P",VLOOKUP($E57,'[2]Costeo-JUL26'!$B$9:$CQ$307,BK$1,0),0))</f>
        <v>0.02</v>
      </c>
      <c r="BL57" s="36">
        <f t="shared" si="22"/>
        <v>121.54093133272772</v>
      </c>
      <c r="BM57" s="36">
        <f t="shared" si="23"/>
        <v>6198.5874979691143</v>
      </c>
      <c r="BN57" s="34">
        <f>IF($B57="P",VLOOKUP($E57,'[2]Costeo-JUL26'!$B$9:$CQ$307,BN$1,0),0)</f>
        <v>0</v>
      </c>
      <c r="BO57" s="16">
        <f>IF($B57="P",VLOOKUP($E57,'[2]Costeo-JUL26'!$B$9:$CQ$307,BO$1,0),0)*$G57</f>
        <v>0</v>
      </c>
      <c r="BP57" s="36">
        <f>IF($B57="P",VLOOKUP($E57,'[2]Costeo-JUL26'!$B$9:$CQ$307,BP$1,0),0)*$G57</f>
        <v>0</v>
      </c>
      <c r="BQ57" s="35">
        <f>IF($B57="P",VLOOKUP($E57,'[2]Costeo-JUL26'!$B$9:$CQ$307,BQ$1,0),0)</f>
        <v>0</v>
      </c>
      <c r="BR57" s="36">
        <f t="shared" si="24"/>
        <v>0</v>
      </c>
      <c r="BS57" s="36">
        <f t="shared" si="25"/>
        <v>0</v>
      </c>
      <c r="BT57" s="34">
        <f>IF($B57="P",VLOOKUP($E57,'[2]Costeo-JUL26'!$B$9:$CQ$307,BT$1,0),0)</f>
        <v>0</v>
      </c>
      <c r="BU57" s="16">
        <f>IF($B57="P",VLOOKUP($E57,'[2]Costeo-JUL26'!$B$9:$CQ$307,BU$1,0),0)*$G57</f>
        <v>0</v>
      </c>
      <c r="BV57" s="36">
        <f>IF($B57="P",VLOOKUP($E57,'[2]Costeo-JUL26'!$B$9:$CQ$307,BV$1,0),0)*$G57</f>
        <v>0</v>
      </c>
      <c r="BW57" s="35">
        <f>IF($B57="P",VLOOKUP($E57,'[2]Costeo-JUL26'!$B$9:$CQ$307,BW$1,0),0)</f>
        <v>0</v>
      </c>
      <c r="BX57" s="36">
        <f t="shared" si="26"/>
        <v>0</v>
      </c>
      <c r="BY57" s="36">
        <f t="shared" si="27"/>
        <v>0</v>
      </c>
      <c r="BZ57" s="34">
        <f>IF($B57="P",VLOOKUP($E57,'[2]Costeo-JUL26'!$B$9:$CQ$307,BZ$1,0),0)</f>
        <v>0</v>
      </c>
      <c r="CA57" s="16">
        <f>IF($B57="P",VLOOKUP($E57,'[2]Costeo-JUL26'!$B$9:$CQ$307,CA$1,0),0)*$G57</f>
        <v>0</v>
      </c>
      <c r="CB57" s="36">
        <f>IF($B57="P",VLOOKUP($E57,'[2]Costeo-JUL26'!$B$9:$CQ$307,CB$1,0),0)*$G57</f>
        <v>0</v>
      </c>
      <c r="CC57" s="35">
        <f>IF($B57="P",VLOOKUP($E57,'[2]Costeo-JUL26'!$B$9:$CQ$307,CC$1,0),0)</f>
        <v>0</v>
      </c>
      <c r="CD57" s="36">
        <f t="shared" si="28"/>
        <v>0</v>
      </c>
      <c r="CE57" s="36">
        <f t="shared" si="29"/>
        <v>0</v>
      </c>
      <c r="CF57" s="37">
        <f t="shared" si="1"/>
        <v>387742.79205547081</v>
      </c>
      <c r="CG57" s="36">
        <f>IF($B57="r",VLOOKUP($E57,'[2]Costeo-JUL26'!$B$9:$CQ$307,CG$1,0),0)*$G57</f>
        <v>0</v>
      </c>
      <c r="CH57" s="35">
        <f>VLOOKUP($E57,'[2]TEORICOS (05.26)'!$A$8:$T$251,CH$1,0)</f>
        <v>0</v>
      </c>
      <c r="CI57" s="36">
        <f t="shared" si="30"/>
        <v>0</v>
      </c>
      <c r="CJ57" s="37">
        <f t="shared" si="31"/>
        <v>0</v>
      </c>
      <c r="CM57" s="16">
        <f>SUMIFS('[1]Ajuste Inventario'!$I:$I,'[1]Ajuste Inventario'!$B:$B,E57,'[1]Ajuste Inventario'!$S:$S,D57)*-1</f>
        <v>5.843</v>
      </c>
      <c r="CN57" s="36">
        <f t="shared" si="2"/>
        <v>7436.2781996682143</v>
      </c>
      <c r="CP57" t="str">
        <f t="shared" si="3"/>
        <v>1640Org.Vtas Ranelagh</v>
      </c>
      <c r="CQ57" s="10">
        <f t="shared" si="4"/>
        <v>1272.6815334020562</v>
      </c>
    </row>
    <row r="58" spans="1:95" x14ac:dyDescent="0.25">
      <c r="A58" s="30">
        <v>46204</v>
      </c>
      <c r="B58" s="31" t="str">
        <f>VLOOKUP($E58,'[2]TEORICOS (05.26)'!$A$8:$T$251,B$1,0)</f>
        <v>P</v>
      </c>
      <c r="C58" s="32" t="str">
        <f>VLOOKUP($E58,'[2]TEORICOS (05.26)'!$A$8:$T$251,C$1,0)</f>
        <v>Benedictino</v>
      </c>
      <c r="D58" t="s">
        <v>66</v>
      </c>
      <c r="E58">
        <v>1658</v>
      </c>
      <c r="F58" t="s">
        <v>116</v>
      </c>
      <c r="G58" s="16">
        <v>215.333</v>
      </c>
      <c r="H58" s="16">
        <v>512.06187399999919</v>
      </c>
      <c r="I58" s="33">
        <v>1705093.2500000012</v>
      </c>
      <c r="J58" s="33">
        <v>1625757.0300000007</v>
      </c>
      <c r="K58" s="34">
        <f>IF($B58="P",VLOOKUP($E58,'[2]Costeo-JUL26'!$B$9:$CQ$307,K$1,0),0)</f>
        <v>939154</v>
      </c>
      <c r="L58" s="35">
        <f>VLOOKUP($E58,'[2]TEORICOS (05.26)'!$A$8:$T$251,L$1,0)</f>
        <v>2.5000000000000001E-2</v>
      </c>
      <c r="M58" s="36">
        <f t="shared" si="5"/>
        <v>40643.925750000024</v>
      </c>
      <c r="N58" s="35">
        <f>IF($B58="P",VLOOKUP($E58,'[2]Costeo-JUL26'!$B$9:$CQ$307,N$1,0),0)</f>
        <v>0.02</v>
      </c>
      <c r="O58" s="36">
        <f t="shared" si="6"/>
        <v>812.87851500000045</v>
      </c>
      <c r="P58" s="36">
        <f>IF($B58="P",VLOOKUP($E58,'[2]Costeo-JUL26'!$B$9:$CQ$307,P$1,0),0)*H58</f>
        <v>0</v>
      </c>
      <c r="Q58" s="36">
        <f t="shared" si="7"/>
        <v>41456.804265000028</v>
      </c>
      <c r="R58" s="34">
        <f>IF($B58="P",VLOOKUP($E58,'[2]Costeo-JUL26'!$B$9:$CQ$307,R$1,0),0)</f>
        <v>0</v>
      </c>
      <c r="S58" s="16">
        <f>IF($B58="P",VLOOKUP($E58,'[2]Costeo-JUL26'!$B$9:$CQ$307,S$1,0),0)*$G58</f>
        <v>0</v>
      </c>
      <c r="T58" s="36">
        <f>IF($B58="P",VLOOKUP($E58,'[2]Costeo-JUL26'!$B$9:$CQ$307,T$1,0),0)*$G58</f>
        <v>0</v>
      </c>
      <c r="U58" s="35">
        <f>IF($B58="P",VLOOKUP($E58,'[2]Costeo-JUL26'!$B$9:$CQ$307,U$1,0),0)</f>
        <v>0</v>
      </c>
      <c r="V58" s="36">
        <f t="shared" si="8"/>
        <v>0</v>
      </c>
      <c r="W58" s="36">
        <f t="shared" si="9"/>
        <v>0</v>
      </c>
      <c r="X58" s="34">
        <f>IF($B58="P",VLOOKUP($E58,'[2]Costeo-JUL26'!$B$9:$CQ$307,X$1,0),0)</f>
        <v>902338</v>
      </c>
      <c r="Y58" s="16">
        <f>IF($B58="P",VLOOKUP($E58,'[2]Costeo-JUL26'!$B$9:$CQ$307,Y$1,0),0)*$G58</f>
        <v>18.994308597</v>
      </c>
      <c r="Z58" s="36">
        <f>IF($B58="P",VLOOKUP($E58,'[2]Costeo-JUL26'!$B$9:$CQ$307,Z$1,0),0)*$G58</f>
        <v>5370.4508127157796</v>
      </c>
      <c r="AA58" s="35">
        <f>IF($B58="P",VLOOKUP($E58,'[2]Costeo-JUL26'!$B$9:$CQ$307,AA$1,0),0)</f>
        <v>0.45</v>
      </c>
      <c r="AB58" s="36">
        <f t="shared" si="10"/>
        <v>2416.7028657221008</v>
      </c>
      <c r="AC58" s="36">
        <f t="shared" si="11"/>
        <v>7787.1536784378804</v>
      </c>
      <c r="AD58" s="34">
        <f>IF($B58="P",VLOOKUP($E58,'[2]Costeo-JUL26'!$B$9:$CQ$307,AD$1,0),0)</f>
        <v>931150</v>
      </c>
      <c r="AE58" s="16">
        <f>IF($B58="P",VLOOKUP($E58,'[2]Costeo-JUL26'!$B$9:$CQ$307,AE$1,0),0)*$G58</f>
        <v>1291.998</v>
      </c>
      <c r="AF58" s="36">
        <f>IF($B58="P",VLOOKUP($E58,'[2]Costeo-JUL26'!$B$9:$CQ$307,AF$1,0),0)*$G58</f>
        <v>19338.884463599999</v>
      </c>
      <c r="AG58" s="35">
        <f>IF($B58="P",VLOOKUP($E58,'[2]Costeo-JUL26'!$B$9:$CQ$307,AG$1,0),0)</f>
        <v>6.0000000000000001E-3</v>
      </c>
      <c r="AH58" s="36">
        <f t="shared" si="12"/>
        <v>116.0333067816</v>
      </c>
      <c r="AI58" s="36">
        <f t="shared" si="13"/>
        <v>19454.917770381599</v>
      </c>
      <c r="AJ58" s="34">
        <f>IF($B58="P",VLOOKUP($E58,'[2]Costeo-JUL26'!$B$9:$CQ$307,AJ$1,0),0)</f>
        <v>936450</v>
      </c>
      <c r="AK58" s="16">
        <f>IF($B58="P",VLOOKUP($E58,'[2]Costeo-JUL26'!$B$9:$CQ$307,AK$1,0),0)*$G58</f>
        <v>1291.998</v>
      </c>
      <c r="AL58" s="36">
        <f>IF($B58="P",VLOOKUP($E58,'[2]Costeo-JUL26'!$B$9:$CQ$307,AL$1,0),0)*$G58</f>
        <v>28606.231077839995</v>
      </c>
      <c r="AM58" s="35">
        <f>IF($B58="P",VLOOKUP($E58,'[2]Costeo-JUL26'!$B$9:$CQ$307,AM$1,0),0)</f>
        <v>1.7999999999999999E-2</v>
      </c>
      <c r="AN58" s="36">
        <f t="shared" si="14"/>
        <v>514.91215940111988</v>
      </c>
      <c r="AO58" s="36">
        <f t="shared" si="15"/>
        <v>29121.143237241115</v>
      </c>
      <c r="AP58" s="34">
        <f>IF($B58="P",VLOOKUP($E58,'[2]Costeo-JUL26'!$B$9:$CQ$307,AP$1,0),0)</f>
        <v>933390</v>
      </c>
      <c r="AQ58" s="16">
        <f>IF($B58="P",VLOOKUP($E58,'[2]Costeo-JUL26'!$B$9:$CQ$307,AQ$1,0),0)*$G58</f>
        <v>1291.998</v>
      </c>
      <c r="AR58" s="36">
        <f>IF($B58="P",VLOOKUP($E58,'[2]Costeo-JUL26'!$B$9:$CQ$307,AR$1,0),0)*$G58</f>
        <v>188650.32569117998</v>
      </c>
      <c r="AS58" s="35">
        <f>IF($B58="P",VLOOKUP($E58,'[2]Costeo-JUL26'!$B$9:$CQ$307,AS$1,0),0)</f>
        <v>0.02</v>
      </c>
      <c r="AT58" s="36">
        <f t="shared" si="16"/>
        <v>3773.0065138235996</v>
      </c>
      <c r="AU58" s="36">
        <f t="shared" si="17"/>
        <v>192423.33220500359</v>
      </c>
      <c r="AV58" s="34">
        <f>IF($B58="P",VLOOKUP($E58,'[2]Costeo-JUL26'!$B$9:$CQ$307,AV$1,0),0)</f>
        <v>917330</v>
      </c>
      <c r="AW58" s="16">
        <f>IF($B58="P",VLOOKUP($E58,'[2]Costeo-JUL26'!$B$9:$CQ$307,AW$1,0),0)*$G58</f>
        <v>5.6847912000000003</v>
      </c>
      <c r="AX58" s="36">
        <f>IF($B58="P",VLOOKUP($E58,'[2]Costeo-JUL26'!$B$9:$CQ$307,AX$1,0),0)*$G58</f>
        <v>22348.655605544194</v>
      </c>
      <c r="AY58" s="35">
        <f>IF($B58="P",VLOOKUP($E58,'[2]Costeo-JUL26'!$B$9:$CQ$307,AY$1,0),0)</f>
        <v>0.03</v>
      </c>
      <c r="AZ58" s="36">
        <f t="shared" si="18"/>
        <v>670.45966816632586</v>
      </c>
      <c r="BA58" s="36">
        <f t="shared" si="19"/>
        <v>23019.115273710519</v>
      </c>
      <c r="BB58" s="34">
        <f>IF($B58="P",VLOOKUP($E58,'[2]Costeo-JUL26'!$B$9:$CQ$307,BB$1,0),0)</f>
        <v>902311</v>
      </c>
      <c r="BC58" s="16">
        <f>IF($B58="P",VLOOKUP($E58,'[2]Costeo-JUL26'!$B$9:$CQ$307,BC$1,0),0)*$G58</f>
        <v>0.94208187500000007</v>
      </c>
      <c r="BD58" s="36">
        <f>IF($B58="P",VLOOKUP($E58,'[2]Costeo-JUL26'!$B$9:$CQ$307,BD$1,0),0)*$G58</f>
        <v>3694.5106746843758</v>
      </c>
      <c r="BE58" s="35">
        <f>IF($B58="P",VLOOKUP($E58,'[2]Costeo-JUL26'!$B$9:$CQ$307,BE$1,0),0)</f>
        <v>0.03</v>
      </c>
      <c r="BF58" s="36">
        <f t="shared" si="20"/>
        <v>110.83532024053127</v>
      </c>
      <c r="BG58" s="36">
        <f t="shared" si="21"/>
        <v>3805.3459949249072</v>
      </c>
      <c r="BH58" s="34">
        <f>IF($B58="P",VLOOKUP($E58,'[2]Costeo-JUL26'!$B$9:$CQ$307,BH$1,0),0)</f>
        <v>933089</v>
      </c>
      <c r="BI58" s="16">
        <f>IF($B58="P",VLOOKUP($E58,'[2]Costeo-JUL26'!$B$9:$CQ$307,BI$1,0),0)*$G58</f>
        <v>8.0749874999999989</v>
      </c>
      <c r="BJ58" s="36">
        <f>IF($B58="P",VLOOKUP($E58,'[2]Costeo-JUL26'!$B$9:$CQ$307,BJ$1,0),0)*$G58</f>
        <v>6013.2214807918126</v>
      </c>
      <c r="BK58" s="35">
        <f>IF(BH58=910319,0,IF($B58="P",VLOOKUP($E58,'[2]Costeo-JUL26'!$B$9:$CQ$307,BK$1,0),0))</f>
        <v>0.02</v>
      </c>
      <c r="BL58" s="36">
        <f t="shared" si="22"/>
        <v>120.26442961583625</v>
      </c>
      <c r="BM58" s="36">
        <f t="shared" si="23"/>
        <v>6133.4859104076486</v>
      </c>
      <c r="BN58" s="34">
        <f>IF($B58="P",VLOOKUP($E58,'[2]Costeo-JUL26'!$B$9:$CQ$307,BN$1,0),0)</f>
        <v>0</v>
      </c>
      <c r="BO58" s="16">
        <f>IF($B58="P",VLOOKUP($E58,'[2]Costeo-JUL26'!$B$9:$CQ$307,BO$1,0),0)*$G58</f>
        <v>0</v>
      </c>
      <c r="BP58" s="36">
        <f>IF($B58="P",VLOOKUP($E58,'[2]Costeo-JUL26'!$B$9:$CQ$307,BP$1,0),0)*$G58</f>
        <v>0</v>
      </c>
      <c r="BQ58" s="35">
        <f>IF($B58="P",VLOOKUP($E58,'[2]Costeo-JUL26'!$B$9:$CQ$307,BQ$1,0),0)</f>
        <v>0</v>
      </c>
      <c r="BR58" s="36">
        <f t="shared" si="24"/>
        <v>0</v>
      </c>
      <c r="BS58" s="36">
        <f t="shared" si="25"/>
        <v>0</v>
      </c>
      <c r="BT58" s="34">
        <f>IF($B58="P",VLOOKUP($E58,'[2]Costeo-JUL26'!$B$9:$CQ$307,BT$1,0),0)</f>
        <v>0</v>
      </c>
      <c r="BU58" s="16">
        <f>IF($B58="P",VLOOKUP($E58,'[2]Costeo-JUL26'!$B$9:$CQ$307,BU$1,0),0)*$G58</f>
        <v>0</v>
      </c>
      <c r="BV58" s="36">
        <f>IF($B58="P",VLOOKUP($E58,'[2]Costeo-JUL26'!$B$9:$CQ$307,BV$1,0),0)*$G58</f>
        <v>0</v>
      </c>
      <c r="BW58" s="35">
        <f>IF($B58="P",VLOOKUP($E58,'[2]Costeo-JUL26'!$B$9:$CQ$307,BW$1,0),0)</f>
        <v>0</v>
      </c>
      <c r="BX58" s="36">
        <f t="shared" si="26"/>
        <v>0</v>
      </c>
      <c r="BY58" s="36">
        <f t="shared" si="27"/>
        <v>0</v>
      </c>
      <c r="BZ58" s="34">
        <f>IF($B58="P",VLOOKUP($E58,'[2]Costeo-JUL26'!$B$9:$CQ$307,BZ$1,0),0)</f>
        <v>0</v>
      </c>
      <c r="CA58" s="16">
        <f>IF($B58="P",VLOOKUP($E58,'[2]Costeo-JUL26'!$B$9:$CQ$307,CA$1,0),0)*$G58</f>
        <v>0</v>
      </c>
      <c r="CB58" s="36">
        <f>IF($B58="P",VLOOKUP($E58,'[2]Costeo-JUL26'!$B$9:$CQ$307,CB$1,0),0)*$G58</f>
        <v>0</v>
      </c>
      <c r="CC58" s="35">
        <f>IF($B58="P",VLOOKUP($E58,'[2]Costeo-JUL26'!$B$9:$CQ$307,CC$1,0),0)</f>
        <v>0</v>
      </c>
      <c r="CD58" s="36">
        <f t="shared" si="28"/>
        <v>0</v>
      </c>
      <c r="CE58" s="36">
        <f t="shared" si="29"/>
        <v>0</v>
      </c>
      <c r="CF58" s="37">
        <f t="shared" si="1"/>
        <v>323201.29833510728</v>
      </c>
      <c r="CG58" s="36">
        <f>IF($B58="r",VLOOKUP($E58,'[2]Costeo-JUL26'!$B$9:$CQ$307,CG$1,0),0)*$G58</f>
        <v>0</v>
      </c>
      <c r="CH58" s="35">
        <f>VLOOKUP($E58,'[2]TEORICOS (05.26)'!$A$8:$T$251,CH$1,0)</f>
        <v>0</v>
      </c>
      <c r="CI58" s="36">
        <f t="shared" si="30"/>
        <v>0</v>
      </c>
      <c r="CJ58" s="37">
        <f t="shared" si="31"/>
        <v>0</v>
      </c>
      <c r="CM58" s="16">
        <f>SUMIFS('[1]Ajuste Inventario'!$I:$I,'[1]Ajuste Inventario'!$B:$B,E58,'[1]Ajuste Inventario'!$S:$S,D58)*-1</f>
        <v>8.173</v>
      </c>
      <c r="CN58" s="36">
        <f t="shared" si="2"/>
        <v>12267.159289532176</v>
      </c>
      <c r="CP58" t="str">
        <f t="shared" si="3"/>
        <v>1658Org.Vtas Ranelagh</v>
      </c>
      <c r="CQ58" s="10">
        <f t="shared" si="4"/>
        <v>1500.937145421776</v>
      </c>
    </row>
    <row r="59" spans="1:95" x14ac:dyDescent="0.25">
      <c r="A59" s="30">
        <v>46204</v>
      </c>
      <c r="B59" s="31" t="str">
        <f>VLOOKUP($E59,'[2]TEORICOS (05.26)'!$A$8:$T$251,B$1,0)</f>
        <v>R</v>
      </c>
      <c r="C59" s="32" t="str">
        <f>VLOOKUP($E59,'[2]TEORICOS (05.26)'!$A$8:$T$251,C$1,0)</f>
        <v>Smartwater</v>
      </c>
      <c r="D59" t="s">
        <v>66</v>
      </c>
      <c r="E59">
        <v>1659</v>
      </c>
      <c r="F59" t="s">
        <v>117</v>
      </c>
      <c r="G59" s="16">
        <v>350.5</v>
      </c>
      <c r="H59" s="16">
        <v>219.0625</v>
      </c>
      <c r="I59" s="33">
        <v>2841360.8700000006</v>
      </c>
      <c r="J59" s="33">
        <v>2809588.060000001</v>
      </c>
      <c r="K59" s="34">
        <f>IF($B59="P",VLOOKUP($E59,'[2]Costeo-JUL26'!$B$9:$CQ$307,K$1,0),0)</f>
        <v>0</v>
      </c>
      <c r="L59" s="35">
        <f>VLOOKUP($E59,'[2]TEORICOS (05.26)'!$A$8:$T$251,L$1,0)</f>
        <v>0.115</v>
      </c>
      <c r="M59" s="36">
        <f t="shared" si="5"/>
        <v>0</v>
      </c>
      <c r="N59" s="35">
        <f>IF($B59="P",VLOOKUP($E59,'[2]Costeo-JUL26'!$B$9:$CQ$307,N$1,0),0)</f>
        <v>0</v>
      </c>
      <c r="O59" s="36">
        <f t="shared" si="6"/>
        <v>0</v>
      </c>
      <c r="P59" s="36">
        <f>IF($B59="P",VLOOKUP($E59,'[2]Costeo-JUL26'!$B$9:$CQ$307,P$1,0),0)*H59</f>
        <v>0</v>
      </c>
      <c r="Q59" s="36">
        <f t="shared" si="7"/>
        <v>0</v>
      </c>
      <c r="R59" s="34">
        <f>IF($B59="P",VLOOKUP($E59,'[2]Costeo-JUL26'!$B$9:$CQ$307,R$1,0),0)</f>
        <v>0</v>
      </c>
      <c r="S59" s="16">
        <f>IF($B59="P",VLOOKUP($E59,'[2]Costeo-JUL26'!$B$9:$CQ$307,S$1,0),0)*$G59</f>
        <v>0</v>
      </c>
      <c r="T59" s="36">
        <f>IF($B59="P",VLOOKUP($E59,'[2]Costeo-JUL26'!$B$9:$CQ$307,T$1,0),0)*$G59</f>
        <v>0</v>
      </c>
      <c r="U59" s="35">
        <f>IF($B59="P",VLOOKUP($E59,'[2]Costeo-JUL26'!$B$9:$CQ$307,U$1,0),0)</f>
        <v>0</v>
      </c>
      <c r="V59" s="36">
        <f t="shared" si="8"/>
        <v>0</v>
      </c>
      <c r="W59" s="36">
        <f t="shared" si="9"/>
        <v>0</v>
      </c>
      <c r="X59" s="34">
        <f>IF($B59="P",VLOOKUP($E59,'[2]Costeo-JUL26'!$B$9:$CQ$307,X$1,0),0)</f>
        <v>0</v>
      </c>
      <c r="Y59" s="16">
        <f>IF($B59="P",VLOOKUP($E59,'[2]Costeo-JUL26'!$B$9:$CQ$307,Y$1,0),0)*$G59</f>
        <v>0</v>
      </c>
      <c r="Z59" s="36">
        <f>IF($B59="P",VLOOKUP($E59,'[2]Costeo-JUL26'!$B$9:$CQ$307,Z$1,0),0)*$G59</f>
        <v>0</v>
      </c>
      <c r="AA59" s="35">
        <f>IF($B59="P",VLOOKUP($E59,'[2]Costeo-JUL26'!$B$9:$CQ$307,AA$1,0),0)</f>
        <v>0</v>
      </c>
      <c r="AB59" s="36">
        <f t="shared" si="10"/>
        <v>0</v>
      </c>
      <c r="AC59" s="36">
        <f t="shared" si="11"/>
        <v>0</v>
      </c>
      <c r="AD59" s="34">
        <f>IF($B59="P",VLOOKUP($E59,'[2]Costeo-JUL26'!$B$9:$CQ$307,AD$1,0),0)</f>
        <v>0</v>
      </c>
      <c r="AE59" s="16">
        <f>IF($B59="P",VLOOKUP($E59,'[2]Costeo-JUL26'!$B$9:$CQ$307,AE$1,0),0)*$G59</f>
        <v>0</v>
      </c>
      <c r="AF59" s="36">
        <f>IF($B59="P",VLOOKUP($E59,'[2]Costeo-JUL26'!$B$9:$CQ$307,AF$1,0),0)*$G59</f>
        <v>0</v>
      </c>
      <c r="AG59" s="35">
        <f>IF($B59="P",VLOOKUP($E59,'[2]Costeo-JUL26'!$B$9:$CQ$307,AG$1,0),0)</f>
        <v>0</v>
      </c>
      <c r="AH59" s="36">
        <f t="shared" si="12"/>
        <v>0</v>
      </c>
      <c r="AI59" s="36">
        <f t="shared" si="13"/>
        <v>0</v>
      </c>
      <c r="AJ59" s="34">
        <f>IF($B59="P",VLOOKUP($E59,'[2]Costeo-JUL26'!$B$9:$CQ$307,AJ$1,0),0)</f>
        <v>0</v>
      </c>
      <c r="AK59" s="16">
        <f>IF($B59="P",VLOOKUP($E59,'[2]Costeo-JUL26'!$B$9:$CQ$307,AK$1,0),0)*$G59</f>
        <v>0</v>
      </c>
      <c r="AL59" s="36">
        <f>IF($B59="P",VLOOKUP($E59,'[2]Costeo-JUL26'!$B$9:$CQ$307,AL$1,0),0)*$G59</f>
        <v>0</v>
      </c>
      <c r="AM59" s="35">
        <f>IF($B59="P",VLOOKUP($E59,'[2]Costeo-JUL26'!$B$9:$CQ$307,AM$1,0),0)</f>
        <v>0</v>
      </c>
      <c r="AN59" s="36">
        <f t="shared" si="14"/>
        <v>0</v>
      </c>
      <c r="AO59" s="36">
        <f t="shared" si="15"/>
        <v>0</v>
      </c>
      <c r="AP59" s="34">
        <f>IF($B59="P",VLOOKUP($E59,'[2]Costeo-JUL26'!$B$9:$CQ$307,AP$1,0),0)</f>
        <v>0</v>
      </c>
      <c r="AQ59" s="16">
        <f>IF($B59="P",VLOOKUP($E59,'[2]Costeo-JUL26'!$B$9:$CQ$307,AQ$1,0),0)*$G59</f>
        <v>0</v>
      </c>
      <c r="AR59" s="36">
        <f>IF($B59="P",VLOOKUP($E59,'[2]Costeo-JUL26'!$B$9:$CQ$307,AR$1,0),0)*$G59</f>
        <v>0</v>
      </c>
      <c r="AS59" s="35">
        <f>IF($B59="P",VLOOKUP($E59,'[2]Costeo-JUL26'!$B$9:$CQ$307,AS$1,0),0)</f>
        <v>0</v>
      </c>
      <c r="AT59" s="36">
        <f t="shared" si="16"/>
        <v>0</v>
      </c>
      <c r="AU59" s="36">
        <f t="shared" si="17"/>
        <v>0</v>
      </c>
      <c r="AV59" s="34">
        <f>IF($B59="P",VLOOKUP($E59,'[2]Costeo-JUL26'!$B$9:$CQ$307,AV$1,0),0)</f>
        <v>0</v>
      </c>
      <c r="AW59" s="16">
        <f>IF($B59="P",VLOOKUP($E59,'[2]Costeo-JUL26'!$B$9:$CQ$307,AW$1,0),0)*$G59</f>
        <v>0</v>
      </c>
      <c r="AX59" s="36">
        <f>IF($B59="P",VLOOKUP($E59,'[2]Costeo-JUL26'!$B$9:$CQ$307,AX$1,0),0)*$G59</f>
        <v>0</v>
      </c>
      <c r="AY59" s="35">
        <f>IF($B59="P",VLOOKUP($E59,'[2]Costeo-JUL26'!$B$9:$CQ$307,AY$1,0),0)</f>
        <v>0</v>
      </c>
      <c r="AZ59" s="36">
        <f t="shared" si="18"/>
        <v>0</v>
      </c>
      <c r="BA59" s="36">
        <f t="shared" si="19"/>
        <v>0</v>
      </c>
      <c r="BB59" s="34">
        <f>IF($B59="P",VLOOKUP($E59,'[2]Costeo-JUL26'!$B$9:$CQ$307,BB$1,0),0)</f>
        <v>0</v>
      </c>
      <c r="BC59" s="16">
        <f>IF($B59="P",VLOOKUP($E59,'[2]Costeo-JUL26'!$B$9:$CQ$307,BC$1,0),0)*$G59</f>
        <v>0</v>
      </c>
      <c r="BD59" s="36">
        <f>IF($B59="P",VLOOKUP($E59,'[2]Costeo-JUL26'!$B$9:$CQ$307,BD$1,0),0)*$G59</f>
        <v>0</v>
      </c>
      <c r="BE59" s="35">
        <f>IF($B59="P",VLOOKUP($E59,'[2]Costeo-JUL26'!$B$9:$CQ$307,BE$1,0),0)</f>
        <v>0</v>
      </c>
      <c r="BF59" s="36">
        <f t="shared" si="20"/>
        <v>0</v>
      </c>
      <c r="BG59" s="36">
        <f t="shared" si="21"/>
        <v>0</v>
      </c>
      <c r="BH59" s="34">
        <f>IF($B59="P",VLOOKUP($E59,'[2]Costeo-JUL26'!$B$9:$CQ$307,BH$1,0),0)</f>
        <v>0</v>
      </c>
      <c r="BI59" s="16">
        <f>IF($B59="P",VLOOKUP($E59,'[2]Costeo-JUL26'!$B$9:$CQ$307,BI$1,0),0)*$G59</f>
        <v>0</v>
      </c>
      <c r="BJ59" s="36">
        <f>IF($B59="P",VLOOKUP($E59,'[2]Costeo-JUL26'!$B$9:$CQ$307,BJ$1,0),0)*$G59</f>
        <v>0</v>
      </c>
      <c r="BK59" s="35">
        <f>IF(BH59=910319,0,IF($B59="P",VLOOKUP($E59,'[2]Costeo-JUL26'!$B$9:$CQ$307,BK$1,0),0))</f>
        <v>0</v>
      </c>
      <c r="BL59" s="36">
        <f t="shared" si="22"/>
        <v>0</v>
      </c>
      <c r="BM59" s="36">
        <f t="shared" si="23"/>
        <v>0</v>
      </c>
      <c r="BN59" s="34">
        <f>IF($B59="P",VLOOKUP($E59,'[2]Costeo-JUL26'!$B$9:$CQ$307,BN$1,0),0)</f>
        <v>0</v>
      </c>
      <c r="BO59" s="16">
        <f>IF($B59="P",VLOOKUP($E59,'[2]Costeo-JUL26'!$B$9:$CQ$307,BO$1,0),0)*$G59</f>
        <v>0</v>
      </c>
      <c r="BP59" s="36">
        <f>IF($B59="P",VLOOKUP($E59,'[2]Costeo-JUL26'!$B$9:$CQ$307,BP$1,0),0)*$G59</f>
        <v>0</v>
      </c>
      <c r="BQ59" s="35">
        <f>IF($B59="P",VLOOKUP($E59,'[2]Costeo-JUL26'!$B$9:$CQ$307,BQ$1,0),0)</f>
        <v>0</v>
      </c>
      <c r="BR59" s="36">
        <f t="shared" si="24"/>
        <v>0</v>
      </c>
      <c r="BS59" s="36">
        <f t="shared" si="25"/>
        <v>0</v>
      </c>
      <c r="BT59" s="34">
        <f>IF($B59="P",VLOOKUP($E59,'[2]Costeo-JUL26'!$B$9:$CQ$307,BT$1,0),0)</f>
        <v>0</v>
      </c>
      <c r="BU59" s="16">
        <f>IF($B59="P",VLOOKUP($E59,'[2]Costeo-JUL26'!$B$9:$CQ$307,BU$1,0),0)*$G59</f>
        <v>0</v>
      </c>
      <c r="BV59" s="36">
        <f>IF($B59="P",VLOOKUP($E59,'[2]Costeo-JUL26'!$B$9:$CQ$307,BV$1,0),0)*$G59</f>
        <v>0</v>
      </c>
      <c r="BW59" s="35">
        <f>IF($B59="P",VLOOKUP($E59,'[2]Costeo-JUL26'!$B$9:$CQ$307,BW$1,0),0)</f>
        <v>0</v>
      </c>
      <c r="BX59" s="36">
        <f t="shared" si="26"/>
        <v>0</v>
      </c>
      <c r="BY59" s="36">
        <f t="shared" si="27"/>
        <v>0</v>
      </c>
      <c r="BZ59" s="34">
        <f>IF($B59="P",VLOOKUP($E59,'[2]Costeo-JUL26'!$B$9:$CQ$307,BZ$1,0),0)</f>
        <v>0</v>
      </c>
      <c r="CA59" s="16">
        <f>IF($B59="P",VLOOKUP($E59,'[2]Costeo-JUL26'!$B$9:$CQ$307,CA$1,0),0)*$G59</f>
        <v>0</v>
      </c>
      <c r="CB59" s="36">
        <f>IF($B59="P",VLOOKUP($E59,'[2]Costeo-JUL26'!$B$9:$CQ$307,CB$1,0),0)*$G59</f>
        <v>0</v>
      </c>
      <c r="CC59" s="35">
        <f>IF($B59="P",VLOOKUP($E59,'[2]Costeo-JUL26'!$B$9:$CQ$307,CC$1,0),0)</f>
        <v>0</v>
      </c>
      <c r="CD59" s="36">
        <f t="shared" si="28"/>
        <v>0</v>
      </c>
      <c r="CE59" s="36">
        <f t="shared" si="29"/>
        <v>0</v>
      </c>
      <c r="CF59" s="37">
        <f t="shared" si="1"/>
        <v>0</v>
      </c>
      <c r="CG59" s="36">
        <f>IF($B59="r",VLOOKUP($E59,'[2]Costeo-JUL26'!$B$9:$CQ$307,CG$1,0),0)*$G59</f>
        <v>614524.64</v>
      </c>
      <c r="CH59" s="35">
        <f>VLOOKUP($E59,'[2]TEORICOS (05.26)'!$A$8:$T$251,CH$1,0)</f>
        <v>0.04</v>
      </c>
      <c r="CI59" s="36">
        <f t="shared" si="30"/>
        <v>298521.64130000013</v>
      </c>
      <c r="CJ59" s="37">
        <f t="shared" si="31"/>
        <v>913046.28130000015</v>
      </c>
      <c r="CM59" s="16">
        <f>SUMIFS('[1]Ajuste Inventario'!$I:$I,'[1]Ajuste Inventario'!$B:$B,E59,'[1]Ajuste Inventario'!$S:$S,D59)*-1</f>
        <v>113.336</v>
      </c>
      <c r="CN59" s="36">
        <f t="shared" si="2"/>
        <v>295238.26915097522</v>
      </c>
      <c r="CP59" t="str">
        <f t="shared" si="3"/>
        <v>1659Org.Vtas Ranelagh</v>
      </c>
      <c r="CQ59" s="10">
        <f t="shared" si="4"/>
        <v>2604.9822576319548</v>
      </c>
    </row>
    <row r="60" spans="1:95" x14ac:dyDescent="0.25">
      <c r="A60" s="30">
        <v>46204</v>
      </c>
      <c r="B60" s="31" t="str">
        <f>VLOOKUP($E60,'[2]TEORICOS (05.26)'!$A$8:$T$251,B$1,0)</f>
        <v>R</v>
      </c>
      <c r="C60" s="32" t="str">
        <f>VLOOKUP($E60,'[2]TEORICOS (05.26)'!$A$8:$T$251,C$1,0)</f>
        <v>Smartwater</v>
      </c>
      <c r="D60" t="s">
        <v>66</v>
      </c>
      <c r="E60">
        <v>1715</v>
      </c>
      <c r="F60" t="s">
        <v>118</v>
      </c>
      <c r="G60" s="16">
        <v>675</v>
      </c>
      <c r="H60" s="16">
        <v>1069.8750000000005</v>
      </c>
      <c r="I60" s="33">
        <v>7921472.4900000002</v>
      </c>
      <c r="J60" s="33">
        <v>7756749.54</v>
      </c>
      <c r="K60" s="34">
        <f>IF($B60="P",VLOOKUP($E60,'[2]Costeo-JUL26'!$B$9:$CQ$307,K$1,0),0)</f>
        <v>0</v>
      </c>
      <c r="L60" s="35">
        <f>VLOOKUP($E60,'[2]TEORICOS (05.26)'!$A$8:$T$251,L$1,0)</f>
        <v>0.115</v>
      </c>
      <c r="M60" s="36">
        <f t="shared" si="5"/>
        <v>0</v>
      </c>
      <c r="N60" s="35">
        <f>IF($B60="P",VLOOKUP($E60,'[2]Costeo-JUL26'!$B$9:$CQ$307,N$1,0),0)</f>
        <v>0</v>
      </c>
      <c r="O60" s="36">
        <f t="shared" si="6"/>
        <v>0</v>
      </c>
      <c r="P60" s="36">
        <f>IF($B60="P",VLOOKUP($E60,'[2]Costeo-JUL26'!$B$9:$CQ$307,P$1,0),0)*H60</f>
        <v>0</v>
      </c>
      <c r="Q60" s="36">
        <f t="shared" si="7"/>
        <v>0</v>
      </c>
      <c r="R60" s="34">
        <f>IF($B60="P",VLOOKUP($E60,'[2]Costeo-JUL26'!$B$9:$CQ$307,R$1,0),0)</f>
        <v>0</v>
      </c>
      <c r="S60" s="16">
        <f>IF($B60="P",VLOOKUP($E60,'[2]Costeo-JUL26'!$B$9:$CQ$307,S$1,0),0)*$G60</f>
        <v>0</v>
      </c>
      <c r="T60" s="36">
        <f>IF($B60="P",VLOOKUP($E60,'[2]Costeo-JUL26'!$B$9:$CQ$307,T$1,0),0)*$G60</f>
        <v>0</v>
      </c>
      <c r="U60" s="35">
        <f>IF($B60="P",VLOOKUP($E60,'[2]Costeo-JUL26'!$B$9:$CQ$307,U$1,0),0)</f>
        <v>0</v>
      </c>
      <c r="V60" s="36">
        <f t="shared" si="8"/>
        <v>0</v>
      </c>
      <c r="W60" s="36">
        <f t="shared" si="9"/>
        <v>0</v>
      </c>
      <c r="X60" s="34">
        <f>IF($B60="P",VLOOKUP($E60,'[2]Costeo-JUL26'!$B$9:$CQ$307,X$1,0),0)</f>
        <v>0</v>
      </c>
      <c r="Y60" s="16">
        <f>IF($B60="P",VLOOKUP($E60,'[2]Costeo-JUL26'!$B$9:$CQ$307,Y$1,0),0)*$G60</f>
        <v>0</v>
      </c>
      <c r="Z60" s="36">
        <f>IF($B60="P",VLOOKUP($E60,'[2]Costeo-JUL26'!$B$9:$CQ$307,Z$1,0),0)*$G60</f>
        <v>0</v>
      </c>
      <c r="AA60" s="35">
        <f>IF($B60="P",VLOOKUP($E60,'[2]Costeo-JUL26'!$B$9:$CQ$307,AA$1,0),0)</f>
        <v>0</v>
      </c>
      <c r="AB60" s="36">
        <f t="shared" si="10"/>
        <v>0</v>
      </c>
      <c r="AC60" s="36">
        <f t="shared" si="11"/>
        <v>0</v>
      </c>
      <c r="AD60" s="34">
        <f>IF($B60="P",VLOOKUP($E60,'[2]Costeo-JUL26'!$B$9:$CQ$307,AD$1,0),0)</f>
        <v>0</v>
      </c>
      <c r="AE60" s="16">
        <f>IF($B60="P",VLOOKUP($E60,'[2]Costeo-JUL26'!$B$9:$CQ$307,AE$1,0),0)*$G60</f>
        <v>0</v>
      </c>
      <c r="AF60" s="36">
        <f>IF($B60="P",VLOOKUP($E60,'[2]Costeo-JUL26'!$B$9:$CQ$307,AF$1,0),0)*$G60</f>
        <v>0</v>
      </c>
      <c r="AG60" s="35">
        <f>IF($B60="P",VLOOKUP($E60,'[2]Costeo-JUL26'!$B$9:$CQ$307,AG$1,0),0)</f>
        <v>0</v>
      </c>
      <c r="AH60" s="36">
        <f t="shared" si="12"/>
        <v>0</v>
      </c>
      <c r="AI60" s="36">
        <f t="shared" si="13"/>
        <v>0</v>
      </c>
      <c r="AJ60" s="34">
        <f>IF($B60="P",VLOOKUP($E60,'[2]Costeo-JUL26'!$B$9:$CQ$307,AJ$1,0),0)</f>
        <v>0</v>
      </c>
      <c r="AK60" s="16">
        <f>IF($B60="P",VLOOKUP($E60,'[2]Costeo-JUL26'!$B$9:$CQ$307,AK$1,0),0)*$G60</f>
        <v>0</v>
      </c>
      <c r="AL60" s="36">
        <f>IF($B60="P",VLOOKUP($E60,'[2]Costeo-JUL26'!$B$9:$CQ$307,AL$1,0),0)*$G60</f>
        <v>0</v>
      </c>
      <c r="AM60" s="35">
        <f>IF($B60="P",VLOOKUP($E60,'[2]Costeo-JUL26'!$B$9:$CQ$307,AM$1,0),0)</f>
        <v>0</v>
      </c>
      <c r="AN60" s="36">
        <f t="shared" si="14"/>
        <v>0</v>
      </c>
      <c r="AO60" s="36">
        <f t="shared" si="15"/>
        <v>0</v>
      </c>
      <c r="AP60" s="34">
        <f>IF($B60="P",VLOOKUP($E60,'[2]Costeo-JUL26'!$B$9:$CQ$307,AP$1,0),0)</f>
        <v>0</v>
      </c>
      <c r="AQ60" s="16">
        <f>IF($B60="P",VLOOKUP($E60,'[2]Costeo-JUL26'!$B$9:$CQ$307,AQ$1,0),0)*$G60</f>
        <v>0</v>
      </c>
      <c r="AR60" s="36">
        <f>IF($B60="P",VLOOKUP($E60,'[2]Costeo-JUL26'!$B$9:$CQ$307,AR$1,0),0)*$G60</f>
        <v>0</v>
      </c>
      <c r="AS60" s="35">
        <f>IF($B60="P",VLOOKUP($E60,'[2]Costeo-JUL26'!$B$9:$CQ$307,AS$1,0),0)</f>
        <v>0</v>
      </c>
      <c r="AT60" s="36">
        <f t="shared" si="16"/>
        <v>0</v>
      </c>
      <c r="AU60" s="36">
        <f t="shared" si="17"/>
        <v>0</v>
      </c>
      <c r="AV60" s="34">
        <f>IF($B60="P",VLOOKUP($E60,'[2]Costeo-JUL26'!$B$9:$CQ$307,AV$1,0),0)</f>
        <v>0</v>
      </c>
      <c r="AW60" s="16">
        <f>IF($B60="P",VLOOKUP($E60,'[2]Costeo-JUL26'!$B$9:$CQ$307,AW$1,0),0)*$G60</f>
        <v>0</v>
      </c>
      <c r="AX60" s="36">
        <f>IF($B60="P",VLOOKUP($E60,'[2]Costeo-JUL26'!$B$9:$CQ$307,AX$1,0),0)*$G60</f>
        <v>0</v>
      </c>
      <c r="AY60" s="35">
        <f>IF($B60="P",VLOOKUP($E60,'[2]Costeo-JUL26'!$B$9:$CQ$307,AY$1,0),0)</f>
        <v>0</v>
      </c>
      <c r="AZ60" s="36">
        <f t="shared" si="18"/>
        <v>0</v>
      </c>
      <c r="BA60" s="36">
        <f t="shared" si="19"/>
        <v>0</v>
      </c>
      <c r="BB60" s="34">
        <f>IF($B60="P",VLOOKUP($E60,'[2]Costeo-JUL26'!$B$9:$CQ$307,BB$1,0),0)</f>
        <v>0</v>
      </c>
      <c r="BC60" s="16">
        <f>IF($B60="P",VLOOKUP($E60,'[2]Costeo-JUL26'!$B$9:$CQ$307,BC$1,0),0)*$G60</f>
        <v>0</v>
      </c>
      <c r="BD60" s="36">
        <f>IF($B60="P",VLOOKUP($E60,'[2]Costeo-JUL26'!$B$9:$CQ$307,BD$1,0),0)*$G60</f>
        <v>0</v>
      </c>
      <c r="BE60" s="35">
        <f>IF($B60="P",VLOOKUP($E60,'[2]Costeo-JUL26'!$B$9:$CQ$307,BE$1,0),0)</f>
        <v>0</v>
      </c>
      <c r="BF60" s="36">
        <f t="shared" si="20"/>
        <v>0</v>
      </c>
      <c r="BG60" s="36">
        <f t="shared" si="21"/>
        <v>0</v>
      </c>
      <c r="BH60" s="34">
        <f>IF($B60="P",VLOOKUP($E60,'[2]Costeo-JUL26'!$B$9:$CQ$307,BH$1,0),0)</f>
        <v>0</v>
      </c>
      <c r="BI60" s="16">
        <f>IF($B60="P",VLOOKUP($E60,'[2]Costeo-JUL26'!$B$9:$CQ$307,BI$1,0),0)*$G60</f>
        <v>0</v>
      </c>
      <c r="BJ60" s="36">
        <f>IF($B60="P",VLOOKUP($E60,'[2]Costeo-JUL26'!$B$9:$CQ$307,BJ$1,0),0)*$G60</f>
        <v>0</v>
      </c>
      <c r="BK60" s="35">
        <f>IF(BH60=910319,0,IF($B60="P",VLOOKUP($E60,'[2]Costeo-JUL26'!$B$9:$CQ$307,BK$1,0),0))</f>
        <v>0</v>
      </c>
      <c r="BL60" s="36">
        <f t="shared" si="22"/>
        <v>0</v>
      </c>
      <c r="BM60" s="36">
        <f t="shared" si="23"/>
        <v>0</v>
      </c>
      <c r="BN60" s="34">
        <f>IF($B60="P",VLOOKUP($E60,'[2]Costeo-JUL26'!$B$9:$CQ$307,BN$1,0),0)</f>
        <v>0</v>
      </c>
      <c r="BO60" s="16">
        <f>IF($B60="P",VLOOKUP($E60,'[2]Costeo-JUL26'!$B$9:$CQ$307,BO$1,0),0)*$G60</f>
        <v>0</v>
      </c>
      <c r="BP60" s="36">
        <f>IF($B60="P",VLOOKUP($E60,'[2]Costeo-JUL26'!$B$9:$CQ$307,BP$1,0),0)*$G60</f>
        <v>0</v>
      </c>
      <c r="BQ60" s="35">
        <f>IF($B60="P",VLOOKUP($E60,'[2]Costeo-JUL26'!$B$9:$CQ$307,BQ$1,0),0)</f>
        <v>0</v>
      </c>
      <c r="BR60" s="36">
        <f t="shared" si="24"/>
        <v>0</v>
      </c>
      <c r="BS60" s="36">
        <f t="shared" si="25"/>
        <v>0</v>
      </c>
      <c r="BT60" s="34">
        <f>IF($B60="P",VLOOKUP($E60,'[2]Costeo-JUL26'!$B$9:$CQ$307,BT$1,0),0)</f>
        <v>0</v>
      </c>
      <c r="BU60" s="16">
        <f>IF($B60="P",VLOOKUP($E60,'[2]Costeo-JUL26'!$B$9:$CQ$307,BU$1,0),0)*$G60</f>
        <v>0</v>
      </c>
      <c r="BV60" s="36">
        <f>IF($B60="P",VLOOKUP($E60,'[2]Costeo-JUL26'!$B$9:$CQ$307,BV$1,0),0)*$G60</f>
        <v>0</v>
      </c>
      <c r="BW60" s="35">
        <f>IF($B60="P",VLOOKUP($E60,'[2]Costeo-JUL26'!$B$9:$CQ$307,BW$1,0),0)</f>
        <v>0</v>
      </c>
      <c r="BX60" s="36">
        <f t="shared" si="26"/>
        <v>0</v>
      </c>
      <c r="BY60" s="36">
        <f t="shared" si="27"/>
        <v>0</v>
      </c>
      <c r="BZ60" s="34">
        <f>IF($B60="P",VLOOKUP($E60,'[2]Costeo-JUL26'!$B$9:$CQ$307,BZ$1,0),0)</f>
        <v>0</v>
      </c>
      <c r="CA60" s="16">
        <f>IF($B60="P",VLOOKUP($E60,'[2]Costeo-JUL26'!$B$9:$CQ$307,CA$1,0),0)*$G60</f>
        <v>0</v>
      </c>
      <c r="CB60" s="36">
        <f>IF($B60="P",VLOOKUP($E60,'[2]Costeo-JUL26'!$B$9:$CQ$307,CB$1,0),0)*$G60</f>
        <v>0</v>
      </c>
      <c r="CC60" s="35">
        <f>IF($B60="P",VLOOKUP($E60,'[2]Costeo-JUL26'!$B$9:$CQ$307,CC$1,0),0)</f>
        <v>0</v>
      </c>
      <c r="CD60" s="36">
        <f t="shared" si="28"/>
        <v>0</v>
      </c>
      <c r="CE60" s="36">
        <f t="shared" si="29"/>
        <v>0</v>
      </c>
      <c r="CF60" s="37">
        <f t="shared" si="1"/>
        <v>0</v>
      </c>
      <c r="CG60" s="36">
        <f>IF($B60="r",VLOOKUP($E60,'[2]Costeo-JUL26'!$B$9:$CQ$307,CG$1,0),0)*$G60</f>
        <v>1948968</v>
      </c>
      <c r="CH60" s="35">
        <f>VLOOKUP($E60,'[2]TEORICOS (05.26)'!$A$8:$T$251,CH$1,0)</f>
        <v>0.04</v>
      </c>
      <c r="CI60" s="36">
        <f t="shared" si="30"/>
        <v>814067.47710000002</v>
      </c>
      <c r="CJ60" s="37">
        <f t="shared" si="31"/>
        <v>2763035.4770999998</v>
      </c>
      <c r="CM60" s="16">
        <f>SUMIFS('[1]Ajuste Inventario'!$I:$I,'[1]Ajuste Inventario'!$B:$B,E60,'[1]Ajuste Inventario'!$S:$S,D60)*-1</f>
        <v>2.169</v>
      </c>
      <c r="CN60" s="36">
        <f t="shared" si="2"/>
        <v>8878.5539997479991</v>
      </c>
      <c r="CP60" t="str">
        <f t="shared" si="3"/>
        <v>1715Org.Vtas Ranelagh</v>
      </c>
      <c r="CQ60" s="10">
        <f t="shared" si="4"/>
        <v>4093.3858919999993</v>
      </c>
    </row>
    <row r="61" spans="1:95" x14ac:dyDescent="0.25">
      <c r="A61" s="30">
        <v>46204</v>
      </c>
      <c r="B61" s="31" t="str">
        <f>VLOOKUP($E61,'[2]TEORICOS (05.26)'!$A$8:$T$251,B$1,0)</f>
        <v>P</v>
      </c>
      <c r="C61" s="32" t="str">
        <f>VLOOKUP($E61,'[2]TEORICOS (05.26)'!$A$8:$T$251,C$1,0)</f>
        <v>Benedictino</v>
      </c>
      <c r="D61" t="s">
        <v>66</v>
      </c>
      <c r="E61">
        <v>1720</v>
      </c>
      <c r="F61" t="s">
        <v>119</v>
      </c>
      <c r="G61" s="16">
        <v>6409.5</v>
      </c>
      <c r="H61" s="16">
        <v>6774.8414999998013</v>
      </c>
      <c r="I61" s="33">
        <v>53250756.110000543</v>
      </c>
      <c r="J61" s="33">
        <v>49219595.040000401</v>
      </c>
      <c r="K61" s="34">
        <f>IF($B61="P",VLOOKUP($E61,'[2]Costeo-JUL26'!$B$9:$CQ$307,K$1,0),0)</f>
        <v>939153</v>
      </c>
      <c r="L61" s="35">
        <f>VLOOKUP($E61,'[2]TEORICOS (05.26)'!$A$8:$T$251,L$1,0)</f>
        <v>2.5000000000000001E-2</v>
      </c>
      <c r="M61" s="36">
        <f t="shared" si="5"/>
        <v>1230489.8760000102</v>
      </c>
      <c r="N61" s="35">
        <f>IF($B61="P",VLOOKUP($E61,'[2]Costeo-JUL26'!$B$9:$CQ$307,N$1,0),0)</f>
        <v>0.02</v>
      </c>
      <c r="O61" s="36">
        <f t="shared" si="6"/>
        <v>24609.797520000204</v>
      </c>
      <c r="P61" s="36">
        <f>IF($B61="P",VLOOKUP($E61,'[2]Costeo-JUL26'!$B$9:$CQ$307,P$1,0),0)*H61</f>
        <v>0</v>
      </c>
      <c r="Q61" s="36">
        <f t="shared" si="7"/>
        <v>1255099.6735200104</v>
      </c>
      <c r="R61" s="34">
        <f>IF($B61="P",VLOOKUP($E61,'[2]Costeo-JUL26'!$B$9:$CQ$307,R$1,0),0)</f>
        <v>0</v>
      </c>
      <c r="S61" s="16">
        <f>IF($B61="P",VLOOKUP($E61,'[2]Costeo-JUL26'!$B$9:$CQ$307,S$1,0),0)*$G61</f>
        <v>0</v>
      </c>
      <c r="T61" s="36">
        <f>IF($B61="P",VLOOKUP($E61,'[2]Costeo-JUL26'!$B$9:$CQ$307,T$1,0),0)*$G61</f>
        <v>0</v>
      </c>
      <c r="U61" s="35">
        <f>IF($B61="P",VLOOKUP($E61,'[2]Costeo-JUL26'!$B$9:$CQ$307,U$1,0),0)</f>
        <v>0</v>
      </c>
      <c r="V61" s="36">
        <f t="shared" si="8"/>
        <v>0</v>
      </c>
      <c r="W61" s="36">
        <f t="shared" si="9"/>
        <v>0</v>
      </c>
      <c r="X61" s="34">
        <f>IF($B61="P",VLOOKUP($E61,'[2]Costeo-JUL26'!$B$9:$CQ$307,X$1,0),0)</f>
        <v>0</v>
      </c>
      <c r="Y61" s="16">
        <f>IF($B61="P",VLOOKUP($E61,'[2]Costeo-JUL26'!$B$9:$CQ$307,Y$1,0),0)*$G61</f>
        <v>0</v>
      </c>
      <c r="Z61" s="36">
        <f>IF($B61="P",VLOOKUP($E61,'[2]Costeo-JUL26'!$B$9:$CQ$307,Z$1,0),0)*$G61</f>
        <v>0</v>
      </c>
      <c r="AA61" s="35">
        <f>IF($B61="P",VLOOKUP($E61,'[2]Costeo-JUL26'!$B$9:$CQ$307,AA$1,0),0)</f>
        <v>0</v>
      </c>
      <c r="AB61" s="36">
        <f t="shared" si="10"/>
        <v>0</v>
      </c>
      <c r="AC61" s="36">
        <f t="shared" si="11"/>
        <v>0</v>
      </c>
      <c r="AD61" s="34">
        <f>IF($B61="P",VLOOKUP($E61,'[2]Costeo-JUL26'!$B$9:$CQ$307,AD$1,0),0)</f>
        <v>938972</v>
      </c>
      <c r="AE61" s="16">
        <f>IF($B61="P",VLOOKUP($E61,'[2]Costeo-JUL26'!$B$9:$CQ$307,AE$1,0),0)*$G61</f>
        <v>76914</v>
      </c>
      <c r="AF61" s="36">
        <f>IF($B61="P",VLOOKUP($E61,'[2]Costeo-JUL26'!$B$9:$CQ$307,AF$1,0),0)*$G61</f>
        <v>1180414.5408000001</v>
      </c>
      <c r="AG61" s="35">
        <f>IF($B61="P",VLOOKUP($E61,'[2]Costeo-JUL26'!$B$9:$CQ$307,AG$1,0),0)</f>
        <v>6.0000000000000001E-3</v>
      </c>
      <c r="AH61" s="36">
        <f t="shared" si="12"/>
        <v>7082.4872448000006</v>
      </c>
      <c r="AI61" s="36">
        <f t="shared" si="13"/>
        <v>1187497.0280448</v>
      </c>
      <c r="AJ61" s="34">
        <f>IF($B61="P",VLOOKUP($E61,'[2]Costeo-JUL26'!$B$9:$CQ$307,AJ$1,0),0)</f>
        <v>936445</v>
      </c>
      <c r="AK61" s="16">
        <f>IF($B61="P",VLOOKUP($E61,'[2]Costeo-JUL26'!$B$9:$CQ$307,AK$1,0),0)*$G61</f>
        <v>76914</v>
      </c>
      <c r="AL61" s="36">
        <f>IF($B61="P",VLOOKUP($E61,'[2]Costeo-JUL26'!$B$9:$CQ$307,AL$1,0),0)*$G61</f>
        <v>361337.35716000001</v>
      </c>
      <c r="AM61" s="35">
        <f>IF($B61="P",VLOOKUP($E61,'[2]Costeo-JUL26'!$B$9:$CQ$307,AM$1,0),0)</f>
        <v>1.7999999999999999E-2</v>
      </c>
      <c r="AN61" s="36">
        <f t="shared" si="14"/>
        <v>6504.0724288800002</v>
      </c>
      <c r="AO61" s="36">
        <f t="shared" si="15"/>
        <v>367841.42958888004</v>
      </c>
      <c r="AP61" s="34">
        <f>IF($B61="P",VLOOKUP($E61,'[2]Costeo-JUL26'!$B$9:$CQ$307,AP$1,0),0)</f>
        <v>939863</v>
      </c>
      <c r="AQ61" s="16">
        <f>IF($B61="P",VLOOKUP($E61,'[2]Costeo-JUL26'!$B$9:$CQ$307,AQ$1,0),0)*$G61</f>
        <v>76914</v>
      </c>
      <c r="AR61" s="36">
        <f>IF($B61="P",VLOOKUP($E61,'[2]Costeo-JUL26'!$B$9:$CQ$307,AR$1,0),0)*$G61</f>
        <v>5059862.8657199992</v>
      </c>
      <c r="AS61" s="35">
        <f>IF($B61="P",VLOOKUP($E61,'[2]Costeo-JUL26'!$B$9:$CQ$307,AS$1,0),0)</f>
        <v>0.02</v>
      </c>
      <c r="AT61" s="36">
        <f t="shared" si="16"/>
        <v>101197.25731439999</v>
      </c>
      <c r="AU61" s="36">
        <f t="shared" si="17"/>
        <v>5161060.123034399</v>
      </c>
      <c r="AV61" s="34">
        <f>IF($B61="P",VLOOKUP($E61,'[2]Costeo-JUL26'!$B$9:$CQ$307,AV$1,0),0)</f>
        <v>932317</v>
      </c>
      <c r="AW61" s="16">
        <f>IF($B61="P",VLOOKUP($E61,'[2]Costeo-JUL26'!$B$9:$CQ$307,AW$1,0),0)*$G61</f>
        <v>116.6529</v>
      </c>
      <c r="AX61" s="36">
        <f>IF($B61="P",VLOOKUP($E61,'[2]Costeo-JUL26'!$B$9:$CQ$307,AX$1,0),0)*$G61</f>
        <v>501350.83361999999</v>
      </c>
      <c r="AY61" s="35">
        <f>IF($B61="P",VLOOKUP($E61,'[2]Costeo-JUL26'!$B$9:$CQ$307,AY$1,0),0)</f>
        <v>0.03</v>
      </c>
      <c r="AZ61" s="36">
        <f t="shared" si="18"/>
        <v>15040.5250086</v>
      </c>
      <c r="BA61" s="36">
        <f t="shared" si="19"/>
        <v>516391.35862859996</v>
      </c>
      <c r="BB61" s="34">
        <f>IF($B61="P",VLOOKUP($E61,'[2]Costeo-JUL26'!$B$9:$CQ$307,BB$1,0),0)</f>
        <v>902311</v>
      </c>
      <c r="BC61" s="16">
        <f>IF($B61="P",VLOOKUP($E61,'[2]Costeo-JUL26'!$B$9:$CQ$307,BC$1,0),0)*$G61</f>
        <v>17.804166666666667</v>
      </c>
      <c r="BD61" s="36">
        <f>IF($B61="P",VLOOKUP($E61,'[2]Costeo-JUL26'!$B$9:$CQ$307,BD$1,0),0)*$G61</f>
        <v>69821.621187500015</v>
      </c>
      <c r="BE61" s="35">
        <f>IF($B61="P",VLOOKUP($E61,'[2]Costeo-JUL26'!$B$9:$CQ$307,BE$1,0),0)</f>
        <v>0.03</v>
      </c>
      <c r="BF61" s="36">
        <f t="shared" si="20"/>
        <v>2094.6486356250002</v>
      </c>
      <c r="BG61" s="36">
        <f t="shared" si="21"/>
        <v>71916.269823125011</v>
      </c>
      <c r="BH61" s="34">
        <f>IF($B61="P",VLOOKUP($E61,'[2]Costeo-JUL26'!$B$9:$CQ$307,BH$1,0),0)</f>
        <v>933089</v>
      </c>
      <c r="BI61" s="16">
        <f>IF($B61="P",VLOOKUP($E61,'[2]Costeo-JUL26'!$B$9:$CQ$307,BI$1,0),0)*$G61</f>
        <v>222.55208333333334</v>
      </c>
      <c r="BJ61" s="36">
        <f>IF($B61="P",VLOOKUP($E61,'[2]Costeo-JUL26'!$B$9:$CQ$307,BJ$1,0),0)*$G61</f>
        <v>165728.42596907666</v>
      </c>
      <c r="BK61" s="35">
        <f>IF(BH61=910319,0,IF($B61="P",VLOOKUP($E61,'[2]Costeo-JUL26'!$B$9:$CQ$307,BK$1,0),0))</f>
        <v>0.02</v>
      </c>
      <c r="BL61" s="36">
        <f t="shared" si="22"/>
        <v>3314.5685193815334</v>
      </c>
      <c r="BM61" s="36">
        <f t="shared" si="23"/>
        <v>169042.99448845821</v>
      </c>
      <c r="BN61" s="34">
        <f>IF($B61="P",VLOOKUP($E61,'[2]Costeo-JUL26'!$B$9:$CQ$307,BN$1,0),0)</f>
        <v>0</v>
      </c>
      <c r="BO61" s="16">
        <f>IF($B61="P",VLOOKUP($E61,'[2]Costeo-JUL26'!$B$9:$CQ$307,BO$1,0),0)*$G61</f>
        <v>0</v>
      </c>
      <c r="BP61" s="36">
        <f>IF($B61="P",VLOOKUP($E61,'[2]Costeo-JUL26'!$B$9:$CQ$307,BP$1,0),0)*$G61</f>
        <v>0</v>
      </c>
      <c r="BQ61" s="35">
        <f>IF($B61="P",VLOOKUP($E61,'[2]Costeo-JUL26'!$B$9:$CQ$307,BQ$1,0),0)</f>
        <v>0</v>
      </c>
      <c r="BR61" s="36">
        <f t="shared" si="24"/>
        <v>0</v>
      </c>
      <c r="BS61" s="36">
        <f t="shared" si="25"/>
        <v>0</v>
      </c>
      <c r="BT61" s="34">
        <f>IF($B61="P",VLOOKUP($E61,'[2]Costeo-JUL26'!$B$9:$CQ$307,BT$1,0),0)</f>
        <v>0</v>
      </c>
      <c r="BU61" s="16">
        <f>IF($B61="P",VLOOKUP($E61,'[2]Costeo-JUL26'!$B$9:$CQ$307,BU$1,0),0)*$G61</f>
        <v>0</v>
      </c>
      <c r="BV61" s="36">
        <f>IF($B61="P",VLOOKUP($E61,'[2]Costeo-JUL26'!$B$9:$CQ$307,BV$1,0),0)*$G61</f>
        <v>0</v>
      </c>
      <c r="BW61" s="35">
        <f>IF($B61="P",VLOOKUP($E61,'[2]Costeo-JUL26'!$B$9:$CQ$307,BW$1,0),0)</f>
        <v>0</v>
      </c>
      <c r="BX61" s="36">
        <f t="shared" si="26"/>
        <v>0</v>
      </c>
      <c r="BY61" s="36">
        <f t="shared" si="27"/>
        <v>0</v>
      </c>
      <c r="BZ61" s="34">
        <f>IF($B61="P",VLOOKUP($E61,'[2]Costeo-JUL26'!$B$9:$CQ$307,BZ$1,0),0)</f>
        <v>936704</v>
      </c>
      <c r="CA61" s="16">
        <f>IF($B61="P",VLOOKUP($E61,'[2]Costeo-JUL26'!$B$9:$CQ$307,CA$1,0),0)*$G61</f>
        <v>233.74499447217789</v>
      </c>
      <c r="CB61" s="36">
        <f>IF($B61="P",VLOOKUP($E61,'[2]Costeo-JUL26'!$B$9:$CQ$307,CB$1,0),0)*$G61</f>
        <v>111581.34789903737</v>
      </c>
      <c r="CC61" s="35">
        <f>IF($B61="P",VLOOKUP($E61,'[2]Costeo-JUL26'!$B$9:$CQ$307,CC$1,0),0)</f>
        <v>0.5</v>
      </c>
      <c r="CD61" s="36">
        <f t="shared" si="28"/>
        <v>55790.673949518685</v>
      </c>
      <c r="CE61" s="36">
        <f t="shared" si="29"/>
        <v>167372.02184855606</v>
      </c>
      <c r="CF61" s="37">
        <f t="shared" si="1"/>
        <v>8896220.8989768289</v>
      </c>
      <c r="CG61" s="36">
        <f>IF($B61="r",VLOOKUP($E61,'[2]Costeo-JUL26'!$B$9:$CQ$307,CG$1,0),0)*$G61</f>
        <v>0</v>
      </c>
      <c r="CH61" s="35">
        <f>VLOOKUP($E61,'[2]TEORICOS (05.26)'!$A$8:$T$251,CH$1,0)</f>
        <v>0</v>
      </c>
      <c r="CI61" s="36">
        <f t="shared" si="30"/>
        <v>0</v>
      </c>
      <c r="CJ61" s="37">
        <f t="shared" si="31"/>
        <v>0</v>
      </c>
      <c r="CM61" s="16">
        <f>SUMIFS('[1]Ajuste Inventario'!$I:$I,'[1]Ajuste Inventario'!$B:$B,E61,'[1]Ajuste Inventario'!$S:$S,D61)*-1</f>
        <v>2438.991</v>
      </c>
      <c r="CN61" s="36">
        <f t="shared" si="2"/>
        <v>3385256.682520695</v>
      </c>
      <c r="CP61" t="str">
        <f t="shared" si="3"/>
        <v>1720Org.Vtas Ranelagh</v>
      </c>
      <c r="CQ61" s="10">
        <f t="shared" si="4"/>
        <v>1387.974241200847</v>
      </c>
    </row>
    <row r="62" spans="1:95" x14ac:dyDescent="0.25">
      <c r="A62" s="30">
        <v>46204</v>
      </c>
      <c r="B62" s="31" t="str">
        <f>VLOOKUP($E62,'[2]TEORICOS (05.26)'!$A$8:$T$251,B$1,0)</f>
        <v>P</v>
      </c>
      <c r="C62" s="32" t="str">
        <f>VLOOKUP($E62,'[2]TEORICOS (05.26)'!$A$8:$T$251,C$1,0)</f>
        <v>Benedictino</v>
      </c>
      <c r="D62" t="s">
        <v>66</v>
      </c>
      <c r="E62">
        <v>1730</v>
      </c>
      <c r="F62" t="s">
        <v>120</v>
      </c>
      <c r="G62" s="16">
        <v>900</v>
      </c>
      <c r="H62" s="16">
        <v>2853.0000000000009</v>
      </c>
      <c r="I62" s="33">
        <v>8421281.1600000132</v>
      </c>
      <c r="J62" s="33">
        <v>8001925.0600000108</v>
      </c>
      <c r="K62" s="34">
        <f>IF($B62="P",VLOOKUP($E62,'[2]Costeo-JUL26'!$B$9:$CQ$307,K$1,0),0)</f>
        <v>939153</v>
      </c>
      <c r="L62" s="35">
        <f>VLOOKUP($E62,'[2]TEORICOS (05.26)'!$A$8:$T$251,L$1,0)</f>
        <v>2.5000000000000001E-2</v>
      </c>
      <c r="M62" s="36">
        <f t="shared" si="5"/>
        <v>200048.12650000027</v>
      </c>
      <c r="N62" s="35">
        <f>IF($B62="P",VLOOKUP($E62,'[2]Costeo-JUL26'!$B$9:$CQ$307,N$1,0),0)</f>
        <v>0.02</v>
      </c>
      <c r="O62" s="36">
        <f t="shared" si="6"/>
        <v>4000.9625300000057</v>
      </c>
      <c r="P62" s="36">
        <f>IF($B62="P",VLOOKUP($E62,'[2]Costeo-JUL26'!$B$9:$CQ$307,P$1,0),0)*H62</f>
        <v>0</v>
      </c>
      <c r="Q62" s="36">
        <f t="shared" si="7"/>
        <v>204049.08903000029</v>
      </c>
      <c r="R62" s="34">
        <f>IF($B62="P",VLOOKUP($E62,'[2]Costeo-JUL26'!$B$9:$CQ$307,R$1,0),0)</f>
        <v>0</v>
      </c>
      <c r="S62" s="16">
        <f>IF($B62="P",VLOOKUP($E62,'[2]Costeo-JUL26'!$B$9:$CQ$307,S$1,0),0)*$G62</f>
        <v>0</v>
      </c>
      <c r="T62" s="36">
        <f>IF($B62="P",VLOOKUP($E62,'[2]Costeo-JUL26'!$B$9:$CQ$307,T$1,0),0)*$G62</f>
        <v>0</v>
      </c>
      <c r="U62" s="35">
        <f>IF($B62="P",VLOOKUP($E62,'[2]Costeo-JUL26'!$B$9:$CQ$307,U$1,0),0)</f>
        <v>0</v>
      </c>
      <c r="V62" s="36">
        <f t="shared" si="8"/>
        <v>0</v>
      </c>
      <c r="W62" s="36">
        <f t="shared" si="9"/>
        <v>0</v>
      </c>
      <c r="X62" s="34">
        <f>IF($B62="P",VLOOKUP($E62,'[2]Costeo-JUL26'!$B$9:$CQ$307,X$1,0),0)</f>
        <v>0</v>
      </c>
      <c r="Y62" s="16">
        <f>IF($B62="P",VLOOKUP($E62,'[2]Costeo-JUL26'!$B$9:$CQ$307,Y$1,0),0)*$G62</f>
        <v>0</v>
      </c>
      <c r="Z62" s="36">
        <f>IF($B62="P",VLOOKUP($E62,'[2]Costeo-JUL26'!$B$9:$CQ$307,Z$1,0),0)*$G62</f>
        <v>0</v>
      </c>
      <c r="AA62" s="35">
        <f>IF($B62="P",VLOOKUP($E62,'[2]Costeo-JUL26'!$B$9:$CQ$307,AA$1,0),0)</f>
        <v>0</v>
      </c>
      <c r="AB62" s="36">
        <f t="shared" si="10"/>
        <v>0</v>
      </c>
      <c r="AC62" s="36">
        <f t="shared" si="11"/>
        <v>0</v>
      </c>
      <c r="AD62" s="34">
        <f>IF($B62="P",VLOOKUP($E62,'[2]Costeo-JUL26'!$B$9:$CQ$307,AD$1,0),0)</f>
        <v>938972</v>
      </c>
      <c r="AE62" s="16">
        <f>IF($B62="P",VLOOKUP($E62,'[2]Costeo-JUL26'!$B$9:$CQ$307,AE$1,0),0)*$G62</f>
        <v>5400</v>
      </c>
      <c r="AF62" s="36">
        <f>IF($B62="P",VLOOKUP($E62,'[2]Costeo-JUL26'!$B$9:$CQ$307,AF$1,0),0)*$G62</f>
        <v>82874.880000000005</v>
      </c>
      <c r="AG62" s="35">
        <f>IF($B62="P",VLOOKUP($E62,'[2]Costeo-JUL26'!$B$9:$CQ$307,AG$1,0),0)</f>
        <v>6.0000000000000001E-3</v>
      </c>
      <c r="AH62" s="36">
        <f t="shared" si="12"/>
        <v>497.24928000000006</v>
      </c>
      <c r="AI62" s="36">
        <f t="shared" si="13"/>
        <v>83372.129280000008</v>
      </c>
      <c r="AJ62" s="34">
        <f>IF($B62="P",VLOOKUP($E62,'[2]Costeo-JUL26'!$B$9:$CQ$307,AJ$1,0),0)</f>
        <v>936975</v>
      </c>
      <c r="AK62" s="16">
        <f>IF($B62="P",VLOOKUP($E62,'[2]Costeo-JUL26'!$B$9:$CQ$307,AK$1,0),0)*$G62</f>
        <v>5400</v>
      </c>
      <c r="AL62" s="36">
        <f>IF($B62="P",VLOOKUP($E62,'[2]Costeo-JUL26'!$B$9:$CQ$307,AL$1,0),0)*$G62</f>
        <v>150932.80800000002</v>
      </c>
      <c r="AM62" s="35">
        <f>IF($B62="P",VLOOKUP($E62,'[2]Costeo-JUL26'!$B$9:$CQ$307,AM$1,0),0)</f>
        <v>1.7999999999999999E-2</v>
      </c>
      <c r="AN62" s="36">
        <f t="shared" si="14"/>
        <v>2716.790544</v>
      </c>
      <c r="AO62" s="36">
        <f t="shared" si="15"/>
        <v>153649.59854400001</v>
      </c>
      <c r="AP62" s="34">
        <f>IF($B62="P",VLOOKUP($E62,'[2]Costeo-JUL26'!$B$9:$CQ$307,AP$1,0),0)</f>
        <v>938165</v>
      </c>
      <c r="AQ62" s="16">
        <f>IF($B62="P",VLOOKUP($E62,'[2]Costeo-JUL26'!$B$9:$CQ$307,AQ$1,0),0)*$G62</f>
        <v>5400</v>
      </c>
      <c r="AR62" s="36">
        <f>IF($B62="P",VLOOKUP($E62,'[2]Costeo-JUL26'!$B$9:$CQ$307,AR$1,0),0)*$G62</f>
        <v>885509.82000000018</v>
      </c>
      <c r="AS62" s="35">
        <f>IF($B62="P",VLOOKUP($E62,'[2]Costeo-JUL26'!$B$9:$CQ$307,AS$1,0),0)</f>
        <v>0.02</v>
      </c>
      <c r="AT62" s="36">
        <f t="shared" si="16"/>
        <v>17710.196400000004</v>
      </c>
      <c r="AU62" s="36">
        <f t="shared" si="17"/>
        <v>903220.0164000002</v>
      </c>
      <c r="AV62" s="34">
        <f>IF($B62="P",VLOOKUP($E62,'[2]Costeo-JUL26'!$B$9:$CQ$307,AV$1,0),0)</f>
        <v>902310</v>
      </c>
      <c r="AW62" s="16">
        <f>IF($B62="P",VLOOKUP($E62,'[2]Costeo-JUL26'!$B$9:$CQ$307,AW$1,0),0)*$G62</f>
        <v>30.06</v>
      </c>
      <c r="AX62" s="36">
        <f>IF($B62="P",VLOOKUP($E62,'[2]Costeo-JUL26'!$B$9:$CQ$307,AX$1,0),0)*$G62</f>
        <v>105316.59553202888</v>
      </c>
      <c r="AY62" s="35">
        <f>IF($B62="P",VLOOKUP($E62,'[2]Costeo-JUL26'!$B$9:$CQ$307,AY$1,0),0)</f>
        <v>0.03</v>
      </c>
      <c r="AZ62" s="36">
        <f t="shared" si="18"/>
        <v>3159.4978659608664</v>
      </c>
      <c r="BA62" s="36">
        <f t="shared" si="19"/>
        <v>108476.09339798974</v>
      </c>
      <c r="BB62" s="34">
        <f>IF($B62="P",VLOOKUP($E62,'[2]Costeo-JUL26'!$B$9:$CQ$307,BB$1,0),0)</f>
        <v>902311</v>
      </c>
      <c r="BC62" s="16">
        <f>IF($B62="P",VLOOKUP($E62,'[2]Costeo-JUL26'!$B$9:$CQ$307,BC$1,0),0)*$G62</f>
        <v>3.9285000000000001</v>
      </c>
      <c r="BD62" s="36">
        <f>IF($B62="P",VLOOKUP($E62,'[2]Costeo-JUL26'!$B$9:$CQ$307,BD$1,0),0)*$G62</f>
        <v>15406.182382500003</v>
      </c>
      <c r="BE62" s="35">
        <f>IF($B62="P",VLOOKUP($E62,'[2]Costeo-JUL26'!$B$9:$CQ$307,BE$1,0),0)</f>
        <v>0.03</v>
      </c>
      <c r="BF62" s="36">
        <f t="shared" si="20"/>
        <v>462.18547147500004</v>
      </c>
      <c r="BG62" s="36">
        <f t="shared" si="21"/>
        <v>15868.367853975004</v>
      </c>
      <c r="BH62" s="34">
        <f>IF($B62="P",VLOOKUP($E62,'[2]Costeo-JUL26'!$B$9:$CQ$307,BH$1,0),0)</f>
        <v>933089</v>
      </c>
      <c r="BI62" s="16">
        <f>IF($B62="P",VLOOKUP($E62,'[2]Costeo-JUL26'!$B$9:$CQ$307,BI$1,0),0)*$G62</f>
        <v>45</v>
      </c>
      <c r="BJ62" s="36">
        <f>IF($B62="P",VLOOKUP($E62,'[2]Costeo-JUL26'!$B$9:$CQ$307,BJ$1,0),0)*$G62</f>
        <v>33510.264459930317</v>
      </c>
      <c r="BK62" s="35">
        <f>IF(BH62=910319,0,IF($B62="P",VLOOKUP($E62,'[2]Costeo-JUL26'!$B$9:$CQ$307,BK$1,0),0))</f>
        <v>0.02</v>
      </c>
      <c r="BL62" s="36">
        <f t="shared" si="22"/>
        <v>670.20528919860635</v>
      </c>
      <c r="BM62" s="36">
        <f t="shared" si="23"/>
        <v>34180.469749128926</v>
      </c>
      <c r="BN62" s="34">
        <f>IF($B62="P",VLOOKUP($E62,'[2]Costeo-JUL26'!$B$9:$CQ$307,BN$1,0),0)</f>
        <v>0</v>
      </c>
      <c r="BO62" s="16">
        <f>IF($B62="P",VLOOKUP($E62,'[2]Costeo-JUL26'!$B$9:$CQ$307,BO$1,0),0)*$G62</f>
        <v>0</v>
      </c>
      <c r="BP62" s="36">
        <f>IF($B62="P",VLOOKUP($E62,'[2]Costeo-JUL26'!$B$9:$CQ$307,BP$1,0),0)*$G62</f>
        <v>0</v>
      </c>
      <c r="BQ62" s="35">
        <f>IF($B62="P",VLOOKUP($E62,'[2]Costeo-JUL26'!$B$9:$CQ$307,BQ$1,0),0)</f>
        <v>0</v>
      </c>
      <c r="BR62" s="36">
        <f t="shared" si="24"/>
        <v>0</v>
      </c>
      <c r="BS62" s="36">
        <f t="shared" si="25"/>
        <v>0</v>
      </c>
      <c r="BT62" s="34">
        <f>IF($B62="P",VLOOKUP($E62,'[2]Costeo-JUL26'!$B$9:$CQ$307,BT$1,0),0)</f>
        <v>0</v>
      </c>
      <c r="BU62" s="16">
        <f>IF($B62="P",VLOOKUP($E62,'[2]Costeo-JUL26'!$B$9:$CQ$307,BU$1,0),0)*$G62</f>
        <v>0</v>
      </c>
      <c r="BV62" s="36">
        <f>IF($B62="P",VLOOKUP($E62,'[2]Costeo-JUL26'!$B$9:$CQ$307,BV$1,0),0)*$G62</f>
        <v>0</v>
      </c>
      <c r="BW62" s="35">
        <f>IF($B62="P",VLOOKUP($E62,'[2]Costeo-JUL26'!$B$9:$CQ$307,BW$1,0),0)</f>
        <v>0</v>
      </c>
      <c r="BX62" s="36">
        <f t="shared" si="26"/>
        <v>0</v>
      </c>
      <c r="BY62" s="36">
        <f t="shared" si="27"/>
        <v>0</v>
      </c>
      <c r="BZ62" s="34">
        <f>IF($B62="P",VLOOKUP($E62,'[2]Costeo-JUL26'!$B$9:$CQ$307,BZ$1,0),0)</f>
        <v>936704</v>
      </c>
      <c r="CA62" s="16">
        <f>IF($B62="P",VLOOKUP($E62,'[2]Costeo-JUL26'!$B$9:$CQ$307,CA$1,0),0)*$G62</f>
        <v>98.465010542925398</v>
      </c>
      <c r="CB62" s="36">
        <f>IF($B62="P",VLOOKUP($E62,'[2]Costeo-JUL26'!$B$9:$CQ$307,CB$1,0),0)*$G62</f>
        <v>47003.610161073564</v>
      </c>
      <c r="CC62" s="35">
        <f>IF($B62="P",VLOOKUP($E62,'[2]Costeo-JUL26'!$B$9:$CQ$307,CC$1,0),0)</f>
        <v>0.5</v>
      </c>
      <c r="CD62" s="36">
        <f t="shared" si="28"/>
        <v>23501.805080536782</v>
      </c>
      <c r="CE62" s="36">
        <f t="shared" si="29"/>
        <v>70505.415241610346</v>
      </c>
      <c r="CF62" s="37">
        <f t="shared" si="1"/>
        <v>1573321.1794967044</v>
      </c>
      <c r="CG62" s="36">
        <f>IF($B62="r",VLOOKUP($E62,'[2]Costeo-JUL26'!$B$9:$CQ$307,CG$1,0),0)*$G62</f>
        <v>0</v>
      </c>
      <c r="CH62" s="35">
        <f>VLOOKUP($E62,'[2]TEORICOS (05.26)'!$A$8:$T$251,CH$1,0)</f>
        <v>0</v>
      </c>
      <c r="CI62" s="36">
        <f t="shared" si="30"/>
        <v>0</v>
      </c>
      <c r="CJ62" s="37">
        <f t="shared" si="31"/>
        <v>0</v>
      </c>
      <c r="CM62" s="16">
        <f>SUMIFS('[1]Ajuste Inventario'!$I:$I,'[1]Ajuste Inventario'!$B:$B,E62,'[1]Ajuste Inventario'!$S:$S,D62)*-1</f>
        <v>34.335999999999999</v>
      </c>
      <c r="CN62" s="36">
        <f t="shared" si="2"/>
        <v>60023.951132443151</v>
      </c>
      <c r="CP62" t="str">
        <f t="shared" si="3"/>
        <v>1730Org.Vtas Ranelagh</v>
      </c>
      <c r="CQ62" s="10">
        <f t="shared" si="4"/>
        <v>1748.134643885227</v>
      </c>
    </row>
    <row r="63" spans="1:95" x14ac:dyDescent="0.25">
      <c r="A63" s="30">
        <v>46204</v>
      </c>
      <c r="B63" s="31" t="str">
        <f>VLOOKUP($E63,'[2]TEORICOS (05.26)'!$A$8:$T$251,B$1,0)</f>
        <v>P</v>
      </c>
      <c r="C63" s="32" t="str">
        <f>VLOOKUP($E63,'[2]TEORICOS (05.26)'!$A$8:$T$251,C$1,0)</f>
        <v>Benedictino</v>
      </c>
      <c r="D63" t="s">
        <v>66</v>
      </c>
      <c r="E63">
        <v>1740</v>
      </c>
      <c r="F63" t="s">
        <v>121</v>
      </c>
      <c r="G63" s="16">
        <v>1496.5</v>
      </c>
      <c r="H63" s="16">
        <v>2371.9525000000181</v>
      </c>
      <c r="I63" s="33">
        <v>9173606.7300000973</v>
      </c>
      <c r="J63" s="33">
        <v>8917195.1100000739</v>
      </c>
      <c r="K63" s="34">
        <f>IF($B63="P",VLOOKUP($E63,'[2]Costeo-JUL26'!$B$9:$CQ$307,K$1,0),0)</f>
        <v>939153</v>
      </c>
      <c r="L63" s="35">
        <f>VLOOKUP($E63,'[2]TEORICOS (05.26)'!$A$8:$T$251,L$1,0)</f>
        <v>2.5000000000000001E-2</v>
      </c>
      <c r="M63" s="36">
        <f t="shared" si="5"/>
        <v>222929.87775000185</v>
      </c>
      <c r="N63" s="35">
        <f>IF($B63="P",VLOOKUP($E63,'[2]Costeo-JUL26'!$B$9:$CQ$307,N$1,0),0)</f>
        <v>0.02</v>
      </c>
      <c r="O63" s="36">
        <f t="shared" si="6"/>
        <v>4458.5975550000367</v>
      </c>
      <c r="P63" s="36">
        <f>IF($B63="P",VLOOKUP($E63,'[2]Costeo-JUL26'!$B$9:$CQ$307,P$1,0),0)*H63</f>
        <v>0</v>
      </c>
      <c r="Q63" s="36">
        <f t="shared" si="7"/>
        <v>227388.47530500189</v>
      </c>
      <c r="R63" s="34">
        <f>IF($B63="P",VLOOKUP($E63,'[2]Costeo-JUL26'!$B$9:$CQ$307,R$1,0),0)</f>
        <v>0</v>
      </c>
      <c r="S63" s="16">
        <f>IF($B63="P",VLOOKUP($E63,'[2]Costeo-JUL26'!$B$9:$CQ$307,S$1,0),0)*$G63</f>
        <v>0</v>
      </c>
      <c r="T63" s="36">
        <f>IF($B63="P",VLOOKUP($E63,'[2]Costeo-JUL26'!$B$9:$CQ$307,T$1,0),0)*$G63</f>
        <v>0</v>
      </c>
      <c r="U63" s="35">
        <f>IF($B63="P",VLOOKUP($E63,'[2]Costeo-JUL26'!$B$9:$CQ$307,U$1,0),0)</f>
        <v>0</v>
      </c>
      <c r="V63" s="36">
        <f t="shared" si="8"/>
        <v>0</v>
      </c>
      <c r="W63" s="36">
        <f t="shared" si="9"/>
        <v>0</v>
      </c>
      <c r="X63" s="34">
        <f>IF($B63="P",VLOOKUP($E63,'[2]Costeo-JUL26'!$B$9:$CQ$307,X$1,0),0)</f>
        <v>0</v>
      </c>
      <c r="Y63" s="16">
        <f>IF($B63="P",VLOOKUP($E63,'[2]Costeo-JUL26'!$B$9:$CQ$307,Y$1,0),0)*$G63</f>
        <v>0</v>
      </c>
      <c r="Z63" s="36">
        <f>IF($B63="P",VLOOKUP($E63,'[2]Costeo-JUL26'!$B$9:$CQ$307,Z$1,0),0)*$G63</f>
        <v>0</v>
      </c>
      <c r="AA63" s="35">
        <f>IF($B63="P",VLOOKUP($E63,'[2]Costeo-JUL26'!$B$9:$CQ$307,AA$1,0),0)</f>
        <v>0</v>
      </c>
      <c r="AB63" s="36">
        <f t="shared" si="10"/>
        <v>0</v>
      </c>
      <c r="AC63" s="36">
        <f t="shared" si="11"/>
        <v>0</v>
      </c>
      <c r="AD63" s="34">
        <f>IF($B63="P",VLOOKUP($E63,'[2]Costeo-JUL26'!$B$9:$CQ$307,AD$1,0),0)</f>
        <v>938972</v>
      </c>
      <c r="AE63" s="16">
        <f>IF($B63="P",VLOOKUP($E63,'[2]Costeo-JUL26'!$B$9:$CQ$307,AE$1,0),0)*$G63</f>
        <v>8979</v>
      </c>
      <c r="AF63" s="36">
        <f>IF($B63="P",VLOOKUP($E63,'[2]Costeo-JUL26'!$B$9:$CQ$307,AF$1,0),0)*$G63</f>
        <v>137802.50880000001</v>
      </c>
      <c r="AG63" s="35">
        <f>IF($B63="P",VLOOKUP($E63,'[2]Costeo-JUL26'!$B$9:$CQ$307,AG$1,0),0)</f>
        <v>6.0000000000000001E-3</v>
      </c>
      <c r="AH63" s="36">
        <f t="shared" si="12"/>
        <v>826.8150528000001</v>
      </c>
      <c r="AI63" s="36">
        <f t="shared" si="13"/>
        <v>138629.32385280001</v>
      </c>
      <c r="AJ63" s="34">
        <f>IF($B63="P",VLOOKUP($E63,'[2]Costeo-JUL26'!$B$9:$CQ$307,AJ$1,0),0)</f>
        <v>936446</v>
      </c>
      <c r="AK63" s="16">
        <f>IF($B63="P",VLOOKUP($E63,'[2]Costeo-JUL26'!$B$9:$CQ$307,AK$1,0),0)*$G63</f>
        <v>8979</v>
      </c>
      <c r="AL63" s="36">
        <f>IF($B63="P",VLOOKUP($E63,'[2]Costeo-JUL26'!$B$9:$CQ$307,AL$1,0),0)*$G63</f>
        <v>105257.40498000001</v>
      </c>
      <c r="AM63" s="35">
        <f>IF($B63="P",VLOOKUP($E63,'[2]Costeo-JUL26'!$B$9:$CQ$307,AM$1,0),0)</f>
        <v>1.7999999999999999E-2</v>
      </c>
      <c r="AN63" s="36">
        <f t="shared" si="14"/>
        <v>1894.6332896399999</v>
      </c>
      <c r="AO63" s="36">
        <f t="shared" si="15"/>
        <v>107152.03826964</v>
      </c>
      <c r="AP63" s="34">
        <f>IF($B63="P",VLOOKUP($E63,'[2]Costeo-JUL26'!$B$9:$CQ$307,AP$1,0),0)</f>
        <v>938979</v>
      </c>
      <c r="AQ63" s="16">
        <f>IF($B63="P",VLOOKUP($E63,'[2]Costeo-JUL26'!$B$9:$CQ$307,AQ$1,0),0)*$G63</f>
        <v>8979</v>
      </c>
      <c r="AR63" s="36">
        <f>IF($B63="P",VLOOKUP($E63,'[2]Costeo-JUL26'!$B$9:$CQ$307,AR$1,0),0)*$G63</f>
        <v>780847.60103999998</v>
      </c>
      <c r="AS63" s="35">
        <f>IF($B63="P",VLOOKUP($E63,'[2]Costeo-JUL26'!$B$9:$CQ$307,AS$1,0),0)</f>
        <v>0.02</v>
      </c>
      <c r="AT63" s="36">
        <f t="shared" si="16"/>
        <v>15616.952020799999</v>
      </c>
      <c r="AU63" s="36">
        <f t="shared" si="17"/>
        <v>796464.55306079995</v>
      </c>
      <c r="AV63" s="34">
        <f>IF($B63="P",VLOOKUP($E63,'[2]Costeo-JUL26'!$B$9:$CQ$307,AV$1,0),0)</f>
        <v>932317</v>
      </c>
      <c r="AW63" s="16">
        <f>IF($B63="P",VLOOKUP($E63,'[2]Costeo-JUL26'!$B$9:$CQ$307,AW$1,0),0)*$G63</f>
        <v>32.922999999999995</v>
      </c>
      <c r="AX63" s="36">
        <f>IF($B63="P",VLOOKUP($E63,'[2]Costeo-JUL26'!$B$9:$CQ$307,AX$1,0),0)*$G63</f>
        <v>141496.4694</v>
      </c>
      <c r="AY63" s="35">
        <f>IF($B63="P",VLOOKUP($E63,'[2]Costeo-JUL26'!$B$9:$CQ$307,AY$1,0),0)</f>
        <v>0.03</v>
      </c>
      <c r="AZ63" s="36">
        <f t="shared" si="18"/>
        <v>4244.8940819999998</v>
      </c>
      <c r="BA63" s="36">
        <f t="shared" si="19"/>
        <v>145741.36348200002</v>
      </c>
      <c r="BB63" s="34">
        <f>IF($B63="P",VLOOKUP($E63,'[2]Costeo-JUL26'!$B$9:$CQ$307,BB$1,0),0)</f>
        <v>902311</v>
      </c>
      <c r="BC63" s="16">
        <f>IF($B63="P",VLOOKUP($E63,'[2]Costeo-JUL26'!$B$9:$CQ$307,BC$1,0),0)*$G63</f>
        <v>6.2354166666666666</v>
      </c>
      <c r="BD63" s="36">
        <f>IF($B63="P",VLOOKUP($E63,'[2]Costeo-JUL26'!$B$9:$CQ$307,BD$1,0),0)*$G63</f>
        <v>24453.090593750003</v>
      </c>
      <c r="BE63" s="35">
        <f>IF($B63="P",VLOOKUP($E63,'[2]Costeo-JUL26'!$B$9:$CQ$307,BE$1,0),0)</f>
        <v>0.03</v>
      </c>
      <c r="BF63" s="36">
        <f t="shared" si="20"/>
        <v>733.59271781250004</v>
      </c>
      <c r="BG63" s="36">
        <f t="shared" si="21"/>
        <v>25186.683311562501</v>
      </c>
      <c r="BH63" s="34">
        <f>IF($B63="P",VLOOKUP($E63,'[2]Costeo-JUL26'!$B$9:$CQ$307,BH$1,0),0)</f>
        <v>933089</v>
      </c>
      <c r="BI63" s="16">
        <f>IF($B63="P",VLOOKUP($E63,'[2]Costeo-JUL26'!$B$9:$CQ$307,BI$1,0),0)*$G63</f>
        <v>40.084821428571423</v>
      </c>
      <c r="BJ63" s="36">
        <f>IF($B63="P",VLOOKUP($E63,'[2]Costeo-JUL26'!$B$9:$CQ$307,BJ$1,0),0)*$G63</f>
        <v>29850.065931122448</v>
      </c>
      <c r="BK63" s="35">
        <f>IF(BH63=910319,0,IF($B63="P",VLOOKUP($E63,'[2]Costeo-JUL26'!$B$9:$CQ$307,BK$1,0),0))</f>
        <v>0.02</v>
      </c>
      <c r="BL63" s="36">
        <f t="shared" si="22"/>
        <v>597.00131862244893</v>
      </c>
      <c r="BM63" s="36">
        <f t="shared" si="23"/>
        <v>30447.067249744898</v>
      </c>
      <c r="BN63" s="34">
        <f>IF($B63="P",VLOOKUP($E63,'[2]Costeo-JUL26'!$B$9:$CQ$307,BN$1,0),0)</f>
        <v>0</v>
      </c>
      <c r="BO63" s="16">
        <f>IF($B63="P",VLOOKUP($E63,'[2]Costeo-JUL26'!$B$9:$CQ$307,BO$1,0),0)*$G63</f>
        <v>0</v>
      </c>
      <c r="BP63" s="36">
        <f>IF($B63="P",VLOOKUP($E63,'[2]Costeo-JUL26'!$B$9:$CQ$307,BP$1,0),0)*$G63</f>
        <v>0</v>
      </c>
      <c r="BQ63" s="35">
        <f>IF($B63="P",VLOOKUP($E63,'[2]Costeo-JUL26'!$B$9:$CQ$307,BQ$1,0),0)</f>
        <v>0</v>
      </c>
      <c r="BR63" s="36">
        <f t="shared" si="24"/>
        <v>0</v>
      </c>
      <c r="BS63" s="36">
        <f t="shared" si="25"/>
        <v>0</v>
      </c>
      <c r="BT63" s="34">
        <f>IF($B63="P",VLOOKUP($E63,'[2]Costeo-JUL26'!$B$9:$CQ$307,BT$1,0),0)</f>
        <v>0</v>
      </c>
      <c r="BU63" s="16">
        <f>IF($B63="P",VLOOKUP($E63,'[2]Costeo-JUL26'!$B$9:$CQ$307,BU$1,0),0)*$G63</f>
        <v>0</v>
      </c>
      <c r="BV63" s="36">
        <f>IF($B63="P",VLOOKUP($E63,'[2]Costeo-JUL26'!$B$9:$CQ$307,BV$1,0),0)*$G63</f>
        <v>0</v>
      </c>
      <c r="BW63" s="35">
        <f>IF($B63="P",VLOOKUP($E63,'[2]Costeo-JUL26'!$B$9:$CQ$307,BW$1,0),0)</f>
        <v>0</v>
      </c>
      <c r="BX63" s="36">
        <f t="shared" si="26"/>
        <v>0</v>
      </c>
      <c r="BY63" s="36">
        <f t="shared" si="27"/>
        <v>0</v>
      </c>
      <c r="BZ63" s="34">
        <f>IF($B63="P",VLOOKUP($E63,'[2]Costeo-JUL26'!$B$9:$CQ$307,BZ$1,0),0)</f>
        <v>936704</v>
      </c>
      <c r="CA63" s="16">
        <f>IF($B63="P",VLOOKUP($E63,'[2]Costeo-JUL26'!$B$9:$CQ$307,CA$1,0),0)*$G63</f>
        <v>81.862715709715474</v>
      </c>
      <c r="CB63" s="36">
        <f>IF($B63="P",VLOOKUP($E63,'[2]Costeo-JUL26'!$B$9:$CQ$307,CB$1,0),0)*$G63</f>
        <v>39078.279225581435</v>
      </c>
      <c r="CC63" s="35">
        <f>IF($B63="P",VLOOKUP($E63,'[2]Costeo-JUL26'!$B$9:$CQ$307,CC$1,0),0)</f>
        <v>0.5</v>
      </c>
      <c r="CD63" s="36">
        <f t="shared" si="28"/>
        <v>19539.139612790717</v>
      </c>
      <c r="CE63" s="36">
        <f t="shared" si="29"/>
        <v>58617.418838372148</v>
      </c>
      <c r="CF63" s="37">
        <f t="shared" si="1"/>
        <v>1529626.9233699215</v>
      </c>
      <c r="CG63" s="36">
        <f>IF($B63="r",VLOOKUP($E63,'[2]Costeo-JUL26'!$B$9:$CQ$307,CG$1,0),0)*$G63</f>
        <v>0</v>
      </c>
      <c r="CH63" s="35">
        <f>VLOOKUP($E63,'[2]TEORICOS (05.26)'!$A$8:$T$251,CH$1,0)</f>
        <v>0</v>
      </c>
      <c r="CI63" s="36">
        <f t="shared" si="30"/>
        <v>0</v>
      </c>
      <c r="CJ63" s="37">
        <f t="shared" si="31"/>
        <v>0</v>
      </c>
      <c r="CM63" s="16">
        <f>SUMIFS('[1]Ajuste Inventario'!$I:$I,'[1]Ajuste Inventario'!$B:$B,E63,'[1]Ajuste Inventario'!$S:$S,D63)*-1</f>
        <v>110.34399999999999</v>
      </c>
      <c r="CN63" s="36">
        <f t="shared" si="2"/>
        <v>112786.60423142707</v>
      </c>
      <c r="CP63" t="str">
        <f t="shared" si="3"/>
        <v>1740Org.Vtas Ranelagh</v>
      </c>
      <c r="CQ63" s="10">
        <f t="shared" si="4"/>
        <v>1022.1362668693095</v>
      </c>
    </row>
    <row r="64" spans="1:95" x14ac:dyDescent="0.25">
      <c r="A64" s="30">
        <v>46204</v>
      </c>
      <c r="B64" s="31" t="str">
        <f>VLOOKUP($E64,'[2]TEORICOS (05.26)'!$A$8:$T$251,B$1,0)</f>
        <v>P</v>
      </c>
      <c r="C64" s="32" t="str">
        <f>VLOOKUP($E64,'[2]TEORICOS (05.26)'!$A$8:$T$251,C$1,0)</f>
        <v>Benedictino</v>
      </c>
      <c r="D64" t="s">
        <v>66</v>
      </c>
      <c r="E64">
        <v>1758</v>
      </c>
      <c r="F64" t="s">
        <v>122</v>
      </c>
      <c r="G64" s="16">
        <v>1609.3330000000001</v>
      </c>
      <c r="H64" s="16">
        <v>3826.9938740000216</v>
      </c>
      <c r="I64" s="33">
        <v>12745608.669999918</v>
      </c>
      <c r="J64" s="33">
        <v>11991722.239999941</v>
      </c>
      <c r="K64" s="34">
        <f>IF($B64="P",VLOOKUP($E64,'[2]Costeo-JUL26'!$B$9:$CQ$307,K$1,0),0)</f>
        <v>939153</v>
      </c>
      <c r="L64" s="35">
        <f>VLOOKUP($E64,'[2]TEORICOS (05.26)'!$A$8:$T$251,L$1,0)</f>
        <v>2.5000000000000001E-2</v>
      </c>
      <c r="M64" s="36">
        <f t="shared" si="5"/>
        <v>299793.05599999853</v>
      </c>
      <c r="N64" s="35">
        <f>IF($B64="P",VLOOKUP($E64,'[2]Costeo-JUL26'!$B$9:$CQ$307,N$1,0),0)</f>
        <v>0.02</v>
      </c>
      <c r="O64" s="36">
        <f t="shared" si="6"/>
        <v>5995.8611199999705</v>
      </c>
      <c r="P64" s="36">
        <f>IF($B64="P",VLOOKUP($E64,'[2]Costeo-JUL26'!$B$9:$CQ$307,P$1,0),0)*H64</f>
        <v>0</v>
      </c>
      <c r="Q64" s="36">
        <f t="shared" si="7"/>
        <v>305788.91711999848</v>
      </c>
      <c r="R64" s="34">
        <f>IF($B64="P",VLOOKUP($E64,'[2]Costeo-JUL26'!$B$9:$CQ$307,R$1,0),0)</f>
        <v>0</v>
      </c>
      <c r="S64" s="16">
        <f>IF($B64="P",VLOOKUP($E64,'[2]Costeo-JUL26'!$B$9:$CQ$307,S$1,0),0)*$G64</f>
        <v>0</v>
      </c>
      <c r="T64" s="36">
        <f>IF($B64="P",VLOOKUP($E64,'[2]Costeo-JUL26'!$B$9:$CQ$307,T$1,0),0)*$G64</f>
        <v>0</v>
      </c>
      <c r="U64" s="35">
        <f>IF($B64="P",VLOOKUP($E64,'[2]Costeo-JUL26'!$B$9:$CQ$307,U$1,0),0)</f>
        <v>0</v>
      </c>
      <c r="V64" s="36">
        <f t="shared" si="8"/>
        <v>0</v>
      </c>
      <c r="W64" s="36">
        <f t="shared" si="9"/>
        <v>0</v>
      </c>
      <c r="X64" s="34">
        <f>IF($B64="P",VLOOKUP($E64,'[2]Costeo-JUL26'!$B$9:$CQ$307,X$1,0),0)</f>
        <v>0</v>
      </c>
      <c r="Y64" s="16">
        <f>IF($B64="P",VLOOKUP($E64,'[2]Costeo-JUL26'!$B$9:$CQ$307,Y$1,0),0)*$G64</f>
        <v>0</v>
      </c>
      <c r="Z64" s="36">
        <f>IF($B64="P",VLOOKUP($E64,'[2]Costeo-JUL26'!$B$9:$CQ$307,Z$1,0),0)*$G64</f>
        <v>0</v>
      </c>
      <c r="AA64" s="35">
        <f>IF($B64="P",VLOOKUP($E64,'[2]Costeo-JUL26'!$B$9:$CQ$307,AA$1,0),0)</f>
        <v>0</v>
      </c>
      <c r="AB64" s="36">
        <f t="shared" si="10"/>
        <v>0</v>
      </c>
      <c r="AC64" s="36">
        <f t="shared" si="11"/>
        <v>0</v>
      </c>
      <c r="AD64" s="34">
        <f>IF($B64="P",VLOOKUP($E64,'[2]Costeo-JUL26'!$B$9:$CQ$307,AD$1,0),0)</f>
        <v>938972</v>
      </c>
      <c r="AE64" s="16">
        <f>IF($B64="P",VLOOKUP($E64,'[2]Costeo-JUL26'!$B$9:$CQ$307,AE$1,0),0)*$G64</f>
        <v>9655.9979999999996</v>
      </c>
      <c r="AF64" s="36">
        <f>IF($B64="P",VLOOKUP($E64,'[2]Costeo-JUL26'!$B$9:$CQ$307,AF$1,0),0)*$G64</f>
        <v>148192.53250560001</v>
      </c>
      <c r="AG64" s="35">
        <f>IF($B64="P",VLOOKUP($E64,'[2]Costeo-JUL26'!$B$9:$CQ$307,AG$1,0),0)</f>
        <v>6.0000000000000001E-3</v>
      </c>
      <c r="AH64" s="36">
        <f t="shared" si="12"/>
        <v>889.15519503360008</v>
      </c>
      <c r="AI64" s="36">
        <f t="shared" si="13"/>
        <v>149081.68770063363</v>
      </c>
      <c r="AJ64" s="34">
        <f>IF($B64="P",VLOOKUP($E64,'[2]Costeo-JUL26'!$B$9:$CQ$307,AJ$1,0),0)</f>
        <v>936447</v>
      </c>
      <c r="AK64" s="16">
        <f>IF($B64="P",VLOOKUP($E64,'[2]Costeo-JUL26'!$B$9:$CQ$307,AK$1,0),0)*$G64</f>
        <v>9655.9979999999996</v>
      </c>
      <c r="AL64" s="36">
        <f>IF($B64="P",VLOOKUP($E64,'[2]Costeo-JUL26'!$B$9:$CQ$307,AL$1,0),0)*$G64</f>
        <v>151258.69811052</v>
      </c>
      <c r="AM64" s="35">
        <f>IF($B64="P",VLOOKUP($E64,'[2]Costeo-JUL26'!$B$9:$CQ$307,AM$1,0),0)</f>
        <v>1.7999999999999999E-2</v>
      </c>
      <c r="AN64" s="36">
        <f t="shared" si="14"/>
        <v>2722.6565659893599</v>
      </c>
      <c r="AO64" s="36">
        <f t="shared" si="15"/>
        <v>153981.35467650936</v>
      </c>
      <c r="AP64" s="34">
        <f>IF($B64="P",VLOOKUP($E64,'[2]Costeo-JUL26'!$B$9:$CQ$307,AP$1,0),0)</f>
        <v>904570</v>
      </c>
      <c r="AQ64" s="16">
        <f>IF($B64="P",VLOOKUP($E64,'[2]Costeo-JUL26'!$B$9:$CQ$307,AQ$1,0),0)*$G64</f>
        <v>9655.9979999999996</v>
      </c>
      <c r="AR64" s="36">
        <f>IF($B64="P",VLOOKUP($E64,'[2]Costeo-JUL26'!$B$9:$CQ$307,AR$1,0),0)*$G64</f>
        <v>1297976.82507636</v>
      </c>
      <c r="AS64" s="35">
        <f>IF($B64="P",VLOOKUP($E64,'[2]Costeo-JUL26'!$B$9:$CQ$307,AS$1,0),0)</f>
        <v>0.02</v>
      </c>
      <c r="AT64" s="36">
        <f t="shared" si="16"/>
        <v>25959.5365015272</v>
      </c>
      <c r="AU64" s="36">
        <f t="shared" si="17"/>
        <v>1323936.3615778873</v>
      </c>
      <c r="AV64" s="34">
        <f>IF($B64="P",VLOOKUP($E64,'[2]Costeo-JUL26'!$B$9:$CQ$307,AV$1,0),0)</f>
        <v>917330</v>
      </c>
      <c r="AW64" s="16">
        <f>IF($B64="P",VLOOKUP($E64,'[2]Costeo-JUL26'!$B$9:$CQ$307,AW$1,0),0)*$G64</f>
        <v>42.4863912</v>
      </c>
      <c r="AX64" s="36">
        <f>IF($B64="P",VLOOKUP($E64,'[2]Costeo-JUL26'!$B$9:$CQ$307,AX$1,0),0)*$G64</f>
        <v>167027.01848596014</v>
      </c>
      <c r="AY64" s="35">
        <f>IF($B64="P",VLOOKUP($E64,'[2]Costeo-JUL26'!$B$9:$CQ$307,AY$1,0),0)</f>
        <v>0.03</v>
      </c>
      <c r="AZ64" s="36">
        <f t="shared" si="18"/>
        <v>5010.8105545788039</v>
      </c>
      <c r="BA64" s="36">
        <f t="shared" si="19"/>
        <v>172037.82904053896</v>
      </c>
      <c r="BB64" s="34">
        <f>IF($B64="P",VLOOKUP($E64,'[2]Costeo-JUL26'!$B$9:$CQ$307,BB$1,0),0)</f>
        <v>902311</v>
      </c>
      <c r="BC64" s="16">
        <f>IF($B64="P",VLOOKUP($E64,'[2]Costeo-JUL26'!$B$9:$CQ$307,BC$1,0),0)*$G64</f>
        <v>7.0408318750000012</v>
      </c>
      <c r="BD64" s="36">
        <f>IF($B64="P",VLOOKUP($E64,'[2]Costeo-JUL26'!$B$9:$CQ$307,BD$1,0),0)*$G64</f>
        <v>27611.643118434382</v>
      </c>
      <c r="BE64" s="35">
        <f>IF($B64="P",VLOOKUP($E64,'[2]Costeo-JUL26'!$B$9:$CQ$307,BE$1,0),0)</f>
        <v>0.03</v>
      </c>
      <c r="BF64" s="36">
        <f t="shared" si="20"/>
        <v>828.34929355303143</v>
      </c>
      <c r="BG64" s="36">
        <f t="shared" si="21"/>
        <v>28439.992411987412</v>
      </c>
      <c r="BH64" s="34">
        <f>IF($B64="P",VLOOKUP($E64,'[2]Costeo-JUL26'!$B$9:$CQ$307,BH$1,0),0)</f>
        <v>933089</v>
      </c>
      <c r="BI64" s="16">
        <f>IF($B64="P",VLOOKUP($E64,'[2]Costeo-JUL26'!$B$9:$CQ$307,BI$1,0),0)*$G64</f>
        <v>60.349987499999997</v>
      </c>
      <c r="BJ64" s="36">
        <f>IF($B64="P",VLOOKUP($E64,'[2]Costeo-JUL26'!$B$9:$CQ$307,BJ$1,0),0)*$G64</f>
        <v>44940.978695077531</v>
      </c>
      <c r="BK64" s="35">
        <f>IF(BH64=910319,0,IF($B64="P",VLOOKUP($E64,'[2]Costeo-JUL26'!$B$9:$CQ$307,BK$1,0),0))</f>
        <v>0.02</v>
      </c>
      <c r="BL64" s="36">
        <f t="shared" si="22"/>
        <v>898.8195739015506</v>
      </c>
      <c r="BM64" s="36">
        <f t="shared" si="23"/>
        <v>45839.798268979081</v>
      </c>
      <c r="BN64" s="34">
        <f>IF($B64="P",VLOOKUP($E64,'[2]Costeo-JUL26'!$B$9:$CQ$307,BN$1,0),0)</f>
        <v>0</v>
      </c>
      <c r="BO64" s="16">
        <f>IF($B64="P",VLOOKUP($E64,'[2]Costeo-JUL26'!$B$9:$CQ$307,BO$1,0),0)*$G64</f>
        <v>0</v>
      </c>
      <c r="BP64" s="36">
        <f>IF($B64="P",VLOOKUP($E64,'[2]Costeo-JUL26'!$B$9:$CQ$307,BP$1,0),0)*$G64</f>
        <v>0</v>
      </c>
      <c r="BQ64" s="35">
        <f>IF($B64="P",VLOOKUP($E64,'[2]Costeo-JUL26'!$B$9:$CQ$307,BQ$1,0),0)</f>
        <v>0</v>
      </c>
      <c r="BR64" s="36">
        <f t="shared" si="24"/>
        <v>0</v>
      </c>
      <c r="BS64" s="36">
        <f t="shared" si="25"/>
        <v>0</v>
      </c>
      <c r="BT64" s="34">
        <f>IF($B64="P",VLOOKUP($E64,'[2]Costeo-JUL26'!$B$9:$CQ$307,BT$1,0),0)</f>
        <v>0</v>
      </c>
      <c r="BU64" s="16">
        <f>IF($B64="P",VLOOKUP($E64,'[2]Costeo-JUL26'!$B$9:$CQ$307,BU$1,0),0)*$G64</f>
        <v>0</v>
      </c>
      <c r="BV64" s="36">
        <f>IF($B64="P",VLOOKUP($E64,'[2]Costeo-JUL26'!$B$9:$CQ$307,BV$1,0),0)*$G64</f>
        <v>0</v>
      </c>
      <c r="BW64" s="35">
        <f>IF($B64="P",VLOOKUP($E64,'[2]Costeo-JUL26'!$B$9:$CQ$307,BW$1,0),0)</f>
        <v>0</v>
      </c>
      <c r="BX64" s="36">
        <f t="shared" si="26"/>
        <v>0</v>
      </c>
      <c r="BY64" s="36">
        <f t="shared" si="27"/>
        <v>0</v>
      </c>
      <c r="BZ64" s="34">
        <f>IF($B64="P",VLOOKUP($E64,'[2]Costeo-JUL26'!$B$9:$CQ$307,BZ$1,0),0)</f>
        <v>936704</v>
      </c>
      <c r="CA64" s="16">
        <f>IF($B64="P",VLOOKUP($E64,'[2]Costeo-JUL26'!$B$9:$CQ$307,CA$1,0),0)*$G64</f>
        <v>132.05249234339811</v>
      </c>
      <c r="CB64" s="36">
        <f>IF($B64="P",VLOOKUP($E64,'[2]Costeo-JUL26'!$B$9:$CQ$307,CB$1,0),0)*$G64</f>
        <v>63037.050792792485</v>
      </c>
      <c r="CC64" s="35">
        <f>IF($B64="P",VLOOKUP($E64,'[2]Costeo-JUL26'!$B$9:$CQ$307,CC$1,0),0)</f>
        <v>0.5</v>
      </c>
      <c r="CD64" s="36">
        <f t="shared" si="28"/>
        <v>31518.525396396242</v>
      </c>
      <c r="CE64" s="36">
        <f t="shared" si="29"/>
        <v>94555.576189188723</v>
      </c>
      <c r="CF64" s="37">
        <f t="shared" si="1"/>
        <v>2273661.5169857228</v>
      </c>
      <c r="CG64" s="36">
        <f>IF($B64="r",VLOOKUP($E64,'[2]Costeo-JUL26'!$B$9:$CQ$307,CG$1,0),0)*$G64</f>
        <v>0</v>
      </c>
      <c r="CH64" s="35">
        <f>VLOOKUP($E64,'[2]TEORICOS (05.26)'!$A$8:$T$251,CH$1,0)</f>
        <v>0</v>
      </c>
      <c r="CI64" s="36">
        <f t="shared" si="30"/>
        <v>0</v>
      </c>
      <c r="CJ64" s="37">
        <f t="shared" si="31"/>
        <v>0</v>
      </c>
      <c r="CM64" s="16">
        <f>SUMIFS('[1]Ajuste Inventario'!$I:$I,'[1]Ajuste Inventario'!$B:$B,E64,'[1]Ajuste Inventario'!$S:$S,D64)*-1</f>
        <v>509.50599999999997</v>
      </c>
      <c r="CN64" s="36">
        <f t="shared" si="2"/>
        <v>719828.76438457891</v>
      </c>
      <c r="CP64" t="str">
        <f t="shared" si="3"/>
        <v>1758Org.Vtas Ranelagh</v>
      </c>
      <c r="CQ64" s="10">
        <f t="shared" si="4"/>
        <v>1412.797424141382</v>
      </c>
    </row>
    <row r="65" spans="1:95" x14ac:dyDescent="0.25">
      <c r="A65" s="30">
        <v>46204</v>
      </c>
      <c r="B65" s="31" t="str">
        <f>VLOOKUP($E65,'[2]TEORICOS (05.26)'!$A$8:$T$251,B$1,0)</f>
        <v>R</v>
      </c>
      <c r="C65" s="32" t="str">
        <f>VLOOKUP($E65,'[2]TEORICOS (05.26)'!$A$8:$T$251,C$1,0)</f>
        <v>Smartwater</v>
      </c>
      <c r="D65" t="s">
        <v>66</v>
      </c>
      <c r="E65">
        <v>1759</v>
      </c>
      <c r="F65" t="s">
        <v>123</v>
      </c>
      <c r="G65" s="16">
        <v>2485</v>
      </c>
      <c r="H65" s="16">
        <v>1553.125</v>
      </c>
      <c r="I65" s="33">
        <v>18117803.170000032</v>
      </c>
      <c r="J65" s="33">
        <v>17656941.640000027</v>
      </c>
      <c r="K65" s="34">
        <f>IF($B65="P",VLOOKUP($E65,'[2]Costeo-JUL26'!$B$9:$CQ$307,K$1,0),0)</f>
        <v>0</v>
      </c>
      <c r="L65" s="35">
        <f>VLOOKUP($E65,'[2]TEORICOS (05.26)'!$A$8:$T$251,L$1,0)</f>
        <v>0.115</v>
      </c>
      <c r="M65" s="36">
        <f t="shared" si="5"/>
        <v>0</v>
      </c>
      <c r="N65" s="35">
        <f>IF($B65="P",VLOOKUP($E65,'[2]Costeo-JUL26'!$B$9:$CQ$307,N$1,0),0)</f>
        <v>0</v>
      </c>
      <c r="O65" s="36">
        <f t="shared" si="6"/>
        <v>0</v>
      </c>
      <c r="P65" s="36">
        <f>IF($B65="P",VLOOKUP($E65,'[2]Costeo-JUL26'!$B$9:$CQ$307,P$1,0),0)*H65</f>
        <v>0</v>
      </c>
      <c r="Q65" s="36">
        <f t="shared" si="7"/>
        <v>0</v>
      </c>
      <c r="R65" s="34">
        <f>IF($B65="P",VLOOKUP($E65,'[2]Costeo-JUL26'!$B$9:$CQ$307,R$1,0),0)</f>
        <v>0</v>
      </c>
      <c r="S65" s="16">
        <f>IF($B65="P",VLOOKUP($E65,'[2]Costeo-JUL26'!$B$9:$CQ$307,S$1,0),0)*$G65</f>
        <v>0</v>
      </c>
      <c r="T65" s="36">
        <f>IF($B65="P",VLOOKUP($E65,'[2]Costeo-JUL26'!$B$9:$CQ$307,T$1,0),0)*$G65</f>
        <v>0</v>
      </c>
      <c r="U65" s="35">
        <f>IF($B65="P",VLOOKUP($E65,'[2]Costeo-JUL26'!$B$9:$CQ$307,U$1,0),0)</f>
        <v>0</v>
      </c>
      <c r="V65" s="36">
        <f t="shared" si="8"/>
        <v>0</v>
      </c>
      <c r="W65" s="36">
        <f t="shared" si="9"/>
        <v>0</v>
      </c>
      <c r="X65" s="34">
        <f>IF($B65="P",VLOOKUP($E65,'[2]Costeo-JUL26'!$B$9:$CQ$307,X$1,0),0)</f>
        <v>0</v>
      </c>
      <c r="Y65" s="16">
        <f>IF($B65="P",VLOOKUP($E65,'[2]Costeo-JUL26'!$B$9:$CQ$307,Y$1,0),0)*$G65</f>
        <v>0</v>
      </c>
      <c r="Z65" s="36">
        <f>IF($B65="P",VLOOKUP($E65,'[2]Costeo-JUL26'!$B$9:$CQ$307,Z$1,0),0)*$G65</f>
        <v>0</v>
      </c>
      <c r="AA65" s="35">
        <f>IF($B65="P",VLOOKUP($E65,'[2]Costeo-JUL26'!$B$9:$CQ$307,AA$1,0),0)</f>
        <v>0</v>
      </c>
      <c r="AB65" s="36">
        <f t="shared" si="10"/>
        <v>0</v>
      </c>
      <c r="AC65" s="36">
        <f t="shared" si="11"/>
        <v>0</v>
      </c>
      <c r="AD65" s="34">
        <f>IF($B65="P",VLOOKUP($E65,'[2]Costeo-JUL26'!$B$9:$CQ$307,AD$1,0),0)</f>
        <v>0</v>
      </c>
      <c r="AE65" s="16">
        <f>IF($B65="P",VLOOKUP($E65,'[2]Costeo-JUL26'!$B$9:$CQ$307,AE$1,0),0)*$G65</f>
        <v>0</v>
      </c>
      <c r="AF65" s="36">
        <f>IF($B65="P",VLOOKUP($E65,'[2]Costeo-JUL26'!$B$9:$CQ$307,AF$1,0),0)*$G65</f>
        <v>0</v>
      </c>
      <c r="AG65" s="35">
        <f>IF($B65="P",VLOOKUP($E65,'[2]Costeo-JUL26'!$B$9:$CQ$307,AG$1,0),0)</f>
        <v>0</v>
      </c>
      <c r="AH65" s="36">
        <f t="shared" si="12"/>
        <v>0</v>
      </c>
      <c r="AI65" s="36">
        <f t="shared" si="13"/>
        <v>0</v>
      </c>
      <c r="AJ65" s="34">
        <f>IF($B65="P",VLOOKUP($E65,'[2]Costeo-JUL26'!$B$9:$CQ$307,AJ$1,0),0)</f>
        <v>0</v>
      </c>
      <c r="AK65" s="16">
        <f>IF($B65="P",VLOOKUP($E65,'[2]Costeo-JUL26'!$B$9:$CQ$307,AK$1,0),0)*$G65</f>
        <v>0</v>
      </c>
      <c r="AL65" s="36">
        <f>IF($B65="P",VLOOKUP($E65,'[2]Costeo-JUL26'!$B$9:$CQ$307,AL$1,0),0)*$G65</f>
        <v>0</v>
      </c>
      <c r="AM65" s="35">
        <f>IF($B65="P",VLOOKUP($E65,'[2]Costeo-JUL26'!$B$9:$CQ$307,AM$1,0),0)</f>
        <v>0</v>
      </c>
      <c r="AN65" s="36">
        <f t="shared" si="14"/>
        <v>0</v>
      </c>
      <c r="AO65" s="36">
        <f t="shared" si="15"/>
        <v>0</v>
      </c>
      <c r="AP65" s="34">
        <f>IF($B65="P",VLOOKUP($E65,'[2]Costeo-JUL26'!$B$9:$CQ$307,AP$1,0),0)</f>
        <v>0</v>
      </c>
      <c r="AQ65" s="16">
        <f>IF($B65="P",VLOOKUP($E65,'[2]Costeo-JUL26'!$B$9:$CQ$307,AQ$1,0),0)*$G65</f>
        <v>0</v>
      </c>
      <c r="AR65" s="36">
        <f>IF($B65="P",VLOOKUP($E65,'[2]Costeo-JUL26'!$B$9:$CQ$307,AR$1,0),0)*$G65</f>
        <v>0</v>
      </c>
      <c r="AS65" s="35">
        <f>IF($B65="P",VLOOKUP($E65,'[2]Costeo-JUL26'!$B$9:$CQ$307,AS$1,0),0)</f>
        <v>0</v>
      </c>
      <c r="AT65" s="36">
        <f t="shared" si="16"/>
        <v>0</v>
      </c>
      <c r="AU65" s="36">
        <f t="shared" si="17"/>
        <v>0</v>
      </c>
      <c r="AV65" s="34">
        <f>IF($B65="P",VLOOKUP($E65,'[2]Costeo-JUL26'!$B$9:$CQ$307,AV$1,0),0)</f>
        <v>0</v>
      </c>
      <c r="AW65" s="16">
        <f>IF($B65="P",VLOOKUP($E65,'[2]Costeo-JUL26'!$B$9:$CQ$307,AW$1,0),0)*$G65</f>
        <v>0</v>
      </c>
      <c r="AX65" s="36">
        <f>IF($B65="P",VLOOKUP($E65,'[2]Costeo-JUL26'!$B$9:$CQ$307,AX$1,0),0)*$G65</f>
        <v>0</v>
      </c>
      <c r="AY65" s="35">
        <f>IF($B65="P",VLOOKUP($E65,'[2]Costeo-JUL26'!$B$9:$CQ$307,AY$1,0),0)</f>
        <v>0</v>
      </c>
      <c r="AZ65" s="36">
        <f t="shared" si="18"/>
        <v>0</v>
      </c>
      <c r="BA65" s="36">
        <f t="shared" si="19"/>
        <v>0</v>
      </c>
      <c r="BB65" s="34">
        <f>IF($B65="P",VLOOKUP($E65,'[2]Costeo-JUL26'!$B$9:$CQ$307,BB$1,0),0)</f>
        <v>0</v>
      </c>
      <c r="BC65" s="16">
        <f>IF($B65="P",VLOOKUP($E65,'[2]Costeo-JUL26'!$B$9:$CQ$307,BC$1,0),0)*$G65</f>
        <v>0</v>
      </c>
      <c r="BD65" s="36">
        <f>IF($B65="P",VLOOKUP($E65,'[2]Costeo-JUL26'!$B$9:$CQ$307,BD$1,0),0)*$G65</f>
        <v>0</v>
      </c>
      <c r="BE65" s="35">
        <f>IF($B65="P",VLOOKUP($E65,'[2]Costeo-JUL26'!$B$9:$CQ$307,BE$1,0),0)</f>
        <v>0</v>
      </c>
      <c r="BF65" s="36">
        <f t="shared" si="20"/>
        <v>0</v>
      </c>
      <c r="BG65" s="36">
        <f t="shared" si="21"/>
        <v>0</v>
      </c>
      <c r="BH65" s="34">
        <f>IF($B65="P",VLOOKUP($E65,'[2]Costeo-JUL26'!$B$9:$CQ$307,BH$1,0),0)</f>
        <v>0</v>
      </c>
      <c r="BI65" s="16">
        <f>IF($B65="P",VLOOKUP($E65,'[2]Costeo-JUL26'!$B$9:$CQ$307,BI$1,0),0)*$G65</f>
        <v>0</v>
      </c>
      <c r="BJ65" s="36">
        <f>IF($B65="P",VLOOKUP($E65,'[2]Costeo-JUL26'!$B$9:$CQ$307,BJ$1,0),0)*$G65</f>
        <v>0</v>
      </c>
      <c r="BK65" s="35">
        <f>IF(BH65=910319,0,IF($B65="P",VLOOKUP($E65,'[2]Costeo-JUL26'!$B$9:$CQ$307,BK$1,0),0))</f>
        <v>0</v>
      </c>
      <c r="BL65" s="36">
        <f t="shared" si="22"/>
        <v>0</v>
      </c>
      <c r="BM65" s="36">
        <f t="shared" si="23"/>
        <v>0</v>
      </c>
      <c r="BN65" s="34">
        <f>IF($B65="P",VLOOKUP($E65,'[2]Costeo-JUL26'!$B$9:$CQ$307,BN$1,0),0)</f>
        <v>0</v>
      </c>
      <c r="BO65" s="16">
        <f>IF($B65="P",VLOOKUP($E65,'[2]Costeo-JUL26'!$B$9:$CQ$307,BO$1,0),0)*$G65</f>
        <v>0</v>
      </c>
      <c r="BP65" s="36">
        <f>IF($B65="P",VLOOKUP($E65,'[2]Costeo-JUL26'!$B$9:$CQ$307,BP$1,0),0)*$G65</f>
        <v>0</v>
      </c>
      <c r="BQ65" s="35">
        <f>IF($B65="P",VLOOKUP($E65,'[2]Costeo-JUL26'!$B$9:$CQ$307,BQ$1,0),0)</f>
        <v>0</v>
      </c>
      <c r="BR65" s="36">
        <f t="shared" si="24"/>
        <v>0</v>
      </c>
      <c r="BS65" s="36">
        <f t="shared" si="25"/>
        <v>0</v>
      </c>
      <c r="BT65" s="34">
        <f>IF($B65="P",VLOOKUP($E65,'[2]Costeo-JUL26'!$B$9:$CQ$307,BT$1,0),0)</f>
        <v>0</v>
      </c>
      <c r="BU65" s="16">
        <f>IF($B65="P",VLOOKUP($E65,'[2]Costeo-JUL26'!$B$9:$CQ$307,BU$1,0),0)*$G65</f>
        <v>0</v>
      </c>
      <c r="BV65" s="36">
        <f>IF($B65="P",VLOOKUP($E65,'[2]Costeo-JUL26'!$B$9:$CQ$307,BV$1,0),0)*$G65</f>
        <v>0</v>
      </c>
      <c r="BW65" s="35">
        <f>IF($B65="P",VLOOKUP($E65,'[2]Costeo-JUL26'!$B$9:$CQ$307,BW$1,0),0)</f>
        <v>0</v>
      </c>
      <c r="BX65" s="36">
        <f t="shared" si="26"/>
        <v>0</v>
      </c>
      <c r="BY65" s="36">
        <f t="shared" si="27"/>
        <v>0</v>
      </c>
      <c r="BZ65" s="34">
        <f>IF($B65="P",VLOOKUP($E65,'[2]Costeo-JUL26'!$B$9:$CQ$307,BZ$1,0),0)</f>
        <v>0</v>
      </c>
      <c r="CA65" s="16">
        <f>IF($B65="P",VLOOKUP($E65,'[2]Costeo-JUL26'!$B$9:$CQ$307,CA$1,0),0)*$G65</f>
        <v>0</v>
      </c>
      <c r="CB65" s="36">
        <f>IF($B65="P",VLOOKUP($E65,'[2]Costeo-JUL26'!$B$9:$CQ$307,CB$1,0),0)*$G65</f>
        <v>0</v>
      </c>
      <c r="CC65" s="35">
        <f>IF($B65="P",VLOOKUP($E65,'[2]Costeo-JUL26'!$B$9:$CQ$307,CC$1,0),0)</f>
        <v>0</v>
      </c>
      <c r="CD65" s="36">
        <f t="shared" si="28"/>
        <v>0</v>
      </c>
      <c r="CE65" s="36">
        <f t="shared" si="29"/>
        <v>0</v>
      </c>
      <c r="CF65" s="37">
        <f t="shared" si="1"/>
        <v>0</v>
      </c>
      <c r="CG65" s="36">
        <f>IF($B65="r",VLOOKUP($E65,'[2]Costeo-JUL26'!$B$9:$CQ$307,CG$1,0),0)*$G65</f>
        <v>3964544.15</v>
      </c>
      <c r="CH65" s="35">
        <f>VLOOKUP($E65,'[2]TEORICOS (05.26)'!$A$8:$T$251,CH$1,0)</f>
        <v>0.04</v>
      </c>
      <c r="CI65" s="36">
        <f t="shared" si="30"/>
        <v>1871966.5226000031</v>
      </c>
      <c r="CJ65" s="37">
        <f t="shared" si="31"/>
        <v>5836510.672600003</v>
      </c>
      <c r="CM65" s="16">
        <f>SUMIFS('[1]Ajuste Inventario'!$I:$I,'[1]Ajuste Inventario'!$B:$B,E65,'[1]Ajuste Inventario'!$S:$S,D65)*-1</f>
        <v>102.503</v>
      </c>
      <c r="CN65" s="36">
        <f t="shared" si="2"/>
        <v>240748.43198129503</v>
      </c>
      <c r="CP65" t="str">
        <f t="shared" si="3"/>
        <v>1759Org.Vtas Ranelagh</v>
      </c>
      <c r="CQ65" s="10">
        <f t="shared" si="4"/>
        <v>2348.6964477263596</v>
      </c>
    </row>
    <row r="66" spans="1:95" x14ac:dyDescent="0.25">
      <c r="A66" s="30">
        <v>46204</v>
      </c>
      <c r="B66" s="31" t="str">
        <f>VLOOKUP($E66,'[2]TEORICOS (05.26)'!$A$8:$T$251,B$1,0)</f>
        <v>P</v>
      </c>
      <c r="C66" s="32" t="str">
        <f>VLOOKUP($E66,'[2]TEORICOS (05.26)'!$A$8:$T$251,C$1,0)</f>
        <v>Cepita</v>
      </c>
      <c r="D66" t="s">
        <v>66</v>
      </c>
      <c r="E66">
        <v>2003</v>
      </c>
      <c r="F66" t="s">
        <v>124</v>
      </c>
      <c r="G66" s="16">
        <v>5260.1660000000002</v>
      </c>
      <c r="H66" s="16">
        <v>5559.9954619997197</v>
      </c>
      <c r="I66" s="33">
        <v>58332701.510001108</v>
      </c>
      <c r="J66" s="33">
        <v>57008543.080000944</v>
      </c>
      <c r="K66" s="34">
        <f>IF($B66="P",VLOOKUP($E66,'[2]Costeo-JUL26'!$B$9:$CQ$307,K$1,0),0)</f>
        <v>929230</v>
      </c>
      <c r="L66" s="35">
        <f>VLOOKUP($E66,'[2]TEORICOS (05.26)'!$A$8:$T$251,L$1,0)</f>
        <v>0.2</v>
      </c>
      <c r="M66" s="36">
        <f t="shared" si="5"/>
        <v>11401708.61600019</v>
      </c>
      <c r="N66" s="35">
        <f>IF($B66="P",VLOOKUP($E66,'[2]Costeo-JUL26'!$B$9:$CQ$307,N$1,0),0)</f>
        <v>0.03</v>
      </c>
      <c r="O66" s="36">
        <f t="shared" si="6"/>
        <v>342051.25848000572</v>
      </c>
      <c r="P66" s="36">
        <f>IF($B66="P",VLOOKUP($E66,'[2]Costeo-JUL26'!$B$9:$CQ$307,P$1,0),0)*H66</f>
        <v>0</v>
      </c>
      <c r="Q66" s="36">
        <f t="shared" si="7"/>
        <v>11743759.874480195</v>
      </c>
      <c r="R66" s="34">
        <f>IF($B66="P",VLOOKUP($E66,'[2]Costeo-JUL26'!$B$9:$CQ$307,R$1,0),0)</f>
        <v>902332</v>
      </c>
      <c r="S66" s="16">
        <f>IF($B66="P",VLOOKUP($E66,'[2]Costeo-JUL26'!$B$9:$CQ$307,S$1,0),0)*$G66</f>
        <v>4082.8398224066523</v>
      </c>
      <c r="T66" s="36">
        <f>IF($B66="P",VLOOKUP($E66,'[2]Costeo-JUL26'!$B$9:$CQ$307,T$1,0),0)*$G66</f>
        <v>2848000.8190301619</v>
      </c>
      <c r="U66" s="35">
        <f>IF($B66="P",VLOOKUP($E66,'[2]Costeo-JUL26'!$B$9:$CQ$307,U$1,0),0)</f>
        <v>1.4999999999999999E-2</v>
      </c>
      <c r="V66" s="36">
        <f t="shared" si="8"/>
        <v>42720.012285452431</v>
      </c>
      <c r="W66" s="36">
        <f t="shared" si="9"/>
        <v>2890720.8313156143</v>
      </c>
      <c r="X66" s="34">
        <f>IF($B66="P",VLOOKUP($E66,'[2]Costeo-JUL26'!$B$9:$CQ$307,X$1,0),0)</f>
        <v>0</v>
      </c>
      <c r="Y66" s="16">
        <f>IF($B66="P",VLOOKUP($E66,'[2]Costeo-JUL26'!$B$9:$CQ$307,Y$1,0),0)*$G66</f>
        <v>0</v>
      </c>
      <c r="Z66" s="36">
        <f>IF($B66="P",VLOOKUP($E66,'[2]Costeo-JUL26'!$B$9:$CQ$307,Z$1,0),0)*$G66</f>
        <v>0</v>
      </c>
      <c r="AA66" s="35">
        <f>IF($B66="P",VLOOKUP($E66,'[2]Costeo-JUL26'!$B$9:$CQ$307,AA$1,0),0)</f>
        <v>0</v>
      </c>
      <c r="AB66" s="36">
        <f t="shared" si="10"/>
        <v>0</v>
      </c>
      <c r="AC66" s="36">
        <f t="shared" si="11"/>
        <v>0</v>
      </c>
      <c r="AD66" s="34">
        <f>IF($B66="P",VLOOKUP($E66,'[2]Costeo-JUL26'!$B$9:$CQ$307,AD$1,0),0)</f>
        <v>917993</v>
      </c>
      <c r="AE66" s="16">
        <f>IF($B66="P",VLOOKUP($E66,'[2]Costeo-JUL26'!$B$9:$CQ$307,AE$1,0),0)*$G66</f>
        <v>31560.995999999999</v>
      </c>
      <c r="AF66" s="36">
        <f>IF($B66="P",VLOOKUP($E66,'[2]Costeo-JUL26'!$B$9:$CQ$307,AF$1,0),0)*$G66</f>
        <v>857651.12970240007</v>
      </c>
      <c r="AG66" s="35">
        <f>IF($B66="P",VLOOKUP($E66,'[2]Costeo-JUL26'!$B$9:$CQ$307,AG$1,0),0)</f>
        <v>6.0000000000000001E-3</v>
      </c>
      <c r="AH66" s="36">
        <f t="shared" si="12"/>
        <v>5145.9067782144002</v>
      </c>
      <c r="AI66" s="36">
        <f t="shared" si="13"/>
        <v>862797.03648061445</v>
      </c>
      <c r="AJ66" s="34">
        <f>IF($B66="P",VLOOKUP($E66,'[2]Costeo-JUL26'!$B$9:$CQ$307,AJ$1,0),0)</f>
        <v>940058</v>
      </c>
      <c r="AK66" s="16">
        <f>IF($B66="P",VLOOKUP($E66,'[2]Costeo-JUL26'!$B$9:$CQ$307,AK$1,0),0)*$G66</f>
        <v>31560.995999999999</v>
      </c>
      <c r="AL66" s="36">
        <f>IF($B66="P",VLOOKUP($E66,'[2]Costeo-JUL26'!$B$9:$CQ$307,AL$1,0),0)*$G66</f>
        <v>1852226.4844512001</v>
      </c>
      <c r="AM66" s="35">
        <f>IF($B66="P",VLOOKUP($E66,'[2]Costeo-JUL26'!$B$9:$CQ$307,AM$1,0),0)</f>
        <v>1.7999999999999999E-2</v>
      </c>
      <c r="AN66" s="36">
        <f t="shared" si="14"/>
        <v>33340.0767201216</v>
      </c>
      <c r="AO66" s="36">
        <f t="shared" si="15"/>
        <v>1885566.5611713217</v>
      </c>
      <c r="AP66" s="34">
        <f>IF($B66="P",VLOOKUP($E66,'[2]Costeo-JUL26'!$B$9:$CQ$307,AP$1,0),0)</f>
        <v>929272</v>
      </c>
      <c r="AQ66" s="16">
        <f>IF($B66="P",VLOOKUP($E66,'[2]Costeo-JUL26'!$B$9:$CQ$307,AQ$1,0),0)*$G66</f>
        <v>31560.995999999999</v>
      </c>
      <c r="AR66" s="36">
        <f>IF($B66="P",VLOOKUP($E66,'[2]Costeo-JUL26'!$B$9:$CQ$307,AR$1,0),0)*$G66</f>
        <v>4636356.0760248378</v>
      </c>
      <c r="AS66" s="35">
        <f>IF($B66="P",VLOOKUP($E66,'[2]Costeo-JUL26'!$B$9:$CQ$307,AS$1,0),0)</f>
        <v>0.02</v>
      </c>
      <c r="AT66" s="36">
        <f t="shared" si="16"/>
        <v>92727.121520496759</v>
      </c>
      <c r="AU66" s="36">
        <f t="shared" si="17"/>
        <v>4729083.1975453347</v>
      </c>
      <c r="AV66" s="34">
        <f>IF($B66="P",VLOOKUP($E66,'[2]Costeo-JUL26'!$B$9:$CQ$307,AV$1,0),0)</f>
        <v>922605</v>
      </c>
      <c r="AW66" s="16">
        <f>IF($B66="P",VLOOKUP($E66,'[2]Costeo-JUL26'!$B$9:$CQ$307,AW$1,0),0)*$G66</f>
        <v>89.422822000000011</v>
      </c>
      <c r="AX66" s="36">
        <f>IF($B66="P",VLOOKUP($E66,'[2]Costeo-JUL26'!$B$9:$CQ$307,AX$1,0),0)*$G66</f>
        <v>436302.81339784327</v>
      </c>
      <c r="AY66" s="35">
        <f>IF($B66="P",VLOOKUP($E66,'[2]Costeo-JUL26'!$B$9:$CQ$307,AY$1,0),0)</f>
        <v>0.03</v>
      </c>
      <c r="AZ66" s="36">
        <f t="shared" si="18"/>
        <v>13089.084401935297</v>
      </c>
      <c r="BA66" s="36">
        <f t="shared" si="19"/>
        <v>449391.89779977856</v>
      </c>
      <c r="BB66" s="34">
        <f>IF($B66="P",VLOOKUP($E66,'[2]Costeo-JUL26'!$B$9:$CQ$307,BB$1,0),0)</f>
        <v>902311</v>
      </c>
      <c r="BC66" s="16">
        <f>IF($B66="P",VLOOKUP($E66,'[2]Costeo-JUL26'!$B$9:$CQ$307,BC$1,0),0)*$G66</f>
        <v>16.9072255572</v>
      </c>
      <c r="BD66" s="36">
        <f>IF($B66="P",VLOOKUP($E66,'[2]Costeo-JUL26'!$B$9:$CQ$307,BD$1,0),0)*$G66</f>
        <v>66304.136570265604</v>
      </c>
      <c r="BE66" s="35">
        <f>IF($B66="P",VLOOKUP($E66,'[2]Costeo-JUL26'!$B$9:$CQ$307,BE$1,0),0)</f>
        <v>0.03</v>
      </c>
      <c r="BF66" s="36">
        <f t="shared" si="20"/>
        <v>1989.1240971079681</v>
      </c>
      <c r="BG66" s="36">
        <f t="shared" si="21"/>
        <v>68293.260667373572</v>
      </c>
      <c r="BH66" s="34">
        <f>IF($B66="P",VLOOKUP($E66,'[2]Costeo-JUL26'!$B$9:$CQ$307,BH$1,0),0)</f>
        <v>902302</v>
      </c>
      <c r="BI66" s="16">
        <f>IF($B66="P",VLOOKUP($E66,'[2]Costeo-JUL26'!$B$9:$CQ$307,BI$1,0),0)*$G66</f>
        <v>225.43568571428571</v>
      </c>
      <c r="BJ66" s="36">
        <f>IF($B66="P",VLOOKUP($E66,'[2]Costeo-JUL26'!$B$9:$CQ$307,BJ$1,0),0)*$G66</f>
        <v>148291.59406285716</v>
      </c>
      <c r="BK66" s="35">
        <f>IF(BH66=910319,0,IF($B66="P",VLOOKUP($E66,'[2]Costeo-JUL26'!$B$9:$CQ$307,BK$1,0),0))</f>
        <v>0.02</v>
      </c>
      <c r="BL66" s="36">
        <f t="shared" si="22"/>
        <v>2965.8318812571433</v>
      </c>
      <c r="BM66" s="36">
        <f t="shared" si="23"/>
        <v>151257.42594411431</v>
      </c>
      <c r="BN66" s="34">
        <f>IF($B66="P",VLOOKUP($E66,'[2]Costeo-JUL26'!$B$9:$CQ$307,BN$1,0),0)</f>
        <v>0</v>
      </c>
      <c r="BO66" s="16">
        <f>IF($B66="P",VLOOKUP($E66,'[2]Costeo-JUL26'!$B$9:$CQ$307,BO$1,0),0)*$G66</f>
        <v>0</v>
      </c>
      <c r="BP66" s="36">
        <f>IF($B66="P",VLOOKUP($E66,'[2]Costeo-JUL26'!$B$9:$CQ$307,BP$1,0),0)*$G66</f>
        <v>0</v>
      </c>
      <c r="BQ66" s="35">
        <f>IF($B66="P",VLOOKUP($E66,'[2]Costeo-JUL26'!$B$9:$CQ$307,BQ$1,0),0)</f>
        <v>0</v>
      </c>
      <c r="BR66" s="36">
        <f t="shared" si="24"/>
        <v>0</v>
      </c>
      <c r="BS66" s="36">
        <f t="shared" si="25"/>
        <v>0</v>
      </c>
      <c r="BT66" s="34">
        <f>IF($B66="P",VLOOKUP($E66,'[2]Costeo-JUL26'!$B$9:$CQ$307,BT$1,0),0)</f>
        <v>0</v>
      </c>
      <c r="BU66" s="16">
        <f>IF($B66="P",VLOOKUP($E66,'[2]Costeo-JUL26'!$B$9:$CQ$307,BU$1,0),0)*$G66</f>
        <v>0</v>
      </c>
      <c r="BV66" s="36">
        <f>IF($B66="P",VLOOKUP($E66,'[2]Costeo-JUL26'!$B$9:$CQ$307,BV$1,0),0)*$G66</f>
        <v>0</v>
      </c>
      <c r="BW66" s="35">
        <f>IF($B66="P",VLOOKUP($E66,'[2]Costeo-JUL26'!$B$9:$CQ$307,BW$1,0),0)</f>
        <v>0</v>
      </c>
      <c r="BX66" s="36">
        <f t="shared" si="26"/>
        <v>0</v>
      </c>
      <c r="BY66" s="36">
        <f t="shared" si="27"/>
        <v>0</v>
      </c>
      <c r="BZ66" s="34">
        <f>IF($B66="P",VLOOKUP($E66,'[2]Costeo-JUL26'!$B$9:$CQ$307,BZ$1,0),0)</f>
        <v>0</v>
      </c>
      <c r="CA66" s="16">
        <f>IF($B66="P",VLOOKUP($E66,'[2]Costeo-JUL26'!$B$9:$CQ$307,CA$1,0),0)*$G66</f>
        <v>0</v>
      </c>
      <c r="CB66" s="36">
        <f>IF($B66="P",VLOOKUP($E66,'[2]Costeo-JUL26'!$B$9:$CQ$307,CB$1,0),0)*$G66</f>
        <v>0</v>
      </c>
      <c r="CC66" s="35">
        <f>IF($B66="P",VLOOKUP($E66,'[2]Costeo-JUL26'!$B$9:$CQ$307,CC$1,0),0)</f>
        <v>0</v>
      </c>
      <c r="CD66" s="36">
        <f t="shared" si="28"/>
        <v>0</v>
      </c>
      <c r="CE66" s="36">
        <f t="shared" si="29"/>
        <v>0</v>
      </c>
      <c r="CF66" s="37">
        <f t="shared" si="1"/>
        <v>22780870.085404348</v>
      </c>
      <c r="CG66" s="36">
        <f>IF($B66="r",VLOOKUP($E66,'[2]Costeo-JUL26'!$B$9:$CQ$307,CG$1,0),0)*$G66</f>
        <v>0</v>
      </c>
      <c r="CH66" s="35">
        <f>VLOOKUP($E66,'[2]TEORICOS (05.26)'!$A$8:$T$251,CH$1,0)</f>
        <v>0</v>
      </c>
      <c r="CI66" s="36">
        <f t="shared" si="30"/>
        <v>0</v>
      </c>
      <c r="CJ66" s="37">
        <f t="shared" si="31"/>
        <v>0</v>
      </c>
      <c r="CM66" s="16">
        <f>SUMIFS('[1]Ajuste Inventario'!$I:$I,'[1]Ajuste Inventario'!$B:$B,E66,'[1]Ajuste Inventario'!$S:$S,D66)*-1</f>
        <v>145.17099999999999</v>
      </c>
      <c r="CN66" s="36">
        <f t="shared" si="2"/>
        <v>628710.51810308534</v>
      </c>
      <c r="CP66" t="str">
        <f t="shared" si="3"/>
        <v>2003Org.Vtas Ranelagh</v>
      </c>
      <c r="CQ66" s="10">
        <f t="shared" si="4"/>
        <v>4330.8272182673218</v>
      </c>
    </row>
    <row r="67" spans="1:95" x14ac:dyDescent="0.25">
      <c r="A67" s="30">
        <v>46204</v>
      </c>
      <c r="B67" s="31" t="str">
        <f>VLOOKUP($E67,'[2]TEORICOS (05.26)'!$A$8:$T$251,B$1,0)</f>
        <v>P</v>
      </c>
      <c r="C67" s="32" t="str">
        <f>VLOOKUP($E67,'[2]TEORICOS (05.26)'!$A$8:$T$251,C$1,0)</f>
        <v>Cepita</v>
      </c>
      <c r="D67" t="s">
        <v>66</v>
      </c>
      <c r="E67">
        <v>2004</v>
      </c>
      <c r="F67" t="s">
        <v>125</v>
      </c>
      <c r="G67" s="16">
        <v>2881</v>
      </c>
      <c r="H67" s="16">
        <v>3045.2170000000219</v>
      </c>
      <c r="I67" s="33">
        <v>30955096.549999848</v>
      </c>
      <c r="J67" s="33">
        <v>30374788.409999877</v>
      </c>
      <c r="K67" s="34">
        <f>IF($B67="P",VLOOKUP($E67,'[2]Costeo-JUL26'!$B$9:$CQ$307,K$1,0),0)</f>
        <v>929230</v>
      </c>
      <c r="L67" s="35">
        <f>VLOOKUP($E67,'[2]TEORICOS (05.26)'!$A$8:$T$251,L$1,0)</f>
        <v>0.2</v>
      </c>
      <c r="M67" s="36">
        <f t="shared" si="5"/>
        <v>6074957.6819999758</v>
      </c>
      <c r="N67" s="35">
        <f>IF($B67="P",VLOOKUP($E67,'[2]Costeo-JUL26'!$B$9:$CQ$307,N$1,0),0)</f>
        <v>0.03</v>
      </c>
      <c r="O67" s="36">
        <f t="shared" si="6"/>
        <v>182248.73045999926</v>
      </c>
      <c r="P67" s="36">
        <f>IF($B67="P",VLOOKUP($E67,'[2]Costeo-JUL26'!$B$9:$CQ$307,P$1,0),0)*H67</f>
        <v>0</v>
      </c>
      <c r="Q67" s="36">
        <f t="shared" si="7"/>
        <v>6257206.4124599751</v>
      </c>
      <c r="R67" s="34">
        <f>IF($B67="P",VLOOKUP($E67,'[2]Costeo-JUL26'!$B$9:$CQ$307,R$1,0),0)</f>
        <v>902332</v>
      </c>
      <c r="S67" s="16">
        <f>IF($B67="P",VLOOKUP($E67,'[2]Costeo-JUL26'!$B$9:$CQ$307,S$1,0),0)*$G67</f>
        <v>2236.1768674892701</v>
      </c>
      <c r="T67" s="36">
        <f>IF($B67="P",VLOOKUP($E67,'[2]Costeo-JUL26'!$B$9:$CQ$307,T$1,0),0)*$G67</f>
        <v>1559853.8828671749</v>
      </c>
      <c r="U67" s="35">
        <f>IF($B67="P",VLOOKUP($E67,'[2]Costeo-JUL26'!$B$9:$CQ$307,U$1,0),0)</f>
        <v>1.4999999999999999E-2</v>
      </c>
      <c r="V67" s="36">
        <f t="shared" si="8"/>
        <v>23397.808243007625</v>
      </c>
      <c r="W67" s="36">
        <f t="shared" si="9"/>
        <v>1583251.6911101826</v>
      </c>
      <c r="X67" s="34">
        <f>IF($B67="P",VLOOKUP($E67,'[2]Costeo-JUL26'!$B$9:$CQ$307,X$1,0),0)</f>
        <v>0</v>
      </c>
      <c r="Y67" s="16">
        <f>IF($B67="P",VLOOKUP($E67,'[2]Costeo-JUL26'!$B$9:$CQ$307,Y$1,0),0)*$G67</f>
        <v>0</v>
      </c>
      <c r="Z67" s="36">
        <f>IF($B67="P",VLOOKUP($E67,'[2]Costeo-JUL26'!$B$9:$CQ$307,Z$1,0),0)*$G67</f>
        <v>0</v>
      </c>
      <c r="AA67" s="35">
        <f>IF($B67="P",VLOOKUP($E67,'[2]Costeo-JUL26'!$B$9:$CQ$307,AA$1,0),0)</f>
        <v>0</v>
      </c>
      <c r="AB67" s="36">
        <f t="shared" si="10"/>
        <v>0</v>
      </c>
      <c r="AC67" s="36">
        <f t="shared" si="11"/>
        <v>0</v>
      </c>
      <c r="AD67" s="34">
        <f>IF($B67="P",VLOOKUP($E67,'[2]Costeo-JUL26'!$B$9:$CQ$307,AD$1,0),0)</f>
        <v>917993</v>
      </c>
      <c r="AE67" s="16">
        <f>IF($B67="P",VLOOKUP($E67,'[2]Costeo-JUL26'!$B$9:$CQ$307,AE$1,0),0)*$G67</f>
        <v>11524</v>
      </c>
      <c r="AF67" s="36">
        <f>IF($B67="P",VLOOKUP($E67,'[2]Costeo-JUL26'!$B$9:$CQ$307,AF$1,0),0)*$G67</f>
        <v>313157.7856</v>
      </c>
      <c r="AG67" s="35">
        <f>IF($B67="P",VLOOKUP($E67,'[2]Costeo-JUL26'!$B$9:$CQ$307,AG$1,0),0)</f>
        <v>6.0000000000000001E-3</v>
      </c>
      <c r="AH67" s="36">
        <f t="shared" si="12"/>
        <v>1878.9467136000001</v>
      </c>
      <c r="AI67" s="36">
        <f t="shared" si="13"/>
        <v>315036.73231360002</v>
      </c>
      <c r="AJ67" s="34">
        <f>IF($B67="P",VLOOKUP($E67,'[2]Costeo-JUL26'!$B$9:$CQ$307,AJ$1,0),0)</f>
        <v>940060</v>
      </c>
      <c r="AK67" s="16">
        <f>IF($B67="P",VLOOKUP($E67,'[2]Costeo-JUL26'!$B$9:$CQ$307,AK$1,0),0)*$G67</f>
        <v>11524</v>
      </c>
      <c r="AL67" s="36">
        <f>IF($B67="P",VLOOKUP($E67,'[2]Costeo-JUL26'!$B$9:$CQ$307,AL$1,0),0)*$G67</f>
        <v>1024201.7229599998</v>
      </c>
      <c r="AM67" s="35">
        <f>IF($B67="P",VLOOKUP($E67,'[2]Costeo-JUL26'!$B$9:$CQ$307,AM$1,0),0)</f>
        <v>1.7999999999999999E-2</v>
      </c>
      <c r="AN67" s="36">
        <f t="shared" si="14"/>
        <v>18435.631013279995</v>
      </c>
      <c r="AO67" s="36">
        <f t="shared" si="15"/>
        <v>1042637.3539732798</v>
      </c>
      <c r="AP67" s="34">
        <f>IF($B67="P",VLOOKUP($E67,'[2]Costeo-JUL26'!$B$9:$CQ$307,AP$1,0),0)</f>
        <v>929273</v>
      </c>
      <c r="AQ67" s="16">
        <f>IF($B67="P",VLOOKUP($E67,'[2]Costeo-JUL26'!$B$9:$CQ$307,AQ$1,0),0)*$G67</f>
        <v>11524</v>
      </c>
      <c r="AR67" s="36">
        <f>IF($B67="P",VLOOKUP($E67,'[2]Costeo-JUL26'!$B$9:$CQ$307,AR$1,0),0)*$G67</f>
        <v>2214577.9125599996</v>
      </c>
      <c r="AS67" s="35">
        <f>IF($B67="P",VLOOKUP($E67,'[2]Costeo-JUL26'!$B$9:$CQ$307,AS$1,0),0)</f>
        <v>0.02</v>
      </c>
      <c r="AT67" s="36">
        <f t="shared" si="16"/>
        <v>44291.558251199996</v>
      </c>
      <c r="AU67" s="36">
        <f t="shared" si="17"/>
        <v>2258869.4708111994</v>
      </c>
      <c r="AV67" s="34">
        <f>IF($B67="P",VLOOKUP($E67,'[2]Costeo-JUL26'!$B$9:$CQ$307,AV$1,0),0)</f>
        <v>934139</v>
      </c>
      <c r="AW67" s="16">
        <f>IF($B67="P",VLOOKUP($E67,'[2]Costeo-JUL26'!$B$9:$CQ$307,AW$1,0),0)*$G67</f>
        <v>48.977000000000004</v>
      </c>
      <c r="AX67" s="36">
        <f>IF($B67="P",VLOOKUP($E67,'[2]Costeo-JUL26'!$B$9:$CQ$307,AX$1,0),0)*$G67</f>
        <v>251866.18158</v>
      </c>
      <c r="AY67" s="35">
        <f>IF($B67="P",VLOOKUP($E67,'[2]Costeo-JUL26'!$B$9:$CQ$307,AY$1,0),0)</f>
        <v>0.03</v>
      </c>
      <c r="AZ67" s="36">
        <f t="shared" si="18"/>
        <v>7555.9854473999994</v>
      </c>
      <c r="BA67" s="36">
        <f t="shared" si="19"/>
        <v>259422.16702739999</v>
      </c>
      <c r="BB67" s="34">
        <f>IF($B67="P",VLOOKUP($E67,'[2]Costeo-JUL26'!$B$9:$CQ$307,BB$1,0),0)</f>
        <v>902311</v>
      </c>
      <c r="BC67" s="16">
        <f>IF($B67="P",VLOOKUP($E67,'[2]Costeo-JUL26'!$B$9:$CQ$307,BC$1,0),0)*$G67</f>
        <v>8.4027246000000009</v>
      </c>
      <c r="BD67" s="36">
        <f>IF($B67="P",VLOOKUP($E67,'[2]Costeo-JUL26'!$B$9:$CQ$307,BD$1,0),0)*$G67</f>
        <v>32952.502913967008</v>
      </c>
      <c r="BE67" s="35">
        <f>IF($B67="P",VLOOKUP($E67,'[2]Costeo-JUL26'!$B$9:$CQ$307,BE$1,0),0)</f>
        <v>0.03</v>
      </c>
      <c r="BF67" s="36">
        <f t="shared" si="20"/>
        <v>988.57508741901017</v>
      </c>
      <c r="BG67" s="36">
        <f t="shared" si="21"/>
        <v>33941.07800138602</v>
      </c>
      <c r="BH67" s="34">
        <f>IF($B67="P",VLOOKUP($E67,'[2]Costeo-JUL26'!$B$9:$CQ$307,BH$1,0),0)</f>
        <v>902302</v>
      </c>
      <c r="BI67" s="16">
        <f>IF($B67="P",VLOOKUP($E67,'[2]Costeo-JUL26'!$B$9:$CQ$307,BI$1,0),0)*$G67</f>
        <v>72.025000000000006</v>
      </c>
      <c r="BJ67" s="36">
        <f>IF($B67="P",VLOOKUP($E67,'[2]Costeo-JUL26'!$B$9:$CQ$307,BJ$1,0),0)*$G67</f>
        <v>47378.044999999998</v>
      </c>
      <c r="BK67" s="35">
        <f>IF(BH67=910319,0,IF($B67="P",VLOOKUP($E67,'[2]Costeo-JUL26'!$B$9:$CQ$307,BK$1,0),0))</f>
        <v>0.02</v>
      </c>
      <c r="BL67" s="36">
        <f t="shared" si="22"/>
        <v>947.56089999999995</v>
      </c>
      <c r="BM67" s="36">
        <f t="shared" si="23"/>
        <v>48325.605899999995</v>
      </c>
      <c r="BN67" s="34">
        <f>IF($B67="P",VLOOKUP($E67,'[2]Costeo-JUL26'!$B$9:$CQ$307,BN$1,0),0)</f>
        <v>0</v>
      </c>
      <c r="BO67" s="16">
        <f>IF($B67="P",VLOOKUP($E67,'[2]Costeo-JUL26'!$B$9:$CQ$307,BO$1,0),0)*$G67</f>
        <v>0</v>
      </c>
      <c r="BP67" s="36">
        <f>IF($B67="P",VLOOKUP($E67,'[2]Costeo-JUL26'!$B$9:$CQ$307,BP$1,0),0)*$G67</f>
        <v>0</v>
      </c>
      <c r="BQ67" s="35">
        <f>IF($B67="P",VLOOKUP($E67,'[2]Costeo-JUL26'!$B$9:$CQ$307,BQ$1,0),0)</f>
        <v>0</v>
      </c>
      <c r="BR67" s="36">
        <f t="shared" si="24"/>
        <v>0</v>
      </c>
      <c r="BS67" s="36">
        <f t="shared" si="25"/>
        <v>0</v>
      </c>
      <c r="BT67" s="34">
        <f>IF($B67="P",VLOOKUP($E67,'[2]Costeo-JUL26'!$B$9:$CQ$307,BT$1,0),0)</f>
        <v>0</v>
      </c>
      <c r="BU67" s="16">
        <f>IF($B67="P",VLOOKUP($E67,'[2]Costeo-JUL26'!$B$9:$CQ$307,BU$1,0),0)*$G67</f>
        <v>0</v>
      </c>
      <c r="BV67" s="36">
        <f>IF($B67="P",VLOOKUP($E67,'[2]Costeo-JUL26'!$B$9:$CQ$307,BV$1,0),0)*$G67</f>
        <v>0</v>
      </c>
      <c r="BW67" s="35">
        <f>IF($B67="P",VLOOKUP($E67,'[2]Costeo-JUL26'!$B$9:$CQ$307,BW$1,0),0)</f>
        <v>0</v>
      </c>
      <c r="BX67" s="36">
        <f t="shared" si="26"/>
        <v>0</v>
      </c>
      <c r="BY67" s="36">
        <f t="shared" si="27"/>
        <v>0</v>
      </c>
      <c r="BZ67" s="34">
        <f>IF($B67="P",VLOOKUP($E67,'[2]Costeo-JUL26'!$B$9:$CQ$307,BZ$1,0),0)</f>
        <v>0</v>
      </c>
      <c r="CA67" s="16">
        <f>IF($B67="P",VLOOKUP($E67,'[2]Costeo-JUL26'!$B$9:$CQ$307,CA$1,0),0)*$G67</f>
        <v>0</v>
      </c>
      <c r="CB67" s="36">
        <f>IF($B67="P",VLOOKUP($E67,'[2]Costeo-JUL26'!$B$9:$CQ$307,CB$1,0),0)*$G67</f>
        <v>0</v>
      </c>
      <c r="CC67" s="35">
        <f>IF($B67="P",VLOOKUP($E67,'[2]Costeo-JUL26'!$B$9:$CQ$307,CC$1,0),0)</f>
        <v>0</v>
      </c>
      <c r="CD67" s="36">
        <f t="shared" si="28"/>
        <v>0</v>
      </c>
      <c r="CE67" s="36">
        <f t="shared" si="29"/>
        <v>0</v>
      </c>
      <c r="CF67" s="37">
        <f t="shared" si="1"/>
        <v>11798690.511597024</v>
      </c>
      <c r="CG67" s="36">
        <f>IF($B67="r",VLOOKUP($E67,'[2]Costeo-JUL26'!$B$9:$CQ$307,CG$1,0),0)*$G67</f>
        <v>0</v>
      </c>
      <c r="CH67" s="35">
        <f>VLOOKUP($E67,'[2]TEORICOS (05.26)'!$A$8:$T$251,CH$1,0)</f>
        <v>0</v>
      </c>
      <c r="CI67" s="36">
        <f t="shared" si="30"/>
        <v>0</v>
      </c>
      <c r="CJ67" s="37">
        <f t="shared" si="31"/>
        <v>0</v>
      </c>
      <c r="CM67" s="16">
        <f>SUMIFS('[1]Ajuste Inventario'!$I:$I,'[1]Ajuste Inventario'!$B:$B,E67,'[1]Ajuste Inventario'!$S:$S,D67)*-1</f>
        <v>-6</v>
      </c>
      <c r="CN67" s="36">
        <f t="shared" si="2"/>
        <v>-24572.073262610949</v>
      </c>
      <c r="CP67" t="str">
        <f t="shared" si="3"/>
        <v>2004Org.Vtas Ranelagh</v>
      </c>
      <c r="CQ67" s="10">
        <f t="shared" si="4"/>
        <v>4095.3455437684916</v>
      </c>
    </row>
    <row r="68" spans="1:95" x14ac:dyDescent="0.25">
      <c r="A68" s="30">
        <v>46204</v>
      </c>
      <c r="B68" s="31" t="str">
        <f>VLOOKUP($E68,'[2]TEORICOS (05.26)'!$A$8:$T$251,B$1,0)</f>
        <v>P</v>
      </c>
      <c r="C68" s="32" t="str">
        <f>VLOOKUP($E68,'[2]TEORICOS (05.26)'!$A$8:$T$251,C$1,0)</f>
        <v>Cepita</v>
      </c>
      <c r="D68" t="s">
        <v>66</v>
      </c>
      <c r="E68">
        <v>2013</v>
      </c>
      <c r="F68" t="s">
        <v>126</v>
      </c>
      <c r="G68" s="16">
        <v>4465.6660000000002</v>
      </c>
      <c r="H68" s="16">
        <v>4720.2089619997596</v>
      </c>
      <c r="I68" s="33">
        <v>51340256.920001484</v>
      </c>
      <c r="J68" s="33">
        <v>50638312.030001156</v>
      </c>
      <c r="K68" s="34">
        <f>IF($B68="P",VLOOKUP($E68,'[2]Costeo-JUL26'!$B$9:$CQ$307,K$1,0),0)</f>
        <v>936622</v>
      </c>
      <c r="L68" s="35">
        <f>VLOOKUP($E68,'[2]TEORICOS (05.26)'!$A$8:$T$251,L$1,0)</f>
        <v>0.2</v>
      </c>
      <c r="M68" s="36">
        <f t="shared" si="5"/>
        <v>10127662.406000232</v>
      </c>
      <c r="N68" s="35">
        <f>IF($B68="P",VLOOKUP($E68,'[2]Costeo-JUL26'!$B$9:$CQ$307,N$1,0),0)</f>
        <v>0.03</v>
      </c>
      <c r="O68" s="36">
        <f t="shared" si="6"/>
        <v>303829.87218000693</v>
      </c>
      <c r="P68" s="36">
        <f>IF($B68="P",VLOOKUP($E68,'[2]Costeo-JUL26'!$B$9:$CQ$307,P$1,0),0)*H68</f>
        <v>0</v>
      </c>
      <c r="Q68" s="36">
        <f t="shared" si="7"/>
        <v>10431492.27818024</v>
      </c>
      <c r="R68" s="34">
        <f>IF($B68="P",VLOOKUP($E68,'[2]Costeo-JUL26'!$B$9:$CQ$307,R$1,0),0)</f>
        <v>902332</v>
      </c>
      <c r="S68" s="16">
        <f>IF($B68="P",VLOOKUP($E68,'[2]Costeo-JUL26'!$B$9:$CQ$307,S$1,0),0)*$G68</f>
        <v>2777.7455063502739</v>
      </c>
      <c r="T68" s="36">
        <f>IF($B68="P",VLOOKUP($E68,'[2]Costeo-JUL26'!$B$9:$CQ$307,T$1,0),0)*$G68</f>
        <v>1937627.1960822938</v>
      </c>
      <c r="U68" s="35">
        <f>IF($B68="P",VLOOKUP($E68,'[2]Costeo-JUL26'!$B$9:$CQ$307,U$1,0),0)</f>
        <v>1.4999999999999999E-2</v>
      </c>
      <c r="V68" s="36">
        <f t="shared" si="8"/>
        <v>29064.407941234404</v>
      </c>
      <c r="W68" s="36">
        <f t="shared" si="9"/>
        <v>1966691.6040235281</v>
      </c>
      <c r="X68" s="34">
        <f>IF($B68="P",VLOOKUP($E68,'[2]Costeo-JUL26'!$B$9:$CQ$307,X$1,0),0)</f>
        <v>0</v>
      </c>
      <c r="Y68" s="16">
        <f>IF($B68="P",VLOOKUP($E68,'[2]Costeo-JUL26'!$B$9:$CQ$307,Y$1,0),0)*$G68</f>
        <v>0</v>
      </c>
      <c r="Z68" s="36">
        <f>IF($B68="P",VLOOKUP($E68,'[2]Costeo-JUL26'!$B$9:$CQ$307,Z$1,0),0)*$G68</f>
        <v>0</v>
      </c>
      <c r="AA68" s="35">
        <f>IF($B68="P",VLOOKUP($E68,'[2]Costeo-JUL26'!$B$9:$CQ$307,AA$1,0),0)</f>
        <v>0</v>
      </c>
      <c r="AB68" s="36">
        <f t="shared" si="10"/>
        <v>0</v>
      </c>
      <c r="AC68" s="36">
        <f t="shared" si="11"/>
        <v>0</v>
      </c>
      <c r="AD68" s="34">
        <f>IF($B68="P",VLOOKUP($E68,'[2]Costeo-JUL26'!$B$9:$CQ$307,AD$1,0),0)</f>
        <v>917993</v>
      </c>
      <c r="AE68" s="16">
        <f>IF($B68="P",VLOOKUP($E68,'[2]Costeo-JUL26'!$B$9:$CQ$307,AE$1,0),0)*$G68</f>
        <v>26793.995999999999</v>
      </c>
      <c r="AF68" s="36">
        <f>IF($B68="P",VLOOKUP($E68,'[2]Costeo-JUL26'!$B$9:$CQ$307,AF$1,0),0)*$G68</f>
        <v>728110.76490240009</v>
      </c>
      <c r="AG68" s="35">
        <f>IF($B68="P",VLOOKUP($E68,'[2]Costeo-JUL26'!$B$9:$CQ$307,AG$1,0),0)</f>
        <v>6.0000000000000001E-3</v>
      </c>
      <c r="AH68" s="36">
        <f t="shared" si="12"/>
        <v>4368.6645894144003</v>
      </c>
      <c r="AI68" s="36">
        <f t="shared" si="13"/>
        <v>732479.42949181446</v>
      </c>
      <c r="AJ68" s="34">
        <f>IF($B68="P",VLOOKUP($E68,'[2]Costeo-JUL26'!$B$9:$CQ$307,AJ$1,0),0)</f>
        <v>930267</v>
      </c>
      <c r="AK68" s="16">
        <f>IF($B68="P",VLOOKUP($E68,'[2]Costeo-JUL26'!$B$9:$CQ$307,AK$1,0),0)*$G68</f>
        <v>26793.995999999999</v>
      </c>
      <c r="AL68" s="36">
        <f>IF($B68="P",VLOOKUP($E68,'[2]Costeo-JUL26'!$B$9:$CQ$307,AL$1,0),0)*$G68</f>
        <v>1633218.9162213602</v>
      </c>
      <c r="AM68" s="35">
        <f>IF($B68="P",VLOOKUP($E68,'[2]Costeo-JUL26'!$B$9:$CQ$307,AM$1,0),0)</f>
        <v>1.7999999999999999E-2</v>
      </c>
      <c r="AN68" s="36">
        <f t="shared" si="14"/>
        <v>29397.940491984482</v>
      </c>
      <c r="AO68" s="36">
        <f t="shared" si="15"/>
        <v>1662616.8567133448</v>
      </c>
      <c r="AP68" s="34">
        <f>IF($B68="P",VLOOKUP($E68,'[2]Costeo-JUL26'!$B$9:$CQ$307,AP$1,0),0)</f>
        <v>929272</v>
      </c>
      <c r="AQ68" s="16">
        <f>IF($B68="P",VLOOKUP($E68,'[2]Costeo-JUL26'!$B$9:$CQ$307,AQ$1,0),0)*$G68</f>
        <v>26793.995999999999</v>
      </c>
      <c r="AR68" s="36">
        <f>IF($B68="P",VLOOKUP($E68,'[2]Costeo-JUL26'!$B$9:$CQ$307,AR$1,0),0)*$G68</f>
        <v>3936076.8638475542</v>
      </c>
      <c r="AS68" s="35">
        <f>IF($B68="P",VLOOKUP($E68,'[2]Costeo-JUL26'!$B$9:$CQ$307,AS$1,0),0)</f>
        <v>0.02</v>
      </c>
      <c r="AT68" s="36">
        <f t="shared" si="16"/>
        <v>78721.537276951087</v>
      </c>
      <c r="AU68" s="36">
        <f t="shared" si="17"/>
        <v>4014798.4011245053</v>
      </c>
      <c r="AV68" s="34">
        <f>IF($B68="P",VLOOKUP($E68,'[2]Costeo-JUL26'!$B$9:$CQ$307,AV$1,0),0)</f>
        <v>922605</v>
      </c>
      <c r="AW68" s="16">
        <f>IF($B68="P",VLOOKUP($E68,'[2]Costeo-JUL26'!$B$9:$CQ$307,AW$1,0),0)*$G68</f>
        <v>75.916322000000008</v>
      </c>
      <c r="AX68" s="36">
        <f>IF($B68="P",VLOOKUP($E68,'[2]Costeo-JUL26'!$B$9:$CQ$307,AX$1,0),0)*$G68</f>
        <v>370403.26094178268</v>
      </c>
      <c r="AY68" s="35">
        <f>IF($B68="P",VLOOKUP($E68,'[2]Costeo-JUL26'!$B$9:$CQ$307,AY$1,0),0)</f>
        <v>0.03</v>
      </c>
      <c r="AZ68" s="36">
        <f t="shared" si="18"/>
        <v>11112.09782825348</v>
      </c>
      <c r="BA68" s="36">
        <f t="shared" si="19"/>
        <v>381515.35877003614</v>
      </c>
      <c r="BB68" s="34">
        <f>IF($B68="P",VLOOKUP($E68,'[2]Costeo-JUL26'!$B$9:$CQ$307,BB$1,0),0)</f>
        <v>902311</v>
      </c>
      <c r="BC68" s="16">
        <f>IF($B68="P",VLOOKUP($E68,'[2]Costeo-JUL26'!$B$9:$CQ$307,BC$1,0),0)*$G68</f>
        <v>14.353543657199999</v>
      </c>
      <c r="BD68" s="36">
        <f>IF($B68="P",VLOOKUP($E68,'[2]Costeo-JUL26'!$B$9:$CQ$307,BD$1,0),0)*$G68</f>
        <v>56289.502715540104</v>
      </c>
      <c r="BE68" s="35">
        <f>IF($B68="P",VLOOKUP($E68,'[2]Costeo-JUL26'!$B$9:$CQ$307,BE$1,0),0)</f>
        <v>0.03</v>
      </c>
      <c r="BF68" s="36">
        <f t="shared" si="20"/>
        <v>1688.685081466203</v>
      </c>
      <c r="BG68" s="36">
        <f t="shared" si="21"/>
        <v>57978.187797006307</v>
      </c>
      <c r="BH68" s="34">
        <f>IF($B68="P",VLOOKUP($E68,'[2]Costeo-JUL26'!$B$9:$CQ$307,BH$1,0),0)</f>
        <v>902302</v>
      </c>
      <c r="BI68" s="16">
        <f>IF($B68="P",VLOOKUP($E68,'[2]Costeo-JUL26'!$B$9:$CQ$307,BI$1,0),0)*$G68</f>
        <v>191.38568571428573</v>
      </c>
      <c r="BJ68" s="36">
        <f>IF($B68="P",VLOOKUP($E68,'[2]Costeo-JUL26'!$B$9:$CQ$307,BJ$1,0),0)*$G68</f>
        <v>125893.50406285714</v>
      </c>
      <c r="BK68" s="35">
        <f>IF(BH68=910319,0,IF($B68="P",VLOOKUP($E68,'[2]Costeo-JUL26'!$B$9:$CQ$307,BK$1,0),0))</f>
        <v>0.02</v>
      </c>
      <c r="BL68" s="36">
        <f t="shared" si="22"/>
        <v>2517.8700812571428</v>
      </c>
      <c r="BM68" s="36">
        <f t="shared" si="23"/>
        <v>128411.37414411429</v>
      </c>
      <c r="BN68" s="34">
        <f>IF($B68="P",VLOOKUP($E68,'[2]Costeo-JUL26'!$B$9:$CQ$307,BN$1,0),0)</f>
        <v>0</v>
      </c>
      <c r="BO68" s="16">
        <f>IF($B68="P",VLOOKUP($E68,'[2]Costeo-JUL26'!$B$9:$CQ$307,BO$1,0),0)*$G68</f>
        <v>0</v>
      </c>
      <c r="BP68" s="36">
        <f>IF($B68="P",VLOOKUP($E68,'[2]Costeo-JUL26'!$B$9:$CQ$307,BP$1,0),0)*$G68</f>
        <v>0</v>
      </c>
      <c r="BQ68" s="35">
        <f>IF($B68="P",VLOOKUP($E68,'[2]Costeo-JUL26'!$B$9:$CQ$307,BQ$1,0),0)</f>
        <v>0</v>
      </c>
      <c r="BR68" s="36">
        <f t="shared" si="24"/>
        <v>0</v>
      </c>
      <c r="BS68" s="36">
        <f t="shared" si="25"/>
        <v>0</v>
      </c>
      <c r="BT68" s="34">
        <f>IF($B68="P",VLOOKUP($E68,'[2]Costeo-JUL26'!$B$9:$CQ$307,BT$1,0),0)</f>
        <v>0</v>
      </c>
      <c r="BU68" s="16">
        <f>IF($B68="P",VLOOKUP($E68,'[2]Costeo-JUL26'!$B$9:$CQ$307,BU$1,0),0)*$G68</f>
        <v>0</v>
      </c>
      <c r="BV68" s="36">
        <f>IF($B68="P",VLOOKUP($E68,'[2]Costeo-JUL26'!$B$9:$CQ$307,BV$1,0),0)*$G68</f>
        <v>0</v>
      </c>
      <c r="BW68" s="35">
        <f>IF($B68="P",VLOOKUP($E68,'[2]Costeo-JUL26'!$B$9:$CQ$307,BW$1,0),0)</f>
        <v>0</v>
      </c>
      <c r="BX68" s="36">
        <f t="shared" si="26"/>
        <v>0</v>
      </c>
      <c r="BY68" s="36">
        <f t="shared" si="27"/>
        <v>0</v>
      </c>
      <c r="BZ68" s="34">
        <f>IF($B68="P",VLOOKUP($E68,'[2]Costeo-JUL26'!$B$9:$CQ$307,BZ$1,0),0)</f>
        <v>0</v>
      </c>
      <c r="CA68" s="16">
        <f>IF($B68="P",VLOOKUP($E68,'[2]Costeo-JUL26'!$B$9:$CQ$307,CA$1,0),0)*$G68</f>
        <v>0</v>
      </c>
      <c r="CB68" s="36">
        <f>IF($B68="P",VLOOKUP($E68,'[2]Costeo-JUL26'!$B$9:$CQ$307,CB$1,0),0)*$G68</f>
        <v>0</v>
      </c>
      <c r="CC68" s="35">
        <f>IF($B68="P",VLOOKUP($E68,'[2]Costeo-JUL26'!$B$9:$CQ$307,CC$1,0),0)</f>
        <v>0</v>
      </c>
      <c r="CD68" s="36">
        <f t="shared" si="28"/>
        <v>0</v>
      </c>
      <c r="CE68" s="36">
        <f t="shared" si="29"/>
        <v>0</v>
      </c>
      <c r="CF68" s="37">
        <f t="shared" si="1"/>
        <v>19375983.490244586</v>
      </c>
      <c r="CG68" s="36">
        <f>IF($B68="r",VLOOKUP($E68,'[2]Costeo-JUL26'!$B$9:$CQ$307,CG$1,0),0)*$G68</f>
        <v>0</v>
      </c>
      <c r="CH68" s="35">
        <f>VLOOKUP($E68,'[2]TEORICOS (05.26)'!$A$8:$T$251,CH$1,0)</f>
        <v>0</v>
      </c>
      <c r="CI68" s="36">
        <f t="shared" si="30"/>
        <v>0</v>
      </c>
      <c r="CJ68" s="37">
        <f t="shared" si="31"/>
        <v>0</v>
      </c>
      <c r="CM68" s="16">
        <f>SUMIFS('[1]Ajuste Inventario'!$I:$I,'[1]Ajuste Inventario'!$B:$B,E68,'[1]Ajuste Inventario'!$S:$S,D68)*-1</f>
        <v>1.5089999999999999</v>
      </c>
      <c r="CN68" s="36">
        <f t="shared" si="2"/>
        <v>6547.3680939817432</v>
      </c>
      <c r="CP68" t="str">
        <f t="shared" si="3"/>
        <v>2013Org.Vtas Ranelagh</v>
      </c>
      <c r="CQ68" s="10">
        <f t="shared" si="4"/>
        <v>4338.8787899150057</v>
      </c>
    </row>
    <row r="69" spans="1:95" x14ac:dyDescent="0.25">
      <c r="A69" s="30">
        <v>46204</v>
      </c>
      <c r="B69" s="31" t="str">
        <f>VLOOKUP($E69,'[2]TEORICOS (05.26)'!$A$8:$T$251,B$1,0)</f>
        <v>P</v>
      </c>
      <c r="C69" s="32" t="str">
        <f>VLOOKUP($E69,'[2]TEORICOS (05.26)'!$A$8:$T$251,C$1,0)</f>
        <v>Cepita</v>
      </c>
      <c r="D69" t="s">
        <v>66</v>
      </c>
      <c r="E69">
        <v>2014</v>
      </c>
      <c r="F69" t="s">
        <v>127</v>
      </c>
      <c r="G69" s="16">
        <v>1943</v>
      </c>
      <c r="H69" s="16">
        <v>2053.7510000000134</v>
      </c>
      <c r="I69" s="33">
        <v>20681162.400000017</v>
      </c>
      <c r="J69" s="33">
        <v>20373282.170000013</v>
      </c>
      <c r="K69" s="34">
        <f>IF($B69="P",VLOOKUP($E69,'[2]Costeo-JUL26'!$B$9:$CQ$307,K$1,0),0)</f>
        <v>936622</v>
      </c>
      <c r="L69" s="35">
        <f>VLOOKUP($E69,'[2]TEORICOS (05.26)'!$A$8:$T$251,L$1,0)</f>
        <v>0.2</v>
      </c>
      <c r="M69" s="36">
        <f t="shared" si="5"/>
        <v>4074656.4340000027</v>
      </c>
      <c r="N69" s="35">
        <f>IF($B69="P",VLOOKUP($E69,'[2]Costeo-JUL26'!$B$9:$CQ$307,N$1,0),0)</f>
        <v>0.03</v>
      </c>
      <c r="O69" s="36">
        <f t="shared" si="6"/>
        <v>122239.69302000008</v>
      </c>
      <c r="P69" s="36">
        <f>IF($B69="P",VLOOKUP($E69,'[2]Costeo-JUL26'!$B$9:$CQ$307,P$1,0),0)*H69</f>
        <v>0</v>
      </c>
      <c r="Q69" s="36">
        <f t="shared" si="7"/>
        <v>4196896.1270200023</v>
      </c>
      <c r="R69" s="34">
        <f>IF($B69="P",VLOOKUP($E69,'[2]Costeo-JUL26'!$B$9:$CQ$307,R$1,0),0)</f>
        <v>902332</v>
      </c>
      <c r="S69" s="16">
        <f>IF($B69="P",VLOOKUP($E69,'[2]Costeo-JUL26'!$B$9:$CQ$307,S$1,0),0)*$G69</f>
        <v>1208.5900555121189</v>
      </c>
      <c r="T69" s="36">
        <f>IF($B69="P",VLOOKUP($E69,'[2]Costeo-JUL26'!$B$9:$CQ$307,T$1,0),0)*$G69</f>
        <v>843056.70016250585</v>
      </c>
      <c r="U69" s="35">
        <f>IF($B69="P",VLOOKUP($E69,'[2]Costeo-JUL26'!$B$9:$CQ$307,U$1,0),0)</f>
        <v>1.4999999999999999E-2</v>
      </c>
      <c r="V69" s="36">
        <f t="shared" si="8"/>
        <v>12645.850502437588</v>
      </c>
      <c r="W69" s="36">
        <f t="shared" si="9"/>
        <v>855702.55066494341</v>
      </c>
      <c r="X69" s="34">
        <f>IF($B69="P",VLOOKUP($E69,'[2]Costeo-JUL26'!$B$9:$CQ$307,X$1,0),0)</f>
        <v>0</v>
      </c>
      <c r="Y69" s="16">
        <f>IF($B69="P",VLOOKUP($E69,'[2]Costeo-JUL26'!$B$9:$CQ$307,Y$1,0),0)*$G69</f>
        <v>0</v>
      </c>
      <c r="Z69" s="36">
        <f>IF($B69="P",VLOOKUP($E69,'[2]Costeo-JUL26'!$B$9:$CQ$307,Z$1,0),0)*$G69</f>
        <v>0</v>
      </c>
      <c r="AA69" s="35">
        <f>IF($B69="P",VLOOKUP($E69,'[2]Costeo-JUL26'!$B$9:$CQ$307,AA$1,0),0)</f>
        <v>0</v>
      </c>
      <c r="AB69" s="36">
        <f t="shared" si="10"/>
        <v>0</v>
      </c>
      <c r="AC69" s="36">
        <f t="shared" si="11"/>
        <v>0</v>
      </c>
      <c r="AD69" s="34">
        <f>IF($B69="P",VLOOKUP($E69,'[2]Costeo-JUL26'!$B$9:$CQ$307,AD$1,0),0)</f>
        <v>917993</v>
      </c>
      <c r="AE69" s="16">
        <f>IF($B69="P",VLOOKUP($E69,'[2]Costeo-JUL26'!$B$9:$CQ$307,AE$1,0),0)*$G69</f>
        <v>7772</v>
      </c>
      <c r="AF69" s="36">
        <f>IF($B69="P",VLOOKUP($E69,'[2]Costeo-JUL26'!$B$9:$CQ$307,AF$1,0),0)*$G69</f>
        <v>211199.4368</v>
      </c>
      <c r="AG69" s="35">
        <f>IF($B69="P",VLOOKUP($E69,'[2]Costeo-JUL26'!$B$9:$CQ$307,AG$1,0),0)</f>
        <v>6.0000000000000001E-3</v>
      </c>
      <c r="AH69" s="36">
        <f t="shared" si="12"/>
        <v>1267.1966207999999</v>
      </c>
      <c r="AI69" s="36">
        <f t="shared" si="13"/>
        <v>212466.6334208</v>
      </c>
      <c r="AJ69" s="34">
        <f>IF($B69="P",VLOOKUP($E69,'[2]Costeo-JUL26'!$B$9:$CQ$307,AJ$1,0),0)</f>
        <v>929255</v>
      </c>
      <c r="AK69" s="16">
        <f>IF($B69="P",VLOOKUP($E69,'[2]Costeo-JUL26'!$B$9:$CQ$307,AK$1,0),0)*$G69</f>
        <v>7772</v>
      </c>
      <c r="AL69" s="36">
        <f>IF($B69="P",VLOOKUP($E69,'[2]Costeo-JUL26'!$B$9:$CQ$307,AL$1,0),0)*$G69</f>
        <v>690740.69687999994</v>
      </c>
      <c r="AM69" s="35">
        <f>IF($B69="P",VLOOKUP($E69,'[2]Costeo-JUL26'!$B$9:$CQ$307,AM$1,0),0)</f>
        <v>1.7999999999999999E-2</v>
      </c>
      <c r="AN69" s="36">
        <f t="shared" si="14"/>
        <v>12433.332543839999</v>
      </c>
      <c r="AO69" s="36">
        <f t="shared" si="15"/>
        <v>703174.02942383999</v>
      </c>
      <c r="AP69" s="34">
        <f>IF($B69="P",VLOOKUP($E69,'[2]Costeo-JUL26'!$B$9:$CQ$307,AP$1,0),0)</f>
        <v>929273</v>
      </c>
      <c r="AQ69" s="16">
        <f>IF($B69="P",VLOOKUP($E69,'[2]Costeo-JUL26'!$B$9:$CQ$307,AQ$1,0),0)*$G69</f>
        <v>7772</v>
      </c>
      <c r="AR69" s="36">
        <f>IF($B69="P",VLOOKUP($E69,'[2]Costeo-JUL26'!$B$9:$CQ$307,AR$1,0),0)*$G69</f>
        <v>1493552.5456799997</v>
      </c>
      <c r="AS69" s="35">
        <f>IF($B69="P",VLOOKUP($E69,'[2]Costeo-JUL26'!$B$9:$CQ$307,AS$1,0),0)</f>
        <v>0.02</v>
      </c>
      <c r="AT69" s="36">
        <f t="shared" si="16"/>
        <v>29871.050913599996</v>
      </c>
      <c r="AU69" s="36">
        <f t="shared" si="17"/>
        <v>1523423.5965935998</v>
      </c>
      <c r="AV69" s="34">
        <f>IF($B69="P",VLOOKUP($E69,'[2]Costeo-JUL26'!$B$9:$CQ$307,AV$1,0),0)</f>
        <v>934139</v>
      </c>
      <c r="AW69" s="16">
        <f>IF($B69="P",VLOOKUP($E69,'[2]Costeo-JUL26'!$B$9:$CQ$307,AW$1,0),0)*$G69</f>
        <v>33.031000000000006</v>
      </c>
      <c r="AX69" s="36">
        <f>IF($B69="P",VLOOKUP($E69,'[2]Costeo-JUL26'!$B$9:$CQ$307,AX$1,0),0)*$G69</f>
        <v>169863.23874</v>
      </c>
      <c r="AY69" s="35">
        <f>IF($B69="P",VLOOKUP($E69,'[2]Costeo-JUL26'!$B$9:$CQ$307,AY$1,0),0)</f>
        <v>0.03</v>
      </c>
      <c r="AZ69" s="36">
        <f t="shared" si="18"/>
        <v>5095.8971621999999</v>
      </c>
      <c r="BA69" s="36">
        <f t="shared" si="19"/>
        <v>174959.13590220001</v>
      </c>
      <c r="BB69" s="34">
        <f>IF($B69="P",VLOOKUP($E69,'[2]Costeo-JUL26'!$B$9:$CQ$307,BB$1,0),0)</f>
        <v>902311</v>
      </c>
      <c r="BC69" s="16">
        <f>IF($B69="P",VLOOKUP($E69,'[2]Costeo-JUL26'!$B$9:$CQ$307,BC$1,0),0)*$G69</f>
        <v>5.6669537999999999</v>
      </c>
      <c r="BD69" s="36">
        <f>IF($B69="P",VLOOKUP($E69,'[2]Costeo-JUL26'!$B$9:$CQ$307,BD$1,0),0)*$G69</f>
        <v>22223.781035001004</v>
      </c>
      <c r="BE69" s="35">
        <f>IF($B69="P",VLOOKUP($E69,'[2]Costeo-JUL26'!$B$9:$CQ$307,BE$1,0),0)</f>
        <v>0.03</v>
      </c>
      <c r="BF69" s="36">
        <f t="shared" si="20"/>
        <v>666.71343105003007</v>
      </c>
      <c r="BG69" s="36">
        <f t="shared" si="21"/>
        <v>22890.494466051034</v>
      </c>
      <c r="BH69" s="34">
        <f>IF($B69="P",VLOOKUP($E69,'[2]Costeo-JUL26'!$B$9:$CQ$307,BH$1,0),0)</f>
        <v>902302</v>
      </c>
      <c r="BI69" s="16">
        <f>IF($B69="P",VLOOKUP($E69,'[2]Costeo-JUL26'!$B$9:$CQ$307,BI$1,0),0)*$G69</f>
        <v>48.575000000000003</v>
      </c>
      <c r="BJ69" s="36">
        <f>IF($B69="P",VLOOKUP($E69,'[2]Costeo-JUL26'!$B$9:$CQ$307,BJ$1,0),0)*$G69</f>
        <v>31952.635000000002</v>
      </c>
      <c r="BK69" s="35">
        <f>IF(BH69=910319,0,IF($B69="P",VLOOKUP($E69,'[2]Costeo-JUL26'!$B$9:$CQ$307,BK$1,0),0))</f>
        <v>0.02</v>
      </c>
      <c r="BL69" s="36">
        <f t="shared" si="22"/>
        <v>639.05270000000007</v>
      </c>
      <c r="BM69" s="36">
        <f t="shared" si="23"/>
        <v>32591.687700000002</v>
      </c>
      <c r="BN69" s="34">
        <f>IF($B69="P",VLOOKUP($E69,'[2]Costeo-JUL26'!$B$9:$CQ$307,BN$1,0),0)</f>
        <v>0</v>
      </c>
      <c r="BO69" s="16">
        <f>IF($B69="P",VLOOKUP($E69,'[2]Costeo-JUL26'!$B$9:$CQ$307,BO$1,0),0)*$G69</f>
        <v>0</v>
      </c>
      <c r="BP69" s="36">
        <f>IF($B69="P",VLOOKUP($E69,'[2]Costeo-JUL26'!$B$9:$CQ$307,BP$1,0),0)*$G69</f>
        <v>0</v>
      </c>
      <c r="BQ69" s="35">
        <f>IF($B69="P",VLOOKUP($E69,'[2]Costeo-JUL26'!$B$9:$CQ$307,BQ$1,0),0)</f>
        <v>0</v>
      </c>
      <c r="BR69" s="36">
        <f t="shared" si="24"/>
        <v>0</v>
      </c>
      <c r="BS69" s="36">
        <f t="shared" si="25"/>
        <v>0</v>
      </c>
      <c r="BT69" s="34">
        <f>IF($B69="P",VLOOKUP($E69,'[2]Costeo-JUL26'!$B$9:$CQ$307,BT$1,0),0)</f>
        <v>0</v>
      </c>
      <c r="BU69" s="16">
        <f>IF($B69="P",VLOOKUP($E69,'[2]Costeo-JUL26'!$B$9:$CQ$307,BU$1,0),0)*$G69</f>
        <v>0</v>
      </c>
      <c r="BV69" s="36">
        <f>IF($B69="P",VLOOKUP($E69,'[2]Costeo-JUL26'!$B$9:$CQ$307,BV$1,0),0)*$G69</f>
        <v>0</v>
      </c>
      <c r="BW69" s="35">
        <f>IF($B69="P",VLOOKUP($E69,'[2]Costeo-JUL26'!$B$9:$CQ$307,BW$1,0),0)</f>
        <v>0</v>
      </c>
      <c r="BX69" s="36">
        <f t="shared" si="26"/>
        <v>0</v>
      </c>
      <c r="BY69" s="36">
        <f t="shared" si="27"/>
        <v>0</v>
      </c>
      <c r="BZ69" s="34">
        <f>IF($B69="P",VLOOKUP($E69,'[2]Costeo-JUL26'!$B$9:$CQ$307,BZ$1,0),0)</f>
        <v>0</v>
      </c>
      <c r="CA69" s="16">
        <f>IF($B69="P",VLOOKUP($E69,'[2]Costeo-JUL26'!$B$9:$CQ$307,CA$1,0),0)*$G69</f>
        <v>0</v>
      </c>
      <c r="CB69" s="36">
        <f>IF($B69="P",VLOOKUP($E69,'[2]Costeo-JUL26'!$B$9:$CQ$307,CB$1,0),0)*$G69</f>
        <v>0</v>
      </c>
      <c r="CC69" s="35">
        <f>IF($B69="P",VLOOKUP($E69,'[2]Costeo-JUL26'!$B$9:$CQ$307,CC$1,0),0)</f>
        <v>0</v>
      </c>
      <c r="CD69" s="36">
        <f t="shared" si="28"/>
        <v>0</v>
      </c>
      <c r="CE69" s="36">
        <f t="shared" si="29"/>
        <v>0</v>
      </c>
      <c r="CF69" s="37">
        <f t="shared" si="1"/>
        <v>7722104.255191437</v>
      </c>
      <c r="CG69" s="36">
        <f>IF($B69="r",VLOOKUP($E69,'[2]Costeo-JUL26'!$B$9:$CQ$307,CG$1,0),0)*$G69</f>
        <v>0</v>
      </c>
      <c r="CH69" s="35">
        <f>VLOOKUP($E69,'[2]TEORICOS (05.26)'!$A$8:$T$251,CH$1,0)</f>
        <v>0</v>
      </c>
      <c r="CI69" s="36">
        <f t="shared" si="30"/>
        <v>0</v>
      </c>
      <c r="CJ69" s="37">
        <f t="shared" si="31"/>
        <v>0</v>
      </c>
      <c r="CM69" s="16">
        <f>SUMIFS('[1]Ajuste Inventario'!$I:$I,'[1]Ajuste Inventario'!$B:$B,E69,'[1]Ajuste Inventario'!$S:$S,D69)*-1</f>
        <v>62.25</v>
      </c>
      <c r="CN69" s="36">
        <f t="shared" si="2"/>
        <v>247401.43586498557</v>
      </c>
      <c r="CP69" t="str">
        <f t="shared" si="3"/>
        <v>2014Org.Vtas Ranelagh</v>
      </c>
      <c r="CQ69" s="10">
        <f t="shared" si="4"/>
        <v>3974.3202548592058</v>
      </c>
    </row>
    <row r="70" spans="1:95" x14ac:dyDescent="0.25">
      <c r="A70" s="30">
        <v>46204</v>
      </c>
      <c r="B70" s="31" t="str">
        <f>VLOOKUP($E70,'[2]TEORICOS (05.26)'!$A$8:$T$251,B$1,0)</f>
        <v>R</v>
      </c>
      <c r="C70" s="32" t="str">
        <f>VLOOKUP($E70,'[2]TEORICOS (05.26)'!$A$8:$T$251,C$1,0)</f>
        <v>Cepita</v>
      </c>
      <c r="D70" t="s">
        <v>66</v>
      </c>
      <c r="E70">
        <v>2021</v>
      </c>
      <c r="F70" t="s">
        <v>128</v>
      </c>
      <c r="G70" s="16">
        <v>1269.6659999999999</v>
      </c>
      <c r="H70" s="16">
        <v>267.89952600000254</v>
      </c>
      <c r="I70" s="33">
        <v>5483359.519999966</v>
      </c>
      <c r="J70" s="33">
        <v>5391635.5299999695</v>
      </c>
      <c r="K70" s="34">
        <f>IF($B70="P",VLOOKUP($E70,'[2]Costeo-JUL26'!$B$9:$CQ$307,K$1,0),0)</f>
        <v>0</v>
      </c>
      <c r="L70" s="35">
        <f>VLOOKUP($E70,'[2]TEORICOS (05.26)'!$A$8:$T$251,L$1,0)</f>
        <v>0.2</v>
      </c>
      <c r="M70" s="36">
        <f t="shared" si="5"/>
        <v>0</v>
      </c>
      <c r="N70" s="35">
        <f>IF($B70="P",VLOOKUP($E70,'[2]Costeo-JUL26'!$B$9:$CQ$307,N$1,0),0)</f>
        <v>0</v>
      </c>
      <c r="O70" s="36">
        <f t="shared" si="6"/>
        <v>0</v>
      </c>
      <c r="P70" s="36">
        <f>IF($B70="P",VLOOKUP($E70,'[2]Costeo-JUL26'!$B$9:$CQ$307,P$1,0),0)*H70</f>
        <v>0</v>
      </c>
      <c r="Q70" s="36">
        <f t="shared" si="7"/>
        <v>0</v>
      </c>
      <c r="R70" s="34">
        <f>IF($B70="P",VLOOKUP($E70,'[2]Costeo-JUL26'!$B$9:$CQ$307,R$1,0),0)</f>
        <v>0</v>
      </c>
      <c r="S70" s="16">
        <f>IF($B70="P",VLOOKUP($E70,'[2]Costeo-JUL26'!$B$9:$CQ$307,S$1,0),0)*$G70</f>
        <v>0</v>
      </c>
      <c r="T70" s="36">
        <f>IF($B70="P",VLOOKUP($E70,'[2]Costeo-JUL26'!$B$9:$CQ$307,T$1,0),0)*$G70</f>
        <v>0</v>
      </c>
      <c r="U70" s="35">
        <f>IF($B70="P",VLOOKUP($E70,'[2]Costeo-JUL26'!$B$9:$CQ$307,U$1,0),0)</f>
        <v>0</v>
      </c>
      <c r="V70" s="36">
        <f t="shared" si="8"/>
        <v>0</v>
      </c>
      <c r="W70" s="36">
        <f t="shared" si="9"/>
        <v>0</v>
      </c>
      <c r="X70" s="34">
        <f>IF($B70="P",VLOOKUP($E70,'[2]Costeo-JUL26'!$B$9:$CQ$307,X$1,0),0)</f>
        <v>0</v>
      </c>
      <c r="Y70" s="16">
        <f>IF($B70="P",VLOOKUP($E70,'[2]Costeo-JUL26'!$B$9:$CQ$307,Y$1,0),0)*$G70</f>
        <v>0</v>
      </c>
      <c r="Z70" s="36">
        <f>IF($B70="P",VLOOKUP($E70,'[2]Costeo-JUL26'!$B$9:$CQ$307,Z$1,0),0)*$G70</f>
        <v>0</v>
      </c>
      <c r="AA70" s="35">
        <f>IF($B70="P",VLOOKUP($E70,'[2]Costeo-JUL26'!$B$9:$CQ$307,AA$1,0),0)</f>
        <v>0</v>
      </c>
      <c r="AB70" s="36">
        <f t="shared" si="10"/>
        <v>0</v>
      </c>
      <c r="AC70" s="36">
        <f t="shared" si="11"/>
        <v>0</v>
      </c>
      <c r="AD70" s="34">
        <f>IF($B70="P",VLOOKUP($E70,'[2]Costeo-JUL26'!$B$9:$CQ$307,AD$1,0),0)</f>
        <v>0</v>
      </c>
      <c r="AE70" s="16">
        <f>IF($B70="P",VLOOKUP($E70,'[2]Costeo-JUL26'!$B$9:$CQ$307,AE$1,0),0)*$G70</f>
        <v>0</v>
      </c>
      <c r="AF70" s="36">
        <f>IF($B70="P",VLOOKUP($E70,'[2]Costeo-JUL26'!$B$9:$CQ$307,AF$1,0),0)*$G70</f>
        <v>0</v>
      </c>
      <c r="AG70" s="35">
        <f>IF($B70="P",VLOOKUP($E70,'[2]Costeo-JUL26'!$B$9:$CQ$307,AG$1,0),0)</f>
        <v>0</v>
      </c>
      <c r="AH70" s="36">
        <f t="shared" si="12"/>
        <v>0</v>
      </c>
      <c r="AI70" s="36">
        <f t="shared" si="13"/>
        <v>0</v>
      </c>
      <c r="AJ70" s="34">
        <f>IF($B70="P",VLOOKUP($E70,'[2]Costeo-JUL26'!$B$9:$CQ$307,AJ$1,0),0)</f>
        <v>0</v>
      </c>
      <c r="AK70" s="16">
        <f>IF($B70="P",VLOOKUP($E70,'[2]Costeo-JUL26'!$B$9:$CQ$307,AK$1,0),0)*$G70</f>
        <v>0</v>
      </c>
      <c r="AL70" s="36">
        <f>IF($B70="P",VLOOKUP($E70,'[2]Costeo-JUL26'!$B$9:$CQ$307,AL$1,0),0)*$G70</f>
        <v>0</v>
      </c>
      <c r="AM70" s="35">
        <f>IF($B70="P",VLOOKUP($E70,'[2]Costeo-JUL26'!$B$9:$CQ$307,AM$1,0),0)</f>
        <v>0</v>
      </c>
      <c r="AN70" s="36">
        <f t="shared" si="14"/>
        <v>0</v>
      </c>
      <c r="AO70" s="36">
        <f t="shared" si="15"/>
        <v>0</v>
      </c>
      <c r="AP70" s="34">
        <f>IF($B70="P",VLOOKUP($E70,'[2]Costeo-JUL26'!$B$9:$CQ$307,AP$1,0),0)</f>
        <v>0</v>
      </c>
      <c r="AQ70" s="16">
        <f>IF($B70="P",VLOOKUP($E70,'[2]Costeo-JUL26'!$B$9:$CQ$307,AQ$1,0),0)*$G70</f>
        <v>0</v>
      </c>
      <c r="AR70" s="36">
        <f>IF($B70="P",VLOOKUP($E70,'[2]Costeo-JUL26'!$B$9:$CQ$307,AR$1,0),0)*$G70</f>
        <v>0</v>
      </c>
      <c r="AS70" s="35">
        <f>IF($B70="P",VLOOKUP($E70,'[2]Costeo-JUL26'!$B$9:$CQ$307,AS$1,0),0)</f>
        <v>0</v>
      </c>
      <c r="AT70" s="36">
        <f t="shared" si="16"/>
        <v>0</v>
      </c>
      <c r="AU70" s="36">
        <f t="shared" si="17"/>
        <v>0</v>
      </c>
      <c r="AV70" s="34">
        <f>IF($B70="P",VLOOKUP($E70,'[2]Costeo-JUL26'!$B$9:$CQ$307,AV$1,0),0)</f>
        <v>0</v>
      </c>
      <c r="AW70" s="16">
        <f>IF($B70="P",VLOOKUP($E70,'[2]Costeo-JUL26'!$B$9:$CQ$307,AW$1,0),0)*$G70</f>
        <v>0</v>
      </c>
      <c r="AX70" s="36">
        <f>IF($B70="P",VLOOKUP($E70,'[2]Costeo-JUL26'!$B$9:$CQ$307,AX$1,0),0)*$G70</f>
        <v>0</v>
      </c>
      <c r="AY70" s="35">
        <f>IF($B70="P",VLOOKUP($E70,'[2]Costeo-JUL26'!$B$9:$CQ$307,AY$1,0),0)</f>
        <v>0</v>
      </c>
      <c r="AZ70" s="36">
        <f t="shared" si="18"/>
        <v>0</v>
      </c>
      <c r="BA70" s="36">
        <f t="shared" si="19"/>
        <v>0</v>
      </c>
      <c r="BB70" s="34">
        <f>IF($B70="P",VLOOKUP($E70,'[2]Costeo-JUL26'!$B$9:$CQ$307,BB$1,0),0)</f>
        <v>0</v>
      </c>
      <c r="BC70" s="16">
        <f>IF($B70="P",VLOOKUP($E70,'[2]Costeo-JUL26'!$B$9:$CQ$307,BC$1,0),0)*$G70</f>
        <v>0</v>
      </c>
      <c r="BD70" s="36">
        <f>IF($B70="P",VLOOKUP($E70,'[2]Costeo-JUL26'!$B$9:$CQ$307,BD$1,0),0)*$G70</f>
        <v>0</v>
      </c>
      <c r="BE70" s="35">
        <f>IF($B70="P",VLOOKUP($E70,'[2]Costeo-JUL26'!$B$9:$CQ$307,BE$1,0),0)</f>
        <v>0</v>
      </c>
      <c r="BF70" s="36">
        <f t="shared" si="20"/>
        <v>0</v>
      </c>
      <c r="BG70" s="36">
        <f t="shared" si="21"/>
        <v>0</v>
      </c>
      <c r="BH70" s="34">
        <f>IF($B70="P",VLOOKUP($E70,'[2]Costeo-JUL26'!$B$9:$CQ$307,BH$1,0),0)</f>
        <v>0</v>
      </c>
      <c r="BI70" s="16">
        <f>IF($B70="P",VLOOKUP($E70,'[2]Costeo-JUL26'!$B$9:$CQ$307,BI$1,0),0)*$G70</f>
        <v>0</v>
      </c>
      <c r="BJ70" s="36">
        <f>IF($B70="P",VLOOKUP($E70,'[2]Costeo-JUL26'!$B$9:$CQ$307,BJ$1,0),0)*$G70</f>
        <v>0</v>
      </c>
      <c r="BK70" s="35">
        <f>IF(BH70=910319,0,IF($B70="P",VLOOKUP($E70,'[2]Costeo-JUL26'!$B$9:$CQ$307,BK$1,0),0))</f>
        <v>0</v>
      </c>
      <c r="BL70" s="36">
        <f t="shared" si="22"/>
        <v>0</v>
      </c>
      <c r="BM70" s="36">
        <f t="shared" si="23"/>
        <v>0</v>
      </c>
      <c r="BN70" s="34">
        <f>IF($B70="P",VLOOKUP($E70,'[2]Costeo-JUL26'!$B$9:$CQ$307,BN$1,0),0)</f>
        <v>0</v>
      </c>
      <c r="BO70" s="16">
        <f>IF($B70="P",VLOOKUP($E70,'[2]Costeo-JUL26'!$B$9:$CQ$307,BO$1,0),0)*$G70</f>
        <v>0</v>
      </c>
      <c r="BP70" s="36">
        <f>IF($B70="P",VLOOKUP($E70,'[2]Costeo-JUL26'!$B$9:$CQ$307,BP$1,0),0)*$G70</f>
        <v>0</v>
      </c>
      <c r="BQ70" s="35">
        <f>IF($B70="P",VLOOKUP($E70,'[2]Costeo-JUL26'!$B$9:$CQ$307,BQ$1,0),0)</f>
        <v>0</v>
      </c>
      <c r="BR70" s="36">
        <f t="shared" si="24"/>
        <v>0</v>
      </c>
      <c r="BS70" s="36">
        <f t="shared" si="25"/>
        <v>0</v>
      </c>
      <c r="BT70" s="34">
        <f>IF($B70="P",VLOOKUP($E70,'[2]Costeo-JUL26'!$B$9:$CQ$307,BT$1,0),0)</f>
        <v>0</v>
      </c>
      <c r="BU70" s="16">
        <f>IF($B70="P",VLOOKUP($E70,'[2]Costeo-JUL26'!$B$9:$CQ$307,BU$1,0),0)*$G70</f>
        <v>0</v>
      </c>
      <c r="BV70" s="36">
        <f>IF($B70="P",VLOOKUP($E70,'[2]Costeo-JUL26'!$B$9:$CQ$307,BV$1,0),0)*$G70</f>
        <v>0</v>
      </c>
      <c r="BW70" s="35">
        <f>IF($B70="P",VLOOKUP($E70,'[2]Costeo-JUL26'!$B$9:$CQ$307,BW$1,0),0)</f>
        <v>0</v>
      </c>
      <c r="BX70" s="36">
        <f t="shared" si="26"/>
        <v>0</v>
      </c>
      <c r="BY70" s="36">
        <f t="shared" si="27"/>
        <v>0</v>
      </c>
      <c r="BZ70" s="34">
        <f>IF($B70="P",VLOOKUP($E70,'[2]Costeo-JUL26'!$B$9:$CQ$307,BZ$1,0),0)</f>
        <v>0</v>
      </c>
      <c r="CA70" s="16">
        <f>IF($B70="P",VLOOKUP($E70,'[2]Costeo-JUL26'!$B$9:$CQ$307,CA$1,0),0)*$G70</f>
        <v>0</v>
      </c>
      <c r="CB70" s="36">
        <f>IF($B70="P",VLOOKUP($E70,'[2]Costeo-JUL26'!$B$9:$CQ$307,CB$1,0),0)*$G70</f>
        <v>0</v>
      </c>
      <c r="CC70" s="35">
        <f>IF($B70="P",VLOOKUP($E70,'[2]Costeo-JUL26'!$B$9:$CQ$307,CC$1,0),0)</f>
        <v>0</v>
      </c>
      <c r="CD70" s="36">
        <f t="shared" si="28"/>
        <v>0</v>
      </c>
      <c r="CE70" s="36">
        <f t="shared" si="29"/>
        <v>0</v>
      </c>
      <c r="CF70" s="37">
        <f t="shared" si="1"/>
        <v>0</v>
      </c>
      <c r="CG70" s="36">
        <f>IF($B70="r",VLOOKUP($E70,'[2]Costeo-JUL26'!$B$9:$CQ$307,CG$1,0),0)*$G70</f>
        <v>1536549.7932</v>
      </c>
      <c r="CH70" s="35">
        <f>VLOOKUP($E70,'[2]TEORICOS (05.26)'!$A$8:$T$251,CH$1,0)</f>
        <v>0.15</v>
      </c>
      <c r="CI70" s="36">
        <f t="shared" si="30"/>
        <v>847844.63701999385</v>
      </c>
      <c r="CJ70" s="37">
        <f t="shared" si="31"/>
        <v>2384394.4302199939</v>
      </c>
      <c r="CM70" s="16">
        <f>SUMIFS('[1]Ajuste Inventario'!$I:$I,'[1]Ajuste Inventario'!$B:$B,E70,'[1]Ajuste Inventario'!$S:$S,D70)*-1</f>
        <v>1.0030000000000001</v>
      </c>
      <c r="CN70" s="36">
        <f t="shared" si="2"/>
        <v>1883.6037300444796</v>
      </c>
      <c r="CP70" t="str">
        <f t="shared" si="3"/>
        <v>2021Org.Vtas Ranelagh</v>
      </c>
      <c r="CQ70" s="10">
        <f t="shared" si="4"/>
        <v>1877.9698205827312</v>
      </c>
    </row>
    <row r="71" spans="1:95" x14ac:dyDescent="0.25">
      <c r="A71" s="30">
        <v>46204</v>
      </c>
      <c r="B71" s="31" t="str">
        <f>VLOOKUP($E71,'[2]TEORICOS (05.26)'!$A$8:$T$251,B$1,0)</f>
        <v>R</v>
      </c>
      <c r="C71" s="32" t="str">
        <f>VLOOKUP($E71,'[2]TEORICOS (05.26)'!$A$8:$T$251,C$1,0)</f>
        <v>Cepita</v>
      </c>
      <c r="D71" t="s">
        <v>66</v>
      </c>
      <c r="E71">
        <v>2031</v>
      </c>
      <c r="F71" t="s">
        <v>129</v>
      </c>
      <c r="G71" s="16">
        <v>1300.6669999999999</v>
      </c>
      <c r="H71" s="16">
        <v>274.44073700000217</v>
      </c>
      <c r="I71" s="33">
        <v>5547398.2000000328</v>
      </c>
      <c r="J71" s="33">
        <v>5443453.560000021</v>
      </c>
      <c r="K71" s="34">
        <f>IF($B71="P",VLOOKUP($E71,'[2]Costeo-JUL26'!$B$9:$CQ$307,K$1,0),0)</f>
        <v>0</v>
      </c>
      <c r="L71" s="35">
        <f>VLOOKUP($E71,'[2]TEORICOS (05.26)'!$A$8:$T$251,L$1,0)</f>
        <v>0.2</v>
      </c>
      <c r="M71" s="36">
        <f t="shared" si="5"/>
        <v>0</v>
      </c>
      <c r="N71" s="35">
        <f>IF($B71="P",VLOOKUP($E71,'[2]Costeo-JUL26'!$B$9:$CQ$307,N$1,0),0)</f>
        <v>0</v>
      </c>
      <c r="O71" s="36">
        <f t="shared" si="6"/>
        <v>0</v>
      </c>
      <c r="P71" s="36">
        <f>IF($B71="P",VLOOKUP($E71,'[2]Costeo-JUL26'!$B$9:$CQ$307,P$1,0),0)*H71</f>
        <v>0</v>
      </c>
      <c r="Q71" s="36">
        <f t="shared" si="7"/>
        <v>0</v>
      </c>
      <c r="R71" s="34">
        <f>IF($B71="P",VLOOKUP($E71,'[2]Costeo-JUL26'!$B$9:$CQ$307,R$1,0),0)</f>
        <v>0</v>
      </c>
      <c r="S71" s="16">
        <f>IF($B71="P",VLOOKUP($E71,'[2]Costeo-JUL26'!$B$9:$CQ$307,S$1,0),0)*$G71</f>
        <v>0</v>
      </c>
      <c r="T71" s="36">
        <f>IF($B71="P",VLOOKUP($E71,'[2]Costeo-JUL26'!$B$9:$CQ$307,T$1,0),0)*$G71</f>
        <v>0</v>
      </c>
      <c r="U71" s="35">
        <f>IF($B71="P",VLOOKUP($E71,'[2]Costeo-JUL26'!$B$9:$CQ$307,U$1,0),0)</f>
        <v>0</v>
      </c>
      <c r="V71" s="36">
        <f t="shared" si="8"/>
        <v>0</v>
      </c>
      <c r="W71" s="36">
        <f t="shared" si="9"/>
        <v>0</v>
      </c>
      <c r="X71" s="34">
        <f>IF($B71="P",VLOOKUP($E71,'[2]Costeo-JUL26'!$B$9:$CQ$307,X$1,0),0)</f>
        <v>0</v>
      </c>
      <c r="Y71" s="16">
        <f>IF($B71="P",VLOOKUP($E71,'[2]Costeo-JUL26'!$B$9:$CQ$307,Y$1,0),0)*$G71</f>
        <v>0</v>
      </c>
      <c r="Z71" s="36">
        <f>IF($B71="P",VLOOKUP($E71,'[2]Costeo-JUL26'!$B$9:$CQ$307,Z$1,0),0)*$G71</f>
        <v>0</v>
      </c>
      <c r="AA71" s="35">
        <f>IF($B71="P",VLOOKUP($E71,'[2]Costeo-JUL26'!$B$9:$CQ$307,AA$1,0),0)</f>
        <v>0</v>
      </c>
      <c r="AB71" s="36">
        <f t="shared" si="10"/>
        <v>0</v>
      </c>
      <c r="AC71" s="36">
        <f t="shared" si="11"/>
        <v>0</v>
      </c>
      <c r="AD71" s="34">
        <f>IF($B71="P",VLOOKUP($E71,'[2]Costeo-JUL26'!$B$9:$CQ$307,AD$1,0),0)</f>
        <v>0</v>
      </c>
      <c r="AE71" s="16">
        <f>IF($B71="P",VLOOKUP($E71,'[2]Costeo-JUL26'!$B$9:$CQ$307,AE$1,0),0)*$G71</f>
        <v>0</v>
      </c>
      <c r="AF71" s="36">
        <f>IF($B71="P",VLOOKUP($E71,'[2]Costeo-JUL26'!$B$9:$CQ$307,AF$1,0),0)*$G71</f>
        <v>0</v>
      </c>
      <c r="AG71" s="35">
        <f>IF($B71="P",VLOOKUP($E71,'[2]Costeo-JUL26'!$B$9:$CQ$307,AG$1,0),0)</f>
        <v>0</v>
      </c>
      <c r="AH71" s="36">
        <f t="shared" si="12"/>
        <v>0</v>
      </c>
      <c r="AI71" s="36">
        <f t="shared" si="13"/>
        <v>0</v>
      </c>
      <c r="AJ71" s="34">
        <f>IF($B71="P",VLOOKUP($E71,'[2]Costeo-JUL26'!$B$9:$CQ$307,AJ$1,0),0)</f>
        <v>0</v>
      </c>
      <c r="AK71" s="16">
        <f>IF($B71="P",VLOOKUP($E71,'[2]Costeo-JUL26'!$B$9:$CQ$307,AK$1,0),0)*$G71</f>
        <v>0</v>
      </c>
      <c r="AL71" s="36">
        <f>IF($B71="P",VLOOKUP($E71,'[2]Costeo-JUL26'!$B$9:$CQ$307,AL$1,0),0)*$G71</f>
        <v>0</v>
      </c>
      <c r="AM71" s="35">
        <f>IF($B71="P",VLOOKUP($E71,'[2]Costeo-JUL26'!$B$9:$CQ$307,AM$1,0),0)</f>
        <v>0</v>
      </c>
      <c r="AN71" s="36">
        <f t="shared" si="14"/>
        <v>0</v>
      </c>
      <c r="AO71" s="36">
        <f t="shared" si="15"/>
        <v>0</v>
      </c>
      <c r="AP71" s="34">
        <f>IF($B71="P",VLOOKUP($E71,'[2]Costeo-JUL26'!$B$9:$CQ$307,AP$1,0),0)</f>
        <v>0</v>
      </c>
      <c r="AQ71" s="16">
        <f>IF($B71="P",VLOOKUP($E71,'[2]Costeo-JUL26'!$B$9:$CQ$307,AQ$1,0),0)*$G71</f>
        <v>0</v>
      </c>
      <c r="AR71" s="36">
        <f>IF($B71="P",VLOOKUP($E71,'[2]Costeo-JUL26'!$B$9:$CQ$307,AR$1,0),0)*$G71</f>
        <v>0</v>
      </c>
      <c r="AS71" s="35">
        <f>IF($B71="P",VLOOKUP($E71,'[2]Costeo-JUL26'!$B$9:$CQ$307,AS$1,0),0)</f>
        <v>0</v>
      </c>
      <c r="AT71" s="36">
        <f t="shared" si="16"/>
        <v>0</v>
      </c>
      <c r="AU71" s="36">
        <f t="shared" si="17"/>
        <v>0</v>
      </c>
      <c r="AV71" s="34">
        <f>IF($B71="P",VLOOKUP($E71,'[2]Costeo-JUL26'!$B$9:$CQ$307,AV$1,0),0)</f>
        <v>0</v>
      </c>
      <c r="AW71" s="16">
        <f>IF($B71="P",VLOOKUP($E71,'[2]Costeo-JUL26'!$B$9:$CQ$307,AW$1,0),0)*$G71</f>
        <v>0</v>
      </c>
      <c r="AX71" s="36">
        <f>IF($B71="P",VLOOKUP($E71,'[2]Costeo-JUL26'!$B$9:$CQ$307,AX$1,0),0)*$G71</f>
        <v>0</v>
      </c>
      <c r="AY71" s="35">
        <f>IF($B71="P",VLOOKUP($E71,'[2]Costeo-JUL26'!$B$9:$CQ$307,AY$1,0),0)</f>
        <v>0</v>
      </c>
      <c r="AZ71" s="36">
        <f t="shared" si="18"/>
        <v>0</v>
      </c>
      <c r="BA71" s="36">
        <f t="shared" si="19"/>
        <v>0</v>
      </c>
      <c r="BB71" s="34">
        <f>IF($B71="P",VLOOKUP($E71,'[2]Costeo-JUL26'!$B$9:$CQ$307,BB$1,0),0)</f>
        <v>0</v>
      </c>
      <c r="BC71" s="16">
        <f>IF($B71="P",VLOOKUP($E71,'[2]Costeo-JUL26'!$B$9:$CQ$307,BC$1,0),0)*$G71</f>
        <v>0</v>
      </c>
      <c r="BD71" s="36">
        <f>IF($B71="P",VLOOKUP($E71,'[2]Costeo-JUL26'!$B$9:$CQ$307,BD$1,0),0)*$G71</f>
        <v>0</v>
      </c>
      <c r="BE71" s="35">
        <f>IF($B71="P",VLOOKUP($E71,'[2]Costeo-JUL26'!$B$9:$CQ$307,BE$1,0),0)</f>
        <v>0</v>
      </c>
      <c r="BF71" s="36">
        <f t="shared" si="20"/>
        <v>0</v>
      </c>
      <c r="BG71" s="36">
        <f t="shared" si="21"/>
        <v>0</v>
      </c>
      <c r="BH71" s="34">
        <f>IF($B71="P",VLOOKUP($E71,'[2]Costeo-JUL26'!$B$9:$CQ$307,BH$1,0),0)</f>
        <v>0</v>
      </c>
      <c r="BI71" s="16">
        <f>IF($B71="P",VLOOKUP($E71,'[2]Costeo-JUL26'!$B$9:$CQ$307,BI$1,0),0)*$G71</f>
        <v>0</v>
      </c>
      <c r="BJ71" s="36">
        <f>IF($B71="P",VLOOKUP($E71,'[2]Costeo-JUL26'!$B$9:$CQ$307,BJ$1,0),0)*$G71</f>
        <v>0</v>
      </c>
      <c r="BK71" s="35">
        <f>IF(BH71=910319,0,IF($B71="P",VLOOKUP($E71,'[2]Costeo-JUL26'!$B$9:$CQ$307,BK$1,0),0))</f>
        <v>0</v>
      </c>
      <c r="BL71" s="36">
        <f t="shared" si="22"/>
        <v>0</v>
      </c>
      <c r="BM71" s="36">
        <f t="shared" si="23"/>
        <v>0</v>
      </c>
      <c r="BN71" s="34">
        <f>IF($B71="P",VLOOKUP($E71,'[2]Costeo-JUL26'!$B$9:$CQ$307,BN$1,0),0)</f>
        <v>0</v>
      </c>
      <c r="BO71" s="16">
        <f>IF($B71="P",VLOOKUP($E71,'[2]Costeo-JUL26'!$B$9:$CQ$307,BO$1,0),0)*$G71</f>
        <v>0</v>
      </c>
      <c r="BP71" s="36">
        <f>IF($B71="P",VLOOKUP($E71,'[2]Costeo-JUL26'!$B$9:$CQ$307,BP$1,0),0)*$G71</f>
        <v>0</v>
      </c>
      <c r="BQ71" s="35">
        <f>IF($B71="P",VLOOKUP($E71,'[2]Costeo-JUL26'!$B$9:$CQ$307,BQ$1,0),0)</f>
        <v>0</v>
      </c>
      <c r="BR71" s="36">
        <f t="shared" si="24"/>
        <v>0</v>
      </c>
      <c r="BS71" s="36">
        <f t="shared" si="25"/>
        <v>0</v>
      </c>
      <c r="BT71" s="34">
        <f>IF($B71="P",VLOOKUP($E71,'[2]Costeo-JUL26'!$B$9:$CQ$307,BT$1,0),0)</f>
        <v>0</v>
      </c>
      <c r="BU71" s="16">
        <f>IF($B71="P",VLOOKUP($E71,'[2]Costeo-JUL26'!$B$9:$CQ$307,BU$1,0),0)*$G71</f>
        <v>0</v>
      </c>
      <c r="BV71" s="36">
        <f>IF($B71="P",VLOOKUP($E71,'[2]Costeo-JUL26'!$B$9:$CQ$307,BV$1,0),0)*$G71</f>
        <v>0</v>
      </c>
      <c r="BW71" s="35">
        <f>IF($B71="P",VLOOKUP($E71,'[2]Costeo-JUL26'!$B$9:$CQ$307,BW$1,0),0)</f>
        <v>0</v>
      </c>
      <c r="BX71" s="36">
        <f t="shared" si="26"/>
        <v>0</v>
      </c>
      <c r="BY71" s="36">
        <f t="shared" si="27"/>
        <v>0</v>
      </c>
      <c r="BZ71" s="34">
        <f>IF($B71="P",VLOOKUP($E71,'[2]Costeo-JUL26'!$B$9:$CQ$307,BZ$1,0),0)</f>
        <v>0</v>
      </c>
      <c r="CA71" s="16">
        <f>IF($B71="P",VLOOKUP($E71,'[2]Costeo-JUL26'!$B$9:$CQ$307,CA$1,0),0)*$G71</f>
        <v>0</v>
      </c>
      <c r="CB71" s="36">
        <f>IF($B71="P",VLOOKUP($E71,'[2]Costeo-JUL26'!$B$9:$CQ$307,CB$1,0),0)*$G71</f>
        <v>0</v>
      </c>
      <c r="CC71" s="35">
        <f>IF($B71="P",VLOOKUP($E71,'[2]Costeo-JUL26'!$B$9:$CQ$307,CC$1,0),0)</f>
        <v>0</v>
      </c>
      <c r="CD71" s="36">
        <f t="shared" si="28"/>
        <v>0</v>
      </c>
      <c r="CE71" s="36">
        <f t="shared" si="29"/>
        <v>0</v>
      </c>
      <c r="CF71" s="37">
        <f t="shared" si="1"/>
        <v>0</v>
      </c>
      <c r="CG71" s="36">
        <f>IF($B71="r",VLOOKUP($E71,'[2]Costeo-JUL26'!$B$9:$CQ$307,CG$1,0),0)*$G71</f>
        <v>1561281.6467900001</v>
      </c>
      <c r="CH71" s="35">
        <f>VLOOKUP($E71,'[2]TEORICOS (05.26)'!$A$8:$T$251,CH$1,0)</f>
        <v>0.15</v>
      </c>
      <c r="CI71" s="36">
        <f t="shared" si="30"/>
        <v>854498.46498150425</v>
      </c>
      <c r="CJ71" s="37">
        <f t="shared" si="31"/>
        <v>2415780.1117715044</v>
      </c>
      <c r="CM71" s="16">
        <f>SUMIFS('[1]Ajuste Inventario'!$I:$I,'[1]Ajuste Inventario'!$B:$B,E71,'[1]Ajuste Inventario'!$S:$S,D71)*-1</f>
        <v>2.6659999999999999</v>
      </c>
      <c r="CN71" s="36">
        <f t="shared" si="2"/>
        <v>4951.6669354898913</v>
      </c>
      <c r="CP71" t="str">
        <f t="shared" si="3"/>
        <v>2031Org.Vtas Ranelagh</v>
      </c>
      <c r="CQ71" s="10">
        <f t="shared" si="4"/>
        <v>1857.3394356676263</v>
      </c>
    </row>
    <row r="72" spans="1:95" x14ac:dyDescent="0.25">
      <c r="A72" s="30">
        <v>46204</v>
      </c>
      <c r="B72" s="31" t="str">
        <f>VLOOKUP($E72,'[2]TEORICOS (05.26)'!$A$8:$T$251,B$1,0)</f>
        <v>P</v>
      </c>
      <c r="C72" s="32" t="str">
        <f>VLOOKUP($E72,'[2]TEORICOS (05.26)'!$A$8:$T$251,C$1,0)</f>
        <v>Cepita</v>
      </c>
      <c r="D72" t="s">
        <v>66</v>
      </c>
      <c r="E72">
        <v>2033</v>
      </c>
      <c r="F72" t="s">
        <v>130</v>
      </c>
      <c r="G72" s="16">
        <v>1219.8330000000001</v>
      </c>
      <c r="H72" s="16">
        <v>1289.3634810000094</v>
      </c>
      <c r="I72" s="33">
        <v>14168062.689999998</v>
      </c>
      <c r="J72" s="33">
        <v>13891433.919999996</v>
      </c>
      <c r="K72" s="34">
        <f>IF($B72="P",VLOOKUP($E72,'[2]Costeo-JUL26'!$B$9:$CQ$307,K$1,0),0)</f>
        <v>929439</v>
      </c>
      <c r="L72" s="35">
        <f>VLOOKUP($E72,'[2]TEORICOS (05.26)'!$A$8:$T$251,L$1,0)</f>
        <v>0.2</v>
      </c>
      <c r="M72" s="36">
        <f t="shared" si="5"/>
        <v>2778286.7839999995</v>
      </c>
      <c r="N72" s="35">
        <f>IF($B72="P",VLOOKUP($E72,'[2]Costeo-JUL26'!$B$9:$CQ$307,N$1,0),0)</f>
        <v>0.03</v>
      </c>
      <c r="O72" s="36">
        <f t="shared" si="6"/>
        <v>83348.60351999999</v>
      </c>
      <c r="P72" s="36">
        <f>IF($B72="P",VLOOKUP($E72,'[2]Costeo-JUL26'!$B$9:$CQ$307,P$1,0),0)*H72</f>
        <v>0</v>
      </c>
      <c r="Q72" s="36">
        <f t="shared" si="7"/>
        <v>2861635.3875199994</v>
      </c>
      <c r="R72" s="34">
        <f>IF($B72="P",VLOOKUP($E72,'[2]Costeo-JUL26'!$B$9:$CQ$307,R$1,0),0)</f>
        <v>902332</v>
      </c>
      <c r="S72" s="16">
        <f>IF($B72="P",VLOOKUP($E72,'[2]Costeo-JUL26'!$B$9:$CQ$307,S$1,0),0)*$G72</f>
        <v>781.03681870161074</v>
      </c>
      <c r="T72" s="36">
        <f>IF($B72="P",VLOOKUP($E72,'[2]Costeo-JUL26'!$B$9:$CQ$307,T$1,0),0)*$G72</f>
        <v>544815.27468881174</v>
      </c>
      <c r="U72" s="35">
        <f>IF($B72="P",VLOOKUP($E72,'[2]Costeo-JUL26'!$B$9:$CQ$307,U$1,0),0)</f>
        <v>1.4999999999999999E-2</v>
      </c>
      <c r="V72" s="36">
        <f t="shared" si="8"/>
        <v>8172.2291203321756</v>
      </c>
      <c r="W72" s="36">
        <f t="shared" si="9"/>
        <v>552987.50380914391</v>
      </c>
      <c r="X72" s="34">
        <f>IF($B72="P",VLOOKUP($E72,'[2]Costeo-JUL26'!$B$9:$CQ$307,X$1,0),0)</f>
        <v>0</v>
      </c>
      <c r="Y72" s="16">
        <f>IF($B72="P",VLOOKUP($E72,'[2]Costeo-JUL26'!$B$9:$CQ$307,Y$1,0),0)*$G72</f>
        <v>0</v>
      </c>
      <c r="Z72" s="36">
        <f>IF($B72="P",VLOOKUP($E72,'[2]Costeo-JUL26'!$B$9:$CQ$307,Z$1,0),0)*$G72</f>
        <v>0</v>
      </c>
      <c r="AA72" s="35">
        <f>IF($B72="P",VLOOKUP($E72,'[2]Costeo-JUL26'!$B$9:$CQ$307,AA$1,0),0)</f>
        <v>0</v>
      </c>
      <c r="AB72" s="36">
        <f t="shared" si="10"/>
        <v>0</v>
      </c>
      <c r="AC72" s="36">
        <f t="shared" si="11"/>
        <v>0</v>
      </c>
      <c r="AD72" s="34">
        <f>IF($B72="P",VLOOKUP($E72,'[2]Costeo-JUL26'!$B$9:$CQ$307,AD$1,0),0)</f>
        <v>917993</v>
      </c>
      <c r="AE72" s="16">
        <f>IF($B72="P",VLOOKUP($E72,'[2]Costeo-JUL26'!$B$9:$CQ$307,AE$1,0),0)*$G72</f>
        <v>7318.9980000000005</v>
      </c>
      <c r="AF72" s="36">
        <f>IF($B72="P",VLOOKUP($E72,'[2]Costeo-JUL26'!$B$9:$CQ$307,AF$1,0),0)*$G72</f>
        <v>198889.37925120001</v>
      </c>
      <c r="AG72" s="35">
        <f>IF($B72="P",VLOOKUP($E72,'[2]Costeo-JUL26'!$B$9:$CQ$307,AG$1,0),0)</f>
        <v>6.0000000000000001E-3</v>
      </c>
      <c r="AH72" s="36">
        <f t="shared" si="12"/>
        <v>1193.3362755072001</v>
      </c>
      <c r="AI72" s="36">
        <f t="shared" si="13"/>
        <v>200082.71552670721</v>
      </c>
      <c r="AJ72" s="34">
        <f>IF($B72="P",VLOOKUP($E72,'[2]Costeo-JUL26'!$B$9:$CQ$307,AJ$1,0),0)</f>
        <v>930266</v>
      </c>
      <c r="AK72" s="16">
        <f>IF($B72="P",VLOOKUP($E72,'[2]Costeo-JUL26'!$B$9:$CQ$307,AK$1,0),0)*$G72</f>
        <v>7318.9980000000005</v>
      </c>
      <c r="AL72" s="36">
        <f>IF($B72="P",VLOOKUP($E72,'[2]Costeo-JUL26'!$B$9:$CQ$307,AL$1,0),0)*$G72</f>
        <v>463047.97248683998</v>
      </c>
      <c r="AM72" s="35">
        <f>IF($B72="P",VLOOKUP($E72,'[2]Costeo-JUL26'!$B$9:$CQ$307,AM$1,0),0)</f>
        <v>1.7999999999999999E-2</v>
      </c>
      <c r="AN72" s="36">
        <f t="shared" si="14"/>
        <v>8334.8635047631196</v>
      </c>
      <c r="AO72" s="36">
        <f t="shared" si="15"/>
        <v>471382.83599160309</v>
      </c>
      <c r="AP72" s="34">
        <f>IF($B72="P",VLOOKUP($E72,'[2]Costeo-JUL26'!$B$9:$CQ$307,AP$1,0),0)</f>
        <v>929272</v>
      </c>
      <c r="AQ72" s="16">
        <f>IF($B72="P",VLOOKUP($E72,'[2]Costeo-JUL26'!$B$9:$CQ$307,AQ$1,0),0)*$G72</f>
        <v>7318.9980000000005</v>
      </c>
      <c r="AR72" s="36">
        <f>IF($B72="P",VLOOKUP($E72,'[2]Costeo-JUL26'!$B$9:$CQ$307,AR$1,0),0)*$G72</f>
        <v>1075171.41878899</v>
      </c>
      <c r="AS72" s="35">
        <f>IF($B72="P",VLOOKUP($E72,'[2]Costeo-JUL26'!$B$9:$CQ$307,AS$1,0),0)</f>
        <v>0.02</v>
      </c>
      <c r="AT72" s="36">
        <f t="shared" si="16"/>
        <v>21503.4283757798</v>
      </c>
      <c r="AU72" s="36">
        <f t="shared" si="17"/>
        <v>1096674.8471647699</v>
      </c>
      <c r="AV72" s="34">
        <f>IF($B72="P",VLOOKUP($E72,'[2]Costeo-JUL26'!$B$9:$CQ$307,AV$1,0),0)</f>
        <v>922605</v>
      </c>
      <c r="AW72" s="16">
        <f>IF($B72="P",VLOOKUP($E72,'[2]Costeo-JUL26'!$B$9:$CQ$307,AW$1,0),0)*$G72</f>
        <v>20.737161000000004</v>
      </c>
      <c r="AX72" s="36">
        <f>IF($B72="P",VLOOKUP($E72,'[2]Costeo-JUL26'!$B$9:$CQ$307,AX$1,0),0)*$G72</f>
        <v>101178.66428084805</v>
      </c>
      <c r="AY72" s="35">
        <f>IF($B72="P",VLOOKUP($E72,'[2]Costeo-JUL26'!$B$9:$CQ$307,AY$1,0),0)</f>
        <v>0.03</v>
      </c>
      <c r="AZ72" s="36">
        <f t="shared" si="18"/>
        <v>3035.3599284254415</v>
      </c>
      <c r="BA72" s="36">
        <f t="shared" si="19"/>
        <v>104214.0242092735</v>
      </c>
      <c r="BB72" s="34">
        <f>IF($B72="P",VLOOKUP($E72,'[2]Costeo-JUL26'!$B$9:$CQ$307,BB$1,0),0)</f>
        <v>902311</v>
      </c>
      <c r="BC72" s="16">
        <f>IF($B72="P",VLOOKUP($E72,'[2]Costeo-JUL26'!$B$9:$CQ$307,BC$1,0),0)*$G72</f>
        <v>3.9207872286000001</v>
      </c>
      <c r="BD72" s="36">
        <f>IF($B72="P",VLOOKUP($E72,'[2]Costeo-JUL26'!$B$9:$CQ$307,BD$1,0),0)*$G72</f>
        <v>15375.93563110305</v>
      </c>
      <c r="BE72" s="35">
        <f>IF($B72="P",VLOOKUP($E72,'[2]Costeo-JUL26'!$B$9:$CQ$307,BE$1,0),0)</f>
        <v>0.03</v>
      </c>
      <c r="BF72" s="36">
        <f t="shared" si="20"/>
        <v>461.27806893309145</v>
      </c>
      <c r="BG72" s="36">
        <f t="shared" si="21"/>
        <v>15837.213700036142</v>
      </c>
      <c r="BH72" s="34">
        <f>IF($B72="P",VLOOKUP($E72,'[2]Costeo-JUL26'!$B$9:$CQ$307,BH$1,0),0)</f>
        <v>902302</v>
      </c>
      <c r="BI72" s="16">
        <f>IF($B72="P",VLOOKUP($E72,'[2]Costeo-JUL26'!$B$9:$CQ$307,BI$1,0),0)*$G72</f>
        <v>52.278557142857146</v>
      </c>
      <c r="BJ72" s="36">
        <f>IF($B72="P",VLOOKUP($E72,'[2]Costeo-JUL26'!$B$9:$CQ$307,BJ$1,0),0)*$G72</f>
        <v>34388.834888571429</v>
      </c>
      <c r="BK72" s="35">
        <f>IF(BH72=910319,0,IF($B72="P",VLOOKUP($E72,'[2]Costeo-JUL26'!$B$9:$CQ$307,BK$1,0),0))</f>
        <v>0.02</v>
      </c>
      <c r="BL72" s="36">
        <f t="shared" si="22"/>
        <v>687.77669777142864</v>
      </c>
      <c r="BM72" s="36">
        <f t="shared" si="23"/>
        <v>35076.611586342857</v>
      </c>
      <c r="BN72" s="34">
        <f>IF($B72="P",VLOOKUP($E72,'[2]Costeo-JUL26'!$B$9:$CQ$307,BN$1,0),0)</f>
        <v>0</v>
      </c>
      <c r="BO72" s="16">
        <f>IF($B72="P",VLOOKUP($E72,'[2]Costeo-JUL26'!$B$9:$CQ$307,BO$1,0),0)*$G72</f>
        <v>0</v>
      </c>
      <c r="BP72" s="36">
        <f>IF($B72="P",VLOOKUP($E72,'[2]Costeo-JUL26'!$B$9:$CQ$307,BP$1,0),0)*$G72</f>
        <v>0</v>
      </c>
      <c r="BQ72" s="35">
        <f>IF($B72="P",VLOOKUP($E72,'[2]Costeo-JUL26'!$B$9:$CQ$307,BQ$1,0),0)</f>
        <v>0</v>
      </c>
      <c r="BR72" s="36">
        <f t="shared" si="24"/>
        <v>0</v>
      </c>
      <c r="BS72" s="36">
        <f t="shared" si="25"/>
        <v>0</v>
      </c>
      <c r="BT72" s="34">
        <f>IF($B72="P",VLOOKUP($E72,'[2]Costeo-JUL26'!$B$9:$CQ$307,BT$1,0),0)</f>
        <v>0</v>
      </c>
      <c r="BU72" s="16">
        <f>IF($B72="P",VLOOKUP($E72,'[2]Costeo-JUL26'!$B$9:$CQ$307,BU$1,0),0)*$G72</f>
        <v>0</v>
      </c>
      <c r="BV72" s="36">
        <f>IF($B72="P",VLOOKUP($E72,'[2]Costeo-JUL26'!$B$9:$CQ$307,BV$1,0),0)*$G72</f>
        <v>0</v>
      </c>
      <c r="BW72" s="35">
        <f>IF($B72="P",VLOOKUP($E72,'[2]Costeo-JUL26'!$B$9:$CQ$307,BW$1,0),0)</f>
        <v>0</v>
      </c>
      <c r="BX72" s="36">
        <f t="shared" si="26"/>
        <v>0</v>
      </c>
      <c r="BY72" s="36">
        <f t="shared" si="27"/>
        <v>0</v>
      </c>
      <c r="BZ72" s="34">
        <f>IF($B72="P",VLOOKUP($E72,'[2]Costeo-JUL26'!$B$9:$CQ$307,BZ$1,0),0)</f>
        <v>0</v>
      </c>
      <c r="CA72" s="16">
        <f>IF($B72="P",VLOOKUP($E72,'[2]Costeo-JUL26'!$B$9:$CQ$307,CA$1,0),0)*$G72</f>
        <v>0</v>
      </c>
      <c r="CB72" s="36">
        <f>IF($B72="P",VLOOKUP($E72,'[2]Costeo-JUL26'!$B$9:$CQ$307,CB$1,0),0)*$G72</f>
        <v>0</v>
      </c>
      <c r="CC72" s="35">
        <f>IF($B72="P",VLOOKUP($E72,'[2]Costeo-JUL26'!$B$9:$CQ$307,CC$1,0),0)</f>
        <v>0</v>
      </c>
      <c r="CD72" s="36">
        <f t="shared" si="28"/>
        <v>0</v>
      </c>
      <c r="CE72" s="36">
        <f t="shared" si="29"/>
        <v>0</v>
      </c>
      <c r="CF72" s="37">
        <f t="shared" si="1"/>
        <v>5337891.1395078748</v>
      </c>
      <c r="CG72" s="36">
        <f>IF($B72="r",VLOOKUP($E72,'[2]Costeo-JUL26'!$B$9:$CQ$307,CG$1,0),0)*$G72</f>
        <v>0</v>
      </c>
      <c r="CH72" s="35">
        <f>VLOOKUP($E72,'[2]TEORICOS (05.26)'!$A$8:$T$251,CH$1,0)</f>
        <v>0</v>
      </c>
      <c r="CI72" s="36">
        <f t="shared" si="30"/>
        <v>0</v>
      </c>
      <c r="CJ72" s="37">
        <f t="shared" si="31"/>
        <v>0</v>
      </c>
      <c r="CM72" s="16">
        <f>SUMIFS('[1]Ajuste Inventario'!$I:$I,'[1]Ajuste Inventario'!$B:$B,E72,'[1]Ajuste Inventario'!$S:$S,D72)*-1</f>
        <v>84.176000000000002</v>
      </c>
      <c r="CN72" s="36">
        <f t="shared" si="2"/>
        <v>368347.40866923169</v>
      </c>
      <c r="CP72" t="str">
        <f t="shared" si="3"/>
        <v>2033Org.Vtas Ranelagh</v>
      </c>
      <c r="CQ72" s="10">
        <f t="shared" si="4"/>
        <v>4375.9196049851698</v>
      </c>
    </row>
    <row r="73" spans="1:95" x14ac:dyDescent="0.25">
      <c r="A73" s="30">
        <v>46204</v>
      </c>
      <c r="B73" s="31" t="str">
        <f>VLOOKUP($E73,'[2]TEORICOS (05.26)'!$A$8:$T$251,B$1,0)</f>
        <v>P</v>
      </c>
      <c r="C73" s="32" t="str">
        <f>VLOOKUP($E73,'[2]TEORICOS (05.26)'!$A$8:$T$251,C$1,0)</f>
        <v>Cepita</v>
      </c>
      <c r="D73" t="s">
        <v>66</v>
      </c>
      <c r="E73">
        <v>2154</v>
      </c>
      <c r="F73" t="s">
        <v>131</v>
      </c>
      <c r="G73" s="16">
        <v>-4.3330000000000002</v>
      </c>
      <c r="H73" s="16">
        <v>-6.8678050000000006</v>
      </c>
      <c r="I73" s="33">
        <v>-49585.11</v>
      </c>
      <c r="J73" s="33">
        <v>-39172.240000000005</v>
      </c>
      <c r="K73" s="34">
        <f>IF($B73="P",VLOOKUP($E73,'[2]Costeo-JUL26'!$B$9:$CQ$307,K$1,0),0)</f>
        <v>938059</v>
      </c>
      <c r="L73" s="35">
        <f>VLOOKUP($E73,'[2]TEORICOS (05.26)'!$A$8:$T$251,L$1,0)</f>
        <v>0.17</v>
      </c>
      <c r="M73" s="36">
        <f t="shared" si="5"/>
        <v>-6659.2808000000014</v>
      </c>
      <c r="N73" s="35">
        <f>IF($B73="P",VLOOKUP($E73,'[2]Costeo-JUL26'!$B$9:$CQ$307,N$1,0),0)</f>
        <v>1.4999999999999999E-2</v>
      </c>
      <c r="O73" s="36">
        <f t="shared" si="6"/>
        <v>-99.889212000000015</v>
      </c>
      <c r="P73" s="36">
        <f>IF($B73="P",VLOOKUP($E73,'[2]Costeo-JUL26'!$B$9:$CQ$307,P$1,0),0)*H73</f>
        <v>0</v>
      </c>
      <c r="Q73" s="36">
        <f t="shared" si="7"/>
        <v>-6759.1700120000014</v>
      </c>
      <c r="R73" s="34">
        <f>IF($B73="P",VLOOKUP($E73,'[2]Costeo-JUL26'!$B$9:$CQ$307,R$1,0),0)</f>
        <v>902332</v>
      </c>
      <c r="S73" s="16">
        <f>IF($B73="P",VLOOKUP($E73,'[2]Costeo-JUL26'!$B$9:$CQ$307,S$1,0),0)*$G73</f>
        <v>0</v>
      </c>
      <c r="T73" s="36">
        <f>IF($B73="P",VLOOKUP($E73,'[2]Costeo-JUL26'!$B$9:$CQ$307,T$1,0),0)*$G73</f>
        <v>0</v>
      </c>
      <c r="U73" s="35">
        <f>IF($B73="P",VLOOKUP($E73,'[2]Costeo-JUL26'!$B$9:$CQ$307,U$1,0),0)</f>
        <v>1.4999999999999999E-2</v>
      </c>
      <c r="V73" s="36">
        <f t="shared" si="8"/>
        <v>0</v>
      </c>
      <c r="W73" s="36">
        <f t="shared" si="9"/>
        <v>0</v>
      </c>
      <c r="X73" s="34">
        <f>IF($B73="P",VLOOKUP($E73,'[2]Costeo-JUL26'!$B$9:$CQ$307,X$1,0),0)</f>
        <v>0</v>
      </c>
      <c r="Y73" s="16">
        <f>IF($B73="P",VLOOKUP($E73,'[2]Costeo-JUL26'!$B$9:$CQ$307,Y$1,0),0)*$G73</f>
        <v>0</v>
      </c>
      <c r="Z73" s="36">
        <f>IF($B73="P",VLOOKUP($E73,'[2]Costeo-JUL26'!$B$9:$CQ$307,Z$1,0),0)*$G73</f>
        <v>0</v>
      </c>
      <c r="AA73" s="35">
        <f>IF($B73="P",VLOOKUP($E73,'[2]Costeo-JUL26'!$B$9:$CQ$307,AA$1,0),0)</f>
        <v>0</v>
      </c>
      <c r="AB73" s="36">
        <f t="shared" si="10"/>
        <v>0</v>
      </c>
      <c r="AC73" s="36">
        <f t="shared" si="11"/>
        <v>0</v>
      </c>
      <c r="AD73" s="34">
        <f>IF($B73="P",VLOOKUP($E73,'[2]Costeo-JUL26'!$B$9:$CQ$307,AD$1,0),0)</f>
        <v>901781</v>
      </c>
      <c r="AE73" s="16">
        <f>IF($B73="P",VLOOKUP($E73,'[2]Costeo-JUL26'!$B$9:$CQ$307,AE$1,0),0)*$G73</f>
        <v>-25.998000000000001</v>
      </c>
      <c r="AF73" s="36">
        <f>IF($B73="P",VLOOKUP($E73,'[2]Costeo-JUL26'!$B$9:$CQ$307,AF$1,0),0)*$G73</f>
        <v>-398.99650560000003</v>
      </c>
      <c r="AG73" s="35">
        <f>IF($B73="P",VLOOKUP($E73,'[2]Costeo-JUL26'!$B$9:$CQ$307,AG$1,0),0)</f>
        <v>6.0000000000000001E-3</v>
      </c>
      <c r="AH73" s="36">
        <f t="shared" si="12"/>
        <v>-2.3939790336000004</v>
      </c>
      <c r="AI73" s="36">
        <f t="shared" si="13"/>
        <v>-401.39048463360001</v>
      </c>
      <c r="AJ73" s="34">
        <f>IF($B73="P",VLOOKUP($E73,'[2]Costeo-JUL26'!$B$9:$CQ$307,AJ$1,0),0)</f>
        <v>928579</v>
      </c>
      <c r="AK73" s="16">
        <f>IF($B73="P",VLOOKUP($E73,'[2]Costeo-JUL26'!$B$9:$CQ$307,AK$1,0),0)*$G73</f>
        <v>-25.998000000000001</v>
      </c>
      <c r="AL73" s="36">
        <f>IF($B73="P",VLOOKUP($E73,'[2]Costeo-JUL26'!$B$9:$CQ$307,AL$1,0),0)*$G73</f>
        <v>-497.79514511999997</v>
      </c>
      <c r="AM73" s="35">
        <f>IF($B73="P",VLOOKUP($E73,'[2]Costeo-JUL26'!$B$9:$CQ$307,AM$1,0),0)</f>
        <v>1.7999999999999999E-2</v>
      </c>
      <c r="AN73" s="36">
        <f t="shared" si="14"/>
        <v>-8.9603126121599992</v>
      </c>
      <c r="AO73" s="36">
        <f t="shared" si="15"/>
        <v>-506.75545773215998</v>
      </c>
      <c r="AP73" s="34">
        <f>IF($B73="P",VLOOKUP($E73,'[2]Costeo-JUL26'!$B$9:$CQ$307,AP$1,0),0)</f>
        <v>933429</v>
      </c>
      <c r="AQ73" s="16">
        <f>IF($B73="P",VLOOKUP($E73,'[2]Costeo-JUL26'!$B$9:$CQ$307,AQ$1,0),0)*$G73</f>
        <v>-25.998000000000001</v>
      </c>
      <c r="AR73" s="36">
        <f>IF($B73="P",VLOOKUP($E73,'[2]Costeo-JUL26'!$B$9:$CQ$307,AR$1,0),0)*$G73</f>
        <v>-2554.0897964400006</v>
      </c>
      <c r="AS73" s="35">
        <f>IF($B73="P",VLOOKUP($E73,'[2]Costeo-JUL26'!$B$9:$CQ$307,AS$1,0),0)</f>
        <v>0.02</v>
      </c>
      <c r="AT73" s="36">
        <f t="shared" si="16"/>
        <v>-51.081795928800013</v>
      </c>
      <c r="AU73" s="36">
        <f t="shared" si="17"/>
        <v>-2605.1715923688007</v>
      </c>
      <c r="AV73" s="34">
        <f>IF($B73="P",VLOOKUP($E73,'[2]Costeo-JUL26'!$B$9:$CQ$307,AV$1,0),0)</f>
        <v>932317</v>
      </c>
      <c r="AW73" s="16">
        <f>IF($B73="P",VLOOKUP($E73,'[2]Costeo-JUL26'!$B$9:$CQ$307,AW$1,0),0)*$G73</f>
        <v>-9.5325999999999994E-2</v>
      </c>
      <c r="AX73" s="36">
        <f>IF($B73="P",VLOOKUP($E73,'[2]Costeo-JUL26'!$B$9:$CQ$307,AX$1,0),0)*$G73</f>
        <v>-409.69208279999998</v>
      </c>
      <c r="AY73" s="35">
        <f>IF($B73="P",VLOOKUP($E73,'[2]Costeo-JUL26'!$B$9:$CQ$307,AY$1,0),0)</f>
        <v>0.03</v>
      </c>
      <c r="AZ73" s="36">
        <f t="shared" si="18"/>
        <v>-12.290762483999998</v>
      </c>
      <c r="BA73" s="36">
        <f t="shared" si="19"/>
        <v>-421.98284528399995</v>
      </c>
      <c r="BB73" s="34">
        <f>IF($B73="P",VLOOKUP($E73,'[2]Costeo-JUL26'!$B$9:$CQ$307,BB$1,0),0)</f>
        <v>902311</v>
      </c>
      <c r="BC73" s="16">
        <f>IF($B73="P",VLOOKUP($E73,'[2]Costeo-JUL26'!$B$9:$CQ$307,BC$1,0),0)*$G73</f>
        <v>-1.8054166666666666E-2</v>
      </c>
      <c r="BD73" s="36">
        <f>IF($B73="P",VLOOKUP($E73,'[2]Costeo-JUL26'!$B$9:$CQ$307,BD$1,0),0)*$G73</f>
        <v>-70.802032437500017</v>
      </c>
      <c r="BE73" s="35">
        <f>IF($B73="P",VLOOKUP($E73,'[2]Costeo-JUL26'!$B$9:$CQ$307,BE$1,0),0)</f>
        <v>0.03</v>
      </c>
      <c r="BF73" s="36">
        <f t="shared" si="20"/>
        <v>-2.1240609731250006</v>
      </c>
      <c r="BG73" s="36">
        <f t="shared" si="21"/>
        <v>-72.926093410625015</v>
      </c>
      <c r="BH73" s="34">
        <f>IF($B73="P",VLOOKUP($E73,'[2]Costeo-JUL26'!$B$9:$CQ$307,BH$1,0),0)</f>
        <v>933089</v>
      </c>
      <c r="BI73" s="16">
        <f>IF($B73="P",VLOOKUP($E73,'[2]Costeo-JUL26'!$B$9:$CQ$307,BI$1,0),0)*$G73</f>
        <v>-0.1160625</v>
      </c>
      <c r="BJ73" s="36">
        <f>IF($B73="P",VLOOKUP($E73,'[2]Costeo-JUL26'!$B$9:$CQ$307,BJ$1,0),0)*$G73</f>
        <v>-86.428557086236935</v>
      </c>
      <c r="BK73" s="35">
        <f>IF(BH73=910319,0,IF($B73="P",VLOOKUP($E73,'[2]Costeo-JUL26'!$B$9:$CQ$307,BK$1,0),0))</f>
        <v>0.02</v>
      </c>
      <c r="BL73" s="36">
        <f t="shared" si="22"/>
        <v>-1.7285711417247387</v>
      </c>
      <c r="BM73" s="36">
        <f t="shared" si="23"/>
        <v>-88.157128227961678</v>
      </c>
      <c r="BN73" s="34">
        <f>IF($B73="P",VLOOKUP($E73,'[2]Costeo-JUL26'!$B$9:$CQ$307,BN$1,0),0)</f>
        <v>0</v>
      </c>
      <c r="BO73" s="16">
        <f>IF($B73="P",VLOOKUP($E73,'[2]Costeo-JUL26'!$B$9:$CQ$307,BO$1,0),0)*$G73</f>
        <v>0</v>
      </c>
      <c r="BP73" s="36">
        <f>IF($B73="P",VLOOKUP($E73,'[2]Costeo-JUL26'!$B$9:$CQ$307,BP$1,0),0)*$G73</f>
        <v>0</v>
      </c>
      <c r="BQ73" s="35">
        <f>IF($B73="P",VLOOKUP($E73,'[2]Costeo-JUL26'!$B$9:$CQ$307,BQ$1,0),0)</f>
        <v>0</v>
      </c>
      <c r="BR73" s="36">
        <f t="shared" si="24"/>
        <v>0</v>
      </c>
      <c r="BS73" s="36">
        <f t="shared" si="25"/>
        <v>0</v>
      </c>
      <c r="BT73" s="34">
        <f>IF($B73="P",VLOOKUP($E73,'[2]Costeo-JUL26'!$B$9:$CQ$307,BT$1,0),0)</f>
        <v>0</v>
      </c>
      <c r="BU73" s="16">
        <f>IF($B73="P",VLOOKUP($E73,'[2]Costeo-JUL26'!$B$9:$CQ$307,BU$1,0),0)*$G73</f>
        <v>0</v>
      </c>
      <c r="BV73" s="36">
        <f>IF($B73="P",VLOOKUP($E73,'[2]Costeo-JUL26'!$B$9:$CQ$307,BV$1,0),0)*$G73</f>
        <v>0</v>
      </c>
      <c r="BW73" s="35">
        <f>IF($B73="P",VLOOKUP($E73,'[2]Costeo-JUL26'!$B$9:$CQ$307,BW$1,0),0)</f>
        <v>0</v>
      </c>
      <c r="BX73" s="36">
        <f t="shared" si="26"/>
        <v>0</v>
      </c>
      <c r="BY73" s="36">
        <f t="shared" si="27"/>
        <v>0</v>
      </c>
      <c r="BZ73" s="34">
        <f>IF($B73="P",VLOOKUP($E73,'[2]Costeo-JUL26'!$B$9:$CQ$307,BZ$1,0),0)</f>
        <v>0</v>
      </c>
      <c r="CA73" s="16">
        <f>IF($B73="P",VLOOKUP($E73,'[2]Costeo-JUL26'!$B$9:$CQ$307,CA$1,0),0)*$G73</f>
        <v>0</v>
      </c>
      <c r="CB73" s="36">
        <f>IF($B73="P",VLOOKUP($E73,'[2]Costeo-JUL26'!$B$9:$CQ$307,CB$1,0),0)*$G73</f>
        <v>0</v>
      </c>
      <c r="CC73" s="35">
        <f>IF($B73="P",VLOOKUP($E73,'[2]Costeo-JUL26'!$B$9:$CQ$307,CC$1,0),0)</f>
        <v>0</v>
      </c>
      <c r="CD73" s="36">
        <f t="shared" si="28"/>
        <v>0</v>
      </c>
      <c r="CE73" s="36">
        <f t="shared" si="29"/>
        <v>0</v>
      </c>
      <c r="CF73" s="37">
        <f t="shared" si="1"/>
        <v>-10855.553613657148</v>
      </c>
      <c r="CG73" s="36">
        <f>IF($B73="r",VLOOKUP($E73,'[2]Costeo-JUL26'!$B$9:$CQ$307,CG$1,0),0)*$G73</f>
        <v>0</v>
      </c>
      <c r="CH73" s="35">
        <f>VLOOKUP($E73,'[2]TEORICOS (05.26)'!$A$8:$T$251,CH$1,0)</f>
        <v>0.15</v>
      </c>
      <c r="CI73" s="36">
        <f t="shared" si="30"/>
        <v>0</v>
      </c>
      <c r="CJ73" s="37">
        <f t="shared" si="31"/>
        <v>0</v>
      </c>
      <c r="CM73" s="16">
        <f>SUMIFS('[1]Ajuste Inventario'!$I:$I,'[1]Ajuste Inventario'!$B:$B,E73,'[1]Ajuste Inventario'!$S:$S,D73)*-1</f>
        <v>19.334</v>
      </c>
      <c r="CN73" s="36">
        <f t="shared" si="2"/>
        <v>48437.86604349118</v>
      </c>
      <c r="CP73" t="str">
        <f t="shared" si="3"/>
        <v>2154Org.Vtas Ranelagh</v>
      </c>
      <c r="CQ73" s="10">
        <f t="shared" si="4"/>
        <v>2505.3204739573384</v>
      </c>
    </row>
    <row r="74" spans="1:95" x14ac:dyDescent="0.25">
      <c r="A74" s="30">
        <v>46204</v>
      </c>
      <c r="B74" s="31" t="str">
        <f>VLOOKUP($E74,'[2]TEORICOS (05.26)'!$A$8:$T$251,B$1,0)</f>
        <v>P</v>
      </c>
      <c r="C74" s="32" t="str">
        <f>VLOOKUP($E74,'[2]TEORICOS (05.26)'!$A$8:$T$251,C$1,0)</f>
        <v>Crush</v>
      </c>
      <c r="D74" t="s">
        <v>66</v>
      </c>
      <c r="E74">
        <v>2359</v>
      </c>
      <c r="F74" t="s">
        <v>132</v>
      </c>
      <c r="G74" s="16">
        <v>1973.1669999999999</v>
      </c>
      <c r="H74" s="16">
        <v>4692.1911260000379</v>
      </c>
      <c r="I74" s="33">
        <v>14474398.729999963</v>
      </c>
      <c r="J74" s="33">
        <v>12875766.430000057</v>
      </c>
      <c r="K74" s="34">
        <f>IF($B74="P",VLOOKUP($E74,'[2]Costeo-JUL26'!$B$9:$CQ$307,K$1,0),0)</f>
        <v>901768</v>
      </c>
      <c r="L74" s="35">
        <f>VLOOKUP($E74,'[2]TEORICOS (05.26)'!$A$8:$T$251,L$1,0)</f>
        <v>0.13</v>
      </c>
      <c r="M74" s="36">
        <f t="shared" si="5"/>
        <v>1673849.6359000076</v>
      </c>
      <c r="N74" s="35">
        <f>IF($B74="P",VLOOKUP($E74,'[2]Costeo-JUL26'!$B$9:$CQ$307,N$1,0),0)</f>
        <v>8.0000000000000002E-3</v>
      </c>
      <c r="O74" s="36">
        <f t="shared" si="6"/>
        <v>13390.797087200061</v>
      </c>
      <c r="P74" s="36">
        <f>IF($B74="P",VLOOKUP($E74,'[2]Costeo-JUL26'!$B$9:$CQ$307,P$1,0),0)*H74</f>
        <v>0</v>
      </c>
      <c r="Q74" s="36">
        <f t="shared" si="7"/>
        <v>1687240.4329872075</v>
      </c>
      <c r="R74" s="34">
        <f>IF($B74="P",VLOOKUP($E74,'[2]Costeo-JUL26'!$B$9:$CQ$307,R$1,0),0)</f>
        <v>0</v>
      </c>
      <c r="S74" s="16">
        <f>IF($B74="P",VLOOKUP($E74,'[2]Costeo-JUL26'!$B$9:$CQ$307,S$1,0),0)*$G74</f>
        <v>0</v>
      </c>
      <c r="T74" s="36">
        <f>IF($B74="P",VLOOKUP($E74,'[2]Costeo-JUL26'!$B$9:$CQ$307,T$1,0),0)*$G74</f>
        <v>0</v>
      </c>
      <c r="U74" s="35">
        <f>IF($B74="P",VLOOKUP($E74,'[2]Costeo-JUL26'!$B$9:$CQ$307,U$1,0),0)</f>
        <v>0</v>
      </c>
      <c r="V74" s="36">
        <f t="shared" si="8"/>
        <v>0</v>
      </c>
      <c r="W74" s="36">
        <f t="shared" si="9"/>
        <v>0</v>
      </c>
      <c r="X74" s="34">
        <f>IF($B74="P",VLOOKUP($E74,'[2]Costeo-JUL26'!$B$9:$CQ$307,X$1,0),0)</f>
        <v>902338</v>
      </c>
      <c r="Y74" s="16">
        <f>IF($B74="P",VLOOKUP($E74,'[2]Costeo-JUL26'!$B$9:$CQ$307,Y$1,0),0)*$G74</f>
        <v>174.051087903</v>
      </c>
      <c r="Z74" s="36">
        <f>IF($B74="P",VLOOKUP($E74,'[2]Costeo-JUL26'!$B$9:$CQ$307,Z$1,0),0)*$G74</f>
        <v>49211.204593694216</v>
      </c>
      <c r="AA74" s="35">
        <f>IF($B74="P",VLOOKUP($E74,'[2]Costeo-JUL26'!$B$9:$CQ$307,AA$1,0),0)</f>
        <v>0.45</v>
      </c>
      <c r="AB74" s="36">
        <f t="shared" si="10"/>
        <v>22145.042067162398</v>
      </c>
      <c r="AC74" s="36">
        <f t="shared" si="11"/>
        <v>71356.246660856617</v>
      </c>
      <c r="AD74" s="34">
        <f>IF($B74="P",VLOOKUP($E74,'[2]Costeo-JUL26'!$B$9:$CQ$307,AD$1,0),0)</f>
        <v>901767</v>
      </c>
      <c r="AE74" s="16">
        <f>IF($B74="P",VLOOKUP($E74,'[2]Costeo-JUL26'!$B$9:$CQ$307,AE$1,0),0)*$G74</f>
        <v>11839.002</v>
      </c>
      <c r="AF74" s="36">
        <f>IF($B74="P",VLOOKUP($E74,'[2]Costeo-JUL26'!$B$9:$CQ$307,AF$1,0),0)*$G74</f>
        <v>181695.5314944</v>
      </c>
      <c r="AG74" s="35">
        <f>IF($B74="P",VLOOKUP($E74,'[2]Costeo-JUL26'!$B$9:$CQ$307,AG$1,0),0)</f>
        <v>6.0000000000000001E-3</v>
      </c>
      <c r="AH74" s="36">
        <f t="shared" si="12"/>
        <v>1090.1731889663999</v>
      </c>
      <c r="AI74" s="36">
        <f t="shared" si="13"/>
        <v>182785.70468336641</v>
      </c>
      <c r="AJ74" s="34">
        <f>IF($B74="P",VLOOKUP($E74,'[2]Costeo-JUL26'!$B$9:$CQ$307,AJ$1,0),0)</f>
        <v>909141</v>
      </c>
      <c r="AK74" s="16">
        <f>IF($B74="P",VLOOKUP($E74,'[2]Costeo-JUL26'!$B$9:$CQ$307,AK$1,0),0)*$G74</f>
        <v>11839.002</v>
      </c>
      <c r="AL74" s="36">
        <f>IF($B74="P",VLOOKUP($E74,'[2]Costeo-JUL26'!$B$9:$CQ$307,AL$1,0),0)*$G74</f>
        <v>181594.89997739997</v>
      </c>
      <c r="AM74" s="35">
        <f>IF($B74="P",VLOOKUP($E74,'[2]Costeo-JUL26'!$B$9:$CQ$307,AM$1,0),0)</f>
        <v>1.7999999999999999E-2</v>
      </c>
      <c r="AN74" s="36">
        <f t="shared" si="14"/>
        <v>3268.708199593199</v>
      </c>
      <c r="AO74" s="36">
        <f t="shared" si="15"/>
        <v>184863.60817699318</v>
      </c>
      <c r="AP74" s="34">
        <f>IF($B74="P",VLOOKUP($E74,'[2]Costeo-JUL26'!$B$9:$CQ$307,AP$1,0),0)</f>
        <v>911423</v>
      </c>
      <c r="AQ74" s="16">
        <f>IF($B74="P",VLOOKUP($E74,'[2]Costeo-JUL26'!$B$9:$CQ$307,AQ$1,0),0)*$G74</f>
        <v>11839.002</v>
      </c>
      <c r="AR74" s="36">
        <f>IF($B74="P",VLOOKUP($E74,'[2]Costeo-JUL26'!$B$9:$CQ$307,AR$1,0),0)*$G74</f>
        <v>1807222.4713510608</v>
      </c>
      <c r="AS74" s="35">
        <f>IF($B74="P",VLOOKUP($E74,'[2]Costeo-JUL26'!$B$9:$CQ$307,AS$1,0),0)</f>
        <v>0.02</v>
      </c>
      <c r="AT74" s="36">
        <f t="shared" si="16"/>
        <v>36144.449427021216</v>
      </c>
      <c r="AU74" s="36">
        <f t="shared" si="17"/>
        <v>1843366.920778082</v>
      </c>
      <c r="AV74" s="34">
        <f>IF($B74="P",VLOOKUP($E74,'[2]Costeo-JUL26'!$B$9:$CQ$307,AV$1,0),0)</f>
        <v>932442</v>
      </c>
      <c r="AW74" s="16">
        <f>IF($B74="P",VLOOKUP($E74,'[2]Costeo-JUL26'!$B$9:$CQ$307,AW$1,0),0)*$G74</f>
        <v>54.656725899999998</v>
      </c>
      <c r="AX74" s="36">
        <f>IF($B74="P",VLOOKUP($E74,'[2]Costeo-JUL26'!$B$9:$CQ$307,AX$1,0),0)*$G74</f>
        <v>201752.96859308411</v>
      </c>
      <c r="AY74" s="35">
        <f>IF($B74="P",VLOOKUP($E74,'[2]Costeo-JUL26'!$B$9:$CQ$307,AY$1,0),0)</f>
        <v>0.03</v>
      </c>
      <c r="AZ74" s="36">
        <f t="shared" si="18"/>
        <v>6052.5890577925229</v>
      </c>
      <c r="BA74" s="36">
        <f t="shared" si="19"/>
        <v>207805.55765087664</v>
      </c>
      <c r="BB74" s="34">
        <f>IF($B74="P",VLOOKUP($E74,'[2]Costeo-JUL26'!$B$9:$CQ$307,BB$1,0),0)</f>
        <v>902311</v>
      </c>
      <c r="BC74" s="16">
        <f>IF($B74="P",VLOOKUP($E74,'[2]Costeo-JUL26'!$B$9:$CQ$307,BC$1,0),0)*$G74</f>
        <v>8.6326056250000001</v>
      </c>
      <c r="BD74" s="36">
        <f>IF($B74="P",VLOOKUP($E74,'[2]Costeo-JUL26'!$B$9:$CQ$307,BD$1,0),0)*$G74</f>
        <v>33854.014686253133</v>
      </c>
      <c r="BE74" s="35">
        <f>IF($B74="P",VLOOKUP($E74,'[2]Costeo-JUL26'!$B$9:$CQ$307,BE$1,0),0)</f>
        <v>0.03</v>
      </c>
      <c r="BF74" s="36">
        <f t="shared" si="20"/>
        <v>1015.620440587594</v>
      </c>
      <c r="BG74" s="36">
        <f t="shared" si="21"/>
        <v>34869.635126840723</v>
      </c>
      <c r="BH74" s="34">
        <f>IF($B74="P",VLOOKUP($E74,'[2]Costeo-JUL26'!$B$9:$CQ$307,BH$1,0),0)</f>
        <v>933089</v>
      </c>
      <c r="BI74" s="16">
        <f>IF($B74="P",VLOOKUP($E74,'[2]Costeo-JUL26'!$B$9:$CQ$307,BI$1,0),0)*$G74</f>
        <v>73.993762499999988</v>
      </c>
      <c r="BJ74" s="36">
        <f>IF($B74="P",VLOOKUP($E74,'[2]Costeo-JUL26'!$B$9:$CQ$307,BJ$1,0),0)*$G74</f>
        <v>55101.123328006099</v>
      </c>
      <c r="BK74" s="35">
        <f>IF(BH74=910319,0,IF($B74="P",VLOOKUP($E74,'[2]Costeo-JUL26'!$B$9:$CQ$307,BK$1,0),0))</f>
        <v>0.02</v>
      </c>
      <c r="BL74" s="36">
        <f t="shared" si="22"/>
        <v>1102.022466560122</v>
      </c>
      <c r="BM74" s="36">
        <f t="shared" si="23"/>
        <v>56203.145794566219</v>
      </c>
      <c r="BN74" s="34">
        <f>IF($B74="P",VLOOKUP($E74,'[2]Costeo-JUL26'!$B$9:$CQ$307,BN$1,0),0)</f>
        <v>0</v>
      </c>
      <c r="BO74" s="16">
        <f>IF($B74="P",VLOOKUP($E74,'[2]Costeo-JUL26'!$B$9:$CQ$307,BO$1,0),0)*$G74</f>
        <v>0</v>
      </c>
      <c r="BP74" s="36">
        <f>IF($B74="P",VLOOKUP($E74,'[2]Costeo-JUL26'!$B$9:$CQ$307,BP$1,0),0)*$G74</f>
        <v>0</v>
      </c>
      <c r="BQ74" s="35">
        <f>IF($B74="P",VLOOKUP($E74,'[2]Costeo-JUL26'!$B$9:$CQ$307,BQ$1,0),0)</f>
        <v>0</v>
      </c>
      <c r="BR74" s="36">
        <f t="shared" si="24"/>
        <v>0</v>
      </c>
      <c r="BS74" s="36">
        <f t="shared" si="25"/>
        <v>0</v>
      </c>
      <c r="BT74" s="34">
        <f>IF($B74="P",VLOOKUP($E74,'[2]Costeo-JUL26'!$B$9:$CQ$307,BT$1,0),0)</f>
        <v>0</v>
      </c>
      <c r="BU74" s="16">
        <f>IF($B74="P",VLOOKUP($E74,'[2]Costeo-JUL26'!$B$9:$CQ$307,BU$1,0),0)*$G74</f>
        <v>0</v>
      </c>
      <c r="BV74" s="36">
        <f>IF($B74="P",VLOOKUP($E74,'[2]Costeo-JUL26'!$B$9:$CQ$307,BV$1,0),0)*$G74</f>
        <v>0</v>
      </c>
      <c r="BW74" s="35">
        <f>IF($B74="P",VLOOKUP($E74,'[2]Costeo-JUL26'!$B$9:$CQ$307,BW$1,0),0)</f>
        <v>0</v>
      </c>
      <c r="BX74" s="36">
        <f t="shared" si="26"/>
        <v>0</v>
      </c>
      <c r="BY74" s="36">
        <f t="shared" si="27"/>
        <v>0</v>
      </c>
      <c r="BZ74" s="34">
        <f>IF($B74="P",VLOOKUP($E74,'[2]Costeo-JUL26'!$B$9:$CQ$307,BZ$1,0),0)</f>
        <v>0</v>
      </c>
      <c r="CA74" s="16">
        <f>IF($B74="P",VLOOKUP($E74,'[2]Costeo-JUL26'!$B$9:$CQ$307,CA$1,0),0)*$G74</f>
        <v>0</v>
      </c>
      <c r="CB74" s="36">
        <f>IF($B74="P",VLOOKUP($E74,'[2]Costeo-JUL26'!$B$9:$CQ$307,CB$1,0),0)*$G74</f>
        <v>0</v>
      </c>
      <c r="CC74" s="35">
        <f>IF($B74="P",VLOOKUP($E74,'[2]Costeo-JUL26'!$B$9:$CQ$307,CC$1,0),0)</f>
        <v>0</v>
      </c>
      <c r="CD74" s="36">
        <f t="shared" si="28"/>
        <v>0</v>
      </c>
      <c r="CE74" s="36">
        <f t="shared" si="29"/>
        <v>0</v>
      </c>
      <c r="CF74" s="37">
        <f t="shared" ref="CF74:CF137" si="32">Q74+W74+AC74+AI74+AO74+AU74+BA74+BG74+BM74+BS74+BY74+CE74</f>
        <v>4268491.2518587885</v>
      </c>
      <c r="CG74" s="36">
        <f>IF($B74="r",VLOOKUP($E74,'[2]Costeo-JUL26'!$B$9:$CQ$307,CG$1,0),0)*$G74</f>
        <v>0</v>
      </c>
      <c r="CH74" s="35">
        <f>VLOOKUP($E74,'[2]TEORICOS (05.26)'!$A$8:$T$251,CH$1,0)</f>
        <v>0</v>
      </c>
      <c r="CI74" s="36">
        <f t="shared" si="30"/>
        <v>0</v>
      </c>
      <c r="CJ74" s="37">
        <f t="shared" si="31"/>
        <v>0</v>
      </c>
      <c r="CM74" s="16">
        <f>SUMIFS('[1]Ajuste Inventario'!$I:$I,'[1]Ajuste Inventario'!$B:$B,E74,'[1]Ajuste Inventario'!$S:$S,D74)*-1</f>
        <v>-107.98700000000001</v>
      </c>
      <c r="CN74" s="36">
        <f t="shared" ref="CN74:CN137" si="33">IF(CM74=0,0,IF(B74="P",CF74/G74,CJ74/G74))*CM74</f>
        <v>-233604.94312669683</v>
      </c>
      <c r="CP74" t="str">
        <f t="shared" ref="CP74:CP137" si="34">E74&amp;D74</f>
        <v>2359Org.Vtas Ranelagh</v>
      </c>
      <c r="CQ74" s="10">
        <f t="shared" ref="CQ74:CQ137" si="35">+CN74/CM74</f>
        <v>2163.2691261605269</v>
      </c>
    </row>
    <row r="75" spans="1:95" x14ac:dyDescent="0.25">
      <c r="A75" s="30">
        <v>46204</v>
      </c>
      <c r="B75" s="31" t="str">
        <f>VLOOKUP($E75,'[2]TEORICOS (05.26)'!$A$8:$T$251,B$1,0)</f>
        <v>P</v>
      </c>
      <c r="C75" s="32" t="str">
        <f>VLOOKUP($E75,'[2]TEORICOS (05.26)'!$A$8:$T$251,C$1,0)</f>
        <v>Aquarius</v>
      </c>
      <c r="D75" t="s">
        <v>66</v>
      </c>
      <c r="E75">
        <v>2423</v>
      </c>
      <c r="F75" t="s">
        <v>133</v>
      </c>
      <c r="G75" s="16">
        <v>622.25</v>
      </c>
      <c r="H75" s="16">
        <v>438.06400000000167</v>
      </c>
      <c r="I75" s="33">
        <v>5695652.1599999815</v>
      </c>
      <c r="J75" s="33">
        <v>5452361.0599999884</v>
      </c>
      <c r="K75" s="34">
        <f>IF($B75="P",VLOOKUP($E75,'[2]Costeo-JUL26'!$B$9:$CQ$307,K$1,0),0)</f>
        <v>938684</v>
      </c>
      <c r="L75" s="35">
        <f>VLOOKUP($E75,'[2]TEORICOS (05.26)'!$A$8:$T$251,L$1,0)</f>
        <v>0.17</v>
      </c>
      <c r="M75" s="36">
        <f t="shared" si="5"/>
        <v>926901.38019999815</v>
      </c>
      <c r="N75" s="35">
        <f>IF($B75="P",VLOOKUP($E75,'[2]Costeo-JUL26'!$B$9:$CQ$307,N$1,0),0)</f>
        <v>0.05</v>
      </c>
      <c r="O75" s="36">
        <f t="shared" si="6"/>
        <v>46345.069009999912</v>
      </c>
      <c r="P75" s="36">
        <f>IF($B75="P",VLOOKUP($E75,'[2]Costeo-JUL26'!$B$9:$CQ$307,P$1,0),0)*H75</f>
        <v>0</v>
      </c>
      <c r="Q75" s="36">
        <f t="shared" si="7"/>
        <v>973246.44920999801</v>
      </c>
      <c r="R75" s="34">
        <f>IF($B75="P",VLOOKUP($E75,'[2]Costeo-JUL26'!$B$9:$CQ$307,R$1,0),0)</f>
        <v>902332</v>
      </c>
      <c r="S75" s="16">
        <f>IF($B75="P",VLOOKUP($E75,'[2]Costeo-JUL26'!$B$9:$CQ$307,S$1,0),0)*$G75</f>
        <v>262.72427935000002</v>
      </c>
      <c r="T75" s="36">
        <f>IF($B75="P",VLOOKUP($E75,'[2]Costeo-JUL26'!$B$9:$CQ$307,T$1,0),0)*$G75</f>
        <v>183264.34425900539</v>
      </c>
      <c r="U75" s="35">
        <f>IF($B75="P",VLOOKUP($E75,'[2]Costeo-JUL26'!$B$9:$CQ$307,U$1,0),0)</f>
        <v>1.4999999999999999E-2</v>
      </c>
      <c r="V75" s="36">
        <f t="shared" si="8"/>
        <v>2748.9651638850805</v>
      </c>
      <c r="W75" s="36">
        <f t="shared" si="9"/>
        <v>186013.30942289048</v>
      </c>
      <c r="X75" s="34">
        <f>IF($B75="P",VLOOKUP($E75,'[2]Costeo-JUL26'!$B$9:$CQ$307,X$1,0),0)</f>
        <v>0</v>
      </c>
      <c r="Y75" s="16">
        <f>IF($B75="P",VLOOKUP($E75,'[2]Costeo-JUL26'!$B$9:$CQ$307,Y$1,0),0)*$G75</f>
        <v>0</v>
      </c>
      <c r="Z75" s="36">
        <f>IF($B75="P",VLOOKUP($E75,'[2]Costeo-JUL26'!$B$9:$CQ$307,Z$1,0),0)*$G75</f>
        <v>0</v>
      </c>
      <c r="AA75" s="35">
        <f>IF($B75="P",VLOOKUP($E75,'[2]Costeo-JUL26'!$B$9:$CQ$307,AA$1,0),0)</f>
        <v>0</v>
      </c>
      <c r="AB75" s="36">
        <f t="shared" si="10"/>
        <v>0</v>
      </c>
      <c r="AC75" s="36">
        <f t="shared" si="11"/>
        <v>0</v>
      </c>
      <c r="AD75" s="34">
        <f>IF($B75="P",VLOOKUP($E75,'[2]Costeo-JUL26'!$B$9:$CQ$307,AD$1,0),0)</f>
        <v>902257</v>
      </c>
      <c r="AE75" s="16">
        <f>IF($B75="P",VLOOKUP($E75,'[2]Costeo-JUL26'!$B$9:$CQ$307,AE$1,0),0)*$G75</f>
        <v>4978</v>
      </c>
      <c r="AF75" s="36">
        <f>IF($B75="P",VLOOKUP($E75,'[2]Costeo-JUL26'!$B$9:$CQ$307,AF$1,0),0)*$G75</f>
        <v>76398.361600000004</v>
      </c>
      <c r="AG75" s="35">
        <f>IF($B75="P",VLOOKUP($E75,'[2]Costeo-JUL26'!$B$9:$CQ$307,AG$1,0),0)</f>
        <v>6.0000000000000001E-3</v>
      </c>
      <c r="AH75" s="36">
        <f t="shared" si="12"/>
        <v>458.39016960000004</v>
      </c>
      <c r="AI75" s="36">
        <f t="shared" si="13"/>
        <v>76856.7517696</v>
      </c>
      <c r="AJ75" s="34">
        <f>IF($B75="P",VLOOKUP($E75,'[2]Costeo-JUL26'!$B$9:$CQ$307,AJ$1,0),0)</f>
        <v>938574</v>
      </c>
      <c r="AK75" s="16">
        <f>IF($B75="P",VLOOKUP($E75,'[2]Costeo-JUL26'!$B$9:$CQ$307,AK$1,0),0)*$G75</f>
        <v>4978</v>
      </c>
      <c r="AL75" s="36">
        <f>IF($B75="P",VLOOKUP($E75,'[2]Costeo-JUL26'!$B$9:$CQ$307,AL$1,0),0)*$G75</f>
        <v>63014.013108524086</v>
      </c>
      <c r="AM75" s="35">
        <f>IF($B75="P",VLOOKUP($E75,'[2]Costeo-JUL26'!$B$9:$CQ$307,AM$1,0),0)</f>
        <v>1.7999999999999999E-2</v>
      </c>
      <c r="AN75" s="36">
        <f t="shared" si="14"/>
        <v>1134.2522359534335</v>
      </c>
      <c r="AO75" s="36">
        <f t="shared" si="15"/>
        <v>64148.265344477521</v>
      </c>
      <c r="AP75" s="34">
        <f>IF($B75="P",VLOOKUP($E75,'[2]Costeo-JUL26'!$B$9:$CQ$307,AP$1,0),0)</f>
        <v>901569</v>
      </c>
      <c r="AQ75" s="16">
        <f>IF($B75="P",VLOOKUP($E75,'[2]Costeo-JUL26'!$B$9:$CQ$307,AQ$1,0),0)*$G75</f>
        <v>4978</v>
      </c>
      <c r="AR75" s="36">
        <f>IF($B75="P",VLOOKUP($E75,'[2]Costeo-JUL26'!$B$9:$CQ$307,AR$1,0),0)*$G75</f>
        <v>323744.3295827618</v>
      </c>
      <c r="AS75" s="35">
        <f>IF($B75="P",VLOOKUP($E75,'[2]Costeo-JUL26'!$B$9:$CQ$307,AS$1,0),0)</f>
        <v>0.02</v>
      </c>
      <c r="AT75" s="36">
        <f t="shared" si="16"/>
        <v>6474.8865916552359</v>
      </c>
      <c r="AU75" s="36">
        <f t="shared" si="17"/>
        <v>330219.21617441706</v>
      </c>
      <c r="AV75" s="34">
        <f>IF($B75="P",VLOOKUP($E75,'[2]Costeo-JUL26'!$B$9:$CQ$307,AV$1,0),0)</f>
        <v>932435</v>
      </c>
      <c r="AW75" s="16">
        <f>IF($B75="P",VLOOKUP($E75,'[2]Costeo-JUL26'!$B$9:$CQ$307,AW$1,0),0)*$G75</f>
        <v>10.578250000000001</v>
      </c>
      <c r="AX75" s="36">
        <f>IF($B75="P",VLOOKUP($E75,'[2]Costeo-JUL26'!$B$9:$CQ$307,AX$1,0),0)*$G75</f>
        <v>54399.073755000005</v>
      </c>
      <c r="AY75" s="35">
        <f>IF($B75="P",VLOOKUP($E75,'[2]Costeo-JUL26'!$B$9:$CQ$307,AY$1,0),0)</f>
        <v>0.03</v>
      </c>
      <c r="AZ75" s="36">
        <f t="shared" si="18"/>
        <v>1631.9722126500001</v>
      </c>
      <c r="BA75" s="36">
        <f t="shared" si="19"/>
        <v>56031.045967650003</v>
      </c>
      <c r="BB75" s="34">
        <f>IF($B75="P",VLOOKUP($E75,'[2]Costeo-JUL26'!$B$9:$CQ$307,BB$1,0),0)</f>
        <v>902311</v>
      </c>
      <c r="BC75" s="16">
        <f>IF($B75="P",VLOOKUP($E75,'[2]Costeo-JUL26'!$B$9:$CQ$307,BC$1,0),0)*$G75</f>
        <v>1.2963541666666667</v>
      </c>
      <c r="BD75" s="36">
        <f>IF($B75="P",VLOOKUP($E75,'[2]Costeo-JUL26'!$B$9:$CQ$307,BD$1,0),0)*$G75</f>
        <v>5083.8408359375007</v>
      </c>
      <c r="BE75" s="35">
        <f>IF($B75="P",VLOOKUP($E75,'[2]Costeo-JUL26'!$B$9:$CQ$307,BE$1,0),0)</f>
        <v>0.03</v>
      </c>
      <c r="BF75" s="36">
        <f t="shared" si="20"/>
        <v>152.51522507812501</v>
      </c>
      <c r="BG75" s="36">
        <f t="shared" si="21"/>
        <v>5236.3560610156255</v>
      </c>
      <c r="BH75" s="34">
        <f>IF($B75="P",VLOOKUP($E75,'[2]Costeo-JUL26'!$B$9:$CQ$307,BH$1,0),0)</f>
        <v>933089</v>
      </c>
      <c r="BI75" s="16">
        <f>IF($B75="P",VLOOKUP($E75,'[2]Costeo-JUL26'!$B$9:$CQ$307,BI$1,0),0)*$G75</f>
        <v>14.403935185185185</v>
      </c>
      <c r="BJ75" s="36">
        <f>IF($B75="P",VLOOKUP($E75,'[2]Costeo-JUL26'!$B$9:$CQ$307,BJ$1,0),0)*$G75</f>
        <v>10726.215051538908</v>
      </c>
      <c r="BK75" s="35">
        <f>IF(BH75=910319,0,IF($B75="P",VLOOKUP($E75,'[2]Costeo-JUL26'!$B$9:$CQ$307,BK$1,0),0))</f>
        <v>0.02</v>
      </c>
      <c r="BL75" s="36">
        <f t="shared" si="22"/>
        <v>214.52430103077816</v>
      </c>
      <c r="BM75" s="36">
        <f t="shared" si="23"/>
        <v>10940.739352569686</v>
      </c>
      <c r="BN75" s="34">
        <f>IF($B75="P",VLOOKUP($E75,'[2]Costeo-JUL26'!$B$9:$CQ$307,BN$1,0),0)</f>
        <v>0</v>
      </c>
      <c r="BO75" s="16">
        <f>IF($B75="P",VLOOKUP($E75,'[2]Costeo-JUL26'!$B$9:$CQ$307,BO$1,0),0)*$G75</f>
        <v>0</v>
      </c>
      <c r="BP75" s="36">
        <f>IF($B75="P",VLOOKUP($E75,'[2]Costeo-JUL26'!$B$9:$CQ$307,BP$1,0),0)*$G75</f>
        <v>0</v>
      </c>
      <c r="BQ75" s="35">
        <f>IF($B75="P",VLOOKUP($E75,'[2]Costeo-JUL26'!$B$9:$CQ$307,BQ$1,0),0)</f>
        <v>0</v>
      </c>
      <c r="BR75" s="36">
        <f t="shared" si="24"/>
        <v>0</v>
      </c>
      <c r="BS75" s="36">
        <f t="shared" si="25"/>
        <v>0</v>
      </c>
      <c r="BT75" s="34">
        <f>IF($B75="P",VLOOKUP($E75,'[2]Costeo-JUL26'!$B$9:$CQ$307,BT$1,0),0)</f>
        <v>0</v>
      </c>
      <c r="BU75" s="16">
        <f>IF($B75="P",VLOOKUP($E75,'[2]Costeo-JUL26'!$B$9:$CQ$307,BU$1,0),0)*$G75</f>
        <v>0</v>
      </c>
      <c r="BV75" s="36">
        <f>IF($B75="P",VLOOKUP($E75,'[2]Costeo-JUL26'!$B$9:$CQ$307,BV$1,0),0)*$G75</f>
        <v>0</v>
      </c>
      <c r="BW75" s="35">
        <f>IF($B75="P",VLOOKUP($E75,'[2]Costeo-JUL26'!$B$9:$CQ$307,BW$1,0),0)</f>
        <v>0</v>
      </c>
      <c r="BX75" s="36">
        <f t="shared" si="26"/>
        <v>0</v>
      </c>
      <c r="BY75" s="36">
        <f t="shared" si="27"/>
        <v>0</v>
      </c>
      <c r="BZ75" s="34">
        <f>IF($B75="P",VLOOKUP($E75,'[2]Costeo-JUL26'!$B$9:$CQ$307,BZ$1,0),0)</f>
        <v>936704</v>
      </c>
      <c r="CA75" s="16">
        <f>IF($B75="P",VLOOKUP($E75,'[2]Costeo-JUL26'!$B$9:$CQ$307,CA$1,0),0)*$G75</f>
        <v>15.128358718601314</v>
      </c>
      <c r="CB75" s="36">
        <f>IF($B75="P",VLOOKUP($E75,'[2]Costeo-JUL26'!$B$9:$CQ$307,CB$1,0),0)*$G75</f>
        <v>7221.7275117846966</v>
      </c>
      <c r="CC75" s="35">
        <f>IF($B75="P",VLOOKUP($E75,'[2]Costeo-JUL26'!$B$9:$CQ$307,CC$1,0),0)</f>
        <v>0.5</v>
      </c>
      <c r="CD75" s="36">
        <f t="shared" si="28"/>
        <v>3610.8637558923483</v>
      </c>
      <c r="CE75" s="36">
        <f t="shared" si="29"/>
        <v>10832.591267677046</v>
      </c>
      <c r="CF75" s="37">
        <f t="shared" si="32"/>
        <v>1713524.7245702951</v>
      </c>
      <c r="CG75" s="36">
        <f>IF($B75="r",VLOOKUP($E75,'[2]Costeo-JUL26'!$B$9:$CQ$307,CG$1,0),0)*$G75</f>
        <v>0</v>
      </c>
      <c r="CH75" s="35">
        <f>VLOOKUP($E75,'[2]TEORICOS (05.26)'!$A$8:$T$251,CH$1,0)</f>
        <v>0</v>
      </c>
      <c r="CI75" s="36">
        <f t="shared" si="30"/>
        <v>0</v>
      </c>
      <c r="CJ75" s="37">
        <f t="shared" si="31"/>
        <v>0</v>
      </c>
      <c r="CM75" s="16">
        <f>SUMIFS('[1]Ajuste Inventario'!$I:$I,'[1]Ajuste Inventario'!$B:$B,E75,'[1]Ajuste Inventario'!$S:$S,D75)*-1</f>
        <v>-188.125</v>
      </c>
      <c r="CN75" s="36">
        <f t="shared" si="33"/>
        <v>-518050.36369592085</v>
      </c>
      <c r="CP75" t="str">
        <f t="shared" si="34"/>
        <v>2423Org.Vtas Ranelagh</v>
      </c>
      <c r="CQ75" s="10">
        <f t="shared" si="35"/>
        <v>2753.7560860912736</v>
      </c>
    </row>
    <row r="76" spans="1:95" x14ac:dyDescent="0.25">
      <c r="A76" s="30">
        <v>46204</v>
      </c>
      <c r="B76" s="31" t="str">
        <f>VLOOKUP($E76,'[2]TEORICOS (05.26)'!$A$8:$T$251,B$1,0)</f>
        <v>P</v>
      </c>
      <c r="C76" s="32" t="str">
        <f>VLOOKUP($E76,'[2]TEORICOS (05.26)'!$A$8:$T$251,C$1,0)</f>
        <v>Aquarius</v>
      </c>
      <c r="D76" t="s">
        <v>66</v>
      </c>
      <c r="E76">
        <v>2426</v>
      </c>
      <c r="F76" t="s">
        <v>134</v>
      </c>
      <c r="G76" s="16">
        <v>759</v>
      </c>
      <c r="H76" s="16">
        <v>1203.0150000000081</v>
      </c>
      <c r="I76" s="33">
        <v>7195831.5899999719</v>
      </c>
      <c r="J76" s="33">
        <v>7095594.2099999776</v>
      </c>
      <c r="K76" s="34">
        <f>IF($B76="P",VLOOKUP($E76,'[2]Costeo-JUL26'!$B$9:$CQ$307,K$1,0),0)</f>
        <v>938684</v>
      </c>
      <c r="L76" s="35">
        <f>VLOOKUP($E76,'[2]TEORICOS (05.26)'!$A$8:$T$251,L$1,0)</f>
        <v>0.17</v>
      </c>
      <c r="M76" s="36">
        <f t="shared" ref="M76:M139" si="36">IF(B76="P",L76*J76,0)</f>
        <v>1206251.0156999964</v>
      </c>
      <c r="N76" s="35">
        <f>IF($B76="P",VLOOKUP($E76,'[2]Costeo-JUL26'!$B$9:$CQ$307,N$1,0),0)</f>
        <v>0.05</v>
      </c>
      <c r="O76" s="36">
        <f t="shared" ref="O76:O139" si="37">N76*M76</f>
        <v>60312.550784999825</v>
      </c>
      <c r="P76" s="36">
        <f>IF($B76="P",VLOOKUP($E76,'[2]Costeo-JUL26'!$B$9:$CQ$307,P$1,0),0)*H76</f>
        <v>0</v>
      </c>
      <c r="Q76" s="36">
        <f t="shared" ref="Q76:Q139" si="38">+M76+O76+P76</f>
        <v>1266563.5664849961</v>
      </c>
      <c r="R76" s="34">
        <f>IF($B76="P",VLOOKUP($E76,'[2]Costeo-JUL26'!$B$9:$CQ$307,R$1,0),0)</f>
        <v>902332</v>
      </c>
      <c r="S76" s="16">
        <f>IF($B76="P",VLOOKUP($E76,'[2]Costeo-JUL26'!$B$9:$CQ$307,S$1,0),0)*$G76</f>
        <v>721.04039865000004</v>
      </c>
      <c r="T76" s="36">
        <f>IF($B76="P",VLOOKUP($E76,'[2]Costeo-JUL26'!$B$9:$CQ$307,T$1,0),0)*$G76</f>
        <v>502964.53822148091</v>
      </c>
      <c r="U76" s="35">
        <f>IF($B76="P",VLOOKUP($E76,'[2]Costeo-JUL26'!$B$9:$CQ$307,U$1,0),0)</f>
        <v>1.4999999999999999E-2</v>
      </c>
      <c r="V76" s="36">
        <f t="shared" ref="V76:V139" si="39">U76*T76</f>
        <v>7544.4680733222131</v>
      </c>
      <c r="W76" s="36">
        <f t="shared" ref="W76:W139" si="40">T76+V76</f>
        <v>510509.00629480311</v>
      </c>
      <c r="X76" s="34">
        <f>IF($B76="P",VLOOKUP($E76,'[2]Costeo-JUL26'!$B$9:$CQ$307,X$1,0),0)</f>
        <v>0</v>
      </c>
      <c r="Y76" s="16">
        <f>IF($B76="P",VLOOKUP($E76,'[2]Costeo-JUL26'!$B$9:$CQ$307,Y$1,0),0)*$G76</f>
        <v>0</v>
      </c>
      <c r="Z76" s="36">
        <f>IF($B76="P",VLOOKUP($E76,'[2]Costeo-JUL26'!$B$9:$CQ$307,Z$1,0),0)*$G76</f>
        <v>0</v>
      </c>
      <c r="AA76" s="35">
        <f>IF($B76="P",VLOOKUP($E76,'[2]Costeo-JUL26'!$B$9:$CQ$307,AA$1,0),0)</f>
        <v>0</v>
      </c>
      <c r="AB76" s="36">
        <f t="shared" ref="AB76:AB139" si="41">AA76*Z76</f>
        <v>0</v>
      </c>
      <c r="AC76" s="36">
        <f t="shared" ref="AC76:AC139" si="42">Z76+AB76</f>
        <v>0</v>
      </c>
      <c r="AD76" s="34">
        <f>IF($B76="P",VLOOKUP($E76,'[2]Costeo-JUL26'!$B$9:$CQ$307,AD$1,0),0)</f>
        <v>902257</v>
      </c>
      <c r="AE76" s="16">
        <f>IF($B76="P",VLOOKUP($E76,'[2]Costeo-JUL26'!$B$9:$CQ$307,AE$1,0),0)*$G76</f>
        <v>4554</v>
      </c>
      <c r="AF76" s="36">
        <f>IF($B76="P",VLOOKUP($E76,'[2]Costeo-JUL26'!$B$9:$CQ$307,AF$1,0),0)*$G76</f>
        <v>69891.14880000001</v>
      </c>
      <c r="AG76" s="35">
        <f>IF($B76="P",VLOOKUP($E76,'[2]Costeo-JUL26'!$B$9:$CQ$307,AG$1,0),0)</f>
        <v>6.0000000000000001E-3</v>
      </c>
      <c r="AH76" s="36">
        <f t="shared" ref="AH76:AH139" si="43">AG76*AF76</f>
        <v>419.34689280000009</v>
      </c>
      <c r="AI76" s="36">
        <f t="shared" ref="AI76:AI139" si="44">AF76+AH76</f>
        <v>70310.495692800003</v>
      </c>
      <c r="AJ76" s="34">
        <f>IF($B76="P",VLOOKUP($E76,'[2]Costeo-JUL26'!$B$9:$CQ$307,AJ$1,0),0)</f>
        <v>940570</v>
      </c>
      <c r="AK76" s="16">
        <f>IF($B76="P",VLOOKUP($E76,'[2]Costeo-JUL26'!$B$9:$CQ$307,AK$1,0),0)*$G76</f>
        <v>4554</v>
      </c>
      <c r="AL76" s="36">
        <f>IF($B76="P",VLOOKUP($E76,'[2]Costeo-JUL26'!$B$9:$CQ$307,AL$1,0),0)*$G76</f>
        <v>80380.923479999998</v>
      </c>
      <c r="AM76" s="35">
        <f>IF($B76="P",VLOOKUP($E76,'[2]Costeo-JUL26'!$B$9:$CQ$307,AM$1,0),0)</f>
        <v>1.7999999999999999E-2</v>
      </c>
      <c r="AN76" s="36">
        <f t="shared" ref="AN76:AN139" si="45">AM76*AL76</f>
        <v>1446.8566226399998</v>
      </c>
      <c r="AO76" s="36">
        <f t="shared" ref="AO76:AO139" si="46">AL76+AN76</f>
        <v>81827.780102639997</v>
      </c>
      <c r="AP76" s="34">
        <f>IF($B76="P",VLOOKUP($E76,'[2]Costeo-JUL26'!$B$9:$CQ$307,AP$1,0),0)</f>
        <v>933429</v>
      </c>
      <c r="AQ76" s="16">
        <f>IF($B76="P",VLOOKUP($E76,'[2]Costeo-JUL26'!$B$9:$CQ$307,AQ$1,0),0)*$G76</f>
        <v>4554</v>
      </c>
      <c r="AR76" s="36">
        <f>IF($B76="P",VLOOKUP($E76,'[2]Costeo-JUL26'!$B$9:$CQ$307,AR$1,0),0)*$G76</f>
        <v>447393.06612000009</v>
      </c>
      <c r="AS76" s="35">
        <f>IF($B76="P",VLOOKUP($E76,'[2]Costeo-JUL26'!$B$9:$CQ$307,AS$1,0),0)</f>
        <v>0.02</v>
      </c>
      <c r="AT76" s="36">
        <f t="shared" ref="AT76:AT139" si="47">AS76*AR76</f>
        <v>8947.8613224000019</v>
      </c>
      <c r="AU76" s="36">
        <f t="shared" ref="AU76:AU139" si="48">AR76+AT76</f>
        <v>456340.92744240008</v>
      </c>
      <c r="AV76" s="34">
        <f>IF($B76="P",VLOOKUP($E76,'[2]Costeo-JUL26'!$B$9:$CQ$307,AV$1,0),0)</f>
        <v>932437</v>
      </c>
      <c r="AW76" s="16">
        <f>IF($B76="P",VLOOKUP($E76,'[2]Costeo-JUL26'!$B$9:$CQ$307,AW$1,0),0)*$G76</f>
        <v>22.0869</v>
      </c>
      <c r="AX76" s="36">
        <f>IF($B76="P",VLOOKUP($E76,'[2]Costeo-JUL26'!$B$9:$CQ$307,AX$1,0),0)*$G76</f>
        <v>113582.76672600002</v>
      </c>
      <c r="AY76" s="35">
        <f>IF($B76="P",VLOOKUP($E76,'[2]Costeo-JUL26'!$B$9:$CQ$307,AY$1,0),0)</f>
        <v>0.03</v>
      </c>
      <c r="AZ76" s="36">
        <f t="shared" ref="AZ76:AZ139" si="49">AY76*AX76</f>
        <v>3407.4830017800004</v>
      </c>
      <c r="BA76" s="36">
        <f t="shared" ref="BA76:BA139" si="50">AX76+AZ76</f>
        <v>116990.24972778001</v>
      </c>
      <c r="BB76" s="34">
        <f>IF($B76="P",VLOOKUP($E76,'[2]Costeo-JUL26'!$B$9:$CQ$307,BB$1,0),0)</f>
        <v>902311</v>
      </c>
      <c r="BC76" s="16">
        <f>IF($B76="P",VLOOKUP($E76,'[2]Costeo-JUL26'!$B$9:$CQ$307,BC$1,0),0)*$G76</f>
        <v>3.049553571428572</v>
      </c>
      <c r="BD76" s="36">
        <f>IF($B76="P",VLOOKUP($E76,'[2]Costeo-JUL26'!$B$9:$CQ$307,BD$1,0),0)*$G76</f>
        <v>11959.266515625002</v>
      </c>
      <c r="BE76" s="35">
        <f>IF($B76="P",VLOOKUP($E76,'[2]Costeo-JUL26'!$B$9:$CQ$307,BE$1,0),0)</f>
        <v>0.03</v>
      </c>
      <c r="BF76" s="36">
        <f t="shared" ref="BF76:BF139" si="51">BE76*BD76</f>
        <v>358.77799546875008</v>
      </c>
      <c r="BG76" s="36">
        <f t="shared" ref="BG76:BG139" si="52">BD76+BF76</f>
        <v>12318.044511093753</v>
      </c>
      <c r="BH76" s="34">
        <f>IF($B76="P",VLOOKUP($E76,'[2]Costeo-JUL26'!$B$9:$CQ$307,BH$1,0),0)</f>
        <v>933089</v>
      </c>
      <c r="BI76" s="16">
        <f>IF($B76="P",VLOOKUP($E76,'[2]Costeo-JUL26'!$B$9:$CQ$307,BI$1,0),0)*$G76</f>
        <v>20.330357142857142</v>
      </c>
      <c r="BJ76" s="36">
        <f>IF($B76="P",VLOOKUP($E76,'[2]Costeo-JUL26'!$B$9:$CQ$307,BJ$1,0),0)*$G76</f>
        <v>15139.458764932802</v>
      </c>
      <c r="BK76" s="35">
        <f>IF(BH76=910319,0,IF($B76="P",VLOOKUP($E76,'[2]Costeo-JUL26'!$B$9:$CQ$307,BK$1,0),0))</f>
        <v>0.02</v>
      </c>
      <c r="BL76" s="36">
        <f t="shared" ref="BL76:BL139" si="53">BK76*BJ76</f>
        <v>302.78917529865606</v>
      </c>
      <c r="BM76" s="36">
        <f t="shared" ref="BM76:BM139" si="54">BJ76+BL76</f>
        <v>15442.247940231458</v>
      </c>
      <c r="BN76" s="34">
        <f>IF($B76="P",VLOOKUP($E76,'[2]Costeo-JUL26'!$B$9:$CQ$307,BN$1,0),0)</f>
        <v>0</v>
      </c>
      <c r="BO76" s="16">
        <f>IF($B76="P",VLOOKUP($E76,'[2]Costeo-JUL26'!$B$9:$CQ$307,BO$1,0),0)*$G76</f>
        <v>0</v>
      </c>
      <c r="BP76" s="36">
        <f>IF($B76="P",VLOOKUP($E76,'[2]Costeo-JUL26'!$B$9:$CQ$307,BP$1,0),0)*$G76</f>
        <v>0</v>
      </c>
      <c r="BQ76" s="35">
        <f>IF($B76="P",VLOOKUP($E76,'[2]Costeo-JUL26'!$B$9:$CQ$307,BQ$1,0),0)</f>
        <v>0</v>
      </c>
      <c r="BR76" s="36">
        <f t="shared" ref="BR76:BR139" si="55">BQ76*BP76</f>
        <v>0</v>
      </c>
      <c r="BS76" s="36">
        <f t="shared" ref="BS76:BS139" si="56">BP76+BR76</f>
        <v>0</v>
      </c>
      <c r="BT76" s="34">
        <f>IF($B76="P",VLOOKUP($E76,'[2]Costeo-JUL26'!$B$9:$CQ$307,BT$1,0),0)</f>
        <v>0</v>
      </c>
      <c r="BU76" s="16">
        <f>IF($B76="P",VLOOKUP($E76,'[2]Costeo-JUL26'!$B$9:$CQ$307,BU$1,0),0)*$G76</f>
        <v>0</v>
      </c>
      <c r="BV76" s="36">
        <f>IF($B76="P",VLOOKUP($E76,'[2]Costeo-JUL26'!$B$9:$CQ$307,BV$1,0),0)*$G76</f>
        <v>0</v>
      </c>
      <c r="BW76" s="35">
        <f>IF($B76="P",VLOOKUP($E76,'[2]Costeo-JUL26'!$B$9:$CQ$307,BW$1,0),0)</f>
        <v>0</v>
      </c>
      <c r="BX76" s="36">
        <f t="shared" ref="BX76:BX139" si="57">BW76*BV76</f>
        <v>0</v>
      </c>
      <c r="BY76" s="36">
        <f t="shared" ref="BY76:BY139" si="58">BV76+BX76</f>
        <v>0</v>
      </c>
      <c r="BZ76" s="34">
        <f>IF($B76="P",VLOOKUP($E76,'[2]Costeo-JUL26'!$B$9:$CQ$307,BZ$1,0),0)</f>
        <v>936704</v>
      </c>
      <c r="CA76" s="16">
        <f>IF($B76="P",VLOOKUP($E76,'[2]Costeo-JUL26'!$B$9:$CQ$307,CA$1,0),0)*$G76</f>
        <v>41.519412778933543</v>
      </c>
      <c r="CB76" s="36">
        <f>IF($B76="P",VLOOKUP($E76,'[2]Costeo-JUL26'!$B$9:$CQ$307,CB$1,0),0)*$G76</f>
        <v>19819.855617919351</v>
      </c>
      <c r="CC76" s="35">
        <f>IF($B76="P",VLOOKUP($E76,'[2]Costeo-JUL26'!$B$9:$CQ$307,CC$1,0),0)</f>
        <v>0.5</v>
      </c>
      <c r="CD76" s="36">
        <f t="shared" ref="CD76:CD139" si="59">CC76*CB76</f>
        <v>9909.9278089596755</v>
      </c>
      <c r="CE76" s="36">
        <f t="shared" ref="CE76:CE139" si="60">CB76+CD76</f>
        <v>29729.783426879025</v>
      </c>
      <c r="CF76" s="37">
        <f t="shared" si="32"/>
        <v>2560032.1016236236</v>
      </c>
      <c r="CG76" s="36">
        <f>IF($B76="r",VLOOKUP($E76,'[2]Costeo-JUL26'!$B$9:$CQ$307,CG$1,0),0)*$G76</f>
        <v>0</v>
      </c>
      <c r="CH76" s="35">
        <f>VLOOKUP($E76,'[2]TEORICOS (05.26)'!$A$8:$T$251,CH$1,0)</f>
        <v>0</v>
      </c>
      <c r="CI76" s="36">
        <f t="shared" ref="CI76:CI139" si="61">IF($B76="P",0,J76*L76-CG76*CH76)</f>
        <v>0</v>
      </c>
      <c r="CJ76" s="37">
        <f t="shared" ref="CJ76:CJ139" si="62">CG76+CI76</f>
        <v>0</v>
      </c>
      <c r="CM76" s="16">
        <f>SUMIFS('[1]Ajuste Inventario'!$I:$I,'[1]Ajuste Inventario'!$B:$B,E76,'[1]Ajuste Inventario'!$S:$S,D76)*-1</f>
        <v>136.50900000000001</v>
      </c>
      <c r="CN76" s="36">
        <f t="shared" si="33"/>
        <v>460431.3862457698</v>
      </c>
      <c r="CP76" t="str">
        <f t="shared" si="34"/>
        <v>2426Org.Vtas Ranelagh</v>
      </c>
      <c r="CQ76" s="10">
        <f t="shared" si="35"/>
        <v>3372.9013196622182</v>
      </c>
    </row>
    <row r="77" spans="1:95" x14ac:dyDescent="0.25">
      <c r="A77" s="30">
        <v>46204</v>
      </c>
      <c r="B77" s="31" t="str">
        <f>VLOOKUP($E77,'[2]TEORICOS (05.26)'!$A$8:$T$251,B$1,0)</f>
        <v>P</v>
      </c>
      <c r="C77" s="32" t="str">
        <f>VLOOKUP($E77,'[2]TEORICOS (05.26)'!$A$8:$T$251,C$1,0)</f>
        <v>Aquarius</v>
      </c>
      <c r="D77" t="s">
        <v>66</v>
      </c>
      <c r="E77">
        <v>2428</v>
      </c>
      <c r="F77" t="s">
        <v>135</v>
      </c>
      <c r="G77" s="16">
        <v>1105</v>
      </c>
      <c r="H77" s="16">
        <v>2627.689999999986</v>
      </c>
      <c r="I77" s="33">
        <v>13867157.980000092</v>
      </c>
      <c r="J77" s="33">
        <v>13484284.790000079</v>
      </c>
      <c r="K77" s="34">
        <f>IF($B77="P",VLOOKUP($E77,'[2]Costeo-JUL26'!$B$9:$CQ$307,K$1,0),0)</f>
        <v>938684</v>
      </c>
      <c r="L77" s="35">
        <f>VLOOKUP($E77,'[2]TEORICOS (05.26)'!$A$8:$T$251,L$1,0)</f>
        <v>0.17</v>
      </c>
      <c r="M77" s="36">
        <f t="shared" si="36"/>
        <v>2292328.4143000138</v>
      </c>
      <c r="N77" s="35">
        <f>IF($B77="P",VLOOKUP($E77,'[2]Costeo-JUL26'!$B$9:$CQ$307,N$1,0),0)</f>
        <v>0.05</v>
      </c>
      <c r="O77" s="36">
        <f t="shared" si="37"/>
        <v>114616.4207150007</v>
      </c>
      <c r="P77" s="36">
        <f>IF($B77="P",VLOOKUP($E77,'[2]Costeo-JUL26'!$B$9:$CQ$307,P$1,0),0)*H77</f>
        <v>0</v>
      </c>
      <c r="Q77" s="36">
        <f t="shared" si="38"/>
        <v>2406944.8350150143</v>
      </c>
      <c r="R77" s="34">
        <f>IF($B77="P",VLOOKUP($E77,'[2]Costeo-JUL26'!$B$9:$CQ$307,R$1,0),0)</f>
        <v>902332</v>
      </c>
      <c r="S77" s="16">
        <f>IF($B77="P",VLOOKUP($E77,'[2]Costeo-JUL26'!$B$9:$CQ$307,S$1,0),0)*$G77</f>
        <v>1574.6040326250002</v>
      </c>
      <c r="T77" s="36">
        <f>IF($B77="P",VLOOKUP($E77,'[2]Costeo-JUL26'!$B$9:$CQ$307,T$1,0),0)*$G77</f>
        <v>1098371.1753650915</v>
      </c>
      <c r="U77" s="35">
        <f>IF($B77="P",VLOOKUP($E77,'[2]Costeo-JUL26'!$B$9:$CQ$307,U$1,0),0)</f>
        <v>1.4999999999999999E-2</v>
      </c>
      <c r="V77" s="36">
        <f t="shared" si="39"/>
        <v>16475.567630476373</v>
      </c>
      <c r="W77" s="36">
        <f t="shared" si="40"/>
        <v>1114846.7429955679</v>
      </c>
      <c r="X77" s="34">
        <f>IF($B77="P",VLOOKUP($E77,'[2]Costeo-JUL26'!$B$9:$CQ$307,X$1,0),0)</f>
        <v>0</v>
      </c>
      <c r="Y77" s="16">
        <f>IF($B77="P",VLOOKUP($E77,'[2]Costeo-JUL26'!$B$9:$CQ$307,Y$1,0),0)*$G77</f>
        <v>0</v>
      </c>
      <c r="Z77" s="36">
        <f>IF($B77="P",VLOOKUP($E77,'[2]Costeo-JUL26'!$B$9:$CQ$307,Z$1,0),0)*$G77</f>
        <v>0</v>
      </c>
      <c r="AA77" s="35">
        <f>IF($B77="P",VLOOKUP($E77,'[2]Costeo-JUL26'!$B$9:$CQ$307,AA$1,0),0)</f>
        <v>0</v>
      </c>
      <c r="AB77" s="36">
        <f t="shared" si="41"/>
        <v>0</v>
      </c>
      <c r="AC77" s="36">
        <f t="shared" si="42"/>
        <v>0</v>
      </c>
      <c r="AD77" s="34">
        <f>IF($B77="P",VLOOKUP($E77,'[2]Costeo-JUL26'!$B$9:$CQ$307,AD$1,0),0)</f>
        <v>902257</v>
      </c>
      <c r="AE77" s="16">
        <f>IF($B77="P",VLOOKUP($E77,'[2]Costeo-JUL26'!$B$9:$CQ$307,AE$1,0),0)*$G77</f>
        <v>6630</v>
      </c>
      <c r="AF77" s="36">
        <f>IF($B77="P",VLOOKUP($E77,'[2]Costeo-JUL26'!$B$9:$CQ$307,AF$1,0),0)*$G77</f>
        <v>101751.936</v>
      </c>
      <c r="AG77" s="35">
        <f>IF($B77="P",VLOOKUP($E77,'[2]Costeo-JUL26'!$B$9:$CQ$307,AG$1,0),0)</f>
        <v>6.0000000000000001E-3</v>
      </c>
      <c r="AH77" s="36">
        <f t="shared" si="43"/>
        <v>610.511616</v>
      </c>
      <c r="AI77" s="36">
        <f t="shared" si="44"/>
        <v>102362.447616</v>
      </c>
      <c r="AJ77" s="34">
        <f>IF($B77="P",VLOOKUP($E77,'[2]Costeo-JUL26'!$B$9:$CQ$307,AJ$1,0),0)</f>
        <v>938575</v>
      </c>
      <c r="AK77" s="16">
        <f>IF($B77="P",VLOOKUP($E77,'[2]Costeo-JUL26'!$B$9:$CQ$307,AK$1,0),0)*$G77</f>
        <v>6630</v>
      </c>
      <c r="AL77" s="36">
        <f>IF($B77="P",VLOOKUP($E77,'[2]Costeo-JUL26'!$B$9:$CQ$307,AL$1,0),0)*$G77</f>
        <v>141391.24740000002</v>
      </c>
      <c r="AM77" s="35">
        <f>IF($B77="P",VLOOKUP($E77,'[2]Costeo-JUL26'!$B$9:$CQ$307,AM$1,0),0)</f>
        <v>1.7999999999999999E-2</v>
      </c>
      <c r="AN77" s="36">
        <f t="shared" si="45"/>
        <v>2545.0424532000002</v>
      </c>
      <c r="AO77" s="36">
        <f t="shared" si="46"/>
        <v>143936.28985320003</v>
      </c>
      <c r="AP77" s="34">
        <f>IF($B77="P",VLOOKUP($E77,'[2]Costeo-JUL26'!$B$9:$CQ$307,AP$1,0),0)</f>
        <v>911881</v>
      </c>
      <c r="AQ77" s="16">
        <f>IF($B77="P",VLOOKUP($E77,'[2]Costeo-JUL26'!$B$9:$CQ$307,AQ$1,0),0)*$G77</f>
        <v>6630</v>
      </c>
      <c r="AR77" s="36">
        <f>IF($B77="P",VLOOKUP($E77,'[2]Costeo-JUL26'!$B$9:$CQ$307,AR$1,0),0)*$G77</f>
        <v>899632.65601498459</v>
      </c>
      <c r="AS77" s="35">
        <f>IF($B77="P",VLOOKUP($E77,'[2]Costeo-JUL26'!$B$9:$CQ$307,AS$1,0),0)</f>
        <v>0.02</v>
      </c>
      <c r="AT77" s="36">
        <f t="shared" si="47"/>
        <v>17992.653120299692</v>
      </c>
      <c r="AU77" s="36">
        <f t="shared" si="48"/>
        <v>917625.30913528427</v>
      </c>
      <c r="AV77" s="34">
        <f>IF($B77="P",VLOOKUP($E77,'[2]Costeo-JUL26'!$B$9:$CQ$307,AV$1,0),0)</f>
        <v>925698</v>
      </c>
      <c r="AW77" s="16">
        <f>IF($B77="P",VLOOKUP($E77,'[2]Costeo-JUL26'!$B$9:$CQ$307,AW$1,0),0)*$G77</f>
        <v>44.089500000000001</v>
      </c>
      <c r="AX77" s="36">
        <f>IF($B77="P",VLOOKUP($E77,'[2]Costeo-JUL26'!$B$9:$CQ$307,AX$1,0),0)*$G77</f>
        <v>226732.01733</v>
      </c>
      <c r="AY77" s="35">
        <f>IF($B77="P",VLOOKUP($E77,'[2]Costeo-JUL26'!$B$9:$CQ$307,AY$1,0),0)</f>
        <v>0.03</v>
      </c>
      <c r="AZ77" s="36">
        <f t="shared" si="49"/>
        <v>6801.9605198999998</v>
      </c>
      <c r="BA77" s="36">
        <f t="shared" si="50"/>
        <v>233533.97784989999</v>
      </c>
      <c r="BB77" s="34">
        <f>IF($B77="P",VLOOKUP($E77,'[2]Costeo-JUL26'!$B$9:$CQ$307,BB$1,0),0)</f>
        <v>902311</v>
      </c>
      <c r="BC77" s="16">
        <f>IF($B77="P",VLOOKUP($E77,'[2]Costeo-JUL26'!$B$9:$CQ$307,BC$1,0),0)*$G77</f>
        <v>4.8343750000000005</v>
      </c>
      <c r="BD77" s="36">
        <f>IF($B77="P",VLOOKUP($E77,'[2]Costeo-JUL26'!$B$9:$CQ$307,BD$1,0),0)*$G77</f>
        <v>18958.702546875003</v>
      </c>
      <c r="BE77" s="35">
        <f>IF($B77="P",VLOOKUP($E77,'[2]Costeo-JUL26'!$B$9:$CQ$307,BE$1,0),0)</f>
        <v>0.03</v>
      </c>
      <c r="BF77" s="36">
        <f t="shared" si="51"/>
        <v>568.76107640625003</v>
      </c>
      <c r="BG77" s="36">
        <f t="shared" si="52"/>
        <v>19527.463623281252</v>
      </c>
      <c r="BH77" s="34">
        <f>IF($B77="P",VLOOKUP($E77,'[2]Costeo-JUL26'!$B$9:$CQ$307,BH$1,0),0)</f>
        <v>933089</v>
      </c>
      <c r="BI77" s="16">
        <f>IF($B77="P",VLOOKUP($E77,'[2]Costeo-JUL26'!$B$9:$CQ$307,BI$1,0),0)*$G77</f>
        <v>41.4375</v>
      </c>
      <c r="BJ77" s="36">
        <f>IF($B77="P",VLOOKUP($E77,'[2]Costeo-JUL26'!$B$9:$CQ$307,BJ$1,0),0)*$G77</f>
        <v>30857.368523519166</v>
      </c>
      <c r="BK77" s="35">
        <f>IF(BH77=910319,0,IF($B77="P",VLOOKUP($E77,'[2]Costeo-JUL26'!$B$9:$CQ$307,BK$1,0),0))</f>
        <v>0.02</v>
      </c>
      <c r="BL77" s="36">
        <f t="shared" si="53"/>
        <v>617.14737047038329</v>
      </c>
      <c r="BM77" s="36">
        <f t="shared" si="54"/>
        <v>31474.515893989548</v>
      </c>
      <c r="BN77" s="34">
        <f>IF($B77="P",VLOOKUP($E77,'[2]Costeo-JUL26'!$B$9:$CQ$307,BN$1,0),0)</f>
        <v>0</v>
      </c>
      <c r="BO77" s="16">
        <f>IF($B77="P",VLOOKUP($E77,'[2]Costeo-JUL26'!$B$9:$CQ$307,BO$1,0),0)*$G77</f>
        <v>0</v>
      </c>
      <c r="BP77" s="36">
        <f>IF($B77="P",VLOOKUP($E77,'[2]Costeo-JUL26'!$B$9:$CQ$307,BP$1,0),0)*$G77</f>
        <v>0</v>
      </c>
      <c r="BQ77" s="35">
        <f>IF($B77="P",VLOOKUP($E77,'[2]Costeo-JUL26'!$B$9:$CQ$307,BQ$1,0),0)</f>
        <v>0</v>
      </c>
      <c r="BR77" s="36">
        <f t="shared" si="55"/>
        <v>0</v>
      </c>
      <c r="BS77" s="36">
        <f t="shared" si="56"/>
        <v>0</v>
      </c>
      <c r="BT77" s="34">
        <f>IF($B77="P",VLOOKUP($E77,'[2]Costeo-JUL26'!$B$9:$CQ$307,BT$1,0),0)</f>
        <v>0</v>
      </c>
      <c r="BU77" s="16">
        <f>IF($B77="P",VLOOKUP($E77,'[2]Costeo-JUL26'!$B$9:$CQ$307,BU$1,0),0)*$G77</f>
        <v>0</v>
      </c>
      <c r="BV77" s="36">
        <f>IF($B77="P",VLOOKUP($E77,'[2]Costeo-JUL26'!$B$9:$CQ$307,BV$1,0),0)*$G77</f>
        <v>0</v>
      </c>
      <c r="BW77" s="35">
        <f>IF($B77="P",VLOOKUP($E77,'[2]Costeo-JUL26'!$B$9:$CQ$307,BW$1,0),0)</f>
        <v>0</v>
      </c>
      <c r="BX77" s="36">
        <f t="shared" si="57"/>
        <v>0</v>
      </c>
      <c r="BY77" s="36">
        <f t="shared" si="58"/>
        <v>0</v>
      </c>
      <c r="BZ77" s="34">
        <f>IF($B77="P",VLOOKUP($E77,'[2]Costeo-JUL26'!$B$9:$CQ$307,BZ$1,0),0)</f>
        <v>936704</v>
      </c>
      <c r="CA77" s="16">
        <f>IF($B77="P",VLOOKUP($E77,'[2]Costeo-JUL26'!$B$9:$CQ$307,CA$1,0),0)*$G77</f>
        <v>90.669863874943786</v>
      </c>
      <c r="CB77" s="36">
        <f>IF($B77="P",VLOOKUP($E77,'[2]Costeo-JUL26'!$B$9:$CQ$307,CB$1,0),0)*$G77</f>
        <v>43282.491023321891</v>
      </c>
      <c r="CC77" s="35">
        <f>IF($B77="P",VLOOKUP($E77,'[2]Costeo-JUL26'!$B$9:$CQ$307,CC$1,0),0)</f>
        <v>0.5</v>
      </c>
      <c r="CD77" s="36">
        <f t="shared" si="59"/>
        <v>21641.245511660945</v>
      </c>
      <c r="CE77" s="36">
        <f t="shared" si="60"/>
        <v>64923.736534982832</v>
      </c>
      <c r="CF77" s="37">
        <f t="shared" si="32"/>
        <v>5035175.3185172202</v>
      </c>
      <c r="CG77" s="36">
        <f>IF($B77="r",VLOOKUP($E77,'[2]Costeo-JUL26'!$B$9:$CQ$307,CG$1,0),0)*$G77</f>
        <v>0</v>
      </c>
      <c r="CH77" s="35">
        <f>VLOOKUP($E77,'[2]TEORICOS (05.26)'!$A$8:$T$251,CH$1,0)</f>
        <v>0</v>
      </c>
      <c r="CI77" s="36">
        <f t="shared" si="61"/>
        <v>0</v>
      </c>
      <c r="CJ77" s="37">
        <f t="shared" si="62"/>
        <v>0</v>
      </c>
      <c r="CM77" s="16">
        <f>SUMIFS('[1]Ajuste Inventario'!$I:$I,'[1]Ajuste Inventario'!$B:$B,E77,'[1]Ajuste Inventario'!$S:$S,D77)*-1</f>
        <v>3.8419999999999996</v>
      </c>
      <c r="CN77" s="36">
        <f t="shared" si="33"/>
        <v>17506.917261306025</v>
      </c>
      <c r="CP77" t="str">
        <f t="shared" si="34"/>
        <v>2428Org.Vtas Ranelagh</v>
      </c>
      <c r="CQ77" s="10">
        <f t="shared" si="35"/>
        <v>4556.7197452644523</v>
      </c>
    </row>
    <row r="78" spans="1:95" x14ac:dyDescent="0.25">
      <c r="A78" s="30">
        <v>46204</v>
      </c>
      <c r="B78" s="31" t="str">
        <f>VLOOKUP($E78,'[2]TEORICOS (05.26)'!$A$8:$T$251,B$1,0)</f>
        <v>P</v>
      </c>
      <c r="C78" s="32" t="str">
        <f>VLOOKUP($E78,'[2]TEORICOS (05.26)'!$A$8:$T$251,C$1,0)</f>
        <v>Aquarius</v>
      </c>
      <c r="D78" t="s">
        <v>66</v>
      </c>
      <c r="E78">
        <v>2443</v>
      </c>
      <c r="F78" t="s">
        <v>136</v>
      </c>
      <c r="G78" s="16">
        <v>1229.375</v>
      </c>
      <c r="H78" s="16">
        <v>865.47999999999206</v>
      </c>
      <c r="I78" s="33">
        <v>11175769.510000013</v>
      </c>
      <c r="J78" s="33">
        <v>10618815.019999983</v>
      </c>
      <c r="K78" s="34">
        <f>IF($B78="P",VLOOKUP($E78,'[2]Costeo-JUL26'!$B$9:$CQ$307,K$1,0),0)</f>
        <v>919322</v>
      </c>
      <c r="L78" s="35">
        <f>VLOOKUP($E78,'[2]TEORICOS (05.26)'!$A$8:$T$251,L$1,0)</f>
        <v>0.17</v>
      </c>
      <c r="M78" s="36">
        <f t="shared" si="36"/>
        <v>1805198.5533999973</v>
      </c>
      <c r="N78" s="35">
        <f>IF($B78="P",VLOOKUP($E78,'[2]Costeo-JUL26'!$B$9:$CQ$307,N$1,0),0)</f>
        <v>8.0000000000000002E-3</v>
      </c>
      <c r="O78" s="36">
        <f t="shared" si="37"/>
        <v>14441.588427199978</v>
      </c>
      <c r="P78" s="36">
        <f>IF($B78="P",VLOOKUP($E78,'[2]Costeo-JUL26'!$B$9:$CQ$307,P$1,0),0)*H78</f>
        <v>0</v>
      </c>
      <c r="Q78" s="36">
        <f t="shared" si="38"/>
        <v>1819640.1418271973</v>
      </c>
      <c r="R78" s="34">
        <f>IF($B78="P",VLOOKUP($E78,'[2]Costeo-JUL26'!$B$9:$CQ$307,R$1,0),0)</f>
        <v>902332</v>
      </c>
      <c r="S78" s="16">
        <f>IF($B78="P",VLOOKUP($E78,'[2]Costeo-JUL26'!$B$9:$CQ$307,S$1,0),0)*$G78</f>
        <v>442.643845</v>
      </c>
      <c r="T78" s="36">
        <f>IF($B78="P",VLOOKUP($E78,'[2]Costeo-JUL26'!$B$9:$CQ$307,T$1,0),0)*$G78</f>
        <v>308767.93798772222</v>
      </c>
      <c r="U78" s="35">
        <f>IF($B78="P",VLOOKUP($E78,'[2]Costeo-JUL26'!$B$9:$CQ$307,U$1,0),0)</f>
        <v>1.4999999999999999E-2</v>
      </c>
      <c r="V78" s="36">
        <f t="shared" si="39"/>
        <v>4631.5190698158331</v>
      </c>
      <c r="W78" s="36">
        <f t="shared" si="40"/>
        <v>313399.45705753803</v>
      </c>
      <c r="X78" s="34">
        <f>IF($B78="P",VLOOKUP($E78,'[2]Costeo-JUL26'!$B$9:$CQ$307,X$1,0),0)</f>
        <v>0</v>
      </c>
      <c r="Y78" s="16">
        <f>IF($B78="P",VLOOKUP($E78,'[2]Costeo-JUL26'!$B$9:$CQ$307,Y$1,0),0)*$G78</f>
        <v>0</v>
      </c>
      <c r="Z78" s="36">
        <f>IF($B78="P",VLOOKUP($E78,'[2]Costeo-JUL26'!$B$9:$CQ$307,Z$1,0),0)*$G78</f>
        <v>0</v>
      </c>
      <c r="AA78" s="35">
        <f>IF($B78="P",VLOOKUP($E78,'[2]Costeo-JUL26'!$B$9:$CQ$307,AA$1,0),0)</f>
        <v>0</v>
      </c>
      <c r="AB78" s="36">
        <f t="shared" si="41"/>
        <v>0</v>
      </c>
      <c r="AC78" s="36">
        <f t="shared" si="42"/>
        <v>0</v>
      </c>
      <c r="AD78" s="34">
        <f>IF($B78="P",VLOOKUP($E78,'[2]Costeo-JUL26'!$B$9:$CQ$307,AD$1,0),0)</f>
        <v>902257</v>
      </c>
      <c r="AE78" s="16">
        <f>IF($B78="P",VLOOKUP($E78,'[2]Costeo-JUL26'!$B$9:$CQ$307,AE$1,0),0)*$G78</f>
        <v>9835</v>
      </c>
      <c r="AF78" s="36">
        <f>IF($B78="P",VLOOKUP($E78,'[2]Costeo-JUL26'!$B$9:$CQ$307,AF$1,0),0)*$G78</f>
        <v>150939.712</v>
      </c>
      <c r="AG78" s="35">
        <f>IF($B78="P",VLOOKUP($E78,'[2]Costeo-JUL26'!$B$9:$CQ$307,AG$1,0),0)</f>
        <v>6.0000000000000001E-3</v>
      </c>
      <c r="AH78" s="36">
        <f t="shared" si="43"/>
        <v>905.63827200000003</v>
      </c>
      <c r="AI78" s="36">
        <f t="shared" si="44"/>
        <v>151845.35027200001</v>
      </c>
      <c r="AJ78" s="34">
        <f>IF($B78="P",VLOOKUP($E78,'[2]Costeo-JUL26'!$B$9:$CQ$307,AJ$1,0),0)</f>
        <v>919215</v>
      </c>
      <c r="AK78" s="16">
        <f>IF($B78="P",VLOOKUP($E78,'[2]Costeo-JUL26'!$B$9:$CQ$307,AK$1,0),0)*$G78</f>
        <v>9835</v>
      </c>
      <c r="AL78" s="36">
        <f>IF($B78="P",VLOOKUP($E78,'[2]Costeo-JUL26'!$B$9:$CQ$307,AL$1,0),0)*$G78</f>
        <v>69164.637499999997</v>
      </c>
      <c r="AM78" s="35">
        <f>IF($B78="P",VLOOKUP($E78,'[2]Costeo-JUL26'!$B$9:$CQ$307,AM$1,0),0)</f>
        <v>1.7999999999999999E-2</v>
      </c>
      <c r="AN78" s="36">
        <f t="shared" si="45"/>
        <v>1244.9634749999998</v>
      </c>
      <c r="AO78" s="36">
        <f t="shared" si="46"/>
        <v>70409.600974999994</v>
      </c>
      <c r="AP78" s="34">
        <f>IF($B78="P",VLOOKUP($E78,'[2]Costeo-JUL26'!$B$9:$CQ$307,AP$1,0),0)</f>
        <v>901569</v>
      </c>
      <c r="AQ78" s="16">
        <f>IF($B78="P",VLOOKUP($E78,'[2]Costeo-JUL26'!$B$9:$CQ$307,AQ$1,0),0)*$G78</f>
        <v>9835</v>
      </c>
      <c r="AR78" s="36">
        <f>IF($B78="P",VLOOKUP($E78,'[2]Costeo-JUL26'!$B$9:$CQ$307,AR$1,0),0)*$G78</f>
        <v>639619.42174497026</v>
      </c>
      <c r="AS78" s="35">
        <f>IF($B78="P",VLOOKUP($E78,'[2]Costeo-JUL26'!$B$9:$CQ$307,AS$1,0),0)</f>
        <v>0.02</v>
      </c>
      <c r="AT78" s="36">
        <f t="shared" si="47"/>
        <v>12792.388434899405</v>
      </c>
      <c r="AU78" s="36">
        <f t="shared" si="48"/>
        <v>652411.81017986964</v>
      </c>
      <c r="AV78" s="34">
        <f>IF($B78="P",VLOOKUP($E78,'[2]Costeo-JUL26'!$B$9:$CQ$307,AV$1,0),0)</f>
        <v>932436</v>
      </c>
      <c r="AW78" s="16">
        <f>IF($B78="P",VLOOKUP($E78,'[2]Costeo-JUL26'!$B$9:$CQ$307,AW$1,0),0)*$G78</f>
        <v>19.055312499999999</v>
      </c>
      <c r="AX78" s="36">
        <f>IF($B78="P",VLOOKUP($E78,'[2]Costeo-JUL26'!$B$9:$CQ$307,AX$1,0),0)*$G78</f>
        <v>90932.713462499989</v>
      </c>
      <c r="AY78" s="35">
        <f>IF($B78="P",VLOOKUP($E78,'[2]Costeo-JUL26'!$B$9:$CQ$307,AY$1,0),0)</f>
        <v>0.03</v>
      </c>
      <c r="AZ78" s="36">
        <f t="shared" si="49"/>
        <v>2727.9814038749996</v>
      </c>
      <c r="BA78" s="36">
        <f t="shared" si="50"/>
        <v>93660.694866374994</v>
      </c>
      <c r="BB78" s="34">
        <f>IF($B78="P",VLOOKUP($E78,'[2]Costeo-JUL26'!$B$9:$CQ$307,BB$1,0),0)</f>
        <v>902311</v>
      </c>
      <c r="BC78" s="16">
        <f>IF($B78="P",VLOOKUP($E78,'[2]Costeo-JUL26'!$B$9:$CQ$307,BC$1,0),0)*$G78</f>
        <v>2.5611979166666665</v>
      </c>
      <c r="BD78" s="36">
        <f>IF($B78="P",VLOOKUP($E78,'[2]Costeo-JUL26'!$B$9:$CQ$307,BD$1,0),0)*$G78</f>
        <v>10044.109003906251</v>
      </c>
      <c r="BE78" s="35">
        <f>IF($B78="P",VLOOKUP($E78,'[2]Costeo-JUL26'!$B$9:$CQ$307,BE$1,0),0)</f>
        <v>0.03</v>
      </c>
      <c r="BF78" s="36">
        <f t="shared" si="51"/>
        <v>301.32327011718752</v>
      </c>
      <c r="BG78" s="36">
        <f t="shared" si="52"/>
        <v>10345.432274023438</v>
      </c>
      <c r="BH78" s="34">
        <f>IF($B78="P",VLOOKUP($E78,'[2]Costeo-JUL26'!$B$9:$CQ$307,BH$1,0),0)</f>
        <v>933089</v>
      </c>
      <c r="BI78" s="16">
        <f>IF($B78="P",VLOOKUP($E78,'[2]Costeo-JUL26'!$B$9:$CQ$307,BI$1,0),0)*$G78</f>
        <v>28.45775462962963</v>
      </c>
      <c r="BJ78" s="36">
        <f>IF($B78="P",VLOOKUP($E78,'[2]Costeo-JUL26'!$B$9:$CQ$307,BJ$1,0),0)*$G78</f>
        <v>21191.708523882113</v>
      </c>
      <c r="BK78" s="35">
        <f>IF(BH78=910319,0,IF($B78="P",VLOOKUP($E78,'[2]Costeo-JUL26'!$B$9:$CQ$307,BK$1,0),0))</f>
        <v>0.02</v>
      </c>
      <c r="BL78" s="36">
        <f t="shared" si="53"/>
        <v>423.83417047764226</v>
      </c>
      <c r="BM78" s="36">
        <f t="shared" si="54"/>
        <v>21615.542694359756</v>
      </c>
      <c r="BN78" s="34">
        <f>IF($B78="P",VLOOKUP($E78,'[2]Costeo-JUL26'!$B$9:$CQ$307,BN$1,0),0)</f>
        <v>0</v>
      </c>
      <c r="BO78" s="16">
        <f>IF($B78="P",VLOOKUP($E78,'[2]Costeo-JUL26'!$B$9:$CQ$307,BO$1,0),0)*$G78</f>
        <v>0</v>
      </c>
      <c r="BP78" s="36">
        <f>IF($B78="P",VLOOKUP($E78,'[2]Costeo-JUL26'!$B$9:$CQ$307,BP$1,0),0)*$G78</f>
        <v>0</v>
      </c>
      <c r="BQ78" s="35">
        <f>IF($B78="P",VLOOKUP($E78,'[2]Costeo-JUL26'!$B$9:$CQ$307,BQ$1,0),0)</f>
        <v>0</v>
      </c>
      <c r="BR78" s="36">
        <f t="shared" si="55"/>
        <v>0</v>
      </c>
      <c r="BS78" s="36">
        <f t="shared" si="56"/>
        <v>0</v>
      </c>
      <c r="BT78" s="34">
        <f>IF($B78="P",VLOOKUP($E78,'[2]Costeo-JUL26'!$B$9:$CQ$307,BT$1,0),0)</f>
        <v>0</v>
      </c>
      <c r="BU78" s="16">
        <f>IF($B78="P",VLOOKUP($E78,'[2]Costeo-JUL26'!$B$9:$CQ$307,BU$1,0),0)*$G78</f>
        <v>0</v>
      </c>
      <c r="BV78" s="36">
        <f>IF($B78="P",VLOOKUP($E78,'[2]Costeo-JUL26'!$B$9:$CQ$307,BV$1,0),0)*$G78</f>
        <v>0</v>
      </c>
      <c r="BW78" s="35">
        <f>IF($B78="P",VLOOKUP($E78,'[2]Costeo-JUL26'!$B$9:$CQ$307,BW$1,0),0)</f>
        <v>0</v>
      </c>
      <c r="BX78" s="36">
        <f t="shared" si="57"/>
        <v>0</v>
      </c>
      <c r="BY78" s="36">
        <f t="shared" si="58"/>
        <v>0</v>
      </c>
      <c r="BZ78" s="34">
        <f>IF($B78="P",VLOOKUP($E78,'[2]Costeo-JUL26'!$B$9:$CQ$307,BZ$1,0),0)</f>
        <v>936704</v>
      </c>
      <c r="CA78" s="16">
        <f>IF($B78="P",VLOOKUP($E78,'[2]Costeo-JUL26'!$B$9:$CQ$307,CA$1,0),0)*$G78</f>
        <v>29.888993169434297</v>
      </c>
      <c r="CB78" s="36">
        <f>IF($B78="P",VLOOKUP($E78,'[2]Costeo-JUL26'!$B$9:$CQ$307,CB$1,0),0)*$G78</f>
        <v>14267.916849819705</v>
      </c>
      <c r="CC78" s="35">
        <f>IF($B78="P",VLOOKUP($E78,'[2]Costeo-JUL26'!$B$9:$CQ$307,CC$1,0),0)</f>
        <v>0.5</v>
      </c>
      <c r="CD78" s="36">
        <f t="shared" si="59"/>
        <v>7133.9584249098525</v>
      </c>
      <c r="CE78" s="36">
        <f t="shared" si="60"/>
        <v>21401.875274729558</v>
      </c>
      <c r="CF78" s="37">
        <f t="shared" si="32"/>
        <v>3154729.9054210922</v>
      </c>
      <c r="CG78" s="36">
        <f>IF($B78="r",VLOOKUP($E78,'[2]Costeo-JUL26'!$B$9:$CQ$307,CG$1,0),0)*$G78</f>
        <v>0</v>
      </c>
      <c r="CH78" s="35">
        <f>VLOOKUP($E78,'[2]TEORICOS (05.26)'!$A$8:$T$251,CH$1,0)</f>
        <v>0</v>
      </c>
      <c r="CI78" s="36">
        <f t="shared" si="61"/>
        <v>0</v>
      </c>
      <c r="CJ78" s="37">
        <f t="shared" si="62"/>
        <v>0</v>
      </c>
      <c r="CM78" s="16">
        <f>SUMIFS('[1]Ajuste Inventario'!$I:$I,'[1]Ajuste Inventario'!$B:$B,E78,'[1]Ajuste Inventario'!$S:$S,D78)*-1</f>
        <v>72.625</v>
      </c>
      <c r="CN78" s="36">
        <f t="shared" si="33"/>
        <v>186364.82715298978</v>
      </c>
      <c r="CP78" t="str">
        <f t="shared" si="34"/>
        <v>2443Org.Vtas Ranelagh</v>
      </c>
      <c r="CQ78" s="10">
        <f t="shared" si="35"/>
        <v>2566.1249866160383</v>
      </c>
    </row>
    <row r="79" spans="1:95" x14ac:dyDescent="0.25">
      <c r="A79" s="30">
        <v>46204</v>
      </c>
      <c r="B79" s="31" t="str">
        <f>VLOOKUP($E79,'[2]TEORICOS (05.26)'!$A$8:$T$251,B$1,0)</f>
        <v>P</v>
      </c>
      <c r="C79" s="32" t="str">
        <f>VLOOKUP($E79,'[2]TEORICOS (05.26)'!$A$8:$T$251,C$1,0)</f>
        <v>Aquarius</v>
      </c>
      <c r="D79" t="s">
        <v>66</v>
      </c>
      <c r="E79">
        <v>2446</v>
      </c>
      <c r="F79" t="s">
        <v>137</v>
      </c>
      <c r="G79" s="16">
        <v>1678.8330000000001</v>
      </c>
      <c r="H79" s="16">
        <v>2660.9503050000294</v>
      </c>
      <c r="I79" s="33">
        <v>16092218.839999836</v>
      </c>
      <c r="J79" s="33">
        <v>15788906.799999857</v>
      </c>
      <c r="K79" s="34">
        <f>IF($B79="P",VLOOKUP($E79,'[2]Costeo-JUL26'!$B$9:$CQ$307,K$1,0),0)</f>
        <v>919322</v>
      </c>
      <c r="L79" s="35">
        <f>VLOOKUP($E79,'[2]TEORICOS (05.26)'!$A$8:$T$251,L$1,0)</f>
        <v>0.17</v>
      </c>
      <c r="M79" s="36">
        <f t="shared" si="36"/>
        <v>2684114.1559999757</v>
      </c>
      <c r="N79" s="35">
        <f>IF($B79="P",VLOOKUP($E79,'[2]Costeo-JUL26'!$B$9:$CQ$307,N$1,0),0)</f>
        <v>8.0000000000000002E-3</v>
      </c>
      <c r="O79" s="36">
        <f t="shared" si="37"/>
        <v>21472.913247999808</v>
      </c>
      <c r="P79" s="36">
        <f>IF($B79="P",VLOOKUP($E79,'[2]Costeo-JUL26'!$B$9:$CQ$307,P$1,0),0)*H79</f>
        <v>0</v>
      </c>
      <c r="Q79" s="36">
        <f t="shared" si="38"/>
        <v>2705587.0692479755</v>
      </c>
      <c r="R79" s="34">
        <f>IF($B79="P",VLOOKUP($E79,'[2]Costeo-JUL26'!$B$9:$CQ$307,R$1,0),0)</f>
        <v>902332</v>
      </c>
      <c r="S79" s="16">
        <f>IF($B79="P",VLOOKUP($E79,'[2]Costeo-JUL26'!$B$9:$CQ$307,S$1,0),0)*$G79</f>
        <v>1360.0662629580002</v>
      </c>
      <c r="T79" s="36">
        <f>IF($B79="P",VLOOKUP($E79,'[2]Costeo-JUL26'!$B$9:$CQ$307,T$1,0),0)*$G79</f>
        <v>948719.51860125584</v>
      </c>
      <c r="U79" s="35">
        <f>IF($B79="P",VLOOKUP($E79,'[2]Costeo-JUL26'!$B$9:$CQ$307,U$1,0),0)</f>
        <v>1.4999999999999999E-2</v>
      </c>
      <c r="V79" s="36">
        <f t="shared" si="39"/>
        <v>14230.792779018837</v>
      </c>
      <c r="W79" s="36">
        <f t="shared" si="40"/>
        <v>962950.31138027471</v>
      </c>
      <c r="X79" s="34">
        <f>IF($B79="P",VLOOKUP($E79,'[2]Costeo-JUL26'!$B$9:$CQ$307,X$1,0),0)</f>
        <v>0</v>
      </c>
      <c r="Y79" s="16">
        <f>IF($B79="P",VLOOKUP($E79,'[2]Costeo-JUL26'!$B$9:$CQ$307,Y$1,0),0)*$G79</f>
        <v>0</v>
      </c>
      <c r="Z79" s="36">
        <f>IF($B79="P",VLOOKUP($E79,'[2]Costeo-JUL26'!$B$9:$CQ$307,Z$1,0),0)*$G79</f>
        <v>0</v>
      </c>
      <c r="AA79" s="35">
        <f>IF($B79="P",VLOOKUP($E79,'[2]Costeo-JUL26'!$B$9:$CQ$307,AA$1,0),0)</f>
        <v>0</v>
      </c>
      <c r="AB79" s="36">
        <f t="shared" si="41"/>
        <v>0</v>
      </c>
      <c r="AC79" s="36">
        <f t="shared" si="42"/>
        <v>0</v>
      </c>
      <c r="AD79" s="34">
        <f>IF($B79="P",VLOOKUP($E79,'[2]Costeo-JUL26'!$B$9:$CQ$307,AD$1,0),0)</f>
        <v>902257</v>
      </c>
      <c r="AE79" s="16">
        <f>IF($B79="P",VLOOKUP($E79,'[2]Costeo-JUL26'!$B$9:$CQ$307,AE$1,0),0)*$G79</f>
        <v>10072.998</v>
      </c>
      <c r="AF79" s="36">
        <f>IF($B79="P",VLOOKUP($E79,'[2]Costeo-JUL26'!$B$9:$CQ$307,AF$1,0),0)*$G79</f>
        <v>154592.31490560001</v>
      </c>
      <c r="AG79" s="35">
        <f>IF($B79="P",VLOOKUP($E79,'[2]Costeo-JUL26'!$B$9:$CQ$307,AG$1,0),0)</f>
        <v>6.0000000000000001E-3</v>
      </c>
      <c r="AH79" s="36">
        <f t="shared" si="43"/>
        <v>927.55388943360003</v>
      </c>
      <c r="AI79" s="36">
        <f t="shared" si="44"/>
        <v>155519.8687950336</v>
      </c>
      <c r="AJ79" s="34">
        <f>IF($B79="P",VLOOKUP($E79,'[2]Costeo-JUL26'!$B$9:$CQ$307,AJ$1,0),0)</f>
        <v>919216</v>
      </c>
      <c r="AK79" s="16">
        <f>IF($B79="P",VLOOKUP($E79,'[2]Costeo-JUL26'!$B$9:$CQ$307,AK$1,0),0)*$G79</f>
        <v>10072.998</v>
      </c>
      <c r="AL79" s="36">
        <f>IF($B79="P",VLOOKUP($E79,'[2]Costeo-JUL26'!$B$9:$CQ$307,AL$1,0),0)*$G79</f>
        <v>100765.235493</v>
      </c>
      <c r="AM79" s="35">
        <f>IF($B79="P",VLOOKUP($E79,'[2]Costeo-JUL26'!$B$9:$CQ$307,AM$1,0),0)</f>
        <v>1.7999999999999999E-2</v>
      </c>
      <c r="AN79" s="36">
        <f t="shared" si="45"/>
        <v>1813.7742388739998</v>
      </c>
      <c r="AO79" s="36">
        <f t="shared" si="46"/>
        <v>102579.009731874</v>
      </c>
      <c r="AP79" s="34">
        <f>IF($B79="P",VLOOKUP($E79,'[2]Costeo-JUL26'!$B$9:$CQ$307,AP$1,0),0)</f>
        <v>933429</v>
      </c>
      <c r="AQ79" s="16">
        <f>IF($B79="P",VLOOKUP($E79,'[2]Costeo-JUL26'!$B$9:$CQ$307,AQ$1,0),0)*$G79</f>
        <v>10072.998</v>
      </c>
      <c r="AR79" s="36">
        <f>IF($B79="P",VLOOKUP($E79,'[2]Costeo-JUL26'!$B$9:$CQ$307,AR$1,0),0)*$G79</f>
        <v>989589.25345644029</v>
      </c>
      <c r="AS79" s="35">
        <f>IF($B79="P",VLOOKUP($E79,'[2]Costeo-JUL26'!$B$9:$CQ$307,AS$1,0),0)</f>
        <v>0.02</v>
      </c>
      <c r="AT79" s="36">
        <f t="shared" si="47"/>
        <v>19791.785069128808</v>
      </c>
      <c r="AU79" s="36">
        <f t="shared" si="48"/>
        <v>1009381.0385255691</v>
      </c>
      <c r="AV79" s="34">
        <f>IF($B79="P",VLOOKUP($E79,'[2]Costeo-JUL26'!$B$9:$CQ$307,AV$1,0),0)</f>
        <v>932438</v>
      </c>
      <c r="AW79" s="16">
        <f>IF($B79="P",VLOOKUP($E79,'[2]Costeo-JUL26'!$B$9:$CQ$307,AW$1,0),0)*$G79</f>
        <v>49.021923600000001</v>
      </c>
      <c r="AX79" s="36">
        <f>IF($B79="P",VLOOKUP($E79,'[2]Costeo-JUL26'!$B$9:$CQ$307,AX$1,0),0)*$G79</f>
        <v>233934.58029614401</v>
      </c>
      <c r="AY79" s="35">
        <f>IF($B79="P",VLOOKUP($E79,'[2]Costeo-JUL26'!$B$9:$CQ$307,AY$1,0),0)</f>
        <v>0.03</v>
      </c>
      <c r="AZ79" s="36">
        <f t="shared" si="49"/>
        <v>7018.03740888432</v>
      </c>
      <c r="BA79" s="36">
        <f t="shared" si="50"/>
        <v>240952.61770502833</v>
      </c>
      <c r="BB79" s="34">
        <f>IF($B79="P",VLOOKUP($E79,'[2]Costeo-JUL26'!$B$9:$CQ$307,BB$1,0),0)</f>
        <v>902311</v>
      </c>
      <c r="BC79" s="16">
        <f>IF($B79="P",VLOOKUP($E79,'[2]Costeo-JUL26'!$B$9:$CQ$307,BC$1,0),0)*$G79</f>
        <v>6.7453111607142873</v>
      </c>
      <c r="BD79" s="36">
        <f>IF($B79="P",VLOOKUP($E79,'[2]Costeo-JUL26'!$B$9:$CQ$307,BD$1,0),0)*$G79</f>
        <v>26452.715786859382</v>
      </c>
      <c r="BE79" s="35">
        <f>IF($B79="P",VLOOKUP($E79,'[2]Costeo-JUL26'!$B$9:$CQ$307,BE$1,0),0)</f>
        <v>0.03</v>
      </c>
      <c r="BF79" s="36">
        <f t="shared" si="51"/>
        <v>793.58147360578141</v>
      </c>
      <c r="BG79" s="36">
        <f t="shared" si="52"/>
        <v>27246.297260465162</v>
      </c>
      <c r="BH79" s="34">
        <f>IF($B79="P",VLOOKUP($E79,'[2]Costeo-JUL26'!$B$9:$CQ$307,BH$1,0),0)</f>
        <v>933089</v>
      </c>
      <c r="BI79" s="16">
        <f>IF($B79="P",VLOOKUP($E79,'[2]Costeo-JUL26'!$B$9:$CQ$307,BI$1,0),0)*$G79</f>
        <v>44.968741071428575</v>
      </c>
      <c r="BJ79" s="36">
        <f>IF($B79="P",VLOOKUP($E79,'[2]Costeo-JUL26'!$B$9:$CQ$307,BJ$1,0),0)*$G79</f>
        <v>33486.986794082259</v>
      </c>
      <c r="BK79" s="35">
        <f>IF(BH79=910319,0,IF($B79="P",VLOOKUP($E79,'[2]Costeo-JUL26'!$B$9:$CQ$307,BK$1,0),0))</f>
        <v>0.02</v>
      </c>
      <c r="BL79" s="36">
        <f t="shared" si="53"/>
        <v>669.73973588164517</v>
      </c>
      <c r="BM79" s="36">
        <f t="shared" si="54"/>
        <v>34156.726529963904</v>
      </c>
      <c r="BN79" s="34">
        <f>IF($B79="P",VLOOKUP($E79,'[2]Costeo-JUL26'!$B$9:$CQ$307,BN$1,0),0)</f>
        <v>0</v>
      </c>
      <c r="BO79" s="16">
        <f>IF($B79="P",VLOOKUP($E79,'[2]Costeo-JUL26'!$B$9:$CQ$307,BO$1,0),0)*$G79</f>
        <v>0</v>
      </c>
      <c r="BP79" s="36">
        <f>IF($B79="P",VLOOKUP($E79,'[2]Costeo-JUL26'!$B$9:$CQ$307,BP$1,0),0)*$G79</f>
        <v>0</v>
      </c>
      <c r="BQ79" s="35">
        <f>IF($B79="P",VLOOKUP($E79,'[2]Costeo-JUL26'!$B$9:$CQ$307,BQ$1,0),0)</f>
        <v>0</v>
      </c>
      <c r="BR79" s="36">
        <f t="shared" si="55"/>
        <v>0</v>
      </c>
      <c r="BS79" s="36">
        <f t="shared" si="56"/>
        <v>0</v>
      </c>
      <c r="BT79" s="34">
        <f>IF($B79="P",VLOOKUP($E79,'[2]Costeo-JUL26'!$B$9:$CQ$307,BT$1,0),0)</f>
        <v>0</v>
      </c>
      <c r="BU79" s="16">
        <f>IF($B79="P",VLOOKUP($E79,'[2]Costeo-JUL26'!$B$9:$CQ$307,BU$1,0),0)*$G79</f>
        <v>0</v>
      </c>
      <c r="BV79" s="36">
        <f>IF($B79="P",VLOOKUP($E79,'[2]Costeo-JUL26'!$B$9:$CQ$307,BV$1,0),0)*$G79</f>
        <v>0</v>
      </c>
      <c r="BW79" s="35">
        <f>IF($B79="P",VLOOKUP($E79,'[2]Costeo-JUL26'!$B$9:$CQ$307,BW$1,0),0)</f>
        <v>0</v>
      </c>
      <c r="BX79" s="36">
        <f t="shared" si="57"/>
        <v>0</v>
      </c>
      <c r="BY79" s="36">
        <f t="shared" si="58"/>
        <v>0</v>
      </c>
      <c r="BZ79" s="34">
        <f>IF($B79="P",VLOOKUP($E79,'[2]Costeo-JUL26'!$B$9:$CQ$307,BZ$1,0),0)</f>
        <v>936704</v>
      </c>
      <c r="CA79" s="16">
        <f>IF($B79="P",VLOOKUP($E79,'[2]Costeo-JUL26'!$B$9:$CQ$307,CA$1,0),0)*$G79</f>
        <v>91.836838358228377</v>
      </c>
      <c r="CB79" s="36">
        <f>IF($B79="P",VLOOKUP($E79,'[2]Costeo-JUL26'!$B$9:$CQ$307,CB$1,0),0)*$G79</f>
        <v>43839.562143080897</v>
      </c>
      <c r="CC79" s="35">
        <f>IF($B79="P",VLOOKUP($E79,'[2]Costeo-JUL26'!$B$9:$CQ$307,CC$1,0),0)</f>
        <v>0.5</v>
      </c>
      <c r="CD79" s="36">
        <f t="shared" si="59"/>
        <v>21919.781071540448</v>
      </c>
      <c r="CE79" s="36">
        <f t="shared" si="60"/>
        <v>65759.343214621345</v>
      </c>
      <c r="CF79" s="37">
        <f t="shared" si="32"/>
        <v>5304132.2823908059</v>
      </c>
      <c r="CG79" s="36">
        <f>IF($B79="r",VLOOKUP($E79,'[2]Costeo-JUL26'!$B$9:$CQ$307,CG$1,0),0)*$G79</f>
        <v>0</v>
      </c>
      <c r="CH79" s="35">
        <f>VLOOKUP($E79,'[2]TEORICOS (05.26)'!$A$8:$T$251,CH$1,0)</f>
        <v>0</v>
      </c>
      <c r="CI79" s="36">
        <f t="shared" si="61"/>
        <v>0</v>
      </c>
      <c r="CJ79" s="37">
        <f t="shared" si="62"/>
        <v>0</v>
      </c>
      <c r="CM79" s="16">
        <f>SUMIFS('[1]Ajuste Inventario'!$I:$I,'[1]Ajuste Inventario'!$B:$B,E79,'[1]Ajuste Inventario'!$S:$S,D79)*-1</f>
        <v>9.5069999999999997</v>
      </c>
      <c r="CN79" s="36">
        <f t="shared" si="33"/>
        <v>30036.570408545333</v>
      </c>
      <c r="CP79" t="str">
        <f t="shared" si="34"/>
        <v>2446Org.Vtas Ranelagh</v>
      </c>
      <c r="CQ79" s="10">
        <f t="shared" si="35"/>
        <v>3159.4162626007505</v>
      </c>
    </row>
    <row r="80" spans="1:95" x14ac:dyDescent="0.25">
      <c r="A80" s="30">
        <v>46204</v>
      </c>
      <c r="B80" s="31" t="str">
        <f>VLOOKUP($E80,'[2]TEORICOS (05.26)'!$A$8:$T$251,B$1,0)</f>
        <v>P</v>
      </c>
      <c r="C80" s="32" t="str">
        <f>VLOOKUP($E80,'[2]TEORICOS (05.26)'!$A$8:$T$251,C$1,0)</f>
        <v>Aquarius</v>
      </c>
      <c r="D80" t="s">
        <v>66</v>
      </c>
      <c r="E80">
        <v>2448</v>
      </c>
      <c r="F80" t="s">
        <v>138</v>
      </c>
      <c r="G80" s="16">
        <v>1722.8330000000001</v>
      </c>
      <c r="H80" s="16">
        <v>4096.8968740000364</v>
      </c>
      <c r="I80" s="33">
        <v>21561180.210000142</v>
      </c>
      <c r="J80" s="33">
        <v>21153791.900000125</v>
      </c>
      <c r="K80" s="34">
        <f>IF($B80="P",VLOOKUP($E80,'[2]Costeo-JUL26'!$B$9:$CQ$307,K$1,0),0)</f>
        <v>919322</v>
      </c>
      <c r="L80" s="35">
        <f>VLOOKUP($E80,'[2]TEORICOS (05.26)'!$A$8:$T$251,L$1,0)</f>
        <v>0.17</v>
      </c>
      <c r="M80" s="36">
        <f t="shared" si="36"/>
        <v>3596144.6230000216</v>
      </c>
      <c r="N80" s="35">
        <f>IF($B80="P",VLOOKUP($E80,'[2]Costeo-JUL26'!$B$9:$CQ$307,N$1,0),0)</f>
        <v>8.0000000000000002E-3</v>
      </c>
      <c r="O80" s="36">
        <f t="shared" si="37"/>
        <v>28769.156984000172</v>
      </c>
      <c r="P80" s="36">
        <f>IF($B80="P",VLOOKUP($E80,'[2]Costeo-JUL26'!$B$9:$CQ$307,P$1,0),0)*H80</f>
        <v>0</v>
      </c>
      <c r="Q80" s="36">
        <f t="shared" si="38"/>
        <v>3624913.7799840216</v>
      </c>
      <c r="R80" s="34">
        <f>IF($B80="P",VLOOKUP($E80,'[2]Costeo-JUL26'!$B$9:$CQ$307,R$1,0),0)</f>
        <v>902332</v>
      </c>
      <c r="S80" s="16">
        <f>IF($B80="P",VLOOKUP($E80,'[2]Costeo-JUL26'!$B$9:$CQ$307,S$1,0),0)*$G80</f>
        <v>2093.5677104370002</v>
      </c>
      <c r="T80" s="36">
        <f>IF($B80="P",VLOOKUP($E80,'[2]Costeo-JUL26'!$B$9:$CQ$307,T$1,0),0)*$G80</f>
        <v>1460376.3099638475</v>
      </c>
      <c r="U80" s="35">
        <f>IF($B80="P",VLOOKUP($E80,'[2]Costeo-JUL26'!$B$9:$CQ$307,U$1,0),0)</f>
        <v>1.4999999999999999E-2</v>
      </c>
      <c r="V80" s="36">
        <f t="shared" si="39"/>
        <v>21905.64464945771</v>
      </c>
      <c r="W80" s="36">
        <f t="shared" si="40"/>
        <v>1482281.9546133052</v>
      </c>
      <c r="X80" s="34">
        <f>IF($B80="P",VLOOKUP($E80,'[2]Costeo-JUL26'!$B$9:$CQ$307,X$1,0),0)</f>
        <v>0</v>
      </c>
      <c r="Y80" s="16">
        <f>IF($B80="P",VLOOKUP($E80,'[2]Costeo-JUL26'!$B$9:$CQ$307,Y$1,0),0)*$G80</f>
        <v>0</v>
      </c>
      <c r="Z80" s="36">
        <f>IF($B80="P",VLOOKUP($E80,'[2]Costeo-JUL26'!$B$9:$CQ$307,Z$1,0),0)*$G80</f>
        <v>0</v>
      </c>
      <c r="AA80" s="35">
        <f>IF($B80="P",VLOOKUP($E80,'[2]Costeo-JUL26'!$B$9:$CQ$307,AA$1,0),0)</f>
        <v>0</v>
      </c>
      <c r="AB80" s="36">
        <f t="shared" si="41"/>
        <v>0</v>
      </c>
      <c r="AC80" s="36">
        <f t="shared" si="42"/>
        <v>0</v>
      </c>
      <c r="AD80" s="34">
        <f>IF($B80="P",VLOOKUP($E80,'[2]Costeo-JUL26'!$B$9:$CQ$307,AD$1,0),0)</f>
        <v>902257</v>
      </c>
      <c r="AE80" s="16">
        <f>IF($B80="P",VLOOKUP($E80,'[2]Costeo-JUL26'!$B$9:$CQ$307,AE$1,0),0)*$G80</f>
        <v>10336.998</v>
      </c>
      <c r="AF80" s="36">
        <f>IF($B80="P",VLOOKUP($E80,'[2]Costeo-JUL26'!$B$9:$CQ$307,AF$1,0),0)*$G80</f>
        <v>158643.97570560002</v>
      </c>
      <c r="AG80" s="35">
        <f>IF($B80="P",VLOOKUP($E80,'[2]Costeo-JUL26'!$B$9:$CQ$307,AG$1,0),0)</f>
        <v>6.0000000000000001E-3</v>
      </c>
      <c r="AH80" s="36">
        <f t="shared" si="43"/>
        <v>951.86385423360014</v>
      </c>
      <c r="AI80" s="36">
        <f t="shared" si="44"/>
        <v>159595.83955983364</v>
      </c>
      <c r="AJ80" s="34">
        <f>IF($B80="P",VLOOKUP($E80,'[2]Costeo-JUL26'!$B$9:$CQ$307,AJ$1,0),0)</f>
        <v>925508</v>
      </c>
      <c r="AK80" s="16">
        <f>IF($B80="P",VLOOKUP($E80,'[2]Costeo-JUL26'!$B$9:$CQ$307,AK$1,0),0)*$G80</f>
        <v>10336.998</v>
      </c>
      <c r="AL80" s="36">
        <f>IF($B80="P",VLOOKUP($E80,'[2]Costeo-JUL26'!$B$9:$CQ$307,AL$1,0),0)*$G80</f>
        <v>143256.8373327</v>
      </c>
      <c r="AM80" s="35">
        <f>IF($B80="P",VLOOKUP($E80,'[2]Costeo-JUL26'!$B$9:$CQ$307,AM$1,0),0)</f>
        <v>1.7999999999999999E-2</v>
      </c>
      <c r="AN80" s="36">
        <f t="shared" si="45"/>
        <v>2578.6230719885998</v>
      </c>
      <c r="AO80" s="36">
        <f t="shared" si="46"/>
        <v>145835.46040468861</v>
      </c>
      <c r="AP80" s="34">
        <f>IF($B80="P",VLOOKUP($E80,'[2]Costeo-JUL26'!$B$9:$CQ$307,AP$1,0),0)</f>
        <v>911881</v>
      </c>
      <c r="AQ80" s="16">
        <f>IF($B80="P",VLOOKUP($E80,'[2]Costeo-JUL26'!$B$9:$CQ$307,AQ$1,0),0)*$G80</f>
        <v>10336.998</v>
      </c>
      <c r="AR80" s="36">
        <f>IF($B80="P",VLOOKUP($E80,'[2]Costeo-JUL26'!$B$9:$CQ$307,AR$1,0),0)*$G80</f>
        <v>1402639.6630409628</v>
      </c>
      <c r="AS80" s="35">
        <f>IF($B80="P",VLOOKUP($E80,'[2]Costeo-JUL26'!$B$9:$CQ$307,AS$1,0),0)</f>
        <v>0.02</v>
      </c>
      <c r="AT80" s="36">
        <f t="shared" si="47"/>
        <v>28052.793260819257</v>
      </c>
      <c r="AU80" s="36">
        <f t="shared" si="48"/>
        <v>1430692.456301782</v>
      </c>
      <c r="AV80" s="34">
        <f>IF($B80="P",VLOOKUP($E80,'[2]Costeo-JUL26'!$B$9:$CQ$307,AV$1,0),0)</f>
        <v>901729</v>
      </c>
      <c r="AW80" s="16">
        <f>IF($B80="P",VLOOKUP($E80,'[2]Costeo-JUL26'!$B$9:$CQ$307,AW$1,0),0)*$G80</f>
        <v>70.808436299999997</v>
      </c>
      <c r="AX80" s="36">
        <f>IF($B80="P",VLOOKUP($E80,'[2]Costeo-JUL26'!$B$9:$CQ$307,AX$1,0),0)*$G80</f>
        <v>337900.69036105199</v>
      </c>
      <c r="AY80" s="35">
        <f>IF($B80="P",VLOOKUP($E80,'[2]Costeo-JUL26'!$B$9:$CQ$307,AY$1,0),0)</f>
        <v>0.03</v>
      </c>
      <c r="AZ80" s="36">
        <f t="shared" si="49"/>
        <v>10137.020710831559</v>
      </c>
      <c r="BA80" s="36">
        <f t="shared" si="50"/>
        <v>348037.71107188356</v>
      </c>
      <c r="BB80" s="34">
        <f>IF($B80="P",VLOOKUP($E80,'[2]Costeo-JUL26'!$B$9:$CQ$307,BB$1,0),0)</f>
        <v>902311</v>
      </c>
      <c r="BC80" s="16">
        <f>IF($B80="P",VLOOKUP($E80,'[2]Costeo-JUL26'!$B$9:$CQ$307,BC$1,0),0)*$G80</f>
        <v>7.5373943750000008</v>
      </c>
      <c r="BD80" s="36">
        <f>IF($B80="P",VLOOKUP($E80,'[2]Costeo-JUL26'!$B$9:$CQ$307,BD$1,0),0)*$G80</f>
        <v>29558.984963746883</v>
      </c>
      <c r="BE80" s="35">
        <f>IF($B80="P",VLOOKUP($E80,'[2]Costeo-JUL26'!$B$9:$CQ$307,BE$1,0),0)</f>
        <v>0.03</v>
      </c>
      <c r="BF80" s="36">
        <f t="shared" si="51"/>
        <v>886.76954891240644</v>
      </c>
      <c r="BG80" s="36">
        <f t="shared" si="52"/>
        <v>30445.754512659289</v>
      </c>
      <c r="BH80" s="34">
        <f>IF($B80="P",VLOOKUP($E80,'[2]Costeo-JUL26'!$B$9:$CQ$307,BH$1,0),0)</f>
        <v>933089</v>
      </c>
      <c r="BI80" s="16">
        <f>IF($B80="P",VLOOKUP($E80,'[2]Costeo-JUL26'!$B$9:$CQ$307,BI$1,0),0)*$G80</f>
        <v>64.606237500000006</v>
      </c>
      <c r="BJ80" s="36">
        <f>IF($B80="P",VLOOKUP($E80,'[2]Costeo-JUL26'!$B$9:$CQ$307,BJ$1,0),0)*$G80</f>
        <v>48110.491208579275</v>
      </c>
      <c r="BK80" s="35">
        <f>IF(BH80=910319,0,IF($B80="P",VLOOKUP($E80,'[2]Costeo-JUL26'!$B$9:$CQ$307,BK$1,0),0))</f>
        <v>0.02</v>
      </c>
      <c r="BL80" s="36">
        <f t="shared" si="53"/>
        <v>962.20982417158552</v>
      </c>
      <c r="BM80" s="36">
        <f t="shared" si="54"/>
        <v>49072.701032750861</v>
      </c>
      <c r="BN80" s="34">
        <f>IF($B80="P",VLOOKUP($E80,'[2]Costeo-JUL26'!$B$9:$CQ$307,BN$1,0),0)</f>
        <v>0</v>
      </c>
      <c r="BO80" s="16">
        <f>IF($B80="P",VLOOKUP($E80,'[2]Costeo-JUL26'!$B$9:$CQ$307,BO$1,0),0)*$G80</f>
        <v>0</v>
      </c>
      <c r="BP80" s="36">
        <f>IF($B80="P",VLOOKUP($E80,'[2]Costeo-JUL26'!$B$9:$CQ$307,BP$1,0),0)*$G80</f>
        <v>0</v>
      </c>
      <c r="BQ80" s="35">
        <f>IF($B80="P",VLOOKUP($E80,'[2]Costeo-JUL26'!$B$9:$CQ$307,BQ$1,0),0)</f>
        <v>0</v>
      </c>
      <c r="BR80" s="36">
        <f t="shared" si="55"/>
        <v>0</v>
      </c>
      <c r="BS80" s="36">
        <f t="shared" si="56"/>
        <v>0</v>
      </c>
      <c r="BT80" s="34">
        <f>IF($B80="P",VLOOKUP($E80,'[2]Costeo-JUL26'!$B$9:$CQ$307,BT$1,0),0)</f>
        <v>0</v>
      </c>
      <c r="BU80" s="16">
        <f>IF($B80="P",VLOOKUP($E80,'[2]Costeo-JUL26'!$B$9:$CQ$307,BU$1,0),0)*$G80</f>
        <v>0</v>
      </c>
      <c r="BV80" s="36">
        <f>IF($B80="P",VLOOKUP($E80,'[2]Costeo-JUL26'!$B$9:$CQ$307,BV$1,0),0)*$G80</f>
        <v>0</v>
      </c>
      <c r="BW80" s="35">
        <f>IF($B80="P",VLOOKUP($E80,'[2]Costeo-JUL26'!$B$9:$CQ$307,BW$1,0),0)</f>
        <v>0</v>
      </c>
      <c r="BX80" s="36">
        <f t="shared" si="57"/>
        <v>0</v>
      </c>
      <c r="BY80" s="36">
        <f t="shared" si="58"/>
        <v>0</v>
      </c>
      <c r="BZ80" s="34">
        <f>IF($B80="P",VLOOKUP($E80,'[2]Costeo-JUL26'!$B$9:$CQ$307,BZ$1,0),0)</f>
        <v>936704</v>
      </c>
      <c r="CA80" s="16">
        <f>IF($B80="P",VLOOKUP($E80,'[2]Costeo-JUL26'!$B$9:$CQ$307,CA$1,0),0)*$G80</f>
        <v>141.36564125724982</v>
      </c>
      <c r="CB80" s="36">
        <f>IF($B80="P",VLOOKUP($E80,'[2]Costeo-JUL26'!$B$9:$CQ$307,CB$1,0),0)*$G80</f>
        <v>67482.808920527357</v>
      </c>
      <c r="CC80" s="35">
        <f>IF($B80="P",VLOOKUP($E80,'[2]Costeo-JUL26'!$B$9:$CQ$307,CC$1,0),0)</f>
        <v>0.5</v>
      </c>
      <c r="CD80" s="36">
        <f t="shared" si="59"/>
        <v>33741.404460263679</v>
      </c>
      <c r="CE80" s="36">
        <f t="shared" si="60"/>
        <v>101224.21338079104</v>
      </c>
      <c r="CF80" s="37">
        <f t="shared" si="32"/>
        <v>7372099.8708617166</v>
      </c>
      <c r="CG80" s="36">
        <f>IF($B80="r",VLOOKUP($E80,'[2]Costeo-JUL26'!$B$9:$CQ$307,CG$1,0),0)*$G80</f>
        <v>0</v>
      </c>
      <c r="CH80" s="35">
        <f>VLOOKUP($E80,'[2]TEORICOS (05.26)'!$A$8:$T$251,CH$1,0)</f>
        <v>0</v>
      </c>
      <c r="CI80" s="36">
        <f t="shared" si="61"/>
        <v>0</v>
      </c>
      <c r="CJ80" s="37">
        <f t="shared" si="62"/>
        <v>0</v>
      </c>
      <c r="CM80" s="16">
        <f>SUMIFS('[1]Ajuste Inventario'!$I:$I,'[1]Ajuste Inventario'!$B:$B,E80,'[1]Ajuste Inventario'!$S:$S,D80)*-1</f>
        <v>1.8440000000000001</v>
      </c>
      <c r="CN80" s="36">
        <f t="shared" si="33"/>
        <v>7890.5803185038867</v>
      </c>
      <c r="CP80" t="str">
        <f t="shared" si="34"/>
        <v>2448Org.Vtas Ranelagh</v>
      </c>
      <c r="CQ80" s="10">
        <f t="shared" si="35"/>
        <v>4279.0565718567714</v>
      </c>
    </row>
    <row r="81" spans="1:95" x14ac:dyDescent="0.25">
      <c r="A81" s="30">
        <v>46204</v>
      </c>
      <c r="B81" s="31" t="str">
        <f>VLOOKUP($E81,'[2]TEORICOS (05.26)'!$A$8:$T$251,B$1,0)</f>
        <v>P</v>
      </c>
      <c r="C81" s="32" t="str">
        <f>VLOOKUP($E81,'[2]TEORICOS (05.26)'!$A$8:$T$251,C$1,0)</f>
        <v>Aquarius</v>
      </c>
      <c r="D81" t="s">
        <v>66</v>
      </c>
      <c r="E81">
        <v>2453</v>
      </c>
      <c r="F81" t="s">
        <v>139</v>
      </c>
      <c r="G81" s="16">
        <v>2690.5</v>
      </c>
      <c r="H81" s="16">
        <v>1894.1119999999503</v>
      </c>
      <c r="I81" s="33">
        <v>24357089.000000577</v>
      </c>
      <c r="J81" s="33">
        <v>22906195.770000424</v>
      </c>
      <c r="K81" s="34">
        <f>IF($B81="P",VLOOKUP($E81,'[2]Costeo-JUL26'!$B$9:$CQ$307,K$1,0),0)</f>
        <v>919321</v>
      </c>
      <c r="L81" s="35">
        <f>VLOOKUP($E81,'[2]TEORICOS (05.26)'!$A$8:$T$251,L$1,0)</f>
        <v>0.17</v>
      </c>
      <c r="M81" s="36">
        <f t="shared" si="36"/>
        <v>3894053.2809000723</v>
      </c>
      <c r="N81" s="35">
        <f>IF($B81="P",VLOOKUP($E81,'[2]Costeo-JUL26'!$B$9:$CQ$307,N$1,0),0)</f>
        <v>8.0000000000000002E-3</v>
      </c>
      <c r="O81" s="36">
        <f t="shared" si="37"/>
        <v>31152.426247200579</v>
      </c>
      <c r="P81" s="36">
        <f>IF($B81="P",VLOOKUP($E81,'[2]Costeo-JUL26'!$B$9:$CQ$307,P$1,0),0)*H81</f>
        <v>0</v>
      </c>
      <c r="Q81" s="36">
        <f t="shared" si="38"/>
        <v>3925205.7071472728</v>
      </c>
      <c r="R81" s="34">
        <f>IF($B81="P",VLOOKUP($E81,'[2]Costeo-JUL26'!$B$9:$CQ$307,R$1,0),0)</f>
        <v>902332</v>
      </c>
      <c r="S81" s="16">
        <f>IF($B81="P",VLOOKUP($E81,'[2]Costeo-JUL26'!$B$9:$CQ$307,S$1,0),0)*$G81</f>
        <v>903.03745640956458</v>
      </c>
      <c r="T81" s="36">
        <f>IF($B81="P",VLOOKUP($E81,'[2]Costeo-JUL26'!$B$9:$CQ$307,T$1,0),0)*$G81</f>
        <v>629917.29466216546</v>
      </c>
      <c r="U81" s="35">
        <f>IF($B81="P",VLOOKUP($E81,'[2]Costeo-JUL26'!$B$9:$CQ$307,U$1,0),0)</f>
        <v>1.4999999999999999E-2</v>
      </c>
      <c r="V81" s="36">
        <f t="shared" si="39"/>
        <v>9448.7594199324813</v>
      </c>
      <c r="W81" s="36">
        <f t="shared" si="40"/>
        <v>639366.05408209795</v>
      </c>
      <c r="X81" s="34">
        <f>IF($B81="P",VLOOKUP($E81,'[2]Costeo-JUL26'!$B$9:$CQ$307,X$1,0),0)</f>
        <v>0</v>
      </c>
      <c r="Y81" s="16">
        <f>IF($B81="P",VLOOKUP($E81,'[2]Costeo-JUL26'!$B$9:$CQ$307,Y$1,0),0)*$G81</f>
        <v>0</v>
      </c>
      <c r="Z81" s="36">
        <f>IF($B81="P",VLOOKUP($E81,'[2]Costeo-JUL26'!$B$9:$CQ$307,Z$1,0),0)*$G81</f>
        <v>0</v>
      </c>
      <c r="AA81" s="35">
        <f>IF($B81="P",VLOOKUP($E81,'[2]Costeo-JUL26'!$B$9:$CQ$307,AA$1,0),0)</f>
        <v>0</v>
      </c>
      <c r="AB81" s="36">
        <f t="shared" si="41"/>
        <v>0</v>
      </c>
      <c r="AC81" s="36">
        <f t="shared" si="42"/>
        <v>0</v>
      </c>
      <c r="AD81" s="34">
        <f>IF($B81="P",VLOOKUP($E81,'[2]Costeo-JUL26'!$B$9:$CQ$307,AD$1,0),0)</f>
        <v>902257</v>
      </c>
      <c r="AE81" s="16">
        <f>IF($B81="P",VLOOKUP($E81,'[2]Costeo-JUL26'!$B$9:$CQ$307,AE$1,0),0)*$G81</f>
        <v>21524</v>
      </c>
      <c r="AF81" s="36">
        <f>IF($B81="P",VLOOKUP($E81,'[2]Costeo-JUL26'!$B$9:$CQ$307,AF$1,0),0)*$G81</f>
        <v>330333.13280000002</v>
      </c>
      <c r="AG81" s="35">
        <f>IF($B81="P",VLOOKUP($E81,'[2]Costeo-JUL26'!$B$9:$CQ$307,AG$1,0),0)</f>
        <v>6.0000000000000001E-3</v>
      </c>
      <c r="AH81" s="36">
        <f t="shared" si="43"/>
        <v>1981.9987968000003</v>
      </c>
      <c r="AI81" s="36">
        <f t="shared" si="44"/>
        <v>332315.1315968</v>
      </c>
      <c r="AJ81" s="34">
        <f>IF($B81="P",VLOOKUP($E81,'[2]Costeo-JUL26'!$B$9:$CQ$307,AJ$1,0),0)</f>
        <v>919214</v>
      </c>
      <c r="AK81" s="16">
        <f>IF($B81="P",VLOOKUP($E81,'[2]Costeo-JUL26'!$B$9:$CQ$307,AK$1,0),0)*$G81</f>
        <v>21524</v>
      </c>
      <c r="AL81" s="36">
        <f>IF($B81="P",VLOOKUP($E81,'[2]Costeo-JUL26'!$B$9:$CQ$307,AL$1,0),0)*$G81</f>
        <v>125680.35791999999</v>
      </c>
      <c r="AM81" s="35">
        <f>IF($B81="P",VLOOKUP($E81,'[2]Costeo-JUL26'!$B$9:$CQ$307,AM$1,0),0)</f>
        <v>1.7999999999999999E-2</v>
      </c>
      <c r="AN81" s="36">
        <f t="shared" si="45"/>
        <v>2262.2464425599997</v>
      </c>
      <c r="AO81" s="36">
        <f t="shared" si="46"/>
        <v>127942.60436256</v>
      </c>
      <c r="AP81" s="34">
        <f>IF($B81="P",VLOOKUP($E81,'[2]Costeo-JUL26'!$B$9:$CQ$307,AP$1,0),0)</f>
        <v>901569</v>
      </c>
      <c r="AQ81" s="16">
        <f>IF($B81="P",VLOOKUP($E81,'[2]Costeo-JUL26'!$B$9:$CQ$307,AQ$1,0),0)*$G81</f>
        <v>21524</v>
      </c>
      <c r="AR81" s="36">
        <f>IF($B81="P",VLOOKUP($E81,'[2]Costeo-JUL26'!$B$9:$CQ$307,AR$1,0),0)*$G81</f>
        <v>1399813.7705784179</v>
      </c>
      <c r="AS81" s="35">
        <f>IF($B81="P",VLOOKUP($E81,'[2]Costeo-JUL26'!$B$9:$CQ$307,AS$1,0),0)</f>
        <v>0.02</v>
      </c>
      <c r="AT81" s="36">
        <f t="shared" si="47"/>
        <v>27996.27541156836</v>
      </c>
      <c r="AU81" s="36">
        <f t="shared" si="48"/>
        <v>1427810.0459899863</v>
      </c>
      <c r="AV81" s="34">
        <f>IF($B81="P",VLOOKUP($E81,'[2]Costeo-JUL26'!$B$9:$CQ$307,AV$1,0),0)</f>
        <v>932436</v>
      </c>
      <c r="AW81" s="16">
        <f>IF($B81="P",VLOOKUP($E81,'[2]Costeo-JUL26'!$B$9:$CQ$307,AW$1,0),0)*$G81</f>
        <v>41.702750000000002</v>
      </c>
      <c r="AX81" s="36">
        <f>IF($B81="P",VLOOKUP($E81,'[2]Costeo-JUL26'!$B$9:$CQ$307,AX$1,0),0)*$G81</f>
        <v>199007.19110999999</v>
      </c>
      <c r="AY81" s="35">
        <f>IF($B81="P",VLOOKUP($E81,'[2]Costeo-JUL26'!$B$9:$CQ$307,AY$1,0),0)</f>
        <v>0.03</v>
      </c>
      <c r="AZ81" s="36">
        <f t="shared" si="49"/>
        <v>5970.2157332999996</v>
      </c>
      <c r="BA81" s="36">
        <f t="shared" si="50"/>
        <v>204977.40684329998</v>
      </c>
      <c r="BB81" s="34">
        <f>IF($B81="P",VLOOKUP($E81,'[2]Costeo-JUL26'!$B$9:$CQ$307,BB$1,0),0)</f>
        <v>902311</v>
      </c>
      <c r="BC81" s="16">
        <f>IF($B81="P",VLOOKUP($E81,'[2]Costeo-JUL26'!$B$9:$CQ$307,BC$1,0),0)*$G81</f>
        <v>5.6052083333333336</v>
      </c>
      <c r="BD81" s="36">
        <f>IF($B81="P",VLOOKUP($E81,'[2]Costeo-JUL26'!$B$9:$CQ$307,BD$1,0),0)*$G81</f>
        <v>21981.637234375004</v>
      </c>
      <c r="BE81" s="35">
        <f>IF($B81="P",VLOOKUP($E81,'[2]Costeo-JUL26'!$B$9:$CQ$307,BE$1,0),0)</f>
        <v>0.03</v>
      </c>
      <c r="BF81" s="36">
        <f t="shared" si="51"/>
        <v>659.44911703125013</v>
      </c>
      <c r="BG81" s="36">
        <f t="shared" si="52"/>
        <v>22641.086351406255</v>
      </c>
      <c r="BH81" s="34">
        <f>IF($B81="P",VLOOKUP($E81,'[2]Costeo-JUL26'!$B$9:$CQ$307,BH$1,0),0)</f>
        <v>933089</v>
      </c>
      <c r="BI81" s="16">
        <f>IF($B81="P",VLOOKUP($E81,'[2]Costeo-JUL26'!$B$9:$CQ$307,BI$1,0),0)*$G81</f>
        <v>62.280092592592588</v>
      </c>
      <c r="BJ81" s="36">
        <f>IF($B81="P",VLOOKUP($E81,'[2]Costeo-JUL26'!$B$9:$CQ$307,BJ$1,0),0)*$G81</f>
        <v>46378.274963704993</v>
      </c>
      <c r="BK81" s="35">
        <f>IF(BH81=910319,0,IF($B81="P",VLOOKUP($E81,'[2]Costeo-JUL26'!$B$9:$CQ$307,BK$1,0),0))</f>
        <v>0.02</v>
      </c>
      <c r="BL81" s="36">
        <f t="shared" si="53"/>
        <v>927.56549927409992</v>
      </c>
      <c r="BM81" s="36">
        <f t="shared" si="54"/>
        <v>47305.840462979089</v>
      </c>
      <c r="BN81" s="34">
        <f>IF($B81="P",VLOOKUP($E81,'[2]Costeo-JUL26'!$B$9:$CQ$307,BN$1,0),0)</f>
        <v>0</v>
      </c>
      <c r="BO81" s="16">
        <f>IF($B81="P",VLOOKUP($E81,'[2]Costeo-JUL26'!$B$9:$CQ$307,BO$1,0),0)*$G81</f>
        <v>0</v>
      </c>
      <c r="BP81" s="36">
        <f>IF($B81="P",VLOOKUP($E81,'[2]Costeo-JUL26'!$B$9:$CQ$307,BP$1,0),0)*$G81</f>
        <v>0</v>
      </c>
      <c r="BQ81" s="35">
        <f>IF($B81="P",VLOOKUP($E81,'[2]Costeo-JUL26'!$B$9:$CQ$307,BQ$1,0),0)</f>
        <v>0</v>
      </c>
      <c r="BR81" s="36">
        <f t="shared" si="55"/>
        <v>0</v>
      </c>
      <c r="BS81" s="36">
        <f t="shared" si="56"/>
        <v>0</v>
      </c>
      <c r="BT81" s="34">
        <f>IF($B81="P",VLOOKUP($E81,'[2]Costeo-JUL26'!$B$9:$CQ$307,BT$1,0),0)</f>
        <v>0</v>
      </c>
      <c r="BU81" s="16">
        <f>IF($B81="P",VLOOKUP($E81,'[2]Costeo-JUL26'!$B$9:$CQ$307,BU$1,0),0)*$G81</f>
        <v>0</v>
      </c>
      <c r="BV81" s="36">
        <f>IF($B81="P",VLOOKUP($E81,'[2]Costeo-JUL26'!$B$9:$CQ$307,BV$1,0),0)*$G81</f>
        <v>0</v>
      </c>
      <c r="BW81" s="35">
        <f>IF($B81="P",VLOOKUP($E81,'[2]Costeo-JUL26'!$B$9:$CQ$307,BW$1,0),0)</f>
        <v>0</v>
      </c>
      <c r="BX81" s="36">
        <f t="shared" si="57"/>
        <v>0</v>
      </c>
      <c r="BY81" s="36">
        <f t="shared" si="58"/>
        <v>0</v>
      </c>
      <c r="BZ81" s="34">
        <f>IF($B81="P",VLOOKUP($E81,'[2]Costeo-JUL26'!$B$9:$CQ$307,BZ$1,0),0)</f>
        <v>936704</v>
      </c>
      <c r="CA81" s="16">
        <f>IF($B81="P",VLOOKUP($E81,'[2]Costeo-JUL26'!$B$9:$CQ$307,CA$1,0),0)*$G81</f>
        <v>65.41237305326932</v>
      </c>
      <c r="CB81" s="36">
        <f>IF($B81="P",VLOOKUP($E81,'[2]Costeo-JUL26'!$B$9:$CQ$307,CB$1,0),0)*$G81</f>
        <v>31225.484725523063</v>
      </c>
      <c r="CC81" s="35">
        <f>IF($B81="P",VLOOKUP($E81,'[2]Costeo-JUL26'!$B$9:$CQ$307,CC$1,0),0)</f>
        <v>0.5</v>
      </c>
      <c r="CD81" s="36">
        <f t="shared" si="59"/>
        <v>15612.742362761532</v>
      </c>
      <c r="CE81" s="36">
        <f t="shared" si="60"/>
        <v>46838.227088284591</v>
      </c>
      <c r="CF81" s="37">
        <f t="shared" si="32"/>
        <v>6774402.103924687</v>
      </c>
      <c r="CG81" s="36">
        <f>IF($B81="r",VLOOKUP($E81,'[2]Costeo-JUL26'!$B$9:$CQ$307,CG$1,0),0)*$G81</f>
        <v>0</v>
      </c>
      <c r="CH81" s="35">
        <f>VLOOKUP($E81,'[2]TEORICOS (05.26)'!$A$8:$T$251,CH$1,0)</f>
        <v>0</v>
      </c>
      <c r="CI81" s="36">
        <f t="shared" si="61"/>
        <v>0</v>
      </c>
      <c r="CJ81" s="37">
        <f t="shared" si="62"/>
        <v>0</v>
      </c>
      <c r="CM81" s="16">
        <f>SUMIFS('[1]Ajuste Inventario'!$I:$I,'[1]Ajuste Inventario'!$B:$B,E81,'[1]Ajuste Inventario'!$S:$S,D81)*-1</f>
        <v>23</v>
      </c>
      <c r="CN81" s="36">
        <f t="shared" si="33"/>
        <v>57911.632927064784</v>
      </c>
      <c r="CP81" t="str">
        <f t="shared" si="34"/>
        <v>2453Org.Vtas Ranelagh</v>
      </c>
      <c r="CQ81" s="10">
        <f t="shared" si="35"/>
        <v>2517.8970837854254</v>
      </c>
    </row>
    <row r="82" spans="1:95" x14ac:dyDescent="0.25">
      <c r="A82" s="30">
        <v>46204</v>
      </c>
      <c r="B82" s="31" t="str">
        <f>VLOOKUP($E82,'[2]TEORICOS (05.26)'!$A$8:$T$251,B$1,0)</f>
        <v>P</v>
      </c>
      <c r="C82" s="32" t="str">
        <f>VLOOKUP($E82,'[2]TEORICOS (05.26)'!$A$8:$T$251,C$1,0)</f>
        <v>Aquarius</v>
      </c>
      <c r="D82" t="s">
        <v>66</v>
      </c>
      <c r="E82">
        <v>2456</v>
      </c>
      <c r="F82" t="s">
        <v>140</v>
      </c>
      <c r="G82" s="16">
        <v>5594.8329999999996</v>
      </c>
      <c r="H82" s="16">
        <v>8867.8103050001173</v>
      </c>
      <c r="I82" s="33">
        <v>53306645.649999551</v>
      </c>
      <c r="J82" s="33">
        <v>52494186.479999676</v>
      </c>
      <c r="K82" s="34">
        <f>IF($B82="P",VLOOKUP($E82,'[2]Costeo-JUL26'!$B$9:$CQ$307,K$1,0),0)</f>
        <v>919321</v>
      </c>
      <c r="L82" s="35">
        <f>VLOOKUP($E82,'[2]TEORICOS (05.26)'!$A$8:$T$251,L$1,0)</f>
        <v>0.17</v>
      </c>
      <c r="M82" s="36">
        <f t="shared" si="36"/>
        <v>8924011.7015999462</v>
      </c>
      <c r="N82" s="35">
        <f>IF($B82="P",VLOOKUP($E82,'[2]Costeo-JUL26'!$B$9:$CQ$307,N$1,0),0)</f>
        <v>8.0000000000000002E-3</v>
      </c>
      <c r="O82" s="36">
        <f t="shared" si="37"/>
        <v>71392.093612799566</v>
      </c>
      <c r="P82" s="36">
        <f>IF($B82="P",VLOOKUP($E82,'[2]Costeo-JUL26'!$B$9:$CQ$307,P$1,0),0)*H82</f>
        <v>0</v>
      </c>
      <c r="Q82" s="36">
        <f t="shared" si="38"/>
        <v>8995403.7952127457</v>
      </c>
      <c r="R82" s="34">
        <f>IF($B82="P",VLOOKUP($E82,'[2]Costeo-JUL26'!$B$9:$CQ$307,R$1,0),0)</f>
        <v>902332</v>
      </c>
      <c r="S82" s="16">
        <f>IF($B82="P",VLOOKUP($E82,'[2]Costeo-JUL26'!$B$9:$CQ$307,S$1,0),0)*$G82</f>
        <v>4225.1527459772014</v>
      </c>
      <c r="T82" s="36">
        <f>IF($B82="P",VLOOKUP($E82,'[2]Costeo-JUL26'!$B$9:$CQ$307,T$1,0),0)*$G82</f>
        <v>2947271.7531146128</v>
      </c>
      <c r="U82" s="35">
        <f>IF($B82="P",VLOOKUP($E82,'[2]Costeo-JUL26'!$B$9:$CQ$307,U$1,0),0)</f>
        <v>1.4999999999999999E-2</v>
      </c>
      <c r="V82" s="36">
        <f t="shared" si="39"/>
        <v>44209.076296719191</v>
      </c>
      <c r="W82" s="36">
        <f t="shared" si="40"/>
        <v>2991480.829411332</v>
      </c>
      <c r="X82" s="34">
        <f>IF($B82="P",VLOOKUP($E82,'[2]Costeo-JUL26'!$B$9:$CQ$307,X$1,0),0)</f>
        <v>0</v>
      </c>
      <c r="Y82" s="16">
        <f>IF($B82="P",VLOOKUP($E82,'[2]Costeo-JUL26'!$B$9:$CQ$307,Y$1,0),0)*$G82</f>
        <v>0</v>
      </c>
      <c r="Z82" s="36">
        <f>IF($B82="P",VLOOKUP($E82,'[2]Costeo-JUL26'!$B$9:$CQ$307,Z$1,0),0)*$G82</f>
        <v>0</v>
      </c>
      <c r="AA82" s="35">
        <f>IF($B82="P",VLOOKUP($E82,'[2]Costeo-JUL26'!$B$9:$CQ$307,AA$1,0),0)</f>
        <v>0</v>
      </c>
      <c r="AB82" s="36">
        <f t="shared" si="41"/>
        <v>0</v>
      </c>
      <c r="AC82" s="36">
        <f t="shared" si="42"/>
        <v>0</v>
      </c>
      <c r="AD82" s="34">
        <f>IF($B82="P",VLOOKUP($E82,'[2]Costeo-JUL26'!$B$9:$CQ$307,AD$1,0),0)</f>
        <v>902257</v>
      </c>
      <c r="AE82" s="16">
        <f>IF($B82="P",VLOOKUP($E82,'[2]Costeo-JUL26'!$B$9:$CQ$307,AE$1,0),0)*$G82</f>
        <v>33568.998</v>
      </c>
      <c r="AF82" s="36">
        <f>IF($B82="P",VLOOKUP($E82,'[2]Costeo-JUL26'!$B$9:$CQ$307,AF$1,0),0)*$G82</f>
        <v>515190.12610559998</v>
      </c>
      <c r="AG82" s="35">
        <f>IF($B82="P",VLOOKUP($E82,'[2]Costeo-JUL26'!$B$9:$CQ$307,AG$1,0),0)</f>
        <v>6.0000000000000001E-3</v>
      </c>
      <c r="AH82" s="36">
        <f t="shared" si="43"/>
        <v>3091.1407566335997</v>
      </c>
      <c r="AI82" s="36">
        <f t="shared" si="44"/>
        <v>518281.26686223358</v>
      </c>
      <c r="AJ82" s="34">
        <f>IF($B82="P",VLOOKUP($E82,'[2]Costeo-JUL26'!$B$9:$CQ$307,AJ$1,0),0)</f>
        <v>919217</v>
      </c>
      <c r="AK82" s="16">
        <f>IF($B82="P",VLOOKUP($E82,'[2]Costeo-JUL26'!$B$9:$CQ$307,AK$1,0),0)*$G82</f>
        <v>33568.998</v>
      </c>
      <c r="AL82" s="36">
        <f>IF($B82="P",VLOOKUP($E82,'[2]Costeo-JUL26'!$B$9:$CQ$307,AL$1,0),0)*$G82</f>
        <v>289540.66430951998</v>
      </c>
      <c r="AM82" s="35">
        <f>IF($B82="P",VLOOKUP($E82,'[2]Costeo-JUL26'!$B$9:$CQ$307,AM$1,0),0)</f>
        <v>1.7999999999999999E-2</v>
      </c>
      <c r="AN82" s="36">
        <f t="shared" si="45"/>
        <v>5211.7319575713591</v>
      </c>
      <c r="AO82" s="36">
        <f t="shared" si="46"/>
        <v>294752.39626709133</v>
      </c>
      <c r="AP82" s="34">
        <f>IF($B82="P",VLOOKUP($E82,'[2]Costeo-JUL26'!$B$9:$CQ$307,AP$1,0),0)</f>
        <v>933429</v>
      </c>
      <c r="AQ82" s="16">
        <f>IF($B82="P",VLOOKUP($E82,'[2]Costeo-JUL26'!$B$9:$CQ$307,AQ$1,0),0)*$G82</f>
        <v>33568.998</v>
      </c>
      <c r="AR82" s="36">
        <f>IF($B82="P",VLOOKUP($E82,'[2]Costeo-JUL26'!$B$9:$CQ$307,AR$1,0),0)*$G82</f>
        <v>3297878.1163364407</v>
      </c>
      <c r="AS82" s="35">
        <f>IF($B82="P",VLOOKUP($E82,'[2]Costeo-JUL26'!$B$9:$CQ$307,AS$1,0),0)</f>
        <v>0.02</v>
      </c>
      <c r="AT82" s="36">
        <f t="shared" si="47"/>
        <v>65957.562326728817</v>
      </c>
      <c r="AU82" s="36">
        <f t="shared" si="48"/>
        <v>3363835.6786631695</v>
      </c>
      <c r="AV82" s="34">
        <f>IF($B82="P",VLOOKUP($E82,'[2]Costeo-JUL26'!$B$9:$CQ$307,AV$1,0),0)</f>
        <v>932438</v>
      </c>
      <c r="AW82" s="16">
        <f>IF($B82="P",VLOOKUP($E82,'[2]Costeo-JUL26'!$B$9:$CQ$307,AW$1,0),0)*$G82</f>
        <v>163.36912359999999</v>
      </c>
      <c r="AX82" s="36">
        <f>IF($B82="P",VLOOKUP($E82,'[2]Costeo-JUL26'!$B$9:$CQ$307,AX$1,0),0)*$G82</f>
        <v>779603.992584144</v>
      </c>
      <c r="AY82" s="35">
        <f>IF($B82="P",VLOOKUP($E82,'[2]Costeo-JUL26'!$B$9:$CQ$307,AY$1,0),0)</f>
        <v>0.03</v>
      </c>
      <c r="AZ82" s="36">
        <f t="shared" si="49"/>
        <v>23388.11977752432</v>
      </c>
      <c r="BA82" s="36">
        <f t="shared" si="50"/>
        <v>802992.11236166838</v>
      </c>
      <c r="BB82" s="34">
        <f>IF($B82="P",VLOOKUP($E82,'[2]Costeo-JUL26'!$B$9:$CQ$307,BB$1,0),0)</f>
        <v>902311</v>
      </c>
      <c r="BC82" s="16">
        <f>IF($B82="P",VLOOKUP($E82,'[2]Costeo-JUL26'!$B$9:$CQ$307,BC$1,0),0)*$G82</f>
        <v>22.479239732142858</v>
      </c>
      <c r="BD82" s="36">
        <f>IF($B82="P",VLOOKUP($E82,'[2]Costeo-JUL26'!$B$9:$CQ$307,BD$1,0),0)*$G82</f>
        <v>88155.598099359384</v>
      </c>
      <c r="BE82" s="35">
        <f>IF($B82="P",VLOOKUP($E82,'[2]Costeo-JUL26'!$B$9:$CQ$307,BE$1,0),0)</f>
        <v>0.03</v>
      </c>
      <c r="BF82" s="36">
        <f t="shared" si="51"/>
        <v>2644.6679429807814</v>
      </c>
      <c r="BG82" s="36">
        <f t="shared" si="52"/>
        <v>90800.266042340168</v>
      </c>
      <c r="BH82" s="34">
        <f>IF($B82="P",VLOOKUP($E82,'[2]Costeo-JUL26'!$B$9:$CQ$307,BH$1,0),0)</f>
        <v>933089</v>
      </c>
      <c r="BI82" s="16">
        <f>IF($B82="P",VLOOKUP($E82,'[2]Costeo-JUL26'!$B$9:$CQ$307,BI$1,0),0)*$G82</f>
        <v>149.86159821428569</v>
      </c>
      <c r="BJ82" s="36">
        <f>IF($B82="P",VLOOKUP($E82,'[2]Costeo-JUL26'!$B$9:$CQ$307,BJ$1,0),0)*$G82</f>
        <v>111597.81752330076</v>
      </c>
      <c r="BK82" s="35">
        <f>IF(BH82=910319,0,IF($B82="P",VLOOKUP($E82,'[2]Costeo-JUL26'!$B$9:$CQ$307,BK$1,0),0))</f>
        <v>0.02</v>
      </c>
      <c r="BL82" s="36">
        <f t="shared" si="53"/>
        <v>2231.9563504660155</v>
      </c>
      <c r="BM82" s="36">
        <f t="shared" si="54"/>
        <v>113829.77387376678</v>
      </c>
      <c r="BN82" s="34">
        <f>IF($B82="P",VLOOKUP($E82,'[2]Costeo-JUL26'!$B$9:$CQ$307,BN$1,0),0)</f>
        <v>0</v>
      </c>
      <c r="BO82" s="16">
        <f>IF($B82="P",VLOOKUP($E82,'[2]Costeo-JUL26'!$B$9:$CQ$307,BO$1,0),0)*$G82</f>
        <v>0</v>
      </c>
      <c r="BP82" s="36">
        <f>IF($B82="P",VLOOKUP($E82,'[2]Costeo-JUL26'!$B$9:$CQ$307,BP$1,0),0)*$G82</f>
        <v>0</v>
      </c>
      <c r="BQ82" s="35">
        <f>IF($B82="P",VLOOKUP($E82,'[2]Costeo-JUL26'!$B$9:$CQ$307,BQ$1,0),0)</f>
        <v>0</v>
      </c>
      <c r="BR82" s="36">
        <f t="shared" si="55"/>
        <v>0</v>
      </c>
      <c r="BS82" s="36">
        <f t="shared" si="56"/>
        <v>0</v>
      </c>
      <c r="BT82" s="34">
        <f>IF($B82="P",VLOOKUP($E82,'[2]Costeo-JUL26'!$B$9:$CQ$307,BT$1,0),0)</f>
        <v>0</v>
      </c>
      <c r="BU82" s="16">
        <f>IF($B82="P",VLOOKUP($E82,'[2]Costeo-JUL26'!$B$9:$CQ$307,BU$1,0),0)*$G82</f>
        <v>0</v>
      </c>
      <c r="BV82" s="36">
        <f>IF($B82="P",VLOOKUP($E82,'[2]Costeo-JUL26'!$B$9:$CQ$307,BV$1,0),0)*$G82</f>
        <v>0</v>
      </c>
      <c r="BW82" s="35">
        <f>IF($B82="P",VLOOKUP($E82,'[2]Costeo-JUL26'!$B$9:$CQ$307,BW$1,0),0)</f>
        <v>0</v>
      </c>
      <c r="BX82" s="36">
        <f t="shared" si="57"/>
        <v>0</v>
      </c>
      <c r="BY82" s="36">
        <f t="shared" si="58"/>
        <v>0</v>
      </c>
      <c r="BZ82" s="34">
        <f>IF($B82="P",VLOOKUP($E82,'[2]Costeo-JUL26'!$B$9:$CQ$307,BZ$1,0),0)</f>
        <v>936704</v>
      </c>
      <c r="CA82" s="16">
        <f>IF($B82="P",VLOOKUP($E82,'[2]Costeo-JUL26'!$B$9:$CQ$307,CA$1,0),0)*$G82</f>
        <v>306.05293907272608</v>
      </c>
      <c r="CB82" s="36">
        <f>IF($B82="P",VLOOKUP($E82,'[2]Costeo-JUL26'!$B$9:$CQ$307,CB$1,0),0)*$G82</f>
        <v>146098.52736017204</v>
      </c>
      <c r="CC82" s="35">
        <f>IF($B82="P",VLOOKUP($E82,'[2]Costeo-JUL26'!$B$9:$CQ$307,CC$1,0),0)</f>
        <v>0.5</v>
      </c>
      <c r="CD82" s="36">
        <f t="shared" si="59"/>
        <v>73049.26368008602</v>
      </c>
      <c r="CE82" s="36">
        <f t="shared" si="60"/>
        <v>219147.79104025807</v>
      </c>
      <c r="CF82" s="37">
        <f t="shared" si="32"/>
        <v>17390523.909734603</v>
      </c>
      <c r="CG82" s="36">
        <f>IF($B82="r",VLOOKUP($E82,'[2]Costeo-JUL26'!$B$9:$CQ$307,CG$1,0),0)*$G82</f>
        <v>0</v>
      </c>
      <c r="CH82" s="35">
        <f>VLOOKUP($E82,'[2]TEORICOS (05.26)'!$A$8:$T$251,CH$1,0)</f>
        <v>0</v>
      </c>
      <c r="CI82" s="36">
        <f t="shared" si="61"/>
        <v>0</v>
      </c>
      <c r="CJ82" s="37">
        <f t="shared" si="62"/>
        <v>0</v>
      </c>
      <c r="CM82" s="16">
        <f>SUMIFS('[1]Ajuste Inventario'!$I:$I,'[1]Ajuste Inventario'!$B:$B,E82,'[1]Ajuste Inventario'!$S:$S,D82)*-1</f>
        <v>1.68</v>
      </c>
      <c r="CN82" s="36">
        <f t="shared" si="33"/>
        <v>5221.9753777019141</v>
      </c>
      <c r="CP82" t="str">
        <f t="shared" si="34"/>
        <v>2456Org.Vtas Ranelagh</v>
      </c>
      <c r="CQ82" s="10">
        <f t="shared" si="35"/>
        <v>3108.3186772035206</v>
      </c>
    </row>
    <row r="83" spans="1:95" x14ac:dyDescent="0.25">
      <c r="A83" s="30">
        <v>46204</v>
      </c>
      <c r="B83" s="31" t="str">
        <f>VLOOKUP($E83,'[2]TEORICOS (05.26)'!$A$8:$T$251,B$1,0)</f>
        <v>P</v>
      </c>
      <c r="C83" s="32" t="str">
        <f>VLOOKUP($E83,'[2]TEORICOS (05.26)'!$A$8:$T$251,C$1,0)</f>
        <v>Aquarius</v>
      </c>
      <c r="D83" t="s">
        <v>66</v>
      </c>
      <c r="E83">
        <v>2458</v>
      </c>
      <c r="F83" t="s">
        <v>141</v>
      </c>
      <c r="G83" s="16">
        <v>5035.3329999999996</v>
      </c>
      <c r="H83" s="16">
        <v>11974.021874000089</v>
      </c>
      <c r="I83" s="33">
        <v>62048716.119996697</v>
      </c>
      <c r="J83" s="33">
        <v>61062238.799997292</v>
      </c>
      <c r="K83" s="34">
        <f>IF($B83="P",VLOOKUP($E83,'[2]Costeo-JUL26'!$B$9:$CQ$307,K$1,0),0)</f>
        <v>919321</v>
      </c>
      <c r="L83" s="35">
        <f>VLOOKUP($E83,'[2]TEORICOS (05.26)'!$A$8:$T$251,L$1,0)</f>
        <v>0.17</v>
      </c>
      <c r="M83" s="36">
        <f t="shared" si="36"/>
        <v>10380580.595999541</v>
      </c>
      <c r="N83" s="35">
        <f>IF($B83="P",VLOOKUP($E83,'[2]Costeo-JUL26'!$B$9:$CQ$307,N$1,0),0)</f>
        <v>8.0000000000000002E-3</v>
      </c>
      <c r="O83" s="36">
        <f t="shared" si="37"/>
        <v>83044.644767996331</v>
      </c>
      <c r="P83" s="36">
        <f>IF($B83="P",VLOOKUP($E83,'[2]Costeo-JUL26'!$B$9:$CQ$307,P$1,0),0)*H83</f>
        <v>0</v>
      </c>
      <c r="Q83" s="36">
        <f t="shared" si="38"/>
        <v>10463625.240767537</v>
      </c>
      <c r="R83" s="34">
        <f>IF($B83="P",VLOOKUP($E83,'[2]Costeo-JUL26'!$B$9:$CQ$307,R$1,0),0)</f>
        <v>902332</v>
      </c>
      <c r="S83" s="16">
        <f>IF($B83="P",VLOOKUP($E83,'[2]Costeo-JUL26'!$B$9:$CQ$307,S$1,0),0)*$G83</f>
        <v>5703.9372896008563</v>
      </c>
      <c r="T83" s="36">
        <f>IF($B83="P",VLOOKUP($E83,'[2]Costeo-JUL26'!$B$9:$CQ$307,T$1,0),0)*$G83</f>
        <v>3978803.6707509933</v>
      </c>
      <c r="U83" s="35">
        <f>IF($B83="P",VLOOKUP($E83,'[2]Costeo-JUL26'!$B$9:$CQ$307,U$1,0),0)</f>
        <v>1.4999999999999999E-2</v>
      </c>
      <c r="V83" s="36">
        <f t="shared" si="39"/>
        <v>59682.055061264895</v>
      </c>
      <c r="W83" s="36">
        <f t="shared" si="40"/>
        <v>4038485.7258122582</v>
      </c>
      <c r="X83" s="34">
        <f>IF($B83="P",VLOOKUP($E83,'[2]Costeo-JUL26'!$B$9:$CQ$307,X$1,0),0)</f>
        <v>0</v>
      </c>
      <c r="Y83" s="16">
        <f>IF($B83="P",VLOOKUP($E83,'[2]Costeo-JUL26'!$B$9:$CQ$307,Y$1,0),0)*$G83</f>
        <v>0</v>
      </c>
      <c r="Z83" s="36">
        <f>IF($B83="P",VLOOKUP($E83,'[2]Costeo-JUL26'!$B$9:$CQ$307,Z$1,0),0)*$G83</f>
        <v>0</v>
      </c>
      <c r="AA83" s="35">
        <f>IF($B83="P",VLOOKUP($E83,'[2]Costeo-JUL26'!$B$9:$CQ$307,AA$1,0),0)</f>
        <v>0</v>
      </c>
      <c r="AB83" s="36">
        <f t="shared" si="41"/>
        <v>0</v>
      </c>
      <c r="AC83" s="36">
        <f t="shared" si="42"/>
        <v>0</v>
      </c>
      <c r="AD83" s="34">
        <f>IF($B83="P",VLOOKUP($E83,'[2]Costeo-JUL26'!$B$9:$CQ$307,AD$1,0),0)</f>
        <v>902257</v>
      </c>
      <c r="AE83" s="16">
        <f>IF($B83="P",VLOOKUP($E83,'[2]Costeo-JUL26'!$B$9:$CQ$307,AE$1,0),0)*$G83</f>
        <v>30211.998</v>
      </c>
      <c r="AF83" s="36">
        <f>IF($B83="P",VLOOKUP($E83,'[2]Costeo-JUL26'!$B$9:$CQ$307,AF$1,0),0)*$G83</f>
        <v>463669.57570559997</v>
      </c>
      <c r="AG83" s="35">
        <f>IF($B83="P",VLOOKUP($E83,'[2]Costeo-JUL26'!$B$9:$CQ$307,AG$1,0),0)</f>
        <v>6.0000000000000001E-3</v>
      </c>
      <c r="AH83" s="36">
        <f t="shared" si="43"/>
        <v>2782.0174542335999</v>
      </c>
      <c r="AI83" s="36">
        <f t="shared" si="44"/>
        <v>466451.59315983357</v>
      </c>
      <c r="AJ83" s="34">
        <f>IF($B83="P",VLOOKUP($E83,'[2]Costeo-JUL26'!$B$9:$CQ$307,AJ$1,0),0)</f>
        <v>925511</v>
      </c>
      <c r="AK83" s="16">
        <f>IF($B83="P",VLOOKUP($E83,'[2]Costeo-JUL26'!$B$9:$CQ$307,AK$1,0),0)*$G83</f>
        <v>30211.998</v>
      </c>
      <c r="AL83" s="36">
        <f>IF($B83="P",VLOOKUP($E83,'[2]Costeo-JUL26'!$B$9:$CQ$307,AL$1,0),0)*$G83</f>
        <v>415056.65820371994</v>
      </c>
      <c r="AM83" s="35">
        <f>IF($B83="P",VLOOKUP($E83,'[2]Costeo-JUL26'!$B$9:$CQ$307,AM$1,0),0)</f>
        <v>1.7999999999999999E-2</v>
      </c>
      <c r="AN83" s="36">
        <f t="shared" si="45"/>
        <v>7471.0198476669584</v>
      </c>
      <c r="AO83" s="36">
        <f t="shared" si="46"/>
        <v>422527.6780513869</v>
      </c>
      <c r="AP83" s="34">
        <f>IF($B83="P",VLOOKUP($E83,'[2]Costeo-JUL26'!$B$9:$CQ$307,AP$1,0),0)</f>
        <v>911881</v>
      </c>
      <c r="AQ83" s="16">
        <f>IF($B83="P",VLOOKUP($E83,'[2]Costeo-JUL26'!$B$9:$CQ$307,AQ$1,0),0)*$G83</f>
        <v>30211.998</v>
      </c>
      <c r="AR83" s="36">
        <f>IF($B83="P",VLOOKUP($E83,'[2]Costeo-JUL26'!$B$9:$CQ$307,AR$1,0),0)*$G83</f>
        <v>4099502.2630858822</v>
      </c>
      <c r="AS83" s="35">
        <f>IF($B83="P",VLOOKUP($E83,'[2]Costeo-JUL26'!$B$9:$CQ$307,AS$1,0),0)</f>
        <v>0.02</v>
      </c>
      <c r="AT83" s="36">
        <f t="shared" si="47"/>
        <v>81990.045261717649</v>
      </c>
      <c r="AU83" s="36">
        <f t="shared" si="48"/>
        <v>4181492.3083476</v>
      </c>
      <c r="AV83" s="34">
        <f>IF($B83="P",VLOOKUP($E83,'[2]Costeo-JUL26'!$B$9:$CQ$307,AV$1,0),0)</f>
        <v>901729</v>
      </c>
      <c r="AW83" s="16">
        <f>IF($B83="P",VLOOKUP($E83,'[2]Costeo-JUL26'!$B$9:$CQ$307,AW$1,0),0)*$G83</f>
        <v>206.95218629999997</v>
      </c>
      <c r="AX83" s="36">
        <f>IF($B83="P",VLOOKUP($E83,'[2]Costeo-JUL26'!$B$9:$CQ$307,AX$1,0),0)*$G83</f>
        <v>987584.11111105187</v>
      </c>
      <c r="AY83" s="35">
        <f>IF($B83="P",VLOOKUP($E83,'[2]Costeo-JUL26'!$B$9:$CQ$307,AY$1,0),0)</f>
        <v>0.03</v>
      </c>
      <c r="AZ83" s="36">
        <f t="shared" si="49"/>
        <v>29627.523333331555</v>
      </c>
      <c r="BA83" s="36">
        <f t="shared" si="50"/>
        <v>1017211.6344443834</v>
      </c>
      <c r="BB83" s="34">
        <f>IF($B83="P",VLOOKUP($E83,'[2]Costeo-JUL26'!$B$9:$CQ$307,BB$1,0),0)</f>
        <v>902311</v>
      </c>
      <c r="BC83" s="16">
        <f>IF($B83="P",VLOOKUP($E83,'[2]Costeo-JUL26'!$B$9:$CQ$307,BC$1,0),0)*$G83</f>
        <v>22.029581875000002</v>
      </c>
      <c r="BD83" s="36">
        <f>IF($B83="P",VLOOKUP($E83,'[2]Costeo-JUL26'!$B$9:$CQ$307,BD$1,0),0)*$G83</f>
        <v>86392.199612184384</v>
      </c>
      <c r="BE83" s="35">
        <f>IF($B83="P",VLOOKUP($E83,'[2]Costeo-JUL26'!$B$9:$CQ$307,BE$1,0),0)</f>
        <v>0.03</v>
      </c>
      <c r="BF83" s="36">
        <f t="shared" si="51"/>
        <v>2591.7659883655315</v>
      </c>
      <c r="BG83" s="36">
        <f t="shared" si="52"/>
        <v>88983.965600549913</v>
      </c>
      <c r="BH83" s="34">
        <f>IF($B83="P",VLOOKUP($E83,'[2]Costeo-JUL26'!$B$9:$CQ$307,BH$1,0),0)</f>
        <v>933089</v>
      </c>
      <c r="BI83" s="16">
        <f>IF($B83="P",VLOOKUP($E83,'[2]Costeo-JUL26'!$B$9:$CQ$307,BI$1,0),0)*$G83</f>
        <v>188.82498749999999</v>
      </c>
      <c r="BJ83" s="36">
        <f>IF($B83="P",VLOOKUP($E83,'[2]Costeo-JUL26'!$B$9:$CQ$307,BJ$1,0),0)*$G83</f>
        <v>140612.78372817856</v>
      </c>
      <c r="BK83" s="35">
        <f>IF(BH83=910319,0,IF($B83="P",VLOOKUP($E83,'[2]Costeo-JUL26'!$B$9:$CQ$307,BK$1,0),0))</f>
        <v>0.02</v>
      </c>
      <c r="BL83" s="36">
        <f t="shared" si="53"/>
        <v>2812.2556745635711</v>
      </c>
      <c r="BM83" s="36">
        <f t="shared" si="54"/>
        <v>143425.03940274214</v>
      </c>
      <c r="BN83" s="34">
        <f>IF($B83="P",VLOOKUP($E83,'[2]Costeo-JUL26'!$B$9:$CQ$307,BN$1,0),0)</f>
        <v>0</v>
      </c>
      <c r="BO83" s="16">
        <f>IF($B83="P",VLOOKUP($E83,'[2]Costeo-JUL26'!$B$9:$CQ$307,BO$1,0),0)*$G83</f>
        <v>0</v>
      </c>
      <c r="BP83" s="36">
        <f>IF($B83="P",VLOOKUP($E83,'[2]Costeo-JUL26'!$B$9:$CQ$307,BP$1,0),0)*$G83</f>
        <v>0</v>
      </c>
      <c r="BQ83" s="35">
        <f>IF($B83="P",VLOOKUP($E83,'[2]Costeo-JUL26'!$B$9:$CQ$307,BQ$1,0),0)</f>
        <v>0</v>
      </c>
      <c r="BR83" s="36">
        <f t="shared" si="55"/>
        <v>0</v>
      </c>
      <c r="BS83" s="36">
        <f t="shared" si="56"/>
        <v>0</v>
      </c>
      <c r="BT83" s="34">
        <f>IF($B83="P",VLOOKUP($E83,'[2]Costeo-JUL26'!$B$9:$CQ$307,BT$1,0),0)</f>
        <v>0</v>
      </c>
      <c r="BU83" s="16">
        <f>IF($B83="P",VLOOKUP($E83,'[2]Costeo-JUL26'!$B$9:$CQ$307,BU$1,0),0)*$G83</f>
        <v>0</v>
      </c>
      <c r="BV83" s="36">
        <f>IF($B83="P",VLOOKUP($E83,'[2]Costeo-JUL26'!$B$9:$CQ$307,BV$1,0),0)*$G83</f>
        <v>0</v>
      </c>
      <c r="BW83" s="35">
        <f>IF($B83="P",VLOOKUP($E83,'[2]Costeo-JUL26'!$B$9:$CQ$307,BW$1,0),0)</f>
        <v>0</v>
      </c>
      <c r="BX83" s="36">
        <f t="shared" si="57"/>
        <v>0</v>
      </c>
      <c r="BY83" s="36">
        <f t="shared" si="58"/>
        <v>0</v>
      </c>
      <c r="BZ83" s="34">
        <f>IF($B83="P",VLOOKUP($E83,'[2]Costeo-JUL26'!$B$9:$CQ$307,BZ$1,0),0)</f>
        <v>936704</v>
      </c>
      <c r="CA83" s="16">
        <f>IF($B83="P",VLOOKUP($E83,'[2]Costeo-JUL26'!$B$9:$CQ$307,CA$1,0),0)*$G83</f>
        <v>413.17009744345006</v>
      </c>
      <c r="CB83" s="36">
        <f>IF($B83="P",VLOOKUP($E83,'[2]Costeo-JUL26'!$B$9:$CQ$307,CB$1,0),0)*$G83</f>
        <v>197232.35780265744</v>
      </c>
      <c r="CC83" s="35">
        <f>IF($B83="P",VLOOKUP($E83,'[2]Costeo-JUL26'!$B$9:$CQ$307,CC$1,0),0)</f>
        <v>0.5</v>
      </c>
      <c r="CD83" s="36">
        <f t="shared" si="59"/>
        <v>98616.17890132872</v>
      </c>
      <c r="CE83" s="36">
        <f t="shared" si="60"/>
        <v>295848.53670398617</v>
      </c>
      <c r="CF83" s="37">
        <f t="shared" si="32"/>
        <v>21118051.722290274</v>
      </c>
      <c r="CG83" s="36">
        <f>IF($B83="r",VLOOKUP($E83,'[2]Costeo-JUL26'!$B$9:$CQ$307,CG$1,0),0)*$G83</f>
        <v>0</v>
      </c>
      <c r="CH83" s="35">
        <f>VLOOKUP($E83,'[2]TEORICOS (05.26)'!$A$8:$T$251,CH$1,0)</f>
        <v>0</v>
      </c>
      <c r="CI83" s="36">
        <f t="shared" si="61"/>
        <v>0</v>
      </c>
      <c r="CJ83" s="37">
        <f t="shared" si="62"/>
        <v>0</v>
      </c>
      <c r="CM83" s="16">
        <f>SUMIFS('[1]Ajuste Inventario'!$I:$I,'[1]Ajuste Inventario'!$B:$B,E83,'[1]Ajuste Inventario'!$S:$S,D83)*-1</f>
        <v>1.681</v>
      </c>
      <c r="CN83" s="36">
        <f t="shared" si="33"/>
        <v>7050.068971639007</v>
      </c>
      <c r="CP83" t="str">
        <f t="shared" si="34"/>
        <v>2458Org.Vtas Ranelagh</v>
      </c>
      <c r="CQ83" s="10">
        <f t="shared" si="35"/>
        <v>4193.9732133486059</v>
      </c>
    </row>
    <row r="84" spans="1:95" x14ac:dyDescent="0.25">
      <c r="A84" s="30">
        <v>46204</v>
      </c>
      <c r="B84" s="31" t="str">
        <f>VLOOKUP($E84,'[2]TEORICOS (05.26)'!$A$8:$T$251,B$1,0)</f>
        <v>P</v>
      </c>
      <c r="C84" s="32" t="str">
        <f>VLOOKUP($E84,'[2]TEORICOS (05.26)'!$A$8:$T$251,C$1,0)</f>
        <v>Crush</v>
      </c>
      <c r="D84" t="s">
        <v>66</v>
      </c>
      <c r="E84">
        <v>2459</v>
      </c>
      <c r="F84" t="s">
        <v>142</v>
      </c>
      <c r="G84" s="16">
        <v>2055</v>
      </c>
      <c r="H84" s="16">
        <v>4886.7900000000382</v>
      </c>
      <c r="I84" s="33">
        <v>14932728.069999978</v>
      </c>
      <c r="J84" s="33">
        <v>13180891.690000046</v>
      </c>
      <c r="K84" s="34">
        <f>IF($B84="P",VLOOKUP($E84,'[2]Costeo-JUL26'!$B$9:$CQ$307,K$1,0),0)</f>
        <v>901769</v>
      </c>
      <c r="L84" s="35">
        <f>VLOOKUP($E84,'[2]TEORICOS (05.26)'!$A$8:$T$251,L$1,0)</f>
        <v>0.13</v>
      </c>
      <c r="M84" s="36">
        <f t="shared" si="36"/>
        <v>1713515.919700006</v>
      </c>
      <c r="N84" s="35">
        <f>IF($B84="P",VLOOKUP($E84,'[2]Costeo-JUL26'!$B$9:$CQ$307,N$1,0),0)</f>
        <v>8.0000000000000002E-3</v>
      </c>
      <c r="O84" s="36">
        <f t="shared" si="37"/>
        <v>13708.127357600048</v>
      </c>
      <c r="P84" s="36">
        <f>IF($B84="P",VLOOKUP($E84,'[2]Costeo-JUL26'!$B$9:$CQ$307,P$1,0),0)*H84</f>
        <v>0</v>
      </c>
      <c r="Q84" s="36">
        <f t="shared" si="38"/>
        <v>1727224.047057606</v>
      </c>
      <c r="R84" s="34">
        <f>IF($B84="P",VLOOKUP($E84,'[2]Costeo-JUL26'!$B$9:$CQ$307,R$1,0),0)</f>
        <v>0</v>
      </c>
      <c r="S84" s="16">
        <f>IF($B84="P",VLOOKUP($E84,'[2]Costeo-JUL26'!$B$9:$CQ$307,S$1,0),0)*$G84</f>
        <v>0</v>
      </c>
      <c r="T84" s="36">
        <f>IF($B84="P",VLOOKUP($E84,'[2]Costeo-JUL26'!$B$9:$CQ$307,T$1,0),0)*$G84</f>
        <v>0</v>
      </c>
      <c r="U84" s="35">
        <f>IF($B84="P",VLOOKUP($E84,'[2]Costeo-JUL26'!$B$9:$CQ$307,U$1,0),0)</f>
        <v>0</v>
      </c>
      <c r="V84" s="36">
        <f t="shared" si="39"/>
        <v>0</v>
      </c>
      <c r="W84" s="36">
        <f t="shared" si="40"/>
        <v>0</v>
      </c>
      <c r="X84" s="34">
        <f>IF($B84="P",VLOOKUP($E84,'[2]Costeo-JUL26'!$B$9:$CQ$307,X$1,0),0)</f>
        <v>902338</v>
      </c>
      <c r="Y84" s="16">
        <f>IF($B84="P",VLOOKUP($E84,'[2]Costeo-JUL26'!$B$9:$CQ$307,Y$1,0),0)*$G84</f>
        <v>225.21361499999998</v>
      </c>
      <c r="Z84" s="36">
        <f>IF($B84="P",VLOOKUP($E84,'[2]Costeo-JUL26'!$B$9:$CQ$307,Z$1,0),0)*$G84</f>
        <v>63676.897505099994</v>
      </c>
      <c r="AA84" s="35">
        <f>IF($B84="P",VLOOKUP($E84,'[2]Costeo-JUL26'!$B$9:$CQ$307,AA$1,0),0)</f>
        <v>0.45</v>
      </c>
      <c r="AB84" s="36">
        <f t="shared" si="41"/>
        <v>28654.603877294998</v>
      </c>
      <c r="AC84" s="36">
        <f t="shared" si="42"/>
        <v>92331.501382394985</v>
      </c>
      <c r="AD84" s="34">
        <f>IF($B84="P",VLOOKUP($E84,'[2]Costeo-JUL26'!$B$9:$CQ$307,AD$1,0),0)</f>
        <v>901767</v>
      </c>
      <c r="AE84" s="16">
        <f>IF($B84="P",VLOOKUP($E84,'[2]Costeo-JUL26'!$B$9:$CQ$307,AE$1,0),0)*$G84</f>
        <v>12330</v>
      </c>
      <c r="AF84" s="36">
        <f>IF($B84="P",VLOOKUP($E84,'[2]Costeo-JUL26'!$B$9:$CQ$307,AF$1,0),0)*$G84</f>
        <v>189230.97600000002</v>
      </c>
      <c r="AG84" s="35">
        <f>IF($B84="P",VLOOKUP($E84,'[2]Costeo-JUL26'!$B$9:$CQ$307,AG$1,0),0)</f>
        <v>6.0000000000000001E-3</v>
      </c>
      <c r="AH84" s="36">
        <f t="shared" si="43"/>
        <v>1135.3858560000001</v>
      </c>
      <c r="AI84" s="36">
        <f t="shared" si="44"/>
        <v>190366.36185600003</v>
      </c>
      <c r="AJ84" s="34">
        <f>IF($B84="P",VLOOKUP($E84,'[2]Costeo-JUL26'!$B$9:$CQ$307,AJ$1,0),0)</f>
        <v>909144</v>
      </c>
      <c r="AK84" s="16">
        <f>IF($B84="P",VLOOKUP($E84,'[2]Costeo-JUL26'!$B$9:$CQ$307,AK$1,0),0)*$G84</f>
        <v>12330</v>
      </c>
      <c r="AL84" s="36">
        <f>IF($B84="P",VLOOKUP($E84,'[2]Costeo-JUL26'!$B$9:$CQ$307,AL$1,0),0)*$G84</f>
        <v>171766.764</v>
      </c>
      <c r="AM84" s="35">
        <f>IF($B84="P",VLOOKUP($E84,'[2]Costeo-JUL26'!$B$9:$CQ$307,AM$1,0),0)</f>
        <v>1.7999999999999999E-2</v>
      </c>
      <c r="AN84" s="36">
        <f t="shared" si="45"/>
        <v>3091.8017519999999</v>
      </c>
      <c r="AO84" s="36">
        <f t="shared" si="46"/>
        <v>174858.56575199999</v>
      </c>
      <c r="AP84" s="34">
        <f>IF($B84="P",VLOOKUP($E84,'[2]Costeo-JUL26'!$B$9:$CQ$307,AP$1,0),0)</f>
        <v>911423</v>
      </c>
      <c r="AQ84" s="16">
        <f>IF($B84="P",VLOOKUP($E84,'[2]Costeo-JUL26'!$B$9:$CQ$307,AQ$1,0),0)*$G84</f>
        <v>12330</v>
      </c>
      <c r="AR84" s="36">
        <f>IF($B84="P",VLOOKUP($E84,'[2]Costeo-JUL26'!$B$9:$CQ$307,AR$1,0),0)*$G84</f>
        <v>1882173.2669492397</v>
      </c>
      <c r="AS84" s="35">
        <f>IF($B84="P",VLOOKUP($E84,'[2]Costeo-JUL26'!$B$9:$CQ$307,AS$1,0),0)</f>
        <v>0.02</v>
      </c>
      <c r="AT84" s="36">
        <f t="shared" si="47"/>
        <v>37643.465338984795</v>
      </c>
      <c r="AU84" s="36">
        <f t="shared" si="48"/>
        <v>1919816.7322882244</v>
      </c>
      <c r="AV84" s="34">
        <f>IF($B84="P",VLOOKUP($E84,'[2]Costeo-JUL26'!$B$9:$CQ$307,AV$1,0),0)</f>
        <v>932442</v>
      </c>
      <c r="AW84" s="16">
        <f>IF($B84="P",VLOOKUP($E84,'[2]Costeo-JUL26'!$B$9:$CQ$307,AW$1,0),0)*$G84</f>
        <v>56.923499999999997</v>
      </c>
      <c r="AX84" s="36">
        <f>IF($B84="P",VLOOKUP($E84,'[2]Costeo-JUL26'!$B$9:$CQ$307,AX$1,0),0)*$G84</f>
        <v>210120.25361197905</v>
      </c>
      <c r="AY84" s="35">
        <f>IF($B84="P",VLOOKUP($E84,'[2]Costeo-JUL26'!$B$9:$CQ$307,AY$1,0),0)</f>
        <v>0.03</v>
      </c>
      <c r="AZ84" s="36">
        <f t="shared" si="49"/>
        <v>6303.6076083593707</v>
      </c>
      <c r="BA84" s="36">
        <f t="shared" si="50"/>
        <v>216423.86122033841</v>
      </c>
      <c r="BB84" s="34">
        <f>IF($B84="P",VLOOKUP($E84,'[2]Costeo-JUL26'!$B$9:$CQ$307,BB$1,0),0)</f>
        <v>902311</v>
      </c>
      <c r="BC84" s="16">
        <f>IF($B84="P",VLOOKUP($E84,'[2]Costeo-JUL26'!$B$9:$CQ$307,BC$1,0),0)*$G84</f>
        <v>8.9906250000000014</v>
      </c>
      <c r="BD84" s="36">
        <f>IF($B84="P",VLOOKUP($E84,'[2]Costeo-JUL26'!$B$9:$CQ$307,BD$1,0),0)*$G84</f>
        <v>35258.039578125004</v>
      </c>
      <c r="BE84" s="35">
        <f>IF($B84="P",VLOOKUP($E84,'[2]Costeo-JUL26'!$B$9:$CQ$307,BE$1,0),0)</f>
        <v>0.03</v>
      </c>
      <c r="BF84" s="36">
        <f t="shared" si="51"/>
        <v>1057.7411873437502</v>
      </c>
      <c r="BG84" s="36">
        <f t="shared" si="52"/>
        <v>36315.780765468757</v>
      </c>
      <c r="BH84" s="34">
        <f>IF($B84="P",VLOOKUP($E84,'[2]Costeo-JUL26'!$B$9:$CQ$307,BH$1,0),0)</f>
        <v>933089</v>
      </c>
      <c r="BI84" s="16">
        <f>IF($B84="P",VLOOKUP($E84,'[2]Costeo-JUL26'!$B$9:$CQ$307,BI$1,0),0)*$G84</f>
        <v>77.0625</v>
      </c>
      <c r="BJ84" s="36">
        <f>IF($B84="P",VLOOKUP($E84,'[2]Costeo-JUL26'!$B$9:$CQ$307,BJ$1,0),0)*$G84</f>
        <v>57386.327887630665</v>
      </c>
      <c r="BK84" s="35">
        <f>IF(BH84=910319,0,IF($B84="P",VLOOKUP($E84,'[2]Costeo-JUL26'!$B$9:$CQ$307,BK$1,0),0))</f>
        <v>0.02</v>
      </c>
      <c r="BL84" s="36">
        <f t="shared" si="53"/>
        <v>1147.7265577526134</v>
      </c>
      <c r="BM84" s="36">
        <f t="shared" si="54"/>
        <v>58534.054445383277</v>
      </c>
      <c r="BN84" s="34">
        <f>IF($B84="P",VLOOKUP($E84,'[2]Costeo-JUL26'!$B$9:$CQ$307,BN$1,0),0)</f>
        <v>0</v>
      </c>
      <c r="BO84" s="16">
        <f>IF($B84="P",VLOOKUP($E84,'[2]Costeo-JUL26'!$B$9:$CQ$307,BO$1,0),0)*$G84</f>
        <v>0</v>
      </c>
      <c r="BP84" s="36">
        <f>IF($B84="P",VLOOKUP($E84,'[2]Costeo-JUL26'!$B$9:$CQ$307,BP$1,0),0)*$G84</f>
        <v>0</v>
      </c>
      <c r="BQ84" s="35">
        <f>IF($B84="P",VLOOKUP($E84,'[2]Costeo-JUL26'!$B$9:$CQ$307,BQ$1,0),0)</f>
        <v>0</v>
      </c>
      <c r="BR84" s="36">
        <f t="shared" si="55"/>
        <v>0</v>
      </c>
      <c r="BS84" s="36">
        <f t="shared" si="56"/>
        <v>0</v>
      </c>
      <c r="BT84" s="34">
        <f>IF($B84="P",VLOOKUP($E84,'[2]Costeo-JUL26'!$B$9:$CQ$307,BT$1,0),0)</f>
        <v>0</v>
      </c>
      <c r="BU84" s="16">
        <f>IF($B84="P",VLOOKUP($E84,'[2]Costeo-JUL26'!$B$9:$CQ$307,BU$1,0),0)*$G84</f>
        <v>0</v>
      </c>
      <c r="BV84" s="36">
        <f>IF($B84="P",VLOOKUP($E84,'[2]Costeo-JUL26'!$B$9:$CQ$307,BV$1,0),0)*$G84</f>
        <v>0</v>
      </c>
      <c r="BW84" s="35">
        <f>IF($B84="P",VLOOKUP($E84,'[2]Costeo-JUL26'!$B$9:$CQ$307,BW$1,0),0)</f>
        <v>0</v>
      </c>
      <c r="BX84" s="36">
        <f t="shared" si="57"/>
        <v>0</v>
      </c>
      <c r="BY84" s="36">
        <f t="shared" si="58"/>
        <v>0</v>
      </c>
      <c r="BZ84" s="34">
        <f>IF($B84="P",VLOOKUP($E84,'[2]Costeo-JUL26'!$B$9:$CQ$307,BZ$1,0),0)</f>
        <v>0</v>
      </c>
      <c r="CA84" s="16">
        <f>IF($B84="P",VLOOKUP($E84,'[2]Costeo-JUL26'!$B$9:$CQ$307,CA$1,0),0)*$G84</f>
        <v>0</v>
      </c>
      <c r="CB84" s="36">
        <f>IF($B84="P",VLOOKUP($E84,'[2]Costeo-JUL26'!$B$9:$CQ$307,CB$1,0),0)*$G84</f>
        <v>0</v>
      </c>
      <c r="CC84" s="35">
        <f>IF($B84="P",VLOOKUP($E84,'[2]Costeo-JUL26'!$B$9:$CQ$307,CC$1,0),0)</f>
        <v>0</v>
      </c>
      <c r="CD84" s="36">
        <f t="shared" si="59"/>
        <v>0</v>
      </c>
      <c r="CE84" s="36">
        <f t="shared" si="60"/>
        <v>0</v>
      </c>
      <c r="CF84" s="37">
        <f t="shared" si="32"/>
        <v>4415870.9047674164</v>
      </c>
      <c r="CG84" s="36">
        <f>IF($B84="r",VLOOKUP($E84,'[2]Costeo-JUL26'!$B$9:$CQ$307,CG$1,0),0)*$G84</f>
        <v>0</v>
      </c>
      <c r="CH84" s="35">
        <f>VLOOKUP($E84,'[2]TEORICOS (05.26)'!$A$8:$T$251,CH$1,0)</f>
        <v>0</v>
      </c>
      <c r="CI84" s="36">
        <f t="shared" si="61"/>
        <v>0</v>
      </c>
      <c r="CJ84" s="37">
        <f t="shared" si="62"/>
        <v>0</v>
      </c>
      <c r="CM84" s="16">
        <f>SUMIFS('[1]Ajuste Inventario'!$I:$I,'[1]Ajuste Inventario'!$B:$B,E84,'[1]Ajuste Inventario'!$S:$S,D84)*-1</f>
        <v>60.012</v>
      </c>
      <c r="CN84" s="36">
        <f t="shared" si="33"/>
        <v>128956.32347294511</v>
      </c>
      <c r="CP84" t="str">
        <f t="shared" si="34"/>
        <v>2459Org.Vtas Ranelagh</v>
      </c>
      <c r="CQ84" s="10">
        <f t="shared" si="35"/>
        <v>2148.8422894245336</v>
      </c>
    </row>
    <row r="85" spans="1:95" x14ac:dyDescent="0.25">
      <c r="A85" s="30">
        <v>46204</v>
      </c>
      <c r="B85" s="31" t="str">
        <f>VLOOKUP($E85,'[2]TEORICOS (05.26)'!$A$8:$T$251,B$1,0)</f>
        <v>P</v>
      </c>
      <c r="C85" s="32" t="str">
        <f>VLOOKUP($E85,'[2]TEORICOS (05.26)'!$A$8:$T$251,C$1,0)</f>
        <v>Aquarius</v>
      </c>
      <c r="D85" t="s">
        <v>66</v>
      </c>
      <c r="E85">
        <v>2463</v>
      </c>
      <c r="F85" t="s">
        <v>143</v>
      </c>
      <c r="G85" s="16">
        <v>5221.75</v>
      </c>
      <c r="H85" s="16">
        <v>3676.112000000041</v>
      </c>
      <c r="I85" s="33">
        <v>46005849.090000845</v>
      </c>
      <c r="J85" s="33">
        <v>43414088.100000709</v>
      </c>
      <c r="K85" s="34">
        <f>IF($B85="P",VLOOKUP($E85,'[2]Costeo-JUL26'!$B$9:$CQ$307,K$1,0),0)</f>
        <v>919320</v>
      </c>
      <c r="L85" s="35">
        <f>VLOOKUP($E85,'[2]TEORICOS (05.26)'!$A$8:$T$251,L$1,0)</f>
        <v>0.17</v>
      </c>
      <c r="M85" s="36">
        <f t="shared" si="36"/>
        <v>7380394.977000121</v>
      </c>
      <c r="N85" s="35">
        <f>IF($B85="P",VLOOKUP($E85,'[2]Costeo-JUL26'!$B$9:$CQ$307,N$1,0),0)</f>
        <v>8.0000000000000002E-3</v>
      </c>
      <c r="O85" s="36">
        <f t="shared" si="37"/>
        <v>59043.159816000967</v>
      </c>
      <c r="P85" s="36">
        <f>IF($B85="P",VLOOKUP($E85,'[2]Costeo-JUL26'!$B$9:$CQ$307,P$1,0),0)*H85</f>
        <v>0</v>
      </c>
      <c r="Q85" s="36">
        <f t="shared" si="38"/>
        <v>7439438.1368161216</v>
      </c>
      <c r="R85" s="34">
        <f>IF($B85="P",VLOOKUP($E85,'[2]Costeo-JUL26'!$B$9:$CQ$307,R$1,0),0)</f>
        <v>902332</v>
      </c>
      <c r="S85" s="16">
        <f>IF($B85="P",VLOOKUP($E85,'[2]Costeo-JUL26'!$B$9:$CQ$307,S$1,0),0)*$G85</f>
        <v>1941.2070187575446</v>
      </c>
      <c r="T85" s="36">
        <f>IF($B85="P",VLOOKUP($E85,'[2]Costeo-JUL26'!$B$9:$CQ$307,T$1,0),0)*$G85</f>
        <v>1354096.5161032809</v>
      </c>
      <c r="U85" s="35">
        <f>IF($B85="P",VLOOKUP($E85,'[2]Costeo-JUL26'!$B$9:$CQ$307,U$1,0),0)</f>
        <v>1.4999999999999999E-2</v>
      </c>
      <c r="V85" s="36">
        <f t="shared" si="39"/>
        <v>20311.447741549215</v>
      </c>
      <c r="W85" s="36">
        <f t="shared" si="40"/>
        <v>1374407.9638448302</v>
      </c>
      <c r="X85" s="34">
        <f>IF($B85="P",VLOOKUP($E85,'[2]Costeo-JUL26'!$B$9:$CQ$307,X$1,0),0)</f>
        <v>0</v>
      </c>
      <c r="Y85" s="16">
        <f>IF($B85="P",VLOOKUP($E85,'[2]Costeo-JUL26'!$B$9:$CQ$307,Y$1,0),0)*$G85</f>
        <v>0</v>
      </c>
      <c r="Z85" s="36">
        <f>IF($B85="P",VLOOKUP($E85,'[2]Costeo-JUL26'!$B$9:$CQ$307,Z$1,0),0)*$G85</f>
        <v>0</v>
      </c>
      <c r="AA85" s="35">
        <f>IF($B85="P",VLOOKUP($E85,'[2]Costeo-JUL26'!$B$9:$CQ$307,AA$1,0),0)</f>
        <v>0</v>
      </c>
      <c r="AB85" s="36">
        <f t="shared" si="41"/>
        <v>0</v>
      </c>
      <c r="AC85" s="36">
        <f t="shared" si="42"/>
        <v>0</v>
      </c>
      <c r="AD85" s="34">
        <f>IF($B85="P",VLOOKUP($E85,'[2]Costeo-JUL26'!$B$9:$CQ$307,AD$1,0),0)</f>
        <v>902257</v>
      </c>
      <c r="AE85" s="16">
        <f>IF($B85="P",VLOOKUP($E85,'[2]Costeo-JUL26'!$B$9:$CQ$307,AE$1,0),0)*$G85</f>
        <v>41774</v>
      </c>
      <c r="AF85" s="36">
        <f>IF($B85="P",VLOOKUP($E85,'[2]Costeo-JUL26'!$B$9:$CQ$307,AF$1,0),0)*$G85</f>
        <v>641113.93280000007</v>
      </c>
      <c r="AG85" s="35">
        <f>IF($B85="P",VLOOKUP($E85,'[2]Costeo-JUL26'!$B$9:$CQ$307,AG$1,0),0)</f>
        <v>6.0000000000000001E-3</v>
      </c>
      <c r="AH85" s="36">
        <f t="shared" si="43"/>
        <v>3846.6835968000005</v>
      </c>
      <c r="AI85" s="36">
        <f t="shared" si="44"/>
        <v>644960.61639680003</v>
      </c>
      <c r="AJ85" s="34">
        <f>IF($B85="P",VLOOKUP($E85,'[2]Costeo-JUL26'!$B$9:$CQ$307,AJ$1,0),0)</f>
        <v>940039</v>
      </c>
      <c r="AK85" s="16">
        <f>IF($B85="P",VLOOKUP($E85,'[2]Costeo-JUL26'!$B$9:$CQ$307,AK$1,0),0)*$G85</f>
        <v>41774</v>
      </c>
      <c r="AL85" s="36">
        <f>IF($B85="P",VLOOKUP($E85,'[2]Costeo-JUL26'!$B$9:$CQ$307,AL$1,0),0)*$G85</f>
        <v>243921.72792</v>
      </c>
      <c r="AM85" s="35">
        <f>IF($B85="P",VLOOKUP($E85,'[2]Costeo-JUL26'!$B$9:$CQ$307,AM$1,0),0)</f>
        <v>1.7999999999999999E-2</v>
      </c>
      <c r="AN85" s="36">
        <f t="shared" si="45"/>
        <v>4390.5911025599999</v>
      </c>
      <c r="AO85" s="36">
        <f t="shared" si="46"/>
        <v>248312.31902256</v>
      </c>
      <c r="AP85" s="34">
        <f>IF($B85="P",VLOOKUP($E85,'[2]Costeo-JUL26'!$B$9:$CQ$307,AP$1,0),0)</f>
        <v>901569</v>
      </c>
      <c r="AQ85" s="16">
        <f>IF($B85="P",VLOOKUP($E85,'[2]Costeo-JUL26'!$B$9:$CQ$307,AQ$1,0),0)*$G85</f>
        <v>41774</v>
      </c>
      <c r="AR85" s="36">
        <f>IF($B85="P",VLOOKUP($E85,'[2]Costeo-JUL26'!$B$9:$CQ$307,AR$1,0),0)*$G85</f>
        <v>2716772.9256710103</v>
      </c>
      <c r="AS85" s="35">
        <f>IF($B85="P",VLOOKUP($E85,'[2]Costeo-JUL26'!$B$9:$CQ$307,AS$1,0),0)</f>
        <v>0.02</v>
      </c>
      <c r="AT85" s="36">
        <f t="shared" si="47"/>
        <v>54335.458513420206</v>
      </c>
      <c r="AU85" s="36">
        <f t="shared" si="48"/>
        <v>2771108.3841844304</v>
      </c>
      <c r="AV85" s="34">
        <f>IF($B85="P",VLOOKUP($E85,'[2]Costeo-JUL26'!$B$9:$CQ$307,AV$1,0),0)</f>
        <v>932436</v>
      </c>
      <c r="AW85" s="16">
        <f>IF($B85="P",VLOOKUP($E85,'[2]Costeo-JUL26'!$B$9:$CQ$307,AW$1,0),0)*$G85</f>
        <v>80.937124999999995</v>
      </c>
      <c r="AX85" s="36">
        <f>IF($B85="P",VLOOKUP($E85,'[2]Costeo-JUL26'!$B$9:$CQ$307,AX$1,0),0)*$G85</f>
        <v>386235.19798499998</v>
      </c>
      <c r="AY85" s="35">
        <f>IF($B85="P",VLOOKUP($E85,'[2]Costeo-JUL26'!$B$9:$CQ$307,AY$1,0),0)</f>
        <v>0.03</v>
      </c>
      <c r="AZ85" s="36">
        <f t="shared" si="49"/>
        <v>11587.055939549999</v>
      </c>
      <c r="BA85" s="36">
        <f t="shared" si="50"/>
        <v>397822.25392454996</v>
      </c>
      <c r="BB85" s="34">
        <f>IF($B85="P",VLOOKUP($E85,'[2]Costeo-JUL26'!$B$9:$CQ$307,BB$1,0),0)</f>
        <v>902311</v>
      </c>
      <c r="BC85" s="16">
        <f>IF($B85="P",VLOOKUP($E85,'[2]Costeo-JUL26'!$B$9:$CQ$307,BC$1,0),0)*$G85</f>
        <v>10.878645833333334</v>
      </c>
      <c r="BD85" s="36">
        <f>IF($B85="P",VLOOKUP($E85,'[2]Costeo-JUL26'!$B$9:$CQ$307,BD$1,0),0)*$G85</f>
        <v>42662.187039062504</v>
      </c>
      <c r="BE85" s="35">
        <f>IF($B85="P",VLOOKUP($E85,'[2]Costeo-JUL26'!$B$9:$CQ$307,BE$1,0),0)</f>
        <v>0.03</v>
      </c>
      <c r="BF85" s="36">
        <f t="shared" si="51"/>
        <v>1279.8656111718751</v>
      </c>
      <c r="BG85" s="36">
        <f t="shared" si="52"/>
        <v>43942.052650234378</v>
      </c>
      <c r="BH85" s="34">
        <f>IF($B85="P",VLOOKUP($E85,'[2]Costeo-JUL26'!$B$9:$CQ$307,BH$1,0),0)</f>
        <v>933089</v>
      </c>
      <c r="BI85" s="16">
        <f>IF($B85="P",VLOOKUP($E85,'[2]Costeo-JUL26'!$B$9:$CQ$307,BI$1,0),0)*$G85</f>
        <v>120.87384259259258</v>
      </c>
      <c r="BJ85" s="36">
        <f>IF($B85="P",VLOOKUP($E85,'[2]Costeo-JUL26'!$B$9:$CQ$307,BJ$1,0),0)*$G85</f>
        <v>90011.431812572584</v>
      </c>
      <c r="BK85" s="35">
        <f>IF(BH85=910319,0,IF($B85="P",VLOOKUP($E85,'[2]Costeo-JUL26'!$B$9:$CQ$307,BK$1,0),0))</f>
        <v>0.02</v>
      </c>
      <c r="BL85" s="36">
        <f t="shared" si="53"/>
        <v>1800.2286362514517</v>
      </c>
      <c r="BM85" s="36">
        <f t="shared" si="54"/>
        <v>91811.660448824041</v>
      </c>
      <c r="BN85" s="34">
        <f>IF($B85="P",VLOOKUP($E85,'[2]Costeo-JUL26'!$B$9:$CQ$307,BN$1,0),0)</f>
        <v>0</v>
      </c>
      <c r="BO85" s="16">
        <f>IF($B85="P",VLOOKUP($E85,'[2]Costeo-JUL26'!$B$9:$CQ$307,BO$1,0),0)*$G85</f>
        <v>0</v>
      </c>
      <c r="BP85" s="36">
        <f>IF($B85="P",VLOOKUP($E85,'[2]Costeo-JUL26'!$B$9:$CQ$307,BP$1,0),0)*$G85</f>
        <v>0</v>
      </c>
      <c r="BQ85" s="35">
        <f>IF($B85="P",VLOOKUP($E85,'[2]Costeo-JUL26'!$B$9:$CQ$307,BQ$1,0),0)</f>
        <v>0</v>
      </c>
      <c r="BR85" s="36">
        <f t="shared" si="55"/>
        <v>0</v>
      </c>
      <c r="BS85" s="36">
        <f t="shared" si="56"/>
        <v>0</v>
      </c>
      <c r="BT85" s="34">
        <f>IF($B85="P",VLOOKUP($E85,'[2]Costeo-JUL26'!$B$9:$CQ$307,BT$1,0),0)</f>
        <v>0</v>
      </c>
      <c r="BU85" s="16">
        <f>IF($B85="P",VLOOKUP($E85,'[2]Costeo-JUL26'!$B$9:$CQ$307,BU$1,0),0)*$G85</f>
        <v>0</v>
      </c>
      <c r="BV85" s="36">
        <f>IF($B85="P",VLOOKUP($E85,'[2]Costeo-JUL26'!$B$9:$CQ$307,BV$1,0),0)*$G85</f>
        <v>0</v>
      </c>
      <c r="BW85" s="35">
        <f>IF($B85="P",VLOOKUP($E85,'[2]Costeo-JUL26'!$B$9:$CQ$307,BW$1,0),0)</f>
        <v>0</v>
      </c>
      <c r="BX85" s="36">
        <f t="shared" si="57"/>
        <v>0</v>
      </c>
      <c r="BY85" s="36">
        <f t="shared" si="58"/>
        <v>0</v>
      </c>
      <c r="BZ85" s="34">
        <f>IF($B85="P",VLOOKUP($E85,'[2]Costeo-JUL26'!$B$9:$CQ$307,BZ$1,0),0)</f>
        <v>936704</v>
      </c>
      <c r="CA85" s="16">
        <f>IF($B85="P",VLOOKUP($E85,'[2]Costeo-JUL26'!$B$9:$CQ$307,CA$1,0),0)*$G85</f>
        <v>126.95300464259769</v>
      </c>
      <c r="CB85" s="36">
        <f>IF($B85="P",VLOOKUP($E85,'[2]Costeo-JUL26'!$B$9:$CQ$307,CB$1,0),0)*$G85</f>
        <v>60602.741076194034</v>
      </c>
      <c r="CC85" s="35">
        <f>IF($B85="P",VLOOKUP($E85,'[2]Costeo-JUL26'!$B$9:$CQ$307,CC$1,0),0)</f>
        <v>0.5</v>
      </c>
      <c r="CD85" s="36">
        <f t="shared" si="59"/>
        <v>30301.370538097017</v>
      </c>
      <c r="CE85" s="36">
        <f t="shared" si="60"/>
        <v>90904.111614291047</v>
      </c>
      <c r="CF85" s="37">
        <f t="shared" si="32"/>
        <v>13102707.498902641</v>
      </c>
      <c r="CG85" s="36">
        <f>IF($B85="r",VLOOKUP($E85,'[2]Costeo-JUL26'!$B$9:$CQ$307,CG$1,0),0)*$G85</f>
        <v>0</v>
      </c>
      <c r="CH85" s="35">
        <f>VLOOKUP($E85,'[2]TEORICOS (05.26)'!$A$8:$T$251,CH$1,0)</f>
        <v>0</v>
      </c>
      <c r="CI85" s="36">
        <f t="shared" si="61"/>
        <v>0</v>
      </c>
      <c r="CJ85" s="37">
        <f t="shared" si="62"/>
        <v>0</v>
      </c>
      <c r="CM85" s="16">
        <f>SUMIFS('[1]Ajuste Inventario'!$I:$I,'[1]Ajuste Inventario'!$B:$B,E85,'[1]Ajuste Inventario'!$S:$S,D85)*-1</f>
        <v>-79</v>
      </c>
      <c r="CN85" s="36">
        <f t="shared" si="33"/>
        <v>-198231.22371107555</v>
      </c>
      <c r="CP85" t="str">
        <f t="shared" si="34"/>
        <v>2463Org.Vtas Ranelagh</v>
      </c>
      <c r="CQ85" s="10">
        <f t="shared" si="35"/>
        <v>2509.2559963427284</v>
      </c>
    </row>
    <row r="86" spans="1:95" x14ac:dyDescent="0.25">
      <c r="A86" s="30">
        <v>46204</v>
      </c>
      <c r="B86" s="31" t="str">
        <f>VLOOKUP($E86,'[2]TEORICOS (05.26)'!$A$8:$T$251,B$1,0)</f>
        <v>P</v>
      </c>
      <c r="C86" s="32" t="str">
        <f>VLOOKUP($E86,'[2]TEORICOS (05.26)'!$A$8:$T$251,C$1,0)</f>
        <v>Aquarius</v>
      </c>
      <c r="D86" t="s">
        <v>66</v>
      </c>
      <c r="E86">
        <v>2466</v>
      </c>
      <c r="F86" t="s">
        <v>144</v>
      </c>
      <c r="G86" s="16">
        <v>7544</v>
      </c>
      <c r="H86" s="16">
        <v>11957.240000000163</v>
      </c>
      <c r="I86" s="33">
        <v>71870843.81999895</v>
      </c>
      <c r="J86" s="33">
        <v>70657463.439999193</v>
      </c>
      <c r="K86" s="34">
        <f>IF($B86="P",VLOOKUP($E86,'[2]Costeo-JUL26'!$B$9:$CQ$307,K$1,0),0)</f>
        <v>919320</v>
      </c>
      <c r="L86" s="35">
        <f>VLOOKUP($E86,'[2]TEORICOS (05.26)'!$A$8:$T$251,L$1,0)</f>
        <v>0.17</v>
      </c>
      <c r="M86" s="36">
        <f t="shared" si="36"/>
        <v>12011768.784799865</v>
      </c>
      <c r="N86" s="35">
        <f>IF($B86="P",VLOOKUP($E86,'[2]Costeo-JUL26'!$B$9:$CQ$307,N$1,0),0)</f>
        <v>8.0000000000000002E-3</v>
      </c>
      <c r="O86" s="36">
        <f t="shared" si="37"/>
        <v>96094.150278398913</v>
      </c>
      <c r="P86" s="36">
        <f>IF($B86="P",VLOOKUP($E86,'[2]Costeo-JUL26'!$B$9:$CQ$307,P$1,0),0)*H86</f>
        <v>0</v>
      </c>
      <c r="Q86" s="36">
        <f t="shared" si="38"/>
        <v>12107862.935078263</v>
      </c>
      <c r="R86" s="34">
        <f>IF($B86="P",VLOOKUP($E86,'[2]Costeo-JUL26'!$B$9:$CQ$307,R$1,0),0)</f>
        <v>902332</v>
      </c>
      <c r="S86" s="16">
        <f>IF($B86="P",VLOOKUP($E86,'[2]Costeo-JUL26'!$B$9:$CQ$307,S$1,0),0)*$G86</f>
        <v>6310.1542464481381</v>
      </c>
      <c r="T86" s="36">
        <f>IF($B86="P",VLOOKUP($E86,'[2]Costeo-JUL26'!$B$9:$CQ$307,T$1,0),0)*$G86</f>
        <v>4401672.6699549183</v>
      </c>
      <c r="U86" s="35">
        <f>IF($B86="P",VLOOKUP($E86,'[2]Costeo-JUL26'!$B$9:$CQ$307,U$1,0),0)</f>
        <v>1.4999999999999999E-2</v>
      </c>
      <c r="V86" s="36">
        <f t="shared" si="39"/>
        <v>66025.090049323771</v>
      </c>
      <c r="W86" s="36">
        <f t="shared" si="40"/>
        <v>4467697.760004242</v>
      </c>
      <c r="X86" s="34">
        <f>IF($B86="P",VLOOKUP($E86,'[2]Costeo-JUL26'!$B$9:$CQ$307,X$1,0),0)</f>
        <v>0</v>
      </c>
      <c r="Y86" s="16">
        <f>IF($B86="P",VLOOKUP($E86,'[2]Costeo-JUL26'!$B$9:$CQ$307,Y$1,0),0)*$G86</f>
        <v>0</v>
      </c>
      <c r="Z86" s="36">
        <f>IF($B86="P",VLOOKUP($E86,'[2]Costeo-JUL26'!$B$9:$CQ$307,Z$1,0),0)*$G86</f>
        <v>0</v>
      </c>
      <c r="AA86" s="35">
        <f>IF($B86="P",VLOOKUP($E86,'[2]Costeo-JUL26'!$B$9:$CQ$307,AA$1,0),0)</f>
        <v>0</v>
      </c>
      <c r="AB86" s="36">
        <f t="shared" si="41"/>
        <v>0</v>
      </c>
      <c r="AC86" s="36">
        <f t="shared" si="42"/>
        <v>0</v>
      </c>
      <c r="AD86" s="34">
        <f>IF($B86="P",VLOOKUP($E86,'[2]Costeo-JUL26'!$B$9:$CQ$307,AD$1,0),0)</f>
        <v>902257</v>
      </c>
      <c r="AE86" s="16">
        <f>IF($B86="P",VLOOKUP($E86,'[2]Costeo-JUL26'!$B$9:$CQ$307,AE$1,0),0)*$G86</f>
        <v>45264</v>
      </c>
      <c r="AF86" s="36">
        <f>IF($B86="P",VLOOKUP($E86,'[2]Costeo-JUL26'!$B$9:$CQ$307,AF$1,0),0)*$G86</f>
        <v>694675.66080000007</v>
      </c>
      <c r="AG86" s="35">
        <f>IF($B86="P",VLOOKUP($E86,'[2]Costeo-JUL26'!$B$9:$CQ$307,AG$1,0),0)</f>
        <v>6.0000000000000001E-3</v>
      </c>
      <c r="AH86" s="36">
        <f t="shared" si="43"/>
        <v>4168.0539648000004</v>
      </c>
      <c r="AI86" s="36">
        <f t="shared" si="44"/>
        <v>698843.71476480004</v>
      </c>
      <c r="AJ86" s="34">
        <f>IF($B86="P",VLOOKUP($E86,'[2]Costeo-JUL26'!$B$9:$CQ$307,AJ$1,0),0)</f>
        <v>940044</v>
      </c>
      <c r="AK86" s="16">
        <f>IF($B86="P",VLOOKUP($E86,'[2]Costeo-JUL26'!$B$9:$CQ$307,AK$1,0),0)*$G86</f>
        <v>45264</v>
      </c>
      <c r="AL86" s="36">
        <f>IF($B86="P",VLOOKUP($E86,'[2]Costeo-JUL26'!$B$9:$CQ$307,AL$1,0),0)*$G86</f>
        <v>390412.86336000002</v>
      </c>
      <c r="AM86" s="35">
        <f>IF($B86="P",VLOOKUP($E86,'[2]Costeo-JUL26'!$B$9:$CQ$307,AM$1,0),0)</f>
        <v>1.7999999999999999E-2</v>
      </c>
      <c r="AN86" s="36">
        <f t="shared" si="45"/>
        <v>7027.43154048</v>
      </c>
      <c r="AO86" s="36">
        <f t="shared" si="46"/>
        <v>397440.29490048002</v>
      </c>
      <c r="AP86" s="34">
        <f>IF($B86="P",VLOOKUP($E86,'[2]Costeo-JUL26'!$B$9:$CQ$307,AP$1,0),0)</f>
        <v>933429</v>
      </c>
      <c r="AQ86" s="16">
        <f>IF($B86="P",VLOOKUP($E86,'[2]Costeo-JUL26'!$B$9:$CQ$307,AQ$1,0),0)*$G86</f>
        <v>45264</v>
      </c>
      <c r="AR86" s="36">
        <f>IF($B86="P",VLOOKUP($E86,'[2]Costeo-JUL26'!$B$9:$CQ$307,AR$1,0),0)*$G86</f>
        <v>4446815.929920001</v>
      </c>
      <c r="AS86" s="35">
        <f>IF($B86="P",VLOOKUP($E86,'[2]Costeo-JUL26'!$B$9:$CQ$307,AS$1,0),0)</f>
        <v>0.02</v>
      </c>
      <c r="AT86" s="36">
        <f t="shared" si="47"/>
        <v>88936.318598400016</v>
      </c>
      <c r="AU86" s="36">
        <f t="shared" si="48"/>
        <v>4535752.2485184008</v>
      </c>
      <c r="AV86" s="34">
        <f>IF($B86="P",VLOOKUP($E86,'[2]Costeo-JUL26'!$B$9:$CQ$307,AV$1,0),0)</f>
        <v>932438</v>
      </c>
      <c r="AW86" s="16">
        <f>IF($B86="P",VLOOKUP($E86,'[2]Costeo-JUL26'!$B$9:$CQ$307,AW$1,0),0)*$G86</f>
        <v>220.28479999999999</v>
      </c>
      <c r="AX86" s="36">
        <f>IF($B86="P",VLOOKUP($E86,'[2]Costeo-JUL26'!$B$9:$CQ$307,AX$1,0),0)*$G86</f>
        <v>1051207.876992</v>
      </c>
      <c r="AY86" s="35">
        <f>IF($B86="P",VLOOKUP($E86,'[2]Costeo-JUL26'!$B$9:$CQ$307,AY$1,0),0)</f>
        <v>0.03</v>
      </c>
      <c r="AZ86" s="36">
        <f t="shared" si="49"/>
        <v>31536.236309759999</v>
      </c>
      <c r="BA86" s="36">
        <f t="shared" si="50"/>
        <v>1082744.1133017601</v>
      </c>
      <c r="BB86" s="34">
        <f>IF($B86="P",VLOOKUP($E86,'[2]Costeo-JUL26'!$B$9:$CQ$307,BB$1,0),0)</f>
        <v>902311</v>
      </c>
      <c r="BC86" s="16">
        <f>IF($B86="P",VLOOKUP($E86,'[2]Costeo-JUL26'!$B$9:$CQ$307,BC$1,0),0)*$G86</f>
        <v>30.31071428571429</v>
      </c>
      <c r="BD86" s="36">
        <f>IF($B86="P",VLOOKUP($E86,'[2]Costeo-JUL26'!$B$9:$CQ$307,BD$1,0),0)*$G86</f>
        <v>118867.86112500002</v>
      </c>
      <c r="BE86" s="35">
        <f>IF($B86="P",VLOOKUP($E86,'[2]Costeo-JUL26'!$B$9:$CQ$307,BE$1,0),0)</f>
        <v>0.03</v>
      </c>
      <c r="BF86" s="36">
        <f t="shared" si="51"/>
        <v>3566.0358337500006</v>
      </c>
      <c r="BG86" s="36">
        <f t="shared" si="52"/>
        <v>122433.89695875003</v>
      </c>
      <c r="BH86" s="34">
        <f>IF($B86="P",VLOOKUP($E86,'[2]Costeo-JUL26'!$B$9:$CQ$307,BH$1,0),0)</f>
        <v>933089</v>
      </c>
      <c r="BI86" s="16">
        <f>IF($B86="P",VLOOKUP($E86,'[2]Costeo-JUL26'!$B$9:$CQ$307,BI$1,0),0)*$G86</f>
        <v>202.07142857142856</v>
      </c>
      <c r="BJ86" s="36">
        <f>IF($B86="P",VLOOKUP($E86,'[2]Costeo-JUL26'!$B$9:$CQ$307,BJ$1,0),0)*$G86</f>
        <v>150477.04469387754</v>
      </c>
      <c r="BK86" s="35">
        <f>IF(BH86=910319,0,IF($B86="P",VLOOKUP($E86,'[2]Costeo-JUL26'!$B$9:$CQ$307,BK$1,0),0))</f>
        <v>0.02</v>
      </c>
      <c r="BL86" s="36">
        <f t="shared" si="53"/>
        <v>3009.5408938775508</v>
      </c>
      <c r="BM86" s="36">
        <f t="shared" si="54"/>
        <v>153486.58558775508</v>
      </c>
      <c r="BN86" s="34">
        <f>IF($B86="P",VLOOKUP($E86,'[2]Costeo-JUL26'!$B$9:$CQ$307,BN$1,0),0)</f>
        <v>0</v>
      </c>
      <c r="BO86" s="16">
        <f>IF($B86="P",VLOOKUP($E86,'[2]Costeo-JUL26'!$B$9:$CQ$307,BO$1,0),0)*$G86</f>
        <v>0</v>
      </c>
      <c r="BP86" s="36">
        <f>IF($B86="P",VLOOKUP($E86,'[2]Costeo-JUL26'!$B$9:$CQ$307,BP$1,0),0)*$G86</f>
        <v>0</v>
      </c>
      <c r="BQ86" s="35">
        <f>IF($B86="P",VLOOKUP($E86,'[2]Costeo-JUL26'!$B$9:$CQ$307,BQ$1,0),0)</f>
        <v>0</v>
      </c>
      <c r="BR86" s="36">
        <f t="shared" si="55"/>
        <v>0</v>
      </c>
      <c r="BS86" s="36">
        <f t="shared" si="56"/>
        <v>0</v>
      </c>
      <c r="BT86" s="34">
        <f>IF($B86="P",VLOOKUP($E86,'[2]Costeo-JUL26'!$B$9:$CQ$307,BT$1,0),0)</f>
        <v>0</v>
      </c>
      <c r="BU86" s="16">
        <f>IF($B86="P",VLOOKUP($E86,'[2]Costeo-JUL26'!$B$9:$CQ$307,BU$1,0),0)*$G86</f>
        <v>0</v>
      </c>
      <c r="BV86" s="36">
        <f>IF($B86="P",VLOOKUP($E86,'[2]Costeo-JUL26'!$B$9:$CQ$307,BV$1,0),0)*$G86</f>
        <v>0</v>
      </c>
      <c r="BW86" s="35">
        <f>IF($B86="P",VLOOKUP($E86,'[2]Costeo-JUL26'!$B$9:$CQ$307,BW$1,0),0)</f>
        <v>0</v>
      </c>
      <c r="BX86" s="36">
        <f t="shared" si="57"/>
        <v>0</v>
      </c>
      <c r="BY86" s="36">
        <f t="shared" si="58"/>
        <v>0</v>
      </c>
      <c r="BZ86" s="34">
        <f>IF($B86="P",VLOOKUP($E86,'[2]Costeo-JUL26'!$B$9:$CQ$307,BZ$1,0),0)</f>
        <v>936704</v>
      </c>
      <c r="CA86" s="16">
        <f>IF($B86="P",VLOOKUP($E86,'[2]Costeo-JUL26'!$B$9:$CQ$307,CA$1,0),0)*$G86</f>
        <v>412.67779974212732</v>
      </c>
      <c r="CB86" s="36">
        <f>IF($B86="P",VLOOKUP($E86,'[2]Costeo-JUL26'!$B$9:$CQ$307,CB$1,0),0)*$G86</f>
        <v>196997.35280841053</v>
      </c>
      <c r="CC86" s="35">
        <f>IF($B86="P",VLOOKUP($E86,'[2]Costeo-JUL26'!$B$9:$CQ$307,CC$1,0),0)</f>
        <v>0.5</v>
      </c>
      <c r="CD86" s="36">
        <f t="shared" si="59"/>
        <v>98498.676404205267</v>
      </c>
      <c r="CE86" s="36">
        <f t="shared" si="60"/>
        <v>295496.0292126158</v>
      </c>
      <c r="CF86" s="37">
        <f t="shared" si="32"/>
        <v>23861757.578327067</v>
      </c>
      <c r="CG86" s="36">
        <f>IF($B86="r",VLOOKUP($E86,'[2]Costeo-JUL26'!$B$9:$CQ$307,CG$1,0),0)*$G86</f>
        <v>0</v>
      </c>
      <c r="CH86" s="35">
        <f>VLOOKUP($E86,'[2]TEORICOS (05.26)'!$A$8:$T$251,CH$1,0)</f>
        <v>0</v>
      </c>
      <c r="CI86" s="36">
        <f t="shared" si="61"/>
        <v>0</v>
      </c>
      <c r="CJ86" s="37">
        <f t="shared" si="62"/>
        <v>0</v>
      </c>
      <c r="CM86" s="16">
        <f>SUMIFS('[1]Ajuste Inventario'!$I:$I,'[1]Ajuste Inventario'!$B:$B,E86,'[1]Ajuste Inventario'!$S:$S,D86)*-1</f>
        <v>54.516000000000005</v>
      </c>
      <c r="CN86" s="36">
        <f t="shared" si="33"/>
        <v>172434.72642365834</v>
      </c>
      <c r="CP86" t="str">
        <f t="shared" si="34"/>
        <v>2466Org.Vtas Ranelagh</v>
      </c>
      <c r="CQ86" s="10">
        <f t="shared" si="35"/>
        <v>3163.0113438927715</v>
      </c>
    </row>
    <row r="87" spans="1:95" x14ac:dyDescent="0.25">
      <c r="A87" s="30">
        <v>46204</v>
      </c>
      <c r="B87" s="31" t="str">
        <f>VLOOKUP($E87,'[2]TEORICOS (05.26)'!$A$8:$T$251,B$1,0)</f>
        <v>P</v>
      </c>
      <c r="C87" s="32" t="str">
        <f>VLOOKUP($E87,'[2]TEORICOS (05.26)'!$A$8:$T$251,C$1,0)</f>
        <v>Aquarius</v>
      </c>
      <c r="D87" t="s">
        <v>66</v>
      </c>
      <c r="E87">
        <v>2468</v>
      </c>
      <c r="F87" t="s">
        <v>145</v>
      </c>
      <c r="G87" s="16">
        <v>8767.3320000000003</v>
      </c>
      <c r="H87" s="16">
        <v>20848.715496000688</v>
      </c>
      <c r="I87" s="33">
        <v>109009999.97999886</v>
      </c>
      <c r="J87" s="33">
        <v>107109342.3399988</v>
      </c>
      <c r="K87" s="34">
        <f>IF($B87="P",VLOOKUP($E87,'[2]Costeo-JUL26'!$B$9:$CQ$307,K$1,0),0)</f>
        <v>919320</v>
      </c>
      <c r="L87" s="35">
        <f>VLOOKUP($E87,'[2]TEORICOS (05.26)'!$A$8:$T$251,L$1,0)</f>
        <v>0.17</v>
      </c>
      <c r="M87" s="36">
        <f t="shared" si="36"/>
        <v>18208588.197799798</v>
      </c>
      <c r="N87" s="35">
        <f>IF($B87="P",VLOOKUP($E87,'[2]Costeo-JUL26'!$B$9:$CQ$307,N$1,0),0)</f>
        <v>8.0000000000000002E-3</v>
      </c>
      <c r="O87" s="36">
        <f t="shared" si="37"/>
        <v>145668.7055823984</v>
      </c>
      <c r="P87" s="36">
        <f>IF($B87="P",VLOOKUP($E87,'[2]Costeo-JUL26'!$B$9:$CQ$307,P$1,0),0)*H87</f>
        <v>0</v>
      </c>
      <c r="Q87" s="36">
        <f t="shared" si="38"/>
        <v>18354256.903382197</v>
      </c>
      <c r="R87" s="34">
        <f>IF($B87="P",VLOOKUP($E87,'[2]Costeo-JUL26'!$B$9:$CQ$307,R$1,0),0)</f>
        <v>902332</v>
      </c>
      <c r="S87" s="16">
        <f>IF($B87="P",VLOOKUP($E87,'[2]Costeo-JUL26'!$B$9:$CQ$307,S$1,0),0)*$G87</f>
        <v>11000.109474381094</v>
      </c>
      <c r="T87" s="36">
        <f>IF($B87="P",VLOOKUP($E87,'[2]Costeo-JUL26'!$B$9:$CQ$307,T$1,0),0)*$G87</f>
        <v>7673169.2045641281</v>
      </c>
      <c r="U87" s="35">
        <f>IF($B87="P",VLOOKUP($E87,'[2]Costeo-JUL26'!$B$9:$CQ$307,U$1,0),0)</f>
        <v>1.4999999999999999E-2</v>
      </c>
      <c r="V87" s="36">
        <f t="shared" si="39"/>
        <v>115097.53806846192</v>
      </c>
      <c r="W87" s="36">
        <f t="shared" si="40"/>
        <v>7788266.7426325902</v>
      </c>
      <c r="X87" s="34">
        <f>IF($B87="P",VLOOKUP($E87,'[2]Costeo-JUL26'!$B$9:$CQ$307,X$1,0),0)</f>
        <v>0</v>
      </c>
      <c r="Y87" s="16">
        <f>IF($B87="P",VLOOKUP($E87,'[2]Costeo-JUL26'!$B$9:$CQ$307,Y$1,0),0)*$G87</f>
        <v>0</v>
      </c>
      <c r="Z87" s="36">
        <f>IF($B87="P",VLOOKUP($E87,'[2]Costeo-JUL26'!$B$9:$CQ$307,Z$1,0),0)*$G87</f>
        <v>0</v>
      </c>
      <c r="AA87" s="35">
        <f>IF($B87="P",VLOOKUP($E87,'[2]Costeo-JUL26'!$B$9:$CQ$307,AA$1,0),0)</f>
        <v>0</v>
      </c>
      <c r="AB87" s="36">
        <f t="shared" si="41"/>
        <v>0</v>
      </c>
      <c r="AC87" s="36">
        <f t="shared" si="42"/>
        <v>0</v>
      </c>
      <c r="AD87" s="34">
        <f>IF($B87="P",VLOOKUP($E87,'[2]Costeo-JUL26'!$B$9:$CQ$307,AD$1,0),0)</f>
        <v>902257</v>
      </c>
      <c r="AE87" s="16">
        <f>IF($B87="P",VLOOKUP($E87,'[2]Costeo-JUL26'!$B$9:$CQ$307,AE$1,0),0)*$G87</f>
        <v>52603.991999999998</v>
      </c>
      <c r="AF87" s="36">
        <f>IF($B87="P",VLOOKUP($E87,'[2]Costeo-JUL26'!$B$9:$CQ$307,AF$1,0),0)*$G87</f>
        <v>807323.98602240009</v>
      </c>
      <c r="AG87" s="35">
        <f>IF($B87="P",VLOOKUP($E87,'[2]Costeo-JUL26'!$B$9:$CQ$307,AG$1,0),0)</f>
        <v>6.0000000000000001E-3</v>
      </c>
      <c r="AH87" s="36">
        <f t="shared" si="43"/>
        <v>4843.9439161344008</v>
      </c>
      <c r="AI87" s="36">
        <f t="shared" si="44"/>
        <v>812167.92993853451</v>
      </c>
      <c r="AJ87" s="34">
        <f>IF($B87="P",VLOOKUP($E87,'[2]Costeo-JUL26'!$B$9:$CQ$307,AJ$1,0),0)</f>
        <v>940045</v>
      </c>
      <c r="AK87" s="16">
        <f>IF($B87="P",VLOOKUP($E87,'[2]Costeo-JUL26'!$B$9:$CQ$307,AK$1,0),0)*$G87</f>
        <v>52603.991999999998</v>
      </c>
      <c r="AL87" s="36">
        <f>IF($B87="P",VLOOKUP($E87,'[2]Costeo-JUL26'!$B$9:$CQ$307,AL$1,0),0)*$G87</f>
        <v>659534.12257824012</v>
      </c>
      <c r="AM87" s="35">
        <f>IF($B87="P",VLOOKUP($E87,'[2]Costeo-JUL26'!$B$9:$CQ$307,AM$1,0),0)</f>
        <v>1.7999999999999999E-2</v>
      </c>
      <c r="AN87" s="36">
        <f t="shared" si="45"/>
        <v>11871.614206408321</v>
      </c>
      <c r="AO87" s="36">
        <f t="shared" si="46"/>
        <v>671405.73678464838</v>
      </c>
      <c r="AP87" s="34">
        <f>IF($B87="P",VLOOKUP($E87,'[2]Costeo-JUL26'!$B$9:$CQ$307,AP$1,0),0)</f>
        <v>911881</v>
      </c>
      <c r="AQ87" s="16">
        <f>IF($B87="P",VLOOKUP($E87,'[2]Costeo-JUL26'!$B$9:$CQ$307,AQ$1,0),0)*$G87</f>
        <v>52603.991999999998</v>
      </c>
      <c r="AR87" s="36">
        <f>IF($B87="P",VLOOKUP($E87,'[2]Costeo-JUL26'!$B$9:$CQ$307,AR$1,0),0)*$G87</f>
        <v>7137898.7993892916</v>
      </c>
      <c r="AS87" s="35">
        <f>IF($B87="P",VLOOKUP($E87,'[2]Costeo-JUL26'!$B$9:$CQ$307,AS$1,0),0)</f>
        <v>0.02</v>
      </c>
      <c r="AT87" s="36">
        <f t="shared" si="47"/>
        <v>142757.97598778585</v>
      </c>
      <c r="AU87" s="36">
        <f t="shared" si="48"/>
        <v>7280656.7753770771</v>
      </c>
      <c r="AV87" s="34">
        <f>IF($B87="P",VLOOKUP($E87,'[2]Costeo-JUL26'!$B$9:$CQ$307,AV$1,0),0)</f>
        <v>901729</v>
      </c>
      <c r="AW87" s="16">
        <f>IF($B87="P",VLOOKUP($E87,'[2]Costeo-JUL26'!$B$9:$CQ$307,AW$1,0),0)*$G87</f>
        <v>360.33734520000002</v>
      </c>
      <c r="AX87" s="36">
        <f>IF($B87="P",VLOOKUP($E87,'[2]Costeo-JUL26'!$B$9:$CQ$307,AX$1,0),0)*$G87</f>
        <v>1719544.224788208</v>
      </c>
      <c r="AY87" s="35">
        <f>IF($B87="P",VLOOKUP($E87,'[2]Costeo-JUL26'!$B$9:$CQ$307,AY$1,0),0)</f>
        <v>0.03</v>
      </c>
      <c r="AZ87" s="36">
        <f t="shared" si="49"/>
        <v>51586.326743646241</v>
      </c>
      <c r="BA87" s="36">
        <f t="shared" si="50"/>
        <v>1771130.5515318543</v>
      </c>
      <c r="BB87" s="34">
        <f>IF($B87="P",VLOOKUP($E87,'[2]Costeo-JUL26'!$B$9:$CQ$307,BB$1,0),0)</f>
        <v>902311</v>
      </c>
      <c r="BC87" s="16">
        <f>IF($B87="P",VLOOKUP($E87,'[2]Costeo-JUL26'!$B$9:$CQ$307,BC$1,0),0)*$G87</f>
        <v>38.357077500000003</v>
      </c>
      <c r="BD87" s="36">
        <f>IF($B87="P",VLOOKUP($E87,'[2]Costeo-JUL26'!$B$9:$CQ$307,BD$1,0),0)*$G87</f>
        <v>150422.84119248754</v>
      </c>
      <c r="BE87" s="35">
        <f>IF($B87="P",VLOOKUP($E87,'[2]Costeo-JUL26'!$B$9:$CQ$307,BE$1,0),0)</f>
        <v>0.03</v>
      </c>
      <c r="BF87" s="36">
        <f t="shared" si="51"/>
        <v>4512.6852357746257</v>
      </c>
      <c r="BG87" s="36">
        <f t="shared" si="52"/>
        <v>154935.52642826218</v>
      </c>
      <c r="BH87" s="34">
        <f>IF($B87="P",VLOOKUP($E87,'[2]Costeo-JUL26'!$B$9:$CQ$307,BH$1,0),0)</f>
        <v>933089</v>
      </c>
      <c r="BI87" s="16">
        <f>IF($B87="P",VLOOKUP($E87,'[2]Costeo-JUL26'!$B$9:$CQ$307,BI$1,0),0)*$G87</f>
        <v>328.77494999999999</v>
      </c>
      <c r="BJ87" s="36">
        <f>IF($B87="P",VLOOKUP($E87,'[2]Costeo-JUL26'!$B$9:$CQ$307,BJ$1,0),0)*$G87</f>
        <v>244829.6782733415</v>
      </c>
      <c r="BK87" s="35">
        <f>IF(BH87=910319,0,IF($B87="P",VLOOKUP($E87,'[2]Costeo-JUL26'!$B$9:$CQ$307,BK$1,0),0))</f>
        <v>0.02</v>
      </c>
      <c r="BL87" s="36">
        <f t="shared" si="53"/>
        <v>4896.5935654668301</v>
      </c>
      <c r="BM87" s="36">
        <f t="shared" si="54"/>
        <v>249726.27183880834</v>
      </c>
      <c r="BN87" s="34">
        <f>IF($B87="P",VLOOKUP($E87,'[2]Costeo-JUL26'!$B$9:$CQ$307,BN$1,0),0)</f>
        <v>0</v>
      </c>
      <c r="BO87" s="16">
        <f>IF($B87="P",VLOOKUP($E87,'[2]Costeo-JUL26'!$B$9:$CQ$307,BO$1,0),0)*$G87</f>
        <v>0</v>
      </c>
      <c r="BP87" s="36">
        <f>IF($B87="P",VLOOKUP($E87,'[2]Costeo-JUL26'!$B$9:$CQ$307,BP$1,0),0)*$G87</f>
        <v>0</v>
      </c>
      <c r="BQ87" s="35">
        <f>IF($B87="P",VLOOKUP($E87,'[2]Costeo-JUL26'!$B$9:$CQ$307,BQ$1,0),0)</f>
        <v>0</v>
      </c>
      <c r="BR87" s="36">
        <f t="shared" si="55"/>
        <v>0</v>
      </c>
      <c r="BS87" s="36">
        <f t="shared" si="56"/>
        <v>0</v>
      </c>
      <c r="BT87" s="34">
        <f>IF($B87="P",VLOOKUP($E87,'[2]Costeo-JUL26'!$B$9:$CQ$307,BT$1,0),0)</f>
        <v>0</v>
      </c>
      <c r="BU87" s="16">
        <f>IF($B87="P",VLOOKUP($E87,'[2]Costeo-JUL26'!$B$9:$CQ$307,BU$1,0),0)*$G87</f>
        <v>0</v>
      </c>
      <c r="BV87" s="36">
        <f>IF($B87="P",VLOOKUP($E87,'[2]Costeo-JUL26'!$B$9:$CQ$307,BV$1,0),0)*$G87</f>
        <v>0</v>
      </c>
      <c r="BW87" s="35">
        <f>IF($B87="P",VLOOKUP($E87,'[2]Costeo-JUL26'!$B$9:$CQ$307,BW$1,0),0)</f>
        <v>0</v>
      </c>
      <c r="BX87" s="36">
        <f t="shared" si="57"/>
        <v>0</v>
      </c>
      <c r="BY87" s="36">
        <f t="shared" si="58"/>
        <v>0</v>
      </c>
      <c r="BZ87" s="34">
        <f>IF($B87="P",VLOOKUP($E87,'[2]Costeo-JUL26'!$B$9:$CQ$307,BZ$1,0),0)</f>
        <v>936704</v>
      </c>
      <c r="CA87" s="16">
        <f>IF($B87="P",VLOOKUP($E87,'[2]Costeo-JUL26'!$B$9:$CQ$307,CA$1,0),0)*$G87</f>
        <v>719.39619817777259</v>
      </c>
      <c r="CB87" s="36">
        <f>IF($B87="P",VLOOKUP($E87,'[2]Costeo-JUL26'!$B$9:$CQ$307,CB$1,0),0)*$G87</f>
        <v>343413.54623392108</v>
      </c>
      <c r="CC87" s="35">
        <f>IF($B87="P",VLOOKUP($E87,'[2]Costeo-JUL26'!$B$9:$CQ$307,CC$1,0),0)</f>
        <v>0.5</v>
      </c>
      <c r="CD87" s="36">
        <f t="shared" si="59"/>
        <v>171706.77311696054</v>
      </c>
      <c r="CE87" s="36">
        <f t="shared" si="60"/>
        <v>515120.31935088162</v>
      </c>
      <c r="CF87" s="37">
        <f t="shared" si="32"/>
        <v>37597666.757264853</v>
      </c>
      <c r="CG87" s="36">
        <f>IF($B87="r",VLOOKUP($E87,'[2]Costeo-JUL26'!$B$9:$CQ$307,CG$1,0),0)*$G87</f>
        <v>0</v>
      </c>
      <c r="CH87" s="35">
        <f>VLOOKUP($E87,'[2]TEORICOS (05.26)'!$A$8:$T$251,CH$1,0)</f>
        <v>0</v>
      </c>
      <c r="CI87" s="36">
        <f t="shared" si="61"/>
        <v>0</v>
      </c>
      <c r="CJ87" s="37">
        <f t="shared" si="62"/>
        <v>0</v>
      </c>
      <c r="CM87" s="16">
        <f>SUMIFS('[1]Ajuste Inventario'!$I:$I,'[1]Ajuste Inventario'!$B:$B,E87,'[1]Ajuste Inventario'!$S:$S,D87)*-1</f>
        <v>3.528</v>
      </c>
      <c r="CN87" s="36">
        <f t="shared" si="33"/>
        <v>15129.410899419618</v>
      </c>
      <c r="CP87" t="str">
        <f t="shared" si="34"/>
        <v>2468Org.Vtas Ranelagh</v>
      </c>
      <c r="CQ87" s="10">
        <f t="shared" si="35"/>
        <v>4288.3817742119099</v>
      </c>
    </row>
    <row r="88" spans="1:95" x14ac:dyDescent="0.25">
      <c r="A88" s="30">
        <v>46204</v>
      </c>
      <c r="B88" s="31" t="str">
        <f>VLOOKUP($E88,'[2]TEORICOS (05.26)'!$A$8:$T$251,B$1,0)</f>
        <v>P</v>
      </c>
      <c r="C88" s="32" t="str">
        <f>VLOOKUP($E88,'[2]TEORICOS (05.26)'!$A$8:$T$251,C$1,0)</f>
        <v>Aquarius</v>
      </c>
      <c r="D88" t="s">
        <v>66</v>
      </c>
      <c r="E88">
        <v>2473</v>
      </c>
      <c r="F88" t="s">
        <v>146</v>
      </c>
      <c r="G88" s="16">
        <v>4096.375</v>
      </c>
      <c r="H88" s="16">
        <v>2883.8479999999859</v>
      </c>
      <c r="I88" s="33">
        <v>35996553.820000753</v>
      </c>
      <c r="J88" s="33">
        <v>34170687.790000565</v>
      </c>
      <c r="K88" s="34">
        <f>IF($B88="P",VLOOKUP($E88,'[2]Costeo-JUL26'!$B$9:$CQ$307,K$1,0),0)</f>
        <v>919319</v>
      </c>
      <c r="L88" s="35">
        <f>VLOOKUP($E88,'[2]TEORICOS (05.26)'!$A$8:$T$251,L$1,0)</f>
        <v>0.17</v>
      </c>
      <c r="M88" s="36">
        <f t="shared" si="36"/>
        <v>5809016.9243000969</v>
      </c>
      <c r="N88" s="35">
        <f>IF($B88="P",VLOOKUP($E88,'[2]Costeo-JUL26'!$B$9:$CQ$307,N$1,0),0)</f>
        <v>8.0000000000000002E-3</v>
      </c>
      <c r="O88" s="36">
        <f t="shared" si="37"/>
        <v>46472.135394400779</v>
      </c>
      <c r="P88" s="36">
        <f>IF($B88="P",VLOOKUP($E88,'[2]Costeo-JUL26'!$B$9:$CQ$307,P$1,0),0)*H88</f>
        <v>0</v>
      </c>
      <c r="Q88" s="36">
        <f t="shared" si="38"/>
        <v>5855489.0596944978</v>
      </c>
      <c r="R88" s="34">
        <f>IF($B88="P",VLOOKUP($E88,'[2]Costeo-JUL26'!$B$9:$CQ$307,R$1,0),0)</f>
        <v>902332</v>
      </c>
      <c r="S88" s="16">
        <f>IF($B88="P",VLOOKUP($E88,'[2]Costeo-JUL26'!$B$9:$CQ$307,S$1,0),0)*$G88</f>
        <v>1507.924755960534</v>
      </c>
      <c r="T88" s="36">
        <f>IF($B88="P",VLOOKUP($E88,'[2]Costeo-JUL26'!$B$9:$CQ$307,T$1,0),0)*$G88</f>
        <v>1051858.7862406024</v>
      </c>
      <c r="U88" s="35">
        <f>IF($B88="P",VLOOKUP($E88,'[2]Costeo-JUL26'!$B$9:$CQ$307,U$1,0),0)</f>
        <v>1.4999999999999999E-2</v>
      </c>
      <c r="V88" s="36">
        <f t="shared" si="39"/>
        <v>15777.881793609035</v>
      </c>
      <c r="W88" s="36">
        <f t="shared" si="40"/>
        <v>1067636.6680342115</v>
      </c>
      <c r="X88" s="34">
        <f>IF($B88="P",VLOOKUP($E88,'[2]Costeo-JUL26'!$B$9:$CQ$307,X$1,0),0)</f>
        <v>0</v>
      </c>
      <c r="Y88" s="16">
        <f>IF($B88="P",VLOOKUP($E88,'[2]Costeo-JUL26'!$B$9:$CQ$307,Y$1,0),0)*$G88</f>
        <v>0</v>
      </c>
      <c r="Z88" s="36">
        <f>IF($B88="P",VLOOKUP($E88,'[2]Costeo-JUL26'!$B$9:$CQ$307,Z$1,0),0)*$G88</f>
        <v>0</v>
      </c>
      <c r="AA88" s="35">
        <f>IF($B88="P",VLOOKUP($E88,'[2]Costeo-JUL26'!$B$9:$CQ$307,AA$1,0),0)</f>
        <v>0</v>
      </c>
      <c r="AB88" s="36">
        <f t="shared" si="41"/>
        <v>0</v>
      </c>
      <c r="AC88" s="36">
        <f t="shared" si="42"/>
        <v>0</v>
      </c>
      <c r="AD88" s="34">
        <f>IF($B88="P",VLOOKUP($E88,'[2]Costeo-JUL26'!$B$9:$CQ$307,AD$1,0),0)</f>
        <v>902257</v>
      </c>
      <c r="AE88" s="16">
        <f>IF($B88="P",VLOOKUP($E88,'[2]Costeo-JUL26'!$B$9:$CQ$307,AE$1,0),0)*$G88</f>
        <v>32771</v>
      </c>
      <c r="AF88" s="36">
        <f>IF($B88="P",VLOOKUP($E88,'[2]Costeo-JUL26'!$B$9:$CQ$307,AF$1,0),0)*$G88</f>
        <v>502943.09120000002</v>
      </c>
      <c r="AG88" s="35">
        <f>IF($B88="P",VLOOKUP($E88,'[2]Costeo-JUL26'!$B$9:$CQ$307,AG$1,0),0)</f>
        <v>6.0000000000000001E-3</v>
      </c>
      <c r="AH88" s="36">
        <f t="shared" si="43"/>
        <v>3017.6585472000002</v>
      </c>
      <c r="AI88" s="36">
        <f t="shared" si="44"/>
        <v>505960.7497472</v>
      </c>
      <c r="AJ88" s="34">
        <f>IF($B88="P",VLOOKUP($E88,'[2]Costeo-JUL26'!$B$9:$CQ$307,AJ$1,0),0)</f>
        <v>919019</v>
      </c>
      <c r="AK88" s="16">
        <f>IF($B88="P",VLOOKUP($E88,'[2]Costeo-JUL26'!$B$9:$CQ$307,AK$1,0),0)*$G88</f>
        <v>32771</v>
      </c>
      <c r="AL88" s="36">
        <f>IF($B88="P",VLOOKUP($E88,'[2]Costeo-JUL26'!$B$9:$CQ$307,AL$1,0),0)*$G88</f>
        <v>193398.0559555408</v>
      </c>
      <c r="AM88" s="35">
        <f>IF($B88="P",VLOOKUP($E88,'[2]Costeo-JUL26'!$B$9:$CQ$307,AM$1,0),0)</f>
        <v>1.7999999999999999E-2</v>
      </c>
      <c r="AN88" s="36">
        <f t="shared" si="45"/>
        <v>3481.1650071997342</v>
      </c>
      <c r="AO88" s="36">
        <f t="shared" si="46"/>
        <v>196879.22096274054</v>
      </c>
      <c r="AP88" s="34">
        <f>IF($B88="P",VLOOKUP($E88,'[2]Costeo-JUL26'!$B$9:$CQ$307,AP$1,0),0)</f>
        <v>901569</v>
      </c>
      <c r="AQ88" s="16">
        <f>IF($B88="P",VLOOKUP($E88,'[2]Costeo-JUL26'!$B$9:$CQ$307,AQ$1,0),0)*$G88</f>
        <v>32771</v>
      </c>
      <c r="AR88" s="36">
        <f>IF($B88="P",VLOOKUP($E88,'[2]Costeo-JUL26'!$B$9:$CQ$307,AR$1,0),0)*$G88</f>
        <v>2131262.6405698447</v>
      </c>
      <c r="AS88" s="35">
        <f>IF($B88="P",VLOOKUP($E88,'[2]Costeo-JUL26'!$B$9:$CQ$307,AS$1,0),0)</f>
        <v>0.02</v>
      </c>
      <c r="AT88" s="36">
        <f t="shared" si="47"/>
        <v>42625.252811396895</v>
      </c>
      <c r="AU88" s="36">
        <f t="shared" si="48"/>
        <v>2173887.8933812417</v>
      </c>
      <c r="AV88" s="34">
        <f>IF($B88="P",VLOOKUP($E88,'[2]Costeo-JUL26'!$B$9:$CQ$307,AV$1,0),0)</f>
        <v>932436</v>
      </c>
      <c r="AW88" s="16">
        <f>IF($B88="P",VLOOKUP($E88,'[2]Costeo-JUL26'!$B$9:$CQ$307,AW$1,0),0)*$G88</f>
        <v>63.493812499999997</v>
      </c>
      <c r="AX88" s="36">
        <f>IF($B88="P",VLOOKUP($E88,'[2]Costeo-JUL26'!$B$9:$CQ$307,AX$1,0),0)*$G88</f>
        <v>302995.01300249994</v>
      </c>
      <c r="AY88" s="35">
        <f>IF($B88="P",VLOOKUP($E88,'[2]Costeo-JUL26'!$B$9:$CQ$307,AY$1,0),0)</f>
        <v>0.03</v>
      </c>
      <c r="AZ88" s="36">
        <f t="shared" si="49"/>
        <v>9089.8503900749984</v>
      </c>
      <c r="BA88" s="36">
        <f t="shared" si="50"/>
        <v>312084.86339257495</v>
      </c>
      <c r="BB88" s="34">
        <f>IF($B88="P",VLOOKUP($E88,'[2]Costeo-JUL26'!$B$9:$CQ$307,BB$1,0),0)</f>
        <v>902311</v>
      </c>
      <c r="BC88" s="16">
        <f>IF($B88="P",VLOOKUP($E88,'[2]Costeo-JUL26'!$B$9:$CQ$307,BC$1,0),0)*$G88</f>
        <v>8.5341145833333325</v>
      </c>
      <c r="BD88" s="36">
        <f>IF($B88="P",VLOOKUP($E88,'[2]Costeo-JUL26'!$B$9:$CQ$307,BD$1,0),0)*$G88</f>
        <v>33467.767785156255</v>
      </c>
      <c r="BE88" s="35">
        <f>IF($B88="P",VLOOKUP($E88,'[2]Costeo-JUL26'!$B$9:$CQ$307,BE$1,0),0)</f>
        <v>0.03</v>
      </c>
      <c r="BF88" s="36">
        <f t="shared" si="51"/>
        <v>1004.0330335546876</v>
      </c>
      <c r="BG88" s="36">
        <f t="shared" si="52"/>
        <v>34471.800818710944</v>
      </c>
      <c r="BH88" s="34">
        <f>IF($B88="P",VLOOKUP($E88,'[2]Costeo-JUL26'!$B$9:$CQ$307,BH$1,0),0)</f>
        <v>933089</v>
      </c>
      <c r="BI88" s="16">
        <f>IF($B88="P",VLOOKUP($E88,'[2]Costeo-JUL26'!$B$9:$CQ$307,BI$1,0),0)*$G88</f>
        <v>94.823495370370367</v>
      </c>
      <c r="BJ88" s="36">
        <f>IF($B88="P",VLOOKUP($E88,'[2]Costeo-JUL26'!$B$9:$CQ$307,BJ$1,0),0)*$G88</f>
        <v>70612.453486135302</v>
      </c>
      <c r="BK88" s="35">
        <f>IF(BH88=910319,0,IF($B88="P",VLOOKUP($E88,'[2]Costeo-JUL26'!$B$9:$CQ$307,BK$1,0),0))</f>
        <v>0.02</v>
      </c>
      <c r="BL88" s="36">
        <f t="shared" si="53"/>
        <v>1412.2490697227061</v>
      </c>
      <c r="BM88" s="36">
        <f t="shared" si="54"/>
        <v>72024.702555858006</v>
      </c>
      <c r="BN88" s="34">
        <f>IF($B88="P",VLOOKUP($E88,'[2]Costeo-JUL26'!$B$9:$CQ$307,BN$1,0),0)</f>
        <v>0</v>
      </c>
      <c r="BO88" s="16">
        <f>IF($B88="P",VLOOKUP($E88,'[2]Costeo-JUL26'!$B$9:$CQ$307,BO$1,0),0)*$G88</f>
        <v>0</v>
      </c>
      <c r="BP88" s="36">
        <f>IF($B88="P",VLOOKUP($E88,'[2]Costeo-JUL26'!$B$9:$CQ$307,BP$1,0),0)*$G88</f>
        <v>0</v>
      </c>
      <c r="BQ88" s="35">
        <f>IF($B88="P",VLOOKUP($E88,'[2]Costeo-JUL26'!$B$9:$CQ$307,BQ$1,0),0)</f>
        <v>0</v>
      </c>
      <c r="BR88" s="36">
        <f t="shared" si="55"/>
        <v>0</v>
      </c>
      <c r="BS88" s="36">
        <f t="shared" si="56"/>
        <v>0</v>
      </c>
      <c r="BT88" s="34">
        <f>IF($B88="P",VLOOKUP($E88,'[2]Costeo-JUL26'!$B$9:$CQ$307,BT$1,0),0)</f>
        <v>0</v>
      </c>
      <c r="BU88" s="16">
        <f>IF($B88="P",VLOOKUP($E88,'[2]Costeo-JUL26'!$B$9:$CQ$307,BU$1,0),0)*$G88</f>
        <v>0</v>
      </c>
      <c r="BV88" s="36">
        <f>IF($B88="P",VLOOKUP($E88,'[2]Costeo-JUL26'!$B$9:$CQ$307,BV$1,0),0)*$G88</f>
        <v>0</v>
      </c>
      <c r="BW88" s="35">
        <f>IF($B88="P",VLOOKUP($E88,'[2]Costeo-JUL26'!$B$9:$CQ$307,BW$1,0),0)</f>
        <v>0</v>
      </c>
      <c r="BX88" s="36">
        <f t="shared" si="57"/>
        <v>0</v>
      </c>
      <c r="BY88" s="36">
        <f t="shared" si="58"/>
        <v>0</v>
      </c>
      <c r="BZ88" s="34">
        <f>IF($B88="P",VLOOKUP($E88,'[2]Costeo-JUL26'!$B$9:$CQ$307,BZ$1,0),0)</f>
        <v>936704</v>
      </c>
      <c r="CA88" s="16">
        <f>IF($B88="P",VLOOKUP($E88,'[2]Costeo-JUL26'!$B$9:$CQ$307,CA$1,0),0)*$G88</f>
        <v>99.592495694512593</v>
      </c>
      <c r="CB88" s="36">
        <f>IF($B88="P",VLOOKUP($E88,'[2]Costeo-JUL26'!$B$9:$CQ$307,CB$1,0),0)*$G88</f>
        <v>47541.830511992019</v>
      </c>
      <c r="CC88" s="35">
        <f>IF($B88="P",VLOOKUP($E88,'[2]Costeo-JUL26'!$B$9:$CQ$307,CC$1,0),0)</f>
        <v>0.5</v>
      </c>
      <c r="CD88" s="36">
        <f t="shared" si="59"/>
        <v>23770.915255996009</v>
      </c>
      <c r="CE88" s="36">
        <f t="shared" si="60"/>
        <v>71312.745767988032</v>
      </c>
      <c r="CF88" s="37">
        <f t="shared" si="32"/>
        <v>10289747.704355024</v>
      </c>
      <c r="CG88" s="36">
        <f>IF($B88="r",VLOOKUP($E88,'[2]Costeo-JUL26'!$B$9:$CQ$307,CG$1,0),0)*$G88</f>
        <v>0</v>
      </c>
      <c r="CH88" s="35">
        <f>VLOOKUP($E88,'[2]TEORICOS (05.26)'!$A$8:$T$251,CH$1,0)</f>
        <v>0</v>
      </c>
      <c r="CI88" s="36">
        <f t="shared" si="61"/>
        <v>0</v>
      </c>
      <c r="CJ88" s="37">
        <f t="shared" si="62"/>
        <v>0</v>
      </c>
      <c r="CM88" s="16">
        <f>SUMIFS('[1]Ajuste Inventario'!$I:$I,'[1]Ajuste Inventario'!$B:$B,E88,'[1]Ajuste Inventario'!$S:$S,D88)*-1</f>
        <v>885.625</v>
      </c>
      <c r="CN88" s="36">
        <f t="shared" si="33"/>
        <v>2224615.1318347119</v>
      </c>
      <c r="CP88" t="str">
        <f t="shared" si="34"/>
        <v>2473Org.Vtas Ranelagh</v>
      </c>
      <c r="CQ88" s="10">
        <f t="shared" si="35"/>
        <v>2511.9154629044028</v>
      </c>
    </row>
    <row r="89" spans="1:95" x14ac:dyDescent="0.25">
      <c r="A89" s="30">
        <v>46204</v>
      </c>
      <c r="B89" s="31" t="str">
        <f>VLOOKUP($E89,'[2]TEORICOS (05.26)'!$A$8:$T$251,B$1,0)</f>
        <v>P</v>
      </c>
      <c r="C89" s="32" t="str">
        <f>VLOOKUP($E89,'[2]TEORICOS (05.26)'!$A$8:$T$251,C$1,0)</f>
        <v>Aquarius</v>
      </c>
      <c r="D89" t="s">
        <v>66</v>
      </c>
      <c r="E89">
        <v>2476</v>
      </c>
      <c r="F89" t="s">
        <v>147</v>
      </c>
      <c r="G89" s="16">
        <v>5199.4990000000007</v>
      </c>
      <c r="H89" s="16">
        <v>8241.2059150001078</v>
      </c>
      <c r="I89" s="33">
        <v>49814390.349999733</v>
      </c>
      <c r="J89" s="33">
        <v>49066747.079999737</v>
      </c>
      <c r="K89" s="34">
        <f>IF($B89="P",VLOOKUP($E89,'[2]Costeo-JUL26'!$B$9:$CQ$307,K$1,0),0)</f>
        <v>919319</v>
      </c>
      <c r="L89" s="35">
        <f>VLOOKUP($E89,'[2]TEORICOS (05.26)'!$A$8:$T$251,L$1,0)</f>
        <v>0.17</v>
      </c>
      <c r="M89" s="36">
        <f t="shared" si="36"/>
        <v>8341347.0035999557</v>
      </c>
      <c r="N89" s="35">
        <f>IF($B89="P",VLOOKUP($E89,'[2]Costeo-JUL26'!$B$9:$CQ$307,N$1,0),0)</f>
        <v>8.0000000000000002E-3</v>
      </c>
      <c r="O89" s="36">
        <f t="shared" si="37"/>
        <v>66730.77602879965</v>
      </c>
      <c r="P89" s="36">
        <f>IF($B89="P",VLOOKUP($E89,'[2]Costeo-JUL26'!$B$9:$CQ$307,P$1,0),0)*H89</f>
        <v>0</v>
      </c>
      <c r="Q89" s="36">
        <f t="shared" si="38"/>
        <v>8408077.7796287555</v>
      </c>
      <c r="R89" s="34">
        <f>IF($B89="P",VLOOKUP($E89,'[2]Costeo-JUL26'!$B$9:$CQ$307,R$1,0),0)</f>
        <v>902332</v>
      </c>
      <c r="S89" s="16">
        <f>IF($B89="P",VLOOKUP($E89,'[2]Costeo-JUL26'!$B$9:$CQ$307,S$1,0),0)*$G89</f>
        <v>4306.4953371107604</v>
      </c>
      <c r="T89" s="36">
        <f>IF($B89="P",VLOOKUP($E89,'[2]Costeo-JUL26'!$B$9:$CQ$307,T$1,0),0)*$G89</f>
        <v>3004012.5943543399</v>
      </c>
      <c r="U89" s="35">
        <f>IF($B89="P",VLOOKUP($E89,'[2]Costeo-JUL26'!$B$9:$CQ$307,U$1,0),0)</f>
        <v>1.4999999999999999E-2</v>
      </c>
      <c r="V89" s="36">
        <f t="shared" si="39"/>
        <v>45060.188915315099</v>
      </c>
      <c r="W89" s="36">
        <f t="shared" si="40"/>
        <v>3049072.783269655</v>
      </c>
      <c r="X89" s="34">
        <f>IF($B89="P",VLOOKUP($E89,'[2]Costeo-JUL26'!$B$9:$CQ$307,X$1,0),0)</f>
        <v>0</v>
      </c>
      <c r="Y89" s="16">
        <f>IF($B89="P",VLOOKUP($E89,'[2]Costeo-JUL26'!$B$9:$CQ$307,Y$1,0),0)*$G89</f>
        <v>0</v>
      </c>
      <c r="Z89" s="36">
        <f>IF($B89="P",VLOOKUP($E89,'[2]Costeo-JUL26'!$B$9:$CQ$307,Z$1,0),0)*$G89</f>
        <v>0</v>
      </c>
      <c r="AA89" s="35">
        <f>IF($B89="P",VLOOKUP($E89,'[2]Costeo-JUL26'!$B$9:$CQ$307,AA$1,0),0)</f>
        <v>0</v>
      </c>
      <c r="AB89" s="36">
        <f t="shared" si="41"/>
        <v>0</v>
      </c>
      <c r="AC89" s="36">
        <f t="shared" si="42"/>
        <v>0</v>
      </c>
      <c r="AD89" s="34">
        <f>IF($B89="P",VLOOKUP($E89,'[2]Costeo-JUL26'!$B$9:$CQ$307,AD$1,0),0)</f>
        <v>902257</v>
      </c>
      <c r="AE89" s="16">
        <f>IF($B89="P",VLOOKUP($E89,'[2]Costeo-JUL26'!$B$9:$CQ$307,AE$1,0),0)*$G89</f>
        <v>31196.994000000006</v>
      </c>
      <c r="AF89" s="36">
        <f>IF($B89="P",VLOOKUP($E89,'[2]Costeo-JUL26'!$B$9:$CQ$307,AF$1,0),0)*$G89</f>
        <v>478786.50631680008</v>
      </c>
      <c r="AG89" s="35">
        <f>IF($B89="P",VLOOKUP($E89,'[2]Costeo-JUL26'!$B$9:$CQ$307,AG$1,0),0)</f>
        <v>6.0000000000000001E-3</v>
      </c>
      <c r="AH89" s="36">
        <f t="shared" si="43"/>
        <v>2872.7190379008007</v>
      </c>
      <c r="AI89" s="36">
        <f t="shared" si="44"/>
        <v>481659.22535470087</v>
      </c>
      <c r="AJ89" s="34">
        <f>IF($B89="P",VLOOKUP($E89,'[2]Costeo-JUL26'!$B$9:$CQ$307,AJ$1,0),0)</f>
        <v>919016</v>
      </c>
      <c r="AK89" s="16">
        <f>IF($B89="P",VLOOKUP($E89,'[2]Costeo-JUL26'!$B$9:$CQ$307,AK$1,0),0)*$G89</f>
        <v>31196.994000000006</v>
      </c>
      <c r="AL89" s="36">
        <f>IF($B89="P",VLOOKUP($E89,'[2]Costeo-JUL26'!$B$9:$CQ$307,AL$1,0),0)*$G89</f>
        <v>269081.56052856008</v>
      </c>
      <c r="AM89" s="35">
        <f>IF($B89="P",VLOOKUP($E89,'[2]Costeo-JUL26'!$B$9:$CQ$307,AM$1,0),0)</f>
        <v>1.7999999999999999E-2</v>
      </c>
      <c r="AN89" s="36">
        <f t="shared" si="45"/>
        <v>4843.4680895140809</v>
      </c>
      <c r="AO89" s="36">
        <f t="shared" si="46"/>
        <v>273925.02861807414</v>
      </c>
      <c r="AP89" s="34">
        <f>IF($B89="P",VLOOKUP($E89,'[2]Costeo-JUL26'!$B$9:$CQ$307,AP$1,0),0)</f>
        <v>933429</v>
      </c>
      <c r="AQ89" s="16">
        <f>IF($B89="P",VLOOKUP($E89,'[2]Costeo-JUL26'!$B$9:$CQ$307,AQ$1,0),0)*$G89</f>
        <v>31196.994000000006</v>
      </c>
      <c r="AR89" s="36">
        <f>IF($B89="P",VLOOKUP($E89,'[2]Costeo-JUL26'!$B$9:$CQ$307,AR$1,0),0)*$G89</f>
        <v>3064848.2212093212</v>
      </c>
      <c r="AS89" s="35">
        <f>IF($B89="P",VLOOKUP($E89,'[2]Costeo-JUL26'!$B$9:$CQ$307,AS$1,0),0)</f>
        <v>0.02</v>
      </c>
      <c r="AT89" s="36">
        <f t="shared" si="47"/>
        <v>61296.964424186423</v>
      </c>
      <c r="AU89" s="36">
        <f t="shared" si="48"/>
        <v>3126145.1856335076</v>
      </c>
      <c r="AV89" s="34">
        <f>IF($B89="P",VLOOKUP($E89,'[2]Costeo-JUL26'!$B$9:$CQ$307,AV$1,0),0)</f>
        <v>932438</v>
      </c>
      <c r="AW89" s="16">
        <f>IF($B89="P",VLOOKUP($E89,'[2]Costeo-JUL26'!$B$9:$CQ$307,AW$1,0),0)*$G89</f>
        <v>151.82537080000003</v>
      </c>
      <c r="AX89" s="36">
        <f>IF($B89="P",VLOOKUP($E89,'[2]Costeo-JUL26'!$B$9:$CQ$307,AX$1,0),0)*$G89</f>
        <v>724516.74247243209</v>
      </c>
      <c r="AY89" s="35">
        <f>IF($B89="P",VLOOKUP($E89,'[2]Costeo-JUL26'!$B$9:$CQ$307,AY$1,0),0)</f>
        <v>0.03</v>
      </c>
      <c r="AZ89" s="36">
        <f t="shared" si="49"/>
        <v>21735.502274172963</v>
      </c>
      <c r="BA89" s="36">
        <f t="shared" si="50"/>
        <v>746252.24474660505</v>
      </c>
      <c r="BB89" s="34">
        <f>IF($B89="P",VLOOKUP($E89,'[2]Costeo-JUL26'!$B$9:$CQ$307,BB$1,0),0)</f>
        <v>902311</v>
      </c>
      <c r="BC89" s="16">
        <f>IF($B89="P",VLOOKUP($E89,'[2]Costeo-JUL26'!$B$9:$CQ$307,BC$1,0),0)*$G89</f>
        <v>20.890844196428578</v>
      </c>
      <c r="BD89" s="36">
        <f>IF($B89="P",VLOOKUP($E89,'[2]Costeo-JUL26'!$B$9:$CQ$307,BD$1,0),0)*$G89</f>
        <v>81926.474688703151</v>
      </c>
      <c r="BE89" s="35">
        <f>IF($B89="P",VLOOKUP($E89,'[2]Costeo-JUL26'!$B$9:$CQ$307,BE$1,0),0)</f>
        <v>0.03</v>
      </c>
      <c r="BF89" s="36">
        <f t="shared" si="51"/>
        <v>2457.7942406610946</v>
      </c>
      <c r="BG89" s="36">
        <f t="shared" si="52"/>
        <v>84384.268929364247</v>
      </c>
      <c r="BH89" s="34">
        <f>IF($B89="P",VLOOKUP($E89,'[2]Costeo-JUL26'!$B$9:$CQ$307,BH$1,0),0)</f>
        <v>933089</v>
      </c>
      <c r="BI89" s="16">
        <f>IF($B89="P",VLOOKUP($E89,'[2]Costeo-JUL26'!$B$9:$CQ$307,BI$1,0),0)*$G89</f>
        <v>139.27229464285716</v>
      </c>
      <c r="BJ89" s="36">
        <f>IF($B89="P",VLOOKUP($E89,'[2]Costeo-JUL26'!$B$9:$CQ$307,BJ$1,0),0)*$G89</f>
        <v>103712.25389829955</v>
      </c>
      <c r="BK89" s="35">
        <f>IF(BH89=910319,0,IF($B89="P",VLOOKUP($E89,'[2]Costeo-JUL26'!$B$9:$CQ$307,BK$1,0),0))</f>
        <v>0.02</v>
      </c>
      <c r="BL89" s="36">
        <f t="shared" si="53"/>
        <v>2074.2450779659912</v>
      </c>
      <c r="BM89" s="36">
        <f t="shared" si="54"/>
        <v>105786.49897626553</v>
      </c>
      <c r="BN89" s="34">
        <f>IF($B89="P",VLOOKUP($E89,'[2]Costeo-JUL26'!$B$9:$CQ$307,BN$1,0),0)</f>
        <v>0</v>
      </c>
      <c r="BO89" s="16">
        <f>IF($B89="P",VLOOKUP($E89,'[2]Costeo-JUL26'!$B$9:$CQ$307,BO$1,0),0)*$G89</f>
        <v>0</v>
      </c>
      <c r="BP89" s="36">
        <f>IF($B89="P",VLOOKUP($E89,'[2]Costeo-JUL26'!$B$9:$CQ$307,BP$1,0),0)*$G89</f>
        <v>0</v>
      </c>
      <c r="BQ89" s="35">
        <f>IF($B89="P",VLOOKUP($E89,'[2]Costeo-JUL26'!$B$9:$CQ$307,BQ$1,0),0)</f>
        <v>0</v>
      </c>
      <c r="BR89" s="36">
        <f t="shared" si="55"/>
        <v>0</v>
      </c>
      <c r="BS89" s="36">
        <f t="shared" si="56"/>
        <v>0</v>
      </c>
      <c r="BT89" s="34">
        <f>IF($B89="P",VLOOKUP($E89,'[2]Costeo-JUL26'!$B$9:$CQ$307,BT$1,0),0)</f>
        <v>0</v>
      </c>
      <c r="BU89" s="16">
        <f>IF($B89="P",VLOOKUP($E89,'[2]Costeo-JUL26'!$B$9:$CQ$307,BU$1,0),0)*$G89</f>
        <v>0</v>
      </c>
      <c r="BV89" s="36">
        <f>IF($B89="P",VLOOKUP($E89,'[2]Costeo-JUL26'!$B$9:$CQ$307,BV$1,0),0)*$G89</f>
        <v>0</v>
      </c>
      <c r="BW89" s="35">
        <f>IF($B89="P",VLOOKUP($E89,'[2]Costeo-JUL26'!$B$9:$CQ$307,BW$1,0),0)</f>
        <v>0</v>
      </c>
      <c r="BX89" s="36">
        <f t="shared" si="57"/>
        <v>0</v>
      </c>
      <c r="BY89" s="36">
        <f t="shared" si="58"/>
        <v>0</v>
      </c>
      <c r="BZ89" s="34">
        <f>IF($B89="P",VLOOKUP($E89,'[2]Costeo-JUL26'!$B$9:$CQ$307,BZ$1,0),0)</f>
        <v>936704</v>
      </c>
      <c r="CA89" s="16">
        <f>IF($B89="P",VLOOKUP($E89,'[2]Costeo-JUL26'!$B$9:$CQ$307,CA$1,0),0)*$G89</f>
        <v>284.42706880718339</v>
      </c>
      <c r="CB89" s="36">
        <f>IF($B89="P",VLOOKUP($E89,'[2]Costeo-JUL26'!$B$9:$CQ$307,CB$1,0),0)*$G89</f>
        <v>135775.12446049548</v>
      </c>
      <c r="CC89" s="35">
        <f>IF($B89="P",VLOOKUP($E89,'[2]Costeo-JUL26'!$B$9:$CQ$307,CC$1,0),0)</f>
        <v>0.5</v>
      </c>
      <c r="CD89" s="36">
        <f t="shared" si="59"/>
        <v>67887.562230247742</v>
      </c>
      <c r="CE89" s="36">
        <f t="shared" si="60"/>
        <v>203662.68669074323</v>
      </c>
      <c r="CF89" s="37">
        <f t="shared" si="32"/>
        <v>16478965.701847674</v>
      </c>
      <c r="CG89" s="36">
        <f>IF($B89="r",VLOOKUP($E89,'[2]Costeo-JUL26'!$B$9:$CQ$307,CG$1,0),0)*$G89</f>
        <v>0</v>
      </c>
      <c r="CH89" s="35">
        <f>VLOOKUP($E89,'[2]TEORICOS (05.26)'!$A$8:$T$251,CH$1,0)</f>
        <v>0</v>
      </c>
      <c r="CI89" s="36">
        <f t="shared" si="61"/>
        <v>0</v>
      </c>
      <c r="CJ89" s="37">
        <f t="shared" si="62"/>
        <v>0</v>
      </c>
      <c r="CM89" s="16">
        <f>SUMIFS('[1]Ajuste Inventario'!$I:$I,'[1]Ajuste Inventario'!$B:$B,E89,'[1]Ajuste Inventario'!$S:$S,D89)*-1</f>
        <v>17.009</v>
      </c>
      <c r="CN89" s="36">
        <f t="shared" si="33"/>
        <v>53907.256761223929</v>
      </c>
      <c r="CP89" t="str">
        <f t="shared" si="34"/>
        <v>2476Org.Vtas Ranelagh</v>
      </c>
      <c r="CQ89" s="10">
        <f t="shared" si="35"/>
        <v>3169.3372191912476</v>
      </c>
    </row>
    <row r="90" spans="1:95" x14ac:dyDescent="0.25">
      <c r="A90" s="30">
        <v>46204</v>
      </c>
      <c r="B90" s="31" t="str">
        <f>VLOOKUP($E90,'[2]TEORICOS (05.26)'!$A$8:$T$251,B$1,0)</f>
        <v>P</v>
      </c>
      <c r="C90" s="32" t="str">
        <f>VLOOKUP($E90,'[2]TEORICOS (05.26)'!$A$8:$T$251,C$1,0)</f>
        <v>Aquarius</v>
      </c>
      <c r="D90" t="s">
        <v>66</v>
      </c>
      <c r="E90">
        <v>2478</v>
      </c>
      <c r="F90" t="s">
        <v>148</v>
      </c>
      <c r="G90" s="16">
        <v>4328.3329999999996</v>
      </c>
      <c r="H90" s="16">
        <v>10292.775873999823</v>
      </c>
      <c r="I90" s="33">
        <v>53881127.189999446</v>
      </c>
      <c r="J90" s="33">
        <v>52840655.799999632</v>
      </c>
      <c r="K90" s="34">
        <f>IF($B90="P",VLOOKUP($E90,'[2]Costeo-JUL26'!$B$9:$CQ$307,K$1,0),0)</f>
        <v>919319</v>
      </c>
      <c r="L90" s="35">
        <f>VLOOKUP($E90,'[2]TEORICOS (05.26)'!$A$8:$T$251,L$1,0)</f>
        <v>0.17</v>
      </c>
      <c r="M90" s="36">
        <f t="shared" si="36"/>
        <v>8982911.4859999381</v>
      </c>
      <c r="N90" s="35">
        <f>IF($B90="P",VLOOKUP($E90,'[2]Costeo-JUL26'!$B$9:$CQ$307,N$1,0),0)</f>
        <v>8.0000000000000002E-3</v>
      </c>
      <c r="O90" s="36">
        <f t="shared" si="37"/>
        <v>71863.291887999512</v>
      </c>
      <c r="P90" s="36">
        <f>IF($B90="P",VLOOKUP($E90,'[2]Costeo-JUL26'!$B$9:$CQ$307,P$1,0),0)*H90</f>
        <v>0</v>
      </c>
      <c r="Q90" s="36">
        <f t="shared" si="38"/>
        <v>9054774.7778879367</v>
      </c>
      <c r="R90" s="34">
        <f>IF($B90="P",VLOOKUP($E90,'[2]Costeo-JUL26'!$B$9:$CQ$307,R$1,0),0)</f>
        <v>902332</v>
      </c>
      <c r="S90" s="16">
        <f>IF($B90="P",VLOOKUP($E90,'[2]Costeo-JUL26'!$B$9:$CQ$307,S$1,0),0)*$G90</f>
        <v>5377.4255602210787</v>
      </c>
      <c r="T90" s="36">
        <f>IF($B90="P",VLOOKUP($E90,'[2]Costeo-JUL26'!$B$9:$CQ$307,T$1,0),0)*$G90</f>
        <v>3751044.1422989508</v>
      </c>
      <c r="U90" s="35">
        <f>IF($B90="P",VLOOKUP($E90,'[2]Costeo-JUL26'!$B$9:$CQ$307,U$1,0),0)</f>
        <v>1.4999999999999999E-2</v>
      </c>
      <c r="V90" s="36">
        <f t="shared" si="39"/>
        <v>56265.662134484257</v>
      </c>
      <c r="W90" s="36">
        <f t="shared" si="40"/>
        <v>3807309.8044334352</v>
      </c>
      <c r="X90" s="34">
        <f>IF($B90="P",VLOOKUP($E90,'[2]Costeo-JUL26'!$B$9:$CQ$307,X$1,0),0)</f>
        <v>0</v>
      </c>
      <c r="Y90" s="16">
        <f>IF($B90="P",VLOOKUP($E90,'[2]Costeo-JUL26'!$B$9:$CQ$307,Y$1,0),0)*$G90</f>
        <v>0</v>
      </c>
      <c r="Z90" s="36">
        <f>IF($B90="P",VLOOKUP($E90,'[2]Costeo-JUL26'!$B$9:$CQ$307,Z$1,0),0)*$G90</f>
        <v>0</v>
      </c>
      <c r="AA90" s="35">
        <f>IF($B90="P",VLOOKUP($E90,'[2]Costeo-JUL26'!$B$9:$CQ$307,AA$1,0),0)</f>
        <v>0</v>
      </c>
      <c r="AB90" s="36">
        <f t="shared" si="41"/>
        <v>0</v>
      </c>
      <c r="AC90" s="36">
        <f t="shared" si="42"/>
        <v>0</v>
      </c>
      <c r="AD90" s="34">
        <f>IF($B90="P",VLOOKUP($E90,'[2]Costeo-JUL26'!$B$9:$CQ$307,AD$1,0),0)</f>
        <v>902257</v>
      </c>
      <c r="AE90" s="16">
        <f>IF($B90="P",VLOOKUP($E90,'[2]Costeo-JUL26'!$B$9:$CQ$307,AE$1,0),0)*$G90</f>
        <v>25969.998</v>
      </c>
      <c r="AF90" s="36">
        <f>IF($B90="P",VLOOKUP($E90,'[2]Costeo-JUL26'!$B$9:$CQ$307,AF$1,0),0)*$G90</f>
        <v>398566.75330559997</v>
      </c>
      <c r="AG90" s="35">
        <f>IF($B90="P",VLOOKUP($E90,'[2]Costeo-JUL26'!$B$9:$CQ$307,AG$1,0),0)</f>
        <v>6.0000000000000001E-3</v>
      </c>
      <c r="AH90" s="36">
        <f t="shared" si="43"/>
        <v>2391.4005198335999</v>
      </c>
      <c r="AI90" s="36">
        <f t="shared" si="44"/>
        <v>400958.15382543358</v>
      </c>
      <c r="AJ90" s="34">
        <f>IF($B90="P",VLOOKUP($E90,'[2]Costeo-JUL26'!$B$9:$CQ$307,AJ$1,0),0)</f>
        <v>925507</v>
      </c>
      <c r="AK90" s="16">
        <f>IF($B90="P",VLOOKUP($E90,'[2]Costeo-JUL26'!$B$9:$CQ$307,AK$1,0),0)*$G90</f>
        <v>25969.998</v>
      </c>
      <c r="AL90" s="36">
        <f>IF($B90="P",VLOOKUP($E90,'[2]Costeo-JUL26'!$B$9:$CQ$307,AL$1,0),0)*$G90</f>
        <v>314828.05295447994</v>
      </c>
      <c r="AM90" s="35">
        <f>IF($B90="P",VLOOKUP($E90,'[2]Costeo-JUL26'!$B$9:$CQ$307,AM$1,0),0)</f>
        <v>1.7999999999999999E-2</v>
      </c>
      <c r="AN90" s="36">
        <f t="shared" si="45"/>
        <v>5666.9049531806386</v>
      </c>
      <c r="AO90" s="36">
        <f t="shared" si="46"/>
        <v>320494.95790766057</v>
      </c>
      <c r="AP90" s="34">
        <f>IF($B90="P",VLOOKUP($E90,'[2]Costeo-JUL26'!$B$9:$CQ$307,AP$1,0),0)</f>
        <v>911881</v>
      </c>
      <c r="AQ90" s="16">
        <f>IF($B90="P",VLOOKUP($E90,'[2]Costeo-JUL26'!$B$9:$CQ$307,AQ$1,0),0)*$G90</f>
        <v>25969.998</v>
      </c>
      <c r="AR90" s="36">
        <f>IF($B90="P",VLOOKUP($E90,'[2]Costeo-JUL26'!$B$9:$CQ$307,AR$1,0),0)*$G90</f>
        <v>3523900.1926762946</v>
      </c>
      <c r="AS90" s="35">
        <f>IF($B90="P",VLOOKUP($E90,'[2]Costeo-JUL26'!$B$9:$CQ$307,AS$1,0),0)</f>
        <v>0.02</v>
      </c>
      <c r="AT90" s="36">
        <f t="shared" si="47"/>
        <v>70478.003853525894</v>
      </c>
      <c r="AU90" s="36">
        <f t="shared" si="48"/>
        <v>3594378.1965298206</v>
      </c>
      <c r="AV90" s="34">
        <f>IF($B90="P",VLOOKUP($E90,'[2]Costeo-JUL26'!$B$9:$CQ$307,AV$1,0),0)</f>
        <v>901729</v>
      </c>
      <c r="AW90" s="16">
        <f>IF($B90="P",VLOOKUP($E90,'[2]Costeo-JUL26'!$B$9:$CQ$307,AW$1,0),0)*$G90</f>
        <v>177.89448629999998</v>
      </c>
      <c r="AX90" s="36">
        <f>IF($B90="P",VLOOKUP($E90,'[2]Costeo-JUL26'!$B$9:$CQ$307,AX$1,0),0)*$G90</f>
        <v>848919.6044030519</v>
      </c>
      <c r="AY90" s="35">
        <f>IF($B90="P",VLOOKUP($E90,'[2]Costeo-JUL26'!$B$9:$CQ$307,AY$1,0),0)</f>
        <v>0.03</v>
      </c>
      <c r="AZ90" s="36">
        <f t="shared" si="49"/>
        <v>25467.588132091558</v>
      </c>
      <c r="BA90" s="36">
        <f t="shared" si="50"/>
        <v>874387.19253514346</v>
      </c>
      <c r="BB90" s="34">
        <f>IF($B90="P",VLOOKUP($E90,'[2]Costeo-JUL26'!$B$9:$CQ$307,BB$1,0),0)</f>
        <v>902311</v>
      </c>
      <c r="BC90" s="16">
        <f>IF($B90="P",VLOOKUP($E90,'[2]Costeo-JUL26'!$B$9:$CQ$307,BC$1,0),0)*$G90</f>
        <v>18.936456875000001</v>
      </c>
      <c r="BD90" s="36">
        <f>IF($B90="P",VLOOKUP($E90,'[2]Costeo-JUL26'!$B$9:$CQ$307,BD$1,0),0)*$G90</f>
        <v>74262.061421559381</v>
      </c>
      <c r="BE90" s="35">
        <f>IF($B90="P",VLOOKUP($E90,'[2]Costeo-JUL26'!$B$9:$CQ$307,BE$1,0),0)</f>
        <v>0.03</v>
      </c>
      <c r="BF90" s="36">
        <f t="shared" si="51"/>
        <v>2227.8618426467815</v>
      </c>
      <c r="BG90" s="36">
        <f t="shared" si="52"/>
        <v>76489.923264206169</v>
      </c>
      <c r="BH90" s="34">
        <f>IF($B90="P",VLOOKUP($E90,'[2]Costeo-JUL26'!$B$9:$CQ$307,BH$1,0),0)</f>
        <v>933089</v>
      </c>
      <c r="BI90" s="16">
        <f>IF($B90="P",VLOOKUP($E90,'[2]Costeo-JUL26'!$B$9:$CQ$307,BI$1,0),0)*$G90</f>
        <v>162.31248749999997</v>
      </c>
      <c r="BJ90" s="36">
        <f>IF($B90="P",VLOOKUP($E90,'[2]Costeo-JUL26'!$B$9:$CQ$307,BJ$1,0),0)*$G90</f>
        <v>120869.65291720295</v>
      </c>
      <c r="BK90" s="35">
        <f>IF(BH90=910319,0,IF($B90="P",VLOOKUP($E90,'[2]Costeo-JUL26'!$B$9:$CQ$307,BK$1,0),0))</f>
        <v>0.02</v>
      </c>
      <c r="BL90" s="36">
        <f t="shared" si="53"/>
        <v>2417.3930583440592</v>
      </c>
      <c r="BM90" s="36">
        <f t="shared" si="54"/>
        <v>123287.04597554701</v>
      </c>
      <c r="BN90" s="34">
        <f>IF($B90="P",VLOOKUP($E90,'[2]Costeo-JUL26'!$B$9:$CQ$307,BN$1,0),0)</f>
        <v>0</v>
      </c>
      <c r="BO90" s="16">
        <f>IF($B90="P",VLOOKUP($E90,'[2]Costeo-JUL26'!$B$9:$CQ$307,BO$1,0),0)*$G90</f>
        <v>0</v>
      </c>
      <c r="BP90" s="36">
        <f>IF($B90="P",VLOOKUP($E90,'[2]Costeo-JUL26'!$B$9:$CQ$307,BP$1,0),0)*$G90</f>
        <v>0</v>
      </c>
      <c r="BQ90" s="35">
        <f>IF($B90="P",VLOOKUP($E90,'[2]Costeo-JUL26'!$B$9:$CQ$307,BQ$1,0),0)</f>
        <v>0</v>
      </c>
      <c r="BR90" s="36">
        <f t="shared" si="55"/>
        <v>0</v>
      </c>
      <c r="BS90" s="36">
        <f t="shared" si="56"/>
        <v>0</v>
      </c>
      <c r="BT90" s="34">
        <f>IF($B90="P",VLOOKUP($E90,'[2]Costeo-JUL26'!$B$9:$CQ$307,BT$1,0),0)</f>
        <v>0</v>
      </c>
      <c r="BU90" s="16">
        <f>IF($B90="P",VLOOKUP($E90,'[2]Costeo-JUL26'!$B$9:$CQ$307,BU$1,0),0)*$G90</f>
        <v>0</v>
      </c>
      <c r="BV90" s="36">
        <f>IF($B90="P",VLOOKUP($E90,'[2]Costeo-JUL26'!$B$9:$CQ$307,BV$1,0),0)*$G90</f>
        <v>0</v>
      </c>
      <c r="BW90" s="35">
        <f>IF($B90="P",VLOOKUP($E90,'[2]Costeo-JUL26'!$B$9:$CQ$307,BW$1,0),0)</f>
        <v>0</v>
      </c>
      <c r="BX90" s="36">
        <f t="shared" si="57"/>
        <v>0</v>
      </c>
      <c r="BY90" s="36">
        <f t="shared" si="58"/>
        <v>0</v>
      </c>
      <c r="BZ90" s="34">
        <f>IF($B90="P",VLOOKUP($E90,'[2]Costeo-JUL26'!$B$9:$CQ$307,BZ$1,0),0)</f>
        <v>936704</v>
      </c>
      <c r="CA90" s="16">
        <f>IF($B90="P",VLOOKUP($E90,'[2]Costeo-JUL26'!$B$9:$CQ$307,CA$1,0),0)*$G90</f>
        <v>355.15779539857652</v>
      </c>
      <c r="CB90" s="36">
        <f>IF($B90="P",VLOOKUP($E90,'[2]Costeo-JUL26'!$B$9:$CQ$307,CB$1,0),0)*$G90</f>
        <v>169539.3974827583</v>
      </c>
      <c r="CC90" s="35">
        <f>IF($B90="P",VLOOKUP($E90,'[2]Costeo-JUL26'!$B$9:$CQ$307,CC$1,0),0)</f>
        <v>0.5</v>
      </c>
      <c r="CD90" s="36">
        <f t="shared" si="59"/>
        <v>84769.69874137915</v>
      </c>
      <c r="CE90" s="36">
        <f t="shared" si="60"/>
        <v>254309.09622413747</v>
      </c>
      <c r="CF90" s="37">
        <f t="shared" si="32"/>
        <v>18506389.148583319</v>
      </c>
      <c r="CG90" s="36">
        <f>IF($B90="r",VLOOKUP($E90,'[2]Costeo-JUL26'!$B$9:$CQ$307,CG$1,0),0)*$G90</f>
        <v>0</v>
      </c>
      <c r="CH90" s="35">
        <f>VLOOKUP($E90,'[2]TEORICOS (05.26)'!$A$8:$T$251,CH$1,0)</f>
        <v>0</v>
      </c>
      <c r="CI90" s="36">
        <f t="shared" si="61"/>
        <v>0</v>
      </c>
      <c r="CJ90" s="37">
        <f t="shared" si="62"/>
        <v>0</v>
      </c>
      <c r="CM90" s="16">
        <f>SUMIFS('[1]Ajuste Inventario'!$I:$I,'[1]Ajuste Inventario'!$B:$B,E90,'[1]Ajuste Inventario'!$S:$S,D90)*-1</f>
        <v>5.3460000000000001</v>
      </c>
      <c r="CN90" s="36">
        <f t="shared" si="33"/>
        <v>22857.56580843628</v>
      </c>
      <c r="CP90" t="str">
        <f t="shared" si="34"/>
        <v>2478Org.Vtas Ranelagh</v>
      </c>
      <c r="CQ90" s="10">
        <f t="shared" si="35"/>
        <v>4275.6389465836664</v>
      </c>
    </row>
    <row r="91" spans="1:95" x14ac:dyDescent="0.25">
      <c r="A91" s="30">
        <v>46204</v>
      </c>
      <c r="B91" s="31" t="str">
        <f>VLOOKUP($E91,'[2]TEORICOS (05.26)'!$A$8:$T$251,B$1,0)</f>
        <v>P</v>
      </c>
      <c r="C91" s="32" t="str">
        <f>VLOOKUP($E91,'[2]TEORICOS (05.26)'!$A$8:$T$251,C$1,0)</f>
        <v>Aquarius</v>
      </c>
      <c r="D91" t="s">
        <v>66</v>
      </c>
      <c r="E91">
        <v>2483</v>
      </c>
      <c r="F91" t="s">
        <v>149</v>
      </c>
      <c r="G91" s="16">
        <v>4503.875</v>
      </c>
      <c r="H91" s="16">
        <v>3170.7280000000183</v>
      </c>
      <c r="I91" s="33">
        <v>40058805.330000788</v>
      </c>
      <c r="J91" s="33">
        <v>38163562.670000605</v>
      </c>
      <c r="K91" s="34">
        <f>IF($B91="P",VLOOKUP($E91,'[2]Costeo-JUL26'!$B$9:$CQ$307,K$1,0),0)</f>
        <v>938769</v>
      </c>
      <c r="L91" s="35">
        <f>VLOOKUP($E91,'[2]TEORICOS (05.26)'!$A$8:$T$251,L$1,0)</f>
        <v>0.17</v>
      </c>
      <c r="M91" s="36">
        <f t="shared" si="36"/>
        <v>6487805.6539001036</v>
      </c>
      <c r="N91" s="35">
        <f>IF($B91="P",VLOOKUP($E91,'[2]Costeo-JUL26'!$B$9:$CQ$307,N$1,0),0)</f>
        <v>8.0000000000000002E-3</v>
      </c>
      <c r="O91" s="36">
        <f t="shared" si="37"/>
        <v>51902.445231200829</v>
      </c>
      <c r="P91" s="36">
        <f>IF($B91="P",VLOOKUP($E91,'[2]Costeo-JUL26'!$B$9:$CQ$307,P$1,0),0)*H91</f>
        <v>0</v>
      </c>
      <c r="Q91" s="36">
        <f t="shared" si="38"/>
        <v>6539708.0991313048</v>
      </c>
      <c r="R91" s="34">
        <f>IF($B91="P",VLOOKUP($E91,'[2]Costeo-JUL26'!$B$9:$CQ$307,R$1,0),0)</f>
        <v>902332</v>
      </c>
      <c r="S91" s="16">
        <f>IF($B91="P",VLOOKUP($E91,'[2]Costeo-JUL26'!$B$9:$CQ$307,S$1,0),0)*$G91</f>
        <v>1900.1237729916568</v>
      </c>
      <c r="T91" s="36">
        <f>IF($B91="P",VLOOKUP($E91,'[2]Costeo-JUL26'!$B$9:$CQ$307,T$1,0),0)*$G91</f>
        <v>1325438.7380176601</v>
      </c>
      <c r="U91" s="35">
        <f>IF($B91="P",VLOOKUP($E91,'[2]Costeo-JUL26'!$B$9:$CQ$307,U$1,0),0)</f>
        <v>1.4999999999999999E-2</v>
      </c>
      <c r="V91" s="36">
        <f t="shared" si="39"/>
        <v>19881.5810702649</v>
      </c>
      <c r="W91" s="36">
        <f t="shared" si="40"/>
        <v>1345320.3190879249</v>
      </c>
      <c r="X91" s="34">
        <f>IF($B91="P",VLOOKUP($E91,'[2]Costeo-JUL26'!$B$9:$CQ$307,X$1,0),0)</f>
        <v>0</v>
      </c>
      <c r="Y91" s="16">
        <f>IF($B91="P",VLOOKUP($E91,'[2]Costeo-JUL26'!$B$9:$CQ$307,Y$1,0),0)*$G91</f>
        <v>0</v>
      </c>
      <c r="Z91" s="36">
        <f>IF($B91="P",VLOOKUP($E91,'[2]Costeo-JUL26'!$B$9:$CQ$307,Z$1,0),0)*$G91</f>
        <v>0</v>
      </c>
      <c r="AA91" s="35">
        <f>IF($B91="P",VLOOKUP($E91,'[2]Costeo-JUL26'!$B$9:$CQ$307,AA$1,0),0)</f>
        <v>0</v>
      </c>
      <c r="AB91" s="36">
        <f t="shared" si="41"/>
        <v>0</v>
      </c>
      <c r="AC91" s="36">
        <f t="shared" si="42"/>
        <v>0</v>
      </c>
      <c r="AD91" s="34">
        <f>IF($B91="P",VLOOKUP($E91,'[2]Costeo-JUL26'!$B$9:$CQ$307,AD$1,0),0)</f>
        <v>902257</v>
      </c>
      <c r="AE91" s="16">
        <f>IF($B91="P",VLOOKUP($E91,'[2]Costeo-JUL26'!$B$9:$CQ$307,AE$1,0),0)*$G91</f>
        <v>36031</v>
      </c>
      <c r="AF91" s="36">
        <f>IF($B91="P",VLOOKUP($E91,'[2]Costeo-JUL26'!$B$9:$CQ$307,AF$1,0),0)*$G91</f>
        <v>552974.9632</v>
      </c>
      <c r="AG91" s="35">
        <f>IF($B91="P",VLOOKUP($E91,'[2]Costeo-JUL26'!$B$9:$CQ$307,AG$1,0),0)</f>
        <v>6.0000000000000001E-3</v>
      </c>
      <c r="AH91" s="36">
        <f t="shared" si="43"/>
        <v>3317.8497792000003</v>
      </c>
      <c r="AI91" s="36">
        <f t="shared" si="44"/>
        <v>556292.81297920004</v>
      </c>
      <c r="AJ91" s="34">
        <f>IF($B91="P",VLOOKUP($E91,'[2]Costeo-JUL26'!$B$9:$CQ$307,AJ$1,0),0)</f>
        <v>919017</v>
      </c>
      <c r="AK91" s="16">
        <f>IF($B91="P",VLOOKUP($E91,'[2]Costeo-JUL26'!$B$9:$CQ$307,AK$1,0),0)*$G91</f>
        <v>36031</v>
      </c>
      <c r="AL91" s="36">
        <f>IF($B91="P",VLOOKUP($E91,'[2]Costeo-JUL26'!$B$9:$CQ$307,AL$1,0),0)*$G91</f>
        <v>199174.32365999999</v>
      </c>
      <c r="AM91" s="35">
        <f>IF($B91="P",VLOOKUP($E91,'[2]Costeo-JUL26'!$B$9:$CQ$307,AM$1,0),0)</f>
        <v>1.7999999999999999E-2</v>
      </c>
      <c r="AN91" s="36">
        <f t="shared" si="45"/>
        <v>3585.1378258799996</v>
      </c>
      <c r="AO91" s="36">
        <f t="shared" si="46"/>
        <v>202759.46148587999</v>
      </c>
      <c r="AP91" s="34">
        <f>IF($B91="P",VLOOKUP($E91,'[2]Costeo-JUL26'!$B$9:$CQ$307,AP$1,0),0)</f>
        <v>901569</v>
      </c>
      <c r="AQ91" s="16">
        <f>IF($B91="P",VLOOKUP($E91,'[2]Costeo-JUL26'!$B$9:$CQ$307,AQ$1,0),0)*$G91</f>
        <v>36031</v>
      </c>
      <c r="AR91" s="36">
        <f>IF($B91="P",VLOOKUP($E91,'[2]Costeo-JUL26'!$B$9:$CQ$307,AR$1,0),0)*$G91</f>
        <v>2343276.8057847507</v>
      </c>
      <c r="AS91" s="35">
        <f>IF($B91="P",VLOOKUP($E91,'[2]Costeo-JUL26'!$B$9:$CQ$307,AS$1,0),0)</f>
        <v>0.02</v>
      </c>
      <c r="AT91" s="36">
        <f t="shared" si="47"/>
        <v>46865.536115695017</v>
      </c>
      <c r="AU91" s="36">
        <f t="shared" si="48"/>
        <v>2390142.3419004455</v>
      </c>
      <c r="AV91" s="34">
        <f>IF($B91="P",VLOOKUP($E91,'[2]Costeo-JUL26'!$B$9:$CQ$307,AV$1,0),0)</f>
        <v>932435</v>
      </c>
      <c r="AW91" s="16">
        <f>IF($B91="P",VLOOKUP($E91,'[2]Costeo-JUL26'!$B$9:$CQ$307,AW$1,0),0)*$G91</f>
        <v>76.565875000000005</v>
      </c>
      <c r="AX91" s="36">
        <f>IF($B91="P",VLOOKUP($E91,'[2]Costeo-JUL26'!$B$9:$CQ$307,AX$1,0),0)*$G91</f>
        <v>393743.0748225</v>
      </c>
      <c r="AY91" s="35">
        <f>IF($B91="P",VLOOKUP($E91,'[2]Costeo-JUL26'!$B$9:$CQ$307,AY$1,0),0)</f>
        <v>0.03</v>
      </c>
      <c r="AZ91" s="36">
        <f t="shared" si="49"/>
        <v>11812.292244675</v>
      </c>
      <c r="BA91" s="36">
        <f t="shared" si="50"/>
        <v>405555.36706717499</v>
      </c>
      <c r="BB91" s="34">
        <f>IF($B91="P",VLOOKUP($E91,'[2]Costeo-JUL26'!$B$9:$CQ$307,BB$1,0),0)</f>
        <v>902311</v>
      </c>
      <c r="BC91" s="16">
        <f>IF($B91="P",VLOOKUP($E91,'[2]Costeo-JUL26'!$B$9:$CQ$307,BC$1,0),0)*$G91</f>
        <v>9.3830729166666664</v>
      </c>
      <c r="BD91" s="36">
        <f>IF($B91="P",VLOOKUP($E91,'[2]Costeo-JUL26'!$B$9:$CQ$307,BD$1,0),0)*$G91</f>
        <v>36797.080988281254</v>
      </c>
      <c r="BE91" s="35">
        <f>IF($B91="P",VLOOKUP($E91,'[2]Costeo-JUL26'!$B$9:$CQ$307,BE$1,0),0)</f>
        <v>0.03</v>
      </c>
      <c r="BF91" s="36">
        <f t="shared" si="51"/>
        <v>1103.9124296484376</v>
      </c>
      <c r="BG91" s="36">
        <f t="shared" si="52"/>
        <v>37900.993417929691</v>
      </c>
      <c r="BH91" s="34">
        <f>IF($B91="P",VLOOKUP($E91,'[2]Costeo-JUL26'!$B$9:$CQ$307,BH$1,0),0)</f>
        <v>933089</v>
      </c>
      <c r="BI91" s="16">
        <f>IF($B91="P",VLOOKUP($E91,'[2]Costeo-JUL26'!$B$9:$CQ$307,BI$1,0),0)*$G91</f>
        <v>104.25636574074073</v>
      </c>
      <c r="BJ91" s="36">
        <f>IF($B91="P",VLOOKUP($E91,'[2]Costeo-JUL26'!$B$9:$CQ$307,BJ$1,0),0)*$G91</f>
        <v>77636.853057854241</v>
      </c>
      <c r="BK91" s="35">
        <f>IF(BH91=910319,0,IF($B91="P",VLOOKUP($E91,'[2]Costeo-JUL26'!$B$9:$CQ$307,BK$1,0),0))</f>
        <v>0.02</v>
      </c>
      <c r="BL91" s="36">
        <f t="shared" si="53"/>
        <v>1552.7370611570848</v>
      </c>
      <c r="BM91" s="36">
        <f t="shared" si="54"/>
        <v>79189.590119011322</v>
      </c>
      <c r="BN91" s="34">
        <f>IF($B91="P",VLOOKUP($E91,'[2]Costeo-JUL26'!$B$9:$CQ$307,BN$1,0),0)</f>
        <v>0</v>
      </c>
      <c r="BO91" s="16">
        <f>IF($B91="P",VLOOKUP($E91,'[2]Costeo-JUL26'!$B$9:$CQ$307,BO$1,0),0)*$G91</f>
        <v>0</v>
      </c>
      <c r="BP91" s="36">
        <f>IF($B91="P",VLOOKUP($E91,'[2]Costeo-JUL26'!$B$9:$CQ$307,BP$1,0),0)*$G91</f>
        <v>0</v>
      </c>
      <c r="BQ91" s="35">
        <f>IF($B91="P",VLOOKUP($E91,'[2]Costeo-JUL26'!$B$9:$CQ$307,BQ$1,0),0)</f>
        <v>0</v>
      </c>
      <c r="BR91" s="36">
        <f t="shared" si="55"/>
        <v>0</v>
      </c>
      <c r="BS91" s="36">
        <f t="shared" si="56"/>
        <v>0</v>
      </c>
      <c r="BT91" s="34">
        <f>IF($B91="P",VLOOKUP($E91,'[2]Costeo-JUL26'!$B$9:$CQ$307,BT$1,0),0)</f>
        <v>0</v>
      </c>
      <c r="BU91" s="16">
        <f>IF($B91="P",VLOOKUP($E91,'[2]Costeo-JUL26'!$B$9:$CQ$307,BU$1,0),0)*$G91</f>
        <v>0</v>
      </c>
      <c r="BV91" s="36">
        <f>IF($B91="P",VLOOKUP($E91,'[2]Costeo-JUL26'!$B$9:$CQ$307,BV$1,0),0)*$G91</f>
        <v>0</v>
      </c>
      <c r="BW91" s="35">
        <f>IF($B91="P",VLOOKUP($E91,'[2]Costeo-JUL26'!$B$9:$CQ$307,BW$1,0),0)</f>
        <v>0</v>
      </c>
      <c r="BX91" s="36">
        <f t="shared" si="57"/>
        <v>0</v>
      </c>
      <c r="BY91" s="36">
        <f t="shared" si="58"/>
        <v>0</v>
      </c>
      <c r="BZ91" s="34">
        <f>IF($B91="P",VLOOKUP($E91,'[2]Costeo-JUL26'!$B$9:$CQ$307,BZ$1,0),0)</f>
        <v>936704</v>
      </c>
      <c r="CA91" s="16">
        <f>IF($B91="P",VLOOKUP($E91,'[2]Costeo-JUL26'!$B$9:$CQ$307,CA$1,0),0)*$G91</f>
        <v>109.49977761951064</v>
      </c>
      <c r="CB91" s="36">
        <f>IF($B91="P",VLOOKUP($E91,'[2]Costeo-JUL26'!$B$9:$CQ$307,CB$1,0),0)*$G91</f>
        <v>52271.206102272881</v>
      </c>
      <c r="CC91" s="35">
        <f>IF($B91="P",VLOOKUP($E91,'[2]Costeo-JUL26'!$B$9:$CQ$307,CC$1,0),0)</f>
        <v>0.5</v>
      </c>
      <c r="CD91" s="36">
        <f t="shared" si="59"/>
        <v>26135.603051136441</v>
      </c>
      <c r="CE91" s="36">
        <f t="shared" si="60"/>
        <v>78406.809153409326</v>
      </c>
      <c r="CF91" s="37">
        <f t="shared" si="32"/>
        <v>11635275.794342281</v>
      </c>
      <c r="CG91" s="36">
        <f>IF($B91="r",VLOOKUP($E91,'[2]Costeo-JUL26'!$B$9:$CQ$307,CG$1,0),0)*$G91</f>
        <v>0</v>
      </c>
      <c r="CH91" s="35">
        <f>VLOOKUP($E91,'[2]TEORICOS (05.26)'!$A$8:$T$251,CH$1,0)</f>
        <v>0</v>
      </c>
      <c r="CI91" s="36">
        <f t="shared" si="61"/>
        <v>0</v>
      </c>
      <c r="CJ91" s="37">
        <f t="shared" si="62"/>
        <v>0</v>
      </c>
      <c r="CM91" s="16">
        <f>SUMIFS('[1]Ajuste Inventario'!$I:$I,'[1]Ajuste Inventario'!$B:$B,E91,'[1]Ajuste Inventario'!$S:$S,D91)*-1</f>
        <v>864.125</v>
      </c>
      <c r="CN91" s="36">
        <f t="shared" si="33"/>
        <v>2232373.8327076184</v>
      </c>
      <c r="CP91" t="str">
        <f t="shared" si="34"/>
        <v>2483Org.Vtas Ranelagh</v>
      </c>
      <c r="CQ91" s="10">
        <f t="shared" si="35"/>
        <v>2583.3922554116803</v>
      </c>
    </row>
    <row r="92" spans="1:95" x14ac:dyDescent="0.25">
      <c r="A92" s="30">
        <v>46204</v>
      </c>
      <c r="B92" s="31" t="str">
        <f>VLOOKUP($E92,'[2]TEORICOS (05.26)'!$A$8:$T$251,B$1,0)</f>
        <v>P</v>
      </c>
      <c r="C92" s="32" t="str">
        <f>VLOOKUP($E92,'[2]TEORICOS (05.26)'!$A$8:$T$251,C$1,0)</f>
        <v>Aquarius</v>
      </c>
      <c r="D92" t="s">
        <v>66</v>
      </c>
      <c r="E92">
        <v>2486</v>
      </c>
      <c r="F92" t="s">
        <v>150</v>
      </c>
      <c r="G92" s="16">
        <v>5428.1660000000002</v>
      </c>
      <c r="H92" s="16">
        <v>8603.6431100001064</v>
      </c>
      <c r="I92" s="33">
        <v>51654615.729999676</v>
      </c>
      <c r="J92" s="33">
        <v>50911502.529999718</v>
      </c>
      <c r="K92" s="34">
        <f>IF($B92="P",VLOOKUP($E92,'[2]Costeo-JUL26'!$B$9:$CQ$307,K$1,0),0)</f>
        <v>938769</v>
      </c>
      <c r="L92" s="35">
        <f>VLOOKUP($E92,'[2]TEORICOS (05.26)'!$A$8:$T$251,L$1,0)</f>
        <v>0.17</v>
      </c>
      <c r="M92" s="36">
        <f t="shared" si="36"/>
        <v>8654955.430099953</v>
      </c>
      <c r="N92" s="35">
        <f>IF($B92="P",VLOOKUP($E92,'[2]Costeo-JUL26'!$B$9:$CQ$307,N$1,0),0)</f>
        <v>8.0000000000000002E-3</v>
      </c>
      <c r="O92" s="36">
        <f t="shared" si="37"/>
        <v>69239.643440799628</v>
      </c>
      <c r="P92" s="36">
        <f>IF($B92="P",VLOOKUP($E92,'[2]Costeo-JUL26'!$B$9:$CQ$307,P$1,0),0)*H92</f>
        <v>0</v>
      </c>
      <c r="Q92" s="36">
        <f t="shared" si="38"/>
        <v>8724195.0735407528</v>
      </c>
      <c r="R92" s="34">
        <f>IF($B92="P",VLOOKUP($E92,'[2]Costeo-JUL26'!$B$9:$CQ$307,R$1,0),0)</f>
        <v>902332</v>
      </c>
      <c r="S92" s="16">
        <f>IF($B92="P",VLOOKUP($E92,'[2]Costeo-JUL26'!$B$9:$CQ$307,S$1,0),0)*$G92</f>
        <v>5152.6566203050306</v>
      </c>
      <c r="T92" s="36">
        <f>IF($B92="P",VLOOKUP($E92,'[2]Costeo-JUL26'!$B$9:$CQ$307,T$1,0),0)*$G92</f>
        <v>3594255.6928818701</v>
      </c>
      <c r="U92" s="35">
        <f>IF($B92="P",VLOOKUP($E92,'[2]Costeo-JUL26'!$B$9:$CQ$307,U$1,0),0)</f>
        <v>1.4999999999999999E-2</v>
      </c>
      <c r="V92" s="36">
        <f t="shared" si="39"/>
        <v>53913.835393228052</v>
      </c>
      <c r="W92" s="36">
        <f t="shared" si="40"/>
        <v>3648169.5282750982</v>
      </c>
      <c r="X92" s="34">
        <f>IF($B92="P",VLOOKUP($E92,'[2]Costeo-JUL26'!$B$9:$CQ$307,X$1,0),0)</f>
        <v>0</v>
      </c>
      <c r="Y92" s="16">
        <f>IF($B92="P",VLOOKUP($E92,'[2]Costeo-JUL26'!$B$9:$CQ$307,Y$1,0),0)*$G92</f>
        <v>0</v>
      </c>
      <c r="Z92" s="36">
        <f>IF($B92="P",VLOOKUP($E92,'[2]Costeo-JUL26'!$B$9:$CQ$307,Z$1,0),0)*$G92</f>
        <v>0</v>
      </c>
      <c r="AA92" s="35">
        <f>IF($B92="P",VLOOKUP($E92,'[2]Costeo-JUL26'!$B$9:$CQ$307,AA$1,0),0)</f>
        <v>0</v>
      </c>
      <c r="AB92" s="36">
        <f t="shared" si="41"/>
        <v>0</v>
      </c>
      <c r="AC92" s="36">
        <f t="shared" si="42"/>
        <v>0</v>
      </c>
      <c r="AD92" s="34">
        <f>IF($B92="P",VLOOKUP($E92,'[2]Costeo-JUL26'!$B$9:$CQ$307,AD$1,0),0)</f>
        <v>902257</v>
      </c>
      <c r="AE92" s="16">
        <f>IF($B92="P",VLOOKUP($E92,'[2]Costeo-JUL26'!$B$9:$CQ$307,AE$1,0),0)*$G92</f>
        <v>32568.995999999999</v>
      </c>
      <c r="AF92" s="36">
        <f>IF($B92="P",VLOOKUP($E92,'[2]Costeo-JUL26'!$B$9:$CQ$307,AF$1,0),0)*$G92</f>
        <v>499842.89541120006</v>
      </c>
      <c r="AG92" s="35">
        <f>IF($B92="P",VLOOKUP($E92,'[2]Costeo-JUL26'!$B$9:$CQ$307,AG$1,0),0)</f>
        <v>6.0000000000000001E-3</v>
      </c>
      <c r="AH92" s="36">
        <f t="shared" si="43"/>
        <v>2999.0573724672004</v>
      </c>
      <c r="AI92" s="36">
        <f t="shared" si="44"/>
        <v>502841.95278366725</v>
      </c>
      <c r="AJ92" s="34">
        <f>IF($B92="P",VLOOKUP($E92,'[2]Costeo-JUL26'!$B$9:$CQ$307,AJ$1,0),0)</f>
        <v>919014</v>
      </c>
      <c r="AK92" s="16">
        <f>IF($B92="P",VLOOKUP($E92,'[2]Costeo-JUL26'!$B$9:$CQ$307,AK$1,0),0)*$G92</f>
        <v>32568.995999999999</v>
      </c>
      <c r="AL92" s="36">
        <f>IF($B92="P",VLOOKUP($E92,'[2]Costeo-JUL26'!$B$9:$CQ$307,AL$1,0),0)*$G92</f>
        <v>280915.40705904004</v>
      </c>
      <c r="AM92" s="35">
        <f>IF($B92="P",VLOOKUP($E92,'[2]Costeo-JUL26'!$B$9:$CQ$307,AM$1,0),0)</f>
        <v>1.7999999999999999E-2</v>
      </c>
      <c r="AN92" s="36">
        <f t="shared" si="45"/>
        <v>5056.4773270627202</v>
      </c>
      <c r="AO92" s="36">
        <f t="shared" si="46"/>
        <v>285971.88438610279</v>
      </c>
      <c r="AP92" s="34">
        <f>IF($B92="P",VLOOKUP($E92,'[2]Costeo-JUL26'!$B$9:$CQ$307,AP$1,0),0)</f>
        <v>933429</v>
      </c>
      <c r="AQ92" s="16">
        <f>IF($B92="P",VLOOKUP($E92,'[2]Costeo-JUL26'!$B$9:$CQ$307,AQ$1,0),0)*$G92</f>
        <v>32568.995999999999</v>
      </c>
      <c r="AR92" s="36">
        <f>IF($B92="P",VLOOKUP($E92,'[2]Costeo-JUL26'!$B$9:$CQ$307,AR$1,0),0)*$G92</f>
        <v>3199636.139852881</v>
      </c>
      <c r="AS92" s="35">
        <f>IF($B92="P",VLOOKUP($E92,'[2]Costeo-JUL26'!$B$9:$CQ$307,AS$1,0),0)</f>
        <v>0.02</v>
      </c>
      <c r="AT92" s="36">
        <f t="shared" si="47"/>
        <v>63992.72279705762</v>
      </c>
      <c r="AU92" s="36">
        <f t="shared" si="48"/>
        <v>3263628.8626499386</v>
      </c>
      <c r="AV92" s="34">
        <f>IF($B92="P",VLOOKUP($E92,'[2]Costeo-JUL26'!$B$9:$CQ$307,AV$1,0),0)</f>
        <v>932437</v>
      </c>
      <c r="AW92" s="16">
        <f>IF($B92="P",VLOOKUP($E92,'[2]Costeo-JUL26'!$B$9:$CQ$307,AW$1,0),0)*$G92</f>
        <v>157.9596306</v>
      </c>
      <c r="AX92" s="36">
        <f>IF($B92="P",VLOOKUP($E92,'[2]Costeo-JUL26'!$B$9:$CQ$307,AX$1,0),0)*$G92</f>
        <v>812313.71874572407</v>
      </c>
      <c r="AY92" s="35">
        <f>IF($B92="P",VLOOKUP($E92,'[2]Costeo-JUL26'!$B$9:$CQ$307,AY$1,0),0)</f>
        <v>0.03</v>
      </c>
      <c r="AZ92" s="36">
        <f t="shared" si="49"/>
        <v>24369.411562371723</v>
      </c>
      <c r="BA92" s="36">
        <f t="shared" si="50"/>
        <v>836683.13030809583</v>
      </c>
      <c r="BB92" s="34">
        <f>IF($B92="P",VLOOKUP($E92,'[2]Costeo-JUL26'!$B$9:$CQ$307,BB$1,0),0)</f>
        <v>902311</v>
      </c>
      <c r="BC92" s="16">
        <f>IF($B92="P",VLOOKUP($E92,'[2]Costeo-JUL26'!$B$9:$CQ$307,BC$1,0),0)*$G92</f>
        <v>21.809595535714291</v>
      </c>
      <c r="BD92" s="36">
        <f>IF($B92="P",VLOOKUP($E92,'[2]Costeo-JUL26'!$B$9:$CQ$307,BD$1,0),0)*$G92</f>
        <v>85529.491284656266</v>
      </c>
      <c r="BE92" s="35">
        <f>IF($B92="P",VLOOKUP($E92,'[2]Costeo-JUL26'!$B$9:$CQ$307,BE$1,0),0)</f>
        <v>0.03</v>
      </c>
      <c r="BF92" s="36">
        <f t="shared" si="51"/>
        <v>2565.884738539688</v>
      </c>
      <c r="BG92" s="36">
        <f t="shared" si="52"/>
        <v>88095.37602319596</v>
      </c>
      <c r="BH92" s="34">
        <f>IF($B92="P",VLOOKUP($E92,'[2]Costeo-JUL26'!$B$9:$CQ$307,BH$1,0),0)</f>
        <v>933089</v>
      </c>
      <c r="BI92" s="16">
        <f>IF($B92="P",VLOOKUP($E92,'[2]Costeo-JUL26'!$B$9:$CQ$307,BI$1,0),0)*$G92</f>
        <v>145.39730357142858</v>
      </c>
      <c r="BJ92" s="36">
        <f>IF($B92="P",VLOOKUP($E92,'[2]Costeo-JUL26'!$B$9:$CQ$307,BJ$1,0),0)*$G92</f>
        <v>108273.37987642983</v>
      </c>
      <c r="BK92" s="35">
        <f>IF(BH92=910319,0,IF($B92="P",VLOOKUP($E92,'[2]Costeo-JUL26'!$B$9:$CQ$307,BK$1,0),0))</f>
        <v>0.02</v>
      </c>
      <c r="BL92" s="36">
        <f t="shared" si="53"/>
        <v>2165.4675975285963</v>
      </c>
      <c r="BM92" s="36">
        <f t="shared" si="54"/>
        <v>110438.84747395842</v>
      </c>
      <c r="BN92" s="34">
        <f>IF($B92="P",VLOOKUP($E92,'[2]Costeo-JUL26'!$B$9:$CQ$307,BN$1,0),0)</f>
        <v>0</v>
      </c>
      <c r="BO92" s="16">
        <f>IF($B92="P",VLOOKUP($E92,'[2]Costeo-JUL26'!$B$9:$CQ$307,BO$1,0),0)*$G92</f>
        <v>0</v>
      </c>
      <c r="BP92" s="36">
        <f>IF($B92="P",VLOOKUP($E92,'[2]Costeo-JUL26'!$B$9:$CQ$307,BP$1,0),0)*$G92</f>
        <v>0</v>
      </c>
      <c r="BQ92" s="35">
        <f>IF($B92="P",VLOOKUP($E92,'[2]Costeo-JUL26'!$B$9:$CQ$307,BQ$1,0),0)</f>
        <v>0</v>
      </c>
      <c r="BR92" s="36">
        <f t="shared" si="55"/>
        <v>0</v>
      </c>
      <c r="BS92" s="36">
        <f t="shared" si="56"/>
        <v>0</v>
      </c>
      <c r="BT92" s="34">
        <f>IF($B92="P",VLOOKUP($E92,'[2]Costeo-JUL26'!$B$9:$CQ$307,BT$1,0),0)</f>
        <v>0</v>
      </c>
      <c r="BU92" s="16">
        <f>IF($B92="P",VLOOKUP($E92,'[2]Costeo-JUL26'!$B$9:$CQ$307,BU$1,0),0)*$G92</f>
        <v>0</v>
      </c>
      <c r="BV92" s="36">
        <f>IF($B92="P",VLOOKUP($E92,'[2]Costeo-JUL26'!$B$9:$CQ$307,BV$1,0),0)*$G92</f>
        <v>0</v>
      </c>
      <c r="BW92" s="35">
        <f>IF($B92="P",VLOOKUP($E92,'[2]Costeo-JUL26'!$B$9:$CQ$307,BW$1,0),0)</f>
        <v>0</v>
      </c>
      <c r="BX92" s="36">
        <f t="shared" si="57"/>
        <v>0</v>
      </c>
      <c r="BY92" s="36">
        <f t="shared" si="58"/>
        <v>0</v>
      </c>
      <c r="BZ92" s="34">
        <f>IF($B92="P",VLOOKUP($E92,'[2]Costeo-JUL26'!$B$9:$CQ$307,BZ$1,0),0)</f>
        <v>936704</v>
      </c>
      <c r="CA92" s="16">
        <f>IF($B92="P",VLOOKUP($E92,'[2]Costeo-JUL26'!$B$9:$CQ$307,CA$1,0),0)*$G92</f>
        <v>296.93579023263845</v>
      </c>
      <c r="CB92" s="36">
        <f>IF($B92="P",VLOOKUP($E92,'[2]Costeo-JUL26'!$B$9:$CQ$307,CB$1,0),0)*$G92</f>
        <v>141746.33252977446</v>
      </c>
      <c r="CC92" s="35">
        <f>IF($B92="P",VLOOKUP($E92,'[2]Costeo-JUL26'!$B$9:$CQ$307,CC$1,0),0)</f>
        <v>0.5</v>
      </c>
      <c r="CD92" s="36">
        <f t="shared" si="59"/>
        <v>70873.16626488723</v>
      </c>
      <c r="CE92" s="36">
        <f t="shared" si="60"/>
        <v>212619.49879466169</v>
      </c>
      <c r="CF92" s="37">
        <f t="shared" si="32"/>
        <v>17672644.154235467</v>
      </c>
      <c r="CG92" s="36">
        <f>IF($B92="r",VLOOKUP($E92,'[2]Costeo-JUL26'!$B$9:$CQ$307,CG$1,0),0)*$G92</f>
        <v>0</v>
      </c>
      <c r="CH92" s="35">
        <f>VLOOKUP($E92,'[2]TEORICOS (05.26)'!$A$8:$T$251,CH$1,0)</f>
        <v>0</v>
      </c>
      <c r="CI92" s="36">
        <f t="shared" si="61"/>
        <v>0</v>
      </c>
      <c r="CJ92" s="37">
        <f t="shared" si="62"/>
        <v>0</v>
      </c>
      <c r="CM92" s="16">
        <f>SUMIFS('[1]Ajuste Inventario'!$I:$I,'[1]Ajuste Inventario'!$B:$B,E92,'[1]Ajuste Inventario'!$S:$S,D92)*-1</f>
        <v>97.01400000000001</v>
      </c>
      <c r="CN92" s="36">
        <f t="shared" si="33"/>
        <v>315851.41279375018</v>
      </c>
      <c r="CP92" t="str">
        <f t="shared" si="34"/>
        <v>2486Org.Vtas Ranelagh</v>
      </c>
      <c r="CQ92" s="10">
        <f t="shared" si="35"/>
        <v>3255.7302326854901</v>
      </c>
    </row>
    <row r="93" spans="1:95" x14ac:dyDescent="0.25">
      <c r="A93" s="30">
        <v>46204</v>
      </c>
      <c r="B93" s="31" t="str">
        <f>VLOOKUP($E93,'[2]TEORICOS (05.26)'!$A$8:$T$251,B$1,0)</f>
        <v>P</v>
      </c>
      <c r="C93" s="32" t="str">
        <f>VLOOKUP($E93,'[2]TEORICOS (05.26)'!$A$8:$T$251,C$1,0)</f>
        <v>Aquarius</v>
      </c>
      <c r="D93" t="s">
        <v>66</v>
      </c>
      <c r="E93">
        <v>2488</v>
      </c>
      <c r="F93" t="s">
        <v>151</v>
      </c>
      <c r="G93" s="16">
        <v>5075.8329999999996</v>
      </c>
      <c r="H93" s="16">
        <v>12070.330873999954</v>
      </c>
      <c r="I93" s="33">
        <v>63174177.409997776</v>
      </c>
      <c r="J93" s="33">
        <v>61950867.439998224</v>
      </c>
      <c r="K93" s="34">
        <f>IF($B93="P",VLOOKUP($E93,'[2]Costeo-JUL26'!$B$9:$CQ$307,K$1,0),0)</f>
        <v>938769</v>
      </c>
      <c r="L93" s="35">
        <f>VLOOKUP($E93,'[2]TEORICOS (05.26)'!$A$8:$T$251,L$1,0)</f>
        <v>0.17</v>
      </c>
      <c r="M93" s="36">
        <f t="shared" si="36"/>
        <v>10531647.464799698</v>
      </c>
      <c r="N93" s="35">
        <f>IF($B93="P",VLOOKUP($E93,'[2]Costeo-JUL26'!$B$9:$CQ$307,N$1,0),0)</f>
        <v>8.0000000000000002E-3</v>
      </c>
      <c r="O93" s="36">
        <f t="shared" si="37"/>
        <v>84253.179718397587</v>
      </c>
      <c r="P93" s="36">
        <f>IF($B93="P",VLOOKUP($E93,'[2]Costeo-JUL26'!$B$9:$CQ$307,P$1,0),0)*H93</f>
        <v>0</v>
      </c>
      <c r="Q93" s="36">
        <f t="shared" si="38"/>
        <v>10615900.644518096</v>
      </c>
      <c r="R93" s="34">
        <f>IF($B93="P",VLOOKUP($E93,'[2]Costeo-JUL26'!$B$9:$CQ$307,R$1,0),0)</f>
        <v>902332</v>
      </c>
      <c r="S93" s="16">
        <f>IF($B93="P",VLOOKUP($E93,'[2]Costeo-JUL26'!$B$9:$CQ$307,S$1,0),0)*$G93</f>
        <v>7227.3096965934919</v>
      </c>
      <c r="T93" s="36">
        <f>IF($B93="P",VLOOKUP($E93,'[2]Costeo-JUL26'!$B$9:$CQ$307,T$1,0),0)*$G93</f>
        <v>5041438.0261310153</v>
      </c>
      <c r="U93" s="35">
        <f>IF($B93="P",VLOOKUP($E93,'[2]Costeo-JUL26'!$B$9:$CQ$307,U$1,0),0)</f>
        <v>1.4999999999999999E-2</v>
      </c>
      <c r="V93" s="36">
        <f t="shared" si="39"/>
        <v>75621.57039196523</v>
      </c>
      <c r="W93" s="36">
        <f t="shared" si="40"/>
        <v>5117059.5965229804</v>
      </c>
      <c r="X93" s="34">
        <f>IF($B93="P",VLOOKUP($E93,'[2]Costeo-JUL26'!$B$9:$CQ$307,X$1,0),0)</f>
        <v>0</v>
      </c>
      <c r="Y93" s="16">
        <f>IF($B93="P",VLOOKUP($E93,'[2]Costeo-JUL26'!$B$9:$CQ$307,Y$1,0),0)*$G93</f>
        <v>0</v>
      </c>
      <c r="Z93" s="36">
        <f>IF($B93="P",VLOOKUP($E93,'[2]Costeo-JUL26'!$B$9:$CQ$307,Z$1,0),0)*$G93</f>
        <v>0</v>
      </c>
      <c r="AA93" s="35">
        <f>IF($B93="P",VLOOKUP($E93,'[2]Costeo-JUL26'!$B$9:$CQ$307,AA$1,0),0)</f>
        <v>0</v>
      </c>
      <c r="AB93" s="36">
        <f t="shared" si="41"/>
        <v>0</v>
      </c>
      <c r="AC93" s="36">
        <f t="shared" si="42"/>
        <v>0</v>
      </c>
      <c r="AD93" s="34">
        <f>IF($B93="P",VLOOKUP($E93,'[2]Costeo-JUL26'!$B$9:$CQ$307,AD$1,0),0)</f>
        <v>902257</v>
      </c>
      <c r="AE93" s="16">
        <f>IF($B93="P",VLOOKUP($E93,'[2]Costeo-JUL26'!$B$9:$CQ$307,AE$1,0),0)*$G93</f>
        <v>30454.998</v>
      </c>
      <c r="AF93" s="36">
        <f>IF($B93="P",VLOOKUP($E93,'[2]Costeo-JUL26'!$B$9:$CQ$307,AF$1,0),0)*$G93</f>
        <v>467398.94530560001</v>
      </c>
      <c r="AG93" s="35">
        <f>IF($B93="P",VLOOKUP($E93,'[2]Costeo-JUL26'!$B$9:$CQ$307,AG$1,0),0)</f>
        <v>6.0000000000000001E-3</v>
      </c>
      <c r="AH93" s="36">
        <f t="shared" si="43"/>
        <v>2804.3936718335999</v>
      </c>
      <c r="AI93" s="36">
        <f t="shared" si="44"/>
        <v>470203.33897743362</v>
      </c>
      <c r="AJ93" s="34">
        <f>IF($B93="P",VLOOKUP($E93,'[2]Costeo-JUL26'!$B$9:$CQ$307,AJ$1,0),0)</f>
        <v>925510</v>
      </c>
      <c r="AK93" s="16">
        <f>IF($B93="P",VLOOKUP($E93,'[2]Costeo-JUL26'!$B$9:$CQ$307,AK$1,0),0)*$G93</f>
        <v>30454.998</v>
      </c>
      <c r="AL93" s="36">
        <f>IF($B93="P",VLOOKUP($E93,'[2]Costeo-JUL26'!$B$9:$CQ$307,AL$1,0),0)*$G93</f>
        <v>369198.63155447994</v>
      </c>
      <c r="AM93" s="35">
        <f>IF($B93="P",VLOOKUP($E93,'[2]Costeo-JUL26'!$B$9:$CQ$307,AM$1,0),0)</f>
        <v>1.7999999999999999E-2</v>
      </c>
      <c r="AN93" s="36">
        <f t="shared" si="45"/>
        <v>6645.5753679806385</v>
      </c>
      <c r="AO93" s="36">
        <f t="shared" si="46"/>
        <v>375844.20692246058</v>
      </c>
      <c r="AP93" s="34">
        <f>IF($B93="P",VLOOKUP($E93,'[2]Costeo-JUL26'!$B$9:$CQ$307,AP$1,0),0)</f>
        <v>911881</v>
      </c>
      <c r="AQ93" s="16">
        <f>IF($B93="P",VLOOKUP($E93,'[2]Costeo-JUL26'!$B$9:$CQ$307,AQ$1,0),0)*$G93</f>
        <v>30454.998</v>
      </c>
      <c r="AR93" s="36">
        <f>IF($B93="P",VLOOKUP($E93,'[2]Costeo-JUL26'!$B$9:$CQ$307,AR$1,0),0)*$G93</f>
        <v>4132475.2246864312</v>
      </c>
      <c r="AS93" s="35">
        <f>IF($B93="P",VLOOKUP($E93,'[2]Costeo-JUL26'!$B$9:$CQ$307,AS$1,0),0)</f>
        <v>0.02</v>
      </c>
      <c r="AT93" s="36">
        <f t="shared" si="47"/>
        <v>82649.504493728629</v>
      </c>
      <c r="AU93" s="36">
        <f t="shared" si="48"/>
        <v>4215124.72918016</v>
      </c>
      <c r="AV93" s="34">
        <f>IF($B93="P",VLOOKUP($E93,'[2]Costeo-JUL26'!$B$9:$CQ$307,AV$1,0),0)</f>
        <v>925698</v>
      </c>
      <c r="AW93" s="16">
        <f>IF($B93="P",VLOOKUP($E93,'[2]Costeo-JUL26'!$B$9:$CQ$307,AW$1,0),0)*$G93</f>
        <v>202.52573669999998</v>
      </c>
      <c r="AX93" s="36">
        <f>IF($B93="P",VLOOKUP($E93,'[2]Costeo-JUL26'!$B$9:$CQ$307,AX$1,0),0)*$G93</f>
        <v>1041496.7020092179</v>
      </c>
      <c r="AY93" s="35">
        <f>IF($B93="P",VLOOKUP($E93,'[2]Costeo-JUL26'!$B$9:$CQ$307,AY$1,0),0)</f>
        <v>0.03</v>
      </c>
      <c r="AZ93" s="36">
        <f t="shared" si="49"/>
        <v>31244.901060276537</v>
      </c>
      <c r="BA93" s="36">
        <f t="shared" si="50"/>
        <v>1072741.6030694945</v>
      </c>
      <c r="BB93" s="34">
        <f>IF($B93="P",VLOOKUP($E93,'[2]Costeo-JUL26'!$B$9:$CQ$307,BB$1,0),0)</f>
        <v>902311</v>
      </c>
      <c r="BC93" s="16">
        <f>IF($B93="P",VLOOKUP($E93,'[2]Costeo-JUL26'!$B$9:$CQ$307,BC$1,0),0)*$G93</f>
        <v>22.206769375</v>
      </c>
      <c r="BD93" s="36">
        <f>IF($B93="P",VLOOKUP($E93,'[2]Costeo-JUL26'!$B$9:$CQ$307,BD$1,0),0)*$G93</f>
        <v>87087.066085621889</v>
      </c>
      <c r="BE93" s="35">
        <f>IF($B93="P",VLOOKUP($E93,'[2]Costeo-JUL26'!$B$9:$CQ$307,BE$1,0),0)</f>
        <v>0.03</v>
      </c>
      <c r="BF93" s="36">
        <f t="shared" si="51"/>
        <v>2612.6119825686565</v>
      </c>
      <c r="BG93" s="36">
        <f t="shared" si="52"/>
        <v>89699.678068190551</v>
      </c>
      <c r="BH93" s="34">
        <f>IF($B93="P",VLOOKUP($E93,'[2]Costeo-JUL26'!$B$9:$CQ$307,BH$1,0),0)</f>
        <v>933089</v>
      </c>
      <c r="BI93" s="16">
        <f>IF($B93="P",VLOOKUP($E93,'[2]Costeo-JUL26'!$B$9:$CQ$307,BI$1,0),0)*$G93</f>
        <v>190.34373749999997</v>
      </c>
      <c r="BJ93" s="36">
        <f>IF($B93="P",VLOOKUP($E93,'[2]Costeo-JUL26'!$B$9:$CQ$307,BJ$1,0),0)*$G93</f>
        <v>141743.75515370123</v>
      </c>
      <c r="BK93" s="35">
        <f>IF(BH93=910319,0,IF($B93="P",VLOOKUP($E93,'[2]Costeo-JUL26'!$B$9:$CQ$307,BK$1,0),0))</f>
        <v>0.02</v>
      </c>
      <c r="BL93" s="36">
        <f t="shared" si="53"/>
        <v>2834.8751030740245</v>
      </c>
      <c r="BM93" s="36">
        <f t="shared" si="54"/>
        <v>144578.63025677527</v>
      </c>
      <c r="BN93" s="34">
        <f>IF($B93="P",VLOOKUP($E93,'[2]Costeo-JUL26'!$B$9:$CQ$307,BN$1,0),0)</f>
        <v>0</v>
      </c>
      <c r="BO93" s="16">
        <f>IF($B93="P",VLOOKUP($E93,'[2]Costeo-JUL26'!$B$9:$CQ$307,BO$1,0),0)*$G93</f>
        <v>0</v>
      </c>
      <c r="BP93" s="36">
        <f>IF($B93="P",VLOOKUP($E93,'[2]Costeo-JUL26'!$B$9:$CQ$307,BP$1,0),0)*$G93</f>
        <v>0</v>
      </c>
      <c r="BQ93" s="35">
        <f>IF($B93="P",VLOOKUP($E93,'[2]Costeo-JUL26'!$B$9:$CQ$307,BQ$1,0),0)</f>
        <v>0</v>
      </c>
      <c r="BR93" s="36">
        <f t="shared" si="55"/>
        <v>0</v>
      </c>
      <c r="BS93" s="36">
        <f t="shared" si="56"/>
        <v>0</v>
      </c>
      <c r="BT93" s="34">
        <f>IF($B93="P",VLOOKUP($E93,'[2]Costeo-JUL26'!$B$9:$CQ$307,BT$1,0),0)</f>
        <v>0</v>
      </c>
      <c r="BU93" s="16">
        <f>IF($B93="P",VLOOKUP($E93,'[2]Costeo-JUL26'!$B$9:$CQ$307,BU$1,0),0)*$G93</f>
        <v>0</v>
      </c>
      <c r="BV93" s="36">
        <f>IF($B93="P",VLOOKUP($E93,'[2]Costeo-JUL26'!$B$9:$CQ$307,BV$1,0),0)*$G93</f>
        <v>0</v>
      </c>
      <c r="BW93" s="35">
        <f>IF($B93="P",VLOOKUP($E93,'[2]Costeo-JUL26'!$B$9:$CQ$307,BW$1,0),0)</f>
        <v>0</v>
      </c>
      <c r="BX93" s="36">
        <f t="shared" si="57"/>
        <v>0</v>
      </c>
      <c r="BY93" s="36">
        <f t="shared" si="58"/>
        <v>0</v>
      </c>
      <c r="BZ93" s="34">
        <f>IF($B93="P",VLOOKUP($E93,'[2]Costeo-JUL26'!$B$9:$CQ$307,BZ$1,0),0)</f>
        <v>936704</v>
      </c>
      <c r="CA93" s="16">
        <f>IF($B93="P",VLOOKUP($E93,'[2]Costeo-JUL26'!$B$9:$CQ$307,CA$1,0),0)*$G93</f>
        <v>416.49329154927375</v>
      </c>
      <c r="CB93" s="36">
        <f>IF($B93="P",VLOOKUP($E93,'[2]Costeo-JUL26'!$B$9:$CQ$307,CB$1,0),0)*$G93</f>
        <v>198818.72964559367</v>
      </c>
      <c r="CC93" s="35">
        <f>IF($B93="P",VLOOKUP($E93,'[2]Costeo-JUL26'!$B$9:$CQ$307,CC$1,0),0)</f>
        <v>0.5</v>
      </c>
      <c r="CD93" s="36">
        <f t="shared" si="59"/>
        <v>99409.364822796837</v>
      </c>
      <c r="CE93" s="36">
        <f t="shared" si="60"/>
        <v>298228.09446839051</v>
      </c>
      <c r="CF93" s="37">
        <f t="shared" si="32"/>
        <v>22399380.521983981</v>
      </c>
      <c r="CG93" s="36">
        <f>IF($B93="r",VLOOKUP($E93,'[2]Costeo-JUL26'!$B$9:$CQ$307,CG$1,0),0)*$G93</f>
        <v>0</v>
      </c>
      <c r="CH93" s="35">
        <f>VLOOKUP($E93,'[2]TEORICOS (05.26)'!$A$8:$T$251,CH$1,0)</f>
        <v>0</v>
      </c>
      <c r="CI93" s="36">
        <f t="shared" si="61"/>
        <v>0</v>
      </c>
      <c r="CJ93" s="37">
        <f t="shared" si="62"/>
        <v>0</v>
      </c>
      <c r="CM93" s="16">
        <f>SUMIFS('[1]Ajuste Inventario'!$I:$I,'[1]Ajuste Inventario'!$B:$B,E93,'[1]Ajuste Inventario'!$S:$S,D93)*-1</f>
        <v>0.84399999999999997</v>
      </c>
      <c r="CN93" s="36">
        <f t="shared" si="33"/>
        <v>3724.5270206002601</v>
      </c>
      <c r="CP93" t="str">
        <f t="shared" si="34"/>
        <v>2488Org.Vtas Ranelagh</v>
      </c>
      <c r="CQ93" s="10">
        <f t="shared" si="35"/>
        <v>4412.9467068723461</v>
      </c>
    </row>
    <row r="94" spans="1:95" x14ac:dyDescent="0.25">
      <c r="A94" s="30">
        <v>46204</v>
      </c>
      <c r="B94" s="31" t="str">
        <f>VLOOKUP($E94,'[2]TEORICOS (05.26)'!$A$8:$T$251,B$1,0)</f>
        <v>P</v>
      </c>
      <c r="C94" s="32" t="str">
        <f>VLOOKUP($E94,'[2]TEORICOS (05.26)'!$A$8:$T$251,C$1,0)</f>
        <v>Powerade</v>
      </c>
      <c r="D94" t="s">
        <v>66</v>
      </c>
      <c r="E94">
        <v>2608</v>
      </c>
      <c r="F94" t="s">
        <v>152</v>
      </c>
      <c r="G94" s="16">
        <v>254</v>
      </c>
      <c r="H94" s="16">
        <v>266.95399999999933</v>
      </c>
      <c r="I94" s="33">
        <v>2829090.1699999962</v>
      </c>
      <c r="J94" s="33">
        <v>2768070.5699999975</v>
      </c>
      <c r="K94" s="34">
        <f>IF($B94="P",VLOOKUP($E94,'[2]Costeo-JUL26'!$B$9:$CQ$307,K$1,0),0)</f>
        <v>939014</v>
      </c>
      <c r="L94" s="35">
        <f>VLOOKUP($E94,'[2]TEORICOS (05.26)'!$A$8:$T$251,L$1,0)</f>
        <v>0.22</v>
      </c>
      <c r="M94" s="36">
        <f t="shared" si="36"/>
        <v>608975.52539999946</v>
      </c>
      <c r="N94" s="35">
        <f>IF($B94="P",VLOOKUP($E94,'[2]Costeo-JUL26'!$B$9:$CQ$307,N$1,0),0)</f>
        <v>7.4999999999999997E-2</v>
      </c>
      <c r="O94" s="36">
        <f t="shared" si="37"/>
        <v>45673.16440499996</v>
      </c>
      <c r="P94" s="36">
        <f>IF($B94="P",VLOOKUP($E94,'[2]Costeo-JUL26'!$B$9:$CQ$307,P$1,0),0)*H94</f>
        <v>0</v>
      </c>
      <c r="Q94" s="36">
        <f t="shared" si="38"/>
        <v>654648.68980499939</v>
      </c>
      <c r="R94" s="34">
        <f>IF($B94="P",VLOOKUP($E94,'[2]Costeo-JUL26'!$B$9:$CQ$307,R$1,0),0)</f>
        <v>902332</v>
      </c>
      <c r="S94" s="16">
        <f>IF($B94="P",VLOOKUP($E94,'[2]Costeo-JUL26'!$B$9:$CQ$307,S$1,0),0)*$G94</f>
        <v>130.04198435388741</v>
      </c>
      <c r="T94" s="36">
        <f>IF($B94="P",VLOOKUP($E94,'[2]Costeo-JUL26'!$B$9:$CQ$307,T$1,0),0)*$G94</f>
        <v>90711.292643821696</v>
      </c>
      <c r="U94" s="35">
        <f>IF($B94="P",VLOOKUP($E94,'[2]Costeo-JUL26'!$B$9:$CQ$307,U$1,0),0)</f>
        <v>1.4999999999999999E-2</v>
      </c>
      <c r="V94" s="36">
        <f t="shared" si="39"/>
        <v>1360.6693896573254</v>
      </c>
      <c r="W94" s="36">
        <f t="shared" si="40"/>
        <v>92071.962033479023</v>
      </c>
      <c r="X94" s="34">
        <f>IF($B94="P",VLOOKUP($E94,'[2]Costeo-JUL26'!$B$9:$CQ$307,X$1,0),0)</f>
        <v>0</v>
      </c>
      <c r="Y94" s="16">
        <f>IF($B94="P",VLOOKUP($E94,'[2]Costeo-JUL26'!$B$9:$CQ$307,Y$1,0),0)*$G94</f>
        <v>0</v>
      </c>
      <c r="Z94" s="36">
        <f>IF($B94="P",VLOOKUP($E94,'[2]Costeo-JUL26'!$B$9:$CQ$307,Z$1,0),0)*$G94</f>
        <v>0</v>
      </c>
      <c r="AA94" s="35">
        <f>IF($B94="P",VLOOKUP($E94,'[2]Costeo-JUL26'!$B$9:$CQ$307,AA$1,0),0)</f>
        <v>0</v>
      </c>
      <c r="AB94" s="36">
        <f t="shared" si="41"/>
        <v>0</v>
      </c>
      <c r="AC94" s="36">
        <f t="shared" si="42"/>
        <v>0</v>
      </c>
      <c r="AD94" s="34">
        <f>IF($B94="P",VLOOKUP($E94,'[2]Costeo-JUL26'!$B$9:$CQ$307,AD$1,0),0)</f>
        <v>917993</v>
      </c>
      <c r="AE94" s="16">
        <f>IF($B94="P",VLOOKUP($E94,'[2]Costeo-JUL26'!$B$9:$CQ$307,AE$1,0),0)*$G94</f>
        <v>1524</v>
      </c>
      <c r="AF94" s="36">
        <f>IF($B94="P",VLOOKUP($E94,'[2]Costeo-JUL26'!$B$9:$CQ$307,AF$1,0),0)*$G94</f>
        <v>41413.785600000003</v>
      </c>
      <c r="AG94" s="35">
        <f>IF($B94="P",VLOOKUP($E94,'[2]Costeo-JUL26'!$B$9:$CQ$307,AG$1,0),0)</f>
        <v>6.0000000000000001E-3</v>
      </c>
      <c r="AH94" s="36">
        <f t="shared" si="43"/>
        <v>248.48271360000001</v>
      </c>
      <c r="AI94" s="36">
        <f t="shared" si="44"/>
        <v>41662.268313600005</v>
      </c>
      <c r="AJ94" s="34">
        <f>IF($B94="P",VLOOKUP($E94,'[2]Costeo-JUL26'!$B$9:$CQ$307,AJ$1,0),0)</f>
        <v>940683</v>
      </c>
      <c r="AK94" s="16">
        <f>IF($B94="P",VLOOKUP($E94,'[2]Costeo-JUL26'!$B$9:$CQ$307,AK$1,0),0)*$G94</f>
        <v>1524</v>
      </c>
      <c r="AL94" s="36">
        <f>IF($B94="P",VLOOKUP($E94,'[2]Costeo-JUL26'!$B$9:$CQ$307,AL$1,0),0)*$G94</f>
        <v>22653.437039999997</v>
      </c>
      <c r="AM94" s="35">
        <f>IF($B94="P",VLOOKUP($E94,'[2]Costeo-JUL26'!$B$9:$CQ$307,AM$1,0),0)</f>
        <v>1.7999999999999999E-2</v>
      </c>
      <c r="AN94" s="36">
        <f t="shared" si="45"/>
        <v>407.76186671999994</v>
      </c>
      <c r="AO94" s="36">
        <f t="shared" si="46"/>
        <v>23061.198906719997</v>
      </c>
      <c r="AP94" s="34">
        <f>IF($B94="P",VLOOKUP($E94,'[2]Costeo-JUL26'!$B$9:$CQ$307,AP$1,0),0)</f>
        <v>929272</v>
      </c>
      <c r="AQ94" s="16">
        <f>IF($B94="P",VLOOKUP($E94,'[2]Costeo-JUL26'!$B$9:$CQ$307,AQ$1,0),0)*$G94</f>
        <v>1524</v>
      </c>
      <c r="AR94" s="36">
        <f>IF($B94="P",VLOOKUP($E94,'[2]Costeo-JUL26'!$B$9:$CQ$307,AR$1,0),0)*$G94</f>
        <v>223877.80980872252</v>
      </c>
      <c r="AS94" s="35">
        <f>IF($B94="P",VLOOKUP($E94,'[2]Costeo-JUL26'!$B$9:$CQ$307,AS$1,0),0)</f>
        <v>0.02</v>
      </c>
      <c r="AT94" s="36">
        <f t="shared" si="47"/>
        <v>4477.5561961744506</v>
      </c>
      <c r="AU94" s="36">
        <f t="shared" si="48"/>
        <v>228355.36600489696</v>
      </c>
      <c r="AV94" s="34">
        <f>IF($B94="P",VLOOKUP($E94,'[2]Costeo-JUL26'!$B$9:$CQ$307,AV$1,0),0)</f>
        <v>922605</v>
      </c>
      <c r="AW94" s="16">
        <f>IF($B94="P",VLOOKUP($E94,'[2]Costeo-JUL26'!$B$9:$CQ$307,AW$1,0),0)*$G94</f>
        <v>5.08</v>
      </c>
      <c r="AX94" s="36">
        <f>IF($B94="P",VLOOKUP($E94,'[2]Costeo-JUL26'!$B$9:$CQ$307,AX$1,0),0)*$G94</f>
        <v>24785.823601731601</v>
      </c>
      <c r="AY94" s="35">
        <f>IF($B94="P",VLOOKUP($E94,'[2]Costeo-JUL26'!$B$9:$CQ$307,AY$1,0),0)</f>
        <v>0.03</v>
      </c>
      <c r="AZ94" s="36">
        <f t="shared" si="49"/>
        <v>743.57470805194805</v>
      </c>
      <c r="BA94" s="36">
        <f t="shared" si="50"/>
        <v>25529.398309783548</v>
      </c>
      <c r="BB94" s="34">
        <f>IF($B94="P",VLOOKUP($E94,'[2]Costeo-JUL26'!$B$9:$CQ$307,BB$1,0),0)</f>
        <v>902311</v>
      </c>
      <c r="BC94" s="16">
        <f>IF($B94="P",VLOOKUP($E94,'[2]Costeo-JUL26'!$B$9:$CQ$307,BC$1,0),0)*$G94</f>
        <v>0.36283900000000002</v>
      </c>
      <c r="BD94" s="36">
        <f>IF($B94="P",VLOOKUP($E94,'[2]Costeo-JUL26'!$B$9:$CQ$307,BD$1,0),0)*$G94</f>
        <v>1422.9257501550003</v>
      </c>
      <c r="BE94" s="35">
        <f>IF($B94="P",VLOOKUP($E94,'[2]Costeo-JUL26'!$B$9:$CQ$307,BE$1,0),0)</f>
        <v>0.03</v>
      </c>
      <c r="BF94" s="36">
        <f t="shared" si="51"/>
        <v>42.687772504650006</v>
      </c>
      <c r="BG94" s="36">
        <f t="shared" si="52"/>
        <v>1465.6135226596502</v>
      </c>
      <c r="BH94" s="34">
        <f>IF($B94="P",VLOOKUP($E94,'[2]Costeo-JUL26'!$B$9:$CQ$307,BH$1,0),0)</f>
        <v>902302</v>
      </c>
      <c r="BI94" s="16">
        <f>IF($B94="P",VLOOKUP($E94,'[2]Costeo-JUL26'!$B$9:$CQ$307,BI$1,0),0)*$G94</f>
        <v>7.2571428571428571</v>
      </c>
      <c r="BJ94" s="36">
        <f>IF($B94="P",VLOOKUP($E94,'[2]Costeo-JUL26'!$B$9:$CQ$307,BJ$1,0),0)*$G94</f>
        <v>4773.7485714285713</v>
      </c>
      <c r="BK94" s="35">
        <f>IF(BH94=910319,0,IF($B94="P",VLOOKUP($E94,'[2]Costeo-JUL26'!$B$9:$CQ$307,BK$1,0),0))</f>
        <v>0.02</v>
      </c>
      <c r="BL94" s="36">
        <f t="shared" si="53"/>
        <v>95.474971428571422</v>
      </c>
      <c r="BM94" s="36">
        <f t="shared" si="54"/>
        <v>4869.223542857143</v>
      </c>
      <c r="BN94" s="34">
        <f>IF($B94="P",VLOOKUP($E94,'[2]Costeo-JUL26'!$B$9:$CQ$307,BN$1,0),0)</f>
        <v>0</v>
      </c>
      <c r="BO94" s="16">
        <f>IF($B94="P",VLOOKUP($E94,'[2]Costeo-JUL26'!$B$9:$CQ$307,BO$1,0),0)*$G94</f>
        <v>0</v>
      </c>
      <c r="BP94" s="36">
        <f>IF($B94="P",VLOOKUP($E94,'[2]Costeo-JUL26'!$B$9:$CQ$307,BP$1,0),0)*$G94</f>
        <v>0</v>
      </c>
      <c r="BQ94" s="35">
        <f>IF($B94="P",VLOOKUP($E94,'[2]Costeo-JUL26'!$B$9:$CQ$307,BQ$1,0),0)</f>
        <v>0</v>
      </c>
      <c r="BR94" s="36">
        <f t="shared" si="55"/>
        <v>0</v>
      </c>
      <c r="BS94" s="36">
        <f t="shared" si="56"/>
        <v>0</v>
      </c>
      <c r="BT94" s="34">
        <f>IF($B94="P",VLOOKUP($E94,'[2]Costeo-JUL26'!$B$9:$CQ$307,BT$1,0),0)</f>
        <v>0</v>
      </c>
      <c r="BU94" s="16">
        <f>IF($B94="P",VLOOKUP($E94,'[2]Costeo-JUL26'!$B$9:$CQ$307,BU$1,0),0)*$G94</f>
        <v>0</v>
      </c>
      <c r="BV94" s="36">
        <f>IF($B94="P",VLOOKUP($E94,'[2]Costeo-JUL26'!$B$9:$CQ$307,BV$1,0),0)*$G94</f>
        <v>0</v>
      </c>
      <c r="BW94" s="35">
        <f>IF($B94="P",VLOOKUP($E94,'[2]Costeo-JUL26'!$B$9:$CQ$307,BW$1,0),0)</f>
        <v>0</v>
      </c>
      <c r="BX94" s="36">
        <f t="shared" si="57"/>
        <v>0</v>
      </c>
      <c r="BY94" s="36">
        <f t="shared" si="58"/>
        <v>0</v>
      </c>
      <c r="BZ94" s="34">
        <f>IF($B94="P",VLOOKUP($E94,'[2]Costeo-JUL26'!$B$9:$CQ$307,BZ$1,0),0)</f>
        <v>0</v>
      </c>
      <c r="CA94" s="16">
        <f>IF($B94="P",VLOOKUP($E94,'[2]Costeo-JUL26'!$B$9:$CQ$307,CA$1,0),0)*$G94</f>
        <v>0</v>
      </c>
      <c r="CB94" s="36">
        <f>IF($B94="P",VLOOKUP($E94,'[2]Costeo-JUL26'!$B$9:$CQ$307,CB$1,0),0)*$G94</f>
        <v>0</v>
      </c>
      <c r="CC94" s="35">
        <f>IF($B94="P",VLOOKUP($E94,'[2]Costeo-JUL26'!$B$9:$CQ$307,CC$1,0),0)</f>
        <v>0</v>
      </c>
      <c r="CD94" s="36">
        <f t="shared" si="59"/>
        <v>0</v>
      </c>
      <c r="CE94" s="36">
        <f t="shared" si="60"/>
        <v>0</v>
      </c>
      <c r="CF94" s="37">
        <f t="shared" si="32"/>
        <v>1071663.7204389959</v>
      </c>
      <c r="CG94" s="36">
        <f>IF($B94="r",VLOOKUP($E94,'[2]Costeo-JUL26'!$B$9:$CQ$307,CG$1,0),0)*$G94</f>
        <v>0</v>
      </c>
      <c r="CH94" s="35">
        <f>VLOOKUP($E94,'[2]TEORICOS (05.26)'!$A$8:$T$251,CH$1,0)</f>
        <v>0</v>
      </c>
      <c r="CI94" s="36">
        <f t="shared" si="61"/>
        <v>0</v>
      </c>
      <c r="CJ94" s="37">
        <f t="shared" si="62"/>
        <v>0</v>
      </c>
      <c r="CM94" s="16">
        <f>SUMIFS('[1]Ajuste Inventario'!$I:$I,'[1]Ajuste Inventario'!$B:$B,E94,'[1]Ajuste Inventario'!$S:$S,D94)*-1</f>
        <v>-48.327999999999996</v>
      </c>
      <c r="CN94" s="36">
        <f t="shared" si="33"/>
        <v>-203903.00898179444</v>
      </c>
      <c r="CP94" t="str">
        <f t="shared" si="34"/>
        <v>2608Org.Vtas Ranelagh</v>
      </c>
      <c r="CQ94" s="10">
        <f t="shared" si="35"/>
        <v>4219.1485056653382</v>
      </c>
    </row>
    <row r="95" spans="1:95" x14ac:dyDescent="0.25">
      <c r="A95" s="30">
        <v>46204</v>
      </c>
      <c r="B95" s="31" t="str">
        <f>VLOOKUP($E95,'[2]TEORICOS (05.26)'!$A$8:$T$251,B$1,0)</f>
        <v>P</v>
      </c>
      <c r="C95" s="32" t="str">
        <f>VLOOKUP($E95,'[2]TEORICOS (05.26)'!$A$8:$T$251,C$1,0)</f>
        <v>Powerade</v>
      </c>
      <c r="D95" t="s">
        <v>66</v>
      </c>
      <c r="E95">
        <v>2612</v>
      </c>
      <c r="F95" t="s">
        <v>153</v>
      </c>
      <c r="G95" s="16">
        <v>546.5</v>
      </c>
      <c r="H95" s="16">
        <v>288.55199999999951</v>
      </c>
      <c r="I95" s="33">
        <v>3749752.140000009</v>
      </c>
      <c r="J95" s="33">
        <v>3698584.0900000064</v>
      </c>
      <c r="K95" s="34">
        <f>IF($B95="P",VLOOKUP($E95,'[2]Costeo-JUL26'!$B$9:$CQ$307,K$1,0),0)</f>
        <v>939014</v>
      </c>
      <c r="L95" s="35">
        <f>VLOOKUP($E95,'[2]TEORICOS (05.26)'!$A$8:$T$251,L$1,0)</f>
        <v>0.22</v>
      </c>
      <c r="M95" s="36">
        <f t="shared" si="36"/>
        <v>813688.49980000139</v>
      </c>
      <c r="N95" s="35">
        <f>IF($B95="P",VLOOKUP($E95,'[2]Costeo-JUL26'!$B$9:$CQ$307,N$1,0),0)</f>
        <v>7.4999999999999997E-2</v>
      </c>
      <c r="O95" s="36">
        <f t="shared" si="37"/>
        <v>61026.637485000101</v>
      </c>
      <c r="P95" s="36">
        <f>IF($B95="P",VLOOKUP($E95,'[2]Costeo-JUL26'!$B$9:$CQ$307,P$1,0),0)*H95</f>
        <v>0</v>
      </c>
      <c r="Q95" s="36">
        <f t="shared" si="38"/>
        <v>874715.13728500146</v>
      </c>
      <c r="R95" s="34">
        <f>IF($B95="P",VLOOKUP($E95,'[2]Costeo-JUL26'!$B$9:$CQ$307,R$1,0),0)</f>
        <v>902332</v>
      </c>
      <c r="S95" s="16">
        <f>IF($B95="P",VLOOKUP($E95,'[2]Costeo-JUL26'!$B$9:$CQ$307,S$1,0),0)*$G95</f>
        <v>140.60053109919571</v>
      </c>
      <c r="T95" s="36">
        <f>IF($B95="P",VLOOKUP($E95,'[2]Costeo-JUL26'!$B$9:$CQ$307,T$1,0),0)*$G95</f>
        <v>98076.448047023616</v>
      </c>
      <c r="U95" s="35">
        <f>IF($B95="P",VLOOKUP($E95,'[2]Costeo-JUL26'!$B$9:$CQ$307,U$1,0),0)</f>
        <v>1.4999999999999999E-2</v>
      </c>
      <c r="V95" s="36">
        <f t="shared" si="39"/>
        <v>1471.1467207053543</v>
      </c>
      <c r="W95" s="36">
        <f t="shared" si="40"/>
        <v>99547.594767728966</v>
      </c>
      <c r="X95" s="34">
        <f>IF($B95="P",VLOOKUP($E95,'[2]Costeo-JUL26'!$B$9:$CQ$307,X$1,0),0)</f>
        <v>0</v>
      </c>
      <c r="Y95" s="16">
        <f>IF($B95="P",VLOOKUP($E95,'[2]Costeo-JUL26'!$B$9:$CQ$307,Y$1,0),0)*$G95</f>
        <v>0</v>
      </c>
      <c r="Z95" s="36">
        <f>IF($B95="P",VLOOKUP($E95,'[2]Costeo-JUL26'!$B$9:$CQ$307,Z$1,0),0)*$G95</f>
        <v>0</v>
      </c>
      <c r="AA95" s="35">
        <f>IF($B95="P",VLOOKUP($E95,'[2]Costeo-JUL26'!$B$9:$CQ$307,AA$1,0),0)</f>
        <v>0</v>
      </c>
      <c r="AB95" s="36">
        <f t="shared" si="41"/>
        <v>0</v>
      </c>
      <c r="AC95" s="36">
        <f t="shared" si="42"/>
        <v>0</v>
      </c>
      <c r="AD95" s="34">
        <f>IF($B95="P",VLOOKUP($E95,'[2]Costeo-JUL26'!$B$9:$CQ$307,AD$1,0),0)</f>
        <v>917993</v>
      </c>
      <c r="AE95" s="16">
        <f>IF($B95="P",VLOOKUP($E95,'[2]Costeo-JUL26'!$B$9:$CQ$307,AE$1,0),0)*$G95</f>
        <v>3279</v>
      </c>
      <c r="AF95" s="36">
        <f>IF($B95="P",VLOOKUP($E95,'[2]Costeo-JUL26'!$B$9:$CQ$307,AF$1,0),0)*$G95</f>
        <v>89104.857600000003</v>
      </c>
      <c r="AG95" s="35">
        <f>IF($B95="P",VLOOKUP($E95,'[2]Costeo-JUL26'!$B$9:$CQ$307,AG$1,0),0)</f>
        <v>6.0000000000000001E-3</v>
      </c>
      <c r="AH95" s="36">
        <f t="shared" si="43"/>
        <v>534.62914560000002</v>
      </c>
      <c r="AI95" s="36">
        <f t="shared" si="44"/>
        <v>89639.486745600007</v>
      </c>
      <c r="AJ95" s="34">
        <f>IF($B95="P",VLOOKUP($E95,'[2]Costeo-JUL26'!$B$9:$CQ$307,AJ$1,0),0)</f>
        <v>938688</v>
      </c>
      <c r="AK95" s="16">
        <f>IF($B95="P",VLOOKUP($E95,'[2]Costeo-JUL26'!$B$9:$CQ$307,AK$1,0),0)*$G95</f>
        <v>3279</v>
      </c>
      <c r="AL95" s="36">
        <f>IF($B95="P",VLOOKUP($E95,'[2]Costeo-JUL26'!$B$9:$CQ$307,AL$1,0),0)*$G95</f>
        <v>30614.711400000004</v>
      </c>
      <c r="AM95" s="35">
        <f>IF($B95="P",VLOOKUP($E95,'[2]Costeo-JUL26'!$B$9:$CQ$307,AM$1,0),0)</f>
        <v>1.7999999999999999E-2</v>
      </c>
      <c r="AN95" s="36">
        <f t="shared" si="45"/>
        <v>551.06480520000002</v>
      </c>
      <c r="AO95" s="36">
        <f t="shared" si="46"/>
        <v>31165.776205200003</v>
      </c>
      <c r="AP95" s="34">
        <f>IF($B95="P",VLOOKUP($E95,'[2]Costeo-JUL26'!$B$9:$CQ$307,AP$1,0),0)</f>
        <v>929270</v>
      </c>
      <c r="AQ95" s="16">
        <f>IF($B95="P",VLOOKUP($E95,'[2]Costeo-JUL26'!$B$9:$CQ$307,AQ$1,0),0)*$G95</f>
        <v>3279</v>
      </c>
      <c r="AR95" s="36">
        <f>IF($B95="P",VLOOKUP($E95,'[2]Costeo-JUL26'!$B$9:$CQ$307,AR$1,0),0)*$G95</f>
        <v>352166.37066000002</v>
      </c>
      <c r="AS95" s="35">
        <f>IF($B95="P",VLOOKUP($E95,'[2]Costeo-JUL26'!$B$9:$CQ$307,AS$1,0),0)</f>
        <v>0.02</v>
      </c>
      <c r="AT95" s="36">
        <f t="shared" si="47"/>
        <v>7043.3274132000006</v>
      </c>
      <c r="AU95" s="36">
        <f t="shared" si="48"/>
        <v>359209.69807320001</v>
      </c>
      <c r="AV95" s="34">
        <f>IF($B95="P",VLOOKUP($E95,'[2]Costeo-JUL26'!$B$9:$CQ$307,AV$1,0),0)</f>
        <v>934139</v>
      </c>
      <c r="AW95" s="16">
        <f>IF($B95="P",VLOOKUP($E95,'[2]Costeo-JUL26'!$B$9:$CQ$307,AW$1,0),0)*$G95</f>
        <v>8.58005</v>
      </c>
      <c r="AX95" s="36">
        <f>IF($B95="P",VLOOKUP($E95,'[2]Costeo-JUL26'!$B$9:$CQ$307,AX$1,0),0)*$G95</f>
        <v>44123.250326999994</v>
      </c>
      <c r="AY95" s="35">
        <f>IF($B95="P",VLOOKUP($E95,'[2]Costeo-JUL26'!$B$9:$CQ$307,AY$1,0),0)</f>
        <v>0.03</v>
      </c>
      <c r="AZ95" s="36">
        <f t="shared" si="49"/>
        <v>1323.6975098099997</v>
      </c>
      <c r="BA95" s="36">
        <f t="shared" si="50"/>
        <v>45446.947836809995</v>
      </c>
      <c r="BB95" s="34">
        <f>IF($B95="P",VLOOKUP($E95,'[2]Costeo-JUL26'!$B$9:$CQ$307,BB$1,0),0)</f>
        <v>902311</v>
      </c>
      <c r="BC95" s="16">
        <f>IF($B95="P",VLOOKUP($E95,'[2]Costeo-JUL26'!$B$9:$CQ$307,BC$1,0),0)*$G95</f>
        <v>0.78067525000000004</v>
      </c>
      <c r="BD95" s="36">
        <f>IF($B95="P",VLOOKUP($E95,'[2]Costeo-JUL26'!$B$9:$CQ$307,BD$1,0),0)*$G95</f>
        <v>3061.5311907862506</v>
      </c>
      <c r="BE95" s="35">
        <f>IF($B95="P",VLOOKUP($E95,'[2]Costeo-JUL26'!$B$9:$CQ$307,BE$1,0),0)</f>
        <v>0.03</v>
      </c>
      <c r="BF95" s="36">
        <f t="shared" si="51"/>
        <v>91.845935723587516</v>
      </c>
      <c r="BG95" s="36">
        <f t="shared" si="52"/>
        <v>3153.377126509838</v>
      </c>
      <c r="BH95" s="34">
        <f>IF($B95="P",VLOOKUP($E95,'[2]Costeo-JUL26'!$B$9:$CQ$307,BH$1,0),0)</f>
        <v>933089</v>
      </c>
      <c r="BI95" s="16">
        <f>IF($B95="P",VLOOKUP($E95,'[2]Costeo-JUL26'!$B$9:$CQ$307,BI$1,0),0)*$G95</f>
        <v>10.40952380952381</v>
      </c>
      <c r="BJ95" s="36">
        <f>IF($B95="P",VLOOKUP($E95,'[2]Costeo-JUL26'!$B$9:$CQ$307,BJ$1,0),0)*$G95</f>
        <v>7751.6865724240924</v>
      </c>
      <c r="BK95" s="35">
        <f>IF(BH95=910319,0,IF($B95="P",VLOOKUP($E95,'[2]Costeo-JUL26'!$B$9:$CQ$307,BK$1,0),0))</f>
        <v>0.02</v>
      </c>
      <c r="BL95" s="36">
        <f t="shared" si="53"/>
        <v>155.03373144848186</v>
      </c>
      <c r="BM95" s="36">
        <f t="shared" si="54"/>
        <v>7906.7203038725747</v>
      </c>
      <c r="BN95" s="34">
        <f>IF($B95="P",VLOOKUP($E95,'[2]Costeo-JUL26'!$B$9:$CQ$307,BN$1,0),0)</f>
        <v>0</v>
      </c>
      <c r="BO95" s="16">
        <f>IF($B95="P",VLOOKUP($E95,'[2]Costeo-JUL26'!$B$9:$CQ$307,BO$1,0),0)*$G95</f>
        <v>0</v>
      </c>
      <c r="BP95" s="36">
        <f>IF($B95="P",VLOOKUP($E95,'[2]Costeo-JUL26'!$B$9:$CQ$307,BP$1,0),0)*$G95</f>
        <v>0</v>
      </c>
      <c r="BQ95" s="35">
        <f>IF($B95="P",VLOOKUP($E95,'[2]Costeo-JUL26'!$B$9:$CQ$307,BQ$1,0),0)</f>
        <v>0</v>
      </c>
      <c r="BR95" s="36">
        <f t="shared" si="55"/>
        <v>0</v>
      </c>
      <c r="BS95" s="36">
        <f t="shared" si="56"/>
        <v>0</v>
      </c>
      <c r="BT95" s="34">
        <f>IF($B95="P",VLOOKUP($E95,'[2]Costeo-JUL26'!$B$9:$CQ$307,BT$1,0),0)</f>
        <v>0</v>
      </c>
      <c r="BU95" s="16">
        <f>IF($B95="P",VLOOKUP($E95,'[2]Costeo-JUL26'!$B$9:$CQ$307,BU$1,0),0)*$G95</f>
        <v>0</v>
      </c>
      <c r="BV95" s="36">
        <f>IF($B95="P",VLOOKUP($E95,'[2]Costeo-JUL26'!$B$9:$CQ$307,BV$1,0),0)*$G95</f>
        <v>0</v>
      </c>
      <c r="BW95" s="35">
        <f>IF($B95="P",VLOOKUP($E95,'[2]Costeo-JUL26'!$B$9:$CQ$307,BW$1,0),0)</f>
        <v>0</v>
      </c>
      <c r="BX95" s="36">
        <f t="shared" si="57"/>
        <v>0</v>
      </c>
      <c r="BY95" s="36">
        <f t="shared" si="58"/>
        <v>0</v>
      </c>
      <c r="BZ95" s="34">
        <f>IF($B95="P",VLOOKUP($E95,'[2]Costeo-JUL26'!$B$9:$CQ$307,BZ$1,0),0)</f>
        <v>0</v>
      </c>
      <c r="CA95" s="16">
        <f>IF($B95="P",VLOOKUP($E95,'[2]Costeo-JUL26'!$B$9:$CQ$307,CA$1,0),0)*$G95</f>
        <v>0</v>
      </c>
      <c r="CB95" s="36">
        <f>IF($B95="P",VLOOKUP($E95,'[2]Costeo-JUL26'!$B$9:$CQ$307,CB$1,0),0)*$G95</f>
        <v>0</v>
      </c>
      <c r="CC95" s="35">
        <f>IF($B95="P",VLOOKUP($E95,'[2]Costeo-JUL26'!$B$9:$CQ$307,CC$1,0),0)</f>
        <v>0</v>
      </c>
      <c r="CD95" s="36">
        <f t="shared" si="59"/>
        <v>0</v>
      </c>
      <c r="CE95" s="36">
        <f t="shared" si="60"/>
        <v>0</v>
      </c>
      <c r="CF95" s="37">
        <f t="shared" si="32"/>
        <v>1510784.7383439229</v>
      </c>
      <c r="CG95" s="36">
        <f>IF($B95="r",VLOOKUP($E95,'[2]Costeo-JUL26'!$B$9:$CQ$307,CG$1,0),0)*$G95</f>
        <v>0</v>
      </c>
      <c r="CH95" s="35">
        <f>VLOOKUP($E95,'[2]TEORICOS (05.26)'!$A$8:$T$251,CH$1,0)</f>
        <v>0</v>
      </c>
      <c r="CI95" s="36">
        <f t="shared" si="61"/>
        <v>0</v>
      </c>
      <c r="CJ95" s="37">
        <f t="shared" si="62"/>
        <v>0</v>
      </c>
      <c r="CM95" s="16">
        <f>SUMIFS('[1]Ajuste Inventario'!$I:$I,'[1]Ajuste Inventario'!$B:$B,E95,'[1]Ajuste Inventario'!$S:$S,D95)*-1</f>
        <v>11.004</v>
      </c>
      <c r="CN95" s="36">
        <f t="shared" si="33"/>
        <v>30420.265801896665</v>
      </c>
      <c r="CP95" t="str">
        <f t="shared" si="34"/>
        <v>2612Org.Vtas Ranelagh</v>
      </c>
      <c r="CQ95" s="10">
        <f t="shared" si="35"/>
        <v>2764.4734461919907</v>
      </c>
    </row>
    <row r="96" spans="1:95" x14ac:dyDescent="0.25">
      <c r="A96" s="30">
        <v>46204</v>
      </c>
      <c r="B96" s="31" t="str">
        <f>VLOOKUP($E96,'[2]TEORICOS (05.26)'!$A$8:$T$251,B$1,0)</f>
        <v>P</v>
      </c>
      <c r="C96" s="32" t="str">
        <f>VLOOKUP($E96,'[2]TEORICOS (05.26)'!$A$8:$T$251,C$1,0)</f>
        <v>Powerade</v>
      </c>
      <c r="D96" t="s">
        <v>66</v>
      </c>
      <c r="E96">
        <v>2642</v>
      </c>
      <c r="F96" t="s">
        <v>154</v>
      </c>
      <c r="G96" s="16">
        <v>1262.6669999999999</v>
      </c>
      <c r="H96" s="16">
        <v>666.688176000005</v>
      </c>
      <c r="I96" s="33">
        <v>8527901.880000053</v>
      </c>
      <c r="J96" s="33">
        <v>8406425.4800000452</v>
      </c>
      <c r="K96" s="34">
        <f>IF($B96="P",VLOOKUP($E96,'[2]Costeo-JUL26'!$B$9:$CQ$307,K$1,0),0)</f>
        <v>929228</v>
      </c>
      <c r="L96" s="35">
        <f>VLOOKUP($E96,'[2]TEORICOS (05.26)'!$A$8:$T$251,L$1,0)</f>
        <v>0.22</v>
      </c>
      <c r="M96" s="36">
        <f t="shared" si="36"/>
        <v>1849413.6056000099</v>
      </c>
      <c r="N96" s="35">
        <f>IF($B96="P",VLOOKUP($E96,'[2]Costeo-JUL26'!$B$9:$CQ$307,N$1,0),0)</f>
        <v>0.05</v>
      </c>
      <c r="O96" s="36">
        <f t="shared" si="37"/>
        <v>92470.680280000495</v>
      </c>
      <c r="P96" s="36">
        <f>IF($B96="P",VLOOKUP($E96,'[2]Costeo-JUL26'!$B$9:$CQ$307,P$1,0),0)*H96</f>
        <v>0</v>
      </c>
      <c r="Q96" s="36">
        <f t="shared" si="38"/>
        <v>1941884.2858800103</v>
      </c>
      <c r="R96" s="34">
        <f>IF($B96="P",VLOOKUP($E96,'[2]Costeo-JUL26'!$B$9:$CQ$307,R$1,0),0)</f>
        <v>902332</v>
      </c>
      <c r="S96" s="16">
        <f>IF($B96="P",VLOOKUP($E96,'[2]Costeo-JUL26'!$B$9:$CQ$307,S$1,0),0)*$G96</f>
        <v>311.39830420649997</v>
      </c>
      <c r="T96" s="36">
        <f>IF($B96="P",VLOOKUP($E96,'[2]Costeo-JUL26'!$B$9:$CQ$307,T$1,0),0)*$G96</f>
        <v>217217.09986211249</v>
      </c>
      <c r="U96" s="35">
        <f>IF($B96="P",VLOOKUP($E96,'[2]Costeo-JUL26'!$B$9:$CQ$307,U$1,0),0)</f>
        <v>1.4999999999999999E-2</v>
      </c>
      <c r="V96" s="36">
        <f t="shared" si="39"/>
        <v>3258.2564979316871</v>
      </c>
      <c r="W96" s="36">
        <f t="shared" si="40"/>
        <v>220475.35636004418</v>
      </c>
      <c r="X96" s="34">
        <f>IF($B96="P",VLOOKUP($E96,'[2]Costeo-JUL26'!$B$9:$CQ$307,X$1,0),0)</f>
        <v>0</v>
      </c>
      <c r="Y96" s="16">
        <f>IF($B96="P",VLOOKUP($E96,'[2]Costeo-JUL26'!$B$9:$CQ$307,Y$1,0),0)*$G96</f>
        <v>0</v>
      </c>
      <c r="Z96" s="36">
        <f>IF($B96="P",VLOOKUP($E96,'[2]Costeo-JUL26'!$B$9:$CQ$307,Z$1,0),0)*$G96</f>
        <v>0</v>
      </c>
      <c r="AA96" s="35">
        <f>IF($B96="P",VLOOKUP($E96,'[2]Costeo-JUL26'!$B$9:$CQ$307,AA$1,0),0)</f>
        <v>0</v>
      </c>
      <c r="AB96" s="36">
        <f t="shared" si="41"/>
        <v>0</v>
      </c>
      <c r="AC96" s="36">
        <f t="shared" si="42"/>
        <v>0</v>
      </c>
      <c r="AD96" s="34">
        <f>IF($B96="P",VLOOKUP($E96,'[2]Costeo-JUL26'!$B$9:$CQ$307,AD$1,0),0)</f>
        <v>917993</v>
      </c>
      <c r="AE96" s="16">
        <f>IF($B96="P",VLOOKUP($E96,'[2]Costeo-JUL26'!$B$9:$CQ$307,AE$1,0),0)*$G96</f>
        <v>7576.0019999999995</v>
      </c>
      <c r="AF96" s="36">
        <f>IF($B96="P",VLOOKUP($E96,'[2]Costeo-JUL26'!$B$9:$CQ$307,AF$1,0),0)*$G96</f>
        <v>205873.30874879999</v>
      </c>
      <c r="AG96" s="35">
        <f>IF($B96="P",VLOOKUP($E96,'[2]Costeo-JUL26'!$B$9:$CQ$307,AG$1,0),0)</f>
        <v>6.0000000000000001E-3</v>
      </c>
      <c r="AH96" s="36">
        <f t="shared" si="43"/>
        <v>1235.2398524927999</v>
      </c>
      <c r="AI96" s="36">
        <f t="shared" si="44"/>
        <v>207108.5486012928</v>
      </c>
      <c r="AJ96" s="34">
        <f>IF($B96="P",VLOOKUP($E96,'[2]Costeo-JUL26'!$B$9:$CQ$307,AJ$1,0),0)</f>
        <v>929258</v>
      </c>
      <c r="AK96" s="16">
        <f>IF($B96="P",VLOOKUP($E96,'[2]Costeo-JUL26'!$B$9:$CQ$307,AK$1,0),0)*$G96</f>
        <v>7576.0019999999995</v>
      </c>
      <c r="AL96" s="36">
        <f>IF($B96="P",VLOOKUP($E96,'[2]Costeo-JUL26'!$B$9:$CQ$307,AL$1,0),0)*$G96</f>
        <v>63548.413896240003</v>
      </c>
      <c r="AM96" s="35">
        <f>IF($B96="P",VLOOKUP($E96,'[2]Costeo-JUL26'!$B$9:$CQ$307,AM$1,0),0)</f>
        <v>1.7999999999999999E-2</v>
      </c>
      <c r="AN96" s="36">
        <f t="shared" si="45"/>
        <v>1143.87145013232</v>
      </c>
      <c r="AO96" s="36">
        <f t="shared" si="46"/>
        <v>64692.285346372322</v>
      </c>
      <c r="AP96" s="34">
        <f>IF($B96="P",VLOOKUP($E96,'[2]Costeo-JUL26'!$B$9:$CQ$307,AP$1,0),0)</f>
        <v>929270</v>
      </c>
      <c r="AQ96" s="16">
        <f>IF($B96="P",VLOOKUP($E96,'[2]Costeo-JUL26'!$B$9:$CQ$307,AQ$1,0),0)*$G96</f>
        <v>7576.0019999999995</v>
      </c>
      <c r="AR96" s="36">
        <f>IF($B96="P",VLOOKUP($E96,'[2]Costeo-JUL26'!$B$9:$CQ$307,AR$1,0),0)*$G96</f>
        <v>813666.70584107994</v>
      </c>
      <c r="AS96" s="35">
        <f>IF($B96="P",VLOOKUP($E96,'[2]Costeo-JUL26'!$B$9:$CQ$307,AS$1,0),0)</f>
        <v>0.02</v>
      </c>
      <c r="AT96" s="36">
        <f t="shared" si="47"/>
        <v>16273.334116821599</v>
      </c>
      <c r="AU96" s="36">
        <f t="shared" si="48"/>
        <v>829940.03995790158</v>
      </c>
      <c r="AV96" s="34">
        <f>IF($B96="P",VLOOKUP($E96,'[2]Costeo-JUL26'!$B$9:$CQ$307,AV$1,0),0)</f>
        <v>934139</v>
      </c>
      <c r="AW96" s="16">
        <f>IF($B96="P",VLOOKUP($E96,'[2]Costeo-JUL26'!$B$9:$CQ$307,AW$1,0),0)*$G96</f>
        <v>19.823871899999997</v>
      </c>
      <c r="AX96" s="36">
        <f>IF($B96="P",VLOOKUP($E96,'[2]Costeo-JUL26'!$B$9:$CQ$307,AX$1,0),0)*$G96</f>
        <v>101945.05420062599</v>
      </c>
      <c r="AY96" s="35">
        <f>IF($B96="P",VLOOKUP($E96,'[2]Costeo-JUL26'!$B$9:$CQ$307,AY$1,0),0)</f>
        <v>0.03</v>
      </c>
      <c r="AZ96" s="36">
        <f t="shared" si="49"/>
        <v>3058.3516260187798</v>
      </c>
      <c r="BA96" s="36">
        <f t="shared" si="50"/>
        <v>105003.40582664477</v>
      </c>
      <c r="BB96" s="34">
        <f>IF($B96="P",VLOOKUP($E96,'[2]Costeo-JUL26'!$B$9:$CQ$307,BB$1,0),0)</f>
        <v>902311</v>
      </c>
      <c r="BC96" s="16">
        <f>IF($B96="P",VLOOKUP($E96,'[2]Costeo-JUL26'!$B$9:$CQ$307,BC$1,0),0)*$G96</f>
        <v>1.8037198095</v>
      </c>
      <c r="BD96" s="36">
        <f>IF($B96="P",VLOOKUP($E96,'[2]Costeo-JUL26'!$B$9:$CQ$307,BD$1,0),0)*$G96</f>
        <v>7073.5487723266288</v>
      </c>
      <c r="BE96" s="35">
        <f>IF($B96="P",VLOOKUP($E96,'[2]Costeo-JUL26'!$B$9:$CQ$307,BE$1,0),0)</f>
        <v>0.03</v>
      </c>
      <c r="BF96" s="36">
        <f t="shared" si="51"/>
        <v>212.20646316979887</v>
      </c>
      <c r="BG96" s="36">
        <f t="shared" si="52"/>
        <v>7285.7552354964273</v>
      </c>
      <c r="BH96" s="34">
        <f>IF($B96="P",VLOOKUP($E96,'[2]Costeo-JUL26'!$B$9:$CQ$307,BH$1,0),0)</f>
        <v>933089</v>
      </c>
      <c r="BI96" s="16">
        <f>IF($B96="P",VLOOKUP($E96,'[2]Costeo-JUL26'!$B$9:$CQ$307,BI$1,0),0)*$G96</f>
        <v>24.050799999999999</v>
      </c>
      <c r="BJ96" s="36">
        <f>IF($B96="P",VLOOKUP($E96,'[2]Costeo-JUL26'!$B$9:$CQ$307,BJ$1,0),0)*$G96</f>
        <v>17909.970410508711</v>
      </c>
      <c r="BK96" s="35">
        <f>IF(BH96=910319,0,IF($B96="P",VLOOKUP($E96,'[2]Costeo-JUL26'!$B$9:$CQ$307,BK$1,0),0))</f>
        <v>0.02</v>
      </c>
      <c r="BL96" s="36">
        <f t="shared" si="53"/>
        <v>358.19940821017423</v>
      </c>
      <c r="BM96" s="36">
        <f t="shared" si="54"/>
        <v>18268.169818718885</v>
      </c>
      <c r="BN96" s="34">
        <f>IF($B96="P",VLOOKUP($E96,'[2]Costeo-JUL26'!$B$9:$CQ$307,BN$1,0),0)</f>
        <v>0</v>
      </c>
      <c r="BO96" s="16">
        <f>IF($B96="P",VLOOKUP($E96,'[2]Costeo-JUL26'!$B$9:$CQ$307,BO$1,0),0)*$G96</f>
        <v>0</v>
      </c>
      <c r="BP96" s="36">
        <f>IF($B96="P",VLOOKUP($E96,'[2]Costeo-JUL26'!$B$9:$CQ$307,BP$1,0),0)*$G96</f>
        <v>0</v>
      </c>
      <c r="BQ96" s="35">
        <f>IF($B96="P",VLOOKUP($E96,'[2]Costeo-JUL26'!$B$9:$CQ$307,BQ$1,0),0)</f>
        <v>0</v>
      </c>
      <c r="BR96" s="36">
        <f t="shared" si="55"/>
        <v>0</v>
      </c>
      <c r="BS96" s="36">
        <f t="shared" si="56"/>
        <v>0</v>
      </c>
      <c r="BT96" s="34">
        <f>IF($B96="P",VLOOKUP($E96,'[2]Costeo-JUL26'!$B$9:$CQ$307,BT$1,0),0)</f>
        <v>0</v>
      </c>
      <c r="BU96" s="16">
        <f>IF($B96="P",VLOOKUP($E96,'[2]Costeo-JUL26'!$B$9:$CQ$307,BU$1,0),0)*$G96</f>
        <v>0</v>
      </c>
      <c r="BV96" s="36">
        <f>IF($B96="P",VLOOKUP($E96,'[2]Costeo-JUL26'!$B$9:$CQ$307,BV$1,0),0)*$G96</f>
        <v>0</v>
      </c>
      <c r="BW96" s="35">
        <f>IF($B96="P",VLOOKUP($E96,'[2]Costeo-JUL26'!$B$9:$CQ$307,BW$1,0),0)</f>
        <v>0</v>
      </c>
      <c r="BX96" s="36">
        <f t="shared" si="57"/>
        <v>0</v>
      </c>
      <c r="BY96" s="36">
        <f t="shared" si="58"/>
        <v>0</v>
      </c>
      <c r="BZ96" s="34">
        <f>IF($B96="P",VLOOKUP($E96,'[2]Costeo-JUL26'!$B$9:$CQ$307,BZ$1,0),0)</f>
        <v>0</v>
      </c>
      <c r="CA96" s="16">
        <f>IF($B96="P",VLOOKUP($E96,'[2]Costeo-JUL26'!$B$9:$CQ$307,CA$1,0),0)*$G96</f>
        <v>0</v>
      </c>
      <c r="CB96" s="36">
        <f>IF($B96="P",VLOOKUP($E96,'[2]Costeo-JUL26'!$B$9:$CQ$307,CB$1,0),0)*$G96</f>
        <v>0</v>
      </c>
      <c r="CC96" s="35">
        <f>IF($B96="P",VLOOKUP($E96,'[2]Costeo-JUL26'!$B$9:$CQ$307,CC$1,0),0)</f>
        <v>0</v>
      </c>
      <c r="CD96" s="36">
        <f t="shared" si="59"/>
        <v>0</v>
      </c>
      <c r="CE96" s="36">
        <f t="shared" si="60"/>
        <v>0</v>
      </c>
      <c r="CF96" s="37">
        <f t="shared" si="32"/>
        <v>3394657.8470264818</v>
      </c>
      <c r="CG96" s="36">
        <f>IF($B96="r",VLOOKUP($E96,'[2]Costeo-JUL26'!$B$9:$CQ$307,CG$1,0),0)*$G96</f>
        <v>0</v>
      </c>
      <c r="CH96" s="35">
        <f>VLOOKUP($E96,'[2]TEORICOS (05.26)'!$A$8:$T$251,CH$1,0)</f>
        <v>0</v>
      </c>
      <c r="CI96" s="36">
        <f t="shared" si="61"/>
        <v>0</v>
      </c>
      <c r="CJ96" s="37">
        <f t="shared" si="62"/>
        <v>0</v>
      </c>
      <c r="CM96" s="16">
        <f>SUMIFS('[1]Ajuste Inventario'!$I:$I,'[1]Ajuste Inventario'!$B:$B,E96,'[1]Ajuste Inventario'!$S:$S,D96)*-1</f>
        <v>239.672</v>
      </c>
      <c r="CN96" s="36">
        <f t="shared" si="33"/>
        <v>644353.9234909371</v>
      </c>
      <c r="CP96" t="str">
        <f t="shared" si="34"/>
        <v>2642Org.Vtas Ranelagh</v>
      </c>
      <c r="CQ96" s="10">
        <f t="shared" si="35"/>
        <v>2688.4822736528968</v>
      </c>
    </row>
    <row r="97" spans="1:95" x14ac:dyDescent="0.25">
      <c r="A97" s="30">
        <v>46204</v>
      </c>
      <c r="B97" s="31" t="str">
        <f>VLOOKUP($E97,'[2]TEORICOS (05.26)'!$A$8:$T$251,B$1,0)</f>
        <v>P</v>
      </c>
      <c r="C97" s="32" t="str">
        <f>VLOOKUP($E97,'[2]TEORICOS (05.26)'!$A$8:$T$251,C$1,0)</f>
        <v>Powerade</v>
      </c>
      <c r="D97" t="s">
        <v>66</v>
      </c>
      <c r="E97">
        <v>2648</v>
      </c>
      <c r="F97" t="s">
        <v>155</v>
      </c>
      <c r="G97" s="16">
        <v>577.33299999999997</v>
      </c>
      <c r="H97" s="16">
        <v>606.77698299999679</v>
      </c>
      <c r="I97" s="33">
        <v>6751185.6399999987</v>
      </c>
      <c r="J97" s="33">
        <v>6561071.759999997</v>
      </c>
      <c r="K97" s="34">
        <f>IF($B97="P",VLOOKUP($E97,'[2]Costeo-JUL26'!$B$9:$CQ$307,K$1,0),0)</f>
        <v>929228</v>
      </c>
      <c r="L97" s="35">
        <f>VLOOKUP($E97,'[2]TEORICOS (05.26)'!$A$8:$T$251,L$1,0)</f>
        <v>0.22</v>
      </c>
      <c r="M97" s="36">
        <f t="shared" si="36"/>
        <v>1443435.7871999994</v>
      </c>
      <c r="N97" s="35">
        <f>IF($B97="P",VLOOKUP($E97,'[2]Costeo-JUL26'!$B$9:$CQ$307,N$1,0),0)</f>
        <v>0.05</v>
      </c>
      <c r="O97" s="36">
        <f t="shared" si="37"/>
        <v>72171.789359999981</v>
      </c>
      <c r="P97" s="36">
        <f>IF($B97="P",VLOOKUP($E97,'[2]Costeo-JUL26'!$B$9:$CQ$307,P$1,0),0)*H97</f>
        <v>0</v>
      </c>
      <c r="Q97" s="36">
        <f t="shared" si="38"/>
        <v>1515607.5765599995</v>
      </c>
      <c r="R97" s="34">
        <f>IF($B97="P",VLOOKUP($E97,'[2]Costeo-JUL26'!$B$9:$CQ$307,R$1,0),0)</f>
        <v>902332</v>
      </c>
      <c r="S97" s="16">
        <f>IF($B97="P",VLOOKUP($E97,'[2]Costeo-JUL26'!$B$9:$CQ$307,S$1,0),0)*$G97</f>
        <v>283.33933582906496</v>
      </c>
      <c r="T97" s="36">
        <f>IF($B97="P",VLOOKUP($E97,'[2]Costeo-JUL26'!$B$9:$CQ$307,T$1,0),0)*$G97</f>
        <v>197644.45719278246</v>
      </c>
      <c r="U97" s="35">
        <f>IF($B97="P",VLOOKUP($E97,'[2]Costeo-JUL26'!$B$9:$CQ$307,U$1,0),0)</f>
        <v>1.4999999999999999E-2</v>
      </c>
      <c r="V97" s="36">
        <f t="shared" si="39"/>
        <v>2964.666857891737</v>
      </c>
      <c r="W97" s="36">
        <f t="shared" si="40"/>
        <v>200609.1240506742</v>
      </c>
      <c r="X97" s="34">
        <f>IF($B97="P",VLOOKUP($E97,'[2]Costeo-JUL26'!$B$9:$CQ$307,X$1,0),0)</f>
        <v>0</v>
      </c>
      <c r="Y97" s="16">
        <f>IF($B97="P",VLOOKUP($E97,'[2]Costeo-JUL26'!$B$9:$CQ$307,Y$1,0),0)*$G97</f>
        <v>0</v>
      </c>
      <c r="Z97" s="36">
        <f>IF($B97="P",VLOOKUP($E97,'[2]Costeo-JUL26'!$B$9:$CQ$307,Z$1,0),0)*$G97</f>
        <v>0</v>
      </c>
      <c r="AA97" s="35">
        <f>IF($B97="P",VLOOKUP($E97,'[2]Costeo-JUL26'!$B$9:$CQ$307,AA$1,0),0)</f>
        <v>0</v>
      </c>
      <c r="AB97" s="36">
        <f t="shared" si="41"/>
        <v>0</v>
      </c>
      <c r="AC97" s="36">
        <f t="shared" si="42"/>
        <v>0</v>
      </c>
      <c r="AD97" s="34">
        <f>IF($B97="P",VLOOKUP($E97,'[2]Costeo-JUL26'!$B$9:$CQ$307,AD$1,0),0)</f>
        <v>917993</v>
      </c>
      <c r="AE97" s="16">
        <f>IF($B97="P",VLOOKUP($E97,'[2]Costeo-JUL26'!$B$9:$CQ$307,AE$1,0),0)*$G97</f>
        <v>3463.9979999999996</v>
      </c>
      <c r="AF97" s="36">
        <f>IF($B97="P",VLOOKUP($E97,'[2]Costeo-JUL26'!$B$9:$CQ$307,AF$1,0),0)*$G97</f>
        <v>94132.067251200002</v>
      </c>
      <c r="AG97" s="35">
        <f>IF($B97="P",VLOOKUP($E97,'[2]Costeo-JUL26'!$B$9:$CQ$307,AG$1,0),0)</f>
        <v>6.0000000000000001E-3</v>
      </c>
      <c r="AH97" s="36">
        <f t="shared" si="43"/>
        <v>564.79240350719999</v>
      </c>
      <c r="AI97" s="36">
        <f t="shared" si="44"/>
        <v>94696.859654707208</v>
      </c>
      <c r="AJ97" s="34">
        <f>IF($B97="P",VLOOKUP($E97,'[2]Costeo-JUL26'!$B$9:$CQ$307,AJ$1,0),0)</f>
        <v>938125</v>
      </c>
      <c r="AK97" s="16">
        <f>IF($B97="P",VLOOKUP($E97,'[2]Costeo-JUL26'!$B$9:$CQ$307,AK$1,0),0)*$G97</f>
        <v>3463.9979999999996</v>
      </c>
      <c r="AL97" s="36">
        <f>IF($B97="P",VLOOKUP($E97,'[2]Costeo-JUL26'!$B$9:$CQ$307,AL$1,0),0)*$G97</f>
        <v>51490.459711079995</v>
      </c>
      <c r="AM97" s="35">
        <f>IF($B97="P",VLOOKUP($E97,'[2]Costeo-JUL26'!$B$9:$CQ$307,AM$1,0),0)</f>
        <v>1.7999999999999999E-2</v>
      </c>
      <c r="AN97" s="36">
        <f t="shared" si="45"/>
        <v>926.8282747994399</v>
      </c>
      <c r="AO97" s="36">
        <f t="shared" si="46"/>
        <v>52417.287985879433</v>
      </c>
      <c r="AP97" s="34">
        <f>IF($B97="P",VLOOKUP($E97,'[2]Costeo-JUL26'!$B$9:$CQ$307,AP$1,0),0)</f>
        <v>929272</v>
      </c>
      <c r="AQ97" s="16">
        <f>IF($B97="P",VLOOKUP($E97,'[2]Costeo-JUL26'!$B$9:$CQ$307,AQ$1,0),0)*$G97</f>
        <v>3463.9979999999996</v>
      </c>
      <c r="AR97" s="36">
        <f>IF($B97="P",VLOOKUP($E97,'[2]Costeo-JUL26'!$B$9:$CQ$307,AR$1,0),0)*$G97</f>
        <v>508866.32901692594</v>
      </c>
      <c r="AS97" s="35">
        <f>IF($B97="P",VLOOKUP($E97,'[2]Costeo-JUL26'!$B$9:$CQ$307,AS$1,0),0)</f>
        <v>0.02</v>
      </c>
      <c r="AT97" s="36">
        <f t="shared" si="47"/>
        <v>10177.326580338518</v>
      </c>
      <c r="AU97" s="36">
        <f t="shared" si="48"/>
        <v>519043.65559726447</v>
      </c>
      <c r="AV97" s="34">
        <f>IF($B97="P",VLOOKUP($E97,'[2]Costeo-JUL26'!$B$9:$CQ$307,AV$1,0),0)</f>
        <v>922605</v>
      </c>
      <c r="AW97" s="16">
        <f>IF($B97="P",VLOOKUP($E97,'[2]Costeo-JUL26'!$B$9:$CQ$307,AW$1,0),0)*$G97</f>
        <v>11.546659999999999</v>
      </c>
      <c r="AX97" s="36">
        <f>IF($B97="P",VLOOKUP($E97,'[2]Costeo-JUL26'!$B$9:$CQ$307,AX$1,0),0)*$G97</f>
        <v>56337.298808891777</v>
      </c>
      <c r="AY97" s="35">
        <f>IF($B97="P",VLOOKUP($E97,'[2]Costeo-JUL26'!$B$9:$CQ$307,AY$1,0),0)</f>
        <v>0.03</v>
      </c>
      <c r="AZ97" s="36">
        <f t="shared" si="49"/>
        <v>1690.1189642667532</v>
      </c>
      <c r="BA97" s="36">
        <f t="shared" si="50"/>
        <v>58027.41777315853</v>
      </c>
      <c r="BB97" s="34">
        <f>IF($B97="P",VLOOKUP($E97,'[2]Costeo-JUL26'!$B$9:$CQ$307,BB$1,0),0)</f>
        <v>902311</v>
      </c>
      <c r="BC97" s="16">
        <f>IF($B97="P",VLOOKUP($E97,'[2]Costeo-JUL26'!$B$9:$CQ$307,BC$1,0),0)*$G97</f>
        <v>0.82472019050000001</v>
      </c>
      <c r="BD97" s="36">
        <f>IF($B97="P",VLOOKUP($E97,'[2]Costeo-JUL26'!$B$9:$CQ$307,BD$1,0),0)*$G97</f>
        <v>3234.2598114733732</v>
      </c>
      <c r="BE97" s="35">
        <f>IF($B97="P",VLOOKUP($E97,'[2]Costeo-JUL26'!$B$9:$CQ$307,BE$1,0),0)</f>
        <v>0.03</v>
      </c>
      <c r="BF97" s="36">
        <f t="shared" si="51"/>
        <v>97.027794344201197</v>
      </c>
      <c r="BG97" s="36">
        <f t="shared" si="52"/>
        <v>3331.2876058175743</v>
      </c>
      <c r="BH97" s="34">
        <f>IF($B97="P",VLOOKUP($E97,'[2]Costeo-JUL26'!$B$9:$CQ$307,BH$1,0),0)</f>
        <v>902302</v>
      </c>
      <c r="BI97" s="16">
        <f>IF($B97="P",VLOOKUP($E97,'[2]Costeo-JUL26'!$B$9:$CQ$307,BI$1,0),0)*$G97</f>
        <v>16.495228571428569</v>
      </c>
      <c r="BJ97" s="36">
        <f>IF($B97="P",VLOOKUP($E97,'[2]Costeo-JUL26'!$B$9:$CQ$307,BJ$1,0),0)*$G97</f>
        <v>10850.561354285714</v>
      </c>
      <c r="BK97" s="35">
        <f>IF(BH97=910319,0,IF($B97="P",VLOOKUP($E97,'[2]Costeo-JUL26'!$B$9:$CQ$307,BK$1,0),0))</f>
        <v>0.02</v>
      </c>
      <c r="BL97" s="36">
        <f t="shared" si="53"/>
        <v>217.01122708571427</v>
      </c>
      <c r="BM97" s="36">
        <f t="shared" si="54"/>
        <v>11067.572581371427</v>
      </c>
      <c r="BN97" s="34">
        <f>IF($B97="P",VLOOKUP($E97,'[2]Costeo-JUL26'!$B$9:$CQ$307,BN$1,0),0)</f>
        <v>0</v>
      </c>
      <c r="BO97" s="16">
        <f>IF($B97="P",VLOOKUP($E97,'[2]Costeo-JUL26'!$B$9:$CQ$307,BO$1,0),0)*$G97</f>
        <v>0</v>
      </c>
      <c r="BP97" s="36">
        <f>IF($B97="P",VLOOKUP($E97,'[2]Costeo-JUL26'!$B$9:$CQ$307,BP$1,0),0)*$G97</f>
        <v>0</v>
      </c>
      <c r="BQ97" s="35">
        <f>IF($B97="P",VLOOKUP($E97,'[2]Costeo-JUL26'!$B$9:$CQ$307,BQ$1,0),0)</f>
        <v>0</v>
      </c>
      <c r="BR97" s="36">
        <f t="shared" si="55"/>
        <v>0</v>
      </c>
      <c r="BS97" s="36">
        <f t="shared" si="56"/>
        <v>0</v>
      </c>
      <c r="BT97" s="34">
        <f>IF($B97="P",VLOOKUP($E97,'[2]Costeo-JUL26'!$B$9:$CQ$307,BT$1,0),0)</f>
        <v>0</v>
      </c>
      <c r="BU97" s="16">
        <f>IF($B97="P",VLOOKUP($E97,'[2]Costeo-JUL26'!$B$9:$CQ$307,BU$1,0),0)*$G97</f>
        <v>0</v>
      </c>
      <c r="BV97" s="36">
        <f>IF($B97="P",VLOOKUP($E97,'[2]Costeo-JUL26'!$B$9:$CQ$307,BV$1,0),0)*$G97</f>
        <v>0</v>
      </c>
      <c r="BW97" s="35">
        <f>IF($B97="P",VLOOKUP($E97,'[2]Costeo-JUL26'!$B$9:$CQ$307,BW$1,0),0)</f>
        <v>0</v>
      </c>
      <c r="BX97" s="36">
        <f t="shared" si="57"/>
        <v>0</v>
      </c>
      <c r="BY97" s="36">
        <f t="shared" si="58"/>
        <v>0</v>
      </c>
      <c r="BZ97" s="34">
        <f>IF($B97="P",VLOOKUP($E97,'[2]Costeo-JUL26'!$B$9:$CQ$307,BZ$1,0),0)</f>
        <v>0</v>
      </c>
      <c r="CA97" s="16">
        <f>IF($B97="P",VLOOKUP($E97,'[2]Costeo-JUL26'!$B$9:$CQ$307,CA$1,0),0)*$G97</f>
        <v>0</v>
      </c>
      <c r="CB97" s="36">
        <f>IF($B97="P",VLOOKUP($E97,'[2]Costeo-JUL26'!$B$9:$CQ$307,CB$1,0),0)*$G97</f>
        <v>0</v>
      </c>
      <c r="CC97" s="35">
        <f>IF($B97="P",VLOOKUP($E97,'[2]Costeo-JUL26'!$B$9:$CQ$307,CC$1,0),0)</f>
        <v>0</v>
      </c>
      <c r="CD97" s="36">
        <f t="shared" si="59"/>
        <v>0</v>
      </c>
      <c r="CE97" s="36">
        <f t="shared" si="60"/>
        <v>0</v>
      </c>
      <c r="CF97" s="37">
        <f t="shared" si="32"/>
        <v>2454800.7818088722</v>
      </c>
      <c r="CG97" s="36">
        <f>IF($B97="r",VLOOKUP($E97,'[2]Costeo-JUL26'!$B$9:$CQ$307,CG$1,0),0)*$G97</f>
        <v>0</v>
      </c>
      <c r="CH97" s="35">
        <f>VLOOKUP($E97,'[2]TEORICOS (05.26)'!$A$8:$T$251,CH$1,0)</f>
        <v>0.1</v>
      </c>
      <c r="CI97" s="36">
        <f t="shared" si="61"/>
        <v>0</v>
      </c>
      <c r="CJ97" s="37">
        <f t="shared" si="62"/>
        <v>0</v>
      </c>
      <c r="CM97" s="16">
        <f>SUMIFS('[1]Ajuste Inventario'!$I:$I,'[1]Ajuste Inventario'!$B:$B,E97,'[1]Ajuste Inventario'!$S:$S,D97)*-1</f>
        <v>139.67099999999999</v>
      </c>
      <c r="CN97" s="36">
        <f t="shared" si="33"/>
        <v>593876.46297029103</v>
      </c>
      <c r="CP97" t="str">
        <f t="shared" si="34"/>
        <v>2648Org.Vtas Ranelagh</v>
      </c>
      <c r="CQ97" s="10">
        <f t="shared" si="35"/>
        <v>4251.9668576174799</v>
      </c>
    </row>
    <row r="98" spans="1:95" x14ac:dyDescent="0.25">
      <c r="A98" s="30">
        <v>46204</v>
      </c>
      <c r="B98" s="31" t="str">
        <f>VLOOKUP($E98,'[2]TEORICOS (05.26)'!$A$8:$T$251,B$1,0)</f>
        <v>P</v>
      </c>
      <c r="C98" s="32" t="str">
        <f>VLOOKUP($E98,'[2]TEORICOS (05.26)'!$A$8:$T$251,C$1,0)</f>
        <v>Crush</v>
      </c>
      <c r="D98" t="s">
        <v>66</v>
      </c>
      <c r="E98">
        <v>2659</v>
      </c>
      <c r="F98" t="s">
        <v>156</v>
      </c>
      <c r="G98" s="16">
        <v>3460.1660000000002</v>
      </c>
      <c r="H98" s="16">
        <v>8228.2747479999689</v>
      </c>
      <c r="I98" s="33">
        <v>26287143.639999576</v>
      </c>
      <c r="J98" s="33">
        <v>23252369.60999988</v>
      </c>
      <c r="K98" s="34">
        <f>IF($B98="P",VLOOKUP($E98,'[2]Costeo-JUL26'!$B$9:$CQ$307,K$1,0),0)</f>
        <v>901770</v>
      </c>
      <c r="L98" s="35">
        <f>VLOOKUP($E98,'[2]TEORICOS (05.26)'!$A$8:$T$251,L$1,0)</f>
        <v>0.19900000000000001</v>
      </c>
      <c r="M98" s="36">
        <f t="shared" si="36"/>
        <v>4627221.5523899766</v>
      </c>
      <c r="N98" s="35">
        <f>IF($B98="P",VLOOKUP($E98,'[2]Costeo-JUL26'!$B$9:$CQ$307,N$1,0),0)</f>
        <v>8.0000000000000002E-3</v>
      </c>
      <c r="O98" s="36">
        <f t="shared" si="37"/>
        <v>37017.772419119814</v>
      </c>
      <c r="P98" s="36">
        <f>IF($B98="P",VLOOKUP($E98,'[2]Costeo-JUL26'!$B$9:$CQ$307,P$1,0),0)*H98</f>
        <v>0</v>
      </c>
      <c r="Q98" s="36">
        <f t="shared" si="38"/>
        <v>4664239.3248090968</v>
      </c>
      <c r="R98" s="34">
        <f>IF($B98="P",VLOOKUP($E98,'[2]Costeo-JUL26'!$B$9:$CQ$307,R$1,0),0)</f>
        <v>0</v>
      </c>
      <c r="S98" s="16">
        <f>IF($B98="P",VLOOKUP($E98,'[2]Costeo-JUL26'!$B$9:$CQ$307,S$1,0),0)*$G98</f>
        <v>0</v>
      </c>
      <c r="T98" s="36">
        <f>IF($B98="P",VLOOKUP($E98,'[2]Costeo-JUL26'!$B$9:$CQ$307,T$1,0),0)*$G98</f>
        <v>0</v>
      </c>
      <c r="U98" s="35">
        <f>IF($B98="P",VLOOKUP($E98,'[2]Costeo-JUL26'!$B$9:$CQ$307,U$1,0),0)</f>
        <v>0</v>
      </c>
      <c r="V98" s="36">
        <f t="shared" si="39"/>
        <v>0</v>
      </c>
      <c r="W98" s="36">
        <f t="shared" si="40"/>
        <v>0</v>
      </c>
      <c r="X98" s="34">
        <f>IF($B98="P",VLOOKUP($E98,'[2]Costeo-JUL26'!$B$9:$CQ$307,X$1,0),0)</f>
        <v>902338</v>
      </c>
      <c r="Y98" s="16">
        <f>IF($B98="P",VLOOKUP($E98,'[2]Costeo-JUL26'!$B$9:$CQ$307,Y$1,0),0)*$G98</f>
        <v>379.20997243799997</v>
      </c>
      <c r="Z98" s="36">
        <f>IF($B98="P",VLOOKUP($E98,'[2]Costeo-JUL26'!$B$9:$CQ$307,Z$1,0),0)*$G98</f>
        <v>107217.82760712011</v>
      </c>
      <c r="AA98" s="35">
        <f>IF($B98="P",VLOOKUP($E98,'[2]Costeo-JUL26'!$B$9:$CQ$307,AA$1,0),0)</f>
        <v>0.45</v>
      </c>
      <c r="AB98" s="36">
        <f t="shared" si="41"/>
        <v>48248.022423204049</v>
      </c>
      <c r="AC98" s="36">
        <f t="shared" si="42"/>
        <v>155465.85003032416</v>
      </c>
      <c r="AD98" s="34">
        <f>IF($B98="P",VLOOKUP($E98,'[2]Costeo-JUL26'!$B$9:$CQ$307,AD$1,0),0)</f>
        <v>901767</v>
      </c>
      <c r="AE98" s="16">
        <f>IF($B98="P",VLOOKUP($E98,'[2]Costeo-JUL26'!$B$9:$CQ$307,AE$1,0),0)*$G98</f>
        <v>20760.995999999999</v>
      </c>
      <c r="AF98" s="36">
        <f>IF($B98="P",VLOOKUP($E98,'[2]Costeo-JUL26'!$B$9:$CQ$307,AF$1,0),0)*$G98</f>
        <v>318623.15781120001</v>
      </c>
      <c r="AG98" s="35">
        <f>IF($B98="P",VLOOKUP($E98,'[2]Costeo-JUL26'!$B$9:$CQ$307,AG$1,0),0)</f>
        <v>6.0000000000000001E-3</v>
      </c>
      <c r="AH98" s="36">
        <f t="shared" si="43"/>
        <v>1911.7389468672002</v>
      </c>
      <c r="AI98" s="36">
        <f t="shared" si="44"/>
        <v>320534.89675806719</v>
      </c>
      <c r="AJ98" s="34">
        <f>IF($B98="P",VLOOKUP($E98,'[2]Costeo-JUL26'!$B$9:$CQ$307,AJ$1,0),0)</f>
        <v>909143</v>
      </c>
      <c r="AK98" s="16">
        <f>IF($B98="P",VLOOKUP($E98,'[2]Costeo-JUL26'!$B$9:$CQ$307,AK$1,0),0)*$G98</f>
        <v>20760.995999999999</v>
      </c>
      <c r="AL98" s="36">
        <f>IF($B98="P",VLOOKUP($E98,'[2]Costeo-JUL26'!$B$9:$CQ$307,AL$1,0),0)*$G98</f>
        <v>294623.44643519999</v>
      </c>
      <c r="AM98" s="35">
        <f>IF($B98="P",VLOOKUP($E98,'[2]Costeo-JUL26'!$B$9:$CQ$307,AM$1,0),0)</f>
        <v>1.7999999999999999E-2</v>
      </c>
      <c r="AN98" s="36">
        <f t="shared" si="45"/>
        <v>5303.2220358335999</v>
      </c>
      <c r="AO98" s="36">
        <f t="shared" si="46"/>
        <v>299926.66847103357</v>
      </c>
      <c r="AP98" s="34">
        <f>IF($B98="P",VLOOKUP($E98,'[2]Costeo-JUL26'!$B$9:$CQ$307,AP$1,0),0)</f>
        <v>911423</v>
      </c>
      <c r="AQ98" s="16">
        <f>IF($B98="P",VLOOKUP($E98,'[2]Costeo-JUL26'!$B$9:$CQ$307,AQ$1,0),0)*$G98</f>
        <v>20760.995999999999</v>
      </c>
      <c r="AR98" s="36">
        <f>IF($B98="P",VLOOKUP($E98,'[2]Costeo-JUL26'!$B$9:$CQ$307,AR$1,0),0)*$G98</f>
        <v>3169163.9632149306</v>
      </c>
      <c r="AS98" s="35">
        <f>IF($B98="P",VLOOKUP($E98,'[2]Costeo-JUL26'!$B$9:$CQ$307,AS$1,0),0)</f>
        <v>0.02</v>
      </c>
      <c r="AT98" s="36">
        <f t="shared" si="47"/>
        <v>63383.279264298617</v>
      </c>
      <c r="AU98" s="36">
        <f t="shared" si="48"/>
        <v>3232547.2424792293</v>
      </c>
      <c r="AV98" s="34">
        <f>IF($B98="P",VLOOKUP($E98,'[2]Costeo-JUL26'!$B$9:$CQ$307,AV$1,0),0)</f>
        <v>932442</v>
      </c>
      <c r="AW98" s="16">
        <f>IF($B98="P",VLOOKUP($E98,'[2]Costeo-JUL26'!$B$9:$CQ$307,AW$1,0),0)*$G98</f>
        <v>95.846598200000003</v>
      </c>
      <c r="AX98" s="36">
        <f>IF($B98="P",VLOOKUP($E98,'[2]Costeo-JUL26'!$B$9:$CQ$307,AX$1,0),0)*$G98</f>
        <v>353796.08635501075</v>
      </c>
      <c r="AY98" s="35">
        <f>IF($B98="P",VLOOKUP($E98,'[2]Costeo-JUL26'!$B$9:$CQ$307,AY$1,0),0)</f>
        <v>0.03</v>
      </c>
      <c r="AZ98" s="36">
        <f t="shared" si="49"/>
        <v>10613.882590650323</v>
      </c>
      <c r="BA98" s="36">
        <f t="shared" si="50"/>
        <v>364409.96894566109</v>
      </c>
      <c r="BB98" s="34">
        <f>IF($B98="P",VLOOKUP($E98,'[2]Costeo-JUL26'!$B$9:$CQ$307,BB$1,0),0)</f>
        <v>902311</v>
      </c>
      <c r="BC98" s="16">
        <f>IF($B98="P",VLOOKUP($E98,'[2]Costeo-JUL26'!$B$9:$CQ$307,BC$1,0),0)*$G98</f>
        <v>15.138226250000002</v>
      </c>
      <c r="BD98" s="36">
        <f>IF($B98="P",VLOOKUP($E98,'[2]Costeo-JUL26'!$B$9:$CQ$307,BD$1,0),0)*$G98</f>
        <v>59366.749282181263</v>
      </c>
      <c r="BE98" s="35">
        <f>IF($B98="P",VLOOKUP($E98,'[2]Costeo-JUL26'!$B$9:$CQ$307,BE$1,0),0)</f>
        <v>0.03</v>
      </c>
      <c r="BF98" s="36">
        <f t="shared" si="51"/>
        <v>1781.0024784654379</v>
      </c>
      <c r="BG98" s="36">
        <f t="shared" si="52"/>
        <v>61147.751760646701</v>
      </c>
      <c r="BH98" s="34">
        <f>IF($B98="P",VLOOKUP($E98,'[2]Costeo-JUL26'!$B$9:$CQ$307,BH$1,0),0)</f>
        <v>933089</v>
      </c>
      <c r="BI98" s="16">
        <f>IF($B98="P",VLOOKUP($E98,'[2]Costeo-JUL26'!$B$9:$CQ$307,BI$1,0),0)*$G98</f>
        <v>129.756225</v>
      </c>
      <c r="BJ98" s="36">
        <f>IF($B98="P",VLOOKUP($E98,'[2]Costeo-JUL26'!$B$9:$CQ$307,BJ$1,0),0)*$G98</f>
        <v>96625.898112716037</v>
      </c>
      <c r="BK98" s="35">
        <f>IF(BH98=910319,0,IF($B98="P",VLOOKUP($E98,'[2]Costeo-JUL26'!$B$9:$CQ$307,BK$1,0),0))</f>
        <v>0.02</v>
      </c>
      <c r="BL98" s="36">
        <f t="shared" si="53"/>
        <v>1932.5179622543208</v>
      </c>
      <c r="BM98" s="36">
        <f t="shared" si="54"/>
        <v>98558.416074970359</v>
      </c>
      <c r="BN98" s="34">
        <f>IF($B98="P",VLOOKUP($E98,'[2]Costeo-JUL26'!$B$9:$CQ$307,BN$1,0),0)</f>
        <v>0</v>
      </c>
      <c r="BO98" s="16">
        <f>IF($B98="P",VLOOKUP($E98,'[2]Costeo-JUL26'!$B$9:$CQ$307,BO$1,0),0)*$G98</f>
        <v>0</v>
      </c>
      <c r="BP98" s="36">
        <f>IF($B98="P",VLOOKUP($E98,'[2]Costeo-JUL26'!$B$9:$CQ$307,BP$1,0),0)*$G98</f>
        <v>0</v>
      </c>
      <c r="BQ98" s="35">
        <f>IF($B98="P",VLOOKUP($E98,'[2]Costeo-JUL26'!$B$9:$CQ$307,BQ$1,0),0)</f>
        <v>0</v>
      </c>
      <c r="BR98" s="36">
        <f t="shared" si="55"/>
        <v>0</v>
      </c>
      <c r="BS98" s="36">
        <f t="shared" si="56"/>
        <v>0</v>
      </c>
      <c r="BT98" s="34">
        <f>IF($B98="P",VLOOKUP($E98,'[2]Costeo-JUL26'!$B$9:$CQ$307,BT$1,0),0)</f>
        <v>0</v>
      </c>
      <c r="BU98" s="16">
        <f>IF($B98="P",VLOOKUP($E98,'[2]Costeo-JUL26'!$B$9:$CQ$307,BU$1,0),0)*$G98</f>
        <v>0</v>
      </c>
      <c r="BV98" s="36">
        <f>IF($B98="P",VLOOKUP($E98,'[2]Costeo-JUL26'!$B$9:$CQ$307,BV$1,0),0)*$G98</f>
        <v>0</v>
      </c>
      <c r="BW98" s="35">
        <f>IF($B98="P",VLOOKUP($E98,'[2]Costeo-JUL26'!$B$9:$CQ$307,BW$1,0),0)</f>
        <v>0</v>
      </c>
      <c r="BX98" s="36">
        <f t="shared" si="57"/>
        <v>0</v>
      </c>
      <c r="BY98" s="36">
        <f t="shared" si="58"/>
        <v>0</v>
      </c>
      <c r="BZ98" s="34">
        <f>IF($B98="P",VLOOKUP($E98,'[2]Costeo-JUL26'!$B$9:$CQ$307,BZ$1,0),0)</f>
        <v>0</v>
      </c>
      <c r="CA98" s="16">
        <f>IF($B98="P",VLOOKUP($E98,'[2]Costeo-JUL26'!$B$9:$CQ$307,CA$1,0),0)*$G98</f>
        <v>0</v>
      </c>
      <c r="CB98" s="36">
        <f>IF($B98="P",VLOOKUP($E98,'[2]Costeo-JUL26'!$B$9:$CQ$307,CB$1,0),0)*$G98</f>
        <v>0</v>
      </c>
      <c r="CC98" s="35">
        <f>IF($B98="P",VLOOKUP($E98,'[2]Costeo-JUL26'!$B$9:$CQ$307,CC$1,0),0)</f>
        <v>0</v>
      </c>
      <c r="CD98" s="36">
        <f t="shared" si="59"/>
        <v>0</v>
      </c>
      <c r="CE98" s="36">
        <f t="shared" si="60"/>
        <v>0</v>
      </c>
      <c r="CF98" s="37">
        <f t="shared" si="32"/>
        <v>9196830.1193290316</v>
      </c>
      <c r="CG98" s="36">
        <f>IF($B98="r",VLOOKUP($E98,'[2]Costeo-JUL26'!$B$9:$CQ$307,CG$1,0),0)*$G98</f>
        <v>0</v>
      </c>
      <c r="CH98" s="35">
        <f>VLOOKUP($E98,'[2]TEORICOS (05.26)'!$A$8:$T$251,CH$1,0)</f>
        <v>0</v>
      </c>
      <c r="CI98" s="36">
        <f t="shared" si="61"/>
        <v>0</v>
      </c>
      <c r="CJ98" s="37">
        <f t="shared" si="62"/>
        <v>0</v>
      </c>
      <c r="CM98" s="16">
        <f>SUMIFS('[1]Ajuste Inventario'!$I:$I,'[1]Ajuste Inventario'!$B:$B,E98,'[1]Ajuste Inventario'!$S:$S,D98)*-1</f>
        <v>12.183</v>
      </c>
      <c r="CN98" s="36">
        <f t="shared" si="33"/>
        <v>32381.389026938468</v>
      </c>
      <c r="CP98" t="str">
        <f t="shared" si="34"/>
        <v>2659Org.Vtas Ranelagh</v>
      </c>
      <c r="CQ98" s="10">
        <f t="shared" si="35"/>
        <v>2657.9158685823254</v>
      </c>
    </row>
    <row r="99" spans="1:95" x14ac:dyDescent="0.25">
      <c r="A99" s="30">
        <v>46204</v>
      </c>
      <c r="B99" s="31" t="str">
        <f>VLOOKUP($E99,'[2]TEORICOS (05.26)'!$A$8:$T$251,B$1,0)</f>
        <v>P</v>
      </c>
      <c r="C99" s="32" t="str">
        <f>VLOOKUP($E99,'[2]TEORICOS (05.26)'!$A$8:$T$251,C$1,0)</f>
        <v>Powerade</v>
      </c>
      <c r="D99" t="s">
        <v>66</v>
      </c>
      <c r="E99">
        <v>2662</v>
      </c>
      <c r="F99" t="s">
        <v>157</v>
      </c>
      <c r="G99" s="16">
        <v>188.334</v>
      </c>
      <c r="H99" s="16">
        <v>99.440352000000061</v>
      </c>
      <c r="I99" s="33">
        <v>1336949.1600000011</v>
      </c>
      <c r="J99" s="33">
        <v>1315160.5600000015</v>
      </c>
      <c r="K99" s="34">
        <f>IF($B99="P",VLOOKUP($E99,'[2]Costeo-JUL26'!$B$9:$CQ$307,K$1,0),0)</f>
        <v>929226</v>
      </c>
      <c r="L99" s="35">
        <f>VLOOKUP($E99,'[2]TEORICOS (05.26)'!$A$8:$T$251,L$1,0)</f>
        <v>0.22</v>
      </c>
      <c r="M99" s="36">
        <f t="shared" si="36"/>
        <v>289335.32320000033</v>
      </c>
      <c r="N99" s="35">
        <f>IF($B99="P",VLOOKUP($E99,'[2]Costeo-JUL26'!$B$9:$CQ$307,N$1,0),0)</f>
        <v>0.2</v>
      </c>
      <c r="O99" s="36">
        <f t="shared" si="37"/>
        <v>57867.06464000007</v>
      </c>
      <c r="P99" s="36">
        <f>IF($B99="P",VLOOKUP($E99,'[2]Costeo-JUL26'!$B$9:$CQ$307,P$1,0),0)*H99</f>
        <v>0</v>
      </c>
      <c r="Q99" s="36">
        <f t="shared" si="38"/>
        <v>347202.38784000039</v>
      </c>
      <c r="R99" s="34">
        <f>IF($B99="P",VLOOKUP($E99,'[2]Costeo-JUL26'!$B$9:$CQ$307,R$1,0),0)</f>
        <v>902332</v>
      </c>
      <c r="S99" s="16">
        <f>IF($B99="P",VLOOKUP($E99,'[2]Costeo-JUL26'!$B$9:$CQ$307,S$1,0),0)*$G99</f>
        <v>46.446836912999999</v>
      </c>
      <c r="T99" s="36">
        <f>IF($B99="P",VLOOKUP($E99,'[2]Costeo-JUL26'!$B$9:$CQ$307,T$1,0),0)*$G99</f>
        <v>32399.171979176692</v>
      </c>
      <c r="U99" s="35">
        <f>IF($B99="P",VLOOKUP($E99,'[2]Costeo-JUL26'!$B$9:$CQ$307,U$1,0),0)</f>
        <v>1.4999999999999999E-2</v>
      </c>
      <c r="V99" s="36">
        <f t="shared" si="39"/>
        <v>485.98757968765034</v>
      </c>
      <c r="W99" s="36">
        <f t="shared" si="40"/>
        <v>32885.159558864339</v>
      </c>
      <c r="X99" s="34">
        <f>IF($B99="P",VLOOKUP($E99,'[2]Costeo-JUL26'!$B$9:$CQ$307,X$1,0),0)</f>
        <v>0</v>
      </c>
      <c r="Y99" s="16">
        <f>IF($B99="P",VLOOKUP($E99,'[2]Costeo-JUL26'!$B$9:$CQ$307,Y$1,0),0)*$G99</f>
        <v>0</v>
      </c>
      <c r="Z99" s="36">
        <f>IF($B99="P",VLOOKUP($E99,'[2]Costeo-JUL26'!$B$9:$CQ$307,Z$1,0),0)*$G99</f>
        <v>0</v>
      </c>
      <c r="AA99" s="35">
        <f>IF($B99="P",VLOOKUP($E99,'[2]Costeo-JUL26'!$B$9:$CQ$307,AA$1,0),0)</f>
        <v>0</v>
      </c>
      <c r="AB99" s="36">
        <f t="shared" si="41"/>
        <v>0</v>
      </c>
      <c r="AC99" s="36">
        <f t="shared" si="42"/>
        <v>0</v>
      </c>
      <c r="AD99" s="34">
        <f>IF($B99="P",VLOOKUP($E99,'[2]Costeo-JUL26'!$B$9:$CQ$307,AD$1,0),0)</f>
        <v>917993</v>
      </c>
      <c r="AE99" s="16">
        <f>IF($B99="P",VLOOKUP($E99,'[2]Costeo-JUL26'!$B$9:$CQ$307,AE$1,0),0)*$G99</f>
        <v>1130.0039999999999</v>
      </c>
      <c r="AF99" s="36">
        <f>IF($B99="P",VLOOKUP($E99,'[2]Costeo-JUL26'!$B$9:$CQ$307,AF$1,0),0)*$G99</f>
        <v>30707.180697600001</v>
      </c>
      <c r="AG99" s="35">
        <f>IF($B99="P",VLOOKUP($E99,'[2]Costeo-JUL26'!$B$9:$CQ$307,AG$1,0),0)</f>
        <v>6.0000000000000001E-3</v>
      </c>
      <c r="AH99" s="36">
        <f t="shared" si="43"/>
        <v>184.2430841856</v>
      </c>
      <c r="AI99" s="36">
        <f t="shared" si="44"/>
        <v>30891.423781785601</v>
      </c>
      <c r="AJ99" s="34">
        <f>IF($B99="P",VLOOKUP($E99,'[2]Costeo-JUL26'!$B$9:$CQ$307,AJ$1,0),0)</f>
        <v>929260</v>
      </c>
      <c r="AK99" s="16">
        <f>IF($B99="P",VLOOKUP($E99,'[2]Costeo-JUL26'!$B$9:$CQ$307,AK$1,0),0)*$G99</f>
        <v>1130.0039999999999</v>
      </c>
      <c r="AL99" s="36">
        <f>IF($B99="P",VLOOKUP($E99,'[2]Costeo-JUL26'!$B$9:$CQ$307,AL$1,0),0)*$G99</f>
        <v>10550.395346400001</v>
      </c>
      <c r="AM99" s="35">
        <f>IF($B99="P",VLOOKUP($E99,'[2]Costeo-JUL26'!$B$9:$CQ$307,AM$1,0),0)</f>
        <v>1.7999999999999999E-2</v>
      </c>
      <c r="AN99" s="36">
        <f t="shared" si="45"/>
        <v>189.90711623519999</v>
      </c>
      <c r="AO99" s="36">
        <f t="shared" si="46"/>
        <v>10740.3024626352</v>
      </c>
      <c r="AP99" s="34">
        <f>IF($B99="P",VLOOKUP($E99,'[2]Costeo-JUL26'!$B$9:$CQ$307,AP$1,0),0)</f>
        <v>929270</v>
      </c>
      <c r="AQ99" s="16">
        <f>IF($B99="P",VLOOKUP($E99,'[2]Costeo-JUL26'!$B$9:$CQ$307,AQ$1,0),0)*$G99</f>
        <v>1130.0039999999999</v>
      </c>
      <c r="AR99" s="36">
        <f>IF($B99="P",VLOOKUP($E99,'[2]Costeo-JUL26'!$B$9:$CQ$307,AR$1,0),0)*$G99</f>
        <v>121363.03980216</v>
      </c>
      <c r="AS99" s="35">
        <f>IF($B99="P",VLOOKUP($E99,'[2]Costeo-JUL26'!$B$9:$CQ$307,AS$1,0),0)</f>
        <v>0.02</v>
      </c>
      <c r="AT99" s="36">
        <f t="shared" si="47"/>
        <v>2427.2607960432001</v>
      </c>
      <c r="AU99" s="36">
        <f t="shared" si="48"/>
        <v>123790.3005982032</v>
      </c>
      <c r="AV99" s="34">
        <f>IF($B99="P",VLOOKUP($E99,'[2]Costeo-JUL26'!$B$9:$CQ$307,AV$1,0),0)</f>
        <v>934139</v>
      </c>
      <c r="AW99" s="16">
        <f>IF($B99="P",VLOOKUP($E99,'[2]Costeo-JUL26'!$B$9:$CQ$307,AW$1,0),0)*$G99</f>
        <v>2.9568437999999997</v>
      </c>
      <c r="AX99" s="36">
        <f>IF($B99="P",VLOOKUP($E99,'[2]Costeo-JUL26'!$B$9:$CQ$307,AX$1,0),0)*$G99</f>
        <v>15205.687515251999</v>
      </c>
      <c r="AY99" s="35">
        <f>IF($B99="P",VLOOKUP($E99,'[2]Costeo-JUL26'!$B$9:$CQ$307,AY$1,0),0)</f>
        <v>0.03</v>
      </c>
      <c r="AZ99" s="36">
        <f t="shared" si="49"/>
        <v>456.17062545755994</v>
      </c>
      <c r="BA99" s="36">
        <f t="shared" si="50"/>
        <v>15661.858140709559</v>
      </c>
      <c r="BB99" s="34">
        <f>IF($B99="P",VLOOKUP($E99,'[2]Costeo-JUL26'!$B$9:$CQ$307,BB$1,0),0)</f>
        <v>902311</v>
      </c>
      <c r="BC99" s="16">
        <f>IF($B99="P",VLOOKUP($E99,'[2]Costeo-JUL26'!$B$9:$CQ$307,BC$1,0),0)*$G99</f>
        <v>0.26903511900000004</v>
      </c>
      <c r="BD99" s="36">
        <f>IF($B99="P",VLOOKUP($E99,'[2]Costeo-JUL26'!$B$9:$CQ$307,BD$1,0),0)*$G99</f>
        <v>1055.0602292507554</v>
      </c>
      <c r="BE99" s="35">
        <f>IF($B99="P",VLOOKUP($E99,'[2]Costeo-JUL26'!$B$9:$CQ$307,BE$1,0),0)</f>
        <v>0.03</v>
      </c>
      <c r="BF99" s="36">
        <f t="shared" si="51"/>
        <v>31.65180687752266</v>
      </c>
      <c r="BG99" s="36">
        <f t="shared" si="52"/>
        <v>1086.712036128278</v>
      </c>
      <c r="BH99" s="34">
        <f>IF($B99="P",VLOOKUP($E99,'[2]Costeo-JUL26'!$B$9:$CQ$307,BH$1,0),0)</f>
        <v>933089</v>
      </c>
      <c r="BI99" s="16">
        <f>IF($B99="P",VLOOKUP($E99,'[2]Costeo-JUL26'!$B$9:$CQ$307,BI$1,0),0)*$G99</f>
        <v>3.5873142857142861</v>
      </c>
      <c r="BJ99" s="36">
        <f>IF($B99="P",VLOOKUP($E99,'[2]Costeo-JUL26'!$B$9:$CQ$307,BJ$1,0),0)*$G99</f>
        <v>2671.374453670483</v>
      </c>
      <c r="BK99" s="35">
        <f>IF(BH99=910319,0,IF($B99="P",VLOOKUP($E99,'[2]Costeo-JUL26'!$B$9:$CQ$307,BK$1,0),0))</f>
        <v>0.02</v>
      </c>
      <c r="BL99" s="36">
        <f t="shared" si="53"/>
        <v>53.42748907340966</v>
      </c>
      <c r="BM99" s="36">
        <f t="shared" si="54"/>
        <v>2724.8019427438926</v>
      </c>
      <c r="BN99" s="34">
        <f>IF($B99="P",VLOOKUP($E99,'[2]Costeo-JUL26'!$B$9:$CQ$307,BN$1,0),0)</f>
        <v>0</v>
      </c>
      <c r="BO99" s="16">
        <f>IF($B99="P",VLOOKUP($E99,'[2]Costeo-JUL26'!$B$9:$CQ$307,BO$1,0),0)*$G99</f>
        <v>0</v>
      </c>
      <c r="BP99" s="36">
        <f>IF($B99="P",VLOOKUP($E99,'[2]Costeo-JUL26'!$B$9:$CQ$307,BP$1,0),0)*$G99</f>
        <v>0</v>
      </c>
      <c r="BQ99" s="35">
        <f>IF($B99="P",VLOOKUP($E99,'[2]Costeo-JUL26'!$B$9:$CQ$307,BQ$1,0),0)</f>
        <v>0</v>
      </c>
      <c r="BR99" s="36">
        <f t="shared" si="55"/>
        <v>0</v>
      </c>
      <c r="BS99" s="36">
        <f t="shared" si="56"/>
        <v>0</v>
      </c>
      <c r="BT99" s="34">
        <f>IF($B99="P",VLOOKUP($E99,'[2]Costeo-JUL26'!$B$9:$CQ$307,BT$1,0),0)</f>
        <v>0</v>
      </c>
      <c r="BU99" s="16">
        <f>IF($B99="P",VLOOKUP($E99,'[2]Costeo-JUL26'!$B$9:$CQ$307,BU$1,0),0)*$G99</f>
        <v>0</v>
      </c>
      <c r="BV99" s="36">
        <f>IF($B99="P",VLOOKUP($E99,'[2]Costeo-JUL26'!$B$9:$CQ$307,BV$1,0),0)*$G99</f>
        <v>0</v>
      </c>
      <c r="BW99" s="35">
        <f>IF($B99="P",VLOOKUP($E99,'[2]Costeo-JUL26'!$B$9:$CQ$307,BW$1,0),0)</f>
        <v>0</v>
      </c>
      <c r="BX99" s="36">
        <f t="shared" si="57"/>
        <v>0</v>
      </c>
      <c r="BY99" s="36">
        <f t="shared" si="58"/>
        <v>0</v>
      </c>
      <c r="BZ99" s="34">
        <f>IF($B99="P",VLOOKUP($E99,'[2]Costeo-JUL26'!$B$9:$CQ$307,BZ$1,0),0)</f>
        <v>0</v>
      </c>
      <c r="CA99" s="16">
        <f>IF($B99="P",VLOOKUP($E99,'[2]Costeo-JUL26'!$B$9:$CQ$307,CA$1,0),0)*$G99</f>
        <v>0</v>
      </c>
      <c r="CB99" s="36">
        <f>IF($B99="P",VLOOKUP($E99,'[2]Costeo-JUL26'!$B$9:$CQ$307,CB$1,0),0)*$G99</f>
        <v>0</v>
      </c>
      <c r="CC99" s="35">
        <f>IF($B99="P",VLOOKUP($E99,'[2]Costeo-JUL26'!$B$9:$CQ$307,CC$1,0),0)</f>
        <v>0</v>
      </c>
      <c r="CD99" s="36">
        <f t="shared" si="59"/>
        <v>0</v>
      </c>
      <c r="CE99" s="36">
        <f t="shared" si="60"/>
        <v>0</v>
      </c>
      <c r="CF99" s="37">
        <f t="shared" si="32"/>
        <v>564982.9463610705</v>
      </c>
      <c r="CG99" s="36">
        <f>IF($B99="r",VLOOKUP($E99,'[2]Costeo-JUL26'!$B$9:$CQ$307,CG$1,0),0)*$G99</f>
        <v>0</v>
      </c>
      <c r="CH99" s="35">
        <f>VLOOKUP($E99,'[2]TEORICOS (05.26)'!$A$8:$T$251,CH$1,0)</f>
        <v>0</v>
      </c>
      <c r="CI99" s="36">
        <f t="shared" si="61"/>
        <v>0</v>
      </c>
      <c r="CJ99" s="37">
        <f t="shared" si="62"/>
        <v>0</v>
      </c>
      <c r="CM99" s="16">
        <f>SUMIFS('[1]Ajuste Inventario'!$I:$I,'[1]Ajuste Inventario'!$B:$B,E99,'[1]Ajuste Inventario'!$S:$S,D99)*-1</f>
        <v>1.167</v>
      </c>
      <c r="CN99" s="36">
        <f t="shared" si="33"/>
        <v>3500.8819353030744</v>
      </c>
      <c r="CP99" t="str">
        <f t="shared" si="34"/>
        <v>2662Org.Vtas Ranelagh</v>
      </c>
      <c r="CQ99" s="10">
        <f t="shared" si="35"/>
        <v>2999.8988305938942</v>
      </c>
    </row>
    <row r="100" spans="1:95" x14ac:dyDescent="0.25">
      <c r="A100" s="30">
        <v>46204</v>
      </c>
      <c r="B100" s="31" t="str">
        <f>VLOOKUP($E100,'[2]TEORICOS (05.26)'!$A$8:$T$251,B$1,0)</f>
        <v>P</v>
      </c>
      <c r="C100" s="32" t="str">
        <f>VLOOKUP($E100,'[2]TEORICOS (05.26)'!$A$8:$T$251,C$1,0)</f>
        <v>Powerade</v>
      </c>
      <c r="D100" t="s">
        <v>66</v>
      </c>
      <c r="E100">
        <v>2672</v>
      </c>
      <c r="F100" t="s">
        <v>158</v>
      </c>
      <c r="G100" s="16">
        <v>983.49900000000002</v>
      </c>
      <c r="H100" s="16">
        <v>519.28747200000191</v>
      </c>
      <c r="I100" s="33">
        <v>6797820.3300000019</v>
      </c>
      <c r="J100" s="33">
        <v>6696455.799999997</v>
      </c>
      <c r="K100" s="34">
        <f>IF($B100="P",VLOOKUP($E100,'[2]Costeo-JUL26'!$B$9:$CQ$307,K$1,0),0)</f>
        <v>929225</v>
      </c>
      <c r="L100" s="35">
        <f>VLOOKUP($E100,'[2]TEORICOS (05.26)'!$A$8:$T$251,L$1,0)</f>
        <v>0.22</v>
      </c>
      <c r="M100" s="36">
        <f t="shared" si="36"/>
        <v>1473220.2759999994</v>
      </c>
      <c r="N100" s="35">
        <f>IF($B100="P",VLOOKUP($E100,'[2]Costeo-JUL26'!$B$9:$CQ$307,N$1,0),0)</f>
        <v>0.05</v>
      </c>
      <c r="O100" s="36">
        <f t="shared" si="37"/>
        <v>73661.013799999972</v>
      </c>
      <c r="P100" s="36">
        <f>IF($B100="P",VLOOKUP($E100,'[2]Costeo-JUL26'!$B$9:$CQ$307,P$1,0),0)*H100</f>
        <v>0</v>
      </c>
      <c r="Q100" s="36">
        <f t="shared" si="38"/>
        <v>1546881.2897999994</v>
      </c>
      <c r="R100" s="34">
        <f>IF($B100="P",VLOOKUP($E100,'[2]Costeo-JUL26'!$B$9:$CQ$307,R$1,0),0)</f>
        <v>902332</v>
      </c>
      <c r="S100" s="16">
        <f>IF($B100="P",VLOOKUP($E100,'[2]Costeo-JUL26'!$B$9:$CQ$307,S$1,0),0)*$G100</f>
        <v>242.67291983054997</v>
      </c>
      <c r="T100" s="36">
        <f>IF($B100="P",VLOOKUP($E100,'[2]Costeo-JUL26'!$B$9:$CQ$307,T$1,0),0)*$G100</f>
        <v>169277.44033476565</v>
      </c>
      <c r="U100" s="35">
        <f>IF($B100="P",VLOOKUP($E100,'[2]Costeo-JUL26'!$B$9:$CQ$307,U$1,0),0)</f>
        <v>1.4999999999999999E-2</v>
      </c>
      <c r="V100" s="36">
        <f t="shared" si="39"/>
        <v>2539.1616050214848</v>
      </c>
      <c r="W100" s="36">
        <f t="shared" si="40"/>
        <v>171816.60193978713</v>
      </c>
      <c r="X100" s="34">
        <f>IF($B100="P",VLOOKUP($E100,'[2]Costeo-JUL26'!$B$9:$CQ$307,X$1,0),0)</f>
        <v>0</v>
      </c>
      <c r="Y100" s="16">
        <f>IF($B100="P",VLOOKUP($E100,'[2]Costeo-JUL26'!$B$9:$CQ$307,Y$1,0),0)*$G100</f>
        <v>0</v>
      </c>
      <c r="Z100" s="36">
        <f>IF($B100="P",VLOOKUP($E100,'[2]Costeo-JUL26'!$B$9:$CQ$307,Z$1,0),0)*$G100</f>
        <v>0</v>
      </c>
      <c r="AA100" s="35">
        <f>IF($B100="P",VLOOKUP($E100,'[2]Costeo-JUL26'!$B$9:$CQ$307,AA$1,0),0)</f>
        <v>0</v>
      </c>
      <c r="AB100" s="36">
        <f t="shared" si="41"/>
        <v>0</v>
      </c>
      <c r="AC100" s="36">
        <f t="shared" si="42"/>
        <v>0</v>
      </c>
      <c r="AD100" s="34">
        <f>IF($B100="P",VLOOKUP($E100,'[2]Costeo-JUL26'!$B$9:$CQ$307,AD$1,0),0)</f>
        <v>917993</v>
      </c>
      <c r="AE100" s="16">
        <f>IF($B100="P",VLOOKUP($E100,'[2]Costeo-JUL26'!$B$9:$CQ$307,AE$1,0),0)*$G100</f>
        <v>5900.9940000000006</v>
      </c>
      <c r="AF100" s="36">
        <f>IF($B100="P",VLOOKUP($E100,'[2]Costeo-JUL26'!$B$9:$CQ$307,AF$1,0),0)*$G100</f>
        <v>160355.97135360001</v>
      </c>
      <c r="AG100" s="35">
        <f>IF($B100="P",VLOOKUP($E100,'[2]Costeo-JUL26'!$B$9:$CQ$307,AG$1,0),0)</f>
        <v>6.0000000000000001E-3</v>
      </c>
      <c r="AH100" s="36">
        <f t="shared" si="43"/>
        <v>962.13582812160007</v>
      </c>
      <c r="AI100" s="36">
        <f t="shared" si="44"/>
        <v>161318.1071817216</v>
      </c>
      <c r="AJ100" s="34">
        <f>IF($B100="P",VLOOKUP($E100,'[2]Costeo-JUL26'!$B$9:$CQ$307,AJ$1,0),0)</f>
        <v>929259</v>
      </c>
      <c r="AK100" s="16">
        <f>IF($B100="P",VLOOKUP($E100,'[2]Costeo-JUL26'!$B$9:$CQ$307,AK$1,0),0)*$G100</f>
        <v>5900.9940000000006</v>
      </c>
      <c r="AL100" s="36">
        <f>IF($B100="P",VLOOKUP($E100,'[2]Costeo-JUL26'!$B$9:$CQ$307,AL$1,0),0)*$G100</f>
        <v>55095.220580400004</v>
      </c>
      <c r="AM100" s="35">
        <f>IF($B100="P",VLOOKUP($E100,'[2]Costeo-JUL26'!$B$9:$CQ$307,AM$1,0),0)</f>
        <v>1.7999999999999999E-2</v>
      </c>
      <c r="AN100" s="36">
        <f t="shared" si="45"/>
        <v>991.71397044720004</v>
      </c>
      <c r="AO100" s="36">
        <f t="shared" si="46"/>
        <v>56086.934550847203</v>
      </c>
      <c r="AP100" s="34">
        <f>IF($B100="P",VLOOKUP($E100,'[2]Costeo-JUL26'!$B$9:$CQ$307,AP$1,0),0)</f>
        <v>929270</v>
      </c>
      <c r="AQ100" s="16">
        <f>IF($B100="P",VLOOKUP($E100,'[2]Costeo-JUL26'!$B$9:$CQ$307,AQ$1,0),0)*$G100</f>
        <v>5900.9940000000006</v>
      </c>
      <c r="AR100" s="36">
        <f>IF($B100="P",VLOOKUP($E100,'[2]Costeo-JUL26'!$B$9:$CQ$307,AR$1,0),0)*$G100</f>
        <v>633769.94213675999</v>
      </c>
      <c r="AS100" s="35">
        <f>IF($B100="P",VLOOKUP($E100,'[2]Costeo-JUL26'!$B$9:$CQ$307,AS$1,0),0)</f>
        <v>0.02</v>
      </c>
      <c r="AT100" s="36">
        <f t="shared" si="47"/>
        <v>12675.3988427352</v>
      </c>
      <c r="AU100" s="36">
        <f t="shared" si="48"/>
        <v>646445.3409794952</v>
      </c>
      <c r="AV100" s="34">
        <f>IF($B100="P",VLOOKUP($E100,'[2]Costeo-JUL26'!$B$9:$CQ$307,AV$1,0),0)</f>
        <v>934139</v>
      </c>
      <c r="AW100" s="16">
        <f>IF($B100="P",VLOOKUP($E100,'[2]Costeo-JUL26'!$B$9:$CQ$307,AW$1,0),0)*$G100</f>
        <v>15.440934299999999</v>
      </c>
      <c r="AX100" s="36">
        <f>IF($B100="P",VLOOKUP($E100,'[2]Costeo-JUL26'!$B$9:$CQ$307,AX$1,0),0)*$G100</f>
        <v>79405.62227512199</v>
      </c>
      <c r="AY100" s="35">
        <f>IF($B100="P",VLOOKUP($E100,'[2]Costeo-JUL26'!$B$9:$CQ$307,AY$1,0),0)</f>
        <v>0.03</v>
      </c>
      <c r="AZ100" s="36">
        <f t="shared" si="49"/>
        <v>2382.1686682536597</v>
      </c>
      <c r="BA100" s="36">
        <f t="shared" si="50"/>
        <v>81787.790943375643</v>
      </c>
      <c r="BB100" s="34">
        <f>IF($B100="P",VLOOKUP($E100,'[2]Costeo-JUL26'!$B$9:$CQ$307,BB$1,0),0)</f>
        <v>902311</v>
      </c>
      <c r="BC100" s="16">
        <f>IF($B100="P",VLOOKUP($E100,'[2]Costeo-JUL26'!$B$9:$CQ$307,BC$1,0),0)*$G100</f>
        <v>1.4049283215000001</v>
      </c>
      <c r="BD100" s="36">
        <f>IF($B100="P",VLOOKUP($E100,'[2]Costeo-JUL26'!$B$9:$CQ$307,BD$1,0),0)*$G100</f>
        <v>5509.6301273688687</v>
      </c>
      <c r="BE100" s="35">
        <f>IF($B100="P",VLOOKUP($E100,'[2]Costeo-JUL26'!$B$9:$CQ$307,BE$1,0),0)</f>
        <v>0.03</v>
      </c>
      <c r="BF100" s="36">
        <f t="shared" si="51"/>
        <v>165.28890382106604</v>
      </c>
      <c r="BG100" s="36">
        <f t="shared" si="52"/>
        <v>5674.9190311899347</v>
      </c>
      <c r="BH100" s="34">
        <f>IF($B100="P",VLOOKUP($E100,'[2]Costeo-JUL26'!$B$9:$CQ$307,BH$1,0),0)</f>
        <v>933089</v>
      </c>
      <c r="BI100" s="16">
        <f>IF($B100="P",VLOOKUP($E100,'[2]Costeo-JUL26'!$B$9:$CQ$307,BI$1,0),0)*$G100</f>
        <v>18.73331428571429</v>
      </c>
      <c r="BJ100" s="36">
        <f>IF($B100="P",VLOOKUP($E100,'[2]Costeo-JUL26'!$B$9:$CQ$307,BJ$1,0),0)*$G100</f>
        <v>13950.184798339475</v>
      </c>
      <c r="BK100" s="35">
        <f>IF(BH100=910319,0,IF($B100="P",VLOOKUP($E100,'[2]Costeo-JUL26'!$B$9:$CQ$307,BK$1,0),0))</f>
        <v>0.02</v>
      </c>
      <c r="BL100" s="36">
        <f t="shared" si="53"/>
        <v>279.00369596678951</v>
      </c>
      <c r="BM100" s="36">
        <f t="shared" si="54"/>
        <v>14229.188494306263</v>
      </c>
      <c r="BN100" s="34">
        <f>IF($B100="P",VLOOKUP($E100,'[2]Costeo-JUL26'!$B$9:$CQ$307,BN$1,0),0)</f>
        <v>0</v>
      </c>
      <c r="BO100" s="16">
        <f>IF($B100="P",VLOOKUP($E100,'[2]Costeo-JUL26'!$B$9:$CQ$307,BO$1,0),0)*$G100</f>
        <v>0</v>
      </c>
      <c r="BP100" s="36">
        <f>IF($B100="P",VLOOKUP($E100,'[2]Costeo-JUL26'!$B$9:$CQ$307,BP$1,0),0)*$G100</f>
        <v>0</v>
      </c>
      <c r="BQ100" s="35">
        <f>IF($B100="P",VLOOKUP($E100,'[2]Costeo-JUL26'!$B$9:$CQ$307,BQ$1,0),0)</f>
        <v>0</v>
      </c>
      <c r="BR100" s="36">
        <f t="shared" si="55"/>
        <v>0</v>
      </c>
      <c r="BS100" s="36">
        <f t="shared" si="56"/>
        <v>0</v>
      </c>
      <c r="BT100" s="34">
        <f>IF($B100="P",VLOOKUP($E100,'[2]Costeo-JUL26'!$B$9:$CQ$307,BT$1,0),0)</f>
        <v>0</v>
      </c>
      <c r="BU100" s="16">
        <f>IF($B100="P",VLOOKUP($E100,'[2]Costeo-JUL26'!$B$9:$CQ$307,BU$1,0),0)*$G100</f>
        <v>0</v>
      </c>
      <c r="BV100" s="36">
        <f>IF($B100="P",VLOOKUP($E100,'[2]Costeo-JUL26'!$B$9:$CQ$307,BV$1,0),0)*$G100</f>
        <v>0</v>
      </c>
      <c r="BW100" s="35">
        <f>IF($B100="P",VLOOKUP($E100,'[2]Costeo-JUL26'!$B$9:$CQ$307,BW$1,0),0)</f>
        <v>0</v>
      </c>
      <c r="BX100" s="36">
        <f t="shared" si="57"/>
        <v>0</v>
      </c>
      <c r="BY100" s="36">
        <f t="shared" si="58"/>
        <v>0</v>
      </c>
      <c r="BZ100" s="34">
        <f>IF($B100="P",VLOOKUP($E100,'[2]Costeo-JUL26'!$B$9:$CQ$307,BZ$1,0),0)</f>
        <v>0</v>
      </c>
      <c r="CA100" s="16">
        <f>IF($B100="P",VLOOKUP($E100,'[2]Costeo-JUL26'!$B$9:$CQ$307,CA$1,0),0)*$G100</f>
        <v>0</v>
      </c>
      <c r="CB100" s="36">
        <f>IF($B100="P",VLOOKUP($E100,'[2]Costeo-JUL26'!$B$9:$CQ$307,CB$1,0),0)*$G100</f>
        <v>0</v>
      </c>
      <c r="CC100" s="35">
        <f>IF($B100="P",VLOOKUP($E100,'[2]Costeo-JUL26'!$B$9:$CQ$307,CC$1,0),0)</f>
        <v>0</v>
      </c>
      <c r="CD100" s="36">
        <f t="shared" si="59"/>
        <v>0</v>
      </c>
      <c r="CE100" s="36">
        <f t="shared" si="60"/>
        <v>0</v>
      </c>
      <c r="CF100" s="37">
        <f t="shared" si="32"/>
        <v>2684240.172920722</v>
      </c>
      <c r="CG100" s="36">
        <f>IF($B100="r",VLOOKUP($E100,'[2]Costeo-JUL26'!$B$9:$CQ$307,CG$1,0),0)*$G100</f>
        <v>0</v>
      </c>
      <c r="CH100" s="35">
        <f>VLOOKUP($E100,'[2]TEORICOS (05.26)'!$A$8:$T$251,CH$1,0)</f>
        <v>0</v>
      </c>
      <c r="CI100" s="36">
        <f t="shared" si="61"/>
        <v>0</v>
      </c>
      <c r="CJ100" s="37">
        <f t="shared" si="62"/>
        <v>0</v>
      </c>
      <c r="CM100" s="16">
        <f>SUMIFS('[1]Ajuste Inventario'!$I:$I,'[1]Ajuste Inventario'!$B:$B,E100,'[1]Ajuste Inventario'!$S:$S,D100)*-1</f>
        <v>1.506</v>
      </c>
      <c r="CN100" s="36">
        <f t="shared" si="33"/>
        <v>4110.289588925466</v>
      </c>
      <c r="CP100" t="str">
        <f t="shared" si="34"/>
        <v>2672Org.Vtas Ranelagh</v>
      </c>
      <c r="CQ100" s="10">
        <f t="shared" si="35"/>
        <v>2729.2759554617969</v>
      </c>
    </row>
    <row r="101" spans="1:95" x14ac:dyDescent="0.25">
      <c r="A101" s="30">
        <v>46204</v>
      </c>
      <c r="B101" s="31" t="str">
        <f>VLOOKUP($E101,'[2]TEORICOS (05.26)'!$A$8:$T$251,B$1,0)</f>
        <v>P</v>
      </c>
      <c r="C101" s="32" t="str">
        <f>VLOOKUP($E101,'[2]TEORICOS (05.26)'!$A$8:$T$251,C$1,0)</f>
        <v>Powerade</v>
      </c>
      <c r="D101" t="s">
        <v>66</v>
      </c>
      <c r="E101">
        <v>2678</v>
      </c>
      <c r="F101" t="s">
        <v>159</v>
      </c>
      <c r="G101" s="16">
        <v>554.66700000000003</v>
      </c>
      <c r="H101" s="16">
        <v>582.95501699999704</v>
      </c>
      <c r="I101" s="33">
        <v>6432545.6899999985</v>
      </c>
      <c r="J101" s="33">
        <v>6295053.7399999956</v>
      </c>
      <c r="K101" s="34">
        <f>IF($B101="P",VLOOKUP($E101,'[2]Costeo-JUL26'!$B$9:$CQ$307,K$1,0),0)</f>
        <v>929225</v>
      </c>
      <c r="L101" s="35">
        <f>VLOOKUP($E101,'[2]TEORICOS (05.26)'!$A$8:$T$251,L$1,0)</f>
        <v>0.22</v>
      </c>
      <c r="M101" s="36">
        <f t="shared" si="36"/>
        <v>1384911.822799999</v>
      </c>
      <c r="N101" s="35">
        <f>IF($B101="P",VLOOKUP($E101,'[2]Costeo-JUL26'!$B$9:$CQ$307,N$1,0),0)</f>
        <v>0.05</v>
      </c>
      <c r="O101" s="36">
        <f t="shared" si="37"/>
        <v>69245.59113999996</v>
      </c>
      <c r="P101" s="36">
        <f>IF($B101="P",VLOOKUP($E101,'[2]Costeo-JUL26'!$B$9:$CQ$307,P$1,0),0)*H101</f>
        <v>0</v>
      </c>
      <c r="Q101" s="36">
        <f t="shared" si="38"/>
        <v>1454157.413939999</v>
      </c>
      <c r="R101" s="34">
        <f>IF($B101="P",VLOOKUP($E101,'[2]Costeo-JUL26'!$B$9:$CQ$307,R$1,0),0)</f>
        <v>902332</v>
      </c>
      <c r="S101" s="16">
        <f>IF($B101="P",VLOOKUP($E101,'[2]Costeo-JUL26'!$B$9:$CQ$307,S$1,0),0)*$G101</f>
        <v>272.3533976578185</v>
      </c>
      <c r="T101" s="36">
        <f>IF($B101="P",VLOOKUP($E101,'[2]Costeo-JUL26'!$B$9:$CQ$307,T$1,0),0)*$G101</f>
        <v>189981.17323591106</v>
      </c>
      <c r="U101" s="35">
        <f>IF($B101="P",VLOOKUP($E101,'[2]Costeo-JUL26'!$B$9:$CQ$307,U$1,0),0)</f>
        <v>1.4999999999999999E-2</v>
      </c>
      <c r="V101" s="36">
        <f t="shared" si="39"/>
        <v>2849.7175985386657</v>
      </c>
      <c r="W101" s="36">
        <f t="shared" si="40"/>
        <v>192830.89083444973</v>
      </c>
      <c r="X101" s="34">
        <f>IF($B101="P",VLOOKUP($E101,'[2]Costeo-JUL26'!$B$9:$CQ$307,X$1,0),0)</f>
        <v>0</v>
      </c>
      <c r="Y101" s="16">
        <f>IF($B101="P",VLOOKUP($E101,'[2]Costeo-JUL26'!$B$9:$CQ$307,Y$1,0),0)*$G101</f>
        <v>0</v>
      </c>
      <c r="Z101" s="36">
        <f>IF($B101="P",VLOOKUP($E101,'[2]Costeo-JUL26'!$B$9:$CQ$307,Z$1,0),0)*$G101</f>
        <v>0</v>
      </c>
      <c r="AA101" s="35">
        <f>IF($B101="P",VLOOKUP($E101,'[2]Costeo-JUL26'!$B$9:$CQ$307,AA$1,0),0)</f>
        <v>0</v>
      </c>
      <c r="AB101" s="36">
        <f t="shared" si="41"/>
        <v>0</v>
      </c>
      <c r="AC101" s="36">
        <f t="shared" si="42"/>
        <v>0</v>
      </c>
      <c r="AD101" s="34">
        <f>IF($B101="P",VLOOKUP($E101,'[2]Costeo-JUL26'!$B$9:$CQ$307,AD$1,0),0)</f>
        <v>917993</v>
      </c>
      <c r="AE101" s="16">
        <f>IF($B101="P",VLOOKUP($E101,'[2]Costeo-JUL26'!$B$9:$CQ$307,AE$1,0),0)*$G101</f>
        <v>3328.0020000000004</v>
      </c>
      <c r="AF101" s="36">
        <f>IF($B101="P",VLOOKUP($E101,'[2]Costeo-JUL26'!$B$9:$CQ$307,AF$1,0),0)*$G101</f>
        <v>90436.457548800012</v>
      </c>
      <c r="AG101" s="35">
        <f>IF($B101="P",VLOOKUP($E101,'[2]Costeo-JUL26'!$B$9:$CQ$307,AG$1,0),0)</f>
        <v>6.0000000000000001E-3</v>
      </c>
      <c r="AH101" s="36">
        <f t="shared" si="43"/>
        <v>542.6187452928001</v>
      </c>
      <c r="AI101" s="36">
        <f t="shared" si="44"/>
        <v>90979.076294092811</v>
      </c>
      <c r="AJ101" s="34">
        <f>IF($B101="P",VLOOKUP($E101,'[2]Costeo-JUL26'!$B$9:$CQ$307,AJ$1,0),0)</f>
        <v>938126</v>
      </c>
      <c r="AK101" s="16">
        <f>IF($B101="P",VLOOKUP($E101,'[2]Costeo-JUL26'!$B$9:$CQ$307,AK$1,0),0)*$G101</f>
        <v>3328.0020000000004</v>
      </c>
      <c r="AL101" s="36">
        <f>IF($B101="P",VLOOKUP($E101,'[2]Costeo-JUL26'!$B$9:$CQ$307,AL$1,0),0)*$G101</f>
        <v>49468.952608920001</v>
      </c>
      <c r="AM101" s="35">
        <f>IF($B101="P",VLOOKUP($E101,'[2]Costeo-JUL26'!$B$9:$CQ$307,AM$1,0),0)</f>
        <v>1.7999999999999999E-2</v>
      </c>
      <c r="AN101" s="36">
        <f t="shared" si="45"/>
        <v>890.44114696055999</v>
      </c>
      <c r="AO101" s="36">
        <f t="shared" si="46"/>
        <v>50359.393755880563</v>
      </c>
      <c r="AP101" s="34">
        <f>IF($B101="P",VLOOKUP($E101,'[2]Costeo-JUL26'!$B$9:$CQ$307,AP$1,0),0)</f>
        <v>929272</v>
      </c>
      <c r="AQ101" s="16">
        <f>IF($B101="P",VLOOKUP($E101,'[2]Costeo-JUL26'!$B$9:$CQ$307,AQ$1,0),0)*$G101</f>
        <v>3328.0020000000004</v>
      </c>
      <c r="AR101" s="36">
        <f>IF($B101="P",VLOOKUP($E101,'[2]Costeo-JUL26'!$B$9:$CQ$307,AR$1,0),0)*$G101</f>
        <v>488888.31942194764</v>
      </c>
      <c r="AS101" s="35">
        <f>IF($B101="P",VLOOKUP($E101,'[2]Costeo-JUL26'!$B$9:$CQ$307,AS$1,0),0)</f>
        <v>0.02</v>
      </c>
      <c r="AT101" s="36">
        <f t="shared" si="47"/>
        <v>9777.7663884389531</v>
      </c>
      <c r="AU101" s="36">
        <f t="shared" si="48"/>
        <v>498666.08581038658</v>
      </c>
      <c r="AV101" s="34">
        <f>IF($B101="P",VLOOKUP($E101,'[2]Costeo-JUL26'!$B$9:$CQ$307,AV$1,0),0)</f>
        <v>922605</v>
      </c>
      <c r="AW101" s="16">
        <f>IF($B101="P",VLOOKUP($E101,'[2]Costeo-JUL26'!$B$9:$CQ$307,AW$1,0),0)*$G101</f>
        <v>11.093340000000001</v>
      </c>
      <c r="AX101" s="36">
        <f>IF($B101="P",VLOOKUP($E101,'[2]Costeo-JUL26'!$B$9:$CQ$307,AX$1,0),0)*$G101</f>
        <v>54125.505589376626</v>
      </c>
      <c r="AY101" s="35">
        <f>IF($B101="P",VLOOKUP($E101,'[2]Costeo-JUL26'!$B$9:$CQ$307,AY$1,0),0)</f>
        <v>0.03</v>
      </c>
      <c r="AZ101" s="36">
        <f t="shared" si="49"/>
        <v>1623.7651676812986</v>
      </c>
      <c r="BA101" s="36">
        <f t="shared" si="50"/>
        <v>55749.270757057922</v>
      </c>
      <c r="BB101" s="34">
        <f>IF($B101="P",VLOOKUP($E101,'[2]Costeo-JUL26'!$B$9:$CQ$307,BB$1,0),0)</f>
        <v>902311</v>
      </c>
      <c r="BC101" s="16">
        <f>IF($B101="P",VLOOKUP($E101,'[2]Costeo-JUL26'!$B$9:$CQ$307,BC$1,0),0)*$G101</f>
        <v>0.7923418095000001</v>
      </c>
      <c r="BD101" s="36">
        <f>IF($B101="P",VLOOKUP($E101,'[2]Costeo-JUL26'!$B$9:$CQ$307,BD$1,0),0)*$G101</f>
        <v>3107.2832955166282</v>
      </c>
      <c r="BE101" s="35">
        <f>IF($B101="P",VLOOKUP($E101,'[2]Costeo-JUL26'!$B$9:$CQ$307,BE$1,0),0)</f>
        <v>0.03</v>
      </c>
      <c r="BF101" s="36">
        <f t="shared" si="51"/>
        <v>93.218498865498844</v>
      </c>
      <c r="BG101" s="36">
        <f t="shared" si="52"/>
        <v>3200.5017943821272</v>
      </c>
      <c r="BH101" s="34">
        <f>IF($B101="P",VLOOKUP($E101,'[2]Costeo-JUL26'!$B$9:$CQ$307,BH$1,0),0)</f>
        <v>902302</v>
      </c>
      <c r="BI101" s="16">
        <f>IF($B101="P",VLOOKUP($E101,'[2]Costeo-JUL26'!$B$9:$CQ$307,BI$1,0),0)*$G101</f>
        <v>15.847628571428572</v>
      </c>
      <c r="BJ101" s="36">
        <f>IF($B101="P",VLOOKUP($E101,'[2]Costeo-JUL26'!$B$9:$CQ$307,BJ$1,0),0)*$G101</f>
        <v>10424.570074285715</v>
      </c>
      <c r="BK101" s="35">
        <f>IF(BH101=910319,0,IF($B101="P",VLOOKUP($E101,'[2]Costeo-JUL26'!$B$9:$CQ$307,BK$1,0),0))</f>
        <v>0.02</v>
      </c>
      <c r="BL101" s="36">
        <f t="shared" si="53"/>
        <v>208.49140148571431</v>
      </c>
      <c r="BM101" s="36">
        <f t="shared" si="54"/>
        <v>10633.06147577143</v>
      </c>
      <c r="BN101" s="34">
        <f>IF($B101="P",VLOOKUP($E101,'[2]Costeo-JUL26'!$B$9:$CQ$307,BN$1,0),0)</f>
        <v>0</v>
      </c>
      <c r="BO101" s="16">
        <f>IF($B101="P",VLOOKUP($E101,'[2]Costeo-JUL26'!$B$9:$CQ$307,BO$1,0),0)*$G101</f>
        <v>0</v>
      </c>
      <c r="BP101" s="36">
        <f>IF($B101="P",VLOOKUP($E101,'[2]Costeo-JUL26'!$B$9:$CQ$307,BP$1,0),0)*$G101</f>
        <v>0</v>
      </c>
      <c r="BQ101" s="35">
        <f>IF($B101="P",VLOOKUP($E101,'[2]Costeo-JUL26'!$B$9:$CQ$307,BQ$1,0),0)</f>
        <v>0</v>
      </c>
      <c r="BR101" s="36">
        <f t="shared" si="55"/>
        <v>0</v>
      </c>
      <c r="BS101" s="36">
        <f t="shared" si="56"/>
        <v>0</v>
      </c>
      <c r="BT101" s="34">
        <f>IF($B101="P",VLOOKUP($E101,'[2]Costeo-JUL26'!$B$9:$CQ$307,BT$1,0),0)</f>
        <v>0</v>
      </c>
      <c r="BU101" s="16">
        <f>IF($B101="P",VLOOKUP($E101,'[2]Costeo-JUL26'!$B$9:$CQ$307,BU$1,0),0)*$G101</f>
        <v>0</v>
      </c>
      <c r="BV101" s="36">
        <f>IF($B101="P",VLOOKUP($E101,'[2]Costeo-JUL26'!$B$9:$CQ$307,BV$1,0),0)*$G101</f>
        <v>0</v>
      </c>
      <c r="BW101" s="35">
        <f>IF($B101="P",VLOOKUP($E101,'[2]Costeo-JUL26'!$B$9:$CQ$307,BW$1,0),0)</f>
        <v>0</v>
      </c>
      <c r="BX101" s="36">
        <f t="shared" si="57"/>
        <v>0</v>
      </c>
      <c r="BY101" s="36">
        <f t="shared" si="58"/>
        <v>0</v>
      </c>
      <c r="BZ101" s="34">
        <f>IF($B101="P",VLOOKUP($E101,'[2]Costeo-JUL26'!$B$9:$CQ$307,BZ$1,0),0)</f>
        <v>0</v>
      </c>
      <c r="CA101" s="16">
        <f>IF($B101="P",VLOOKUP($E101,'[2]Costeo-JUL26'!$B$9:$CQ$307,CA$1,0),0)*$G101</f>
        <v>0</v>
      </c>
      <c r="CB101" s="36">
        <f>IF($B101="P",VLOOKUP($E101,'[2]Costeo-JUL26'!$B$9:$CQ$307,CB$1,0),0)*$G101</f>
        <v>0</v>
      </c>
      <c r="CC101" s="35">
        <f>IF($B101="P",VLOOKUP($E101,'[2]Costeo-JUL26'!$B$9:$CQ$307,CC$1,0),0)</f>
        <v>0</v>
      </c>
      <c r="CD101" s="36">
        <f t="shared" si="59"/>
        <v>0</v>
      </c>
      <c r="CE101" s="36">
        <f t="shared" si="60"/>
        <v>0</v>
      </c>
      <c r="CF101" s="37">
        <f t="shared" si="32"/>
        <v>2356575.6946620201</v>
      </c>
      <c r="CG101" s="36">
        <f>IF($B101="r",VLOOKUP($E101,'[2]Costeo-JUL26'!$B$9:$CQ$307,CG$1,0),0)*$G101</f>
        <v>0</v>
      </c>
      <c r="CH101" s="35">
        <f>VLOOKUP($E101,'[2]TEORICOS (05.26)'!$A$8:$T$251,CH$1,0)</f>
        <v>0.1</v>
      </c>
      <c r="CI101" s="36">
        <f t="shared" si="61"/>
        <v>0</v>
      </c>
      <c r="CJ101" s="37">
        <f t="shared" si="62"/>
        <v>0</v>
      </c>
      <c r="CM101" s="16">
        <f>SUMIFS('[1]Ajuste Inventario'!$I:$I,'[1]Ajuste Inventario'!$B:$B,E101,'[1]Ajuste Inventario'!$S:$S,D101)*-1</f>
        <v>-62.331000000000017</v>
      </c>
      <c r="CN101" s="36">
        <f t="shared" si="33"/>
        <v>-264821.45075149304</v>
      </c>
      <c r="CP101" t="str">
        <f t="shared" si="34"/>
        <v>2678Org.Vtas Ranelagh</v>
      </c>
      <c r="CQ101" s="10">
        <f t="shared" si="35"/>
        <v>4248.631511631339</v>
      </c>
    </row>
    <row r="102" spans="1:95" x14ac:dyDescent="0.25">
      <c r="A102" s="30">
        <v>46204</v>
      </c>
      <c r="B102" s="31" t="str">
        <f>VLOOKUP($E102,'[2]TEORICOS (05.26)'!$A$8:$T$251,B$1,0)</f>
        <v>P</v>
      </c>
      <c r="C102" s="32" t="str">
        <f>VLOOKUP($E102,'[2]TEORICOS (05.26)'!$A$8:$T$251,C$1,0)</f>
        <v>Powerade</v>
      </c>
      <c r="D102" t="s">
        <v>66</v>
      </c>
      <c r="E102">
        <v>2682</v>
      </c>
      <c r="F102" t="s">
        <v>160</v>
      </c>
      <c r="G102" s="16">
        <v>1868.5</v>
      </c>
      <c r="H102" s="16">
        <v>986.56800000001044</v>
      </c>
      <c r="I102" s="33">
        <v>12778093.350000134</v>
      </c>
      <c r="J102" s="33">
        <v>12608537.10000011</v>
      </c>
      <c r="K102" s="34">
        <f>IF($B102="P",VLOOKUP($E102,'[2]Costeo-JUL26'!$B$9:$CQ$307,K$1,0),0)</f>
        <v>929227</v>
      </c>
      <c r="L102" s="35">
        <f>VLOOKUP($E102,'[2]TEORICOS (05.26)'!$A$8:$T$251,L$1,0)</f>
        <v>0.22</v>
      </c>
      <c r="M102" s="36">
        <f t="shared" si="36"/>
        <v>2773878.1620000242</v>
      </c>
      <c r="N102" s="35">
        <f>IF($B102="P",VLOOKUP($E102,'[2]Costeo-JUL26'!$B$9:$CQ$307,N$1,0),0)</f>
        <v>0.05</v>
      </c>
      <c r="O102" s="36">
        <f t="shared" si="37"/>
        <v>138693.90810000122</v>
      </c>
      <c r="P102" s="36">
        <f>IF($B102="P",VLOOKUP($E102,'[2]Costeo-JUL26'!$B$9:$CQ$307,P$1,0),0)*H102</f>
        <v>0</v>
      </c>
      <c r="Q102" s="36">
        <f t="shared" si="38"/>
        <v>2912572.0701000253</v>
      </c>
      <c r="R102" s="34">
        <f>IF($B102="P",VLOOKUP($E102,'[2]Costeo-JUL26'!$B$9:$CQ$307,R$1,0),0)</f>
        <v>902332</v>
      </c>
      <c r="S102" s="16">
        <f>IF($B102="P",VLOOKUP($E102,'[2]Costeo-JUL26'!$B$9:$CQ$307,S$1,0),0)*$G102</f>
        <v>460.80853574999998</v>
      </c>
      <c r="T102" s="36">
        <f>IF($B102="P",VLOOKUP($E102,'[2]Costeo-JUL26'!$B$9:$CQ$307,T$1,0),0)*$G102</f>
        <v>321438.78876406624</v>
      </c>
      <c r="U102" s="35">
        <f>IF($B102="P",VLOOKUP($E102,'[2]Costeo-JUL26'!$B$9:$CQ$307,U$1,0),0)</f>
        <v>1.4999999999999999E-2</v>
      </c>
      <c r="V102" s="36">
        <f t="shared" si="39"/>
        <v>4821.5818314609933</v>
      </c>
      <c r="W102" s="36">
        <f t="shared" si="40"/>
        <v>326260.37059552723</v>
      </c>
      <c r="X102" s="34">
        <f>IF($B102="P",VLOOKUP($E102,'[2]Costeo-JUL26'!$B$9:$CQ$307,X$1,0),0)</f>
        <v>0</v>
      </c>
      <c r="Y102" s="16">
        <f>IF($B102="P",VLOOKUP($E102,'[2]Costeo-JUL26'!$B$9:$CQ$307,Y$1,0),0)*$G102</f>
        <v>0</v>
      </c>
      <c r="Z102" s="36">
        <f>IF($B102="P",VLOOKUP($E102,'[2]Costeo-JUL26'!$B$9:$CQ$307,Z$1,0),0)*$G102</f>
        <v>0</v>
      </c>
      <c r="AA102" s="35">
        <f>IF($B102="P",VLOOKUP($E102,'[2]Costeo-JUL26'!$B$9:$CQ$307,AA$1,0),0)</f>
        <v>0</v>
      </c>
      <c r="AB102" s="36">
        <f t="shared" si="41"/>
        <v>0</v>
      </c>
      <c r="AC102" s="36">
        <f t="shared" si="42"/>
        <v>0</v>
      </c>
      <c r="AD102" s="34">
        <f>IF($B102="P",VLOOKUP($E102,'[2]Costeo-JUL26'!$B$9:$CQ$307,AD$1,0),0)</f>
        <v>917993</v>
      </c>
      <c r="AE102" s="16">
        <f>IF($B102="P",VLOOKUP($E102,'[2]Costeo-JUL26'!$B$9:$CQ$307,AE$1,0),0)*$G102</f>
        <v>11211</v>
      </c>
      <c r="AF102" s="36">
        <f>IF($B102="P",VLOOKUP($E102,'[2]Costeo-JUL26'!$B$9:$CQ$307,AF$1,0),0)*$G102</f>
        <v>304652.19839999999</v>
      </c>
      <c r="AG102" s="35">
        <f>IF($B102="P",VLOOKUP($E102,'[2]Costeo-JUL26'!$B$9:$CQ$307,AG$1,0),0)</f>
        <v>6.0000000000000001E-3</v>
      </c>
      <c r="AH102" s="36">
        <f t="shared" si="43"/>
        <v>1827.9131904000001</v>
      </c>
      <c r="AI102" s="36">
        <f t="shared" si="44"/>
        <v>306480.11159039999</v>
      </c>
      <c r="AJ102" s="34">
        <f>IF($B102="P",VLOOKUP($E102,'[2]Costeo-JUL26'!$B$9:$CQ$307,AJ$1,0),0)</f>
        <v>929257</v>
      </c>
      <c r="AK102" s="16">
        <f>IF($B102="P",VLOOKUP($E102,'[2]Costeo-JUL26'!$B$9:$CQ$307,AK$1,0),0)*$G102</f>
        <v>11211</v>
      </c>
      <c r="AL102" s="36">
        <f>IF($B102="P",VLOOKUP($E102,'[2]Costeo-JUL26'!$B$9:$CQ$307,AL$1,0),0)*$G102</f>
        <v>94039.21332000001</v>
      </c>
      <c r="AM102" s="35">
        <f>IF($B102="P",VLOOKUP($E102,'[2]Costeo-JUL26'!$B$9:$CQ$307,AM$1,0),0)</f>
        <v>1.7999999999999999E-2</v>
      </c>
      <c r="AN102" s="36">
        <f t="shared" si="45"/>
        <v>1692.7058397600001</v>
      </c>
      <c r="AO102" s="36">
        <f t="shared" si="46"/>
        <v>95731.919159760015</v>
      </c>
      <c r="AP102" s="34">
        <f>IF($B102="P",VLOOKUP($E102,'[2]Costeo-JUL26'!$B$9:$CQ$307,AP$1,0),0)</f>
        <v>929270</v>
      </c>
      <c r="AQ102" s="16">
        <f>IF($B102="P",VLOOKUP($E102,'[2]Costeo-JUL26'!$B$9:$CQ$307,AQ$1,0),0)*$G102</f>
        <v>11211</v>
      </c>
      <c r="AR102" s="36">
        <f>IF($B102="P",VLOOKUP($E102,'[2]Costeo-JUL26'!$B$9:$CQ$307,AR$1,0),0)*$G102</f>
        <v>1204067.4539399999</v>
      </c>
      <c r="AS102" s="35">
        <f>IF($B102="P",VLOOKUP($E102,'[2]Costeo-JUL26'!$B$9:$CQ$307,AS$1,0),0)</f>
        <v>0.02</v>
      </c>
      <c r="AT102" s="36">
        <f t="shared" si="47"/>
        <v>24081.349078799998</v>
      </c>
      <c r="AU102" s="36">
        <f t="shared" si="48"/>
        <v>1228148.8030188</v>
      </c>
      <c r="AV102" s="34">
        <f>IF($B102="P",VLOOKUP($E102,'[2]Costeo-JUL26'!$B$9:$CQ$307,AV$1,0),0)</f>
        <v>934139</v>
      </c>
      <c r="AW102" s="16">
        <f>IF($B102="P",VLOOKUP($E102,'[2]Costeo-JUL26'!$B$9:$CQ$307,AW$1,0),0)*$G102</f>
        <v>29.335449999999998</v>
      </c>
      <c r="AX102" s="36">
        <f>IF($B102="P",VLOOKUP($E102,'[2]Costeo-JUL26'!$B$9:$CQ$307,AX$1,0),0)*$G102</f>
        <v>150858.72504299998</v>
      </c>
      <c r="AY102" s="35">
        <f>IF($B102="P",VLOOKUP($E102,'[2]Costeo-JUL26'!$B$9:$CQ$307,AY$1,0),0)</f>
        <v>0.03</v>
      </c>
      <c r="AZ102" s="36">
        <f t="shared" si="49"/>
        <v>4525.7617512899997</v>
      </c>
      <c r="BA102" s="36">
        <f t="shared" si="50"/>
        <v>155384.48679428999</v>
      </c>
      <c r="BB102" s="34">
        <f>IF($B102="P",VLOOKUP($E102,'[2]Costeo-JUL26'!$B$9:$CQ$307,BB$1,0),0)</f>
        <v>902311</v>
      </c>
      <c r="BC102" s="16">
        <f>IF($B102="P",VLOOKUP($E102,'[2]Costeo-JUL26'!$B$9:$CQ$307,BC$1,0),0)*$G102</f>
        <v>2.6691522500000002</v>
      </c>
      <c r="BD102" s="36">
        <f>IF($B102="P",VLOOKUP($E102,'[2]Costeo-JUL26'!$B$9:$CQ$307,BD$1,0),0)*$G102</f>
        <v>10467.467575451252</v>
      </c>
      <c r="BE102" s="35">
        <f>IF($B102="P",VLOOKUP($E102,'[2]Costeo-JUL26'!$B$9:$CQ$307,BE$1,0),0)</f>
        <v>0.03</v>
      </c>
      <c r="BF102" s="36">
        <f t="shared" si="51"/>
        <v>314.02402726353756</v>
      </c>
      <c r="BG102" s="36">
        <f t="shared" si="52"/>
        <v>10781.49160271479</v>
      </c>
      <c r="BH102" s="34">
        <f>IF($B102="P",VLOOKUP($E102,'[2]Costeo-JUL26'!$B$9:$CQ$307,BH$1,0),0)</f>
        <v>933089</v>
      </c>
      <c r="BI102" s="16">
        <f>IF($B102="P",VLOOKUP($E102,'[2]Costeo-JUL26'!$B$9:$CQ$307,BI$1,0),0)*$G102</f>
        <v>35.590476190476195</v>
      </c>
      <c r="BJ102" s="36">
        <f>IF($B102="P",VLOOKUP($E102,'[2]Costeo-JUL26'!$B$9:$CQ$307,BJ$1,0),0)*$G102</f>
        <v>26503.250431060231</v>
      </c>
      <c r="BK102" s="35">
        <f>IF(BH102=910319,0,IF($B102="P",VLOOKUP($E102,'[2]Costeo-JUL26'!$B$9:$CQ$307,BK$1,0),0))</f>
        <v>0.02</v>
      </c>
      <c r="BL102" s="36">
        <f t="shared" si="53"/>
        <v>530.06500862120458</v>
      </c>
      <c r="BM102" s="36">
        <f t="shared" si="54"/>
        <v>27033.315439681435</v>
      </c>
      <c r="BN102" s="34">
        <f>IF($B102="P",VLOOKUP($E102,'[2]Costeo-JUL26'!$B$9:$CQ$307,BN$1,0),0)</f>
        <v>0</v>
      </c>
      <c r="BO102" s="16">
        <f>IF($B102="P",VLOOKUP($E102,'[2]Costeo-JUL26'!$B$9:$CQ$307,BO$1,0),0)*$G102</f>
        <v>0</v>
      </c>
      <c r="BP102" s="36">
        <f>IF($B102="P",VLOOKUP($E102,'[2]Costeo-JUL26'!$B$9:$CQ$307,BP$1,0),0)*$G102</f>
        <v>0</v>
      </c>
      <c r="BQ102" s="35">
        <f>IF($B102="P",VLOOKUP($E102,'[2]Costeo-JUL26'!$B$9:$CQ$307,BQ$1,0),0)</f>
        <v>0</v>
      </c>
      <c r="BR102" s="36">
        <f t="shared" si="55"/>
        <v>0</v>
      </c>
      <c r="BS102" s="36">
        <f t="shared" si="56"/>
        <v>0</v>
      </c>
      <c r="BT102" s="34">
        <f>IF($B102="P",VLOOKUP($E102,'[2]Costeo-JUL26'!$B$9:$CQ$307,BT$1,0),0)</f>
        <v>0</v>
      </c>
      <c r="BU102" s="16">
        <f>IF($B102="P",VLOOKUP($E102,'[2]Costeo-JUL26'!$B$9:$CQ$307,BU$1,0),0)*$G102</f>
        <v>0</v>
      </c>
      <c r="BV102" s="36">
        <f>IF($B102="P",VLOOKUP($E102,'[2]Costeo-JUL26'!$B$9:$CQ$307,BV$1,0),0)*$G102</f>
        <v>0</v>
      </c>
      <c r="BW102" s="35">
        <f>IF($B102="P",VLOOKUP($E102,'[2]Costeo-JUL26'!$B$9:$CQ$307,BW$1,0),0)</f>
        <v>0</v>
      </c>
      <c r="BX102" s="36">
        <f t="shared" si="57"/>
        <v>0</v>
      </c>
      <c r="BY102" s="36">
        <f t="shared" si="58"/>
        <v>0</v>
      </c>
      <c r="BZ102" s="34">
        <f>IF($B102="P",VLOOKUP($E102,'[2]Costeo-JUL26'!$B$9:$CQ$307,BZ$1,0),0)</f>
        <v>0</v>
      </c>
      <c r="CA102" s="16">
        <f>IF($B102="P",VLOOKUP($E102,'[2]Costeo-JUL26'!$B$9:$CQ$307,CA$1,0),0)*$G102</f>
        <v>0</v>
      </c>
      <c r="CB102" s="36">
        <f>IF($B102="P",VLOOKUP($E102,'[2]Costeo-JUL26'!$B$9:$CQ$307,CB$1,0),0)*$G102</f>
        <v>0</v>
      </c>
      <c r="CC102" s="35">
        <f>IF($B102="P",VLOOKUP($E102,'[2]Costeo-JUL26'!$B$9:$CQ$307,CC$1,0),0)</f>
        <v>0</v>
      </c>
      <c r="CD102" s="36">
        <f t="shared" si="59"/>
        <v>0</v>
      </c>
      <c r="CE102" s="36">
        <f t="shared" si="60"/>
        <v>0</v>
      </c>
      <c r="CF102" s="37">
        <f t="shared" si="32"/>
        <v>5062392.568301199</v>
      </c>
      <c r="CG102" s="36">
        <f>IF($B102="r",VLOOKUP($E102,'[2]Costeo-JUL26'!$B$9:$CQ$307,CG$1,0),0)*$G102</f>
        <v>0</v>
      </c>
      <c r="CH102" s="35">
        <f>VLOOKUP($E102,'[2]TEORICOS (05.26)'!$A$8:$T$251,CH$1,0)</f>
        <v>0</v>
      </c>
      <c r="CI102" s="36">
        <f t="shared" si="61"/>
        <v>0</v>
      </c>
      <c r="CJ102" s="37">
        <f t="shared" si="62"/>
        <v>0</v>
      </c>
      <c r="CM102" s="16">
        <f>SUMIFS('[1]Ajuste Inventario'!$I:$I,'[1]Ajuste Inventario'!$B:$B,E102,'[1]Ajuste Inventario'!$S:$S,D102)*-1</f>
        <v>-110.32800000000002</v>
      </c>
      <c r="CN102" s="36">
        <f t="shared" si="33"/>
        <v>-298915.51901286311</v>
      </c>
      <c r="CP102" t="str">
        <f t="shared" si="34"/>
        <v>2682Org.Vtas Ranelagh</v>
      </c>
      <c r="CQ102" s="10">
        <f t="shared" si="35"/>
        <v>2709.3350646514309</v>
      </c>
    </row>
    <row r="103" spans="1:95" x14ac:dyDescent="0.25">
      <c r="A103" s="30">
        <v>46204</v>
      </c>
      <c r="B103" s="31" t="str">
        <f>VLOOKUP($E103,'[2]TEORICOS (05.26)'!$A$8:$T$251,B$1,0)</f>
        <v>P</v>
      </c>
      <c r="C103" s="32" t="str">
        <f>VLOOKUP($E103,'[2]TEORICOS (05.26)'!$A$8:$T$251,C$1,0)</f>
        <v>Powerade</v>
      </c>
      <c r="D103" t="s">
        <v>66</v>
      </c>
      <c r="E103">
        <v>2688</v>
      </c>
      <c r="F103" t="s">
        <v>161</v>
      </c>
      <c r="G103" s="16">
        <v>1026.999</v>
      </c>
      <c r="H103" s="16">
        <v>1079.3759490000027</v>
      </c>
      <c r="I103" s="33">
        <v>12386924.959999979</v>
      </c>
      <c r="J103" s="33">
        <v>12098713.109999988</v>
      </c>
      <c r="K103" s="34">
        <f>IF($B103="P",VLOOKUP($E103,'[2]Costeo-JUL26'!$B$9:$CQ$307,K$1,0),0)</f>
        <v>929227</v>
      </c>
      <c r="L103" s="35">
        <f>VLOOKUP($E103,'[2]TEORICOS (05.26)'!$A$8:$T$251,L$1,0)</f>
        <v>0.22</v>
      </c>
      <c r="M103" s="36">
        <f t="shared" si="36"/>
        <v>2661716.8841999974</v>
      </c>
      <c r="N103" s="35">
        <f>IF($B103="P",VLOOKUP($E103,'[2]Costeo-JUL26'!$B$9:$CQ$307,N$1,0),0)</f>
        <v>0.05</v>
      </c>
      <c r="O103" s="36">
        <f t="shared" si="37"/>
        <v>133085.84420999986</v>
      </c>
      <c r="P103" s="36">
        <f>IF($B103="P",VLOOKUP($E103,'[2]Costeo-JUL26'!$B$9:$CQ$307,P$1,0),0)*H103</f>
        <v>0</v>
      </c>
      <c r="Q103" s="36">
        <f t="shared" si="38"/>
        <v>2794802.7284099972</v>
      </c>
      <c r="R103" s="34">
        <f>IF($B103="P",VLOOKUP($E103,'[2]Costeo-JUL26'!$B$9:$CQ$307,R$1,0),0)</f>
        <v>902332</v>
      </c>
      <c r="S103" s="16">
        <f>IF($B103="P",VLOOKUP($E103,'[2]Costeo-JUL26'!$B$9:$CQ$307,S$1,0),0)*$G103</f>
        <v>504.023179962195</v>
      </c>
      <c r="T103" s="36">
        <f>IF($B103="P",VLOOKUP($E103,'[2]Costeo-JUL26'!$B$9:$CQ$307,T$1,0),0)*$G103</f>
        <v>351583.33213679178</v>
      </c>
      <c r="U103" s="35">
        <f>IF($B103="P",VLOOKUP($E103,'[2]Costeo-JUL26'!$B$9:$CQ$307,U$1,0),0)</f>
        <v>1.4999999999999999E-2</v>
      </c>
      <c r="V103" s="36">
        <f t="shared" si="39"/>
        <v>5273.7499820518769</v>
      </c>
      <c r="W103" s="36">
        <f t="shared" si="40"/>
        <v>356857.08211884368</v>
      </c>
      <c r="X103" s="34">
        <f>IF($B103="P",VLOOKUP($E103,'[2]Costeo-JUL26'!$B$9:$CQ$307,X$1,0),0)</f>
        <v>0</v>
      </c>
      <c r="Y103" s="16">
        <f>IF($B103="P",VLOOKUP($E103,'[2]Costeo-JUL26'!$B$9:$CQ$307,Y$1,0),0)*$G103</f>
        <v>0</v>
      </c>
      <c r="Z103" s="36">
        <f>IF($B103="P",VLOOKUP($E103,'[2]Costeo-JUL26'!$B$9:$CQ$307,Z$1,0),0)*$G103</f>
        <v>0</v>
      </c>
      <c r="AA103" s="35">
        <f>IF($B103="P",VLOOKUP($E103,'[2]Costeo-JUL26'!$B$9:$CQ$307,AA$1,0),0)</f>
        <v>0</v>
      </c>
      <c r="AB103" s="36">
        <f t="shared" si="41"/>
        <v>0</v>
      </c>
      <c r="AC103" s="36">
        <f t="shared" si="42"/>
        <v>0</v>
      </c>
      <c r="AD103" s="34">
        <f>IF($B103="P",VLOOKUP($E103,'[2]Costeo-JUL26'!$B$9:$CQ$307,AD$1,0),0)</f>
        <v>917993</v>
      </c>
      <c r="AE103" s="16">
        <f>IF($B103="P",VLOOKUP($E103,'[2]Costeo-JUL26'!$B$9:$CQ$307,AE$1,0),0)*$G103</f>
        <v>6161.9940000000006</v>
      </c>
      <c r="AF103" s="36">
        <f>IF($B103="P",VLOOKUP($E103,'[2]Costeo-JUL26'!$B$9:$CQ$307,AF$1,0),0)*$G103</f>
        <v>167448.48975360001</v>
      </c>
      <c r="AG103" s="35">
        <f>IF($B103="P",VLOOKUP($E103,'[2]Costeo-JUL26'!$B$9:$CQ$307,AG$1,0),0)</f>
        <v>6.0000000000000001E-3</v>
      </c>
      <c r="AH103" s="36">
        <f t="shared" si="43"/>
        <v>1004.6909385216001</v>
      </c>
      <c r="AI103" s="36">
        <f t="shared" si="44"/>
        <v>168453.18069212162</v>
      </c>
      <c r="AJ103" s="34">
        <f>IF($B103="P",VLOOKUP($E103,'[2]Costeo-JUL26'!$B$9:$CQ$307,AJ$1,0),0)</f>
        <v>929262</v>
      </c>
      <c r="AK103" s="16">
        <f>IF($B103="P",VLOOKUP($E103,'[2]Costeo-JUL26'!$B$9:$CQ$307,AK$1,0),0)*$G103</f>
        <v>6161.9940000000006</v>
      </c>
      <c r="AL103" s="36">
        <f>IF($B103="P",VLOOKUP($E103,'[2]Costeo-JUL26'!$B$9:$CQ$307,AL$1,0),0)*$G103</f>
        <v>91594.713333239997</v>
      </c>
      <c r="AM103" s="35">
        <f>IF($B103="P",VLOOKUP($E103,'[2]Costeo-JUL26'!$B$9:$CQ$307,AM$1,0),0)</f>
        <v>1.7999999999999999E-2</v>
      </c>
      <c r="AN103" s="36">
        <f t="shared" si="45"/>
        <v>1648.7048399983198</v>
      </c>
      <c r="AO103" s="36">
        <f t="shared" si="46"/>
        <v>93243.418173238315</v>
      </c>
      <c r="AP103" s="34">
        <f>IF($B103="P",VLOOKUP($E103,'[2]Costeo-JUL26'!$B$9:$CQ$307,AP$1,0),0)</f>
        <v>929272</v>
      </c>
      <c r="AQ103" s="16">
        <f>IF($B103="P",VLOOKUP($E103,'[2]Costeo-JUL26'!$B$9:$CQ$307,AQ$1,0),0)*$G103</f>
        <v>6161.9940000000006</v>
      </c>
      <c r="AR103" s="36">
        <f>IF($B103="P",VLOOKUP($E103,'[2]Costeo-JUL26'!$B$9:$CQ$307,AR$1,0),0)*$G103</f>
        <v>905205.85352656781</v>
      </c>
      <c r="AS103" s="35">
        <f>IF($B103="P",VLOOKUP($E103,'[2]Costeo-JUL26'!$B$9:$CQ$307,AS$1,0),0)</f>
        <v>0.02</v>
      </c>
      <c r="AT103" s="36">
        <f t="shared" si="47"/>
        <v>18104.117070531356</v>
      </c>
      <c r="AU103" s="36">
        <f t="shared" si="48"/>
        <v>923309.97059709916</v>
      </c>
      <c r="AV103" s="34">
        <f>IF($B103="P",VLOOKUP($E103,'[2]Costeo-JUL26'!$B$9:$CQ$307,AV$1,0),0)</f>
        <v>922605</v>
      </c>
      <c r="AW103" s="16">
        <f>IF($B103="P",VLOOKUP($E103,'[2]Costeo-JUL26'!$B$9:$CQ$307,AW$1,0),0)*$G103</f>
        <v>20.53998</v>
      </c>
      <c r="AX103" s="36">
        <f>IF($B103="P",VLOOKUP($E103,'[2]Costeo-JUL26'!$B$9:$CQ$307,AX$1,0),0)*$G103</f>
        <v>100216.59863446753</v>
      </c>
      <c r="AY103" s="35">
        <f>IF($B103="P",VLOOKUP($E103,'[2]Costeo-JUL26'!$B$9:$CQ$307,AY$1,0),0)</f>
        <v>0.03</v>
      </c>
      <c r="AZ103" s="36">
        <f t="shared" si="49"/>
        <v>3006.4979590340258</v>
      </c>
      <c r="BA103" s="36">
        <f t="shared" si="50"/>
        <v>103223.09659350156</v>
      </c>
      <c r="BB103" s="34">
        <f>IF($B103="P",VLOOKUP($E103,'[2]Costeo-JUL26'!$B$9:$CQ$307,BB$1,0),0)</f>
        <v>902311</v>
      </c>
      <c r="BC103" s="16">
        <f>IF($B103="P",VLOOKUP($E103,'[2]Costeo-JUL26'!$B$9:$CQ$307,BC$1,0),0)*$G103</f>
        <v>1.4670680715000002</v>
      </c>
      <c r="BD103" s="36">
        <f>IF($B103="P",VLOOKUP($E103,'[2]Costeo-JUL26'!$B$9:$CQ$307,BD$1,0),0)*$G103</f>
        <v>5753.3201672576188</v>
      </c>
      <c r="BE103" s="35">
        <f>IF($B103="P",VLOOKUP($E103,'[2]Costeo-JUL26'!$B$9:$CQ$307,BE$1,0),0)</f>
        <v>0.03</v>
      </c>
      <c r="BF103" s="36">
        <f t="shared" si="51"/>
        <v>172.59960501772855</v>
      </c>
      <c r="BG103" s="36">
        <f t="shared" si="52"/>
        <v>5925.919772275347</v>
      </c>
      <c r="BH103" s="34">
        <f>IF($B103="P",VLOOKUP($E103,'[2]Costeo-JUL26'!$B$9:$CQ$307,BH$1,0),0)</f>
        <v>902302</v>
      </c>
      <c r="BI103" s="16">
        <f>IF($B103="P",VLOOKUP($E103,'[2]Costeo-JUL26'!$B$9:$CQ$307,BI$1,0),0)*$G103</f>
        <v>29.342828571428573</v>
      </c>
      <c r="BJ103" s="36">
        <f>IF($B103="P",VLOOKUP($E103,'[2]Costeo-JUL26'!$B$9:$CQ$307,BJ$1,0),0)*$G103</f>
        <v>19301.712634285715</v>
      </c>
      <c r="BK103" s="35">
        <f>IF(BH103=910319,0,IF($B103="P",VLOOKUP($E103,'[2]Costeo-JUL26'!$B$9:$CQ$307,BK$1,0),0))</f>
        <v>0.02</v>
      </c>
      <c r="BL103" s="36">
        <f t="shared" si="53"/>
        <v>386.03425268571431</v>
      </c>
      <c r="BM103" s="36">
        <f t="shared" si="54"/>
        <v>19687.746886971428</v>
      </c>
      <c r="BN103" s="34">
        <f>IF($B103="P",VLOOKUP($E103,'[2]Costeo-JUL26'!$B$9:$CQ$307,BN$1,0),0)</f>
        <v>0</v>
      </c>
      <c r="BO103" s="16">
        <f>IF($B103="P",VLOOKUP($E103,'[2]Costeo-JUL26'!$B$9:$CQ$307,BO$1,0),0)*$G103</f>
        <v>0</v>
      </c>
      <c r="BP103" s="36">
        <f>IF($B103="P",VLOOKUP($E103,'[2]Costeo-JUL26'!$B$9:$CQ$307,BP$1,0),0)*$G103</f>
        <v>0</v>
      </c>
      <c r="BQ103" s="35">
        <f>IF($B103="P",VLOOKUP($E103,'[2]Costeo-JUL26'!$B$9:$CQ$307,BQ$1,0),0)</f>
        <v>0</v>
      </c>
      <c r="BR103" s="36">
        <f t="shared" si="55"/>
        <v>0</v>
      </c>
      <c r="BS103" s="36">
        <f t="shared" si="56"/>
        <v>0</v>
      </c>
      <c r="BT103" s="34">
        <f>IF($B103="P",VLOOKUP($E103,'[2]Costeo-JUL26'!$B$9:$CQ$307,BT$1,0),0)</f>
        <v>0</v>
      </c>
      <c r="BU103" s="16">
        <f>IF($B103="P",VLOOKUP($E103,'[2]Costeo-JUL26'!$B$9:$CQ$307,BU$1,0),0)*$G103</f>
        <v>0</v>
      </c>
      <c r="BV103" s="36">
        <f>IF($B103="P",VLOOKUP($E103,'[2]Costeo-JUL26'!$B$9:$CQ$307,BV$1,0),0)*$G103</f>
        <v>0</v>
      </c>
      <c r="BW103" s="35">
        <f>IF($B103="P",VLOOKUP($E103,'[2]Costeo-JUL26'!$B$9:$CQ$307,BW$1,0),0)</f>
        <v>0</v>
      </c>
      <c r="BX103" s="36">
        <f t="shared" si="57"/>
        <v>0</v>
      </c>
      <c r="BY103" s="36">
        <f t="shared" si="58"/>
        <v>0</v>
      </c>
      <c r="BZ103" s="34">
        <f>IF($B103="P",VLOOKUP($E103,'[2]Costeo-JUL26'!$B$9:$CQ$307,BZ$1,0),0)</f>
        <v>0</v>
      </c>
      <c r="CA103" s="16">
        <f>IF($B103="P",VLOOKUP($E103,'[2]Costeo-JUL26'!$B$9:$CQ$307,CA$1,0),0)*$G103</f>
        <v>0</v>
      </c>
      <c r="CB103" s="36">
        <f>IF($B103="P",VLOOKUP($E103,'[2]Costeo-JUL26'!$B$9:$CQ$307,CB$1,0),0)*$G103</f>
        <v>0</v>
      </c>
      <c r="CC103" s="35">
        <f>IF($B103="P",VLOOKUP($E103,'[2]Costeo-JUL26'!$B$9:$CQ$307,CC$1,0),0)</f>
        <v>0</v>
      </c>
      <c r="CD103" s="36">
        <f t="shared" si="59"/>
        <v>0</v>
      </c>
      <c r="CE103" s="36">
        <f t="shared" si="60"/>
        <v>0</v>
      </c>
      <c r="CF103" s="37">
        <f t="shared" si="32"/>
        <v>4465503.1432440486</v>
      </c>
      <c r="CG103" s="36">
        <f>IF($B103="r",VLOOKUP($E103,'[2]Costeo-JUL26'!$B$9:$CQ$307,CG$1,0),0)*$G103</f>
        <v>0</v>
      </c>
      <c r="CH103" s="35">
        <f>VLOOKUP($E103,'[2]TEORICOS (05.26)'!$A$8:$T$251,CH$1,0)</f>
        <v>0.1</v>
      </c>
      <c r="CI103" s="36">
        <f t="shared" si="61"/>
        <v>0</v>
      </c>
      <c r="CJ103" s="37">
        <f t="shared" si="62"/>
        <v>0</v>
      </c>
      <c r="CM103" s="16">
        <f>SUMIFS('[1]Ajuste Inventario'!$I:$I,'[1]Ajuste Inventario'!$B:$B,E103,'[1]Ajuste Inventario'!$S:$S,D103)*-1</f>
        <v>-0.492999999999995</v>
      </c>
      <c r="CN103" s="36">
        <f t="shared" si="33"/>
        <v>-2143.6175201916394</v>
      </c>
      <c r="CP103" t="str">
        <f t="shared" si="34"/>
        <v>2688Org.Vtas Ranelagh</v>
      </c>
      <c r="CQ103" s="10">
        <f t="shared" si="35"/>
        <v>4348.108560226493</v>
      </c>
    </row>
    <row r="104" spans="1:95" x14ac:dyDescent="0.25">
      <c r="A104" s="30">
        <v>46204</v>
      </c>
      <c r="B104" s="31" t="str">
        <f>VLOOKUP($E104,'[2]TEORICOS (05.26)'!$A$8:$T$251,B$1,0)</f>
        <v>P</v>
      </c>
      <c r="C104" s="32" t="str">
        <f>VLOOKUP($E104,'[2]TEORICOS (05.26)'!$A$8:$T$251,C$1,0)</f>
        <v>Sprite</v>
      </c>
      <c r="D104" t="s">
        <v>66</v>
      </c>
      <c r="E104">
        <v>2710</v>
      </c>
      <c r="F104" t="s">
        <v>162</v>
      </c>
      <c r="G104" s="16">
        <v>266</v>
      </c>
      <c r="H104" s="16">
        <v>393.41400000000027</v>
      </c>
      <c r="I104" s="33">
        <v>6902650.7499999814</v>
      </c>
      <c r="J104" s="33">
        <v>6142138.5299999928</v>
      </c>
      <c r="K104" s="34">
        <f>IF($B104="P",VLOOKUP($E104,'[2]Costeo-JUL26'!$B$9:$CQ$307,K$1,0),0)</f>
        <v>911399</v>
      </c>
      <c r="L104" s="35">
        <f>VLOOKUP($E104,'[2]TEORICOS (05.26)'!$A$8:$T$251,L$1,0)</f>
        <v>0.27500000000000002</v>
      </c>
      <c r="M104" s="36">
        <f t="shared" si="36"/>
        <v>1689088.0957499982</v>
      </c>
      <c r="N104" s="35">
        <f>IF($B104="P",VLOOKUP($E104,'[2]Costeo-JUL26'!$B$9:$CQ$307,N$1,0),0)</f>
        <v>3.5000000000000003E-2</v>
      </c>
      <c r="O104" s="36">
        <f t="shared" si="37"/>
        <v>59118.083351249945</v>
      </c>
      <c r="P104" s="36">
        <f>IF($B104="P",VLOOKUP($E104,'[2]Costeo-JUL26'!$B$9:$CQ$307,P$1,0),0)*H104</f>
        <v>0</v>
      </c>
      <c r="Q104" s="36">
        <f t="shared" si="38"/>
        <v>1748206.1791012483</v>
      </c>
      <c r="R104" s="34">
        <f>IF($B104="P",VLOOKUP($E104,'[2]Costeo-JUL26'!$B$9:$CQ$307,R$1,0),0)</f>
        <v>0</v>
      </c>
      <c r="S104" s="16">
        <f>IF($B104="P",VLOOKUP($E104,'[2]Costeo-JUL26'!$B$9:$CQ$307,S$1,0),0)*$G104</f>
        <v>0</v>
      </c>
      <c r="T104" s="36">
        <f>IF($B104="P",VLOOKUP($E104,'[2]Costeo-JUL26'!$B$9:$CQ$307,T$1,0),0)*$G104</f>
        <v>0</v>
      </c>
      <c r="U104" s="35">
        <f>IF($B104="P",VLOOKUP($E104,'[2]Costeo-JUL26'!$B$9:$CQ$307,U$1,0),0)</f>
        <v>0</v>
      </c>
      <c r="V104" s="36">
        <f t="shared" si="39"/>
        <v>0</v>
      </c>
      <c r="W104" s="36">
        <f t="shared" si="40"/>
        <v>0</v>
      </c>
      <c r="X104" s="34">
        <f>IF($B104="P",VLOOKUP($E104,'[2]Costeo-JUL26'!$B$9:$CQ$307,X$1,0),0)</f>
        <v>902338</v>
      </c>
      <c r="Y104" s="16">
        <f>IF($B104="P",VLOOKUP($E104,'[2]Costeo-JUL26'!$B$9:$CQ$307,Y$1,0),0)*$G104</f>
        <v>17.254036800000002</v>
      </c>
      <c r="Z104" s="36">
        <f>IF($B104="P",VLOOKUP($E104,'[2]Costeo-JUL26'!$B$9:$CQ$307,Z$1,0),0)*$G104</f>
        <v>4878.4063648319998</v>
      </c>
      <c r="AA104" s="35">
        <f>IF($B104="P",VLOOKUP($E104,'[2]Costeo-JUL26'!$B$9:$CQ$307,AA$1,0),0)</f>
        <v>0.45</v>
      </c>
      <c r="AB104" s="36">
        <f t="shared" si="41"/>
        <v>2195.2828641743999</v>
      </c>
      <c r="AC104" s="36">
        <f t="shared" si="42"/>
        <v>7073.6892290063997</v>
      </c>
      <c r="AD104" s="34">
        <f>IF($B104="P",VLOOKUP($E104,'[2]Costeo-JUL26'!$B$9:$CQ$307,AD$1,0),0)</f>
        <v>933139</v>
      </c>
      <c r="AE104" s="16">
        <f>IF($B104="P",VLOOKUP($E104,'[2]Costeo-JUL26'!$B$9:$CQ$307,AE$1,0),0)*$G104</f>
        <v>6384</v>
      </c>
      <c r="AF104" s="36">
        <f>IF($B104="P",VLOOKUP($E104,'[2]Costeo-JUL26'!$B$9:$CQ$307,AF$1,0),0)*$G104</f>
        <v>69193.111680000002</v>
      </c>
      <c r="AG104" s="35">
        <f>IF($B104="P",VLOOKUP($E104,'[2]Costeo-JUL26'!$B$9:$CQ$307,AG$1,0),0)</f>
        <v>6.0000000000000001E-3</v>
      </c>
      <c r="AH104" s="36">
        <f t="shared" si="43"/>
        <v>415.15867008000004</v>
      </c>
      <c r="AI104" s="36">
        <f t="shared" si="44"/>
        <v>69608.270350079998</v>
      </c>
      <c r="AJ104" s="34">
        <f>IF($B104="P",VLOOKUP($E104,'[2]Costeo-JUL26'!$B$9:$CQ$307,AJ$1,0),0)</f>
        <v>932980</v>
      </c>
      <c r="AK104" s="16">
        <f>IF($B104="P",VLOOKUP($E104,'[2]Costeo-JUL26'!$B$9:$CQ$307,AK$1,0),0)*$G104</f>
        <v>6384</v>
      </c>
      <c r="AL104" s="36">
        <f>IF($B104="P",VLOOKUP($E104,'[2]Costeo-JUL26'!$B$9:$CQ$307,AL$1,0),0)*$G104</f>
        <v>293199.11712000001</v>
      </c>
      <c r="AM104" s="35">
        <f>IF($B104="P",VLOOKUP($E104,'[2]Costeo-JUL26'!$B$9:$CQ$307,AM$1,0),0)</f>
        <v>1.7999999999999999E-2</v>
      </c>
      <c r="AN104" s="36">
        <f t="shared" si="45"/>
        <v>5277.5841081600001</v>
      </c>
      <c r="AO104" s="36">
        <f t="shared" si="46"/>
        <v>298476.70122816</v>
      </c>
      <c r="AP104" s="34">
        <f>IF($B104="P",VLOOKUP($E104,'[2]Costeo-JUL26'!$B$9:$CQ$307,AP$1,0),0)</f>
        <v>0</v>
      </c>
      <c r="AQ104" s="16">
        <f>IF($B104="P",VLOOKUP($E104,'[2]Costeo-JUL26'!$B$9:$CQ$307,AQ$1,0),0)*$G104</f>
        <v>0</v>
      </c>
      <c r="AR104" s="36">
        <f>IF($B104="P",VLOOKUP($E104,'[2]Costeo-JUL26'!$B$9:$CQ$307,AR$1,0),0)*$G104</f>
        <v>0</v>
      </c>
      <c r="AS104" s="35">
        <f>IF($B104="P",VLOOKUP($E104,'[2]Costeo-JUL26'!$B$9:$CQ$307,AS$1,0),0)</f>
        <v>0</v>
      </c>
      <c r="AT104" s="36">
        <f t="shared" si="47"/>
        <v>0</v>
      </c>
      <c r="AU104" s="36">
        <f t="shared" si="48"/>
        <v>0</v>
      </c>
      <c r="AV104" s="34">
        <f>IF($B104="P",VLOOKUP($E104,'[2]Costeo-JUL26'!$B$9:$CQ$307,AV$1,0),0)</f>
        <v>0</v>
      </c>
      <c r="AW104" s="16">
        <f>IF($B104="P",VLOOKUP($E104,'[2]Costeo-JUL26'!$B$9:$CQ$307,AW$1,0),0)*$G104</f>
        <v>0</v>
      </c>
      <c r="AX104" s="36">
        <f>IF($B104="P",VLOOKUP($E104,'[2]Costeo-JUL26'!$B$9:$CQ$307,AX$1,0),0)*$G104</f>
        <v>0</v>
      </c>
      <c r="AY104" s="35">
        <f>IF($B104="P",VLOOKUP($E104,'[2]Costeo-JUL26'!$B$9:$CQ$307,AY$1,0),0)</f>
        <v>0</v>
      </c>
      <c r="AZ104" s="36">
        <f t="shared" si="49"/>
        <v>0</v>
      </c>
      <c r="BA104" s="36">
        <f t="shared" si="50"/>
        <v>0</v>
      </c>
      <c r="BB104" s="34">
        <f>IF($B104="P",VLOOKUP($E104,'[2]Costeo-JUL26'!$B$9:$CQ$307,BB$1,0),0)</f>
        <v>0</v>
      </c>
      <c r="BC104" s="16">
        <f>IF($B104="P",VLOOKUP($E104,'[2]Costeo-JUL26'!$B$9:$CQ$307,BC$1,0),0)*$G104</f>
        <v>0</v>
      </c>
      <c r="BD104" s="36">
        <f>IF($B104="P",VLOOKUP($E104,'[2]Costeo-JUL26'!$B$9:$CQ$307,BD$1,0),0)*$G104</f>
        <v>0</v>
      </c>
      <c r="BE104" s="35">
        <f>IF($B104="P",VLOOKUP($E104,'[2]Costeo-JUL26'!$B$9:$CQ$307,BE$1,0),0)</f>
        <v>0</v>
      </c>
      <c r="BF104" s="36">
        <f t="shared" si="51"/>
        <v>0</v>
      </c>
      <c r="BG104" s="36">
        <f t="shared" si="52"/>
        <v>0</v>
      </c>
      <c r="BH104" s="34">
        <f>IF($B104="P",VLOOKUP($E104,'[2]Costeo-JUL26'!$B$9:$CQ$307,BH$1,0),0)</f>
        <v>0</v>
      </c>
      <c r="BI104" s="16">
        <f>IF($B104="P",VLOOKUP($E104,'[2]Costeo-JUL26'!$B$9:$CQ$307,BI$1,0),0)*$G104</f>
        <v>0</v>
      </c>
      <c r="BJ104" s="36">
        <f>IF($B104="P",VLOOKUP($E104,'[2]Costeo-JUL26'!$B$9:$CQ$307,BJ$1,0),0)*$G104</f>
        <v>0</v>
      </c>
      <c r="BK104" s="35">
        <f>IF(BH104=910319,0,IF($B104="P",VLOOKUP($E104,'[2]Costeo-JUL26'!$B$9:$CQ$307,BK$1,0),0))</f>
        <v>0</v>
      </c>
      <c r="BL104" s="36">
        <f t="shared" si="53"/>
        <v>0</v>
      </c>
      <c r="BM104" s="36">
        <f t="shared" si="54"/>
        <v>0</v>
      </c>
      <c r="BN104" s="34">
        <f>IF($B104="P",VLOOKUP($E104,'[2]Costeo-JUL26'!$B$9:$CQ$307,BN$1,0),0)</f>
        <v>0</v>
      </c>
      <c r="BO104" s="16">
        <f>IF($B104="P",VLOOKUP($E104,'[2]Costeo-JUL26'!$B$9:$CQ$307,BO$1,0),0)*$G104</f>
        <v>0</v>
      </c>
      <c r="BP104" s="36">
        <f>IF($B104="P",VLOOKUP($E104,'[2]Costeo-JUL26'!$B$9:$CQ$307,BP$1,0),0)*$G104</f>
        <v>0</v>
      </c>
      <c r="BQ104" s="35">
        <f>IF($B104="P",VLOOKUP($E104,'[2]Costeo-JUL26'!$B$9:$CQ$307,BQ$1,0),0)</f>
        <v>0</v>
      </c>
      <c r="BR104" s="36">
        <f t="shared" si="55"/>
        <v>0</v>
      </c>
      <c r="BS104" s="36">
        <f t="shared" si="56"/>
        <v>0</v>
      </c>
      <c r="BT104" s="34">
        <f>IF($B104="P",VLOOKUP($E104,'[2]Costeo-JUL26'!$B$9:$CQ$307,BT$1,0),0)</f>
        <v>0</v>
      </c>
      <c r="BU104" s="16">
        <f>IF($B104="P",VLOOKUP($E104,'[2]Costeo-JUL26'!$B$9:$CQ$307,BU$1,0),0)*$G104</f>
        <v>0</v>
      </c>
      <c r="BV104" s="36">
        <f>IF($B104="P",VLOOKUP($E104,'[2]Costeo-JUL26'!$B$9:$CQ$307,BV$1,0),0)*$G104</f>
        <v>0</v>
      </c>
      <c r="BW104" s="35">
        <f>IF($B104="P",VLOOKUP($E104,'[2]Costeo-JUL26'!$B$9:$CQ$307,BW$1,0),0)</f>
        <v>0</v>
      </c>
      <c r="BX104" s="36">
        <f t="shared" si="57"/>
        <v>0</v>
      </c>
      <c r="BY104" s="36">
        <f t="shared" si="58"/>
        <v>0</v>
      </c>
      <c r="BZ104" s="34">
        <f>IF($B104="P",VLOOKUP($E104,'[2]Costeo-JUL26'!$B$9:$CQ$307,BZ$1,0),0)</f>
        <v>0</v>
      </c>
      <c r="CA104" s="16">
        <f>IF($B104="P",VLOOKUP($E104,'[2]Costeo-JUL26'!$B$9:$CQ$307,CA$1,0),0)*$G104</f>
        <v>0</v>
      </c>
      <c r="CB104" s="36">
        <f>IF($B104="P",VLOOKUP($E104,'[2]Costeo-JUL26'!$B$9:$CQ$307,CB$1,0),0)*$G104</f>
        <v>0</v>
      </c>
      <c r="CC104" s="35">
        <f>IF($B104="P",VLOOKUP($E104,'[2]Costeo-JUL26'!$B$9:$CQ$307,CC$1,0),0)</f>
        <v>0</v>
      </c>
      <c r="CD104" s="36">
        <f t="shared" si="59"/>
        <v>0</v>
      </c>
      <c r="CE104" s="36">
        <f t="shared" si="60"/>
        <v>0</v>
      </c>
      <c r="CF104" s="37">
        <f t="shared" si="32"/>
        <v>2123364.8399084946</v>
      </c>
      <c r="CG104" s="36">
        <f>IF($B104="r",VLOOKUP($E104,'[2]Costeo-JUL26'!$B$9:$CQ$307,CG$1,0),0)*$G104</f>
        <v>0</v>
      </c>
      <c r="CH104" s="35">
        <f>VLOOKUP($E104,'[2]TEORICOS (05.26)'!$A$8:$T$251,CH$1,0)</f>
        <v>0</v>
      </c>
      <c r="CI104" s="36">
        <f t="shared" si="61"/>
        <v>0</v>
      </c>
      <c r="CJ104" s="37">
        <f t="shared" si="62"/>
        <v>0</v>
      </c>
      <c r="CM104" s="16">
        <f>SUMIFS('[1]Ajuste Inventario'!$I:$I,'[1]Ajuste Inventario'!$B:$B,E104,'[1]Ajuste Inventario'!$S:$S,D104)*-1</f>
        <v>-6</v>
      </c>
      <c r="CN104" s="36">
        <f t="shared" si="33"/>
        <v>-47895.447516732966</v>
      </c>
      <c r="CP104" t="str">
        <f t="shared" si="34"/>
        <v>2710Org.Vtas Ranelagh</v>
      </c>
      <c r="CQ104" s="10">
        <f t="shared" si="35"/>
        <v>7982.5745861221612</v>
      </c>
    </row>
    <row r="105" spans="1:95" x14ac:dyDescent="0.25">
      <c r="A105" s="30">
        <v>46204</v>
      </c>
      <c r="B105" s="31" t="str">
        <f>VLOOKUP($E105,'[2]TEORICOS (05.26)'!$A$8:$T$251,B$1,0)</f>
        <v>P</v>
      </c>
      <c r="C105" s="32" t="str">
        <f>VLOOKUP($E105,'[2]TEORICOS (05.26)'!$A$8:$T$251,C$1,0)</f>
        <v>Sprite</v>
      </c>
      <c r="D105" t="s">
        <v>66</v>
      </c>
      <c r="E105">
        <v>2727</v>
      </c>
      <c r="F105" t="s">
        <v>163</v>
      </c>
      <c r="G105" s="16">
        <v>1196.6669999999999</v>
      </c>
      <c r="H105" s="16">
        <v>1264.8770190000073</v>
      </c>
      <c r="I105" s="33">
        <v>16744682.670000006</v>
      </c>
      <c r="J105" s="33">
        <v>14577815.780000022</v>
      </c>
      <c r="K105" s="34">
        <f>IF($B105="P",VLOOKUP($E105,'[2]Costeo-JUL26'!$B$9:$CQ$307,K$1,0),0)</f>
        <v>911399</v>
      </c>
      <c r="L105" s="35">
        <f>VLOOKUP($E105,'[2]TEORICOS (05.26)'!$A$8:$T$251,L$1,0)</f>
        <v>0.27500000000000002</v>
      </c>
      <c r="M105" s="36">
        <f t="shared" si="36"/>
        <v>4008899.3395000063</v>
      </c>
      <c r="N105" s="35">
        <f>IF($B105="P",VLOOKUP($E105,'[2]Costeo-JUL26'!$B$9:$CQ$307,N$1,0),0)</f>
        <v>3.5000000000000003E-2</v>
      </c>
      <c r="O105" s="36">
        <f t="shared" si="37"/>
        <v>140311.47688250022</v>
      </c>
      <c r="P105" s="36">
        <f>IF($B105="P",VLOOKUP($E105,'[2]Costeo-JUL26'!$B$9:$CQ$307,P$1,0),0)*H105</f>
        <v>0</v>
      </c>
      <c r="Q105" s="36">
        <f t="shared" si="38"/>
        <v>4149210.8163825064</v>
      </c>
      <c r="R105" s="34">
        <f>IF($B105="P",VLOOKUP($E105,'[2]Costeo-JUL26'!$B$9:$CQ$307,R$1,0),0)</f>
        <v>0</v>
      </c>
      <c r="S105" s="16">
        <f>IF($B105="P",VLOOKUP($E105,'[2]Costeo-JUL26'!$B$9:$CQ$307,S$1,0),0)*$G105</f>
        <v>0</v>
      </c>
      <c r="T105" s="36">
        <f>IF($B105="P",VLOOKUP($E105,'[2]Costeo-JUL26'!$B$9:$CQ$307,T$1,0),0)*$G105</f>
        <v>0</v>
      </c>
      <c r="U105" s="35">
        <f>IF($B105="P",VLOOKUP($E105,'[2]Costeo-JUL26'!$B$9:$CQ$307,U$1,0),0)</f>
        <v>0</v>
      </c>
      <c r="V105" s="36">
        <f t="shared" si="39"/>
        <v>0</v>
      </c>
      <c r="W105" s="36">
        <f t="shared" si="40"/>
        <v>0</v>
      </c>
      <c r="X105" s="34">
        <f>IF($B105="P",VLOOKUP($E105,'[2]Costeo-JUL26'!$B$9:$CQ$307,X$1,0),0)</f>
        <v>902338</v>
      </c>
      <c r="Y105" s="16">
        <f>IF($B105="P",VLOOKUP($E105,'[2]Costeo-JUL26'!$B$9:$CQ$307,Y$1,0),0)*$G105</f>
        <v>59.708896631999998</v>
      </c>
      <c r="Z105" s="36">
        <f>IF($B105="P",VLOOKUP($E105,'[2]Costeo-JUL26'!$B$9:$CQ$307,Z$1,0),0)*$G105</f>
        <v>16882.093433731679</v>
      </c>
      <c r="AA105" s="35">
        <f>IF($B105="P",VLOOKUP($E105,'[2]Costeo-JUL26'!$B$9:$CQ$307,AA$1,0),0)</f>
        <v>0.45</v>
      </c>
      <c r="AB105" s="36">
        <f t="shared" si="41"/>
        <v>7596.9420451792557</v>
      </c>
      <c r="AC105" s="36">
        <f t="shared" si="42"/>
        <v>24479.035478910933</v>
      </c>
      <c r="AD105" s="34">
        <f>IF($B105="P",VLOOKUP($E105,'[2]Costeo-JUL26'!$B$9:$CQ$307,AD$1,0),0)</f>
        <v>901781</v>
      </c>
      <c r="AE105" s="16">
        <f>IF($B105="P",VLOOKUP($E105,'[2]Costeo-JUL26'!$B$9:$CQ$307,AE$1,0),0)*$G105</f>
        <v>14360.003999999999</v>
      </c>
      <c r="AF105" s="36">
        <f>IF($B105="P",VLOOKUP($E105,'[2]Costeo-JUL26'!$B$9:$CQ$307,AF$1,0),0)*$G105</f>
        <v>220385.85338879999</v>
      </c>
      <c r="AG105" s="35">
        <f>IF($B105="P",VLOOKUP($E105,'[2]Costeo-JUL26'!$B$9:$CQ$307,AG$1,0),0)</f>
        <v>6.0000000000000001E-3</v>
      </c>
      <c r="AH105" s="36">
        <f t="shared" si="43"/>
        <v>1322.3151203328</v>
      </c>
      <c r="AI105" s="36">
        <f t="shared" si="44"/>
        <v>221708.16850913278</v>
      </c>
      <c r="AJ105" s="34">
        <f>IF($B105="P",VLOOKUP($E105,'[2]Costeo-JUL26'!$B$9:$CQ$307,AJ$1,0),0)</f>
        <v>912216</v>
      </c>
      <c r="AK105" s="16">
        <f>IF($B105="P",VLOOKUP($E105,'[2]Costeo-JUL26'!$B$9:$CQ$307,AK$1,0),0)*$G105</f>
        <v>14360.003999999999</v>
      </c>
      <c r="AL105" s="36">
        <f>IF($B105="P",VLOOKUP($E105,'[2]Costeo-JUL26'!$B$9:$CQ$307,AL$1,0),0)*$G105</f>
        <v>110346.57873719999</v>
      </c>
      <c r="AM105" s="35">
        <f>IF($B105="P",VLOOKUP($E105,'[2]Costeo-JUL26'!$B$9:$CQ$307,AM$1,0),0)</f>
        <v>1.7999999999999999E-2</v>
      </c>
      <c r="AN105" s="36">
        <f t="shared" si="45"/>
        <v>1986.2384172695997</v>
      </c>
      <c r="AO105" s="36">
        <f t="shared" si="46"/>
        <v>112332.81715446959</v>
      </c>
      <c r="AP105" s="34">
        <f>IF($B105="P",VLOOKUP($E105,'[2]Costeo-JUL26'!$B$9:$CQ$307,AP$1,0),0)</f>
        <v>901189</v>
      </c>
      <c r="AQ105" s="16">
        <f>IF($B105="P",VLOOKUP($E105,'[2]Costeo-JUL26'!$B$9:$CQ$307,AQ$1,0),0)*$G105</f>
        <v>14360.003999999999</v>
      </c>
      <c r="AR105" s="36">
        <f>IF($B105="P",VLOOKUP($E105,'[2]Costeo-JUL26'!$B$9:$CQ$307,AR$1,0),0)*$G105</f>
        <v>1101185.4187567246</v>
      </c>
      <c r="AS105" s="35">
        <f>IF($B105="P",VLOOKUP($E105,'[2]Costeo-JUL26'!$B$9:$CQ$307,AS$1,0),0)</f>
        <v>0.02</v>
      </c>
      <c r="AT105" s="36">
        <f t="shared" si="47"/>
        <v>22023.708375134491</v>
      </c>
      <c r="AU105" s="36">
        <f t="shared" si="48"/>
        <v>1123209.1271318591</v>
      </c>
      <c r="AV105" s="34">
        <f>IF($B105="P",VLOOKUP($E105,'[2]Costeo-JUL26'!$B$9:$CQ$307,AV$1,0),0)</f>
        <v>932317</v>
      </c>
      <c r="AW105" s="16">
        <f>IF($B105="P",VLOOKUP($E105,'[2]Costeo-JUL26'!$B$9:$CQ$307,AW$1,0),0)*$G105</f>
        <v>23.813673299999998</v>
      </c>
      <c r="AX105" s="36">
        <f>IF($B105="P",VLOOKUP($E105,'[2]Costeo-JUL26'!$B$9:$CQ$307,AX$1,0),0)*$G105</f>
        <v>102346.40510874</v>
      </c>
      <c r="AY105" s="35">
        <f>IF($B105="P",VLOOKUP($E105,'[2]Costeo-JUL26'!$B$9:$CQ$307,AY$1,0),0)</f>
        <v>0.03</v>
      </c>
      <c r="AZ105" s="36">
        <f t="shared" si="49"/>
        <v>3070.3921532621998</v>
      </c>
      <c r="BA105" s="36">
        <f t="shared" si="50"/>
        <v>105416.7972620022</v>
      </c>
      <c r="BB105" s="34">
        <f>IF($B105="P",VLOOKUP($E105,'[2]Costeo-JUL26'!$B$9:$CQ$307,BB$1,0),0)</f>
        <v>902311</v>
      </c>
      <c r="BC105" s="16">
        <f>IF($B105="P",VLOOKUP($E105,'[2]Costeo-JUL26'!$B$9:$CQ$307,BC$1,0),0)*$G105</f>
        <v>3.3240750000000001</v>
      </c>
      <c r="BD105" s="36">
        <f>IF($B105="P",VLOOKUP($E105,'[2]Costeo-JUL26'!$B$9:$CQ$307,BD$1,0),0)*$G105</f>
        <v>13035.842103375002</v>
      </c>
      <c r="BE105" s="35">
        <f>IF($B105="P",VLOOKUP($E105,'[2]Costeo-JUL26'!$B$9:$CQ$307,BE$1,0),0)</f>
        <v>0.03</v>
      </c>
      <c r="BF105" s="36">
        <f t="shared" si="51"/>
        <v>391.07526310125002</v>
      </c>
      <c r="BG105" s="36">
        <f t="shared" si="52"/>
        <v>13426.917366476251</v>
      </c>
      <c r="BH105" s="34">
        <f>IF($B105="P",VLOOKUP($E105,'[2]Costeo-JUL26'!$B$9:$CQ$307,BH$1,0),0)</f>
        <v>933089</v>
      </c>
      <c r="BI105" s="16">
        <f>IF($B105="P",VLOOKUP($E105,'[2]Costeo-JUL26'!$B$9:$CQ$307,BI$1,0),0)*$G105</f>
        <v>41.550937499999996</v>
      </c>
      <c r="BJ105" s="36">
        <f>IF($B105="P",VLOOKUP($E105,'[2]Costeo-JUL26'!$B$9:$CQ$307,BJ$1,0),0)*$G105</f>
        <v>30941.842315178572</v>
      </c>
      <c r="BK105" s="35">
        <f>IF(BH105=910319,0,IF($B105="P",VLOOKUP($E105,'[2]Costeo-JUL26'!$B$9:$CQ$307,BK$1,0),0))</f>
        <v>0.02</v>
      </c>
      <c r="BL105" s="36">
        <f t="shared" si="53"/>
        <v>618.83684630357141</v>
      </c>
      <c r="BM105" s="36">
        <f t="shared" si="54"/>
        <v>31560.679161482145</v>
      </c>
      <c r="BN105" s="34">
        <f>IF($B105="P",VLOOKUP($E105,'[2]Costeo-JUL26'!$B$9:$CQ$307,BN$1,0),0)</f>
        <v>0</v>
      </c>
      <c r="BO105" s="16">
        <f>IF($B105="P",VLOOKUP($E105,'[2]Costeo-JUL26'!$B$9:$CQ$307,BO$1,0),0)*$G105</f>
        <v>0</v>
      </c>
      <c r="BP105" s="36">
        <f>IF($B105="P",VLOOKUP($E105,'[2]Costeo-JUL26'!$B$9:$CQ$307,BP$1,0),0)*$G105</f>
        <v>0</v>
      </c>
      <c r="BQ105" s="35">
        <f>IF($B105="P",VLOOKUP($E105,'[2]Costeo-JUL26'!$B$9:$CQ$307,BQ$1,0),0)</f>
        <v>0</v>
      </c>
      <c r="BR105" s="36">
        <f t="shared" si="55"/>
        <v>0</v>
      </c>
      <c r="BS105" s="36">
        <f t="shared" si="56"/>
        <v>0</v>
      </c>
      <c r="BT105" s="34">
        <f>IF($B105="P",VLOOKUP($E105,'[2]Costeo-JUL26'!$B$9:$CQ$307,BT$1,0),0)</f>
        <v>0</v>
      </c>
      <c r="BU105" s="16">
        <f>IF($B105="P",VLOOKUP($E105,'[2]Costeo-JUL26'!$B$9:$CQ$307,BU$1,0),0)*$G105</f>
        <v>0</v>
      </c>
      <c r="BV105" s="36">
        <f>IF($B105="P",VLOOKUP($E105,'[2]Costeo-JUL26'!$B$9:$CQ$307,BV$1,0),0)*$G105</f>
        <v>0</v>
      </c>
      <c r="BW105" s="35">
        <f>IF($B105="P",VLOOKUP($E105,'[2]Costeo-JUL26'!$B$9:$CQ$307,BW$1,0),0)</f>
        <v>0</v>
      </c>
      <c r="BX105" s="36">
        <f t="shared" si="57"/>
        <v>0</v>
      </c>
      <c r="BY105" s="36">
        <f t="shared" si="58"/>
        <v>0</v>
      </c>
      <c r="BZ105" s="34">
        <f>IF($B105="P",VLOOKUP($E105,'[2]Costeo-JUL26'!$B$9:$CQ$307,BZ$1,0),0)</f>
        <v>0</v>
      </c>
      <c r="CA105" s="16">
        <f>IF($B105="P",VLOOKUP($E105,'[2]Costeo-JUL26'!$B$9:$CQ$307,CA$1,0),0)*$G105</f>
        <v>0</v>
      </c>
      <c r="CB105" s="36">
        <f>IF($B105="P",VLOOKUP($E105,'[2]Costeo-JUL26'!$B$9:$CQ$307,CB$1,0),0)*$G105</f>
        <v>0</v>
      </c>
      <c r="CC105" s="35">
        <f>IF($B105="P",VLOOKUP($E105,'[2]Costeo-JUL26'!$B$9:$CQ$307,CC$1,0),0)</f>
        <v>0</v>
      </c>
      <c r="CD105" s="36">
        <f t="shared" si="59"/>
        <v>0</v>
      </c>
      <c r="CE105" s="36">
        <f t="shared" si="60"/>
        <v>0</v>
      </c>
      <c r="CF105" s="37">
        <f t="shared" si="32"/>
        <v>5781344.3584468393</v>
      </c>
      <c r="CG105" s="36">
        <f>IF($B105="r",VLOOKUP($E105,'[2]Costeo-JUL26'!$B$9:$CQ$307,CG$1,0),0)*$G105</f>
        <v>0</v>
      </c>
      <c r="CH105" s="35">
        <f>VLOOKUP($E105,'[2]TEORICOS (05.26)'!$A$8:$T$251,CH$1,0)</f>
        <v>0</v>
      </c>
      <c r="CI105" s="36">
        <f t="shared" si="61"/>
        <v>0</v>
      </c>
      <c r="CJ105" s="37">
        <f t="shared" si="62"/>
        <v>0</v>
      </c>
      <c r="CM105" s="16">
        <f>SUMIFS('[1]Ajuste Inventario'!$I:$I,'[1]Ajuste Inventario'!$B:$B,E105,'[1]Ajuste Inventario'!$S:$S,D105)*-1</f>
        <v>7.2439999999999998</v>
      </c>
      <c r="CN105" s="36">
        <f t="shared" si="33"/>
        <v>34997.253649167986</v>
      </c>
      <c r="CP105" t="str">
        <f t="shared" si="34"/>
        <v>2727Org.Vtas Ranelagh</v>
      </c>
      <c r="CQ105" s="10">
        <f t="shared" si="35"/>
        <v>4831.2056390347852</v>
      </c>
    </row>
    <row r="106" spans="1:95" x14ac:dyDescent="0.25">
      <c r="A106" s="30">
        <v>46204</v>
      </c>
      <c r="B106" s="31" t="str">
        <f>VLOOKUP($E106,'[2]TEORICOS (05.26)'!$A$8:$T$251,B$1,0)</f>
        <v>P</v>
      </c>
      <c r="C106" s="32" t="str">
        <f>VLOOKUP($E106,'[2]TEORICOS (05.26)'!$A$8:$T$251,C$1,0)</f>
        <v>Sprite</v>
      </c>
      <c r="D106" t="s">
        <v>66</v>
      </c>
      <c r="E106">
        <v>2741</v>
      </c>
      <c r="F106" t="s">
        <v>164</v>
      </c>
      <c r="G106" s="16">
        <v>5428.625</v>
      </c>
      <c r="H106" s="16">
        <v>11470.684624999987</v>
      </c>
      <c r="I106" s="33">
        <v>96898927.979999661</v>
      </c>
      <c r="J106" s="33">
        <v>94224026.279999629</v>
      </c>
      <c r="K106" s="34">
        <f>IF($B106="P",VLOOKUP($E106,'[2]Costeo-JUL26'!$B$9:$CQ$307,K$1,0),0)</f>
        <v>911399</v>
      </c>
      <c r="L106" s="35">
        <f>VLOOKUP($E106,'[2]TEORICOS (05.26)'!$A$8:$T$251,L$1,0)</f>
        <v>0.27500000000000002</v>
      </c>
      <c r="M106" s="36">
        <f t="shared" si="36"/>
        <v>25911607.226999901</v>
      </c>
      <c r="N106" s="35">
        <f>IF($B106="P",VLOOKUP($E106,'[2]Costeo-JUL26'!$B$9:$CQ$307,N$1,0),0)</f>
        <v>3.5000000000000003E-2</v>
      </c>
      <c r="O106" s="36">
        <f t="shared" si="37"/>
        <v>906906.25294499658</v>
      </c>
      <c r="P106" s="36">
        <f>IF($B106="P",VLOOKUP($E106,'[2]Costeo-JUL26'!$B$9:$CQ$307,P$1,0),0)*H106</f>
        <v>0</v>
      </c>
      <c r="Q106" s="36">
        <f t="shared" si="38"/>
        <v>26818513.4799449</v>
      </c>
      <c r="R106" s="34">
        <f>IF($B106="P",VLOOKUP($E106,'[2]Costeo-JUL26'!$B$9:$CQ$307,R$1,0),0)</f>
        <v>0</v>
      </c>
      <c r="S106" s="16">
        <f>IF($B106="P",VLOOKUP($E106,'[2]Costeo-JUL26'!$B$9:$CQ$307,S$1,0),0)*$G106</f>
        <v>0</v>
      </c>
      <c r="T106" s="36">
        <f>IF($B106="P",VLOOKUP($E106,'[2]Costeo-JUL26'!$B$9:$CQ$307,T$1,0),0)*$G106</f>
        <v>0</v>
      </c>
      <c r="U106" s="35">
        <f>IF($B106="P",VLOOKUP($E106,'[2]Costeo-JUL26'!$B$9:$CQ$307,U$1,0),0)</f>
        <v>0</v>
      </c>
      <c r="V106" s="36">
        <f t="shared" si="39"/>
        <v>0</v>
      </c>
      <c r="W106" s="36">
        <f t="shared" si="40"/>
        <v>0</v>
      </c>
      <c r="X106" s="34">
        <f>IF($B106="P",VLOOKUP($E106,'[2]Costeo-JUL26'!$B$9:$CQ$307,X$1,0),0)</f>
        <v>902338</v>
      </c>
      <c r="Y106" s="16">
        <f>IF($B106="P",VLOOKUP($E106,'[2]Costeo-JUL26'!$B$9:$CQ$307,Y$1,0),0)*$G106</f>
        <v>541.73334599999998</v>
      </c>
      <c r="Z106" s="36">
        <f>IF($B106="P",VLOOKUP($E106,'[2]Costeo-JUL26'!$B$9:$CQ$307,Z$1,0),0)*$G106</f>
        <v>153169.68624804</v>
      </c>
      <c r="AA106" s="35">
        <f>IF($B106="P",VLOOKUP($E106,'[2]Costeo-JUL26'!$B$9:$CQ$307,AA$1,0),0)</f>
        <v>0.45</v>
      </c>
      <c r="AB106" s="36">
        <f t="shared" si="41"/>
        <v>68926.358811618004</v>
      </c>
      <c r="AC106" s="36">
        <f t="shared" si="42"/>
        <v>222096.045059658</v>
      </c>
      <c r="AD106" s="34">
        <f>IF($B106="P",VLOOKUP($E106,'[2]Costeo-JUL26'!$B$9:$CQ$307,AD$1,0),0)</f>
        <v>901781</v>
      </c>
      <c r="AE106" s="16">
        <f>IF($B106="P",VLOOKUP($E106,'[2]Costeo-JUL26'!$B$9:$CQ$307,AE$1,0),0)*$G106</f>
        <v>43429</v>
      </c>
      <c r="AF106" s="36">
        <f>IF($B106="P",VLOOKUP($E106,'[2]Costeo-JUL26'!$B$9:$CQ$307,AF$1,0),0)*$G106</f>
        <v>666513.54879999999</v>
      </c>
      <c r="AG106" s="35">
        <f>IF($B106="P",VLOOKUP($E106,'[2]Costeo-JUL26'!$B$9:$CQ$307,AG$1,0),0)</f>
        <v>6.0000000000000001E-3</v>
      </c>
      <c r="AH106" s="36">
        <f t="shared" si="43"/>
        <v>3999.0812928</v>
      </c>
      <c r="AI106" s="36">
        <f t="shared" si="44"/>
        <v>670512.63009280001</v>
      </c>
      <c r="AJ106" s="34">
        <f>IF($B106="P",VLOOKUP($E106,'[2]Costeo-JUL26'!$B$9:$CQ$307,AJ$1,0),0)</f>
        <v>911355</v>
      </c>
      <c r="AK106" s="16">
        <f>IF($B106="P",VLOOKUP($E106,'[2]Costeo-JUL26'!$B$9:$CQ$307,AK$1,0),0)*$G106</f>
        <v>43429</v>
      </c>
      <c r="AL106" s="36">
        <f>IF($B106="P",VLOOKUP($E106,'[2]Costeo-JUL26'!$B$9:$CQ$307,AL$1,0),0)*$G106</f>
        <v>472290.375</v>
      </c>
      <c r="AM106" s="35">
        <f>IF($B106="P",VLOOKUP($E106,'[2]Costeo-JUL26'!$B$9:$CQ$307,AM$1,0),0)</f>
        <v>1.7999999999999999E-2</v>
      </c>
      <c r="AN106" s="36">
        <f t="shared" si="45"/>
        <v>8501.2267499999998</v>
      </c>
      <c r="AO106" s="36">
        <f t="shared" si="46"/>
        <v>480791.60174999997</v>
      </c>
      <c r="AP106" s="34">
        <f>IF($B106="P",VLOOKUP($E106,'[2]Costeo-JUL26'!$B$9:$CQ$307,AP$1,0),0)</f>
        <v>913486</v>
      </c>
      <c r="AQ106" s="16">
        <f>IF($B106="P",VLOOKUP($E106,'[2]Costeo-JUL26'!$B$9:$CQ$307,AQ$1,0),0)*$G106</f>
        <v>43429</v>
      </c>
      <c r="AR106" s="36">
        <f>IF($B106="P",VLOOKUP($E106,'[2]Costeo-JUL26'!$B$9:$CQ$307,AR$1,0),0)*$G106</f>
        <v>5360719.6168693779</v>
      </c>
      <c r="AS106" s="35">
        <f>IF($B106="P",VLOOKUP($E106,'[2]Costeo-JUL26'!$B$9:$CQ$307,AS$1,0),0)</f>
        <v>0.02</v>
      </c>
      <c r="AT106" s="36">
        <f t="shared" si="47"/>
        <v>107214.39233738756</v>
      </c>
      <c r="AU106" s="36">
        <f t="shared" si="48"/>
        <v>5467934.0092067653</v>
      </c>
      <c r="AV106" s="34">
        <f>IF($B106="P",VLOOKUP($E106,'[2]Costeo-JUL26'!$B$9:$CQ$307,AV$1,0),0)</f>
        <v>902310</v>
      </c>
      <c r="AW106" s="16">
        <f>IF($B106="P",VLOOKUP($E106,'[2]Costeo-JUL26'!$B$9:$CQ$307,AW$1,0),0)*$G106</f>
        <v>169.37309999999999</v>
      </c>
      <c r="AX106" s="36">
        <f>IF($B106="P",VLOOKUP($E106,'[2]Costeo-JUL26'!$B$9:$CQ$307,AX$1,0),0)*$G106</f>
        <v>593406.46263159951</v>
      </c>
      <c r="AY106" s="35">
        <f>IF($B106="P",VLOOKUP($E106,'[2]Costeo-JUL26'!$B$9:$CQ$307,AY$1,0),0)</f>
        <v>0.03</v>
      </c>
      <c r="AZ106" s="36">
        <f t="shared" si="49"/>
        <v>17802.193878947986</v>
      </c>
      <c r="BA106" s="36">
        <f t="shared" si="50"/>
        <v>611208.6565105475</v>
      </c>
      <c r="BB106" s="34">
        <f>IF($B106="P",VLOOKUP($E106,'[2]Costeo-JUL26'!$B$9:$CQ$307,BB$1,0),0)</f>
        <v>902311</v>
      </c>
      <c r="BC106" s="16">
        <f>IF($B106="P",VLOOKUP($E106,'[2]Costeo-JUL26'!$B$9:$CQ$307,BC$1,0),0)*$G106</f>
        <v>27.143125000000001</v>
      </c>
      <c r="BD106" s="36">
        <f>IF($B106="P",VLOOKUP($E106,'[2]Costeo-JUL26'!$B$9:$CQ$307,BD$1,0),0)*$G106</f>
        <v>106445.70044062501</v>
      </c>
      <c r="BE106" s="35">
        <f>IF($B106="P",VLOOKUP($E106,'[2]Costeo-JUL26'!$B$9:$CQ$307,BE$1,0),0)</f>
        <v>0.03</v>
      </c>
      <c r="BF106" s="36">
        <f t="shared" si="51"/>
        <v>3193.3710132187502</v>
      </c>
      <c r="BG106" s="36">
        <f t="shared" si="52"/>
        <v>109639.07145384376</v>
      </c>
      <c r="BH106" s="34">
        <f>IF($B106="P",VLOOKUP($E106,'[2]Costeo-JUL26'!$B$9:$CQ$307,BH$1,0),0)</f>
        <v>910319</v>
      </c>
      <c r="BI106" s="16">
        <f>IF($B106="P",VLOOKUP($E106,'[2]Costeo-JUL26'!$B$9:$CQ$307,BI$1,0),0)*$G106</f>
        <v>96.939732142857139</v>
      </c>
      <c r="BJ106" s="36">
        <f>IF($B106="P",VLOOKUP($E106,'[2]Costeo-JUL26'!$B$9:$CQ$307,BJ$1,0),0)*$G106</f>
        <v>253448.9296875</v>
      </c>
      <c r="BK106" s="35">
        <f>IF(BH106=910319,0,IF($B106="P",VLOOKUP($E106,'[2]Costeo-JUL26'!$B$9:$CQ$307,BK$1,0),0))</f>
        <v>0</v>
      </c>
      <c r="BL106" s="36">
        <f t="shared" si="53"/>
        <v>0</v>
      </c>
      <c r="BM106" s="36">
        <f t="shared" si="54"/>
        <v>253448.9296875</v>
      </c>
      <c r="BN106" s="34">
        <f>IF($B106="P",VLOOKUP($E106,'[2]Costeo-JUL26'!$B$9:$CQ$307,BN$1,0),0)</f>
        <v>0</v>
      </c>
      <c r="BO106" s="16">
        <f>IF($B106="P",VLOOKUP($E106,'[2]Costeo-JUL26'!$B$9:$CQ$307,BO$1,0),0)*$G106</f>
        <v>0</v>
      </c>
      <c r="BP106" s="36">
        <f>IF($B106="P",VLOOKUP($E106,'[2]Costeo-JUL26'!$B$9:$CQ$307,BP$1,0),0)*$G106</f>
        <v>0</v>
      </c>
      <c r="BQ106" s="35">
        <f>IF($B106="P",VLOOKUP($E106,'[2]Costeo-JUL26'!$B$9:$CQ$307,BQ$1,0),0)</f>
        <v>0</v>
      </c>
      <c r="BR106" s="36">
        <f t="shared" si="55"/>
        <v>0</v>
      </c>
      <c r="BS106" s="36">
        <f t="shared" si="56"/>
        <v>0</v>
      </c>
      <c r="BT106" s="34">
        <f>IF($B106="P",VLOOKUP($E106,'[2]Costeo-JUL26'!$B$9:$CQ$307,BT$1,0),0)</f>
        <v>0</v>
      </c>
      <c r="BU106" s="16">
        <f>IF($B106="P",VLOOKUP($E106,'[2]Costeo-JUL26'!$B$9:$CQ$307,BU$1,0),0)*$G106</f>
        <v>0</v>
      </c>
      <c r="BV106" s="36">
        <f>IF($B106="P",VLOOKUP($E106,'[2]Costeo-JUL26'!$B$9:$CQ$307,BV$1,0),0)*$G106</f>
        <v>0</v>
      </c>
      <c r="BW106" s="35">
        <f>IF($B106="P",VLOOKUP($E106,'[2]Costeo-JUL26'!$B$9:$CQ$307,BW$1,0),0)</f>
        <v>0</v>
      </c>
      <c r="BX106" s="36">
        <f t="shared" si="57"/>
        <v>0</v>
      </c>
      <c r="BY106" s="36">
        <f t="shared" si="58"/>
        <v>0</v>
      </c>
      <c r="BZ106" s="34">
        <f>IF($B106="P",VLOOKUP($E106,'[2]Costeo-JUL26'!$B$9:$CQ$307,BZ$1,0),0)</f>
        <v>0</v>
      </c>
      <c r="CA106" s="16">
        <f>IF($B106="P",VLOOKUP($E106,'[2]Costeo-JUL26'!$B$9:$CQ$307,CA$1,0),0)*$G106</f>
        <v>0</v>
      </c>
      <c r="CB106" s="36">
        <f>IF($B106="P",VLOOKUP($E106,'[2]Costeo-JUL26'!$B$9:$CQ$307,CB$1,0),0)*$G106</f>
        <v>0</v>
      </c>
      <c r="CC106" s="35">
        <f>IF($B106="P",VLOOKUP($E106,'[2]Costeo-JUL26'!$B$9:$CQ$307,CC$1,0),0)</f>
        <v>0</v>
      </c>
      <c r="CD106" s="36">
        <f t="shared" si="59"/>
        <v>0</v>
      </c>
      <c r="CE106" s="36">
        <f t="shared" si="60"/>
        <v>0</v>
      </c>
      <c r="CF106" s="37">
        <f t="shared" si="32"/>
        <v>34634144.423706017</v>
      </c>
      <c r="CG106" s="36">
        <f>IF($B106="r",VLOOKUP($E106,'[2]Costeo-JUL26'!$B$9:$CQ$307,CG$1,0),0)*$G106</f>
        <v>0</v>
      </c>
      <c r="CH106" s="35">
        <f>VLOOKUP($E106,'[2]TEORICOS (05.26)'!$A$8:$T$251,CH$1,0)</f>
        <v>0</v>
      </c>
      <c r="CI106" s="36">
        <f t="shared" si="61"/>
        <v>0</v>
      </c>
      <c r="CJ106" s="37">
        <f t="shared" si="62"/>
        <v>0</v>
      </c>
      <c r="CM106" s="16">
        <f>SUMIFS('[1]Ajuste Inventario'!$I:$I,'[1]Ajuste Inventario'!$B:$B,E106,'[1]Ajuste Inventario'!$S:$S,D106)*-1</f>
        <v>46.875</v>
      </c>
      <c r="CN106" s="36">
        <f t="shared" si="33"/>
        <v>299058.32874092786</v>
      </c>
      <c r="CP106" t="str">
        <f t="shared" si="34"/>
        <v>2741Org.Vtas Ranelagh</v>
      </c>
      <c r="CQ106" s="10">
        <f t="shared" si="35"/>
        <v>6379.9110131397947</v>
      </c>
    </row>
    <row r="107" spans="1:95" x14ac:dyDescent="0.25">
      <c r="A107" s="30">
        <v>46204</v>
      </c>
      <c r="B107" s="31" t="str">
        <f>VLOOKUP($E107,'[2]TEORICOS (05.26)'!$A$8:$T$251,B$1,0)</f>
        <v>P</v>
      </c>
      <c r="C107" s="32" t="str">
        <f>VLOOKUP($E107,'[2]TEORICOS (05.26)'!$A$8:$T$251,C$1,0)</f>
        <v>Sprite</v>
      </c>
      <c r="D107" t="s">
        <v>66</v>
      </c>
      <c r="E107">
        <v>2759</v>
      </c>
      <c r="F107" t="s">
        <v>165</v>
      </c>
      <c r="G107" s="16">
        <v>3773.165</v>
      </c>
      <c r="H107" s="16">
        <v>8972.58637000003</v>
      </c>
      <c r="I107" s="33">
        <v>63027682.060000554</v>
      </c>
      <c r="J107" s="33">
        <v>62363334.220000438</v>
      </c>
      <c r="K107" s="34">
        <f>IF($B107="P",VLOOKUP($E107,'[2]Costeo-JUL26'!$B$9:$CQ$307,K$1,0),0)</f>
        <v>911399</v>
      </c>
      <c r="L107" s="35">
        <f>VLOOKUP($E107,'[2]TEORICOS (05.26)'!$A$8:$T$251,L$1,0)</f>
        <v>0.27500000000000002</v>
      </c>
      <c r="M107" s="36">
        <f t="shared" si="36"/>
        <v>17149916.91050012</v>
      </c>
      <c r="N107" s="35">
        <f>IF($B107="P",VLOOKUP($E107,'[2]Costeo-JUL26'!$B$9:$CQ$307,N$1,0),0)</f>
        <v>3.5000000000000003E-2</v>
      </c>
      <c r="O107" s="36">
        <f t="shared" si="37"/>
        <v>600247.09186750429</v>
      </c>
      <c r="P107" s="36">
        <f>IF($B107="P",VLOOKUP($E107,'[2]Costeo-JUL26'!$B$9:$CQ$307,P$1,0),0)*H107</f>
        <v>0</v>
      </c>
      <c r="Q107" s="36">
        <f t="shared" si="38"/>
        <v>17750164.002367623</v>
      </c>
      <c r="R107" s="34">
        <f>IF($B107="P",VLOOKUP($E107,'[2]Costeo-JUL26'!$B$9:$CQ$307,R$1,0),0)</f>
        <v>0</v>
      </c>
      <c r="S107" s="16">
        <f>IF($B107="P",VLOOKUP($E107,'[2]Costeo-JUL26'!$B$9:$CQ$307,S$1,0),0)*$G107</f>
        <v>0</v>
      </c>
      <c r="T107" s="36">
        <f>IF($B107="P",VLOOKUP($E107,'[2]Costeo-JUL26'!$B$9:$CQ$307,T$1,0),0)*$G107</f>
        <v>0</v>
      </c>
      <c r="U107" s="35">
        <f>IF($B107="P",VLOOKUP($E107,'[2]Costeo-JUL26'!$B$9:$CQ$307,U$1,0),0)</f>
        <v>0</v>
      </c>
      <c r="V107" s="36">
        <f t="shared" si="39"/>
        <v>0</v>
      </c>
      <c r="W107" s="36">
        <f t="shared" si="40"/>
        <v>0</v>
      </c>
      <c r="X107" s="34">
        <f>IF($B107="P",VLOOKUP($E107,'[2]Costeo-JUL26'!$B$9:$CQ$307,X$1,0),0)</f>
        <v>902338</v>
      </c>
      <c r="Y107" s="16">
        <f>IF($B107="P",VLOOKUP($E107,'[2]Costeo-JUL26'!$B$9:$CQ$307,Y$1,0),0)*$G107</f>
        <v>423.59814189000002</v>
      </c>
      <c r="Z107" s="36">
        <f>IF($B107="P",VLOOKUP($E107,'[2]Costeo-JUL26'!$B$9:$CQ$307,Z$1,0),0)*$G107</f>
        <v>119768.1386379786</v>
      </c>
      <c r="AA107" s="35">
        <f>IF($B107="P",VLOOKUP($E107,'[2]Costeo-JUL26'!$B$9:$CQ$307,AA$1,0),0)</f>
        <v>0.45</v>
      </c>
      <c r="AB107" s="36">
        <f t="shared" si="41"/>
        <v>53895.662387090371</v>
      </c>
      <c r="AC107" s="36">
        <f t="shared" si="42"/>
        <v>173663.80102506897</v>
      </c>
      <c r="AD107" s="34">
        <f>IF($B107="P",VLOOKUP($E107,'[2]Costeo-JUL26'!$B$9:$CQ$307,AD$1,0),0)</f>
        <v>901781</v>
      </c>
      <c r="AE107" s="16">
        <f>IF($B107="P",VLOOKUP($E107,'[2]Costeo-JUL26'!$B$9:$CQ$307,AE$1,0),0)*$G107</f>
        <v>22638.989999999998</v>
      </c>
      <c r="AF107" s="36">
        <f>IF($B107="P",VLOOKUP($E107,'[2]Costeo-JUL26'!$B$9:$CQ$307,AF$1,0),0)*$G107</f>
        <v>347445.10732800001</v>
      </c>
      <c r="AG107" s="35">
        <f>IF($B107="P",VLOOKUP($E107,'[2]Costeo-JUL26'!$B$9:$CQ$307,AG$1,0),0)</f>
        <v>6.0000000000000001E-3</v>
      </c>
      <c r="AH107" s="36">
        <f t="shared" si="43"/>
        <v>2084.6706439680001</v>
      </c>
      <c r="AI107" s="36">
        <f t="shared" si="44"/>
        <v>349529.777971968</v>
      </c>
      <c r="AJ107" s="34">
        <f>IF($B107="P",VLOOKUP($E107,'[2]Costeo-JUL26'!$B$9:$CQ$307,AJ$1,0),0)</f>
        <v>911543</v>
      </c>
      <c r="AK107" s="16">
        <f>IF($B107="P",VLOOKUP($E107,'[2]Costeo-JUL26'!$B$9:$CQ$307,AK$1,0),0)*$G107</f>
        <v>22638.989999999998</v>
      </c>
      <c r="AL107" s="36">
        <f>IF($B107="P",VLOOKUP($E107,'[2]Costeo-JUL26'!$B$9:$CQ$307,AL$1,0),0)*$G107</f>
        <v>338864.93011800002</v>
      </c>
      <c r="AM107" s="35">
        <f>IF($B107="P",VLOOKUP($E107,'[2]Costeo-JUL26'!$B$9:$CQ$307,AM$1,0),0)</f>
        <v>1.7999999999999999E-2</v>
      </c>
      <c r="AN107" s="36">
        <f t="shared" si="45"/>
        <v>6099.568742124</v>
      </c>
      <c r="AO107" s="36">
        <f t="shared" si="46"/>
        <v>344964.49886012403</v>
      </c>
      <c r="AP107" s="34">
        <f>IF($B107="P",VLOOKUP($E107,'[2]Costeo-JUL26'!$B$9:$CQ$307,AP$1,0),0)</f>
        <v>911881</v>
      </c>
      <c r="AQ107" s="16">
        <f>IF($B107="P",VLOOKUP($E107,'[2]Costeo-JUL26'!$B$9:$CQ$307,AQ$1,0),0)*$G107</f>
        <v>22638.989999999998</v>
      </c>
      <c r="AR107" s="36">
        <f>IF($B107="P",VLOOKUP($E107,'[2]Costeo-JUL26'!$B$9:$CQ$307,AR$1,0),0)*$G107</f>
        <v>3071911.7199391667</v>
      </c>
      <c r="AS107" s="35">
        <f>IF($B107="P",VLOOKUP($E107,'[2]Costeo-JUL26'!$B$9:$CQ$307,AS$1,0),0)</f>
        <v>0.02</v>
      </c>
      <c r="AT107" s="36">
        <f t="shared" si="47"/>
        <v>61438.234398783337</v>
      </c>
      <c r="AU107" s="36">
        <f t="shared" si="48"/>
        <v>3133349.9543379499</v>
      </c>
      <c r="AV107" s="34">
        <f>IF($B107="P",VLOOKUP($E107,'[2]Costeo-JUL26'!$B$9:$CQ$307,AV$1,0),0)</f>
        <v>932442</v>
      </c>
      <c r="AW107" s="16">
        <f>IF($B107="P",VLOOKUP($E107,'[2]Costeo-JUL26'!$B$9:$CQ$307,AW$1,0),0)*$G107</f>
        <v>104.51667049999999</v>
      </c>
      <c r="AX107" s="36">
        <f>IF($B107="P",VLOOKUP($E107,'[2]Costeo-JUL26'!$B$9:$CQ$307,AX$1,0),0)*$G107</f>
        <v>385799.70156683354</v>
      </c>
      <c r="AY107" s="35">
        <f>IF($B107="P",VLOOKUP($E107,'[2]Costeo-JUL26'!$B$9:$CQ$307,AY$1,0),0)</f>
        <v>0.03</v>
      </c>
      <c r="AZ107" s="36">
        <f t="shared" si="49"/>
        <v>11573.991047005005</v>
      </c>
      <c r="BA107" s="36">
        <f t="shared" si="50"/>
        <v>397373.69261383853</v>
      </c>
      <c r="BB107" s="34">
        <f>IF($B107="P",VLOOKUP($E107,'[2]Costeo-JUL26'!$B$9:$CQ$307,BB$1,0),0)</f>
        <v>902311</v>
      </c>
      <c r="BC107" s="16">
        <f>IF($B107="P",VLOOKUP($E107,'[2]Costeo-JUL26'!$B$9:$CQ$307,BC$1,0),0)*$G107</f>
        <v>16.507596875000001</v>
      </c>
      <c r="BD107" s="36">
        <f>IF($B107="P",VLOOKUP($E107,'[2]Costeo-JUL26'!$B$9:$CQ$307,BD$1,0),0)*$G107</f>
        <v>64736.934746859391</v>
      </c>
      <c r="BE107" s="35">
        <f>IF($B107="P",VLOOKUP($E107,'[2]Costeo-JUL26'!$B$9:$CQ$307,BE$1,0),0)</f>
        <v>0.03</v>
      </c>
      <c r="BF107" s="36">
        <f t="shared" si="51"/>
        <v>1942.1080424057816</v>
      </c>
      <c r="BG107" s="36">
        <f t="shared" si="52"/>
        <v>66679.042789265179</v>
      </c>
      <c r="BH107" s="34">
        <f>IF($B107="P",VLOOKUP($E107,'[2]Costeo-JUL26'!$B$9:$CQ$307,BH$1,0),0)</f>
        <v>933089</v>
      </c>
      <c r="BI107" s="16">
        <f>IF($B107="P",VLOOKUP($E107,'[2]Costeo-JUL26'!$B$9:$CQ$307,BI$1,0),0)*$G107</f>
        <v>141.49368749999999</v>
      </c>
      <c r="BJ107" s="36">
        <f>IF($B107="P",VLOOKUP($E107,'[2]Costeo-JUL26'!$B$9:$CQ$307,BJ$1,0),0)*$G107</f>
        <v>105366.46416746081</v>
      </c>
      <c r="BK107" s="35">
        <f>IF(BH107=910319,0,IF($B107="P",VLOOKUP($E107,'[2]Costeo-JUL26'!$B$9:$CQ$307,BK$1,0),0))</f>
        <v>0.02</v>
      </c>
      <c r="BL107" s="36">
        <f t="shared" si="53"/>
        <v>2107.3292833492164</v>
      </c>
      <c r="BM107" s="36">
        <f t="shared" si="54"/>
        <v>107473.79345081003</v>
      </c>
      <c r="BN107" s="34">
        <f>IF($B107="P",VLOOKUP($E107,'[2]Costeo-JUL26'!$B$9:$CQ$307,BN$1,0),0)</f>
        <v>0</v>
      </c>
      <c r="BO107" s="16">
        <f>IF($B107="P",VLOOKUP($E107,'[2]Costeo-JUL26'!$B$9:$CQ$307,BO$1,0),0)*$G107</f>
        <v>0</v>
      </c>
      <c r="BP107" s="36">
        <f>IF($B107="P",VLOOKUP($E107,'[2]Costeo-JUL26'!$B$9:$CQ$307,BP$1,0),0)*$G107</f>
        <v>0</v>
      </c>
      <c r="BQ107" s="35">
        <f>IF($B107="P",VLOOKUP($E107,'[2]Costeo-JUL26'!$B$9:$CQ$307,BQ$1,0),0)</f>
        <v>0</v>
      </c>
      <c r="BR107" s="36">
        <f t="shared" si="55"/>
        <v>0</v>
      </c>
      <c r="BS107" s="36">
        <f t="shared" si="56"/>
        <v>0</v>
      </c>
      <c r="BT107" s="34">
        <f>IF($B107="P",VLOOKUP($E107,'[2]Costeo-JUL26'!$B$9:$CQ$307,BT$1,0),0)</f>
        <v>0</v>
      </c>
      <c r="BU107" s="16">
        <f>IF($B107="P",VLOOKUP($E107,'[2]Costeo-JUL26'!$B$9:$CQ$307,BU$1,0),0)*$G107</f>
        <v>0</v>
      </c>
      <c r="BV107" s="36">
        <f>IF($B107="P",VLOOKUP($E107,'[2]Costeo-JUL26'!$B$9:$CQ$307,BV$1,0),0)*$G107</f>
        <v>0</v>
      </c>
      <c r="BW107" s="35">
        <f>IF($B107="P",VLOOKUP($E107,'[2]Costeo-JUL26'!$B$9:$CQ$307,BW$1,0),0)</f>
        <v>0</v>
      </c>
      <c r="BX107" s="36">
        <f t="shared" si="57"/>
        <v>0</v>
      </c>
      <c r="BY107" s="36">
        <f t="shared" si="58"/>
        <v>0</v>
      </c>
      <c r="BZ107" s="34">
        <f>IF($B107="P",VLOOKUP($E107,'[2]Costeo-JUL26'!$B$9:$CQ$307,BZ$1,0),0)</f>
        <v>0</v>
      </c>
      <c r="CA107" s="16">
        <f>IF($B107="P",VLOOKUP($E107,'[2]Costeo-JUL26'!$B$9:$CQ$307,CA$1,0),0)*$G107</f>
        <v>0</v>
      </c>
      <c r="CB107" s="36">
        <f>IF($B107="P",VLOOKUP($E107,'[2]Costeo-JUL26'!$B$9:$CQ$307,CB$1,0),0)*$G107</f>
        <v>0</v>
      </c>
      <c r="CC107" s="35">
        <f>IF($B107="P",VLOOKUP($E107,'[2]Costeo-JUL26'!$B$9:$CQ$307,CC$1,0),0)</f>
        <v>0</v>
      </c>
      <c r="CD107" s="36">
        <f t="shared" si="59"/>
        <v>0</v>
      </c>
      <c r="CE107" s="36">
        <f t="shared" si="60"/>
        <v>0</v>
      </c>
      <c r="CF107" s="37">
        <f t="shared" si="32"/>
        <v>22323198.563416652</v>
      </c>
      <c r="CG107" s="36">
        <f>IF($B107="r",VLOOKUP($E107,'[2]Costeo-JUL26'!$B$9:$CQ$307,CG$1,0),0)*$G107</f>
        <v>0</v>
      </c>
      <c r="CH107" s="35">
        <f>VLOOKUP($E107,'[2]TEORICOS (05.26)'!$A$8:$T$251,CH$1,0)</f>
        <v>0</v>
      </c>
      <c r="CI107" s="36">
        <f t="shared" si="61"/>
        <v>0</v>
      </c>
      <c r="CJ107" s="37">
        <f t="shared" si="62"/>
        <v>0</v>
      </c>
      <c r="CM107" s="16">
        <f>SUMIFS('[1]Ajuste Inventario'!$I:$I,'[1]Ajuste Inventario'!$B:$B,E107,'[1]Ajuste Inventario'!$S:$S,D107)*-1</f>
        <v>17.181000000000001</v>
      </c>
      <c r="CN107" s="36">
        <f t="shared" si="33"/>
        <v>101648.0526343432</v>
      </c>
      <c r="CP107" t="str">
        <f t="shared" si="34"/>
        <v>2759Org.Vtas Ranelagh</v>
      </c>
      <c r="CQ107" s="10">
        <f t="shared" si="35"/>
        <v>5916.3059562506951</v>
      </c>
    </row>
    <row r="108" spans="1:95" x14ac:dyDescent="0.25">
      <c r="A108" s="30">
        <v>46204</v>
      </c>
      <c r="B108" s="31" t="str">
        <f>VLOOKUP($E108,'[2]TEORICOS (05.26)'!$A$8:$T$251,B$1,0)</f>
        <v>P</v>
      </c>
      <c r="C108" s="32" t="str">
        <f>VLOOKUP($E108,'[2]TEORICOS (05.26)'!$A$8:$T$251,C$1,0)</f>
        <v>Sprite</v>
      </c>
      <c r="D108" t="s">
        <v>66</v>
      </c>
      <c r="E108">
        <v>2780</v>
      </c>
      <c r="F108" t="s">
        <v>166</v>
      </c>
      <c r="G108" s="16">
        <v>332</v>
      </c>
      <c r="H108" s="16">
        <v>3742.3039999999946</v>
      </c>
      <c r="I108" s="33">
        <v>34321845.600000016</v>
      </c>
      <c r="J108" s="33">
        <v>28768593.040000007</v>
      </c>
      <c r="K108" s="34">
        <f>IF($B108="P",VLOOKUP($E108,'[2]Costeo-JUL26'!$B$9:$CQ$307,K$1,0),0)</f>
        <v>911399</v>
      </c>
      <c r="L108" s="35">
        <f>VLOOKUP($E108,'[2]TEORICOS (05.26)'!$A$8:$T$251,L$1,0)</f>
        <v>0.27500000000000002</v>
      </c>
      <c r="M108" s="36">
        <f t="shared" si="36"/>
        <v>7911363.086000002</v>
      </c>
      <c r="N108" s="35">
        <f>IF($B108="P",VLOOKUP($E108,'[2]Costeo-JUL26'!$B$9:$CQ$307,N$1,0),0)</f>
        <v>3.5000000000000003E-2</v>
      </c>
      <c r="O108" s="36">
        <f t="shared" si="37"/>
        <v>276897.70801000012</v>
      </c>
      <c r="P108" s="36">
        <f>IF($B108="P",VLOOKUP($E108,'[2]Costeo-JUL26'!$B$9:$CQ$307,P$1,0),0)*H108</f>
        <v>0</v>
      </c>
      <c r="Q108" s="36">
        <f t="shared" si="38"/>
        <v>8188260.7940100022</v>
      </c>
      <c r="R108" s="34">
        <f>IF($B108="P",VLOOKUP($E108,'[2]Costeo-JUL26'!$B$9:$CQ$307,R$1,0),0)</f>
        <v>0</v>
      </c>
      <c r="S108" s="16">
        <f>IF($B108="P",VLOOKUP($E108,'[2]Costeo-JUL26'!$B$9:$CQ$307,S$1,0),0)*$G108</f>
        <v>0</v>
      </c>
      <c r="T108" s="36">
        <f>IF($B108="P",VLOOKUP($E108,'[2]Costeo-JUL26'!$B$9:$CQ$307,T$1,0),0)*$G108</f>
        <v>0</v>
      </c>
      <c r="U108" s="35">
        <f>IF($B108="P",VLOOKUP($E108,'[2]Costeo-JUL26'!$B$9:$CQ$307,U$1,0),0)</f>
        <v>0</v>
      </c>
      <c r="V108" s="36">
        <f t="shared" si="39"/>
        <v>0</v>
      </c>
      <c r="W108" s="36">
        <f t="shared" si="40"/>
        <v>0</v>
      </c>
      <c r="X108" s="34">
        <f>IF($B108="P",VLOOKUP($E108,'[2]Costeo-JUL26'!$B$9:$CQ$307,X$1,0),0)</f>
        <v>0</v>
      </c>
      <c r="Y108" s="16">
        <f>IF($B108="P",VLOOKUP($E108,'[2]Costeo-JUL26'!$B$9:$CQ$307,Y$1,0),0)*$G108</f>
        <v>0</v>
      </c>
      <c r="Z108" s="36">
        <f>IF($B108="P",VLOOKUP($E108,'[2]Costeo-JUL26'!$B$9:$CQ$307,Z$1,0),0)*$G108</f>
        <v>0</v>
      </c>
      <c r="AA108" s="35">
        <f>IF($B108="P",VLOOKUP($E108,'[2]Costeo-JUL26'!$B$9:$CQ$307,AA$1,0),0)</f>
        <v>0</v>
      </c>
      <c r="AB108" s="36">
        <f t="shared" si="41"/>
        <v>0</v>
      </c>
      <c r="AC108" s="36">
        <f t="shared" si="42"/>
        <v>0</v>
      </c>
      <c r="AD108" s="34">
        <f>IF($B108="P",VLOOKUP($E108,'[2]Costeo-JUL26'!$B$9:$CQ$307,AD$1,0),0)</f>
        <v>0</v>
      </c>
      <c r="AE108" s="16">
        <f>IF($B108="P",VLOOKUP($E108,'[2]Costeo-JUL26'!$B$9:$CQ$307,AE$1,0),0)*$G108</f>
        <v>0</v>
      </c>
      <c r="AF108" s="36">
        <f>IF($B108="P",VLOOKUP($E108,'[2]Costeo-JUL26'!$B$9:$CQ$307,AF$1,0),0)*$G108</f>
        <v>0</v>
      </c>
      <c r="AG108" s="35">
        <f>IF($B108="P",VLOOKUP($E108,'[2]Costeo-JUL26'!$B$9:$CQ$307,AG$1,0),0)</f>
        <v>0</v>
      </c>
      <c r="AH108" s="36">
        <f t="shared" si="43"/>
        <v>0</v>
      </c>
      <c r="AI108" s="36">
        <f t="shared" si="44"/>
        <v>0</v>
      </c>
      <c r="AJ108" s="34">
        <f>IF($B108="P",VLOOKUP($E108,'[2]Costeo-JUL26'!$B$9:$CQ$307,AJ$1,0),0)</f>
        <v>932371</v>
      </c>
      <c r="AK108" s="16">
        <f>IF($B108="P",VLOOKUP($E108,'[2]Costeo-JUL26'!$B$9:$CQ$307,AK$1,0),0)*$G108</f>
        <v>332</v>
      </c>
      <c r="AL108" s="36">
        <f>IF($B108="P",VLOOKUP($E108,'[2]Costeo-JUL26'!$B$9:$CQ$307,AL$1,0),0)*$G108</f>
        <v>61722.119999999995</v>
      </c>
      <c r="AM108" s="35">
        <f>IF($B108="P",VLOOKUP($E108,'[2]Costeo-JUL26'!$B$9:$CQ$307,AM$1,0),0)</f>
        <v>1.7999999999999999E-2</v>
      </c>
      <c r="AN108" s="36">
        <f t="shared" si="45"/>
        <v>1110.9981599999999</v>
      </c>
      <c r="AO108" s="36">
        <f t="shared" si="46"/>
        <v>62833.118159999998</v>
      </c>
      <c r="AP108" s="34">
        <f>IF($B108="P",VLOOKUP($E108,'[2]Costeo-JUL26'!$B$9:$CQ$307,AP$1,0),0)</f>
        <v>0</v>
      </c>
      <c r="AQ108" s="16">
        <f>IF($B108="P",VLOOKUP($E108,'[2]Costeo-JUL26'!$B$9:$CQ$307,AQ$1,0),0)*$G108</f>
        <v>0</v>
      </c>
      <c r="AR108" s="36">
        <f>IF($B108="P",VLOOKUP($E108,'[2]Costeo-JUL26'!$B$9:$CQ$307,AR$1,0),0)*$G108</f>
        <v>0</v>
      </c>
      <c r="AS108" s="35">
        <f>IF($B108="P",VLOOKUP($E108,'[2]Costeo-JUL26'!$B$9:$CQ$307,AS$1,0),0)</f>
        <v>0</v>
      </c>
      <c r="AT108" s="36">
        <f t="shared" si="47"/>
        <v>0</v>
      </c>
      <c r="AU108" s="36">
        <f t="shared" si="48"/>
        <v>0</v>
      </c>
      <c r="AV108" s="34">
        <f>IF($B108="P",VLOOKUP($E108,'[2]Costeo-JUL26'!$B$9:$CQ$307,AV$1,0),0)</f>
        <v>0</v>
      </c>
      <c r="AW108" s="16">
        <f>IF($B108="P",VLOOKUP($E108,'[2]Costeo-JUL26'!$B$9:$CQ$307,AW$1,0),0)*$G108</f>
        <v>0</v>
      </c>
      <c r="AX108" s="36">
        <f>IF($B108="P",VLOOKUP($E108,'[2]Costeo-JUL26'!$B$9:$CQ$307,AX$1,0),0)*$G108</f>
        <v>0</v>
      </c>
      <c r="AY108" s="35">
        <f>IF($B108="P",VLOOKUP($E108,'[2]Costeo-JUL26'!$B$9:$CQ$307,AY$1,0),0)</f>
        <v>0</v>
      </c>
      <c r="AZ108" s="36">
        <f t="shared" si="49"/>
        <v>0</v>
      </c>
      <c r="BA108" s="36">
        <f t="shared" si="50"/>
        <v>0</v>
      </c>
      <c r="BB108" s="34">
        <f>IF($B108="P",VLOOKUP($E108,'[2]Costeo-JUL26'!$B$9:$CQ$307,BB$1,0),0)</f>
        <v>902311</v>
      </c>
      <c r="BC108" s="16">
        <f>IF($B108="P",VLOOKUP($E108,'[2]Costeo-JUL26'!$B$9:$CQ$307,BC$1,0),0)*$G108</f>
        <v>1.3833112000000001</v>
      </c>
      <c r="BD108" s="36">
        <f>IF($B108="P",VLOOKUP($E108,'[2]Costeo-JUL26'!$B$9:$CQ$307,BD$1,0),0)*$G108</f>
        <v>5424.8554509240012</v>
      </c>
      <c r="BE108" s="35">
        <f>IF($B108="P",VLOOKUP($E108,'[2]Costeo-JUL26'!$B$9:$CQ$307,BE$1,0),0)</f>
        <v>0.03</v>
      </c>
      <c r="BF108" s="36">
        <f t="shared" si="51"/>
        <v>162.74566352772004</v>
      </c>
      <c r="BG108" s="36">
        <f t="shared" si="52"/>
        <v>5587.6011144517215</v>
      </c>
      <c r="BH108" s="34">
        <f>IF($B108="P",VLOOKUP($E108,'[2]Costeo-JUL26'!$B$9:$CQ$307,BH$1,0),0)</f>
        <v>0</v>
      </c>
      <c r="BI108" s="16">
        <f>IF($B108="P",VLOOKUP($E108,'[2]Costeo-JUL26'!$B$9:$CQ$307,BI$1,0),0)*$G108</f>
        <v>0</v>
      </c>
      <c r="BJ108" s="36">
        <f>IF($B108="P",VLOOKUP($E108,'[2]Costeo-JUL26'!$B$9:$CQ$307,BJ$1,0),0)*$G108</f>
        <v>0</v>
      </c>
      <c r="BK108" s="35">
        <f>IF(BH108=910319,0,IF($B108="P",VLOOKUP($E108,'[2]Costeo-JUL26'!$B$9:$CQ$307,BK$1,0),0))</f>
        <v>0</v>
      </c>
      <c r="BL108" s="36">
        <f t="shared" si="53"/>
        <v>0</v>
      </c>
      <c r="BM108" s="36">
        <f t="shared" si="54"/>
        <v>0</v>
      </c>
      <c r="BN108" s="34">
        <f>IF($B108="P",VLOOKUP($E108,'[2]Costeo-JUL26'!$B$9:$CQ$307,BN$1,0),0)</f>
        <v>931919</v>
      </c>
      <c r="BO108" s="16">
        <f>IF($B108="P",VLOOKUP($E108,'[2]Costeo-JUL26'!$B$9:$CQ$307,BO$1,0),0)*$G108</f>
        <v>332</v>
      </c>
      <c r="BP108" s="36">
        <f>IF($B108="P",VLOOKUP($E108,'[2]Costeo-JUL26'!$B$9:$CQ$307,BP$1,0),0)*$G108</f>
        <v>253806.69600000003</v>
      </c>
      <c r="BQ108" s="35">
        <f>IF($B108="P",VLOOKUP($E108,'[2]Costeo-JUL26'!$B$9:$CQ$307,BQ$1,0),0)</f>
        <v>0.02</v>
      </c>
      <c r="BR108" s="36">
        <f t="shared" si="55"/>
        <v>5076.1339200000002</v>
      </c>
      <c r="BS108" s="36">
        <f t="shared" si="56"/>
        <v>258882.82992000002</v>
      </c>
      <c r="BT108" s="34">
        <f>IF($B108="P",VLOOKUP($E108,'[2]Costeo-JUL26'!$B$9:$CQ$307,BT$1,0),0)</f>
        <v>932564</v>
      </c>
      <c r="BU108" s="16">
        <f>IF($B108="P",VLOOKUP($E108,'[2]Costeo-JUL26'!$B$9:$CQ$307,BU$1,0),0)*$G108</f>
        <v>332</v>
      </c>
      <c r="BV108" s="36">
        <f>IF($B108="P",VLOOKUP($E108,'[2]Costeo-JUL26'!$B$9:$CQ$307,BV$1,0),0)*$G108</f>
        <v>660049.19999999995</v>
      </c>
      <c r="BW108" s="35">
        <f>IF($B108="P",VLOOKUP($E108,'[2]Costeo-JUL26'!$B$9:$CQ$307,BW$1,0),0)</f>
        <v>0.02</v>
      </c>
      <c r="BX108" s="36">
        <f t="shared" si="57"/>
        <v>13200.983999999999</v>
      </c>
      <c r="BY108" s="36">
        <f t="shared" si="58"/>
        <v>673250.18400000001</v>
      </c>
      <c r="BZ108" s="34">
        <f>IF($B108="P",VLOOKUP($E108,'[2]Costeo-JUL26'!$B$9:$CQ$307,BZ$1,0),0)</f>
        <v>0</v>
      </c>
      <c r="CA108" s="16">
        <f>IF($B108="P",VLOOKUP($E108,'[2]Costeo-JUL26'!$B$9:$CQ$307,CA$1,0),0)*$G108</f>
        <v>0</v>
      </c>
      <c r="CB108" s="36">
        <f>IF($B108="P",VLOOKUP($E108,'[2]Costeo-JUL26'!$B$9:$CQ$307,CB$1,0),0)*$G108</f>
        <v>0</v>
      </c>
      <c r="CC108" s="35">
        <f>IF($B108="P",VLOOKUP($E108,'[2]Costeo-JUL26'!$B$9:$CQ$307,CC$1,0),0)</f>
        <v>0</v>
      </c>
      <c r="CD108" s="36">
        <f t="shared" si="59"/>
        <v>0</v>
      </c>
      <c r="CE108" s="36">
        <f t="shared" si="60"/>
        <v>0</v>
      </c>
      <c r="CF108" s="37">
        <f t="shared" si="32"/>
        <v>9188814.5272044539</v>
      </c>
      <c r="CG108" s="36">
        <f>IF($B108="r",VLOOKUP($E108,'[2]Costeo-JUL26'!$B$9:$CQ$307,CG$1,0),0)*$G108</f>
        <v>0</v>
      </c>
      <c r="CH108" s="35">
        <f>VLOOKUP($E108,'[2]TEORICOS (05.26)'!$A$8:$T$251,CH$1,0)</f>
        <v>0</v>
      </c>
      <c r="CI108" s="36">
        <f t="shared" si="61"/>
        <v>0</v>
      </c>
      <c r="CJ108" s="37">
        <f t="shared" si="62"/>
        <v>0</v>
      </c>
      <c r="CM108" s="16">
        <f>SUMIFS('[1]Ajuste Inventario'!$I:$I,'[1]Ajuste Inventario'!$B:$B,E108,'[1]Ajuste Inventario'!$S:$S,D108)*-1</f>
        <v>3</v>
      </c>
      <c r="CN108" s="36">
        <f t="shared" si="33"/>
        <v>83031.456571124581</v>
      </c>
      <c r="CP108" t="str">
        <f t="shared" si="34"/>
        <v>2780Org.Vtas Ranelagh</v>
      </c>
      <c r="CQ108" s="10">
        <f t="shared" si="35"/>
        <v>27677.152190374862</v>
      </c>
    </row>
    <row r="109" spans="1:95" x14ac:dyDescent="0.25">
      <c r="A109" s="30">
        <v>46204</v>
      </c>
      <c r="B109" s="31" t="str">
        <f>VLOOKUP($E109,'[2]TEORICOS (05.26)'!$A$8:$T$251,B$1,0)</f>
        <v>R</v>
      </c>
      <c r="C109" s="32" t="str">
        <f>VLOOKUP($E109,'[2]TEORICOS (05.26)'!$A$8:$T$251,C$1,0)</f>
        <v>Monster</v>
      </c>
      <c r="D109" t="s">
        <v>66</v>
      </c>
      <c r="E109">
        <v>3095</v>
      </c>
      <c r="F109" t="s">
        <v>167</v>
      </c>
      <c r="G109" s="16">
        <v>1329</v>
      </c>
      <c r="H109" s="16">
        <v>664.5</v>
      </c>
      <c r="I109" s="33">
        <v>16359600.400000067</v>
      </c>
      <c r="J109" s="33">
        <v>16160185.080000054</v>
      </c>
      <c r="K109" s="34">
        <f>IF($B109="P",VLOOKUP($E109,'[2]Costeo-JUL26'!$B$9:$CQ$307,K$1,0),0)</f>
        <v>0</v>
      </c>
      <c r="L109" s="35">
        <f>VLOOKUP($E109,'[2]TEORICOS (05.26)'!$A$8:$T$251,L$1,0)</f>
        <v>0</v>
      </c>
      <c r="M109" s="36">
        <f t="shared" si="36"/>
        <v>0</v>
      </c>
      <c r="N109" s="35">
        <f>IF($B109="P",VLOOKUP($E109,'[2]Costeo-JUL26'!$B$9:$CQ$307,N$1,0),0)</f>
        <v>0</v>
      </c>
      <c r="O109" s="36">
        <f t="shared" si="37"/>
        <v>0</v>
      </c>
      <c r="P109" s="36">
        <f>IF($B109="P",VLOOKUP($E109,'[2]Costeo-JUL26'!$B$9:$CQ$307,P$1,0),0)*H109</f>
        <v>0</v>
      </c>
      <c r="Q109" s="36">
        <f t="shared" si="38"/>
        <v>0</v>
      </c>
      <c r="R109" s="34">
        <f>IF($B109="P",VLOOKUP($E109,'[2]Costeo-JUL26'!$B$9:$CQ$307,R$1,0),0)</f>
        <v>0</v>
      </c>
      <c r="S109" s="16">
        <f>IF($B109="P",VLOOKUP($E109,'[2]Costeo-JUL26'!$B$9:$CQ$307,S$1,0),0)*$G109</f>
        <v>0</v>
      </c>
      <c r="T109" s="36">
        <f>IF($B109="P",VLOOKUP($E109,'[2]Costeo-JUL26'!$B$9:$CQ$307,T$1,0),0)*$G109</f>
        <v>0</v>
      </c>
      <c r="U109" s="35">
        <f>IF($B109="P",VLOOKUP($E109,'[2]Costeo-JUL26'!$B$9:$CQ$307,U$1,0),0)</f>
        <v>0</v>
      </c>
      <c r="V109" s="36">
        <f t="shared" si="39"/>
        <v>0</v>
      </c>
      <c r="W109" s="36">
        <f t="shared" si="40"/>
        <v>0</v>
      </c>
      <c r="X109" s="34">
        <f>IF($B109="P",VLOOKUP($E109,'[2]Costeo-JUL26'!$B$9:$CQ$307,X$1,0),0)</f>
        <v>0</v>
      </c>
      <c r="Y109" s="16">
        <f>IF($B109="P",VLOOKUP($E109,'[2]Costeo-JUL26'!$B$9:$CQ$307,Y$1,0),0)*$G109</f>
        <v>0</v>
      </c>
      <c r="Z109" s="36">
        <f>IF($B109="P",VLOOKUP($E109,'[2]Costeo-JUL26'!$B$9:$CQ$307,Z$1,0),0)*$G109</f>
        <v>0</v>
      </c>
      <c r="AA109" s="35">
        <f>IF($B109="P",VLOOKUP($E109,'[2]Costeo-JUL26'!$B$9:$CQ$307,AA$1,0),0)</f>
        <v>0</v>
      </c>
      <c r="AB109" s="36">
        <f t="shared" si="41"/>
        <v>0</v>
      </c>
      <c r="AC109" s="36">
        <f t="shared" si="42"/>
        <v>0</v>
      </c>
      <c r="AD109" s="34">
        <f>IF($B109="P",VLOOKUP($E109,'[2]Costeo-JUL26'!$B$9:$CQ$307,AD$1,0),0)</f>
        <v>0</v>
      </c>
      <c r="AE109" s="16">
        <f>IF($B109="P",VLOOKUP($E109,'[2]Costeo-JUL26'!$B$9:$CQ$307,AE$1,0),0)*$G109</f>
        <v>0</v>
      </c>
      <c r="AF109" s="36">
        <f>IF($B109="P",VLOOKUP($E109,'[2]Costeo-JUL26'!$B$9:$CQ$307,AF$1,0),0)*$G109</f>
        <v>0</v>
      </c>
      <c r="AG109" s="35">
        <f>IF($B109="P",VLOOKUP($E109,'[2]Costeo-JUL26'!$B$9:$CQ$307,AG$1,0),0)</f>
        <v>0</v>
      </c>
      <c r="AH109" s="36">
        <f t="shared" si="43"/>
        <v>0</v>
      </c>
      <c r="AI109" s="36">
        <f t="shared" si="44"/>
        <v>0</v>
      </c>
      <c r="AJ109" s="34">
        <f>IF($B109="P",VLOOKUP($E109,'[2]Costeo-JUL26'!$B$9:$CQ$307,AJ$1,0),0)</f>
        <v>0</v>
      </c>
      <c r="AK109" s="16">
        <f>IF($B109="P",VLOOKUP($E109,'[2]Costeo-JUL26'!$B$9:$CQ$307,AK$1,0),0)*$G109</f>
        <v>0</v>
      </c>
      <c r="AL109" s="36">
        <f>IF($B109="P",VLOOKUP($E109,'[2]Costeo-JUL26'!$B$9:$CQ$307,AL$1,0),0)*$G109</f>
        <v>0</v>
      </c>
      <c r="AM109" s="35">
        <f>IF($B109="P",VLOOKUP($E109,'[2]Costeo-JUL26'!$B$9:$CQ$307,AM$1,0),0)</f>
        <v>0</v>
      </c>
      <c r="AN109" s="36">
        <f t="shared" si="45"/>
        <v>0</v>
      </c>
      <c r="AO109" s="36">
        <f t="shared" si="46"/>
        <v>0</v>
      </c>
      <c r="AP109" s="34">
        <f>IF($B109="P",VLOOKUP($E109,'[2]Costeo-JUL26'!$B$9:$CQ$307,AP$1,0),0)</f>
        <v>0</v>
      </c>
      <c r="AQ109" s="16">
        <f>IF($B109="P",VLOOKUP($E109,'[2]Costeo-JUL26'!$B$9:$CQ$307,AQ$1,0),0)*$G109</f>
        <v>0</v>
      </c>
      <c r="AR109" s="36">
        <f>IF($B109="P",VLOOKUP($E109,'[2]Costeo-JUL26'!$B$9:$CQ$307,AR$1,0),0)*$G109</f>
        <v>0</v>
      </c>
      <c r="AS109" s="35">
        <f>IF($B109="P",VLOOKUP($E109,'[2]Costeo-JUL26'!$B$9:$CQ$307,AS$1,0),0)</f>
        <v>0</v>
      </c>
      <c r="AT109" s="36">
        <f t="shared" si="47"/>
        <v>0</v>
      </c>
      <c r="AU109" s="36">
        <f t="shared" si="48"/>
        <v>0</v>
      </c>
      <c r="AV109" s="34">
        <f>IF($B109="P",VLOOKUP($E109,'[2]Costeo-JUL26'!$B$9:$CQ$307,AV$1,0),0)</f>
        <v>0</v>
      </c>
      <c r="AW109" s="16">
        <f>IF($B109="P",VLOOKUP($E109,'[2]Costeo-JUL26'!$B$9:$CQ$307,AW$1,0),0)*$G109</f>
        <v>0</v>
      </c>
      <c r="AX109" s="36">
        <f>IF($B109="P",VLOOKUP($E109,'[2]Costeo-JUL26'!$B$9:$CQ$307,AX$1,0),0)*$G109</f>
        <v>0</v>
      </c>
      <c r="AY109" s="35">
        <f>IF($B109="P",VLOOKUP($E109,'[2]Costeo-JUL26'!$B$9:$CQ$307,AY$1,0),0)</f>
        <v>0</v>
      </c>
      <c r="AZ109" s="36">
        <f t="shared" si="49"/>
        <v>0</v>
      </c>
      <c r="BA109" s="36">
        <f t="shared" si="50"/>
        <v>0</v>
      </c>
      <c r="BB109" s="34">
        <f>IF($B109="P",VLOOKUP($E109,'[2]Costeo-JUL26'!$B$9:$CQ$307,BB$1,0),0)</f>
        <v>0</v>
      </c>
      <c r="BC109" s="16">
        <f>IF($B109="P",VLOOKUP($E109,'[2]Costeo-JUL26'!$B$9:$CQ$307,BC$1,0),0)*$G109</f>
        <v>0</v>
      </c>
      <c r="BD109" s="36">
        <f>IF($B109="P",VLOOKUP($E109,'[2]Costeo-JUL26'!$B$9:$CQ$307,BD$1,0),0)*$G109</f>
        <v>0</v>
      </c>
      <c r="BE109" s="35">
        <f>IF($B109="P",VLOOKUP($E109,'[2]Costeo-JUL26'!$B$9:$CQ$307,BE$1,0),0)</f>
        <v>0</v>
      </c>
      <c r="BF109" s="36">
        <f t="shared" si="51"/>
        <v>0</v>
      </c>
      <c r="BG109" s="36">
        <f t="shared" si="52"/>
        <v>0</v>
      </c>
      <c r="BH109" s="34">
        <f>IF($B109="P",VLOOKUP($E109,'[2]Costeo-JUL26'!$B$9:$CQ$307,BH$1,0),0)</f>
        <v>0</v>
      </c>
      <c r="BI109" s="16">
        <f>IF($B109="P",VLOOKUP($E109,'[2]Costeo-JUL26'!$B$9:$CQ$307,BI$1,0),0)*$G109</f>
        <v>0</v>
      </c>
      <c r="BJ109" s="36">
        <f>IF($B109="P",VLOOKUP($E109,'[2]Costeo-JUL26'!$B$9:$CQ$307,BJ$1,0),0)*$G109</f>
        <v>0</v>
      </c>
      <c r="BK109" s="35">
        <f>IF(BH109=910319,0,IF($B109="P",VLOOKUP($E109,'[2]Costeo-JUL26'!$B$9:$CQ$307,BK$1,0),0))</f>
        <v>0</v>
      </c>
      <c r="BL109" s="36">
        <f t="shared" si="53"/>
        <v>0</v>
      </c>
      <c r="BM109" s="36">
        <f t="shared" si="54"/>
        <v>0</v>
      </c>
      <c r="BN109" s="34">
        <f>IF($B109="P",VLOOKUP($E109,'[2]Costeo-JUL26'!$B$9:$CQ$307,BN$1,0),0)</f>
        <v>0</v>
      </c>
      <c r="BO109" s="16">
        <f>IF($B109="P",VLOOKUP($E109,'[2]Costeo-JUL26'!$B$9:$CQ$307,BO$1,0),0)*$G109</f>
        <v>0</v>
      </c>
      <c r="BP109" s="36">
        <f>IF($B109="P",VLOOKUP($E109,'[2]Costeo-JUL26'!$B$9:$CQ$307,BP$1,0),0)*$G109</f>
        <v>0</v>
      </c>
      <c r="BQ109" s="35">
        <f>IF($B109="P",VLOOKUP($E109,'[2]Costeo-JUL26'!$B$9:$CQ$307,BQ$1,0),0)</f>
        <v>0</v>
      </c>
      <c r="BR109" s="36">
        <f t="shared" si="55"/>
        <v>0</v>
      </c>
      <c r="BS109" s="36">
        <f t="shared" si="56"/>
        <v>0</v>
      </c>
      <c r="BT109" s="34">
        <f>IF($B109="P",VLOOKUP($E109,'[2]Costeo-JUL26'!$B$9:$CQ$307,BT$1,0),0)</f>
        <v>0</v>
      </c>
      <c r="BU109" s="16">
        <f>IF($B109="P",VLOOKUP($E109,'[2]Costeo-JUL26'!$B$9:$CQ$307,BU$1,0),0)*$G109</f>
        <v>0</v>
      </c>
      <c r="BV109" s="36">
        <f>IF($B109="P",VLOOKUP($E109,'[2]Costeo-JUL26'!$B$9:$CQ$307,BV$1,0),0)*$G109</f>
        <v>0</v>
      </c>
      <c r="BW109" s="35">
        <f>IF($B109="P",VLOOKUP($E109,'[2]Costeo-JUL26'!$B$9:$CQ$307,BW$1,0),0)</f>
        <v>0</v>
      </c>
      <c r="BX109" s="36">
        <f t="shared" si="57"/>
        <v>0</v>
      </c>
      <c r="BY109" s="36">
        <f t="shared" si="58"/>
        <v>0</v>
      </c>
      <c r="BZ109" s="34">
        <f>IF($B109="P",VLOOKUP($E109,'[2]Costeo-JUL26'!$B$9:$CQ$307,BZ$1,0),0)</f>
        <v>0</v>
      </c>
      <c r="CA109" s="16">
        <f>IF($B109="P",VLOOKUP($E109,'[2]Costeo-JUL26'!$B$9:$CQ$307,CA$1,0),0)*$G109</f>
        <v>0</v>
      </c>
      <c r="CB109" s="36">
        <f>IF($B109="P",VLOOKUP($E109,'[2]Costeo-JUL26'!$B$9:$CQ$307,CB$1,0),0)*$G109</f>
        <v>0</v>
      </c>
      <c r="CC109" s="35">
        <f>IF($B109="P",VLOOKUP($E109,'[2]Costeo-JUL26'!$B$9:$CQ$307,CC$1,0),0)</f>
        <v>0</v>
      </c>
      <c r="CD109" s="36">
        <f t="shared" si="59"/>
        <v>0</v>
      </c>
      <c r="CE109" s="36">
        <f t="shared" si="60"/>
        <v>0</v>
      </c>
      <c r="CF109" s="37">
        <f t="shared" si="32"/>
        <v>0</v>
      </c>
      <c r="CG109" s="36">
        <f>IF($B109="r",VLOOKUP($E109,'[2]Costeo-JUL26'!$B$9:$CQ$307,CG$1,0),0)*$G109</f>
        <v>10018413.99</v>
      </c>
      <c r="CH109" s="35">
        <f>VLOOKUP($E109,'[2]TEORICOS (05.26)'!$A$8:$T$251,CH$1,0)</f>
        <v>0</v>
      </c>
      <c r="CI109" s="36">
        <f t="shared" si="61"/>
        <v>0</v>
      </c>
      <c r="CJ109" s="37">
        <f t="shared" si="62"/>
        <v>10018413.99</v>
      </c>
      <c r="CM109" s="16">
        <f>SUMIFS('[1]Ajuste Inventario'!$I:$I,'[1]Ajuste Inventario'!$B:$B,E109,'[1]Ajuste Inventario'!$S:$S,D109)*-1</f>
        <v>2.1710000000000003</v>
      </c>
      <c r="CN109" s="36">
        <f t="shared" si="33"/>
        <v>16365.671010000004</v>
      </c>
      <c r="CP109" t="str">
        <f t="shared" si="34"/>
        <v>3095Org.Vtas Ranelagh</v>
      </c>
      <c r="CQ109" s="10">
        <f t="shared" si="35"/>
        <v>7538.31</v>
      </c>
    </row>
    <row r="110" spans="1:95" x14ac:dyDescent="0.25">
      <c r="A110" s="30">
        <v>46204</v>
      </c>
      <c r="B110" s="31" t="str">
        <f>VLOOKUP($E110,'[2]TEORICOS (05.26)'!$A$8:$T$251,B$1,0)</f>
        <v>R</v>
      </c>
      <c r="C110" s="32" t="str">
        <f>VLOOKUP($E110,'[2]TEORICOS (05.26)'!$A$8:$T$251,C$1,0)</f>
        <v>Monster</v>
      </c>
      <c r="D110" t="s">
        <v>66</v>
      </c>
      <c r="E110">
        <v>3205</v>
      </c>
      <c r="F110" t="s">
        <v>168</v>
      </c>
      <c r="G110" s="16">
        <v>6802.8329999999996</v>
      </c>
      <c r="H110" s="16">
        <v>3401.4164999999998</v>
      </c>
      <c r="I110" s="33">
        <v>84460496.520000666</v>
      </c>
      <c r="J110" s="33">
        <v>83788666.640000314</v>
      </c>
      <c r="K110" s="34">
        <f>IF($B110="P",VLOOKUP($E110,'[2]Costeo-JUL26'!$B$9:$CQ$307,K$1,0),0)</f>
        <v>0</v>
      </c>
      <c r="L110" s="35">
        <f>VLOOKUP($E110,'[2]TEORICOS (05.26)'!$A$8:$T$251,L$1,0)</f>
        <v>0</v>
      </c>
      <c r="M110" s="36">
        <f t="shared" si="36"/>
        <v>0</v>
      </c>
      <c r="N110" s="35">
        <f>IF($B110="P",VLOOKUP($E110,'[2]Costeo-JUL26'!$B$9:$CQ$307,N$1,0),0)</f>
        <v>0</v>
      </c>
      <c r="O110" s="36">
        <f t="shared" si="37"/>
        <v>0</v>
      </c>
      <c r="P110" s="36">
        <f>IF($B110="P",VLOOKUP($E110,'[2]Costeo-JUL26'!$B$9:$CQ$307,P$1,0),0)*H110</f>
        <v>0</v>
      </c>
      <c r="Q110" s="36">
        <f t="shared" si="38"/>
        <v>0</v>
      </c>
      <c r="R110" s="34">
        <f>IF($B110="P",VLOOKUP($E110,'[2]Costeo-JUL26'!$B$9:$CQ$307,R$1,0),0)</f>
        <v>0</v>
      </c>
      <c r="S110" s="16">
        <f>IF($B110="P",VLOOKUP($E110,'[2]Costeo-JUL26'!$B$9:$CQ$307,S$1,0),0)*$G110</f>
        <v>0</v>
      </c>
      <c r="T110" s="36">
        <f>IF($B110="P",VLOOKUP($E110,'[2]Costeo-JUL26'!$B$9:$CQ$307,T$1,0),0)*$G110</f>
        <v>0</v>
      </c>
      <c r="U110" s="35">
        <f>IF($B110="P",VLOOKUP($E110,'[2]Costeo-JUL26'!$B$9:$CQ$307,U$1,0),0)</f>
        <v>0</v>
      </c>
      <c r="V110" s="36">
        <f t="shared" si="39"/>
        <v>0</v>
      </c>
      <c r="W110" s="36">
        <f t="shared" si="40"/>
        <v>0</v>
      </c>
      <c r="X110" s="34">
        <f>IF($B110="P",VLOOKUP($E110,'[2]Costeo-JUL26'!$B$9:$CQ$307,X$1,0),0)</f>
        <v>0</v>
      </c>
      <c r="Y110" s="16">
        <f>IF($B110="P",VLOOKUP($E110,'[2]Costeo-JUL26'!$B$9:$CQ$307,Y$1,0),0)*$G110</f>
        <v>0</v>
      </c>
      <c r="Z110" s="36">
        <f>IF($B110="P",VLOOKUP($E110,'[2]Costeo-JUL26'!$B$9:$CQ$307,Z$1,0),0)*$G110</f>
        <v>0</v>
      </c>
      <c r="AA110" s="35">
        <f>IF($B110="P",VLOOKUP($E110,'[2]Costeo-JUL26'!$B$9:$CQ$307,AA$1,0),0)</f>
        <v>0</v>
      </c>
      <c r="AB110" s="36">
        <f t="shared" si="41"/>
        <v>0</v>
      </c>
      <c r="AC110" s="36">
        <f t="shared" si="42"/>
        <v>0</v>
      </c>
      <c r="AD110" s="34">
        <f>IF($B110="P",VLOOKUP($E110,'[2]Costeo-JUL26'!$B$9:$CQ$307,AD$1,0),0)</f>
        <v>0</v>
      </c>
      <c r="AE110" s="16">
        <f>IF($B110="P",VLOOKUP($E110,'[2]Costeo-JUL26'!$B$9:$CQ$307,AE$1,0),0)*$G110</f>
        <v>0</v>
      </c>
      <c r="AF110" s="36">
        <f>IF($B110="P",VLOOKUP($E110,'[2]Costeo-JUL26'!$B$9:$CQ$307,AF$1,0),0)*$G110</f>
        <v>0</v>
      </c>
      <c r="AG110" s="35">
        <f>IF($B110="P",VLOOKUP($E110,'[2]Costeo-JUL26'!$B$9:$CQ$307,AG$1,0),0)</f>
        <v>0</v>
      </c>
      <c r="AH110" s="36">
        <f t="shared" si="43"/>
        <v>0</v>
      </c>
      <c r="AI110" s="36">
        <f t="shared" si="44"/>
        <v>0</v>
      </c>
      <c r="AJ110" s="34">
        <f>IF($B110="P",VLOOKUP($E110,'[2]Costeo-JUL26'!$B$9:$CQ$307,AJ$1,0),0)</f>
        <v>0</v>
      </c>
      <c r="AK110" s="16">
        <f>IF($B110="P",VLOOKUP($E110,'[2]Costeo-JUL26'!$B$9:$CQ$307,AK$1,0),0)*$G110</f>
        <v>0</v>
      </c>
      <c r="AL110" s="36">
        <f>IF($B110="P",VLOOKUP($E110,'[2]Costeo-JUL26'!$B$9:$CQ$307,AL$1,0),0)*$G110</f>
        <v>0</v>
      </c>
      <c r="AM110" s="35">
        <f>IF($B110="P",VLOOKUP($E110,'[2]Costeo-JUL26'!$B$9:$CQ$307,AM$1,0),0)</f>
        <v>0</v>
      </c>
      <c r="AN110" s="36">
        <f t="shared" si="45"/>
        <v>0</v>
      </c>
      <c r="AO110" s="36">
        <f t="shared" si="46"/>
        <v>0</v>
      </c>
      <c r="AP110" s="34">
        <f>IF($B110="P",VLOOKUP($E110,'[2]Costeo-JUL26'!$B$9:$CQ$307,AP$1,0),0)</f>
        <v>0</v>
      </c>
      <c r="AQ110" s="16">
        <f>IF($B110="P",VLOOKUP($E110,'[2]Costeo-JUL26'!$B$9:$CQ$307,AQ$1,0),0)*$G110</f>
        <v>0</v>
      </c>
      <c r="AR110" s="36">
        <f>IF($B110="P",VLOOKUP($E110,'[2]Costeo-JUL26'!$B$9:$CQ$307,AR$1,0),0)*$G110</f>
        <v>0</v>
      </c>
      <c r="AS110" s="35">
        <f>IF($B110="P",VLOOKUP($E110,'[2]Costeo-JUL26'!$B$9:$CQ$307,AS$1,0),0)</f>
        <v>0</v>
      </c>
      <c r="AT110" s="36">
        <f t="shared" si="47"/>
        <v>0</v>
      </c>
      <c r="AU110" s="36">
        <f t="shared" si="48"/>
        <v>0</v>
      </c>
      <c r="AV110" s="34">
        <f>IF($B110="P",VLOOKUP($E110,'[2]Costeo-JUL26'!$B$9:$CQ$307,AV$1,0),0)</f>
        <v>0</v>
      </c>
      <c r="AW110" s="16">
        <f>IF($B110="P",VLOOKUP($E110,'[2]Costeo-JUL26'!$B$9:$CQ$307,AW$1,0),0)*$G110</f>
        <v>0</v>
      </c>
      <c r="AX110" s="36">
        <f>IF($B110="P",VLOOKUP($E110,'[2]Costeo-JUL26'!$B$9:$CQ$307,AX$1,0),0)*$G110</f>
        <v>0</v>
      </c>
      <c r="AY110" s="35">
        <f>IF($B110="P",VLOOKUP($E110,'[2]Costeo-JUL26'!$B$9:$CQ$307,AY$1,0),0)</f>
        <v>0</v>
      </c>
      <c r="AZ110" s="36">
        <f t="shared" si="49"/>
        <v>0</v>
      </c>
      <c r="BA110" s="36">
        <f t="shared" si="50"/>
        <v>0</v>
      </c>
      <c r="BB110" s="34">
        <f>IF($B110="P",VLOOKUP($E110,'[2]Costeo-JUL26'!$B$9:$CQ$307,BB$1,0),0)</f>
        <v>0</v>
      </c>
      <c r="BC110" s="16">
        <f>IF($B110="P",VLOOKUP($E110,'[2]Costeo-JUL26'!$B$9:$CQ$307,BC$1,0),0)*$G110</f>
        <v>0</v>
      </c>
      <c r="BD110" s="36">
        <f>IF($B110="P",VLOOKUP($E110,'[2]Costeo-JUL26'!$B$9:$CQ$307,BD$1,0),0)*$G110</f>
        <v>0</v>
      </c>
      <c r="BE110" s="35">
        <f>IF($B110="P",VLOOKUP($E110,'[2]Costeo-JUL26'!$B$9:$CQ$307,BE$1,0),0)</f>
        <v>0</v>
      </c>
      <c r="BF110" s="36">
        <f t="shared" si="51"/>
        <v>0</v>
      </c>
      <c r="BG110" s="36">
        <f t="shared" si="52"/>
        <v>0</v>
      </c>
      <c r="BH110" s="34">
        <f>IF($B110="P",VLOOKUP($E110,'[2]Costeo-JUL26'!$B$9:$CQ$307,BH$1,0),0)</f>
        <v>0</v>
      </c>
      <c r="BI110" s="16">
        <f>IF($B110="P",VLOOKUP($E110,'[2]Costeo-JUL26'!$B$9:$CQ$307,BI$1,0),0)*$G110</f>
        <v>0</v>
      </c>
      <c r="BJ110" s="36">
        <f>IF($B110="P",VLOOKUP($E110,'[2]Costeo-JUL26'!$B$9:$CQ$307,BJ$1,0),0)*$G110</f>
        <v>0</v>
      </c>
      <c r="BK110" s="35">
        <f>IF(BH110=910319,0,IF($B110="P",VLOOKUP($E110,'[2]Costeo-JUL26'!$B$9:$CQ$307,BK$1,0),0))</f>
        <v>0</v>
      </c>
      <c r="BL110" s="36">
        <f t="shared" si="53"/>
        <v>0</v>
      </c>
      <c r="BM110" s="36">
        <f t="shared" si="54"/>
        <v>0</v>
      </c>
      <c r="BN110" s="34">
        <f>IF($B110="P",VLOOKUP($E110,'[2]Costeo-JUL26'!$B$9:$CQ$307,BN$1,0),0)</f>
        <v>0</v>
      </c>
      <c r="BO110" s="16">
        <f>IF($B110="P",VLOOKUP($E110,'[2]Costeo-JUL26'!$B$9:$CQ$307,BO$1,0),0)*$G110</f>
        <v>0</v>
      </c>
      <c r="BP110" s="36">
        <f>IF($B110="P",VLOOKUP($E110,'[2]Costeo-JUL26'!$B$9:$CQ$307,BP$1,0),0)*$G110</f>
        <v>0</v>
      </c>
      <c r="BQ110" s="35">
        <f>IF($B110="P",VLOOKUP($E110,'[2]Costeo-JUL26'!$B$9:$CQ$307,BQ$1,0),0)</f>
        <v>0</v>
      </c>
      <c r="BR110" s="36">
        <f t="shared" si="55"/>
        <v>0</v>
      </c>
      <c r="BS110" s="36">
        <f t="shared" si="56"/>
        <v>0</v>
      </c>
      <c r="BT110" s="34">
        <f>IF($B110="P",VLOOKUP($E110,'[2]Costeo-JUL26'!$B$9:$CQ$307,BT$1,0),0)</f>
        <v>0</v>
      </c>
      <c r="BU110" s="16">
        <f>IF($B110="P",VLOOKUP($E110,'[2]Costeo-JUL26'!$B$9:$CQ$307,BU$1,0),0)*$G110</f>
        <v>0</v>
      </c>
      <c r="BV110" s="36">
        <f>IF($B110="P",VLOOKUP($E110,'[2]Costeo-JUL26'!$B$9:$CQ$307,BV$1,0),0)*$G110</f>
        <v>0</v>
      </c>
      <c r="BW110" s="35">
        <f>IF($B110="P",VLOOKUP($E110,'[2]Costeo-JUL26'!$B$9:$CQ$307,BW$1,0),0)</f>
        <v>0</v>
      </c>
      <c r="BX110" s="36">
        <f t="shared" si="57"/>
        <v>0</v>
      </c>
      <c r="BY110" s="36">
        <f t="shared" si="58"/>
        <v>0</v>
      </c>
      <c r="BZ110" s="34">
        <f>IF($B110="P",VLOOKUP($E110,'[2]Costeo-JUL26'!$B$9:$CQ$307,BZ$1,0),0)</f>
        <v>0</v>
      </c>
      <c r="CA110" s="16">
        <f>IF($B110="P",VLOOKUP($E110,'[2]Costeo-JUL26'!$B$9:$CQ$307,CA$1,0),0)*$G110</f>
        <v>0</v>
      </c>
      <c r="CB110" s="36">
        <f>IF($B110="P",VLOOKUP($E110,'[2]Costeo-JUL26'!$B$9:$CQ$307,CB$1,0),0)*$G110</f>
        <v>0</v>
      </c>
      <c r="CC110" s="35">
        <f>IF($B110="P",VLOOKUP($E110,'[2]Costeo-JUL26'!$B$9:$CQ$307,CC$1,0),0)</f>
        <v>0</v>
      </c>
      <c r="CD110" s="36">
        <f t="shared" si="59"/>
        <v>0</v>
      </c>
      <c r="CE110" s="36">
        <f t="shared" si="60"/>
        <v>0</v>
      </c>
      <c r="CF110" s="37">
        <f t="shared" si="32"/>
        <v>0</v>
      </c>
      <c r="CG110" s="36">
        <f>IF($B110="r",VLOOKUP($E110,'[2]Costeo-JUL26'!$B$9:$CQ$307,CG$1,0),0)*$G110</f>
        <v>50767229.715779997</v>
      </c>
      <c r="CH110" s="35">
        <f>VLOOKUP($E110,'[2]TEORICOS (05.26)'!$A$8:$T$251,CH$1,0)</f>
        <v>0</v>
      </c>
      <c r="CI110" s="36">
        <f t="shared" si="61"/>
        <v>0</v>
      </c>
      <c r="CJ110" s="37">
        <f t="shared" si="62"/>
        <v>50767229.715779997</v>
      </c>
      <c r="CM110" s="16">
        <f>SUMIFS('[1]Ajuste Inventario'!$I:$I,'[1]Ajuste Inventario'!$B:$B,E110,'[1]Ajuste Inventario'!$S:$S,D110)*-1</f>
        <v>85.198999999999998</v>
      </c>
      <c r="CN110" s="36">
        <f t="shared" si="33"/>
        <v>635811.16934000002</v>
      </c>
      <c r="CP110" t="str">
        <f t="shared" si="34"/>
        <v>3205Org.Vtas Ranelagh</v>
      </c>
      <c r="CQ110" s="10">
        <f t="shared" si="35"/>
        <v>7462.6600000000008</v>
      </c>
    </row>
    <row r="111" spans="1:95" x14ac:dyDescent="0.25">
      <c r="A111" s="30">
        <v>46204</v>
      </c>
      <c r="B111" s="31" t="str">
        <f>VLOOKUP($E111,'[2]TEORICOS (05.26)'!$A$8:$T$251,B$1,0)</f>
        <v>R</v>
      </c>
      <c r="C111" s="32" t="str">
        <f>VLOOKUP($E111,'[2]TEORICOS (05.26)'!$A$8:$T$251,C$1,0)</f>
        <v>Monster</v>
      </c>
      <c r="D111" t="s">
        <v>66</v>
      </c>
      <c r="E111">
        <v>3206</v>
      </c>
      <c r="F111" t="s">
        <v>169</v>
      </c>
      <c r="G111" s="16">
        <v>2527.8330000000001</v>
      </c>
      <c r="H111" s="16">
        <v>1263.9165</v>
      </c>
      <c r="I111" s="33">
        <v>31471667.359999478</v>
      </c>
      <c r="J111" s="33">
        <v>31056208.979999539</v>
      </c>
      <c r="K111" s="34">
        <f>IF($B111="P",VLOOKUP($E111,'[2]Costeo-JUL26'!$B$9:$CQ$307,K$1,0),0)</f>
        <v>0</v>
      </c>
      <c r="L111" s="35">
        <f>VLOOKUP($E111,'[2]TEORICOS (05.26)'!$A$8:$T$251,L$1,0)</f>
        <v>0</v>
      </c>
      <c r="M111" s="36">
        <f t="shared" si="36"/>
        <v>0</v>
      </c>
      <c r="N111" s="35">
        <f>IF($B111="P",VLOOKUP($E111,'[2]Costeo-JUL26'!$B$9:$CQ$307,N$1,0),0)</f>
        <v>0</v>
      </c>
      <c r="O111" s="36">
        <f t="shared" si="37"/>
        <v>0</v>
      </c>
      <c r="P111" s="36">
        <f>IF($B111="P",VLOOKUP($E111,'[2]Costeo-JUL26'!$B$9:$CQ$307,P$1,0),0)*H111</f>
        <v>0</v>
      </c>
      <c r="Q111" s="36">
        <f t="shared" si="38"/>
        <v>0</v>
      </c>
      <c r="R111" s="34">
        <f>IF($B111="P",VLOOKUP($E111,'[2]Costeo-JUL26'!$B$9:$CQ$307,R$1,0),0)</f>
        <v>0</v>
      </c>
      <c r="S111" s="16">
        <f>IF($B111="P",VLOOKUP($E111,'[2]Costeo-JUL26'!$B$9:$CQ$307,S$1,0),0)*$G111</f>
        <v>0</v>
      </c>
      <c r="T111" s="36">
        <f>IF($B111="P",VLOOKUP($E111,'[2]Costeo-JUL26'!$B$9:$CQ$307,T$1,0),0)*$G111</f>
        <v>0</v>
      </c>
      <c r="U111" s="35">
        <f>IF($B111="P",VLOOKUP($E111,'[2]Costeo-JUL26'!$B$9:$CQ$307,U$1,0),0)</f>
        <v>0</v>
      </c>
      <c r="V111" s="36">
        <f t="shared" si="39"/>
        <v>0</v>
      </c>
      <c r="W111" s="36">
        <f t="shared" si="40"/>
        <v>0</v>
      </c>
      <c r="X111" s="34">
        <f>IF($B111="P",VLOOKUP($E111,'[2]Costeo-JUL26'!$B$9:$CQ$307,X$1,0),0)</f>
        <v>0</v>
      </c>
      <c r="Y111" s="16">
        <f>IF($B111="P",VLOOKUP($E111,'[2]Costeo-JUL26'!$B$9:$CQ$307,Y$1,0),0)*$G111</f>
        <v>0</v>
      </c>
      <c r="Z111" s="36">
        <f>IF($B111="P",VLOOKUP($E111,'[2]Costeo-JUL26'!$B$9:$CQ$307,Z$1,0),0)*$G111</f>
        <v>0</v>
      </c>
      <c r="AA111" s="35">
        <f>IF($B111="P",VLOOKUP($E111,'[2]Costeo-JUL26'!$B$9:$CQ$307,AA$1,0),0)</f>
        <v>0</v>
      </c>
      <c r="AB111" s="36">
        <f t="shared" si="41"/>
        <v>0</v>
      </c>
      <c r="AC111" s="36">
        <f t="shared" si="42"/>
        <v>0</v>
      </c>
      <c r="AD111" s="34">
        <f>IF($B111="P",VLOOKUP($E111,'[2]Costeo-JUL26'!$B$9:$CQ$307,AD$1,0),0)</f>
        <v>0</v>
      </c>
      <c r="AE111" s="16">
        <f>IF($B111="P",VLOOKUP($E111,'[2]Costeo-JUL26'!$B$9:$CQ$307,AE$1,0),0)*$G111</f>
        <v>0</v>
      </c>
      <c r="AF111" s="36">
        <f>IF($B111="P",VLOOKUP($E111,'[2]Costeo-JUL26'!$B$9:$CQ$307,AF$1,0),0)*$G111</f>
        <v>0</v>
      </c>
      <c r="AG111" s="35">
        <f>IF($B111="P",VLOOKUP($E111,'[2]Costeo-JUL26'!$B$9:$CQ$307,AG$1,0),0)</f>
        <v>0</v>
      </c>
      <c r="AH111" s="36">
        <f t="shared" si="43"/>
        <v>0</v>
      </c>
      <c r="AI111" s="36">
        <f t="shared" si="44"/>
        <v>0</v>
      </c>
      <c r="AJ111" s="34">
        <f>IF($B111="P",VLOOKUP($E111,'[2]Costeo-JUL26'!$B$9:$CQ$307,AJ$1,0),0)</f>
        <v>0</v>
      </c>
      <c r="AK111" s="16">
        <f>IF($B111="P",VLOOKUP($E111,'[2]Costeo-JUL26'!$B$9:$CQ$307,AK$1,0),0)*$G111</f>
        <v>0</v>
      </c>
      <c r="AL111" s="36">
        <f>IF($B111="P",VLOOKUP($E111,'[2]Costeo-JUL26'!$B$9:$CQ$307,AL$1,0),0)*$G111</f>
        <v>0</v>
      </c>
      <c r="AM111" s="35">
        <f>IF($B111="P",VLOOKUP($E111,'[2]Costeo-JUL26'!$B$9:$CQ$307,AM$1,0),0)</f>
        <v>0</v>
      </c>
      <c r="AN111" s="36">
        <f t="shared" si="45"/>
        <v>0</v>
      </c>
      <c r="AO111" s="36">
        <f t="shared" si="46"/>
        <v>0</v>
      </c>
      <c r="AP111" s="34">
        <f>IF($B111="P",VLOOKUP($E111,'[2]Costeo-JUL26'!$B$9:$CQ$307,AP$1,0),0)</f>
        <v>0</v>
      </c>
      <c r="AQ111" s="16">
        <f>IF($B111="P",VLOOKUP($E111,'[2]Costeo-JUL26'!$B$9:$CQ$307,AQ$1,0),0)*$G111</f>
        <v>0</v>
      </c>
      <c r="AR111" s="36">
        <f>IF($B111="P",VLOOKUP($E111,'[2]Costeo-JUL26'!$B$9:$CQ$307,AR$1,0),0)*$G111</f>
        <v>0</v>
      </c>
      <c r="AS111" s="35">
        <f>IF($B111="P",VLOOKUP($E111,'[2]Costeo-JUL26'!$B$9:$CQ$307,AS$1,0),0)</f>
        <v>0</v>
      </c>
      <c r="AT111" s="36">
        <f t="shared" si="47"/>
        <v>0</v>
      </c>
      <c r="AU111" s="36">
        <f t="shared" si="48"/>
        <v>0</v>
      </c>
      <c r="AV111" s="34">
        <f>IF($B111="P",VLOOKUP($E111,'[2]Costeo-JUL26'!$B$9:$CQ$307,AV$1,0),0)</f>
        <v>0</v>
      </c>
      <c r="AW111" s="16">
        <f>IF($B111="P",VLOOKUP($E111,'[2]Costeo-JUL26'!$B$9:$CQ$307,AW$1,0),0)*$G111</f>
        <v>0</v>
      </c>
      <c r="AX111" s="36">
        <f>IF($B111="P",VLOOKUP($E111,'[2]Costeo-JUL26'!$B$9:$CQ$307,AX$1,0),0)*$G111</f>
        <v>0</v>
      </c>
      <c r="AY111" s="35">
        <f>IF($B111="P",VLOOKUP($E111,'[2]Costeo-JUL26'!$B$9:$CQ$307,AY$1,0),0)</f>
        <v>0</v>
      </c>
      <c r="AZ111" s="36">
        <f t="shared" si="49"/>
        <v>0</v>
      </c>
      <c r="BA111" s="36">
        <f t="shared" si="50"/>
        <v>0</v>
      </c>
      <c r="BB111" s="34">
        <f>IF($B111="P",VLOOKUP($E111,'[2]Costeo-JUL26'!$B$9:$CQ$307,BB$1,0),0)</f>
        <v>0</v>
      </c>
      <c r="BC111" s="16">
        <f>IF($B111="P",VLOOKUP($E111,'[2]Costeo-JUL26'!$B$9:$CQ$307,BC$1,0),0)*$G111</f>
        <v>0</v>
      </c>
      <c r="BD111" s="36">
        <f>IF($B111="P",VLOOKUP($E111,'[2]Costeo-JUL26'!$B$9:$CQ$307,BD$1,0),0)*$G111</f>
        <v>0</v>
      </c>
      <c r="BE111" s="35">
        <f>IF($B111="P",VLOOKUP($E111,'[2]Costeo-JUL26'!$B$9:$CQ$307,BE$1,0),0)</f>
        <v>0</v>
      </c>
      <c r="BF111" s="36">
        <f t="shared" si="51"/>
        <v>0</v>
      </c>
      <c r="BG111" s="36">
        <f t="shared" si="52"/>
        <v>0</v>
      </c>
      <c r="BH111" s="34">
        <f>IF($B111="P",VLOOKUP($E111,'[2]Costeo-JUL26'!$B$9:$CQ$307,BH$1,0),0)</f>
        <v>0</v>
      </c>
      <c r="BI111" s="16">
        <f>IF($B111="P",VLOOKUP($E111,'[2]Costeo-JUL26'!$B$9:$CQ$307,BI$1,0),0)*$G111</f>
        <v>0</v>
      </c>
      <c r="BJ111" s="36">
        <f>IF($B111="P",VLOOKUP($E111,'[2]Costeo-JUL26'!$B$9:$CQ$307,BJ$1,0),0)*$G111</f>
        <v>0</v>
      </c>
      <c r="BK111" s="35">
        <f>IF(BH111=910319,0,IF($B111="P",VLOOKUP($E111,'[2]Costeo-JUL26'!$B$9:$CQ$307,BK$1,0),0))</f>
        <v>0</v>
      </c>
      <c r="BL111" s="36">
        <f t="shared" si="53"/>
        <v>0</v>
      </c>
      <c r="BM111" s="36">
        <f t="shared" si="54"/>
        <v>0</v>
      </c>
      <c r="BN111" s="34">
        <f>IF($B111="P",VLOOKUP($E111,'[2]Costeo-JUL26'!$B$9:$CQ$307,BN$1,0),0)</f>
        <v>0</v>
      </c>
      <c r="BO111" s="16">
        <f>IF($B111="P",VLOOKUP($E111,'[2]Costeo-JUL26'!$B$9:$CQ$307,BO$1,0),0)*$G111</f>
        <v>0</v>
      </c>
      <c r="BP111" s="36">
        <f>IF($B111="P",VLOOKUP($E111,'[2]Costeo-JUL26'!$B$9:$CQ$307,BP$1,0),0)*$G111</f>
        <v>0</v>
      </c>
      <c r="BQ111" s="35">
        <f>IF($B111="P",VLOOKUP($E111,'[2]Costeo-JUL26'!$B$9:$CQ$307,BQ$1,0),0)</f>
        <v>0</v>
      </c>
      <c r="BR111" s="36">
        <f t="shared" si="55"/>
        <v>0</v>
      </c>
      <c r="BS111" s="36">
        <f t="shared" si="56"/>
        <v>0</v>
      </c>
      <c r="BT111" s="34">
        <f>IF($B111="P",VLOOKUP($E111,'[2]Costeo-JUL26'!$B$9:$CQ$307,BT$1,0),0)</f>
        <v>0</v>
      </c>
      <c r="BU111" s="16">
        <f>IF($B111="P",VLOOKUP($E111,'[2]Costeo-JUL26'!$B$9:$CQ$307,BU$1,0),0)*$G111</f>
        <v>0</v>
      </c>
      <c r="BV111" s="36">
        <f>IF($B111="P",VLOOKUP($E111,'[2]Costeo-JUL26'!$B$9:$CQ$307,BV$1,0),0)*$G111</f>
        <v>0</v>
      </c>
      <c r="BW111" s="35">
        <f>IF($B111="P",VLOOKUP($E111,'[2]Costeo-JUL26'!$B$9:$CQ$307,BW$1,0),0)</f>
        <v>0</v>
      </c>
      <c r="BX111" s="36">
        <f t="shared" si="57"/>
        <v>0</v>
      </c>
      <c r="BY111" s="36">
        <f t="shared" si="58"/>
        <v>0</v>
      </c>
      <c r="BZ111" s="34">
        <f>IF($B111="P",VLOOKUP($E111,'[2]Costeo-JUL26'!$B$9:$CQ$307,BZ$1,0),0)</f>
        <v>0</v>
      </c>
      <c r="CA111" s="16">
        <f>IF($B111="P",VLOOKUP($E111,'[2]Costeo-JUL26'!$B$9:$CQ$307,CA$1,0),0)*$G111</f>
        <v>0</v>
      </c>
      <c r="CB111" s="36">
        <f>IF($B111="P",VLOOKUP($E111,'[2]Costeo-JUL26'!$B$9:$CQ$307,CB$1,0),0)*$G111</f>
        <v>0</v>
      </c>
      <c r="CC111" s="35">
        <f>IF($B111="P",VLOOKUP($E111,'[2]Costeo-JUL26'!$B$9:$CQ$307,CC$1,0),0)</f>
        <v>0</v>
      </c>
      <c r="CD111" s="36">
        <f t="shared" si="59"/>
        <v>0</v>
      </c>
      <c r="CE111" s="36">
        <f t="shared" si="60"/>
        <v>0</v>
      </c>
      <c r="CF111" s="37">
        <f t="shared" si="32"/>
        <v>0</v>
      </c>
      <c r="CG111" s="36">
        <f>IF($B111="r",VLOOKUP($E111,'[2]Costeo-JUL26'!$B$9:$CQ$307,CG$1,0),0)*$G111</f>
        <v>18162353.713350002</v>
      </c>
      <c r="CH111" s="35">
        <f>VLOOKUP($E111,'[2]TEORICOS (05.26)'!$A$8:$T$251,CH$1,0)</f>
        <v>0</v>
      </c>
      <c r="CI111" s="36">
        <f t="shared" si="61"/>
        <v>0</v>
      </c>
      <c r="CJ111" s="37">
        <f t="shared" si="62"/>
        <v>18162353.713350002</v>
      </c>
      <c r="CM111" s="16">
        <f>SUMIFS('[1]Ajuste Inventario'!$I:$I,'[1]Ajuste Inventario'!$B:$B,E111,'[1]Ajuste Inventario'!$S:$S,D111)*-1</f>
        <v>22.677</v>
      </c>
      <c r="CN111" s="36">
        <f t="shared" si="33"/>
        <v>162933.11115000001</v>
      </c>
      <c r="CP111" t="str">
        <f t="shared" si="34"/>
        <v>3206Org.Vtas Ranelagh</v>
      </c>
      <c r="CQ111" s="10">
        <f t="shared" si="35"/>
        <v>7184.9500000000007</v>
      </c>
    </row>
    <row r="112" spans="1:95" x14ac:dyDescent="0.25">
      <c r="A112" s="30">
        <v>46204</v>
      </c>
      <c r="B112" s="31" t="str">
        <f>VLOOKUP($E112,'[2]TEORICOS (05.26)'!$A$8:$T$251,B$1,0)</f>
        <v>R</v>
      </c>
      <c r="C112" s="32" t="str">
        <f>VLOOKUP($E112,'[2]TEORICOS (05.26)'!$A$8:$T$251,C$1,0)</f>
        <v>Monster</v>
      </c>
      <c r="D112" t="s">
        <v>66</v>
      </c>
      <c r="E112">
        <v>3208</v>
      </c>
      <c r="F112" t="s">
        <v>170</v>
      </c>
      <c r="G112" s="16">
        <v>298.166</v>
      </c>
      <c r="H112" s="16">
        <v>149.083</v>
      </c>
      <c r="I112" s="33">
        <v>3656995.74</v>
      </c>
      <c r="J112" s="33">
        <v>3640565.57</v>
      </c>
      <c r="K112" s="34">
        <f>IF($B112="P",VLOOKUP($E112,'[2]Costeo-JUL26'!$B$9:$CQ$307,K$1,0),0)</f>
        <v>0</v>
      </c>
      <c r="L112" s="35">
        <f>VLOOKUP($E112,'[2]TEORICOS (05.26)'!$A$8:$T$251,L$1,0)</f>
        <v>0</v>
      </c>
      <c r="M112" s="36">
        <f t="shared" si="36"/>
        <v>0</v>
      </c>
      <c r="N112" s="35">
        <f>IF($B112="P",VLOOKUP($E112,'[2]Costeo-JUL26'!$B$9:$CQ$307,N$1,0),0)</f>
        <v>0</v>
      </c>
      <c r="O112" s="36">
        <f t="shared" si="37"/>
        <v>0</v>
      </c>
      <c r="P112" s="36">
        <f>IF($B112="P",VLOOKUP($E112,'[2]Costeo-JUL26'!$B$9:$CQ$307,P$1,0),0)*H112</f>
        <v>0</v>
      </c>
      <c r="Q112" s="36">
        <f t="shared" si="38"/>
        <v>0</v>
      </c>
      <c r="R112" s="34">
        <f>IF($B112="P",VLOOKUP($E112,'[2]Costeo-JUL26'!$B$9:$CQ$307,R$1,0),0)</f>
        <v>0</v>
      </c>
      <c r="S112" s="16">
        <f>IF($B112="P",VLOOKUP($E112,'[2]Costeo-JUL26'!$B$9:$CQ$307,S$1,0),0)*$G112</f>
        <v>0</v>
      </c>
      <c r="T112" s="36">
        <f>IF($B112="P",VLOOKUP($E112,'[2]Costeo-JUL26'!$B$9:$CQ$307,T$1,0),0)*$G112</f>
        <v>0</v>
      </c>
      <c r="U112" s="35">
        <f>IF($B112="P",VLOOKUP($E112,'[2]Costeo-JUL26'!$B$9:$CQ$307,U$1,0),0)</f>
        <v>0</v>
      </c>
      <c r="V112" s="36">
        <f t="shared" si="39"/>
        <v>0</v>
      </c>
      <c r="W112" s="36">
        <f t="shared" si="40"/>
        <v>0</v>
      </c>
      <c r="X112" s="34">
        <f>IF($B112="P",VLOOKUP($E112,'[2]Costeo-JUL26'!$B$9:$CQ$307,X$1,0),0)</f>
        <v>0</v>
      </c>
      <c r="Y112" s="16">
        <f>IF($B112="P",VLOOKUP($E112,'[2]Costeo-JUL26'!$B$9:$CQ$307,Y$1,0),0)*$G112</f>
        <v>0</v>
      </c>
      <c r="Z112" s="36">
        <f>IF($B112="P",VLOOKUP($E112,'[2]Costeo-JUL26'!$B$9:$CQ$307,Z$1,0),0)*$G112</f>
        <v>0</v>
      </c>
      <c r="AA112" s="35">
        <f>IF($B112="P",VLOOKUP($E112,'[2]Costeo-JUL26'!$B$9:$CQ$307,AA$1,0),0)</f>
        <v>0</v>
      </c>
      <c r="AB112" s="36">
        <f t="shared" si="41"/>
        <v>0</v>
      </c>
      <c r="AC112" s="36">
        <f t="shared" si="42"/>
        <v>0</v>
      </c>
      <c r="AD112" s="34">
        <f>IF($B112="P",VLOOKUP($E112,'[2]Costeo-JUL26'!$B$9:$CQ$307,AD$1,0),0)</f>
        <v>0</v>
      </c>
      <c r="AE112" s="16">
        <f>IF($B112="P",VLOOKUP($E112,'[2]Costeo-JUL26'!$B$9:$CQ$307,AE$1,0),0)*$G112</f>
        <v>0</v>
      </c>
      <c r="AF112" s="36">
        <f>IF($B112="P",VLOOKUP($E112,'[2]Costeo-JUL26'!$B$9:$CQ$307,AF$1,0),0)*$G112</f>
        <v>0</v>
      </c>
      <c r="AG112" s="35">
        <f>IF($B112="P",VLOOKUP($E112,'[2]Costeo-JUL26'!$B$9:$CQ$307,AG$1,0),0)</f>
        <v>0</v>
      </c>
      <c r="AH112" s="36">
        <f t="shared" si="43"/>
        <v>0</v>
      </c>
      <c r="AI112" s="36">
        <f t="shared" si="44"/>
        <v>0</v>
      </c>
      <c r="AJ112" s="34">
        <f>IF($B112="P",VLOOKUP($E112,'[2]Costeo-JUL26'!$B$9:$CQ$307,AJ$1,0),0)</f>
        <v>0</v>
      </c>
      <c r="AK112" s="16">
        <f>IF($B112="P",VLOOKUP($E112,'[2]Costeo-JUL26'!$B$9:$CQ$307,AK$1,0),0)*$G112</f>
        <v>0</v>
      </c>
      <c r="AL112" s="36">
        <f>IF($B112="P",VLOOKUP($E112,'[2]Costeo-JUL26'!$B$9:$CQ$307,AL$1,0),0)*$G112</f>
        <v>0</v>
      </c>
      <c r="AM112" s="35">
        <f>IF($B112="P",VLOOKUP($E112,'[2]Costeo-JUL26'!$B$9:$CQ$307,AM$1,0),0)</f>
        <v>0</v>
      </c>
      <c r="AN112" s="36">
        <f t="shared" si="45"/>
        <v>0</v>
      </c>
      <c r="AO112" s="36">
        <f t="shared" si="46"/>
        <v>0</v>
      </c>
      <c r="AP112" s="34">
        <f>IF($B112="P",VLOOKUP($E112,'[2]Costeo-JUL26'!$B$9:$CQ$307,AP$1,0),0)</f>
        <v>0</v>
      </c>
      <c r="AQ112" s="16">
        <f>IF($B112="P",VLOOKUP($E112,'[2]Costeo-JUL26'!$B$9:$CQ$307,AQ$1,0),0)*$G112</f>
        <v>0</v>
      </c>
      <c r="AR112" s="36">
        <f>IF($B112="P",VLOOKUP($E112,'[2]Costeo-JUL26'!$B$9:$CQ$307,AR$1,0),0)*$G112</f>
        <v>0</v>
      </c>
      <c r="AS112" s="35">
        <f>IF($B112="P",VLOOKUP($E112,'[2]Costeo-JUL26'!$B$9:$CQ$307,AS$1,0),0)</f>
        <v>0</v>
      </c>
      <c r="AT112" s="36">
        <f t="shared" si="47"/>
        <v>0</v>
      </c>
      <c r="AU112" s="36">
        <f t="shared" si="48"/>
        <v>0</v>
      </c>
      <c r="AV112" s="34">
        <f>IF($B112="P",VLOOKUP($E112,'[2]Costeo-JUL26'!$B$9:$CQ$307,AV$1,0),0)</f>
        <v>0</v>
      </c>
      <c r="AW112" s="16">
        <f>IF($B112="P",VLOOKUP($E112,'[2]Costeo-JUL26'!$B$9:$CQ$307,AW$1,0),0)*$G112</f>
        <v>0</v>
      </c>
      <c r="AX112" s="36">
        <f>IF($B112="P",VLOOKUP($E112,'[2]Costeo-JUL26'!$B$9:$CQ$307,AX$1,0),0)*$G112</f>
        <v>0</v>
      </c>
      <c r="AY112" s="35">
        <f>IF($B112="P",VLOOKUP($E112,'[2]Costeo-JUL26'!$B$9:$CQ$307,AY$1,0),0)</f>
        <v>0</v>
      </c>
      <c r="AZ112" s="36">
        <f t="shared" si="49"/>
        <v>0</v>
      </c>
      <c r="BA112" s="36">
        <f t="shared" si="50"/>
        <v>0</v>
      </c>
      <c r="BB112" s="34">
        <f>IF($B112="P",VLOOKUP($E112,'[2]Costeo-JUL26'!$B$9:$CQ$307,BB$1,0),0)</f>
        <v>0</v>
      </c>
      <c r="BC112" s="16">
        <f>IF($B112="P",VLOOKUP($E112,'[2]Costeo-JUL26'!$B$9:$CQ$307,BC$1,0),0)*$G112</f>
        <v>0</v>
      </c>
      <c r="BD112" s="36">
        <f>IF($B112="P",VLOOKUP($E112,'[2]Costeo-JUL26'!$B$9:$CQ$307,BD$1,0),0)*$G112</f>
        <v>0</v>
      </c>
      <c r="BE112" s="35">
        <f>IF($B112="P",VLOOKUP($E112,'[2]Costeo-JUL26'!$B$9:$CQ$307,BE$1,0),0)</f>
        <v>0</v>
      </c>
      <c r="BF112" s="36">
        <f t="shared" si="51"/>
        <v>0</v>
      </c>
      <c r="BG112" s="36">
        <f t="shared" si="52"/>
        <v>0</v>
      </c>
      <c r="BH112" s="34">
        <f>IF($B112="P",VLOOKUP($E112,'[2]Costeo-JUL26'!$B$9:$CQ$307,BH$1,0),0)</f>
        <v>0</v>
      </c>
      <c r="BI112" s="16">
        <f>IF($B112="P",VLOOKUP($E112,'[2]Costeo-JUL26'!$B$9:$CQ$307,BI$1,0),0)*$G112</f>
        <v>0</v>
      </c>
      <c r="BJ112" s="36">
        <f>IF($B112="P",VLOOKUP($E112,'[2]Costeo-JUL26'!$B$9:$CQ$307,BJ$1,0),0)*$G112</f>
        <v>0</v>
      </c>
      <c r="BK112" s="35">
        <f>IF(BH112=910319,0,IF($B112="P",VLOOKUP($E112,'[2]Costeo-JUL26'!$B$9:$CQ$307,BK$1,0),0))</f>
        <v>0</v>
      </c>
      <c r="BL112" s="36">
        <f t="shared" si="53"/>
        <v>0</v>
      </c>
      <c r="BM112" s="36">
        <f t="shared" si="54"/>
        <v>0</v>
      </c>
      <c r="BN112" s="34">
        <f>IF($B112="P",VLOOKUP($E112,'[2]Costeo-JUL26'!$B$9:$CQ$307,BN$1,0),0)</f>
        <v>0</v>
      </c>
      <c r="BO112" s="16">
        <f>IF($B112="P",VLOOKUP($E112,'[2]Costeo-JUL26'!$B$9:$CQ$307,BO$1,0),0)*$G112</f>
        <v>0</v>
      </c>
      <c r="BP112" s="36">
        <f>IF($B112="P",VLOOKUP($E112,'[2]Costeo-JUL26'!$B$9:$CQ$307,BP$1,0),0)*$G112</f>
        <v>0</v>
      </c>
      <c r="BQ112" s="35">
        <f>IF($B112="P",VLOOKUP($E112,'[2]Costeo-JUL26'!$B$9:$CQ$307,BQ$1,0),0)</f>
        <v>0</v>
      </c>
      <c r="BR112" s="36">
        <f t="shared" si="55"/>
        <v>0</v>
      </c>
      <c r="BS112" s="36">
        <f t="shared" si="56"/>
        <v>0</v>
      </c>
      <c r="BT112" s="34">
        <f>IF($B112="P",VLOOKUP($E112,'[2]Costeo-JUL26'!$B$9:$CQ$307,BT$1,0),0)</f>
        <v>0</v>
      </c>
      <c r="BU112" s="16">
        <f>IF($B112="P",VLOOKUP($E112,'[2]Costeo-JUL26'!$B$9:$CQ$307,BU$1,0),0)*$G112</f>
        <v>0</v>
      </c>
      <c r="BV112" s="36">
        <f>IF($B112="P",VLOOKUP($E112,'[2]Costeo-JUL26'!$B$9:$CQ$307,BV$1,0),0)*$G112</f>
        <v>0</v>
      </c>
      <c r="BW112" s="35">
        <f>IF($B112="P",VLOOKUP($E112,'[2]Costeo-JUL26'!$B$9:$CQ$307,BW$1,0),0)</f>
        <v>0</v>
      </c>
      <c r="BX112" s="36">
        <f t="shared" si="57"/>
        <v>0</v>
      </c>
      <c r="BY112" s="36">
        <f t="shared" si="58"/>
        <v>0</v>
      </c>
      <c r="BZ112" s="34">
        <f>IF($B112="P",VLOOKUP($E112,'[2]Costeo-JUL26'!$B$9:$CQ$307,BZ$1,0),0)</f>
        <v>0</v>
      </c>
      <c r="CA112" s="16">
        <f>IF($B112="P",VLOOKUP($E112,'[2]Costeo-JUL26'!$B$9:$CQ$307,CA$1,0),0)*$G112</f>
        <v>0</v>
      </c>
      <c r="CB112" s="36">
        <f>IF($B112="P",VLOOKUP($E112,'[2]Costeo-JUL26'!$B$9:$CQ$307,CB$1,0),0)*$G112</f>
        <v>0</v>
      </c>
      <c r="CC112" s="35">
        <f>IF($B112="P",VLOOKUP($E112,'[2]Costeo-JUL26'!$B$9:$CQ$307,CC$1,0),0)</f>
        <v>0</v>
      </c>
      <c r="CD112" s="36">
        <f t="shared" si="59"/>
        <v>0</v>
      </c>
      <c r="CE112" s="36">
        <f t="shared" si="60"/>
        <v>0</v>
      </c>
      <c r="CF112" s="37">
        <f t="shared" si="32"/>
        <v>0</v>
      </c>
      <c r="CG112" s="36">
        <f>IF($B112="r",VLOOKUP($E112,'[2]Costeo-JUL26'!$B$9:$CQ$307,CG$1,0),0)*$G112</f>
        <v>2203485.5015799999</v>
      </c>
      <c r="CH112" s="35">
        <f>VLOOKUP($E112,'[2]TEORICOS (05.26)'!$A$8:$T$251,CH$1,0)</f>
        <v>0</v>
      </c>
      <c r="CI112" s="36">
        <f t="shared" si="61"/>
        <v>0</v>
      </c>
      <c r="CJ112" s="37">
        <f t="shared" si="62"/>
        <v>2203485.5015799999</v>
      </c>
      <c r="CM112" s="16">
        <f>SUMIFS('[1]Ajuste Inventario'!$I:$I,'[1]Ajuste Inventario'!$B:$B,E112,'[1]Ajuste Inventario'!$S:$S,D112)*-1</f>
        <v>17.507000000000001</v>
      </c>
      <c r="CN112" s="36">
        <f t="shared" si="33"/>
        <v>129379.00591000001</v>
      </c>
      <c r="CP112" t="str">
        <f t="shared" si="34"/>
        <v>3208Org.Vtas Ranelagh</v>
      </c>
      <c r="CQ112" s="10">
        <f t="shared" si="35"/>
        <v>7390.13</v>
      </c>
    </row>
    <row r="113" spans="1:95" x14ac:dyDescent="0.25">
      <c r="A113" s="30">
        <v>46204</v>
      </c>
      <c r="B113" s="31" t="str">
        <f>VLOOKUP($E113,'[2]TEORICOS (05.26)'!$A$8:$T$251,B$1,0)</f>
        <v>R</v>
      </c>
      <c r="C113" s="32" t="str">
        <f>VLOOKUP($E113,'[2]TEORICOS (05.26)'!$A$8:$T$251,C$1,0)</f>
        <v>Monster</v>
      </c>
      <c r="D113" t="s">
        <v>66</v>
      </c>
      <c r="E113">
        <v>3209</v>
      </c>
      <c r="F113" t="s">
        <v>171</v>
      </c>
      <c r="G113" s="16">
        <v>639</v>
      </c>
      <c r="H113" s="16">
        <v>319.5</v>
      </c>
      <c r="I113" s="33">
        <v>7977294.6299999217</v>
      </c>
      <c r="J113" s="33">
        <v>7914592.2799999276</v>
      </c>
      <c r="K113" s="34">
        <f>IF($B113="P",VLOOKUP($E113,'[2]Costeo-JUL26'!$B$9:$CQ$307,K$1,0),0)</f>
        <v>0</v>
      </c>
      <c r="L113" s="35">
        <f>VLOOKUP($E113,'[2]TEORICOS (05.26)'!$A$8:$T$251,L$1,0)</f>
        <v>0</v>
      </c>
      <c r="M113" s="36">
        <f t="shared" si="36"/>
        <v>0</v>
      </c>
      <c r="N113" s="35">
        <f>IF($B113="P",VLOOKUP($E113,'[2]Costeo-JUL26'!$B$9:$CQ$307,N$1,0),0)</f>
        <v>0</v>
      </c>
      <c r="O113" s="36">
        <f t="shared" si="37"/>
        <v>0</v>
      </c>
      <c r="P113" s="36">
        <f>IF($B113="P",VLOOKUP($E113,'[2]Costeo-JUL26'!$B$9:$CQ$307,P$1,0),0)*H113</f>
        <v>0</v>
      </c>
      <c r="Q113" s="36">
        <f t="shared" si="38"/>
        <v>0</v>
      </c>
      <c r="R113" s="34">
        <f>IF($B113="P",VLOOKUP($E113,'[2]Costeo-JUL26'!$B$9:$CQ$307,R$1,0),0)</f>
        <v>0</v>
      </c>
      <c r="S113" s="16">
        <f>IF($B113="P",VLOOKUP($E113,'[2]Costeo-JUL26'!$B$9:$CQ$307,S$1,0),0)*$G113</f>
        <v>0</v>
      </c>
      <c r="T113" s="36">
        <f>IF($B113="P",VLOOKUP($E113,'[2]Costeo-JUL26'!$B$9:$CQ$307,T$1,0),0)*$G113</f>
        <v>0</v>
      </c>
      <c r="U113" s="35">
        <f>IF($B113="P",VLOOKUP($E113,'[2]Costeo-JUL26'!$B$9:$CQ$307,U$1,0),0)</f>
        <v>0</v>
      </c>
      <c r="V113" s="36">
        <f t="shared" si="39"/>
        <v>0</v>
      </c>
      <c r="W113" s="36">
        <f t="shared" si="40"/>
        <v>0</v>
      </c>
      <c r="X113" s="34">
        <f>IF($B113="P",VLOOKUP($E113,'[2]Costeo-JUL26'!$B$9:$CQ$307,X$1,0),0)</f>
        <v>0</v>
      </c>
      <c r="Y113" s="16">
        <f>IF($B113="P",VLOOKUP($E113,'[2]Costeo-JUL26'!$B$9:$CQ$307,Y$1,0),0)*$G113</f>
        <v>0</v>
      </c>
      <c r="Z113" s="36">
        <f>IF($B113="P",VLOOKUP($E113,'[2]Costeo-JUL26'!$B$9:$CQ$307,Z$1,0),0)*$G113</f>
        <v>0</v>
      </c>
      <c r="AA113" s="35">
        <f>IF($B113="P",VLOOKUP($E113,'[2]Costeo-JUL26'!$B$9:$CQ$307,AA$1,0),0)</f>
        <v>0</v>
      </c>
      <c r="AB113" s="36">
        <f t="shared" si="41"/>
        <v>0</v>
      </c>
      <c r="AC113" s="36">
        <f t="shared" si="42"/>
        <v>0</v>
      </c>
      <c r="AD113" s="34">
        <f>IF($B113="P",VLOOKUP($E113,'[2]Costeo-JUL26'!$B$9:$CQ$307,AD$1,0),0)</f>
        <v>0</v>
      </c>
      <c r="AE113" s="16">
        <f>IF($B113="P",VLOOKUP($E113,'[2]Costeo-JUL26'!$B$9:$CQ$307,AE$1,0),0)*$G113</f>
        <v>0</v>
      </c>
      <c r="AF113" s="36">
        <f>IF($B113="P",VLOOKUP($E113,'[2]Costeo-JUL26'!$B$9:$CQ$307,AF$1,0),0)*$G113</f>
        <v>0</v>
      </c>
      <c r="AG113" s="35">
        <f>IF($B113="P",VLOOKUP($E113,'[2]Costeo-JUL26'!$B$9:$CQ$307,AG$1,0),0)</f>
        <v>0</v>
      </c>
      <c r="AH113" s="36">
        <f t="shared" si="43"/>
        <v>0</v>
      </c>
      <c r="AI113" s="36">
        <f t="shared" si="44"/>
        <v>0</v>
      </c>
      <c r="AJ113" s="34">
        <f>IF($B113="P",VLOOKUP($E113,'[2]Costeo-JUL26'!$B$9:$CQ$307,AJ$1,0),0)</f>
        <v>0</v>
      </c>
      <c r="AK113" s="16">
        <f>IF($B113="P",VLOOKUP($E113,'[2]Costeo-JUL26'!$B$9:$CQ$307,AK$1,0),0)*$G113</f>
        <v>0</v>
      </c>
      <c r="AL113" s="36">
        <f>IF($B113="P",VLOOKUP($E113,'[2]Costeo-JUL26'!$B$9:$CQ$307,AL$1,0),0)*$G113</f>
        <v>0</v>
      </c>
      <c r="AM113" s="35">
        <f>IF($B113="P",VLOOKUP($E113,'[2]Costeo-JUL26'!$B$9:$CQ$307,AM$1,0),0)</f>
        <v>0</v>
      </c>
      <c r="AN113" s="36">
        <f t="shared" si="45"/>
        <v>0</v>
      </c>
      <c r="AO113" s="36">
        <f t="shared" si="46"/>
        <v>0</v>
      </c>
      <c r="AP113" s="34">
        <f>IF($B113="P",VLOOKUP($E113,'[2]Costeo-JUL26'!$B$9:$CQ$307,AP$1,0),0)</f>
        <v>0</v>
      </c>
      <c r="AQ113" s="16">
        <f>IF($B113="P",VLOOKUP($E113,'[2]Costeo-JUL26'!$B$9:$CQ$307,AQ$1,0),0)*$G113</f>
        <v>0</v>
      </c>
      <c r="AR113" s="36">
        <f>IF($B113="P",VLOOKUP($E113,'[2]Costeo-JUL26'!$B$9:$CQ$307,AR$1,0),0)*$G113</f>
        <v>0</v>
      </c>
      <c r="AS113" s="35">
        <f>IF($B113="P",VLOOKUP($E113,'[2]Costeo-JUL26'!$B$9:$CQ$307,AS$1,0),0)</f>
        <v>0</v>
      </c>
      <c r="AT113" s="36">
        <f t="shared" si="47"/>
        <v>0</v>
      </c>
      <c r="AU113" s="36">
        <f t="shared" si="48"/>
        <v>0</v>
      </c>
      <c r="AV113" s="34">
        <f>IF($B113="P",VLOOKUP($E113,'[2]Costeo-JUL26'!$B$9:$CQ$307,AV$1,0),0)</f>
        <v>0</v>
      </c>
      <c r="AW113" s="16">
        <f>IF($B113="P",VLOOKUP($E113,'[2]Costeo-JUL26'!$B$9:$CQ$307,AW$1,0),0)*$G113</f>
        <v>0</v>
      </c>
      <c r="AX113" s="36">
        <f>IF($B113="P",VLOOKUP($E113,'[2]Costeo-JUL26'!$B$9:$CQ$307,AX$1,0),0)*$G113</f>
        <v>0</v>
      </c>
      <c r="AY113" s="35">
        <f>IF($B113="P",VLOOKUP($E113,'[2]Costeo-JUL26'!$B$9:$CQ$307,AY$1,0),0)</f>
        <v>0</v>
      </c>
      <c r="AZ113" s="36">
        <f t="shared" si="49"/>
        <v>0</v>
      </c>
      <c r="BA113" s="36">
        <f t="shared" si="50"/>
        <v>0</v>
      </c>
      <c r="BB113" s="34">
        <f>IF($B113="P",VLOOKUP($E113,'[2]Costeo-JUL26'!$B$9:$CQ$307,BB$1,0),0)</f>
        <v>0</v>
      </c>
      <c r="BC113" s="16">
        <f>IF($B113="P",VLOOKUP($E113,'[2]Costeo-JUL26'!$B$9:$CQ$307,BC$1,0),0)*$G113</f>
        <v>0</v>
      </c>
      <c r="BD113" s="36">
        <f>IF($B113="P",VLOOKUP($E113,'[2]Costeo-JUL26'!$B$9:$CQ$307,BD$1,0),0)*$G113</f>
        <v>0</v>
      </c>
      <c r="BE113" s="35">
        <f>IF($B113="P",VLOOKUP($E113,'[2]Costeo-JUL26'!$B$9:$CQ$307,BE$1,0),0)</f>
        <v>0</v>
      </c>
      <c r="BF113" s="36">
        <f t="shared" si="51"/>
        <v>0</v>
      </c>
      <c r="BG113" s="36">
        <f t="shared" si="52"/>
        <v>0</v>
      </c>
      <c r="BH113" s="34">
        <f>IF($B113="P",VLOOKUP($E113,'[2]Costeo-JUL26'!$B$9:$CQ$307,BH$1,0),0)</f>
        <v>0</v>
      </c>
      <c r="BI113" s="16">
        <f>IF($B113="P",VLOOKUP($E113,'[2]Costeo-JUL26'!$B$9:$CQ$307,BI$1,0),0)*$G113</f>
        <v>0</v>
      </c>
      <c r="BJ113" s="36">
        <f>IF($B113="P",VLOOKUP($E113,'[2]Costeo-JUL26'!$B$9:$CQ$307,BJ$1,0),0)*$G113</f>
        <v>0</v>
      </c>
      <c r="BK113" s="35">
        <f>IF(BH113=910319,0,IF($B113="P",VLOOKUP($E113,'[2]Costeo-JUL26'!$B$9:$CQ$307,BK$1,0),0))</f>
        <v>0</v>
      </c>
      <c r="BL113" s="36">
        <f t="shared" si="53"/>
        <v>0</v>
      </c>
      <c r="BM113" s="36">
        <f t="shared" si="54"/>
        <v>0</v>
      </c>
      <c r="BN113" s="34">
        <f>IF($B113="P",VLOOKUP($E113,'[2]Costeo-JUL26'!$B$9:$CQ$307,BN$1,0),0)</f>
        <v>0</v>
      </c>
      <c r="BO113" s="16">
        <f>IF($B113="P",VLOOKUP($E113,'[2]Costeo-JUL26'!$B$9:$CQ$307,BO$1,0),0)*$G113</f>
        <v>0</v>
      </c>
      <c r="BP113" s="36">
        <f>IF($B113="P",VLOOKUP($E113,'[2]Costeo-JUL26'!$B$9:$CQ$307,BP$1,0),0)*$G113</f>
        <v>0</v>
      </c>
      <c r="BQ113" s="35">
        <f>IF($B113="P",VLOOKUP($E113,'[2]Costeo-JUL26'!$B$9:$CQ$307,BQ$1,0),0)</f>
        <v>0</v>
      </c>
      <c r="BR113" s="36">
        <f t="shared" si="55"/>
        <v>0</v>
      </c>
      <c r="BS113" s="36">
        <f t="shared" si="56"/>
        <v>0</v>
      </c>
      <c r="BT113" s="34">
        <f>IF($B113="P",VLOOKUP($E113,'[2]Costeo-JUL26'!$B$9:$CQ$307,BT$1,0),0)</f>
        <v>0</v>
      </c>
      <c r="BU113" s="16">
        <f>IF($B113="P",VLOOKUP($E113,'[2]Costeo-JUL26'!$B$9:$CQ$307,BU$1,0),0)*$G113</f>
        <v>0</v>
      </c>
      <c r="BV113" s="36">
        <f>IF($B113="P",VLOOKUP($E113,'[2]Costeo-JUL26'!$B$9:$CQ$307,BV$1,0),0)*$G113</f>
        <v>0</v>
      </c>
      <c r="BW113" s="35">
        <f>IF($B113="P",VLOOKUP($E113,'[2]Costeo-JUL26'!$B$9:$CQ$307,BW$1,0),0)</f>
        <v>0</v>
      </c>
      <c r="BX113" s="36">
        <f t="shared" si="57"/>
        <v>0</v>
      </c>
      <c r="BY113" s="36">
        <f t="shared" si="58"/>
        <v>0</v>
      </c>
      <c r="BZ113" s="34">
        <f>IF($B113="P",VLOOKUP($E113,'[2]Costeo-JUL26'!$B$9:$CQ$307,BZ$1,0),0)</f>
        <v>0</v>
      </c>
      <c r="CA113" s="16">
        <f>IF($B113="P",VLOOKUP($E113,'[2]Costeo-JUL26'!$B$9:$CQ$307,CA$1,0),0)*$G113</f>
        <v>0</v>
      </c>
      <c r="CB113" s="36">
        <f>IF($B113="P",VLOOKUP($E113,'[2]Costeo-JUL26'!$B$9:$CQ$307,CB$1,0),0)*$G113</f>
        <v>0</v>
      </c>
      <c r="CC113" s="35">
        <f>IF($B113="P",VLOOKUP($E113,'[2]Costeo-JUL26'!$B$9:$CQ$307,CC$1,0),0)</f>
        <v>0</v>
      </c>
      <c r="CD113" s="36">
        <f t="shared" si="59"/>
        <v>0</v>
      </c>
      <c r="CE113" s="36">
        <f t="shared" si="60"/>
        <v>0</v>
      </c>
      <c r="CF113" s="37">
        <f t="shared" si="32"/>
        <v>0</v>
      </c>
      <c r="CG113" s="36">
        <f>IF($B113="r",VLOOKUP($E113,'[2]Costeo-JUL26'!$B$9:$CQ$307,CG$1,0),0)*$G113</f>
        <v>4613573.6099999994</v>
      </c>
      <c r="CH113" s="35">
        <f>VLOOKUP($E113,'[2]TEORICOS (05.26)'!$A$8:$T$251,CH$1,0)</f>
        <v>0</v>
      </c>
      <c r="CI113" s="36">
        <f t="shared" si="61"/>
        <v>0</v>
      </c>
      <c r="CJ113" s="37">
        <f t="shared" si="62"/>
        <v>4613573.6099999994</v>
      </c>
      <c r="CM113" s="16">
        <f>SUMIFS('[1]Ajuste Inventario'!$I:$I,'[1]Ajuste Inventario'!$B:$B,E113,'[1]Ajuste Inventario'!$S:$S,D113)*-1</f>
        <v>5.0090000000000003</v>
      </c>
      <c r="CN113" s="36">
        <f t="shared" si="33"/>
        <v>36164.929909999999</v>
      </c>
      <c r="CP113" t="str">
        <f t="shared" si="34"/>
        <v>3209Org.Vtas Ranelagh</v>
      </c>
      <c r="CQ113" s="10">
        <f t="shared" si="35"/>
        <v>7219.9899999999989</v>
      </c>
    </row>
    <row r="114" spans="1:95" x14ac:dyDescent="0.25">
      <c r="A114" s="30">
        <v>46204</v>
      </c>
      <c r="B114" s="31" t="str">
        <f>VLOOKUP($E114,'[2]TEORICOS (05.26)'!$A$8:$T$251,B$1,0)</f>
        <v>R</v>
      </c>
      <c r="C114" s="32" t="str">
        <f>VLOOKUP($E114,'[2]TEORICOS (05.26)'!$A$8:$T$251,C$1,0)</f>
        <v>Monster</v>
      </c>
      <c r="D114" t="s">
        <v>66</v>
      </c>
      <c r="E114">
        <v>3210</v>
      </c>
      <c r="F114" t="s">
        <v>172</v>
      </c>
      <c r="G114" s="16">
        <v>644</v>
      </c>
      <c r="H114" s="16">
        <v>322</v>
      </c>
      <c r="I114" s="33">
        <v>7935978.2900000289</v>
      </c>
      <c r="J114" s="33">
        <v>7846371.6500000209</v>
      </c>
      <c r="K114" s="34">
        <f>IF($B114="P",VLOOKUP($E114,'[2]Costeo-JUL26'!$B$9:$CQ$307,K$1,0),0)</f>
        <v>0</v>
      </c>
      <c r="L114" s="35">
        <f>VLOOKUP($E114,'[2]TEORICOS (05.26)'!$A$8:$T$251,L$1,0)</f>
        <v>0</v>
      </c>
      <c r="M114" s="36">
        <f t="shared" si="36"/>
        <v>0</v>
      </c>
      <c r="N114" s="35">
        <f>IF($B114="P",VLOOKUP($E114,'[2]Costeo-JUL26'!$B$9:$CQ$307,N$1,0),0)</f>
        <v>0</v>
      </c>
      <c r="O114" s="36">
        <f t="shared" si="37"/>
        <v>0</v>
      </c>
      <c r="P114" s="36">
        <f>IF($B114="P",VLOOKUP($E114,'[2]Costeo-JUL26'!$B$9:$CQ$307,P$1,0),0)*H114</f>
        <v>0</v>
      </c>
      <c r="Q114" s="36">
        <f t="shared" si="38"/>
        <v>0</v>
      </c>
      <c r="R114" s="34">
        <f>IF($B114="P",VLOOKUP($E114,'[2]Costeo-JUL26'!$B$9:$CQ$307,R$1,0),0)</f>
        <v>0</v>
      </c>
      <c r="S114" s="16">
        <f>IF($B114="P",VLOOKUP($E114,'[2]Costeo-JUL26'!$B$9:$CQ$307,S$1,0),0)*$G114</f>
        <v>0</v>
      </c>
      <c r="T114" s="36">
        <f>IF($B114="P",VLOOKUP($E114,'[2]Costeo-JUL26'!$B$9:$CQ$307,T$1,0),0)*$G114</f>
        <v>0</v>
      </c>
      <c r="U114" s="35">
        <f>IF($B114="P",VLOOKUP($E114,'[2]Costeo-JUL26'!$B$9:$CQ$307,U$1,0),0)</f>
        <v>0</v>
      </c>
      <c r="V114" s="36">
        <f t="shared" si="39"/>
        <v>0</v>
      </c>
      <c r="W114" s="36">
        <f t="shared" si="40"/>
        <v>0</v>
      </c>
      <c r="X114" s="34">
        <f>IF($B114="P",VLOOKUP($E114,'[2]Costeo-JUL26'!$B$9:$CQ$307,X$1,0),0)</f>
        <v>0</v>
      </c>
      <c r="Y114" s="16">
        <f>IF($B114="P",VLOOKUP($E114,'[2]Costeo-JUL26'!$B$9:$CQ$307,Y$1,0),0)*$G114</f>
        <v>0</v>
      </c>
      <c r="Z114" s="36">
        <f>IF($B114="P",VLOOKUP($E114,'[2]Costeo-JUL26'!$B$9:$CQ$307,Z$1,0),0)*$G114</f>
        <v>0</v>
      </c>
      <c r="AA114" s="35">
        <f>IF($B114="P",VLOOKUP($E114,'[2]Costeo-JUL26'!$B$9:$CQ$307,AA$1,0),0)</f>
        <v>0</v>
      </c>
      <c r="AB114" s="36">
        <f t="shared" si="41"/>
        <v>0</v>
      </c>
      <c r="AC114" s="36">
        <f t="shared" si="42"/>
        <v>0</v>
      </c>
      <c r="AD114" s="34">
        <f>IF($B114="P",VLOOKUP($E114,'[2]Costeo-JUL26'!$B$9:$CQ$307,AD$1,0),0)</f>
        <v>0</v>
      </c>
      <c r="AE114" s="16">
        <f>IF($B114="P",VLOOKUP($E114,'[2]Costeo-JUL26'!$B$9:$CQ$307,AE$1,0),0)*$G114</f>
        <v>0</v>
      </c>
      <c r="AF114" s="36">
        <f>IF($B114="P",VLOOKUP($E114,'[2]Costeo-JUL26'!$B$9:$CQ$307,AF$1,0),0)*$G114</f>
        <v>0</v>
      </c>
      <c r="AG114" s="35">
        <f>IF($B114="P",VLOOKUP($E114,'[2]Costeo-JUL26'!$B$9:$CQ$307,AG$1,0),0)</f>
        <v>0</v>
      </c>
      <c r="AH114" s="36">
        <f t="shared" si="43"/>
        <v>0</v>
      </c>
      <c r="AI114" s="36">
        <f t="shared" si="44"/>
        <v>0</v>
      </c>
      <c r="AJ114" s="34">
        <f>IF($B114="P",VLOOKUP($E114,'[2]Costeo-JUL26'!$B$9:$CQ$307,AJ$1,0),0)</f>
        <v>0</v>
      </c>
      <c r="AK114" s="16">
        <f>IF($B114="P",VLOOKUP($E114,'[2]Costeo-JUL26'!$B$9:$CQ$307,AK$1,0),0)*$G114</f>
        <v>0</v>
      </c>
      <c r="AL114" s="36">
        <f>IF($B114="P",VLOOKUP($E114,'[2]Costeo-JUL26'!$B$9:$CQ$307,AL$1,0),0)*$G114</f>
        <v>0</v>
      </c>
      <c r="AM114" s="35">
        <f>IF($B114="P",VLOOKUP($E114,'[2]Costeo-JUL26'!$B$9:$CQ$307,AM$1,0),0)</f>
        <v>0</v>
      </c>
      <c r="AN114" s="36">
        <f t="shared" si="45"/>
        <v>0</v>
      </c>
      <c r="AO114" s="36">
        <f t="shared" si="46"/>
        <v>0</v>
      </c>
      <c r="AP114" s="34">
        <f>IF($B114="P",VLOOKUP($E114,'[2]Costeo-JUL26'!$B$9:$CQ$307,AP$1,0),0)</f>
        <v>0</v>
      </c>
      <c r="AQ114" s="16">
        <f>IF($B114="P",VLOOKUP($E114,'[2]Costeo-JUL26'!$B$9:$CQ$307,AQ$1,0),0)*$G114</f>
        <v>0</v>
      </c>
      <c r="AR114" s="36">
        <f>IF($B114="P",VLOOKUP($E114,'[2]Costeo-JUL26'!$B$9:$CQ$307,AR$1,0),0)*$G114</f>
        <v>0</v>
      </c>
      <c r="AS114" s="35">
        <f>IF($B114="P",VLOOKUP($E114,'[2]Costeo-JUL26'!$B$9:$CQ$307,AS$1,0),0)</f>
        <v>0</v>
      </c>
      <c r="AT114" s="36">
        <f t="shared" si="47"/>
        <v>0</v>
      </c>
      <c r="AU114" s="36">
        <f t="shared" si="48"/>
        <v>0</v>
      </c>
      <c r="AV114" s="34">
        <f>IF($B114="P",VLOOKUP($E114,'[2]Costeo-JUL26'!$B$9:$CQ$307,AV$1,0),0)</f>
        <v>0</v>
      </c>
      <c r="AW114" s="16">
        <f>IF($B114="P",VLOOKUP($E114,'[2]Costeo-JUL26'!$B$9:$CQ$307,AW$1,0),0)*$G114</f>
        <v>0</v>
      </c>
      <c r="AX114" s="36">
        <f>IF($B114="P",VLOOKUP($E114,'[2]Costeo-JUL26'!$B$9:$CQ$307,AX$1,0),0)*$G114</f>
        <v>0</v>
      </c>
      <c r="AY114" s="35">
        <f>IF($B114="P",VLOOKUP($E114,'[2]Costeo-JUL26'!$B$9:$CQ$307,AY$1,0),0)</f>
        <v>0</v>
      </c>
      <c r="AZ114" s="36">
        <f t="shared" si="49"/>
        <v>0</v>
      </c>
      <c r="BA114" s="36">
        <f t="shared" si="50"/>
        <v>0</v>
      </c>
      <c r="BB114" s="34">
        <f>IF($B114="P",VLOOKUP($E114,'[2]Costeo-JUL26'!$B$9:$CQ$307,BB$1,0),0)</f>
        <v>0</v>
      </c>
      <c r="BC114" s="16">
        <f>IF($B114="P",VLOOKUP($E114,'[2]Costeo-JUL26'!$B$9:$CQ$307,BC$1,0),0)*$G114</f>
        <v>0</v>
      </c>
      <c r="BD114" s="36">
        <f>IF($B114="P",VLOOKUP($E114,'[2]Costeo-JUL26'!$B$9:$CQ$307,BD$1,0),0)*$G114</f>
        <v>0</v>
      </c>
      <c r="BE114" s="35">
        <f>IF($B114="P",VLOOKUP($E114,'[2]Costeo-JUL26'!$B$9:$CQ$307,BE$1,0),0)</f>
        <v>0</v>
      </c>
      <c r="BF114" s="36">
        <f t="shared" si="51"/>
        <v>0</v>
      </c>
      <c r="BG114" s="36">
        <f t="shared" si="52"/>
        <v>0</v>
      </c>
      <c r="BH114" s="34">
        <f>IF($B114="P",VLOOKUP($E114,'[2]Costeo-JUL26'!$B$9:$CQ$307,BH$1,0),0)</f>
        <v>0</v>
      </c>
      <c r="BI114" s="16">
        <f>IF($B114="P",VLOOKUP($E114,'[2]Costeo-JUL26'!$B$9:$CQ$307,BI$1,0),0)*$G114</f>
        <v>0</v>
      </c>
      <c r="BJ114" s="36">
        <f>IF($B114="P",VLOOKUP($E114,'[2]Costeo-JUL26'!$B$9:$CQ$307,BJ$1,0),0)*$G114</f>
        <v>0</v>
      </c>
      <c r="BK114" s="35">
        <f>IF(BH114=910319,0,IF($B114="P",VLOOKUP($E114,'[2]Costeo-JUL26'!$B$9:$CQ$307,BK$1,0),0))</f>
        <v>0</v>
      </c>
      <c r="BL114" s="36">
        <f t="shared" si="53"/>
        <v>0</v>
      </c>
      <c r="BM114" s="36">
        <f t="shared" si="54"/>
        <v>0</v>
      </c>
      <c r="BN114" s="34">
        <f>IF($B114="P",VLOOKUP($E114,'[2]Costeo-JUL26'!$B$9:$CQ$307,BN$1,0),0)</f>
        <v>0</v>
      </c>
      <c r="BO114" s="16">
        <f>IF($B114="P",VLOOKUP($E114,'[2]Costeo-JUL26'!$B$9:$CQ$307,BO$1,0),0)*$G114</f>
        <v>0</v>
      </c>
      <c r="BP114" s="36">
        <f>IF($B114="P",VLOOKUP($E114,'[2]Costeo-JUL26'!$B$9:$CQ$307,BP$1,0),0)*$G114</f>
        <v>0</v>
      </c>
      <c r="BQ114" s="35">
        <f>IF($B114="P",VLOOKUP($E114,'[2]Costeo-JUL26'!$B$9:$CQ$307,BQ$1,0),0)</f>
        <v>0</v>
      </c>
      <c r="BR114" s="36">
        <f t="shared" si="55"/>
        <v>0</v>
      </c>
      <c r="BS114" s="36">
        <f t="shared" si="56"/>
        <v>0</v>
      </c>
      <c r="BT114" s="34">
        <f>IF($B114="P",VLOOKUP($E114,'[2]Costeo-JUL26'!$B$9:$CQ$307,BT$1,0),0)</f>
        <v>0</v>
      </c>
      <c r="BU114" s="16">
        <f>IF($B114="P",VLOOKUP($E114,'[2]Costeo-JUL26'!$B$9:$CQ$307,BU$1,0),0)*$G114</f>
        <v>0</v>
      </c>
      <c r="BV114" s="36">
        <f>IF($B114="P",VLOOKUP($E114,'[2]Costeo-JUL26'!$B$9:$CQ$307,BV$1,0),0)*$G114</f>
        <v>0</v>
      </c>
      <c r="BW114" s="35">
        <f>IF($B114="P",VLOOKUP($E114,'[2]Costeo-JUL26'!$B$9:$CQ$307,BW$1,0),0)</f>
        <v>0</v>
      </c>
      <c r="BX114" s="36">
        <f t="shared" si="57"/>
        <v>0</v>
      </c>
      <c r="BY114" s="36">
        <f t="shared" si="58"/>
        <v>0</v>
      </c>
      <c r="BZ114" s="34">
        <f>IF($B114="P",VLOOKUP($E114,'[2]Costeo-JUL26'!$B$9:$CQ$307,BZ$1,0),0)</f>
        <v>0</v>
      </c>
      <c r="CA114" s="16">
        <f>IF($B114="P",VLOOKUP($E114,'[2]Costeo-JUL26'!$B$9:$CQ$307,CA$1,0),0)*$G114</f>
        <v>0</v>
      </c>
      <c r="CB114" s="36">
        <f>IF($B114="P",VLOOKUP($E114,'[2]Costeo-JUL26'!$B$9:$CQ$307,CB$1,0),0)*$G114</f>
        <v>0</v>
      </c>
      <c r="CC114" s="35">
        <f>IF($B114="P",VLOOKUP($E114,'[2]Costeo-JUL26'!$B$9:$CQ$307,CC$1,0),0)</f>
        <v>0</v>
      </c>
      <c r="CD114" s="36">
        <f t="shared" si="59"/>
        <v>0</v>
      </c>
      <c r="CE114" s="36">
        <f t="shared" si="60"/>
        <v>0</v>
      </c>
      <c r="CF114" s="37">
        <f t="shared" si="32"/>
        <v>0</v>
      </c>
      <c r="CG114" s="36">
        <f>IF($B114="r",VLOOKUP($E114,'[2]Costeo-JUL26'!$B$9:$CQ$307,CG$1,0),0)*$G114</f>
        <v>4643574.88</v>
      </c>
      <c r="CH114" s="35">
        <f>VLOOKUP($E114,'[2]TEORICOS (05.26)'!$A$8:$T$251,CH$1,0)</f>
        <v>0</v>
      </c>
      <c r="CI114" s="36">
        <f t="shared" si="61"/>
        <v>0</v>
      </c>
      <c r="CJ114" s="37">
        <f t="shared" si="62"/>
        <v>4643574.88</v>
      </c>
      <c r="CM114" s="16">
        <f>SUMIFS('[1]Ajuste Inventario'!$I:$I,'[1]Ajuste Inventario'!$B:$B,E114,'[1]Ajuste Inventario'!$S:$S,D114)*-1</f>
        <v>2.0060000000000002</v>
      </c>
      <c r="CN114" s="36">
        <f t="shared" si="33"/>
        <v>14464.30312</v>
      </c>
      <c r="CP114" t="str">
        <f t="shared" si="34"/>
        <v>3210Org.Vtas Ranelagh</v>
      </c>
      <c r="CQ114" s="10">
        <f t="shared" si="35"/>
        <v>7210.5199999999995</v>
      </c>
    </row>
    <row r="115" spans="1:95" x14ac:dyDescent="0.25">
      <c r="A115" s="30">
        <v>46204</v>
      </c>
      <c r="B115" s="31" t="str">
        <f>VLOOKUP($E115,'[2]TEORICOS (05.26)'!$A$8:$T$251,B$1,0)</f>
        <v>R</v>
      </c>
      <c r="C115" s="32" t="str">
        <f>VLOOKUP($E115,'[2]TEORICOS (05.26)'!$A$8:$T$251,C$1,0)</f>
        <v>Monster</v>
      </c>
      <c r="D115" t="s">
        <v>66</v>
      </c>
      <c r="E115">
        <v>3211</v>
      </c>
      <c r="F115" t="s">
        <v>173</v>
      </c>
      <c r="G115" s="16">
        <v>4567</v>
      </c>
      <c r="H115" s="16">
        <v>2283.5</v>
      </c>
      <c r="I115" s="33">
        <v>57118670.709998637</v>
      </c>
      <c r="J115" s="33">
        <v>56334486.759998806</v>
      </c>
      <c r="K115" s="34">
        <f>IF($B115="P",VLOOKUP($E115,'[2]Costeo-JUL26'!$B$9:$CQ$307,K$1,0),0)</f>
        <v>0</v>
      </c>
      <c r="L115" s="35">
        <f>VLOOKUP($E115,'[2]TEORICOS (05.26)'!$A$8:$T$251,L$1,0)</f>
        <v>0</v>
      </c>
      <c r="M115" s="36">
        <f t="shared" si="36"/>
        <v>0</v>
      </c>
      <c r="N115" s="35">
        <f>IF($B115="P",VLOOKUP($E115,'[2]Costeo-JUL26'!$B$9:$CQ$307,N$1,0),0)</f>
        <v>0</v>
      </c>
      <c r="O115" s="36">
        <f t="shared" si="37"/>
        <v>0</v>
      </c>
      <c r="P115" s="36">
        <f>IF($B115="P",VLOOKUP($E115,'[2]Costeo-JUL26'!$B$9:$CQ$307,P$1,0),0)*H115</f>
        <v>0</v>
      </c>
      <c r="Q115" s="36">
        <f t="shared" si="38"/>
        <v>0</v>
      </c>
      <c r="R115" s="34">
        <f>IF($B115="P",VLOOKUP($E115,'[2]Costeo-JUL26'!$B$9:$CQ$307,R$1,0),0)</f>
        <v>0</v>
      </c>
      <c r="S115" s="16">
        <f>IF($B115="P",VLOOKUP($E115,'[2]Costeo-JUL26'!$B$9:$CQ$307,S$1,0),0)*$G115</f>
        <v>0</v>
      </c>
      <c r="T115" s="36">
        <f>IF($B115="P",VLOOKUP($E115,'[2]Costeo-JUL26'!$B$9:$CQ$307,T$1,0),0)*$G115</f>
        <v>0</v>
      </c>
      <c r="U115" s="35">
        <f>IF($B115="P",VLOOKUP($E115,'[2]Costeo-JUL26'!$B$9:$CQ$307,U$1,0),0)</f>
        <v>0</v>
      </c>
      <c r="V115" s="36">
        <f t="shared" si="39"/>
        <v>0</v>
      </c>
      <c r="W115" s="36">
        <f t="shared" si="40"/>
        <v>0</v>
      </c>
      <c r="X115" s="34">
        <f>IF($B115="P",VLOOKUP($E115,'[2]Costeo-JUL26'!$B$9:$CQ$307,X$1,0),0)</f>
        <v>0</v>
      </c>
      <c r="Y115" s="16">
        <f>IF($B115="P",VLOOKUP($E115,'[2]Costeo-JUL26'!$B$9:$CQ$307,Y$1,0),0)*$G115</f>
        <v>0</v>
      </c>
      <c r="Z115" s="36">
        <f>IF($B115="P",VLOOKUP($E115,'[2]Costeo-JUL26'!$B$9:$CQ$307,Z$1,0),0)*$G115</f>
        <v>0</v>
      </c>
      <c r="AA115" s="35">
        <f>IF($B115="P",VLOOKUP($E115,'[2]Costeo-JUL26'!$B$9:$CQ$307,AA$1,0),0)</f>
        <v>0</v>
      </c>
      <c r="AB115" s="36">
        <f t="shared" si="41"/>
        <v>0</v>
      </c>
      <c r="AC115" s="36">
        <f t="shared" si="42"/>
        <v>0</v>
      </c>
      <c r="AD115" s="34">
        <f>IF($B115="P",VLOOKUP($E115,'[2]Costeo-JUL26'!$B$9:$CQ$307,AD$1,0),0)</f>
        <v>0</v>
      </c>
      <c r="AE115" s="16">
        <f>IF($B115="P",VLOOKUP($E115,'[2]Costeo-JUL26'!$B$9:$CQ$307,AE$1,0),0)*$G115</f>
        <v>0</v>
      </c>
      <c r="AF115" s="36">
        <f>IF($B115="P",VLOOKUP($E115,'[2]Costeo-JUL26'!$B$9:$CQ$307,AF$1,0),0)*$G115</f>
        <v>0</v>
      </c>
      <c r="AG115" s="35">
        <f>IF($B115="P",VLOOKUP($E115,'[2]Costeo-JUL26'!$B$9:$CQ$307,AG$1,0),0)</f>
        <v>0</v>
      </c>
      <c r="AH115" s="36">
        <f t="shared" si="43"/>
        <v>0</v>
      </c>
      <c r="AI115" s="36">
        <f t="shared" si="44"/>
        <v>0</v>
      </c>
      <c r="AJ115" s="34">
        <f>IF($B115="P",VLOOKUP($E115,'[2]Costeo-JUL26'!$B$9:$CQ$307,AJ$1,0),0)</f>
        <v>0</v>
      </c>
      <c r="AK115" s="16">
        <f>IF($B115="P",VLOOKUP($E115,'[2]Costeo-JUL26'!$B$9:$CQ$307,AK$1,0),0)*$G115</f>
        <v>0</v>
      </c>
      <c r="AL115" s="36">
        <f>IF($B115="P",VLOOKUP($E115,'[2]Costeo-JUL26'!$B$9:$CQ$307,AL$1,0),0)*$G115</f>
        <v>0</v>
      </c>
      <c r="AM115" s="35">
        <f>IF($B115="P",VLOOKUP($E115,'[2]Costeo-JUL26'!$B$9:$CQ$307,AM$1,0),0)</f>
        <v>0</v>
      </c>
      <c r="AN115" s="36">
        <f t="shared" si="45"/>
        <v>0</v>
      </c>
      <c r="AO115" s="36">
        <f t="shared" si="46"/>
        <v>0</v>
      </c>
      <c r="AP115" s="34">
        <f>IF($B115="P",VLOOKUP($E115,'[2]Costeo-JUL26'!$B$9:$CQ$307,AP$1,0),0)</f>
        <v>0</v>
      </c>
      <c r="AQ115" s="16">
        <f>IF($B115="P",VLOOKUP($E115,'[2]Costeo-JUL26'!$B$9:$CQ$307,AQ$1,0),0)*$G115</f>
        <v>0</v>
      </c>
      <c r="AR115" s="36">
        <f>IF($B115="P",VLOOKUP($E115,'[2]Costeo-JUL26'!$B$9:$CQ$307,AR$1,0),0)*$G115</f>
        <v>0</v>
      </c>
      <c r="AS115" s="35">
        <f>IF($B115="P",VLOOKUP($E115,'[2]Costeo-JUL26'!$B$9:$CQ$307,AS$1,0),0)</f>
        <v>0</v>
      </c>
      <c r="AT115" s="36">
        <f t="shared" si="47"/>
        <v>0</v>
      </c>
      <c r="AU115" s="36">
        <f t="shared" si="48"/>
        <v>0</v>
      </c>
      <c r="AV115" s="34">
        <f>IF($B115="P",VLOOKUP($E115,'[2]Costeo-JUL26'!$B$9:$CQ$307,AV$1,0),0)</f>
        <v>0</v>
      </c>
      <c r="AW115" s="16">
        <f>IF($B115="P",VLOOKUP($E115,'[2]Costeo-JUL26'!$B$9:$CQ$307,AW$1,0),0)*$G115</f>
        <v>0</v>
      </c>
      <c r="AX115" s="36">
        <f>IF($B115="P",VLOOKUP($E115,'[2]Costeo-JUL26'!$B$9:$CQ$307,AX$1,0),0)*$G115</f>
        <v>0</v>
      </c>
      <c r="AY115" s="35">
        <f>IF($B115="P",VLOOKUP($E115,'[2]Costeo-JUL26'!$B$9:$CQ$307,AY$1,0),0)</f>
        <v>0</v>
      </c>
      <c r="AZ115" s="36">
        <f t="shared" si="49"/>
        <v>0</v>
      </c>
      <c r="BA115" s="36">
        <f t="shared" si="50"/>
        <v>0</v>
      </c>
      <c r="BB115" s="34">
        <f>IF($B115="P",VLOOKUP($E115,'[2]Costeo-JUL26'!$B$9:$CQ$307,BB$1,0),0)</f>
        <v>0</v>
      </c>
      <c r="BC115" s="16">
        <f>IF($B115="P",VLOOKUP($E115,'[2]Costeo-JUL26'!$B$9:$CQ$307,BC$1,0),0)*$G115</f>
        <v>0</v>
      </c>
      <c r="BD115" s="36">
        <f>IF($B115="P",VLOOKUP($E115,'[2]Costeo-JUL26'!$B$9:$CQ$307,BD$1,0),0)*$G115</f>
        <v>0</v>
      </c>
      <c r="BE115" s="35">
        <f>IF($B115="P",VLOOKUP($E115,'[2]Costeo-JUL26'!$B$9:$CQ$307,BE$1,0),0)</f>
        <v>0</v>
      </c>
      <c r="BF115" s="36">
        <f t="shared" si="51"/>
        <v>0</v>
      </c>
      <c r="BG115" s="36">
        <f t="shared" si="52"/>
        <v>0</v>
      </c>
      <c r="BH115" s="34">
        <f>IF($B115="P",VLOOKUP($E115,'[2]Costeo-JUL26'!$B$9:$CQ$307,BH$1,0),0)</f>
        <v>0</v>
      </c>
      <c r="BI115" s="16">
        <f>IF($B115="P",VLOOKUP($E115,'[2]Costeo-JUL26'!$B$9:$CQ$307,BI$1,0),0)*$G115</f>
        <v>0</v>
      </c>
      <c r="BJ115" s="36">
        <f>IF($B115="P",VLOOKUP($E115,'[2]Costeo-JUL26'!$B$9:$CQ$307,BJ$1,0),0)*$G115</f>
        <v>0</v>
      </c>
      <c r="BK115" s="35">
        <f>IF(BH115=910319,0,IF($B115="P",VLOOKUP($E115,'[2]Costeo-JUL26'!$B$9:$CQ$307,BK$1,0),0))</f>
        <v>0</v>
      </c>
      <c r="BL115" s="36">
        <f t="shared" si="53"/>
        <v>0</v>
      </c>
      <c r="BM115" s="36">
        <f t="shared" si="54"/>
        <v>0</v>
      </c>
      <c r="BN115" s="34">
        <f>IF($B115="P",VLOOKUP($E115,'[2]Costeo-JUL26'!$B$9:$CQ$307,BN$1,0),0)</f>
        <v>0</v>
      </c>
      <c r="BO115" s="16">
        <f>IF($B115="P",VLOOKUP($E115,'[2]Costeo-JUL26'!$B$9:$CQ$307,BO$1,0),0)*$G115</f>
        <v>0</v>
      </c>
      <c r="BP115" s="36">
        <f>IF($B115="P",VLOOKUP($E115,'[2]Costeo-JUL26'!$B$9:$CQ$307,BP$1,0),0)*$G115</f>
        <v>0</v>
      </c>
      <c r="BQ115" s="35">
        <f>IF($B115="P",VLOOKUP($E115,'[2]Costeo-JUL26'!$B$9:$CQ$307,BQ$1,0),0)</f>
        <v>0</v>
      </c>
      <c r="BR115" s="36">
        <f t="shared" si="55"/>
        <v>0</v>
      </c>
      <c r="BS115" s="36">
        <f t="shared" si="56"/>
        <v>0</v>
      </c>
      <c r="BT115" s="34">
        <f>IF($B115="P",VLOOKUP($E115,'[2]Costeo-JUL26'!$B$9:$CQ$307,BT$1,0),0)</f>
        <v>0</v>
      </c>
      <c r="BU115" s="16">
        <f>IF($B115="P",VLOOKUP($E115,'[2]Costeo-JUL26'!$B$9:$CQ$307,BU$1,0),0)*$G115</f>
        <v>0</v>
      </c>
      <c r="BV115" s="36">
        <f>IF($B115="P",VLOOKUP($E115,'[2]Costeo-JUL26'!$B$9:$CQ$307,BV$1,0),0)*$G115</f>
        <v>0</v>
      </c>
      <c r="BW115" s="35">
        <f>IF($B115="P",VLOOKUP($E115,'[2]Costeo-JUL26'!$B$9:$CQ$307,BW$1,0),0)</f>
        <v>0</v>
      </c>
      <c r="BX115" s="36">
        <f t="shared" si="57"/>
        <v>0</v>
      </c>
      <c r="BY115" s="36">
        <f t="shared" si="58"/>
        <v>0</v>
      </c>
      <c r="BZ115" s="34">
        <f>IF($B115="P",VLOOKUP($E115,'[2]Costeo-JUL26'!$B$9:$CQ$307,BZ$1,0),0)</f>
        <v>0</v>
      </c>
      <c r="CA115" s="16">
        <f>IF($B115="P",VLOOKUP($E115,'[2]Costeo-JUL26'!$B$9:$CQ$307,CA$1,0),0)*$G115</f>
        <v>0</v>
      </c>
      <c r="CB115" s="36">
        <f>IF($B115="P",VLOOKUP($E115,'[2]Costeo-JUL26'!$B$9:$CQ$307,CB$1,0),0)*$G115</f>
        <v>0</v>
      </c>
      <c r="CC115" s="35">
        <f>IF($B115="P",VLOOKUP($E115,'[2]Costeo-JUL26'!$B$9:$CQ$307,CC$1,0),0)</f>
        <v>0</v>
      </c>
      <c r="CD115" s="36">
        <f t="shared" si="59"/>
        <v>0</v>
      </c>
      <c r="CE115" s="36">
        <f t="shared" si="60"/>
        <v>0</v>
      </c>
      <c r="CF115" s="37">
        <f t="shared" si="32"/>
        <v>0</v>
      </c>
      <c r="CG115" s="36">
        <f>IF($B115="r",VLOOKUP($E115,'[2]Costeo-JUL26'!$B$9:$CQ$307,CG$1,0),0)*$G115</f>
        <v>33329646.309999999</v>
      </c>
      <c r="CH115" s="35">
        <f>VLOOKUP($E115,'[2]TEORICOS (05.26)'!$A$8:$T$251,CH$1,0)</f>
        <v>0</v>
      </c>
      <c r="CI115" s="36">
        <f t="shared" si="61"/>
        <v>0</v>
      </c>
      <c r="CJ115" s="37">
        <f t="shared" si="62"/>
        <v>33329646.309999999</v>
      </c>
      <c r="CM115" s="16">
        <f>SUMIFS('[1]Ajuste Inventario'!$I:$I,'[1]Ajuste Inventario'!$B:$B,E115,'[1]Ajuste Inventario'!$S:$S,D115)*-1</f>
        <v>5.3460000000000001</v>
      </c>
      <c r="CN115" s="36">
        <f t="shared" si="33"/>
        <v>39014.733779999995</v>
      </c>
      <c r="CP115" t="str">
        <f t="shared" si="34"/>
        <v>3211Org.Vtas Ranelagh</v>
      </c>
      <c r="CQ115" s="10">
        <f t="shared" si="35"/>
        <v>7297.9299999999994</v>
      </c>
    </row>
    <row r="116" spans="1:95" x14ac:dyDescent="0.25">
      <c r="A116" s="30">
        <v>46204</v>
      </c>
      <c r="B116" s="31" t="str">
        <f>VLOOKUP($E116,'[2]TEORICOS (05.26)'!$A$8:$T$251,B$1,0)</f>
        <v>R</v>
      </c>
      <c r="C116" s="32" t="str">
        <f>VLOOKUP($E116,'[2]TEORICOS (05.26)'!$A$8:$T$251,C$1,0)</f>
        <v>Monster</v>
      </c>
      <c r="D116" t="s">
        <v>66</v>
      </c>
      <c r="E116">
        <v>3212</v>
      </c>
      <c r="F116" t="s">
        <v>174</v>
      </c>
      <c r="G116" s="16">
        <v>489</v>
      </c>
      <c r="H116" s="16">
        <v>244.5</v>
      </c>
      <c r="I116" s="33">
        <v>6104897.5599999819</v>
      </c>
      <c r="J116" s="33">
        <v>6057899.709999986</v>
      </c>
      <c r="K116" s="34">
        <f>IF($B116="P",VLOOKUP($E116,'[2]Costeo-JUL26'!$B$9:$CQ$307,K$1,0),0)</f>
        <v>0</v>
      </c>
      <c r="L116" s="35">
        <f>VLOOKUP($E116,'[2]TEORICOS (05.26)'!$A$8:$T$251,L$1,0)</f>
        <v>0</v>
      </c>
      <c r="M116" s="36">
        <f t="shared" si="36"/>
        <v>0</v>
      </c>
      <c r="N116" s="35">
        <f>IF($B116="P",VLOOKUP($E116,'[2]Costeo-JUL26'!$B$9:$CQ$307,N$1,0),0)</f>
        <v>0</v>
      </c>
      <c r="O116" s="36">
        <f t="shared" si="37"/>
        <v>0</v>
      </c>
      <c r="P116" s="36">
        <f>IF($B116="P",VLOOKUP($E116,'[2]Costeo-JUL26'!$B$9:$CQ$307,P$1,0),0)*H116</f>
        <v>0</v>
      </c>
      <c r="Q116" s="36">
        <f t="shared" si="38"/>
        <v>0</v>
      </c>
      <c r="R116" s="34">
        <f>IF($B116="P",VLOOKUP($E116,'[2]Costeo-JUL26'!$B$9:$CQ$307,R$1,0),0)</f>
        <v>0</v>
      </c>
      <c r="S116" s="16">
        <f>IF($B116="P",VLOOKUP($E116,'[2]Costeo-JUL26'!$B$9:$CQ$307,S$1,0),0)*$G116</f>
        <v>0</v>
      </c>
      <c r="T116" s="36">
        <f>IF($B116="P",VLOOKUP($E116,'[2]Costeo-JUL26'!$B$9:$CQ$307,T$1,0),0)*$G116</f>
        <v>0</v>
      </c>
      <c r="U116" s="35">
        <f>IF($B116="P",VLOOKUP($E116,'[2]Costeo-JUL26'!$B$9:$CQ$307,U$1,0),0)</f>
        <v>0</v>
      </c>
      <c r="V116" s="36">
        <f t="shared" si="39"/>
        <v>0</v>
      </c>
      <c r="W116" s="36">
        <f t="shared" si="40"/>
        <v>0</v>
      </c>
      <c r="X116" s="34">
        <f>IF($B116="P",VLOOKUP($E116,'[2]Costeo-JUL26'!$B$9:$CQ$307,X$1,0),0)</f>
        <v>0</v>
      </c>
      <c r="Y116" s="16">
        <f>IF($B116="P",VLOOKUP($E116,'[2]Costeo-JUL26'!$B$9:$CQ$307,Y$1,0),0)*$G116</f>
        <v>0</v>
      </c>
      <c r="Z116" s="36">
        <f>IF($B116="P",VLOOKUP($E116,'[2]Costeo-JUL26'!$B$9:$CQ$307,Z$1,0),0)*$G116</f>
        <v>0</v>
      </c>
      <c r="AA116" s="35">
        <f>IF($B116="P",VLOOKUP($E116,'[2]Costeo-JUL26'!$B$9:$CQ$307,AA$1,0),0)</f>
        <v>0</v>
      </c>
      <c r="AB116" s="36">
        <f t="shared" si="41"/>
        <v>0</v>
      </c>
      <c r="AC116" s="36">
        <f t="shared" si="42"/>
        <v>0</v>
      </c>
      <c r="AD116" s="34">
        <f>IF($B116="P",VLOOKUP($E116,'[2]Costeo-JUL26'!$B$9:$CQ$307,AD$1,0),0)</f>
        <v>0</v>
      </c>
      <c r="AE116" s="16">
        <f>IF($B116="P",VLOOKUP($E116,'[2]Costeo-JUL26'!$B$9:$CQ$307,AE$1,0),0)*$G116</f>
        <v>0</v>
      </c>
      <c r="AF116" s="36">
        <f>IF($B116="P",VLOOKUP($E116,'[2]Costeo-JUL26'!$B$9:$CQ$307,AF$1,0),0)*$G116</f>
        <v>0</v>
      </c>
      <c r="AG116" s="35">
        <f>IF($B116="P",VLOOKUP($E116,'[2]Costeo-JUL26'!$B$9:$CQ$307,AG$1,0),0)</f>
        <v>0</v>
      </c>
      <c r="AH116" s="36">
        <f t="shared" si="43"/>
        <v>0</v>
      </c>
      <c r="AI116" s="36">
        <f t="shared" si="44"/>
        <v>0</v>
      </c>
      <c r="AJ116" s="34">
        <f>IF($B116="P",VLOOKUP($E116,'[2]Costeo-JUL26'!$B$9:$CQ$307,AJ$1,0),0)</f>
        <v>0</v>
      </c>
      <c r="AK116" s="16">
        <f>IF($B116="P",VLOOKUP($E116,'[2]Costeo-JUL26'!$B$9:$CQ$307,AK$1,0),0)*$G116</f>
        <v>0</v>
      </c>
      <c r="AL116" s="36">
        <f>IF($B116="P",VLOOKUP($E116,'[2]Costeo-JUL26'!$B$9:$CQ$307,AL$1,0),0)*$G116</f>
        <v>0</v>
      </c>
      <c r="AM116" s="35">
        <f>IF($B116="P",VLOOKUP($E116,'[2]Costeo-JUL26'!$B$9:$CQ$307,AM$1,0),0)</f>
        <v>0</v>
      </c>
      <c r="AN116" s="36">
        <f t="shared" si="45"/>
        <v>0</v>
      </c>
      <c r="AO116" s="36">
        <f t="shared" si="46"/>
        <v>0</v>
      </c>
      <c r="AP116" s="34">
        <f>IF($B116="P",VLOOKUP($E116,'[2]Costeo-JUL26'!$B$9:$CQ$307,AP$1,0),0)</f>
        <v>0</v>
      </c>
      <c r="AQ116" s="16">
        <f>IF($B116="P",VLOOKUP($E116,'[2]Costeo-JUL26'!$B$9:$CQ$307,AQ$1,0),0)*$G116</f>
        <v>0</v>
      </c>
      <c r="AR116" s="36">
        <f>IF($B116="P",VLOOKUP($E116,'[2]Costeo-JUL26'!$B$9:$CQ$307,AR$1,0),0)*$G116</f>
        <v>0</v>
      </c>
      <c r="AS116" s="35">
        <f>IF($B116="P",VLOOKUP($E116,'[2]Costeo-JUL26'!$B$9:$CQ$307,AS$1,0),0)</f>
        <v>0</v>
      </c>
      <c r="AT116" s="36">
        <f t="shared" si="47"/>
        <v>0</v>
      </c>
      <c r="AU116" s="36">
        <f t="shared" si="48"/>
        <v>0</v>
      </c>
      <c r="AV116" s="34">
        <f>IF($B116="P",VLOOKUP($E116,'[2]Costeo-JUL26'!$B$9:$CQ$307,AV$1,0),0)</f>
        <v>0</v>
      </c>
      <c r="AW116" s="16">
        <f>IF($B116="P",VLOOKUP($E116,'[2]Costeo-JUL26'!$B$9:$CQ$307,AW$1,0),0)*$G116</f>
        <v>0</v>
      </c>
      <c r="AX116" s="36">
        <f>IF($B116="P",VLOOKUP($E116,'[2]Costeo-JUL26'!$B$9:$CQ$307,AX$1,0),0)*$G116</f>
        <v>0</v>
      </c>
      <c r="AY116" s="35">
        <f>IF($B116="P",VLOOKUP($E116,'[2]Costeo-JUL26'!$B$9:$CQ$307,AY$1,0),0)</f>
        <v>0</v>
      </c>
      <c r="AZ116" s="36">
        <f t="shared" si="49"/>
        <v>0</v>
      </c>
      <c r="BA116" s="36">
        <f t="shared" si="50"/>
        <v>0</v>
      </c>
      <c r="BB116" s="34">
        <f>IF($B116="P",VLOOKUP($E116,'[2]Costeo-JUL26'!$B$9:$CQ$307,BB$1,0),0)</f>
        <v>0</v>
      </c>
      <c r="BC116" s="16">
        <f>IF($B116="P",VLOOKUP($E116,'[2]Costeo-JUL26'!$B$9:$CQ$307,BC$1,0),0)*$G116</f>
        <v>0</v>
      </c>
      <c r="BD116" s="36">
        <f>IF($B116="P",VLOOKUP($E116,'[2]Costeo-JUL26'!$B$9:$CQ$307,BD$1,0),0)*$G116</f>
        <v>0</v>
      </c>
      <c r="BE116" s="35">
        <f>IF($B116="P",VLOOKUP($E116,'[2]Costeo-JUL26'!$B$9:$CQ$307,BE$1,0),0)</f>
        <v>0</v>
      </c>
      <c r="BF116" s="36">
        <f t="shared" si="51"/>
        <v>0</v>
      </c>
      <c r="BG116" s="36">
        <f t="shared" si="52"/>
        <v>0</v>
      </c>
      <c r="BH116" s="34">
        <f>IF($B116="P",VLOOKUP($E116,'[2]Costeo-JUL26'!$B$9:$CQ$307,BH$1,0),0)</f>
        <v>0</v>
      </c>
      <c r="BI116" s="16">
        <f>IF($B116="P",VLOOKUP($E116,'[2]Costeo-JUL26'!$B$9:$CQ$307,BI$1,0),0)*$G116</f>
        <v>0</v>
      </c>
      <c r="BJ116" s="36">
        <f>IF($B116="P",VLOOKUP($E116,'[2]Costeo-JUL26'!$B$9:$CQ$307,BJ$1,0),0)*$G116</f>
        <v>0</v>
      </c>
      <c r="BK116" s="35">
        <f>IF(BH116=910319,0,IF($B116="P",VLOOKUP($E116,'[2]Costeo-JUL26'!$B$9:$CQ$307,BK$1,0),0))</f>
        <v>0</v>
      </c>
      <c r="BL116" s="36">
        <f t="shared" si="53"/>
        <v>0</v>
      </c>
      <c r="BM116" s="36">
        <f t="shared" si="54"/>
        <v>0</v>
      </c>
      <c r="BN116" s="34">
        <f>IF($B116="P",VLOOKUP($E116,'[2]Costeo-JUL26'!$B$9:$CQ$307,BN$1,0),0)</f>
        <v>0</v>
      </c>
      <c r="BO116" s="16">
        <f>IF($B116="P",VLOOKUP($E116,'[2]Costeo-JUL26'!$B$9:$CQ$307,BO$1,0),0)*$G116</f>
        <v>0</v>
      </c>
      <c r="BP116" s="36">
        <f>IF($B116="P",VLOOKUP($E116,'[2]Costeo-JUL26'!$B$9:$CQ$307,BP$1,0),0)*$G116</f>
        <v>0</v>
      </c>
      <c r="BQ116" s="35">
        <f>IF($B116="P",VLOOKUP($E116,'[2]Costeo-JUL26'!$B$9:$CQ$307,BQ$1,0),0)</f>
        <v>0</v>
      </c>
      <c r="BR116" s="36">
        <f t="shared" si="55"/>
        <v>0</v>
      </c>
      <c r="BS116" s="36">
        <f t="shared" si="56"/>
        <v>0</v>
      </c>
      <c r="BT116" s="34">
        <f>IF($B116="P",VLOOKUP($E116,'[2]Costeo-JUL26'!$B$9:$CQ$307,BT$1,0),0)</f>
        <v>0</v>
      </c>
      <c r="BU116" s="16">
        <f>IF($B116="P",VLOOKUP($E116,'[2]Costeo-JUL26'!$B$9:$CQ$307,BU$1,0),0)*$G116</f>
        <v>0</v>
      </c>
      <c r="BV116" s="36">
        <f>IF($B116="P",VLOOKUP($E116,'[2]Costeo-JUL26'!$B$9:$CQ$307,BV$1,0),0)*$G116</f>
        <v>0</v>
      </c>
      <c r="BW116" s="35">
        <f>IF($B116="P",VLOOKUP($E116,'[2]Costeo-JUL26'!$B$9:$CQ$307,BW$1,0),0)</f>
        <v>0</v>
      </c>
      <c r="BX116" s="36">
        <f t="shared" si="57"/>
        <v>0</v>
      </c>
      <c r="BY116" s="36">
        <f t="shared" si="58"/>
        <v>0</v>
      </c>
      <c r="BZ116" s="34">
        <f>IF($B116="P",VLOOKUP($E116,'[2]Costeo-JUL26'!$B$9:$CQ$307,BZ$1,0),0)</f>
        <v>0</v>
      </c>
      <c r="CA116" s="16">
        <f>IF($B116="P",VLOOKUP($E116,'[2]Costeo-JUL26'!$B$9:$CQ$307,CA$1,0),0)*$G116</f>
        <v>0</v>
      </c>
      <c r="CB116" s="36">
        <f>IF($B116="P",VLOOKUP($E116,'[2]Costeo-JUL26'!$B$9:$CQ$307,CB$1,0),0)*$G116</f>
        <v>0</v>
      </c>
      <c r="CC116" s="35">
        <f>IF($B116="P",VLOOKUP($E116,'[2]Costeo-JUL26'!$B$9:$CQ$307,CC$1,0),0)</f>
        <v>0</v>
      </c>
      <c r="CD116" s="36">
        <f t="shared" si="59"/>
        <v>0</v>
      </c>
      <c r="CE116" s="36">
        <f t="shared" si="60"/>
        <v>0</v>
      </c>
      <c r="CF116" s="37">
        <f t="shared" si="32"/>
        <v>0</v>
      </c>
      <c r="CG116" s="36">
        <f>IF($B116="r",VLOOKUP($E116,'[2]Costeo-JUL26'!$B$9:$CQ$307,CG$1,0),0)*$G116</f>
        <v>3624443.55</v>
      </c>
      <c r="CH116" s="35">
        <f>VLOOKUP($E116,'[2]TEORICOS (05.26)'!$A$8:$T$251,CH$1,0)</f>
        <v>0</v>
      </c>
      <c r="CI116" s="36">
        <f t="shared" si="61"/>
        <v>0</v>
      </c>
      <c r="CJ116" s="37">
        <f t="shared" si="62"/>
        <v>3624443.55</v>
      </c>
      <c r="CM116" s="16">
        <f>SUMIFS('[1]Ajuste Inventario'!$I:$I,'[1]Ajuste Inventario'!$B:$B,E116,'[1]Ajuste Inventario'!$S:$S,D116)*-1</f>
        <v>4.8369999999999997</v>
      </c>
      <c r="CN116" s="36">
        <f t="shared" si="33"/>
        <v>35851.602149999999</v>
      </c>
      <c r="CP116" t="str">
        <f t="shared" si="34"/>
        <v>3212Org.Vtas Ranelagh</v>
      </c>
      <c r="CQ116" s="10">
        <f t="shared" si="35"/>
        <v>7411.95</v>
      </c>
    </row>
    <row r="117" spans="1:95" x14ac:dyDescent="0.25">
      <c r="A117" s="30">
        <v>46204</v>
      </c>
      <c r="B117" s="31" t="str">
        <f>VLOOKUP($E117,'[2]TEORICOS (05.26)'!$A$8:$T$251,B$1,0)</f>
        <v>R</v>
      </c>
      <c r="C117" s="32" t="str">
        <f>VLOOKUP($E117,'[2]TEORICOS (05.26)'!$A$8:$T$251,C$1,0)</f>
        <v>Monster</v>
      </c>
      <c r="D117" t="s">
        <v>66</v>
      </c>
      <c r="E117">
        <v>3213</v>
      </c>
      <c r="F117" t="s">
        <v>175</v>
      </c>
      <c r="G117" s="16">
        <v>1518</v>
      </c>
      <c r="H117" s="16">
        <v>759</v>
      </c>
      <c r="I117" s="33">
        <v>18721867.1800001</v>
      </c>
      <c r="J117" s="33">
        <v>18525409.100000091</v>
      </c>
      <c r="K117" s="34">
        <f>IF($B117="P",VLOOKUP($E117,'[2]Costeo-JUL26'!$B$9:$CQ$307,K$1,0),0)</f>
        <v>0</v>
      </c>
      <c r="L117" s="35">
        <f>VLOOKUP($E117,'[2]TEORICOS (05.26)'!$A$8:$T$251,L$1,0)</f>
        <v>0</v>
      </c>
      <c r="M117" s="36">
        <f t="shared" si="36"/>
        <v>0</v>
      </c>
      <c r="N117" s="35">
        <f>IF($B117="P",VLOOKUP($E117,'[2]Costeo-JUL26'!$B$9:$CQ$307,N$1,0),0)</f>
        <v>0</v>
      </c>
      <c r="O117" s="36">
        <f t="shared" si="37"/>
        <v>0</v>
      </c>
      <c r="P117" s="36">
        <f>IF($B117="P",VLOOKUP($E117,'[2]Costeo-JUL26'!$B$9:$CQ$307,P$1,0),0)*H117</f>
        <v>0</v>
      </c>
      <c r="Q117" s="36">
        <f t="shared" si="38"/>
        <v>0</v>
      </c>
      <c r="R117" s="34">
        <f>IF($B117="P",VLOOKUP($E117,'[2]Costeo-JUL26'!$B$9:$CQ$307,R$1,0),0)</f>
        <v>0</v>
      </c>
      <c r="S117" s="16">
        <f>IF($B117="P",VLOOKUP($E117,'[2]Costeo-JUL26'!$B$9:$CQ$307,S$1,0),0)*$G117</f>
        <v>0</v>
      </c>
      <c r="T117" s="36">
        <f>IF($B117="P",VLOOKUP($E117,'[2]Costeo-JUL26'!$B$9:$CQ$307,T$1,0),0)*$G117</f>
        <v>0</v>
      </c>
      <c r="U117" s="35">
        <f>IF($B117="P",VLOOKUP($E117,'[2]Costeo-JUL26'!$B$9:$CQ$307,U$1,0),0)</f>
        <v>0</v>
      </c>
      <c r="V117" s="36">
        <f t="shared" si="39"/>
        <v>0</v>
      </c>
      <c r="W117" s="36">
        <f t="shared" si="40"/>
        <v>0</v>
      </c>
      <c r="X117" s="34">
        <f>IF($B117="P",VLOOKUP($E117,'[2]Costeo-JUL26'!$B$9:$CQ$307,X$1,0),0)</f>
        <v>0</v>
      </c>
      <c r="Y117" s="16">
        <f>IF($B117="P",VLOOKUP($E117,'[2]Costeo-JUL26'!$B$9:$CQ$307,Y$1,0),0)*$G117</f>
        <v>0</v>
      </c>
      <c r="Z117" s="36">
        <f>IF($B117="P",VLOOKUP($E117,'[2]Costeo-JUL26'!$B$9:$CQ$307,Z$1,0),0)*$G117</f>
        <v>0</v>
      </c>
      <c r="AA117" s="35">
        <f>IF($B117="P",VLOOKUP($E117,'[2]Costeo-JUL26'!$B$9:$CQ$307,AA$1,0),0)</f>
        <v>0</v>
      </c>
      <c r="AB117" s="36">
        <f t="shared" si="41"/>
        <v>0</v>
      </c>
      <c r="AC117" s="36">
        <f t="shared" si="42"/>
        <v>0</v>
      </c>
      <c r="AD117" s="34">
        <f>IF($B117="P",VLOOKUP($E117,'[2]Costeo-JUL26'!$B$9:$CQ$307,AD$1,0),0)</f>
        <v>0</v>
      </c>
      <c r="AE117" s="16">
        <f>IF($B117="P",VLOOKUP($E117,'[2]Costeo-JUL26'!$B$9:$CQ$307,AE$1,0),0)*$G117</f>
        <v>0</v>
      </c>
      <c r="AF117" s="36">
        <f>IF($B117="P",VLOOKUP($E117,'[2]Costeo-JUL26'!$B$9:$CQ$307,AF$1,0),0)*$G117</f>
        <v>0</v>
      </c>
      <c r="AG117" s="35">
        <f>IF($B117="P",VLOOKUP($E117,'[2]Costeo-JUL26'!$B$9:$CQ$307,AG$1,0),0)</f>
        <v>0</v>
      </c>
      <c r="AH117" s="36">
        <f t="shared" si="43"/>
        <v>0</v>
      </c>
      <c r="AI117" s="36">
        <f t="shared" si="44"/>
        <v>0</v>
      </c>
      <c r="AJ117" s="34">
        <f>IF($B117="P",VLOOKUP($E117,'[2]Costeo-JUL26'!$B$9:$CQ$307,AJ$1,0),0)</f>
        <v>0</v>
      </c>
      <c r="AK117" s="16">
        <f>IF($B117="P",VLOOKUP($E117,'[2]Costeo-JUL26'!$B$9:$CQ$307,AK$1,0),0)*$G117</f>
        <v>0</v>
      </c>
      <c r="AL117" s="36">
        <f>IF($B117="P",VLOOKUP($E117,'[2]Costeo-JUL26'!$B$9:$CQ$307,AL$1,0),0)*$G117</f>
        <v>0</v>
      </c>
      <c r="AM117" s="35">
        <f>IF($B117="P",VLOOKUP($E117,'[2]Costeo-JUL26'!$B$9:$CQ$307,AM$1,0),0)</f>
        <v>0</v>
      </c>
      <c r="AN117" s="36">
        <f t="shared" si="45"/>
        <v>0</v>
      </c>
      <c r="AO117" s="36">
        <f t="shared" si="46"/>
        <v>0</v>
      </c>
      <c r="AP117" s="34">
        <f>IF($B117="P",VLOOKUP($E117,'[2]Costeo-JUL26'!$B$9:$CQ$307,AP$1,0),0)</f>
        <v>0</v>
      </c>
      <c r="AQ117" s="16">
        <f>IF($B117="P",VLOOKUP($E117,'[2]Costeo-JUL26'!$B$9:$CQ$307,AQ$1,0),0)*$G117</f>
        <v>0</v>
      </c>
      <c r="AR117" s="36">
        <f>IF($B117="P",VLOOKUP($E117,'[2]Costeo-JUL26'!$B$9:$CQ$307,AR$1,0),0)*$G117</f>
        <v>0</v>
      </c>
      <c r="AS117" s="35">
        <f>IF($B117="P",VLOOKUP($E117,'[2]Costeo-JUL26'!$B$9:$CQ$307,AS$1,0),0)</f>
        <v>0</v>
      </c>
      <c r="AT117" s="36">
        <f t="shared" si="47"/>
        <v>0</v>
      </c>
      <c r="AU117" s="36">
        <f t="shared" si="48"/>
        <v>0</v>
      </c>
      <c r="AV117" s="34">
        <f>IF($B117="P",VLOOKUP($E117,'[2]Costeo-JUL26'!$B$9:$CQ$307,AV$1,0),0)</f>
        <v>0</v>
      </c>
      <c r="AW117" s="16">
        <f>IF($B117="P",VLOOKUP($E117,'[2]Costeo-JUL26'!$B$9:$CQ$307,AW$1,0),0)*$G117</f>
        <v>0</v>
      </c>
      <c r="AX117" s="36">
        <f>IF($B117="P",VLOOKUP($E117,'[2]Costeo-JUL26'!$B$9:$CQ$307,AX$1,0),0)*$G117</f>
        <v>0</v>
      </c>
      <c r="AY117" s="35">
        <f>IF($B117="P",VLOOKUP($E117,'[2]Costeo-JUL26'!$B$9:$CQ$307,AY$1,0),0)</f>
        <v>0</v>
      </c>
      <c r="AZ117" s="36">
        <f t="shared" si="49"/>
        <v>0</v>
      </c>
      <c r="BA117" s="36">
        <f t="shared" si="50"/>
        <v>0</v>
      </c>
      <c r="BB117" s="34">
        <f>IF($B117="P",VLOOKUP($E117,'[2]Costeo-JUL26'!$B$9:$CQ$307,BB$1,0),0)</f>
        <v>0</v>
      </c>
      <c r="BC117" s="16">
        <f>IF($B117="P",VLOOKUP($E117,'[2]Costeo-JUL26'!$B$9:$CQ$307,BC$1,0),0)*$G117</f>
        <v>0</v>
      </c>
      <c r="BD117" s="36">
        <f>IF($B117="P",VLOOKUP($E117,'[2]Costeo-JUL26'!$B$9:$CQ$307,BD$1,0),0)*$G117</f>
        <v>0</v>
      </c>
      <c r="BE117" s="35">
        <f>IF($B117="P",VLOOKUP($E117,'[2]Costeo-JUL26'!$B$9:$CQ$307,BE$1,0),0)</f>
        <v>0</v>
      </c>
      <c r="BF117" s="36">
        <f t="shared" si="51"/>
        <v>0</v>
      </c>
      <c r="BG117" s="36">
        <f t="shared" si="52"/>
        <v>0</v>
      </c>
      <c r="BH117" s="34">
        <f>IF($B117="P",VLOOKUP($E117,'[2]Costeo-JUL26'!$B$9:$CQ$307,BH$1,0),0)</f>
        <v>0</v>
      </c>
      <c r="BI117" s="16">
        <f>IF($B117="P",VLOOKUP($E117,'[2]Costeo-JUL26'!$B$9:$CQ$307,BI$1,0),0)*$G117</f>
        <v>0</v>
      </c>
      <c r="BJ117" s="36">
        <f>IF($B117="P",VLOOKUP($E117,'[2]Costeo-JUL26'!$B$9:$CQ$307,BJ$1,0),0)*$G117</f>
        <v>0</v>
      </c>
      <c r="BK117" s="35">
        <f>IF(BH117=910319,0,IF($B117="P",VLOOKUP($E117,'[2]Costeo-JUL26'!$B$9:$CQ$307,BK$1,0),0))</f>
        <v>0</v>
      </c>
      <c r="BL117" s="36">
        <f t="shared" si="53"/>
        <v>0</v>
      </c>
      <c r="BM117" s="36">
        <f t="shared" si="54"/>
        <v>0</v>
      </c>
      <c r="BN117" s="34">
        <f>IF($B117="P",VLOOKUP($E117,'[2]Costeo-JUL26'!$B$9:$CQ$307,BN$1,0),0)</f>
        <v>0</v>
      </c>
      <c r="BO117" s="16">
        <f>IF($B117="P",VLOOKUP($E117,'[2]Costeo-JUL26'!$B$9:$CQ$307,BO$1,0),0)*$G117</f>
        <v>0</v>
      </c>
      <c r="BP117" s="36">
        <f>IF($B117="P",VLOOKUP($E117,'[2]Costeo-JUL26'!$B$9:$CQ$307,BP$1,0),0)*$G117</f>
        <v>0</v>
      </c>
      <c r="BQ117" s="35">
        <f>IF($B117="P",VLOOKUP($E117,'[2]Costeo-JUL26'!$B$9:$CQ$307,BQ$1,0),0)</f>
        <v>0</v>
      </c>
      <c r="BR117" s="36">
        <f t="shared" si="55"/>
        <v>0</v>
      </c>
      <c r="BS117" s="36">
        <f t="shared" si="56"/>
        <v>0</v>
      </c>
      <c r="BT117" s="34">
        <f>IF($B117="P",VLOOKUP($E117,'[2]Costeo-JUL26'!$B$9:$CQ$307,BT$1,0),0)</f>
        <v>0</v>
      </c>
      <c r="BU117" s="16">
        <f>IF($B117="P",VLOOKUP($E117,'[2]Costeo-JUL26'!$B$9:$CQ$307,BU$1,0),0)*$G117</f>
        <v>0</v>
      </c>
      <c r="BV117" s="36">
        <f>IF($B117="P",VLOOKUP($E117,'[2]Costeo-JUL26'!$B$9:$CQ$307,BV$1,0),0)*$G117</f>
        <v>0</v>
      </c>
      <c r="BW117" s="35">
        <f>IF($B117="P",VLOOKUP($E117,'[2]Costeo-JUL26'!$B$9:$CQ$307,BW$1,0),0)</f>
        <v>0</v>
      </c>
      <c r="BX117" s="36">
        <f t="shared" si="57"/>
        <v>0</v>
      </c>
      <c r="BY117" s="36">
        <f t="shared" si="58"/>
        <v>0</v>
      </c>
      <c r="BZ117" s="34">
        <f>IF($B117="P",VLOOKUP($E117,'[2]Costeo-JUL26'!$B$9:$CQ$307,BZ$1,0),0)</f>
        <v>0</v>
      </c>
      <c r="CA117" s="16">
        <f>IF($B117="P",VLOOKUP($E117,'[2]Costeo-JUL26'!$B$9:$CQ$307,CA$1,0),0)*$G117</f>
        <v>0</v>
      </c>
      <c r="CB117" s="36">
        <f>IF($B117="P",VLOOKUP($E117,'[2]Costeo-JUL26'!$B$9:$CQ$307,CB$1,0),0)*$G117</f>
        <v>0</v>
      </c>
      <c r="CC117" s="35">
        <f>IF($B117="P",VLOOKUP($E117,'[2]Costeo-JUL26'!$B$9:$CQ$307,CC$1,0),0)</f>
        <v>0</v>
      </c>
      <c r="CD117" s="36">
        <f t="shared" si="59"/>
        <v>0</v>
      </c>
      <c r="CE117" s="36">
        <f t="shared" si="60"/>
        <v>0</v>
      </c>
      <c r="CF117" s="37">
        <f t="shared" si="32"/>
        <v>0</v>
      </c>
      <c r="CG117" s="36">
        <f>IF($B117="r",VLOOKUP($E117,'[2]Costeo-JUL26'!$B$9:$CQ$307,CG$1,0),0)*$G117</f>
        <v>11081870.58</v>
      </c>
      <c r="CH117" s="35">
        <f>VLOOKUP($E117,'[2]TEORICOS (05.26)'!$A$8:$T$251,CH$1,0)</f>
        <v>0</v>
      </c>
      <c r="CI117" s="36">
        <f t="shared" si="61"/>
        <v>0</v>
      </c>
      <c r="CJ117" s="37">
        <f t="shared" si="62"/>
        <v>11081870.58</v>
      </c>
      <c r="CM117" s="16">
        <f>SUMIFS('[1]Ajuste Inventario'!$I:$I,'[1]Ajuste Inventario'!$B:$B,E117,'[1]Ajuste Inventario'!$S:$S,D117)*-1</f>
        <v>1.5099999999999998</v>
      </c>
      <c r="CN117" s="36">
        <f t="shared" si="33"/>
        <v>11023.468099999998</v>
      </c>
      <c r="CP117" t="str">
        <f t="shared" si="34"/>
        <v>3213Org.Vtas Ranelagh</v>
      </c>
      <c r="CQ117" s="10">
        <f t="shared" si="35"/>
        <v>7300.3099999999995</v>
      </c>
    </row>
    <row r="118" spans="1:95" x14ac:dyDescent="0.25">
      <c r="A118" s="30">
        <v>46204</v>
      </c>
      <c r="B118" s="31" t="str">
        <f>VLOOKUP($E118,'[2]TEORICOS (05.26)'!$A$8:$T$251,B$1,0)</f>
        <v>R</v>
      </c>
      <c r="C118" s="32" t="str">
        <f>VLOOKUP($E118,'[2]TEORICOS (05.26)'!$A$8:$T$251,C$1,0)</f>
        <v>Monster</v>
      </c>
      <c r="D118" t="s">
        <v>66</v>
      </c>
      <c r="E118">
        <v>3214</v>
      </c>
      <c r="F118" t="s">
        <v>176</v>
      </c>
      <c r="G118" s="16">
        <v>944.83299999999997</v>
      </c>
      <c r="H118" s="16">
        <v>472.41649999999998</v>
      </c>
      <c r="I118" s="33">
        <v>11798994.130000038</v>
      </c>
      <c r="J118" s="33">
        <v>11647627.74000003</v>
      </c>
      <c r="K118" s="34">
        <f>IF($B118="P",VLOOKUP($E118,'[2]Costeo-JUL26'!$B$9:$CQ$307,K$1,0),0)</f>
        <v>0</v>
      </c>
      <c r="L118" s="35">
        <f>VLOOKUP($E118,'[2]TEORICOS (05.26)'!$A$8:$T$251,L$1,0)</f>
        <v>0</v>
      </c>
      <c r="M118" s="36">
        <f t="shared" si="36"/>
        <v>0</v>
      </c>
      <c r="N118" s="35">
        <f>IF($B118="P",VLOOKUP($E118,'[2]Costeo-JUL26'!$B$9:$CQ$307,N$1,0),0)</f>
        <v>0</v>
      </c>
      <c r="O118" s="36">
        <f t="shared" si="37"/>
        <v>0</v>
      </c>
      <c r="P118" s="36">
        <f>IF($B118="P",VLOOKUP($E118,'[2]Costeo-JUL26'!$B$9:$CQ$307,P$1,0),0)*H118</f>
        <v>0</v>
      </c>
      <c r="Q118" s="36">
        <f t="shared" si="38"/>
        <v>0</v>
      </c>
      <c r="R118" s="34">
        <f>IF($B118="P",VLOOKUP($E118,'[2]Costeo-JUL26'!$B$9:$CQ$307,R$1,0),0)</f>
        <v>0</v>
      </c>
      <c r="S118" s="16">
        <f>IF($B118="P",VLOOKUP($E118,'[2]Costeo-JUL26'!$B$9:$CQ$307,S$1,0),0)*$G118</f>
        <v>0</v>
      </c>
      <c r="T118" s="36">
        <f>IF($B118="P",VLOOKUP($E118,'[2]Costeo-JUL26'!$B$9:$CQ$307,T$1,0),0)*$G118</f>
        <v>0</v>
      </c>
      <c r="U118" s="35">
        <f>IF($B118="P",VLOOKUP($E118,'[2]Costeo-JUL26'!$B$9:$CQ$307,U$1,0),0)</f>
        <v>0</v>
      </c>
      <c r="V118" s="36">
        <f t="shared" si="39"/>
        <v>0</v>
      </c>
      <c r="W118" s="36">
        <f t="shared" si="40"/>
        <v>0</v>
      </c>
      <c r="X118" s="34">
        <f>IF($B118="P",VLOOKUP($E118,'[2]Costeo-JUL26'!$B$9:$CQ$307,X$1,0),0)</f>
        <v>0</v>
      </c>
      <c r="Y118" s="16">
        <f>IF($B118="P",VLOOKUP($E118,'[2]Costeo-JUL26'!$B$9:$CQ$307,Y$1,0),0)*$G118</f>
        <v>0</v>
      </c>
      <c r="Z118" s="36">
        <f>IF($B118="P",VLOOKUP($E118,'[2]Costeo-JUL26'!$B$9:$CQ$307,Z$1,0),0)*$G118</f>
        <v>0</v>
      </c>
      <c r="AA118" s="35">
        <f>IF($B118="P",VLOOKUP($E118,'[2]Costeo-JUL26'!$B$9:$CQ$307,AA$1,0),0)</f>
        <v>0</v>
      </c>
      <c r="AB118" s="36">
        <f t="shared" si="41"/>
        <v>0</v>
      </c>
      <c r="AC118" s="36">
        <f t="shared" si="42"/>
        <v>0</v>
      </c>
      <c r="AD118" s="34">
        <f>IF($B118="P",VLOOKUP($E118,'[2]Costeo-JUL26'!$B$9:$CQ$307,AD$1,0),0)</f>
        <v>0</v>
      </c>
      <c r="AE118" s="16">
        <f>IF($B118="P",VLOOKUP($E118,'[2]Costeo-JUL26'!$B$9:$CQ$307,AE$1,0),0)*$G118</f>
        <v>0</v>
      </c>
      <c r="AF118" s="36">
        <f>IF($B118="P",VLOOKUP($E118,'[2]Costeo-JUL26'!$B$9:$CQ$307,AF$1,0),0)*$G118</f>
        <v>0</v>
      </c>
      <c r="AG118" s="35">
        <f>IF($B118="P",VLOOKUP($E118,'[2]Costeo-JUL26'!$B$9:$CQ$307,AG$1,0),0)</f>
        <v>0</v>
      </c>
      <c r="AH118" s="36">
        <f t="shared" si="43"/>
        <v>0</v>
      </c>
      <c r="AI118" s="36">
        <f t="shared" si="44"/>
        <v>0</v>
      </c>
      <c r="AJ118" s="34">
        <f>IF($B118="P",VLOOKUP($E118,'[2]Costeo-JUL26'!$B$9:$CQ$307,AJ$1,0),0)</f>
        <v>0</v>
      </c>
      <c r="AK118" s="16">
        <f>IF($B118="P",VLOOKUP($E118,'[2]Costeo-JUL26'!$B$9:$CQ$307,AK$1,0),0)*$G118</f>
        <v>0</v>
      </c>
      <c r="AL118" s="36">
        <f>IF($B118="P",VLOOKUP($E118,'[2]Costeo-JUL26'!$B$9:$CQ$307,AL$1,0),0)*$G118</f>
        <v>0</v>
      </c>
      <c r="AM118" s="35">
        <f>IF($B118="P",VLOOKUP($E118,'[2]Costeo-JUL26'!$B$9:$CQ$307,AM$1,0),0)</f>
        <v>0</v>
      </c>
      <c r="AN118" s="36">
        <f t="shared" si="45"/>
        <v>0</v>
      </c>
      <c r="AO118" s="36">
        <f t="shared" si="46"/>
        <v>0</v>
      </c>
      <c r="AP118" s="34">
        <f>IF($B118="P",VLOOKUP($E118,'[2]Costeo-JUL26'!$B$9:$CQ$307,AP$1,0),0)</f>
        <v>0</v>
      </c>
      <c r="AQ118" s="16">
        <f>IF($B118="P",VLOOKUP($E118,'[2]Costeo-JUL26'!$B$9:$CQ$307,AQ$1,0),0)*$G118</f>
        <v>0</v>
      </c>
      <c r="AR118" s="36">
        <f>IF($B118="P",VLOOKUP($E118,'[2]Costeo-JUL26'!$B$9:$CQ$307,AR$1,0),0)*$G118</f>
        <v>0</v>
      </c>
      <c r="AS118" s="35">
        <f>IF($B118="P",VLOOKUP($E118,'[2]Costeo-JUL26'!$B$9:$CQ$307,AS$1,0),0)</f>
        <v>0</v>
      </c>
      <c r="AT118" s="36">
        <f t="shared" si="47"/>
        <v>0</v>
      </c>
      <c r="AU118" s="36">
        <f t="shared" si="48"/>
        <v>0</v>
      </c>
      <c r="AV118" s="34">
        <f>IF($B118="P",VLOOKUP($E118,'[2]Costeo-JUL26'!$B$9:$CQ$307,AV$1,0),0)</f>
        <v>0</v>
      </c>
      <c r="AW118" s="16">
        <f>IF($B118="P",VLOOKUP($E118,'[2]Costeo-JUL26'!$B$9:$CQ$307,AW$1,0),0)*$G118</f>
        <v>0</v>
      </c>
      <c r="AX118" s="36">
        <f>IF($B118="P",VLOOKUP($E118,'[2]Costeo-JUL26'!$B$9:$CQ$307,AX$1,0),0)*$G118</f>
        <v>0</v>
      </c>
      <c r="AY118" s="35">
        <f>IF($B118="P",VLOOKUP($E118,'[2]Costeo-JUL26'!$B$9:$CQ$307,AY$1,0),0)</f>
        <v>0</v>
      </c>
      <c r="AZ118" s="36">
        <f t="shared" si="49"/>
        <v>0</v>
      </c>
      <c r="BA118" s="36">
        <f t="shared" si="50"/>
        <v>0</v>
      </c>
      <c r="BB118" s="34">
        <f>IF($B118="P",VLOOKUP($E118,'[2]Costeo-JUL26'!$B$9:$CQ$307,BB$1,0),0)</f>
        <v>0</v>
      </c>
      <c r="BC118" s="16">
        <f>IF($B118="P",VLOOKUP($E118,'[2]Costeo-JUL26'!$B$9:$CQ$307,BC$1,0),0)*$G118</f>
        <v>0</v>
      </c>
      <c r="BD118" s="36">
        <f>IF($B118="P",VLOOKUP($E118,'[2]Costeo-JUL26'!$B$9:$CQ$307,BD$1,0),0)*$G118</f>
        <v>0</v>
      </c>
      <c r="BE118" s="35">
        <f>IF($B118="P",VLOOKUP($E118,'[2]Costeo-JUL26'!$B$9:$CQ$307,BE$1,0),0)</f>
        <v>0</v>
      </c>
      <c r="BF118" s="36">
        <f t="shared" si="51"/>
        <v>0</v>
      </c>
      <c r="BG118" s="36">
        <f t="shared" si="52"/>
        <v>0</v>
      </c>
      <c r="BH118" s="34">
        <f>IF($B118="P",VLOOKUP($E118,'[2]Costeo-JUL26'!$B$9:$CQ$307,BH$1,0),0)</f>
        <v>0</v>
      </c>
      <c r="BI118" s="16">
        <f>IF($B118="P",VLOOKUP($E118,'[2]Costeo-JUL26'!$B$9:$CQ$307,BI$1,0),0)*$G118</f>
        <v>0</v>
      </c>
      <c r="BJ118" s="36">
        <f>IF($B118="P",VLOOKUP($E118,'[2]Costeo-JUL26'!$B$9:$CQ$307,BJ$1,0),0)*$G118</f>
        <v>0</v>
      </c>
      <c r="BK118" s="35">
        <f>IF(BH118=910319,0,IF($B118="P",VLOOKUP($E118,'[2]Costeo-JUL26'!$B$9:$CQ$307,BK$1,0),0))</f>
        <v>0</v>
      </c>
      <c r="BL118" s="36">
        <f t="shared" si="53"/>
        <v>0</v>
      </c>
      <c r="BM118" s="36">
        <f t="shared" si="54"/>
        <v>0</v>
      </c>
      <c r="BN118" s="34">
        <f>IF($B118="P",VLOOKUP($E118,'[2]Costeo-JUL26'!$B$9:$CQ$307,BN$1,0),0)</f>
        <v>0</v>
      </c>
      <c r="BO118" s="16">
        <f>IF($B118="P",VLOOKUP($E118,'[2]Costeo-JUL26'!$B$9:$CQ$307,BO$1,0),0)*$G118</f>
        <v>0</v>
      </c>
      <c r="BP118" s="36">
        <f>IF($B118="P",VLOOKUP($E118,'[2]Costeo-JUL26'!$B$9:$CQ$307,BP$1,0),0)*$G118</f>
        <v>0</v>
      </c>
      <c r="BQ118" s="35">
        <f>IF($B118="P",VLOOKUP($E118,'[2]Costeo-JUL26'!$B$9:$CQ$307,BQ$1,0),0)</f>
        <v>0</v>
      </c>
      <c r="BR118" s="36">
        <f t="shared" si="55"/>
        <v>0</v>
      </c>
      <c r="BS118" s="36">
        <f t="shared" si="56"/>
        <v>0</v>
      </c>
      <c r="BT118" s="34">
        <f>IF($B118="P",VLOOKUP($E118,'[2]Costeo-JUL26'!$B$9:$CQ$307,BT$1,0),0)</f>
        <v>0</v>
      </c>
      <c r="BU118" s="16">
        <f>IF($B118="P",VLOOKUP($E118,'[2]Costeo-JUL26'!$B$9:$CQ$307,BU$1,0),0)*$G118</f>
        <v>0</v>
      </c>
      <c r="BV118" s="36">
        <f>IF($B118="P",VLOOKUP($E118,'[2]Costeo-JUL26'!$B$9:$CQ$307,BV$1,0),0)*$G118</f>
        <v>0</v>
      </c>
      <c r="BW118" s="35">
        <f>IF($B118="P",VLOOKUP($E118,'[2]Costeo-JUL26'!$B$9:$CQ$307,BW$1,0),0)</f>
        <v>0</v>
      </c>
      <c r="BX118" s="36">
        <f t="shared" si="57"/>
        <v>0</v>
      </c>
      <c r="BY118" s="36">
        <f t="shared" si="58"/>
        <v>0</v>
      </c>
      <c r="BZ118" s="34">
        <f>IF($B118="P",VLOOKUP($E118,'[2]Costeo-JUL26'!$B$9:$CQ$307,BZ$1,0),0)</f>
        <v>0</v>
      </c>
      <c r="CA118" s="16">
        <f>IF($B118="P",VLOOKUP($E118,'[2]Costeo-JUL26'!$B$9:$CQ$307,CA$1,0),0)*$G118</f>
        <v>0</v>
      </c>
      <c r="CB118" s="36">
        <f>IF($B118="P",VLOOKUP($E118,'[2]Costeo-JUL26'!$B$9:$CQ$307,CB$1,0),0)*$G118</f>
        <v>0</v>
      </c>
      <c r="CC118" s="35">
        <f>IF($B118="P",VLOOKUP($E118,'[2]Costeo-JUL26'!$B$9:$CQ$307,CC$1,0),0)</f>
        <v>0</v>
      </c>
      <c r="CD118" s="36">
        <f t="shared" si="59"/>
        <v>0</v>
      </c>
      <c r="CE118" s="36">
        <f t="shared" si="60"/>
        <v>0</v>
      </c>
      <c r="CF118" s="37">
        <f t="shared" si="32"/>
        <v>0</v>
      </c>
      <c r="CG118" s="36">
        <f>IF($B118="r",VLOOKUP($E118,'[2]Costeo-JUL26'!$B$9:$CQ$307,CG$1,0),0)*$G118</f>
        <v>6960877.6092300005</v>
      </c>
      <c r="CH118" s="35">
        <f>VLOOKUP($E118,'[2]TEORICOS (05.26)'!$A$8:$T$251,CH$1,0)</f>
        <v>0</v>
      </c>
      <c r="CI118" s="36">
        <f t="shared" si="61"/>
        <v>0</v>
      </c>
      <c r="CJ118" s="37">
        <f t="shared" si="62"/>
        <v>6960877.6092300005</v>
      </c>
      <c r="CM118" s="16">
        <f>SUMIFS('[1]Ajuste Inventario'!$I:$I,'[1]Ajuste Inventario'!$B:$B,E118,'[1]Ajuste Inventario'!$S:$S,D118)*-1</f>
        <v>1.504</v>
      </c>
      <c r="CN118" s="36">
        <f t="shared" si="33"/>
        <v>11080.434240000001</v>
      </c>
      <c r="CP118" t="str">
        <f t="shared" si="34"/>
        <v>3214Org.Vtas Ranelagh</v>
      </c>
      <c r="CQ118" s="10">
        <f t="shared" si="35"/>
        <v>7367.31</v>
      </c>
    </row>
    <row r="119" spans="1:95" x14ac:dyDescent="0.25">
      <c r="A119" s="30">
        <v>46204</v>
      </c>
      <c r="B119" s="31" t="str">
        <f>VLOOKUP($E119,'[2]TEORICOS (05.26)'!$A$8:$T$251,B$1,0)</f>
        <v>P</v>
      </c>
      <c r="C119" s="32" t="str">
        <f>VLOOKUP($E119,'[2]TEORICOS (05.26)'!$A$8:$T$251,C$1,0)</f>
        <v>Schweppes</v>
      </c>
      <c r="D119" t="s">
        <v>66</v>
      </c>
      <c r="E119">
        <v>3510</v>
      </c>
      <c r="F119" t="s">
        <v>177</v>
      </c>
      <c r="G119" s="16">
        <v>139</v>
      </c>
      <c r="H119" s="16">
        <v>205.58100000000056</v>
      </c>
      <c r="I119" s="33">
        <v>3600602.1799999932</v>
      </c>
      <c r="J119" s="33">
        <v>3166454.4699999969</v>
      </c>
      <c r="K119" s="34">
        <f>IF($B119="P",VLOOKUP($E119,'[2]Costeo-JUL26'!$B$9:$CQ$307,K$1,0),0)</f>
        <v>928732</v>
      </c>
      <c r="L119" s="35">
        <f>VLOOKUP($E119,'[2]TEORICOS (05.26)'!$A$8:$T$251,L$1,0)</f>
        <v>0.23499999999999999</v>
      </c>
      <c r="M119" s="36">
        <f t="shared" si="36"/>
        <v>744116.80044999928</v>
      </c>
      <c r="N119" s="35">
        <f>IF($B119="P",VLOOKUP($E119,'[2]Costeo-JUL26'!$B$9:$CQ$307,N$1,0),0)</f>
        <v>2.5000000000000001E-2</v>
      </c>
      <c r="O119" s="36">
        <f t="shared" si="37"/>
        <v>18602.920011249982</v>
      </c>
      <c r="P119" s="36">
        <f>IF($B119="P",VLOOKUP($E119,'[2]Costeo-JUL26'!$B$9:$CQ$307,P$1,0),0)*H119</f>
        <v>0</v>
      </c>
      <c r="Q119" s="36">
        <f t="shared" si="38"/>
        <v>762719.72046124924</v>
      </c>
      <c r="R119" s="34">
        <f>IF($B119="P",VLOOKUP($E119,'[2]Costeo-JUL26'!$B$9:$CQ$307,R$1,0),0)</f>
        <v>0</v>
      </c>
      <c r="S119" s="16">
        <f>IF($B119="P",VLOOKUP($E119,'[2]Costeo-JUL26'!$B$9:$CQ$307,S$1,0),0)*$G119</f>
        <v>0</v>
      </c>
      <c r="T119" s="36">
        <f>IF($B119="P",VLOOKUP($E119,'[2]Costeo-JUL26'!$B$9:$CQ$307,T$1,0),0)*$G119</f>
        <v>0</v>
      </c>
      <c r="U119" s="35">
        <f>IF($B119="P",VLOOKUP($E119,'[2]Costeo-JUL26'!$B$9:$CQ$307,U$1,0),0)</f>
        <v>0</v>
      </c>
      <c r="V119" s="36">
        <f t="shared" si="39"/>
        <v>0</v>
      </c>
      <c r="W119" s="36">
        <f t="shared" si="40"/>
        <v>0</v>
      </c>
      <c r="X119" s="34">
        <f>IF($B119="P",VLOOKUP($E119,'[2]Costeo-JUL26'!$B$9:$CQ$307,X$1,0),0)</f>
        <v>902338</v>
      </c>
      <c r="Y119" s="16">
        <f>IF($B119="P",VLOOKUP($E119,'[2]Costeo-JUL26'!$B$9:$CQ$307,Y$1,0),0)*$G119</f>
        <v>7.6290983999999993</v>
      </c>
      <c r="Z119" s="36">
        <f>IF($B119="P",VLOOKUP($E119,'[2]Costeo-JUL26'!$B$9:$CQ$307,Z$1,0),0)*$G119</f>
        <v>2157.0512816159999</v>
      </c>
      <c r="AA119" s="35">
        <f>IF($B119="P",VLOOKUP($E119,'[2]Costeo-JUL26'!$B$9:$CQ$307,AA$1,0),0)</f>
        <v>0.45</v>
      </c>
      <c r="AB119" s="36">
        <f t="shared" si="41"/>
        <v>970.67307672719994</v>
      </c>
      <c r="AC119" s="36">
        <f t="shared" si="42"/>
        <v>3127.7243583432</v>
      </c>
      <c r="AD119" s="34">
        <f>IF($B119="P",VLOOKUP($E119,'[2]Costeo-JUL26'!$B$9:$CQ$307,AD$1,0),0)</f>
        <v>933139</v>
      </c>
      <c r="AE119" s="16">
        <f>IF($B119="P",VLOOKUP($E119,'[2]Costeo-JUL26'!$B$9:$CQ$307,AE$1,0),0)*$G119</f>
        <v>3336</v>
      </c>
      <c r="AF119" s="36">
        <f>IF($B119="P",VLOOKUP($E119,'[2]Costeo-JUL26'!$B$9:$CQ$307,AF$1,0),0)*$G119</f>
        <v>36157.30272</v>
      </c>
      <c r="AG119" s="35">
        <f>IF($B119="P",VLOOKUP($E119,'[2]Costeo-JUL26'!$B$9:$CQ$307,AG$1,0),0)</f>
        <v>6.0000000000000001E-3</v>
      </c>
      <c r="AH119" s="36">
        <f t="shared" si="43"/>
        <v>216.94381632</v>
      </c>
      <c r="AI119" s="36">
        <f t="shared" si="44"/>
        <v>36374.246536320003</v>
      </c>
      <c r="AJ119" s="34">
        <f>IF($B119="P",VLOOKUP($E119,'[2]Costeo-JUL26'!$B$9:$CQ$307,AJ$1,0),0)</f>
        <v>934634</v>
      </c>
      <c r="AK119" s="16">
        <f>IF($B119="P",VLOOKUP($E119,'[2]Costeo-JUL26'!$B$9:$CQ$307,AK$1,0),0)*$G119</f>
        <v>3336</v>
      </c>
      <c r="AL119" s="36">
        <f>IF($B119="P",VLOOKUP($E119,'[2]Costeo-JUL26'!$B$9:$CQ$307,AL$1,0),0)*$G119</f>
        <v>153213.07248</v>
      </c>
      <c r="AM119" s="35">
        <f>IF($B119="P",VLOOKUP($E119,'[2]Costeo-JUL26'!$B$9:$CQ$307,AM$1,0),0)</f>
        <v>1.7999999999999999E-2</v>
      </c>
      <c r="AN119" s="36">
        <f t="shared" si="45"/>
        <v>2757.8353046399998</v>
      </c>
      <c r="AO119" s="36">
        <f t="shared" si="46"/>
        <v>155970.90778464</v>
      </c>
      <c r="AP119" s="34">
        <f>IF($B119="P",VLOOKUP($E119,'[2]Costeo-JUL26'!$B$9:$CQ$307,AP$1,0),0)</f>
        <v>0</v>
      </c>
      <c r="AQ119" s="16">
        <f>IF($B119="P",VLOOKUP($E119,'[2]Costeo-JUL26'!$B$9:$CQ$307,AQ$1,0),0)*$G119</f>
        <v>0</v>
      </c>
      <c r="AR119" s="36">
        <f>IF($B119="P",VLOOKUP($E119,'[2]Costeo-JUL26'!$B$9:$CQ$307,AR$1,0),0)*$G119</f>
        <v>0</v>
      </c>
      <c r="AS119" s="35">
        <f>IF($B119="P",VLOOKUP($E119,'[2]Costeo-JUL26'!$B$9:$CQ$307,AS$1,0),0)</f>
        <v>0</v>
      </c>
      <c r="AT119" s="36">
        <f t="shared" si="47"/>
        <v>0</v>
      </c>
      <c r="AU119" s="36">
        <f t="shared" si="48"/>
        <v>0</v>
      </c>
      <c r="AV119" s="34">
        <f>IF($B119="P",VLOOKUP($E119,'[2]Costeo-JUL26'!$B$9:$CQ$307,AV$1,0),0)</f>
        <v>0</v>
      </c>
      <c r="AW119" s="16">
        <f>IF($B119="P",VLOOKUP($E119,'[2]Costeo-JUL26'!$B$9:$CQ$307,AW$1,0),0)*$G119</f>
        <v>0</v>
      </c>
      <c r="AX119" s="36">
        <f>IF($B119="P",VLOOKUP($E119,'[2]Costeo-JUL26'!$B$9:$CQ$307,AX$1,0),0)*$G119</f>
        <v>0</v>
      </c>
      <c r="AY119" s="35">
        <f>IF($B119="P",VLOOKUP($E119,'[2]Costeo-JUL26'!$B$9:$CQ$307,AY$1,0),0)</f>
        <v>0</v>
      </c>
      <c r="AZ119" s="36">
        <f t="shared" si="49"/>
        <v>0</v>
      </c>
      <c r="BA119" s="36">
        <f t="shared" si="50"/>
        <v>0</v>
      </c>
      <c r="BB119" s="34">
        <f>IF($B119="P",VLOOKUP($E119,'[2]Costeo-JUL26'!$B$9:$CQ$307,BB$1,0),0)</f>
        <v>0</v>
      </c>
      <c r="BC119" s="16">
        <f>IF($B119="P",VLOOKUP($E119,'[2]Costeo-JUL26'!$B$9:$CQ$307,BC$1,0),0)*$G119</f>
        <v>0</v>
      </c>
      <c r="BD119" s="36">
        <f>IF($B119="P",VLOOKUP($E119,'[2]Costeo-JUL26'!$B$9:$CQ$307,BD$1,0),0)*$G119</f>
        <v>0</v>
      </c>
      <c r="BE119" s="35">
        <f>IF($B119="P",VLOOKUP($E119,'[2]Costeo-JUL26'!$B$9:$CQ$307,BE$1,0),0)</f>
        <v>0</v>
      </c>
      <c r="BF119" s="36">
        <f t="shared" si="51"/>
        <v>0</v>
      </c>
      <c r="BG119" s="36">
        <f t="shared" si="52"/>
        <v>0</v>
      </c>
      <c r="BH119" s="34">
        <f>IF($B119="P",VLOOKUP($E119,'[2]Costeo-JUL26'!$B$9:$CQ$307,BH$1,0),0)</f>
        <v>0</v>
      </c>
      <c r="BI119" s="16">
        <f>IF($B119="P",VLOOKUP($E119,'[2]Costeo-JUL26'!$B$9:$CQ$307,BI$1,0),0)*$G119</f>
        <v>0</v>
      </c>
      <c r="BJ119" s="36">
        <f>IF($B119="P",VLOOKUP($E119,'[2]Costeo-JUL26'!$B$9:$CQ$307,BJ$1,0),0)*$G119</f>
        <v>0</v>
      </c>
      <c r="BK119" s="35">
        <f>IF(BH119=910319,0,IF($B119="P",VLOOKUP($E119,'[2]Costeo-JUL26'!$B$9:$CQ$307,BK$1,0),0))</f>
        <v>0</v>
      </c>
      <c r="BL119" s="36">
        <f t="shared" si="53"/>
        <v>0</v>
      </c>
      <c r="BM119" s="36">
        <f t="shared" si="54"/>
        <v>0</v>
      </c>
      <c r="BN119" s="34">
        <f>IF($B119="P",VLOOKUP($E119,'[2]Costeo-JUL26'!$B$9:$CQ$307,BN$1,0),0)</f>
        <v>0</v>
      </c>
      <c r="BO119" s="16">
        <f>IF($B119="P",VLOOKUP($E119,'[2]Costeo-JUL26'!$B$9:$CQ$307,BO$1,0),0)*$G119</f>
        <v>0</v>
      </c>
      <c r="BP119" s="36">
        <f>IF($B119="P",VLOOKUP($E119,'[2]Costeo-JUL26'!$B$9:$CQ$307,BP$1,0),0)*$G119</f>
        <v>0</v>
      </c>
      <c r="BQ119" s="35">
        <f>IF($B119="P",VLOOKUP($E119,'[2]Costeo-JUL26'!$B$9:$CQ$307,BQ$1,0),0)</f>
        <v>0</v>
      </c>
      <c r="BR119" s="36">
        <f t="shared" si="55"/>
        <v>0</v>
      </c>
      <c r="BS119" s="36">
        <f t="shared" si="56"/>
        <v>0</v>
      </c>
      <c r="BT119" s="34">
        <f>IF($B119="P",VLOOKUP($E119,'[2]Costeo-JUL26'!$B$9:$CQ$307,BT$1,0),0)</f>
        <v>0</v>
      </c>
      <c r="BU119" s="16">
        <f>IF($B119="P",VLOOKUP($E119,'[2]Costeo-JUL26'!$B$9:$CQ$307,BU$1,0),0)*$G119</f>
        <v>0</v>
      </c>
      <c r="BV119" s="36">
        <f>IF($B119="P",VLOOKUP($E119,'[2]Costeo-JUL26'!$B$9:$CQ$307,BV$1,0),0)*$G119</f>
        <v>0</v>
      </c>
      <c r="BW119" s="35">
        <f>IF($B119="P",VLOOKUP($E119,'[2]Costeo-JUL26'!$B$9:$CQ$307,BW$1,0),0)</f>
        <v>0</v>
      </c>
      <c r="BX119" s="36">
        <f t="shared" si="57"/>
        <v>0</v>
      </c>
      <c r="BY119" s="36">
        <f t="shared" si="58"/>
        <v>0</v>
      </c>
      <c r="BZ119" s="34">
        <f>IF($B119="P",VLOOKUP($E119,'[2]Costeo-JUL26'!$B$9:$CQ$307,BZ$1,0),0)</f>
        <v>0</v>
      </c>
      <c r="CA119" s="16">
        <f>IF($B119="P",VLOOKUP($E119,'[2]Costeo-JUL26'!$B$9:$CQ$307,CA$1,0),0)*$G119</f>
        <v>0</v>
      </c>
      <c r="CB119" s="36">
        <f>IF($B119="P",VLOOKUP($E119,'[2]Costeo-JUL26'!$B$9:$CQ$307,CB$1,0),0)*$G119</f>
        <v>0</v>
      </c>
      <c r="CC119" s="35">
        <f>IF($B119="P",VLOOKUP($E119,'[2]Costeo-JUL26'!$B$9:$CQ$307,CC$1,0),0)</f>
        <v>0</v>
      </c>
      <c r="CD119" s="36">
        <f t="shared" si="59"/>
        <v>0</v>
      </c>
      <c r="CE119" s="36">
        <f t="shared" si="60"/>
        <v>0</v>
      </c>
      <c r="CF119" s="37">
        <f t="shared" si="32"/>
        <v>958192.59914055234</v>
      </c>
      <c r="CG119" s="36">
        <f>IF($B119="r",VLOOKUP($E119,'[2]Costeo-JUL26'!$B$9:$CQ$307,CG$1,0),0)*$G119</f>
        <v>0</v>
      </c>
      <c r="CH119" s="35">
        <f>VLOOKUP($E119,'[2]TEORICOS (05.26)'!$A$8:$T$251,CH$1,0)</f>
        <v>0</v>
      </c>
      <c r="CI119" s="36">
        <f t="shared" si="61"/>
        <v>0</v>
      </c>
      <c r="CJ119" s="37">
        <f t="shared" si="62"/>
        <v>0</v>
      </c>
      <c r="CM119" s="16">
        <f>SUMIFS('[1]Ajuste Inventario'!$I:$I,'[1]Ajuste Inventario'!$B:$B,E119,'[1]Ajuste Inventario'!$S:$S,D119)*-1</f>
        <v>3.875</v>
      </c>
      <c r="CN119" s="36">
        <f t="shared" si="33"/>
        <v>26712.203753018995</v>
      </c>
      <c r="CP119" t="str">
        <f t="shared" si="34"/>
        <v>3510Org.Vtas Ranelagh</v>
      </c>
      <c r="CQ119" s="10">
        <f t="shared" si="35"/>
        <v>6893.4719362629667</v>
      </c>
    </row>
    <row r="120" spans="1:95" x14ac:dyDescent="0.25">
      <c r="A120" s="30">
        <v>46204</v>
      </c>
      <c r="B120" s="31" t="str">
        <f>VLOOKUP($E120,'[2]TEORICOS (05.26)'!$A$8:$T$251,B$1,0)</f>
        <v>R</v>
      </c>
      <c r="C120" s="32" t="str">
        <f>VLOOKUP($E120,'[2]TEORICOS (05.26)'!$A$8:$T$251,C$1,0)</f>
        <v>Schweppes</v>
      </c>
      <c r="D120" t="s">
        <v>66</v>
      </c>
      <c r="E120">
        <v>3518</v>
      </c>
      <c r="F120" t="s">
        <v>178</v>
      </c>
      <c r="G120" s="16">
        <v>398</v>
      </c>
      <c r="H120" s="16">
        <v>148.85199999999958</v>
      </c>
      <c r="I120" s="33">
        <v>2936122.2899999991</v>
      </c>
      <c r="J120" s="33">
        <v>2902062.5599999982</v>
      </c>
      <c r="K120" s="34">
        <f>IF($B120="P",VLOOKUP($E120,'[2]Costeo-JUL26'!$B$9:$CQ$307,K$1,0),0)</f>
        <v>0</v>
      </c>
      <c r="L120" s="35">
        <f>VLOOKUP($E120,'[2]TEORICOS (05.26)'!$A$8:$T$251,L$1,0)</f>
        <v>0.23499999999999999</v>
      </c>
      <c r="M120" s="36">
        <f t="shared" si="36"/>
        <v>0</v>
      </c>
      <c r="N120" s="35">
        <f>IF($B120="P",VLOOKUP($E120,'[2]Costeo-JUL26'!$B$9:$CQ$307,N$1,0),0)</f>
        <v>0</v>
      </c>
      <c r="O120" s="36">
        <f t="shared" si="37"/>
        <v>0</v>
      </c>
      <c r="P120" s="36">
        <f>IF($B120="P",VLOOKUP($E120,'[2]Costeo-JUL26'!$B$9:$CQ$307,P$1,0),0)*H120</f>
        <v>0</v>
      </c>
      <c r="Q120" s="36">
        <f t="shared" si="38"/>
        <v>0</v>
      </c>
      <c r="R120" s="34">
        <f>IF($B120="P",VLOOKUP($E120,'[2]Costeo-JUL26'!$B$9:$CQ$307,R$1,0),0)</f>
        <v>0</v>
      </c>
      <c r="S120" s="16">
        <f>IF($B120="P",VLOOKUP($E120,'[2]Costeo-JUL26'!$B$9:$CQ$307,S$1,0),0)*$G120</f>
        <v>0</v>
      </c>
      <c r="T120" s="36">
        <f>IF($B120="P",VLOOKUP($E120,'[2]Costeo-JUL26'!$B$9:$CQ$307,T$1,0),0)*$G120</f>
        <v>0</v>
      </c>
      <c r="U120" s="35">
        <f>IF($B120="P",VLOOKUP($E120,'[2]Costeo-JUL26'!$B$9:$CQ$307,U$1,0),0)</f>
        <v>0</v>
      </c>
      <c r="V120" s="36">
        <f t="shared" si="39"/>
        <v>0</v>
      </c>
      <c r="W120" s="36">
        <f t="shared" si="40"/>
        <v>0</v>
      </c>
      <c r="X120" s="34">
        <f>IF($B120="P",VLOOKUP($E120,'[2]Costeo-JUL26'!$B$9:$CQ$307,X$1,0),0)</f>
        <v>0</v>
      </c>
      <c r="Y120" s="16">
        <f>IF($B120="P",VLOOKUP($E120,'[2]Costeo-JUL26'!$B$9:$CQ$307,Y$1,0),0)*$G120</f>
        <v>0</v>
      </c>
      <c r="Z120" s="36">
        <f>IF($B120="P",VLOOKUP($E120,'[2]Costeo-JUL26'!$B$9:$CQ$307,Z$1,0),0)*$G120</f>
        <v>0</v>
      </c>
      <c r="AA120" s="35">
        <f>IF($B120="P",VLOOKUP($E120,'[2]Costeo-JUL26'!$B$9:$CQ$307,AA$1,0),0)</f>
        <v>0</v>
      </c>
      <c r="AB120" s="36">
        <f t="shared" si="41"/>
        <v>0</v>
      </c>
      <c r="AC120" s="36">
        <f t="shared" si="42"/>
        <v>0</v>
      </c>
      <c r="AD120" s="34">
        <f>IF($B120="P",VLOOKUP($E120,'[2]Costeo-JUL26'!$B$9:$CQ$307,AD$1,0),0)</f>
        <v>0</v>
      </c>
      <c r="AE120" s="16">
        <f>IF($B120="P",VLOOKUP($E120,'[2]Costeo-JUL26'!$B$9:$CQ$307,AE$1,0),0)*$G120</f>
        <v>0</v>
      </c>
      <c r="AF120" s="36">
        <f>IF($B120="P",VLOOKUP($E120,'[2]Costeo-JUL26'!$B$9:$CQ$307,AF$1,0),0)*$G120</f>
        <v>0</v>
      </c>
      <c r="AG120" s="35">
        <f>IF($B120="P",VLOOKUP($E120,'[2]Costeo-JUL26'!$B$9:$CQ$307,AG$1,0),0)</f>
        <v>0</v>
      </c>
      <c r="AH120" s="36">
        <f t="shared" si="43"/>
        <v>0</v>
      </c>
      <c r="AI120" s="36">
        <f t="shared" si="44"/>
        <v>0</v>
      </c>
      <c r="AJ120" s="34">
        <f>IF($B120="P",VLOOKUP($E120,'[2]Costeo-JUL26'!$B$9:$CQ$307,AJ$1,0),0)</f>
        <v>0</v>
      </c>
      <c r="AK120" s="16">
        <f>IF($B120="P",VLOOKUP($E120,'[2]Costeo-JUL26'!$B$9:$CQ$307,AK$1,0),0)*$G120</f>
        <v>0</v>
      </c>
      <c r="AL120" s="36">
        <f>IF($B120="P",VLOOKUP($E120,'[2]Costeo-JUL26'!$B$9:$CQ$307,AL$1,0),0)*$G120</f>
        <v>0</v>
      </c>
      <c r="AM120" s="35">
        <f>IF($B120="P",VLOOKUP($E120,'[2]Costeo-JUL26'!$B$9:$CQ$307,AM$1,0),0)</f>
        <v>0</v>
      </c>
      <c r="AN120" s="36">
        <f t="shared" si="45"/>
        <v>0</v>
      </c>
      <c r="AO120" s="36">
        <f t="shared" si="46"/>
        <v>0</v>
      </c>
      <c r="AP120" s="34">
        <f>IF($B120="P",VLOOKUP($E120,'[2]Costeo-JUL26'!$B$9:$CQ$307,AP$1,0),0)</f>
        <v>0</v>
      </c>
      <c r="AQ120" s="16">
        <f>IF($B120="P",VLOOKUP($E120,'[2]Costeo-JUL26'!$B$9:$CQ$307,AQ$1,0),0)*$G120</f>
        <v>0</v>
      </c>
      <c r="AR120" s="36">
        <f>IF($B120="P",VLOOKUP($E120,'[2]Costeo-JUL26'!$B$9:$CQ$307,AR$1,0),0)*$G120</f>
        <v>0</v>
      </c>
      <c r="AS120" s="35">
        <f>IF($B120="P",VLOOKUP($E120,'[2]Costeo-JUL26'!$B$9:$CQ$307,AS$1,0),0)</f>
        <v>0</v>
      </c>
      <c r="AT120" s="36">
        <f t="shared" si="47"/>
        <v>0</v>
      </c>
      <c r="AU120" s="36">
        <f t="shared" si="48"/>
        <v>0</v>
      </c>
      <c r="AV120" s="34">
        <f>IF($B120="P",VLOOKUP($E120,'[2]Costeo-JUL26'!$B$9:$CQ$307,AV$1,0),0)</f>
        <v>0</v>
      </c>
      <c r="AW120" s="16">
        <f>IF($B120="P",VLOOKUP($E120,'[2]Costeo-JUL26'!$B$9:$CQ$307,AW$1,0),0)*$G120</f>
        <v>0</v>
      </c>
      <c r="AX120" s="36">
        <f>IF($B120="P",VLOOKUP($E120,'[2]Costeo-JUL26'!$B$9:$CQ$307,AX$1,0),0)*$G120</f>
        <v>0</v>
      </c>
      <c r="AY120" s="35">
        <f>IF($B120="P",VLOOKUP($E120,'[2]Costeo-JUL26'!$B$9:$CQ$307,AY$1,0),0)</f>
        <v>0</v>
      </c>
      <c r="AZ120" s="36">
        <f t="shared" si="49"/>
        <v>0</v>
      </c>
      <c r="BA120" s="36">
        <f t="shared" si="50"/>
        <v>0</v>
      </c>
      <c r="BB120" s="34">
        <f>IF($B120="P",VLOOKUP($E120,'[2]Costeo-JUL26'!$B$9:$CQ$307,BB$1,0),0)</f>
        <v>0</v>
      </c>
      <c r="BC120" s="16">
        <f>IF($B120="P",VLOOKUP($E120,'[2]Costeo-JUL26'!$B$9:$CQ$307,BC$1,0),0)*$G120</f>
        <v>0</v>
      </c>
      <c r="BD120" s="36">
        <f>IF($B120="P",VLOOKUP($E120,'[2]Costeo-JUL26'!$B$9:$CQ$307,BD$1,0),0)*$G120</f>
        <v>0</v>
      </c>
      <c r="BE120" s="35">
        <f>IF($B120="P",VLOOKUP($E120,'[2]Costeo-JUL26'!$B$9:$CQ$307,BE$1,0),0)</f>
        <v>0</v>
      </c>
      <c r="BF120" s="36">
        <f t="shared" si="51"/>
        <v>0</v>
      </c>
      <c r="BG120" s="36">
        <f t="shared" si="52"/>
        <v>0</v>
      </c>
      <c r="BH120" s="34">
        <f>IF($B120="P",VLOOKUP($E120,'[2]Costeo-JUL26'!$B$9:$CQ$307,BH$1,0),0)</f>
        <v>0</v>
      </c>
      <c r="BI120" s="16">
        <f>IF($B120="P",VLOOKUP($E120,'[2]Costeo-JUL26'!$B$9:$CQ$307,BI$1,0),0)*$G120</f>
        <v>0</v>
      </c>
      <c r="BJ120" s="36">
        <f>IF($B120="P",VLOOKUP($E120,'[2]Costeo-JUL26'!$B$9:$CQ$307,BJ$1,0),0)*$G120</f>
        <v>0</v>
      </c>
      <c r="BK120" s="35">
        <f>IF(BH120=910319,0,IF($B120="P",VLOOKUP($E120,'[2]Costeo-JUL26'!$B$9:$CQ$307,BK$1,0),0))</f>
        <v>0</v>
      </c>
      <c r="BL120" s="36">
        <f t="shared" si="53"/>
        <v>0</v>
      </c>
      <c r="BM120" s="36">
        <f t="shared" si="54"/>
        <v>0</v>
      </c>
      <c r="BN120" s="34">
        <f>IF($B120="P",VLOOKUP($E120,'[2]Costeo-JUL26'!$B$9:$CQ$307,BN$1,0),0)</f>
        <v>0</v>
      </c>
      <c r="BO120" s="16">
        <f>IF($B120="P",VLOOKUP($E120,'[2]Costeo-JUL26'!$B$9:$CQ$307,BO$1,0),0)*$G120</f>
        <v>0</v>
      </c>
      <c r="BP120" s="36">
        <f>IF($B120="P",VLOOKUP($E120,'[2]Costeo-JUL26'!$B$9:$CQ$307,BP$1,0),0)*$G120</f>
        <v>0</v>
      </c>
      <c r="BQ120" s="35">
        <f>IF($B120="P",VLOOKUP($E120,'[2]Costeo-JUL26'!$B$9:$CQ$307,BQ$1,0),0)</f>
        <v>0</v>
      </c>
      <c r="BR120" s="36">
        <f t="shared" si="55"/>
        <v>0</v>
      </c>
      <c r="BS120" s="36">
        <f t="shared" si="56"/>
        <v>0</v>
      </c>
      <c r="BT120" s="34">
        <f>IF($B120="P",VLOOKUP($E120,'[2]Costeo-JUL26'!$B$9:$CQ$307,BT$1,0),0)</f>
        <v>0</v>
      </c>
      <c r="BU120" s="16">
        <f>IF($B120="P",VLOOKUP($E120,'[2]Costeo-JUL26'!$B$9:$CQ$307,BU$1,0),0)*$G120</f>
        <v>0</v>
      </c>
      <c r="BV120" s="36">
        <f>IF($B120="P",VLOOKUP($E120,'[2]Costeo-JUL26'!$B$9:$CQ$307,BV$1,0),0)*$G120</f>
        <v>0</v>
      </c>
      <c r="BW120" s="35">
        <f>IF($B120="P",VLOOKUP($E120,'[2]Costeo-JUL26'!$B$9:$CQ$307,BW$1,0),0)</f>
        <v>0</v>
      </c>
      <c r="BX120" s="36">
        <f t="shared" si="57"/>
        <v>0</v>
      </c>
      <c r="BY120" s="36">
        <f t="shared" si="58"/>
        <v>0</v>
      </c>
      <c r="BZ120" s="34">
        <f>IF($B120="P",VLOOKUP($E120,'[2]Costeo-JUL26'!$B$9:$CQ$307,BZ$1,0),0)</f>
        <v>0</v>
      </c>
      <c r="CA120" s="16">
        <f>IF($B120="P",VLOOKUP($E120,'[2]Costeo-JUL26'!$B$9:$CQ$307,CA$1,0),0)*$G120</f>
        <v>0</v>
      </c>
      <c r="CB120" s="36">
        <f>IF($B120="P",VLOOKUP($E120,'[2]Costeo-JUL26'!$B$9:$CQ$307,CB$1,0),0)*$G120</f>
        <v>0</v>
      </c>
      <c r="CC120" s="35">
        <f>IF($B120="P",VLOOKUP($E120,'[2]Costeo-JUL26'!$B$9:$CQ$307,CC$1,0),0)</f>
        <v>0</v>
      </c>
      <c r="CD120" s="36">
        <f t="shared" si="59"/>
        <v>0</v>
      </c>
      <c r="CE120" s="36">
        <f t="shared" si="60"/>
        <v>0</v>
      </c>
      <c r="CF120" s="37">
        <f t="shared" si="32"/>
        <v>0</v>
      </c>
      <c r="CG120" s="36">
        <f>IF($B120="r",VLOOKUP($E120,'[2]Costeo-JUL26'!$B$9:$CQ$307,CG$1,0),0)*$G120</f>
        <v>682482.44</v>
      </c>
      <c r="CH120" s="35">
        <f>VLOOKUP($E120,'[2]TEORICOS (05.26)'!$A$8:$T$251,CH$1,0)</f>
        <v>0.05</v>
      </c>
      <c r="CI120" s="36">
        <f t="shared" si="61"/>
        <v>647860.57959999959</v>
      </c>
      <c r="CJ120" s="37">
        <f t="shared" si="62"/>
        <v>1330343.0195999995</v>
      </c>
      <c r="CM120" s="16">
        <f>SUMIFS('[1]Ajuste Inventario'!$I:$I,'[1]Ajuste Inventario'!$B:$B,E120,'[1]Ajuste Inventario'!$S:$S,D120)*-1</f>
        <v>11.837999999999999</v>
      </c>
      <c r="CN120" s="36">
        <f t="shared" si="33"/>
        <v>39569.348407097474</v>
      </c>
      <c r="CP120" t="str">
        <f t="shared" si="34"/>
        <v>3518Org.Vtas Ranelagh</v>
      </c>
      <c r="CQ120" s="10">
        <f t="shared" si="35"/>
        <v>3342.570401005024</v>
      </c>
    </row>
    <row r="121" spans="1:95" x14ac:dyDescent="0.25">
      <c r="A121" s="30">
        <v>46204</v>
      </c>
      <c r="B121" s="31" t="str">
        <f>VLOOKUP($E121,'[2]TEORICOS (05.26)'!$A$8:$T$251,B$1,0)</f>
        <v>P</v>
      </c>
      <c r="C121" s="32" t="str">
        <f>VLOOKUP($E121,'[2]TEORICOS (05.26)'!$A$8:$T$251,C$1,0)</f>
        <v>Schweppes</v>
      </c>
      <c r="D121" t="s">
        <v>66</v>
      </c>
      <c r="E121">
        <v>3527</v>
      </c>
      <c r="F121" t="s">
        <v>179</v>
      </c>
      <c r="G121" s="16">
        <v>824.08299999999997</v>
      </c>
      <c r="H121" s="16">
        <v>871.05573100000379</v>
      </c>
      <c r="I121" s="33">
        <v>11570525.450000031</v>
      </c>
      <c r="J121" s="33">
        <v>11137008.810000023</v>
      </c>
      <c r="K121" s="34">
        <f>IF($B121="P",VLOOKUP($E121,'[2]Costeo-JUL26'!$B$9:$CQ$307,K$1,0),0)</f>
        <v>928732</v>
      </c>
      <c r="L121" s="35">
        <f>VLOOKUP($E121,'[2]TEORICOS (05.26)'!$A$8:$T$251,L$1,0)</f>
        <v>0.23499999999999999</v>
      </c>
      <c r="M121" s="36">
        <f t="shared" si="36"/>
        <v>2617197.0703500053</v>
      </c>
      <c r="N121" s="35">
        <f>IF($B121="P",VLOOKUP($E121,'[2]Costeo-JUL26'!$B$9:$CQ$307,N$1,0),0)</f>
        <v>2.5000000000000001E-2</v>
      </c>
      <c r="O121" s="36">
        <f t="shared" si="37"/>
        <v>65429.926758750138</v>
      </c>
      <c r="P121" s="36">
        <f>IF($B121="P",VLOOKUP($E121,'[2]Costeo-JUL26'!$B$9:$CQ$307,P$1,0),0)*H121</f>
        <v>0</v>
      </c>
      <c r="Q121" s="36">
        <f t="shared" si="38"/>
        <v>2682626.9971087556</v>
      </c>
      <c r="R121" s="34">
        <f>IF($B121="P",VLOOKUP($E121,'[2]Costeo-JUL26'!$B$9:$CQ$307,R$1,0),0)</f>
        <v>0</v>
      </c>
      <c r="S121" s="16">
        <f>IF($B121="P",VLOOKUP($E121,'[2]Costeo-JUL26'!$B$9:$CQ$307,S$1,0),0)*$G121</f>
        <v>0</v>
      </c>
      <c r="T121" s="36">
        <f>IF($B121="P",VLOOKUP($E121,'[2]Costeo-JUL26'!$B$9:$CQ$307,T$1,0),0)*$G121</f>
        <v>0</v>
      </c>
      <c r="U121" s="35">
        <f>IF($B121="P",VLOOKUP($E121,'[2]Costeo-JUL26'!$B$9:$CQ$307,U$1,0),0)</f>
        <v>0</v>
      </c>
      <c r="V121" s="36">
        <f t="shared" si="39"/>
        <v>0</v>
      </c>
      <c r="W121" s="36">
        <f t="shared" si="40"/>
        <v>0</v>
      </c>
      <c r="X121" s="34">
        <f>IF($B121="P",VLOOKUP($E121,'[2]Costeo-JUL26'!$B$9:$CQ$307,X$1,0),0)</f>
        <v>902338</v>
      </c>
      <c r="Y121" s="16">
        <f>IF($B121="P",VLOOKUP($E121,'[2]Costeo-JUL26'!$B$9:$CQ$307,Y$1,0),0)*$G121</f>
        <v>32.307349932000001</v>
      </c>
      <c r="Z121" s="36">
        <f>IF($B121="P",VLOOKUP($E121,'[2]Costeo-JUL26'!$B$9:$CQ$307,Z$1,0),0)*$G121</f>
        <v>9134.5801197736801</v>
      </c>
      <c r="AA121" s="35">
        <f>IF($B121="P",VLOOKUP($E121,'[2]Costeo-JUL26'!$B$9:$CQ$307,AA$1,0),0)</f>
        <v>0.45</v>
      </c>
      <c r="AB121" s="36">
        <f t="shared" si="41"/>
        <v>4110.5610538981564</v>
      </c>
      <c r="AC121" s="36">
        <f t="shared" si="42"/>
        <v>13245.141173671836</v>
      </c>
      <c r="AD121" s="34">
        <f>IF($B121="P",VLOOKUP($E121,'[2]Costeo-JUL26'!$B$9:$CQ$307,AD$1,0),0)</f>
        <v>901781</v>
      </c>
      <c r="AE121" s="16">
        <f>IF($B121="P",VLOOKUP($E121,'[2]Costeo-JUL26'!$B$9:$CQ$307,AE$1,0),0)*$G121</f>
        <v>9888.9959999999992</v>
      </c>
      <c r="AF121" s="36">
        <f>IF($B121="P",VLOOKUP($E121,'[2]Costeo-JUL26'!$B$9:$CQ$307,AF$1,0),0)*$G121</f>
        <v>151768.39941119999</v>
      </c>
      <c r="AG121" s="35">
        <f>IF($B121="P",VLOOKUP($E121,'[2]Costeo-JUL26'!$B$9:$CQ$307,AG$1,0),0)</f>
        <v>6.0000000000000001E-3</v>
      </c>
      <c r="AH121" s="36">
        <f t="shared" si="43"/>
        <v>910.61039646719996</v>
      </c>
      <c r="AI121" s="36">
        <f t="shared" si="44"/>
        <v>152679.0098076672</v>
      </c>
      <c r="AJ121" s="34">
        <f>IF($B121="P",VLOOKUP($E121,'[2]Costeo-JUL26'!$B$9:$CQ$307,AJ$1,0),0)</f>
        <v>909965</v>
      </c>
      <c r="AK121" s="16">
        <f>IF($B121="P",VLOOKUP($E121,'[2]Costeo-JUL26'!$B$9:$CQ$307,AK$1,0),0)*$G121</f>
        <v>9888.9959999999992</v>
      </c>
      <c r="AL121" s="36">
        <f>IF($B121="P",VLOOKUP($E121,'[2]Costeo-JUL26'!$B$9:$CQ$307,AL$1,0),0)*$G121</f>
        <v>69027.367659120006</v>
      </c>
      <c r="AM121" s="35">
        <f>IF($B121="P",VLOOKUP($E121,'[2]Costeo-JUL26'!$B$9:$CQ$307,AM$1,0),0)</f>
        <v>1.7999999999999999E-2</v>
      </c>
      <c r="AN121" s="36">
        <f t="shared" si="45"/>
        <v>1242.4926178641599</v>
      </c>
      <c r="AO121" s="36">
        <f t="shared" si="46"/>
        <v>70269.860276984167</v>
      </c>
      <c r="AP121" s="34">
        <f>IF($B121="P",VLOOKUP($E121,'[2]Costeo-JUL26'!$B$9:$CQ$307,AP$1,0),0)</f>
        <v>901189</v>
      </c>
      <c r="AQ121" s="16">
        <f>IF($B121="P",VLOOKUP($E121,'[2]Costeo-JUL26'!$B$9:$CQ$307,AQ$1,0),0)*$G121</f>
        <v>9888.9959999999992</v>
      </c>
      <c r="AR121" s="36">
        <f>IF($B121="P",VLOOKUP($E121,'[2]Costeo-JUL26'!$B$9:$CQ$307,AR$1,0),0)*$G121</f>
        <v>758329.74707692105</v>
      </c>
      <c r="AS121" s="35">
        <f>IF($B121="P",VLOOKUP($E121,'[2]Costeo-JUL26'!$B$9:$CQ$307,AS$1,0),0)</f>
        <v>0.02</v>
      </c>
      <c r="AT121" s="36">
        <f t="shared" si="47"/>
        <v>15166.594941538422</v>
      </c>
      <c r="AU121" s="36">
        <f t="shared" si="48"/>
        <v>773496.34201845946</v>
      </c>
      <c r="AV121" s="34">
        <f>IF($B121="P",VLOOKUP($E121,'[2]Costeo-JUL26'!$B$9:$CQ$307,AV$1,0),0)</f>
        <v>932317</v>
      </c>
      <c r="AW121" s="16">
        <f>IF($B121="P",VLOOKUP($E121,'[2]Costeo-JUL26'!$B$9:$CQ$307,AW$1,0),0)*$G121</f>
        <v>16.399251700000001</v>
      </c>
      <c r="AX121" s="36">
        <f>IF($B121="P",VLOOKUP($E121,'[2]Costeo-JUL26'!$B$9:$CQ$307,AX$1,0),0)*$G121</f>
        <v>70480.703956260011</v>
      </c>
      <c r="AY121" s="35">
        <f>IF($B121="P",VLOOKUP($E121,'[2]Costeo-JUL26'!$B$9:$CQ$307,AY$1,0),0)</f>
        <v>0.03</v>
      </c>
      <c r="AZ121" s="36">
        <f t="shared" si="49"/>
        <v>2114.4211186878001</v>
      </c>
      <c r="BA121" s="36">
        <f t="shared" si="50"/>
        <v>72595.125074947806</v>
      </c>
      <c r="BB121" s="34">
        <f>IF($B121="P",VLOOKUP($E121,'[2]Costeo-JUL26'!$B$9:$CQ$307,BB$1,0),0)</f>
        <v>902311</v>
      </c>
      <c r="BC121" s="16">
        <f>IF($B121="P",VLOOKUP($E121,'[2]Costeo-JUL26'!$B$9:$CQ$307,BC$1,0),0)*$G121</f>
        <v>2.2891194444444443</v>
      </c>
      <c r="BD121" s="36">
        <f>IF($B121="P",VLOOKUP($E121,'[2]Costeo-JUL26'!$B$9:$CQ$307,BD$1,0),0)*$G121</f>
        <v>8977.1138237083342</v>
      </c>
      <c r="BE121" s="35">
        <f>IF($B121="P",VLOOKUP($E121,'[2]Costeo-JUL26'!$B$9:$CQ$307,BE$1,0),0)</f>
        <v>0.03</v>
      </c>
      <c r="BF121" s="36">
        <f t="shared" si="51"/>
        <v>269.31341471125</v>
      </c>
      <c r="BG121" s="36">
        <f t="shared" si="52"/>
        <v>9246.4272384195847</v>
      </c>
      <c r="BH121" s="34">
        <f>IF($B121="P",VLOOKUP($E121,'[2]Costeo-JUL26'!$B$9:$CQ$307,BH$1,0),0)</f>
        <v>933089</v>
      </c>
      <c r="BI121" s="16">
        <f>IF($B121="P",VLOOKUP($E121,'[2]Costeo-JUL26'!$B$9:$CQ$307,BI$1,0),0)*$G121</f>
        <v>28.613993055555557</v>
      </c>
      <c r="BJ121" s="36">
        <f>IF($B121="P",VLOOKUP($E121,'[2]Costeo-JUL26'!$B$9:$CQ$307,BJ$1,0),0)*$G121</f>
        <v>21308.054989917247</v>
      </c>
      <c r="BK121" s="35">
        <f>IF(BH121=910319,0,IF($B121="P",VLOOKUP($E121,'[2]Costeo-JUL26'!$B$9:$CQ$307,BK$1,0),0))</f>
        <v>0.02</v>
      </c>
      <c r="BL121" s="36">
        <f t="shared" si="53"/>
        <v>426.16109979834494</v>
      </c>
      <c r="BM121" s="36">
        <f t="shared" si="54"/>
        <v>21734.216089715592</v>
      </c>
      <c r="BN121" s="34">
        <f>IF($B121="P",VLOOKUP($E121,'[2]Costeo-JUL26'!$B$9:$CQ$307,BN$1,0),0)</f>
        <v>0</v>
      </c>
      <c r="BO121" s="16">
        <f>IF($B121="P",VLOOKUP($E121,'[2]Costeo-JUL26'!$B$9:$CQ$307,BO$1,0),0)*$G121</f>
        <v>0</v>
      </c>
      <c r="BP121" s="36">
        <f>IF($B121="P",VLOOKUP($E121,'[2]Costeo-JUL26'!$B$9:$CQ$307,BP$1,0),0)*$G121</f>
        <v>0</v>
      </c>
      <c r="BQ121" s="35">
        <f>IF($B121="P",VLOOKUP($E121,'[2]Costeo-JUL26'!$B$9:$CQ$307,BQ$1,0),0)</f>
        <v>0</v>
      </c>
      <c r="BR121" s="36">
        <f t="shared" si="55"/>
        <v>0</v>
      </c>
      <c r="BS121" s="36">
        <f t="shared" si="56"/>
        <v>0</v>
      </c>
      <c r="BT121" s="34">
        <f>IF($B121="P",VLOOKUP($E121,'[2]Costeo-JUL26'!$B$9:$CQ$307,BT$1,0),0)</f>
        <v>0</v>
      </c>
      <c r="BU121" s="16">
        <f>IF($B121="P",VLOOKUP($E121,'[2]Costeo-JUL26'!$B$9:$CQ$307,BU$1,0),0)*$G121</f>
        <v>0</v>
      </c>
      <c r="BV121" s="36">
        <f>IF($B121="P",VLOOKUP($E121,'[2]Costeo-JUL26'!$B$9:$CQ$307,BV$1,0),0)*$G121</f>
        <v>0</v>
      </c>
      <c r="BW121" s="35">
        <f>IF($B121="P",VLOOKUP($E121,'[2]Costeo-JUL26'!$B$9:$CQ$307,BW$1,0),0)</f>
        <v>0</v>
      </c>
      <c r="BX121" s="36">
        <f t="shared" si="57"/>
        <v>0</v>
      </c>
      <c r="BY121" s="36">
        <f t="shared" si="58"/>
        <v>0</v>
      </c>
      <c r="BZ121" s="34">
        <f>IF($B121="P",VLOOKUP($E121,'[2]Costeo-JUL26'!$B$9:$CQ$307,BZ$1,0),0)</f>
        <v>0</v>
      </c>
      <c r="CA121" s="16">
        <f>IF($B121="P",VLOOKUP($E121,'[2]Costeo-JUL26'!$B$9:$CQ$307,CA$1,0),0)*$G121</f>
        <v>0</v>
      </c>
      <c r="CB121" s="36">
        <f>IF($B121="P",VLOOKUP($E121,'[2]Costeo-JUL26'!$B$9:$CQ$307,CB$1,0),0)*$G121</f>
        <v>0</v>
      </c>
      <c r="CC121" s="35">
        <f>IF($B121="P",VLOOKUP($E121,'[2]Costeo-JUL26'!$B$9:$CQ$307,CC$1,0),0)</f>
        <v>0</v>
      </c>
      <c r="CD121" s="36">
        <f t="shared" si="59"/>
        <v>0</v>
      </c>
      <c r="CE121" s="36">
        <f t="shared" si="60"/>
        <v>0</v>
      </c>
      <c r="CF121" s="37">
        <f t="shared" si="32"/>
        <v>3795893.1187886214</v>
      </c>
      <c r="CG121" s="36">
        <f>IF($B121="r",VLOOKUP($E121,'[2]Costeo-JUL26'!$B$9:$CQ$307,CG$1,0),0)*$G121</f>
        <v>0</v>
      </c>
      <c r="CH121" s="35">
        <f>VLOOKUP($E121,'[2]TEORICOS (05.26)'!$A$8:$T$251,CH$1,0)</f>
        <v>0</v>
      </c>
      <c r="CI121" s="36">
        <f t="shared" si="61"/>
        <v>0</v>
      </c>
      <c r="CJ121" s="37">
        <f t="shared" si="62"/>
        <v>0</v>
      </c>
      <c r="CM121" s="16">
        <f>SUMIFS('[1]Ajuste Inventario'!$I:$I,'[1]Ajuste Inventario'!$B:$B,E121,'[1]Ajuste Inventario'!$S:$S,D121)*-1</f>
        <v>7.5789999999999997</v>
      </c>
      <c r="CN121" s="36">
        <f t="shared" si="33"/>
        <v>34910.408232300579</v>
      </c>
      <c r="CP121" t="str">
        <f t="shared" si="34"/>
        <v>3527Org.Vtas Ranelagh</v>
      </c>
      <c r="CQ121" s="10">
        <f t="shared" si="35"/>
        <v>4606.2024320227711</v>
      </c>
    </row>
    <row r="122" spans="1:95" x14ac:dyDescent="0.25">
      <c r="A122" s="30">
        <v>46204</v>
      </c>
      <c r="B122" s="31" t="str">
        <f>VLOOKUP($E122,'[2]TEORICOS (05.26)'!$A$8:$T$251,B$1,0)</f>
        <v>P</v>
      </c>
      <c r="C122" s="32" t="str">
        <f>VLOOKUP($E122,'[2]TEORICOS (05.26)'!$A$8:$T$251,C$1,0)</f>
        <v>Schweppes</v>
      </c>
      <c r="D122" t="s">
        <v>66</v>
      </c>
      <c r="E122">
        <v>3535</v>
      </c>
      <c r="F122" t="s">
        <v>180</v>
      </c>
      <c r="G122" s="16">
        <v>1183</v>
      </c>
      <c r="H122" s="16">
        <v>3750.1100000000565</v>
      </c>
      <c r="I122" s="33">
        <v>20354532.379999686</v>
      </c>
      <c r="J122" s="33">
        <v>20050385.459999736</v>
      </c>
      <c r="K122" s="34">
        <f>IF($B122="P",VLOOKUP($E122,'[2]Costeo-JUL26'!$B$9:$CQ$307,K$1,0),0)</f>
        <v>928732</v>
      </c>
      <c r="L122" s="35">
        <f>VLOOKUP($E122,'[2]TEORICOS (05.26)'!$A$8:$T$251,L$1,0)</f>
        <v>0.23499999999999999</v>
      </c>
      <c r="M122" s="36">
        <f t="shared" si="36"/>
        <v>4711840.583099938</v>
      </c>
      <c r="N122" s="35">
        <f>IF($B122="P",VLOOKUP($E122,'[2]Costeo-JUL26'!$B$9:$CQ$307,N$1,0),0)</f>
        <v>2.5000000000000001E-2</v>
      </c>
      <c r="O122" s="36">
        <f t="shared" si="37"/>
        <v>117796.01457749846</v>
      </c>
      <c r="P122" s="36">
        <f>IF($B122="P",VLOOKUP($E122,'[2]Costeo-JUL26'!$B$9:$CQ$307,P$1,0),0)*H122</f>
        <v>0</v>
      </c>
      <c r="Q122" s="36">
        <f t="shared" si="38"/>
        <v>4829636.5976774367</v>
      </c>
      <c r="R122" s="34">
        <f>IF($B122="P",VLOOKUP($E122,'[2]Costeo-JUL26'!$B$9:$CQ$307,R$1,0),0)</f>
        <v>0</v>
      </c>
      <c r="S122" s="16">
        <f>IF($B122="P",VLOOKUP($E122,'[2]Costeo-JUL26'!$B$9:$CQ$307,S$1,0),0)*$G122</f>
        <v>0</v>
      </c>
      <c r="T122" s="36">
        <f>IF($B122="P",VLOOKUP($E122,'[2]Costeo-JUL26'!$B$9:$CQ$307,T$1,0),0)*$G122</f>
        <v>0</v>
      </c>
      <c r="U122" s="35">
        <f>IF($B122="P",VLOOKUP($E122,'[2]Costeo-JUL26'!$B$9:$CQ$307,U$1,0),0)</f>
        <v>0</v>
      </c>
      <c r="V122" s="36">
        <f t="shared" si="39"/>
        <v>0</v>
      </c>
      <c r="W122" s="36">
        <f t="shared" si="40"/>
        <v>0</v>
      </c>
      <c r="X122" s="34">
        <f>IF($B122="P",VLOOKUP($E122,'[2]Costeo-JUL26'!$B$9:$CQ$307,X$1,0),0)</f>
        <v>902338</v>
      </c>
      <c r="Y122" s="16">
        <f>IF($B122="P",VLOOKUP($E122,'[2]Costeo-JUL26'!$B$9:$CQ$307,Y$1,0),0)*$G122</f>
        <v>139.134996</v>
      </c>
      <c r="Z122" s="36">
        <f>IF($B122="P",VLOOKUP($E122,'[2]Costeo-JUL26'!$B$9:$CQ$307,Z$1,0),0)*$G122</f>
        <v>39339.02876904</v>
      </c>
      <c r="AA122" s="35">
        <f>IF($B122="P",VLOOKUP($E122,'[2]Costeo-JUL26'!$B$9:$CQ$307,AA$1,0),0)</f>
        <v>0.45</v>
      </c>
      <c r="AB122" s="36">
        <f t="shared" si="41"/>
        <v>17702.562946067999</v>
      </c>
      <c r="AC122" s="36">
        <f t="shared" si="42"/>
        <v>57041.591715107999</v>
      </c>
      <c r="AD122" s="34">
        <f>IF($B122="P",VLOOKUP($E122,'[2]Costeo-JUL26'!$B$9:$CQ$307,AD$1,0),0)</f>
        <v>939557</v>
      </c>
      <c r="AE122" s="16">
        <f>IF($B122="P",VLOOKUP($E122,'[2]Costeo-JUL26'!$B$9:$CQ$307,AE$1,0),0)*$G122</f>
        <v>10647</v>
      </c>
      <c r="AF122" s="36">
        <f>IF($B122="P",VLOOKUP($E122,'[2]Costeo-JUL26'!$B$9:$CQ$307,AF$1,0),0)*$G122</f>
        <v>220903.95600000001</v>
      </c>
      <c r="AG122" s="35">
        <f>IF($B122="P",VLOOKUP($E122,'[2]Costeo-JUL26'!$B$9:$CQ$307,AG$1,0),0)</f>
        <v>6.0000000000000001E-3</v>
      </c>
      <c r="AH122" s="36">
        <f t="shared" si="43"/>
        <v>1325.423736</v>
      </c>
      <c r="AI122" s="36">
        <f t="shared" si="44"/>
        <v>222229.379736</v>
      </c>
      <c r="AJ122" s="34">
        <f>IF($B122="P",VLOOKUP($E122,'[2]Costeo-JUL26'!$B$9:$CQ$307,AJ$1,0),0)</f>
        <v>942251</v>
      </c>
      <c r="AK122" s="16">
        <f>IF($B122="P",VLOOKUP($E122,'[2]Costeo-JUL26'!$B$9:$CQ$307,AK$1,0),0)*$G122</f>
        <v>10647</v>
      </c>
      <c r="AL122" s="36">
        <f>IF($B122="P",VLOOKUP($E122,'[2]Costeo-JUL26'!$B$9:$CQ$307,AL$1,0),0)*$G122</f>
        <v>307056.49884000001</v>
      </c>
      <c r="AM122" s="35">
        <f>IF($B122="P",VLOOKUP($E122,'[2]Costeo-JUL26'!$B$9:$CQ$307,AM$1,0),0)</f>
        <v>1.7999999999999999E-2</v>
      </c>
      <c r="AN122" s="36">
        <f t="shared" si="45"/>
        <v>5527.0169791199996</v>
      </c>
      <c r="AO122" s="36">
        <f t="shared" si="46"/>
        <v>312583.51581911999</v>
      </c>
      <c r="AP122" s="34">
        <f>IF($B122="P",VLOOKUP($E122,'[2]Costeo-JUL26'!$B$9:$CQ$307,AP$1,0),0)</f>
        <v>0</v>
      </c>
      <c r="AQ122" s="16">
        <f>IF($B122="P",VLOOKUP($E122,'[2]Costeo-JUL26'!$B$9:$CQ$307,AQ$1,0),0)*$G122</f>
        <v>0</v>
      </c>
      <c r="AR122" s="36">
        <f>IF($B122="P",VLOOKUP($E122,'[2]Costeo-JUL26'!$B$9:$CQ$307,AR$1,0),0)*$G122</f>
        <v>0</v>
      </c>
      <c r="AS122" s="35">
        <f>IF($B122="P",VLOOKUP($E122,'[2]Costeo-JUL26'!$B$9:$CQ$307,AS$1,0),0)</f>
        <v>0</v>
      </c>
      <c r="AT122" s="36">
        <f t="shared" si="47"/>
        <v>0</v>
      </c>
      <c r="AU122" s="36">
        <f t="shared" si="48"/>
        <v>0</v>
      </c>
      <c r="AV122" s="34">
        <f>IF($B122="P",VLOOKUP($E122,'[2]Costeo-JUL26'!$B$9:$CQ$307,AV$1,0),0)</f>
        <v>0</v>
      </c>
      <c r="AW122" s="16">
        <f>IF($B122="P",VLOOKUP($E122,'[2]Costeo-JUL26'!$B$9:$CQ$307,AW$1,0),0)*$G122</f>
        <v>0</v>
      </c>
      <c r="AX122" s="36">
        <f>IF($B122="P",VLOOKUP($E122,'[2]Costeo-JUL26'!$B$9:$CQ$307,AX$1,0),0)*$G122</f>
        <v>0</v>
      </c>
      <c r="AY122" s="35">
        <f>IF($B122="P",VLOOKUP($E122,'[2]Costeo-JUL26'!$B$9:$CQ$307,AY$1,0),0)</f>
        <v>0</v>
      </c>
      <c r="AZ122" s="36">
        <f t="shared" si="49"/>
        <v>0</v>
      </c>
      <c r="BA122" s="36">
        <f t="shared" si="50"/>
        <v>0</v>
      </c>
      <c r="BB122" s="34">
        <f>IF($B122="P",VLOOKUP($E122,'[2]Costeo-JUL26'!$B$9:$CQ$307,BB$1,0),0)</f>
        <v>0</v>
      </c>
      <c r="BC122" s="16">
        <f>IF($B122="P",VLOOKUP($E122,'[2]Costeo-JUL26'!$B$9:$CQ$307,BC$1,0),0)*$G122</f>
        <v>0</v>
      </c>
      <c r="BD122" s="36">
        <f>IF($B122="P",VLOOKUP($E122,'[2]Costeo-JUL26'!$B$9:$CQ$307,BD$1,0),0)*$G122</f>
        <v>0</v>
      </c>
      <c r="BE122" s="35">
        <f>IF($B122="P",VLOOKUP($E122,'[2]Costeo-JUL26'!$B$9:$CQ$307,BE$1,0),0)</f>
        <v>0</v>
      </c>
      <c r="BF122" s="36">
        <f t="shared" si="51"/>
        <v>0</v>
      </c>
      <c r="BG122" s="36">
        <f t="shared" si="52"/>
        <v>0</v>
      </c>
      <c r="BH122" s="34">
        <f>IF($B122="P",VLOOKUP($E122,'[2]Costeo-JUL26'!$B$9:$CQ$307,BH$1,0),0)</f>
        <v>0</v>
      </c>
      <c r="BI122" s="16">
        <f>IF($B122="P",VLOOKUP($E122,'[2]Costeo-JUL26'!$B$9:$CQ$307,BI$1,0),0)*$G122</f>
        <v>0</v>
      </c>
      <c r="BJ122" s="36">
        <f>IF($B122="P",VLOOKUP($E122,'[2]Costeo-JUL26'!$B$9:$CQ$307,BJ$1,0),0)*$G122</f>
        <v>0</v>
      </c>
      <c r="BK122" s="35">
        <f>IF(BH122=910319,0,IF($B122="P",VLOOKUP($E122,'[2]Costeo-JUL26'!$B$9:$CQ$307,BK$1,0),0))</f>
        <v>0</v>
      </c>
      <c r="BL122" s="36">
        <f t="shared" si="53"/>
        <v>0</v>
      </c>
      <c r="BM122" s="36">
        <f t="shared" si="54"/>
        <v>0</v>
      </c>
      <c r="BN122" s="34">
        <f>IF($B122="P",VLOOKUP($E122,'[2]Costeo-JUL26'!$B$9:$CQ$307,BN$1,0),0)</f>
        <v>0</v>
      </c>
      <c r="BO122" s="16">
        <f>IF($B122="P",VLOOKUP($E122,'[2]Costeo-JUL26'!$B$9:$CQ$307,BO$1,0),0)*$G122</f>
        <v>0</v>
      </c>
      <c r="BP122" s="36">
        <f>IF($B122="P",VLOOKUP($E122,'[2]Costeo-JUL26'!$B$9:$CQ$307,BP$1,0),0)*$G122</f>
        <v>0</v>
      </c>
      <c r="BQ122" s="35">
        <f>IF($B122="P",VLOOKUP($E122,'[2]Costeo-JUL26'!$B$9:$CQ$307,BQ$1,0),0)</f>
        <v>0</v>
      </c>
      <c r="BR122" s="36">
        <f t="shared" si="55"/>
        <v>0</v>
      </c>
      <c r="BS122" s="36">
        <f t="shared" si="56"/>
        <v>0</v>
      </c>
      <c r="BT122" s="34">
        <f>IF($B122="P",VLOOKUP($E122,'[2]Costeo-JUL26'!$B$9:$CQ$307,BT$1,0),0)</f>
        <v>0</v>
      </c>
      <c r="BU122" s="16">
        <f>IF($B122="P",VLOOKUP($E122,'[2]Costeo-JUL26'!$B$9:$CQ$307,BU$1,0),0)*$G122</f>
        <v>0</v>
      </c>
      <c r="BV122" s="36">
        <f>IF($B122="P",VLOOKUP($E122,'[2]Costeo-JUL26'!$B$9:$CQ$307,BV$1,0),0)*$G122</f>
        <v>0</v>
      </c>
      <c r="BW122" s="35">
        <f>IF($B122="P",VLOOKUP($E122,'[2]Costeo-JUL26'!$B$9:$CQ$307,BW$1,0),0)</f>
        <v>0</v>
      </c>
      <c r="BX122" s="36">
        <f t="shared" si="57"/>
        <v>0</v>
      </c>
      <c r="BY122" s="36">
        <f t="shared" si="58"/>
        <v>0</v>
      </c>
      <c r="BZ122" s="34">
        <f>IF($B122="P",VLOOKUP($E122,'[2]Costeo-JUL26'!$B$9:$CQ$307,BZ$1,0),0)</f>
        <v>0</v>
      </c>
      <c r="CA122" s="16">
        <f>IF($B122="P",VLOOKUP($E122,'[2]Costeo-JUL26'!$B$9:$CQ$307,CA$1,0),0)*$G122</f>
        <v>0</v>
      </c>
      <c r="CB122" s="36">
        <f>IF($B122="P",VLOOKUP($E122,'[2]Costeo-JUL26'!$B$9:$CQ$307,CB$1,0),0)*$G122</f>
        <v>0</v>
      </c>
      <c r="CC122" s="35">
        <f>IF($B122="P",VLOOKUP($E122,'[2]Costeo-JUL26'!$B$9:$CQ$307,CC$1,0),0)</f>
        <v>0</v>
      </c>
      <c r="CD122" s="36">
        <f t="shared" si="59"/>
        <v>0</v>
      </c>
      <c r="CE122" s="36">
        <f t="shared" si="60"/>
        <v>0</v>
      </c>
      <c r="CF122" s="37">
        <f t="shared" si="32"/>
        <v>5421491.0849476643</v>
      </c>
      <c r="CG122" s="36">
        <f>IF($B122="r",VLOOKUP($E122,'[2]Costeo-JUL26'!$B$9:$CQ$307,CG$1,0),0)*$G122</f>
        <v>0</v>
      </c>
      <c r="CH122" s="35">
        <f>VLOOKUP($E122,'[2]TEORICOS (05.26)'!$A$8:$T$251,CH$1,0)</f>
        <v>0</v>
      </c>
      <c r="CI122" s="36">
        <f t="shared" si="61"/>
        <v>0</v>
      </c>
      <c r="CJ122" s="37">
        <f t="shared" si="62"/>
        <v>0</v>
      </c>
      <c r="CM122" s="16">
        <f>SUMIFS('[1]Ajuste Inventario'!$I:$I,'[1]Ajuste Inventario'!$B:$B,E122,'[1]Ajuste Inventario'!$S:$S,D122)*-1</f>
        <v>0</v>
      </c>
      <c r="CN122" s="36">
        <f t="shared" si="33"/>
        <v>0</v>
      </c>
      <c r="CP122" t="str">
        <f t="shared" si="34"/>
        <v>3535Org.Vtas Ranelagh</v>
      </c>
      <c r="CQ122" s="10" t="e">
        <f t="shared" si="35"/>
        <v>#DIV/0!</v>
      </c>
    </row>
    <row r="123" spans="1:95" x14ac:dyDescent="0.25">
      <c r="A123" s="30">
        <v>46204</v>
      </c>
      <c r="B123" s="31" t="str">
        <f>VLOOKUP($E123,'[2]TEORICOS (05.26)'!$A$8:$T$251,B$1,0)</f>
        <v>P</v>
      </c>
      <c r="C123" s="32" t="str">
        <f>VLOOKUP($E123,'[2]TEORICOS (05.26)'!$A$8:$T$251,C$1,0)</f>
        <v>Schweppes</v>
      </c>
      <c r="D123" t="s">
        <v>66</v>
      </c>
      <c r="E123">
        <v>3536</v>
      </c>
      <c r="F123" t="s">
        <v>181</v>
      </c>
      <c r="G123" s="16">
        <v>3792.1669999999999</v>
      </c>
      <c r="H123" s="16">
        <v>6010.5846950000305</v>
      </c>
      <c r="I123" s="33">
        <v>46070463.159999959</v>
      </c>
      <c r="J123" s="33">
        <v>45571018.389999971</v>
      </c>
      <c r="K123" s="34">
        <f>IF($B123="P",VLOOKUP($E123,'[2]Costeo-JUL26'!$B$9:$CQ$307,K$1,0),0)</f>
        <v>928732</v>
      </c>
      <c r="L123" s="35">
        <f>VLOOKUP($E123,'[2]TEORICOS (05.26)'!$A$8:$T$251,L$1,0)</f>
        <v>0.23499999999999999</v>
      </c>
      <c r="M123" s="36">
        <f t="shared" si="36"/>
        <v>10709189.321649993</v>
      </c>
      <c r="N123" s="35">
        <f>IF($B123="P",VLOOKUP($E123,'[2]Costeo-JUL26'!$B$9:$CQ$307,N$1,0),0)</f>
        <v>2.5000000000000001E-2</v>
      </c>
      <c r="O123" s="36">
        <f t="shared" si="37"/>
        <v>267729.73304124986</v>
      </c>
      <c r="P123" s="36">
        <f>IF($B123="P",VLOOKUP($E123,'[2]Costeo-JUL26'!$B$9:$CQ$307,P$1,0),0)*H123</f>
        <v>0</v>
      </c>
      <c r="Q123" s="36">
        <f t="shared" si="38"/>
        <v>10976919.054691242</v>
      </c>
      <c r="R123" s="34">
        <f>IF($B123="P",VLOOKUP($E123,'[2]Costeo-JUL26'!$B$9:$CQ$307,R$1,0),0)</f>
        <v>0</v>
      </c>
      <c r="S123" s="16">
        <f>IF($B123="P",VLOOKUP($E123,'[2]Costeo-JUL26'!$B$9:$CQ$307,S$1,0),0)*$G123</f>
        <v>0</v>
      </c>
      <c r="T123" s="36">
        <f>IF($B123="P",VLOOKUP($E123,'[2]Costeo-JUL26'!$B$9:$CQ$307,T$1,0),0)*$G123</f>
        <v>0</v>
      </c>
      <c r="U123" s="35">
        <f>IF($B123="P",VLOOKUP($E123,'[2]Costeo-JUL26'!$B$9:$CQ$307,U$1,0),0)</f>
        <v>0</v>
      </c>
      <c r="V123" s="36">
        <f t="shared" si="39"/>
        <v>0</v>
      </c>
      <c r="W123" s="36">
        <f t="shared" si="40"/>
        <v>0</v>
      </c>
      <c r="X123" s="34">
        <f>IF($B123="P",VLOOKUP($E123,'[2]Costeo-JUL26'!$B$9:$CQ$307,X$1,0),0)</f>
        <v>902338</v>
      </c>
      <c r="Y123" s="16">
        <f>IF($B123="P",VLOOKUP($E123,'[2]Costeo-JUL26'!$B$9:$CQ$307,Y$1,0),0)*$G123</f>
        <v>223.002172602</v>
      </c>
      <c r="Z123" s="36">
        <f>IF($B123="P",VLOOKUP($E123,'[2]Costeo-JUL26'!$B$9:$CQ$307,Z$1,0),0)*$G123</f>
        <v>63051.634281489482</v>
      </c>
      <c r="AA123" s="35">
        <f>IF($B123="P",VLOOKUP($E123,'[2]Costeo-JUL26'!$B$9:$CQ$307,AA$1,0),0)</f>
        <v>0.45</v>
      </c>
      <c r="AB123" s="36">
        <f t="shared" si="41"/>
        <v>28373.235426670268</v>
      </c>
      <c r="AC123" s="36">
        <f t="shared" si="42"/>
        <v>91424.869708159749</v>
      </c>
      <c r="AD123" s="34">
        <f>IF($B123="P",VLOOKUP($E123,'[2]Costeo-JUL26'!$B$9:$CQ$307,AD$1,0),0)</f>
        <v>901781</v>
      </c>
      <c r="AE123" s="16">
        <f>IF($B123="P",VLOOKUP($E123,'[2]Costeo-JUL26'!$B$9:$CQ$307,AE$1,0),0)*$G123</f>
        <v>22753.002</v>
      </c>
      <c r="AF123" s="36">
        <f>IF($B123="P",VLOOKUP($E123,'[2]Costeo-JUL26'!$B$9:$CQ$307,AF$1,0),0)*$G123</f>
        <v>349194.8722944</v>
      </c>
      <c r="AG123" s="35">
        <f>IF($B123="P",VLOOKUP($E123,'[2]Costeo-JUL26'!$B$9:$CQ$307,AG$1,0),0)</f>
        <v>6.0000000000000001E-3</v>
      </c>
      <c r="AH123" s="36">
        <f t="shared" si="43"/>
        <v>2095.1692337663999</v>
      </c>
      <c r="AI123" s="36">
        <f t="shared" si="44"/>
        <v>351290.04152816639</v>
      </c>
      <c r="AJ123" s="34">
        <f>IF($B123="P",VLOOKUP($E123,'[2]Costeo-JUL26'!$B$9:$CQ$307,AJ$1,0),0)</f>
        <v>923737</v>
      </c>
      <c r="AK123" s="16">
        <f>IF($B123="P",VLOOKUP($E123,'[2]Costeo-JUL26'!$B$9:$CQ$307,AK$1,0),0)*$G123</f>
        <v>22753.002</v>
      </c>
      <c r="AL123" s="36">
        <f>IF($B123="P",VLOOKUP($E123,'[2]Costeo-JUL26'!$B$9:$CQ$307,AL$1,0),0)*$G123</f>
        <v>295386.75292463996</v>
      </c>
      <c r="AM123" s="35">
        <f>IF($B123="P",VLOOKUP($E123,'[2]Costeo-JUL26'!$B$9:$CQ$307,AM$1,0),0)</f>
        <v>1.7999999999999999E-2</v>
      </c>
      <c r="AN123" s="36">
        <f t="shared" si="45"/>
        <v>5316.9615526435191</v>
      </c>
      <c r="AO123" s="36">
        <f t="shared" si="46"/>
        <v>300703.71447728347</v>
      </c>
      <c r="AP123" s="34">
        <f>IF($B123="P",VLOOKUP($E123,'[2]Costeo-JUL26'!$B$9:$CQ$307,AP$1,0),0)</f>
        <v>913486</v>
      </c>
      <c r="AQ123" s="16">
        <f>IF($B123="P",VLOOKUP($E123,'[2]Costeo-JUL26'!$B$9:$CQ$307,AQ$1,0),0)*$G123</f>
        <v>22753.002</v>
      </c>
      <c r="AR123" s="36">
        <f>IF($B123="P",VLOOKUP($E123,'[2]Costeo-JUL26'!$B$9:$CQ$307,AR$1,0),0)*$G123</f>
        <v>2808548.7615203708</v>
      </c>
      <c r="AS123" s="35">
        <f>IF($B123="P",VLOOKUP($E123,'[2]Costeo-JUL26'!$B$9:$CQ$307,AS$1,0),0)</f>
        <v>0.02</v>
      </c>
      <c r="AT123" s="36">
        <f t="shared" si="47"/>
        <v>56170.975230407421</v>
      </c>
      <c r="AU123" s="36">
        <f t="shared" si="48"/>
        <v>2864719.7367507783</v>
      </c>
      <c r="AV123" s="34">
        <f>IF($B123="P",VLOOKUP($E123,'[2]Costeo-JUL26'!$B$9:$CQ$307,AV$1,0),0)</f>
        <v>917330</v>
      </c>
      <c r="AW123" s="16">
        <f>IF($B123="P",VLOOKUP($E123,'[2]Costeo-JUL26'!$B$9:$CQ$307,AW$1,0),0)*$G123</f>
        <v>88.357491100000004</v>
      </c>
      <c r="AX123" s="36">
        <f>IF($B123="P",VLOOKUP($E123,'[2]Costeo-JUL26'!$B$9:$CQ$307,AX$1,0),0)*$G123</f>
        <v>347360.36369529919</v>
      </c>
      <c r="AY123" s="35">
        <f>IF($B123="P",VLOOKUP($E123,'[2]Costeo-JUL26'!$B$9:$CQ$307,AY$1,0),0)</f>
        <v>0.03</v>
      </c>
      <c r="AZ123" s="36">
        <f t="shared" si="49"/>
        <v>10420.810910858976</v>
      </c>
      <c r="BA123" s="36">
        <f t="shared" si="50"/>
        <v>357781.17460615817</v>
      </c>
      <c r="BB123" s="34">
        <f>IF($B123="P",VLOOKUP($E123,'[2]Costeo-JUL26'!$B$9:$CQ$307,BB$1,0),0)</f>
        <v>902311</v>
      </c>
      <c r="BC123" s="16">
        <f>IF($B123="P",VLOOKUP($E123,'[2]Costeo-JUL26'!$B$9:$CQ$307,BC$1,0),0)*$G123</f>
        <v>15.236385267857145</v>
      </c>
      <c r="BD123" s="36">
        <f>IF($B123="P",VLOOKUP($E123,'[2]Costeo-JUL26'!$B$9:$CQ$307,BD$1,0),0)*$G123</f>
        <v>59751.694103765636</v>
      </c>
      <c r="BE123" s="35">
        <f>IF($B123="P",VLOOKUP($E123,'[2]Costeo-JUL26'!$B$9:$CQ$307,BE$1,0),0)</f>
        <v>0.03</v>
      </c>
      <c r="BF123" s="36">
        <f t="shared" si="51"/>
        <v>1792.5508231129691</v>
      </c>
      <c r="BG123" s="36">
        <f t="shared" si="52"/>
        <v>61544.244926878608</v>
      </c>
      <c r="BH123" s="34">
        <f>IF($B123="P",VLOOKUP($E123,'[2]Costeo-JUL26'!$B$9:$CQ$307,BH$1,0),0)</f>
        <v>910319</v>
      </c>
      <c r="BI123" s="16">
        <f>IF($B123="P",VLOOKUP($E123,'[2]Costeo-JUL26'!$B$9:$CQ$307,BI$1,0),0)*$G123</f>
        <v>50.78795089285714</v>
      </c>
      <c r="BJ123" s="36">
        <f>IF($B123="P",VLOOKUP($E123,'[2]Costeo-JUL26'!$B$9:$CQ$307,BJ$1,0),0)*$G123</f>
        <v>132785.09760937499</v>
      </c>
      <c r="BK123" s="35">
        <f>IF(BH123=910319,0,IF($B123="P",VLOOKUP($E123,'[2]Costeo-JUL26'!$B$9:$CQ$307,BK$1,0),0))</f>
        <v>0</v>
      </c>
      <c r="BL123" s="36">
        <f t="shared" si="53"/>
        <v>0</v>
      </c>
      <c r="BM123" s="36">
        <f t="shared" si="54"/>
        <v>132785.09760937499</v>
      </c>
      <c r="BN123" s="34">
        <f>IF($B123="P",VLOOKUP($E123,'[2]Costeo-JUL26'!$B$9:$CQ$307,BN$1,0),0)</f>
        <v>0</v>
      </c>
      <c r="BO123" s="16">
        <f>IF($B123="P",VLOOKUP($E123,'[2]Costeo-JUL26'!$B$9:$CQ$307,BO$1,0),0)*$G123</f>
        <v>0</v>
      </c>
      <c r="BP123" s="36">
        <f>IF($B123="P",VLOOKUP($E123,'[2]Costeo-JUL26'!$B$9:$CQ$307,BP$1,0),0)*$G123</f>
        <v>0</v>
      </c>
      <c r="BQ123" s="35">
        <f>IF($B123="P",VLOOKUP($E123,'[2]Costeo-JUL26'!$B$9:$CQ$307,BQ$1,0),0)</f>
        <v>0</v>
      </c>
      <c r="BR123" s="36">
        <f t="shared" si="55"/>
        <v>0</v>
      </c>
      <c r="BS123" s="36">
        <f t="shared" si="56"/>
        <v>0</v>
      </c>
      <c r="BT123" s="34">
        <f>IF($B123="P",VLOOKUP($E123,'[2]Costeo-JUL26'!$B$9:$CQ$307,BT$1,0),0)</f>
        <v>0</v>
      </c>
      <c r="BU123" s="16">
        <f>IF($B123="P",VLOOKUP($E123,'[2]Costeo-JUL26'!$B$9:$CQ$307,BU$1,0),0)*$G123</f>
        <v>0</v>
      </c>
      <c r="BV123" s="36">
        <f>IF($B123="P",VLOOKUP($E123,'[2]Costeo-JUL26'!$B$9:$CQ$307,BV$1,0),0)*$G123</f>
        <v>0</v>
      </c>
      <c r="BW123" s="35">
        <f>IF($B123="P",VLOOKUP($E123,'[2]Costeo-JUL26'!$B$9:$CQ$307,BW$1,0),0)</f>
        <v>0</v>
      </c>
      <c r="BX123" s="36">
        <f t="shared" si="57"/>
        <v>0</v>
      </c>
      <c r="BY123" s="36">
        <f t="shared" si="58"/>
        <v>0</v>
      </c>
      <c r="BZ123" s="34">
        <f>IF($B123="P",VLOOKUP($E123,'[2]Costeo-JUL26'!$B$9:$CQ$307,BZ$1,0),0)</f>
        <v>0</v>
      </c>
      <c r="CA123" s="16">
        <f>IF($B123="P",VLOOKUP($E123,'[2]Costeo-JUL26'!$B$9:$CQ$307,CA$1,0),0)*$G123</f>
        <v>0</v>
      </c>
      <c r="CB123" s="36">
        <f>IF($B123="P",VLOOKUP($E123,'[2]Costeo-JUL26'!$B$9:$CQ$307,CB$1,0),0)*$G123</f>
        <v>0</v>
      </c>
      <c r="CC123" s="35">
        <f>IF($B123="P",VLOOKUP($E123,'[2]Costeo-JUL26'!$B$9:$CQ$307,CC$1,0),0)</f>
        <v>0</v>
      </c>
      <c r="CD123" s="36">
        <f t="shared" si="59"/>
        <v>0</v>
      </c>
      <c r="CE123" s="36">
        <f t="shared" si="60"/>
        <v>0</v>
      </c>
      <c r="CF123" s="37">
        <f t="shared" si="32"/>
        <v>15137167.934298042</v>
      </c>
      <c r="CG123" s="36">
        <f>IF($B123="r",VLOOKUP($E123,'[2]Costeo-JUL26'!$B$9:$CQ$307,CG$1,0),0)*$G123</f>
        <v>0</v>
      </c>
      <c r="CH123" s="35">
        <f>VLOOKUP($E123,'[2]TEORICOS (05.26)'!$A$8:$T$251,CH$1,0)</f>
        <v>0</v>
      </c>
      <c r="CI123" s="36">
        <f t="shared" si="61"/>
        <v>0</v>
      </c>
      <c r="CJ123" s="37">
        <f t="shared" si="62"/>
        <v>0</v>
      </c>
      <c r="CM123" s="16">
        <f>SUMIFS('[1]Ajuste Inventario'!$I:$I,'[1]Ajuste Inventario'!$B:$B,E123,'[1]Ajuste Inventario'!$S:$S,D123)*-1</f>
        <v>4.68</v>
      </c>
      <c r="CN123" s="36">
        <f t="shared" si="33"/>
        <v>18681.125048689795</v>
      </c>
      <c r="CP123" t="str">
        <f t="shared" si="34"/>
        <v>3536Org.Vtas Ranelagh</v>
      </c>
      <c r="CQ123" s="10">
        <f t="shared" si="35"/>
        <v>3991.6933864721786</v>
      </c>
    </row>
    <row r="124" spans="1:95" x14ac:dyDescent="0.25">
      <c r="A124" s="30">
        <v>46204</v>
      </c>
      <c r="B124" s="31" t="str">
        <f>VLOOKUP($E124,'[2]TEORICOS (05.26)'!$A$8:$T$251,B$1,0)</f>
        <v>P</v>
      </c>
      <c r="C124" s="32" t="str">
        <f>VLOOKUP($E124,'[2]TEORICOS (05.26)'!$A$8:$T$251,C$1,0)</f>
        <v>Schweppes</v>
      </c>
      <c r="D124" t="s">
        <v>66</v>
      </c>
      <c r="E124">
        <v>3559</v>
      </c>
      <c r="F124" t="s">
        <v>182</v>
      </c>
      <c r="G124" s="16">
        <v>1560.6669999999999</v>
      </c>
      <c r="H124" s="16">
        <v>3711.2661260000104</v>
      </c>
      <c r="I124" s="33">
        <v>28169306.090000287</v>
      </c>
      <c r="J124" s="33">
        <v>27685437.570000224</v>
      </c>
      <c r="K124" s="34">
        <f>IF($B124="P",VLOOKUP($E124,'[2]Costeo-JUL26'!$B$9:$CQ$307,K$1,0),0)</f>
        <v>928732</v>
      </c>
      <c r="L124" s="35">
        <f>VLOOKUP($E124,'[2]TEORICOS (05.26)'!$A$8:$T$251,L$1,0)</f>
        <v>0.23499999999999999</v>
      </c>
      <c r="M124" s="36">
        <f t="shared" si="36"/>
        <v>6506077.8289500521</v>
      </c>
      <c r="N124" s="35">
        <f>IF($B124="P",VLOOKUP($E124,'[2]Costeo-JUL26'!$B$9:$CQ$307,N$1,0),0)</f>
        <v>2.5000000000000001E-2</v>
      </c>
      <c r="O124" s="36">
        <f t="shared" si="37"/>
        <v>162651.94572375133</v>
      </c>
      <c r="P124" s="36">
        <f>IF($B124="P",VLOOKUP($E124,'[2]Costeo-JUL26'!$B$9:$CQ$307,P$1,0),0)*H124</f>
        <v>0</v>
      </c>
      <c r="Q124" s="36">
        <f t="shared" si="38"/>
        <v>6668729.7746738037</v>
      </c>
      <c r="R124" s="34">
        <f>IF($B124="P",VLOOKUP($E124,'[2]Costeo-JUL26'!$B$9:$CQ$307,R$1,0),0)</f>
        <v>0</v>
      </c>
      <c r="S124" s="16">
        <f>IF($B124="P",VLOOKUP($E124,'[2]Costeo-JUL26'!$B$9:$CQ$307,S$1,0),0)*$G124</f>
        <v>0</v>
      </c>
      <c r="T124" s="36">
        <f>IF($B124="P",VLOOKUP($E124,'[2]Costeo-JUL26'!$B$9:$CQ$307,T$1,0),0)*$G124</f>
        <v>0</v>
      </c>
      <c r="U124" s="35">
        <f>IF($B124="P",VLOOKUP($E124,'[2]Costeo-JUL26'!$B$9:$CQ$307,U$1,0),0)</f>
        <v>0</v>
      </c>
      <c r="V124" s="36">
        <f t="shared" si="39"/>
        <v>0</v>
      </c>
      <c r="W124" s="36">
        <f t="shared" si="40"/>
        <v>0</v>
      </c>
      <c r="X124" s="34">
        <f>IF($B124="P",VLOOKUP($E124,'[2]Costeo-JUL26'!$B$9:$CQ$307,X$1,0),0)</f>
        <v>902338</v>
      </c>
      <c r="Y124" s="16">
        <f>IF($B124="P",VLOOKUP($E124,'[2]Costeo-JUL26'!$B$9:$CQ$307,Y$1,0),0)*$G124</f>
        <v>137.664875403</v>
      </c>
      <c r="Z124" s="36">
        <f>IF($B124="P",VLOOKUP($E124,'[2]Costeo-JUL26'!$B$9:$CQ$307,Z$1,0),0)*$G124</f>
        <v>38923.366871444217</v>
      </c>
      <c r="AA124" s="35">
        <f>IF($B124="P",VLOOKUP($E124,'[2]Costeo-JUL26'!$B$9:$CQ$307,AA$1,0),0)</f>
        <v>0.45</v>
      </c>
      <c r="AB124" s="36">
        <f t="shared" si="41"/>
        <v>17515.515092149897</v>
      </c>
      <c r="AC124" s="36">
        <f t="shared" si="42"/>
        <v>56438.881963594118</v>
      </c>
      <c r="AD124" s="34">
        <f>IF($B124="P",VLOOKUP($E124,'[2]Costeo-JUL26'!$B$9:$CQ$307,AD$1,0),0)</f>
        <v>901781</v>
      </c>
      <c r="AE124" s="16">
        <f>IF($B124="P",VLOOKUP($E124,'[2]Costeo-JUL26'!$B$9:$CQ$307,AE$1,0),0)*$G124</f>
        <v>9364.0020000000004</v>
      </c>
      <c r="AF124" s="36">
        <f>IF($B124="P",VLOOKUP($E124,'[2]Costeo-JUL26'!$B$9:$CQ$307,AF$1,0),0)*$G124</f>
        <v>143711.21149439999</v>
      </c>
      <c r="AG124" s="35">
        <f>IF($B124="P",VLOOKUP($E124,'[2]Costeo-JUL26'!$B$9:$CQ$307,AG$1,0),0)</f>
        <v>6.0000000000000001E-3</v>
      </c>
      <c r="AH124" s="36">
        <f t="shared" si="43"/>
        <v>862.26726896639991</v>
      </c>
      <c r="AI124" s="36">
        <f t="shared" si="44"/>
        <v>144573.47876336638</v>
      </c>
      <c r="AJ124" s="34">
        <f>IF($B124="P",VLOOKUP($E124,'[2]Costeo-JUL26'!$B$9:$CQ$307,AJ$1,0),0)</f>
        <v>923738</v>
      </c>
      <c r="AK124" s="16">
        <f>IF($B124="P",VLOOKUP($E124,'[2]Costeo-JUL26'!$B$9:$CQ$307,AK$1,0),0)*$G124</f>
        <v>9364.0020000000004</v>
      </c>
      <c r="AL124" s="36">
        <f>IF($B124="P",VLOOKUP($E124,'[2]Costeo-JUL26'!$B$9:$CQ$307,AL$1,0),0)*$G124</f>
        <v>190974.9553487729</v>
      </c>
      <c r="AM124" s="35">
        <f>IF($B124="P",VLOOKUP($E124,'[2]Costeo-JUL26'!$B$9:$CQ$307,AM$1,0),0)</f>
        <v>1.7999999999999999E-2</v>
      </c>
      <c r="AN124" s="36">
        <f t="shared" si="45"/>
        <v>3437.549196277912</v>
      </c>
      <c r="AO124" s="36">
        <f t="shared" si="46"/>
        <v>194412.50454505082</v>
      </c>
      <c r="AP124" s="34">
        <f>IF($B124="P",VLOOKUP($E124,'[2]Costeo-JUL26'!$B$9:$CQ$307,AP$1,0),0)</f>
        <v>916882</v>
      </c>
      <c r="AQ124" s="16">
        <f>IF($B124="P",VLOOKUP($E124,'[2]Costeo-JUL26'!$B$9:$CQ$307,AQ$1,0),0)*$G124</f>
        <v>9364.0020000000004</v>
      </c>
      <c r="AR124" s="36">
        <f>IF($B124="P",VLOOKUP($E124,'[2]Costeo-JUL26'!$B$9:$CQ$307,AR$1,0),0)*$G124</f>
        <v>1527794.9823620792</v>
      </c>
      <c r="AS124" s="35">
        <f>IF($B124="P",VLOOKUP($E124,'[2]Costeo-JUL26'!$B$9:$CQ$307,AS$1,0),0)</f>
        <v>0.02</v>
      </c>
      <c r="AT124" s="36">
        <f t="shared" si="47"/>
        <v>30555.899647241586</v>
      </c>
      <c r="AU124" s="36">
        <f t="shared" si="48"/>
        <v>1558350.8820093209</v>
      </c>
      <c r="AV124" s="34">
        <f>IF($B124="P",VLOOKUP($E124,'[2]Costeo-JUL26'!$B$9:$CQ$307,AV$1,0),0)</f>
        <v>932442</v>
      </c>
      <c r="AW124" s="16">
        <f>IF($B124="P",VLOOKUP($E124,'[2]Costeo-JUL26'!$B$9:$CQ$307,AW$1,0),0)*$G124</f>
        <v>43.230475899999995</v>
      </c>
      <c r="AX124" s="36">
        <f>IF($B124="P",VLOOKUP($E124,'[2]Costeo-JUL26'!$B$9:$CQ$307,AX$1,0),0)*$G124</f>
        <v>159575.54542279633</v>
      </c>
      <c r="AY124" s="35">
        <f>IF($B124="P",VLOOKUP($E124,'[2]Costeo-JUL26'!$B$9:$CQ$307,AY$1,0),0)</f>
        <v>0.03</v>
      </c>
      <c r="AZ124" s="36">
        <f t="shared" si="49"/>
        <v>4787.2663626838903</v>
      </c>
      <c r="BA124" s="36">
        <f t="shared" si="50"/>
        <v>164362.81178548021</v>
      </c>
      <c r="BB124" s="34">
        <f>IF($B124="P",VLOOKUP($E124,'[2]Costeo-JUL26'!$B$9:$CQ$307,BB$1,0),0)</f>
        <v>902311</v>
      </c>
      <c r="BC124" s="16">
        <f>IF($B124="P",VLOOKUP($E124,'[2]Costeo-JUL26'!$B$9:$CQ$307,BC$1,0),0)*$G124</f>
        <v>6.8279181250000001</v>
      </c>
      <c r="BD124" s="36">
        <f>IF($B124="P",VLOOKUP($E124,'[2]Costeo-JUL26'!$B$9:$CQ$307,BD$1,0),0)*$G124</f>
        <v>26776.670975315628</v>
      </c>
      <c r="BE124" s="35">
        <f>IF($B124="P",VLOOKUP($E124,'[2]Costeo-JUL26'!$B$9:$CQ$307,BE$1,0),0)</f>
        <v>0.03</v>
      </c>
      <c r="BF124" s="36">
        <f t="shared" si="51"/>
        <v>803.3001292594688</v>
      </c>
      <c r="BG124" s="36">
        <f t="shared" si="52"/>
        <v>27579.971104575096</v>
      </c>
      <c r="BH124" s="34">
        <f>IF($B124="P",VLOOKUP($E124,'[2]Costeo-JUL26'!$B$9:$CQ$307,BH$1,0),0)</f>
        <v>933089</v>
      </c>
      <c r="BI124" s="16">
        <f>IF($B124="P",VLOOKUP($E124,'[2]Costeo-JUL26'!$B$9:$CQ$307,BI$1,0),0)*$G124</f>
        <v>58.525012499999995</v>
      </c>
      <c r="BJ124" s="36">
        <f>IF($B124="P",VLOOKUP($E124,'[2]Costeo-JUL26'!$B$9:$CQ$307,BJ$1,0),0)*$G124</f>
        <v>43581.969919905052</v>
      </c>
      <c r="BK124" s="35">
        <f>IF(BH124=910319,0,IF($B124="P",VLOOKUP($E124,'[2]Costeo-JUL26'!$B$9:$CQ$307,BK$1,0),0))</f>
        <v>0.02</v>
      </c>
      <c r="BL124" s="36">
        <f t="shared" si="53"/>
        <v>871.63939839810109</v>
      </c>
      <c r="BM124" s="36">
        <f t="shared" si="54"/>
        <v>44453.609318303155</v>
      </c>
      <c r="BN124" s="34">
        <f>IF($B124="P",VLOOKUP($E124,'[2]Costeo-JUL26'!$B$9:$CQ$307,BN$1,0),0)</f>
        <v>0</v>
      </c>
      <c r="BO124" s="16">
        <f>IF($B124="P",VLOOKUP($E124,'[2]Costeo-JUL26'!$B$9:$CQ$307,BO$1,0),0)*$G124</f>
        <v>0</v>
      </c>
      <c r="BP124" s="36">
        <f>IF($B124="P",VLOOKUP($E124,'[2]Costeo-JUL26'!$B$9:$CQ$307,BP$1,0),0)*$G124</f>
        <v>0</v>
      </c>
      <c r="BQ124" s="35">
        <f>IF($B124="P",VLOOKUP($E124,'[2]Costeo-JUL26'!$B$9:$CQ$307,BQ$1,0),0)</f>
        <v>0</v>
      </c>
      <c r="BR124" s="36">
        <f t="shared" si="55"/>
        <v>0</v>
      </c>
      <c r="BS124" s="36">
        <f t="shared" si="56"/>
        <v>0</v>
      </c>
      <c r="BT124" s="34">
        <f>IF($B124="P",VLOOKUP($E124,'[2]Costeo-JUL26'!$B$9:$CQ$307,BT$1,0),0)</f>
        <v>0</v>
      </c>
      <c r="BU124" s="16">
        <f>IF($B124="P",VLOOKUP($E124,'[2]Costeo-JUL26'!$B$9:$CQ$307,BU$1,0),0)*$G124</f>
        <v>0</v>
      </c>
      <c r="BV124" s="36">
        <f>IF($B124="P",VLOOKUP($E124,'[2]Costeo-JUL26'!$B$9:$CQ$307,BV$1,0),0)*$G124</f>
        <v>0</v>
      </c>
      <c r="BW124" s="35">
        <f>IF($B124="P",VLOOKUP($E124,'[2]Costeo-JUL26'!$B$9:$CQ$307,BW$1,0),0)</f>
        <v>0</v>
      </c>
      <c r="BX124" s="36">
        <f t="shared" si="57"/>
        <v>0</v>
      </c>
      <c r="BY124" s="36">
        <f t="shared" si="58"/>
        <v>0</v>
      </c>
      <c r="BZ124" s="34">
        <f>IF($B124="P",VLOOKUP($E124,'[2]Costeo-JUL26'!$B$9:$CQ$307,BZ$1,0),0)</f>
        <v>0</v>
      </c>
      <c r="CA124" s="16">
        <f>IF($B124="P",VLOOKUP($E124,'[2]Costeo-JUL26'!$B$9:$CQ$307,CA$1,0),0)*$G124</f>
        <v>0</v>
      </c>
      <c r="CB124" s="36">
        <f>IF($B124="P",VLOOKUP($E124,'[2]Costeo-JUL26'!$B$9:$CQ$307,CB$1,0),0)*$G124</f>
        <v>0</v>
      </c>
      <c r="CC124" s="35">
        <f>IF($B124="P",VLOOKUP($E124,'[2]Costeo-JUL26'!$B$9:$CQ$307,CC$1,0),0)</f>
        <v>0</v>
      </c>
      <c r="CD124" s="36">
        <f t="shared" si="59"/>
        <v>0</v>
      </c>
      <c r="CE124" s="36">
        <f t="shared" si="60"/>
        <v>0</v>
      </c>
      <c r="CF124" s="37">
        <f t="shared" si="32"/>
        <v>8858901.9141634945</v>
      </c>
      <c r="CG124" s="36">
        <f>IF($B124="r",VLOOKUP($E124,'[2]Costeo-JUL26'!$B$9:$CQ$307,CG$1,0),0)*$G124</f>
        <v>0</v>
      </c>
      <c r="CH124" s="35">
        <f>VLOOKUP($E124,'[2]TEORICOS (05.26)'!$A$8:$T$251,CH$1,0)</f>
        <v>0</v>
      </c>
      <c r="CI124" s="36">
        <f t="shared" si="61"/>
        <v>0</v>
      </c>
      <c r="CJ124" s="37">
        <f t="shared" si="62"/>
        <v>0</v>
      </c>
      <c r="CM124" s="16">
        <f>SUMIFS('[1]Ajuste Inventario'!$I:$I,'[1]Ajuste Inventario'!$B:$B,E124,'[1]Ajuste Inventario'!$S:$S,D124)*-1</f>
        <v>61.013000000000005</v>
      </c>
      <c r="CN124" s="36">
        <f t="shared" si="33"/>
        <v>346331.52523174859</v>
      </c>
      <c r="CP124" t="str">
        <f t="shared" si="34"/>
        <v>3559Org.Vtas Ranelagh</v>
      </c>
      <c r="CQ124" s="10">
        <f t="shared" si="35"/>
        <v>5676.3562721346034</v>
      </c>
    </row>
    <row r="125" spans="1:95" x14ac:dyDescent="0.25">
      <c r="A125" s="30">
        <v>46204</v>
      </c>
      <c r="B125" s="31" t="str">
        <f>VLOOKUP($E125,'[2]TEORICOS (05.26)'!$A$8:$T$251,B$1,0)</f>
        <v>P</v>
      </c>
      <c r="C125" s="32" t="str">
        <f>VLOOKUP($E125,'[2]TEORICOS (05.26)'!$A$8:$T$251,C$1,0)</f>
        <v>Cepita</v>
      </c>
      <c r="D125" t="s">
        <v>66</v>
      </c>
      <c r="E125">
        <v>3800</v>
      </c>
      <c r="F125" t="s">
        <v>183</v>
      </c>
      <c r="G125" s="16">
        <v>930</v>
      </c>
      <c r="H125" s="16">
        <v>294.81000000000017</v>
      </c>
      <c r="I125" s="33">
        <v>5454124.7100000205</v>
      </c>
      <c r="J125" s="33">
        <v>5371817.3300000168</v>
      </c>
      <c r="K125" s="34">
        <f>IF($B125="P",VLOOKUP($E125,'[2]Costeo-JUL26'!$B$9:$CQ$307,K$1,0),0)</f>
        <v>932505</v>
      </c>
      <c r="L125" s="35">
        <f>VLOOKUP($E125,'[2]TEORICOS (05.26)'!$A$8:$T$251,L$1,0)</f>
        <v>0.2</v>
      </c>
      <c r="M125" s="36">
        <f t="shared" si="36"/>
        <v>1074363.4660000035</v>
      </c>
      <c r="N125" s="35">
        <f>IF($B125="P",VLOOKUP($E125,'[2]Costeo-JUL26'!$B$9:$CQ$307,N$1,0),0)</f>
        <v>0.2</v>
      </c>
      <c r="O125" s="36">
        <f t="shared" si="37"/>
        <v>214872.69320000071</v>
      </c>
      <c r="P125" s="36">
        <f>IF($B125="P",VLOOKUP($E125,'[2]Costeo-JUL26'!$B$9:$CQ$307,P$1,0),0)*H125</f>
        <v>0</v>
      </c>
      <c r="Q125" s="36">
        <f t="shared" si="38"/>
        <v>1289236.1592000043</v>
      </c>
      <c r="R125" s="34">
        <f>IF($B125="P",VLOOKUP($E125,'[2]Costeo-JUL26'!$B$9:$CQ$307,R$1,0),0)</f>
        <v>0</v>
      </c>
      <c r="S125" s="16">
        <f>IF($B125="P",VLOOKUP($E125,'[2]Costeo-JUL26'!$B$9:$CQ$307,S$1,0),0)*$G125</f>
        <v>0</v>
      </c>
      <c r="T125" s="36">
        <f>IF($B125="P",VLOOKUP($E125,'[2]Costeo-JUL26'!$B$9:$CQ$307,T$1,0),0)*$G125</f>
        <v>0</v>
      </c>
      <c r="U125" s="35">
        <f>IF($B125="P",VLOOKUP($E125,'[2]Costeo-JUL26'!$B$9:$CQ$307,U$1,0),0)</f>
        <v>0</v>
      </c>
      <c r="V125" s="36">
        <f t="shared" si="39"/>
        <v>0</v>
      </c>
      <c r="W125" s="36">
        <f t="shared" si="40"/>
        <v>0</v>
      </c>
      <c r="X125" s="34">
        <f>IF($B125="P",VLOOKUP($E125,'[2]Costeo-JUL26'!$B$9:$CQ$307,X$1,0),0)</f>
        <v>0</v>
      </c>
      <c r="Y125" s="16">
        <f>IF($B125="P",VLOOKUP($E125,'[2]Costeo-JUL26'!$B$9:$CQ$307,Y$1,0),0)*$G125</f>
        <v>0</v>
      </c>
      <c r="Z125" s="36">
        <f>IF($B125="P",VLOOKUP($E125,'[2]Costeo-JUL26'!$B$9:$CQ$307,Z$1,0),0)*$G125</f>
        <v>0</v>
      </c>
      <c r="AA125" s="35">
        <f>IF($B125="P",VLOOKUP($E125,'[2]Costeo-JUL26'!$B$9:$CQ$307,AA$1,0),0)</f>
        <v>0</v>
      </c>
      <c r="AB125" s="36">
        <f t="shared" si="41"/>
        <v>0</v>
      </c>
      <c r="AC125" s="36">
        <f t="shared" si="42"/>
        <v>0</v>
      </c>
      <c r="AD125" s="34">
        <f>IF($B125="P",VLOOKUP($E125,'[2]Costeo-JUL26'!$B$9:$CQ$307,AD$1,0),0)</f>
        <v>917993</v>
      </c>
      <c r="AE125" s="16">
        <f>IF($B125="P",VLOOKUP($E125,'[2]Costeo-JUL26'!$B$9:$CQ$307,AE$1,0),0)*$G125</f>
        <v>5580</v>
      </c>
      <c r="AF125" s="36">
        <f>IF($B125="P",VLOOKUP($E125,'[2]Costeo-JUL26'!$B$9:$CQ$307,AF$1,0),0)*$G125</f>
        <v>151633.152</v>
      </c>
      <c r="AG125" s="35">
        <f>IF($B125="P",VLOOKUP($E125,'[2]Costeo-JUL26'!$B$9:$CQ$307,AG$1,0),0)</f>
        <v>6.0000000000000001E-3</v>
      </c>
      <c r="AH125" s="36">
        <f t="shared" si="43"/>
        <v>909.79891200000009</v>
      </c>
      <c r="AI125" s="36">
        <f t="shared" si="44"/>
        <v>152542.950912</v>
      </c>
      <c r="AJ125" s="34">
        <f>IF($B125="P",VLOOKUP($E125,'[2]Costeo-JUL26'!$B$9:$CQ$307,AJ$1,0),0)</f>
        <v>929253</v>
      </c>
      <c r="AK125" s="16">
        <f>IF($B125="P",VLOOKUP($E125,'[2]Costeo-JUL26'!$B$9:$CQ$307,AK$1,0),0)*$G125</f>
        <v>5580</v>
      </c>
      <c r="AL125" s="36">
        <f>IF($B125="P",VLOOKUP($E125,'[2]Costeo-JUL26'!$B$9:$CQ$307,AL$1,0),0)*$G125</f>
        <v>86003.423999999999</v>
      </c>
      <c r="AM125" s="35">
        <f>IF($B125="P",VLOOKUP($E125,'[2]Costeo-JUL26'!$B$9:$CQ$307,AM$1,0),0)</f>
        <v>1.7999999999999999E-2</v>
      </c>
      <c r="AN125" s="36">
        <f t="shared" si="45"/>
        <v>1548.0616319999999</v>
      </c>
      <c r="AO125" s="36">
        <f t="shared" si="46"/>
        <v>87551.485631999996</v>
      </c>
      <c r="AP125" s="34">
        <f>IF($B125="P",VLOOKUP($E125,'[2]Costeo-JUL26'!$B$9:$CQ$307,AP$1,0),0)</f>
        <v>929269</v>
      </c>
      <c r="AQ125" s="16">
        <f>IF($B125="P",VLOOKUP($E125,'[2]Costeo-JUL26'!$B$9:$CQ$307,AQ$1,0),0)*$G125</f>
        <v>5580</v>
      </c>
      <c r="AR125" s="36">
        <f>IF($B125="P",VLOOKUP($E125,'[2]Costeo-JUL26'!$B$9:$CQ$307,AR$1,0),0)*$G125</f>
        <v>494850.47040000005</v>
      </c>
      <c r="AS125" s="35">
        <f>IF($B125="P",VLOOKUP($E125,'[2]Costeo-JUL26'!$B$9:$CQ$307,AS$1,0),0)</f>
        <v>0.02</v>
      </c>
      <c r="AT125" s="36">
        <f t="shared" si="47"/>
        <v>9897.0094080000017</v>
      </c>
      <c r="AU125" s="36">
        <f t="shared" si="48"/>
        <v>504747.47980800003</v>
      </c>
      <c r="AV125" s="34">
        <f>IF($B125="P",VLOOKUP($E125,'[2]Costeo-JUL26'!$B$9:$CQ$307,AV$1,0),0)</f>
        <v>934139</v>
      </c>
      <c r="AW125" s="16">
        <f>IF($B125="P",VLOOKUP($E125,'[2]Costeo-JUL26'!$B$9:$CQ$307,AW$1,0),0)*$G125</f>
        <v>8.3699999999999992</v>
      </c>
      <c r="AX125" s="36">
        <f>IF($B125="P",VLOOKUP($E125,'[2]Costeo-JUL26'!$B$9:$CQ$307,AX$1,0),0)*$G125</f>
        <v>43043.059800000003</v>
      </c>
      <c r="AY125" s="35">
        <f>IF($B125="P",VLOOKUP($E125,'[2]Costeo-JUL26'!$B$9:$CQ$307,AY$1,0),0)</f>
        <v>0.03</v>
      </c>
      <c r="AZ125" s="36">
        <f t="shared" si="49"/>
        <v>1291.291794</v>
      </c>
      <c r="BA125" s="36">
        <f t="shared" si="50"/>
        <v>44334.351594</v>
      </c>
      <c r="BB125" s="34">
        <f>IF($B125="P",VLOOKUP($E125,'[2]Costeo-JUL26'!$B$9:$CQ$307,BB$1,0),0)</f>
        <v>902311</v>
      </c>
      <c r="BC125" s="16">
        <f>IF($B125="P",VLOOKUP($E125,'[2]Costeo-JUL26'!$B$9:$CQ$307,BC$1,0),0)*$G125</f>
        <v>0.99026400000000003</v>
      </c>
      <c r="BD125" s="36">
        <f>IF($B125="P",VLOOKUP($E125,'[2]Costeo-JUL26'!$B$9:$CQ$307,BD$1,0),0)*$G125</f>
        <v>3883.463864280001</v>
      </c>
      <c r="BE125" s="35">
        <f>IF($B125="P",VLOOKUP($E125,'[2]Costeo-JUL26'!$B$9:$CQ$307,BE$1,0),0)</f>
        <v>0.03</v>
      </c>
      <c r="BF125" s="36">
        <f t="shared" si="51"/>
        <v>116.50391592840002</v>
      </c>
      <c r="BG125" s="36">
        <f t="shared" si="52"/>
        <v>3999.9677802084011</v>
      </c>
      <c r="BH125" s="34">
        <f>IF($B125="P",VLOOKUP($E125,'[2]Costeo-JUL26'!$B$9:$CQ$307,BH$1,0),0)</f>
        <v>902302</v>
      </c>
      <c r="BI125" s="16">
        <f>IF($B125="P",VLOOKUP($E125,'[2]Costeo-JUL26'!$B$9:$CQ$307,BI$1,0),0)*$G125</f>
        <v>17.222222222222221</v>
      </c>
      <c r="BJ125" s="36">
        <f>IF($B125="P",VLOOKUP($E125,'[2]Costeo-JUL26'!$B$9:$CQ$307,BJ$1,0),0)*$G125</f>
        <v>11328.777777777777</v>
      </c>
      <c r="BK125" s="35">
        <f>IF(BH125=910319,0,IF($B125="P",VLOOKUP($E125,'[2]Costeo-JUL26'!$B$9:$CQ$307,BK$1,0),0))</f>
        <v>0.02</v>
      </c>
      <c r="BL125" s="36">
        <f t="shared" si="53"/>
        <v>226.57555555555555</v>
      </c>
      <c r="BM125" s="36">
        <f t="shared" si="54"/>
        <v>11555.353333333333</v>
      </c>
      <c r="BN125" s="34">
        <f>IF($B125="P",VLOOKUP($E125,'[2]Costeo-JUL26'!$B$9:$CQ$307,BN$1,0),0)</f>
        <v>0</v>
      </c>
      <c r="BO125" s="16">
        <f>IF($B125="P",VLOOKUP($E125,'[2]Costeo-JUL26'!$B$9:$CQ$307,BO$1,0),0)*$G125</f>
        <v>0</v>
      </c>
      <c r="BP125" s="36">
        <f>IF($B125="P",VLOOKUP($E125,'[2]Costeo-JUL26'!$B$9:$CQ$307,BP$1,0),0)*$G125</f>
        <v>0</v>
      </c>
      <c r="BQ125" s="35">
        <f>IF($B125="P",VLOOKUP($E125,'[2]Costeo-JUL26'!$B$9:$CQ$307,BQ$1,0),0)</f>
        <v>0</v>
      </c>
      <c r="BR125" s="36">
        <f t="shared" si="55"/>
        <v>0</v>
      </c>
      <c r="BS125" s="36">
        <f t="shared" si="56"/>
        <v>0</v>
      </c>
      <c r="BT125" s="34">
        <f>IF($B125="P",VLOOKUP($E125,'[2]Costeo-JUL26'!$B$9:$CQ$307,BT$1,0),0)</f>
        <v>0</v>
      </c>
      <c r="BU125" s="16">
        <f>IF($B125="P",VLOOKUP($E125,'[2]Costeo-JUL26'!$B$9:$CQ$307,BU$1,0),0)*$G125</f>
        <v>0</v>
      </c>
      <c r="BV125" s="36">
        <f>IF($B125="P",VLOOKUP($E125,'[2]Costeo-JUL26'!$B$9:$CQ$307,BV$1,0),0)*$G125</f>
        <v>0</v>
      </c>
      <c r="BW125" s="35">
        <f>IF($B125="P",VLOOKUP($E125,'[2]Costeo-JUL26'!$B$9:$CQ$307,BW$1,0),0)</f>
        <v>0</v>
      </c>
      <c r="BX125" s="36">
        <f t="shared" si="57"/>
        <v>0</v>
      </c>
      <c r="BY125" s="36">
        <f t="shared" si="58"/>
        <v>0</v>
      </c>
      <c r="BZ125" s="34">
        <f>IF($B125="P",VLOOKUP($E125,'[2]Costeo-JUL26'!$B$9:$CQ$307,BZ$1,0),0)</f>
        <v>0</v>
      </c>
      <c r="CA125" s="16">
        <f>IF($B125="P",VLOOKUP($E125,'[2]Costeo-JUL26'!$B$9:$CQ$307,CA$1,0),0)*$G125</f>
        <v>0</v>
      </c>
      <c r="CB125" s="36">
        <f>IF($B125="P",VLOOKUP($E125,'[2]Costeo-JUL26'!$B$9:$CQ$307,CB$1,0),0)*$G125</f>
        <v>0</v>
      </c>
      <c r="CC125" s="35">
        <f>IF($B125="P",VLOOKUP($E125,'[2]Costeo-JUL26'!$B$9:$CQ$307,CC$1,0),0)</f>
        <v>0</v>
      </c>
      <c r="CD125" s="36">
        <f t="shared" si="59"/>
        <v>0</v>
      </c>
      <c r="CE125" s="36">
        <f t="shared" si="60"/>
        <v>0</v>
      </c>
      <c r="CF125" s="37">
        <f t="shared" si="32"/>
        <v>2093967.748259546</v>
      </c>
      <c r="CG125" s="36">
        <f>IF($B125="r",VLOOKUP($E125,'[2]Costeo-JUL26'!$B$9:$CQ$307,CG$1,0),0)*$G125</f>
        <v>0</v>
      </c>
      <c r="CH125" s="35">
        <f>VLOOKUP($E125,'[2]TEORICOS (05.26)'!$A$8:$T$251,CH$1,0)</f>
        <v>0.15</v>
      </c>
      <c r="CI125" s="36">
        <f t="shared" si="61"/>
        <v>0</v>
      </c>
      <c r="CJ125" s="37">
        <f t="shared" si="62"/>
        <v>0</v>
      </c>
      <c r="CM125" s="16">
        <f>SUMIFS('[1]Ajuste Inventario'!$I:$I,'[1]Ajuste Inventario'!$B:$B,E125,'[1]Ajuste Inventario'!$S:$S,D125)*-1</f>
        <v>30.67</v>
      </c>
      <c r="CN125" s="36">
        <f t="shared" si="33"/>
        <v>69055.904128086317</v>
      </c>
      <c r="CP125" t="str">
        <f t="shared" si="34"/>
        <v>3800Org.Vtas Ranelagh</v>
      </c>
      <c r="CQ125" s="10">
        <f t="shared" si="35"/>
        <v>2251.5782239349955</v>
      </c>
    </row>
    <row r="126" spans="1:95" x14ac:dyDescent="0.25">
      <c r="A126" s="30">
        <v>46204</v>
      </c>
      <c r="B126" s="31" t="str">
        <f>VLOOKUP($E126,'[2]TEORICOS (05.26)'!$A$8:$T$251,B$1,0)</f>
        <v>P</v>
      </c>
      <c r="C126" s="32" t="str">
        <f>VLOOKUP($E126,'[2]TEORICOS (05.26)'!$A$8:$T$251,C$1,0)</f>
        <v>Powerade</v>
      </c>
      <c r="D126" t="s">
        <v>66</v>
      </c>
      <c r="E126">
        <v>3817</v>
      </c>
      <c r="F126" t="s">
        <v>184</v>
      </c>
      <c r="G126" s="16">
        <v>1184</v>
      </c>
      <c r="H126" s="16">
        <v>625.15200000000982</v>
      </c>
      <c r="I126" s="33">
        <v>8021045.0600001113</v>
      </c>
      <c r="J126" s="33">
        <v>7929960.2000000942</v>
      </c>
      <c r="K126" s="34">
        <f>IF($B126="P",VLOOKUP($E126,'[2]Costeo-JUL26'!$B$9:$CQ$307,K$1,0),0)</f>
        <v>942087</v>
      </c>
      <c r="L126" s="35">
        <f>VLOOKUP($E126,'[2]TEORICOS (05.26)'!$A$8:$T$251,L$1,0)</f>
        <v>0.22</v>
      </c>
      <c r="M126" s="36">
        <f t="shared" si="36"/>
        <v>1744591.2440000207</v>
      </c>
      <c r="N126" s="35">
        <f>IF($B126="P",VLOOKUP($E126,'[2]Costeo-JUL26'!$B$9:$CQ$307,N$1,0),0)</f>
        <v>0.2</v>
      </c>
      <c r="O126" s="36">
        <f t="shared" si="37"/>
        <v>348918.24880000413</v>
      </c>
      <c r="P126" s="36">
        <f>IF($B126="P",VLOOKUP($E126,'[2]Costeo-JUL26'!$B$9:$CQ$307,P$1,0),0)*H126</f>
        <v>0</v>
      </c>
      <c r="Q126" s="36">
        <f t="shared" si="38"/>
        <v>2093509.4928000248</v>
      </c>
      <c r="R126" s="34">
        <f>IF($B126="P",VLOOKUP($E126,'[2]Costeo-JUL26'!$B$9:$CQ$307,R$1,0),0)</f>
        <v>902332</v>
      </c>
      <c r="S126" s="16">
        <f>IF($B126="P",VLOOKUP($E126,'[2]Costeo-JUL26'!$B$9:$CQ$307,S$1,0),0)*$G126</f>
        <v>194.6685221247113</v>
      </c>
      <c r="T126" s="36">
        <f>IF($B126="P",VLOOKUP($E126,'[2]Costeo-JUL26'!$B$9:$CQ$307,T$1,0),0)*$G126</f>
        <v>135791.78575851291</v>
      </c>
      <c r="U126" s="35">
        <f>IF($B126="P",VLOOKUP($E126,'[2]Costeo-JUL26'!$B$9:$CQ$307,U$1,0),0)</f>
        <v>1.4999999999999999E-2</v>
      </c>
      <c r="V126" s="36">
        <f t="shared" si="39"/>
        <v>2036.8767863776936</v>
      </c>
      <c r="W126" s="36">
        <f t="shared" si="40"/>
        <v>137828.6625448906</v>
      </c>
      <c r="X126" s="34">
        <f>IF($B126="P",VLOOKUP($E126,'[2]Costeo-JUL26'!$B$9:$CQ$307,X$1,0),0)</f>
        <v>0</v>
      </c>
      <c r="Y126" s="16">
        <f>IF($B126="P",VLOOKUP($E126,'[2]Costeo-JUL26'!$B$9:$CQ$307,Y$1,0),0)*$G126</f>
        <v>0</v>
      </c>
      <c r="Z126" s="36">
        <f>IF($B126="P",VLOOKUP($E126,'[2]Costeo-JUL26'!$B$9:$CQ$307,Z$1,0),0)*$G126</f>
        <v>0</v>
      </c>
      <c r="AA126" s="35">
        <f>IF($B126="P",VLOOKUP($E126,'[2]Costeo-JUL26'!$B$9:$CQ$307,AA$1,0),0)</f>
        <v>0</v>
      </c>
      <c r="AB126" s="36">
        <f t="shared" si="41"/>
        <v>0</v>
      </c>
      <c r="AC126" s="36">
        <f t="shared" si="42"/>
        <v>0</v>
      </c>
      <c r="AD126" s="34">
        <f>IF($B126="P",VLOOKUP($E126,'[2]Costeo-JUL26'!$B$9:$CQ$307,AD$1,0),0)</f>
        <v>917993</v>
      </c>
      <c r="AE126" s="16">
        <f>IF($B126="P",VLOOKUP($E126,'[2]Costeo-JUL26'!$B$9:$CQ$307,AE$1,0),0)*$G126</f>
        <v>7104</v>
      </c>
      <c r="AF126" s="36">
        <f>IF($B126="P",VLOOKUP($E126,'[2]Costeo-JUL26'!$B$9:$CQ$307,AF$1,0),0)*$G126</f>
        <v>193046.9376</v>
      </c>
      <c r="AG126" s="35">
        <f>IF($B126="P",VLOOKUP($E126,'[2]Costeo-JUL26'!$B$9:$CQ$307,AG$1,0),0)</f>
        <v>6.0000000000000001E-3</v>
      </c>
      <c r="AH126" s="36">
        <f t="shared" si="43"/>
        <v>1158.2816256000001</v>
      </c>
      <c r="AI126" s="36">
        <f t="shared" si="44"/>
        <v>194205.21922560001</v>
      </c>
      <c r="AJ126" s="34">
        <f>IF($B126="P",VLOOKUP($E126,'[2]Costeo-JUL26'!$B$9:$CQ$307,AJ$1,0),0)</f>
        <v>941907</v>
      </c>
      <c r="AK126" s="16">
        <f>IF($B126="P",VLOOKUP($E126,'[2]Costeo-JUL26'!$B$9:$CQ$307,AK$1,0),0)*$G126</f>
        <v>7104</v>
      </c>
      <c r="AL126" s="36">
        <f>IF($B126="P",VLOOKUP($E126,'[2]Costeo-JUL26'!$B$9:$CQ$307,AL$1,0),0)*$G126</f>
        <v>616316.61311999999</v>
      </c>
      <c r="AM126" s="35">
        <f>IF($B126="P",VLOOKUP($E126,'[2]Costeo-JUL26'!$B$9:$CQ$307,AM$1,0),0)</f>
        <v>1.7999999999999999E-2</v>
      </c>
      <c r="AN126" s="36">
        <f t="shared" si="45"/>
        <v>11093.699036159998</v>
      </c>
      <c r="AO126" s="36">
        <f t="shared" si="46"/>
        <v>627410.31215616001</v>
      </c>
      <c r="AP126" s="34">
        <f>IF($B126="P",VLOOKUP($E126,'[2]Costeo-JUL26'!$B$9:$CQ$307,AP$1,0),0)</f>
        <v>929270</v>
      </c>
      <c r="AQ126" s="16">
        <f>IF($B126="P",VLOOKUP($E126,'[2]Costeo-JUL26'!$B$9:$CQ$307,AQ$1,0),0)*$G126</f>
        <v>7104</v>
      </c>
      <c r="AR126" s="36">
        <f>IF($B126="P",VLOOKUP($E126,'[2]Costeo-JUL26'!$B$9:$CQ$307,AR$1,0),0)*$G126</f>
        <v>762973.43615999992</v>
      </c>
      <c r="AS126" s="35">
        <f>IF($B126="P",VLOOKUP($E126,'[2]Costeo-JUL26'!$B$9:$CQ$307,AS$1,0),0)</f>
        <v>0.02</v>
      </c>
      <c r="AT126" s="36">
        <f t="shared" si="47"/>
        <v>15259.4687232</v>
      </c>
      <c r="AU126" s="36">
        <f t="shared" si="48"/>
        <v>778232.90488319995</v>
      </c>
      <c r="AV126" s="34">
        <f>IF($B126="P",VLOOKUP($E126,'[2]Costeo-JUL26'!$B$9:$CQ$307,AV$1,0),0)</f>
        <v>934139</v>
      </c>
      <c r="AW126" s="16">
        <f>IF($B126="P",VLOOKUP($E126,'[2]Costeo-JUL26'!$B$9:$CQ$307,AW$1,0),0)*$G126</f>
        <v>18.588799999999999</v>
      </c>
      <c r="AX126" s="36">
        <f>IF($B126="P",VLOOKUP($E126,'[2]Costeo-JUL26'!$B$9:$CQ$307,AX$1,0),0)*$G126</f>
        <v>95593.647551999995</v>
      </c>
      <c r="AY126" s="35">
        <f>IF($B126="P",VLOOKUP($E126,'[2]Costeo-JUL26'!$B$9:$CQ$307,AY$1,0),0)</f>
        <v>0.03</v>
      </c>
      <c r="AZ126" s="36">
        <f t="shared" si="49"/>
        <v>2867.8094265599998</v>
      </c>
      <c r="BA126" s="36">
        <f t="shared" si="50"/>
        <v>98461.456978559989</v>
      </c>
      <c r="BB126" s="34">
        <f>IF($B126="P",VLOOKUP($E126,'[2]Costeo-JUL26'!$B$9:$CQ$307,BB$1,0),0)</f>
        <v>902311</v>
      </c>
      <c r="BC126" s="16">
        <f>IF($B126="P",VLOOKUP($E126,'[2]Costeo-JUL26'!$B$9:$CQ$307,BC$1,0),0)*$G126</f>
        <v>1.6913440000000002</v>
      </c>
      <c r="BD126" s="36">
        <f>IF($B126="P",VLOOKUP($E126,'[2]Costeo-JUL26'!$B$9:$CQ$307,BD$1,0),0)*$G126</f>
        <v>6632.8507408800015</v>
      </c>
      <c r="BE126" s="35">
        <f>IF($B126="P",VLOOKUP($E126,'[2]Costeo-JUL26'!$B$9:$CQ$307,BE$1,0),0)</f>
        <v>0.03</v>
      </c>
      <c r="BF126" s="36">
        <f t="shared" si="51"/>
        <v>198.98552222640004</v>
      </c>
      <c r="BG126" s="36">
        <f t="shared" si="52"/>
        <v>6831.8362631064019</v>
      </c>
      <c r="BH126" s="34">
        <f>IF($B126="P",VLOOKUP($E126,'[2]Costeo-JUL26'!$B$9:$CQ$307,BH$1,0),0)</f>
        <v>933089</v>
      </c>
      <c r="BI126" s="16">
        <f>IF($B126="P",VLOOKUP($E126,'[2]Costeo-JUL26'!$B$9:$CQ$307,BI$1,0),0)*$G126</f>
        <v>22.552380952380954</v>
      </c>
      <c r="BJ126" s="36">
        <f>IF($B126="P",VLOOKUP($E126,'[2]Costeo-JUL26'!$B$9:$CQ$307,BJ$1,0),0)*$G126</f>
        <v>16794.138887008463</v>
      </c>
      <c r="BK126" s="35">
        <f>IF(BH126=910319,0,IF($B126="P",VLOOKUP($E126,'[2]Costeo-JUL26'!$B$9:$CQ$307,BK$1,0),0))</f>
        <v>0.02</v>
      </c>
      <c r="BL126" s="36">
        <f t="shared" si="53"/>
        <v>335.88277774016927</v>
      </c>
      <c r="BM126" s="36">
        <f t="shared" si="54"/>
        <v>17130.02166474863</v>
      </c>
      <c r="BN126" s="34">
        <f>IF($B126="P",VLOOKUP($E126,'[2]Costeo-JUL26'!$B$9:$CQ$307,BN$1,0),0)</f>
        <v>0</v>
      </c>
      <c r="BO126" s="16">
        <f>IF($B126="P",VLOOKUP($E126,'[2]Costeo-JUL26'!$B$9:$CQ$307,BO$1,0),0)*$G126</f>
        <v>0</v>
      </c>
      <c r="BP126" s="36">
        <f>IF($B126="P",VLOOKUP($E126,'[2]Costeo-JUL26'!$B$9:$CQ$307,BP$1,0),0)*$G126</f>
        <v>0</v>
      </c>
      <c r="BQ126" s="35">
        <f>IF($B126="P",VLOOKUP($E126,'[2]Costeo-JUL26'!$B$9:$CQ$307,BQ$1,0),0)</f>
        <v>0</v>
      </c>
      <c r="BR126" s="36">
        <f t="shared" si="55"/>
        <v>0</v>
      </c>
      <c r="BS126" s="36">
        <f t="shared" si="56"/>
        <v>0</v>
      </c>
      <c r="BT126" s="34">
        <f>IF($B126="P",VLOOKUP($E126,'[2]Costeo-JUL26'!$B$9:$CQ$307,BT$1,0),0)</f>
        <v>0</v>
      </c>
      <c r="BU126" s="16">
        <f>IF($B126="P",VLOOKUP($E126,'[2]Costeo-JUL26'!$B$9:$CQ$307,BU$1,0),0)*$G126</f>
        <v>0</v>
      </c>
      <c r="BV126" s="36">
        <f>IF($B126="P",VLOOKUP($E126,'[2]Costeo-JUL26'!$B$9:$CQ$307,BV$1,0),0)*$G126</f>
        <v>0</v>
      </c>
      <c r="BW126" s="35">
        <f>IF($B126="P",VLOOKUP($E126,'[2]Costeo-JUL26'!$B$9:$CQ$307,BW$1,0),0)</f>
        <v>0</v>
      </c>
      <c r="BX126" s="36">
        <f t="shared" si="57"/>
        <v>0</v>
      </c>
      <c r="BY126" s="36">
        <f t="shared" si="58"/>
        <v>0</v>
      </c>
      <c r="BZ126" s="34">
        <f>IF($B126="P",VLOOKUP($E126,'[2]Costeo-JUL26'!$B$9:$CQ$307,BZ$1,0),0)</f>
        <v>0</v>
      </c>
      <c r="CA126" s="16">
        <f>IF($B126="P",VLOOKUP($E126,'[2]Costeo-JUL26'!$B$9:$CQ$307,CA$1,0),0)*$G126</f>
        <v>0</v>
      </c>
      <c r="CB126" s="36">
        <f>IF($B126="P",VLOOKUP($E126,'[2]Costeo-JUL26'!$B$9:$CQ$307,CB$1,0),0)*$G126</f>
        <v>0</v>
      </c>
      <c r="CC126" s="35">
        <f>IF($B126="P",VLOOKUP($E126,'[2]Costeo-JUL26'!$B$9:$CQ$307,CC$1,0),0)</f>
        <v>0</v>
      </c>
      <c r="CD126" s="36">
        <f t="shared" si="59"/>
        <v>0</v>
      </c>
      <c r="CE126" s="36">
        <f t="shared" si="60"/>
        <v>0</v>
      </c>
      <c r="CF126" s="37">
        <f t="shared" si="32"/>
        <v>3953609.9065162898</v>
      </c>
      <c r="CG126" s="36">
        <f>IF($B126="r",VLOOKUP($E126,'[2]Costeo-JUL26'!$B$9:$CQ$307,CG$1,0),0)*$G126</f>
        <v>0</v>
      </c>
      <c r="CH126" s="35">
        <f>VLOOKUP($E126,'[2]TEORICOS (05.26)'!$A$8:$T$251,CH$1,0)</f>
        <v>0</v>
      </c>
      <c r="CI126" s="36">
        <f t="shared" si="61"/>
        <v>0</v>
      </c>
      <c r="CJ126" s="37">
        <f t="shared" si="62"/>
        <v>0</v>
      </c>
      <c r="CM126" s="16">
        <f>SUMIFS('[1]Ajuste Inventario'!$I:$I,'[1]Ajuste Inventario'!$B:$B,E126,'[1]Ajuste Inventario'!$S:$S,D126)*-1</f>
        <v>1.5</v>
      </c>
      <c r="CN126" s="36">
        <f t="shared" si="33"/>
        <v>5008.7963342689482</v>
      </c>
      <c r="CP126" t="str">
        <f t="shared" si="34"/>
        <v>3817Org.Vtas Ranelagh</v>
      </c>
      <c r="CQ126" s="10">
        <f t="shared" si="35"/>
        <v>3339.1975561792988</v>
      </c>
    </row>
    <row r="127" spans="1:95" x14ac:dyDescent="0.25">
      <c r="A127" s="30">
        <v>46204</v>
      </c>
      <c r="B127" s="31" t="str">
        <f>VLOOKUP($E127,'[2]TEORICOS (05.26)'!$A$8:$T$251,B$1,0)</f>
        <v>P</v>
      </c>
      <c r="C127" s="32" t="str">
        <f>VLOOKUP($E127,'[2]TEORICOS (05.26)'!$A$8:$T$251,C$1,0)</f>
        <v>Aquarius</v>
      </c>
      <c r="D127" t="s">
        <v>66</v>
      </c>
      <c r="E127">
        <v>3846</v>
      </c>
      <c r="F127" t="s">
        <v>185</v>
      </c>
      <c r="G127" s="16">
        <v>44</v>
      </c>
      <c r="H127" s="16">
        <v>69.740000000000023</v>
      </c>
      <c r="I127" s="33">
        <v>422513.11999999988</v>
      </c>
      <c r="J127" s="33">
        <v>415958.50999999989</v>
      </c>
      <c r="K127" s="34">
        <f>IF($B127="P",VLOOKUP($E127,'[2]Costeo-JUL26'!$B$9:$CQ$307,K$1,0),0)</f>
        <v>931338</v>
      </c>
      <c r="L127" s="35">
        <f>VLOOKUP($E127,'[2]TEORICOS (05.26)'!$A$8:$T$251,L$1,0)</f>
        <v>0.17</v>
      </c>
      <c r="M127" s="36">
        <f t="shared" si="36"/>
        <v>70712.946699999986</v>
      </c>
      <c r="N127" s="35">
        <f>IF($B127="P",VLOOKUP($E127,'[2]Costeo-JUL26'!$B$9:$CQ$307,N$1,0),0)</f>
        <v>0.1</v>
      </c>
      <c r="O127" s="36">
        <f t="shared" si="37"/>
        <v>7071.2946699999993</v>
      </c>
      <c r="P127" s="36">
        <f>IF($B127="P",VLOOKUP($E127,'[2]Costeo-JUL26'!$B$9:$CQ$307,P$1,0),0)*H127</f>
        <v>0</v>
      </c>
      <c r="Q127" s="36">
        <f t="shared" si="38"/>
        <v>77784.241369999989</v>
      </c>
      <c r="R127" s="34">
        <f>IF($B127="P",VLOOKUP($E127,'[2]Costeo-JUL26'!$B$9:$CQ$307,R$1,0),0)</f>
        <v>0</v>
      </c>
      <c r="S127" s="16">
        <f>IF($B127="P",VLOOKUP($E127,'[2]Costeo-JUL26'!$B$9:$CQ$307,S$1,0),0)*$G127</f>
        <v>0</v>
      </c>
      <c r="T127" s="36">
        <f>IF($B127="P",VLOOKUP($E127,'[2]Costeo-JUL26'!$B$9:$CQ$307,T$1,0),0)*$G127</f>
        <v>0</v>
      </c>
      <c r="U127" s="35">
        <f>IF($B127="P",VLOOKUP($E127,'[2]Costeo-JUL26'!$B$9:$CQ$307,U$1,0),0)</f>
        <v>0</v>
      </c>
      <c r="V127" s="36">
        <f t="shared" si="39"/>
        <v>0</v>
      </c>
      <c r="W127" s="36">
        <f t="shared" si="40"/>
        <v>0</v>
      </c>
      <c r="X127" s="34">
        <f>IF($B127="P",VLOOKUP($E127,'[2]Costeo-JUL26'!$B$9:$CQ$307,X$1,0),0)</f>
        <v>0</v>
      </c>
      <c r="Y127" s="16">
        <f>IF($B127="P",VLOOKUP($E127,'[2]Costeo-JUL26'!$B$9:$CQ$307,Y$1,0),0)*$G127</f>
        <v>0</v>
      </c>
      <c r="Z127" s="36">
        <f>IF($B127="P",VLOOKUP($E127,'[2]Costeo-JUL26'!$B$9:$CQ$307,Z$1,0),0)*$G127</f>
        <v>0</v>
      </c>
      <c r="AA127" s="35">
        <f>IF($B127="P",VLOOKUP($E127,'[2]Costeo-JUL26'!$B$9:$CQ$307,AA$1,0),0)</f>
        <v>0</v>
      </c>
      <c r="AB127" s="36">
        <f t="shared" si="41"/>
        <v>0</v>
      </c>
      <c r="AC127" s="36">
        <f t="shared" si="42"/>
        <v>0</v>
      </c>
      <c r="AD127" s="34">
        <f>IF($B127="P",VLOOKUP($E127,'[2]Costeo-JUL26'!$B$9:$CQ$307,AD$1,0),0)</f>
        <v>902257</v>
      </c>
      <c r="AE127" s="16">
        <f>IF($B127="P",VLOOKUP($E127,'[2]Costeo-JUL26'!$B$9:$CQ$307,AE$1,0),0)*$G127</f>
        <v>264</v>
      </c>
      <c r="AF127" s="36">
        <f>IF($B127="P",VLOOKUP($E127,'[2]Costeo-JUL26'!$B$9:$CQ$307,AF$1,0),0)*$G127</f>
        <v>4051.6608000000001</v>
      </c>
      <c r="AG127" s="35">
        <f>IF($B127="P",VLOOKUP($E127,'[2]Costeo-JUL26'!$B$9:$CQ$307,AG$1,0),0)</f>
        <v>6.0000000000000001E-3</v>
      </c>
      <c r="AH127" s="36">
        <f t="shared" si="43"/>
        <v>24.309964799999999</v>
      </c>
      <c r="AI127" s="36">
        <f t="shared" si="44"/>
        <v>4075.9707648000003</v>
      </c>
      <c r="AJ127" s="34">
        <f>IF($B127="P",VLOOKUP($E127,'[2]Costeo-JUL26'!$B$9:$CQ$307,AJ$1,0),0)</f>
        <v>931330</v>
      </c>
      <c r="AK127" s="16">
        <f>IF($B127="P",VLOOKUP($E127,'[2]Costeo-JUL26'!$B$9:$CQ$307,AK$1,0),0)*$G127</f>
        <v>264</v>
      </c>
      <c r="AL127" s="36">
        <f>IF($B127="P",VLOOKUP($E127,'[2]Costeo-JUL26'!$B$9:$CQ$307,AL$1,0),0)*$G127</f>
        <v>4800.6129599999995</v>
      </c>
      <c r="AM127" s="35">
        <f>IF($B127="P",VLOOKUP($E127,'[2]Costeo-JUL26'!$B$9:$CQ$307,AM$1,0),0)</f>
        <v>1.7999999999999999E-2</v>
      </c>
      <c r="AN127" s="36">
        <f t="shared" si="45"/>
        <v>86.411033279999984</v>
      </c>
      <c r="AO127" s="36">
        <f t="shared" si="46"/>
        <v>4887.0239932799996</v>
      </c>
      <c r="AP127" s="34">
        <f>IF($B127="P",VLOOKUP($E127,'[2]Costeo-JUL26'!$B$9:$CQ$307,AP$1,0),0)</f>
        <v>933429</v>
      </c>
      <c r="AQ127" s="16">
        <f>IF($B127="P",VLOOKUP($E127,'[2]Costeo-JUL26'!$B$9:$CQ$307,AQ$1,0),0)*$G127</f>
        <v>264</v>
      </c>
      <c r="AR127" s="36">
        <f>IF($B127="P",VLOOKUP($E127,'[2]Costeo-JUL26'!$B$9:$CQ$307,AR$1,0),0)*$G127</f>
        <v>25935.829920000007</v>
      </c>
      <c r="AS127" s="35">
        <f>IF($B127="P",VLOOKUP($E127,'[2]Costeo-JUL26'!$B$9:$CQ$307,AS$1,0),0)</f>
        <v>0.02</v>
      </c>
      <c r="AT127" s="36">
        <f t="shared" si="47"/>
        <v>518.71659840000018</v>
      </c>
      <c r="AU127" s="36">
        <f t="shared" si="48"/>
        <v>26454.546518400006</v>
      </c>
      <c r="AV127" s="34">
        <f>IF($B127="P",VLOOKUP($E127,'[2]Costeo-JUL26'!$B$9:$CQ$307,AV$1,0),0)</f>
        <v>939125</v>
      </c>
      <c r="AW127" s="16">
        <f>IF($B127="P",VLOOKUP($E127,'[2]Costeo-JUL26'!$B$9:$CQ$307,AW$1,0),0)*$G127</f>
        <v>1.2847999999999999</v>
      </c>
      <c r="AX127" s="36">
        <f>IF($B127="P",VLOOKUP($E127,'[2]Costeo-JUL26'!$B$9:$CQ$307,AX$1,0),0)*$G127</f>
        <v>6607.1353920000001</v>
      </c>
      <c r="AY127" s="35">
        <f>IF($B127="P",VLOOKUP($E127,'[2]Costeo-JUL26'!$B$9:$CQ$307,AY$1,0),0)</f>
        <v>0.03</v>
      </c>
      <c r="AZ127" s="36">
        <f t="shared" si="49"/>
        <v>198.21406175999999</v>
      </c>
      <c r="BA127" s="36">
        <f t="shared" si="50"/>
        <v>6805.34945376</v>
      </c>
      <c r="BB127" s="34">
        <f>IF($B127="P",VLOOKUP($E127,'[2]Costeo-JUL26'!$B$9:$CQ$307,BB$1,0),0)</f>
        <v>902311</v>
      </c>
      <c r="BC127" s="16">
        <f>IF($B127="P",VLOOKUP($E127,'[2]Costeo-JUL26'!$B$9:$CQ$307,BC$1,0),0)*$G127</f>
        <v>0.1767857142857143</v>
      </c>
      <c r="BD127" s="36">
        <f>IF($B127="P",VLOOKUP($E127,'[2]Costeo-JUL26'!$B$9:$CQ$307,BD$1,0),0)*$G127</f>
        <v>693.29081250000013</v>
      </c>
      <c r="BE127" s="35">
        <f>IF($B127="P",VLOOKUP($E127,'[2]Costeo-JUL26'!$B$9:$CQ$307,BE$1,0),0)</f>
        <v>0.03</v>
      </c>
      <c r="BF127" s="36">
        <f t="shared" si="51"/>
        <v>20.798724375000003</v>
      </c>
      <c r="BG127" s="36">
        <f t="shared" si="52"/>
        <v>714.08953687500014</v>
      </c>
      <c r="BH127" s="34">
        <f>IF($B127="P",VLOOKUP($E127,'[2]Costeo-JUL26'!$B$9:$CQ$307,BH$1,0),0)</f>
        <v>933089</v>
      </c>
      <c r="BI127" s="16">
        <f>IF($B127="P",VLOOKUP($E127,'[2]Costeo-JUL26'!$B$9:$CQ$307,BI$1,0),0)*$G127</f>
        <v>1.1785714285714286</v>
      </c>
      <c r="BJ127" s="36">
        <f>IF($B127="P",VLOOKUP($E127,'[2]Costeo-JUL26'!$B$9:$CQ$307,BJ$1,0),0)*$G127</f>
        <v>877.64978347436534</v>
      </c>
      <c r="BK127" s="35">
        <f>IF(BH127=910319,0,IF($B127="P",VLOOKUP($E127,'[2]Costeo-JUL26'!$B$9:$CQ$307,BK$1,0),0))</f>
        <v>0.02</v>
      </c>
      <c r="BL127" s="36">
        <f t="shared" si="53"/>
        <v>17.552995669487306</v>
      </c>
      <c r="BM127" s="36">
        <f t="shared" si="54"/>
        <v>895.20277914385269</v>
      </c>
      <c r="BN127" s="34">
        <f>IF($B127="P",VLOOKUP($E127,'[2]Costeo-JUL26'!$B$9:$CQ$307,BN$1,0),0)</f>
        <v>0</v>
      </c>
      <c r="BO127" s="16">
        <f>IF($B127="P",VLOOKUP($E127,'[2]Costeo-JUL26'!$B$9:$CQ$307,BO$1,0),0)*$G127</f>
        <v>0</v>
      </c>
      <c r="BP127" s="36">
        <f>IF($B127="P",VLOOKUP($E127,'[2]Costeo-JUL26'!$B$9:$CQ$307,BP$1,0),0)*$G127</f>
        <v>0</v>
      </c>
      <c r="BQ127" s="35">
        <f>IF($B127="P",VLOOKUP($E127,'[2]Costeo-JUL26'!$B$9:$CQ$307,BQ$1,0),0)</f>
        <v>0</v>
      </c>
      <c r="BR127" s="36">
        <f t="shared" si="55"/>
        <v>0</v>
      </c>
      <c r="BS127" s="36">
        <f t="shared" si="56"/>
        <v>0</v>
      </c>
      <c r="BT127" s="34">
        <f>IF($B127="P",VLOOKUP($E127,'[2]Costeo-JUL26'!$B$9:$CQ$307,BT$1,0),0)</f>
        <v>0</v>
      </c>
      <c r="BU127" s="16">
        <f>IF($B127="P",VLOOKUP($E127,'[2]Costeo-JUL26'!$B$9:$CQ$307,BU$1,0),0)*$G127</f>
        <v>0</v>
      </c>
      <c r="BV127" s="36">
        <f>IF($B127="P",VLOOKUP($E127,'[2]Costeo-JUL26'!$B$9:$CQ$307,BV$1,0),0)*$G127</f>
        <v>0</v>
      </c>
      <c r="BW127" s="35">
        <f>IF($B127="P",VLOOKUP($E127,'[2]Costeo-JUL26'!$B$9:$CQ$307,BW$1,0),0)</f>
        <v>0</v>
      </c>
      <c r="BX127" s="36">
        <f t="shared" si="57"/>
        <v>0</v>
      </c>
      <c r="BY127" s="36">
        <f t="shared" si="58"/>
        <v>0</v>
      </c>
      <c r="BZ127" s="34">
        <f>IF($B127="P",VLOOKUP($E127,'[2]Costeo-JUL26'!$B$9:$CQ$307,BZ$1,0),0)</f>
        <v>936704</v>
      </c>
      <c r="CA127" s="16">
        <f>IF($B127="P",VLOOKUP($E127,'[2]Costeo-JUL26'!$B$9:$CQ$307,CA$1,0),0)*$G127</f>
        <v>2.4069224799381765</v>
      </c>
      <c r="CB127" s="36">
        <f>IF($B127="P",VLOOKUP($E127,'[2]Costeo-JUL26'!$B$9:$CQ$307,CB$1,0),0)*$G127</f>
        <v>1148.9771372706871</v>
      </c>
      <c r="CC127" s="35">
        <f>IF($B127="P",VLOOKUP($E127,'[2]Costeo-JUL26'!$B$9:$CQ$307,CC$1,0),0)</f>
        <v>0.5</v>
      </c>
      <c r="CD127" s="36">
        <f t="shared" si="59"/>
        <v>574.48856863534354</v>
      </c>
      <c r="CE127" s="36">
        <f t="shared" si="60"/>
        <v>1723.4657059060305</v>
      </c>
      <c r="CF127" s="37">
        <f t="shared" si="32"/>
        <v>123339.8901221649</v>
      </c>
      <c r="CG127" s="36">
        <f>IF($B127="r",VLOOKUP($E127,'[2]Costeo-JUL26'!$B$9:$CQ$307,CG$1,0),0)*$G127</f>
        <v>0</v>
      </c>
      <c r="CH127" s="35">
        <f>VLOOKUP($E127,'[2]TEORICOS (05.26)'!$A$8:$T$251,CH$1,0)</f>
        <v>0</v>
      </c>
      <c r="CI127" s="36">
        <f t="shared" si="61"/>
        <v>0</v>
      </c>
      <c r="CJ127" s="37">
        <f t="shared" si="62"/>
        <v>0</v>
      </c>
      <c r="CM127" s="16">
        <f>SUMIFS('[1]Ajuste Inventario'!$I:$I,'[1]Ajuste Inventario'!$B:$B,E127,'[1]Ajuste Inventario'!$S:$S,D127)*-1</f>
        <v>240.173</v>
      </c>
      <c r="CN127" s="36">
        <f t="shared" si="33"/>
        <v>673247.9870525162</v>
      </c>
      <c r="CP127" t="str">
        <f t="shared" si="34"/>
        <v>3846Org.Vtas Ranelagh</v>
      </c>
      <c r="CQ127" s="10">
        <f t="shared" si="35"/>
        <v>2803.1793209582934</v>
      </c>
    </row>
    <row r="128" spans="1:95" x14ac:dyDescent="0.25">
      <c r="A128" s="30">
        <v>46204</v>
      </c>
      <c r="B128" s="31" t="str">
        <f>VLOOKUP($E128,'[2]TEORICOS (05.26)'!$A$8:$T$251,B$1,0)</f>
        <v>P</v>
      </c>
      <c r="C128" s="32" t="str">
        <f>VLOOKUP($E128,'[2]TEORICOS (05.26)'!$A$8:$T$251,C$1,0)</f>
        <v>Coca Cola</v>
      </c>
      <c r="D128" t="s">
        <v>66</v>
      </c>
      <c r="E128">
        <v>14</v>
      </c>
      <c r="F128" t="s">
        <v>186</v>
      </c>
      <c r="G128" s="16">
        <v>36292</v>
      </c>
      <c r="H128" s="16">
        <v>51135.427999998312</v>
      </c>
      <c r="I128" s="33">
        <v>403271075.55000925</v>
      </c>
      <c r="J128" s="33">
        <v>401998998.73000783</v>
      </c>
      <c r="K128" s="34">
        <f>IF($B128="P",VLOOKUP($E128,'[2]Costeo-JUL26'!$B$9:$CQ$307,K$1,0),0)</f>
        <v>933975</v>
      </c>
      <c r="L128" s="35">
        <f>VLOOKUP($E128,'[2]TEORICOS (05.26)'!$A$8:$T$251,L$1,0)</f>
        <v>0.2</v>
      </c>
      <c r="M128" s="36">
        <f t="shared" si="36"/>
        <v>80399799.746001571</v>
      </c>
      <c r="N128" s="35">
        <f>IF($B128="P",VLOOKUP($E128,'[2]Costeo-JUL26'!$B$9:$CQ$307,N$1,0),0)</f>
        <v>5.0000000000000001E-3</v>
      </c>
      <c r="O128" s="36">
        <f t="shared" si="37"/>
        <v>401998.99873000785</v>
      </c>
      <c r="P128" s="36">
        <f>IF($B128="P",VLOOKUP($E128,'[2]Costeo-JUL26'!$B$9:$CQ$307,P$1,0),0)*H128</f>
        <v>5501002.2300104368</v>
      </c>
      <c r="Q128" s="36">
        <f t="shared" si="38"/>
        <v>86302800.97474201</v>
      </c>
      <c r="R128" s="34">
        <f>IF($B128="P",VLOOKUP($E128,'[2]Costeo-JUL26'!$B$9:$CQ$307,R$1,0),0)</f>
        <v>902332</v>
      </c>
      <c r="S128" s="16">
        <f>IF($B128="P",VLOOKUP($E128,'[2]Costeo-JUL26'!$B$9:$CQ$307,S$1,0),0)*$G128</f>
        <v>29472.131357666669</v>
      </c>
      <c r="T128" s="36">
        <f>IF($B128="P",VLOOKUP($E128,'[2]Costeo-JUL26'!$B$9:$CQ$307,T$1,0),0)*$G128</f>
        <v>20558400.009854484</v>
      </c>
      <c r="U128" s="35">
        <f>IF($B128="P",VLOOKUP($E128,'[2]Costeo-JUL26'!$B$9:$CQ$307,U$1,0),0)</f>
        <v>1.4999999999999999E-2</v>
      </c>
      <c r="V128" s="36">
        <f t="shared" si="39"/>
        <v>308376.00014781725</v>
      </c>
      <c r="W128" s="36">
        <f t="shared" si="40"/>
        <v>20866776.0100023</v>
      </c>
      <c r="X128" s="34">
        <f>IF($B128="P",VLOOKUP($E128,'[2]Costeo-JUL26'!$B$9:$CQ$307,X$1,0),0)</f>
        <v>902338</v>
      </c>
      <c r="Y128" s="16">
        <f>IF($B128="P",VLOOKUP($E128,'[2]Costeo-JUL26'!$B$9:$CQ$307,Y$1,0),0)*$G128</f>
        <v>2529.4072319999996</v>
      </c>
      <c r="Z128" s="36">
        <f>IF($B128="P",VLOOKUP($E128,'[2]Costeo-JUL26'!$B$9:$CQ$307,Z$1,0),0)*$G128</f>
        <v>715164.60077567992</v>
      </c>
      <c r="AA128" s="35">
        <f>IF($B128="P",VLOOKUP($E128,'[2]Costeo-JUL26'!$B$9:$CQ$307,AA$1,0),0)</f>
        <v>0.45</v>
      </c>
      <c r="AB128" s="36">
        <f t="shared" si="41"/>
        <v>321824.07034905598</v>
      </c>
      <c r="AC128" s="36">
        <f t="shared" si="42"/>
        <v>1036988.6711247358</v>
      </c>
      <c r="AD128" s="34">
        <f>IF($B128="P",VLOOKUP($E128,'[2]Costeo-JUL26'!$B$9:$CQ$307,AD$1,0),0)</f>
        <v>901733</v>
      </c>
      <c r="AE128" s="16">
        <f>IF($B128="P",VLOOKUP($E128,'[2]Costeo-JUL26'!$B$9:$CQ$307,AE$1,0),0)*$G128</f>
        <v>290336</v>
      </c>
      <c r="AF128" s="36">
        <f>IF($B128="P",VLOOKUP($E128,'[2]Costeo-JUL26'!$B$9:$CQ$307,AF$1,0),0)*$G128</f>
        <v>4455844.6592000006</v>
      </c>
      <c r="AG128" s="35">
        <f>IF($B128="P",VLOOKUP($E128,'[2]Costeo-JUL26'!$B$9:$CQ$307,AG$1,0),0)</f>
        <v>6.0000000000000001E-3</v>
      </c>
      <c r="AH128" s="36">
        <f t="shared" si="43"/>
        <v>26735.067955200004</v>
      </c>
      <c r="AI128" s="36">
        <f t="shared" si="44"/>
        <v>4482579.7271552002</v>
      </c>
      <c r="AJ128" s="34">
        <f>IF($B128="P",VLOOKUP($E128,'[2]Costeo-JUL26'!$B$9:$CQ$307,AJ$1,0),0)</f>
        <v>939859</v>
      </c>
      <c r="AK128" s="16">
        <f>IF($B128="P",VLOOKUP($E128,'[2]Costeo-JUL26'!$B$9:$CQ$307,AK$1,0),0)*$G128</f>
        <v>290336</v>
      </c>
      <c r="AL128" s="36">
        <f>IF($B128="P",VLOOKUP($E128,'[2]Costeo-JUL26'!$B$9:$CQ$307,AL$1,0),0)*$G128</f>
        <v>2378026.0416000001</v>
      </c>
      <c r="AM128" s="35">
        <f>IF($B128="P",VLOOKUP($E128,'[2]Costeo-JUL26'!$B$9:$CQ$307,AM$1,0),0)</f>
        <v>1.7999999999999999E-2</v>
      </c>
      <c r="AN128" s="36">
        <f t="shared" si="45"/>
        <v>42804.468748799998</v>
      </c>
      <c r="AO128" s="36">
        <f t="shared" si="46"/>
        <v>2420830.5103488001</v>
      </c>
      <c r="AP128" s="34">
        <f>IF($B128="P",VLOOKUP($E128,'[2]Costeo-JUL26'!$B$9:$CQ$307,AP$1,0),0)</f>
        <v>939913</v>
      </c>
      <c r="AQ128" s="16">
        <f>IF($B128="P",VLOOKUP($E128,'[2]Costeo-JUL26'!$B$9:$CQ$307,AQ$1,0),0)*$G128</f>
        <v>290336</v>
      </c>
      <c r="AR128" s="36">
        <f>IF($B128="P",VLOOKUP($E128,'[2]Costeo-JUL26'!$B$9:$CQ$307,AR$1,0),0)*$G128</f>
        <v>32256323.794670496</v>
      </c>
      <c r="AS128" s="35">
        <f>IF($B128="P",VLOOKUP($E128,'[2]Costeo-JUL26'!$B$9:$CQ$307,AS$1,0),0)</f>
        <v>0.02</v>
      </c>
      <c r="AT128" s="36">
        <f t="shared" si="47"/>
        <v>645126.47589340992</v>
      </c>
      <c r="AU128" s="36">
        <f t="shared" si="48"/>
        <v>32901450.270563908</v>
      </c>
      <c r="AV128" s="34">
        <f>IF($B128="P",VLOOKUP($E128,'[2]Costeo-JUL26'!$B$9:$CQ$307,AV$1,0),0)</f>
        <v>917330</v>
      </c>
      <c r="AW128" s="16">
        <f>IF($B128="P",VLOOKUP($E128,'[2]Costeo-JUL26'!$B$9:$CQ$307,AW$1,0),0)*$G128</f>
        <v>798.42399999999998</v>
      </c>
      <c r="AX128" s="36">
        <f>IF($B128="P",VLOOKUP($E128,'[2]Costeo-JUL26'!$B$9:$CQ$307,AX$1,0),0)*$G128</f>
        <v>3138849.321889081</v>
      </c>
      <c r="AY128" s="35">
        <f>IF($B128="P",VLOOKUP($E128,'[2]Costeo-JUL26'!$B$9:$CQ$307,AY$1,0),0)</f>
        <v>0.03</v>
      </c>
      <c r="AZ128" s="36">
        <f t="shared" si="49"/>
        <v>94165.479656672425</v>
      </c>
      <c r="BA128" s="36">
        <f t="shared" si="50"/>
        <v>3233014.8015457536</v>
      </c>
      <c r="BB128" s="34">
        <f>IF($B128="P",VLOOKUP($E128,'[2]Costeo-JUL26'!$B$9:$CQ$307,BB$1,0),0)</f>
        <v>923266</v>
      </c>
      <c r="BC128" s="16">
        <f>IF($B128="P",VLOOKUP($E128,'[2]Costeo-JUL26'!$B$9:$CQ$307,BC$1,0),0)*$G128</f>
        <v>241.94666666666669</v>
      </c>
      <c r="BD128" s="36">
        <f>IF($B128="P",VLOOKUP($E128,'[2]Costeo-JUL26'!$B$9:$CQ$307,BD$1,0),0)*$G128</f>
        <v>978882.34080000012</v>
      </c>
      <c r="BE128" s="35">
        <f>IF($B128="P",VLOOKUP($E128,'[2]Costeo-JUL26'!$B$9:$CQ$307,BE$1,0),0)</f>
        <v>0.03</v>
      </c>
      <c r="BF128" s="36">
        <f t="shared" si="51"/>
        <v>29366.470224000004</v>
      </c>
      <c r="BG128" s="36">
        <f t="shared" si="52"/>
        <v>1008248.8110240002</v>
      </c>
      <c r="BH128" s="34">
        <f>IF($B128="P",VLOOKUP($E128,'[2]Costeo-JUL26'!$B$9:$CQ$307,BH$1,0),0)</f>
        <v>910319</v>
      </c>
      <c r="BI128" s="16">
        <f>IF($B128="P",VLOOKUP($E128,'[2]Costeo-JUL26'!$B$9:$CQ$307,BI$1,0),0)*$G128</f>
        <v>691.27619047619055</v>
      </c>
      <c r="BJ128" s="36">
        <f>IF($B128="P",VLOOKUP($E128,'[2]Costeo-JUL26'!$B$9:$CQ$307,BJ$1,0),0)*$G128</f>
        <v>1807341.6</v>
      </c>
      <c r="BK128" s="35">
        <f>IF(BH128=910319,0,IF($B128="P",VLOOKUP($E128,'[2]Costeo-JUL26'!$B$9:$CQ$307,BK$1,0),0))</f>
        <v>0</v>
      </c>
      <c r="BL128" s="36">
        <f t="shared" si="53"/>
        <v>0</v>
      </c>
      <c r="BM128" s="36">
        <f t="shared" si="54"/>
        <v>1807341.6</v>
      </c>
      <c r="BN128" s="34">
        <f>IF($B128="P",VLOOKUP($E128,'[2]Costeo-JUL26'!$B$9:$CQ$307,BN$1,0),0)</f>
        <v>0</v>
      </c>
      <c r="BO128" s="16">
        <f>IF($B128="P",VLOOKUP($E128,'[2]Costeo-JUL26'!$B$9:$CQ$307,BO$1,0),0)*$G128</f>
        <v>0</v>
      </c>
      <c r="BP128" s="36">
        <f>IF($B128="P",VLOOKUP($E128,'[2]Costeo-JUL26'!$B$9:$CQ$307,BP$1,0),0)*$G128</f>
        <v>0</v>
      </c>
      <c r="BQ128" s="35">
        <f>IF($B128="P",VLOOKUP($E128,'[2]Costeo-JUL26'!$B$9:$CQ$307,BQ$1,0),0)</f>
        <v>0</v>
      </c>
      <c r="BR128" s="36">
        <f t="shared" si="55"/>
        <v>0</v>
      </c>
      <c r="BS128" s="36">
        <f t="shared" si="56"/>
        <v>0</v>
      </c>
      <c r="BT128" s="34">
        <f>IF($B128="P",VLOOKUP($E128,'[2]Costeo-JUL26'!$B$9:$CQ$307,BT$1,0),0)</f>
        <v>0</v>
      </c>
      <c r="BU128" s="16">
        <f>IF($B128="P",VLOOKUP($E128,'[2]Costeo-JUL26'!$B$9:$CQ$307,BU$1,0),0)*$G128</f>
        <v>0</v>
      </c>
      <c r="BV128" s="36">
        <f>IF($B128="P",VLOOKUP($E128,'[2]Costeo-JUL26'!$B$9:$CQ$307,BV$1,0),0)*$G128</f>
        <v>0</v>
      </c>
      <c r="BW128" s="35">
        <f>IF($B128="P",VLOOKUP($E128,'[2]Costeo-JUL26'!$B$9:$CQ$307,BW$1,0),0)</f>
        <v>0</v>
      </c>
      <c r="BX128" s="36">
        <f t="shared" si="57"/>
        <v>0</v>
      </c>
      <c r="BY128" s="36">
        <f t="shared" si="58"/>
        <v>0</v>
      </c>
      <c r="BZ128" s="34">
        <f>IF($B128="P",VLOOKUP($E128,'[2]Costeo-JUL26'!$B$9:$CQ$307,BZ$1,0),0)</f>
        <v>0</v>
      </c>
      <c r="CA128" s="16">
        <f>IF($B128="P",VLOOKUP($E128,'[2]Costeo-JUL26'!$B$9:$CQ$307,CA$1,0),0)*$G128</f>
        <v>0</v>
      </c>
      <c r="CB128" s="36">
        <f>IF($B128="P",VLOOKUP($E128,'[2]Costeo-JUL26'!$B$9:$CQ$307,CB$1,0),0)*$G128</f>
        <v>0</v>
      </c>
      <c r="CC128" s="35">
        <f>IF($B128="P",VLOOKUP($E128,'[2]Costeo-JUL26'!$B$9:$CQ$307,CC$1,0),0)</f>
        <v>0</v>
      </c>
      <c r="CD128" s="36">
        <f t="shared" si="59"/>
        <v>0</v>
      </c>
      <c r="CE128" s="36">
        <f t="shared" si="60"/>
        <v>0</v>
      </c>
      <c r="CF128" s="37">
        <f t="shared" si="32"/>
        <v>154060031.37650669</v>
      </c>
      <c r="CG128" s="36">
        <f>IF($B128="r",VLOOKUP($E128,'[2]Costeo-JUL26'!$B$9:$CQ$307,CG$1,0),0)*$G128</f>
        <v>0</v>
      </c>
      <c r="CH128" s="35">
        <f>VLOOKUP($E128,'[2]TEORICOS (05.26)'!$A$8:$T$251,CH$1,0)</f>
        <v>0</v>
      </c>
      <c r="CI128" s="36">
        <f t="shared" si="61"/>
        <v>0</v>
      </c>
      <c r="CJ128" s="37">
        <f t="shared" si="62"/>
        <v>0</v>
      </c>
      <c r="CM128" s="16">
        <f>SUMIFS('[1]Ajuste Inventario'!$I:$I,'[1]Ajuste Inventario'!$B:$B,E128,'[1]Ajuste Inventario'!$S:$S,D128)*-1</f>
        <v>26.375</v>
      </c>
      <c r="CN128" s="36">
        <f t="shared" si="33"/>
        <v>111962.2321050194</v>
      </c>
      <c r="CP128" t="str">
        <f t="shared" si="34"/>
        <v>14Org.Vtas Ranelagh</v>
      </c>
      <c r="CQ128" s="10">
        <f t="shared" si="35"/>
        <v>4245.0135395268017</v>
      </c>
    </row>
    <row r="129" spans="1:95" x14ac:dyDescent="0.25">
      <c r="A129" s="30">
        <v>46204</v>
      </c>
      <c r="B129" s="31" t="str">
        <f>VLOOKUP($E129,'[2]TEORICOS (05.26)'!$A$8:$T$251,B$1,0)</f>
        <v>P</v>
      </c>
      <c r="C129" s="32" t="str">
        <f>VLOOKUP($E129,'[2]TEORICOS (05.26)'!$A$8:$T$251,C$1,0)</f>
        <v>Coca Cola</v>
      </c>
      <c r="D129" t="s">
        <v>66</v>
      </c>
      <c r="E129">
        <v>125</v>
      </c>
      <c r="F129" t="s">
        <v>187</v>
      </c>
      <c r="G129" s="16">
        <v>42554</v>
      </c>
      <c r="H129" s="16">
        <v>89916.602000000348</v>
      </c>
      <c r="I129" s="33">
        <v>578664143.79999208</v>
      </c>
      <c r="J129" s="33">
        <v>577586071.719993</v>
      </c>
      <c r="K129" s="34">
        <f>IF($B129="P",VLOOKUP($E129,'[2]Costeo-JUL26'!$B$9:$CQ$307,K$1,0),0)</f>
        <v>933975</v>
      </c>
      <c r="L129" s="35">
        <f>VLOOKUP($E129,'[2]TEORICOS (05.26)'!$A$8:$T$251,L$1,0)</f>
        <v>0.2</v>
      </c>
      <c r="M129" s="36">
        <f t="shared" si="36"/>
        <v>115517214.34399861</v>
      </c>
      <c r="N129" s="35">
        <f>IF($B129="P",VLOOKUP($E129,'[2]Costeo-JUL26'!$B$9:$CQ$307,N$1,0),0)</f>
        <v>5.0000000000000001E-3</v>
      </c>
      <c r="O129" s="36">
        <f t="shared" si="37"/>
        <v>577586.07171999302</v>
      </c>
      <c r="P129" s="36">
        <f>IF($B129="P",VLOOKUP($E129,'[2]Costeo-JUL26'!$B$9:$CQ$307,P$1,0),0)*H129</f>
        <v>9672969.3573109265</v>
      </c>
      <c r="Q129" s="36">
        <f t="shared" si="38"/>
        <v>125767769.77302952</v>
      </c>
      <c r="R129" s="34">
        <f>IF($B129="P",VLOOKUP($E129,'[2]Costeo-JUL26'!$B$9:$CQ$307,R$1,0),0)</f>
        <v>902332</v>
      </c>
      <c r="S129" s="16">
        <f>IF($B129="P",VLOOKUP($E129,'[2]Costeo-JUL26'!$B$9:$CQ$307,S$1,0),0)*$G129</f>
        <v>51836.096569249989</v>
      </c>
      <c r="T129" s="36">
        <f>IF($B129="P",VLOOKUP($E129,'[2]Costeo-JUL26'!$B$9:$CQ$307,T$1,0),0)*$G129</f>
        <v>36158471.041249342</v>
      </c>
      <c r="U129" s="35">
        <f>IF($B129="P",VLOOKUP($E129,'[2]Costeo-JUL26'!$B$9:$CQ$307,U$1,0),0)</f>
        <v>1.4999999999999999E-2</v>
      </c>
      <c r="V129" s="36">
        <f t="shared" si="39"/>
        <v>542377.06561874016</v>
      </c>
      <c r="W129" s="36">
        <f t="shared" si="40"/>
        <v>36700848.106868081</v>
      </c>
      <c r="X129" s="34">
        <f>IF($B129="P",VLOOKUP($E129,'[2]Costeo-JUL26'!$B$9:$CQ$307,X$1,0),0)</f>
        <v>902338</v>
      </c>
      <c r="Y129" s="16">
        <f>IF($B129="P",VLOOKUP($E129,'[2]Costeo-JUL26'!$B$9:$CQ$307,Y$1,0),0)*$G129</f>
        <v>4044.3321599999999</v>
      </c>
      <c r="Z129" s="36">
        <f>IF($B129="P",VLOOKUP($E129,'[2]Costeo-JUL26'!$B$9:$CQ$307,Z$1,0),0)*$G129</f>
        <v>1143494.4749183999</v>
      </c>
      <c r="AA129" s="35">
        <f>IF($B129="P",VLOOKUP($E129,'[2]Costeo-JUL26'!$B$9:$CQ$307,AA$1,0),0)</f>
        <v>0.45</v>
      </c>
      <c r="AB129" s="36">
        <f t="shared" si="41"/>
        <v>514572.51371327997</v>
      </c>
      <c r="AC129" s="36">
        <f t="shared" si="42"/>
        <v>1658066.9886316799</v>
      </c>
      <c r="AD129" s="34">
        <f>IF($B129="P",VLOOKUP($E129,'[2]Costeo-JUL26'!$B$9:$CQ$307,AD$1,0),0)</f>
        <v>933139</v>
      </c>
      <c r="AE129" s="16">
        <f>IF($B129="P",VLOOKUP($E129,'[2]Costeo-JUL26'!$B$9:$CQ$307,AE$1,0),0)*$G129</f>
        <v>510648</v>
      </c>
      <c r="AF129" s="36">
        <f>IF($B129="P",VLOOKUP($E129,'[2]Costeo-JUL26'!$B$9:$CQ$307,AF$1,0),0)*$G129</f>
        <v>5534668.5609600004</v>
      </c>
      <c r="AG129" s="35">
        <f>IF($B129="P",VLOOKUP($E129,'[2]Costeo-JUL26'!$B$9:$CQ$307,AG$1,0),0)</f>
        <v>6.0000000000000001E-3</v>
      </c>
      <c r="AH129" s="36">
        <f t="shared" si="43"/>
        <v>33208.011365760001</v>
      </c>
      <c r="AI129" s="36">
        <f t="shared" si="44"/>
        <v>5567876.5723257605</v>
      </c>
      <c r="AJ129" s="34">
        <f>IF($B129="P",VLOOKUP($E129,'[2]Costeo-JUL26'!$B$9:$CQ$307,AJ$1,0),0)</f>
        <v>934716</v>
      </c>
      <c r="AK129" s="16">
        <f>IF($B129="P",VLOOKUP($E129,'[2]Costeo-JUL26'!$B$9:$CQ$307,AK$1,0),0)*$G129</f>
        <v>510648</v>
      </c>
      <c r="AL129" s="36">
        <f>IF($B129="P",VLOOKUP($E129,'[2]Costeo-JUL26'!$B$9:$CQ$307,AL$1,0),0)*$G129</f>
        <v>4616360.0495999996</v>
      </c>
      <c r="AM129" s="35">
        <f>IF($B129="P",VLOOKUP($E129,'[2]Costeo-JUL26'!$B$9:$CQ$307,AM$1,0),0)</f>
        <v>1.7999999999999999E-2</v>
      </c>
      <c r="AN129" s="36">
        <f t="shared" si="45"/>
        <v>83094.480892799984</v>
      </c>
      <c r="AO129" s="36">
        <f t="shared" si="46"/>
        <v>4699454.5304927994</v>
      </c>
      <c r="AP129" s="34">
        <f>IF($B129="P",VLOOKUP($E129,'[2]Costeo-JUL26'!$B$9:$CQ$307,AP$1,0),0)</f>
        <v>0</v>
      </c>
      <c r="AQ129" s="16">
        <f>IF($B129="P",VLOOKUP($E129,'[2]Costeo-JUL26'!$B$9:$CQ$307,AQ$1,0),0)*$G129</f>
        <v>0</v>
      </c>
      <c r="AR129" s="36">
        <f>IF($B129="P",VLOOKUP($E129,'[2]Costeo-JUL26'!$B$9:$CQ$307,AR$1,0),0)*$G129</f>
        <v>0</v>
      </c>
      <c r="AS129" s="35">
        <f>IF($B129="P",VLOOKUP($E129,'[2]Costeo-JUL26'!$B$9:$CQ$307,AS$1,0),0)</f>
        <v>0</v>
      </c>
      <c r="AT129" s="36">
        <f t="shared" si="47"/>
        <v>0</v>
      </c>
      <c r="AU129" s="36">
        <f t="shared" si="48"/>
        <v>0</v>
      </c>
      <c r="AV129" s="34">
        <f>IF($B129="P",VLOOKUP($E129,'[2]Costeo-JUL26'!$B$9:$CQ$307,AV$1,0),0)</f>
        <v>0</v>
      </c>
      <c r="AW129" s="16">
        <f>IF($B129="P",VLOOKUP($E129,'[2]Costeo-JUL26'!$B$9:$CQ$307,AW$1,0),0)*$G129</f>
        <v>0</v>
      </c>
      <c r="AX129" s="36">
        <f>IF($B129="P",VLOOKUP($E129,'[2]Costeo-JUL26'!$B$9:$CQ$307,AX$1,0),0)*$G129</f>
        <v>0</v>
      </c>
      <c r="AY129" s="35">
        <f>IF($B129="P",VLOOKUP($E129,'[2]Costeo-JUL26'!$B$9:$CQ$307,AY$1,0),0)</f>
        <v>0</v>
      </c>
      <c r="AZ129" s="36">
        <f t="shared" si="49"/>
        <v>0</v>
      </c>
      <c r="BA129" s="36">
        <f t="shared" si="50"/>
        <v>0</v>
      </c>
      <c r="BB129" s="34">
        <f>IF($B129="P",VLOOKUP($E129,'[2]Costeo-JUL26'!$B$9:$CQ$307,BB$1,0),0)</f>
        <v>0</v>
      </c>
      <c r="BC129" s="16">
        <f>IF($B129="P",VLOOKUP($E129,'[2]Costeo-JUL26'!$B$9:$CQ$307,BC$1,0),0)*$G129</f>
        <v>0</v>
      </c>
      <c r="BD129" s="36">
        <f>IF($B129="P",VLOOKUP($E129,'[2]Costeo-JUL26'!$B$9:$CQ$307,BD$1,0),0)*$G129</f>
        <v>0</v>
      </c>
      <c r="BE129" s="35">
        <f>IF($B129="P",VLOOKUP($E129,'[2]Costeo-JUL26'!$B$9:$CQ$307,BE$1,0),0)</f>
        <v>0</v>
      </c>
      <c r="BF129" s="36">
        <f t="shared" si="51"/>
        <v>0</v>
      </c>
      <c r="BG129" s="36">
        <f t="shared" si="52"/>
        <v>0</v>
      </c>
      <c r="BH129" s="34">
        <f>IF($B129="P",VLOOKUP($E129,'[2]Costeo-JUL26'!$B$9:$CQ$307,BH$1,0),0)</f>
        <v>0</v>
      </c>
      <c r="BI129" s="16">
        <f>IF($B129="P",VLOOKUP($E129,'[2]Costeo-JUL26'!$B$9:$CQ$307,BI$1,0),0)*$G129</f>
        <v>0</v>
      </c>
      <c r="BJ129" s="36">
        <f>IF($B129="P",VLOOKUP($E129,'[2]Costeo-JUL26'!$B$9:$CQ$307,BJ$1,0),0)*$G129</f>
        <v>0</v>
      </c>
      <c r="BK129" s="35">
        <f>IF(BH129=910319,0,IF($B129="P",VLOOKUP($E129,'[2]Costeo-JUL26'!$B$9:$CQ$307,BK$1,0),0))</f>
        <v>0</v>
      </c>
      <c r="BL129" s="36">
        <f t="shared" si="53"/>
        <v>0</v>
      </c>
      <c r="BM129" s="36">
        <f t="shared" si="54"/>
        <v>0</v>
      </c>
      <c r="BN129" s="34">
        <f>IF($B129="P",VLOOKUP($E129,'[2]Costeo-JUL26'!$B$9:$CQ$307,BN$1,0),0)</f>
        <v>0</v>
      </c>
      <c r="BO129" s="16">
        <f>IF($B129="P",VLOOKUP($E129,'[2]Costeo-JUL26'!$B$9:$CQ$307,BO$1,0),0)*$G129</f>
        <v>0</v>
      </c>
      <c r="BP129" s="36">
        <f>IF($B129="P",VLOOKUP($E129,'[2]Costeo-JUL26'!$B$9:$CQ$307,BP$1,0),0)*$G129</f>
        <v>0</v>
      </c>
      <c r="BQ129" s="35">
        <f>IF($B129="P",VLOOKUP($E129,'[2]Costeo-JUL26'!$B$9:$CQ$307,BQ$1,0),0)</f>
        <v>0</v>
      </c>
      <c r="BR129" s="36">
        <f t="shared" si="55"/>
        <v>0</v>
      </c>
      <c r="BS129" s="36">
        <f t="shared" si="56"/>
        <v>0</v>
      </c>
      <c r="BT129" s="34">
        <f>IF($B129="P",VLOOKUP($E129,'[2]Costeo-JUL26'!$B$9:$CQ$307,BT$1,0),0)</f>
        <v>0</v>
      </c>
      <c r="BU129" s="16">
        <f>IF($B129="P",VLOOKUP($E129,'[2]Costeo-JUL26'!$B$9:$CQ$307,BU$1,0),0)*$G129</f>
        <v>0</v>
      </c>
      <c r="BV129" s="36">
        <f>IF($B129="P",VLOOKUP($E129,'[2]Costeo-JUL26'!$B$9:$CQ$307,BV$1,0),0)*$G129</f>
        <v>0</v>
      </c>
      <c r="BW129" s="35">
        <f>IF($B129="P",VLOOKUP($E129,'[2]Costeo-JUL26'!$B$9:$CQ$307,BW$1,0),0)</f>
        <v>0</v>
      </c>
      <c r="BX129" s="36">
        <f t="shared" si="57"/>
        <v>0</v>
      </c>
      <c r="BY129" s="36">
        <f t="shared" si="58"/>
        <v>0</v>
      </c>
      <c r="BZ129" s="34">
        <f>IF($B129="P",VLOOKUP($E129,'[2]Costeo-JUL26'!$B$9:$CQ$307,BZ$1,0),0)</f>
        <v>0</v>
      </c>
      <c r="CA129" s="16">
        <f>IF($B129="P",VLOOKUP($E129,'[2]Costeo-JUL26'!$B$9:$CQ$307,CA$1,0),0)*$G129</f>
        <v>0</v>
      </c>
      <c r="CB129" s="36">
        <f>IF($B129="P",VLOOKUP($E129,'[2]Costeo-JUL26'!$B$9:$CQ$307,CB$1,0),0)*$G129</f>
        <v>0</v>
      </c>
      <c r="CC129" s="35">
        <f>IF($B129="P",VLOOKUP($E129,'[2]Costeo-JUL26'!$B$9:$CQ$307,CC$1,0),0)</f>
        <v>0</v>
      </c>
      <c r="CD129" s="36">
        <f t="shared" si="59"/>
        <v>0</v>
      </c>
      <c r="CE129" s="36">
        <f t="shared" si="60"/>
        <v>0</v>
      </c>
      <c r="CF129" s="37">
        <f t="shared" si="32"/>
        <v>174394015.97134784</v>
      </c>
      <c r="CG129" s="36">
        <f>IF($B129="r",VLOOKUP($E129,'[2]Costeo-JUL26'!$B$9:$CQ$307,CG$1,0),0)*$G129</f>
        <v>0</v>
      </c>
      <c r="CH129" s="35">
        <f>VLOOKUP($E129,'[2]TEORICOS (05.26)'!$A$8:$T$251,CH$1,0)</f>
        <v>0</v>
      </c>
      <c r="CI129" s="36">
        <f t="shared" si="61"/>
        <v>0</v>
      </c>
      <c r="CJ129" s="37">
        <f t="shared" si="62"/>
        <v>0</v>
      </c>
      <c r="CM129" s="16">
        <f>SUMIFS('[1]Ajuste Inventario'!$I:$I,'[1]Ajuste Inventario'!$B:$B,E129,'[1]Ajuste Inventario'!$S:$S,D129)*-1</f>
        <v>438.89599999999996</v>
      </c>
      <c r="CN129" s="36">
        <f t="shared" si="33"/>
        <v>1798675.4719594084</v>
      </c>
      <c r="CP129" t="str">
        <f t="shared" si="34"/>
        <v>125Org.Vtas Ranelagh</v>
      </c>
      <c r="CQ129" s="10">
        <f t="shared" si="35"/>
        <v>4098.1815098779862</v>
      </c>
    </row>
    <row r="130" spans="1:95" x14ac:dyDescent="0.25">
      <c r="A130" s="30">
        <v>46204</v>
      </c>
      <c r="B130" s="31" t="str">
        <f>VLOOKUP($E130,'[2]TEORICOS (05.26)'!$A$8:$T$251,B$1,0)</f>
        <v>P</v>
      </c>
      <c r="C130" s="32" t="str">
        <f>VLOOKUP($E130,'[2]TEORICOS (05.26)'!$A$8:$T$251,C$1,0)</f>
        <v>Fanta</v>
      </c>
      <c r="D130" t="s">
        <v>66</v>
      </c>
      <c r="E130">
        <v>325</v>
      </c>
      <c r="F130" t="s">
        <v>188</v>
      </c>
      <c r="G130" s="16">
        <v>634</v>
      </c>
      <c r="H130" s="16">
        <v>1339.6420000000048</v>
      </c>
      <c r="I130" s="33">
        <v>9134520.1399999913</v>
      </c>
      <c r="J130" s="33">
        <v>9098013.609999992</v>
      </c>
      <c r="K130" s="34">
        <f>IF($B130="P",VLOOKUP($E130,'[2]Costeo-JUL26'!$B$9:$CQ$307,K$1,0),0)</f>
        <v>902315</v>
      </c>
      <c r="L130" s="35">
        <f>VLOOKUP($E130,'[2]TEORICOS (05.26)'!$A$8:$T$251,L$1,0)</f>
        <v>0.20250000000000001</v>
      </c>
      <c r="M130" s="36">
        <f t="shared" si="36"/>
        <v>1842347.7560249984</v>
      </c>
      <c r="N130" s="35">
        <f>IF($B130="P",VLOOKUP($E130,'[2]Costeo-JUL26'!$B$9:$CQ$307,N$1,0),0)</f>
        <v>0.01</v>
      </c>
      <c r="O130" s="36">
        <f t="shared" si="37"/>
        <v>18423.477560249983</v>
      </c>
      <c r="P130" s="36">
        <f>IF($B130="P",VLOOKUP($E130,'[2]Costeo-JUL26'!$B$9:$CQ$307,P$1,0),0)*H130</f>
        <v>0</v>
      </c>
      <c r="Q130" s="36">
        <f t="shared" si="38"/>
        <v>1860771.2335852485</v>
      </c>
      <c r="R130" s="34">
        <f>IF($B130="P",VLOOKUP($E130,'[2]Costeo-JUL26'!$B$9:$CQ$307,R$1,0),0)</f>
        <v>902332</v>
      </c>
      <c r="S130" s="16">
        <f>IF($B130="P",VLOOKUP($E130,'[2]Costeo-JUL26'!$B$9:$CQ$307,S$1,0),0)*$G130</f>
        <v>1212.407076</v>
      </c>
      <c r="T130" s="36">
        <f>IF($B130="P",VLOOKUP($E130,'[2]Costeo-JUL26'!$B$9:$CQ$307,T$1,0),0)*$G130</f>
        <v>845719.27766948543</v>
      </c>
      <c r="U130" s="35">
        <f>IF($B130="P",VLOOKUP($E130,'[2]Costeo-JUL26'!$B$9:$CQ$307,U$1,0),0)</f>
        <v>1.4999999999999999E-2</v>
      </c>
      <c r="V130" s="36">
        <f t="shared" si="39"/>
        <v>12685.789165042281</v>
      </c>
      <c r="W130" s="36">
        <f t="shared" si="40"/>
        <v>858405.06683452765</v>
      </c>
      <c r="X130" s="34">
        <f>IF($B130="P",VLOOKUP($E130,'[2]Costeo-JUL26'!$B$9:$CQ$307,X$1,0),0)</f>
        <v>902338</v>
      </c>
      <c r="Y130" s="16">
        <f>IF($B130="P",VLOOKUP($E130,'[2]Costeo-JUL26'!$B$9:$CQ$307,Y$1,0),0)*$G130</f>
        <v>48.204287999999998</v>
      </c>
      <c r="Z130" s="36">
        <f>IF($B130="P",VLOOKUP($E130,'[2]Costeo-JUL26'!$B$9:$CQ$307,Z$1,0),0)*$G130</f>
        <v>13629.280389120002</v>
      </c>
      <c r="AA130" s="35">
        <f>IF($B130="P",VLOOKUP($E130,'[2]Costeo-JUL26'!$B$9:$CQ$307,AA$1,0),0)</f>
        <v>0.45</v>
      </c>
      <c r="AB130" s="36">
        <f t="shared" si="41"/>
        <v>6133.1761751040012</v>
      </c>
      <c r="AC130" s="36">
        <f t="shared" si="42"/>
        <v>19762.456564224005</v>
      </c>
      <c r="AD130" s="34">
        <f>IF($B130="P",VLOOKUP($E130,'[2]Costeo-JUL26'!$B$9:$CQ$307,AD$1,0),0)</f>
        <v>933139</v>
      </c>
      <c r="AE130" s="16">
        <f>IF($B130="P",VLOOKUP($E130,'[2]Costeo-JUL26'!$B$9:$CQ$307,AE$1,0),0)*$G130</f>
        <v>7608</v>
      </c>
      <c r="AF130" s="36">
        <f>IF($B130="P",VLOOKUP($E130,'[2]Costeo-JUL26'!$B$9:$CQ$307,AF$1,0),0)*$G130</f>
        <v>82459.460160000002</v>
      </c>
      <c r="AG130" s="35">
        <f>IF($B130="P",VLOOKUP($E130,'[2]Costeo-JUL26'!$B$9:$CQ$307,AG$1,0),0)</f>
        <v>6.0000000000000001E-3</v>
      </c>
      <c r="AH130" s="36">
        <f t="shared" si="43"/>
        <v>494.75676096000001</v>
      </c>
      <c r="AI130" s="36">
        <f t="shared" si="44"/>
        <v>82954.216920959996</v>
      </c>
      <c r="AJ130" s="34">
        <f>IF($B130="P",VLOOKUP($E130,'[2]Costeo-JUL26'!$B$9:$CQ$307,AJ$1,0),0)</f>
        <v>912619</v>
      </c>
      <c r="AK130" s="16">
        <f>IF($B130="P",VLOOKUP($E130,'[2]Costeo-JUL26'!$B$9:$CQ$307,AK$1,0),0)*$G130</f>
        <v>7608</v>
      </c>
      <c r="AL130" s="36">
        <f>IF($B130="P",VLOOKUP($E130,'[2]Costeo-JUL26'!$B$9:$CQ$307,AL$1,0),0)*$G130</f>
        <v>172846.60848000002</v>
      </c>
      <c r="AM130" s="35">
        <f>IF($B130="P",VLOOKUP($E130,'[2]Costeo-JUL26'!$B$9:$CQ$307,AM$1,0),0)</f>
        <v>1.7999999999999999E-2</v>
      </c>
      <c r="AN130" s="36">
        <f t="shared" si="45"/>
        <v>3111.2389526400002</v>
      </c>
      <c r="AO130" s="36">
        <f t="shared" si="46"/>
        <v>175957.84743264003</v>
      </c>
      <c r="AP130" s="34">
        <f>IF($B130="P",VLOOKUP($E130,'[2]Costeo-JUL26'!$B$9:$CQ$307,AP$1,0),0)</f>
        <v>0</v>
      </c>
      <c r="AQ130" s="16">
        <f>IF($B130="P",VLOOKUP($E130,'[2]Costeo-JUL26'!$B$9:$CQ$307,AQ$1,0),0)*$G130</f>
        <v>0</v>
      </c>
      <c r="AR130" s="36">
        <f>IF($B130="P",VLOOKUP($E130,'[2]Costeo-JUL26'!$B$9:$CQ$307,AR$1,0),0)*$G130</f>
        <v>0</v>
      </c>
      <c r="AS130" s="35">
        <f>IF($B130="P",VLOOKUP($E130,'[2]Costeo-JUL26'!$B$9:$CQ$307,AS$1,0),0)</f>
        <v>0</v>
      </c>
      <c r="AT130" s="36">
        <f t="shared" si="47"/>
        <v>0</v>
      </c>
      <c r="AU130" s="36">
        <f t="shared" si="48"/>
        <v>0</v>
      </c>
      <c r="AV130" s="34">
        <f>IF($B130="P",VLOOKUP($E130,'[2]Costeo-JUL26'!$B$9:$CQ$307,AV$1,0),0)</f>
        <v>0</v>
      </c>
      <c r="AW130" s="16">
        <f>IF($B130="P",VLOOKUP($E130,'[2]Costeo-JUL26'!$B$9:$CQ$307,AW$1,0),0)*$G130</f>
        <v>0</v>
      </c>
      <c r="AX130" s="36">
        <f>IF($B130="P",VLOOKUP($E130,'[2]Costeo-JUL26'!$B$9:$CQ$307,AX$1,0),0)*$G130</f>
        <v>0</v>
      </c>
      <c r="AY130" s="35">
        <f>IF($B130="P",VLOOKUP($E130,'[2]Costeo-JUL26'!$B$9:$CQ$307,AY$1,0),0)</f>
        <v>0</v>
      </c>
      <c r="AZ130" s="36">
        <f t="shared" si="49"/>
        <v>0</v>
      </c>
      <c r="BA130" s="36">
        <f t="shared" si="50"/>
        <v>0</v>
      </c>
      <c r="BB130" s="34">
        <f>IF($B130="P",VLOOKUP($E130,'[2]Costeo-JUL26'!$B$9:$CQ$307,BB$1,0),0)</f>
        <v>0</v>
      </c>
      <c r="BC130" s="16">
        <f>IF($B130="P",VLOOKUP($E130,'[2]Costeo-JUL26'!$B$9:$CQ$307,BC$1,0),0)*$G130</f>
        <v>0</v>
      </c>
      <c r="BD130" s="36">
        <f>IF($B130="P",VLOOKUP($E130,'[2]Costeo-JUL26'!$B$9:$CQ$307,BD$1,0),0)*$G130</f>
        <v>0</v>
      </c>
      <c r="BE130" s="35">
        <f>IF($B130="P",VLOOKUP($E130,'[2]Costeo-JUL26'!$B$9:$CQ$307,BE$1,0),0)</f>
        <v>0</v>
      </c>
      <c r="BF130" s="36">
        <f t="shared" si="51"/>
        <v>0</v>
      </c>
      <c r="BG130" s="36">
        <f t="shared" si="52"/>
        <v>0</v>
      </c>
      <c r="BH130" s="34">
        <f>IF($B130="P",VLOOKUP($E130,'[2]Costeo-JUL26'!$B$9:$CQ$307,BH$1,0),0)</f>
        <v>0</v>
      </c>
      <c r="BI130" s="16">
        <f>IF($B130="P",VLOOKUP($E130,'[2]Costeo-JUL26'!$B$9:$CQ$307,BI$1,0),0)*$G130</f>
        <v>0</v>
      </c>
      <c r="BJ130" s="36">
        <f>IF($B130="P",VLOOKUP($E130,'[2]Costeo-JUL26'!$B$9:$CQ$307,BJ$1,0),0)*$G130</f>
        <v>0</v>
      </c>
      <c r="BK130" s="35">
        <f>IF(BH130=910319,0,IF($B130="P",VLOOKUP($E130,'[2]Costeo-JUL26'!$B$9:$CQ$307,BK$1,0),0))</f>
        <v>0</v>
      </c>
      <c r="BL130" s="36">
        <f t="shared" si="53"/>
        <v>0</v>
      </c>
      <c r="BM130" s="36">
        <f t="shared" si="54"/>
        <v>0</v>
      </c>
      <c r="BN130" s="34">
        <f>IF($B130="P",VLOOKUP($E130,'[2]Costeo-JUL26'!$B$9:$CQ$307,BN$1,0),0)</f>
        <v>0</v>
      </c>
      <c r="BO130" s="16">
        <f>IF($B130="P",VLOOKUP($E130,'[2]Costeo-JUL26'!$B$9:$CQ$307,BO$1,0),0)*$G130</f>
        <v>0</v>
      </c>
      <c r="BP130" s="36">
        <f>IF($B130="P",VLOOKUP($E130,'[2]Costeo-JUL26'!$B$9:$CQ$307,BP$1,0),0)*$G130</f>
        <v>0</v>
      </c>
      <c r="BQ130" s="35">
        <f>IF($B130="P",VLOOKUP($E130,'[2]Costeo-JUL26'!$B$9:$CQ$307,BQ$1,0),0)</f>
        <v>0</v>
      </c>
      <c r="BR130" s="36">
        <f t="shared" si="55"/>
        <v>0</v>
      </c>
      <c r="BS130" s="36">
        <f t="shared" si="56"/>
        <v>0</v>
      </c>
      <c r="BT130" s="34">
        <f>IF($B130="P",VLOOKUP($E130,'[2]Costeo-JUL26'!$B$9:$CQ$307,BT$1,0),0)</f>
        <v>0</v>
      </c>
      <c r="BU130" s="16">
        <f>IF($B130="P",VLOOKUP($E130,'[2]Costeo-JUL26'!$B$9:$CQ$307,BU$1,0),0)*$G130</f>
        <v>0</v>
      </c>
      <c r="BV130" s="36">
        <f>IF($B130="P",VLOOKUP($E130,'[2]Costeo-JUL26'!$B$9:$CQ$307,BV$1,0),0)*$G130</f>
        <v>0</v>
      </c>
      <c r="BW130" s="35">
        <f>IF($B130="P",VLOOKUP($E130,'[2]Costeo-JUL26'!$B$9:$CQ$307,BW$1,0),0)</f>
        <v>0</v>
      </c>
      <c r="BX130" s="36">
        <f t="shared" si="57"/>
        <v>0</v>
      </c>
      <c r="BY130" s="36">
        <f t="shared" si="58"/>
        <v>0</v>
      </c>
      <c r="BZ130" s="34">
        <f>IF($B130="P",VLOOKUP($E130,'[2]Costeo-JUL26'!$B$9:$CQ$307,BZ$1,0),0)</f>
        <v>0</v>
      </c>
      <c r="CA130" s="16">
        <f>IF($B130="P",VLOOKUP($E130,'[2]Costeo-JUL26'!$B$9:$CQ$307,CA$1,0),0)*$G130</f>
        <v>0</v>
      </c>
      <c r="CB130" s="36">
        <f>IF($B130="P",VLOOKUP($E130,'[2]Costeo-JUL26'!$B$9:$CQ$307,CB$1,0),0)*$G130</f>
        <v>0</v>
      </c>
      <c r="CC130" s="35">
        <f>IF($B130="P",VLOOKUP($E130,'[2]Costeo-JUL26'!$B$9:$CQ$307,CC$1,0),0)</f>
        <v>0</v>
      </c>
      <c r="CD130" s="36">
        <f t="shared" si="59"/>
        <v>0</v>
      </c>
      <c r="CE130" s="36">
        <f t="shared" si="60"/>
        <v>0</v>
      </c>
      <c r="CF130" s="37">
        <f t="shared" si="32"/>
        <v>2997850.8213375998</v>
      </c>
      <c r="CG130" s="36">
        <f>IF($B130="r",VLOOKUP($E130,'[2]Costeo-JUL26'!$B$9:$CQ$307,CG$1,0),0)*$G130</f>
        <v>0</v>
      </c>
      <c r="CH130" s="35">
        <f>VLOOKUP($E130,'[2]TEORICOS (05.26)'!$A$8:$T$251,CH$1,0)</f>
        <v>0</v>
      </c>
      <c r="CI130" s="36">
        <f t="shared" si="61"/>
        <v>0</v>
      </c>
      <c r="CJ130" s="37">
        <f t="shared" si="62"/>
        <v>0</v>
      </c>
      <c r="CM130" s="16">
        <f>SUMIFS('[1]Ajuste Inventario'!$I:$I,'[1]Ajuste Inventario'!$B:$B,E130,'[1]Ajuste Inventario'!$S:$S,D130)*-1</f>
        <v>1.746</v>
      </c>
      <c r="CN130" s="36">
        <f t="shared" si="33"/>
        <v>8255.910936995977</v>
      </c>
      <c r="CP130" t="str">
        <f t="shared" si="34"/>
        <v>325Org.Vtas Ranelagh</v>
      </c>
      <c r="CQ130" s="10">
        <f t="shared" si="35"/>
        <v>4728.4713270309148</v>
      </c>
    </row>
    <row r="131" spans="1:95" x14ac:dyDescent="0.25">
      <c r="A131" s="30">
        <v>46204</v>
      </c>
      <c r="B131" s="31" t="str">
        <f>VLOOKUP($E131,'[2]TEORICOS (05.26)'!$A$8:$T$251,B$1,0)</f>
        <v>R</v>
      </c>
      <c r="C131" s="32" t="str">
        <f>VLOOKUP($E131,'[2]TEORICOS (05.26)'!$A$8:$T$251,C$1,0)</f>
        <v>Ades</v>
      </c>
      <c r="D131" t="s">
        <v>66</v>
      </c>
      <c r="E131">
        <v>503</v>
      </c>
      <c r="F131" t="s">
        <v>189</v>
      </c>
      <c r="G131" s="16">
        <v>107.167</v>
      </c>
      <c r="H131" s="16">
        <v>22.612236999999972</v>
      </c>
      <c r="I131" s="33">
        <v>461799.23999999976</v>
      </c>
      <c r="J131" s="33">
        <v>462621.05999999971</v>
      </c>
      <c r="K131" s="34">
        <f>IF($B131="P",VLOOKUP($E131,'[2]Costeo-JUL26'!$B$9:$CQ$307,K$1,0),0)</f>
        <v>0</v>
      </c>
      <c r="L131" s="35">
        <f>VLOOKUP($E131,'[2]TEORICOS (05.26)'!$A$8:$T$251,L$1,0)</f>
        <v>0.24</v>
      </c>
      <c r="M131" s="36">
        <f t="shared" si="36"/>
        <v>0</v>
      </c>
      <c r="N131" s="35">
        <f>IF($B131="P",VLOOKUP($E131,'[2]Costeo-JUL26'!$B$9:$CQ$307,N$1,0),0)</f>
        <v>0</v>
      </c>
      <c r="O131" s="36">
        <f t="shared" si="37"/>
        <v>0</v>
      </c>
      <c r="P131" s="36">
        <f>IF($B131="P",VLOOKUP($E131,'[2]Costeo-JUL26'!$B$9:$CQ$307,P$1,0),0)*H131</f>
        <v>0</v>
      </c>
      <c r="Q131" s="36">
        <f t="shared" si="38"/>
        <v>0</v>
      </c>
      <c r="R131" s="34">
        <f>IF($B131="P",VLOOKUP($E131,'[2]Costeo-JUL26'!$B$9:$CQ$307,R$1,0),0)</f>
        <v>0</v>
      </c>
      <c r="S131" s="16">
        <f>IF($B131="P",VLOOKUP($E131,'[2]Costeo-JUL26'!$B$9:$CQ$307,S$1,0),0)*$G131</f>
        <v>0</v>
      </c>
      <c r="T131" s="36">
        <f>IF($B131="P",VLOOKUP($E131,'[2]Costeo-JUL26'!$B$9:$CQ$307,T$1,0),0)*$G131</f>
        <v>0</v>
      </c>
      <c r="U131" s="35">
        <f>IF($B131="P",VLOOKUP($E131,'[2]Costeo-JUL26'!$B$9:$CQ$307,U$1,0),0)</f>
        <v>0</v>
      </c>
      <c r="V131" s="36">
        <f t="shared" si="39"/>
        <v>0</v>
      </c>
      <c r="W131" s="36">
        <f t="shared" si="40"/>
        <v>0</v>
      </c>
      <c r="X131" s="34">
        <f>IF($B131="P",VLOOKUP($E131,'[2]Costeo-JUL26'!$B$9:$CQ$307,X$1,0),0)</f>
        <v>0</v>
      </c>
      <c r="Y131" s="16">
        <f>IF($B131="P",VLOOKUP($E131,'[2]Costeo-JUL26'!$B$9:$CQ$307,Y$1,0),0)*$G131</f>
        <v>0</v>
      </c>
      <c r="Z131" s="36">
        <f>IF($B131="P",VLOOKUP($E131,'[2]Costeo-JUL26'!$B$9:$CQ$307,Z$1,0),0)*$G131</f>
        <v>0</v>
      </c>
      <c r="AA131" s="35">
        <f>IF($B131="P",VLOOKUP($E131,'[2]Costeo-JUL26'!$B$9:$CQ$307,AA$1,0),0)</f>
        <v>0</v>
      </c>
      <c r="AB131" s="36">
        <f t="shared" si="41"/>
        <v>0</v>
      </c>
      <c r="AC131" s="36">
        <f t="shared" si="42"/>
        <v>0</v>
      </c>
      <c r="AD131" s="34">
        <f>IF($B131="P",VLOOKUP($E131,'[2]Costeo-JUL26'!$B$9:$CQ$307,AD$1,0),0)</f>
        <v>0</v>
      </c>
      <c r="AE131" s="16">
        <f>IF($B131="P",VLOOKUP($E131,'[2]Costeo-JUL26'!$B$9:$CQ$307,AE$1,0),0)*$G131</f>
        <v>0</v>
      </c>
      <c r="AF131" s="36">
        <f>IF($B131="P",VLOOKUP($E131,'[2]Costeo-JUL26'!$B$9:$CQ$307,AF$1,0),0)*$G131</f>
        <v>0</v>
      </c>
      <c r="AG131" s="35">
        <f>IF($B131="P",VLOOKUP($E131,'[2]Costeo-JUL26'!$B$9:$CQ$307,AG$1,0),0)</f>
        <v>0</v>
      </c>
      <c r="AH131" s="36">
        <f t="shared" si="43"/>
        <v>0</v>
      </c>
      <c r="AI131" s="36">
        <f t="shared" si="44"/>
        <v>0</v>
      </c>
      <c r="AJ131" s="34">
        <f>IF($B131="P",VLOOKUP($E131,'[2]Costeo-JUL26'!$B$9:$CQ$307,AJ$1,0),0)</f>
        <v>0</v>
      </c>
      <c r="AK131" s="16">
        <f>IF($B131="P",VLOOKUP($E131,'[2]Costeo-JUL26'!$B$9:$CQ$307,AK$1,0),0)*$G131</f>
        <v>0</v>
      </c>
      <c r="AL131" s="36">
        <f>IF($B131="P",VLOOKUP($E131,'[2]Costeo-JUL26'!$B$9:$CQ$307,AL$1,0),0)*$G131</f>
        <v>0</v>
      </c>
      <c r="AM131" s="35">
        <f>IF($B131="P",VLOOKUP($E131,'[2]Costeo-JUL26'!$B$9:$CQ$307,AM$1,0),0)</f>
        <v>0</v>
      </c>
      <c r="AN131" s="36">
        <f t="shared" si="45"/>
        <v>0</v>
      </c>
      <c r="AO131" s="36">
        <f t="shared" si="46"/>
        <v>0</v>
      </c>
      <c r="AP131" s="34">
        <f>IF($B131="P",VLOOKUP($E131,'[2]Costeo-JUL26'!$B$9:$CQ$307,AP$1,0),0)</f>
        <v>0</v>
      </c>
      <c r="AQ131" s="16">
        <f>IF($B131="P",VLOOKUP($E131,'[2]Costeo-JUL26'!$B$9:$CQ$307,AQ$1,0),0)*$G131</f>
        <v>0</v>
      </c>
      <c r="AR131" s="36">
        <f>IF($B131="P",VLOOKUP($E131,'[2]Costeo-JUL26'!$B$9:$CQ$307,AR$1,0),0)*$G131</f>
        <v>0</v>
      </c>
      <c r="AS131" s="35">
        <f>IF($B131="P",VLOOKUP($E131,'[2]Costeo-JUL26'!$B$9:$CQ$307,AS$1,0),0)</f>
        <v>0</v>
      </c>
      <c r="AT131" s="36">
        <f t="shared" si="47"/>
        <v>0</v>
      </c>
      <c r="AU131" s="36">
        <f t="shared" si="48"/>
        <v>0</v>
      </c>
      <c r="AV131" s="34">
        <f>IF($B131="P",VLOOKUP($E131,'[2]Costeo-JUL26'!$B$9:$CQ$307,AV$1,0),0)</f>
        <v>0</v>
      </c>
      <c r="AW131" s="16">
        <f>IF($B131="P",VLOOKUP($E131,'[2]Costeo-JUL26'!$B$9:$CQ$307,AW$1,0),0)*$G131</f>
        <v>0</v>
      </c>
      <c r="AX131" s="36">
        <f>IF($B131="P",VLOOKUP($E131,'[2]Costeo-JUL26'!$B$9:$CQ$307,AX$1,0),0)*$G131</f>
        <v>0</v>
      </c>
      <c r="AY131" s="35">
        <f>IF($B131="P",VLOOKUP($E131,'[2]Costeo-JUL26'!$B$9:$CQ$307,AY$1,0),0)</f>
        <v>0</v>
      </c>
      <c r="AZ131" s="36">
        <f t="shared" si="49"/>
        <v>0</v>
      </c>
      <c r="BA131" s="36">
        <f t="shared" si="50"/>
        <v>0</v>
      </c>
      <c r="BB131" s="34">
        <f>IF($B131="P",VLOOKUP($E131,'[2]Costeo-JUL26'!$B$9:$CQ$307,BB$1,0),0)</f>
        <v>0</v>
      </c>
      <c r="BC131" s="16">
        <f>IF($B131="P",VLOOKUP($E131,'[2]Costeo-JUL26'!$B$9:$CQ$307,BC$1,0),0)*$G131</f>
        <v>0</v>
      </c>
      <c r="BD131" s="36">
        <f>IF($B131="P",VLOOKUP($E131,'[2]Costeo-JUL26'!$B$9:$CQ$307,BD$1,0),0)*$G131</f>
        <v>0</v>
      </c>
      <c r="BE131" s="35">
        <f>IF($B131="P",VLOOKUP($E131,'[2]Costeo-JUL26'!$B$9:$CQ$307,BE$1,0),0)</f>
        <v>0</v>
      </c>
      <c r="BF131" s="36">
        <f t="shared" si="51"/>
        <v>0</v>
      </c>
      <c r="BG131" s="36">
        <f t="shared" si="52"/>
        <v>0</v>
      </c>
      <c r="BH131" s="34">
        <f>IF($B131="P",VLOOKUP($E131,'[2]Costeo-JUL26'!$B$9:$CQ$307,BH$1,0),0)</f>
        <v>0</v>
      </c>
      <c r="BI131" s="16">
        <f>IF($B131="P",VLOOKUP($E131,'[2]Costeo-JUL26'!$B$9:$CQ$307,BI$1,0),0)*$G131</f>
        <v>0</v>
      </c>
      <c r="BJ131" s="36">
        <f>IF($B131="P",VLOOKUP($E131,'[2]Costeo-JUL26'!$B$9:$CQ$307,BJ$1,0),0)*$G131</f>
        <v>0</v>
      </c>
      <c r="BK131" s="35">
        <f>IF(BH131=910319,0,IF($B131="P",VLOOKUP($E131,'[2]Costeo-JUL26'!$B$9:$CQ$307,BK$1,0),0))</f>
        <v>0</v>
      </c>
      <c r="BL131" s="36">
        <f t="shared" si="53"/>
        <v>0</v>
      </c>
      <c r="BM131" s="36">
        <f t="shared" si="54"/>
        <v>0</v>
      </c>
      <c r="BN131" s="34">
        <f>IF($B131="P",VLOOKUP($E131,'[2]Costeo-JUL26'!$B$9:$CQ$307,BN$1,0),0)</f>
        <v>0</v>
      </c>
      <c r="BO131" s="16">
        <f>IF($B131="P",VLOOKUP($E131,'[2]Costeo-JUL26'!$B$9:$CQ$307,BO$1,0),0)*$G131</f>
        <v>0</v>
      </c>
      <c r="BP131" s="36">
        <f>IF($B131="P",VLOOKUP($E131,'[2]Costeo-JUL26'!$B$9:$CQ$307,BP$1,0),0)*$G131</f>
        <v>0</v>
      </c>
      <c r="BQ131" s="35">
        <f>IF($B131="P",VLOOKUP($E131,'[2]Costeo-JUL26'!$B$9:$CQ$307,BQ$1,0),0)</f>
        <v>0</v>
      </c>
      <c r="BR131" s="36">
        <f t="shared" si="55"/>
        <v>0</v>
      </c>
      <c r="BS131" s="36">
        <f t="shared" si="56"/>
        <v>0</v>
      </c>
      <c r="BT131" s="34">
        <f>IF($B131="P",VLOOKUP($E131,'[2]Costeo-JUL26'!$B$9:$CQ$307,BT$1,0),0)</f>
        <v>0</v>
      </c>
      <c r="BU131" s="16">
        <f>IF($B131="P",VLOOKUP($E131,'[2]Costeo-JUL26'!$B$9:$CQ$307,BU$1,0),0)*$G131</f>
        <v>0</v>
      </c>
      <c r="BV131" s="36">
        <f>IF($B131="P",VLOOKUP($E131,'[2]Costeo-JUL26'!$B$9:$CQ$307,BV$1,0),0)*$G131</f>
        <v>0</v>
      </c>
      <c r="BW131" s="35">
        <f>IF($B131="P",VLOOKUP($E131,'[2]Costeo-JUL26'!$B$9:$CQ$307,BW$1,0),0)</f>
        <v>0</v>
      </c>
      <c r="BX131" s="36">
        <f t="shared" si="57"/>
        <v>0</v>
      </c>
      <c r="BY131" s="36">
        <f t="shared" si="58"/>
        <v>0</v>
      </c>
      <c r="BZ131" s="34">
        <f>IF($B131="P",VLOOKUP($E131,'[2]Costeo-JUL26'!$B$9:$CQ$307,BZ$1,0),0)</f>
        <v>0</v>
      </c>
      <c r="CA131" s="16">
        <f>IF($B131="P",VLOOKUP($E131,'[2]Costeo-JUL26'!$B$9:$CQ$307,CA$1,0),0)*$G131</f>
        <v>0</v>
      </c>
      <c r="CB131" s="36">
        <f>IF($B131="P",VLOOKUP($E131,'[2]Costeo-JUL26'!$B$9:$CQ$307,CB$1,0),0)*$G131</f>
        <v>0</v>
      </c>
      <c r="CC131" s="35">
        <f>IF($B131="P",VLOOKUP($E131,'[2]Costeo-JUL26'!$B$9:$CQ$307,CC$1,0),0)</f>
        <v>0</v>
      </c>
      <c r="CD131" s="36">
        <f t="shared" si="59"/>
        <v>0</v>
      </c>
      <c r="CE131" s="36">
        <f t="shared" si="60"/>
        <v>0</v>
      </c>
      <c r="CF131" s="37">
        <f t="shared" si="32"/>
        <v>0</v>
      </c>
      <c r="CG131" s="36">
        <f>IF($B131="r",VLOOKUP($E131,'[2]Costeo-JUL26'!$B$9:$CQ$307,CG$1,0),0)*$G131</f>
        <v>181068.29152999999</v>
      </c>
      <c r="CH131" s="35">
        <f>VLOOKUP($E131,'[2]TEORICOS (05.26)'!$A$8:$T$251,CH$1,0)</f>
        <v>0.14000000000000001</v>
      </c>
      <c r="CI131" s="36">
        <f t="shared" si="61"/>
        <v>85679.493585799923</v>
      </c>
      <c r="CJ131" s="37">
        <f t="shared" si="62"/>
        <v>266747.78511579992</v>
      </c>
      <c r="CM131" s="16">
        <f>SUMIFS('[1]Ajuste Inventario'!$I:$I,'[1]Ajuste Inventario'!$B:$B,E131,'[1]Ajuste Inventario'!$S:$S,D131)*-1</f>
        <v>2.1669999999999998</v>
      </c>
      <c r="CN131" s="36">
        <f t="shared" si="33"/>
        <v>5393.8474562686115</v>
      </c>
      <c r="CP131" t="str">
        <f t="shared" si="34"/>
        <v>503Org.Vtas Ranelagh</v>
      </c>
      <c r="CQ131" s="10">
        <f t="shared" si="35"/>
        <v>2489.0851205669646</v>
      </c>
    </row>
    <row r="132" spans="1:95" x14ac:dyDescent="0.25">
      <c r="A132" s="30">
        <v>46204</v>
      </c>
      <c r="B132" s="31" t="str">
        <f>VLOOKUP($E132,'[2]TEORICOS (05.26)'!$A$8:$T$251,B$1,0)</f>
        <v>R</v>
      </c>
      <c r="C132" s="32" t="str">
        <f>VLOOKUP($E132,'[2]TEORICOS (05.26)'!$A$8:$T$251,C$1,0)</f>
        <v>Ades</v>
      </c>
      <c r="D132" t="s">
        <v>66</v>
      </c>
      <c r="E132">
        <v>504</v>
      </c>
      <c r="F132" t="s">
        <v>190</v>
      </c>
      <c r="G132" s="16">
        <v>176</v>
      </c>
      <c r="H132" s="16">
        <v>37.135999999999974</v>
      </c>
      <c r="I132" s="33">
        <v>829083.6100000001</v>
      </c>
      <c r="J132" s="33">
        <v>817699.28999999992</v>
      </c>
      <c r="K132" s="34">
        <f>IF($B132="P",VLOOKUP($E132,'[2]Costeo-JUL26'!$B$9:$CQ$307,K$1,0),0)</f>
        <v>0</v>
      </c>
      <c r="L132" s="35">
        <f>VLOOKUP($E132,'[2]TEORICOS (05.26)'!$A$8:$T$251,L$1,0)</f>
        <v>0.24</v>
      </c>
      <c r="M132" s="36">
        <f t="shared" si="36"/>
        <v>0</v>
      </c>
      <c r="N132" s="35">
        <f>IF($B132="P",VLOOKUP($E132,'[2]Costeo-JUL26'!$B$9:$CQ$307,N$1,0),0)</f>
        <v>0</v>
      </c>
      <c r="O132" s="36">
        <f t="shared" si="37"/>
        <v>0</v>
      </c>
      <c r="P132" s="36">
        <f>IF($B132="P",VLOOKUP($E132,'[2]Costeo-JUL26'!$B$9:$CQ$307,P$1,0),0)*H132</f>
        <v>0</v>
      </c>
      <c r="Q132" s="36">
        <f t="shared" si="38"/>
        <v>0</v>
      </c>
      <c r="R132" s="34">
        <f>IF($B132="P",VLOOKUP($E132,'[2]Costeo-JUL26'!$B$9:$CQ$307,R$1,0),0)</f>
        <v>0</v>
      </c>
      <c r="S132" s="16">
        <f>IF($B132="P",VLOOKUP($E132,'[2]Costeo-JUL26'!$B$9:$CQ$307,S$1,0),0)*$G132</f>
        <v>0</v>
      </c>
      <c r="T132" s="36">
        <f>IF($B132="P",VLOOKUP($E132,'[2]Costeo-JUL26'!$B$9:$CQ$307,T$1,0),0)*$G132</f>
        <v>0</v>
      </c>
      <c r="U132" s="35">
        <f>IF($B132="P",VLOOKUP($E132,'[2]Costeo-JUL26'!$B$9:$CQ$307,U$1,0),0)</f>
        <v>0</v>
      </c>
      <c r="V132" s="36">
        <f t="shared" si="39"/>
        <v>0</v>
      </c>
      <c r="W132" s="36">
        <f t="shared" si="40"/>
        <v>0</v>
      </c>
      <c r="X132" s="34">
        <f>IF($B132="P",VLOOKUP($E132,'[2]Costeo-JUL26'!$B$9:$CQ$307,X$1,0),0)</f>
        <v>0</v>
      </c>
      <c r="Y132" s="16">
        <f>IF($B132="P",VLOOKUP($E132,'[2]Costeo-JUL26'!$B$9:$CQ$307,Y$1,0),0)*$G132</f>
        <v>0</v>
      </c>
      <c r="Z132" s="36">
        <f>IF($B132="P",VLOOKUP($E132,'[2]Costeo-JUL26'!$B$9:$CQ$307,Z$1,0),0)*$G132</f>
        <v>0</v>
      </c>
      <c r="AA132" s="35">
        <f>IF($B132="P",VLOOKUP($E132,'[2]Costeo-JUL26'!$B$9:$CQ$307,AA$1,0),0)</f>
        <v>0</v>
      </c>
      <c r="AB132" s="36">
        <f t="shared" si="41"/>
        <v>0</v>
      </c>
      <c r="AC132" s="36">
        <f t="shared" si="42"/>
        <v>0</v>
      </c>
      <c r="AD132" s="34">
        <f>IF($B132="P",VLOOKUP($E132,'[2]Costeo-JUL26'!$B$9:$CQ$307,AD$1,0),0)</f>
        <v>0</v>
      </c>
      <c r="AE132" s="16">
        <f>IF($B132="P",VLOOKUP($E132,'[2]Costeo-JUL26'!$B$9:$CQ$307,AE$1,0),0)*$G132</f>
        <v>0</v>
      </c>
      <c r="AF132" s="36">
        <f>IF($B132="P",VLOOKUP($E132,'[2]Costeo-JUL26'!$B$9:$CQ$307,AF$1,0),0)*$G132</f>
        <v>0</v>
      </c>
      <c r="AG132" s="35">
        <f>IF($B132="P",VLOOKUP($E132,'[2]Costeo-JUL26'!$B$9:$CQ$307,AG$1,0),0)</f>
        <v>0</v>
      </c>
      <c r="AH132" s="36">
        <f t="shared" si="43"/>
        <v>0</v>
      </c>
      <c r="AI132" s="36">
        <f t="shared" si="44"/>
        <v>0</v>
      </c>
      <c r="AJ132" s="34">
        <f>IF($B132="P",VLOOKUP($E132,'[2]Costeo-JUL26'!$B$9:$CQ$307,AJ$1,0),0)</f>
        <v>0</v>
      </c>
      <c r="AK132" s="16">
        <f>IF($B132="P",VLOOKUP($E132,'[2]Costeo-JUL26'!$B$9:$CQ$307,AK$1,0),0)*$G132</f>
        <v>0</v>
      </c>
      <c r="AL132" s="36">
        <f>IF($B132="P",VLOOKUP($E132,'[2]Costeo-JUL26'!$B$9:$CQ$307,AL$1,0),0)*$G132</f>
        <v>0</v>
      </c>
      <c r="AM132" s="35">
        <f>IF($B132="P",VLOOKUP($E132,'[2]Costeo-JUL26'!$B$9:$CQ$307,AM$1,0),0)</f>
        <v>0</v>
      </c>
      <c r="AN132" s="36">
        <f t="shared" si="45"/>
        <v>0</v>
      </c>
      <c r="AO132" s="36">
        <f t="shared" si="46"/>
        <v>0</v>
      </c>
      <c r="AP132" s="34">
        <f>IF($B132="P",VLOOKUP($E132,'[2]Costeo-JUL26'!$B$9:$CQ$307,AP$1,0),0)</f>
        <v>0</v>
      </c>
      <c r="AQ132" s="16">
        <f>IF($B132="P",VLOOKUP($E132,'[2]Costeo-JUL26'!$B$9:$CQ$307,AQ$1,0),0)*$G132</f>
        <v>0</v>
      </c>
      <c r="AR132" s="36">
        <f>IF($B132="P",VLOOKUP($E132,'[2]Costeo-JUL26'!$B$9:$CQ$307,AR$1,0),0)*$G132</f>
        <v>0</v>
      </c>
      <c r="AS132" s="35">
        <f>IF($B132="P",VLOOKUP($E132,'[2]Costeo-JUL26'!$B$9:$CQ$307,AS$1,0),0)</f>
        <v>0</v>
      </c>
      <c r="AT132" s="36">
        <f t="shared" si="47"/>
        <v>0</v>
      </c>
      <c r="AU132" s="36">
        <f t="shared" si="48"/>
        <v>0</v>
      </c>
      <c r="AV132" s="34">
        <f>IF($B132="P",VLOOKUP($E132,'[2]Costeo-JUL26'!$B$9:$CQ$307,AV$1,0),0)</f>
        <v>0</v>
      </c>
      <c r="AW132" s="16">
        <f>IF($B132="P",VLOOKUP($E132,'[2]Costeo-JUL26'!$B$9:$CQ$307,AW$1,0),0)*$G132</f>
        <v>0</v>
      </c>
      <c r="AX132" s="36">
        <f>IF($B132="P",VLOOKUP($E132,'[2]Costeo-JUL26'!$B$9:$CQ$307,AX$1,0),0)*$G132</f>
        <v>0</v>
      </c>
      <c r="AY132" s="35">
        <f>IF($B132="P",VLOOKUP($E132,'[2]Costeo-JUL26'!$B$9:$CQ$307,AY$1,0),0)</f>
        <v>0</v>
      </c>
      <c r="AZ132" s="36">
        <f t="shared" si="49"/>
        <v>0</v>
      </c>
      <c r="BA132" s="36">
        <f t="shared" si="50"/>
        <v>0</v>
      </c>
      <c r="BB132" s="34">
        <f>IF($B132="P",VLOOKUP($E132,'[2]Costeo-JUL26'!$B$9:$CQ$307,BB$1,0),0)</f>
        <v>0</v>
      </c>
      <c r="BC132" s="16">
        <f>IF($B132="P",VLOOKUP($E132,'[2]Costeo-JUL26'!$B$9:$CQ$307,BC$1,0),0)*$G132</f>
        <v>0</v>
      </c>
      <c r="BD132" s="36">
        <f>IF($B132="P",VLOOKUP($E132,'[2]Costeo-JUL26'!$B$9:$CQ$307,BD$1,0),0)*$G132</f>
        <v>0</v>
      </c>
      <c r="BE132" s="35">
        <f>IF($B132="P",VLOOKUP($E132,'[2]Costeo-JUL26'!$B$9:$CQ$307,BE$1,0),0)</f>
        <v>0</v>
      </c>
      <c r="BF132" s="36">
        <f t="shared" si="51"/>
        <v>0</v>
      </c>
      <c r="BG132" s="36">
        <f t="shared" si="52"/>
        <v>0</v>
      </c>
      <c r="BH132" s="34">
        <f>IF($B132="P",VLOOKUP($E132,'[2]Costeo-JUL26'!$B$9:$CQ$307,BH$1,0),0)</f>
        <v>0</v>
      </c>
      <c r="BI132" s="16">
        <f>IF($B132="P",VLOOKUP($E132,'[2]Costeo-JUL26'!$B$9:$CQ$307,BI$1,0),0)*$G132</f>
        <v>0</v>
      </c>
      <c r="BJ132" s="36">
        <f>IF($B132="P",VLOOKUP($E132,'[2]Costeo-JUL26'!$B$9:$CQ$307,BJ$1,0),0)*$G132</f>
        <v>0</v>
      </c>
      <c r="BK132" s="35">
        <f>IF(BH132=910319,0,IF($B132="P",VLOOKUP($E132,'[2]Costeo-JUL26'!$B$9:$CQ$307,BK$1,0),0))</f>
        <v>0</v>
      </c>
      <c r="BL132" s="36">
        <f t="shared" si="53"/>
        <v>0</v>
      </c>
      <c r="BM132" s="36">
        <f t="shared" si="54"/>
        <v>0</v>
      </c>
      <c r="BN132" s="34">
        <f>IF($B132="P",VLOOKUP($E132,'[2]Costeo-JUL26'!$B$9:$CQ$307,BN$1,0),0)</f>
        <v>0</v>
      </c>
      <c r="BO132" s="16">
        <f>IF($B132="P",VLOOKUP($E132,'[2]Costeo-JUL26'!$B$9:$CQ$307,BO$1,0),0)*$G132</f>
        <v>0</v>
      </c>
      <c r="BP132" s="36">
        <f>IF($B132="P",VLOOKUP($E132,'[2]Costeo-JUL26'!$B$9:$CQ$307,BP$1,0),0)*$G132</f>
        <v>0</v>
      </c>
      <c r="BQ132" s="35">
        <f>IF($B132="P",VLOOKUP($E132,'[2]Costeo-JUL26'!$B$9:$CQ$307,BQ$1,0),0)</f>
        <v>0</v>
      </c>
      <c r="BR132" s="36">
        <f t="shared" si="55"/>
        <v>0</v>
      </c>
      <c r="BS132" s="36">
        <f t="shared" si="56"/>
        <v>0</v>
      </c>
      <c r="BT132" s="34">
        <f>IF($B132="P",VLOOKUP($E132,'[2]Costeo-JUL26'!$B$9:$CQ$307,BT$1,0),0)</f>
        <v>0</v>
      </c>
      <c r="BU132" s="16">
        <f>IF($B132="P",VLOOKUP($E132,'[2]Costeo-JUL26'!$B$9:$CQ$307,BU$1,0),0)*$G132</f>
        <v>0</v>
      </c>
      <c r="BV132" s="36">
        <f>IF($B132="P",VLOOKUP($E132,'[2]Costeo-JUL26'!$B$9:$CQ$307,BV$1,0),0)*$G132</f>
        <v>0</v>
      </c>
      <c r="BW132" s="35">
        <f>IF($B132="P",VLOOKUP($E132,'[2]Costeo-JUL26'!$B$9:$CQ$307,BW$1,0),0)</f>
        <v>0</v>
      </c>
      <c r="BX132" s="36">
        <f t="shared" si="57"/>
        <v>0</v>
      </c>
      <c r="BY132" s="36">
        <f t="shared" si="58"/>
        <v>0</v>
      </c>
      <c r="BZ132" s="34">
        <f>IF($B132="P",VLOOKUP($E132,'[2]Costeo-JUL26'!$B$9:$CQ$307,BZ$1,0),0)</f>
        <v>0</v>
      </c>
      <c r="CA132" s="16">
        <f>IF($B132="P",VLOOKUP($E132,'[2]Costeo-JUL26'!$B$9:$CQ$307,CA$1,0),0)*$G132</f>
        <v>0</v>
      </c>
      <c r="CB132" s="36">
        <f>IF($B132="P",VLOOKUP($E132,'[2]Costeo-JUL26'!$B$9:$CQ$307,CB$1,0),0)*$G132</f>
        <v>0</v>
      </c>
      <c r="CC132" s="35">
        <f>IF($B132="P",VLOOKUP($E132,'[2]Costeo-JUL26'!$B$9:$CQ$307,CC$1,0),0)</f>
        <v>0</v>
      </c>
      <c r="CD132" s="36">
        <f t="shared" si="59"/>
        <v>0</v>
      </c>
      <c r="CE132" s="36">
        <f t="shared" si="60"/>
        <v>0</v>
      </c>
      <c r="CF132" s="37">
        <f t="shared" si="32"/>
        <v>0</v>
      </c>
      <c r="CG132" s="36">
        <f>IF($B132="r",VLOOKUP($E132,'[2]Costeo-JUL26'!$B$9:$CQ$307,CG$1,0),0)*$G132</f>
        <v>297367.83999999997</v>
      </c>
      <c r="CH132" s="35">
        <f>VLOOKUP($E132,'[2]TEORICOS (05.26)'!$A$8:$T$251,CH$1,0)</f>
        <v>0.14000000000000001</v>
      </c>
      <c r="CI132" s="36">
        <f t="shared" si="61"/>
        <v>154616.33199999997</v>
      </c>
      <c r="CJ132" s="37">
        <f t="shared" si="62"/>
        <v>451984.1719999999</v>
      </c>
      <c r="CM132" s="16">
        <f>SUMIFS('[1]Ajuste Inventario'!$I:$I,'[1]Ajuste Inventario'!$B:$B,E132,'[1]Ajuste Inventario'!$S:$S,D132)*-1</f>
        <v>0.83400000000000007</v>
      </c>
      <c r="CN132" s="36">
        <f t="shared" si="33"/>
        <v>2141.7886332272724</v>
      </c>
      <c r="CP132" t="str">
        <f t="shared" si="34"/>
        <v>504Org.Vtas Ranelagh</v>
      </c>
      <c r="CQ132" s="10">
        <f t="shared" si="35"/>
        <v>2568.0918863636357</v>
      </c>
    </row>
    <row r="133" spans="1:95" x14ac:dyDescent="0.25">
      <c r="A133" s="30">
        <v>46204</v>
      </c>
      <c r="B133" s="31" t="str">
        <f>VLOOKUP($E133,'[2]TEORICOS (05.26)'!$A$8:$T$251,B$1,0)</f>
        <v>R</v>
      </c>
      <c r="C133" s="32" t="str">
        <f>VLOOKUP($E133,'[2]TEORICOS (05.26)'!$A$8:$T$251,C$1,0)</f>
        <v>Ades</v>
      </c>
      <c r="D133" t="s">
        <v>66</v>
      </c>
      <c r="E133">
        <v>505</v>
      </c>
      <c r="F133" t="s">
        <v>191</v>
      </c>
      <c r="G133" s="16">
        <v>12.5</v>
      </c>
      <c r="H133" s="16">
        <v>2.6374999999999993</v>
      </c>
      <c r="I133" s="33">
        <v>50148.160000000011</v>
      </c>
      <c r="J133" s="33">
        <v>50286.73000000001</v>
      </c>
      <c r="K133" s="34">
        <f>IF($B133="P",VLOOKUP($E133,'[2]Costeo-JUL26'!$B$9:$CQ$307,K$1,0),0)</f>
        <v>0</v>
      </c>
      <c r="L133" s="35">
        <f>VLOOKUP($E133,'[2]TEORICOS (05.26)'!$A$8:$T$251,L$1,0)</f>
        <v>0.24</v>
      </c>
      <c r="M133" s="36">
        <f t="shared" si="36"/>
        <v>0</v>
      </c>
      <c r="N133" s="35">
        <f>IF($B133="P",VLOOKUP($E133,'[2]Costeo-JUL26'!$B$9:$CQ$307,N$1,0),0)</f>
        <v>0</v>
      </c>
      <c r="O133" s="36">
        <f t="shared" si="37"/>
        <v>0</v>
      </c>
      <c r="P133" s="36">
        <f>IF($B133="P",VLOOKUP($E133,'[2]Costeo-JUL26'!$B$9:$CQ$307,P$1,0),0)*H133</f>
        <v>0</v>
      </c>
      <c r="Q133" s="36">
        <f t="shared" si="38"/>
        <v>0</v>
      </c>
      <c r="R133" s="34">
        <f>IF($B133="P",VLOOKUP($E133,'[2]Costeo-JUL26'!$B$9:$CQ$307,R$1,0),0)</f>
        <v>0</v>
      </c>
      <c r="S133" s="16">
        <f>IF($B133="P",VLOOKUP($E133,'[2]Costeo-JUL26'!$B$9:$CQ$307,S$1,0),0)*$G133</f>
        <v>0</v>
      </c>
      <c r="T133" s="36">
        <f>IF($B133="P",VLOOKUP($E133,'[2]Costeo-JUL26'!$B$9:$CQ$307,T$1,0),0)*$G133</f>
        <v>0</v>
      </c>
      <c r="U133" s="35">
        <f>IF($B133="P",VLOOKUP($E133,'[2]Costeo-JUL26'!$B$9:$CQ$307,U$1,0),0)</f>
        <v>0</v>
      </c>
      <c r="V133" s="36">
        <f t="shared" si="39"/>
        <v>0</v>
      </c>
      <c r="W133" s="36">
        <f t="shared" si="40"/>
        <v>0</v>
      </c>
      <c r="X133" s="34">
        <f>IF($B133="P",VLOOKUP($E133,'[2]Costeo-JUL26'!$B$9:$CQ$307,X$1,0),0)</f>
        <v>0</v>
      </c>
      <c r="Y133" s="16">
        <f>IF($B133="P",VLOOKUP($E133,'[2]Costeo-JUL26'!$B$9:$CQ$307,Y$1,0),0)*$G133</f>
        <v>0</v>
      </c>
      <c r="Z133" s="36">
        <f>IF($B133="P",VLOOKUP($E133,'[2]Costeo-JUL26'!$B$9:$CQ$307,Z$1,0),0)*$G133</f>
        <v>0</v>
      </c>
      <c r="AA133" s="35">
        <f>IF($B133="P",VLOOKUP($E133,'[2]Costeo-JUL26'!$B$9:$CQ$307,AA$1,0),0)</f>
        <v>0</v>
      </c>
      <c r="AB133" s="36">
        <f t="shared" si="41"/>
        <v>0</v>
      </c>
      <c r="AC133" s="36">
        <f t="shared" si="42"/>
        <v>0</v>
      </c>
      <c r="AD133" s="34">
        <f>IF($B133="P",VLOOKUP($E133,'[2]Costeo-JUL26'!$B$9:$CQ$307,AD$1,0),0)</f>
        <v>0</v>
      </c>
      <c r="AE133" s="16">
        <f>IF($B133="P",VLOOKUP($E133,'[2]Costeo-JUL26'!$B$9:$CQ$307,AE$1,0),0)*$G133</f>
        <v>0</v>
      </c>
      <c r="AF133" s="36">
        <f>IF($B133="P",VLOOKUP($E133,'[2]Costeo-JUL26'!$B$9:$CQ$307,AF$1,0),0)*$G133</f>
        <v>0</v>
      </c>
      <c r="AG133" s="35">
        <f>IF($B133="P",VLOOKUP($E133,'[2]Costeo-JUL26'!$B$9:$CQ$307,AG$1,0),0)</f>
        <v>0</v>
      </c>
      <c r="AH133" s="36">
        <f t="shared" si="43"/>
        <v>0</v>
      </c>
      <c r="AI133" s="36">
        <f t="shared" si="44"/>
        <v>0</v>
      </c>
      <c r="AJ133" s="34">
        <f>IF($B133="P",VLOOKUP($E133,'[2]Costeo-JUL26'!$B$9:$CQ$307,AJ$1,0),0)</f>
        <v>0</v>
      </c>
      <c r="AK133" s="16">
        <f>IF($B133="P",VLOOKUP($E133,'[2]Costeo-JUL26'!$B$9:$CQ$307,AK$1,0),0)*$G133</f>
        <v>0</v>
      </c>
      <c r="AL133" s="36">
        <f>IF($B133="P",VLOOKUP($E133,'[2]Costeo-JUL26'!$B$9:$CQ$307,AL$1,0),0)*$G133</f>
        <v>0</v>
      </c>
      <c r="AM133" s="35">
        <f>IF($B133="P",VLOOKUP($E133,'[2]Costeo-JUL26'!$B$9:$CQ$307,AM$1,0),0)</f>
        <v>0</v>
      </c>
      <c r="AN133" s="36">
        <f t="shared" si="45"/>
        <v>0</v>
      </c>
      <c r="AO133" s="36">
        <f t="shared" si="46"/>
        <v>0</v>
      </c>
      <c r="AP133" s="34">
        <f>IF($B133="P",VLOOKUP($E133,'[2]Costeo-JUL26'!$B$9:$CQ$307,AP$1,0),0)</f>
        <v>0</v>
      </c>
      <c r="AQ133" s="16">
        <f>IF($B133="P",VLOOKUP($E133,'[2]Costeo-JUL26'!$B$9:$CQ$307,AQ$1,0),0)*$G133</f>
        <v>0</v>
      </c>
      <c r="AR133" s="36">
        <f>IF($B133="P",VLOOKUP($E133,'[2]Costeo-JUL26'!$B$9:$CQ$307,AR$1,0),0)*$G133</f>
        <v>0</v>
      </c>
      <c r="AS133" s="35">
        <f>IF($B133="P",VLOOKUP($E133,'[2]Costeo-JUL26'!$B$9:$CQ$307,AS$1,0),0)</f>
        <v>0</v>
      </c>
      <c r="AT133" s="36">
        <f t="shared" si="47"/>
        <v>0</v>
      </c>
      <c r="AU133" s="36">
        <f t="shared" si="48"/>
        <v>0</v>
      </c>
      <c r="AV133" s="34">
        <f>IF($B133="P",VLOOKUP($E133,'[2]Costeo-JUL26'!$B$9:$CQ$307,AV$1,0),0)</f>
        <v>0</v>
      </c>
      <c r="AW133" s="16">
        <f>IF($B133="P",VLOOKUP($E133,'[2]Costeo-JUL26'!$B$9:$CQ$307,AW$1,0),0)*$G133</f>
        <v>0</v>
      </c>
      <c r="AX133" s="36">
        <f>IF($B133="P",VLOOKUP($E133,'[2]Costeo-JUL26'!$B$9:$CQ$307,AX$1,0),0)*$G133</f>
        <v>0</v>
      </c>
      <c r="AY133" s="35">
        <f>IF($B133="P",VLOOKUP($E133,'[2]Costeo-JUL26'!$B$9:$CQ$307,AY$1,0),0)</f>
        <v>0</v>
      </c>
      <c r="AZ133" s="36">
        <f t="shared" si="49"/>
        <v>0</v>
      </c>
      <c r="BA133" s="36">
        <f t="shared" si="50"/>
        <v>0</v>
      </c>
      <c r="BB133" s="34">
        <f>IF($B133="P",VLOOKUP($E133,'[2]Costeo-JUL26'!$B$9:$CQ$307,BB$1,0),0)</f>
        <v>0</v>
      </c>
      <c r="BC133" s="16">
        <f>IF($B133="P",VLOOKUP($E133,'[2]Costeo-JUL26'!$B$9:$CQ$307,BC$1,0),0)*$G133</f>
        <v>0</v>
      </c>
      <c r="BD133" s="36">
        <f>IF($B133="P",VLOOKUP($E133,'[2]Costeo-JUL26'!$B$9:$CQ$307,BD$1,0),0)*$G133</f>
        <v>0</v>
      </c>
      <c r="BE133" s="35">
        <f>IF($B133="P",VLOOKUP($E133,'[2]Costeo-JUL26'!$B$9:$CQ$307,BE$1,0),0)</f>
        <v>0</v>
      </c>
      <c r="BF133" s="36">
        <f t="shared" si="51"/>
        <v>0</v>
      </c>
      <c r="BG133" s="36">
        <f t="shared" si="52"/>
        <v>0</v>
      </c>
      <c r="BH133" s="34">
        <f>IF($B133="P",VLOOKUP($E133,'[2]Costeo-JUL26'!$B$9:$CQ$307,BH$1,0),0)</f>
        <v>0</v>
      </c>
      <c r="BI133" s="16">
        <f>IF($B133="P",VLOOKUP($E133,'[2]Costeo-JUL26'!$B$9:$CQ$307,BI$1,0),0)*$G133</f>
        <v>0</v>
      </c>
      <c r="BJ133" s="36">
        <f>IF($B133="P",VLOOKUP($E133,'[2]Costeo-JUL26'!$B$9:$CQ$307,BJ$1,0),0)*$G133</f>
        <v>0</v>
      </c>
      <c r="BK133" s="35">
        <f>IF(BH133=910319,0,IF($B133="P",VLOOKUP($E133,'[2]Costeo-JUL26'!$B$9:$CQ$307,BK$1,0),0))</f>
        <v>0</v>
      </c>
      <c r="BL133" s="36">
        <f t="shared" si="53"/>
        <v>0</v>
      </c>
      <c r="BM133" s="36">
        <f t="shared" si="54"/>
        <v>0</v>
      </c>
      <c r="BN133" s="34">
        <f>IF($B133="P",VLOOKUP($E133,'[2]Costeo-JUL26'!$B$9:$CQ$307,BN$1,0),0)</f>
        <v>0</v>
      </c>
      <c r="BO133" s="16">
        <f>IF($B133="P",VLOOKUP($E133,'[2]Costeo-JUL26'!$B$9:$CQ$307,BO$1,0),0)*$G133</f>
        <v>0</v>
      </c>
      <c r="BP133" s="36">
        <f>IF($B133="P",VLOOKUP($E133,'[2]Costeo-JUL26'!$B$9:$CQ$307,BP$1,0),0)*$G133</f>
        <v>0</v>
      </c>
      <c r="BQ133" s="35">
        <f>IF($B133="P",VLOOKUP($E133,'[2]Costeo-JUL26'!$B$9:$CQ$307,BQ$1,0),0)</f>
        <v>0</v>
      </c>
      <c r="BR133" s="36">
        <f t="shared" si="55"/>
        <v>0</v>
      </c>
      <c r="BS133" s="36">
        <f t="shared" si="56"/>
        <v>0</v>
      </c>
      <c r="BT133" s="34">
        <f>IF($B133="P",VLOOKUP($E133,'[2]Costeo-JUL26'!$B$9:$CQ$307,BT$1,0),0)</f>
        <v>0</v>
      </c>
      <c r="BU133" s="16">
        <f>IF($B133="P",VLOOKUP($E133,'[2]Costeo-JUL26'!$B$9:$CQ$307,BU$1,0),0)*$G133</f>
        <v>0</v>
      </c>
      <c r="BV133" s="36">
        <f>IF($B133="P",VLOOKUP($E133,'[2]Costeo-JUL26'!$B$9:$CQ$307,BV$1,0),0)*$G133</f>
        <v>0</v>
      </c>
      <c r="BW133" s="35">
        <f>IF($B133="P",VLOOKUP($E133,'[2]Costeo-JUL26'!$B$9:$CQ$307,BW$1,0),0)</f>
        <v>0</v>
      </c>
      <c r="BX133" s="36">
        <f t="shared" si="57"/>
        <v>0</v>
      </c>
      <c r="BY133" s="36">
        <f t="shared" si="58"/>
        <v>0</v>
      </c>
      <c r="BZ133" s="34">
        <f>IF($B133="P",VLOOKUP($E133,'[2]Costeo-JUL26'!$B$9:$CQ$307,BZ$1,0),0)</f>
        <v>0</v>
      </c>
      <c r="CA133" s="16">
        <f>IF($B133="P",VLOOKUP($E133,'[2]Costeo-JUL26'!$B$9:$CQ$307,CA$1,0),0)*$G133</f>
        <v>0</v>
      </c>
      <c r="CB133" s="36">
        <f>IF($B133="P",VLOOKUP($E133,'[2]Costeo-JUL26'!$B$9:$CQ$307,CB$1,0),0)*$G133</f>
        <v>0</v>
      </c>
      <c r="CC133" s="35">
        <f>IF($B133="P",VLOOKUP($E133,'[2]Costeo-JUL26'!$B$9:$CQ$307,CC$1,0),0)</f>
        <v>0</v>
      </c>
      <c r="CD133" s="36">
        <f t="shared" si="59"/>
        <v>0</v>
      </c>
      <c r="CE133" s="36">
        <f t="shared" si="60"/>
        <v>0</v>
      </c>
      <c r="CF133" s="37">
        <f t="shared" si="32"/>
        <v>0</v>
      </c>
      <c r="CG133" s="36">
        <f>IF($B133="r",VLOOKUP($E133,'[2]Costeo-JUL26'!$B$9:$CQ$307,CG$1,0),0)*$G133</f>
        <v>21119.875</v>
      </c>
      <c r="CH133" s="35">
        <f>VLOOKUP($E133,'[2]TEORICOS (05.26)'!$A$8:$T$251,CH$1,0)</f>
        <v>0.14000000000000001</v>
      </c>
      <c r="CI133" s="36">
        <f t="shared" si="61"/>
        <v>9112.0327000000034</v>
      </c>
      <c r="CJ133" s="37">
        <f t="shared" si="62"/>
        <v>30231.907700000003</v>
      </c>
      <c r="CM133" s="16">
        <f>SUMIFS('[1]Ajuste Inventario'!$I:$I,'[1]Ajuste Inventario'!$B:$B,E133,'[1]Ajuste Inventario'!$S:$S,D133)*-1</f>
        <v>0.83299999999999996</v>
      </c>
      <c r="CN133" s="36">
        <f t="shared" si="33"/>
        <v>2014.6543291280002</v>
      </c>
      <c r="CP133" t="str">
        <f t="shared" si="34"/>
        <v>505Org.Vtas Ranelagh</v>
      </c>
      <c r="CQ133" s="10">
        <f t="shared" si="35"/>
        <v>2418.5526160000004</v>
      </c>
    </row>
    <row r="134" spans="1:95" x14ac:dyDescent="0.25">
      <c r="A134" s="30">
        <v>46204</v>
      </c>
      <c r="B134" s="31" t="str">
        <f>VLOOKUP($E134,'[2]TEORICOS (05.26)'!$A$8:$T$251,B$1,0)</f>
        <v>R</v>
      </c>
      <c r="C134" s="32" t="str">
        <f>VLOOKUP($E134,'[2]TEORICOS (05.26)'!$A$8:$T$251,C$1,0)</f>
        <v>Ades</v>
      </c>
      <c r="D134" t="s">
        <v>66</v>
      </c>
      <c r="E134">
        <v>509</v>
      </c>
      <c r="F134" t="s">
        <v>192</v>
      </c>
      <c r="G134" s="16">
        <v>594</v>
      </c>
      <c r="H134" s="16">
        <v>125.33399999999959</v>
      </c>
      <c r="I134" s="33">
        <v>2692349.7100000116</v>
      </c>
      <c r="J134" s="33">
        <v>2655667.3900000094</v>
      </c>
      <c r="K134" s="34">
        <f>IF($B134="P",VLOOKUP($E134,'[2]Costeo-JUL26'!$B$9:$CQ$307,K$1,0),0)</f>
        <v>0</v>
      </c>
      <c r="L134" s="35">
        <f>VLOOKUP($E134,'[2]TEORICOS (05.26)'!$A$8:$T$251,L$1,0)</f>
        <v>0.24</v>
      </c>
      <c r="M134" s="36">
        <f t="shared" si="36"/>
        <v>0</v>
      </c>
      <c r="N134" s="35">
        <f>IF($B134="P",VLOOKUP($E134,'[2]Costeo-JUL26'!$B$9:$CQ$307,N$1,0),0)</f>
        <v>0</v>
      </c>
      <c r="O134" s="36">
        <f t="shared" si="37"/>
        <v>0</v>
      </c>
      <c r="P134" s="36">
        <f>IF($B134="P",VLOOKUP($E134,'[2]Costeo-JUL26'!$B$9:$CQ$307,P$1,0),0)*H134</f>
        <v>0</v>
      </c>
      <c r="Q134" s="36">
        <f t="shared" si="38"/>
        <v>0</v>
      </c>
      <c r="R134" s="34">
        <f>IF($B134="P",VLOOKUP($E134,'[2]Costeo-JUL26'!$B$9:$CQ$307,R$1,0),0)</f>
        <v>0</v>
      </c>
      <c r="S134" s="16">
        <f>IF($B134="P",VLOOKUP($E134,'[2]Costeo-JUL26'!$B$9:$CQ$307,S$1,0),0)*$G134</f>
        <v>0</v>
      </c>
      <c r="T134" s="36">
        <f>IF($B134="P",VLOOKUP($E134,'[2]Costeo-JUL26'!$B$9:$CQ$307,T$1,0),0)*$G134</f>
        <v>0</v>
      </c>
      <c r="U134" s="35">
        <f>IF($B134="P",VLOOKUP($E134,'[2]Costeo-JUL26'!$B$9:$CQ$307,U$1,0),0)</f>
        <v>0</v>
      </c>
      <c r="V134" s="36">
        <f t="shared" si="39"/>
        <v>0</v>
      </c>
      <c r="W134" s="36">
        <f t="shared" si="40"/>
        <v>0</v>
      </c>
      <c r="X134" s="34">
        <f>IF($B134="P",VLOOKUP($E134,'[2]Costeo-JUL26'!$B$9:$CQ$307,X$1,0),0)</f>
        <v>0</v>
      </c>
      <c r="Y134" s="16">
        <f>IF($B134="P",VLOOKUP($E134,'[2]Costeo-JUL26'!$B$9:$CQ$307,Y$1,0),0)*$G134</f>
        <v>0</v>
      </c>
      <c r="Z134" s="36">
        <f>IF($B134="P",VLOOKUP($E134,'[2]Costeo-JUL26'!$B$9:$CQ$307,Z$1,0),0)*$G134</f>
        <v>0</v>
      </c>
      <c r="AA134" s="35">
        <f>IF($B134="P",VLOOKUP($E134,'[2]Costeo-JUL26'!$B$9:$CQ$307,AA$1,0),0)</f>
        <v>0</v>
      </c>
      <c r="AB134" s="36">
        <f t="shared" si="41"/>
        <v>0</v>
      </c>
      <c r="AC134" s="36">
        <f t="shared" si="42"/>
        <v>0</v>
      </c>
      <c r="AD134" s="34">
        <f>IF($B134="P",VLOOKUP($E134,'[2]Costeo-JUL26'!$B$9:$CQ$307,AD$1,0),0)</f>
        <v>0</v>
      </c>
      <c r="AE134" s="16">
        <f>IF($B134="P",VLOOKUP($E134,'[2]Costeo-JUL26'!$B$9:$CQ$307,AE$1,0),0)*$G134</f>
        <v>0</v>
      </c>
      <c r="AF134" s="36">
        <f>IF($B134="P",VLOOKUP($E134,'[2]Costeo-JUL26'!$B$9:$CQ$307,AF$1,0),0)*$G134</f>
        <v>0</v>
      </c>
      <c r="AG134" s="35">
        <f>IF($B134="P",VLOOKUP($E134,'[2]Costeo-JUL26'!$B$9:$CQ$307,AG$1,0),0)</f>
        <v>0</v>
      </c>
      <c r="AH134" s="36">
        <f t="shared" si="43"/>
        <v>0</v>
      </c>
      <c r="AI134" s="36">
        <f t="shared" si="44"/>
        <v>0</v>
      </c>
      <c r="AJ134" s="34">
        <f>IF($B134="P",VLOOKUP($E134,'[2]Costeo-JUL26'!$B$9:$CQ$307,AJ$1,0),0)</f>
        <v>0</v>
      </c>
      <c r="AK134" s="16">
        <f>IF($B134="P",VLOOKUP($E134,'[2]Costeo-JUL26'!$B$9:$CQ$307,AK$1,0),0)*$G134</f>
        <v>0</v>
      </c>
      <c r="AL134" s="36">
        <f>IF($B134="P",VLOOKUP($E134,'[2]Costeo-JUL26'!$B$9:$CQ$307,AL$1,0),0)*$G134</f>
        <v>0</v>
      </c>
      <c r="AM134" s="35">
        <f>IF($B134="P",VLOOKUP($E134,'[2]Costeo-JUL26'!$B$9:$CQ$307,AM$1,0),0)</f>
        <v>0</v>
      </c>
      <c r="AN134" s="36">
        <f t="shared" si="45"/>
        <v>0</v>
      </c>
      <c r="AO134" s="36">
        <f t="shared" si="46"/>
        <v>0</v>
      </c>
      <c r="AP134" s="34">
        <f>IF($B134="P",VLOOKUP($E134,'[2]Costeo-JUL26'!$B$9:$CQ$307,AP$1,0),0)</f>
        <v>0</v>
      </c>
      <c r="AQ134" s="16">
        <f>IF($B134="P",VLOOKUP($E134,'[2]Costeo-JUL26'!$B$9:$CQ$307,AQ$1,0),0)*$G134</f>
        <v>0</v>
      </c>
      <c r="AR134" s="36">
        <f>IF($B134="P",VLOOKUP($E134,'[2]Costeo-JUL26'!$B$9:$CQ$307,AR$1,0),0)*$G134</f>
        <v>0</v>
      </c>
      <c r="AS134" s="35">
        <f>IF($B134="P",VLOOKUP($E134,'[2]Costeo-JUL26'!$B$9:$CQ$307,AS$1,0),0)</f>
        <v>0</v>
      </c>
      <c r="AT134" s="36">
        <f t="shared" si="47"/>
        <v>0</v>
      </c>
      <c r="AU134" s="36">
        <f t="shared" si="48"/>
        <v>0</v>
      </c>
      <c r="AV134" s="34">
        <f>IF($B134="P",VLOOKUP($E134,'[2]Costeo-JUL26'!$B$9:$CQ$307,AV$1,0),0)</f>
        <v>0</v>
      </c>
      <c r="AW134" s="16">
        <f>IF($B134="P",VLOOKUP($E134,'[2]Costeo-JUL26'!$B$9:$CQ$307,AW$1,0),0)*$G134</f>
        <v>0</v>
      </c>
      <c r="AX134" s="36">
        <f>IF($B134="P",VLOOKUP($E134,'[2]Costeo-JUL26'!$B$9:$CQ$307,AX$1,0),0)*$G134</f>
        <v>0</v>
      </c>
      <c r="AY134" s="35">
        <f>IF($B134="P",VLOOKUP($E134,'[2]Costeo-JUL26'!$B$9:$CQ$307,AY$1,0),0)</f>
        <v>0</v>
      </c>
      <c r="AZ134" s="36">
        <f t="shared" si="49"/>
        <v>0</v>
      </c>
      <c r="BA134" s="36">
        <f t="shared" si="50"/>
        <v>0</v>
      </c>
      <c r="BB134" s="34">
        <f>IF($B134="P",VLOOKUP($E134,'[2]Costeo-JUL26'!$B$9:$CQ$307,BB$1,0),0)</f>
        <v>0</v>
      </c>
      <c r="BC134" s="16">
        <f>IF($B134="P",VLOOKUP($E134,'[2]Costeo-JUL26'!$B$9:$CQ$307,BC$1,0),0)*$G134</f>
        <v>0</v>
      </c>
      <c r="BD134" s="36">
        <f>IF($B134="P",VLOOKUP($E134,'[2]Costeo-JUL26'!$B$9:$CQ$307,BD$1,0),0)*$G134</f>
        <v>0</v>
      </c>
      <c r="BE134" s="35">
        <f>IF($B134="P",VLOOKUP($E134,'[2]Costeo-JUL26'!$B$9:$CQ$307,BE$1,0),0)</f>
        <v>0</v>
      </c>
      <c r="BF134" s="36">
        <f t="shared" si="51"/>
        <v>0</v>
      </c>
      <c r="BG134" s="36">
        <f t="shared" si="52"/>
        <v>0</v>
      </c>
      <c r="BH134" s="34">
        <f>IF($B134="P",VLOOKUP($E134,'[2]Costeo-JUL26'!$B$9:$CQ$307,BH$1,0),0)</f>
        <v>0</v>
      </c>
      <c r="BI134" s="16">
        <f>IF($B134="P",VLOOKUP($E134,'[2]Costeo-JUL26'!$B$9:$CQ$307,BI$1,0),0)*$G134</f>
        <v>0</v>
      </c>
      <c r="BJ134" s="36">
        <f>IF($B134="P",VLOOKUP($E134,'[2]Costeo-JUL26'!$B$9:$CQ$307,BJ$1,0),0)*$G134</f>
        <v>0</v>
      </c>
      <c r="BK134" s="35">
        <f>IF(BH134=910319,0,IF($B134="P",VLOOKUP($E134,'[2]Costeo-JUL26'!$B$9:$CQ$307,BK$1,0),0))</f>
        <v>0</v>
      </c>
      <c r="BL134" s="36">
        <f t="shared" si="53"/>
        <v>0</v>
      </c>
      <c r="BM134" s="36">
        <f t="shared" si="54"/>
        <v>0</v>
      </c>
      <c r="BN134" s="34">
        <f>IF($B134="P",VLOOKUP($E134,'[2]Costeo-JUL26'!$B$9:$CQ$307,BN$1,0),0)</f>
        <v>0</v>
      </c>
      <c r="BO134" s="16">
        <f>IF($B134="P",VLOOKUP($E134,'[2]Costeo-JUL26'!$B$9:$CQ$307,BO$1,0),0)*$G134</f>
        <v>0</v>
      </c>
      <c r="BP134" s="36">
        <f>IF($B134="P",VLOOKUP($E134,'[2]Costeo-JUL26'!$B$9:$CQ$307,BP$1,0),0)*$G134</f>
        <v>0</v>
      </c>
      <c r="BQ134" s="35">
        <f>IF($B134="P",VLOOKUP($E134,'[2]Costeo-JUL26'!$B$9:$CQ$307,BQ$1,0),0)</f>
        <v>0</v>
      </c>
      <c r="BR134" s="36">
        <f t="shared" si="55"/>
        <v>0</v>
      </c>
      <c r="BS134" s="36">
        <f t="shared" si="56"/>
        <v>0</v>
      </c>
      <c r="BT134" s="34">
        <f>IF($B134="P",VLOOKUP($E134,'[2]Costeo-JUL26'!$B$9:$CQ$307,BT$1,0),0)</f>
        <v>0</v>
      </c>
      <c r="BU134" s="16">
        <f>IF($B134="P",VLOOKUP($E134,'[2]Costeo-JUL26'!$B$9:$CQ$307,BU$1,0),0)*$G134</f>
        <v>0</v>
      </c>
      <c r="BV134" s="36">
        <f>IF($B134="P",VLOOKUP($E134,'[2]Costeo-JUL26'!$B$9:$CQ$307,BV$1,0),0)*$G134</f>
        <v>0</v>
      </c>
      <c r="BW134" s="35">
        <f>IF($B134="P",VLOOKUP($E134,'[2]Costeo-JUL26'!$B$9:$CQ$307,BW$1,0),0)</f>
        <v>0</v>
      </c>
      <c r="BX134" s="36">
        <f t="shared" si="57"/>
        <v>0</v>
      </c>
      <c r="BY134" s="36">
        <f t="shared" si="58"/>
        <v>0</v>
      </c>
      <c r="BZ134" s="34">
        <f>IF($B134="P",VLOOKUP($E134,'[2]Costeo-JUL26'!$B$9:$CQ$307,BZ$1,0),0)</f>
        <v>0</v>
      </c>
      <c r="CA134" s="16">
        <f>IF($B134="P",VLOOKUP($E134,'[2]Costeo-JUL26'!$B$9:$CQ$307,CA$1,0),0)*$G134</f>
        <v>0</v>
      </c>
      <c r="CB134" s="36">
        <f>IF($B134="P",VLOOKUP($E134,'[2]Costeo-JUL26'!$B$9:$CQ$307,CB$1,0),0)*$G134</f>
        <v>0</v>
      </c>
      <c r="CC134" s="35">
        <f>IF($B134="P",VLOOKUP($E134,'[2]Costeo-JUL26'!$B$9:$CQ$307,CC$1,0),0)</f>
        <v>0</v>
      </c>
      <c r="CD134" s="36">
        <f t="shared" si="59"/>
        <v>0</v>
      </c>
      <c r="CE134" s="36">
        <f t="shared" si="60"/>
        <v>0</v>
      </c>
      <c r="CF134" s="37">
        <f t="shared" si="32"/>
        <v>0</v>
      </c>
      <c r="CG134" s="36">
        <f>IF($B134="r",VLOOKUP($E134,'[2]Costeo-JUL26'!$B$9:$CQ$307,CG$1,0),0)*$G134</f>
        <v>1003616.46</v>
      </c>
      <c r="CH134" s="35">
        <f>VLOOKUP($E134,'[2]TEORICOS (05.26)'!$A$8:$T$251,CH$1,0)</f>
        <v>0.14000000000000001</v>
      </c>
      <c r="CI134" s="36">
        <f t="shared" si="61"/>
        <v>496853.86920000217</v>
      </c>
      <c r="CJ134" s="37">
        <f t="shared" si="62"/>
        <v>1500470.3292000021</v>
      </c>
      <c r="CM134" s="16">
        <f>SUMIFS('[1]Ajuste Inventario'!$I:$I,'[1]Ajuste Inventario'!$B:$B,E134,'[1]Ajuste Inventario'!$S:$S,D134)*-1</f>
        <v>2.4989999999999997</v>
      </c>
      <c r="CN134" s="36">
        <f t="shared" si="33"/>
        <v>6312.5847688060685</v>
      </c>
      <c r="CP134" t="str">
        <f t="shared" si="34"/>
        <v>509Org.Vtas Ranelagh</v>
      </c>
      <c r="CQ134" s="10">
        <f t="shared" si="35"/>
        <v>2526.0443252525288</v>
      </c>
    </row>
    <row r="135" spans="1:95" x14ac:dyDescent="0.25">
      <c r="A135" s="30">
        <v>46204</v>
      </c>
      <c r="B135" s="31" t="str">
        <f>VLOOKUP($E135,'[2]TEORICOS (05.26)'!$A$8:$T$251,B$1,0)</f>
        <v>R</v>
      </c>
      <c r="C135" s="32" t="str">
        <f>VLOOKUP($E135,'[2]TEORICOS (05.26)'!$A$8:$T$251,C$1,0)</f>
        <v>Ades</v>
      </c>
      <c r="D135" t="s">
        <v>66</v>
      </c>
      <c r="E135">
        <v>593</v>
      </c>
      <c r="F135" t="s">
        <v>193</v>
      </c>
      <c r="G135" s="16">
        <v>176</v>
      </c>
      <c r="H135" s="16">
        <v>247.98399999999992</v>
      </c>
      <c r="I135" s="33">
        <v>3050089.6200000024</v>
      </c>
      <c r="J135" s="33">
        <v>3008494.2600000026</v>
      </c>
      <c r="K135" s="34">
        <f>IF($B135="P",VLOOKUP($E135,'[2]Costeo-JUL26'!$B$9:$CQ$307,K$1,0),0)</f>
        <v>0</v>
      </c>
      <c r="L135" s="35">
        <f>VLOOKUP($E135,'[2]TEORICOS (05.26)'!$A$8:$T$251,L$1,0)</f>
        <v>0.24</v>
      </c>
      <c r="M135" s="36">
        <f t="shared" si="36"/>
        <v>0</v>
      </c>
      <c r="N135" s="35">
        <f>IF($B135="P",VLOOKUP($E135,'[2]Costeo-JUL26'!$B$9:$CQ$307,N$1,0),0)</f>
        <v>0</v>
      </c>
      <c r="O135" s="36">
        <f t="shared" si="37"/>
        <v>0</v>
      </c>
      <c r="P135" s="36">
        <f>IF($B135="P",VLOOKUP($E135,'[2]Costeo-JUL26'!$B$9:$CQ$307,P$1,0),0)*H135</f>
        <v>0</v>
      </c>
      <c r="Q135" s="36">
        <f t="shared" si="38"/>
        <v>0</v>
      </c>
      <c r="R135" s="34">
        <f>IF($B135="P",VLOOKUP($E135,'[2]Costeo-JUL26'!$B$9:$CQ$307,R$1,0),0)</f>
        <v>0</v>
      </c>
      <c r="S135" s="16">
        <f>IF($B135="P",VLOOKUP($E135,'[2]Costeo-JUL26'!$B$9:$CQ$307,S$1,0),0)*$G135</f>
        <v>0</v>
      </c>
      <c r="T135" s="36">
        <f>IF($B135="P",VLOOKUP($E135,'[2]Costeo-JUL26'!$B$9:$CQ$307,T$1,0),0)*$G135</f>
        <v>0</v>
      </c>
      <c r="U135" s="35">
        <f>IF($B135="P",VLOOKUP($E135,'[2]Costeo-JUL26'!$B$9:$CQ$307,U$1,0),0)</f>
        <v>0</v>
      </c>
      <c r="V135" s="36">
        <f t="shared" si="39"/>
        <v>0</v>
      </c>
      <c r="W135" s="36">
        <f t="shared" si="40"/>
        <v>0</v>
      </c>
      <c r="X135" s="34">
        <f>IF($B135="P",VLOOKUP($E135,'[2]Costeo-JUL26'!$B$9:$CQ$307,X$1,0),0)</f>
        <v>0</v>
      </c>
      <c r="Y135" s="16">
        <f>IF($B135="P",VLOOKUP($E135,'[2]Costeo-JUL26'!$B$9:$CQ$307,Y$1,0),0)*$G135</f>
        <v>0</v>
      </c>
      <c r="Z135" s="36">
        <f>IF($B135="P",VLOOKUP($E135,'[2]Costeo-JUL26'!$B$9:$CQ$307,Z$1,0),0)*$G135</f>
        <v>0</v>
      </c>
      <c r="AA135" s="35">
        <f>IF($B135="P",VLOOKUP($E135,'[2]Costeo-JUL26'!$B$9:$CQ$307,AA$1,0),0)</f>
        <v>0</v>
      </c>
      <c r="AB135" s="36">
        <f t="shared" si="41"/>
        <v>0</v>
      </c>
      <c r="AC135" s="36">
        <f t="shared" si="42"/>
        <v>0</v>
      </c>
      <c r="AD135" s="34">
        <f>IF($B135="P",VLOOKUP($E135,'[2]Costeo-JUL26'!$B$9:$CQ$307,AD$1,0),0)</f>
        <v>0</v>
      </c>
      <c r="AE135" s="16">
        <f>IF($B135="P",VLOOKUP($E135,'[2]Costeo-JUL26'!$B$9:$CQ$307,AE$1,0),0)*$G135</f>
        <v>0</v>
      </c>
      <c r="AF135" s="36">
        <f>IF($B135="P",VLOOKUP($E135,'[2]Costeo-JUL26'!$B$9:$CQ$307,AF$1,0),0)*$G135</f>
        <v>0</v>
      </c>
      <c r="AG135" s="35">
        <f>IF($B135="P",VLOOKUP($E135,'[2]Costeo-JUL26'!$B$9:$CQ$307,AG$1,0),0)</f>
        <v>0</v>
      </c>
      <c r="AH135" s="36">
        <f t="shared" si="43"/>
        <v>0</v>
      </c>
      <c r="AI135" s="36">
        <f t="shared" si="44"/>
        <v>0</v>
      </c>
      <c r="AJ135" s="34">
        <f>IF($B135="P",VLOOKUP($E135,'[2]Costeo-JUL26'!$B$9:$CQ$307,AJ$1,0),0)</f>
        <v>0</v>
      </c>
      <c r="AK135" s="16">
        <f>IF($B135="P",VLOOKUP($E135,'[2]Costeo-JUL26'!$B$9:$CQ$307,AK$1,0),0)*$G135</f>
        <v>0</v>
      </c>
      <c r="AL135" s="36">
        <f>IF($B135="P",VLOOKUP($E135,'[2]Costeo-JUL26'!$B$9:$CQ$307,AL$1,0),0)*$G135</f>
        <v>0</v>
      </c>
      <c r="AM135" s="35">
        <f>IF($B135="P",VLOOKUP($E135,'[2]Costeo-JUL26'!$B$9:$CQ$307,AM$1,0),0)</f>
        <v>0</v>
      </c>
      <c r="AN135" s="36">
        <f t="shared" si="45"/>
        <v>0</v>
      </c>
      <c r="AO135" s="36">
        <f t="shared" si="46"/>
        <v>0</v>
      </c>
      <c r="AP135" s="34">
        <f>IF($B135="P",VLOOKUP($E135,'[2]Costeo-JUL26'!$B$9:$CQ$307,AP$1,0),0)</f>
        <v>0</v>
      </c>
      <c r="AQ135" s="16">
        <f>IF($B135="P",VLOOKUP($E135,'[2]Costeo-JUL26'!$B$9:$CQ$307,AQ$1,0),0)*$G135</f>
        <v>0</v>
      </c>
      <c r="AR135" s="36">
        <f>IF($B135="P",VLOOKUP($E135,'[2]Costeo-JUL26'!$B$9:$CQ$307,AR$1,0),0)*$G135</f>
        <v>0</v>
      </c>
      <c r="AS135" s="35">
        <f>IF($B135="P",VLOOKUP($E135,'[2]Costeo-JUL26'!$B$9:$CQ$307,AS$1,0),0)</f>
        <v>0</v>
      </c>
      <c r="AT135" s="36">
        <f t="shared" si="47"/>
        <v>0</v>
      </c>
      <c r="AU135" s="36">
        <f t="shared" si="48"/>
        <v>0</v>
      </c>
      <c r="AV135" s="34">
        <f>IF($B135="P",VLOOKUP($E135,'[2]Costeo-JUL26'!$B$9:$CQ$307,AV$1,0),0)</f>
        <v>0</v>
      </c>
      <c r="AW135" s="16">
        <f>IF($B135="P",VLOOKUP($E135,'[2]Costeo-JUL26'!$B$9:$CQ$307,AW$1,0),0)*$G135</f>
        <v>0</v>
      </c>
      <c r="AX135" s="36">
        <f>IF($B135="P",VLOOKUP($E135,'[2]Costeo-JUL26'!$B$9:$CQ$307,AX$1,0),0)*$G135</f>
        <v>0</v>
      </c>
      <c r="AY135" s="35">
        <f>IF($B135="P",VLOOKUP($E135,'[2]Costeo-JUL26'!$B$9:$CQ$307,AY$1,0),0)</f>
        <v>0</v>
      </c>
      <c r="AZ135" s="36">
        <f t="shared" si="49"/>
        <v>0</v>
      </c>
      <c r="BA135" s="36">
        <f t="shared" si="50"/>
        <v>0</v>
      </c>
      <c r="BB135" s="34">
        <f>IF($B135="P",VLOOKUP($E135,'[2]Costeo-JUL26'!$B$9:$CQ$307,BB$1,0),0)</f>
        <v>0</v>
      </c>
      <c r="BC135" s="16">
        <f>IF($B135="P",VLOOKUP($E135,'[2]Costeo-JUL26'!$B$9:$CQ$307,BC$1,0),0)*$G135</f>
        <v>0</v>
      </c>
      <c r="BD135" s="36">
        <f>IF($B135="P",VLOOKUP($E135,'[2]Costeo-JUL26'!$B$9:$CQ$307,BD$1,0),0)*$G135</f>
        <v>0</v>
      </c>
      <c r="BE135" s="35">
        <f>IF($B135="P",VLOOKUP($E135,'[2]Costeo-JUL26'!$B$9:$CQ$307,BE$1,0),0)</f>
        <v>0</v>
      </c>
      <c r="BF135" s="36">
        <f t="shared" si="51"/>
        <v>0</v>
      </c>
      <c r="BG135" s="36">
        <f t="shared" si="52"/>
        <v>0</v>
      </c>
      <c r="BH135" s="34">
        <f>IF($B135="P",VLOOKUP($E135,'[2]Costeo-JUL26'!$B$9:$CQ$307,BH$1,0),0)</f>
        <v>0</v>
      </c>
      <c r="BI135" s="16">
        <f>IF($B135="P",VLOOKUP($E135,'[2]Costeo-JUL26'!$B$9:$CQ$307,BI$1,0),0)*$G135</f>
        <v>0</v>
      </c>
      <c r="BJ135" s="36">
        <f>IF($B135="P",VLOOKUP($E135,'[2]Costeo-JUL26'!$B$9:$CQ$307,BJ$1,0),0)*$G135</f>
        <v>0</v>
      </c>
      <c r="BK135" s="35">
        <f>IF(BH135=910319,0,IF($B135="P",VLOOKUP($E135,'[2]Costeo-JUL26'!$B$9:$CQ$307,BK$1,0),0))</f>
        <v>0</v>
      </c>
      <c r="BL135" s="36">
        <f t="shared" si="53"/>
        <v>0</v>
      </c>
      <c r="BM135" s="36">
        <f t="shared" si="54"/>
        <v>0</v>
      </c>
      <c r="BN135" s="34">
        <f>IF($B135="P",VLOOKUP($E135,'[2]Costeo-JUL26'!$B$9:$CQ$307,BN$1,0),0)</f>
        <v>0</v>
      </c>
      <c r="BO135" s="16">
        <f>IF($B135="P",VLOOKUP($E135,'[2]Costeo-JUL26'!$B$9:$CQ$307,BO$1,0),0)*$G135</f>
        <v>0</v>
      </c>
      <c r="BP135" s="36">
        <f>IF($B135="P",VLOOKUP($E135,'[2]Costeo-JUL26'!$B$9:$CQ$307,BP$1,0),0)*$G135</f>
        <v>0</v>
      </c>
      <c r="BQ135" s="35">
        <f>IF($B135="P",VLOOKUP($E135,'[2]Costeo-JUL26'!$B$9:$CQ$307,BQ$1,0),0)</f>
        <v>0</v>
      </c>
      <c r="BR135" s="36">
        <f t="shared" si="55"/>
        <v>0</v>
      </c>
      <c r="BS135" s="36">
        <f t="shared" si="56"/>
        <v>0</v>
      </c>
      <c r="BT135" s="34">
        <f>IF($B135="P",VLOOKUP($E135,'[2]Costeo-JUL26'!$B$9:$CQ$307,BT$1,0),0)</f>
        <v>0</v>
      </c>
      <c r="BU135" s="16">
        <f>IF($B135="P",VLOOKUP($E135,'[2]Costeo-JUL26'!$B$9:$CQ$307,BU$1,0),0)*$G135</f>
        <v>0</v>
      </c>
      <c r="BV135" s="36">
        <f>IF($B135="P",VLOOKUP($E135,'[2]Costeo-JUL26'!$B$9:$CQ$307,BV$1,0),0)*$G135</f>
        <v>0</v>
      </c>
      <c r="BW135" s="35">
        <f>IF($B135="P",VLOOKUP($E135,'[2]Costeo-JUL26'!$B$9:$CQ$307,BW$1,0),0)</f>
        <v>0</v>
      </c>
      <c r="BX135" s="36">
        <f t="shared" si="57"/>
        <v>0</v>
      </c>
      <c r="BY135" s="36">
        <f t="shared" si="58"/>
        <v>0</v>
      </c>
      <c r="BZ135" s="34">
        <f>IF($B135="P",VLOOKUP($E135,'[2]Costeo-JUL26'!$B$9:$CQ$307,BZ$1,0),0)</f>
        <v>0</v>
      </c>
      <c r="CA135" s="16">
        <f>IF($B135="P",VLOOKUP($E135,'[2]Costeo-JUL26'!$B$9:$CQ$307,CA$1,0),0)*$G135</f>
        <v>0</v>
      </c>
      <c r="CB135" s="36">
        <f>IF($B135="P",VLOOKUP($E135,'[2]Costeo-JUL26'!$B$9:$CQ$307,CB$1,0),0)*$G135</f>
        <v>0</v>
      </c>
      <c r="CC135" s="35">
        <f>IF($B135="P",VLOOKUP($E135,'[2]Costeo-JUL26'!$B$9:$CQ$307,CC$1,0),0)</f>
        <v>0</v>
      </c>
      <c r="CD135" s="36">
        <f t="shared" si="59"/>
        <v>0</v>
      </c>
      <c r="CE135" s="36">
        <f t="shared" si="60"/>
        <v>0</v>
      </c>
      <c r="CF135" s="37">
        <f t="shared" si="32"/>
        <v>0</v>
      </c>
      <c r="CG135" s="36">
        <f>IF($B135="r",VLOOKUP($E135,'[2]Costeo-JUL26'!$B$9:$CQ$307,CG$1,0),0)*$G135</f>
        <v>1384164.3199999998</v>
      </c>
      <c r="CH135" s="35">
        <f>VLOOKUP($E135,'[2]TEORICOS (05.26)'!$A$8:$T$251,CH$1,0)</f>
        <v>0.14000000000000001</v>
      </c>
      <c r="CI135" s="36">
        <f t="shared" si="61"/>
        <v>528255.61760000058</v>
      </c>
      <c r="CJ135" s="37">
        <f t="shared" si="62"/>
        <v>1912419.9376000003</v>
      </c>
      <c r="CM135" s="16">
        <f>SUMIFS('[1]Ajuste Inventario'!$I:$I,'[1]Ajuste Inventario'!$B:$B,E135,'[1]Ajuste Inventario'!$S:$S,D135)*-1</f>
        <v>16.5</v>
      </c>
      <c r="CN135" s="36">
        <f t="shared" si="33"/>
        <v>179289.36915000004</v>
      </c>
      <c r="CP135" t="str">
        <f t="shared" si="34"/>
        <v>593Org.Vtas Ranelagh</v>
      </c>
      <c r="CQ135" s="10">
        <f t="shared" si="35"/>
        <v>10866.022372727275</v>
      </c>
    </row>
    <row r="136" spans="1:95" x14ac:dyDescent="0.25">
      <c r="A136" s="30">
        <v>46204</v>
      </c>
      <c r="B136" s="31" t="str">
        <f>VLOOKUP($E136,'[2]TEORICOS (05.26)'!$A$8:$T$251,B$1,0)</f>
        <v>R</v>
      </c>
      <c r="C136" s="32" t="str">
        <f>VLOOKUP($E136,'[2]TEORICOS (05.26)'!$A$8:$T$251,C$1,0)</f>
        <v>Ades</v>
      </c>
      <c r="D136" t="s">
        <v>66</v>
      </c>
      <c r="E136">
        <v>594</v>
      </c>
      <c r="F136" t="s">
        <v>194</v>
      </c>
      <c r="G136" s="16">
        <v>196</v>
      </c>
      <c r="H136" s="16">
        <v>276.16399999999993</v>
      </c>
      <c r="I136" s="33">
        <v>3435449.1100000022</v>
      </c>
      <c r="J136" s="33">
        <v>3375834.1500000008</v>
      </c>
      <c r="K136" s="34">
        <f>IF($B136="P",VLOOKUP($E136,'[2]Costeo-JUL26'!$B$9:$CQ$307,K$1,0),0)</f>
        <v>0</v>
      </c>
      <c r="L136" s="35">
        <f>VLOOKUP($E136,'[2]TEORICOS (05.26)'!$A$8:$T$251,L$1,0)</f>
        <v>0.24</v>
      </c>
      <c r="M136" s="36">
        <f t="shared" si="36"/>
        <v>0</v>
      </c>
      <c r="N136" s="35">
        <f>IF($B136="P",VLOOKUP($E136,'[2]Costeo-JUL26'!$B$9:$CQ$307,N$1,0),0)</f>
        <v>0</v>
      </c>
      <c r="O136" s="36">
        <f t="shared" si="37"/>
        <v>0</v>
      </c>
      <c r="P136" s="36">
        <f>IF($B136="P",VLOOKUP($E136,'[2]Costeo-JUL26'!$B$9:$CQ$307,P$1,0),0)*H136</f>
        <v>0</v>
      </c>
      <c r="Q136" s="36">
        <f t="shared" si="38"/>
        <v>0</v>
      </c>
      <c r="R136" s="34">
        <f>IF($B136="P",VLOOKUP($E136,'[2]Costeo-JUL26'!$B$9:$CQ$307,R$1,0),0)</f>
        <v>0</v>
      </c>
      <c r="S136" s="16">
        <f>IF($B136="P",VLOOKUP($E136,'[2]Costeo-JUL26'!$B$9:$CQ$307,S$1,0),0)*$G136</f>
        <v>0</v>
      </c>
      <c r="T136" s="36">
        <f>IF($B136="P",VLOOKUP($E136,'[2]Costeo-JUL26'!$B$9:$CQ$307,T$1,0),0)*$G136</f>
        <v>0</v>
      </c>
      <c r="U136" s="35">
        <f>IF($B136="P",VLOOKUP($E136,'[2]Costeo-JUL26'!$B$9:$CQ$307,U$1,0),0)</f>
        <v>0</v>
      </c>
      <c r="V136" s="36">
        <f t="shared" si="39"/>
        <v>0</v>
      </c>
      <c r="W136" s="36">
        <f t="shared" si="40"/>
        <v>0</v>
      </c>
      <c r="X136" s="34">
        <f>IF($B136="P",VLOOKUP($E136,'[2]Costeo-JUL26'!$B$9:$CQ$307,X$1,0),0)</f>
        <v>0</v>
      </c>
      <c r="Y136" s="16">
        <f>IF($B136="P",VLOOKUP($E136,'[2]Costeo-JUL26'!$B$9:$CQ$307,Y$1,0),0)*$G136</f>
        <v>0</v>
      </c>
      <c r="Z136" s="36">
        <f>IF($B136="P",VLOOKUP($E136,'[2]Costeo-JUL26'!$B$9:$CQ$307,Z$1,0),0)*$G136</f>
        <v>0</v>
      </c>
      <c r="AA136" s="35">
        <f>IF($B136="P",VLOOKUP($E136,'[2]Costeo-JUL26'!$B$9:$CQ$307,AA$1,0),0)</f>
        <v>0</v>
      </c>
      <c r="AB136" s="36">
        <f t="shared" si="41"/>
        <v>0</v>
      </c>
      <c r="AC136" s="36">
        <f t="shared" si="42"/>
        <v>0</v>
      </c>
      <c r="AD136" s="34">
        <f>IF($B136="P",VLOOKUP($E136,'[2]Costeo-JUL26'!$B$9:$CQ$307,AD$1,0),0)</f>
        <v>0</v>
      </c>
      <c r="AE136" s="16">
        <f>IF($B136="P",VLOOKUP($E136,'[2]Costeo-JUL26'!$B$9:$CQ$307,AE$1,0),0)*$G136</f>
        <v>0</v>
      </c>
      <c r="AF136" s="36">
        <f>IF($B136="P",VLOOKUP($E136,'[2]Costeo-JUL26'!$B$9:$CQ$307,AF$1,0),0)*$G136</f>
        <v>0</v>
      </c>
      <c r="AG136" s="35">
        <f>IF($B136="P",VLOOKUP($E136,'[2]Costeo-JUL26'!$B$9:$CQ$307,AG$1,0),0)</f>
        <v>0</v>
      </c>
      <c r="AH136" s="36">
        <f t="shared" si="43"/>
        <v>0</v>
      </c>
      <c r="AI136" s="36">
        <f t="shared" si="44"/>
        <v>0</v>
      </c>
      <c r="AJ136" s="34">
        <f>IF($B136="P",VLOOKUP($E136,'[2]Costeo-JUL26'!$B$9:$CQ$307,AJ$1,0),0)</f>
        <v>0</v>
      </c>
      <c r="AK136" s="16">
        <f>IF($B136="P",VLOOKUP($E136,'[2]Costeo-JUL26'!$B$9:$CQ$307,AK$1,0),0)*$G136</f>
        <v>0</v>
      </c>
      <c r="AL136" s="36">
        <f>IF($B136="P",VLOOKUP($E136,'[2]Costeo-JUL26'!$B$9:$CQ$307,AL$1,0),0)*$G136</f>
        <v>0</v>
      </c>
      <c r="AM136" s="35">
        <f>IF($B136="P",VLOOKUP($E136,'[2]Costeo-JUL26'!$B$9:$CQ$307,AM$1,0),0)</f>
        <v>0</v>
      </c>
      <c r="AN136" s="36">
        <f t="shared" si="45"/>
        <v>0</v>
      </c>
      <c r="AO136" s="36">
        <f t="shared" si="46"/>
        <v>0</v>
      </c>
      <c r="AP136" s="34">
        <f>IF($B136="P",VLOOKUP($E136,'[2]Costeo-JUL26'!$B$9:$CQ$307,AP$1,0),0)</f>
        <v>0</v>
      </c>
      <c r="AQ136" s="16">
        <f>IF($B136="P",VLOOKUP($E136,'[2]Costeo-JUL26'!$B$9:$CQ$307,AQ$1,0),0)*$G136</f>
        <v>0</v>
      </c>
      <c r="AR136" s="36">
        <f>IF($B136="P",VLOOKUP($E136,'[2]Costeo-JUL26'!$B$9:$CQ$307,AR$1,0),0)*$G136</f>
        <v>0</v>
      </c>
      <c r="AS136" s="35">
        <f>IF($B136="P",VLOOKUP($E136,'[2]Costeo-JUL26'!$B$9:$CQ$307,AS$1,0),0)</f>
        <v>0</v>
      </c>
      <c r="AT136" s="36">
        <f t="shared" si="47"/>
        <v>0</v>
      </c>
      <c r="AU136" s="36">
        <f t="shared" si="48"/>
        <v>0</v>
      </c>
      <c r="AV136" s="34">
        <f>IF($B136="P",VLOOKUP($E136,'[2]Costeo-JUL26'!$B$9:$CQ$307,AV$1,0),0)</f>
        <v>0</v>
      </c>
      <c r="AW136" s="16">
        <f>IF($B136="P",VLOOKUP($E136,'[2]Costeo-JUL26'!$B$9:$CQ$307,AW$1,0),0)*$G136</f>
        <v>0</v>
      </c>
      <c r="AX136" s="36">
        <f>IF($B136="P",VLOOKUP($E136,'[2]Costeo-JUL26'!$B$9:$CQ$307,AX$1,0),0)*$G136</f>
        <v>0</v>
      </c>
      <c r="AY136" s="35">
        <f>IF($B136="P",VLOOKUP($E136,'[2]Costeo-JUL26'!$B$9:$CQ$307,AY$1,0),0)</f>
        <v>0</v>
      </c>
      <c r="AZ136" s="36">
        <f t="shared" si="49"/>
        <v>0</v>
      </c>
      <c r="BA136" s="36">
        <f t="shared" si="50"/>
        <v>0</v>
      </c>
      <c r="BB136" s="34">
        <f>IF($B136="P",VLOOKUP($E136,'[2]Costeo-JUL26'!$B$9:$CQ$307,BB$1,0),0)</f>
        <v>0</v>
      </c>
      <c r="BC136" s="16">
        <f>IF($B136="P",VLOOKUP($E136,'[2]Costeo-JUL26'!$B$9:$CQ$307,BC$1,0),0)*$G136</f>
        <v>0</v>
      </c>
      <c r="BD136" s="36">
        <f>IF($B136="P",VLOOKUP($E136,'[2]Costeo-JUL26'!$B$9:$CQ$307,BD$1,0),0)*$G136</f>
        <v>0</v>
      </c>
      <c r="BE136" s="35">
        <f>IF($B136="P",VLOOKUP($E136,'[2]Costeo-JUL26'!$B$9:$CQ$307,BE$1,0),0)</f>
        <v>0</v>
      </c>
      <c r="BF136" s="36">
        <f t="shared" si="51"/>
        <v>0</v>
      </c>
      <c r="BG136" s="36">
        <f t="shared" si="52"/>
        <v>0</v>
      </c>
      <c r="BH136" s="34">
        <f>IF($B136="P",VLOOKUP($E136,'[2]Costeo-JUL26'!$B$9:$CQ$307,BH$1,0),0)</f>
        <v>0</v>
      </c>
      <c r="BI136" s="16">
        <f>IF($B136="P",VLOOKUP($E136,'[2]Costeo-JUL26'!$B$9:$CQ$307,BI$1,0),0)*$G136</f>
        <v>0</v>
      </c>
      <c r="BJ136" s="36">
        <f>IF($B136="P",VLOOKUP($E136,'[2]Costeo-JUL26'!$B$9:$CQ$307,BJ$1,0),0)*$G136</f>
        <v>0</v>
      </c>
      <c r="BK136" s="35">
        <f>IF(BH136=910319,0,IF($B136="P",VLOOKUP($E136,'[2]Costeo-JUL26'!$B$9:$CQ$307,BK$1,0),0))</f>
        <v>0</v>
      </c>
      <c r="BL136" s="36">
        <f t="shared" si="53"/>
        <v>0</v>
      </c>
      <c r="BM136" s="36">
        <f t="shared" si="54"/>
        <v>0</v>
      </c>
      <c r="BN136" s="34">
        <f>IF($B136="P",VLOOKUP($E136,'[2]Costeo-JUL26'!$B$9:$CQ$307,BN$1,0),0)</f>
        <v>0</v>
      </c>
      <c r="BO136" s="16">
        <f>IF($B136="P",VLOOKUP($E136,'[2]Costeo-JUL26'!$B$9:$CQ$307,BO$1,0),0)*$G136</f>
        <v>0</v>
      </c>
      <c r="BP136" s="36">
        <f>IF($B136="P",VLOOKUP($E136,'[2]Costeo-JUL26'!$B$9:$CQ$307,BP$1,0),0)*$G136</f>
        <v>0</v>
      </c>
      <c r="BQ136" s="35">
        <f>IF($B136="P",VLOOKUP($E136,'[2]Costeo-JUL26'!$B$9:$CQ$307,BQ$1,0),0)</f>
        <v>0</v>
      </c>
      <c r="BR136" s="36">
        <f t="shared" si="55"/>
        <v>0</v>
      </c>
      <c r="BS136" s="36">
        <f t="shared" si="56"/>
        <v>0</v>
      </c>
      <c r="BT136" s="34">
        <f>IF($B136="P",VLOOKUP($E136,'[2]Costeo-JUL26'!$B$9:$CQ$307,BT$1,0),0)</f>
        <v>0</v>
      </c>
      <c r="BU136" s="16">
        <f>IF($B136="P",VLOOKUP($E136,'[2]Costeo-JUL26'!$B$9:$CQ$307,BU$1,0),0)*$G136</f>
        <v>0</v>
      </c>
      <c r="BV136" s="36">
        <f>IF($B136="P",VLOOKUP($E136,'[2]Costeo-JUL26'!$B$9:$CQ$307,BV$1,0),0)*$G136</f>
        <v>0</v>
      </c>
      <c r="BW136" s="35">
        <f>IF($B136="P",VLOOKUP($E136,'[2]Costeo-JUL26'!$B$9:$CQ$307,BW$1,0),0)</f>
        <v>0</v>
      </c>
      <c r="BX136" s="36">
        <f t="shared" si="57"/>
        <v>0</v>
      </c>
      <c r="BY136" s="36">
        <f t="shared" si="58"/>
        <v>0</v>
      </c>
      <c r="BZ136" s="34">
        <f>IF($B136="P",VLOOKUP($E136,'[2]Costeo-JUL26'!$B$9:$CQ$307,BZ$1,0),0)</f>
        <v>0</v>
      </c>
      <c r="CA136" s="16">
        <f>IF($B136="P",VLOOKUP($E136,'[2]Costeo-JUL26'!$B$9:$CQ$307,CA$1,0),0)*$G136</f>
        <v>0</v>
      </c>
      <c r="CB136" s="36">
        <f>IF($B136="P",VLOOKUP($E136,'[2]Costeo-JUL26'!$B$9:$CQ$307,CB$1,0),0)*$G136</f>
        <v>0</v>
      </c>
      <c r="CC136" s="35">
        <f>IF($B136="P",VLOOKUP($E136,'[2]Costeo-JUL26'!$B$9:$CQ$307,CC$1,0),0)</f>
        <v>0</v>
      </c>
      <c r="CD136" s="36">
        <f t="shared" si="59"/>
        <v>0</v>
      </c>
      <c r="CE136" s="36">
        <f t="shared" si="60"/>
        <v>0</v>
      </c>
      <c r="CF136" s="37">
        <f t="shared" si="32"/>
        <v>0</v>
      </c>
      <c r="CG136" s="36">
        <f>IF($B136="r",VLOOKUP($E136,'[2]Costeo-JUL26'!$B$9:$CQ$307,CG$1,0),0)*$G136</f>
        <v>1541455.72</v>
      </c>
      <c r="CH136" s="35">
        <f>VLOOKUP($E136,'[2]TEORICOS (05.26)'!$A$8:$T$251,CH$1,0)</f>
        <v>0.14000000000000001</v>
      </c>
      <c r="CI136" s="36">
        <f t="shared" si="61"/>
        <v>594396.39520000014</v>
      </c>
      <c r="CJ136" s="37">
        <f t="shared" si="62"/>
        <v>2135852.1151999999</v>
      </c>
      <c r="CM136" s="16">
        <f>SUMIFS('[1]Ajuste Inventario'!$I:$I,'[1]Ajuste Inventario'!$B:$B,E136,'[1]Ajuste Inventario'!$S:$S,D136)*-1</f>
        <v>23.25</v>
      </c>
      <c r="CN136" s="36">
        <f t="shared" si="33"/>
        <v>253360.00856326529</v>
      </c>
      <c r="CP136" t="str">
        <f t="shared" si="34"/>
        <v>594Org.Vtas Ranelagh</v>
      </c>
      <c r="CQ136" s="10">
        <f t="shared" si="35"/>
        <v>10897.204669387755</v>
      </c>
    </row>
    <row r="137" spans="1:95" x14ac:dyDescent="0.25">
      <c r="A137" s="30">
        <v>46204</v>
      </c>
      <c r="B137" s="31" t="str">
        <f>VLOOKUP($E137,'[2]TEORICOS (05.26)'!$A$8:$T$251,B$1,0)</f>
        <v>R</v>
      </c>
      <c r="C137" s="32" t="str">
        <f>VLOOKUP($E137,'[2]TEORICOS (05.26)'!$A$8:$T$251,C$1,0)</f>
        <v>Ades</v>
      </c>
      <c r="D137" t="s">
        <v>66</v>
      </c>
      <c r="E137">
        <v>595</v>
      </c>
      <c r="F137" t="s">
        <v>195</v>
      </c>
      <c r="G137" s="16">
        <v>152</v>
      </c>
      <c r="H137" s="16">
        <v>214.16800000000001</v>
      </c>
      <c r="I137" s="33">
        <v>2651231.5800000038</v>
      </c>
      <c r="J137" s="33">
        <v>2613606.5300000031</v>
      </c>
      <c r="K137" s="34">
        <f>IF($B137="P",VLOOKUP($E137,'[2]Costeo-JUL26'!$B$9:$CQ$307,K$1,0),0)</f>
        <v>0</v>
      </c>
      <c r="L137" s="35">
        <f>VLOOKUP($E137,'[2]TEORICOS (05.26)'!$A$8:$T$251,L$1,0)</f>
        <v>0.24</v>
      </c>
      <c r="M137" s="36">
        <f t="shared" si="36"/>
        <v>0</v>
      </c>
      <c r="N137" s="35">
        <f>IF($B137="P",VLOOKUP($E137,'[2]Costeo-JUL26'!$B$9:$CQ$307,N$1,0),0)</f>
        <v>0</v>
      </c>
      <c r="O137" s="36">
        <f t="shared" si="37"/>
        <v>0</v>
      </c>
      <c r="P137" s="36">
        <f>IF($B137="P",VLOOKUP($E137,'[2]Costeo-JUL26'!$B$9:$CQ$307,P$1,0),0)*H137</f>
        <v>0</v>
      </c>
      <c r="Q137" s="36">
        <f t="shared" si="38"/>
        <v>0</v>
      </c>
      <c r="R137" s="34">
        <f>IF($B137="P",VLOOKUP($E137,'[2]Costeo-JUL26'!$B$9:$CQ$307,R$1,0),0)</f>
        <v>0</v>
      </c>
      <c r="S137" s="16">
        <f>IF($B137="P",VLOOKUP($E137,'[2]Costeo-JUL26'!$B$9:$CQ$307,S$1,0),0)*$G137</f>
        <v>0</v>
      </c>
      <c r="T137" s="36">
        <f>IF($B137="P",VLOOKUP($E137,'[2]Costeo-JUL26'!$B$9:$CQ$307,T$1,0),0)*$G137</f>
        <v>0</v>
      </c>
      <c r="U137" s="35">
        <f>IF($B137="P",VLOOKUP($E137,'[2]Costeo-JUL26'!$B$9:$CQ$307,U$1,0),0)</f>
        <v>0</v>
      </c>
      <c r="V137" s="36">
        <f t="shared" si="39"/>
        <v>0</v>
      </c>
      <c r="W137" s="36">
        <f t="shared" si="40"/>
        <v>0</v>
      </c>
      <c r="X137" s="34">
        <f>IF($B137="P",VLOOKUP($E137,'[2]Costeo-JUL26'!$B$9:$CQ$307,X$1,0),0)</f>
        <v>0</v>
      </c>
      <c r="Y137" s="16">
        <f>IF($B137="P",VLOOKUP($E137,'[2]Costeo-JUL26'!$B$9:$CQ$307,Y$1,0),0)*$G137</f>
        <v>0</v>
      </c>
      <c r="Z137" s="36">
        <f>IF($B137="P",VLOOKUP($E137,'[2]Costeo-JUL26'!$B$9:$CQ$307,Z$1,0),0)*$G137</f>
        <v>0</v>
      </c>
      <c r="AA137" s="35">
        <f>IF($B137="P",VLOOKUP($E137,'[2]Costeo-JUL26'!$B$9:$CQ$307,AA$1,0),0)</f>
        <v>0</v>
      </c>
      <c r="AB137" s="36">
        <f t="shared" si="41"/>
        <v>0</v>
      </c>
      <c r="AC137" s="36">
        <f t="shared" si="42"/>
        <v>0</v>
      </c>
      <c r="AD137" s="34">
        <f>IF($B137="P",VLOOKUP($E137,'[2]Costeo-JUL26'!$B$9:$CQ$307,AD$1,0),0)</f>
        <v>0</v>
      </c>
      <c r="AE137" s="16">
        <f>IF($B137="P",VLOOKUP($E137,'[2]Costeo-JUL26'!$B$9:$CQ$307,AE$1,0),0)*$G137</f>
        <v>0</v>
      </c>
      <c r="AF137" s="36">
        <f>IF($B137="P",VLOOKUP($E137,'[2]Costeo-JUL26'!$B$9:$CQ$307,AF$1,0),0)*$G137</f>
        <v>0</v>
      </c>
      <c r="AG137" s="35">
        <f>IF($B137="P",VLOOKUP($E137,'[2]Costeo-JUL26'!$B$9:$CQ$307,AG$1,0),0)</f>
        <v>0</v>
      </c>
      <c r="AH137" s="36">
        <f t="shared" si="43"/>
        <v>0</v>
      </c>
      <c r="AI137" s="36">
        <f t="shared" si="44"/>
        <v>0</v>
      </c>
      <c r="AJ137" s="34">
        <f>IF($B137="P",VLOOKUP($E137,'[2]Costeo-JUL26'!$B$9:$CQ$307,AJ$1,0),0)</f>
        <v>0</v>
      </c>
      <c r="AK137" s="16">
        <f>IF($B137="P",VLOOKUP($E137,'[2]Costeo-JUL26'!$B$9:$CQ$307,AK$1,0),0)*$G137</f>
        <v>0</v>
      </c>
      <c r="AL137" s="36">
        <f>IF($B137="P",VLOOKUP($E137,'[2]Costeo-JUL26'!$B$9:$CQ$307,AL$1,0),0)*$G137</f>
        <v>0</v>
      </c>
      <c r="AM137" s="35">
        <f>IF($B137="P",VLOOKUP($E137,'[2]Costeo-JUL26'!$B$9:$CQ$307,AM$1,0),0)</f>
        <v>0</v>
      </c>
      <c r="AN137" s="36">
        <f t="shared" si="45"/>
        <v>0</v>
      </c>
      <c r="AO137" s="36">
        <f t="shared" si="46"/>
        <v>0</v>
      </c>
      <c r="AP137" s="34">
        <f>IF($B137="P",VLOOKUP($E137,'[2]Costeo-JUL26'!$B$9:$CQ$307,AP$1,0),0)</f>
        <v>0</v>
      </c>
      <c r="AQ137" s="16">
        <f>IF($B137="P",VLOOKUP($E137,'[2]Costeo-JUL26'!$B$9:$CQ$307,AQ$1,0),0)*$G137</f>
        <v>0</v>
      </c>
      <c r="AR137" s="36">
        <f>IF($B137="P",VLOOKUP($E137,'[2]Costeo-JUL26'!$B$9:$CQ$307,AR$1,0),0)*$G137</f>
        <v>0</v>
      </c>
      <c r="AS137" s="35">
        <f>IF($B137="P",VLOOKUP($E137,'[2]Costeo-JUL26'!$B$9:$CQ$307,AS$1,0),0)</f>
        <v>0</v>
      </c>
      <c r="AT137" s="36">
        <f t="shared" si="47"/>
        <v>0</v>
      </c>
      <c r="AU137" s="36">
        <f t="shared" si="48"/>
        <v>0</v>
      </c>
      <c r="AV137" s="34">
        <f>IF($B137="P",VLOOKUP($E137,'[2]Costeo-JUL26'!$B$9:$CQ$307,AV$1,0),0)</f>
        <v>0</v>
      </c>
      <c r="AW137" s="16">
        <f>IF($B137="P",VLOOKUP($E137,'[2]Costeo-JUL26'!$B$9:$CQ$307,AW$1,0),0)*$G137</f>
        <v>0</v>
      </c>
      <c r="AX137" s="36">
        <f>IF($B137="P",VLOOKUP($E137,'[2]Costeo-JUL26'!$B$9:$CQ$307,AX$1,0),0)*$G137</f>
        <v>0</v>
      </c>
      <c r="AY137" s="35">
        <f>IF($B137="P",VLOOKUP($E137,'[2]Costeo-JUL26'!$B$9:$CQ$307,AY$1,0),0)</f>
        <v>0</v>
      </c>
      <c r="AZ137" s="36">
        <f t="shared" si="49"/>
        <v>0</v>
      </c>
      <c r="BA137" s="36">
        <f t="shared" si="50"/>
        <v>0</v>
      </c>
      <c r="BB137" s="34">
        <f>IF($B137="P",VLOOKUP($E137,'[2]Costeo-JUL26'!$B$9:$CQ$307,BB$1,0),0)</f>
        <v>0</v>
      </c>
      <c r="BC137" s="16">
        <f>IF($B137="P",VLOOKUP($E137,'[2]Costeo-JUL26'!$B$9:$CQ$307,BC$1,0),0)*$G137</f>
        <v>0</v>
      </c>
      <c r="BD137" s="36">
        <f>IF($B137="P",VLOOKUP($E137,'[2]Costeo-JUL26'!$B$9:$CQ$307,BD$1,0),0)*$G137</f>
        <v>0</v>
      </c>
      <c r="BE137" s="35">
        <f>IF($B137="P",VLOOKUP($E137,'[2]Costeo-JUL26'!$B$9:$CQ$307,BE$1,0),0)</f>
        <v>0</v>
      </c>
      <c r="BF137" s="36">
        <f t="shared" si="51"/>
        <v>0</v>
      </c>
      <c r="BG137" s="36">
        <f t="shared" si="52"/>
        <v>0</v>
      </c>
      <c r="BH137" s="34">
        <f>IF($B137="P",VLOOKUP($E137,'[2]Costeo-JUL26'!$B$9:$CQ$307,BH$1,0),0)</f>
        <v>0</v>
      </c>
      <c r="BI137" s="16">
        <f>IF($B137="P",VLOOKUP($E137,'[2]Costeo-JUL26'!$B$9:$CQ$307,BI$1,0),0)*$G137</f>
        <v>0</v>
      </c>
      <c r="BJ137" s="36">
        <f>IF($B137="P",VLOOKUP($E137,'[2]Costeo-JUL26'!$B$9:$CQ$307,BJ$1,0),0)*$G137</f>
        <v>0</v>
      </c>
      <c r="BK137" s="35">
        <f>IF(BH137=910319,0,IF($B137="P",VLOOKUP($E137,'[2]Costeo-JUL26'!$B$9:$CQ$307,BK$1,0),0))</f>
        <v>0</v>
      </c>
      <c r="BL137" s="36">
        <f t="shared" si="53"/>
        <v>0</v>
      </c>
      <c r="BM137" s="36">
        <f t="shared" si="54"/>
        <v>0</v>
      </c>
      <c r="BN137" s="34">
        <f>IF($B137="P",VLOOKUP($E137,'[2]Costeo-JUL26'!$B$9:$CQ$307,BN$1,0),0)</f>
        <v>0</v>
      </c>
      <c r="BO137" s="16">
        <f>IF($B137="P",VLOOKUP($E137,'[2]Costeo-JUL26'!$B$9:$CQ$307,BO$1,0),0)*$G137</f>
        <v>0</v>
      </c>
      <c r="BP137" s="36">
        <f>IF($B137="P",VLOOKUP($E137,'[2]Costeo-JUL26'!$B$9:$CQ$307,BP$1,0),0)*$G137</f>
        <v>0</v>
      </c>
      <c r="BQ137" s="35">
        <f>IF($B137="P",VLOOKUP($E137,'[2]Costeo-JUL26'!$B$9:$CQ$307,BQ$1,0),0)</f>
        <v>0</v>
      </c>
      <c r="BR137" s="36">
        <f t="shared" si="55"/>
        <v>0</v>
      </c>
      <c r="BS137" s="36">
        <f t="shared" si="56"/>
        <v>0</v>
      </c>
      <c r="BT137" s="34">
        <f>IF($B137="P",VLOOKUP($E137,'[2]Costeo-JUL26'!$B$9:$CQ$307,BT$1,0),0)</f>
        <v>0</v>
      </c>
      <c r="BU137" s="16">
        <f>IF($B137="P",VLOOKUP($E137,'[2]Costeo-JUL26'!$B$9:$CQ$307,BU$1,0),0)*$G137</f>
        <v>0</v>
      </c>
      <c r="BV137" s="36">
        <f>IF($B137="P",VLOOKUP($E137,'[2]Costeo-JUL26'!$B$9:$CQ$307,BV$1,0),0)*$G137</f>
        <v>0</v>
      </c>
      <c r="BW137" s="35">
        <f>IF($B137="P",VLOOKUP($E137,'[2]Costeo-JUL26'!$B$9:$CQ$307,BW$1,0),0)</f>
        <v>0</v>
      </c>
      <c r="BX137" s="36">
        <f t="shared" si="57"/>
        <v>0</v>
      </c>
      <c r="BY137" s="36">
        <f t="shared" si="58"/>
        <v>0</v>
      </c>
      <c r="BZ137" s="34">
        <f>IF($B137="P",VLOOKUP($E137,'[2]Costeo-JUL26'!$B$9:$CQ$307,BZ$1,0),0)</f>
        <v>0</v>
      </c>
      <c r="CA137" s="16">
        <f>IF($B137="P",VLOOKUP($E137,'[2]Costeo-JUL26'!$B$9:$CQ$307,CA$1,0),0)*$G137</f>
        <v>0</v>
      </c>
      <c r="CB137" s="36">
        <f>IF($B137="P",VLOOKUP($E137,'[2]Costeo-JUL26'!$B$9:$CQ$307,CB$1,0),0)*$G137</f>
        <v>0</v>
      </c>
      <c r="CC137" s="35">
        <f>IF($B137="P",VLOOKUP($E137,'[2]Costeo-JUL26'!$B$9:$CQ$307,CC$1,0),0)</f>
        <v>0</v>
      </c>
      <c r="CD137" s="36">
        <f t="shared" si="59"/>
        <v>0</v>
      </c>
      <c r="CE137" s="36">
        <f t="shared" si="60"/>
        <v>0</v>
      </c>
      <c r="CF137" s="37">
        <f t="shared" si="32"/>
        <v>0</v>
      </c>
      <c r="CG137" s="36">
        <f>IF($B137="r",VLOOKUP($E137,'[2]Costeo-JUL26'!$B$9:$CQ$307,CG$1,0),0)*$G137</f>
        <v>1195414.6399999999</v>
      </c>
      <c r="CH137" s="35">
        <f>VLOOKUP($E137,'[2]TEORICOS (05.26)'!$A$8:$T$251,CH$1,0)</f>
        <v>0.14000000000000001</v>
      </c>
      <c r="CI137" s="36">
        <f t="shared" si="61"/>
        <v>459907.51760000072</v>
      </c>
      <c r="CJ137" s="37">
        <f t="shared" si="62"/>
        <v>1655322.1576000005</v>
      </c>
      <c r="CM137" s="16">
        <f>SUMIFS('[1]Ajuste Inventario'!$I:$I,'[1]Ajuste Inventario'!$B:$B,E137,'[1]Ajuste Inventario'!$S:$S,D137)*-1</f>
        <v>1.875</v>
      </c>
      <c r="CN137" s="36">
        <f t="shared" si="33"/>
        <v>20419.270036184214</v>
      </c>
      <c r="CP137" t="str">
        <f t="shared" si="34"/>
        <v>595Org.Vtas Ranelagh</v>
      </c>
      <c r="CQ137" s="10">
        <f t="shared" si="35"/>
        <v>10890.277352631581</v>
      </c>
    </row>
    <row r="138" spans="1:95" x14ac:dyDescent="0.25">
      <c r="A138" s="30">
        <v>46204</v>
      </c>
      <c r="B138" s="31" t="str">
        <f>VLOOKUP($E138,'[2]TEORICOS (05.26)'!$A$8:$T$251,B$1,0)</f>
        <v>R</v>
      </c>
      <c r="C138" s="32" t="str">
        <f>VLOOKUP($E138,'[2]TEORICOS (05.26)'!$A$8:$T$251,C$1,0)</f>
        <v>Ades</v>
      </c>
      <c r="D138" t="s">
        <v>66</v>
      </c>
      <c r="E138">
        <v>597</v>
      </c>
      <c r="F138" t="s">
        <v>196</v>
      </c>
      <c r="G138" s="16">
        <v>40.875</v>
      </c>
      <c r="H138" s="16">
        <v>57.592875000000006</v>
      </c>
      <c r="I138" s="33">
        <v>902787.64000000013</v>
      </c>
      <c r="J138" s="33">
        <v>884738.64000000013</v>
      </c>
      <c r="K138" s="34">
        <f>IF($B138="P",VLOOKUP($E138,'[2]Costeo-JUL26'!$B$9:$CQ$307,K$1,0),0)</f>
        <v>0</v>
      </c>
      <c r="L138" s="35">
        <f>VLOOKUP($E138,'[2]TEORICOS (05.26)'!$A$8:$T$251,L$1,0)</f>
        <v>0.24</v>
      </c>
      <c r="M138" s="36">
        <f t="shared" si="36"/>
        <v>0</v>
      </c>
      <c r="N138" s="35">
        <f>IF($B138="P",VLOOKUP($E138,'[2]Costeo-JUL26'!$B$9:$CQ$307,N$1,0),0)</f>
        <v>0</v>
      </c>
      <c r="O138" s="36">
        <f t="shared" si="37"/>
        <v>0</v>
      </c>
      <c r="P138" s="36">
        <f>IF($B138="P",VLOOKUP($E138,'[2]Costeo-JUL26'!$B$9:$CQ$307,P$1,0),0)*H138</f>
        <v>0</v>
      </c>
      <c r="Q138" s="36">
        <f t="shared" si="38"/>
        <v>0</v>
      </c>
      <c r="R138" s="34">
        <f>IF($B138="P",VLOOKUP($E138,'[2]Costeo-JUL26'!$B$9:$CQ$307,R$1,0),0)</f>
        <v>0</v>
      </c>
      <c r="S138" s="16">
        <f>IF($B138="P",VLOOKUP($E138,'[2]Costeo-JUL26'!$B$9:$CQ$307,S$1,0),0)*$G138</f>
        <v>0</v>
      </c>
      <c r="T138" s="36">
        <f>IF($B138="P",VLOOKUP($E138,'[2]Costeo-JUL26'!$B$9:$CQ$307,T$1,0),0)*$G138</f>
        <v>0</v>
      </c>
      <c r="U138" s="35">
        <f>IF($B138="P",VLOOKUP($E138,'[2]Costeo-JUL26'!$B$9:$CQ$307,U$1,0),0)</f>
        <v>0</v>
      </c>
      <c r="V138" s="36">
        <f t="shared" si="39"/>
        <v>0</v>
      </c>
      <c r="W138" s="36">
        <f t="shared" si="40"/>
        <v>0</v>
      </c>
      <c r="X138" s="34">
        <f>IF($B138="P",VLOOKUP($E138,'[2]Costeo-JUL26'!$B$9:$CQ$307,X$1,0),0)</f>
        <v>0</v>
      </c>
      <c r="Y138" s="16">
        <f>IF($B138="P",VLOOKUP($E138,'[2]Costeo-JUL26'!$B$9:$CQ$307,Y$1,0),0)*$G138</f>
        <v>0</v>
      </c>
      <c r="Z138" s="36">
        <f>IF($B138="P",VLOOKUP($E138,'[2]Costeo-JUL26'!$B$9:$CQ$307,Z$1,0),0)*$G138</f>
        <v>0</v>
      </c>
      <c r="AA138" s="35">
        <f>IF($B138="P",VLOOKUP($E138,'[2]Costeo-JUL26'!$B$9:$CQ$307,AA$1,0),0)</f>
        <v>0</v>
      </c>
      <c r="AB138" s="36">
        <f t="shared" si="41"/>
        <v>0</v>
      </c>
      <c r="AC138" s="36">
        <f t="shared" si="42"/>
        <v>0</v>
      </c>
      <c r="AD138" s="34">
        <f>IF($B138="P",VLOOKUP($E138,'[2]Costeo-JUL26'!$B$9:$CQ$307,AD$1,0),0)</f>
        <v>0</v>
      </c>
      <c r="AE138" s="16">
        <f>IF($B138="P",VLOOKUP($E138,'[2]Costeo-JUL26'!$B$9:$CQ$307,AE$1,0),0)*$G138</f>
        <v>0</v>
      </c>
      <c r="AF138" s="36">
        <f>IF($B138="P",VLOOKUP($E138,'[2]Costeo-JUL26'!$B$9:$CQ$307,AF$1,0),0)*$G138</f>
        <v>0</v>
      </c>
      <c r="AG138" s="35">
        <f>IF($B138="P",VLOOKUP($E138,'[2]Costeo-JUL26'!$B$9:$CQ$307,AG$1,0),0)</f>
        <v>0</v>
      </c>
      <c r="AH138" s="36">
        <f t="shared" si="43"/>
        <v>0</v>
      </c>
      <c r="AI138" s="36">
        <f t="shared" si="44"/>
        <v>0</v>
      </c>
      <c r="AJ138" s="34">
        <f>IF($B138="P",VLOOKUP($E138,'[2]Costeo-JUL26'!$B$9:$CQ$307,AJ$1,0),0)</f>
        <v>0</v>
      </c>
      <c r="AK138" s="16">
        <f>IF($B138="P",VLOOKUP($E138,'[2]Costeo-JUL26'!$B$9:$CQ$307,AK$1,0),0)*$G138</f>
        <v>0</v>
      </c>
      <c r="AL138" s="36">
        <f>IF($B138="P",VLOOKUP($E138,'[2]Costeo-JUL26'!$B$9:$CQ$307,AL$1,0),0)*$G138</f>
        <v>0</v>
      </c>
      <c r="AM138" s="35">
        <f>IF($B138="P",VLOOKUP($E138,'[2]Costeo-JUL26'!$B$9:$CQ$307,AM$1,0),0)</f>
        <v>0</v>
      </c>
      <c r="AN138" s="36">
        <f t="shared" si="45"/>
        <v>0</v>
      </c>
      <c r="AO138" s="36">
        <f t="shared" si="46"/>
        <v>0</v>
      </c>
      <c r="AP138" s="34">
        <f>IF($B138="P",VLOOKUP($E138,'[2]Costeo-JUL26'!$B$9:$CQ$307,AP$1,0),0)</f>
        <v>0</v>
      </c>
      <c r="AQ138" s="16">
        <f>IF($B138="P",VLOOKUP($E138,'[2]Costeo-JUL26'!$B$9:$CQ$307,AQ$1,0),0)*$G138</f>
        <v>0</v>
      </c>
      <c r="AR138" s="36">
        <f>IF($B138="P",VLOOKUP($E138,'[2]Costeo-JUL26'!$B$9:$CQ$307,AR$1,0),0)*$G138</f>
        <v>0</v>
      </c>
      <c r="AS138" s="35">
        <f>IF($B138="P",VLOOKUP($E138,'[2]Costeo-JUL26'!$B$9:$CQ$307,AS$1,0),0)</f>
        <v>0</v>
      </c>
      <c r="AT138" s="36">
        <f t="shared" si="47"/>
        <v>0</v>
      </c>
      <c r="AU138" s="36">
        <f t="shared" si="48"/>
        <v>0</v>
      </c>
      <c r="AV138" s="34">
        <f>IF($B138="P",VLOOKUP($E138,'[2]Costeo-JUL26'!$B$9:$CQ$307,AV$1,0),0)</f>
        <v>0</v>
      </c>
      <c r="AW138" s="16">
        <f>IF($B138="P",VLOOKUP($E138,'[2]Costeo-JUL26'!$B$9:$CQ$307,AW$1,0),0)*$G138</f>
        <v>0</v>
      </c>
      <c r="AX138" s="36">
        <f>IF($B138="P",VLOOKUP($E138,'[2]Costeo-JUL26'!$B$9:$CQ$307,AX$1,0),0)*$G138</f>
        <v>0</v>
      </c>
      <c r="AY138" s="35">
        <f>IF($B138="P",VLOOKUP($E138,'[2]Costeo-JUL26'!$B$9:$CQ$307,AY$1,0),0)</f>
        <v>0</v>
      </c>
      <c r="AZ138" s="36">
        <f t="shared" si="49"/>
        <v>0</v>
      </c>
      <c r="BA138" s="36">
        <f t="shared" si="50"/>
        <v>0</v>
      </c>
      <c r="BB138" s="34">
        <f>IF($B138="P",VLOOKUP($E138,'[2]Costeo-JUL26'!$B$9:$CQ$307,BB$1,0),0)</f>
        <v>0</v>
      </c>
      <c r="BC138" s="16">
        <f>IF($B138="P",VLOOKUP($E138,'[2]Costeo-JUL26'!$B$9:$CQ$307,BC$1,0),0)*$G138</f>
        <v>0</v>
      </c>
      <c r="BD138" s="36">
        <f>IF($B138="P",VLOOKUP($E138,'[2]Costeo-JUL26'!$B$9:$CQ$307,BD$1,0),0)*$G138</f>
        <v>0</v>
      </c>
      <c r="BE138" s="35">
        <f>IF($B138="P",VLOOKUP($E138,'[2]Costeo-JUL26'!$B$9:$CQ$307,BE$1,0),0)</f>
        <v>0</v>
      </c>
      <c r="BF138" s="36">
        <f t="shared" si="51"/>
        <v>0</v>
      </c>
      <c r="BG138" s="36">
        <f t="shared" si="52"/>
        <v>0</v>
      </c>
      <c r="BH138" s="34">
        <f>IF($B138="P",VLOOKUP($E138,'[2]Costeo-JUL26'!$B$9:$CQ$307,BH$1,0),0)</f>
        <v>0</v>
      </c>
      <c r="BI138" s="16">
        <f>IF($B138="P",VLOOKUP($E138,'[2]Costeo-JUL26'!$B$9:$CQ$307,BI$1,0),0)*$G138</f>
        <v>0</v>
      </c>
      <c r="BJ138" s="36">
        <f>IF($B138="P",VLOOKUP($E138,'[2]Costeo-JUL26'!$B$9:$CQ$307,BJ$1,0),0)*$G138</f>
        <v>0</v>
      </c>
      <c r="BK138" s="35">
        <f>IF(BH138=910319,0,IF($B138="P",VLOOKUP($E138,'[2]Costeo-JUL26'!$B$9:$CQ$307,BK$1,0),0))</f>
        <v>0</v>
      </c>
      <c r="BL138" s="36">
        <f t="shared" si="53"/>
        <v>0</v>
      </c>
      <c r="BM138" s="36">
        <f t="shared" si="54"/>
        <v>0</v>
      </c>
      <c r="BN138" s="34">
        <f>IF($B138="P",VLOOKUP($E138,'[2]Costeo-JUL26'!$B$9:$CQ$307,BN$1,0),0)</f>
        <v>0</v>
      </c>
      <c r="BO138" s="16">
        <f>IF($B138="P",VLOOKUP($E138,'[2]Costeo-JUL26'!$B$9:$CQ$307,BO$1,0),0)*$G138</f>
        <v>0</v>
      </c>
      <c r="BP138" s="36">
        <f>IF($B138="P",VLOOKUP($E138,'[2]Costeo-JUL26'!$B$9:$CQ$307,BP$1,0),0)*$G138</f>
        <v>0</v>
      </c>
      <c r="BQ138" s="35">
        <f>IF($B138="P",VLOOKUP($E138,'[2]Costeo-JUL26'!$B$9:$CQ$307,BQ$1,0),0)</f>
        <v>0</v>
      </c>
      <c r="BR138" s="36">
        <f t="shared" si="55"/>
        <v>0</v>
      </c>
      <c r="BS138" s="36">
        <f t="shared" si="56"/>
        <v>0</v>
      </c>
      <c r="BT138" s="34">
        <f>IF($B138="P",VLOOKUP($E138,'[2]Costeo-JUL26'!$B$9:$CQ$307,BT$1,0),0)</f>
        <v>0</v>
      </c>
      <c r="BU138" s="16">
        <f>IF($B138="P",VLOOKUP($E138,'[2]Costeo-JUL26'!$B$9:$CQ$307,BU$1,0),0)*$G138</f>
        <v>0</v>
      </c>
      <c r="BV138" s="36">
        <f>IF($B138="P",VLOOKUP($E138,'[2]Costeo-JUL26'!$B$9:$CQ$307,BV$1,0),0)*$G138</f>
        <v>0</v>
      </c>
      <c r="BW138" s="35">
        <f>IF($B138="P",VLOOKUP($E138,'[2]Costeo-JUL26'!$B$9:$CQ$307,BW$1,0),0)</f>
        <v>0</v>
      </c>
      <c r="BX138" s="36">
        <f t="shared" si="57"/>
        <v>0</v>
      </c>
      <c r="BY138" s="36">
        <f t="shared" si="58"/>
        <v>0</v>
      </c>
      <c r="BZ138" s="34">
        <f>IF($B138="P",VLOOKUP($E138,'[2]Costeo-JUL26'!$B$9:$CQ$307,BZ$1,0),0)</f>
        <v>0</v>
      </c>
      <c r="CA138" s="16">
        <f>IF($B138="P",VLOOKUP($E138,'[2]Costeo-JUL26'!$B$9:$CQ$307,CA$1,0),0)*$G138</f>
        <v>0</v>
      </c>
      <c r="CB138" s="36">
        <f>IF($B138="P",VLOOKUP($E138,'[2]Costeo-JUL26'!$B$9:$CQ$307,CB$1,0),0)*$G138</f>
        <v>0</v>
      </c>
      <c r="CC138" s="35">
        <f>IF($B138="P",VLOOKUP($E138,'[2]Costeo-JUL26'!$B$9:$CQ$307,CC$1,0),0)</f>
        <v>0</v>
      </c>
      <c r="CD138" s="36">
        <f t="shared" si="59"/>
        <v>0</v>
      </c>
      <c r="CE138" s="36">
        <f t="shared" si="60"/>
        <v>0</v>
      </c>
      <c r="CF138" s="37">
        <f t="shared" ref="CF138:CF201" si="63">Q138+W138+AC138+AI138+AO138+AU138+BA138+BG138+BM138+BS138+BY138+CE138</f>
        <v>0</v>
      </c>
      <c r="CG138" s="36">
        <f>IF($B138="r",VLOOKUP($E138,'[2]Costeo-JUL26'!$B$9:$CQ$307,CG$1,0),0)*$G138</f>
        <v>384030.02625</v>
      </c>
      <c r="CH138" s="35">
        <f>VLOOKUP($E138,'[2]TEORICOS (05.26)'!$A$8:$T$251,CH$1,0)</f>
        <v>0.14000000000000001</v>
      </c>
      <c r="CI138" s="36">
        <f t="shared" si="61"/>
        <v>158573.06992500002</v>
      </c>
      <c r="CJ138" s="37">
        <f t="shared" si="62"/>
        <v>542603.09617500007</v>
      </c>
      <c r="CM138" s="16">
        <f>SUMIFS('[1]Ajuste Inventario'!$I:$I,'[1]Ajuste Inventario'!$B:$B,E138,'[1]Ajuste Inventario'!$S:$S,D138)*-1</f>
        <v>6.875</v>
      </c>
      <c r="CN138" s="36">
        <f t="shared" ref="CN138:CN201" si="64">IF(CM138=0,0,IF(B138="P",CF138/G138,CJ138/G138))*CM138</f>
        <v>91263.517705275241</v>
      </c>
      <c r="CP138" t="str">
        <f t="shared" ref="CP138:CP201" si="65">E138&amp;D138</f>
        <v>597Org.Vtas Ranelagh</v>
      </c>
      <c r="CQ138" s="10">
        <f t="shared" ref="CQ138:CQ201" si="66">+CN138/CM138</f>
        <v>13274.693484403671</v>
      </c>
    </row>
    <row r="139" spans="1:95" x14ac:dyDescent="0.25">
      <c r="A139" s="30">
        <v>46204</v>
      </c>
      <c r="B139" s="31" t="str">
        <f>VLOOKUP($E139,'[2]TEORICOS (05.26)'!$A$8:$T$251,B$1,0)</f>
        <v>P</v>
      </c>
      <c r="C139" s="32" t="str">
        <f>VLOOKUP($E139,'[2]TEORICOS (05.26)'!$A$8:$T$251,C$1,0)</f>
        <v>Sprite</v>
      </c>
      <c r="D139" t="s">
        <v>66</v>
      </c>
      <c r="E139">
        <v>625</v>
      </c>
      <c r="F139" t="s">
        <v>197</v>
      </c>
      <c r="G139" s="16">
        <v>1145</v>
      </c>
      <c r="H139" s="16">
        <v>2419.3850000000202</v>
      </c>
      <c r="I139" s="33">
        <v>17222068.830000013</v>
      </c>
      <c r="J139" s="33">
        <v>17160089.13000001</v>
      </c>
      <c r="K139" s="34">
        <f>IF($B139="P",VLOOKUP($E139,'[2]Costeo-JUL26'!$B$9:$CQ$307,K$1,0),0)</f>
        <v>933147</v>
      </c>
      <c r="L139" s="35">
        <f>VLOOKUP($E139,'[2]TEORICOS (05.26)'!$A$8:$T$251,L$1,0)</f>
        <v>0.25119999999999998</v>
      </c>
      <c r="M139" s="36">
        <f t="shared" si="36"/>
        <v>4310614.389456002</v>
      </c>
      <c r="N139" s="35">
        <f>IF($B139="P",VLOOKUP($E139,'[2]Costeo-JUL26'!$B$9:$CQ$307,N$1,0),0)</f>
        <v>5.0000000000000001E-3</v>
      </c>
      <c r="O139" s="36">
        <f t="shared" si="37"/>
        <v>21553.071947280012</v>
      </c>
      <c r="P139" s="36">
        <f>IF($B139="P",VLOOKUP($E139,'[2]Costeo-JUL26'!$B$9:$CQ$307,P$1,0),0)*H139</f>
        <v>0</v>
      </c>
      <c r="Q139" s="36">
        <f t="shared" si="38"/>
        <v>4332167.4614032824</v>
      </c>
      <c r="R139" s="34">
        <f>IF($B139="P",VLOOKUP($E139,'[2]Costeo-JUL26'!$B$9:$CQ$307,R$1,0),0)</f>
        <v>902332</v>
      </c>
      <c r="S139" s="16">
        <f>IF($B139="P",VLOOKUP($E139,'[2]Costeo-JUL26'!$B$9:$CQ$307,S$1,0),0)*$G139</f>
        <v>1317.6659999999999</v>
      </c>
      <c r="T139" s="36">
        <f>IF($B139="P",VLOOKUP($E139,'[2]Costeo-JUL26'!$B$9:$CQ$307,T$1,0),0)*$G139</f>
        <v>919143.05004405975</v>
      </c>
      <c r="U139" s="35">
        <f>IF($B139="P",VLOOKUP($E139,'[2]Costeo-JUL26'!$B$9:$CQ$307,U$1,0),0)</f>
        <v>1.4999999999999999E-2</v>
      </c>
      <c r="V139" s="36">
        <f t="shared" si="39"/>
        <v>13787.145750660895</v>
      </c>
      <c r="W139" s="36">
        <f t="shared" si="40"/>
        <v>932930.19579472067</v>
      </c>
      <c r="X139" s="34">
        <f>IF($B139="P",VLOOKUP($E139,'[2]Costeo-JUL26'!$B$9:$CQ$307,X$1,0),0)</f>
        <v>902338</v>
      </c>
      <c r="Y139" s="16">
        <f>IF($B139="P",VLOOKUP($E139,'[2]Costeo-JUL26'!$B$9:$CQ$307,Y$1,0),0)*$G139</f>
        <v>108.82080000000001</v>
      </c>
      <c r="Z139" s="36">
        <f>IF($B139="P",VLOOKUP($E139,'[2]Costeo-JUL26'!$B$9:$CQ$307,Z$1,0),0)*$G139</f>
        <v>30767.992992</v>
      </c>
      <c r="AA139" s="35">
        <f>IF($B139="P",VLOOKUP($E139,'[2]Costeo-JUL26'!$B$9:$CQ$307,AA$1,0),0)</f>
        <v>0.45</v>
      </c>
      <c r="AB139" s="36">
        <f t="shared" si="41"/>
        <v>13845.5968464</v>
      </c>
      <c r="AC139" s="36">
        <f t="shared" si="42"/>
        <v>44613.589838400003</v>
      </c>
      <c r="AD139" s="34">
        <f>IF($B139="P",VLOOKUP($E139,'[2]Costeo-JUL26'!$B$9:$CQ$307,AD$1,0),0)</f>
        <v>933139</v>
      </c>
      <c r="AE139" s="16">
        <f>IF($B139="P",VLOOKUP($E139,'[2]Costeo-JUL26'!$B$9:$CQ$307,AE$1,0),0)*$G139</f>
        <v>13740</v>
      </c>
      <c r="AF139" s="36">
        <f>IF($B139="P",VLOOKUP($E139,'[2]Costeo-JUL26'!$B$9:$CQ$307,AF$1,0),0)*$G139</f>
        <v>148921.2648</v>
      </c>
      <c r="AG139" s="35">
        <f>IF($B139="P",VLOOKUP($E139,'[2]Costeo-JUL26'!$B$9:$CQ$307,AG$1,0),0)</f>
        <v>6.0000000000000001E-3</v>
      </c>
      <c r="AH139" s="36">
        <f t="shared" si="43"/>
        <v>893.52758879999999</v>
      </c>
      <c r="AI139" s="36">
        <f t="shared" si="44"/>
        <v>149814.79238880001</v>
      </c>
      <c r="AJ139" s="34">
        <f>IF($B139="P",VLOOKUP($E139,'[2]Costeo-JUL26'!$B$9:$CQ$307,AJ$1,0),0)</f>
        <v>935187</v>
      </c>
      <c r="AK139" s="16">
        <f>IF($B139="P",VLOOKUP($E139,'[2]Costeo-JUL26'!$B$9:$CQ$307,AK$1,0),0)*$G139</f>
        <v>13740</v>
      </c>
      <c r="AL139" s="36">
        <f>IF($B139="P",VLOOKUP($E139,'[2]Costeo-JUL26'!$B$9:$CQ$307,AL$1,0),0)*$G139</f>
        <v>312159.88440000004</v>
      </c>
      <c r="AM139" s="35">
        <f>IF($B139="P",VLOOKUP($E139,'[2]Costeo-JUL26'!$B$9:$CQ$307,AM$1,0),0)</f>
        <v>1.7999999999999999E-2</v>
      </c>
      <c r="AN139" s="36">
        <f t="shared" si="45"/>
        <v>5618.8779192000002</v>
      </c>
      <c r="AO139" s="36">
        <f t="shared" si="46"/>
        <v>317778.76231920003</v>
      </c>
      <c r="AP139" s="34">
        <f>IF($B139="P",VLOOKUP($E139,'[2]Costeo-JUL26'!$B$9:$CQ$307,AP$1,0),0)</f>
        <v>0</v>
      </c>
      <c r="AQ139" s="16">
        <f>IF($B139="P",VLOOKUP($E139,'[2]Costeo-JUL26'!$B$9:$CQ$307,AQ$1,0),0)*$G139</f>
        <v>0</v>
      </c>
      <c r="AR139" s="36">
        <f>IF($B139="P",VLOOKUP($E139,'[2]Costeo-JUL26'!$B$9:$CQ$307,AR$1,0),0)*$G139</f>
        <v>0</v>
      </c>
      <c r="AS139" s="35">
        <f>IF($B139="P",VLOOKUP($E139,'[2]Costeo-JUL26'!$B$9:$CQ$307,AS$1,0),0)</f>
        <v>0</v>
      </c>
      <c r="AT139" s="36">
        <f t="shared" si="47"/>
        <v>0</v>
      </c>
      <c r="AU139" s="36">
        <f t="shared" si="48"/>
        <v>0</v>
      </c>
      <c r="AV139" s="34">
        <f>IF($B139="P",VLOOKUP($E139,'[2]Costeo-JUL26'!$B$9:$CQ$307,AV$1,0),0)</f>
        <v>0</v>
      </c>
      <c r="AW139" s="16">
        <f>IF($B139="P",VLOOKUP($E139,'[2]Costeo-JUL26'!$B$9:$CQ$307,AW$1,0),0)*$G139</f>
        <v>0</v>
      </c>
      <c r="AX139" s="36">
        <f>IF($B139="P",VLOOKUP($E139,'[2]Costeo-JUL26'!$B$9:$CQ$307,AX$1,0),0)*$G139</f>
        <v>0</v>
      </c>
      <c r="AY139" s="35">
        <f>IF($B139="P",VLOOKUP($E139,'[2]Costeo-JUL26'!$B$9:$CQ$307,AY$1,0),0)</f>
        <v>0</v>
      </c>
      <c r="AZ139" s="36">
        <f t="shared" si="49"/>
        <v>0</v>
      </c>
      <c r="BA139" s="36">
        <f t="shared" si="50"/>
        <v>0</v>
      </c>
      <c r="BB139" s="34">
        <f>IF($B139="P",VLOOKUP($E139,'[2]Costeo-JUL26'!$B$9:$CQ$307,BB$1,0),0)</f>
        <v>0</v>
      </c>
      <c r="BC139" s="16">
        <f>IF($B139="P",VLOOKUP($E139,'[2]Costeo-JUL26'!$B$9:$CQ$307,BC$1,0),0)*$G139</f>
        <v>0</v>
      </c>
      <c r="BD139" s="36">
        <f>IF($B139="P",VLOOKUP($E139,'[2]Costeo-JUL26'!$B$9:$CQ$307,BD$1,0),0)*$G139</f>
        <v>0</v>
      </c>
      <c r="BE139" s="35">
        <f>IF($B139="P",VLOOKUP($E139,'[2]Costeo-JUL26'!$B$9:$CQ$307,BE$1,0),0)</f>
        <v>0</v>
      </c>
      <c r="BF139" s="36">
        <f t="shared" si="51"/>
        <v>0</v>
      </c>
      <c r="BG139" s="36">
        <f t="shared" si="52"/>
        <v>0</v>
      </c>
      <c r="BH139" s="34">
        <f>IF($B139="P",VLOOKUP($E139,'[2]Costeo-JUL26'!$B$9:$CQ$307,BH$1,0),0)</f>
        <v>0</v>
      </c>
      <c r="BI139" s="16">
        <f>IF($B139="P",VLOOKUP($E139,'[2]Costeo-JUL26'!$B$9:$CQ$307,BI$1,0),0)*$G139</f>
        <v>0</v>
      </c>
      <c r="BJ139" s="36">
        <f>IF($B139="P",VLOOKUP($E139,'[2]Costeo-JUL26'!$B$9:$CQ$307,BJ$1,0),0)*$G139</f>
        <v>0</v>
      </c>
      <c r="BK139" s="35">
        <f>IF(BH139=910319,0,IF($B139="P",VLOOKUP($E139,'[2]Costeo-JUL26'!$B$9:$CQ$307,BK$1,0),0))</f>
        <v>0</v>
      </c>
      <c r="BL139" s="36">
        <f t="shared" si="53"/>
        <v>0</v>
      </c>
      <c r="BM139" s="36">
        <f t="shared" si="54"/>
        <v>0</v>
      </c>
      <c r="BN139" s="34">
        <f>IF($B139="P",VLOOKUP($E139,'[2]Costeo-JUL26'!$B$9:$CQ$307,BN$1,0),0)</f>
        <v>0</v>
      </c>
      <c r="BO139" s="16">
        <f>IF($B139="P",VLOOKUP($E139,'[2]Costeo-JUL26'!$B$9:$CQ$307,BO$1,0),0)*$G139</f>
        <v>0</v>
      </c>
      <c r="BP139" s="36">
        <f>IF($B139="P",VLOOKUP($E139,'[2]Costeo-JUL26'!$B$9:$CQ$307,BP$1,0),0)*$G139</f>
        <v>0</v>
      </c>
      <c r="BQ139" s="35">
        <f>IF($B139="P",VLOOKUP($E139,'[2]Costeo-JUL26'!$B$9:$CQ$307,BQ$1,0),0)</f>
        <v>0</v>
      </c>
      <c r="BR139" s="36">
        <f t="shared" si="55"/>
        <v>0</v>
      </c>
      <c r="BS139" s="36">
        <f t="shared" si="56"/>
        <v>0</v>
      </c>
      <c r="BT139" s="34">
        <f>IF($B139="P",VLOOKUP($E139,'[2]Costeo-JUL26'!$B$9:$CQ$307,BT$1,0),0)</f>
        <v>0</v>
      </c>
      <c r="BU139" s="16">
        <f>IF($B139="P",VLOOKUP($E139,'[2]Costeo-JUL26'!$B$9:$CQ$307,BU$1,0),0)*$G139</f>
        <v>0</v>
      </c>
      <c r="BV139" s="36">
        <f>IF($B139="P",VLOOKUP($E139,'[2]Costeo-JUL26'!$B$9:$CQ$307,BV$1,0),0)*$G139</f>
        <v>0</v>
      </c>
      <c r="BW139" s="35">
        <f>IF($B139="P",VLOOKUP($E139,'[2]Costeo-JUL26'!$B$9:$CQ$307,BW$1,0),0)</f>
        <v>0</v>
      </c>
      <c r="BX139" s="36">
        <f t="shared" si="57"/>
        <v>0</v>
      </c>
      <c r="BY139" s="36">
        <f t="shared" si="58"/>
        <v>0</v>
      </c>
      <c r="BZ139" s="34">
        <f>IF($B139="P",VLOOKUP($E139,'[2]Costeo-JUL26'!$B$9:$CQ$307,BZ$1,0),0)</f>
        <v>0</v>
      </c>
      <c r="CA139" s="16">
        <f>IF($B139="P",VLOOKUP($E139,'[2]Costeo-JUL26'!$B$9:$CQ$307,CA$1,0),0)*$G139</f>
        <v>0</v>
      </c>
      <c r="CB139" s="36">
        <f>IF($B139="P",VLOOKUP($E139,'[2]Costeo-JUL26'!$B$9:$CQ$307,CB$1,0),0)*$G139</f>
        <v>0</v>
      </c>
      <c r="CC139" s="35">
        <f>IF($B139="P",VLOOKUP($E139,'[2]Costeo-JUL26'!$B$9:$CQ$307,CC$1,0),0)</f>
        <v>0</v>
      </c>
      <c r="CD139" s="36">
        <f t="shared" si="59"/>
        <v>0</v>
      </c>
      <c r="CE139" s="36">
        <f t="shared" si="60"/>
        <v>0</v>
      </c>
      <c r="CF139" s="37">
        <f t="shared" si="63"/>
        <v>5777304.8017444015</v>
      </c>
      <c r="CG139" s="36">
        <f>IF($B139="r",VLOOKUP($E139,'[2]Costeo-JUL26'!$B$9:$CQ$307,CG$1,0),0)*$G139</f>
        <v>0</v>
      </c>
      <c r="CH139" s="35">
        <f>VLOOKUP($E139,'[2]TEORICOS (05.26)'!$A$8:$T$251,CH$1,0)</f>
        <v>0</v>
      </c>
      <c r="CI139" s="36">
        <f t="shared" si="61"/>
        <v>0</v>
      </c>
      <c r="CJ139" s="37">
        <f t="shared" si="62"/>
        <v>0</v>
      </c>
      <c r="CM139" s="16">
        <f>SUMIFS('[1]Ajuste Inventario'!$I:$I,'[1]Ajuste Inventario'!$B:$B,E139,'[1]Ajuste Inventario'!$S:$S,D139)*-1</f>
        <v>-40.337000000000003</v>
      </c>
      <c r="CN139" s="36">
        <f t="shared" si="64"/>
        <v>-203527.63649603838</v>
      </c>
      <c r="CP139" t="str">
        <f t="shared" si="65"/>
        <v>625Org.Vtas Ranelagh</v>
      </c>
      <c r="CQ139" s="10">
        <f t="shared" si="66"/>
        <v>5045.6810495584295</v>
      </c>
    </row>
    <row r="140" spans="1:95" x14ac:dyDescent="0.25">
      <c r="A140" s="30">
        <v>46204</v>
      </c>
      <c r="B140" s="31" t="str">
        <f>VLOOKUP($E140,'[2]TEORICOS (05.26)'!$A$8:$T$251,B$1,0)</f>
        <v>P</v>
      </c>
      <c r="C140" s="32" t="str">
        <f>VLOOKUP($E140,'[2]TEORICOS (05.26)'!$A$8:$T$251,C$1,0)</f>
        <v>Coca Cola</v>
      </c>
      <c r="D140" t="s">
        <v>66</v>
      </c>
      <c r="E140">
        <v>1125</v>
      </c>
      <c r="F140" t="s">
        <v>198</v>
      </c>
      <c r="G140" s="16">
        <v>554</v>
      </c>
      <c r="H140" s="16">
        <v>1170.6020000000019</v>
      </c>
      <c r="I140" s="33">
        <v>8019782.1400000136</v>
      </c>
      <c r="J140" s="33">
        <v>7981449.47000001</v>
      </c>
      <c r="K140" s="34">
        <f>IF($B140="P",VLOOKUP($E140,'[2]Costeo-JUL26'!$B$9:$CQ$307,K$1,0),0)</f>
        <v>915254</v>
      </c>
      <c r="L140" s="35">
        <f>VLOOKUP($E140,'[2]TEORICOS (05.26)'!$A$8:$T$251,L$1,0)</f>
        <v>0.23499999999999999</v>
      </c>
      <c r="M140" s="36">
        <f t="shared" ref="M140:M203" si="67">IF(B140="P",L140*J140,0)</f>
        <v>1875640.6254500023</v>
      </c>
      <c r="N140" s="35">
        <f>IF($B140="P",VLOOKUP($E140,'[2]Costeo-JUL26'!$B$9:$CQ$307,N$1,0),0)</f>
        <v>5.0000000000000001E-3</v>
      </c>
      <c r="O140" s="36">
        <f t="shared" ref="O140:O203" si="68">N140*M140</f>
        <v>9378.2031272500117</v>
      </c>
      <c r="P140" s="36">
        <f>IF($B140="P",VLOOKUP($E140,'[2]Costeo-JUL26'!$B$9:$CQ$307,P$1,0),0)*H140</f>
        <v>0</v>
      </c>
      <c r="Q140" s="36">
        <f t="shared" ref="Q140:Q203" si="69">+M140+O140+P140</f>
        <v>1885018.8285772523</v>
      </c>
      <c r="R140" s="34">
        <f>IF($B140="P",VLOOKUP($E140,'[2]Costeo-JUL26'!$B$9:$CQ$307,R$1,0),0)</f>
        <v>0</v>
      </c>
      <c r="S140" s="16">
        <f>IF($B140="P",VLOOKUP($E140,'[2]Costeo-JUL26'!$B$9:$CQ$307,S$1,0),0)*$G140</f>
        <v>0</v>
      </c>
      <c r="T140" s="36">
        <f>IF($B140="P",VLOOKUP($E140,'[2]Costeo-JUL26'!$B$9:$CQ$307,T$1,0),0)*$G140</f>
        <v>0</v>
      </c>
      <c r="U140" s="35">
        <f>IF($B140="P",VLOOKUP($E140,'[2]Costeo-JUL26'!$B$9:$CQ$307,U$1,0),0)</f>
        <v>0</v>
      </c>
      <c r="V140" s="36">
        <f t="shared" ref="V140:V203" si="70">U140*T140</f>
        <v>0</v>
      </c>
      <c r="W140" s="36">
        <f t="shared" ref="W140:W203" si="71">T140+V140</f>
        <v>0</v>
      </c>
      <c r="X140" s="34">
        <f>IF($B140="P",VLOOKUP($E140,'[2]Costeo-JUL26'!$B$9:$CQ$307,X$1,0),0)</f>
        <v>902338</v>
      </c>
      <c r="Y140" s="16">
        <f>IF($B140="P",VLOOKUP($E140,'[2]Costeo-JUL26'!$B$9:$CQ$307,Y$1,0),0)*$G140</f>
        <v>57.917375999999997</v>
      </c>
      <c r="Z140" s="36">
        <f>IF($B140="P",VLOOKUP($E140,'[2]Costeo-JUL26'!$B$9:$CQ$307,Z$1,0),0)*$G140</f>
        <v>16375.55889024</v>
      </c>
      <c r="AA140" s="35">
        <f>IF($B140="P",VLOOKUP($E140,'[2]Costeo-JUL26'!$B$9:$CQ$307,AA$1,0),0)</f>
        <v>0.45</v>
      </c>
      <c r="AB140" s="36">
        <f t="shared" ref="AB140:AB203" si="72">AA140*Z140</f>
        <v>7369.0015006080002</v>
      </c>
      <c r="AC140" s="36">
        <f t="shared" ref="AC140:AC203" si="73">Z140+AB140</f>
        <v>23744.560390848001</v>
      </c>
      <c r="AD140" s="34">
        <f>IF($B140="P",VLOOKUP($E140,'[2]Costeo-JUL26'!$B$9:$CQ$307,AD$1,0),0)</f>
        <v>933139</v>
      </c>
      <c r="AE140" s="16">
        <f>IF($B140="P",VLOOKUP($E140,'[2]Costeo-JUL26'!$B$9:$CQ$307,AE$1,0),0)*$G140</f>
        <v>6648</v>
      </c>
      <c r="AF140" s="36">
        <f>IF($B140="P",VLOOKUP($E140,'[2]Costeo-JUL26'!$B$9:$CQ$307,AF$1,0),0)*$G140</f>
        <v>72054.480960000001</v>
      </c>
      <c r="AG140" s="35">
        <f>IF($B140="P",VLOOKUP($E140,'[2]Costeo-JUL26'!$B$9:$CQ$307,AG$1,0),0)</f>
        <v>6.0000000000000001E-3</v>
      </c>
      <c r="AH140" s="36">
        <f t="shared" ref="AH140:AH203" si="74">AG140*AF140</f>
        <v>432.32688576000004</v>
      </c>
      <c r="AI140" s="36">
        <f t="shared" ref="AI140:AI203" si="75">AF140+AH140</f>
        <v>72486.807845760006</v>
      </c>
      <c r="AJ140" s="34">
        <f>IF($B140="P",VLOOKUP($E140,'[2]Costeo-JUL26'!$B$9:$CQ$307,AJ$1,0),0)</f>
        <v>935186</v>
      </c>
      <c r="AK140" s="16">
        <f>IF($B140="P",VLOOKUP($E140,'[2]Costeo-JUL26'!$B$9:$CQ$307,AK$1,0),0)*$G140</f>
        <v>6648</v>
      </c>
      <c r="AL140" s="36">
        <f>IF($B140="P",VLOOKUP($E140,'[2]Costeo-JUL26'!$B$9:$CQ$307,AL$1,0),0)*$G140</f>
        <v>151036.31088000003</v>
      </c>
      <c r="AM140" s="35">
        <f>IF($B140="P",VLOOKUP($E140,'[2]Costeo-JUL26'!$B$9:$CQ$307,AM$1,0),0)</f>
        <v>1.7999999999999999E-2</v>
      </c>
      <c r="AN140" s="36">
        <f t="shared" ref="AN140:AN203" si="76">AM140*AL140</f>
        <v>2718.6535958400004</v>
      </c>
      <c r="AO140" s="36">
        <f t="shared" ref="AO140:AO203" si="77">AL140+AN140</f>
        <v>153754.96447584004</v>
      </c>
      <c r="AP140" s="34">
        <f>IF($B140="P",VLOOKUP($E140,'[2]Costeo-JUL26'!$B$9:$CQ$307,AP$1,0),0)</f>
        <v>0</v>
      </c>
      <c r="AQ140" s="16">
        <f>IF($B140="P",VLOOKUP($E140,'[2]Costeo-JUL26'!$B$9:$CQ$307,AQ$1,0),0)*$G140</f>
        <v>0</v>
      </c>
      <c r="AR140" s="36">
        <f>IF($B140="P",VLOOKUP($E140,'[2]Costeo-JUL26'!$B$9:$CQ$307,AR$1,0),0)*$G140</f>
        <v>0</v>
      </c>
      <c r="AS140" s="35">
        <f>IF($B140="P",VLOOKUP($E140,'[2]Costeo-JUL26'!$B$9:$CQ$307,AS$1,0),0)</f>
        <v>0</v>
      </c>
      <c r="AT140" s="36">
        <f t="shared" ref="AT140:AT203" si="78">AS140*AR140</f>
        <v>0</v>
      </c>
      <c r="AU140" s="36">
        <f t="shared" ref="AU140:AU203" si="79">AR140+AT140</f>
        <v>0</v>
      </c>
      <c r="AV140" s="34">
        <f>IF($B140="P",VLOOKUP($E140,'[2]Costeo-JUL26'!$B$9:$CQ$307,AV$1,0),0)</f>
        <v>0</v>
      </c>
      <c r="AW140" s="16">
        <f>IF($B140="P",VLOOKUP($E140,'[2]Costeo-JUL26'!$B$9:$CQ$307,AW$1,0),0)*$G140</f>
        <v>0</v>
      </c>
      <c r="AX140" s="36">
        <f>IF($B140="P",VLOOKUP($E140,'[2]Costeo-JUL26'!$B$9:$CQ$307,AX$1,0),0)*$G140</f>
        <v>0</v>
      </c>
      <c r="AY140" s="35">
        <f>IF($B140="P",VLOOKUP($E140,'[2]Costeo-JUL26'!$B$9:$CQ$307,AY$1,0),0)</f>
        <v>0</v>
      </c>
      <c r="AZ140" s="36">
        <f t="shared" ref="AZ140:AZ203" si="80">AY140*AX140</f>
        <v>0</v>
      </c>
      <c r="BA140" s="36">
        <f t="shared" ref="BA140:BA203" si="81">AX140+AZ140</f>
        <v>0</v>
      </c>
      <c r="BB140" s="34">
        <f>IF($B140="P",VLOOKUP($E140,'[2]Costeo-JUL26'!$B$9:$CQ$307,BB$1,0),0)</f>
        <v>0</v>
      </c>
      <c r="BC140" s="16">
        <f>IF($B140="P",VLOOKUP($E140,'[2]Costeo-JUL26'!$B$9:$CQ$307,BC$1,0),0)*$G140</f>
        <v>0</v>
      </c>
      <c r="BD140" s="36">
        <f>IF($B140="P",VLOOKUP($E140,'[2]Costeo-JUL26'!$B$9:$CQ$307,BD$1,0),0)*$G140</f>
        <v>0</v>
      </c>
      <c r="BE140" s="35">
        <f>IF($B140="P",VLOOKUP($E140,'[2]Costeo-JUL26'!$B$9:$CQ$307,BE$1,0),0)</f>
        <v>0</v>
      </c>
      <c r="BF140" s="36">
        <f t="shared" ref="BF140:BF203" si="82">BE140*BD140</f>
        <v>0</v>
      </c>
      <c r="BG140" s="36">
        <f t="shared" ref="BG140:BG203" si="83">BD140+BF140</f>
        <v>0</v>
      </c>
      <c r="BH140" s="34">
        <f>IF($B140="P",VLOOKUP($E140,'[2]Costeo-JUL26'!$B$9:$CQ$307,BH$1,0),0)</f>
        <v>0</v>
      </c>
      <c r="BI140" s="16">
        <f>IF($B140="P",VLOOKUP($E140,'[2]Costeo-JUL26'!$B$9:$CQ$307,BI$1,0),0)*$G140</f>
        <v>0</v>
      </c>
      <c r="BJ140" s="36">
        <f>IF($B140="P",VLOOKUP($E140,'[2]Costeo-JUL26'!$B$9:$CQ$307,BJ$1,0),0)*$G140</f>
        <v>0</v>
      </c>
      <c r="BK140" s="35">
        <f>IF(BH140=910319,0,IF($B140="P",VLOOKUP($E140,'[2]Costeo-JUL26'!$B$9:$CQ$307,BK$1,0),0))</f>
        <v>0</v>
      </c>
      <c r="BL140" s="36">
        <f t="shared" ref="BL140:BL203" si="84">BK140*BJ140</f>
        <v>0</v>
      </c>
      <c r="BM140" s="36">
        <f t="shared" ref="BM140:BM203" si="85">BJ140+BL140</f>
        <v>0</v>
      </c>
      <c r="BN140" s="34">
        <f>IF($B140="P",VLOOKUP($E140,'[2]Costeo-JUL26'!$B$9:$CQ$307,BN$1,0),0)</f>
        <v>0</v>
      </c>
      <c r="BO140" s="16">
        <f>IF($B140="P",VLOOKUP($E140,'[2]Costeo-JUL26'!$B$9:$CQ$307,BO$1,0),0)*$G140</f>
        <v>0</v>
      </c>
      <c r="BP140" s="36">
        <f>IF($B140="P",VLOOKUP($E140,'[2]Costeo-JUL26'!$B$9:$CQ$307,BP$1,0),0)*$G140</f>
        <v>0</v>
      </c>
      <c r="BQ140" s="35">
        <f>IF($B140="P",VLOOKUP($E140,'[2]Costeo-JUL26'!$B$9:$CQ$307,BQ$1,0),0)</f>
        <v>0</v>
      </c>
      <c r="BR140" s="36">
        <f t="shared" ref="BR140:BR203" si="86">BQ140*BP140</f>
        <v>0</v>
      </c>
      <c r="BS140" s="36">
        <f t="shared" ref="BS140:BS203" si="87">BP140+BR140</f>
        <v>0</v>
      </c>
      <c r="BT140" s="34">
        <f>IF($B140="P",VLOOKUP($E140,'[2]Costeo-JUL26'!$B$9:$CQ$307,BT$1,0),0)</f>
        <v>0</v>
      </c>
      <c r="BU140" s="16">
        <f>IF($B140="P",VLOOKUP($E140,'[2]Costeo-JUL26'!$B$9:$CQ$307,BU$1,0),0)*$G140</f>
        <v>0</v>
      </c>
      <c r="BV140" s="36">
        <f>IF($B140="P",VLOOKUP($E140,'[2]Costeo-JUL26'!$B$9:$CQ$307,BV$1,0),0)*$G140</f>
        <v>0</v>
      </c>
      <c r="BW140" s="35">
        <f>IF($B140="P",VLOOKUP($E140,'[2]Costeo-JUL26'!$B$9:$CQ$307,BW$1,0),0)</f>
        <v>0</v>
      </c>
      <c r="BX140" s="36">
        <f t="shared" ref="BX140:BX203" si="88">BW140*BV140</f>
        <v>0</v>
      </c>
      <c r="BY140" s="36">
        <f t="shared" ref="BY140:BY203" si="89">BV140+BX140</f>
        <v>0</v>
      </c>
      <c r="BZ140" s="34">
        <f>IF($B140="P",VLOOKUP($E140,'[2]Costeo-JUL26'!$B$9:$CQ$307,BZ$1,0),0)</f>
        <v>0</v>
      </c>
      <c r="CA140" s="16">
        <f>IF($B140="P",VLOOKUP($E140,'[2]Costeo-JUL26'!$B$9:$CQ$307,CA$1,0),0)*$G140</f>
        <v>0</v>
      </c>
      <c r="CB140" s="36">
        <f>IF($B140="P",VLOOKUP($E140,'[2]Costeo-JUL26'!$B$9:$CQ$307,CB$1,0),0)*$G140</f>
        <v>0</v>
      </c>
      <c r="CC140" s="35">
        <f>IF($B140="P",VLOOKUP($E140,'[2]Costeo-JUL26'!$B$9:$CQ$307,CC$1,0),0)</f>
        <v>0</v>
      </c>
      <c r="CD140" s="36">
        <f t="shared" ref="CD140:CD203" si="90">CC140*CB140</f>
        <v>0</v>
      </c>
      <c r="CE140" s="36">
        <f t="shared" ref="CE140:CE203" si="91">CB140+CD140</f>
        <v>0</v>
      </c>
      <c r="CF140" s="37">
        <f t="shared" si="63"/>
        <v>2135005.1612897003</v>
      </c>
      <c r="CG140" s="36">
        <f>IF($B140="r",VLOOKUP($E140,'[2]Costeo-JUL26'!$B$9:$CQ$307,CG$1,0),0)*$G140</f>
        <v>0</v>
      </c>
      <c r="CH140" s="35">
        <f>VLOOKUP($E140,'[2]TEORICOS (05.26)'!$A$8:$T$251,CH$1,0)</f>
        <v>0</v>
      </c>
      <c r="CI140" s="36">
        <f t="shared" ref="CI140:CI203" si="92">IF($B140="P",0,J140*L140-CG140*CH140)</f>
        <v>0</v>
      </c>
      <c r="CJ140" s="37">
        <f t="shared" ref="CJ140:CJ203" si="93">CG140+CI140</f>
        <v>0</v>
      </c>
      <c r="CM140" s="16">
        <f>SUMIFS('[1]Ajuste Inventario'!$I:$I,'[1]Ajuste Inventario'!$B:$B,E140,'[1]Ajuste Inventario'!$S:$S,D140)*-1</f>
        <v>1.079</v>
      </c>
      <c r="CN140" s="36">
        <f t="shared" si="64"/>
        <v>4158.2501246057518</v>
      </c>
      <c r="CP140" t="str">
        <f t="shared" si="65"/>
        <v>1125Org.Vtas Ranelagh</v>
      </c>
      <c r="CQ140" s="10">
        <f t="shared" si="66"/>
        <v>3853.7999301258128</v>
      </c>
    </row>
    <row r="141" spans="1:95" x14ac:dyDescent="0.25">
      <c r="A141" s="30">
        <v>46204</v>
      </c>
      <c r="B141" s="31" t="str">
        <f>VLOOKUP($E141,'[2]TEORICOS (05.26)'!$A$8:$T$251,B$1,0)</f>
        <v>R</v>
      </c>
      <c r="C141" s="32" t="str">
        <f>VLOOKUP($E141,'[2]TEORICOS (05.26)'!$A$8:$T$251,C$1,0)</f>
        <v>Schweppes</v>
      </c>
      <c r="D141" t="s">
        <v>66</v>
      </c>
      <c r="E141">
        <v>2218</v>
      </c>
      <c r="F141" t="s">
        <v>199</v>
      </c>
      <c r="G141" s="16">
        <v>183</v>
      </c>
      <c r="H141" s="16">
        <v>68.442000000000036</v>
      </c>
      <c r="I141" s="33">
        <v>1351271.9300000009</v>
      </c>
      <c r="J141" s="33">
        <v>1332547.4500000007</v>
      </c>
      <c r="K141" s="34">
        <f>IF($B141="P",VLOOKUP($E141,'[2]Costeo-JUL26'!$B$9:$CQ$307,K$1,0),0)</f>
        <v>0</v>
      </c>
      <c r="L141" s="35">
        <f>VLOOKUP($E141,'[2]TEORICOS (05.26)'!$A$8:$T$251,L$1,0)</f>
        <v>0.23499999999999999</v>
      </c>
      <c r="M141" s="36">
        <f t="shared" si="67"/>
        <v>0</v>
      </c>
      <c r="N141" s="35">
        <f>IF($B141="P",VLOOKUP($E141,'[2]Costeo-JUL26'!$B$9:$CQ$307,N$1,0),0)</f>
        <v>0</v>
      </c>
      <c r="O141" s="36">
        <f t="shared" si="68"/>
        <v>0</v>
      </c>
      <c r="P141" s="36">
        <f>IF($B141="P",VLOOKUP($E141,'[2]Costeo-JUL26'!$B$9:$CQ$307,P$1,0),0)*H141</f>
        <v>0</v>
      </c>
      <c r="Q141" s="36">
        <f t="shared" si="69"/>
        <v>0</v>
      </c>
      <c r="R141" s="34">
        <f>IF($B141="P",VLOOKUP($E141,'[2]Costeo-JUL26'!$B$9:$CQ$307,R$1,0),0)</f>
        <v>0</v>
      </c>
      <c r="S141" s="16">
        <f>IF($B141="P",VLOOKUP($E141,'[2]Costeo-JUL26'!$B$9:$CQ$307,S$1,0),0)*$G141</f>
        <v>0</v>
      </c>
      <c r="T141" s="36">
        <f>IF($B141="P",VLOOKUP($E141,'[2]Costeo-JUL26'!$B$9:$CQ$307,T$1,0),0)*$G141</f>
        <v>0</v>
      </c>
      <c r="U141" s="35">
        <f>IF($B141="P",VLOOKUP($E141,'[2]Costeo-JUL26'!$B$9:$CQ$307,U$1,0),0)</f>
        <v>0</v>
      </c>
      <c r="V141" s="36">
        <f t="shared" si="70"/>
        <v>0</v>
      </c>
      <c r="W141" s="36">
        <f t="shared" si="71"/>
        <v>0</v>
      </c>
      <c r="X141" s="34">
        <f>IF($B141="P",VLOOKUP($E141,'[2]Costeo-JUL26'!$B$9:$CQ$307,X$1,0),0)</f>
        <v>0</v>
      </c>
      <c r="Y141" s="16">
        <f>IF($B141="P",VLOOKUP($E141,'[2]Costeo-JUL26'!$B$9:$CQ$307,Y$1,0),0)*$G141</f>
        <v>0</v>
      </c>
      <c r="Z141" s="36">
        <f>IF($B141="P",VLOOKUP($E141,'[2]Costeo-JUL26'!$B$9:$CQ$307,Z$1,0),0)*$G141</f>
        <v>0</v>
      </c>
      <c r="AA141" s="35">
        <f>IF($B141="P",VLOOKUP($E141,'[2]Costeo-JUL26'!$B$9:$CQ$307,AA$1,0),0)</f>
        <v>0</v>
      </c>
      <c r="AB141" s="36">
        <f t="shared" si="72"/>
        <v>0</v>
      </c>
      <c r="AC141" s="36">
        <f t="shared" si="73"/>
        <v>0</v>
      </c>
      <c r="AD141" s="34">
        <f>IF($B141="P",VLOOKUP($E141,'[2]Costeo-JUL26'!$B$9:$CQ$307,AD$1,0),0)</f>
        <v>0</v>
      </c>
      <c r="AE141" s="16">
        <f>IF($B141="P",VLOOKUP($E141,'[2]Costeo-JUL26'!$B$9:$CQ$307,AE$1,0),0)*$G141</f>
        <v>0</v>
      </c>
      <c r="AF141" s="36">
        <f>IF($B141="P",VLOOKUP($E141,'[2]Costeo-JUL26'!$B$9:$CQ$307,AF$1,0),0)*$G141</f>
        <v>0</v>
      </c>
      <c r="AG141" s="35">
        <f>IF($B141="P",VLOOKUP($E141,'[2]Costeo-JUL26'!$B$9:$CQ$307,AG$1,0),0)</f>
        <v>0</v>
      </c>
      <c r="AH141" s="36">
        <f t="shared" si="74"/>
        <v>0</v>
      </c>
      <c r="AI141" s="36">
        <f t="shared" si="75"/>
        <v>0</v>
      </c>
      <c r="AJ141" s="34">
        <f>IF($B141="P",VLOOKUP($E141,'[2]Costeo-JUL26'!$B$9:$CQ$307,AJ$1,0),0)</f>
        <v>0</v>
      </c>
      <c r="AK141" s="16">
        <f>IF($B141="P",VLOOKUP($E141,'[2]Costeo-JUL26'!$B$9:$CQ$307,AK$1,0),0)*$G141</f>
        <v>0</v>
      </c>
      <c r="AL141" s="36">
        <f>IF($B141="P",VLOOKUP($E141,'[2]Costeo-JUL26'!$B$9:$CQ$307,AL$1,0),0)*$G141</f>
        <v>0</v>
      </c>
      <c r="AM141" s="35">
        <f>IF($B141="P",VLOOKUP($E141,'[2]Costeo-JUL26'!$B$9:$CQ$307,AM$1,0),0)</f>
        <v>0</v>
      </c>
      <c r="AN141" s="36">
        <f t="shared" si="76"/>
        <v>0</v>
      </c>
      <c r="AO141" s="36">
        <f t="shared" si="77"/>
        <v>0</v>
      </c>
      <c r="AP141" s="34">
        <f>IF($B141="P",VLOOKUP($E141,'[2]Costeo-JUL26'!$B$9:$CQ$307,AP$1,0),0)</f>
        <v>0</v>
      </c>
      <c r="AQ141" s="16">
        <f>IF($B141="P",VLOOKUP($E141,'[2]Costeo-JUL26'!$B$9:$CQ$307,AQ$1,0),0)*$G141</f>
        <v>0</v>
      </c>
      <c r="AR141" s="36">
        <f>IF($B141="P",VLOOKUP($E141,'[2]Costeo-JUL26'!$B$9:$CQ$307,AR$1,0),0)*$G141</f>
        <v>0</v>
      </c>
      <c r="AS141" s="35">
        <f>IF($B141="P",VLOOKUP($E141,'[2]Costeo-JUL26'!$B$9:$CQ$307,AS$1,0),0)</f>
        <v>0</v>
      </c>
      <c r="AT141" s="36">
        <f t="shared" si="78"/>
        <v>0</v>
      </c>
      <c r="AU141" s="36">
        <f t="shared" si="79"/>
        <v>0</v>
      </c>
      <c r="AV141" s="34">
        <f>IF($B141="P",VLOOKUP($E141,'[2]Costeo-JUL26'!$B$9:$CQ$307,AV$1,0),0)</f>
        <v>0</v>
      </c>
      <c r="AW141" s="16">
        <f>IF($B141="P",VLOOKUP($E141,'[2]Costeo-JUL26'!$B$9:$CQ$307,AW$1,0),0)*$G141</f>
        <v>0</v>
      </c>
      <c r="AX141" s="36">
        <f>IF($B141="P",VLOOKUP($E141,'[2]Costeo-JUL26'!$B$9:$CQ$307,AX$1,0),0)*$G141</f>
        <v>0</v>
      </c>
      <c r="AY141" s="35">
        <f>IF($B141="P",VLOOKUP($E141,'[2]Costeo-JUL26'!$B$9:$CQ$307,AY$1,0),0)</f>
        <v>0</v>
      </c>
      <c r="AZ141" s="36">
        <f t="shared" si="80"/>
        <v>0</v>
      </c>
      <c r="BA141" s="36">
        <f t="shared" si="81"/>
        <v>0</v>
      </c>
      <c r="BB141" s="34">
        <f>IF($B141="P",VLOOKUP($E141,'[2]Costeo-JUL26'!$B$9:$CQ$307,BB$1,0),0)</f>
        <v>0</v>
      </c>
      <c r="BC141" s="16">
        <f>IF($B141="P",VLOOKUP($E141,'[2]Costeo-JUL26'!$B$9:$CQ$307,BC$1,0),0)*$G141</f>
        <v>0</v>
      </c>
      <c r="BD141" s="36">
        <f>IF($B141="P",VLOOKUP($E141,'[2]Costeo-JUL26'!$B$9:$CQ$307,BD$1,0),0)*$G141</f>
        <v>0</v>
      </c>
      <c r="BE141" s="35">
        <f>IF($B141="P",VLOOKUP($E141,'[2]Costeo-JUL26'!$B$9:$CQ$307,BE$1,0),0)</f>
        <v>0</v>
      </c>
      <c r="BF141" s="36">
        <f t="shared" si="82"/>
        <v>0</v>
      </c>
      <c r="BG141" s="36">
        <f t="shared" si="83"/>
        <v>0</v>
      </c>
      <c r="BH141" s="34">
        <f>IF($B141="P",VLOOKUP($E141,'[2]Costeo-JUL26'!$B$9:$CQ$307,BH$1,0),0)</f>
        <v>0</v>
      </c>
      <c r="BI141" s="16">
        <f>IF($B141="P",VLOOKUP($E141,'[2]Costeo-JUL26'!$B$9:$CQ$307,BI$1,0),0)*$G141</f>
        <v>0</v>
      </c>
      <c r="BJ141" s="36">
        <f>IF($B141="P",VLOOKUP($E141,'[2]Costeo-JUL26'!$B$9:$CQ$307,BJ$1,0),0)*$G141</f>
        <v>0</v>
      </c>
      <c r="BK141" s="35">
        <f>IF(BH141=910319,0,IF($B141="P",VLOOKUP($E141,'[2]Costeo-JUL26'!$B$9:$CQ$307,BK$1,0),0))</f>
        <v>0</v>
      </c>
      <c r="BL141" s="36">
        <f t="shared" si="84"/>
        <v>0</v>
      </c>
      <c r="BM141" s="36">
        <f t="shared" si="85"/>
        <v>0</v>
      </c>
      <c r="BN141" s="34">
        <f>IF($B141="P",VLOOKUP($E141,'[2]Costeo-JUL26'!$B$9:$CQ$307,BN$1,0),0)</f>
        <v>0</v>
      </c>
      <c r="BO141" s="16">
        <f>IF($B141="P",VLOOKUP($E141,'[2]Costeo-JUL26'!$B$9:$CQ$307,BO$1,0),0)*$G141</f>
        <v>0</v>
      </c>
      <c r="BP141" s="36">
        <f>IF($B141="P",VLOOKUP($E141,'[2]Costeo-JUL26'!$B$9:$CQ$307,BP$1,0),0)*$G141</f>
        <v>0</v>
      </c>
      <c r="BQ141" s="35">
        <f>IF($B141="P",VLOOKUP($E141,'[2]Costeo-JUL26'!$B$9:$CQ$307,BQ$1,0),0)</f>
        <v>0</v>
      </c>
      <c r="BR141" s="36">
        <f t="shared" si="86"/>
        <v>0</v>
      </c>
      <c r="BS141" s="36">
        <f t="shared" si="87"/>
        <v>0</v>
      </c>
      <c r="BT141" s="34">
        <f>IF($B141="P",VLOOKUP($E141,'[2]Costeo-JUL26'!$B$9:$CQ$307,BT$1,0),0)</f>
        <v>0</v>
      </c>
      <c r="BU141" s="16">
        <f>IF($B141="P",VLOOKUP($E141,'[2]Costeo-JUL26'!$B$9:$CQ$307,BU$1,0),0)*$G141</f>
        <v>0</v>
      </c>
      <c r="BV141" s="36">
        <f>IF($B141="P",VLOOKUP($E141,'[2]Costeo-JUL26'!$B$9:$CQ$307,BV$1,0),0)*$G141</f>
        <v>0</v>
      </c>
      <c r="BW141" s="35">
        <f>IF($B141="P",VLOOKUP($E141,'[2]Costeo-JUL26'!$B$9:$CQ$307,BW$1,0),0)</f>
        <v>0</v>
      </c>
      <c r="BX141" s="36">
        <f t="shared" si="88"/>
        <v>0</v>
      </c>
      <c r="BY141" s="36">
        <f t="shared" si="89"/>
        <v>0</v>
      </c>
      <c r="BZ141" s="34">
        <f>IF($B141="P",VLOOKUP($E141,'[2]Costeo-JUL26'!$B$9:$CQ$307,BZ$1,0),0)</f>
        <v>0</v>
      </c>
      <c r="CA141" s="16">
        <f>IF($B141="P",VLOOKUP($E141,'[2]Costeo-JUL26'!$B$9:$CQ$307,CA$1,0),0)*$G141</f>
        <v>0</v>
      </c>
      <c r="CB141" s="36">
        <f>IF($B141="P",VLOOKUP($E141,'[2]Costeo-JUL26'!$B$9:$CQ$307,CB$1,0),0)*$G141</f>
        <v>0</v>
      </c>
      <c r="CC141" s="35">
        <f>IF($B141="P",VLOOKUP($E141,'[2]Costeo-JUL26'!$B$9:$CQ$307,CC$1,0),0)</f>
        <v>0</v>
      </c>
      <c r="CD141" s="36">
        <f t="shared" si="90"/>
        <v>0</v>
      </c>
      <c r="CE141" s="36">
        <f t="shared" si="91"/>
        <v>0</v>
      </c>
      <c r="CF141" s="37">
        <f t="shared" si="63"/>
        <v>0</v>
      </c>
      <c r="CG141" s="36">
        <f>IF($B141="r",VLOOKUP($E141,'[2]Costeo-JUL26'!$B$9:$CQ$307,CG$1,0),0)*$G141</f>
        <v>312273.03000000003</v>
      </c>
      <c r="CH141" s="35">
        <f>VLOOKUP($E141,'[2]TEORICOS (05.26)'!$A$8:$T$251,CH$1,0)</f>
        <v>0.05</v>
      </c>
      <c r="CI141" s="36">
        <f t="shared" si="92"/>
        <v>297534.99925000017</v>
      </c>
      <c r="CJ141" s="37">
        <f t="shared" si="93"/>
        <v>609808.02925000014</v>
      </c>
      <c r="CM141" s="16">
        <f>SUMIFS('[1]Ajuste Inventario'!$I:$I,'[1]Ajuste Inventario'!$B:$B,E141,'[1]Ajuste Inventario'!$S:$S,D141)*-1</f>
        <v>312.50099999999998</v>
      </c>
      <c r="CN141" s="36">
        <f t="shared" si="64"/>
        <v>1041342.1800472911</v>
      </c>
      <c r="CP141" t="str">
        <f t="shared" si="65"/>
        <v>2218Org.Vtas Ranelagh</v>
      </c>
      <c r="CQ141" s="10">
        <f t="shared" si="66"/>
        <v>3332.2843128415307</v>
      </c>
    </row>
    <row r="142" spans="1:95" x14ac:dyDescent="0.25">
      <c r="A142" s="30">
        <v>46204</v>
      </c>
      <c r="B142" s="31" t="str">
        <f>VLOOKUP($E142,'[2]TEORICOS (05.26)'!$A$8:$T$251,B$1,0)</f>
        <v>R</v>
      </c>
      <c r="C142" s="32" t="str">
        <f>VLOOKUP($E142,'[2]TEORICOS (05.26)'!$A$8:$T$251,C$1,0)</f>
        <v>Sprite</v>
      </c>
      <c r="D142" t="s">
        <v>66</v>
      </c>
      <c r="E142">
        <v>2728</v>
      </c>
      <c r="F142" t="s">
        <v>200</v>
      </c>
      <c r="G142" s="16">
        <v>461.83299999999997</v>
      </c>
      <c r="H142" s="16">
        <v>172.72554199999951</v>
      </c>
      <c r="I142" s="33">
        <v>3594611.9699999895</v>
      </c>
      <c r="J142" s="33">
        <v>3541060.5299999909</v>
      </c>
      <c r="K142" s="34">
        <f>IF($B142="P",VLOOKUP($E142,'[2]Costeo-JUL26'!$B$9:$CQ$307,K$1,0),0)</f>
        <v>0</v>
      </c>
      <c r="L142" s="35">
        <f>VLOOKUP($E142,'[2]TEORICOS (05.26)'!$A$8:$T$251,L$1,0)</f>
        <v>0.27500000000000002</v>
      </c>
      <c r="M142" s="36">
        <f t="shared" si="67"/>
        <v>0</v>
      </c>
      <c r="N142" s="35">
        <f>IF($B142="P",VLOOKUP($E142,'[2]Costeo-JUL26'!$B$9:$CQ$307,N$1,0),0)</f>
        <v>0</v>
      </c>
      <c r="O142" s="36">
        <f t="shared" si="68"/>
        <v>0</v>
      </c>
      <c r="P142" s="36">
        <f>IF($B142="P",VLOOKUP($E142,'[2]Costeo-JUL26'!$B$9:$CQ$307,P$1,0),0)*H142</f>
        <v>0</v>
      </c>
      <c r="Q142" s="36">
        <f t="shared" si="69"/>
        <v>0</v>
      </c>
      <c r="R142" s="34">
        <f>IF($B142="P",VLOOKUP($E142,'[2]Costeo-JUL26'!$B$9:$CQ$307,R$1,0),0)</f>
        <v>0</v>
      </c>
      <c r="S142" s="16">
        <f>IF($B142="P",VLOOKUP($E142,'[2]Costeo-JUL26'!$B$9:$CQ$307,S$1,0),0)*$G142</f>
        <v>0</v>
      </c>
      <c r="T142" s="36">
        <f>IF($B142="P",VLOOKUP($E142,'[2]Costeo-JUL26'!$B$9:$CQ$307,T$1,0),0)*$G142</f>
        <v>0</v>
      </c>
      <c r="U142" s="35">
        <f>IF($B142="P",VLOOKUP($E142,'[2]Costeo-JUL26'!$B$9:$CQ$307,U$1,0),0)</f>
        <v>0</v>
      </c>
      <c r="V142" s="36">
        <f t="shared" si="70"/>
        <v>0</v>
      </c>
      <c r="W142" s="36">
        <f t="shared" si="71"/>
        <v>0</v>
      </c>
      <c r="X142" s="34">
        <f>IF($B142="P",VLOOKUP($E142,'[2]Costeo-JUL26'!$B$9:$CQ$307,X$1,0),0)</f>
        <v>0</v>
      </c>
      <c r="Y142" s="16">
        <f>IF($B142="P",VLOOKUP($E142,'[2]Costeo-JUL26'!$B$9:$CQ$307,Y$1,0),0)*$G142</f>
        <v>0</v>
      </c>
      <c r="Z142" s="36">
        <f>IF($B142="P",VLOOKUP($E142,'[2]Costeo-JUL26'!$B$9:$CQ$307,Z$1,0),0)*$G142</f>
        <v>0</v>
      </c>
      <c r="AA142" s="35">
        <f>IF($B142="P",VLOOKUP($E142,'[2]Costeo-JUL26'!$B$9:$CQ$307,AA$1,0),0)</f>
        <v>0</v>
      </c>
      <c r="AB142" s="36">
        <f t="shared" si="72"/>
        <v>0</v>
      </c>
      <c r="AC142" s="36">
        <f t="shared" si="73"/>
        <v>0</v>
      </c>
      <c r="AD142" s="34">
        <f>IF($B142="P",VLOOKUP($E142,'[2]Costeo-JUL26'!$B$9:$CQ$307,AD$1,0),0)</f>
        <v>0</v>
      </c>
      <c r="AE142" s="16">
        <f>IF($B142="P",VLOOKUP($E142,'[2]Costeo-JUL26'!$B$9:$CQ$307,AE$1,0),0)*$G142</f>
        <v>0</v>
      </c>
      <c r="AF142" s="36">
        <f>IF($B142="P",VLOOKUP($E142,'[2]Costeo-JUL26'!$B$9:$CQ$307,AF$1,0),0)*$G142</f>
        <v>0</v>
      </c>
      <c r="AG142" s="35">
        <f>IF($B142="P",VLOOKUP($E142,'[2]Costeo-JUL26'!$B$9:$CQ$307,AG$1,0),0)</f>
        <v>0</v>
      </c>
      <c r="AH142" s="36">
        <f t="shared" si="74"/>
        <v>0</v>
      </c>
      <c r="AI142" s="36">
        <f t="shared" si="75"/>
        <v>0</v>
      </c>
      <c r="AJ142" s="34">
        <f>IF($B142="P",VLOOKUP($E142,'[2]Costeo-JUL26'!$B$9:$CQ$307,AJ$1,0),0)</f>
        <v>0</v>
      </c>
      <c r="AK142" s="16">
        <f>IF($B142="P",VLOOKUP($E142,'[2]Costeo-JUL26'!$B$9:$CQ$307,AK$1,0),0)*$G142</f>
        <v>0</v>
      </c>
      <c r="AL142" s="36">
        <f>IF($B142="P",VLOOKUP($E142,'[2]Costeo-JUL26'!$B$9:$CQ$307,AL$1,0),0)*$G142</f>
        <v>0</v>
      </c>
      <c r="AM142" s="35">
        <f>IF($B142="P",VLOOKUP($E142,'[2]Costeo-JUL26'!$B$9:$CQ$307,AM$1,0),0)</f>
        <v>0</v>
      </c>
      <c r="AN142" s="36">
        <f t="shared" si="76"/>
        <v>0</v>
      </c>
      <c r="AO142" s="36">
        <f t="shared" si="77"/>
        <v>0</v>
      </c>
      <c r="AP142" s="34">
        <f>IF($B142="P",VLOOKUP($E142,'[2]Costeo-JUL26'!$B$9:$CQ$307,AP$1,0),0)</f>
        <v>0</v>
      </c>
      <c r="AQ142" s="16">
        <f>IF($B142="P",VLOOKUP($E142,'[2]Costeo-JUL26'!$B$9:$CQ$307,AQ$1,0),0)*$G142</f>
        <v>0</v>
      </c>
      <c r="AR142" s="36">
        <f>IF($B142="P",VLOOKUP($E142,'[2]Costeo-JUL26'!$B$9:$CQ$307,AR$1,0),0)*$G142</f>
        <v>0</v>
      </c>
      <c r="AS142" s="35">
        <f>IF($B142="P",VLOOKUP($E142,'[2]Costeo-JUL26'!$B$9:$CQ$307,AS$1,0),0)</f>
        <v>0</v>
      </c>
      <c r="AT142" s="36">
        <f t="shared" si="78"/>
        <v>0</v>
      </c>
      <c r="AU142" s="36">
        <f t="shared" si="79"/>
        <v>0</v>
      </c>
      <c r="AV142" s="34">
        <f>IF($B142="P",VLOOKUP($E142,'[2]Costeo-JUL26'!$B$9:$CQ$307,AV$1,0),0)</f>
        <v>0</v>
      </c>
      <c r="AW142" s="16">
        <f>IF($B142="P",VLOOKUP($E142,'[2]Costeo-JUL26'!$B$9:$CQ$307,AW$1,0),0)*$G142</f>
        <v>0</v>
      </c>
      <c r="AX142" s="36">
        <f>IF($B142="P",VLOOKUP($E142,'[2]Costeo-JUL26'!$B$9:$CQ$307,AX$1,0),0)*$G142</f>
        <v>0</v>
      </c>
      <c r="AY142" s="35">
        <f>IF($B142="P",VLOOKUP($E142,'[2]Costeo-JUL26'!$B$9:$CQ$307,AY$1,0),0)</f>
        <v>0</v>
      </c>
      <c r="AZ142" s="36">
        <f t="shared" si="80"/>
        <v>0</v>
      </c>
      <c r="BA142" s="36">
        <f t="shared" si="81"/>
        <v>0</v>
      </c>
      <c r="BB142" s="34">
        <f>IF($B142="P",VLOOKUP($E142,'[2]Costeo-JUL26'!$B$9:$CQ$307,BB$1,0),0)</f>
        <v>0</v>
      </c>
      <c r="BC142" s="16">
        <f>IF($B142="P",VLOOKUP($E142,'[2]Costeo-JUL26'!$B$9:$CQ$307,BC$1,0),0)*$G142</f>
        <v>0</v>
      </c>
      <c r="BD142" s="36">
        <f>IF($B142="P",VLOOKUP($E142,'[2]Costeo-JUL26'!$B$9:$CQ$307,BD$1,0),0)*$G142</f>
        <v>0</v>
      </c>
      <c r="BE142" s="35">
        <f>IF($B142="P",VLOOKUP($E142,'[2]Costeo-JUL26'!$B$9:$CQ$307,BE$1,0),0)</f>
        <v>0</v>
      </c>
      <c r="BF142" s="36">
        <f t="shared" si="82"/>
        <v>0</v>
      </c>
      <c r="BG142" s="36">
        <f t="shared" si="83"/>
        <v>0</v>
      </c>
      <c r="BH142" s="34">
        <f>IF($B142="P",VLOOKUP($E142,'[2]Costeo-JUL26'!$B$9:$CQ$307,BH$1,0),0)</f>
        <v>0</v>
      </c>
      <c r="BI142" s="16">
        <f>IF($B142="P",VLOOKUP($E142,'[2]Costeo-JUL26'!$B$9:$CQ$307,BI$1,0),0)*$G142</f>
        <v>0</v>
      </c>
      <c r="BJ142" s="36">
        <f>IF($B142="P",VLOOKUP($E142,'[2]Costeo-JUL26'!$B$9:$CQ$307,BJ$1,0),0)*$G142</f>
        <v>0</v>
      </c>
      <c r="BK142" s="35">
        <f>IF(BH142=910319,0,IF($B142="P",VLOOKUP($E142,'[2]Costeo-JUL26'!$B$9:$CQ$307,BK$1,0),0))</f>
        <v>0</v>
      </c>
      <c r="BL142" s="36">
        <f t="shared" si="84"/>
        <v>0</v>
      </c>
      <c r="BM142" s="36">
        <f t="shared" si="85"/>
        <v>0</v>
      </c>
      <c r="BN142" s="34">
        <f>IF($B142="P",VLOOKUP($E142,'[2]Costeo-JUL26'!$B$9:$CQ$307,BN$1,0),0)</f>
        <v>0</v>
      </c>
      <c r="BO142" s="16">
        <f>IF($B142="P",VLOOKUP($E142,'[2]Costeo-JUL26'!$B$9:$CQ$307,BO$1,0),0)*$G142</f>
        <v>0</v>
      </c>
      <c r="BP142" s="36">
        <f>IF($B142="P",VLOOKUP($E142,'[2]Costeo-JUL26'!$B$9:$CQ$307,BP$1,0),0)*$G142</f>
        <v>0</v>
      </c>
      <c r="BQ142" s="35">
        <f>IF($B142="P",VLOOKUP($E142,'[2]Costeo-JUL26'!$B$9:$CQ$307,BQ$1,0),0)</f>
        <v>0</v>
      </c>
      <c r="BR142" s="36">
        <f t="shared" si="86"/>
        <v>0</v>
      </c>
      <c r="BS142" s="36">
        <f t="shared" si="87"/>
        <v>0</v>
      </c>
      <c r="BT142" s="34">
        <f>IF($B142="P",VLOOKUP($E142,'[2]Costeo-JUL26'!$B$9:$CQ$307,BT$1,0),0)</f>
        <v>0</v>
      </c>
      <c r="BU142" s="16">
        <f>IF($B142="P",VLOOKUP($E142,'[2]Costeo-JUL26'!$B$9:$CQ$307,BU$1,0),0)*$G142</f>
        <v>0</v>
      </c>
      <c r="BV142" s="36">
        <f>IF($B142="P",VLOOKUP($E142,'[2]Costeo-JUL26'!$B$9:$CQ$307,BV$1,0),0)*$G142</f>
        <v>0</v>
      </c>
      <c r="BW142" s="35">
        <f>IF($B142="P",VLOOKUP($E142,'[2]Costeo-JUL26'!$B$9:$CQ$307,BW$1,0),0)</f>
        <v>0</v>
      </c>
      <c r="BX142" s="36">
        <f t="shared" si="88"/>
        <v>0</v>
      </c>
      <c r="BY142" s="36">
        <f t="shared" si="89"/>
        <v>0</v>
      </c>
      <c r="BZ142" s="34">
        <f>IF($B142="P",VLOOKUP($E142,'[2]Costeo-JUL26'!$B$9:$CQ$307,BZ$1,0),0)</f>
        <v>0</v>
      </c>
      <c r="CA142" s="16">
        <f>IF($B142="P",VLOOKUP($E142,'[2]Costeo-JUL26'!$B$9:$CQ$307,CA$1,0),0)*$G142</f>
        <v>0</v>
      </c>
      <c r="CB142" s="36">
        <f>IF($B142="P",VLOOKUP($E142,'[2]Costeo-JUL26'!$B$9:$CQ$307,CB$1,0),0)*$G142</f>
        <v>0</v>
      </c>
      <c r="CC142" s="35">
        <f>IF($B142="P",VLOOKUP($E142,'[2]Costeo-JUL26'!$B$9:$CQ$307,CC$1,0),0)</f>
        <v>0</v>
      </c>
      <c r="CD142" s="36">
        <f t="shared" si="90"/>
        <v>0</v>
      </c>
      <c r="CE142" s="36">
        <f t="shared" si="91"/>
        <v>0</v>
      </c>
      <c r="CF142" s="37">
        <f t="shared" si="63"/>
        <v>0</v>
      </c>
      <c r="CG142" s="36">
        <f>IF($B142="r",VLOOKUP($E142,'[2]Costeo-JUL26'!$B$9:$CQ$307,CG$1,0),0)*$G142</f>
        <v>768660.99020999984</v>
      </c>
      <c r="CH142" s="35">
        <f>VLOOKUP($E142,'[2]TEORICOS (05.26)'!$A$8:$T$251,CH$1,0)</f>
        <v>0.1</v>
      </c>
      <c r="CI142" s="36">
        <f t="shared" si="92"/>
        <v>896925.54672899761</v>
      </c>
      <c r="CJ142" s="37">
        <f t="shared" si="93"/>
        <v>1665586.5369389975</v>
      </c>
      <c r="CM142" s="16">
        <f>SUMIFS('[1]Ajuste Inventario'!$I:$I,'[1]Ajuste Inventario'!$B:$B,E142,'[1]Ajuste Inventario'!$S:$S,D142)*-1</f>
        <v>0.501</v>
      </c>
      <c r="CN142" s="36">
        <f t="shared" si="64"/>
        <v>1806.8411200724888</v>
      </c>
      <c r="CP142" t="str">
        <f t="shared" si="65"/>
        <v>2728Org.Vtas Ranelagh</v>
      </c>
      <c r="CQ142" s="10">
        <f t="shared" si="66"/>
        <v>3606.4693015418939</v>
      </c>
    </row>
    <row r="143" spans="1:95" x14ac:dyDescent="0.25">
      <c r="A143" s="30">
        <v>46204</v>
      </c>
      <c r="B143" s="31" t="str">
        <f>VLOOKUP($E143,'[2]TEORICOS (05.26)'!$A$8:$T$251,B$1,0)</f>
        <v>P</v>
      </c>
      <c r="C143" s="32" t="str">
        <f>VLOOKUP($E143,'[2]TEORICOS (05.26)'!$A$8:$T$251,C$1,0)</f>
        <v>Aquarius</v>
      </c>
      <c r="D143" t="s">
        <v>66</v>
      </c>
      <c r="E143">
        <v>3826</v>
      </c>
      <c r="F143" t="s">
        <v>201</v>
      </c>
      <c r="G143" s="16">
        <v>127</v>
      </c>
      <c r="H143" s="16">
        <v>201.29499999999996</v>
      </c>
      <c r="I143" s="33">
        <v>1221213.4700000011</v>
      </c>
      <c r="J143" s="33">
        <v>1210273.0700000008</v>
      </c>
      <c r="K143" s="34">
        <f>IF($B143="P",VLOOKUP($E143,'[2]Costeo-JUL26'!$B$9:$CQ$307,K$1,0),0)</f>
        <v>931337</v>
      </c>
      <c r="L143" s="35">
        <f>VLOOKUP($E143,'[2]TEORICOS (05.26)'!$A$8:$T$251,L$1,0)</f>
        <v>0.17</v>
      </c>
      <c r="M143" s="36">
        <f t="shared" si="67"/>
        <v>205746.42190000013</v>
      </c>
      <c r="N143" s="35">
        <f>IF($B143="P",VLOOKUP($E143,'[2]Costeo-JUL26'!$B$9:$CQ$307,N$1,0),0)</f>
        <v>0.1</v>
      </c>
      <c r="O143" s="36">
        <f t="shared" si="68"/>
        <v>20574.642190000013</v>
      </c>
      <c r="P143" s="36">
        <f>IF($B143="P",VLOOKUP($E143,'[2]Costeo-JUL26'!$B$9:$CQ$307,P$1,0),0)*H143</f>
        <v>0</v>
      </c>
      <c r="Q143" s="36">
        <f t="shared" si="69"/>
        <v>226321.06409000015</v>
      </c>
      <c r="R143" s="34">
        <f>IF($B143="P",VLOOKUP($E143,'[2]Costeo-JUL26'!$B$9:$CQ$307,R$1,0),0)</f>
        <v>0</v>
      </c>
      <c r="S143" s="16">
        <f>IF($B143="P",VLOOKUP($E143,'[2]Costeo-JUL26'!$B$9:$CQ$307,S$1,0),0)*$G143</f>
        <v>0</v>
      </c>
      <c r="T143" s="36">
        <f>IF($B143="P",VLOOKUP($E143,'[2]Costeo-JUL26'!$B$9:$CQ$307,T$1,0),0)*$G143</f>
        <v>0</v>
      </c>
      <c r="U143" s="35">
        <f>IF($B143="P",VLOOKUP($E143,'[2]Costeo-JUL26'!$B$9:$CQ$307,U$1,0),0)</f>
        <v>0</v>
      </c>
      <c r="V143" s="36">
        <f t="shared" si="70"/>
        <v>0</v>
      </c>
      <c r="W143" s="36">
        <f t="shared" si="71"/>
        <v>0</v>
      </c>
      <c r="X143" s="34">
        <f>IF($B143="P",VLOOKUP($E143,'[2]Costeo-JUL26'!$B$9:$CQ$307,X$1,0),0)</f>
        <v>0</v>
      </c>
      <c r="Y143" s="16">
        <f>IF($B143="P",VLOOKUP($E143,'[2]Costeo-JUL26'!$B$9:$CQ$307,Y$1,0),0)*$G143</f>
        <v>0</v>
      </c>
      <c r="Z143" s="36">
        <f>IF($B143="P",VLOOKUP($E143,'[2]Costeo-JUL26'!$B$9:$CQ$307,Z$1,0),0)*$G143</f>
        <v>0</v>
      </c>
      <c r="AA143" s="35">
        <f>IF($B143="P",VLOOKUP($E143,'[2]Costeo-JUL26'!$B$9:$CQ$307,AA$1,0),0)</f>
        <v>0</v>
      </c>
      <c r="AB143" s="36">
        <f t="shared" si="72"/>
        <v>0</v>
      </c>
      <c r="AC143" s="36">
        <f t="shared" si="73"/>
        <v>0</v>
      </c>
      <c r="AD143" s="34">
        <f>IF($B143="P",VLOOKUP($E143,'[2]Costeo-JUL26'!$B$9:$CQ$307,AD$1,0),0)</f>
        <v>902257</v>
      </c>
      <c r="AE143" s="16">
        <f>IF($B143="P",VLOOKUP($E143,'[2]Costeo-JUL26'!$B$9:$CQ$307,AE$1,0),0)*$G143</f>
        <v>762</v>
      </c>
      <c r="AF143" s="36">
        <f>IF($B143="P",VLOOKUP($E143,'[2]Costeo-JUL26'!$B$9:$CQ$307,AF$1,0),0)*$G143</f>
        <v>11694.566400000002</v>
      </c>
      <c r="AG143" s="35">
        <f>IF($B143="P",VLOOKUP($E143,'[2]Costeo-JUL26'!$B$9:$CQ$307,AG$1,0),0)</f>
        <v>6.0000000000000001E-3</v>
      </c>
      <c r="AH143" s="36">
        <f t="shared" si="74"/>
        <v>70.16739840000001</v>
      </c>
      <c r="AI143" s="36">
        <f t="shared" si="75"/>
        <v>11764.733798400002</v>
      </c>
      <c r="AJ143" s="34">
        <f>IF($B143="P",VLOOKUP($E143,'[2]Costeo-JUL26'!$B$9:$CQ$307,AJ$1,0),0)</f>
        <v>931327</v>
      </c>
      <c r="AK143" s="16">
        <f>IF($B143="P",VLOOKUP($E143,'[2]Costeo-JUL26'!$B$9:$CQ$307,AK$1,0),0)*$G143</f>
        <v>762</v>
      </c>
      <c r="AL143" s="36">
        <f>IF($B143="P",VLOOKUP($E143,'[2]Costeo-JUL26'!$B$9:$CQ$307,AL$1,0),0)*$G143</f>
        <v>13856.314679999999</v>
      </c>
      <c r="AM143" s="35">
        <f>IF($B143="P",VLOOKUP($E143,'[2]Costeo-JUL26'!$B$9:$CQ$307,AM$1,0),0)</f>
        <v>1.7999999999999999E-2</v>
      </c>
      <c r="AN143" s="36">
        <f t="shared" si="76"/>
        <v>249.41366423999997</v>
      </c>
      <c r="AO143" s="36">
        <f t="shared" si="77"/>
        <v>14105.72834424</v>
      </c>
      <c r="AP143" s="34">
        <f>IF($B143="P",VLOOKUP($E143,'[2]Costeo-JUL26'!$B$9:$CQ$307,AP$1,0),0)</f>
        <v>933429</v>
      </c>
      <c r="AQ143" s="16">
        <f>IF($B143="P",VLOOKUP($E143,'[2]Costeo-JUL26'!$B$9:$CQ$307,AQ$1,0),0)*$G143</f>
        <v>762</v>
      </c>
      <c r="AR143" s="36">
        <f>IF($B143="P",VLOOKUP($E143,'[2]Costeo-JUL26'!$B$9:$CQ$307,AR$1,0),0)*$G143</f>
        <v>74860.236360000024</v>
      </c>
      <c r="AS143" s="35">
        <f>IF($B143="P",VLOOKUP($E143,'[2]Costeo-JUL26'!$B$9:$CQ$307,AS$1,0),0)</f>
        <v>0.02</v>
      </c>
      <c r="AT143" s="36">
        <f t="shared" si="78"/>
        <v>1497.2047272000004</v>
      </c>
      <c r="AU143" s="36">
        <f t="shared" si="79"/>
        <v>76357.44108720003</v>
      </c>
      <c r="AV143" s="34">
        <f>IF($B143="P",VLOOKUP($E143,'[2]Costeo-JUL26'!$B$9:$CQ$307,AV$1,0),0)</f>
        <v>939125</v>
      </c>
      <c r="AW143" s="16">
        <f>IF($B143="P",VLOOKUP($E143,'[2]Costeo-JUL26'!$B$9:$CQ$307,AW$1,0),0)*$G143</f>
        <v>3.7084000000000001</v>
      </c>
      <c r="AX143" s="36">
        <f>IF($B143="P",VLOOKUP($E143,'[2]Costeo-JUL26'!$B$9:$CQ$307,AX$1,0),0)*$G143</f>
        <v>19070.595336000002</v>
      </c>
      <c r="AY143" s="35">
        <f>IF($B143="P",VLOOKUP($E143,'[2]Costeo-JUL26'!$B$9:$CQ$307,AY$1,0),0)</f>
        <v>0.03</v>
      </c>
      <c r="AZ143" s="36">
        <f t="shared" si="80"/>
        <v>572.11786008000001</v>
      </c>
      <c r="BA143" s="36">
        <f t="shared" si="81"/>
        <v>19642.713196080003</v>
      </c>
      <c r="BB143" s="34">
        <f>IF($B143="P",VLOOKUP($E143,'[2]Costeo-JUL26'!$B$9:$CQ$307,BB$1,0),0)</f>
        <v>902311</v>
      </c>
      <c r="BC143" s="16">
        <f>IF($B143="P",VLOOKUP($E143,'[2]Costeo-JUL26'!$B$9:$CQ$307,BC$1,0),0)*$G143</f>
        <v>0.51026785714285716</v>
      </c>
      <c r="BD143" s="36">
        <f>IF($B143="P",VLOOKUP($E143,'[2]Costeo-JUL26'!$B$9:$CQ$307,BD$1,0),0)*$G143</f>
        <v>2001.0893906250005</v>
      </c>
      <c r="BE143" s="35">
        <f>IF($B143="P",VLOOKUP($E143,'[2]Costeo-JUL26'!$B$9:$CQ$307,BE$1,0),0)</f>
        <v>0.03</v>
      </c>
      <c r="BF143" s="36">
        <f t="shared" si="82"/>
        <v>60.032681718750013</v>
      </c>
      <c r="BG143" s="36">
        <f t="shared" si="83"/>
        <v>2061.1220723437505</v>
      </c>
      <c r="BH143" s="34">
        <f>IF($B143="P",VLOOKUP($E143,'[2]Costeo-JUL26'!$B$9:$CQ$307,BH$1,0),0)</f>
        <v>933089</v>
      </c>
      <c r="BI143" s="16">
        <f>IF($B143="P",VLOOKUP($E143,'[2]Costeo-JUL26'!$B$9:$CQ$307,BI$1,0),0)*$G143</f>
        <v>3.401785714285714</v>
      </c>
      <c r="BJ143" s="36">
        <f>IF($B143="P",VLOOKUP($E143,'[2]Costeo-JUL26'!$B$9:$CQ$307,BJ$1,0),0)*$G143</f>
        <v>2533.2164204828273</v>
      </c>
      <c r="BK143" s="35">
        <f>IF(BH143=910319,0,IF($B143="P",VLOOKUP($E143,'[2]Costeo-JUL26'!$B$9:$CQ$307,BK$1,0),0))</f>
        <v>0.02</v>
      </c>
      <c r="BL143" s="36">
        <f t="shared" si="84"/>
        <v>50.664328409656548</v>
      </c>
      <c r="BM143" s="36">
        <f t="shared" si="85"/>
        <v>2583.880748892484</v>
      </c>
      <c r="BN143" s="34">
        <f>IF($B143="P",VLOOKUP($E143,'[2]Costeo-JUL26'!$B$9:$CQ$307,BN$1,0),0)</f>
        <v>0</v>
      </c>
      <c r="BO143" s="16">
        <f>IF($B143="P",VLOOKUP($E143,'[2]Costeo-JUL26'!$B$9:$CQ$307,BO$1,0),0)*$G143</f>
        <v>0</v>
      </c>
      <c r="BP143" s="36">
        <f>IF($B143="P",VLOOKUP($E143,'[2]Costeo-JUL26'!$B$9:$CQ$307,BP$1,0),0)*$G143</f>
        <v>0</v>
      </c>
      <c r="BQ143" s="35">
        <f>IF($B143="P",VLOOKUP($E143,'[2]Costeo-JUL26'!$B$9:$CQ$307,BQ$1,0),0)</f>
        <v>0</v>
      </c>
      <c r="BR143" s="36">
        <f t="shared" si="86"/>
        <v>0</v>
      </c>
      <c r="BS143" s="36">
        <f t="shared" si="87"/>
        <v>0</v>
      </c>
      <c r="BT143" s="34">
        <f>IF($B143="P",VLOOKUP($E143,'[2]Costeo-JUL26'!$B$9:$CQ$307,BT$1,0),0)</f>
        <v>0</v>
      </c>
      <c r="BU143" s="16">
        <f>IF($B143="P",VLOOKUP($E143,'[2]Costeo-JUL26'!$B$9:$CQ$307,BU$1,0),0)*$G143</f>
        <v>0</v>
      </c>
      <c r="BV143" s="36">
        <f>IF($B143="P",VLOOKUP($E143,'[2]Costeo-JUL26'!$B$9:$CQ$307,BV$1,0),0)*$G143</f>
        <v>0</v>
      </c>
      <c r="BW143" s="35">
        <f>IF($B143="P",VLOOKUP($E143,'[2]Costeo-JUL26'!$B$9:$CQ$307,BW$1,0),0)</f>
        <v>0</v>
      </c>
      <c r="BX143" s="36">
        <f t="shared" si="88"/>
        <v>0</v>
      </c>
      <c r="BY143" s="36">
        <f t="shared" si="89"/>
        <v>0</v>
      </c>
      <c r="BZ143" s="34">
        <f>IF($B143="P",VLOOKUP($E143,'[2]Costeo-JUL26'!$B$9:$CQ$307,BZ$1,0),0)</f>
        <v>936704</v>
      </c>
      <c r="CA143" s="16">
        <f>IF($B143="P",VLOOKUP($E143,'[2]Costeo-JUL26'!$B$9:$CQ$307,CA$1,0),0)*$G143</f>
        <v>6.9472535216397366</v>
      </c>
      <c r="CB143" s="36">
        <f>IF($B143="P",VLOOKUP($E143,'[2]Costeo-JUL26'!$B$9:$CQ$307,CB$1,0),0)*$G143</f>
        <v>3316.3658280313011</v>
      </c>
      <c r="CC143" s="35">
        <f>IF($B143="P",VLOOKUP($E143,'[2]Costeo-JUL26'!$B$9:$CQ$307,CC$1,0),0)</f>
        <v>0.5</v>
      </c>
      <c r="CD143" s="36">
        <f t="shared" si="90"/>
        <v>1658.1829140156506</v>
      </c>
      <c r="CE143" s="36">
        <f t="shared" si="91"/>
        <v>4974.5487420469517</v>
      </c>
      <c r="CF143" s="37">
        <f t="shared" si="63"/>
        <v>357811.23207920336</v>
      </c>
      <c r="CG143" s="36">
        <f>IF($B143="r",VLOOKUP($E143,'[2]Costeo-JUL26'!$B$9:$CQ$307,CG$1,0),0)*$G143</f>
        <v>0</v>
      </c>
      <c r="CH143" s="35">
        <f>VLOOKUP($E143,'[2]TEORICOS (05.26)'!$A$8:$T$251,CH$1,0)</f>
        <v>0</v>
      </c>
      <c r="CI143" s="36">
        <f t="shared" si="92"/>
        <v>0</v>
      </c>
      <c r="CJ143" s="37">
        <f t="shared" si="93"/>
        <v>0</v>
      </c>
      <c r="CM143" s="16">
        <f>SUMIFS('[1]Ajuste Inventario'!$I:$I,'[1]Ajuste Inventario'!$B:$B,E143,'[1]Ajuste Inventario'!$S:$S,D143)*-1</f>
        <v>225.50200000000001</v>
      </c>
      <c r="CN143" s="36">
        <f t="shared" si="64"/>
        <v>635331.87760885444</v>
      </c>
      <c r="CP143" t="str">
        <f t="shared" si="65"/>
        <v>3826Org.Vtas Ranelagh</v>
      </c>
      <c r="CQ143" s="10">
        <f t="shared" si="66"/>
        <v>2817.4112762141995</v>
      </c>
    </row>
    <row r="144" spans="1:95" x14ac:dyDescent="0.25">
      <c r="A144" s="30">
        <v>46204</v>
      </c>
      <c r="B144" s="31" t="str">
        <f>VLOOKUP($E144,'[2]TEORICOS (05.26)'!$A$8:$T$251,B$1,0)</f>
        <v>P</v>
      </c>
      <c r="C144" s="32" t="str">
        <f>VLOOKUP($E144,'[2]TEORICOS (05.26)'!$A$8:$T$251,C$1,0)</f>
        <v>Aquarius</v>
      </c>
      <c r="D144" t="s">
        <v>66</v>
      </c>
      <c r="E144">
        <v>3836</v>
      </c>
      <c r="F144" t="s">
        <v>202</v>
      </c>
      <c r="G144" s="16">
        <v>146</v>
      </c>
      <c r="H144" s="16">
        <v>231.41000000000008</v>
      </c>
      <c r="I144" s="33">
        <v>1420246.4500000009</v>
      </c>
      <c r="J144" s="33">
        <v>1387203.2400000002</v>
      </c>
      <c r="K144" s="34">
        <f>IF($B144="P",VLOOKUP($E144,'[2]Costeo-JUL26'!$B$9:$CQ$307,K$1,0),0)</f>
        <v>931336</v>
      </c>
      <c r="L144" s="35">
        <f>VLOOKUP($E144,'[2]TEORICOS (05.26)'!$A$8:$T$251,L$1,0)</f>
        <v>0.17</v>
      </c>
      <c r="M144" s="36">
        <f t="shared" si="67"/>
        <v>235824.55080000006</v>
      </c>
      <c r="N144" s="35">
        <f>IF($B144="P",VLOOKUP($E144,'[2]Costeo-JUL26'!$B$9:$CQ$307,N$1,0),0)</f>
        <v>0.1</v>
      </c>
      <c r="O144" s="36">
        <f t="shared" si="68"/>
        <v>23582.455080000007</v>
      </c>
      <c r="P144" s="36">
        <f>IF($B144="P",VLOOKUP($E144,'[2]Costeo-JUL26'!$B$9:$CQ$307,P$1,0),0)*H144</f>
        <v>0</v>
      </c>
      <c r="Q144" s="36">
        <f t="shared" si="69"/>
        <v>259407.00588000007</v>
      </c>
      <c r="R144" s="34">
        <f>IF($B144="P",VLOOKUP($E144,'[2]Costeo-JUL26'!$B$9:$CQ$307,R$1,0),0)</f>
        <v>0</v>
      </c>
      <c r="S144" s="16">
        <f>IF($B144="P",VLOOKUP($E144,'[2]Costeo-JUL26'!$B$9:$CQ$307,S$1,0),0)*$G144</f>
        <v>0</v>
      </c>
      <c r="T144" s="36">
        <f>IF($B144="P",VLOOKUP($E144,'[2]Costeo-JUL26'!$B$9:$CQ$307,T$1,0),0)*$G144</f>
        <v>0</v>
      </c>
      <c r="U144" s="35">
        <f>IF($B144="P",VLOOKUP($E144,'[2]Costeo-JUL26'!$B$9:$CQ$307,U$1,0),0)</f>
        <v>0</v>
      </c>
      <c r="V144" s="36">
        <f t="shared" si="70"/>
        <v>0</v>
      </c>
      <c r="W144" s="36">
        <f t="shared" si="71"/>
        <v>0</v>
      </c>
      <c r="X144" s="34">
        <f>IF($B144="P",VLOOKUP($E144,'[2]Costeo-JUL26'!$B$9:$CQ$307,X$1,0),0)</f>
        <v>0</v>
      </c>
      <c r="Y144" s="16">
        <f>IF($B144="P",VLOOKUP($E144,'[2]Costeo-JUL26'!$B$9:$CQ$307,Y$1,0),0)*$G144</f>
        <v>0</v>
      </c>
      <c r="Z144" s="36">
        <f>IF($B144="P",VLOOKUP($E144,'[2]Costeo-JUL26'!$B$9:$CQ$307,Z$1,0),0)*$G144</f>
        <v>0</v>
      </c>
      <c r="AA144" s="35">
        <f>IF($B144="P",VLOOKUP($E144,'[2]Costeo-JUL26'!$B$9:$CQ$307,AA$1,0),0)</f>
        <v>0</v>
      </c>
      <c r="AB144" s="36">
        <f t="shared" si="72"/>
        <v>0</v>
      </c>
      <c r="AC144" s="36">
        <f t="shared" si="73"/>
        <v>0</v>
      </c>
      <c r="AD144" s="34">
        <f>IF($B144="P",VLOOKUP($E144,'[2]Costeo-JUL26'!$B$9:$CQ$307,AD$1,0),0)</f>
        <v>902257</v>
      </c>
      <c r="AE144" s="16">
        <f>IF($B144="P",VLOOKUP($E144,'[2]Costeo-JUL26'!$B$9:$CQ$307,AE$1,0),0)*$G144</f>
        <v>876</v>
      </c>
      <c r="AF144" s="36">
        <f>IF($B144="P",VLOOKUP($E144,'[2]Costeo-JUL26'!$B$9:$CQ$307,AF$1,0),0)*$G144</f>
        <v>13444.147200000001</v>
      </c>
      <c r="AG144" s="35">
        <f>IF($B144="P",VLOOKUP($E144,'[2]Costeo-JUL26'!$B$9:$CQ$307,AG$1,0),0)</f>
        <v>6.0000000000000001E-3</v>
      </c>
      <c r="AH144" s="36">
        <f t="shared" si="74"/>
        <v>80.664883200000006</v>
      </c>
      <c r="AI144" s="36">
        <f t="shared" si="75"/>
        <v>13524.8120832</v>
      </c>
      <c r="AJ144" s="34">
        <f>IF($B144="P",VLOOKUP($E144,'[2]Costeo-JUL26'!$B$9:$CQ$307,AJ$1,0),0)</f>
        <v>931324</v>
      </c>
      <c r="AK144" s="16">
        <f>IF($B144="P",VLOOKUP($E144,'[2]Costeo-JUL26'!$B$9:$CQ$307,AK$1,0),0)*$G144</f>
        <v>876</v>
      </c>
      <c r="AL144" s="36">
        <f>IF($B144="P",VLOOKUP($E144,'[2]Costeo-JUL26'!$B$9:$CQ$307,AL$1,0),0)*$G144</f>
        <v>15929.306639999999</v>
      </c>
      <c r="AM144" s="35">
        <f>IF($B144="P",VLOOKUP($E144,'[2]Costeo-JUL26'!$B$9:$CQ$307,AM$1,0),0)</f>
        <v>1.7999999999999999E-2</v>
      </c>
      <c r="AN144" s="36">
        <f t="shared" si="76"/>
        <v>286.72751951999993</v>
      </c>
      <c r="AO144" s="36">
        <f t="shared" si="77"/>
        <v>16216.034159519999</v>
      </c>
      <c r="AP144" s="34">
        <f>IF($B144="P",VLOOKUP($E144,'[2]Costeo-JUL26'!$B$9:$CQ$307,AP$1,0),0)</f>
        <v>933429</v>
      </c>
      <c r="AQ144" s="16">
        <f>IF($B144="P",VLOOKUP($E144,'[2]Costeo-JUL26'!$B$9:$CQ$307,AQ$1,0),0)*$G144</f>
        <v>876</v>
      </c>
      <c r="AR144" s="36">
        <f>IF($B144="P",VLOOKUP($E144,'[2]Costeo-JUL26'!$B$9:$CQ$307,AR$1,0),0)*$G144</f>
        <v>86059.799280000021</v>
      </c>
      <c r="AS144" s="35">
        <f>IF($B144="P",VLOOKUP($E144,'[2]Costeo-JUL26'!$B$9:$CQ$307,AS$1,0),0)</f>
        <v>0.02</v>
      </c>
      <c r="AT144" s="36">
        <f t="shared" si="78"/>
        <v>1721.1959856000005</v>
      </c>
      <c r="AU144" s="36">
        <f t="shared" si="79"/>
        <v>87780.995265600024</v>
      </c>
      <c r="AV144" s="34">
        <f>IF($B144="P",VLOOKUP($E144,'[2]Costeo-JUL26'!$B$9:$CQ$307,AV$1,0),0)</f>
        <v>939125</v>
      </c>
      <c r="AW144" s="16">
        <f>IF($B144="P",VLOOKUP($E144,'[2]Costeo-JUL26'!$B$9:$CQ$307,AW$1,0),0)*$G144</f>
        <v>4.2632000000000003</v>
      </c>
      <c r="AX144" s="36">
        <f>IF($B144="P",VLOOKUP($E144,'[2]Costeo-JUL26'!$B$9:$CQ$307,AX$1,0),0)*$G144</f>
        <v>21923.676528</v>
      </c>
      <c r="AY144" s="35">
        <f>IF($B144="P",VLOOKUP($E144,'[2]Costeo-JUL26'!$B$9:$CQ$307,AY$1,0),0)</f>
        <v>0.03</v>
      </c>
      <c r="AZ144" s="36">
        <f t="shared" si="80"/>
        <v>657.71029583999996</v>
      </c>
      <c r="BA144" s="36">
        <f t="shared" si="81"/>
        <v>22581.386823839999</v>
      </c>
      <c r="BB144" s="34">
        <f>IF($B144="P",VLOOKUP($E144,'[2]Costeo-JUL26'!$B$9:$CQ$307,BB$1,0),0)</f>
        <v>902311</v>
      </c>
      <c r="BC144" s="16">
        <f>IF($B144="P",VLOOKUP($E144,'[2]Costeo-JUL26'!$B$9:$CQ$307,BC$1,0),0)*$G144</f>
        <v>0.58660714285714288</v>
      </c>
      <c r="BD144" s="36">
        <f>IF($B144="P",VLOOKUP($E144,'[2]Costeo-JUL26'!$B$9:$CQ$307,BD$1,0),0)*$G144</f>
        <v>2300.4649687500005</v>
      </c>
      <c r="BE144" s="35">
        <f>IF($B144="P",VLOOKUP($E144,'[2]Costeo-JUL26'!$B$9:$CQ$307,BE$1,0),0)</f>
        <v>0.03</v>
      </c>
      <c r="BF144" s="36">
        <f t="shared" si="82"/>
        <v>69.013949062500018</v>
      </c>
      <c r="BG144" s="36">
        <f t="shared" si="83"/>
        <v>2369.4789178125006</v>
      </c>
      <c r="BH144" s="34">
        <f>IF($B144="P",VLOOKUP($E144,'[2]Costeo-JUL26'!$B$9:$CQ$307,BH$1,0),0)</f>
        <v>933089</v>
      </c>
      <c r="BI144" s="16">
        <f>IF($B144="P",VLOOKUP($E144,'[2]Costeo-JUL26'!$B$9:$CQ$307,BI$1,0),0)*$G144</f>
        <v>3.9107142857142856</v>
      </c>
      <c r="BJ144" s="36">
        <f>IF($B144="P",VLOOKUP($E144,'[2]Costeo-JUL26'!$B$9:$CQ$307,BJ$1,0),0)*$G144</f>
        <v>2912.2015542558488</v>
      </c>
      <c r="BK144" s="35">
        <f>IF(BH144=910319,0,IF($B144="P",VLOOKUP($E144,'[2]Costeo-JUL26'!$B$9:$CQ$307,BK$1,0),0))</f>
        <v>0.02</v>
      </c>
      <c r="BL144" s="36">
        <f t="shared" si="84"/>
        <v>58.24403108511698</v>
      </c>
      <c r="BM144" s="36">
        <f t="shared" si="85"/>
        <v>2970.4455853409659</v>
      </c>
      <c r="BN144" s="34">
        <f>IF($B144="P",VLOOKUP($E144,'[2]Costeo-JUL26'!$B$9:$CQ$307,BN$1,0),0)</f>
        <v>0</v>
      </c>
      <c r="BO144" s="16">
        <f>IF($B144="P",VLOOKUP($E144,'[2]Costeo-JUL26'!$B$9:$CQ$307,BO$1,0),0)*$G144</f>
        <v>0</v>
      </c>
      <c r="BP144" s="36">
        <f>IF($B144="P",VLOOKUP($E144,'[2]Costeo-JUL26'!$B$9:$CQ$307,BP$1,0),0)*$G144</f>
        <v>0</v>
      </c>
      <c r="BQ144" s="35">
        <f>IF($B144="P",VLOOKUP($E144,'[2]Costeo-JUL26'!$B$9:$CQ$307,BQ$1,0),0)</f>
        <v>0</v>
      </c>
      <c r="BR144" s="36">
        <f t="shared" si="86"/>
        <v>0</v>
      </c>
      <c r="BS144" s="36">
        <f t="shared" si="87"/>
        <v>0</v>
      </c>
      <c r="BT144" s="34">
        <f>IF($B144="P",VLOOKUP($E144,'[2]Costeo-JUL26'!$B$9:$CQ$307,BT$1,0),0)</f>
        <v>0</v>
      </c>
      <c r="BU144" s="16">
        <f>IF($B144="P",VLOOKUP($E144,'[2]Costeo-JUL26'!$B$9:$CQ$307,BU$1,0),0)*$G144</f>
        <v>0</v>
      </c>
      <c r="BV144" s="36">
        <f>IF($B144="P",VLOOKUP($E144,'[2]Costeo-JUL26'!$B$9:$CQ$307,BV$1,0),0)*$G144</f>
        <v>0</v>
      </c>
      <c r="BW144" s="35">
        <f>IF($B144="P",VLOOKUP($E144,'[2]Costeo-JUL26'!$B$9:$CQ$307,BW$1,0),0)</f>
        <v>0</v>
      </c>
      <c r="BX144" s="36">
        <f t="shared" si="88"/>
        <v>0</v>
      </c>
      <c r="BY144" s="36">
        <f t="shared" si="89"/>
        <v>0</v>
      </c>
      <c r="BZ144" s="34">
        <f>IF($B144="P",VLOOKUP($E144,'[2]Costeo-JUL26'!$B$9:$CQ$307,BZ$1,0),0)</f>
        <v>936704</v>
      </c>
      <c r="CA144" s="16">
        <f>IF($B144="P",VLOOKUP($E144,'[2]Costeo-JUL26'!$B$9:$CQ$307,CA$1,0),0)*$G144</f>
        <v>7.9866064107039492</v>
      </c>
      <c r="CB144" s="36">
        <f>IF($B144="P",VLOOKUP($E144,'[2]Costeo-JUL26'!$B$9:$CQ$307,CB$1,0),0)*$G144</f>
        <v>3812.5150463981886</v>
      </c>
      <c r="CC144" s="35">
        <f>IF($B144="P",VLOOKUP($E144,'[2]Costeo-JUL26'!$B$9:$CQ$307,CC$1,0),0)</f>
        <v>0.5</v>
      </c>
      <c r="CD144" s="36">
        <f t="shared" si="90"/>
        <v>1906.2575231990943</v>
      </c>
      <c r="CE144" s="36">
        <f t="shared" si="91"/>
        <v>5718.7725695972831</v>
      </c>
      <c r="CF144" s="37">
        <f t="shared" si="63"/>
        <v>410568.93128491088</v>
      </c>
      <c r="CG144" s="36">
        <f>IF($B144="r",VLOOKUP($E144,'[2]Costeo-JUL26'!$B$9:$CQ$307,CG$1,0),0)*$G144</f>
        <v>0</v>
      </c>
      <c r="CH144" s="35">
        <f>VLOOKUP($E144,'[2]TEORICOS (05.26)'!$A$8:$T$251,CH$1,0)</f>
        <v>0</v>
      </c>
      <c r="CI144" s="36">
        <f t="shared" si="92"/>
        <v>0</v>
      </c>
      <c r="CJ144" s="37">
        <f t="shared" si="93"/>
        <v>0</v>
      </c>
      <c r="CM144" s="16">
        <f>SUMIFS('[1]Ajuste Inventario'!$I:$I,'[1]Ajuste Inventario'!$B:$B,E144,'[1]Ajuste Inventario'!$S:$S,D144)*-1</f>
        <v>2.0010000000000003</v>
      </c>
      <c r="CN144" s="36">
        <f t="shared" si="64"/>
        <v>5627.0440513774438</v>
      </c>
      <c r="CP144" t="str">
        <f t="shared" si="65"/>
        <v>3836Org.Vtas Ranelagh</v>
      </c>
      <c r="CQ144" s="10">
        <f t="shared" si="66"/>
        <v>2812.115967704869</v>
      </c>
    </row>
    <row r="145" spans="1:95" x14ac:dyDescent="0.25">
      <c r="A145" s="30">
        <v>46204</v>
      </c>
      <c r="B145" s="31" t="str">
        <f>VLOOKUP($E145,'[2]TEORICOS (05.26)'!$A$8:$T$251,B$1,0)</f>
        <v>P</v>
      </c>
      <c r="C145" s="32" t="str">
        <f>VLOOKUP($E145,'[2]TEORICOS (05.26)'!$A$8:$T$251,C$1,0)</f>
        <v>Aquarius</v>
      </c>
      <c r="D145" t="s">
        <v>66</v>
      </c>
      <c r="E145">
        <v>3838</v>
      </c>
      <c r="F145" t="s">
        <v>203</v>
      </c>
      <c r="G145" s="16">
        <v>199</v>
      </c>
      <c r="H145" s="16">
        <v>473.22199999999907</v>
      </c>
      <c r="I145" s="33">
        <v>2492041.6799999992</v>
      </c>
      <c r="J145" s="33">
        <v>2453881.84</v>
      </c>
      <c r="K145" s="34">
        <f>IF($B145="P",VLOOKUP($E145,'[2]Costeo-JUL26'!$B$9:$CQ$307,K$1,0),0)</f>
        <v>931336</v>
      </c>
      <c r="L145" s="35">
        <f>VLOOKUP($E145,'[2]TEORICOS (05.26)'!$A$8:$T$251,L$1,0)</f>
        <v>0.17</v>
      </c>
      <c r="M145" s="36">
        <f t="shared" si="67"/>
        <v>417159.91279999999</v>
      </c>
      <c r="N145" s="35">
        <f>IF($B145="P",VLOOKUP($E145,'[2]Costeo-JUL26'!$B$9:$CQ$307,N$1,0),0)</f>
        <v>0.1</v>
      </c>
      <c r="O145" s="36">
        <f t="shared" si="68"/>
        <v>41715.991280000002</v>
      </c>
      <c r="P145" s="36">
        <f>IF($B145="P",VLOOKUP($E145,'[2]Costeo-JUL26'!$B$9:$CQ$307,P$1,0),0)*H145</f>
        <v>0</v>
      </c>
      <c r="Q145" s="36">
        <f t="shared" si="69"/>
        <v>458875.90408000001</v>
      </c>
      <c r="R145" s="34">
        <f>IF($B145="P",VLOOKUP($E145,'[2]Costeo-JUL26'!$B$9:$CQ$307,R$1,0),0)</f>
        <v>0</v>
      </c>
      <c r="S145" s="16">
        <f>IF($B145="P",VLOOKUP($E145,'[2]Costeo-JUL26'!$B$9:$CQ$307,S$1,0),0)*$G145</f>
        <v>0</v>
      </c>
      <c r="T145" s="36">
        <f>IF($B145="P",VLOOKUP($E145,'[2]Costeo-JUL26'!$B$9:$CQ$307,T$1,0),0)*$G145</f>
        <v>0</v>
      </c>
      <c r="U145" s="35">
        <f>IF($B145="P",VLOOKUP($E145,'[2]Costeo-JUL26'!$B$9:$CQ$307,U$1,0),0)</f>
        <v>0</v>
      </c>
      <c r="V145" s="36">
        <f t="shared" si="70"/>
        <v>0</v>
      </c>
      <c r="W145" s="36">
        <f t="shared" si="71"/>
        <v>0</v>
      </c>
      <c r="X145" s="34">
        <f>IF($B145="P",VLOOKUP($E145,'[2]Costeo-JUL26'!$B$9:$CQ$307,X$1,0),0)</f>
        <v>0</v>
      </c>
      <c r="Y145" s="16">
        <f>IF($B145="P",VLOOKUP($E145,'[2]Costeo-JUL26'!$B$9:$CQ$307,Y$1,0),0)*$G145</f>
        <v>0</v>
      </c>
      <c r="Z145" s="36">
        <f>IF($B145="P",VLOOKUP($E145,'[2]Costeo-JUL26'!$B$9:$CQ$307,Z$1,0),0)*$G145</f>
        <v>0</v>
      </c>
      <c r="AA145" s="35">
        <f>IF($B145="P",VLOOKUP($E145,'[2]Costeo-JUL26'!$B$9:$CQ$307,AA$1,0),0)</f>
        <v>0</v>
      </c>
      <c r="AB145" s="36">
        <f t="shared" si="72"/>
        <v>0</v>
      </c>
      <c r="AC145" s="36">
        <f t="shared" si="73"/>
        <v>0</v>
      </c>
      <c r="AD145" s="34">
        <f>IF($B145="P",VLOOKUP($E145,'[2]Costeo-JUL26'!$B$9:$CQ$307,AD$1,0),0)</f>
        <v>902257</v>
      </c>
      <c r="AE145" s="16">
        <f>IF($B145="P",VLOOKUP($E145,'[2]Costeo-JUL26'!$B$9:$CQ$307,AE$1,0),0)*$G145</f>
        <v>1194</v>
      </c>
      <c r="AF145" s="36">
        <f>IF($B145="P",VLOOKUP($E145,'[2]Costeo-JUL26'!$B$9:$CQ$307,AF$1,0),0)*$G145</f>
        <v>18324.556800000002</v>
      </c>
      <c r="AG145" s="35">
        <f>IF($B145="P",VLOOKUP($E145,'[2]Costeo-JUL26'!$B$9:$CQ$307,AG$1,0),0)</f>
        <v>6.0000000000000001E-3</v>
      </c>
      <c r="AH145" s="36">
        <f t="shared" si="74"/>
        <v>109.94734080000002</v>
      </c>
      <c r="AI145" s="36">
        <f t="shared" si="75"/>
        <v>18434.504140800003</v>
      </c>
      <c r="AJ145" s="34">
        <f>IF($B145="P",VLOOKUP($E145,'[2]Costeo-JUL26'!$B$9:$CQ$307,AJ$1,0),0)</f>
        <v>931325</v>
      </c>
      <c r="AK145" s="16">
        <f>IF($B145="P",VLOOKUP($E145,'[2]Costeo-JUL26'!$B$9:$CQ$307,AK$1,0),0)*$G145</f>
        <v>1194</v>
      </c>
      <c r="AL145" s="36">
        <f>IF($B145="P",VLOOKUP($E145,'[2]Costeo-JUL26'!$B$9:$CQ$307,AL$1,0),0)*$G145</f>
        <v>26666.485560000001</v>
      </c>
      <c r="AM145" s="35">
        <f>IF($B145="P",VLOOKUP($E145,'[2]Costeo-JUL26'!$B$9:$CQ$307,AM$1,0),0)</f>
        <v>1.7999999999999999E-2</v>
      </c>
      <c r="AN145" s="36">
        <f t="shared" si="76"/>
        <v>479.99674008</v>
      </c>
      <c r="AO145" s="36">
        <f t="shared" si="77"/>
        <v>27146.482300080002</v>
      </c>
      <c r="AP145" s="34">
        <f>IF($B145="P",VLOOKUP($E145,'[2]Costeo-JUL26'!$B$9:$CQ$307,AP$1,0),0)</f>
        <v>911881</v>
      </c>
      <c r="AQ145" s="16">
        <f>IF($B145="P",VLOOKUP($E145,'[2]Costeo-JUL26'!$B$9:$CQ$307,AQ$1,0),0)*$G145</f>
        <v>1194</v>
      </c>
      <c r="AR145" s="36">
        <f>IF($B145="P",VLOOKUP($E145,'[2]Costeo-JUL26'!$B$9:$CQ$307,AR$1,0),0)*$G145</f>
        <v>162015.29280269856</v>
      </c>
      <c r="AS145" s="35">
        <f>IF($B145="P",VLOOKUP($E145,'[2]Costeo-JUL26'!$B$9:$CQ$307,AS$1,0),0)</f>
        <v>0.02</v>
      </c>
      <c r="AT145" s="36">
        <f t="shared" si="78"/>
        <v>3240.3058560539712</v>
      </c>
      <c r="AU145" s="36">
        <f t="shared" si="79"/>
        <v>165255.59865875254</v>
      </c>
      <c r="AV145" s="34">
        <f>IF($B145="P",VLOOKUP($E145,'[2]Costeo-JUL26'!$B$9:$CQ$307,AV$1,0),0)</f>
        <v>939124</v>
      </c>
      <c r="AW145" s="16">
        <f>IF($B145="P",VLOOKUP($E145,'[2]Costeo-JUL26'!$B$9:$CQ$307,AW$1,0),0)*$G145</f>
        <v>8.1788999999999987</v>
      </c>
      <c r="AX145" s="36">
        <f>IF($B145="P",VLOOKUP($E145,'[2]Costeo-JUL26'!$B$9:$CQ$307,AX$1,0),0)*$G145</f>
        <v>42060.320405999992</v>
      </c>
      <c r="AY145" s="35">
        <f>IF($B145="P",VLOOKUP($E145,'[2]Costeo-JUL26'!$B$9:$CQ$307,AY$1,0),0)</f>
        <v>0.03</v>
      </c>
      <c r="AZ145" s="36">
        <f t="shared" si="80"/>
        <v>1261.8096121799997</v>
      </c>
      <c r="BA145" s="36">
        <f t="shared" si="81"/>
        <v>43322.130018179989</v>
      </c>
      <c r="BB145" s="34">
        <f>IF($B145="P",VLOOKUP($E145,'[2]Costeo-JUL26'!$B$9:$CQ$307,BB$1,0),0)</f>
        <v>902311</v>
      </c>
      <c r="BC145" s="16">
        <f>IF($B145="P",VLOOKUP($E145,'[2]Costeo-JUL26'!$B$9:$CQ$307,BC$1,0),0)*$G145</f>
        <v>0.87062500000000009</v>
      </c>
      <c r="BD145" s="36">
        <f>IF($B145="P",VLOOKUP($E145,'[2]Costeo-JUL26'!$B$9:$CQ$307,BD$1,0),0)*$G145</f>
        <v>3414.2821781250009</v>
      </c>
      <c r="BE145" s="35">
        <f>IF($B145="P",VLOOKUP($E145,'[2]Costeo-JUL26'!$B$9:$CQ$307,BE$1,0),0)</f>
        <v>0.03</v>
      </c>
      <c r="BF145" s="36">
        <f t="shared" si="82"/>
        <v>102.42846534375002</v>
      </c>
      <c r="BG145" s="36">
        <f t="shared" si="83"/>
        <v>3516.7106434687507</v>
      </c>
      <c r="BH145" s="34">
        <f>IF($B145="P",VLOOKUP($E145,'[2]Costeo-JUL26'!$B$9:$CQ$307,BH$1,0),0)</f>
        <v>933089</v>
      </c>
      <c r="BI145" s="16">
        <f>IF($B145="P",VLOOKUP($E145,'[2]Costeo-JUL26'!$B$9:$CQ$307,BI$1,0),0)*$G145</f>
        <v>7.4624999999999995</v>
      </c>
      <c r="BJ145" s="36">
        <f>IF($B145="P",VLOOKUP($E145,'[2]Costeo-JUL26'!$B$9:$CQ$307,BJ$1,0),0)*$G145</f>
        <v>5557.1188562717771</v>
      </c>
      <c r="BK145" s="35">
        <f>IF(BH145=910319,0,IF($B145="P",VLOOKUP($E145,'[2]Costeo-JUL26'!$B$9:$CQ$307,BK$1,0),0))</f>
        <v>0.02</v>
      </c>
      <c r="BL145" s="36">
        <f t="shared" si="84"/>
        <v>111.14237712543554</v>
      </c>
      <c r="BM145" s="36">
        <f t="shared" si="85"/>
        <v>5668.2612333972129</v>
      </c>
      <c r="BN145" s="34">
        <f>IF($B145="P",VLOOKUP($E145,'[2]Costeo-JUL26'!$B$9:$CQ$307,BN$1,0),0)</f>
        <v>0</v>
      </c>
      <c r="BO145" s="16">
        <f>IF($B145="P",VLOOKUP($E145,'[2]Costeo-JUL26'!$B$9:$CQ$307,BO$1,0),0)*$G145</f>
        <v>0</v>
      </c>
      <c r="BP145" s="36">
        <f>IF($B145="P",VLOOKUP($E145,'[2]Costeo-JUL26'!$B$9:$CQ$307,BP$1,0),0)*$G145</f>
        <v>0</v>
      </c>
      <c r="BQ145" s="35">
        <f>IF($B145="P",VLOOKUP($E145,'[2]Costeo-JUL26'!$B$9:$CQ$307,BQ$1,0),0)</f>
        <v>0</v>
      </c>
      <c r="BR145" s="36">
        <f t="shared" si="86"/>
        <v>0</v>
      </c>
      <c r="BS145" s="36">
        <f t="shared" si="87"/>
        <v>0</v>
      </c>
      <c r="BT145" s="34">
        <f>IF($B145="P",VLOOKUP($E145,'[2]Costeo-JUL26'!$B$9:$CQ$307,BT$1,0),0)</f>
        <v>0</v>
      </c>
      <c r="BU145" s="16">
        <f>IF($B145="P",VLOOKUP($E145,'[2]Costeo-JUL26'!$B$9:$CQ$307,BU$1,0),0)*$G145</f>
        <v>0</v>
      </c>
      <c r="BV145" s="36">
        <f>IF($B145="P",VLOOKUP($E145,'[2]Costeo-JUL26'!$B$9:$CQ$307,BV$1,0),0)*$G145</f>
        <v>0</v>
      </c>
      <c r="BW145" s="35">
        <f>IF($B145="P",VLOOKUP($E145,'[2]Costeo-JUL26'!$B$9:$CQ$307,BW$1,0),0)</f>
        <v>0</v>
      </c>
      <c r="BX145" s="36">
        <f t="shared" si="88"/>
        <v>0</v>
      </c>
      <c r="BY145" s="36">
        <f t="shared" si="89"/>
        <v>0</v>
      </c>
      <c r="BZ145" s="34">
        <f>IF($B145="P",VLOOKUP($E145,'[2]Costeo-JUL26'!$B$9:$CQ$307,BZ$1,0),0)</f>
        <v>936704</v>
      </c>
      <c r="CA145" s="16">
        <f>IF($B145="P",VLOOKUP($E145,'[2]Costeo-JUL26'!$B$9:$CQ$307,CA$1,0),0)*$G145</f>
        <v>16.328780915035125</v>
      </c>
      <c r="CB145" s="36">
        <f>IF($B145="P",VLOOKUP($E145,'[2]Costeo-JUL26'!$B$9:$CQ$307,CB$1,0),0)*$G145</f>
        <v>7794.765351711364</v>
      </c>
      <c r="CC145" s="35">
        <f>IF($B145="P",VLOOKUP($E145,'[2]Costeo-JUL26'!$B$9:$CQ$307,CC$1,0),0)</f>
        <v>0.5</v>
      </c>
      <c r="CD145" s="36">
        <f t="shared" si="90"/>
        <v>3897.382675855682</v>
      </c>
      <c r="CE145" s="36">
        <f t="shared" si="91"/>
        <v>11692.148027567046</v>
      </c>
      <c r="CF145" s="37">
        <f t="shared" si="63"/>
        <v>733911.73910224554</v>
      </c>
      <c r="CG145" s="36">
        <f>IF($B145="r",VLOOKUP($E145,'[2]Costeo-JUL26'!$B$9:$CQ$307,CG$1,0),0)*$G145</f>
        <v>0</v>
      </c>
      <c r="CH145" s="35">
        <f>VLOOKUP($E145,'[2]TEORICOS (05.26)'!$A$8:$T$251,CH$1,0)</f>
        <v>0</v>
      </c>
      <c r="CI145" s="36">
        <f t="shared" si="92"/>
        <v>0</v>
      </c>
      <c r="CJ145" s="37">
        <f t="shared" si="93"/>
        <v>0</v>
      </c>
      <c r="CM145" s="16">
        <f>SUMIFS('[1]Ajuste Inventario'!$I:$I,'[1]Ajuste Inventario'!$B:$B,E145,'[1]Ajuste Inventario'!$S:$S,D145)*-1</f>
        <v>2.6659999999999999</v>
      </c>
      <c r="CN145" s="36">
        <f t="shared" si="64"/>
        <v>9832.2045047567171</v>
      </c>
      <c r="CP145" t="str">
        <f t="shared" si="65"/>
        <v>3838Org.Vtas Ranelagh</v>
      </c>
      <c r="CQ145" s="10">
        <f t="shared" si="66"/>
        <v>3687.9986889560082</v>
      </c>
    </row>
    <row r="146" spans="1:95" x14ac:dyDescent="0.25">
      <c r="A146" s="30">
        <v>46204</v>
      </c>
      <c r="B146" s="31" t="str">
        <f>VLOOKUP($E146,'[2]TEORICOS (05.26)'!$A$8:$T$251,B$1,0)</f>
        <v>P</v>
      </c>
      <c r="C146" s="32" t="str">
        <f>VLOOKUP($E146,'[2]TEORICOS (05.26)'!$A$8:$T$251,C$1,0)</f>
        <v>Aquarius</v>
      </c>
      <c r="D146" t="s">
        <v>66</v>
      </c>
      <c r="E146">
        <v>3848</v>
      </c>
      <c r="F146" t="s">
        <v>204</v>
      </c>
      <c r="G146" s="16">
        <v>213</v>
      </c>
      <c r="H146" s="16">
        <v>506.51399999999882</v>
      </c>
      <c r="I146" s="33">
        <v>2675035.4799999995</v>
      </c>
      <c r="J146" s="33">
        <v>2625094.46</v>
      </c>
      <c r="K146" s="34">
        <f>IF($B146="P",VLOOKUP($E146,'[2]Costeo-JUL26'!$B$9:$CQ$307,K$1,0),0)</f>
        <v>931338</v>
      </c>
      <c r="L146" s="35">
        <f>VLOOKUP($E146,'[2]TEORICOS (05.26)'!$A$8:$T$251,L$1,0)</f>
        <v>0.17</v>
      </c>
      <c r="M146" s="36">
        <f t="shared" si="67"/>
        <v>446266.05820000003</v>
      </c>
      <c r="N146" s="35">
        <f>IF($B146="P",VLOOKUP($E146,'[2]Costeo-JUL26'!$B$9:$CQ$307,N$1,0),0)</f>
        <v>0.1</v>
      </c>
      <c r="O146" s="36">
        <f t="shared" si="68"/>
        <v>44626.605820000004</v>
      </c>
      <c r="P146" s="36">
        <f>IF($B146="P",VLOOKUP($E146,'[2]Costeo-JUL26'!$B$9:$CQ$307,P$1,0),0)*H146</f>
        <v>0</v>
      </c>
      <c r="Q146" s="36">
        <f t="shared" si="69"/>
        <v>490892.66402000003</v>
      </c>
      <c r="R146" s="34">
        <f>IF($B146="P",VLOOKUP($E146,'[2]Costeo-JUL26'!$B$9:$CQ$307,R$1,0),0)</f>
        <v>0</v>
      </c>
      <c r="S146" s="16">
        <f>IF($B146="P",VLOOKUP($E146,'[2]Costeo-JUL26'!$B$9:$CQ$307,S$1,0),0)*$G146</f>
        <v>0</v>
      </c>
      <c r="T146" s="36">
        <f>IF($B146="P",VLOOKUP($E146,'[2]Costeo-JUL26'!$B$9:$CQ$307,T$1,0),0)*$G146</f>
        <v>0</v>
      </c>
      <c r="U146" s="35">
        <f>IF($B146="P",VLOOKUP($E146,'[2]Costeo-JUL26'!$B$9:$CQ$307,U$1,0),0)</f>
        <v>0</v>
      </c>
      <c r="V146" s="36">
        <f t="shared" si="70"/>
        <v>0</v>
      </c>
      <c r="W146" s="36">
        <f t="shared" si="71"/>
        <v>0</v>
      </c>
      <c r="X146" s="34">
        <f>IF($B146="P",VLOOKUP($E146,'[2]Costeo-JUL26'!$B$9:$CQ$307,X$1,0),0)</f>
        <v>0</v>
      </c>
      <c r="Y146" s="16">
        <f>IF($B146="P",VLOOKUP($E146,'[2]Costeo-JUL26'!$B$9:$CQ$307,Y$1,0),0)*$G146</f>
        <v>0</v>
      </c>
      <c r="Z146" s="36">
        <f>IF($B146="P",VLOOKUP($E146,'[2]Costeo-JUL26'!$B$9:$CQ$307,Z$1,0),0)*$G146</f>
        <v>0</v>
      </c>
      <c r="AA146" s="35">
        <f>IF($B146="P",VLOOKUP($E146,'[2]Costeo-JUL26'!$B$9:$CQ$307,AA$1,0),0)</f>
        <v>0</v>
      </c>
      <c r="AB146" s="36">
        <f t="shared" si="72"/>
        <v>0</v>
      </c>
      <c r="AC146" s="36">
        <f t="shared" si="73"/>
        <v>0</v>
      </c>
      <c r="AD146" s="34">
        <f>IF($B146="P",VLOOKUP($E146,'[2]Costeo-JUL26'!$B$9:$CQ$307,AD$1,0),0)</f>
        <v>902257</v>
      </c>
      <c r="AE146" s="16">
        <f>IF($B146="P",VLOOKUP($E146,'[2]Costeo-JUL26'!$B$9:$CQ$307,AE$1,0),0)*$G146</f>
        <v>1278</v>
      </c>
      <c r="AF146" s="36">
        <f>IF($B146="P",VLOOKUP($E146,'[2]Costeo-JUL26'!$B$9:$CQ$307,AF$1,0),0)*$G146</f>
        <v>19613.721600000001</v>
      </c>
      <c r="AG146" s="35">
        <f>IF($B146="P",VLOOKUP($E146,'[2]Costeo-JUL26'!$B$9:$CQ$307,AG$1,0),0)</f>
        <v>6.0000000000000001E-3</v>
      </c>
      <c r="AH146" s="36">
        <f t="shared" si="74"/>
        <v>117.6823296</v>
      </c>
      <c r="AI146" s="36">
        <f t="shared" si="75"/>
        <v>19731.403929600001</v>
      </c>
      <c r="AJ146" s="34">
        <f>IF($B146="P",VLOOKUP($E146,'[2]Costeo-JUL26'!$B$9:$CQ$307,AJ$1,0),0)</f>
        <v>931331</v>
      </c>
      <c r="AK146" s="16">
        <f>IF($B146="P",VLOOKUP($E146,'[2]Costeo-JUL26'!$B$9:$CQ$307,AK$1,0),0)*$G146</f>
        <v>1278</v>
      </c>
      <c r="AL146" s="36">
        <f>IF($B146="P",VLOOKUP($E146,'[2]Costeo-JUL26'!$B$9:$CQ$307,AL$1,0),0)*$G146</f>
        <v>28542.51972</v>
      </c>
      <c r="AM146" s="35">
        <f>IF($B146="P",VLOOKUP($E146,'[2]Costeo-JUL26'!$B$9:$CQ$307,AM$1,0),0)</f>
        <v>1.7999999999999999E-2</v>
      </c>
      <c r="AN146" s="36">
        <f t="shared" si="76"/>
        <v>513.76535495999997</v>
      </c>
      <c r="AO146" s="36">
        <f t="shared" si="77"/>
        <v>29056.28507496</v>
      </c>
      <c r="AP146" s="34">
        <f>IF($B146="P",VLOOKUP($E146,'[2]Costeo-JUL26'!$B$9:$CQ$307,AP$1,0),0)</f>
        <v>911881</v>
      </c>
      <c r="AQ146" s="16">
        <f>IF($B146="P",VLOOKUP($E146,'[2]Costeo-JUL26'!$B$9:$CQ$307,AQ$1,0),0)*$G146</f>
        <v>1278</v>
      </c>
      <c r="AR146" s="36">
        <f>IF($B146="P",VLOOKUP($E146,'[2]Costeo-JUL26'!$B$9:$CQ$307,AR$1,0),0)*$G146</f>
        <v>173413.35360288841</v>
      </c>
      <c r="AS146" s="35">
        <f>IF($B146="P",VLOOKUP($E146,'[2]Costeo-JUL26'!$B$9:$CQ$307,AS$1,0),0)</f>
        <v>0.02</v>
      </c>
      <c r="AT146" s="36">
        <f t="shared" si="78"/>
        <v>3468.2670720577685</v>
      </c>
      <c r="AU146" s="36">
        <f t="shared" si="79"/>
        <v>176881.62067494617</v>
      </c>
      <c r="AV146" s="34">
        <f>IF($B146="P",VLOOKUP($E146,'[2]Costeo-JUL26'!$B$9:$CQ$307,AV$1,0),0)</f>
        <v>939124</v>
      </c>
      <c r="AW146" s="16">
        <f>IF($B146="P",VLOOKUP($E146,'[2]Costeo-JUL26'!$B$9:$CQ$307,AW$1,0),0)*$G146</f>
        <v>8.7542999999999989</v>
      </c>
      <c r="AX146" s="36">
        <f>IF($B146="P",VLOOKUP($E146,'[2]Costeo-JUL26'!$B$9:$CQ$307,AX$1,0),0)*$G146</f>
        <v>45019.337921999992</v>
      </c>
      <c r="AY146" s="35">
        <f>IF($B146="P",VLOOKUP($E146,'[2]Costeo-JUL26'!$B$9:$CQ$307,AY$1,0),0)</f>
        <v>0.03</v>
      </c>
      <c r="AZ146" s="36">
        <f t="shared" si="80"/>
        <v>1350.5801376599998</v>
      </c>
      <c r="BA146" s="36">
        <f t="shared" si="81"/>
        <v>46369.918059659991</v>
      </c>
      <c r="BB146" s="34">
        <f>IF($B146="P",VLOOKUP($E146,'[2]Costeo-JUL26'!$B$9:$CQ$307,BB$1,0),0)</f>
        <v>902311</v>
      </c>
      <c r="BC146" s="16">
        <f>IF($B146="P",VLOOKUP($E146,'[2]Costeo-JUL26'!$B$9:$CQ$307,BC$1,0),0)*$G146</f>
        <v>0.93187500000000012</v>
      </c>
      <c r="BD146" s="36">
        <f>IF($B146="P",VLOOKUP($E146,'[2]Costeo-JUL26'!$B$9:$CQ$307,BD$1,0),0)*$G146</f>
        <v>3654.4829343750007</v>
      </c>
      <c r="BE146" s="35">
        <f>IF($B146="P",VLOOKUP($E146,'[2]Costeo-JUL26'!$B$9:$CQ$307,BE$1,0),0)</f>
        <v>0.03</v>
      </c>
      <c r="BF146" s="36">
        <f t="shared" si="82"/>
        <v>109.63448803125002</v>
      </c>
      <c r="BG146" s="36">
        <f t="shared" si="83"/>
        <v>3764.1174224062506</v>
      </c>
      <c r="BH146" s="34">
        <f>IF($B146="P",VLOOKUP($E146,'[2]Costeo-JUL26'!$B$9:$CQ$307,BH$1,0),0)</f>
        <v>933089</v>
      </c>
      <c r="BI146" s="16">
        <f>IF($B146="P",VLOOKUP($E146,'[2]Costeo-JUL26'!$B$9:$CQ$307,BI$1,0),0)*$G146</f>
        <v>7.9874999999999998</v>
      </c>
      <c r="BJ146" s="36">
        <f>IF($B146="P",VLOOKUP($E146,'[2]Costeo-JUL26'!$B$9:$CQ$307,BJ$1,0),0)*$G146</f>
        <v>5948.0719416376314</v>
      </c>
      <c r="BK146" s="35">
        <f>IF(BH146=910319,0,IF($B146="P",VLOOKUP($E146,'[2]Costeo-JUL26'!$B$9:$CQ$307,BK$1,0),0))</f>
        <v>0.02</v>
      </c>
      <c r="BL146" s="36">
        <f t="shared" si="84"/>
        <v>118.96143883275263</v>
      </c>
      <c r="BM146" s="36">
        <f t="shared" si="85"/>
        <v>6067.0333804703841</v>
      </c>
      <c r="BN146" s="34">
        <f>IF($B146="P",VLOOKUP($E146,'[2]Costeo-JUL26'!$B$9:$CQ$307,BN$1,0),0)</f>
        <v>0</v>
      </c>
      <c r="BO146" s="16">
        <f>IF($B146="P",VLOOKUP($E146,'[2]Costeo-JUL26'!$B$9:$CQ$307,BO$1,0),0)*$G146</f>
        <v>0</v>
      </c>
      <c r="BP146" s="36">
        <f>IF($B146="P",VLOOKUP($E146,'[2]Costeo-JUL26'!$B$9:$CQ$307,BP$1,0),0)*$G146</f>
        <v>0</v>
      </c>
      <c r="BQ146" s="35">
        <f>IF($B146="P",VLOOKUP($E146,'[2]Costeo-JUL26'!$B$9:$CQ$307,BQ$1,0),0)</f>
        <v>0</v>
      </c>
      <c r="BR146" s="36">
        <f t="shared" si="86"/>
        <v>0</v>
      </c>
      <c r="BS146" s="36">
        <f t="shared" si="87"/>
        <v>0</v>
      </c>
      <c r="BT146" s="34">
        <f>IF($B146="P",VLOOKUP($E146,'[2]Costeo-JUL26'!$B$9:$CQ$307,BT$1,0),0)</f>
        <v>0</v>
      </c>
      <c r="BU146" s="16">
        <f>IF($B146="P",VLOOKUP($E146,'[2]Costeo-JUL26'!$B$9:$CQ$307,BU$1,0),0)*$G146</f>
        <v>0</v>
      </c>
      <c r="BV146" s="36">
        <f>IF($B146="P",VLOOKUP($E146,'[2]Costeo-JUL26'!$B$9:$CQ$307,BV$1,0),0)*$G146</f>
        <v>0</v>
      </c>
      <c r="BW146" s="35">
        <f>IF($B146="P",VLOOKUP($E146,'[2]Costeo-JUL26'!$B$9:$CQ$307,BW$1,0),0)</f>
        <v>0</v>
      </c>
      <c r="BX146" s="36">
        <f t="shared" si="88"/>
        <v>0</v>
      </c>
      <c r="BY146" s="36">
        <f t="shared" si="89"/>
        <v>0</v>
      </c>
      <c r="BZ146" s="34">
        <f>IF($B146="P",VLOOKUP($E146,'[2]Costeo-JUL26'!$B$9:$CQ$307,BZ$1,0),0)</f>
        <v>936704</v>
      </c>
      <c r="CA146" s="16">
        <f>IF($B146="P",VLOOKUP($E146,'[2]Costeo-JUL26'!$B$9:$CQ$307,CA$1,0),0)*$G146</f>
        <v>17.477539371369254</v>
      </c>
      <c r="CB146" s="36">
        <f>IF($B146="P",VLOOKUP($E146,'[2]Costeo-JUL26'!$B$9:$CQ$307,CB$1,0),0)*$G146</f>
        <v>8343.1408035905552</v>
      </c>
      <c r="CC146" s="35">
        <f>IF($B146="P",VLOOKUP($E146,'[2]Costeo-JUL26'!$B$9:$CQ$307,CC$1,0),0)</f>
        <v>0.5</v>
      </c>
      <c r="CD146" s="36">
        <f t="shared" si="90"/>
        <v>4171.5704017952776</v>
      </c>
      <c r="CE146" s="36">
        <f t="shared" si="91"/>
        <v>12514.711205385833</v>
      </c>
      <c r="CF146" s="37">
        <f t="shared" si="63"/>
        <v>785277.75376742857</v>
      </c>
      <c r="CG146" s="36">
        <f>IF($B146="r",VLOOKUP($E146,'[2]Costeo-JUL26'!$B$9:$CQ$307,CG$1,0),0)*$G146</f>
        <v>0</v>
      </c>
      <c r="CH146" s="35">
        <f>VLOOKUP($E146,'[2]TEORICOS (05.26)'!$A$8:$T$251,CH$1,0)</f>
        <v>0</v>
      </c>
      <c r="CI146" s="36">
        <f t="shared" si="92"/>
        <v>0</v>
      </c>
      <c r="CJ146" s="37">
        <f t="shared" si="93"/>
        <v>0</v>
      </c>
      <c r="CM146" s="16">
        <f>SUMIFS('[1]Ajuste Inventario'!$I:$I,'[1]Ajuste Inventario'!$B:$B,E146,'[1]Ajuste Inventario'!$S:$S,D146)*-1</f>
        <v>2.0010000000000003</v>
      </c>
      <c r="CN146" s="36">
        <f t="shared" si="64"/>
        <v>7377.1867853926051</v>
      </c>
      <c r="CP146" t="str">
        <f t="shared" si="65"/>
        <v>3848Org.Vtas Ranelagh</v>
      </c>
      <c r="CQ146" s="10">
        <f t="shared" si="66"/>
        <v>3686.7500176874582</v>
      </c>
    </row>
    <row r="147" spans="1:95" x14ac:dyDescent="0.25">
      <c r="A147" s="30">
        <v>46204</v>
      </c>
      <c r="B147" s="31" t="str">
        <f>VLOOKUP($E147,'[2]TEORICOS (05.26)'!$A$8:$T$251,B$1,0)</f>
        <v>P</v>
      </c>
      <c r="C147" s="32" t="str">
        <f>VLOOKUP($E147,'[2]TEORICOS (05.26)'!$A$8:$T$251,C$1,0)</f>
        <v>Powerade</v>
      </c>
      <c r="D147" t="s">
        <v>66</v>
      </c>
      <c r="E147">
        <v>2668</v>
      </c>
      <c r="F147" t="s">
        <v>205</v>
      </c>
      <c r="G147" s="16">
        <v>-3.6660000000000004</v>
      </c>
      <c r="H147" s="16">
        <v>-3.8529659999999999</v>
      </c>
      <c r="I147" s="33">
        <v>-48831.69</v>
      </c>
      <c r="J147" s="33">
        <v>-46834.06</v>
      </c>
      <c r="K147" s="34">
        <f>IF($B147="P",VLOOKUP($E147,'[2]Costeo-JUL26'!$B$9:$CQ$307,K$1,0),0)</f>
        <v>929226</v>
      </c>
      <c r="L147" s="35">
        <f>VLOOKUP($E147,'[2]TEORICOS (05.26)'!$A$8:$T$251,L$1,0)</f>
        <v>0.22</v>
      </c>
      <c r="M147" s="36">
        <f t="shared" si="67"/>
        <v>-10303.493199999999</v>
      </c>
      <c r="N147" s="35">
        <f>IF($B147="P",VLOOKUP($E147,'[2]Costeo-JUL26'!$B$9:$CQ$307,N$1,0),0)</f>
        <v>0.2</v>
      </c>
      <c r="O147" s="36">
        <f t="shared" si="68"/>
        <v>-2060.6986400000001</v>
      </c>
      <c r="P147" s="36">
        <f>IF($B147="P",VLOOKUP($E147,'[2]Costeo-JUL26'!$B$9:$CQ$307,P$1,0),0)*H147</f>
        <v>0</v>
      </c>
      <c r="Q147" s="36">
        <f t="shared" si="69"/>
        <v>-12364.19184</v>
      </c>
      <c r="R147" s="34">
        <f>IF($B147="P",VLOOKUP($E147,'[2]Costeo-JUL26'!$B$9:$CQ$307,R$1,0),0)</f>
        <v>902332</v>
      </c>
      <c r="S147" s="16">
        <f>IF($B147="P",VLOOKUP($E147,'[2]Costeo-JUL26'!$B$9:$CQ$307,S$1,0),0)*$G147</f>
        <v>-1.79917310313</v>
      </c>
      <c r="T147" s="36">
        <f>IF($B147="P",VLOOKUP($E147,'[2]Costeo-JUL26'!$B$9:$CQ$307,T$1,0),0)*$G147</f>
        <v>-1255.0202050960895</v>
      </c>
      <c r="U147" s="35">
        <f>IF($B147="P",VLOOKUP($E147,'[2]Costeo-JUL26'!$B$9:$CQ$307,U$1,0),0)</f>
        <v>1.4999999999999999E-2</v>
      </c>
      <c r="V147" s="36">
        <f t="shared" si="70"/>
        <v>-18.82530307644134</v>
      </c>
      <c r="W147" s="36">
        <f t="shared" si="71"/>
        <v>-1273.8455081725308</v>
      </c>
      <c r="X147" s="34">
        <f>IF($B147="P",VLOOKUP($E147,'[2]Costeo-JUL26'!$B$9:$CQ$307,X$1,0),0)</f>
        <v>0</v>
      </c>
      <c r="Y147" s="16">
        <f>IF($B147="P",VLOOKUP($E147,'[2]Costeo-JUL26'!$B$9:$CQ$307,Y$1,0),0)*$G147</f>
        <v>0</v>
      </c>
      <c r="Z147" s="36">
        <f>IF($B147="P",VLOOKUP($E147,'[2]Costeo-JUL26'!$B$9:$CQ$307,Z$1,0),0)*$G147</f>
        <v>0</v>
      </c>
      <c r="AA147" s="35">
        <f>IF($B147="P",VLOOKUP($E147,'[2]Costeo-JUL26'!$B$9:$CQ$307,AA$1,0),0)</f>
        <v>0</v>
      </c>
      <c r="AB147" s="36">
        <f t="shared" si="72"/>
        <v>0</v>
      </c>
      <c r="AC147" s="36">
        <f t="shared" si="73"/>
        <v>0</v>
      </c>
      <c r="AD147" s="34">
        <f>IF($B147="P",VLOOKUP($E147,'[2]Costeo-JUL26'!$B$9:$CQ$307,AD$1,0),0)</f>
        <v>917993</v>
      </c>
      <c r="AE147" s="16">
        <f>IF($B147="P",VLOOKUP($E147,'[2]Costeo-JUL26'!$B$9:$CQ$307,AE$1,0),0)*$G147</f>
        <v>-21.996000000000002</v>
      </c>
      <c r="AF147" s="36">
        <f>IF($B147="P",VLOOKUP($E147,'[2]Costeo-JUL26'!$B$9:$CQ$307,AF$1,0),0)*$G147</f>
        <v>-597.72810240000013</v>
      </c>
      <c r="AG147" s="35">
        <f>IF($B147="P",VLOOKUP($E147,'[2]Costeo-JUL26'!$B$9:$CQ$307,AG$1,0),0)</f>
        <v>6.0000000000000001E-3</v>
      </c>
      <c r="AH147" s="36">
        <f t="shared" si="74"/>
        <v>-3.5863686144000009</v>
      </c>
      <c r="AI147" s="36">
        <f t="shared" si="75"/>
        <v>-601.31447101440017</v>
      </c>
      <c r="AJ147" s="34">
        <f>IF($B147="P",VLOOKUP($E147,'[2]Costeo-JUL26'!$B$9:$CQ$307,AJ$1,0),0)</f>
        <v>940684</v>
      </c>
      <c r="AK147" s="16">
        <f>IF($B147="P",VLOOKUP($E147,'[2]Costeo-JUL26'!$B$9:$CQ$307,AK$1,0),0)*$G147</f>
        <v>-21.996000000000002</v>
      </c>
      <c r="AL147" s="36">
        <f>IF($B147="P",VLOOKUP($E147,'[2]Costeo-JUL26'!$B$9:$CQ$307,AL$1,0),0)*$G147</f>
        <v>-326.95866216000002</v>
      </c>
      <c r="AM147" s="35">
        <f>IF($B147="P",VLOOKUP($E147,'[2]Costeo-JUL26'!$B$9:$CQ$307,AM$1,0),0)</f>
        <v>1.7999999999999999E-2</v>
      </c>
      <c r="AN147" s="36">
        <f t="shared" si="76"/>
        <v>-5.8852559188799995</v>
      </c>
      <c r="AO147" s="36">
        <f t="shared" si="77"/>
        <v>-332.84391807887999</v>
      </c>
      <c r="AP147" s="34">
        <f>IF($B147="P",VLOOKUP($E147,'[2]Costeo-JUL26'!$B$9:$CQ$307,AP$1,0),0)</f>
        <v>929272</v>
      </c>
      <c r="AQ147" s="16">
        <f>IF($B147="P",VLOOKUP($E147,'[2]Costeo-JUL26'!$B$9:$CQ$307,AQ$1,0),0)*$G147</f>
        <v>-21.996000000000002</v>
      </c>
      <c r="AR147" s="36">
        <f>IF($B147="P",VLOOKUP($E147,'[2]Costeo-JUL26'!$B$9:$CQ$307,AR$1,0),0)*$G147</f>
        <v>-3231.244294325893</v>
      </c>
      <c r="AS147" s="35">
        <f>IF($B147="P",VLOOKUP($E147,'[2]Costeo-JUL26'!$B$9:$CQ$307,AS$1,0),0)</f>
        <v>0.02</v>
      </c>
      <c r="AT147" s="36">
        <f t="shared" si="78"/>
        <v>-64.624885886517859</v>
      </c>
      <c r="AU147" s="36">
        <f t="shared" si="79"/>
        <v>-3295.8691802124108</v>
      </c>
      <c r="AV147" s="34">
        <f>IF($B147="P",VLOOKUP($E147,'[2]Costeo-JUL26'!$B$9:$CQ$307,AV$1,0),0)</f>
        <v>922605</v>
      </c>
      <c r="AW147" s="16">
        <f>IF($B147="P",VLOOKUP($E147,'[2]Costeo-JUL26'!$B$9:$CQ$307,AW$1,0),0)*$G147</f>
        <v>-7.332000000000001E-2</v>
      </c>
      <c r="AX147" s="36">
        <f>IF($B147="P",VLOOKUP($E147,'[2]Costeo-JUL26'!$B$9:$CQ$307,AX$1,0),0)*$G147</f>
        <v>-357.73554851948057</v>
      </c>
      <c r="AY147" s="35">
        <f>IF($B147="P",VLOOKUP($E147,'[2]Costeo-JUL26'!$B$9:$CQ$307,AY$1,0),0)</f>
        <v>0.03</v>
      </c>
      <c r="AZ147" s="36">
        <f t="shared" si="80"/>
        <v>-10.732066455584416</v>
      </c>
      <c r="BA147" s="36">
        <f t="shared" si="81"/>
        <v>-368.46761497506498</v>
      </c>
      <c r="BB147" s="34">
        <f>IF($B147="P",VLOOKUP($E147,'[2]Costeo-JUL26'!$B$9:$CQ$307,BB$1,0),0)</f>
        <v>902311</v>
      </c>
      <c r="BC147" s="16">
        <f>IF($B147="P",VLOOKUP($E147,'[2]Costeo-JUL26'!$B$9:$CQ$307,BC$1,0),0)*$G147</f>
        <v>-5.2368810000000005E-3</v>
      </c>
      <c r="BD147" s="36">
        <f>IF($B147="P",VLOOKUP($E147,'[2]Costeo-JUL26'!$B$9:$CQ$307,BD$1,0),0)*$G147</f>
        <v>-20.537188189245008</v>
      </c>
      <c r="BE147" s="35">
        <f>IF($B147="P",VLOOKUP($E147,'[2]Costeo-JUL26'!$B$9:$CQ$307,BE$1,0),0)</f>
        <v>0.03</v>
      </c>
      <c r="BF147" s="36">
        <f t="shared" si="82"/>
        <v>-0.61611564567735022</v>
      </c>
      <c r="BG147" s="36">
        <f t="shared" si="83"/>
        <v>-21.153303834922358</v>
      </c>
      <c r="BH147" s="34">
        <f>IF($B147="P",VLOOKUP($E147,'[2]Costeo-JUL26'!$B$9:$CQ$307,BH$1,0),0)</f>
        <v>902302</v>
      </c>
      <c r="BI147" s="16">
        <f>IF($B147="P",VLOOKUP($E147,'[2]Costeo-JUL26'!$B$9:$CQ$307,BI$1,0),0)*$G147</f>
        <v>-0.10474285714285715</v>
      </c>
      <c r="BJ147" s="36">
        <f>IF($B147="P",VLOOKUP($E147,'[2]Costeo-JUL26'!$B$9:$CQ$307,BJ$1,0),0)*$G147</f>
        <v>-68.899851428571438</v>
      </c>
      <c r="BK147" s="35">
        <f>IF(BH147=910319,0,IF($B147="P",VLOOKUP($E147,'[2]Costeo-JUL26'!$B$9:$CQ$307,BK$1,0),0))</f>
        <v>0.02</v>
      </c>
      <c r="BL147" s="36">
        <f t="shared" si="84"/>
        <v>-1.3779970285714287</v>
      </c>
      <c r="BM147" s="36">
        <f t="shared" si="85"/>
        <v>-70.277848457142866</v>
      </c>
      <c r="BN147" s="34">
        <f>IF($B147="P",VLOOKUP($E147,'[2]Costeo-JUL26'!$B$9:$CQ$307,BN$1,0),0)</f>
        <v>0</v>
      </c>
      <c r="BO147" s="16">
        <f>IF($B147="P",VLOOKUP($E147,'[2]Costeo-JUL26'!$B$9:$CQ$307,BO$1,0),0)*$G147</f>
        <v>0</v>
      </c>
      <c r="BP147" s="36">
        <f>IF($B147="P",VLOOKUP($E147,'[2]Costeo-JUL26'!$B$9:$CQ$307,BP$1,0),0)*$G147</f>
        <v>0</v>
      </c>
      <c r="BQ147" s="35">
        <f>IF($B147="P",VLOOKUP($E147,'[2]Costeo-JUL26'!$B$9:$CQ$307,BQ$1,0),0)</f>
        <v>0</v>
      </c>
      <c r="BR147" s="36">
        <f t="shared" si="86"/>
        <v>0</v>
      </c>
      <c r="BS147" s="36">
        <f t="shared" si="87"/>
        <v>0</v>
      </c>
      <c r="BT147" s="34">
        <f>IF($B147="P",VLOOKUP($E147,'[2]Costeo-JUL26'!$B$9:$CQ$307,BT$1,0),0)</f>
        <v>0</v>
      </c>
      <c r="BU147" s="16">
        <f>IF($B147="P",VLOOKUP($E147,'[2]Costeo-JUL26'!$B$9:$CQ$307,BU$1,0),0)*$G147</f>
        <v>0</v>
      </c>
      <c r="BV147" s="36">
        <f>IF($B147="P",VLOOKUP($E147,'[2]Costeo-JUL26'!$B$9:$CQ$307,BV$1,0),0)*$G147</f>
        <v>0</v>
      </c>
      <c r="BW147" s="35">
        <f>IF($B147="P",VLOOKUP($E147,'[2]Costeo-JUL26'!$B$9:$CQ$307,BW$1,0),0)</f>
        <v>0</v>
      </c>
      <c r="BX147" s="36">
        <f t="shared" si="88"/>
        <v>0</v>
      </c>
      <c r="BY147" s="36">
        <f t="shared" si="89"/>
        <v>0</v>
      </c>
      <c r="BZ147" s="34">
        <f>IF($B147="P",VLOOKUP($E147,'[2]Costeo-JUL26'!$B$9:$CQ$307,BZ$1,0),0)</f>
        <v>0</v>
      </c>
      <c r="CA147" s="16">
        <f>IF($B147="P",VLOOKUP($E147,'[2]Costeo-JUL26'!$B$9:$CQ$307,CA$1,0),0)*$G147</f>
        <v>0</v>
      </c>
      <c r="CB147" s="36">
        <f>IF($B147="P",VLOOKUP($E147,'[2]Costeo-JUL26'!$B$9:$CQ$307,CB$1,0),0)*$G147</f>
        <v>0</v>
      </c>
      <c r="CC147" s="35">
        <f>IF($B147="P",VLOOKUP($E147,'[2]Costeo-JUL26'!$B$9:$CQ$307,CC$1,0),0)</f>
        <v>0</v>
      </c>
      <c r="CD147" s="36">
        <f t="shared" si="90"/>
        <v>0</v>
      </c>
      <c r="CE147" s="36">
        <f t="shared" si="91"/>
        <v>0</v>
      </c>
      <c r="CF147" s="37">
        <f t="shared" si="63"/>
        <v>-18327.963684745355</v>
      </c>
      <c r="CG147" s="36">
        <f>IF($B147="r",VLOOKUP($E147,'[2]Costeo-JUL26'!$B$9:$CQ$307,CG$1,0),0)*$G147</f>
        <v>0</v>
      </c>
      <c r="CH147" s="35">
        <f>VLOOKUP($E147,'[2]TEORICOS (05.26)'!$A$8:$T$251,CH$1,0)</f>
        <v>0.1</v>
      </c>
      <c r="CI147" s="36">
        <f t="shared" si="92"/>
        <v>0</v>
      </c>
      <c r="CJ147" s="37">
        <f t="shared" si="93"/>
        <v>0</v>
      </c>
      <c r="CM147" s="16">
        <f>SUMIFS('[1]Ajuste Inventario'!$I:$I,'[1]Ajuste Inventario'!$B:$B,E147,'[1]Ajuste Inventario'!$S:$S,D147)*-1</f>
        <v>0.99900000000000011</v>
      </c>
      <c r="CN147" s="36">
        <f t="shared" si="64"/>
        <v>4994.4450957612135</v>
      </c>
      <c r="CP147" t="str">
        <f t="shared" si="65"/>
        <v>2668Org.Vtas Ranelagh</v>
      </c>
      <c r="CQ147" s="10">
        <f t="shared" si="66"/>
        <v>4999.4445403015143</v>
      </c>
    </row>
    <row r="148" spans="1:95" x14ac:dyDescent="0.25">
      <c r="A148" s="30">
        <v>46204</v>
      </c>
      <c r="B148" s="31" t="str">
        <f>VLOOKUP($E148,'[2]TEORICOS (05.26)'!$A$8:$T$251,B$1,0)</f>
        <v>P</v>
      </c>
      <c r="C148" s="32" t="str">
        <f>VLOOKUP($E148,'[2]TEORICOS (05.26)'!$A$8:$T$251,C$1,0)</f>
        <v>Coca Cola</v>
      </c>
      <c r="D148" t="s">
        <v>66</v>
      </c>
      <c r="E148">
        <v>1227</v>
      </c>
      <c r="F148" t="s">
        <v>206</v>
      </c>
      <c r="G148" s="16">
        <v>-3.5830000000000002</v>
      </c>
      <c r="H148" s="16">
        <v>-3.7872310000000002</v>
      </c>
      <c r="I148" s="33">
        <v>-68482.42</v>
      </c>
      <c r="J148" s="33">
        <v>-64994.460000000006</v>
      </c>
      <c r="K148" s="34">
        <f>IF($B148="P",VLOOKUP($E148,'[2]Costeo-JUL26'!$B$9:$CQ$307,K$1,0),0)</f>
        <v>902314</v>
      </c>
      <c r="L148" s="35">
        <f>VLOOKUP($E148,'[2]TEORICOS (05.26)'!$A$8:$T$251,L$1,0)</f>
        <v>0.23499999999999999</v>
      </c>
      <c r="M148" s="36">
        <f t="shared" si="67"/>
        <v>-15273.698100000001</v>
      </c>
      <c r="N148" s="35">
        <f>IF($B148="P",VLOOKUP($E148,'[2]Costeo-JUL26'!$B$9:$CQ$307,N$1,0),0)</f>
        <v>0.05</v>
      </c>
      <c r="O148" s="36">
        <f t="shared" si="68"/>
        <v>-763.68490500000007</v>
      </c>
      <c r="P148" s="36">
        <f>IF($B148="P",VLOOKUP($E148,'[2]Costeo-JUL26'!$B$9:$CQ$307,P$1,0),0)*H148</f>
        <v>0</v>
      </c>
      <c r="Q148" s="36">
        <f t="shared" si="69"/>
        <v>-16037.383005000002</v>
      </c>
      <c r="R148" s="34">
        <f>IF($B148="P",VLOOKUP($E148,'[2]Costeo-JUL26'!$B$9:$CQ$307,R$1,0),0)</f>
        <v>0</v>
      </c>
      <c r="S148" s="16">
        <f>IF($B148="P",VLOOKUP($E148,'[2]Costeo-JUL26'!$B$9:$CQ$307,S$1,0),0)*$G148</f>
        <v>0</v>
      </c>
      <c r="T148" s="36">
        <f>IF($B148="P",VLOOKUP($E148,'[2]Costeo-JUL26'!$B$9:$CQ$307,T$1,0),0)*$G148</f>
        <v>0</v>
      </c>
      <c r="U148" s="35">
        <f>IF($B148="P",VLOOKUP($E148,'[2]Costeo-JUL26'!$B$9:$CQ$307,U$1,0),0)</f>
        <v>0</v>
      </c>
      <c r="V148" s="36">
        <f t="shared" si="70"/>
        <v>0</v>
      </c>
      <c r="W148" s="36">
        <f t="shared" si="71"/>
        <v>0</v>
      </c>
      <c r="X148" s="34">
        <f>IF($B148="P",VLOOKUP($E148,'[2]Costeo-JUL26'!$B$9:$CQ$307,X$1,0),0)</f>
        <v>902338</v>
      </c>
      <c r="Y148" s="16">
        <f>IF($B148="P",VLOOKUP($E148,'[2]Costeo-JUL26'!$B$9:$CQ$307,Y$1,0),0)*$G148</f>
        <v>-0.17877736800000002</v>
      </c>
      <c r="Z148" s="36">
        <f>IF($B148="P",VLOOKUP($E148,'[2]Costeo-JUL26'!$B$9:$CQ$307,Z$1,0),0)*$G148</f>
        <v>-50.547513028320004</v>
      </c>
      <c r="AA148" s="35">
        <f>IF($B148="P",VLOOKUP($E148,'[2]Costeo-JUL26'!$B$9:$CQ$307,AA$1,0),0)</f>
        <v>0.45</v>
      </c>
      <c r="AB148" s="36">
        <f t="shared" si="72"/>
        <v>-22.746380862744001</v>
      </c>
      <c r="AC148" s="36">
        <f t="shared" si="73"/>
        <v>-73.293893891064002</v>
      </c>
      <c r="AD148" s="34">
        <f>IF($B148="P",VLOOKUP($E148,'[2]Costeo-JUL26'!$B$9:$CQ$307,AD$1,0),0)</f>
        <v>901829</v>
      </c>
      <c r="AE148" s="16">
        <f>IF($B148="P",VLOOKUP($E148,'[2]Costeo-JUL26'!$B$9:$CQ$307,AE$1,0),0)*$G148</f>
        <v>-42.996000000000002</v>
      </c>
      <c r="AF148" s="36">
        <f>IF($B148="P",VLOOKUP($E148,'[2]Costeo-JUL26'!$B$9:$CQ$307,AF$1,0),0)*$G148</f>
        <v>-643.57272720000003</v>
      </c>
      <c r="AG148" s="35">
        <f>IF($B148="P",VLOOKUP($E148,'[2]Costeo-JUL26'!$B$9:$CQ$307,AG$1,0),0)</f>
        <v>6.0000000000000001E-3</v>
      </c>
      <c r="AH148" s="36">
        <f t="shared" si="74"/>
        <v>-3.8614363632000002</v>
      </c>
      <c r="AI148" s="36">
        <f t="shared" si="75"/>
        <v>-647.43416356320006</v>
      </c>
      <c r="AJ148" s="34">
        <f>IF($B148="P",VLOOKUP($E148,'[2]Costeo-JUL26'!$B$9:$CQ$307,AJ$1,0),0)</f>
        <v>911764</v>
      </c>
      <c r="AK148" s="16">
        <f>IF($B148="P",VLOOKUP($E148,'[2]Costeo-JUL26'!$B$9:$CQ$307,AK$1,0),0)*$G148</f>
        <v>-42.996000000000002</v>
      </c>
      <c r="AL148" s="36">
        <f>IF($B148="P",VLOOKUP($E148,'[2]Costeo-JUL26'!$B$9:$CQ$307,AL$1,0),0)*$G148</f>
        <v>-319.23756071999998</v>
      </c>
      <c r="AM148" s="35">
        <f>IF($B148="P",VLOOKUP($E148,'[2]Costeo-JUL26'!$B$9:$CQ$307,AM$1,0),0)</f>
        <v>1.7999999999999999E-2</v>
      </c>
      <c r="AN148" s="36">
        <f t="shared" si="76"/>
        <v>-5.7462760929599987</v>
      </c>
      <c r="AO148" s="36">
        <f t="shared" si="77"/>
        <v>-324.98383681295996</v>
      </c>
      <c r="AP148" s="34">
        <f>IF($B148="P",VLOOKUP($E148,'[2]Costeo-JUL26'!$B$9:$CQ$307,AP$1,0),0)</f>
        <v>901189</v>
      </c>
      <c r="AQ148" s="16">
        <f>IF($B148="P",VLOOKUP($E148,'[2]Costeo-JUL26'!$B$9:$CQ$307,AQ$1,0),0)*$G148</f>
        <v>-42.996000000000002</v>
      </c>
      <c r="AR148" s="36">
        <f>IF($B148="P",VLOOKUP($E148,'[2]Costeo-JUL26'!$B$9:$CQ$307,AR$1,0),0)*$G148</f>
        <v>-3297.1138632596571</v>
      </c>
      <c r="AS148" s="35">
        <f>IF($B148="P",VLOOKUP($E148,'[2]Costeo-JUL26'!$B$9:$CQ$307,AS$1,0),0)</f>
        <v>0.02</v>
      </c>
      <c r="AT148" s="36">
        <f t="shared" si="78"/>
        <v>-65.942277265193141</v>
      </c>
      <c r="AU148" s="36">
        <f t="shared" si="79"/>
        <v>-3363.0561405248504</v>
      </c>
      <c r="AV148" s="34">
        <f>IF($B148="P",VLOOKUP($E148,'[2]Costeo-JUL26'!$B$9:$CQ$307,AV$1,0),0)</f>
        <v>932317</v>
      </c>
      <c r="AW148" s="16">
        <f>IF($B148="P",VLOOKUP($E148,'[2]Costeo-JUL26'!$B$9:$CQ$307,AW$1,0),0)*$G148</f>
        <v>-7.130170000000001E-2</v>
      </c>
      <c r="AX148" s="36">
        <f>IF($B148="P",VLOOKUP($E148,'[2]Costeo-JUL26'!$B$9:$CQ$307,AX$1,0),0)*$G148</f>
        <v>-306.44044626000004</v>
      </c>
      <c r="AY148" s="35">
        <f>IF($B148="P",VLOOKUP($E148,'[2]Costeo-JUL26'!$B$9:$CQ$307,AY$1,0),0)</f>
        <v>0.03</v>
      </c>
      <c r="AZ148" s="36">
        <f t="shared" si="80"/>
        <v>-9.1932133878000002</v>
      </c>
      <c r="BA148" s="36">
        <f t="shared" si="81"/>
        <v>-315.63365964780007</v>
      </c>
      <c r="BB148" s="34">
        <f>IF($B148="P",VLOOKUP($E148,'[2]Costeo-JUL26'!$B$9:$CQ$307,BB$1,0),0)</f>
        <v>902311</v>
      </c>
      <c r="BC148" s="16">
        <f>IF($B148="P",VLOOKUP($E148,'[2]Costeo-JUL26'!$B$9:$CQ$307,BC$1,0),0)*$G148</f>
        <v>-9.9527777777777791E-3</v>
      </c>
      <c r="BD148" s="36">
        <f>IF($B148="P",VLOOKUP($E148,'[2]Costeo-JUL26'!$B$9:$CQ$307,BD$1,0),0)*$G148</f>
        <v>-39.031261208333341</v>
      </c>
      <c r="BE148" s="35">
        <f>IF($B148="P",VLOOKUP($E148,'[2]Costeo-JUL26'!$B$9:$CQ$307,BE$1,0),0)</f>
        <v>0.03</v>
      </c>
      <c r="BF148" s="36">
        <f t="shared" si="82"/>
        <v>-1.1709378362500003</v>
      </c>
      <c r="BG148" s="36">
        <f t="shared" si="83"/>
        <v>-40.202199044583338</v>
      </c>
      <c r="BH148" s="34">
        <f>IF($B148="P",VLOOKUP($E148,'[2]Costeo-JUL26'!$B$9:$CQ$307,BH$1,0),0)</f>
        <v>933089</v>
      </c>
      <c r="BI148" s="16">
        <f>IF($B148="P",VLOOKUP($E148,'[2]Costeo-JUL26'!$B$9:$CQ$307,BI$1,0),0)*$G148</f>
        <v>-0.12440972222222224</v>
      </c>
      <c r="BJ148" s="36">
        <f>IF($B148="P",VLOOKUP($E148,'[2]Costeo-JUL26'!$B$9:$CQ$307,BJ$1,0),0)*$G148</f>
        <v>-92.64450429006969</v>
      </c>
      <c r="BK148" s="35">
        <f>IF(BH148=910319,0,IF($B148="P",VLOOKUP($E148,'[2]Costeo-JUL26'!$B$9:$CQ$307,BK$1,0),0))</f>
        <v>0.02</v>
      </c>
      <c r="BL148" s="36">
        <f t="shared" si="84"/>
        <v>-1.8528900858013939</v>
      </c>
      <c r="BM148" s="36">
        <f t="shared" si="85"/>
        <v>-94.497394375871082</v>
      </c>
      <c r="BN148" s="34">
        <f>IF($B148="P",VLOOKUP($E148,'[2]Costeo-JUL26'!$B$9:$CQ$307,BN$1,0),0)</f>
        <v>0</v>
      </c>
      <c r="BO148" s="16">
        <f>IF($B148="P",VLOOKUP($E148,'[2]Costeo-JUL26'!$B$9:$CQ$307,BO$1,0),0)*$G148</f>
        <v>0</v>
      </c>
      <c r="BP148" s="36">
        <f>IF($B148="P",VLOOKUP($E148,'[2]Costeo-JUL26'!$B$9:$CQ$307,BP$1,0),0)*$G148</f>
        <v>0</v>
      </c>
      <c r="BQ148" s="35">
        <f>IF($B148="P",VLOOKUP($E148,'[2]Costeo-JUL26'!$B$9:$CQ$307,BQ$1,0),0)</f>
        <v>0</v>
      </c>
      <c r="BR148" s="36">
        <f t="shared" si="86"/>
        <v>0</v>
      </c>
      <c r="BS148" s="36">
        <f t="shared" si="87"/>
        <v>0</v>
      </c>
      <c r="BT148" s="34">
        <f>IF($B148="P",VLOOKUP($E148,'[2]Costeo-JUL26'!$B$9:$CQ$307,BT$1,0),0)</f>
        <v>0</v>
      </c>
      <c r="BU148" s="16">
        <f>IF($B148="P",VLOOKUP($E148,'[2]Costeo-JUL26'!$B$9:$CQ$307,BU$1,0),0)*$G148</f>
        <v>0</v>
      </c>
      <c r="BV148" s="36">
        <f>IF($B148="P",VLOOKUP($E148,'[2]Costeo-JUL26'!$B$9:$CQ$307,BV$1,0),0)*$G148</f>
        <v>0</v>
      </c>
      <c r="BW148" s="35">
        <f>IF($B148="P",VLOOKUP($E148,'[2]Costeo-JUL26'!$B$9:$CQ$307,BW$1,0),0)</f>
        <v>0</v>
      </c>
      <c r="BX148" s="36">
        <f t="shared" si="88"/>
        <v>0</v>
      </c>
      <c r="BY148" s="36">
        <f t="shared" si="89"/>
        <v>0</v>
      </c>
      <c r="BZ148" s="34">
        <f>IF($B148="P",VLOOKUP($E148,'[2]Costeo-JUL26'!$B$9:$CQ$307,BZ$1,0),0)</f>
        <v>0</v>
      </c>
      <c r="CA148" s="16">
        <f>IF($B148="P",VLOOKUP($E148,'[2]Costeo-JUL26'!$B$9:$CQ$307,CA$1,0),0)*$G148</f>
        <v>0</v>
      </c>
      <c r="CB148" s="36">
        <f>IF($B148="P",VLOOKUP($E148,'[2]Costeo-JUL26'!$B$9:$CQ$307,CB$1,0),0)*$G148</f>
        <v>0</v>
      </c>
      <c r="CC148" s="35">
        <f>IF($B148="P",VLOOKUP($E148,'[2]Costeo-JUL26'!$B$9:$CQ$307,CC$1,0),0)</f>
        <v>0</v>
      </c>
      <c r="CD148" s="36">
        <f t="shared" si="90"/>
        <v>0</v>
      </c>
      <c r="CE148" s="36">
        <f t="shared" si="91"/>
        <v>0</v>
      </c>
      <c r="CF148" s="37">
        <f t="shared" si="63"/>
        <v>-20896.484292860332</v>
      </c>
      <c r="CG148" s="36">
        <f>IF($B148="r",VLOOKUP($E148,'[2]Costeo-JUL26'!$B$9:$CQ$307,CG$1,0),0)*$G148</f>
        <v>0</v>
      </c>
      <c r="CH148" s="35">
        <f>VLOOKUP($E148,'[2]TEORICOS (05.26)'!$A$8:$T$251,CH$1,0)</f>
        <v>0</v>
      </c>
      <c r="CI148" s="36">
        <f t="shared" si="92"/>
        <v>0</v>
      </c>
      <c r="CJ148" s="37">
        <f t="shared" si="93"/>
        <v>0</v>
      </c>
      <c r="CM148" s="16">
        <f>SUMIFS('[1]Ajuste Inventario'!$I:$I,'[1]Ajuste Inventario'!$B:$B,E148,'[1]Ajuste Inventario'!$S:$S,D148)*-1</f>
        <v>0.58299999999999996</v>
      </c>
      <c r="CN148" s="36">
        <f t="shared" si="64"/>
        <v>3400.1256887350191</v>
      </c>
      <c r="CP148" t="str">
        <f t="shared" si="65"/>
        <v>1227Org.Vtas Ranelagh</v>
      </c>
      <c r="CQ148" s="10">
        <f t="shared" si="66"/>
        <v>5832.1195347084376</v>
      </c>
    </row>
    <row r="149" spans="1:95" x14ac:dyDescent="0.25">
      <c r="A149" s="30">
        <v>46204</v>
      </c>
      <c r="B149" s="31" t="str">
        <f>VLOOKUP($E149,'[2]TEORICOS (05.26)'!$A$8:$T$251,B$1,0)</f>
        <v>R</v>
      </c>
      <c r="C149" s="32" t="str">
        <f>VLOOKUP($E149,'[2]TEORICOS (05.26)'!$A$8:$T$251,C$1,0)</f>
        <v>Schweppes</v>
      </c>
      <c r="D149" t="s">
        <v>66</v>
      </c>
      <c r="E149">
        <v>1411</v>
      </c>
      <c r="F149" t="s">
        <v>207</v>
      </c>
      <c r="G149" s="16">
        <v>-5.6660000000000004</v>
      </c>
      <c r="H149" s="16">
        <v>-1.8584479999999999</v>
      </c>
      <c r="I149" s="33">
        <v>-36662.160000000003</v>
      </c>
      <c r="J149" s="33">
        <v>-35562.300000000003</v>
      </c>
      <c r="K149" s="34">
        <f>IF($B149="P",VLOOKUP($E149,'[2]Costeo-JUL26'!$B$9:$CQ$307,K$1,0),0)</f>
        <v>0</v>
      </c>
      <c r="L149" s="35">
        <f>VLOOKUP($E149,'[2]TEORICOS (05.26)'!$A$8:$T$251,L$1,0)</f>
        <v>0.2</v>
      </c>
      <c r="M149" s="36">
        <f t="shared" si="67"/>
        <v>0</v>
      </c>
      <c r="N149" s="35">
        <f>IF($B149="P",VLOOKUP($E149,'[2]Costeo-JUL26'!$B$9:$CQ$307,N$1,0),0)</f>
        <v>0</v>
      </c>
      <c r="O149" s="36">
        <f t="shared" si="68"/>
        <v>0</v>
      </c>
      <c r="P149" s="36">
        <f>IF($B149="P",VLOOKUP($E149,'[2]Costeo-JUL26'!$B$9:$CQ$307,P$1,0),0)*H149</f>
        <v>0</v>
      </c>
      <c r="Q149" s="36">
        <f t="shared" si="69"/>
        <v>0</v>
      </c>
      <c r="R149" s="34">
        <f>IF($B149="P",VLOOKUP($E149,'[2]Costeo-JUL26'!$B$9:$CQ$307,R$1,0),0)</f>
        <v>0</v>
      </c>
      <c r="S149" s="16">
        <f>IF($B149="P",VLOOKUP($E149,'[2]Costeo-JUL26'!$B$9:$CQ$307,S$1,0),0)*$G149</f>
        <v>0</v>
      </c>
      <c r="T149" s="36">
        <f>IF($B149="P",VLOOKUP($E149,'[2]Costeo-JUL26'!$B$9:$CQ$307,T$1,0),0)*$G149</f>
        <v>0</v>
      </c>
      <c r="U149" s="35">
        <f>IF($B149="P",VLOOKUP($E149,'[2]Costeo-JUL26'!$B$9:$CQ$307,U$1,0),0)</f>
        <v>0</v>
      </c>
      <c r="V149" s="36">
        <f t="shared" si="70"/>
        <v>0</v>
      </c>
      <c r="W149" s="36">
        <f t="shared" si="71"/>
        <v>0</v>
      </c>
      <c r="X149" s="34">
        <f>IF($B149="P",VLOOKUP($E149,'[2]Costeo-JUL26'!$B$9:$CQ$307,X$1,0),0)</f>
        <v>0</v>
      </c>
      <c r="Y149" s="16">
        <f>IF($B149="P",VLOOKUP($E149,'[2]Costeo-JUL26'!$B$9:$CQ$307,Y$1,0),0)*$G149</f>
        <v>0</v>
      </c>
      <c r="Z149" s="36">
        <f>IF($B149="P",VLOOKUP($E149,'[2]Costeo-JUL26'!$B$9:$CQ$307,Z$1,0),0)*$G149</f>
        <v>0</v>
      </c>
      <c r="AA149" s="35">
        <f>IF($B149="P",VLOOKUP($E149,'[2]Costeo-JUL26'!$B$9:$CQ$307,AA$1,0),0)</f>
        <v>0</v>
      </c>
      <c r="AB149" s="36">
        <f t="shared" si="72"/>
        <v>0</v>
      </c>
      <c r="AC149" s="36">
        <f t="shared" si="73"/>
        <v>0</v>
      </c>
      <c r="AD149" s="34">
        <f>IF($B149="P",VLOOKUP($E149,'[2]Costeo-JUL26'!$B$9:$CQ$307,AD$1,0),0)</f>
        <v>0</v>
      </c>
      <c r="AE149" s="16">
        <f>IF($B149="P",VLOOKUP($E149,'[2]Costeo-JUL26'!$B$9:$CQ$307,AE$1,0),0)*$G149</f>
        <v>0</v>
      </c>
      <c r="AF149" s="36">
        <f>IF($B149="P",VLOOKUP($E149,'[2]Costeo-JUL26'!$B$9:$CQ$307,AF$1,0),0)*$G149</f>
        <v>0</v>
      </c>
      <c r="AG149" s="35">
        <f>IF($B149="P",VLOOKUP($E149,'[2]Costeo-JUL26'!$B$9:$CQ$307,AG$1,0),0)</f>
        <v>0</v>
      </c>
      <c r="AH149" s="36">
        <f t="shared" si="74"/>
        <v>0</v>
      </c>
      <c r="AI149" s="36">
        <f t="shared" si="75"/>
        <v>0</v>
      </c>
      <c r="AJ149" s="34">
        <f>IF($B149="P",VLOOKUP($E149,'[2]Costeo-JUL26'!$B$9:$CQ$307,AJ$1,0),0)</f>
        <v>0</v>
      </c>
      <c r="AK149" s="16">
        <f>IF($B149="P",VLOOKUP($E149,'[2]Costeo-JUL26'!$B$9:$CQ$307,AK$1,0),0)*$G149</f>
        <v>0</v>
      </c>
      <c r="AL149" s="36">
        <f>IF($B149="P",VLOOKUP($E149,'[2]Costeo-JUL26'!$B$9:$CQ$307,AL$1,0),0)*$G149</f>
        <v>0</v>
      </c>
      <c r="AM149" s="35">
        <f>IF($B149="P",VLOOKUP($E149,'[2]Costeo-JUL26'!$B$9:$CQ$307,AM$1,0),0)</f>
        <v>0</v>
      </c>
      <c r="AN149" s="36">
        <f t="shared" si="76"/>
        <v>0</v>
      </c>
      <c r="AO149" s="36">
        <f t="shared" si="77"/>
        <v>0</v>
      </c>
      <c r="AP149" s="34">
        <f>IF($B149="P",VLOOKUP($E149,'[2]Costeo-JUL26'!$B$9:$CQ$307,AP$1,0),0)</f>
        <v>0</v>
      </c>
      <c r="AQ149" s="16">
        <f>IF($B149="P",VLOOKUP($E149,'[2]Costeo-JUL26'!$B$9:$CQ$307,AQ$1,0),0)*$G149</f>
        <v>0</v>
      </c>
      <c r="AR149" s="36">
        <f>IF($B149="P",VLOOKUP($E149,'[2]Costeo-JUL26'!$B$9:$CQ$307,AR$1,0),0)*$G149</f>
        <v>0</v>
      </c>
      <c r="AS149" s="35">
        <f>IF($B149="P",VLOOKUP($E149,'[2]Costeo-JUL26'!$B$9:$CQ$307,AS$1,0),0)</f>
        <v>0</v>
      </c>
      <c r="AT149" s="36">
        <f t="shared" si="78"/>
        <v>0</v>
      </c>
      <c r="AU149" s="36">
        <f t="shared" si="79"/>
        <v>0</v>
      </c>
      <c r="AV149" s="34">
        <f>IF($B149="P",VLOOKUP($E149,'[2]Costeo-JUL26'!$B$9:$CQ$307,AV$1,0),0)</f>
        <v>0</v>
      </c>
      <c r="AW149" s="16">
        <f>IF($B149="P",VLOOKUP($E149,'[2]Costeo-JUL26'!$B$9:$CQ$307,AW$1,0),0)*$G149</f>
        <v>0</v>
      </c>
      <c r="AX149" s="36">
        <f>IF($B149="P",VLOOKUP($E149,'[2]Costeo-JUL26'!$B$9:$CQ$307,AX$1,0),0)*$G149</f>
        <v>0</v>
      </c>
      <c r="AY149" s="35">
        <f>IF($B149="P",VLOOKUP($E149,'[2]Costeo-JUL26'!$B$9:$CQ$307,AY$1,0),0)</f>
        <v>0</v>
      </c>
      <c r="AZ149" s="36">
        <f t="shared" si="80"/>
        <v>0</v>
      </c>
      <c r="BA149" s="36">
        <f t="shared" si="81"/>
        <v>0</v>
      </c>
      <c r="BB149" s="34">
        <f>IF($B149="P",VLOOKUP($E149,'[2]Costeo-JUL26'!$B$9:$CQ$307,BB$1,0),0)</f>
        <v>0</v>
      </c>
      <c r="BC149" s="16">
        <f>IF($B149="P",VLOOKUP($E149,'[2]Costeo-JUL26'!$B$9:$CQ$307,BC$1,0),0)*$G149</f>
        <v>0</v>
      </c>
      <c r="BD149" s="36">
        <f>IF($B149="P",VLOOKUP($E149,'[2]Costeo-JUL26'!$B$9:$CQ$307,BD$1,0),0)*$G149</f>
        <v>0</v>
      </c>
      <c r="BE149" s="35">
        <f>IF($B149="P",VLOOKUP($E149,'[2]Costeo-JUL26'!$B$9:$CQ$307,BE$1,0),0)</f>
        <v>0</v>
      </c>
      <c r="BF149" s="36">
        <f t="shared" si="82"/>
        <v>0</v>
      </c>
      <c r="BG149" s="36">
        <f t="shared" si="83"/>
        <v>0</v>
      </c>
      <c r="BH149" s="34">
        <f>IF($B149="P",VLOOKUP($E149,'[2]Costeo-JUL26'!$B$9:$CQ$307,BH$1,0),0)</f>
        <v>0</v>
      </c>
      <c r="BI149" s="16">
        <f>IF($B149="P",VLOOKUP($E149,'[2]Costeo-JUL26'!$B$9:$CQ$307,BI$1,0),0)*$G149</f>
        <v>0</v>
      </c>
      <c r="BJ149" s="36">
        <f>IF($B149="P",VLOOKUP($E149,'[2]Costeo-JUL26'!$B$9:$CQ$307,BJ$1,0),0)*$G149</f>
        <v>0</v>
      </c>
      <c r="BK149" s="35">
        <f>IF(BH149=910319,0,IF($B149="P",VLOOKUP($E149,'[2]Costeo-JUL26'!$B$9:$CQ$307,BK$1,0),0))</f>
        <v>0</v>
      </c>
      <c r="BL149" s="36">
        <f t="shared" si="84"/>
        <v>0</v>
      </c>
      <c r="BM149" s="36">
        <f t="shared" si="85"/>
        <v>0</v>
      </c>
      <c r="BN149" s="34">
        <f>IF($B149="P",VLOOKUP($E149,'[2]Costeo-JUL26'!$B$9:$CQ$307,BN$1,0),0)</f>
        <v>0</v>
      </c>
      <c r="BO149" s="16">
        <f>IF($B149="P",VLOOKUP($E149,'[2]Costeo-JUL26'!$B$9:$CQ$307,BO$1,0),0)*$G149</f>
        <v>0</v>
      </c>
      <c r="BP149" s="36">
        <f>IF($B149="P",VLOOKUP($E149,'[2]Costeo-JUL26'!$B$9:$CQ$307,BP$1,0),0)*$G149</f>
        <v>0</v>
      </c>
      <c r="BQ149" s="35">
        <f>IF($B149="P",VLOOKUP($E149,'[2]Costeo-JUL26'!$B$9:$CQ$307,BQ$1,0),0)</f>
        <v>0</v>
      </c>
      <c r="BR149" s="36">
        <f t="shared" si="86"/>
        <v>0</v>
      </c>
      <c r="BS149" s="36">
        <f t="shared" si="87"/>
        <v>0</v>
      </c>
      <c r="BT149" s="34">
        <f>IF($B149="P",VLOOKUP($E149,'[2]Costeo-JUL26'!$B$9:$CQ$307,BT$1,0),0)</f>
        <v>0</v>
      </c>
      <c r="BU149" s="16">
        <f>IF($B149="P",VLOOKUP($E149,'[2]Costeo-JUL26'!$B$9:$CQ$307,BU$1,0),0)*$G149</f>
        <v>0</v>
      </c>
      <c r="BV149" s="36">
        <f>IF($B149="P",VLOOKUP($E149,'[2]Costeo-JUL26'!$B$9:$CQ$307,BV$1,0),0)*$G149</f>
        <v>0</v>
      </c>
      <c r="BW149" s="35">
        <f>IF($B149="P",VLOOKUP($E149,'[2]Costeo-JUL26'!$B$9:$CQ$307,BW$1,0),0)</f>
        <v>0</v>
      </c>
      <c r="BX149" s="36">
        <f t="shared" si="88"/>
        <v>0</v>
      </c>
      <c r="BY149" s="36">
        <f t="shared" si="89"/>
        <v>0</v>
      </c>
      <c r="BZ149" s="34">
        <f>IF($B149="P",VLOOKUP($E149,'[2]Costeo-JUL26'!$B$9:$CQ$307,BZ$1,0),0)</f>
        <v>0</v>
      </c>
      <c r="CA149" s="16">
        <f>IF($B149="P",VLOOKUP($E149,'[2]Costeo-JUL26'!$B$9:$CQ$307,CA$1,0),0)*$G149</f>
        <v>0</v>
      </c>
      <c r="CB149" s="36">
        <f>IF($B149="P",VLOOKUP($E149,'[2]Costeo-JUL26'!$B$9:$CQ$307,CB$1,0),0)*$G149</f>
        <v>0</v>
      </c>
      <c r="CC149" s="35">
        <f>IF($B149="P",VLOOKUP($E149,'[2]Costeo-JUL26'!$B$9:$CQ$307,CC$1,0),0)</f>
        <v>0</v>
      </c>
      <c r="CD149" s="36">
        <f t="shared" si="90"/>
        <v>0</v>
      </c>
      <c r="CE149" s="36">
        <f t="shared" si="91"/>
        <v>0</v>
      </c>
      <c r="CF149" s="37">
        <f t="shared" si="63"/>
        <v>0</v>
      </c>
      <c r="CG149" s="36">
        <f>IF($B149="r",VLOOKUP($E149,'[2]Costeo-JUL26'!$B$9:$CQ$307,CG$1,0),0)*$G149</f>
        <v>-11118.44846</v>
      </c>
      <c r="CH149" s="35">
        <f>VLOOKUP($E149,'[2]TEORICOS (05.26)'!$A$8:$T$251,CH$1,0)</f>
        <v>0.05</v>
      </c>
      <c r="CI149" s="36">
        <f t="shared" si="92"/>
        <v>-6556.537577000001</v>
      </c>
      <c r="CJ149" s="37">
        <f t="shared" si="93"/>
        <v>-17674.986037000002</v>
      </c>
      <c r="CM149" s="16">
        <f>SUMIFS('[1]Ajuste Inventario'!$I:$I,'[1]Ajuste Inventario'!$B:$B,E149,'[1]Ajuste Inventario'!$S:$S,D149)*-1</f>
        <v>0.999</v>
      </c>
      <c r="CN149" s="36">
        <f t="shared" si="64"/>
        <v>3116.3626987227326</v>
      </c>
      <c r="CP149" t="str">
        <f t="shared" si="65"/>
        <v>1411Org.Vtas Ranelagh</v>
      </c>
      <c r="CQ149" s="10">
        <f t="shared" si="66"/>
        <v>3119.4821809036362</v>
      </c>
    </row>
    <row r="150" spans="1:95" x14ac:dyDescent="0.25">
      <c r="A150" s="30">
        <v>46204</v>
      </c>
      <c r="B150" s="31" t="str">
        <f>VLOOKUP($E150,'[2]TEORICOS (05.26)'!$A$8:$T$251,B$1,0)</f>
        <v>R</v>
      </c>
      <c r="C150" s="32" t="str">
        <f>VLOOKUP($E150,'[2]TEORICOS (05.26)'!$A$8:$T$251,C$1,0)</f>
        <v>Schweppes</v>
      </c>
      <c r="D150" t="s">
        <v>66</v>
      </c>
      <c r="E150">
        <v>1412</v>
      </c>
      <c r="F150" t="s">
        <v>208</v>
      </c>
      <c r="G150" s="16">
        <v>-6.1669999999999998</v>
      </c>
      <c r="H150" s="16">
        <v>-2.0227759999999999</v>
      </c>
      <c r="I150" s="33">
        <v>-44990.590000000004</v>
      </c>
      <c r="J150" s="33">
        <v>-43640.869999999995</v>
      </c>
      <c r="K150" s="34">
        <f>IF($B150="P",VLOOKUP($E150,'[2]Costeo-JUL26'!$B$9:$CQ$307,K$1,0),0)</f>
        <v>0</v>
      </c>
      <c r="L150" s="35">
        <f>VLOOKUP($E150,'[2]TEORICOS (05.26)'!$A$8:$T$251,L$1,0)</f>
        <v>0.23499999999999999</v>
      </c>
      <c r="M150" s="36">
        <f t="shared" si="67"/>
        <v>0</v>
      </c>
      <c r="N150" s="35">
        <f>IF($B150="P",VLOOKUP($E150,'[2]Costeo-JUL26'!$B$9:$CQ$307,N$1,0),0)</f>
        <v>0</v>
      </c>
      <c r="O150" s="36">
        <f t="shared" si="68"/>
        <v>0</v>
      </c>
      <c r="P150" s="36">
        <f>IF($B150="P",VLOOKUP($E150,'[2]Costeo-JUL26'!$B$9:$CQ$307,P$1,0),0)*H150</f>
        <v>0</v>
      </c>
      <c r="Q150" s="36">
        <f t="shared" si="69"/>
        <v>0</v>
      </c>
      <c r="R150" s="34">
        <f>IF($B150="P",VLOOKUP($E150,'[2]Costeo-JUL26'!$B$9:$CQ$307,R$1,0),0)</f>
        <v>0</v>
      </c>
      <c r="S150" s="16">
        <f>IF($B150="P",VLOOKUP($E150,'[2]Costeo-JUL26'!$B$9:$CQ$307,S$1,0),0)*$G150</f>
        <v>0</v>
      </c>
      <c r="T150" s="36">
        <f>IF($B150="P",VLOOKUP($E150,'[2]Costeo-JUL26'!$B$9:$CQ$307,T$1,0),0)*$G150</f>
        <v>0</v>
      </c>
      <c r="U150" s="35">
        <f>IF($B150="P",VLOOKUP($E150,'[2]Costeo-JUL26'!$B$9:$CQ$307,U$1,0),0)</f>
        <v>0</v>
      </c>
      <c r="V150" s="36">
        <f t="shared" si="70"/>
        <v>0</v>
      </c>
      <c r="W150" s="36">
        <f t="shared" si="71"/>
        <v>0</v>
      </c>
      <c r="X150" s="34">
        <f>IF($B150="P",VLOOKUP($E150,'[2]Costeo-JUL26'!$B$9:$CQ$307,X$1,0),0)</f>
        <v>0</v>
      </c>
      <c r="Y150" s="16">
        <f>IF($B150="P",VLOOKUP($E150,'[2]Costeo-JUL26'!$B$9:$CQ$307,Y$1,0),0)*$G150</f>
        <v>0</v>
      </c>
      <c r="Z150" s="36">
        <f>IF($B150="P",VLOOKUP($E150,'[2]Costeo-JUL26'!$B$9:$CQ$307,Z$1,0),0)*$G150</f>
        <v>0</v>
      </c>
      <c r="AA150" s="35">
        <f>IF($B150="P",VLOOKUP($E150,'[2]Costeo-JUL26'!$B$9:$CQ$307,AA$1,0),0)</f>
        <v>0</v>
      </c>
      <c r="AB150" s="36">
        <f t="shared" si="72"/>
        <v>0</v>
      </c>
      <c r="AC150" s="36">
        <f t="shared" si="73"/>
        <v>0</v>
      </c>
      <c r="AD150" s="34">
        <f>IF($B150="P",VLOOKUP($E150,'[2]Costeo-JUL26'!$B$9:$CQ$307,AD$1,0),0)</f>
        <v>0</v>
      </c>
      <c r="AE150" s="16">
        <f>IF($B150="P",VLOOKUP($E150,'[2]Costeo-JUL26'!$B$9:$CQ$307,AE$1,0),0)*$G150</f>
        <v>0</v>
      </c>
      <c r="AF150" s="36">
        <f>IF($B150="P",VLOOKUP($E150,'[2]Costeo-JUL26'!$B$9:$CQ$307,AF$1,0),0)*$G150</f>
        <v>0</v>
      </c>
      <c r="AG150" s="35">
        <f>IF($B150="P",VLOOKUP($E150,'[2]Costeo-JUL26'!$B$9:$CQ$307,AG$1,0),0)</f>
        <v>0</v>
      </c>
      <c r="AH150" s="36">
        <f t="shared" si="74"/>
        <v>0</v>
      </c>
      <c r="AI150" s="36">
        <f t="shared" si="75"/>
        <v>0</v>
      </c>
      <c r="AJ150" s="34">
        <f>IF($B150="P",VLOOKUP($E150,'[2]Costeo-JUL26'!$B$9:$CQ$307,AJ$1,0),0)</f>
        <v>0</v>
      </c>
      <c r="AK150" s="16">
        <f>IF($B150="P",VLOOKUP($E150,'[2]Costeo-JUL26'!$B$9:$CQ$307,AK$1,0),0)*$G150</f>
        <v>0</v>
      </c>
      <c r="AL150" s="36">
        <f>IF($B150="P",VLOOKUP($E150,'[2]Costeo-JUL26'!$B$9:$CQ$307,AL$1,0),0)*$G150</f>
        <v>0</v>
      </c>
      <c r="AM150" s="35">
        <f>IF($B150="P",VLOOKUP($E150,'[2]Costeo-JUL26'!$B$9:$CQ$307,AM$1,0),0)</f>
        <v>0</v>
      </c>
      <c r="AN150" s="36">
        <f t="shared" si="76"/>
        <v>0</v>
      </c>
      <c r="AO150" s="36">
        <f t="shared" si="77"/>
        <v>0</v>
      </c>
      <c r="AP150" s="34">
        <f>IF($B150="P",VLOOKUP($E150,'[2]Costeo-JUL26'!$B$9:$CQ$307,AP$1,0),0)</f>
        <v>0</v>
      </c>
      <c r="AQ150" s="16">
        <f>IF($B150="P",VLOOKUP($E150,'[2]Costeo-JUL26'!$B$9:$CQ$307,AQ$1,0),0)*$G150</f>
        <v>0</v>
      </c>
      <c r="AR150" s="36">
        <f>IF($B150="P",VLOOKUP($E150,'[2]Costeo-JUL26'!$B$9:$CQ$307,AR$1,0),0)*$G150</f>
        <v>0</v>
      </c>
      <c r="AS150" s="35">
        <f>IF($B150="P",VLOOKUP($E150,'[2]Costeo-JUL26'!$B$9:$CQ$307,AS$1,0),0)</f>
        <v>0</v>
      </c>
      <c r="AT150" s="36">
        <f t="shared" si="78"/>
        <v>0</v>
      </c>
      <c r="AU150" s="36">
        <f t="shared" si="79"/>
        <v>0</v>
      </c>
      <c r="AV150" s="34">
        <f>IF($B150="P",VLOOKUP($E150,'[2]Costeo-JUL26'!$B$9:$CQ$307,AV$1,0),0)</f>
        <v>0</v>
      </c>
      <c r="AW150" s="16">
        <f>IF($B150="P",VLOOKUP($E150,'[2]Costeo-JUL26'!$B$9:$CQ$307,AW$1,0),0)*$G150</f>
        <v>0</v>
      </c>
      <c r="AX150" s="36">
        <f>IF($B150="P",VLOOKUP($E150,'[2]Costeo-JUL26'!$B$9:$CQ$307,AX$1,0),0)*$G150</f>
        <v>0</v>
      </c>
      <c r="AY150" s="35">
        <f>IF($B150="P",VLOOKUP($E150,'[2]Costeo-JUL26'!$B$9:$CQ$307,AY$1,0),0)</f>
        <v>0</v>
      </c>
      <c r="AZ150" s="36">
        <f t="shared" si="80"/>
        <v>0</v>
      </c>
      <c r="BA150" s="36">
        <f t="shared" si="81"/>
        <v>0</v>
      </c>
      <c r="BB150" s="34">
        <f>IF($B150="P",VLOOKUP($E150,'[2]Costeo-JUL26'!$B$9:$CQ$307,BB$1,0),0)</f>
        <v>0</v>
      </c>
      <c r="BC150" s="16">
        <f>IF($B150="P",VLOOKUP($E150,'[2]Costeo-JUL26'!$B$9:$CQ$307,BC$1,0),0)*$G150</f>
        <v>0</v>
      </c>
      <c r="BD150" s="36">
        <f>IF($B150="P",VLOOKUP($E150,'[2]Costeo-JUL26'!$B$9:$CQ$307,BD$1,0),0)*$G150</f>
        <v>0</v>
      </c>
      <c r="BE150" s="35">
        <f>IF($B150="P",VLOOKUP($E150,'[2]Costeo-JUL26'!$B$9:$CQ$307,BE$1,0),0)</f>
        <v>0</v>
      </c>
      <c r="BF150" s="36">
        <f t="shared" si="82"/>
        <v>0</v>
      </c>
      <c r="BG150" s="36">
        <f t="shared" si="83"/>
        <v>0</v>
      </c>
      <c r="BH150" s="34">
        <f>IF($B150="P",VLOOKUP($E150,'[2]Costeo-JUL26'!$B$9:$CQ$307,BH$1,0),0)</f>
        <v>0</v>
      </c>
      <c r="BI150" s="16">
        <f>IF($B150="P",VLOOKUP($E150,'[2]Costeo-JUL26'!$B$9:$CQ$307,BI$1,0),0)*$G150</f>
        <v>0</v>
      </c>
      <c r="BJ150" s="36">
        <f>IF($B150="P",VLOOKUP($E150,'[2]Costeo-JUL26'!$B$9:$CQ$307,BJ$1,0),0)*$G150</f>
        <v>0</v>
      </c>
      <c r="BK150" s="35">
        <f>IF(BH150=910319,0,IF($B150="P",VLOOKUP($E150,'[2]Costeo-JUL26'!$B$9:$CQ$307,BK$1,0),0))</f>
        <v>0</v>
      </c>
      <c r="BL150" s="36">
        <f t="shared" si="84"/>
        <v>0</v>
      </c>
      <c r="BM150" s="36">
        <f t="shared" si="85"/>
        <v>0</v>
      </c>
      <c r="BN150" s="34">
        <f>IF($B150="P",VLOOKUP($E150,'[2]Costeo-JUL26'!$B$9:$CQ$307,BN$1,0),0)</f>
        <v>0</v>
      </c>
      <c r="BO150" s="16">
        <f>IF($B150="P",VLOOKUP($E150,'[2]Costeo-JUL26'!$B$9:$CQ$307,BO$1,0),0)*$G150</f>
        <v>0</v>
      </c>
      <c r="BP150" s="36">
        <f>IF($B150="P",VLOOKUP($E150,'[2]Costeo-JUL26'!$B$9:$CQ$307,BP$1,0),0)*$G150</f>
        <v>0</v>
      </c>
      <c r="BQ150" s="35">
        <f>IF($B150="P",VLOOKUP($E150,'[2]Costeo-JUL26'!$B$9:$CQ$307,BQ$1,0),0)</f>
        <v>0</v>
      </c>
      <c r="BR150" s="36">
        <f t="shared" si="86"/>
        <v>0</v>
      </c>
      <c r="BS150" s="36">
        <f t="shared" si="87"/>
        <v>0</v>
      </c>
      <c r="BT150" s="34">
        <f>IF($B150="P",VLOOKUP($E150,'[2]Costeo-JUL26'!$B$9:$CQ$307,BT$1,0),0)</f>
        <v>0</v>
      </c>
      <c r="BU150" s="16">
        <f>IF($B150="P",VLOOKUP($E150,'[2]Costeo-JUL26'!$B$9:$CQ$307,BU$1,0),0)*$G150</f>
        <v>0</v>
      </c>
      <c r="BV150" s="36">
        <f>IF($B150="P",VLOOKUP($E150,'[2]Costeo-JUL26'!$B$9:$CQ$307,BV$1,0),0)*$G150</f>
        <v>0</v>
      </c>
      <c r="BW150" s="35">
        <f>IF($B150="P",VLOOKUP($E150,'[2]Costeo-JUL26'!$B$9:$CQ$307,BW$1,0),0)</f>
        <v>0</v>
      </c>
      <c r="BX150" s="36">
        <f t="shared" si="88"/>
        <v>0</v>
      </c>
      <c r="BY150" s="36">
        <f t="shared" si="89"/>
        <v>0</v>
      </c>
      <c r="BZ150" s="34">
        <f>IF($B150="P",VLOOKUP($E150,'[2]Costeo-JUL26'!$B$9:$CQ$307,BZ$1,0),0)</f>
        <v>0</v>
      </c>
      <c r="CA150" s="16">
        <f>IF($B150="P",VLOOKUP($E150,'[2]Costeo-JUL26'!$B$9:$CQ$307,CA$1,0),0)*$G150</f>
        <v>0</v>
      </c>
      <c r="CB150" s="36">
        <f>IF($B150="P",VLOOKUP($E150,'[2]Costeo-JUL26'!$B$9:$CQ$307,CB$1,0),0)*$G150</f>
        <v>0</v>
      </c>
      <c r="CC150" s="35">
        <f>IF($B150="P",VLOOKUP($E150,'[2]Costeo-JUL26'!$B$9:$CQ$307,CC$1,0),0)</f>
        <v>0</v>
      </c>
      <c r="CD150" s="36">
        <f t="shared" si="90"/>
        <v>0</v>
      </c>
      <c r="CE150" s="36">
        <f t="shared" si="91"/>
        <v>0</v>
      </c>
      <c r="CF150" s="37">
        <f t="shared" si="63"/>
        <v>0</v>
      </c>
      <c r="CG150" s="36">
        <f>IF($B150="r",VLOOKUP($E150,'[2]Costeo-JUL26'!$B$9:$CQ$307,CG$1,0),0)*$G150</f>
        <v>-11007.29329</v>
      </c>
      <c r="CH150" s="35">
        <f>VLOOKUP($E150,'[2]TEORICOS (05.26)'!$A$8:$T$251,CH$1,0)</f>
        <v>0.05</v>
      </c>
      <c r="CI150" s="36">
        <f t="shared" si="92"/>
        <v>-9705.2397854999981</v>
      </c>
      <c r="CJ150" s="37">
        <f t="shared" si="93"/>
        <v>-20712.533075499996</v>
      </c>
      <c r="CM150" s="16">
        <f>SUMIFS('[1]Ajuste Inventario'!$I:$I,'[1]Ajuste Inventario'!$B:$B,E150,'[1]Ajuste Inventario'!$S:$S,D150)*-1</f>
        <v>0.83400000000000007</v>
      </c>
      <c r="CN150" s="36">
        <f t="shared" si="64"/>
        <v>2801.078739251986</v>
      </c>
      <c r="CP150" t="str">
        <f t="shared" si="65"/>
        <v>1412Org.Vtas Ranelagh</v>
      </c>
      <c r="CQ150" s="10">
        <f t="shared" si="66"/>
        <v>3358.6076010215656</v>
      </c>
    </row>
    <row r="151" spans="1:95" x14ac:dyDescent="0.25">
      <c r="A151" s="30">
        <v>46204</v>
      </c>
      <c r="B151" s="31" t="str">
        <f>VLOOKUP($E151,'[2]TEORICOS (05.26)'!$A$8:$T$251,B$1,0)</f>
        <v>P</v>
      </c>
      <c r="C151" s="32" t="str">
        <f>VLOOKUP($E151,'[2]TEORICOS (05.26)'!$A$8:$T$251,C$1,0)</f>
        <v>Coca Cola</v>
      </c>
      <c r="D151" t="s">
        <v>66</v>
      </c>
      <c r="E151">
        <v>1958</v>
      </c>
      <c r="F151" t="s">
        <v>209</v>
      </c>
      <c r="G151" s="16">
        <v>1134.125</v>
      </c>
      <c r="H151" s="16">
        <v>3595.1762500000023</v>
      </c>
      <c r="I151" s="33">
        <v>27880375.610000003</v>
      </c>
      <c r="J151" s="33">
        <v>27103397.759999983</v>
      </c>
      <c r="K151" s="34">
        <f>IF($B151="P",VLOOKUP($E151,'[2]Costeo-JUL26'!$B$9:$CQ$307,K$1,0),0)</f>
        <v>0</v>
      </c>
      <c r="L151" s="35">
        <f>VLOOKUP($E151,'[2]TEORICOS (05.26)'!$A$8:$T$251,L$1,0)</f>
        <v>0.22559999999999999</v>
      </c>
      <c r="M151" s="36">
        <f t="shared" si="67"/>
        <v>6114526.5346559957</v>
      </c>
      <c r="N151" s="35">
        <f>IF($B151="P",VLOOKUP($E151,'[2]Costeo-JUL26'!$B$9:$CQ$307,N$1,0),0)</f>
        <v>0</v>
      </c>
      <c r="O151" s="36">
        <f t="shared" si="68"/>
        <v>0</v>
      </c>
      <c r="P151" s="36">
        <f>IF($B151="P",VLOOKUP($E151,'[2]Costeo-JUL26'!$B$9:$CQ$307,P$1,0),0)*H151</f>
        <v>386758.717821453</v>
      </c>
      <c r="Q151" s="36">
        <f t="shared" si="69"/>
        <v>6501285.2524774484</v>
      </c>
      <c r="R151" s="34">
        <f>IF($B151="P",VLOOKUP($E151,'[2]Costeo-JUL26'!$B$9:$CQ$307,R$1,0),0)</f>
        <v>902332</v>
      </c>
      <c r="S151" s="16">
        <f>IF($B151="P",VLOOKUP($E151,'[2]Costeo-JUL26'!$B$9:$CQ$307,S$1,0),0)*$G151</f>
        <v>2014.9929055429689</v>
      </c>
      <c r="T151" s="36">
        <f>IF($B151="P",VLOOKUP($E151,'[2]Costeo-JUL26'!$B$9:$CQ$307,T$1,0),0)*$G151</f>
        <v>1405566.1487948436</v>
      </c>
      <c r="U151" s="35">
        <f>IF($B151="P",VLOOKUP($E151,'[2]Costeo-JUL26'!$B$9:$CQ$307,U$1,0),0)</f>
        <v>1.4999999999999999E-2</v>
      </c>
      <c r="V151" s="36">
        <f t="shared" si="70"/>
        <v>21083.492231922653</v>
      </c>
      <c r="W151" s="36">
        <f t="shared" si="71"/>
        <v>1426649.6410267663</v>
      </c>
      <c r="X151" s="34">
        <f>IF($B151="P",VLOOKUP($E151,'[2]Costeo-JUL26'!$B$9:$CQ$307,X$1,0),0)</f>
        <v>902338</v>
      </c>
      <c r="Y151" s="16">
        <f>IF($B151="P",VLOOKUP($E151,'[2]Costeo-JUL26'!$B$9:$CQ$307,Y$1,0),0)*$G151</f>
        <v>177.84894599999998</v>
      </c>
      <c r="Z151" s="36">
        <f>IF($B151="P",VLOOKUP($E151,'[2]Costeo-JUL26'!$B$9:$CQ$307,Z$1,0),0)*$G151</f>
        <v>50285.010992039999</v>
      </c>
      <c r="AA151" s="35">
        <f>IF($B151="P",VLOOKUP($E151,'[2]Costeo-JUL26'!$B$9:$CQ$307,AA$1,0),0)</f>
        <v>0.45</v>
      </c>
      <c r="AB151" s="36">
        <f t="shared" si="72"/>
        <v>22628.254946418001</v>
      </c>
      <c r="AC151" s="36">
        <f t="shared" si="73"/>
        <v>72913.265938458004</v>
      </c>
      <c r="AD151" s="34">
        <f>IF($B151="P",VLOOKUP($E151,'[2]Costeo-JUL26'!$B$9:$CQ$307,AD$1,0),0)</f>
        <v>0</v>
      </c>
      <c r="AE151" s="16">
        <f>IF($B151="P",VLOOKUP($E151,'[2]Costeo-JUL26'!$B$9:$CQ$307,AE$1,0),0)*$G151</f>
        <v>9073</v>
      </c>
      <c r="AF151" s="36">
        <f>IF($B151="P",VLOOKUP($E151,'[2]Costeo-JUL26'!$B$9:$CQ$307,AF$1,0),0)*$G151</f>
        <v>0</v>
      </c>
      <c r="AG151" s="35">
        <f>IF($B151="P",VLOOKUP($E151,'[2]Costeo-JUL26'!$B$9:$CQ$307,AG$1,0),0)</f>
        <v>0</v>
      </c>
      <c r="AH151" s="36">
        <f t="shared" si="74"/>
        <v>0</v>
      </c>
      <c r="AI151" s="36">
        <f t="shared" si="75"/>
        <v>0</v>
      </c>
      <c r="AJ151" s="34">
        <f>IF($B151="P",VLOOKUP($E151,'[2]Costeo-JUL26'!$B$9:$CQ$307,AJ$1,0),0)</f>
        <v>938706</v>
      </c>
      <c r="AK151" s="16">
        <f>IF($B151="P",VLOOKUP($E151,'[2]Costeo-JUL26'!$B$9:$CQ$307,AK$1,0),0)*$G151</f>
        <v>4536.5</v>
      </c>
      <c r="AL151" s="36">
        <f>IF($B151="P",VLOOKUP($E151,'[2]Costeo-JUL26'!$B$9:$CQ$307,AL$1,0),0)*$G151</f>
        <v>542149.22149000003</v>
      </c>
      <c r="AM151" s="35">
        <f>IF($B151="P",VLOOKUP($E151,'[2]Costeo-JUL26'!$B$9:$CQ$307,AM$1,0),0)</f>
        <v>1.7999999999999999E-2</v>
      </c>
      <c r="AN151" s="36">
        <f t="shared" si="76"/>
        <v>9758.685986819999</v>
      </c>
      <c r="AO151" s="36">
        <f t="shared" si="77"/>
        <v>551907.90747682005</v>
      </c>
      <c r="AP151" s="34">
        <f>IF($B151="P",VLOOKUP($E151,'[2]Costeo-JUL26'!$B$9:$CQ$307,AP$1,0),0)</f>
        <v>0</v>
      </c>
      <c r="AQ151" s="16">
        <f>IF($B151="P",VLOOKUP($E151,'[2]Costeo-JUL26'!$B$9:$CQ$307,AQ$1,0),0)*$G151</f>
        <v>9073</v>
      </c>
      <c r="AR151" s="36">
        <f>IF($B151="P",VLOOKUP($E151,'[2]Costeo-JUL26'!$B$9:$CQ$307,AR$1,0),0)*$G151</f>
        <v>0</v>
      </c>
      <c r="AS151" s="35">
        <f>IF($B151="P",VLOOKUP($E151,'[2]Costeo-JUL26'!$B$9:$CQ$307,AS$1,0),0)</f>
        <v>0</v>
      </c>
      <c r="AT151" s="36">
        <f t="shared" si="78"/>
        <v>0</v>
      </c>
      <c r="AU151" s="36">
        <f t="shared" si="79"/>
        <v>0</v>
      </c>
      <c r="AV151" s="34">
        <f>IF($B151="P",VLOOKUP($E151,'[2]Costeo-JUL26'!$B$9:$CQ$307,AV$1,0),0)</f>
        <v>932442</v>
      </c>
      <c r="AW151" s="16">
        <f>IF($B151="P",VLOOKUP($E151,'[2]Costeo-JUL26'!$B$9:$CQ$307,AW$1,0),0)*$G151</f>
        <v>35.838350000000005</v>
      </c>
      <c r="AX151" s="36">
        <f>IF($B151="P",VLOOKUP($E151,'[2]Costeo-JUL26'!$B$9:$CQ$307,AX$1,0),0)*$G151</f>
        <v>286905.64979462023</v>
      </c>
      <c r="AY151" s="35">
        <f>IF($B151="P",VLOOKUP($E151,'[2]Costeo-JUL26'!$B$9:$CQ$307,AY$1,0),0)</f>
        <v>0.03</v>
      </c>
      <c r="AZ151" s="36">
        <f t="shared" si="80"/>
        <v>8607.1694938386063</v>
      </c>
      <c r="BA151" s="36">
        <f t="shared" si="81"/>
        <v>295512.81928845885</v>
      </c>
      <c r="BB151" s="34">
        <f>IF($B151="P",VLOOKUP($E151,'[2]Costeo-JUL26'!$B$9:$CQ$307,BB$1,0),0)</f>
        <v>902311</v>
      </c>
      <c r="BC151" s="16">
        <f>IF($B151="P",VLOOKUP($E151,'[2]Costeo-JUL26'!$B$9:$CQ$307,BC$1,0),0)*$G151</f>
        <v>4.9617968750000001</v>
      </c>
      <c r="BD151" s="36">
        <f>IF($B151="P",VLOOKUP($E151,'[2]Costeo-JUL26'!$B$9:$CQ$307,BD$1,0),0)*$G151</f>
        <v>45402.947113671886</v>
      </c>
      <c r="BE151" s="35">
        <f>IF($B151="P",VLOOKUP($E151,'[2]Costeo-JUL26'!$B$9:$CQ$307,BE$1,0),0)</f>
        <v>0.03</v>
      </c>
      <c r="BF151" s="36">
        <f t="shared" si="82"/>
        <v>1362.0884134101566</v>
      </c>
      <c r="BG151" s="36">
        <f t="shared" si="83"/>
        <v>46765.035527082044</v>
      </c>
      <c r="BH151" s="34">
        <f>IF($B151="P",VLOOKUP($E151,'[2]Costeo-JUL26'!$B$9:$CQ$307,BH$1,0),0)</f>
        <v>933089</v>
      </c>
      <c r="BI151" s="16">
        <f>IF($B151="P",VLOOKUP($E151,'[2]Costeo-JUL26'!$B$9:$CQ$307,BI$1,0),0)*$G151</f>
        <v>56.706250000000004</v>
      </c>
      <c r="BJ151" s="36">
        <f>IF($B151="P",VLOOKUP($E151,'[2]Costeo-JUL26'!$B$9:$CQ$307,BJ$1,0),0)*$G151</f>
        <v>42227.587422909412</v>
      </c>
      <c r="BK151" s="35">
        <f>IF(BH151=910319,0,IF($B151="P",VLOOKUP($E151,'[2]Costeo-JUL26'!$B$9:$CQ$307,BK$1,0),0))</f>
        <v>0.02</v>
      </c>
      <c r="BL151" s="36">
        <f t="shared" si="84"/>
        <v>844.55174845818829</v>
      </c>
      <c r="BM151" s="36">
        <f t="shared" si="85"/>
        <v>43072.139171367598</v>
      </c>
      <c r="BN151" s="34">
        <f>IF($B151="P",VLOOKUP($E151,'[2]Costeo-JUL26'!$B$9:$CQ$307,BN$1,0),0)</f>
        <v>0</v>
      </c>
      <c r="BO151" s="16">
        <f>IF($B151="P",VLOOKUP($E151,'[2]Costeo-JUL26'!$B$9:$CQ$307,BO$1,0),0)*$G151</f>
        <v>0</v>
      </c>
      <c r="BP151" s="36">
        <f>IF($B151="P",VLOOKUP($E151,'[2]Costeo-JUL26'!$B$9:$CQ$307,BP$1,0),0)*$G151</f>
        <v>0</v>
      </c>
      <c r="BQ151" s="35">
        <f>IF($B151="P",VLOOKUP($E151,'[2]Costeo-JUL26'!$B$9:$CQ$307,BQ$1,0),0)</f>
        <v>0</v>
      </c>
      <c r="BR151" s="36">
        <f t="shared" si="86"/>
        <v>0</v>
      </c>
      <c r="BS151" s="36">
        <f t="shared" si="87"/>
        <v>0</v>
      </c>
      <c r="BT151" s="34">
        <f>IF($B151="P",VLOOKUP($E151,'[2]Costeo-JUL26'!$B$9:$CQ$307,BT$1,0),0)</f>
        <v>0</v>
      </c>
      <c r="BU151" s="16">
        <f>IF($B151="P",VLOOKUP($E151,'[2]Costeo-JUL26'!$B$9:$CQ$307,BU$1,0),0)*$G151</f>
        <v>0</v>
      </c>
      <c r="BV151" s="36">
        <f>IF($B151="P",VLOOKUP($E151,'[2]Costeo-JUL26'!$B$9:$CQ$307,BV$1,0),0)*$G151</f>
        <v>0</v>
      </c>
      <c r="BW151" s="35">
        <f>IF($B151="P",VLOOKUP($E151,'[2]Costeo-JUL26'!$B$9:$CQ$307,BW$1,0),0)</f>
        <v>0</v>
      </c>
      <c r="BX151" s="36">
        <f t="shared" si="88"/>
        <v>0</v>
      </c>
      <c r="BY151" s="36">
        <f t="shared" si="89"/>
        <v>0</v>
      </c>
      <c r="BZ151" s="34">
        <f>IF($B151="P",VLOOKUP($E151,'[2]Costeo-JUL26'!$B$9:$CQ$307,BZ$1,0),0)</f>
        <v>0</v>
      </c>
      <c r="CA151" s="16">
        <f>IF($B151="P",VLOOKUP($E151,'[2]Costeo-JUL26'!$B$9:$CQ$307,CA$1,0),0)*$G151</f>
        <v>0</v>
      </c>
      <c r="CB151" s="36">
        <f>IF($B151="P",VLOOKUP($E151,'[2]Costeo-JUL26'!$B$9:$CQ$307,CB$1,0),0)*$G151</f>
        <v>0</v>
      </c>
      <c r="CC151" s="35">
        <f>IF($B151="P",VLOOKUP($E151,'[2]Costeo-JUL26'!$B$9:$CQ$307,CC$1,0),0)</f>
        <v>0</v>
      </c>
      <c r="CD151" s="36">
        <f t="shared" si="90"/>
        <v>0</v>
      </c>
      <c r="CE151" s="36">
        <f t="shared" si="91"/>
        <v>0</v>
      </c>
      <c r="CF151" s="37">
        <f t="shared" si="63"/>
        <v>8938106.0609064009</v>
      </c>
      <c r="CG151" s="36">
        <f>IF($B151="r",VLOOKUP($E151,'[2]Costeo-JUL26'!$B$9:$CQ$307,CG$1,0),0)*$G151</f>
        <v>0</v>
      </c>
      <c r="CH151" s="35">
        <f>VLOOKUP($E151,'[2]TEORICOS (05.26)'!$A$8:$T$251,CH$1,0)</f>
        <v>0</v>
      </c>
      <c r="CI151" s="36">
        <f t="shared" si="92"/>
        <v>0</v>
      </c>
      <c r="CJ151" s="37">
        <f t="shared" si="93"/>
        <v>0</v>
      </c>
      <c r="CM151" s="16">
        <f>SUMIFS('[1]Ajuste Inventario'!$I:$I,'[1]Ajuste Inventario'!$B:$B,E151,'[1]Ajuste Inventario'!$S:$S,D151)*-1</f>
        <v>0</v>
      </c>
      <c r="CN151" s="36">
        <f t="shared" si="64"/>
        <v>0</v>
      </c>
      <c r="CP151" t="str">
        <f t="shared" si="65"/>
        <v>1958Org.Vtas Ranelagh</v>
      </c>
      <c r="CQ151" s="10" t="e">
        <f t="shared" si="66"/>
        <v>#DIV/0!</v>
      </c>
    </row>
    <row r="152" spans="1:95" x14ac:dyDescent="0.25">
      <c r="A152" s="30">
        <v>46204</v>
      </c>
      <c r="B152" s="31" t="str">
        <f>VLOOKUP($E152,'[2]TEORICOS (05.26)'!$A$8:$T$251,B$1,0)</f>
        <v>P</v>
      </c>
      <c r="C152" s="32" t="str">
        <f>VLOOKUP($E152,'[2]TEORICOS (05.26)'!$A$8:$T$251,C$1,0)</f>
        <v>Cepita</v>
      </c>
      <c r="D152" t="s">
        <v>66</v>
      </c>
      <c r="E152">
        <v>2103</v>
      </c>
      <c r="F152" t="s">
        <v>210</v>
      </c>
      <c r="G152" s="16">
        <v>-9.6669999999999998</v>
      </c>
      <c r="H152" s="16">
        <v>-10.218019</v>
      </c>
      <c r="I152" s="33">
        <v>-111226.56</v>
      </c>
      <c r="J152" s="33">
        <v>-107889.76</v>
      </c>
      <c r="K152" s="34">
        <f>IF($B152="P",VLOOKUP($E152,'[2]Costeo-JUL26'!$B$9:$CQ$307,K$1,0),0)</f>
        <v>932505</v>
      </c>
      <c r="L152" s="35">
        <f>VLOOKUP($E152,'[2]TEORICOS (05.26)'!$A$8:$T$251,L$1,0)</f>
        <v>0.2</v>
      </c>
      <c r="M152" s="36">
        <f t="shared" si="67"/>
        <v>-21577.952000000001</v>
      </c>
      <c r="N152" s="35">
        <f>IF($B152="P",VLOOKUP($E152,'[2]Costeo-JUL26'!$B$9:$CQ$307,N$1,0),0)</f>
        <v>0.2</v>
      </c>
      <c r="O152" s="36">
        <f t="shared" si="68"/>
        <v>-4315.5904</v>
      </c>
      <c r="P152" s="36">
        <f>IF($B152="P",VLOOKUP($E152,'[2]Costeo-JUL26'!$B$9:$CQ$307,P$1,0),0)*H152</f>
        <v>0</v>
      </c>
      <c r="Q152" s="36">
        <f t="shared" si="69"/>
        <v>-25893.542400000002</v>
      </c>
      <c r="R152" s="34">
        <f>IF($B152="P",VLOOKUP($E152,'[2]Costeo-JUL26'!$B$9:$CQ$307,R$1,0),0)</f>
        <v>0</v>
      </c>
      <c r="S152" s="16">
        <f>IF($B152="P",VLOOKUP($E152,'[2]Costeo-JUL26'!$B$9:$CQ$307,S$1,0),0)*$G152</f>
        <v>0</v>
      </c>
      <c r="T152" s="36">
        <f>IF($B152="P",VLOOKUP($E152,'[2]Costeo-JUL26'!$B$9:$CQ$307,T$1,0),0)*$G152</f>
        <v>0</v>
      </c>
      <c r="U152" s="35">
        <f>IF($B152="P",VLOOKUP($E152,'[2]Costeo-JUL26'!$B$9:$CQ$307,U$1,0),0)</f>
        <v>0</v>
      </c>
      <c r="V152" s="36">
        <f t="shared" si="70"/>
        <v>0</v>
      </c>
      <c r="W152" s="36">
        <f t="shared" si="71"/>
        <v>0</v>
      </c>
      <c r="X152" s="34">
        <f>IF($B152="P",VLOOKUP($E152,'[2]Costeo-JUL26'!$B$9:$CQ$307,X$1,0),0)</f>
        <v>0</v>
      </c>
      <c r="Y152" s="16">
        <f>IF($B152="P",VLOOKUP($E152,'[2]Costeo-JUL26'!$B$9:$CQ$307,Y$1,0),0)*$G152</f>
        <v>0</v>
      </c>
      <c r="Z152" s="36">
        <f>IF($B152="P",VLOOKUP($E152,'[2]Costeo-JUL26'!$B$9:$CQ$307,Z$1,0),0)*$G152</f>
        <v>0</v>
      </c>
      <c r="AA152" s="35">
        <f>IF($B152="P",VLOOKUP($E152,'[2]Costeo-JUL26'!$B$9:$CQ$307,AA$1,0),0)</f>
        <v>0</v>
      </c>
      <c r="AB152" s="36">
        <f t="shared" si="72"/>
        <v>0</v>
      </c>
      <c r="AC152" s="36">
        <f t="shared" si="73"/>
        <v>0</v>
      </c>
      <c r="AD152" s="34">
        <f>IF($B152="P",VLOOKUP($E152,'[2]Costeo-JUL26'!$B$9:$CQ$307,AD$1,0),0)</f>
        <v>917993</v>
      </c>
      <c r="AE152" s="16">
        <f>IF($B152="P",VLOOKUP($E152,'[2]Costeo-JUL26'!$B$9:$CQ$307,AE$1,0),0)*$G152</f>
        <v>-58.001999999999995</v>
      </c>
      <c r="AF152" s="36">
        <f>IF($B152="P",VLOOKUP($E152,'[2]Costeo-JUL26'!$B$9:$CQ$307,AF$1,0),0)*$G152</f>
        <v>-1576.1695488</v>
      </c>
      <c r="AG152" s="35">
        <f>IF($B152="P",VLOOKUP($E152,'[2]Costeo-JUL26'!$B$9:$CQ$307,AG$1,0),0)</f>
        <v>6.0000000000000001E-3</v>
      </c>
      <c r="AH152" s="36">
        <f t="shared" si="74"/>
        <v>-9.4570172927999998</v>
      </c>
      <c r="AI152" s="36">
        <f t="shared" si="75"/>
        <v>-1585.6265660928</v>
      </c>
      <c r="AJ152" s="34">
        <f>IF($B152="P",VLOOKUP($E152,'[2]Costeo-JUL26'!$B$9:$CQ$307,AJ$1,0),0)</f>
        <v>932381</v>
      </c>
      <c r="AK152" s="16">
        <f>IF($B152="P",VLOOKUP($E152,'[2]Costeo-JUL26'!$B$9:$CQ$307,AK$1,0),0)*$G152</f>
        <v>-58.001999999999995</v>
      </c>
      <c r="AL152" s="36">
        <f>IF($B152="P",VLOOKUP($E152,'[2]Costeo-JUL26'!$B$9:$CQ$307,AL$1,0),0)*$G152</f>
        <v>-3669.5881731599998</v>
      </c>
      <c r="AM152" s="35">
        <f>IF($B152="P",VLOOKUP($E152,'[2]Costeo-JUL26'!$B$9:$CQ$307,AM$1,0),0)</f>
        <v>1.7999999999999999E-2</v>
      </c>
      <c r="AN152" s="36">
        <f t="shared" si="76"/>
        <v>-66.052587116879991</v>
      </c>
      <c r="AO152" s="36">
        <f t="shared" si="77"/>
        <v>-3735.64076027688</v>
      </c>
      <c r="AP152" s="34">
        <f>IF($B152="P",VLOOKUP($E152,'[2]Costeo-JUL26'!$B$9:$CQ$307,AP$1,0),0)</f>
        <v>929272</v>
      </c>
      <c r="AQ152" s="16">
        <f>IF($B152="P",VLOOKUP($E152,'[2]Costeo-JUL26'!$B$9:$CQ$307,AQ$1,0),0)*$G152</f>
        <v>-58.001999999999995</v>
      </c>
      <c r="AR152" s="36">
        <f>IF($B152="P",VLOOKUP($E152,'[2]Costeo-JUL26'!$B$9:$CQ$307,AR$1,0),0)*$G152</f>
        <v>-8520.5779032319715</v>
      </c>
      <c r="AS152" s="35">
        <f>IF($B152="P",VLOOKUP($E152,'[2]Costeo-JUL26'!$B$9:$CQ$307,AS$1,0),0)</f>
        <v>0.02</v>
      </c>
      <c r="AT152" s="36">
        <f t="shared" si="78"/>
        <v>-170.41155806463942</v>
      </c>
      <c r="AU152" s="36">
        <f t="shared" si="79"/>
        <v>-8690.9894612966109</v>
      </c>
      <c r="AV152" s="34">
        <f>IF($B152="P",VLOOKUP($E152,'[2]Costeo-JUL26'!$B$9:$CQ$307,AV$1,0),0)</f>
        <v>922605</v>
      </c>
      <c r="AW152" s="16">
        <f>IF($B152="P",VLOOKUP($E152,'[2]Costeo-JUL26'!$B$9:$CQ$307,AW$1,0),0)*$G152</f>
        <v>-0.16433900000000001</v>
      </c>
      <c r="AX152" s="36">
        <f>IF($B152="P",VLOOKUP($E152,'[2]Costeo-JUL26'!$B$9:$CQ$307,AX$1,0),0)*$G152</f>
        <v>-801.82627261515142</v>
      </c>
      <c r="AY152" s="35">
        <f>IF($B152="P",VLOOKUP($E152,'[2]Costeo-JUL26'!$B$9:$CQ$307,AY$1,0),0)</f>
        <v>0.03</v>
      </c>
      <c r="AZ152" s="36">
        <f t="shared" si="80"/>
        <v>-24.05478817845454</v>
      </c>
      <c r="BA152" s="36">
        <f t="shared" si="81"/>
        <v>-825.88106079360591</v>
      </c>
      <c r="BB152" s="34">
        <f>IF($B152="P",VLOOKUP($E152,'[2]Costeo-JUL26'!$B$9:$CQ$307,BB$1,0),0)</f>
        <v>902311</v>
      </c>
      <c r="BC152" s="16">
        <f>IF($B152="P",VLOOKUP($E152,'[2]Costeo-JUL26'!$B$9:$CQ$307,BC$1,0),0)*$G152</f>
        <v>-3.10716714E-2</v>
      </c>
      <c r="BD152" s="36">
        <f>IF($B152="P",VLOOKUP($E152,'[2]Costeo-JUL26'!$B$9:$CQ$307,BD$1,0),0)*$G152</f>
        <v>-121.852064787453</v>
      </c>
      <c r="BE152" s="35">
        <f>IF($B152="P",VLOOKUP($E152,'[2]Costeo-JUL26'!$B$9:$CQ$307,BE$1,0),0)</f>
        <v>0.03</v>
      </c>
      <c r="BF152" s="36">
        <f t="shared" si="82"/>
        <v>-3.65556194362359</v>
      </c>
      <c r="BG152" s="36">
        <f t="shared" si="83"/>
        <v>-125.5076267310766</v>
      </c>
      <c r="BH152" s="34">
        <f>IF($B152="P",VLOOKUP($E152,'[2]Costeo-JUL26'!$B$9:$CQ$307,BH$1,0),0)</f>
        <v>902302</v>
      </c>
      <c r="BI152" s="16">
        <f>IF($B152="P",VLOOKUP($E152,'[2]Costeo-JUL26'!$B$9:$CQ$307,BI$1,0),0)*$G152</f>
        <v>-0.4143</v>
      </c>
      <c r="BJ152" s="36">
        <f>IF($B152="P",VLOOKUP($E152,'[2]Costeo-JUL26'!$B$9:$CQ$307,BJ$1,0),0)*$G152</f>
        <v>-272.52654000000001</v>
      </c>
      <c r="BK152" s="35">
        <f>IF(BH152=910319,0,IF($B152="P",VLOOKUP($E152,'[2]Costeo-JUL26'!$B$9:$CQ$307,BK$1,0),0))</f>
        <v>0.02</v>
      </c>
      <c r="BL152" s="36">
        <f t="shared" si="84"/>
        <v>-5.4505308000000001</v>
      </c>
      <c r="BM152" s="36">
        <f t="shared" si="85"/>
        <v>-277.97707080000004</v>
      </c>
      <c r="BN152" s="34">
        <f>IF($B152="P",VLOOKUP($E152,'[2]Costeo-JUL26'!$B$9:$CQ$307,BN$1,0),0)</f>
        <v>0</v>
      </c>
      <c r="BO152" s="16">
        <f>IF($B152="P",VLOOKUP($E152,'[2]Costeo-JUL26'!$B$9:$CQ$307,BO$1,0),0)*$G152</f>
        <v>0</v>
      </c>
      <c r="BP152" s="36">
        <f>IF($B152="P",VLOOKUP($E152,'[2]Costeo-JUL26'!$B$9:$CQ$307,BP$1,0),0)*$G152</f>
        <v>0</v>
      </c>
      <c r="BQ152" s="35">
        <f>IF($B152="P",VLOOKUP($E152,'[2]Costeo-JUL26'!$B$9:$CQ$307,BQ$1,0),0)</f>
        <v>0</v>
      </c>
      <c r="BR152" s="36">
        <f t="shared" si="86"/>
        <v>0</v>
      </c>
      <c r="BS152" s="36">
        <f t="shared" si="87"/>
        <v>0</v>
      </c>
      <c r="BT152" s="34">
        <f>IF($B152="P",VLOOKUP($E152,'[2]Costeo-JUL26'!$B$9:$CQ$307,BT$1,0),0)</f>
        <v>0</v>
      </c>
      <c r="BU152" s="16">
        <f>IF($B152="P",VLOOKUP($E152,'[2]Costeo-JUL26'!$B$9:$CQ$307,BU$1,0),0)*$G152</f>
        <v>0</v>
      </c>
      <c r="BV152" s="36">
        <f>IF($B152="P",VLOOKUP($E152,'[2]Costeo-JUL26'!$B$9:$CQ$307,BV$1,0),0)*$G152</f>
        <v>0</v>
      </c>
      <c r="BW152" s="35">
        <f>IF($B152="P",VLOOKUP($E152,'[2]Costeo-JUL26'!$B$9:$CQ$307,BW$1,0),0)</f>
        <v>0</v>
      </c>
      <c r="BX152" s="36">
        <f t="shared" si="88"/>
        <v>0</v>
      </c>
      <c r="BY152" s="36">
        <f t="shared" si="89"/>
        <v>0</v>
      </c>
      <c r="BZ152" s="34">
        <f>IF($B152="P",VLOOKUP($E152,'[2]Costeo-JUL26'!$B$9:$CQ$307,BZ$1,0),0)</f>
        <v>0</v>
      </c>
      <c r="CA152" s="16">
        <f>IF($B152="P",VLOOKUP($E152,'[2]Costeo-JUL26'!$B$9:$CQ$307,CA$1,0),0)*$G152</f>
        <v>0</v>
      </c>
      <c r="CB152" s="36">
        <f>IF($B152="P",VLOOKUP($E152,'[2]Costeo-JUL26'!$B$9:$CQ$307,CB$1,0),0)*$G152</f>
        <v>0</v>
      </c>
      <c r="CC152" s="35">
        <f>IF($B152="P",VLOOKUP($E152,'[2]Costeo-JUL26'!$B$9:$CQ$307,CC$1,0),0)</f>
        <v>0</v>
      </c>
      <c r="CD152" s="36">
        <f t="shared" si="90"/>
        <v>0</v>
      </c>
      <c r="CE152" s="36">
        <f t="shared" si="91"/>
        <v>0</v>
      </c>
      <c r="CF152" s="37">
        <f t="shared" si="63"/>
        <v>-41135.164945990975</v>
      </c>
      <c r="CG152" s="36">
        <f>IF($B152="r",VLOOKUP($E152,'[2]Costeo-JUL26'!$B$9:$CQ$307,CG$1,0),0)*$G152</f>
        <v>0</v>
      </c>
      <c r="CH152" s="35">
        <f>VLOOKUP($E152,'[2]TEORICOS (05.26)'!$A$8:$T$251,CH$1,0)</f>
        <v>0.15</v>
      </c>
      <c r="CI152" s="36">
        <f t="shared" si="92"/>
        <v>0</v>
      </c>
      <c r="CJ152" s="37">
        <f t="shared" si="93"/>
        <v>0</v>
      </c>
      <c r="CM152" s="16">
        <f>SUMIFS('[1]Ajuste Inventario'!$I:$I,'[1]Ajuste Inventario'!$B:$B,E152,'[1]Ajuste Inventario'!$S:$S,D152)*-1</f>
        <v>0.66700000000000004</v>
      </c>
      <c r="CN152" s="36">
        <f t="shared" si="64"/>
        <v>2838.2285113247112</v>
      </c>
      <c r="CP152" t="str">
        <f t="shared" si="65"/>
        <v>2103Org.Vtas Ranelagh</v>
      </c>
      <c r="CQ152" s="10">
        <f t="shared" si="66"/>
        <v>4255.215159407363</v>
      </c>
    </row>
    <row r="153" spans="1:95" x14ac:dyDescent="0.25">
      <c r="A153" s="30">
        <v>46204</v>
      </c>
      <c r="B153" s="31" t="str">
        <f>VLOOKUP($E153,'[2]TEORICOS (05.26)'!$A$8:$T$251,B$1,0)</f>
        <v>R</v>
      </c>
      <c r="C153" s="32" t="str">
        <f>VLOOKUP($E153,'[2]TEORICOS (05.26)'!$A$8:$T$251,C$1,0)</f>
        <v>Schweppes</v>
      </c>
      <c r="D153" t="s">
        <v>66</v>
      </c>
      <c r="E153">
        <v>3511</v>
      </c>
      <c r="F153" t="s">
        <v>211</v>
      </c>
      <c r="G153" s="16">
        <v>-5.1669999999999998</v>
      </c>
      <c r="H153" s="16">
        <v>-1.6947760000000001</v>
      </c>
      <c r="I153" s="33">
        <v>-33842.36</v>
      </c>
      <c r="J153" s="33">
        <v>-32827.089999999997</v>
      </c>
      <c r="K153" s="34">
        <f>IF($B153="P",VLOOKUP($E153,'[2]Costeo-JUL26'!$B$9:$CQ$307,K$1,0),0)</f>
        <v>0</v>
      </c>
      <c r="L153" s="35">
        <f>VLOOKUP($E153,'[2]TEORICOS (05.26)'!$A$8:$T$251,L$1,0)</f>
        <v>0.23499999999999999</v>
      </c>
      <c r="M153" s="36">
        <f t="shared" si="67"/>
        <v>0</v>
      </c>
      <c r="N153" s="35">
        <f>IF($B153="P",VLOOKUP($E153,'[2]Costeo-JUL26'!$B$9:$CQ$307,N$1,0),0)</f>
        <v>0</v>
      </c>
      <c r="O153" s="36">
        <f t="shared" si="68"/>
        <v>0</v>
      </c>
      <c r="P153" s="36">
        <f>IF($B153="P",VLOOKUP($E153,'[2]Costeo-JUL26'!$B$9:$CQ$307,P$1,0),0)*H153</f>
        <v>0</v>
      </c>
      <c r="Q153" s="36">
        <f t="shared" si="69"/>
        <v>0</v>
      </c>
      <c r="R153" s="34">
        <f>IF($B153="P",VLOOKUP($E153,'[2]Costeo-JUL26'!$B$9:$CQ$307,R$1,0),0)</f>
        <v>0</v>
      </c>
      <c r="S153" s="16">
        <f>IF($B153="P",VLOOKUP($E153,'[2]Costeo-JUL26'!$B$9:$CQ$307,S$1,0),0)*$G153</f>
        <v>0</v>
      </c>
      <c r="T153" s="36">
        <f>IF($B153="P",VLOOKUP($E153,'[2]Costeo-JUL26'!$B$9:$CQ$307,T$1,0),0)*$G153</f>
        <v>0</v>
      </c>
      <c r="U153" s="35">
        <f>IF($B153="P",VLOOKUP($E153,'[2]Costeo-JUL26'!$B$9:$CQ$307,U$1,0),0)</f>
        <v>0</v>
      </c>
      <c r="V153" s="36">
        <f t="shared" si="70"/>
        <v>0</v>
      </c>
      <c r="W153" s="36">
        <f t="shared" si="71"/>
        <v>0</v>
      </c>
      <c r="X153" s="34">
        <f>IF($B153="P",VLOOKUP($E153,'[2]Costeo-JUL26'!$B$9:$CQ$307,X$1,0),0)</f>
        <v>0</v>
      </c>
      <c r="Y153" s="16">
        <f>IF($B153="P",VLOOKUP($E153,'[2]Costeo-JUL26'!$B$9:$CQ$307,Y$1,0),0)*$G153</f>
        <v>0</v>
      </c>
      <c r="Z153" s="36">
        <f>IF($B153="P",VLOOKUP($E153,'[2]Costeo-JUL26'!$B$9:$CQ$307,Z$1,0),0)*$G153</f>
        <v>0</v>
      </c>
      <c r="AA153" s="35">
        <f>IF($B153="P",VLOOKUP($E153,'[2]Costeo-JUL26'!$B$9:$CQ$307,AA$1,0),0)</f>
        <v>0</v>
      </c>
      <c r="AB153" s="36">
        <f t="shared" si="72"/>
        <v>0</v>
      </c>
      <c r="AC153" s="36">
        <f t="shared" si="73"/>
        <v>0</v>
      </c>
      <c r="AD153" s="34">
        <f>IF($B153="P",VLOOKUP($E153,'[2]Costeo-JUL26'!$B$9:$CQ$307,AD$1,0),0)</f>
        <v>0</v>
      </c>
      <c r="AE153" s="16">
        <f>IF($B153="P",VLOOKUP($E153,'[2]Costeo-JUL26'!$B$9:$CQ$307,AE$1,0),0)*$G153</f>
        <v>0</v>
      </c>
      <c r="AF153" s="36">
        <f>IF($B153="P",VLOOKUP($E153,'[2]Costeo-JUL26'!$B$9:$CQ$307,AF$1,0),0)*$G153</f>
        <v>0</v>
      </c>
      <c r="AG153" s="35">
        <f>IF($B153="P",VLOOKUP($E153,'[2]Costeo-JUL26'!$B$9:$CQ$307,AG$1,0),0)</f>
        <v>0</v>
      </c>
      <c r="AH153" s="36">
        <f t="shared" si="74"/>
        <v>0</v>
      </c>
      <c r="AI153" s="36">
        <f t="shared" si="75"/>
        <v>0</v>
      </c>
      <c r="AJ153" s="34">
        <f>IF($B153="P",VLOOKUP($E153,'[2]Costeo-JUL26'!$B$9:$CQ$307,AJ$1,0),0)</f>
        <v>0</v>
      </c>
      <c r="AK153" s="16">
        <f>IF($B153="P",VLOOKUP($E153,'[2]Costeo-JUL26'!$B$9:$CQ$307,AK$1,0),0)*$G153</f>
        <v>0</v>
      </c>
      <c r="AL153" s="36">
        <f>IF($B153="P",VLOOKUP($E153,'[2]Costeo-JUL26'!$B$9:$CQ$307,AL$1,0),0)*$G153</f>
        <v>0</v>
      </c>
      <c r="AM153" s="35">
        <f>IF($B153="P",VLOOKUP($E153,'[2]Costeo-JUL26'!$B$9:$CQ$307,AM$1,0),0)</f>
        <v>0</v>
      </c>
      <c r="AN153" s="36">
        <f t="shared" si="76"/>
        <v>0</v>
      </c>
      <c r="AO153" s="36">
        <f t="shared" si="77"/>
        <v>0</v>
      </c>
      <c r="AP153" s="34">
        <f>IF($B153="P",VLOOKUP($E153,'[2]Costeo-JUL26'!$B$9:$CQ$307,AP$1,0),0)</f>
        <v>0</v>
      </c>
      <c r="AQ153" s="16">
        <f>IF($B153="P",VLOOKUP($E153,'[2]Costeo-JUL26'!$B$9:$CQ$307,AQ$1,0),0)*$G153</f>
        <v>0</v>
      </c>
      <c r="AR153" s="36">
        <f>IF($B153="P",VLOOKUP($E153,'[2]Costeo-JUL26'!$B$9:$CQ$307,AR$1,0),0)*$G153</f>
        <v>0</v>
      </c>
      <c r="AS153" s="35">
        <f>IF($B153="P",VLOOKUP($E153,'[2]Costeo-JUL26'!$B$9:$CQ$307,AS$1,0),0)</f>
        <v>0</v>
      </c>
      <c r="AT153" s="36">
        <f t="shared" si="78"/>
        <v>0</v>
      </c>
      <c r="AU153" s="36">
        <f t="shared" si="79"/>
        <v>0</v>
      </c>
      <c r="AV153" s="34">
        <f>IF($B153="P",VLOOKUP($E153,'[2]Costeo-JUL26'!$B$9:$CQ$307,AV$1,0),0)</f>
        <v>0</v>
      </c>
      <c r="AW153" s="16">
        <f>IF($B153="P",VLOOKUP($E153,'[2]Costeo-JUL26'!$B$9:$CQ$307,AW$1,0),0)*$G153</f>
        <v>0</v>
      </c>
      <c r="AX153" s="36">
        <f>IF($B153="P",VLOOKUP($E153,'[2]Costeo-JUL26'!$B$9:$CQ$307,AX$1,0),0)*$G153</f>
        <v>0</v>
      </c>
      <c r="AY153" s="35">
        <f>IF($B153="P",VLOOKUP($E153,'[2]Costeo-JUL26'!$B$9:$CQ$307,AY$1,0),0)</f>
        <v>0</v>
      </c>
      <c r="AZ153" s="36">
        <f t="shared" si="80"/>
        <v>0</v>
      </c>
      <c r="BA153" s="36">
        <f t="shared" si="81"/>
        <v>0</v>
      </c>
      <c r="BB153" s="34">
        <f>IF($B153="P",VLOOKUP($E153,'[2]Costeo-JUL26'!$B$9:$CQ$307,BB$1,0),0)</f>
        <v>0</v>
      </c>
      <c r="BC153" s="16">
        <f>IF($B153="P",VLOOKUP($E153,'[2]Costeo-JUL26'!$B$9:$CQ$307,BC$1,0),0)*$G153</f>
        <v>0</v>
      </c>
      <c r="BD153" s="36">
        <f>IF($B153="P",VLOOKUP($E153,'[2]Costeo-JUL26'!$B$9:$CQ$307,BD$1,0),0)*$G153</f>
        <v>0</v>
      </c>
      <c r="BE153" s="35">
        <f>IF($B153="P",VLOOKUP($E153,'[2]Costeo-JUL26'!$B$9:$CQ$307,BE$1,0),0)</f>
        <v>0</v>
      </c>
      <c r="BF153" s="36">
        <f t="shared" si="82"/>
        <v>0</v>
      </c>
      <c r="BG153" s="36">
        <f t="shared" si="83"/>
        <v>0</v>
      </c>
      <c r="BH153" s="34">
        <f>IF($B153="P",VLOOKUP($E153,'[2]Costeo-JUL26'!$B$9:$CQ$307,BH$1,0),0)</f>
        <v>0</v>
      </c>
      <c r="BI153" s="16">
        <f>IF($B153="P",VLOOKUP($E153,'[2]Costeo-JUL26'!$B$9:$CQ$307,BI$1,0),0)*$G153</f>
        <v>0</v>
      </c>
      <c r="BJ153" s="36">
        <f>IF($B153="P",VLOOKUP($E153,'[2]Costeo-JUL26'!$B$9:$CQ$307,BJ$1,0),0)*$G153</f>
        <v>0</v>
      </c>
      <c r="BK153" s="35">
        <f>IF(BH153=910319,0,IF($B153="P",VLOOKUP($E153,'[2]Costeo-JUL26'!$B$9:$CQ$307,BK$1,0),0))</f>
        <v>0</v>
      </c>
      <c r="BL153" s="36">
        <f t="shared" si="84"/>
        <v>0</v>
      </c>
      <c r="BM153" s="36">
        <f t="shared" si="85"/>
        <v>0</v>
      </c>
      <c r="BN153" s="34">
        <f>IF($B153="P",VLOOKUP($E153,'[2]Costeo-JUL26'!$B$9:$CQ$307,BN$1,0),0)</f>
        <v>0</v>
      </c>
      <c r="BO153" s="16">
        <f>IF($B153="P",VLOOKUP($E153,'[2]Costeo-JUL26'!$B$9:$CQ$307,BO$1,0),0)*$G153</f>
        <v>0</v>
      </c>
      <c r="BP153" s="36">
        <f>IF($B153="P",VLOOKUP($E153,'[2]Costeo-JUL26'!$B$9:$CQ$307,BP$1,0),0)*$G153</f>
        <v>0</v>
      </c>
      <c r="BQ153" s="35">
        <f>IF($B153="P",VLOOKUP($E153,'[2]Costeo-JUL26'!$B$9:$CQ$307,BQ$1,0),0)</f>
        <v>0</v>
      </c>
      <c r="BR153" s="36">
        <f t="shared" si="86"/>
        <v>0</v>
      </c>
      <c r="BS153" s="36">
        <f t="shared" si="87"/>
        <v>0</v>
      </c>
      <c r="BT153" s="34">
        <f>IF($B153="P",VLOOKUP($E153,'[2]Costeo-JUL26'!$B$9:$CQ$307,BT$1,0),0)</f>
        <v>0</v>
      </c>
      <c r="BU153" s="16">
        <f>IF($B153="P",VLOOKUP($E153,'[2]Costeo-JUL26'!$B$9:$CQ$307,BU$1,0),0)*$G153</f>
        <v>0</v>
      </c>
      <c r="BV153" s="36">
        <f>IF($B153="P",VLOOKUP($E153,'[2]Costeo-JUL26'!$B$9:$CQ$307,BV$1,0),0)*$G153</f>
        <v>0</v>
      </c>
      <c r="BW153" s="35">
        <f>IF($B153="P",VLOOKUP($E153,'[2]Costeo-JUL26'!$B$9:$CQ$307,BW$1,0),0)</f>
        <v>0</v>
      </c>
      <c r="BX153" s="36">
        <f t="shared" si="88"/>
        <v>0</v>
      </c>
      <c r="BY153" s="36">
        <f t="shared" si="89"/>
        <v>0</v>
      </c>
      <c r="BZ153" s="34">
        <f>IF($B153="P",VLOOKUP($E153,'[2]Costeo-JUL26'!$B$9:$CQ$307,BZ$1,0),0)</f>
        <v>0</v>
      </c>
      <c r="CA153" s="16">
        <f>IF($B153="P",VLOOKUP($E153,'[2]Costeo-JUL26'!$B$9:$CQ$307,CA$1,0),0)*$G153</f>
        <v>0</v>
      </c>
      <c r="CB153" s="36">
        <f>IF($B153="P",VLOOKUP($E153,'[2]Costeo-JUL26'!$B$9:$CQ$307,CB$1,0),0)*$G153</f>
        <v>0</v>
      </c>
      <c r="CC153" s="35">
        <f>IF($B153="P",VLOOKUP($E153,'[2]Costeo-JUL26'!$B$9:$CQ$307,CC$1,0),0)</f>
        <v>0</v>
      </c>
      <c r="CD153" s="36">
        <f t="shared" si="90"/>
        <v>0</v>
      </c>
      <c r="CE153" s="36">
        <f t="shared" si="91"/>
        <v>0</v>
      </c>
      <c r="CF153" s="37">
        <f t="shared" si="63"/>
        <v>0</v>
      </c>
      <c r="CG153" s="36">
        <f>IF($B153="r",VLOOKUP($E153,'[2]Costeo-JUL26'!$B$9:$CQ$307,CG$1,0),0)*$G153</f>
        <v>-9281.3787599999996</v>
      </c>
      <c r="CH153" s="35">
        <f>VLOOKUP($E153,'[2]TEORICOS (05.26)'!$A$8:$T$251,CH$1,0)</f>
        <v>0.05</v>
      </c>
      <c r="CI153" s="36">
        <f t="shared" si="92"/>
        <v>-7250.2972119999986</v>
      </c>
      <c r="CJ153" s="37">
        <f t="shared" si="93"/>
        <v>-16531.675971999997</v>
      </c>
      <c r="CM153" s="16">
        <f>SUMIFS('[1]Ajuste Inventario'!$I:$I,'[1]Ajuste Inventario'!$B:$B,E153,'[1]Ajuste Inventario'!$S:$S,D153)*-1</f>
        <v>0.83400000000000007</v>
      </c>
      <c r="CN153" s="36">
        <f t="shared" si="64"/>
        <v>2668.3603175242883</v>
      </c>
      <c r="CP153" t="str">
        <f t="shared" si="65"/>
        <v>3511Org.Vtas Ranelagh</v>
      </c>
      <c r="CQ153" s="10">
        <f t="shared" si="66"/>
        <v>3199.4728027869164</v>
      </c>
    </row>
    <row r="154" spans="1:95" x14ac:dyDescent="0.25">
      <c r="A154" s="30">
        <v>46204</v>
      </c>
      <c r="B154" s="31" t="str">
        <f>VLOOKUP($E154,'[2]TEORICOS (05.26)'!$A$8:$T$251,B$1,0)</f>
        <v>R</v>
      </c>
      <c r="C154" s="32" t="str">
        <f>VLOOKUP($E154,'[2]TEORICOS (05.26)'!$A$8:$T$251,C$1,0)</f>
        <v>Aquarius</v>
      </c>
      <c r="D154" t="s">
        <v>66</v>
      </c>
      <c r="E154">
        <v>3923</v>
      </c>
      <c r="F154" t="s">
        <v>212</v>
      </c>
      <c r="G154" s="16">
        <v>-4.8330000000000002</v>
      </c>
      <c r="H154" s="16">
        <v>-3.0641219999999998</v>
      </c>
      <c r="I154" s="33">
        <v>-31531.01</v>
      </c>
      <c r="J154" s="33">
        <v>-31531.01</v>
      </c>
      <c r="K154" s="34">
        <f>IF($B154="P",VLOOKUP($E154,'[2]Costeo-JUL26'!$B$9:$CQ$307,K$1,0),0)</f>
        <v>0</v>
      </c>
      <c r="L154" s="35">
        <f>VLOOKUP($E154,'[2]TEORICOS (05.26)'!$A$8:$T$251,L$1,0)</f>
        <v>0.17</v>
      </c>
      <c r="M154" s="36">
        <f t="shared" si="67"/>
        <v>0</v>
      </c>
      <c r="N154" s="35">
        <f>IF($B154="P",VLOOKUP($E154,'[2]Costeo-JUL26'!$B$9:$CQ$307,N$1,0),0)</f>
        <v>0</v>
      </c>
      <c r="O154" s="36">
        <f t="shared" si="68"/>
        <v>0</v>
      </c>
      <c r="P154" s="36">
        <f>IF($B154="P",VLOOKUP($E154,'[2]Costeo-JUL26'!$B$9:$CQ$307,P$1,0),0)*H154</f>
        <v>0</v>
      </c>
      <c r="Q154" s="36">
        <f t="shared" si="69"/>
        <v>0</v>
      </c>
      <c r="R154" s="34">
        <f>IF($B154="P",VLOOKUP($E154,'[2]Costeo-JUL26'!$B$9:$CQ$307,R$1,0),0)</f>
        <v>0</v>
      </c>
      <c r="S154" s="16">
        <f>IF($B154="P",VLOOKUP($E154,'[2]Costeo-JUL26'!$B$9:$CQ$307,S$1,0),0)*$G154</f>
        <v>0</v>
      </c>
      <c r="T154" s="36">
        <f>IF($B154="P",VLOOKUP($E154,'[2]Costeo-JUL26'!$B$9:$CQ$307,T$1,0),0)*$G154</f>
        <v>0</v>
      </c>
      <c r="U154" s="35">
        <f>IF($B154="P",VLOOKUP($E154,'[2]Costeo-JUL26'!$B$9:$CQ$307,U$1,0),0)</f>
        <v>0</v>
      </c>
      <c r="V154" s="36">
        <f t="shared" si="70"/>
        <v>0</v>
      </c>
      <c r="W154" s="36">
        <f t="shared" si="71"/>
        <v>0</v>
      </c>
      <c r="X154" s="34">
        <f>IF($B154="P",VLOOKUP($E154,'[2]Costeo-JUL26'!$B$9:$CQ$307,X$1,0),0)</f>
        <v>0</v>
      </c>
      <c r="Y154" s="16">
        <f>IF($B154="P",VLOOKUP($E154,'[2]Costeo-JUL26'!$B$9:$CQ$307,Y$1,0),0)*$G154</f>
        <v>0</v>
      </c>
      <c r="Z154" s="36">
        <f>IF($B154="P",VLOOKUP($E154,'[2]Costeo-JUL26'!$B$9:$CQ$307,Z$1,0),0)*$G154</f>
        <v>0</v>
      </c>
      <c r="AA154" s="35">
        <f>IF($B154="P",VLOOKUP($E154,'[2]Costeo-JUL26'!$B$9:$CQ$307,AA$1,0),0)</f>
        <v>0</v>
      </c>
      <c r="AB154" s="36">
        <f t="shared" si="72"/>
        <v>0</v>
      </c>
      <c r="AC154" s="36">
        <f t="shared" si="73"/>
        <v>0</v>
      </c>
      <c r="AD154" s="34">
        <f>IF($B154="P",VLOOKUP($E154,'[2]Costeo-JUL26'!$B$9:$CQ$307,AD$1,0),0)</f>
        <v>0</v>
      </c>
      <c r="AE154" s="16">
        <f>IF($B154="P",VLOOKUP($E154,'[2]Costeo-JUL26'!$B$9:$CQ$307,AE$1,0),0)*$G154</f>
        <v>0</v>
      </c>
      <c r="AF154" s="36">
        <f>IF($B154="P",VLOOKUP($E154,'[2]Costeo-JUL26'!$B$9:$CQ$307,AF$1,0),0)*$G154</f>
        <v>0</v>
      </c>
      <c r="AG154" s="35">
        <f>IF($B154="P",VLOOKUP($E154,'[2]Costeo-JUL26'!$B$9:$CQ$307,AG$1,0),0)</f>
        <v>0</v>
      </c>
      <c r="AH154" s="36">
        <f t="shared" si="74"/>
        <v>0</v>
      </c>
      <c r="AI154" s="36">
        <f t="shared" si="75"/>
        <v>0</v>
      </c>
      <c r="AJ154" s="34">
        <f>IF($B154="P",VLOOKUP($E154,'[2]Costeo-JUL26'!$B$9:$CQ$307,AJ$1,0),0)</f>
        <v>0</v>
      </c>
      <c r="AK154" s="16">
        <f>IF($B154="P",VLOOKUP($E154,'[2]Costeo-JUL26'!$B$9:$CQ$307,AK$1,0),0)*$G154</f>
        <v>0</v>
      </c>
      <c r="AL154" s="36">
        <f>IF($B154="P",VLOOKUP($E154,'[2]Costeo-JUL26'!$B$9:$CQ$307,AL$1,0),0)*$G154</f>
        <v>0</v>
      </c>
      <c r="AM154" s="35">
        <f>IF($B154="P",VLOOKUP($E154,'[2]Costeo-JUL26'!$B$9:$CQ$307,AM$1,0),0)</f>
        <v>0</v>
      </c>
      <c r="AN154" s="36">
        <f t="shared" si="76"/>
        <v>0</v>
      </c>
      <c r="AO154" s="36">
        <f t="shared" si="77"/>
        <v>0</v>
      </c>
      <c r="AP154" s="34">
        <f>IF($B154="P",VLOOKUP($E154,'[2]Costeo-JUL26'!$B$9:$CQ$307,AP$1,0),0)</f>
        <v>0</v>
      </c>
      <c r="AQ154" s="16">
        <f>IF($B154="P",VLOOKUP($E154,'[2]Costeo-JUL26'!$B$9:$CQ$307,AQ$1,0),0)*$G154</f>
        <v>0</v>
      </c>
      <c r="AR154" s="36">
        <f>IF($B154="P",VLOOKUP($E154,'[2]Costeo-JUL26'!$B$9:$CQ$307,AR$1,0),0)*$G154</f>
        <v>0</v>
      </c>
      <c r="AS154" s="35">
        <f>IF($B154="P",VLOOKUP($E154,'[2]Costeo-JUL26'!$B$9:$CQ$307,AS$1,0),0)</f>
        <v>0</v>
      </c>
      <c r="AT154" s="36">
        <f t="shared" si="78"/>
        <v>0</v>
      </c>
      <c r="AU154" s="36">
        <f t="shared" si="79"/>
        <v>0</v>
      </c>
      <c r="AV154" s="34">
        <f>IF($B154="P",VLOOKUP($E154,'[2]Costeo-JUL26'!$B$9:$CQ$307,AV$1,0),0)</f>
        <v>0</v>
      </c>
      <c r="AW154" s="16">
        <f>IF($B154="P",VLOOKUP($E154,'[2]Costeo-JUL26'!$B$9:$CQ$307,AW$1,0),0)*$G154</f>
        <v>0</v>
      </c>
      <c r="AX154" s="36">
        <f>IF($B154="P",VLOOKUP($E154,'[2]Costeo-JUL26'!$B$9:$CQ$307,AX$1,0),0)*$G154</f>
        <v>0</v>
      </c>
      <c r="AY154" s="35">
        <f>IF($B154="P",VLOOKUP($E154,'[2]Costeo-JUL26'!$B$9:$CQ$307,AY$1,0),0)</f>
        <v>0</v>
      </c>
      <c r="AZ154" s="36">
        <f t="shared" si="80"/>
        <v>0</v>
      </c>
      <c r="BA154" s="36">
        <f t="shared" si="81"/>
        <v>0</v>
      </c>
      <c r="BB154" s="34">
        <f>IF($B154="P",VLOOKUP($E154,'[2]Costeo-JUL26'!$B$9:$CQ$307,BB$1,0),0)</f>
        <v>0</v>
      </c>
      <c r="BC154" s="16">
        <f>IF($B154="P",VLOOKUP($E154,'[2]Costeo-JUL26'!$B$9:$CQ$307,BC$1,0),0)*$G154</f>
        <v>0</v>
      </c>
      <c r="BD154" s="36">
        <f>IF($B154="P",VLOOKUP($E154,'[2]Costeo-JUL26'!$B$9:$CQ$307,BD$1,0),0)*$G154</f>
        <v>0</v>
      </c>
      <c r="BE154" s="35">
        <f>IF($B154="P",VLOOKUP($E154,'[2]Costeo-JUL26'!$B$9:$CQ$307,BE$1,0),0)</f>
        <v>0</v>
      </c>
      <c r="BF154" s="36">
        <f t="shared" si="82"/>
        <v>0</v>
      </c>
      <c r="BG154" s="36">
        <f t="shared" si="83"/>
        <v>0</v>
      </c>
      <c r="BH154" s="34">
        <f>IF($B154="P",VLOOKUP($E154,'[2]Costeo-JUL26'!$B$9:$CQ$307,BH$1,0),0)</f>
        <v>0</v>
      </c>
      <c r="BI154" s="16">
        <f>IF($B154="P",VLOOKUP($E154,'[2]Costeo-JUL26'!$B$9:$CQ$307,BI$1,0),0)*$G154</f>
        <v>0</v>
      </c>
      <c r="BJ154" s="36">
        <f>IF($B154="P",VLOOKUP($E154,'[2]Costeo-JUL26'!$B$9:$CQ$307,BJ$1,0),0)*$G154</f>
        <v>0</v>
      </c>
      <c r="BK154" s="35">
        <f>IF(BH154=910319,0,IF($B154="P",VLOOKUP($E154,'[2]Costeo-JUL26'!$B$9:$CQ$307,BK$1,0),0))</f>
        <v>0</v>
      </c>
      <c r="BL154" s="36">
        <f t="shared" si="84"/>
        <v>0</v>
      </c>
      <c r="BM154" s="36">
        <f t="shared" si="85"/>
        <v>0</v>
      </c>
      <c r="BN154" s="34">
        <f>IF($B154="P",VLOOKUP($E154,'[2]Costeo-JUL26'!$B$9:$CQ$307,BN$1,0),0)</f>
        <v>0</v>
      </c>
      <c r="BO154" s="16">
        <f>IF($B154="P",VLOOKUP($E154,'[2]Costeo-JUL26'!$B$9:$CQ$307,BO$1,0),0)*$G154</f>
        <v>0</v>
      </c>
      <c r="BP154" s="36">
        <f>IF($B154="P",VLOOKUP($E154,'[2]Costeo-JUL26'!$B$9:$CQ$307,BP$1,0),0)*$G154</f>
        <v>0</v>
      </c>
      <c r="BQ154" s="35">
        <f>IF($B154="P",VLOOKUP($E154,'[2]Costeo-JUL26'!$B$9:$CQ$307,BQ$1,0),0)</f>
        <v>0</v>
      </c>
      <c r="BR154" s="36">
        <f t="shared" si="86"/>
        <v>0</v>
      </c>
      <c r="BS154" s="36">
        <f t="shared" si="87"/>
        <v>0</v>
      </c>
      <c r="BT154" s="34">
        <f>IF($B154="P",VLOOKUP($E154,'[2]Costeo-JUL26'!$B$9:$CQ$307,BT$1,0),0)</f>
        <v>0</v>
      </c>
      <c r="BU154" s="16">
        <f>IF($B154="P",VLOOKUP($E154,'[2]Costeo-JUL26'!$B$9:$CQ$307,BU$1,0),0)*$G154</f>
        <v>0</v>
      </c>
      <c r="BV154" s="36">
        <f>IF($B154="P",VLOOKUP($E154,'[2]Costeo-JUL26'!$B$9:$CQ$307,BV$1,0),0)*$G154</f>
        <v>0</v>
      </c>
      <c r="BW154" s="35">
        <f>IF($B154="P",VLOOKUP($E154,'[2]Costeo-JUL26'!$B$9:$CQ$307,BW$1,0),0)</f>
        <v>0</v>
      </c>
      <c r="BX154" s="36">
        <f t="shared" si="88"/>
        <v>0</v>
      </c>
      <c r="BY154" s="36">
        <f t="shared" si="89"/>
        <v>0</v>
      </c>
      <c r="BZ154" s="34">
        <f>IF($B154="P",VLOOKUP($E154,'[2]Costeo-JUL26'!$B$9:$CQ$307,BZ$1,0),0)</f>
        <v>0</v>
      </c>
      <c r="CA154" s="16">
        <f>IF($B154="P",VLOOKUP($E154,'[2]Costeo-JUL26'!$B$9:$CQ$307,CA$1,0),0)*$G154</f>
        <v>0</v>
      </c>
      <c r="CB154" s="36">
        <f>IF($B154="P",VLOOKUP($E154,'[2]Costeo-JUL26'!$B$9:$CQ$307,CB$1,0),0)*$G154</f>
        <v>0</v>
      </c>
      <c r="CC154" s="35">
        <f>IF($B154="P",VLOOKUP($E154,'[2]Costeo-JUL26'!$B$9:$CQ$307,CC$1,0),0)</f>
        <v>0</v>
      </c>
      <c r="CD154" s="36">
        <f t="shared" si="90"/>
        <v>0</v>
      </c>
      <c r="CE154" s="36">
        <f t="shared" si="91"/>
        <v>0</v>
      </c>
      <c r="CF154" s="37">
        <f t="shared" si="63"/>
        <v>0</v>
      </c>
      <c r="CG154" s="36">
        <f>IF($B154="r",VLOOKUP($E154,'[2]Costeo-JUL26'!$B$9:$CQ$307,CG$1,0),0)*$G154</f>
        <v>-5896.2116700000006</v>
      </c>
      <c r="CH154" s="35">
        <f>VLOOKUP($E154,'[2]TEORICOS (05.26)'!$A$8:$T$251,CH$1,0)</f>
        <v>0.1</v>
      </c>
      <c r="CI154" s="36">
        <f t="shared" si="92"/>
        <v>-4770.650533</v>
      </c>
      <c r="CJ154" s="37">
        <f t="shared" si="93"/>
        <v>-10666.862203000001</v>
      </c>
      <c r="CM154" s="16">
        <f>SUMIFS('[1]Ajuste Inventario'!$I:$I,'[1]Ajuste Inventario'!$B:$B,E154,'[1]Ajuste Inventario'!$S:$S,D154)*-1</f>
        <v>0.66700000000000004</v>
      </c>
      <c r="CN154" s="36">
        <f t="shared" si="64"/>
        <v>1472.1285101181461</v>
      </c>
      <c r="CP154" t="str">
        <f t="shared" si="65"/>
        <v>3923Org.Vtas Ranelagh</v>
      </c>
      <c r="CQ154" s="10">
        <f t="shared" si="66"/>
        <v>2207.0892205669356</v>
      </c>
    </row>
    <row r="155" spans="1:95" x14ac:dyDescent="0.25">
      <c r="A155" s="30">
        <v>46204</v>
      </c>
      <c r="B155" s="31" t="str">
        <f>VLOOKUP($E155,'[2]TEORICOS (05.26)'!$A$8:$T$251,B$1,0)</f>
        <v>R</v>
      </c>
      <c r="C155" s="32" t="str">
        <f>VLOOKUP($E155,'[2]TEORICOS (05.26)'!$A$8:$T$251,C$1,0)</f>
        <v>Aquarius</v>
      </c>
      <c r="D155" t="s">
        <v>66</v>
      </c>
      <c r="E155">
        <v>3926</v>
      </c>
      <c r="F155" t="s">
        <v>213</v>
      </c>
      <c r="G155" s="16">
        <v>-0.83299999999999996</v>
      </c>
      <c r="H155" s="16">
        <v>-1.3203050000000001</v>
      </c>
      <c r="I155" s="33">
        <v>-9360.5</v>
      </c>
      <c r="J155" s="33">
        <v>-7394.79</v>
      </c>
      <c r="K155" s="34">
        <f>IF($B155="P",VLOOKUP($E155,'[2]Costeo-JUL26'!$B$9:$CQ$307,K$1,0),0)</f>
        <v>0</v>
      </c>
      <c r="L155" s="35">
        <f>VLOOKUP($E155,'[2]TEORICOS (05.26)'!$A$8:$T$251,L$1,0)</f>
        <v>0.17</v>
      </c>
      <c r="M155" s="36">
        <f t="shared" si="67"/>
        <v>0</v>
      </c>
      <c r="N155" s="35">
        <f>IF($B155="P",VLOOKUP($E155,'[2]Costeo-JUL26'!$B$9:$CQ$307,N$1,0),0)</f>
        <v>0</v>
      </c>
      <c r="O155" s="36">
        <f t="shared" si="68"/>
        <v>0</v>
      </c>
      <c r="P155" s="36">
        <f>IF($B155="P",VLOOKUP($E155,'[2]Costeo-JUL26'!$B$9:$CQ$307,P$1,0),0)*H155</f>
        <v>0</v>
      </c>
      <c r="Q155" s="36">
        <f t="shared" si="69"/>
        <v>0</v>
      </c>
      <c r="R155" s="34">
        <f>IF($B155="P",VLOOKUP($E155,'[2]Costeo-JUL26'!$B$9:$CQ$307,R$1,0),0)</f>
        <v>0</v>
      </c>
      <c r="S155" s="16">
        <f>IF($B155="P",VLOOKUP($E155,'[2]Costeo-JUL26'!$B$9:$CQ$307,S$1,0),0)*$G155</f>
        <v>0</v>
      </c>
      <c r="T155" s="36">
        <f>IF($B155="P",VLOOKUP($E155,'[2]Costeo-JUL26'!$B$9:$CQ$307,T$1,0),0)*$G155</f>
        <v>0</v>
      </c>
      <c r="U155" s="35">
        <f>IF($B155="P",VLOOKUP($E155,'[2]Costeo-JUL26'!$B$9:$CQ$307,U$1,0),0)</f>
        <v>0</v>
      </c>
      <c r="V155" s="36">
        <f t="shared" si="70"/>
        <v>0</v>
      </c>
      <c r="W155" s="36">
        <f t="shared" si="71"/>
        <v>0</v>
      </c>
      <c r="X155" s="34">
        <f>IF($B155="P",VLOOKUP($E155,'[2]Costeo-JUL26'!$B$9:$CQ$307,X$1,0),0)</f>
        <v>0</v>
      </c>
      <c r="Y155" s="16">
        <f>IF($B155="P",VLOOKUP($E155,'[2]Costeo-JUL26'!$B$9:$CQ$307,Y$1,0),0)*$G155</f>
        <v>0</v>
      </c>
      <c r="Z155" s="36">
        <f>IF($B155="P",VLOOKUP($E155,'[2]Costeo-JUL26'!$B$9:$CQ$307,Z$1,0),0)*$G155</f>
        <v>0</v>
      </c>
      <c r="AA155" s="35">
        <f>IF($B155="P",VLOOKUP($E155,'[2]Costeo-JUL26'!$B$9:$CQ$307,AA$1,0),0)</f>
        <v>0</v>
      </c>
      <c r="AB155" s="36">
        <f t="shared" si="72"/>
        <v>0</v>
      </c>
      <c r="AC155" s="36">
        <f t="shared" si="73"/>
        <v>0</v>
      </c>
      <c r="AD155" s="34">
        <f>IF($B155="P",VLOOKUP($E155,'[2]Costeo-JUL26'!$B$9:$CQ$307,AD$1,0),0)</f>
        <v>0</v>
      </c>
      <c r="AE155" s="16">
        <f>IF($B155="P",VLOOKUP($E155,'[2]Costeo-JUL26'!$B$9:$CQ$307,AE$1,0),0)*$G155</f>
        <v>0</v>
      </c>
      <c r="AF155" s="36">
        <f>IF($B155="P",VLOOKUP($E155,'[2]Costeo-JUL26'!$B$9:$CQ$307,AF$1,0),0)*$G155</f>
        <v>0</v>
      </c>
      <c r="AG155" s="35">
        <f>IF($B155="P",VLOOKUP($E155,'[2]Costeo-JUL26'!$B$9:$CQ$307,AG$1,0),0)</f>
        <v>0</v>
      </c>
      <c r="AH155" s="36">
        <f t="shared" si="74"/>
        <v>0</v>
      </c>
      <c r="AI155" s="36">
        <f t="shared" si="75"/>
        <v>0</v>
      </c>
      <c r="AJ155" s="34">
        <f>IF($B155="P",VLOOKUP($E155,'[2]Costeo-JUL26'!$B$9:$CQ$307,AJ$1,0),0)</f>
        <v>0</v>
      </c>
      <c r="AK155" s="16">
        <f>IF($B155="P",VLOOKUP($E155,'[2]Costeo-JUL26'!$B$9:$CQ$307,AK$1,0),0)*$G155</f>
        <v>0</v>
      </c>
      <c r="AL155" s="36">
        <f>IF($B155="P",VLOOKUP($E155,'[2]Costeo-JUL26'!$B$9:$CQ$307,AL$1,0),0)*$G155</f>
        <v>0</v>
      </c>
      <c r="AM155" s="35">
        <f>IF($B155="P",VLOOKUP($E155,'[2]Costeo-JUL26'!$B$9:$CQ$307,AM$1,0),0)</f>
        <v>0</v>
      </c>
      <c r="AN155" s="36">
        <f t="shared" si="76"/>
        <v>0</v>
      </c>
      <c r="AO155" s="36">
        <f t="shared" si="77"/>
        <v>0</v>
      </c>
      <c r="AP155" s="34">
        <f>IF($B155="P",VLOOKUP($E155,'[2]Costeo-JUL26'!$B$9:$CQ$307,AP$1,0),0)</f>
        <v>0</v>
      </c>
      <c r="AQ155" s="16">
        <f>IF($B155="P",VLOOKUP($E155,'[2]Costeo-JUL26'!$B$9:$CQ$307,AQ$1,0),0)*$G155</f>
        <v>0</v>
      </c>
      <c r="AR155" s="36">
        <f>IF($B155="P",VLOOKUP($E155,'[2]Costeo-JUL26'!$B$9:$CQ$307,AR$1,0),0)*$G155</f>
        <v>0</v>
      </c>
      <c r="AS155" s="35">
        <f>IF($B155="P",VLOOKUP($E155,'[2]Costeo-JUL26'!$B$9:$CQ$307,AS$1,0),0)</f>
        <v>0</v>
      </c>
      <c r="AT155" s="36">
        <f t="shared" si="78"/>
        <v>0</v>
      </c>
      <c r="AU155" s="36">
        <f t="shared" si="79"/>
        <v>0</v>
      </c>
      <c r="AV155" s="34">
        <f>IF($B155="P",VLOOKUP($E155,'[2]Costeo-JUL26'!$B$9:$CQ$307,AV$1,0),0)</f>
        <v>0</v>
      </c>
      <c r="AW155" s="16">
        <f>IF($B155="P",VLOOKUP($E155,'[2]Costeo-JUL26'!$B$9:$CQ$307,AW$1,0),0)*$G155</f>
        <v>0</v>
      </c>
      <c r="AX155" s="36">
        <f>IF($B155="P",VLOOKUP($E155,'[2]Costeo-JUL26'!$B$9:$CQ$307,AX$1,0),0)*$G155</f>
        <v>0</v>
      </c>
      <c r="AY155" s="35">
        <f>IF($B155="P",VLOOKUP($E155,'[2]Costeo-JUL26'!$B$9:$CQ$307,AY$1,0),0)</f>
        <v>0</v>
      </c>
      <c r="AZ155" s="36">
        <f t="shared" si="80"/>
        <v>0</v>
      </c>
      <c r="BA155" s="36">
        <f t="shared" si="81"/>
        <v>0</v>
      </c>
      <c r="BB155" s="34">
        <f>IF($B155="P",VLOOKUP($E155,'[2]Costeo-JUL26'!$B$9:$CQ$307,BB$1,0),0)</f>
        <v>0</v>
      </c>
      <c r="BC155" s="16">
        <f>IF($B155="P",VLOOKUP($E155,'[2]Costeo-JUL26'!$B$9:$CQ$307,BC$1,0),0)*$G155</f>
        <v>0</v>
      </c>
      <c r="BD155" s="36">
        <f>IF($B155="P",VLOOKUP($E155,'[2]Costeo-JUL26'!$B$9:$CQ$307,BD$1,0),0)*$G155</f>
        <v>0</v>
      </c>
      <c r="BE155" s="35">
        <f>IF($B155="P",VLOOKUP($E155,'[2]Costeo-JUL26'!$B$9:$CQ$307,BE$1,0),0)</f>
        <v>0</v>
      </c>
      <c r="BF155" s="36">
        <f t="shared" si="82"/>
        <v>0</v>
      </c>
      <c r="BG155" s="36">
        <f t="shared" si="83"/>
        <v>0</v>
      </c>
      <c r="BH155" s="34">
        <f>IF($B155="P",VLOOKUP($E155,'[2]Costeo-JUL26'!$B$9:$CQ$307,BH$1,0),0)</f>
        <v>0</v>
      </c>
      <c r="BI155" s="16">
        <f>IF($B155="P",VLOOKUP($E155,'[2]Costeo-JUL26'!$B$9:$CQ$307,BI$1,0),0)*$G155</f>
        <v>0</v>
      </c>
      <c r="BJ155" s="36">
        <f>IF($B155="P",VLOOKUP($E155,'[2]Costeo-JUL26'!$B$9:$CQ$307,BJ$1,0),0)*$G155</f>
        <v>0</v>
      </c>
      <c r="BK155" s="35">
        <f>IF(BH155=910319,0,IF($B155="P",VLOOKUP($E155,'[2]Costeo-JUL26'!$B$9:$CQ$307,BK$1,0),0))</f>
        <v>0</v>
      </c>
      <c r="BL155" s="36">
        <f t="shared" si="84"/>
        <v>0</v>
      </c>
      <c r="BM155" s="36">
        <f t="shared" si="85"/>
        <v>0</v>
      </c>
      <c r="BN155" s="34">
        <f>IF($B155="P",VLOOKUP($E155,'[2]Costeo-JUL26'!$B$9:$CQ$307,BN$1,0),0)</f>
        <v>0</v>
      </c>
      <c r="BO155" s="16">
        <f>IF($B155="P",VLOOKUP($E155,'[2]Costeo-JUL26'!$B$9:$CQ$307,BO$1,0),0)*$G155</f>
        <v>0</v>
      </c>
      <c r="BP155" s="36">
        <f>IF($B155="P",VLOOKUP($E155,'[2]Costeo-JUL26'!$B$9:$CQ$307,BP$1,0),0)*$G155</f>
        <v>0</v>
      </c>
      <c r="BQ155" s="35">
        <f>IF($B155="P",VLOOKUP($E155,'[2]Costeo-JUL26'!$B$9:$CQ$307,BQ$1,0),0)</f>
        <v>0</v>
      </c>
      <c r="BR155" s="36">
        <f t="shared" si="86"/>
        <v>0</v>
      </c>
      <c r="BS155" s="36">
        <f t="shared" si="87"/>
        <v>0</v>
      </c>
      <c r="BT155" s="34">
        <f>IF($B155="P",VLOOKUP($E155,'[2]Costeo-JUL26'!$B$9:$CQ$307,BT$1,0),0)</f>
        <v>0</v>
      </c>
      <c r="BU155" s="16">
        <f>IF($B155="P",VLOOKUP($E155,'[2]Costeo-JUL26'!$B$9:$CQ$307,BU$1,0),0)*$G155</f>
        <v>0</v>
      </c>
      <c r="BV155" s="36">
        <f>IF($B155="P",VLOOKUP($E155,'[2]Costeo-JUL26'!$B$9:$CQ$307,BV$1,0),0)*$G155</f>
        <v>0</v>
      </c>
      <c r="BW155" s="35">
        <f>IF($B155="P",VLOOKUP($E155,'[2]Costeo-JUL26'!$B$9:$CQ$307,BW$1,0),0)</f>
        <v>0</v>
      </c>
      <c r="BX155" s="36">
        <f t="shared" si="88"/>
        <v>0</v>
      </c>
      <c r="BY155" s="36">
        <f t="shared" si="89"/>
        <v>0</v>
      </c>
      <c r="BZ155" s="34">
        <f>IF($B155="P",VLOOKUP($E155,'[2]Costeo-JUL26'!$B$9:$CQ$307,BZ$1,0),0)</f>
        <v>0</v>
      </c>
      <c r="CA155" s="16">
        <f>IF($B155="P",VLOOKUP($E155,'[2]Costeo-JUL26'!$B$9:$CQ$307,CA$1,0),0)*$G155</f>
        <v>0</v>
      </c>
      <c r="CB155" s="36">
        <f>IF($B155="P",VLOOKUP($E155,'[2]Costeo-JUL26'!$B$9:$CQ$307,CB$1,0),0)*$G155</f>
        <v>0</v>
      </c>
      <c r="CC155" s="35">
        <f>IF($B155="P",VLOOKUP($E155,'[2]Costeo-JUL26'!$B$9:$CQ$307,CC$1,0),0)</f>
        <v>0</v>
      </c>
      <c r="CD155" s="36">
        <f t="shared" si="90"/>
        <v>0</v>
      </c>
      <c r="CE155" s="36">
        <f t="shared" si="91"/>
        <v>0</v>
      </c>
      <c r="CF155" s="37">
        <f t="shared" si="63"/>
        <v>0</v>
      </c>
      <c r="CG155" s="36">
        <f>IF($B155="r",VLOOKUP($E155,'[2]Costeo-JUL26'!$B$9:$CQ$307,CG$1,0),0)*$G155</f>
        <v>-2306.6436399999998</v>
      </c>
      <c r="CH155" s="35">
        <f>VLOOKUP($E155,'[2]TEORICOS (05.26)'!$A$8:$T$251,CH$1,0)</f>
        <v>0.1</v>
      </c>
      <c r="CI155" s="36">
        <f t="shared" si="92"/>
        <v>-1026.4499360000002</v>
      </c>
      <c r="CJ155" s="37">
        <f t="shared" si="93"/>
        <v>-3333.0935760000002</v>
      </c>
      <c r="CM155" s="16">
        <f>SUMIFS('[1]Ajuste Inventario'!$I:$I,'[1]Ajuste Inventario'!$B:$B,E155,'[1]Ajuste Inventario'!$S:$S,D155)*-1</f>
        <v>1.167</v>
      </c>
      <c r="CN155" s="36">
        <f t="shared" si="64"/>
        <v>4669.5320566530618</v>
      </c>
      <c r="CP155" t="str">
        <f t="shared" si="65"/>
        <v>3926Org.Vtas Ranelagh</v>
      </c>
      <c r="CQ155" s="10">
        <f t="shared" si="66"/>
        <v>4001.312816326531</v>
      </c>
    </row>
    <row r="156" spans="1:95" x14ac:dyDescent="0.25">
      <c r="A156" s="30">
        <v>46204</v>
      </c>
      <c r="B156" s="31" t="str">
        <f>VLOOKUP($E156,'[2]TEORICOS (05.26)'!$A$8:$T$251,B$1,0)</f>
        <v>R</v>
      </c>
      <c r="C156" s="32" t="str">
        <f>VLOOKUP($E156,'[2]TEORICOS (05.26)'!$A$8:$T$251,C$1,0)</f>
        <v>Monster</v>
      </c>
      <c r="D156" t="s">
        <v>66</v>
      </c>
      <c r="E156">
        <v>3099</v>
      </c>
      <c r="F156" t="s">
        <v>214</v>
      </c>
      <c r="G156" s="16">
        <v>-0.16700000000000001</v>
      </c>
      <c r="H156" s="16">
        <v>-8.3500000000000005E-2</v>
      </c>
      <c r="I156" s="33">
        <v>-1617.51</v>
      </c>
      <c r="J156" s="33">
        <v>-1617.51</v>
      </c>
      <c r="K156" s="34">
        <f>IF($B156="P",VLOOKUP($E156,'[2]Costeo-JUL26'!$B$9:$CQ$307,K$1,0),0)</f>
        <v>0</v>
      </c>
      <c r="L156" s="35">
        <f>VLOOKUP($E156,'[2]TEORICOS (05.26)'!$A$8:$T$251,L$1,0)</f>
        <v>0</v>
      </c>
      <c r="M156" s="36">
        <f t="shared" si="67"/>
        <v>0</v>
      </c>
      <c r="N156" s="35">
        <f>IF($B156="P",VLOOKUP($E156,'[2]Costeo-JUL26'!$B$9:$CQ$307,N$1,0),0)</f>
        <v>0</v>
      </c>
      <c r="O156" s="36">
        <f t="shared" si="68"/>
        <v>0</v>
      </c>
      <c r="P156" s="36">
        <f>IF($B156="P",VLOOKUP($E156,'[2]Costeo-JUL26'!$B$9:$CQ$307,P$1,0),0)*H156</f>
        <v>0</v>
      </c>
      <c r="Q156" s="36">
        <f t="shared" si="69"/>
        <v>0</v>
      </c>
      <c r="R156" s="34">
        <f>IF($B156="P",VLOOKUP($E156,'[2]Costeo-JUL26'!$B$9:$CQ$307,R$1,0),0)</f>
        <v>0</v>
      </c>
      <c r="S156" s="16">
        <f>IF($B156="P",VLOOKUP($E156,'[2]Costeo-JUL26'!$B$9:$CQ$307,S$1,0),0)*$G156</f>
        <v>0</v>
      </c>
      <c r="T156" s="36">
        <f>IF($B156="P",VLOOKUP($E156,'[2]Costeo-JUL26'!$B$9:$CQ$307,T$1,0),0)*$G156</f>
        <v>0</v>
      </c>
      <c r="U156" s="35">
        <f>IF($B156="P",VLOOKUP($E156,'[2]Costeo-JUL26'!$B$9:$CQ$307,U$1,0),0)</f>
        <v>0</v>
      </c>
      <c r="V156" s="36">
        <f t="shared" si="70"/>
        <v>0</v>
      </c>
      <c r="W156" s="36">
        <f t="shared" si="71"/>
        <v>0</v>
      </c>
      <c r="X156" s="34">
        <f>IF($B156="P",VLOOKUP($E156,'[2]Costeo-JUL26'!$B$9:$CQ$307,X$1,0),0)</f>
        <v>0</v>
      </c>
      <c r="Y156" s="16">
        <f>IF($B156="P",VLOOKUP($E156,'[2]Costeo-JUL26'!$B$9:$CQ$307,Y$1,0),0)*$G156</f>
        <v>0</v>
      </c>
      <c r="Z156" s="36">
        <f>IF($B156="P",VLOOKUP($E156,'[2]Costeo-JUL26'!$B$9:$CQ$307,Z$1,0),0)*$G156</f>
        <v>0</v>
      </c>
      <c r="AA156" s="35">
        <f>IF($B156="P",VLOOKUP($E156,'[2]Costeo-JUL26'!$B$9:$CQ$307,AA$1,0),0)</f>
        <v>0</v>
      </c>
      <c r="AB156" s="36">
        <f t="shared" si="72"/>
        <v>0</v>
      </c>
      <c r="AC156" s="36">
        <f t="shared" si="73"/>
        <v>0</v>
      </c>
      <c r="AD156" s="34">
        <f>IF($B156="P",VLOOKUP($E156,'[2]Costeo-JUL26'!$B$9:$CQ$307,AD$1,0),0)</f>
        <v>0</v>
      </c>
      <c r="AE156" s="16">
        <f>IF($B156="P",VLOOKUP($E156,'[2]Costeo-JUL26'!$B$9:$CQ$307,AE$1,0),0)*$G156</f>
        <v>0</v>
      </c>
      <c r="AF156" s="36">
        <f>IF($B156="P",VLOOKUP($E156,'[2]Costeo-JUL26'!$B$9:$CQ$307,AF$1,0),0)*$G156</f>
        <v>0</v>
      </c>
      <c r="AG156" s="35">
        <f>IF($B156="P",VLOOKUP($E156,'[2]Costeo-JUL26'!$B$9:$CQ$307,AG$1,0),0)</f>
        <v>0</v>
      </c>
      <c r="AH156" s="36">
        <f t="shared" si="74"/>
        <v>0</v>
      </c>
      <c r="AI156" s="36">
        <f t="shared" si="75"/>
        <v>0</v>
      </c>
      <c r="AJ156" s="34">
        <f>IF($B156="P",VLOOKUP($E156,'[2]Costeo-JUL26'!$B$9:$CQ$307,AJ$1,0),0)</f>
        <v>0</v>
      </c>
      <c r="AK156" s="16">
        <f>IF($B156="P",VLOOKUP($E156,'[2]Costeo-JUL26'!$B$9:$CQ$307,AK$1,0),0)*$G156</f>
        <v>0</v>
      </c>
      <c r="AL156" s="36">
        <f>IF($B156="P",VLOOKUP($E156,'[2]Costeo-JUL26'!$B$9:$CQ$307,AL$1,0),0)*$G156</f>
        <v>0</v>
      </c>
      <c r="AM156" s="35">
        <f>IF($B156="P",VLOOKUP($E156,'[2]Costeo-JUL26'!$B$9:$CQ$307,AM$1,0),0)</f>
        <v>0</v>
      </c>
      <c r="AN156" s="36">
        <f t="shared" si="76"/>
        <v>0</v>
      </c>
      <c r="AO156" s="36">
        <f t="shared" si="77"/>
        <v>0</v>
      </c>
      <c r="AP156" s="34">
        <f>IF($B156="P",VLOOKUP($E156,'[2]Costeo-JUL26'!$B$9:$CQ$307,AP$1,0),0)</f>
        <v>0</v>
      </c>
      <c r="AQ156" s="16">
        <f>IF($B156="P",VLOOKUP($E156,'[2]Costeo-JUL26'!$B$9:$CQ$307,AQ$1,0),0)*$G156</f>
        <v>0</v>
      </c>
      <c r="AR156" s="36">
        <f>IF($B156="P",VLOOKUP($E156,'[2]Costeo-JUL26'!$B$9:$CQ$307,AR$1,0),0)*$G156</f>
        <v>0</v>
      </c>
      <c r="AS156" s="35">
        <f>IF($B156="P",VLOOKUP($E156,'[2]Costeo-JUL26'!$B$9:$CQ$307,AS$1,0),0)</f>
        <v>0</v>
      </c>
      <c r="AT156" s="36">
        <f t="shared" si="78"/>
        <v>0</v>
      </c>
      <c r="AU156" s="36">
        <f t="shared" si="79"/>
        <v>0</v>
      </c>
      <c r="AV156" s="34">
        <f>IF($B156="P",VLOOKUP($E156,'[2]Costeo-JUL26'!$B$9:$CQ$307,AV$1,0),0)</f>
        <v>0</v>
      </c>
      <c r="AW156" s="16">
        <f>IF($B156="P",VLOOKUP($E156,'[2]Costeo-JUL26'!$B$9:$CQ$307,AW$1,0),0)*$G156</f>
        <v>0</v>
      </c>
      <c r="AX156" s="36">
        <f>IF($B156="P",VLOOKUP($E156,'[2]Costeo-JUL26'!$B$9:$CQ$307,AX$1,0),0)*$G156</f>
        <v>0</v>
      </c>
      <c r="AY156" s="35">
        <f>IF($B156="P",VLOOKUP($E156,'[2]Costeo-JUL26'!$B$9:$CQ$307,AY$1,0),0)</f>
        <v>0</v>
      </c>
      <c r="AZ156" s="36">
        <f t="shared" si="80"/>
        <v>0</v>
      </c>
      <c r="BA156" s="36">
        <f t="shared" si="81"/>
        <v>0</v>
      </c>
      <c r="BB156" s="34">
        <f>IF($B156="P",VLOOKUP($E156,'[2]Costeo-JUL26'!$B$9:$CQ$307,BB$1,0),0)</f>
        <v>0</v>
      </c>
      <c r="BC156" s="16">
        <f>IF($B156="P",VLOOKUP($E156,'[2]Costeo-JUL26'!$B$9:$CQ$307,BC$1,0),0)*$G156</f>
        <v>0</v>
      </c>
      <c r="BD156" s="36">
        <f>IF($B156="P",VLOOKUP($E156,'[2]Costeo-JUL26'!$B$9:$CQ$307,BD$1,0),0)*$G156</f>
        <v>0</v>
      </c>
      <c r="BE156" s="35">
        <f>IF($B156="P",VLOOKUP($E156,'[2]Costeo-JUL26'!$B$9:$CQ$307,BE$1,0),0)</f>
        <v>0</v>
      </c>
      <c r="BF156" s="36">
        <f t="shared" si="82"/>
        <v>0</v>
      </c>
      <c r="BG156" s="36">
        <f t="shared" si="83"/>
        <v>0</v>
      </c>
      <c r="BH156" s="34">
        <f>IF($B156="P",VLOOKUP($E156,'[2]Costeo-JUL26'!$B$9:$CQ$307,BH$1,0),0)</f>
        <v>0</v>
      </c>
      <c r="BI156" s="16">
        <f>IF($B156="P",VLOOKUP($E156,'[2]Costeo-JUL26'!$B$9:$CQ$307,BI$1,0),0)*$G156</f>
        <v>0</v>
      </c>
      <c r="BJ156" s="36">
        <f>IF($B156="P",VLOOKUP($E156,'[2]Costeo-JUL26'!$B$9:$CQ$307,BJ$1,0),0)*$G156</f>
        <v>0</v>
      </c>
      <c r="BK156" s="35">
        <f>IF(BH156=910319,0,IF($B156="P",VLOOKUP($E156,'[2]Costeo-JUL26'!$B$9:$CQ$307,BK$1,0),0))</f>
        <v>0</v>
      </c>
      <c r="BL156" s="36">
        <f t="shared" si="84"/>
        <v>0</v>
      </c>
      <c r="BM156" s="36">
        <f t="shared" si="85"/>
        <v>0</v>
      </c>
      <c r="BN156" s="34">
        <f>IF($B156="P",VLOOKUP($E156,'[2]Costeo-JUL26'!$B$9:$CQ$307,BN$1,0),0)</f>
        <v>0</v>
      </c>
      <c r="BO156" s="16">
        <f>IF($B156="P",VLOOKUP($E156,'[2]Costeo-JUL26'!$B$9:$CQ$307,BO$1,0),0)*$G156</f>
        <v>0</v>
      </c>
      <c r="BP156" s="36">
        <f>IF($B156="P",VLOOKUP($E156,'[2]Costeo-JUL26'!$B$9:$CQ$307,BP$1,0),0)*$G156</f>
        <v>0</v>
      </c>
      <c r="BQ156" s="35">
        <f>IF($B156="P",VLOOKUP($E156,'[2]Costeo-JUL26'!$B$9:$CQ$307,BQ$1,0),0)</f>
        <v>0</v>
      </c>
      <c r="BR156" s="36">
        <f t="shared" si="86"/>
        <v>0</v>
      </c>
      <c r="BS156" s="36">
        <f t="shared" si="87"/>
        <v>0</v>
      </c>
      <c r="BT156" s="34">
        <f>IF($B156="P",VLOOKUP($E156,'[2]Costeo-JUL26'!$B$9:$CQ$307,BT$1,0),0)</f>
        <v>0</v>
      </c>
      <c r="BU156" s="16">
        <f>IF($B156="P",VLOOKUP($E156,'[2]Costeo-JUL26'!$B$9:$CQ$307,BU$1,0),0)*$G156</f>
        <v>0</v>
      </c>
      <c r="BV156" s="36">
        <f>IF($B156="P",VLOOKUP($E156,'[2]Costeo-JUL26'!$B$9:$CQ$307,BV$1,0),0)*$G156</f>
        <v>0</v>
      </c>
      <c r="BW156" s="35">
        <f>IF($B156="P",VLOOKUP($E156,'[2]Costeo-JUL26'!$B$9:$CQ$307,BW$1,0),0)</f>
        <v>0</v>
      </c>
      <c r="BX156" s="36">
        <f t="shared" si="88"/>
        <v>0</v>
      </c>
      <c r="BY156" s="36">
        <f t="shared" si="89"/>
        <v>0</v>
      </c>
      <c r="BZ156" s="34">
        <f>IF($B156="P",VLOOKUP($E156,'[2]Costeo-JUL26'!$B$9:$CQ$307,BZ$1,0),0)</f>
        <v>0</v>
      </c>
      <c r="CA156" s="16">
        <f>IF($B156="P",VLOOKUP($E156,'[2]Costeo-JUL26'!$B$9:$CQ$307,CA$1,0),0)*$G156</f>
        <v>0</v>
      </c>
      <c r="CB156" s="36">
        <f>IF($B156="P",VLOOKUP($E156,'[2]Costeo-JUL26'!$B$9:$CQ$307,CB$1,0),0)*$G156</f>
        <v>0</v>
      </c>
      <c r="CC156" s="35">
        <f>IF($B156="P",VLOOKUP($E156,'[2]Costeo-JUL26'!$B$9:$CQ$307,CC$1,0),0)</f>
        <v>0</v>
      </c>
      <c r="CD156" s="36">
        <f t="shared" si="90"/>
        <v>0</v>
      </c>
      <c r="CE156" s="36">
        <f t="shared" si="91"/>
        <v>0</v>
      </c>
      <c r="CF156" s="37">
        <f t="shared" si="63"/>
        <v>0</v>
      </c>
      <c r="CG156" s="36">
        <f>IF($B156="r",VLOOKUP($E156,'[2]Costeo-JUL26'!$B$9:$CQ$307,CG$1,0),0)*$G156</f>
        <v>-1205.7383300000001</v>
      </c>
      <c r="CH156" s="35">
        <f>VLOOKUP($E156,'[2]TEORICOS (05.26)'!$A$8:$T$251,CH$1,0)</f>
        <v>0</v>
      </c>
      <c r="CI156" s="36">
        <f t="shared" si="92"/>
        <v>0</v>
      </c>
      <c r="CJ156" s="37">
        <f t="shared" si="93"/>
        <v>-1205.7383300000001</v>
      </c>
      <c r="CM156" s="16">
        <f>SUMIFS('[1]Ajuste Inventario'!$I:$I,'[1]Ajuste Inventario'!$B:$B,E156,'[1]Ajuste Inventario'!$S:$S,D156)*-1</f>
        <v>0</v>
      </c>
      <c r="CN156" s="36">
        <f t="shared" si="64"/>
        <v>0</v>
      </c>
      <c r="CP156" t="str">
        <f t="shared" si="65"/>
        <v>3099Org.Vtas Ranelagh</v>
      </c>
      <c r="CQ156" s="10" t="e">
        <f t="shared" si="66"/>
        <v>#DIV/0!</v>
      </c>
    </row>
    <row r="157" spans="1:95" x14ac:dyDescent="0.25">
      <c r="A157" s="30">
        <v>46204</v>
      </c>
      <c r="B157" s="31" t="str">
        <f>VLOOKUP($E157,'[2]TEORICOS (05.26)'!$A$8:$T$251,B$1,0)</f>
        <v>R</v>
      </c>
      <c r="C157" s="32" t="str">
        <f>VLOOKUP($E157,'[2]TEORICOS (05.26)'!$A$8:$T$251,C$1,0)</f>
        <v>Monster</v>
      </c>
      <c r="D157" t="s">
        <v>66</v>
      </c>
      <c r="E157">
        <v>3100</v>
      </c>
      <c r="F157" t="s">
        <v>215</v>
      </c>
      <c r="G157" s="16">
        <v>-0.16700000000000001</v>
      </c>
      <c r="H157" s="16">
        <v>-8.3500000000000005E-2</v>
      </c>
      <c r="I157" s="33">
        <v>-1615.42</v>
      </c>
      <c r="J157" s="33">
        <v>-1615.42</v>
      </c>
      <c r="K157" s="34">
        <f>IF($B157="P",VLOOKUP($E157,'[2]Costeo-JUL26'!$B$9:$CQ$307,K$1,0),0)</f>
        <v>0</v>
      </c>
      <c r="L157" s="35">
        <f>VLOOKUP($E157,'[2]TEORICOS (05.26)'!$A$8:$T$251,L$1,0)</f>
        <v>0</v>
      </c>
      <c r="M157" s="36">
        <f t="shared" si="67"/>
        <v>0</v>
      </c>
      <c r="N157" s="35">
        <f>IF($B157="P",VLOOKUP($E157,'[2]Costeo-JUL26'!$B$9:$CQ$307,N$1,0),0)</f>
        <v>0</v>
      </c>
      <c r="O157" s="36">
        <f t="shared" si="68"/>
        <v>0</v>
      </c>
      <c r="P157" s="36">
        <f>IF($B157="P",VLOOKUP($E157,'[2]Costeo-JUL26'!$B$9:$CQ$307,P$1,0),0)*H157</f>
        <v>0</v>
      </c>
      <c r="Q157" s="36">
        <f t="shared" si="69"/>
        <v>0</v>
      </c>
      <c r="R157" s="34">
        <f>IF($B157="P",VLOOKUP($E157,'[2]Costeo-JUL26'!$B$9:$CQ$307,R$1,0),0)</f>
        <v>0</v>
      </c>
      <c r="S157" s="16">
        <f>IF($B157="P",VLOOKUP($E157,'[2]Costeo-JUL26'!$B$9:$CQ$307,S$1,0),0)*$G157</f>
        <v>0</v>
      </c>
      <c r="T157" s="36">
        <f>IF($B157="P",VLOOKUP($E157,'[2]Costeo-JUL26'!$B$9:$CQ$307,T$1,0),0)*$G157</f>
        <v>0</v>
      </c>
      <c r="U157" s="35">
        <f>IF($B157="P",VLOOKUP($E157,'[2]Costeo-JUL26'!$B$9:$CQ$307,U$1,0),0)</f>
        <v>0</v>
      </c>
      <c r="V157" s="36">
        <f t="shared" si="70"/>
        <v>0</v>
      </c>
      <c r="W157" s="36">
        <f t="shared" si="71"/>
        <v>0</v>
      </c>
      <c r="X157" s="34">
        <f>IF($B157="P",VLOOKUP($E157,'[2]Costeo-JUL26'!$B$9:$CQ$307,X$1,0),0)</f>
        <v>0</v>
      </c>
      <c r="Y157" s="16">
        <f>IF($B157="P",VLOOKUP($E157,'[2]Costeo-JUL26'!$B$9:$CQ$307,Y$1,0),0)*$G157</f>
        <v>0</v>
      </c>
      <c r="Z157" s="36">
        <f>IF($B157="P",VLOOKUP($E157,'[2]Costeo-JUL26'!$B$9:$CQ$307,Z$1,0),0)*$G157</f>
        <v>0</v>
      </c>
      <c r="AA157" s="35">
        <f>IF($B157="P",VLOOKUP($E157,'[2]Costeo-JUL26'!$B$9:$CQ$307,AA$1,0),0)</f>
        <v>0</v>
      </c>
      <c r="AB157" s="36">
        <f t="shared" si="72"/>
        <v>0</v>
      </c>
      <c r="AC157" s="36">
        <f t="shared" si="73"/>
        <v>0</v>
      </c>
      <c r="AD157" s="34">
        <f>IF($B157="P",VLOOKUP($E157,'[2]Costeo-JUL26'!$B$9:$CQ$307,AD$1,0),0)</f>
        <v>0</v>
      </c>
      <c r="AE157" s="16">
        <f>IF($B157="P",VLOOKUP($E157,'[2]Costeo-JUL26'!$B$9:$CQ$307,AE$1,0),0)*$G157</f>
        <v>0</v>
      </c>
      <c r="AF157" s="36">
        <f>IF($B157="P",VLOOKUP($E157,'[2]Costeo-JUL26'!$B$9:$CQ$307,AF$1,0),0)*$G157</f>
        <v>0</v>
      </c>
      <c r="AG157" s="35">
        <f>IF($B157="P",VLOOKUP($E157,'[2]Costeo-JUL26'!$B$9:$CQ$307,AG$1,0),0)</f>
        <v>0</v>
      </c>
      <c r="AH157" s="36">
        <f t="shared" si="74"/>
        <v>0</v>
      </c>
      <c r="AI157" s="36">
        <f t="shared" si="75"/>
        <v>0</v>
      </c>
      <c r="AJ157" s="34">
        <f>IF($B157="P",VLOOKUP($E157,'[2]Costeo-JUL26'!$B$9:$CQ$307,AJ$1,0),0)</f>
        <v>0</v>
      </c>
      <c r="AK157" s="16">
        <f>IF($B157="P",VLOOKUP($E157,'[2]Costeo-JUL26'!$B$9:$CQ$307,AK$1,0),0)*$G157</f>
        <v>0</v>
      </c>
      <c r="AL157" s="36">
        <f>IF($B157="P",VLOOKUP($E157,'[2]Costeo-JUL26'!$B$9:$CQ$307,AL$1,0),0)*$G157</f>
        <v>0</v>
      </c>
      <c r="AM157" s="35">
        <f>IF($B157="P",VLOOKUP($E157,'[2]Costeo-JUL26'!$B$9:$CQ$307,AM$1,0),0)</f>
        <v>0</v>
      </c>
      <c r="AN157" s="36">
        <f t="shared" si="76"/>
        <v>0</v>
      </c>
      <c r="AO157" s="36">
        <f t="shared" si="77"/>
        <v>0</v>
      </c>
      <c r="AP157" s="34">
        <f>IF($B157="P",VLOOKUP($E157,'[2]Costeo-JUL26'!$B$9:$CQ$307,AP$1,0),0)</f>
        <v>0</v>
      </c>
      <c r="AQ157" s="16">
        <f>IF($B157="P",VLOOKUP($E157,'[2]Costeo-JUL26'!$B$9:$CQ$307,AQ$1,0),0)*$G157</f>
        <v>0</v>
      </c>
      <c r="AR157" s="36">
        <f>IF($B157="P",VLOOKUP($E157,'[2]Costeo-JUL26'!$B$9:$CQ$307,AR$1,0),0)*$G157</f>
        <v>0</v>
      </c>
      <c r="AS157" s="35">
        <f>IF($B157="P",VLOOKUP($E157,'[2]Costeo-JUL26'!$B$9:$CQ$307,AS$1,0),0)</f>
        <v>0</v>
      </c>
      <c r="AT157" s="36">
        <f t="shared" si="78"/>
        <v>0</v>
      </c>
      <c r="AU157" s="36">
        <f t="shared" si="79"/>
        <v>0</v>
      </c>
      <c r="AV157" s="34">
        <f>IF($B157="P",VLOOKUP($E157,'[2]Costeo-JUL26'!$B$9:$CQ$307,AV$1,0),0)</f>
        <v>0</v>
      </c>
      <c r="AW157" s="16">
        <f>IF($B157="P",VLOOKUP($E157,'[2]Costeo-JUL26'!$B$9:$CQ$307,AW$1,0),0)*$G157</f>
        <v>0</v>
      </c>
      <c r="AX157" s="36">
        <f>IF($B157="P",VLOOKUP($E157,'[2]Costeo-JUL26'!$B$9:$CQ$307,AX$1,0),0)*$G157</f>
        <v>0</v>
      </c>
      <c r="AY157" s="35">
        <f>IF($B157="P",VLOOKUP($E157,'[2]Costeo-JUL26'!$B$9:$CQ$307,AY$1,0),0)</f>
        <v>0</v>
      </c>
      <c r="AZ157" s="36">
        <f t="shared" si="80"/>
        <v>0</v>
      </c>
      <c r="BA157" s="36">
        <f t="shared" si="81"/>
        <v>0</v>
      </c>
      <c r="BB157" s="34">
        <f>IF($B157="P",VLOOKUP($E157,'[2]Costeo-JUL26'!$B$9:$CQ$307,BB$1,0),0)</f>
        <v>0</v>
      </c>
      <c r="BC157" s="16">
        <f>IF($B157="P",VLOOKUP($E157,'[2]Costeo-JUL26'!$B$9:$CQ$307,BC$1,0),0)*$G157</f>
        <v>0</v>
      </c>
      <c r="BD157" s="36">
        <f>IF($B157="P",VLOOKUP($E157,'[2]Costeo-JUL26'!$B$9:$CQ$307,BD$1,0),0)*$G157</f>
        <v>0</v>
      </c>
      <c r="BE157" s="35">
        <f>IF($B157="P",VLOOKUP($E157,'[2]Costeo-JUL26'!$B$9:$CQ$307,BE$1,0),0)</f>
        <v>0</v>
      </c>
      <c r="BF157" s="36">
        <f t="shared" si="82"/>
        <v>0</v>
      </c>
      <c r="BG157" s="36">
        <f t="shared" si="83"/>
        <v>0</v>
      </c>
      <c r="BH157" s="34">
        <f>IF($B157="P",VLOOKUP($E157,'[2]Costeo-JUL26'!$B$9:$CQ$307,BH$1,0),0)</f>
        <v>0</v>
      </c>
      <c r="BI157" s="16">
        <f>IF($B157="P",VLOOKUP($E157,'[2]Costeo-JUL26'!$B$9:$CQ$307,BI$1,0),0)*$G157</f>
        <v>0</v>
      </c>
      <c r="BJ157" s="36">
        <f>IF($B157="P",VLOOKUP($E157,'[2]Costeo-JUL26'!$B$9:$CQ$307,BJ$1,0),0)*$G157</f>
        <v>0</v>
      </c>
      <c r="BK157" s="35">
        <f>IF(BH157=910319,0,IF($B157="P",VLOOKUP($E157,'[2]Costeo-JUL26'!$B$9:$CQ$307,BK$1,0),0))</f>
        <v>0</v>
      </c>
      <c r="BL157" s="36">
        <f t="shared" si="84"/>
        <v>0</v>
      </c>
      <c r="BM157" s="36">
        <f t="shared" si="85"/>
        <v>0</v>
      </c>
      <c r="BN157" s="34">
        <f>IF($B157="P",VLOOKUP($E157,'[2]Costeo-JUL26'!$B$9:$CQ$307,BN$1,0),0)</f>
        <v>0</v>
      </c>
      <c r="BO157" s="16">
        <f>IF($B157="P",VLOOKUP($E157,'[2]Costeo-JUL26'!$B$9:$CQ$307,BO$1,0),0)*$G157</f>
        <v>0</v>
      </c>
      <c r="BP157" s="36">
        <f>IF($B157="P",VLOOKUP($E157,'[2]Costeo-JUL26'!$B$9:$CQ$307,BP$1,0),0)*$G157</f>
        <v>0</v>
      </c>
      <c r="BQ157" s="35">
        <f>IF($B157="P",VLOOKUP($E157,'[2]Costeo-JUL26'!$B$9:$CQ$307,BQ$1,0),0)</f>
        <v>0</v>
      </c>
      <c r="BR157" s="36">
        <f t="shared" si="86"/>
        <v>0</v>
      </c>
      <c r="BS157" s="36">
        <f t="shared" si="87"/>
        <v>0</v>
      </c>
      <c r="BT157" s="34">
        <f>IF($B157="P",VLOOKUP($E157,'[2]Costeo-JUL26'!$B$9:$CQ$307,BT$1,0),0)</f>
        <v>0</v>
      </c>
      <c r="BU157" s="16">
        <f>IF($B157="P",VLOOKUP($E157,'[2]Costeo-JUL26'!$B$9:$CQ$307,BU$1,0),0)*$G157</f>
        <v>0</v>
      </c>
      <c r="BV157" s="36">
        <f>IF($B157="P",VLOOKUP($E157,'[2]Costeo-JUL26'!$B$9:$CQ$307,BV$1,0),0)*$G157</f>
        <v>0</v>
      </c>
      <c r="BW157" s="35">
        <f>IF($B157="P",VLOOKUP($E157,'[2]Costeo-JUL26'!$B$9:$CQ$307,BW$1,0),0)</f>
        <v>0</v>
      </c>
      <c r="BX157" s="36">
        <f t="shared" si="88"/>
        <v>0</v>
      </c>
      <c r="BY157" s="36">
        <f t="shared" si="89"/>
        <v>0</v>
      </c>
      <c r="BZ157" s="34">
        <f>IF($B157="P",VLOOKUP($E157,'[2]Costeo-JUL26'!$B$9:$CQ$307,BZ$1,0),0)</f>
        <v>0</v>
      </c>
      <c r="CA157" s="16">
        <f>IF($B157="P",VLOOKUP($E157,'[2]Costeo-JUL26'!$B$9:$CQ$307,CA$1,0),0)*$G157</f>
        <v>0</v>
      </c>
      <c r="CB157" s="36">
        <f>IF($B157="P",VLOOKUP($E157,'[2]Costeo-JUL26'!$B$9:$CQ$307,CB$1,0),0)*$G157</f>
        <v>0</v>
      </c>
      <c r="CC157" s="35">
        <f>IF($B157="P",VLOOKUP($E157,'[2]Costeo-JUL26'!$B$9:$CQ$307,CC$1,0),0)</f>
        <v>0</v>
      </c>
      <c r="CD157" s="36">
        <f t="shared" si="90"/>
        <v>0</v>
      </c>
      <c r="CE157" s="36">
        <f t="shared" si="91"/>
        <v>0</v>
      </c>
      <c r="CF157" s="37">
        <f t="shared" si="63"/>
        <v>0</v>
      </c>
      <c r="CG157" s="36">
        <f>IF($B157="r",VLOOKUP($E157,'[2]Costeo-JUL26'!$B$9:$CQ$307,CG$1,0),0)*$G157</f>
        <v>-1237.79565</v>
      </c>
      <c r="CH157" s="35">
        <f>VLOOKUP($E157,'[2]TEORICOS (05.26)'!$A$8:$T$251,CH$1,0)</f>
        <v>0</v>
      </c>
      <c r="CI157" s="36">
        <f t="shared" si="92"/>
        <v>0</v>
      </c>
      <c r="CJ157" s="37">
        <f t="shared" si="93"/>
        <v>-1237.79565</v>
      </c>
      <c r="CM157" s="16">
        <f>SUMIFS('[1]Ajuste Inventario'!$I:$I,'[1]Ajuste Inventario'!$B:$B,E157,'[1]Ajuste Inventario'!$S:$S,D157)*-1</f>
        <v>0</v>
      </c>
      <c r="CN157" s="36">
        <f t="shared" si="64"/>
        <v>0</v>
      </c>
      <c r="CP157" t="str">
        <f t="shared" si="65"/>
        <v>3100Org.Vtas Ranelagh</v>
      </c>
      <c r="CQ157" s="10" t="e">
        <f t="shared" si="66"/>
        <v>#DIV/0!</v>
      </c>
    </row>
    <row r="158" spans="1:95" x14ac:dyDescent="0.25">
      <c r="A158" s="30">
        <v>46204</v>
      </c>
      <c r="B158" s="31" t="str">
        <f>VLOOKUP($E158,'[2]TEORICOS (05.26)'!$A$8:$T$251,B$1,0)</f>
        <v>R</v>
      </c>
      <c r="C158" s="32" t="str">
        <f>VLOOKUP($E158,'[2]TEORICOS (05.26)'!$A$8:$T$251,C$1,0)</f>
        <v>Monster</v>
      </c>
      <c r="D158" t="s">
        <v>66</v>
      </c>
      <c r="E158">
        <v>3111</v>
      </c>
      <c r="F158" t="s">
        <v>216</v>
      </c>
      <c r="G158" s="16">
        <v>-0.16700000000000001</v>
      </c>
      <c r="H158" s="16">
        <v>-8.3500000000000005E-2</v>
      </c>
      <c r="I158" s="33">
        <v>-1615.42</v>
      </c>
      <c r="J158" s="33">
        <v>-1615.42</v>
      </c>
      <c r="K158" s="34">
        <f>IF($B158="P",VLOOKUP($E158,'[2]Costeo-JUL26'!$B$9:$CQ$307,K$1,0),0)</f>
        <v>0</v>
      </c>
      <c r="L158" s="35">
        <f>VLOOKUP($E158,'[2]TEORICOS (05.26)'!$A$8:$T$251,L$1,0)</f>
        <v>0</v>
      </c>
      <c r="M158" s="36">
        <f t="shared" si="67"/>
        <v>0</v>
      </c>
      <c r="N158" s="35">
        <f>IF($B158="P",VLOOKUP($E158,'[2]Costeo-JUL26'!$B$9:$CQ$307,N$1,0),0)</f>
        <v>0</v>
      </c>
      <c r="O158" s="36">
        <f t="shared" si="68"/>
        <v>0</v>
      </c>
      <c r="P158" s="36">
        <f>IF($B158="P",VLOOKUP($E158,'[2]Costeo-JUL26'!$B$9:$CQ$307,P$1,0),0)*H158</f>
        <v>0</v>
      </c>
      <c r="Q158" s="36">
        <f t="shared" si="69"/>
        <v>0</v>
      </c>
      <c r="R158" s="34">
        <f>IF($B158="P",VLOOKUP($E158,'[2]Costeo-JUL26'!$B$9:$CQ$307,R$1,0),0)</f>
        <v>0</v>
      </c>
      <c r="S158" s="16">
        <f>IF($B158="P",VLOOKUP($E158,'[2]Costeo-JUL26'!$B$9:$CQ$307,S$1,0),0)*$G158</f>
        <v>0</v>
      </c>
      <c r="T158" s="36">
        <f>IF($B158="P",VLOOKUP($E158,'[2]Costeo-JUL26'!$B$9:$CQ$307,T$1,0),0)*$G158</f>
        <v>0</v>
      </c>
      <c r="U158" s="35">
        <f>IF($B158="P",VLOOKUP($E158,'[2]Costeo-JUL26'!$B$9:$CQ$307,U$1,0),0)</f>
        <v>0</v>
      </c>
      <c r="V158" s="36">
        <f t="shared" si="70"/>
        <v>0</v>
      </c>
      <c r="W158" s="36">
        <f t="shared" si="71"/>
        <v>0</v>
      </c>
      <c r="X158" s="34">
        <f>IF($B158="P",VLOOKUP($E158,'[2]Costeo-JUL26'!$B$9:$CQ$307,X$1,0),0)</f>
        <v>0</v>
      </c>
      <c r="Y158" s="16">
        <f>IF($B158="P",VLOOKUP($E158,'[2]Costeo-JUL26'!$B$9:$CQ$307,Y$1,0),0)*$G158</f>
        <v>0</v>
      </c>
      <c r="Z158" s="36">
        <f>IF($B158="P",VLOOKUP($E158,'[2]Costeo-JUL26'!$B$9:$CQ$307,Z$1,0),0)*$G158</f>
        <v>0</v>
      </c>
      <c r="AA158" s="35">
        <f>IF($B158="P",VLOOKUP($E158,'[2]Costeo-JUL26'!$B$9:$CQ$307,AA$1,0),0)</f>
        <v>0</v>
      </c>
      <c r="AB158" s="36">
        <f t="shared" si="72"/>
        <v>0</v>
      </c>
      <c r="AC158" s="36">
        <f t="shared" si="73"/>
        <v>0</v>
      </c>
      <c r="AD158" s="34">
        <f>IF($B158="P",VLOOKUP($E158,'[2]Costeo-JUL26'!$B$9:$CQ$307,AD$1,0),0)</f>
        <v>0</v>
      </c>
      <c r="AE158" s="16">
        <f>IF($B158="P",VLOOKUP($E158,'[2]Costeo-JUL26'!$B$9:$CQ$307,AE$1,0),0)*$G158</f>
        <v>0</v>
      </c>
      <c r="AF158" s="36">
        <f>IF($B158="P",VLOOKUP($E158,'[2]Costeo-JUL26'!$B$9:$CQ$307,AF$1,0),0)*$G158</f>
        <v>0</v>
      </c>
      <c r="AG158" s="35">
        <f>IF($B158="P",VLOOKUP($E158,'[2]Costeo-JUL26'!$B$9:$CQ$307,AG$1,0),0)</f>
        <v>0</v>
      </c>
      <c r="AH158" s="36">
        <f t="shared" si="74"/>
        <v>0</v>
      </c>
      <c r="AI158" s="36">
        <f t="shared" si="75"/>
        <v>0</v>
      </c>
      <c r="AJ158" s="34">
        <f>IF($B158="P",VLOOKUP($E158,'[2]Costeo-JUL26'!$B$9:$CQ$307,AJ$1,0),0)</f>
        <v>0</v>
      </c>
      <c r="AK158" s="16">
        <f>IF($B158="P",VLOOKUP($E158,'[2]Costeo-JUL26'!$B$9:$CQ$307,AK$1,0),0)*$G158</f>
        <v>0</v>
      </c>
      <c r="AL158" s="36">
        <f>IF($B158="P",VLOOKUP($E158,'[2]Costeo-JUL26'!$B$9:$CQ$307,AL$1,0),0)*$G158</f>
        <v>0</v>
      </c>
      <c r="AM158" s="35">
        <f>IF($B158="P",VLOOKUP($E158,'[2]Costeo-JUL26'!$B$9:$CQ$307,AM$1,0),0)</f>
        <v>0</v>
      </c>
      <c r="AN158" s="36">
        <f t="shared" si="76"/>
        <v>0</v>
      </c>
      <c r="AO158" s="36">
        <f t="shared" si="77"/>
        <v>0</v>
      </c>
      <c r="AP158" s="34">
        <f>IF($B158="P",VLOOKUP($E158,'[2]Costeo-JUL26'!$B$9:$CQ$307,AP$1,0),0)</f>
        <v>0</v>
      </c>
      <c r="AQ158" s="16">
        <f>IF($B158="P",VLOOKUP($E158,'[2]Costeo-JUL26'!$B$9:$CQ$307,AQ$1,0),0)*$G158</f>
        <v>0</v>
      </c>
      <c r="AR158" s="36">
        <f>IF($B158="P",VLOOKUP($E158,'[2]Costeo-JUL26'!$B$9:$CQ$307,AR$1,0),0)*$G158</f>
        <v>0</v>
      </c>
      <c r="AS158" s="35">
        <f>IF($B158="P",VLOOKUP($E158,'[2]Costeo-JUL26'!$B$9:$CQ$307,AS$1,0),0)</f>
        <v>0</v>
      </c>
      <c r="AT158" s="36">
        <f t="shared" si="78"/>
        <v>0</v>
      </c>
      <c r="AU158" s="36">
        <f t="shared" si="79"/>
        <v>0</v>
      </c>
      <c r="AV158" s="34">
        <f>IF($B158="P",VLOOKUP($E158,'[2]Costeo-JUL26'!$B$9:$CQ$307,AV$1,0),0)</f>
        <v>0</v>
      </c>
      <c r="AW158" s="16">
        <f>IF($B158="P",VLOOKUP($E158,'[2]Costeo-JUL26'!$B$9:$CQ$307,AW$1,0),0)*$G158</f>
        <v>0</v>
      </c>
      <c r="AX158" s="36">
        <f>IF($B158="P",VLOOKUP($E158,'[2]Costeo-JUL26'!$B$9:$CQ$307,AX$1,0),0)*$G158</f>
        <v>0</v>
      </c>
      <c r="AY158" s="35">
        <f>IF($B158="P",VLOOKUP($E158,'[2]Costeo-JUL26'!$B$9:$CQ$307,AY$1,0),0)</f>
        <v>0</v>
      </c>
      <c r="AZ158" s="36">
        <f t="shared" si="80"/>
        <v>0</v>
      </c>
      <c r="BA158" s="36">
        <f t="shared" si="81"/>
        <v>0</v>
      </c>
      <c r="BB158" s="34">
        <f>IF($B158="P",VLOOKUP($E158,'[2]Costeo-JUL26'!$B$9:$CQ$307,BB$1,0),0)</f>
        <v>0</v>
      </c>
      <c r="BC158" s="16">
        <f>IF($B158="P",VLOOKUP($E158,'[2]Costeo-JUL26'!$B$9:$CQ$307,BC$1,0),0)*$G158</f>
        <v>0</v>
      </c>
      <c r="BD158" s="36">
        <f>IF($B158="P",VLOOKUP($E158,'[2]Costeo-JUL26'!$B$9:$CQ$307,BD$1,0),0)*$G158</f>
        <v>0</v>
      </c>
      <c r="BE158" s="35">
        <f>IF($B158="P",VLOOKUP($E158,'[2]Costeo-JUL26'!$B$9:$CQ$307,BE$1,0),0)</f>
        <v>0</v>
      </c>
      <c r="BF158" s="36">
        <f t="shared" si="82"/>
        <v>0</v>
      </c>
      <c r="BG158" s="36">
        <f t="shared" si="83"/>
        <v>0</v>
      </c>
      <c r="BH158" s="34">
        <f>IF($B158="P",VLOOKUP($E158,'[2]Costeo-JUL26'!$B$9:$CQ$307,BH$1,0),0)</f>
        <v>0</v>
      </c>
      <c r="BI158" s="16">
        <f>IF($B158="P",VLOOKUP($E158,'[2]Costeo-JUL26'!$B$9:$CQ$307,BI$1,0),0)*$G158</f>
        <v>0</v>
      </c>
      <c r="BJ158" s="36">
        <f>IF($B158="P",VLOOKUP($E158,'[2]Costeo-JUL26'!$B$9:$CQ$307,BJ$1,0),0)*$G158</f>
        <v>0</v>
      </c>
      <c r="BK158" s="35">
        <f>IF(BH158=910319,0,IF($B158="P",VLOOKUP($E158,'[2]Costeo-JUL26'!$B$9:$CQ$307,BK$1,0),0))</f>
        <v>0</v>
      </c>
      <c r="BL158" s="36">
        <f t="shared" si="84"/>
        <v>0</v>
      </c>
      <c r="BM158" s="36">
        <f t="shared" si="85"/>
        <v>0</v>
      </c>
      <c r="BN158" s="34">
        <f>IF($B158="P",VLOOKUP($E158,'[2]Costeo-JUL26'!$B$9:$CQ$307,BN$1,0),0)</f>
        <v>0</v>
      </c>
      <c r="BO158" s="16">
        <f>IF($B158="P",VLOOKUP($E158,'[2]Costeo-JUL26'!$B$9:$CQ$307,BO$1,0),0)*$G158</f>
        <v>0</v>
      </c>
      <c r="BP158" s="36">
        <f>IF($B158="P",VLOOKUP($E158,'[2]Costeo-JUL26'!$B$9:$CQ$307,BP$1,0),0)*$G158</f>
        <v>0</v>
      </c>
      <c r="BQ158" s="35">
        <f>IF($B158="P",VLOOKUP($E158,'[2]Costeo-JUL26'!$B$9:$CQ$307,BQ$1,0),0)</f>
        <v>0</v>
      </c>
      <c r="BR158" s="36">
        <f t="shared" si="86"/>
        <v>0</v>
      </c>
      <c r="BS158" s="36">
        <f t="shared" si="87"/>
        <v>0</v>
      </c>
      <c r="BT158" s="34">
        <f>IF($B158="P",VLOOKUP($E158,'[2]Costeo-JUL26'!$B$9:$CQ$307,BT$1,0),0)</f>
        <v>0</v>
      </c>
      <c r="BU158" s="16">
        <f>IF($B158="P",VLOOKUP($E158,'[2]Costeo-JUL26'!$B$9:$CQ$307,BU$1,0),0)*$G158</f>
        <v>0</v>
      </c>
      <c r="BV158" s="36">
        <f>IF($B158="P",VLOOKUP($E158,'[2]Costeo-JUL26'!$B$9:$CQ$307,BV$1,0),0)*$G158</f>
        <v>0</v>
      </c>
      <c r="BW158" s="35">
        <f>IF($B158="P",VLOOKUP($E158,'[2]Costeo-JUL26'!$B$9:$CQ$307,BW$1,0),0)</f>
        <v>0</v>
      </c>
      <c r="BX158" s="36">
        <f t="shared" si="88"/>
        <v>0</v>
      </c>
      <c r="BY158" s="36">
        <f t="shared" si="89"/>
        <v>0</v>
      </c>
      <c r="BZ158" s="34">
        <f>IF($B158="P",VLOOKUP($E158,'[2]Costeo-JUL26'!$B$9:$CQ$307,BZ$1,0),0)</f>
        <v>0</v>
      </c>
      <c r="CA158" s="16">
        <f>IF($B158="P",VLOOKUP($E158,'[2]Costeo-JUL26'!$B$9:$CQ$307,CA$1,0),0)*$G158</f>
        <v>0</v>
      </c>
      <c r="CB158" s="36">
        <f>IF($B158="P",VLOOKUP($E158,'[2]Costeo-JUL26'!$B$9:$CQ$307,CB$1,0),0)*$G158</f>
        <v>0</v>
      </c>
      <c r="CC158" s="35">
        <f>IF($B158="P",VLOOKUP($E158,'[2]Costeo-JUL26'!$B$9:$CQ$307,CC$1,0),0)</f>
        <v>0</v>
      </c>
      <c r="CD158" s="36">
        <f t="shared" si="90"/>
        <v>0</v>
      </c>
      <c r="CE158" s="36">
        <f t="shared" si="91"/>
        <v>0</v>
      </c>
      <c r="CF158" s="37">
        <f t="shared" si="63"/>
        <v>0</v>
      </c>
      <c r="CG158" s="36">
        <f>IF($B158="r",VLOOKUP($E158,'[2]Costeo-JUL26'!$B$9:$CQ$307,CG$1,0),0)*$G158</f>
        <v>-1216.8421599999999</v>
      </c>
      <c r="CH158" s="35">
        <f>VLOOKUP($E158,'[2]TEORICOS (05.26)'!$A$8:$T$251,CH$1,0)</f>
        <v>0</v>
      </c>
      <c r="CI158" s="36">
        <f t="shared" si="92"/>
        <v>0</v>
      </c>
      <c r="CJ158" s="37">
        <f t="shared" si="93"/>
        <v>-1216.8421599999999</v>
      </c>
      <c r="CM158" s="16">
        <f>SUMIFS('[1]Ajuste Inventario'!$I:$I,'[1]Ajuste Inventario'!$B:$B,E158,'[1]Ajuste Inventario'!$S:$S,D158)*-1</f>
        <v>0</v>
      </c>
      <c r="CN158" s="36">
        <f t="shared" si="64"/>
        <v>0</v>
      </c>
      <c r="CP158" t="str">
        <f t="shared" si="65"/>
        <v>3111Org.Vtas Ranelagh</v>
      </c>
      <c r="CQ158" s="10" t="e">
        <f t="shared" si="66"/>
        <v>#DIV/0!</v>
      </c>
    </row>
    <row r="159" spans="1:95" x14ac:dyDescent="0.25">
      <c r="A159" s="30">
        <v>46204</v>
      </c>
      <c r="B159" s="31" t="str">
        <f>VLOOKUP($E159,'[2]TEORICOS (05.26)'!$A$8:$T$251,B$1,0)</f>
        <v>P</v>
      </c>
      <c r="C159" s="32" t="str">
        <f>VLOOKUP($E159,'[2]TEORICOS (05.26)'!$A$8:$T$251,C$1,0)</f>
        <v>Coca Cola</v>
      </c>
      <c r="D159" t="s">
        <v>217</v>
      </c>
      <c r="E159">
        <v>105</v>
      </c>
      <c r="F159" t="s">
        <v>67</v>
      </c>
      <c r="G159" s="16">
        <v>127</v>
      </c>
      <c r="H159" s="16">
        <v>67.055999999999912</v>
      </c>
      <c r="I159" s="33">
        <v>1078524.5399999989</v>
      </c>
      <c r="J159" s="33">
        <v>1052399.2699999993</v>
      </c>
      <c r="K159" s="34">
        <f>IF($B159="P",VLOOKUP($E159,'[2]Costeo-JUL26'!$B$9:$CQ$307,K$1,0),0)</f>
        <v>902026</v>
      </c>
      <c r="L159" s="35">
        <f>VLOOKUP($E159,'[2]TEORICOS (05.26)'!$A$8:$T$251,L$1,0)</f>
        <v>0.2</v>
      </c>
      <c r="M159" s="36">
        <f t="shared" si="67"/>
        <v>210479.85399999988</v>
      </c>
      <c r="N159" s="35">
        <f>IF($B159="P",VLOOKUP($E159,'[2]Costeo-JUL26'!$B$9:$CQ$307,N$1,0),0)</f>
        <v>0.01</v>
      </c>
      <c r="O159" s="36">
        <f t="shared" si="68"/>
        <v>2104.7985399999989</v>
      </c>
      <c r="P159" s="36">
        <f>IF($B159="P",VLOOKUP($E159,'[2]Costeo-JUL26'!$B$9:$CQ$307,P$1,0),0)*H159</f>
        <v>0</v>
      </c>
      <c r="Q159" s="36">
        <f t="shared" si="69"/>
        <v>212584.65253999986</v>
      </c>
      <c r="R159" s="34">
        <f>IF($B159="P",VLOOKUP($E159,'[2]Costeo-JUL26'!$B$9:$CQ$307,R$1,0),0)</f>
        <v>902332</v>
      </c>
      <c r="S159" s="16">
        <f>IF($B159="P",VLOOKUP($E159,'[2]Costeo-JUL26'!$B$9:$CQ$307,S$1,0),0)*$G159</f>
        <v>55.2506753125</v>
      </c>
      <c r="T159" s="36">
        <f>IF($B159="P",VLOOKUP($E159,'[2]Costeo-JUL26'!$B$9:$CQ$307,T$1,0),0)*$G159</f>
        <v>38540.323741923436</v>
      </c>
      <c r="U159" s="35">
        <f>IF($B159="P",VLOOKUP($E159,'[2]Costeo-JUL26'!$B$9:$CQ$307,U$1,0),0)</f>
        <v>1.4999999999999999E-2</v>
      </c>
      <c r="V159" s="36">
        <f t="shared" si="70"/>
        <v>578.10485612885157</v>
      </c>
      <c r="W159" s="36">
        <f t="shared" si="71"/>
        <v>39118.428598052284</v>
      </c>
      <c r="X159" s="34">
        <f>IF($B159="P",VLOOKUP($E159,'[2]Costeo-JUL26'!$B$9:$CQ$307,X$1,0),0)</f>
        <v>902338</v>
      </c>
      <c r="Y159" s="16">
        <f>IF($B159="P",VLOOKUP($E159,'[2]Costeo-JUL26'!$B$9:$CQ$307,Y$1,0),0)*$G159</f>
        <v>3.3192719999999998</v>
      </c>
      <c r="Z159" s="36">
        <f>IF($B159="P",VLOOKUP($E159,'[2]Costeo-JUL26'!$B$9:$CQ$307,Z$1,0),0)*$G159</f>
        <v>938.49096527999995</v>
      </c>
      <c r="AA159" s="35">
        <f>IF($B159="P",VLOOKUP($E159,'[2]Costeo-JUL26'!$B$9:$CQ$307,AA$1,0),0)</f>
        <v>0.45</v>
      </c>
      <c r="AB159" s="36">
        <f t="shared" si="72"/>
        <v>422.32093437599997</v>
      </c>
      <c r="AC159" s="36">
        <f t="shared" si="73"/>
        <v>1360.8118996559999</v>
      </c>
      <c r="AD159" s="34">
        <f>IF($B159="P",VLOOKUP($E159,'[2]Costeo-JUL26'!$B$9:$CQ$307,AD$1,0),0)</f>
        <v>901733</v>
      </c>
      <c r="AE159" s="16">
        <f>IF($B159="P",VLOOKUP($E159,'[2]Costeo-JUL26'!$B$9:$CQ$307,AE$1,0),0)*$G159</f>
        <v>1524</v>
      </c>
      <c r="AF159" s="36">
        <f>IF($B159="P",VLOOKUP($E159,'[2]Costeo-JUL26'!$B$9:$CQ$307,AF$1,0),0)*$G159</f>
        <v>23389.132800000003</v>
      </c>
      <c r="AG159" s="35">
        <f>IF($B159="P",VLOOKUP($E159,'[2]Costeo-JUL26'!$B$9:$CQ$307,AG$1,0),0)</f>
        <v>6.0000000000000001E-3</v>
      </c>
      <c r="AH159" s="36">
        <f t="shared" si="74"/>
        <v>140.33479680000002</v>
      </c>
      <c r="AI159" s="36">
        <f t="shared" si="75"/>
        <v>23529.467596800005</v>
      </c>
      <c r="AJ159" s="34">
        <f>IF($B159="P",VLOOKUP($E159,'[2]Costeo-JUL26'!$B$9:$CQ$307,AJ$1,0),0)</f>
        <v>939214</v>
      </c>
      <c r="AK159" s="16">
        <f>IF($B159="P",VLOOKUP($E159,'[2]Costeo-JUL26'!$B$9:$CQ$307,AK$1,0),0)*$G159</f>
        <v>1524</v>
      </c>
      <c r="AL159" s="36">
        <f>IF($B159="P",VLOOKUP($E159,'[2]Costeo-JUL26'!$B$9:$CQ$307,AL$1,0),0)*$G159</f>
        <v>9456.4200000000019</v>
      </c>
      <c r="AM159" s="35">
        <f>IF($B159="P",VLOOKUP($E159,'[2]Costeo-JUL26'!$B$9:$CQ$307,AM$1,0),0)</f>
        <v>1.7999999999999999E-2</v>
      </c>
      <c r="AN159" s="36">
        <f t="shared" si="76"/>
        <v>170.21556000000001</v>
      </c>
      <c r="AO159" s="36">
        <f t="shared" si="77"/>
        <v>9626.6355600000024</v>
      </c>
      <c r="AP159" s="34">
        <f>IF($B159="P",VLOOKUP($E159,'[2]Costeo-JUL26'!$B$9:$CQ$307,AP$1,0),0)</f>
        <v>901189</v>
      </c>
      <c r="AQ159" s="16">
        <f>IF($B159="P",VLOOKUP($E159,'[2]Costeo-JUL26'!$B$9:$CQ$307,AQ$1,0),0)*$G159</f>
        <v>1524</v>
      </c>
      <c r="AR159" s="36">
        <f>IF($B159="P",VLOOKUP($E159,'[2]Costeo-JUL26'!$B$9:$CQ$307,AR$1,0),0)*$G159</f>
        <v>116866.72080211456</v>
      </c>
      <c r="AS159" s="35">
        <f>IF($B159="P",VLOOKUP($E159,'[2]Costeo-JUL26'!$B$9:$CQ$307,AS$1,0),0)</f>
        <v>0.02</v>
      </c>
      <c r="AT159" s="36">
        <f t="shared" si="78"/>
        <v>2337.3344160422912</v>
      </c>
      <c r="AU159" s="36">
        <f t="shared" si="79"/>
        <v>119204.05521815685</v>
      </c>
      <c r="AV159" s="34">
        <f>IF($B159="P",VLOOKUP($E159,'[2]Costeo-JUL26'!$B$9:$CQ$307,AV$1,0),0)</f>
        <v>939510</v>
      </c>
      <c r="AW159" s="16">
        <f>IF($B159="P",VLOOKUP($E159,'[2]Costeo-JUL26'!$B$9:$CQ$307,AW$1,0),0)*$G159</f>
        <v>1.8161</v>
      </c>
      <c r="AX159" s="36">
        <f>IF($B159="P",VLOOKUP($E159,'[2]Costeo-JUL26'!$B$9:$CQ$307,AX$1,0),0)*$G159</f>
        <v>7805.2345800000012</v>
      </c>
      <c r="AY159" s="35">
        <f>IF($B159="P",VLOOKUP($E159,'[2]Costeo-JUL26'!$B$9:$CQ$307,AY$1,0),0)</f>
        <v>0.03</v>
      </c>
      <c r="AZ159" s="36">
        <f t="shared" si="80"/>
        <v>234.15703740000004</v>
      </c>
      <c r="BA159" s="36">
        <f t="shared" si="81"/>
        <v>8039.3916174000015</v>
      </c>
      <c r="BB159" s="34">
        <f>IF($B159="P",VLOOKUP($E159,'[2]Costeo-JUL26'!$B$9:$CQ$307,BB$1,0),0)</f>
        <v>902311</v>
      </c>
      <c r="BC159" s="16">
        <f>IF($B159="P",VLOOKUP($E159,'[2]Costeo-JUL26'!$B$9:$CQ$307,BC$1,0),0)*$G159</f>
        <v>0.3527777777777778</v>
      </c>
      <c r="BD159" s="36">
        <f>IF($B159="P",VLOOKUP($E159,'[2]Costeo-JUL26'!$B$9:$CQ$307,BD$1,0),0)*$G159</f>
        <v>1383.4692083333337</v>
      </c>
      <c r="BE159" s="35">
        <f>IF($B159="P",VLOOKUP($E159,'[2]Costeo-JUL26'!$B$9:$CQ$307,BE$1,0),0)</f>
        <v>0.03</v>
      </c>
      <c r="BF159" s="36">
        <f t="shared" si="82"/>
        <v>41.504076250000011</v>
      </c>
      <c r="BG159" s="36">
        <f t="shared" si="83"/>
        <v>1424.9732845833337</v>
      </c>
      <c r="BH159" s="34">
        <f>IF($B159="P",VLOOKUP($E159,'[2]Costeo-JUL26'!$B$9:$CQ$307,BH$1,0),0)</f>
        <v>933089</v>
      </c>
      <c r="BI159" s="16">
        <f>IF($B159="P",VLOOKUP($E159,'[2]Costeo-JUL26'!$B$9:$CQ$307,BI$1,0),0)*$G159</f>
        <v>3.47265625</v>
      </c>
      <c r="BJ159" s="36">
        <f>IF($B159="P",VLOOKUP($E159,'[2]Costeo-JUL26'!$B$9:$CQ$307,BJ$1,0),0)*$G159</f>
        <v>2585.99176257622</v>
      </c>
      <c r="BK159" s="35">
        <f>IF(BH159=910319,0,IF($B159="P",VLOOKUP($E159,'[2]Costeo-JUL26'!$B$9:$CQ$307,BK$1,0),0))</f>
        <v>0.02</v>
      </c>
      <c r="BL159" s="36">
        <f t="shared" si="84"/>
        <v>51.719835251524401</v>
      </c>
      <c r="BM159" s="36">
        <f t="shared" si="85"/>
        <v>2637.7115978277443</v>
      </c>
      <c r="BN159" s="34">
        <f>IF($B159="P",VLOOKUP($E159,'[2]Costeo-JUL26'!$B$9:$CQ$307,BN$1,0),0)</f>
        <v>0</v>
      </c>
      <c r="BO159" s="16">
        <f>IF($B159="P",VLOOKUP($E159,'[2]Costeo-JUL26'!$B$9:$CQ$307,BO$1,0),0)*$G159</f>
        <v>0</v>
      </c>
      <c r="BP159" s="36">
        <f>IF($B159="P",VLOOKUP($E159,'[2]Costeo-JUL26'!$B$9:$CQ$307,BP$1,0),0)*$G159</f>
        <v>0</v>
      </c>
      <c r="BQ159" s="35">
        <f>IF($B159="P",VLOOKUP($E159,'[2]Costeo-JUL26'!$B$9:$CQ$307,BQ$1,0),0)</f>
        <v>0</v>
      </c>
      <c r="BR159" s="36">
        <f t="shared" si="86"/>
        <v>0</v>
      </c>
      <c r="BS159" s="36">
        <f t="shared" si="87"/>
        <v>0</v>
      </c>
      <c r="BT159" s="34">
        <f>IF($B159="P",VLOOKUP($E159,'[2]Costeo-JUL26'!$B$9:$CQ$307,BT$1,0),0)</f>
        <v>0</v>
      </c>
      <c r="BU159" s="16">
        <f>IF($B159="P",VLOOKUP($E159,'[2]Costeo-JUL26'!$B$9:$CQ$307,BU$1,0),0)*$G159</f>
        <v>0</v>
      </c>
      <c r="BV159" s="36">
        <f>IF($B159="P",VLOOKUP($E159,'[2]Costeo-JUL26'!$B$9:$CQ$307,BV$1,0),0)*$G159</f>
        <v>0</v>
      </c>
      <c r="BW159" s="35">
        <f>IF($B159="P",VLOOKUP($E159,'[2]Costeo-JUL26'!$B$9:$CQ$307,BW$1,0),0)</f>
        <v>0</v>
      </c>
      <c r="BX159" s="36">
        <f t="shared" si="88"/>
        <v>0</v>
      </c>
      <c r="BY159" s="36">
        <f t="shared" si="89"/>
        <v>0</v>
      </c>
      <c r="BZ159" s="34">
        <f>IF($B159="P",VLOOKUP($E159,'[2]Costeo-JUL26'!$B$9:$CQ$307,BZ$1,0),0)</f>
        <v>0</v>
      </c>
      <c r="CA159" s="16">
        <f>IF($B159="P",VLOOKUP($E159,'[2]Costeo-JUL26'!$B$9:$CQ$307,CA$1,0),0)*$G159</f>
        <v>0</v>
      </c>
      <c r="CB159" s="36">
        <f>IF($B159="P",VLOOKUP($E159,'[2]Costeo-JUL26'!$B$9:$CQ$307,CB$1,0),0)*$G159</f>
        <v>0</v>
      </c>
      <c r="CC159" s="35">
        <f>IF($B159="P",VLOOKUP($E159,'[2]Costeo-JUL26'!$B$9:$CQ$307,CC$1,0),0)</f>
        <v>0</v>
      </c>
      <c r="CD159" s="36">
        <f t="shared" si="90"/>
        <v>0</v>
      </c>
      <c r="CE159" s="36">
        <f t="shared" si="91"/>
        <v>0</v>
      </c>
      <c r="CF159" s="37">
        <f t="shared" si="63"/>
        <v>417526.12791247602</v>
      </c>
      <c r="CG159" s="36">
        <f>IF($B159="r",VLOOKUP($E159,'[2]Costeo-JUL26'!$B$9:$CQ$307,CG$1,0),0)*$G159</f>
        <v>0</v>
      </c>
      <c r="CH159" s="35">
        <f>VLOOKUP($E159,'[2]TEORICOS (05.26)'!$A$8:$T$251,CH$1,0)</f>
        <v>0.05</v>
      </c>
      <c r="CI159" s="36">
        <f t="shared" si="92"/>
        <v>0</v>
      </c>
      <c r="CJ159" s="37">
        <f t="shared" si="93"/>
        <v>0</v>
      </c>
      <c r="CM159" s="16">
        <f>SUMIFS('[1]Ajuste Inventario'!$I:$I,'[1]Ajuste Inventario'!$B:$B,E159,'[1]Ajuste Inventario'!$S:$S,D159)*-1</f>
        <v>0.33300000000000002</v>
      </c>
      <c r="CN159" s="36">
        <f t="shared" si="64"/>
        <v>1094.7732330303506</v>
      </c>
      <c r="CP159" t="str">
        <f t="shared" si="65"/>
        <v>105Org.Vtas Dolores</v>
      </c>
      <c r="CQ159" s="10">
        <f t="shared" si="66"/>
        <v>3287.6073063974491</v>
      </c>
    </row>
    <row r="160" spans="1:95" x14ac:dyDescent="0.25">
      <c r="A160" s="30">
        <v>46204</v>
      </c>
      <c r="B160" s="31" t="str">
        <f>VLOOKUP($E160,'[2]TEORICOS (05.26)'!$A$8:$T$251,B$1,0)</f>
        <v>P</v>
      </c>
      <c r="C160" s="32" t="str">
        <f>VLOOKUP($E160,'[2]TEORICOS (05.26)'!$A$8:$T$251,C$1,0)</f>
        <v>Coca Cola</v>
      </c>
      <c r="D160" t="s">
        <v>217</v>
      </c>
      <c r="E160">
        <v>110</v>
      </c>
      <c r="F160" t="s">
        <v>68</v>
      </c>
      <c r="G160" s="16">
        <v>244</v>
      </c>
      <c r="H160" s="16">
        <v>360.87600000000032</v>
      </c>
      <c r="I160" s="33">
        <v>6734412.0399999972</v>
      </c>
      <c r="J160" s="33">
        <v>5765583.0099999988</v>
      </c>
      <c r="K160" s="34">
        <f>IF($B160="P",VLOOKUP($E160,'[2]Costeo-JUL26'!$B$9:$CQ$307,K$1,0),0)</f>
        <v>902026</v>
      </c>
      <c r="L160" s="35">
        <f>VLOOKUP($E160,'[2]TEORICOS (05.26)'!$A$8:$T$251,L$1,0)</f>
        <v>0.2</v>
      </c>
      <c r="M160" s="36">
        <f t="shared" si="67"/>
        <v>1153116.6019999997</v>
      </c>
      <c r="N160" s="35">
        <f>IF($B160="P",VLOOKUP($E160,'[2]Costeo-JUL26'!$B$9:$CQ$307,N$1,0),0)</f>
        <v>0.01</v>
      </c>
      <c r="O160" s="36">
        <f t="shared" si="68"/>
        <v>11531.166019999997</v>
      </c>
      <c r="P160" s="36">
        <f>IF($B160="P",VLOOKUP($E160,'[2]Costeo-JUL26'!$B$9:$CQ$307,P$1,0),0)*H160</f>
        <v>0</v>
      </c>
      <c r="Q160" s="36">
        <f t="shared" si="69"/>
        <v>1164647.7680199996</v>
      </c>
      <c r="R160" s="34">
        <f>IF($B160="P",VLOOKUP($E160,'[2]Costeo-JUL26'!$B$9:$CQ$307,R$1,0),0)</f>
        <v>902332</v>
      </c>
      <c r="S160" s="16">
        <f>IF($B160="P",VLOOKUP($E160,'[2]Costeo-JUL26'!$B$9:$CQ$307,S$1,0),0)*$G160</f>
        <v>297.2225305</v>
      </c>
      <c r="T160" s="36">
        <f>IF($B160="P",VLOOKUP($E160,'[2]Costeo-JUL26'!$B$9:$CQ$307,T$1,0),0)*$G160</f>
        <v>207328.7337045834</v>
      </c>
      <c r="U160" s="35">
        <f>IF($B160="P",VLOOKUP($E160,'[2]Costeo-JUL26'!$B$9:$CQ$307,U$1,0),0)</f>
        <v>1.4999999999999999E-2</v>
      </c>
      <c r="V160" s="36">
        <f t="shared" si="70"/>
        <v>3109.9310055687511</v>
      </c>
      <c r="W160" s="36">
        <f t="shared" si="71"/>
        <v>210438.66471015214</v>
      </c>
      <c r="X160" s="34">
        <f>IF($B160="P",VLOOKUP($E160,'[2]Costeo-JUL26'!$B$9:$CQ$307,X$1,0),0)</f>
        <v>902338</v>
      </c>
      <c r="Y160" s="16">
        <f>IF($B160="P",VLOOKUP($E160,'[2]Costeo-JUL26'!$B$9:$CQ$307,Y$1,0),0)*$G160</f>
        <v>16.232831999999998</v>
      </c>
      <c r="Z160" s="36">
        <f>IF($B160="P",VLOOKUP($E160,'[2]Costeo-JUL26'!$B$9:$CQ$307,Z$1,0),0)*$G160</f>
        <v>4589.6709196800002</v>
      </c>
      <c r="AA160" s="35">
        <f>IF($B160="P",VLOOKUP($E160,'[2]Costeo-JUL26'!$B$9:$CQ$307,AA$1,0),0)</f>
        <v>0.45</v>
      </c>
      <c r="AB160" s="36">
        <f t="shared" si="72"/>
        <v>2065.351913856</v>
      </c>
      <c r="AC160" s="36">
        <f t="shared" si="73"/>
        <v>6655.0228335360007</v>
      </c>
      <c r="AD160" s="34">
        <f>IF($B160="P",VLOOKUP($E160,'[2]Costeo-JUL26'!$B$9:$CQ$307,AD$1,0),0)</f>
        <v>933139</v>
      </c>
      <c r="AE160" s="16">
        <f>IF($B160="P",VLOOKUP($E160,'[2]Costeo-JUL26'!$B$9:$CQ$307,AE$1,0),0)*$G160</f>
        <v>5856</v>
      </c>
      <c r="AF160" s="36">
        <f>IF($B160="P",VLOOKUP($E160,'[2]Costeo-JUL26'!$B$9:$CQ$307,AF$1,0),0)*$G160</f>
        <v>63470.373120000004</v>
      </c>
      <c r="AG160" s="35">
        <f>IF($B160="P",VLOOKUP($E160,'[2]Costeo-JUL26'!$B$9:$CQ$307,AG$1,0),0)</f>
        <v>6.0000000000000001E-3</v>
      </c>
      <c r="AH160" s="36">
        <f t="shared" si="74"/>
        <v>380.82223872000003</v>
      </c>
      <c r="AI160" s="36">
        <f t="shared" si="75"/>
        <v>63851.195358720004</v>
      </c>
      <c r="AJ160" s="34">
        <f>IF($B160="P",VLOOKUP($E160,'[2]Costeo-JUL26'!$B$9:$CQ$307,AJ$1,0),0)</f>
        <v>938219</v>
      </c>
      <c r="AK160" s="16">
        <f>IF($B160="P",VLOOKUP($E160,'[2]Costeo-JUL26'!$B$9:$CQ$307,AK$1,0),0)*$G160</f>
        <v>5856</v>
      </c>
      <c r="AL160" s="36">
        <f>IF($B160="P",VLOOKUP($E160,'[2]Costeo-JUL26'!$B$9:$CQ$307,AL$1,0),0)*$G160</f>
        <v>71424.812160000001</v>
      </c>
      <c r="AM160" s="35">
        <f>IF($B160="P",VLOOKUP($E160,'[2]Costeo-JUL26'!$B$9:$CQ$307,AM$1,0),0)</f>
        <v>1.7999999999999999E-2</v>
      </c>
      <c r="AN160" s="36">
        <f t="shared" si="76"/>
        <v>1285.64661888</v>
      </c>
      <c r="AO160" s="36">
        <f t="shared" si="77"/>
        <v>72710.458778879998</v>
      </c>
      <c r="AP160" s="34">
        <f>IF($B160="P",VLOOKUP($E160,'[2]Costeo-JUL26'!$B$9:$CQ$307,AP$1,0),0)</f>
        <v>0</v>
      </c>
      <c r="AQ160" s="16">
        <f>IF($B160="P",VLOOKUP($E160,'[2]Costeo-JUL26'!$B$9:$CQ$307,AQ$1,0),0)*$G160</f>
        <v>0</v>
      </c>
      <c r="AR160" s="36">
        <f>IF($B160="P",VLOOKUP($E160,'[2]Costeo-JUL26'!$B$9:$CQ$307,AR$1,0),0)*$G160</f>
        <v>0</v>
      </c>
      <c r="AS160" s="35">
        <f>IF($B160="P",VLOOKUP($E160,'[2]Costeo-JUL26'!$B$9:$CQ$307,AS$1,0),0)</f>
        <v>0</v>
      </c>
      <c r="AT160" s="36">
        <f t="shared" si="78"/>
        <v>0</v>
      </c>
      <c r="AU160" s="36">
        <f t="shared" si="79"/>
        <v>0</v>
      </c>
      <c r="AV160" s="34">
        <f>IF($B160="P",VLOOKUP($E160,'[2]Costeo-JUL26'!$B$9:$CQ$307,AV$1,0),0)</f>
        <v>0</v>
      </c>
      <c r="AW160" s="16">
        <f>IF($B160="P",VLOOKUP($E160,'[2]Costeo-JUL26'!$B$9:$CQ$307,AW$1,0),0)*$G160</f>
        <v>0</v>
      </c>
      <c r="AX160" s="36">
        <f>IF($B160="P",VLOOKUP($E160,'[2]Costeo-JUL26'!$B$9:$CQ$307,AX$1,0),0)*$G160</f>
        <v>0</v>
      </c>
      <c r="AY160" s="35">
        <f>IF($B160="P",VLOOKUP($E160,'[2]Costeo-JUL26'!$B$9:$CQ$307,AY$1,0),0)</f>
        <v>0</v>
      </c>
      <c r="AZ160" s="36">
        <f t="shared" si="80"/>
        <v>0</v>
      </c>
      <c r="BA160" s="36">
        <f t="shared" si="81"/>
        <v>0</v>
      </c>
      <c r="BB160" s="34">
        <f>IF($B160="P",VLOOKUP($E160,'[2]Costeo-JUL26'!$B$9:$CQ$307,BB$1,0),0)</f>
        <v>0</v>
      </c>
      <c r="BC160" s="16">
        <f>IF($B160="P",VLOOKUP($E160,'[2]Costeo-JUL26'!$B$9:$CQ$307,BC$1,0),0)*$G160</f>
        <v>0</v>
      </c>
      <c r="BD160" s="36">
        <f>IF($B160="P",VLOOKUP($E160,'[2]Costeo-JUL26'!$B$9:$CQ$307,BD$1,0),0)*$G160</f>
        <v>0</v>
      </c>
      <c r="BE160" s="35">
        <f>IF($B160="P",VLOOKUP($E160,'[2]Costeo-JUL26'!$B$9:$CQ$307,BE$1,0),0)</f>
        <v>0</v>
      </c>
      <c r="BF160" s="36">
        <f t="shared" si="82"/>
        <v>0</v>
      </c>
      <c r="BG160" s="36">
        <f t="shared" si="83"/>
        <v>0</v>
      </c>
      <c r="BH160" s="34">
        <f>IF($B160="P",VLOOKUP($E160,'[2]Costeo-JUL26'!$B$9:$CQ$307,BH$1,0),0)</f>
        <v>0</v>
      </c>
      <c r="BI160" s="16">
        <f>IF($B160="P",VLOOKUP($E160,'[2]Costeo-JUL26'!$B$9:$CQ$307,BI$1,0),0)*$G160</f>
        <v>0</v>
      </c>
      <c r="BJ160" s="36">
        <f>IF($B160="P",VLOOKUP($E160,'[2]Costeo-JUL26'!$B$9:$CQ$307,BJ$1,0),0)*$G160</f>
        <v>0</v>
      </c>
      <c r="BK160" s="35">
        <f>IF(BH160=910319,0,IF($B160="P",VLOOKUP($E160,'[2]Costeo-JUL26'!$B$9:$CQ$307,BK$1,0),0))</f>
        <v>0</v>
      </c>
      <c r="BL160" s="36">
        <f t="shared" si="84"/>
        <v>0</v>
      </c>
      <c r="BM160" s="36">
        <f t="shared" si="85"/>
        <v>0</v>
      </c>
      <c r="BN160" s="34">
        <f>IF($B160="P",VLOOKUP($E160,'[2]Costeo-JUL26'!$B$9:$CQ$307,BN$1,0),0)</f>
        <v>0</v>
      </c>
      <c r="BO160" s="16">
        <f>IF($B160="P",VLOOKUP($E160,'[2]Costeo-JUL26'!$B$9:$CQ$307,BO$1,0),0)*$G160</f>
        <v>0</v>
      </c>
      <c r="BP160" s="36">
        <f>IF($B160="P",VLOOKUP($E160,'[2]Costeo-JUL26'!$B$9:$CQ$307,BP$1,0),0)*$G160</f>
        <v>0</v>
      </c>
      <c r="BQ160" s="35">
        <f>IF($B160="P",VLOOKUP($E160,'[2]Costeo-JUL26'!$B$9:$CQ$307,BQ$1,0),0)</f>
        <v>0</v>
      </c>
      <c r="BR160" s="36">
        <f t="shared" si="86"/>
        <v>0</v>
      </c>
      <c r="BS160" s="36">
        <f t="shared" si="87"/>
        <v>0</v>
      </c>
      <c r="BT160" s="34">
        <f>IF($B160="P",VLOOKUP($E160,'[2]Costeo-JUL26'!$B$9:$CQ$307,BT$1,0),0)</f>
        <v>0</v>
      </c>
      <c r="BU160" s="16">
        <f>IF($B160="P",VLOOKUP($E160,'[2]Costeo-JUL26'!$B$9:$CQ$307,BU$1,0),0)*$G160</f>
        <v>0</v>
      </c>
      <c r="BV160" s="36">
        <f>IF($B160="P",VLOOKUP($E160,'[2]Costeo-JUL26'!$B$9:$CQ$307,BV$1,0),0)*$G160</f>
        <v>0</v>
      </c>
      <c r="BW160" s="35">
        <f>IF($B160="P",VLOOKUP($E160,'[2]Costeo-JUL26'!$B$9:$CQ$307,BW$1,0),0)</f>
        <v>0</v>
      </c>
      <c r="BX160" s="36">
        <f t="shared" si="88"/>
        <v>0</v>
      </c>
      <c r="BY160" s="36">
        <f t="shared" si="89"/>
        <v>0</v>
      </c>
      <c r="BZ160" s="34">
        <f>IF($B160="P",VLOOKUP($E160,'[2]Costeo-JUL26'!$B$9:$CQ$307,BZ$1,0),0)</f>
        <v>0</v>
      </c>
      <c r="CA160" s="16">
        <f>IF($B160="P",VLOOKUP($E160,'[2]Costeo-JUL26'!$B$9:$CQ$307,CA$1,0),0)*$G160</f>
        <v>0</v>
      </c>
      <c r="CB160" s="36">
        <f>IF($B160="P",VLOOKUP($E160,'[2]Costeo-JUL26'!$B$9:$CQ$307,CB$1,0),0)*$G160</f>
        <v>0</v>
      </c>
      <c r="CC160" s="35">
        <f>IF($B160="P",VLOOKUP($E160,'[2]Costeo-JUL26'!$B$9:$CQ$307,CC$1,0),0)</f>
        <v>0</v>
      </c>
      <c r="CD160" s="36">
        <f t="shared" si="90"/>
        <v>0</v>
      </c>
      <c r="CE160" s="36">
        <f t="shared" si="91"/>
        <v>0</v>
      </c>
      <c r="CF160" s="37">
        <f t="shared" si="63"/>
        <v>1518303.1097012877</v>
      </c>
      <c r="CG160" s="36">
        <f>IF($B160="r",VLOOKUP($E160,'[2]Costeo-JUL26'!$B$9:$CQ$307,CG$1,0),0)*$G160</f>
        <v>0</v>
      </c>
      <c r="CH160" s="35">
        <f>VLOOKUP($E160,'[2]TEORICOS (05.26)'!$A$8:$T$251,CH$1,0)</f>
        <v>0</v>
      </c>
      <c r="CI160" s="36">
        <f t="shared" si="92"/>
        <v>0</v>
      </c>
      <c r="CJ160" s="37">
        <f t="shared" si="93"/>
        <v>0</v>
      </c>
      <c r="CM160" s="16">
        <f>SUMIFS('[1]Ajuste Inventario'!$I:$I,'[1]Ajuste Inventario'!$B:$B,E160,'[1]Ajuste Inventario'!$S:$S,D160)*-1</f>
        <v>11</v>
      </c>
      <c r="CN160" s="36">
        <f t="shared" si="64"/>
        <v>68448.09101112363</v>
      </c>
      <c r="CP160" t="str">
        <f t="shared" si="65"/>
        <v>110Org.Vtas Dolores</v>
      </c>
      <c r="CQ160" s="10">
        <f t="shared" si="66"/>
        <v>6222.5537282839659</v>
      </c>
    </row>
    <row r="161" spans="1:95" x14ac:dyDescent="0.25">
      <c r="A161" s="30">
        <v>46204</v>
      </c>
      <c r="B161" s="31" t="str">
        <f>VLOOKUP($E161,'[2]TEORICOS (05.26)'!$A$8:$T$251,B$1,0)</f>
        <v>R</v>
      </c>
      <c r="C161" s="32" t="str">
        <f>VLOOKUP($E161,'[2]TEORICOS (05.26)'!$A$8:$T$251,C$1,0)</f>
        <v>Coca Cola</v>
      </c>
      <c r="D161" t="s">
        <v>217</v>
      </c>
      <c r="E161">
        <v>118</v>
      </c>
      <c r="F161" t="s">
        <v>69</v>
      </c>
      <c r="G161" s="16">
        <v>571</v>
      </c>
      <c r="H161" s="16">
        <v>213.55399999999932</v>
      </c>
      <c r="I161" s="33">
        <v>4289408.4400000144</v>
      </c>
      <c r="J161" s="33">
        <v>4272126.9600000139</v>
      </c>
      <c r="K161" s="34">
        <f>IF($B161="P",VLOOKUP($E161,'[2]Costeo-JUL26'!$B$9:$CQ$307,K$1,0),0)</f>
        <v>0</v>
      </c>
      <c r="L161" s="35">
        <f>VLOOKUP($E161,'[2]TEORICOS (05.26)'!$A$8:$T$251,L$1,0)</f>
        <v>0.2</v>
      </c>
      <c r="M161" s="36">
        <f t="shared" si="67"/>
        <v>0</v>
      </c>
      <c r="N161" s="35">
        <f>IF($B161="P",VLOOKUP($E161,'[2]Costeo-JUL26'!$B$9:$CQ$307,N$1,0),0)</f>
        <v>0</v>
      </c>
      <c r="O161" s="36">
        <f t="shared" si="68"/>
        <v>0</v>
      </c>
      <c r="P161" s="36">
        <f>IF($B161="P",VLOOKUP($E161,'[2]Costeo-JUL26'!$B$9:$CQ$307,P$1,0),0)*H161</f>
        <v>0</v>
      </c>
      <c r="Q161" s="36">
        <f t="shared" si="69"/>
        <v>0</v>
      </c>
      <c r="R161" s="34">
        <f>IF($B161="P",VLOOKUP($E161,'[2]Costeo-JUL26'!$B$9:$CQ$307,R$1,0),0)</f>
        <v>0</v>
      </c>
      <c r="S161" s="16">
        <f>IF($B161="P",VLOOKUP($E161,'[2]Costeo-JUL26'!$B$9:$CQ$307,S$1,0),0)*$G161</f>
        <v>0</v>
      </c>
      <c r="T161" s="36">
        <f>IF($B161="P",VLOOKUP($E161,'[2]Costeo-JUL26'!$B$9:$CQ$307,T$1,0),0)*$G161</f>
        <v>0</v>
      </c>
      <c r="U161" s="35">
        <f>IF($B161="P",VLOOKUP($E161,'[2]Costeo-JUL26'!$B$9:$CQ$307,U$1,0),0)</f>
        <v>0</v>
      </c>
      <c r="V161" s="36">
        <f t="shared" si="70"/>
        <v>0</v>
      </c>
      <c r="W161" s="36">
        <f t="shared" si="71"/>
        <v>0</v>
      </c>
      <c r="X161" s="34">
        <f>IF($B161="P",VLOOKUP($E161,'[2]Costeo-JUL26'!$B$9:$CQ$307,X$1,0),0)</f>
        <v>0</v>
      </c>
      <c r="Y161" s="16">
        <f>IF($B161="P",VLOOKUP($E161,'[2]Costeo-JUL26'!$B$9:$CQ$307,Y$1,0),0)*$G161</f>
        <v>0</v>
      </c>
      <c r="Z161" s="36">
        <f>IF($B161="P",VLOOKUP($E161,'[2]Costeo-JUL26'!$B$9:$CQ$307,Z$1,0),0)*$G161</f>
        <v>0</v>
      </c>
      <c r="AA161" s="35">
        <f>IF($B161="P",VLOOKUP($E161,'[2]Costeo-JUL26'!$B$9:$CQ$307,AA$1,0),0)</f>
        <v>0</v>
      </c>
      <c r="AB161" s="36">
        <f t="shared" si="72"/>
        <v>0</v>
      </c>
      <c r="AC161" s="36">
        <f t="shared" si="73"/>
        <v>0</v>
      </c>
      <c r="AD161" s="34">
        <f>IF($B161="P",VLOOKUP($E161,'[2]Costeo-JUL26'!$B$9:$CQ$307,AD$1,0),0)</f>
        <v>0</v>
      </c>
      <c r="AE161" s="16">
        <f>IF($B161="P",VLOOKUP($E161,'[2]Costeo-JUL26'!$B$9:$CQ$307,AE$1,0),0)*$G161</f>
        <v>0</v>
      </c>
      <c r="AF161" s="36">
        <f>IF($B161="P",VLOOKUP($E161,'[2]Costeo-JUL26'!$B$9:$CQ$307,AF$1,0),0)*$G161</f>
        <v>0</v>
      </c>
      <c r="AG161" s="35">
        <f>IF($B161="P",VLOOKUP($E161,'[2]Costeo-JUL26'!$B$9:$CQ$307,AG$1,0),0)</f>
        <v>0</v>
      </c>
      <c r="AH161" s="36">
        <f t="shared" si="74"/>
        <v>0</v>
      </c>
      <c r="AI161" s="36">
        <f t="shared" si="75"/>
        <v>0</v>
      </c>
      <c r="AJ161" s="34">
        <f>IF($B161="P",VLOOKUP($E161,'[2]Costeo-JUL26'!$B$9:$CQ$307,AJ$1,0),0)</f>
        <v>0</v>
      </c>
      <c r="AK161" s="16">
        <f>IF($B161="P",VLOOKUP($E161,'[2]Costeo-JUL26'!$B$9:$CQ$307,AK$1,0),0)*$G161</f>
        <v>0</v>
      </c>
      <c r="AL161" s="36">
        <f>IF($B161="P",VLOOKUP($E161,'[2]Costeo-JUL26'!$B$9:$CQ$307,AL$1,0),0)*$G161</f>
        <v>0</v>
      </c>
      <c r="AM161" s="35">
        <f>IF($B161="P",VLOOKUP($E161,'[2]Costeo-JUL26'!$B$9:$CQ$307,AM$1,0),0)</f>
        <v>0</v>
      </c>
      <c r="AN161" s="36">
        <f t="shared" si="76"/>
        <v>0</v>
      </c>
      <c r="AO161" s="36">
        <f t="shared" si="77"/>
        <v>0</v>
      </c>
      <c r="AP161" s="34">
        <f>IF($B161="P",VLOOKUP($E161,'[2]Costeo-JUL26'!$B$9:$CQ$307,AP$1,0),0)</f>
        <v>0</v>
      </c>
      <c r="AQ161" s="16">
        <f>IF($B161="P",VLOOKUP($E161,'[2]Costeo-JUL26'!$B$9:$CQ$307,AQ$1,0),0)*$G161</f>
        <v>0</v>
      </c>
      <c r="AR161" s="36">
        <f>IF($B161="P",VLOOKUP($E161,'[2]Costeo-JUL26'!$B$9:$CQ$307,AR$1,0),0)*$G161</f>
        <v>0</v>
      </c>
      <c r="AS161" s="35">
        <f>IF($B161="P",VLOOKUP($E161,'[2]Costeo-JUL26'!$B$9:$CQ$307,AS$1,0),0)</f>
        <v>0</v>
      </c>
      <c r="AT161" s="36">
        <f t="shared" si="78"/>
        <v>0</v>
      </c>
      <c r="AU161" s="36">
        <f t="shared" si="79"/>
        <v>0</v>
      </c>
      <c r="AV161" s="34">
        <f>IF($B161="P",VLOOKUP($E161,'[2]Costeo-JUL26'!$B$9:$CQ$307,AV$1,0),0)</f>
        <v>0</v>
      </c>
      <c r="AW161" s="16">
        <f>IF($B161="P",VLOOKUP($E161,'[2]Costeo-JUL26'!$B$9:$CQ$307,AW$1,0),0)*$G161</f>
        <v>0</v>
      </c>
      <c r="AX161" s="36">
        <f>IF($B161="P",VLOOKUP($E161,'[2]Costeo-JUL26'!$B$9:$CQ$307,AX$1,0),0)*$G161</f>
        <v>0</v>
      </c>
      <c r="AY161" s="35">
        <f>IF($B161="P",VLOOKUP($E161,'[2]Costeo-JUL26'!$B$9:$CQ$307,AY$1,0),0)</f>
        <v>0</v>
      </c>
      <c r="AZ161" s="36">
        <f t="shared" si="80"/>
        <v>0</v>
      </c>
      <c r="BA161" s="36">
        <f t="shared" si="81"/>
        <v>0</v>
      </c>
      <c r="BB161" s="34">
        <f>IF($B161="P",VLOOKUP($E161,'[2]Costeo-JUL26'!$B$9:$CQ$307,BB$1,0),0)</f>
        <v>0</v>
      </c>
      <c r="BC161" s="16">
        <f>IF($B161="P",VLOOKUP($E161,'[2]Costeo-JUL26'!$B$9:$CQ$307,BC$1,0),0)*$G161</f>
        <v>0</v>
      </c>
      <c r="BD161" s="36">
        <f>IF($B161="P",VLOOKUP($E161,'[2]Costeo-JUL26'!$B$9:$CQ$307,BD$1,0),0)*$G161</f>
        <v>0</v>
      </c>
      <c r="BE161" s="35">
        <f>IF($B161="P",VLOOKUP($E161,'[2]Costeo-JUL26'!$B$9:$CQ$307,BE$1,0),0)</f>
        <v>0</v>
      </c>
      <c r="BF161" s="36">
        <f t="shared" si="82"/>
        <v>0</v>
      </c>
      <c r="BG161" s="36">
        <f t="shared" si="83"/>
        <v>0</v>
      </c>
      <c r="BH161" s="34">
        <f>IF($B161="P",VLOOKUP($E161,'[2]Costeo-JUL26'!$B$9:$CQ$307,BH$1,0),0)</f>
        <v>0</v>
      </c>
      <c r="BI161" s="16">
        <f>IF($B161="P",VLOOKUP($E161,'[2]Costeo-JUL26'!$B$9:$CQ$307,BI$1,0),0)*$G161</f>
        <v>0</v>
      </c>
      <c r="BJ161" s="36">
        <f>IF($B161="P",VLOOKUP($E161,'[2]Costeo-JUL26'!$B$9:$CQ$307,BJ$1,0),0)*$G161</f>
        <v>0</v>
      </c>
      <c r="BK161" s="35">
        <f>IF(BH161=910319,0,IF($B161="P",VLOOKUP($E161,'[2]Costeo-JUL26'!$B$9:$CQ$307,BK$1,0),0))</f>
        <v>0</v>
      </c>
      <c r="BL161" s="36">
        <f t="shared" si="84"/>
        <v>0</v>
      </c>
      <c r="BM161" s="36">
        <f t="shared" si="85"/>
        <v>0</v>
      </c>
      <c r="BN161" s="34">
        <f>IF($B161="P",VLOOKUP($E161,'[2]Costeo-JUL26'!$B$9:$CQ$307,BN$1,0),0)</f>
        <v>0</v>
      </c>
      <c r="BO161" s="16">
        <f>IF($B161="P",VLOOKUP($E161,'[2]Costeo-JUL26'!$B$9:$CQ$307,BO$1,0),0)*$G161</f>
        <v>0</v>
      </c>
      <c r="BP161" s="36">
        <f>IF($B161="P",VLOOKUP($E161,'[2]Costeo-JUL26'!$B$9:$CQ$307,BP$1,0),0)*$G161</f>
        <v>0</v>
      </c>
      <c r="BQ161" s="35">
        <f>IF($B161="P",VLOOKUP($E161,'[2]Costeo-JUL26'!$B$9:$CQ$307,BQ$1,0),0)</f>
        <v>0</v>
      </c>
      <c r="BR161" s="36">
        <f t="shared" si="86"/>
        <v>0</v>
      </c>
      <c r="BS161" s="36">
        <f t="shared" si="87"/>
        <v>0</v>
      </c>
      <c r="BT161" s="34">
        <f>IF($B161="P",VLOOKUP($E161,'[2]Costeo-JUL26'!$B$9:$CQ$307,BT$1,0),0)</f>
        <v>0</v>
      </c>
      <c r="BU161" s="16">
        <f>IF($B161="P",VLOOKUP($E161,'[2]Costeo-JUL26'!$B$9:$CQ$307,BU$1,0),0)*$G161</f>
        <v>0</v>
      </c>
      <c r="BV161" s="36">
        <f>IF($B161="P",VLOOKUP($E161,'[2]Costeo-JUL26'!$B$9:$CQ$307,BV$1,0),0)*$G161</f>
        <v>0</v>
      </c>
      <c r="BW161" s="35">
        <f>IF($B161="P",VLOOKUP($E161,'[2]Costeo-JUL26'!$B$9:$CQ$307,BW$1,0),0)</f>
        <v>0</v>
      </c>
      <c r="BX161" s="36">
        <f t="shared" si="88"/>
        <v>0</v>
      </c>
      <c r="BY161" s="36">
        <f t="shared" si="89"/>
        <v>0</v>
      </c>
      <c r="BZ161" s="34">
        <f>IF($B161="P",VLOOKUP($E161,'[2]Costeo-JUL26'!$B$9:$CQ$307,BZ$1,0),0)</f>
        <v>0</v>
      </c>
      <c r="CA161" s="16">
        <f>IF($B161="P",VLOOKUP($E161,'[2]Costeo-JUL26'!$B$9:$CQ$307,CA$1,0),0)*$G161</f>
        <v>0</v>
      </c>
      <c r="CB161" s="36">
        <f>IF($B161="P",VLOOKUP($E161,'[2]Costeo-JUL26'!$B$9:$CQ$307,CB$1,0),0)*$G161</f>
        <v>0</v>
      </c>
      <c r="CC161" s="35">
        <f>IF($B161="P",VLOOKUP($E161,'[2]Costeo-JUL26'!$B$9:$CQ$307,CC$1,0),0)</f>
        <v>0</v>
      </c>
      <c r="CD161" s="36">
        <f t="shared" si="90"/>
        <v>0</v>
      </c>
      <c r="CE161" s="36">
        <f t="shared" si="91"/>
        <v>0</v>
      </c>
      <c r="CF161" s="37">
        <f t="shared" si="63"/>
        <v>0</v>
      </c>
      <c r="CG161" s="36">
        <f>IF($B161="r",VLOOKUP($E161,'[2]Costeo-JUL26'!$B$9:$CQ$307,CG$1,0),0)*$G161</f>
        <v>1015072.41</v>
      </c>
      <c r="CH161" s="35">
        <f>VLOOKUP($E161,'[2]TEORICOS (05.26)'!$A$8:$T$251,CH$1,0)</f>
        <v>0.05</v>
      </c>
      <c r="CI161" s="36">
        <f t="shared" si="92"/>
        <v>803671.77150000283</v>
      </c>
      <c r="CJ161" s="37">
        <f t="shared" si="93"/>
        <v>1818744.1815000027</v>
      </c>
      <c r="CM161" s="16">
        <f>SUMIFS('[1]Ajuste Inventario'!$I:$I,'[1]Ajuste Inventario'!$B:$B,E161,'[1]Ajuste Inventario'!$S:$S,D161)*-1</f>
        <v>12.000999999999999</v>
      </c>
      <c r="CN161" s="38">
        <v>0</v>
      </c>
      <c r="CP161" t="str">
        <f t="shared" si="65"/>
        <v>118Org.Vtas Dolores</v>
      </c>
      <c r="CQ161" s="10">
        <f t="shared" si="66"/>
        <v>0</v>
      </c>
    </row>
    <row r="162" spans="1:95" x14ac:dyDescent="0.25">
      <c r="A162" s="30">
        <v>46204</v>
      </c>
      <c r="B162" s="31" t="str">
        <f>VLOOKUP($E162,'[2]TEORICOS (05.26)'!$A$8:$T$251,B$1,0)</f>
        <v>P</v>
      </c>
      <c r="C162" s="32" t="str">
        <f>VLOOKUP($E162,'[2]TEORICOS (05.26)'!$A$8:$T$251,C$1,0)</f>
        <v>Coca Cola</v>
      </c>
      <c r="D162" t="s">
        <v>217</v>
      </c>
      <c r="E162">
        <v>127</v>
      </c>
      <c r="F162" t="s">
        <v>70</v>
      </c>
      <c r="G162" s="16">
        <v>2410</v>
      </c>
      <c r="H162" s="16">
        <v>2547.3699999999812</v>
      </c>
      <c r="I162" s="33">
        <v>34359071.829999864</v>
      </c>
      <c r="J162" s="33">
        <v>30812331.959999882</v>
      </c>
      <c r="K162" s="34">
        <f>IF($B162="P",VLOOKUP($E162,'[2]Costeo-JUL26'!$B$9:$CQ$307,K$1,0),0)</f>
        <v>902026</v>
      </c>
      <c r="L162" s="35">
        <f>VLOOKUP($E162,'[2]TEORICOS (05.26)'!$A$8:$T$251,L$1,0)</f>
        <v>0.2</v>
      </c>
      <c r="M162" s="36">
        <f t="shared" si="67"/>
        <v>6162466.3919999767</v>
      </c>
      <c r="N162" s="35">
        <f>IF($B162="P",VLOOKUP($E162,'[2]Costeo-JUL26'!$B$9:$CQ$307,N$1,0),0)</f>
        <v>0.01</v>
      </c>
      <c r="O162" s="36">
        <f t="shared" si="68"/>
        <v>61624.663919999766</v>
      </c>
      <c r="P162" s="36">
        <f>IF($B162="P",VLOOKUP($E162,'[2]Costeo-JUL26'!$B$9:$CQ$307,P$1,0),0)*H162</f>
        <v>0</v>
      </c>
      <c r="Q162" s="36">
        <f t="shared" si="69"/>
        <v>6224091.0559199769</v>
      </c>
      <c r="R162" s="34">
        <f>IF($B162="P",VLOOKUP($E162,'[2]Costeo-JUL26'!$B$9:$CQ$307,R$1,0),0)</f>
        <v>902332</v>
      </c>
      <c r="S162" s="16">
        <f>IF($B162="P",VLOOKUP($E162,'[2]Costeo-JUL26'!$B$9:$CQ$307,S$1,0),0)*$G162</f>
        <v>2096.91539375</v>
      </c>
      <c r="T162" s="36">
        <f>IF($B162="P",VLOOKUP($E162,'[2]Costeo-JUL26'!$B$9:$CQ$307,T$1,0),0)*$G162</f>
        <v>1462711.4994966218</v>
      </c>
      <c r="U162" s="35">
        <f>IF($B162="P",VLOOKUP($E162,'[2]Costeo-JUL26'!$B$9:$CQ$307,U$1,0),0)</f>
        <v>1.4999999999999999E-2</v>
      </c>
      <c r="V162" s="36">
        <f t="shared" si="70"/>
        <v>21940.672492449325</v>
      </c>
      <c r="W162" s="36">
        <f t="shared" si="71"/>
        <v>1484652.1719890712</v>
      </c>
      <c r="X162" s="34">
        <f>IF($B162="P",VLOOKUP($E162,'[2]Costeo-JUL26'!$B$9:$CQ$307,X$1,0),0)</f>
        <v>902338</v>
      </c>
      <c r="Y162" s="16">
        <f>IF($B162="P",VLOOKUP($E162,'[2]Costeo-JUL26'!$B$9:$CQ$307,Y$1,0),0)*$G162</f>
        <v>125.97552</v>
      </c>
      <c r="Z162" s="36">
        <f>IF($B162="P",VLOOKUP($E162,'[2]Costeo-JUL26'!$B$9:$CQ$307,Z$1,0),0)*$G162</f>
        <v>35618.318524800001</v>
      </c>
      <c r="AA162" s="35">
        <f>IF($B162="P",VLOOKUP($E162,'[2]Costeo-JUL26'!$B$9:$CQ$307,AA$1,0),0)</f>
        <v>0.45</v>
      </c>
      <c r="AB162" s="36">
        <f t="shared" si="72"/>
        <v>16028.243336160001</v>
      </c>
      <c r="AC162" s="36">
        <f t="shared" si="73"/>
        <v>51646.561860960006</v>
      </c>
      <c r="AD162" s="34">
        <f>IF($B162="P",VLOOKUP($E162,'[2]Costeo-JUL26'!$B$9:$CQ$307,AD$1,0),0)</f>
        <v>901733</v>
      </c>
      <c r="AE162" s="16">
        <f>IF($B162="P",VLOOKUP($E162,'[2]Costeo-JUL26'!$B$9:$CQ$307,AE$1,0),0)*$G162</f>
        <v>28920</v>
      </c>
      <c r="AF162" s="36">
        <f>IF($B162="P",VLOOKUP($E162,'[2]Costeo-JUL26'!$B$9:$CQ$307,AF$1,0),0)*$G162</f>
        <v>443841.02400000003</v>
      </c>
      <c r="AG162" s="35">
        <f>IF($B162="P",VLOOKUP($E162,'[2]Costeo-JUL26'!$B$9:$CQ$307,AG$1,0),0)</f>
        <v>6.0000000000000001E-3</v>
      </c>
      <c r="AH162" s="36">
        <f t="shared" si="74"/>
        <v>2663.0461440000004</v>
      </c>
      <c r="AI162" s="36">
        <f t="shared" si="75"/>
        <v>446504.07014400006</v>
      </c>
      <c r="AJ162" s="34">
        <f>IF($B162="P",VLOOKUP($E162,'[2]Costeo-JUL26'!$B$9:$CQ$307,AJ$1,0),0)</f>
        <v>910242</v>
      </c>
      <c r="AK162" s="16">
        <f>IF($B162="P",VLOOKUP($E162,'[2]Costeo-JUL26'!$B$9:$CQ$307,AK$1,0),0)*$G162</f>
        <v>28920</v>
      </c>
      <c r="AL162" s="36">
        <f>IF($B162="P",VLOOKUP($E162,'[2]Costeo-JUL26'!$B$9:$CQ$307,AL$1,0),0)*$G162</f>
        <v>113577.516</v>
      </c>
      <c r="AM162" s="35">
        <f>IF($B162="P",VLOOKUP($E162,'[2]Costeo-JUL26'!$B$9:$CQ$307,AM$1,0),0)</f>
        <v>1.7999999999999999E-2</v>
      </c>
      <c r="AN162" s="36">
        <f t="shared" si="76"/>
        <v>2044.3952879999999</v>
      </c>
      <c r="AO162" s="36">
        <f t="shared" si="77"/>
        <v>115621.911288</v>
      </c>
      <c r="AP162" s="34">
        <f>IF($B162="P",VLOOKUP($E162,'[2]Costeo-JUL26'!$B$9:$CQ$307,AP$1,0),0)</f>
        <v>901189</v>
      </c>
      <c r="AQ162" s="16">
        <f>IF($B162="P",VLOOKUP($E162,'[2]Costeo-JUL26'!$B$9:$CQ$307,AQ$1,0),0)*$G162</f>
        <v>28920</v>
      </c>
      <c r="AR162" s="36">
        <f>IF($B162="P",VLOOKUP($E162,'[2]Costeo-JUL26'!$B$9:$CQ$307,AR$1,0),0)*$G162</f>
        <v>2217707.0640401267</v>
      </c>
      <c r="AS162" s="35">
        <f>IF($B162="P",VLOOKUP($E162,'[2]Costeo-JUL26'!$B$9:$CQ$307,AS$1,0),0)</f>
        <v>0.02</v>
      </c>
      <c r="AT162" s="36">
        <f t="shared" si="78"/>
        <v>44354.141280802534</v>
      </c>
      <c r="AU162" s="36">
        <f t="shared" si="79"/>
        <v>2262061.2053209292</v>
      </c>
      <c r="AV162" s="34">
        <f>IF($B162="P",VLOOKUP($E162,'[2]Costeo-JUL26'!$B$9:$CQ$307,AV$1,0),0)</f>
        <v>932317</v>
      </c>
      <c r="AW162" s="16">
        <f>IF($B162="P",VLOOKUP($E162,'[2]Costeo-JUL26'!$B$9:$CQ$307,AW$1,0),0)*$G162</f>
        <v>47.959000000000003</v>
      </c>
      <c r="AX162" s="36">
        <f>IF($B162="P",VLOOKUP($E162,'[2]Costeo-JUL26'!$B$9:$CQ$307,AX$1,0),0)*$G162</f>
        <v>206118.19020000001</v>
      </c>
      <c r="AY162" s="35">
        <f>IF($B162="P",VLOOKUP($E162,'[2]Costeo-JUL26'!$B$9:$CQ$307,AY$1,0),0)</f>
        <v>0.03</v>
      </c>
      <c r="AZ162" s="36">
        <f t="shared" si="80"/>
        <v>6183.5457059999999</v>
      </c>
      <c r="BA162" s="36">
        <f t="shared" si="81"/>
        <v>212301.73590600002</v>
      </c>
      <c r="BB162" s="34">
        <f>IF($B162="P",VLOOKUP($E162,'[2]Costeo-JUL26'!$B$9:$CQ$307,BB$1,0),0)</f>
        <v>902311</v>
      </c>
      <c r="BC162" s="16">
        <f>IF($B162="P",VLOOKUP($E162,'[2]Costeo-JUL26'!$B$9:$CQ$307,BC$1,0),0)*$G162</f>
        <v>6.6944444444444446</v>
      </c>
      <c r="BD162" s="36">
        <f>IF($B162="P",VLOOKUP($E162,'[2]Costeo-JUL26'!$B$9:$CQ$307,BD$1,0),0)*$G162</f>
        <v>26253.234583333338</v>
      </c>
      <c r="BE162" s="35">
        <f>IF($B162="P",VLOOKUP($E162,'[2]Costeo-JUL26'!$B$9:$CQ$307,BE$1,0),0)</f>
        <v>0.03</v>
      </c>
      <c r="BF162" s="36">
        <f t="shared" si="82"/>
        <v>787.59703750000017</v>
      </c>
      <c r="BG162" s="36">
        <f t="shared" si="83"/>
        <v>27040.831620833338</v>
      </c>
      <c r="BH162" s="34">
        <f>IF($B162="P",VLOOKUP($E162,'[2]Costeo-JUL26'!$B$9:$CQ$307,BH$1,0),0)</f>
        <v>933089</v>
      </c>
      <c r="BI162" s="16">
        <f>IF($B162="P",VLOOKUP($E162,'[2]Costeo-JUL26'!$B$9:$CQ$307,BI$1,0),0)*$G162</f>
        <v>83.680555555555557</v>
      </c>
      <c r="BJ162" s="36">
        <f>IF($B162="P",VLOOKUP($E162,'[2]Costeo-JUL26'!$B$9:$CQ$307,BJ$1,0),0)*$G162</f>
        <v>62314.612151567948</v>
      </c>
      <c r="BK162" s="35">
        <f>IF(BH162=910319,0,IF($B162="P",VLOOKUP($E162,'[2]Costeo-JUL26'!$B$9:$CQ$307,BK$1,0),0))</f>
        <v>0.02</v>
      </c>
      <c r="BL162" s="36">
        <f t="shared" si="84"/>
        <v>1246.292243031359</v>
      </c>
      <c r="BM162" s="36">
        <f t="shared" si="85"/>
        <v>63560.904394599303</v>
      </c>
      <c r="BN162" s="34">
        <f>IF($B162="P",VLOOKUP($E162,'[2]Costeo-JUL26'!$B$9:$CQ$307,BN$1,0),0)</f>
        <v>0</v>
      </c>
      <c r="BO162" s="16">
        <f>IF($B162="P",VLOOKUP($E162,'[2]Costeo-JUL26'!$B$9:$CQ$307,BO$1,0),0)*$G162</f>
        <v>0</v>
      </c>
      <c r="BP162" s="36">
        <f>IF($B162="P",VLOOKUP($E162,'[2]Costeo-JUL26'!$B$9:$CQ$307,BP$1,0),0)*$G162</f>
        <v>0</v>
      </c>
      <c r="BQ162" s="35">
        <f>IF($B162="P",VLOOKUP($E162,'[2]Costeo-JUL26'!$B$9:$CQ$307,BQ$1,0),0)</f>
        <v>0</v>
      </c>
      <c r="BR162" s="36">
        <f t="shared" si="86"/>
        <v>0</v>
      </c>
      <c r="BS162" s="36">
        <f t="shared" si="87"/>
        <v>0</v>
      </c>
      <c r="BT162" s="34">
        <f>IF($B162="P",VLOOKUP($E162,'[2]Costeo-JUL26'!$B$9:$CQ$307,BT$1,0),0)</f>
        <v>0</v>
      </c>
      <c r="BU162" s="16">
        <f>IF($B162="P",VLOOKUP($E162,'[2]Costeo-JUL26'!$B$9:$CQ$307,BU$1,0),0)*$G162</f>
        <v>0</v>
      </c>
      <c r="BV162" s="36">
        <f>IF($B162="P",VLOOKUP($E162,'[2]Costeo-JUL26'!$B$9:$CQ$307,BV$1,0),0)*$G162</f>
        <v>0</v>
      </c>
      <c r="BW162" s="35">
        <f>IF($B162="P",VLOOKUP($E162,'[2]Costeo-JUL26'!$B$9:$CQ$307,BW$1,0),0)</f>
        <v>0</v>
      </c>
      <c r="BX162" s="36">
        <f t="shared" si="88"/>
        <v>0</v>
      </c>
      <c r="BY162" s="36">
        <f t="shared" si="89"/>
        <v>0</v>
      </c>
      <c r="BZ162" s="34">
        <f>IF($B162="P",VLOOKUP($E162,'[2]Costeo-JUL26'!$B$9:$CQ$307,BZ$1,0),0)</f>
        <v>0</v>
      </c>
      <c r="CA162" s="16">
        <f>IF($B162="P",VLOOKUP($E162,'[2]Costeo-JUL26'!$B$9:$CQ$307,CA$1,0),0)*$G162</f>
        <v>0</v>
      </c>
      <c r="CB162" s="36">
        <f>IF($B162="P",VLOOKUP($E162,'[2]Costeo-JUL26'!$B$9:$CQ$307,CB$1,0),0)*$G162</f>
        <v>0</v>
      </c>
      <c r="CC162" s="35">
        <f>IF($B162="P",VLOOKUP($E162,'[2]Costeo-JUL26'!$B$9:$CQ$307,CC$1,0),0)</f>
        <v>0</v>
      </c>
      <c r="CD162" s="36">
        <f t="shared" si="90"/>
        <v>0</v>
      </c>
      <c r="CE162" s="36">
        <f t="shared" si="91"/>
        <v>0</v>
      </c>
      <c r="CF162" s="37">
        <f t="shared" si="63"/>
        <v>10887480.448444368</v>
      </c>
      <c r="CG162" s="36">
        <f>IF($B162="r",VLOOKUP($E162,'[2]Costeo-JUL26'!$B$9:$CQ$307,CG$1,0),0)*$G162</f>
        <v>0</v>
      </c>
      <c r="CH162" s="35">
        <f>VLOOKUP($E162,'[2]TEORICOS (05.26)'!$A$8:$T$251,CH$1,0)</f>
        <v>0</v>
      </c>
      <c r="CI162" s="36">
        <f t="shared" si="92"/>
        <v>0</v>
      </c>
      <c r="CJ162" s="37">
        <f t="shared" si="93"/>
        <v>0</v>
      </c>
      <c r="CM162" s="16">
        <f>SUMIFS('[1]Ajuste Inventario'!$I:$I,'[1]Ajuste Inventario'!$B:$B,E162,'[1]Ajuste Inventario'!$S:$S,D162)*-1</f>
        <v>8.5830000000000002</v>
      </c>
      <c r="CN162" s="36">
        <f t="shared" si="64"/>
        <v>38774.790327385068</v>
      </c>
      <c r="CP162" t="str">
        <f t="shared" si="65"/>
        <v>127Org.Vtas Dolores</v>
      </c>
      <c r="CQ162" s="10">
        <f t="shared" si="66"/>
        <v>4517.626742093099</v>
      </c>
    </row>
    <row r="163" spans="1:95" x14ac:dyDescent="0.25">
      <c r="A163" s="30">
        <v>46204</v>
      </c>
      <c r="B163" s="31" t="str">
        <f>VLOOKUP($E163,'[2]TEORICOS (05.26)'!$A$8:$T$251,B$1,0)</f>
        <v>P</v>
      </c>
      <c r="C163" s="32" t="str">
        <f>VLOOKUP($E163,'[2]TEORICOS (05.26)'!$A$8:$T$251,C$1,0)</f>
        <v>Coca Cola</v>
      </c>
      <c r="D163" t="s">
        <v>217</v>
      </c>
      <c r="E163">
        <v>135</v>
      </c>
      <c r="F163" t="s">
        <v>71</v>
      </c>
      <c r="G163" s="16">
        <v>246</v>
      </c>
      <c r="H163" s="16">
        <v>779.8199999999988</v>
      </c>
      <c r="I163" s="33">
        <v>4594107.5799999926</v>
      </c>
      <c r="J163" s="33">
        <v>4494609.3499999912</v>
      </c>
      <c r="K163" s="34">
        <f>IF($B163="P",VLOOKUP($E163,'[2]Costeo-JUL26'!$B$9:$CQ$307,K$1,0),0)</f>
        <v>933975</v>
      </c>
      <c r="L163" s="35">
        <f>VLOOKUP($E163,'[2]TEORICOS (05.26)'!$A$8:$T$251,L$1,0)</f>
        <v>0.2</v>
      </c>
      <c r="M163" s="36">
        <f t="shared" si="67"/>
        <v>898921.86999999825</v>
      </c>
      <c r="N163" s="35">
        <f>IF($B163="P",VLOOKUP($E163,'[2]Costeo-JUL26'!$B$9:$CQ$307,N$1,0),0)</f>
        <v>5.0000000000000001E-3</v>
      </c>
      <c r="O163" s="36">
        <f t="shared" si="68"/>
        <v>4494.6093499999915</v>
      </c>
      <c r="P163" s="36">
        <f>IF($B163="P",VLOOKUP($E163,'[2]Costeo-JUL26'!$B$9:$CQ$307,P$1,0),0)*H163</f>
        <v>83890.792094413962</v>
      </c>
      <c r="Q163" s="36">
        <f t="shared" si="69"/>
        <v>987307.2714444123</v>
      </c>
      <c r="R163" s="34">
        <f>IF($B163="P",VLOOKUP($E163,'[2]Costeo-JUL26'!$B$9:$CQ$307,R$1,0),0)</f>
        <v>902332</v>
      </c>
      <c r="S163" s="16">
        <f>IF($B163="P",VLOOKUP($E163,'[2]Costeo-JUL26'!$B$9:$CQ$307,S$1,0),0)*$G163</f>
        <v>449.48817112500006</v>
      </c>
      <c r="T163" s="36">
        <f>IF($B163="P",VLOOKUP($E163,'[2]Costeo-JUL26'!$B$9:$CQ$307,T$1,0),0)*$G163</f>
        <v>313542.22433193144</v>
      </c>
      <c r="U163" s="35">
        <f>IF($B163="P",VLOOKUP($E163,'[2]Costeo-JUL26'!$B$9:$CQ$307,U$1,0),0)</f>
        <v>1.4999999999999999E-2</v>
      </c>
      <c r="V163" s="36">
        <f t="shared" si="70"/>
        <v>4703.1333649789713</v>
      </c>
      <c r="W163" s="36">
        <f t="shared" si="71"/>
        <v>318245.35769691039</v>
      </c>
      <c r="X163" s="34">
        <f>IF($B163="P",VLOOKUP($E163,'[2]Costeo-JUL26'!$B$9:$CQ$307,X$1,0),0)</f>
        <v>902338</v>
      </c>
      <c r="Y163" s="16">
        <f>IF($B163="P",VLOOKUP($E163,'[2]Costeo-JUL26'!$B$9:$CQ$307,Y$1,0),0)*$G163</f>
        <v>38.576735999999997</v>
      </c>
      <c r="Z163" s="36">
        <f>IF($B163="P",VLOOKUP($E163,'[2]Costeo-JUL26'!$B$9:$CQ$307,Z$1,0),0)*$G163</f>
        <v>10907.186336639999</v>
      </c>
      <c r="AA163" s="35">
        <f>IF($B163="P",VLOOKUP($E163,'[2]Costeo-JUL26'!$B$9:$CQ$307,AA$1,0),0)</f>
        <v>0.45</v>
      </c>
      <c r="AB163" s="36">
        <f t="shared" si="72"/>
        <v>4908.2338514880003</v>
      </c>
      <c r="AC163" s="36">
        <f t="shared" si="73"/>
        <v>15815.420188127999</v>
      </c>
      <c r="AD163" s="34">
        <f>IF($B163="P",VLOOKUP($E163,'[2]Costeo-JUL26'!$B$9:$CQ$307,AD$1,0),0)</f>
        <v>939557</v>
      </c>
      <c r="AE163" s="16">
        <f>IF($B163="P",VLOOKUP($E163,'[2]Costeo-JUL26'!$B$9:$CQ$307,AE$1,0),0)*$G163</f>
        <v>2214</v>
      </c>
      <c r="AF163" s="36">
        <f>IF($B163="P",VLOOKUP($E163,'[2]Costeo-JUL26'!$B$9:$CQ$307,AF$1,0),0)*$G163</f>
        <v>45936.072</v>
      </c>
      <c r="AG163" s="35">
        <f>IF($B163="P",VLOOKUP($E163,'[2]Costeo-JUL26'!$B$9:$CQ$307,AG$1,0),0)</f>
        <v>6.0000000000000001E-3</v>
      </c>
      <c r="AH163" s="36">
        <f t="shared" si="74"/>
        <v>275.61643200000003</v>
      </c>
      <c r="AI163" s="36">
        <f t="shared" si="75"/>
        <v>46211.688432000003</v>
      </c>
      <c r="AJ163" s="34">
        <f>IF($B163="P",VLOOKUP($E163,'[2]Costeo-JUL26'!$B$9:$CQ$307,AJ$1,0),0)</f>
        <v>939633</v>
      </c>
      <c r="AK163" s="16">
        <f>IF($B163="P",VLOOKUP($E163,'[2]Costeo-JUL26'!$B$9:$CQ$307,AK$1,0),0)*$G163</f>
        <v>2214</v>
      </c>
      <c r="AL163" s="36">
        <f>IF($B163="P",VLOOKUP($E163,'[2]Costeo-JUL26'!$B$9:$CQ$307,AL$1,0),0)*$G163</f>
        <v>25586.091005170118</v>
      </c>
      <c r="AM163" s="35">
        <f>IF($B163="P",VLOOKUP($E163,'[2]Costeo-JUL26'!$B$9:$CQ$307,AM$1,0),0)</f>
        <v>1.7999999999999999E-2</v>
      </c>
      <c r="AN163" s="36">
        <f t="shared" si="76"/>
        <v>460.54963809306207</v>
      </c>
      <c r="AO163" s="36">
        <f t="shared" si="77"/>
        <v>26046.640643263181</v>
      </c>
      <c r="AP163" s="34">
        <f>IF($B163="P",VLOOKUP($E163,'[2]Costeo-JUL26'!$B$9:$CQ$307,AP$1,0),0)</f>
        <v>0</v>
      </c>
      <c r="AQ163" s="16">
        <f>IF($B163="P",VLOOKUP($E163,'[2]Costeo-JUL26'!$B$9:$CQ$307,AQ$1,0),0)*$G163</f>
        <v>0</v>
      </c>
      <c r="AR163" s="36">
        <f>IF($B163="P",VLOOKUP($E163,'[2]Costeo-JUL26'!$B$9:$CQ$307,AR$1,0),0)*$G163</f>
        <v>0</v>
      </c>
      <c r="AS163" s="35">
        <f>IF($B163="P",VLOOKUP($E163,'[2]Costeo-JUL26'!$B$9:$CQ$307,AS$1,0),0)</f>
        <v>0</v>
      </c>
      <c r="AT163" s="36">
        <f t="shared" si="78"/>
        <v>0</v>
      </c>
      <c r="AU163" s="36">
        <f t="shared" si="79"/>
        <v>0</v>
      </c>
      <c r="AV163" s="34">
        <f>IF($B163="P",VLOOKUP($E163,'[2]Costeo-JUL26'!$B$9:$CQ$307,AV$1,0),0)</f>
        <v>0</v>
      </c>
      <c r="AW163" s="16">
        <f>IF($B163="P",VLOOKUP($E163,'[2]Costeo-JUL26'!$B$9:$CQ$307,AW$1,0),0)*$G163</f>
        <v>0</v>
      </c>
      <c r="AX163" s="36">
        <f>IF($B163="P",VLOOKUP($E163,'[2]Costeo-JUL26'!$B$9:$CQ$307,AX$1,0),0)*$G163</f>
        <v>0</v>
      </c>
      <c r="AY163" s="35">
        <f>IF($B163="P",VLOOKUP($E163,'[2]Costeo-JUL26'!$B$9:$CQ$307,AY$1,0),0)</f>
        <v>0</v>
      </c>
      <c r="AZ163" s="36">
        <f t="shared" si="80"/>
        <v>0</v>
      </c>
      <c r="BA163" s="36">
        <f t="shared" si="81"/>
        <v>0</v>
      </c>
      <c r="BB163" s="34">
        <f>IF($B163="P",VLOOKUP($E163,'[2]Costeo-JUL26'!$B$9:$CQ$307,BB$1,0),0)</f>
        <v>0</v>
      </c>
      <c r="BC163" s="16">
        <f>IF($B163="P",VLOOKUP($E163,'[2]Costeo-JUL26'!$B$9:$CQ$307,BC$1,0),0)*$G163</f>
        <v>0</v>
      </c>
      <c r="BD163" s="36">
        <f>IF($B163="P",VLOOKUP($E163,'[2]Costeo-JUL26'!$B$9:$CQ$307,BD$1,0),0)*$G163</f>
        <v>0</v>
      </c>
      <c r="BE163" s="35">
        <f>IF($B163="P",VLOOKUP($E163,'[2]Costeo-JUL26'!$B$9:$CQ$307,BE$1,0),0)</f>
        <v>0</v>
      </c>
      <c r="BF163" s="36">
        <f t="shared" si="82"/>
        <v>0</v>
      </c>
      <c r="BG163" s="36">
        <f t="shared" si="83"/>
        <v>0</v>
      </c>
      <c r="BH163" s="34">
        <f>IF($B163="P",VLOOKUP($E163,'[2]Costeo-JUL26'!$B$9:$CQ$307,BH$1,0),0)</f>
        <v>0</v>
      </c>
      <c r="BI163" s="16">
        <f>IF($B163="P",VLOOKUP($E163,'[2]Costeo-JUL26'!$B$9:$CQ$307,BI$1,0),0)*$G163</f>
        <v>0</v>
      </c>
      <c r="BJ163" s="36">
        <f>IF($B163="P",VLOOKUP($E163,'[2]Costeo-JUL26'!$B$9:$CQ$307,BJ$1,0),0)*$G163</f>
        <v>0</v>
      </c>
      <c r="BK163" s="35">
        <f>IF(BH163=910319,0,IF($B163="P",VLOOKUP($E163,'[2]Costeo-JUL26'!$B$9:$CQ$307,BK$1,0),0))</f>
        <v>0</v>
      </c>
      <c r="BL163" s="36">
        <f t="shared" si="84"/>
        <v>0</v>
      </c>
      <c r="BM163" s="36">
        <f t="shared" si="85"/>
        <v>0</v>
      </c>
      <c r="BN163" s="34">
        <f>IF($B163="P",VLOOKUP($E163,'[2]Costeo-JUL26'!$B$9:$CQ$307,BN$1,0),0)</f>
        <v>0</v>
      </c>
      <c r="BO163" s="16">
        <f>IF($B163="P",VLOOKUP($E163,'[2]Costeo-JUL26'!$B$9:$CQ$307,BO$1,0),0)*$G163</f>
        <v>0</v>
      </c>
      <c r="BP163" s="36">
        <f>IF($B163="P",VLOOKUP($E163,'[2]Costeo-JUL26'!$B$9:$CQ$307,BP$1,0),0)*$G163</f>
        <v>0</v>
      </c>
      <c r="BQ163" s="35">
        <f>IF($B163="P",VLOOKUP($E163,'[2]Costeo-JUL26'!$B$9:$CQ$307,BQ$1,0),0)</f>
        <v>0</v>
      </c>
      <c r="BR163" s="36">
        <f t="shared" si="86"/>
        <v>0</v>
      </c>
      <c r="BS163" s="36">
        <f t="shared" si="87"/>
        <v>0</v>
      </c>
      <c r="BT163" s="34">
        <f>IF($B163="P",VLOOKUP($E163,'[2]Costeo-JUL26'!$B$9:$CQ$307,BT$1,0),0)</f>
        <v>0</v>
      </c>
      <c r="BU163" s="16">
        <f>IF($B163="P",VLOOKUP($E163,'[2]Costeo-JUL26'!$B$9:$CQ$307,BU$1,0),0)*$G163</f>
        <v>0</v>
      </c>
      <c r="BV163" s="36">
        <f>IF($B163="P",VLOOKUP($E163,'[2]Costeo-JUL26'!$B$9:$CQ$307,BV$1,0),0)*$G163</f>
        <v>0</v>
      </c>
      <c r="BW163" s="35">
        <f>IF($B163="P",VLOOKUP($E163,'[2]Costeo-JUL26'!$B$9:$CQ$307,BW$1,0),0)</f>
        <v>0</v>
      </c>
      <c r="BX163" s="36">
        <f t="shared" si="88"/>
        <v>0</v>
      </c>
      <c r="BY163" s="36">
        <f t="shared" si="89"/>
        <v>0</v>
      </c>
      <c r="BZ163" s="34">
        <f>IF($B163="P",VLOOKUP($E163,'[2]Costeo-JUL26'!$B$9:$CQ$307,BZ$1,0),0)</f>
        <v>0</v>
      </c>
      <c r="CA163" s="16">
        <f>IF($B163="P",VLOOKUP($E163,'[2]Costeo-JUL26'!$B$9:$CQ$307,CA$1,0),0)*$G163</f>
        <v>0</v>
      </c>
      <c r="CB163" s="36">
        <f>IF($B163="P",VLOOKUP($E163,'[2]Costeo-JUL26'!$B$9:$CQ$307,CB$1,0),0)*$G163</f>
        <v>0</v>
      </c>
      <c r="CC163" s="35">
        <f>IF($B163="P",VLOOKUP($E163,'[2]Costeo-JUL26'!$B$9:$CQ$307,CC$1,0),0)</f>
        <v>0</v>
      </c>
      <c r="CD163" s="36">
        <f t="shared" si="90"/>
        <v>0</v>
      </c>
      <c r="CE163" s="36">
        <f t="shared" si="91"/>
        <v>0</v>
      </c>
      <c r="CF163" s="37">
        <f t="shared" si="63"/>
        <v>1393626.3784047142</v>
      </c>
      <c r="CG163" s="36">
        <f>IF($B163="r",VLOOKUP($E163,'[2]Costeo-JUL26'!$B$9:$CQ$307,CG$1,0),0)*$G163</f>
        <v>0</v>
      </c>
      <c r="CH163" s="35">
        <f>VLOOKUP($E163,'[2]TEORICOS (05.26)'!$A$8:$T$251,CH$1,0)</f>
        <v>0</v>
      </c>
      <c r="CI163" s="36">
        <f t="shared" si="92"/>
        <v>0</v>
      </c>
      <c r="CJ163" s="37">
        <f t="shared" si="93"/>
        <v>0</v>
      </c>
      <c r="CM163" s="16">
        <f>SUMIFS('[1]Ajuste Inventario'!$I:$I,'[1]Ajuste Inventario'!$B:$B,E163,'[1]Ajuste Inventario'!$S:$S,D163)*-1</f>
        <v>1.222</v>
      </c>
      <c r="CN163" s="36">
        <f t="shared" si="64"/>
        <v>6922.8107089860187</v>
      </c>
      <c r="CP163" t="str">
        <f t="shared" si="65"/>
        <v>135Org.Vtas Dolores</v>
      </c>
      <c r="CQ163" s="10">
        <f t="shared" si="66"/>
        <v>5665.14787969396</v>
      </c>
    </row>
    <row r="164" spans="1:95" x14ac:dyDescent="0.25">
      <c r="A164" s="30">
        <v>46204</v>
      </c>
      <c r="B164" s="31" t="str">
        <f>VLOOKUP($E164,'[2]TEORICOS (05.26)'!$A$8:$T$251,B$1,0)</f>
        <v>P</v>
      </c>
      <c r="C164" s="32" t="str">
        <f>VLOOKUP($E164,'[2]TEORICOS (05.26)'!$A$8:$T$251,C$1,0)</f>
        <v>Coca Cola</v>
      </c>
      <c r="D164" t="s">
        <v>217</v>
      </c>
      <c r="E164">
        <v>140</v>
      </c>
      <c r="F164" t="s">
        <v>72</v>
      </c>
      <c r="G164" s="16">
        <v>3800</v>
      </c>
      <c r="H164" s="16">
        <v>8029.4000000000378</v>
      </c>
      <c r="I164" s="33">
        <v>69335152.139999405</v>
      </c>
      <c r="J164" s="33">
        <v>68014923.859999612</v>
      </c>
      <c r="K164" s="34">
        <f>IF($B164="P",VLOOKUP($E164,'[2]Costeo-JUL26'!$B$9:$CQ$307,K$1,0),0)</f>
        <v>933975</v>
      </c>
      <c r="L164" s="35">
        <f>VLOOKUP($E164,'[2]TEORICOS (05.26)'!$A$8:$T$251,L$1,0)</f>
        <v>0.2</v>
      </c>
      <c r="M164" s="36">
        <f t="shared" si="67"/>
        <v>13602984.771999924</v>
      </c>
      <c r="N164" s="35">
        <f>IF($B164="P",VLOOKUP($E164,'[2]Costeo-JUL26'!$B$9:$CQ$307,N$1,0),0)</f>
        <v>5.0000000000000001E-3</v>
      </c>
      <c r="O164" s="36">
        <f t="shared" si="68"/>
        <v>68014.923859999617</v>
      </c>
      <c r="P164" s="36">
        <f>IF($B164="P",VLOOKUP($E164,'[2]Costeo-JUL26'!$B$9:$CQ$307,P$1,0),0)*H164</f>
        <v>863779.75179258245</v>
      </c>
      <c r="Q164" s="36">
        <f t="shared" si="69"/>
        <v>14534779.447652506</v>
      </c>
      <c r="R164" s="34">
        <f>IF($B164="P",VLOOKUP($E164,'[2]Costeo-JUL26'!$B$9:$CQ$307,R$1,0),0)</f>
        <v>902332</v>
      </c>
      <c r="S164" s="16">
        <f>IF($B164="P",VLOOKUP($E164,'[2]Costeo-JUL26'!$B$9:$CQ$307,S$1,0),0)*$G164</f>
        <v>4628.8754749999998</v>
      </c>
      <c r="T164" s="36">
        <f>IF($B164="P",VLOOKUP($E164,'[2]Costeo-JUL26'!$B$9:$CQ$307,T$1,0),0)*$G164</f>
        <v>3228890.115071381</v>
      </c>
      <c r="U164" s="35">
        <f>IF($B164="P",VLOOKUP($E164,'[2]Costeo-JUL26'!$B$9:$CQ$307,U$1,0),0)</f>
        <v>1.4999999999999999E-2</v>
      </c>
      <c r="V164" s="36">
        <f t="shared" si="70"/>
        <v>48433.351726070716</v>
      </c>
      <c r="W164" s="36">
        <f t="shared" si="71"/>
        <v>3277323.4667974515</v>
      </c>
      <c r="X164" s="34">
        <f>IF($B164="P",VLOOKUP($E164,'[2]Costeo-JUL26'!$B$9:$CQ$307,X$1,0),0)</f>
        <v>902338</v>
      </c>
      <c r="Y164" s="16">
        <f>IF($B164="P",VLOOKUP($E164,'[2]Costeo-JUL26'!$B$9:$CQ$307,Y$1,0),0)*$G164</f>
        <v>397.2672</v>
      </c>
      <c r="Z164" s="36">
        <f>IF($B164="P",VLOOKUP($E164,'[2]Costeo-JUL26'!$B$9:$CQ$307,Z$1,0),0)*$G164</f>
        <v>112323.32812799999</v>
      </c>
      <c r="AA164" s="35">
        <f>IF($B164="P",VLOOKUP($E164,'[2]Costeo-JUL26'!$B$9:$CQ$307,AA$1,0),0)</f>
        <v>0.45</v>
      </c>
      <c r="AB164" s="36">
        <f t="shared" si="72"/>
        <v>50545.497657599997</v>
      </c>
      <c r="AC164" s="36">
        <f t="shared" si="73"/>
        <v>162868.8257856</v>
      </c>
      <c r="AD164" s="34">
        <f>IF($B164="P",VLOOKUP($E164,'[2]Costeo-JUL26'!$B$9:$CQ$307,AD$1,0),0)</f>
        <v>901733</v>
      </c>
      <c r="AE164" s="16">
        <f>IF($B164="P",VLOOKUP($E164,'[2]Costeo-JUL26'!$B$9:$CQ$307,AE$1,0),0)*$G164</f>
        <v>30400</v>
      </c>
      <c r="AF164" s="36">
        <f>IF($B164="P",VLOOKUP($E164,'[2]Costeo-JUL26'!$B$9:$CQ$307,AF$1,0),0)*$G164</f>
        <v>466554.88</v>
      </c>
      <c r="AG164" s="35">
        <f>IF($B164="P",VLOOKUP($E164,'[2]Costeo-JUL26'!$B$9:$CQ$307,AG$1,0),0)</f>
        <v>6.0000000000000001E-3</v>
      </c>
      <c r="AH164" s="36">
        <f t="shared" si="74"/>
        <v>2799.3292799999999</v>
      </c>
      <c r="AI164" s="36">
        <f t="shared" si="75"/>
        <v>469354.20928000001</v>
      </c>
      <c r="AJ164" s="34">
        <f>IF($B164="P",VLOOKUP($E164,'[2]Costeo-JUL26'!$B$9:$CQ$307,AJ$1,0),0)</f>
        <v>924134</v>
      </c>
      <c r="AK164" s="16">
        <f>IF($B164="P",VLOOKUP($E164,'[2]Costeo-JUL26'!$B$9:$CQ$307,AK$1,0),0)*$G164</f>
        <v>30400</v>
      </c>
      <c r="AL164" s="36">
        <f>IF($B164="P",VLOOKUP($E164,'[2]Costeo-JUL26'!$B$9:$CQ$307,AL$1,0),0)*$G164</f>
        <v>240063.92911906418</v>
      </c>
      <c r="AM164" s="35">
        <f>IF($B164="P",VLOOKUP($E164,'[2]Costeo-JUL26'!$B$9:$CQ$307,AM$1,0),0)</f>
        <v>1.7999999999999999E-2</v>
      </c>
      <c r="AN164" s="36">
        <f t="shared" si="76"/>
        <v>4321.1507241431545</v>
      </c>
      <c r="AO164" s="36">
        <f t="shared" si="77"/>
        <v>244385.07984320735</v>
      </c>
      <c r="AP164" s="34">
        <f>IF($B164="P",VLOOKUP($E164,'[2]Costeo-JUL26'!$B$9:$CQ$307,AP$1,0),0)</f>
        <v>913486</v>
      </c>
      <c r="AQ164" s="16">
        <f>IF($B164="P",VLOOKUP($E164,'[2]Costeo-JUL26'!$B$9:$CQ$307,AQ$1,0),0)*$G164</f>
        <v>30400</v>
      </c>
      <c r="AR164" s="36">
        <f>IF($B164="P",VLOOKUP($E164,'[2]Costeo-JUL26'!$B$9:$CQ$307,AR$1,0),0)*$G164</f>
        <v>3752466.7008871743</v>
      </c>
      <c r="AS164" s="35">
        <f>IF($B164="P",VLOOKUP($E164,'[2]Costeo-JUL26'!$B$9:$CQ$307,AS$1,0),0)</f>
        <v>0.02</v>
      </c>
      <c r="AT164" s="36">
        <f t="shared" si="78"/>
        <v>75049.334017743487</v>
      </c>
      <c r="AU164" s="36">
        <f t="shared" si="79"/>
        <v>3827516.0349049177</v>
      </c>
      <c r="AV164" s="34">
        <f>IF($B164="P",VLOOKUP($E164,'[2]Costeo-JUL26'!$B$9:$CQ$307,AV$1,0),0)</f>
        <v>902310</v>
      </c>
      <c r="AW164" s="16">
        <f>IF($B164="P",VLOOKUP($E164,'[2]Costeo-JUL26'!$B$9:$CQ$307,AW$1,0),0)*$G164</f>
        <v>118.55999999999999</v>
      </c>
      <c r="AX164" s="36">
        <f>IF($B164="P",VLOOKUP($E164,'[2]Costeo-JUL26'!$B$9:$CQ$307,AX$1,0),0)*$G164</f>
        <v>415380.42469319177</v>
      </c>
      <c r="AY164" s="35">
        <f>IF($B164="P",VLOOKUP($E164,'[2]Costeo-JUL26'!$B$9:$CQ$307,AY$1,0),0)</f>
        <v>0.03</v>
      </c>
      <c r="AZ164" s="36">
        <f t="shared" si="80"/>
        <v>12461.412740795753</v>
      </c>
      <c r="BA164" s="36">
        <f t="shared" si="81"/>
        <v>427841.83743398753</v>
      </c>
      <c r="BB164" s="34">
        <f>IF($B164="P",VLOOKUP($E164,'[2]Costeo-JUL26'!$B$9:$CQ$307,BB$1,0),0)</f>
        <v>902311</v>
      </c>
      <c r="BC164" s="16">
        <f>IF($B164="P",VLOOKUP($E164,'[2]Costeo-JUL26'!$B$9:$CQ$307,BC$1,0),0)*$G164</f>
        <v>19</v>
      </c>
      <c r="BD164" s="36">
        <f>IF($B164="P",VLOOKUP($E164,'[2]Costeo-JUL26'!$B$9:$CQ$307,BD$1,0),0)*$G164</f>
        <v>74511.255000000005</v>
      </c>
      <c r="BE164" s="35">
        <f>IF($B164="P",VLOOKUP($E164,'[2]Costeo-JUL26'!$B$9:$CQ$307,BE$1,0),0)</f>
        <v>0.03</v>
      </c>
      <c r="BF164" s="36">
        <f t="shared" si="82"/>
        <v>2235.3376499999999</v>
      </c>
      <c r="BG164" s="36">
        <f t="shared" si="83"/>
        <v>76746.592650000006</v>
      </c>
      <c r="BH164" s="34">
        <f>IF($B164="P",VLOOKUP($E164,'[2]Costeo-JUL26'!$B$9:$CQ$307,BH$1,0),0)</f>
        <v>910319</v>
      </c>
      <c r="BI164" s="16">
        <f>IF($B164="P",VLOOKUP($E164,'[2]Costeo-JUL26'!$B$9:$CQ$307,BI$1,0),0)*$G164</f>
        <v>67.857142857142847</v>
      </c>
      <c r="BJ164" s="36">
        <f>IF($B164="P",VLOOKUP($E164,'[2]Costeo-JUL26'!$B$9:$CQ$307,BJ$1,0),0)*$G164</f>
        <v>177412.5</v>
      </c>
      <c r="BK164" s="35">
        <f>IF(BH164=910319,0,IF($B164="P",VLOOKUP($E164,'[2]Costeo-JUL26'!$B$9:$CQ$307,BK$1,0),0))</f>
        <v>0</v>
      </c>
      <c r="BL164" s="36">
        <f t="shared" si="84"/>
        <v>0</v>
      </c>
      <c r="BM164" s="36">
        <f t="shared" si="85"/>
        <v>177412.5</v>
      </c>
      <c r="BN164" s="34">
        <f>IF($B164="P",VLOOKUP($E164,'[2]Costeo-JUL26'!$B$9:$CQ$307,BN$1,0),0)</f>
        <v>0</v>
      </c>
      <c r="BO164" s="16">
        <f>IF($B164="P",VLOOKUP($E164,'[2]Costeo-JUL26'!$B$9:$CQ$307,BO$1,0),0)*$G164</f>
        <v>0</v>
      </c>
      <c r="BP164" s="36">
        <f>IF($B164="P",VLOOKUP($E164,'[2]Costeo-JUL26'!$B$9:$CQ$307,BP$1,0),0)*$G164</f>
        <v>0</v>
      </c>
      <c r="BQ164" s="35">
        <f>IF($B164="P",VLOOKUP($E164,'[2]Costeo-JUL26'!$B$9:$CQ$307,BQ$1,0),0)</f>
        <v>0</v>
      </c>
      <c r="BR164" s="36">
        <f t="shared" si="86"/>
        <v>0</v>
      </c>
      <c r="BS164" s="36">
        <f t="shared" si="87"/>
        <v>0</v>
      </c>
      <c r="BT164" s="34">
        <f>IF($B164="P",VLOOKUP($E164,'[2]Costeo-JUL26'!$B$9:$CQ$307,BT$1,0),0)</f>
        <v>0</v>
      </c>
      <c r="BU164" s="16">
        <f>IF($B164="P",VLOOKUP($E164,'[2]Costeo-JUL26'!$B$9:$CQ$307,BU$1,0),0)*$G164</f>
        <v>0</v>
      </c>
      <c r="BV164" s="36">
        <f>IF($B164="P",VLOOKUP($E164,'[2]Costeo-JUL26'!$B$9:$CQ$307,BV$1,0),0)*$G164</f>
        <v>0</v>
      </c>
      <c r="BW164" s="35">
        <f>IF($B164="P",VLOOKUP($E164,'[2]Costeo-JUL26'!$B$9:$CQ$307,BW$1,0),0)</f>
        <v>0</v>
      </c>
      <c r="BX164" s="36">
        <f t="shared" si="88"/>
        <v>0</v>
      </c>
      <c r="BY164" s="36">
        <f t="shared" si="89"/>
        <v>0</v>
      </c>
      <c r="BZ164" s="34">
        <f>IF($B164="P",VLOOKUP($E164,'[2]Costeo-JUL26'!$B$9:$CQ$307,BZ$1,0),0)</f>
        <v>0</v>
      </c>
      <c r="CA164" s="16">
        <f>IF($B164="P",VLOOKUP($E164,'[2]Costeo-JUL26'!$B$9:$CQ$307,CA$1,0),0)*$G164</f>
        <v>0</v>
      </c>
      <c r="CB164" s="36">
        <f>IF($B164="P",VLOOKUP($E164,'[2]Costeo-JUL26'!$B$9:$CQ$307,CB$1,0),0)*$G164</f>
        <v>0</v>
      </c>
      <c r="CC164" s="35">
        <f>IF($B164="P",VLOOKUP($E164,'[2]Costeo-JUL26'!$B$9:$CQ$307,CC$1,0),0)</f>
        <v>0</v>
      </c>
      <c r="CD164" s="36">
        <f t="shared" si="90"/>
        <v>0</v>
      </c>
      <c r="CE164" s="36">
        <f t="shared" si="91"/>
        <v>0</v>
      </c>
      <c r="CF164" s="37">
        <f t="shared" si="63"/>
        <v>23198227.994347665</v>
      </c>
      <c r="CG164" s="36">
        <f>IF($B164="r",VLOOKUP($E164,'[2]Costeo-JUL26'!$B$9:$CQ$307,CG$1,0),0)*$G164</f>
        <v>0</v>
      </c>
      <c r="CH164" s="35">
        <f>VLOOKUP($E164,'[2]TEORICOS (05.26)'!$A$8:$T$251,CH$1,0)</f>
        <v>0</v>
      </c>
      <c r="CI164" s="36">
        <f t="shared" si="92"/>
        <v>0</v>
      </c>
      <c r="CJ164" s="37">
        <f t="shared" si="93"/>
        <v>0</v>
      </c>
      <c r="CM164" s="16">
        <f>SUMIFS('[1]Ajuste Inventario'!$I:$I,'[1]Ajuste Inventario'!$B:$B,E164,'[1]Ajuste Inventario'!$S:$S,D164)*-1</f>
        <v>4.875</v>
      </c>
      <c r="CN164" s="36">
        <f t="shared" si="64"/>
        <v>29760.884598011809</v>
      </c>
      <c r="CP164" t="str">
        <f t="shared" si="65"/>
        <v>140Org.Vtas Dolores</v>
      </c>
      <c r="CQ164" s="10">
        <f t="shared" si="66"/>
        <v>6104.796840617807</v>
      </c>
    </row>
    <row r="165" spans="1:95" x14ac:dyDescent="0.25">
      <c r="A165" s="30">
        <v>46204</v>
      </c>
      <c r="B165" s="31" t="str">
        <f>VLOOKUP($E165,'[2]TEORICOS (05.26)'!$A$8:$T$251,B$1,0)</f>
        <v>P</v>
      </c>
      <c r="C165" s="32" t="str">
        <f>VLOOKUP($E165,'[2]TEORICOS (05.26)'!$A$8:$T$251,C$1,0)</f>
        <v>Coca Cola</v>
      </c>
      <c r="D165" t="s">
        <v>217</v>
      </c>
      <c r="E165">
        <v>144</v>
      </c>
      <c r="F165" t="s">
        <v>73</v>
      </c>
      <c r="G165" s="16">
        <v>337</v>
      </c>
      <c r="H165" s="16">
        <v>831.04200000000128</v>
      </c>
      <c r="I165" s="33">
        <v>6737676.1600000085</v>
      </c>
      <c r="J165" s="33">
        <v>6711841.4100000067</v>
      </c>
      <c r="K165" s="34">
        <f>IF($B165="P",VLOOKUP($E165,'[2]Costeo-JUL26'!$B$9:$CQ$307,K$1,0),0)</f>
        <v>933975</v>
      </c>
      <c r="L165" s="35">
        <f>VLOOKUP($E165,'[2]TEORICOS (05.26)'!$A$8:$T$251,L$1,0)</f>
        <v>0.2</v>
      </c>
      <c r="M165" s="36">
        <f t="shared" si="67"/>
        <v>1342368.2820000015</v>
      </c>
      <c r="N165" s="35">
        <f>IF($B165="P",VLOOKUP($E165,'[2]Costeo-JUL26'!$B$9:$CQ$307,N$1,0),0)</f>
        <v>5.0000000000000001E-3</v>
      </c>
      <c r="O165" s="36">
        <f t="shared" si="68"/>
        <v>6711.8414100000082</v>
      </c>
      <c r="P165" s="36">
        <f>IF($B165="P",VLOOKUP($E165,'[2]Costeo-JUL26'!$B$9:$CQ$307,P$1,0),0)*H165</f>
        <v>89401.107491121264</v>
      </c>
      <c r="Q165" s="36">
        <f t="shared" si="69"/>
        <v>1438481.2309011228</v>
      </c>
      <c r="R165" s="34">
        <f>IF($B165="P",VLOOKUP($E165,'[2]Costeo-JUL26'!$B$9:$CQ$307,R$1,0),0)</f>
        <v>902332</v>
      </c>
      <c r="S165" s="16">
        <f>IF($B165="P",VLOOKUP($E165,'[2]Costeo-JUL26'!$B$9:$CQ$307,S$1,0),0)*$G165</f>
        <v>478.92619497916667</v>
      </c>
      <c r="T165" s="36">
        <f>IF($B165="P",VLOOKUP($E165,'[2]Costeo-JUL26'!$B$9:$CQ$307,T$1,0),0)*$G165</f>
        <v>334076.83251988539</v>
      </c>
      <c r="U165" s="35">
        <f>IF($B165="P",VLOOKUP($E165,'[2]Costeo-JUL26'!$B$9:$CQ$307,U$1,0),0)</f>
        <v>1.4999999999999999E-2</v>
      </c>
      <c r="V165" s="36">
        <f t="shared" si="70"/>
        <v>5011.1524877982802</v>
      </c>
      <c r="W165" s="36">
        <f t="shared" si="71"/>
        <v>339087.98500768369</v>
      </c>
      <c r="X165" s="34">
        <f>IF($B165="P",VLOOKUP($E165,'[2]Costeo-JUL26'!$B$9:$CQ$307,X$1,0),0)</f>
        <v>902338</v>
      </c>
      <c r="Y165" s="16">
        <f>IF($B165="P",VLOOKUP($E165,'[2]Costeo-JUL26'!$B$9:$CQ$307,Y$1,0),0)*$G165</f>
        <v>41.103215999999996</v>
      </c>
      <c r="Z165" s="36">
        <f>IF($B165="P",VLOOKUP($E165,'[2]Costeo-JUL26'!$B$9:$CQ$307,Z$1,0),0)*$G165</f>
        <v>11621.52329184</v>
      </c>
      <c r="AA165" s="35">
        <f>IF($B165="P",VLOOKUP($E165,'[2]Costeo-JUL26'!$B$9:$CQ$307,AA$1,0),0)</f>
        <v>0.45</v>
      </c>
      <c r="AB165" s="36">
        <f t="shared" si="72"/>
        <v>5229.6854813279997</v>
      </c>
      <c r="AC165" s="36">
        <f t="shared" si="73"/>
        <v>16851.208773168</v>
      </c>
      <c r="AD165" s="34">
        <f>IF($B165="P",VLOOKUP($E165,'[2]Costeo-JUL26'!$B$9:$CQ$307,AD$1,0),0)</f>
        <v>901733</v>
      </c>
      <c r="AE165" s="16">
        <f>IF($B165="P",VLOOKUP($E165,'[2]Costeo-JUL26'!$B$9:$CQ$307,AE$1,0),0)*$G165</f>
        <v>2696</v>
      </c>
      <c r="AF165" s="36">
        <f>IF($B165="P",VLOOKUP($E165,'[2]Costeo-JUL26'!$B$9:$CQ$307,AF$1,0),0)*$G165</f>
        <v>41376.051200000002</v>
      </c>
      <c r="AG165" s="35">
        <f>IF($B165="P",VLOOKUP($E165,'[2]Costeo-JUL26'!$B$9:$CQ$307,AG$1,0),0)</f>
        <v>6.0000000000000001E-3</v>
      </c>
      <c r="AH165" s="36">
        <f t="shared" si="74"/>
        <v>248.25630720000001</v>
      </c>
      <c r="AI165" s="36">
        <f t="shared" si="75"/>
        <v>41624.307507199999</v>
      </c>
      <c r="AJ165" s="34">
        <f>IF($B165="P",VLOOKUP($E165,'[2]Costeo-JUL26'!$B$9:$CQ$307,AJ$1,0),0)</f>
        <v>930636</v>
      </c>
      <c r="AK165" s="16">
        <f>IF($B165="P",VLOOKUP($E165,'[2]Costeo-JUL26'!$B$9:$CQ$307,AK$1,0),0)*$G165</f>
        <v>2696</v>
      </c>
      <c r="AL165" s="36">
        <f>IF($B165="P",VLOOKUP($E165,'[2]Costeo-JUL26'!$B$9:$CQ$307,AL$1,0),0)*$G165</f>
        <v>29126.990880000005</v>
      </c>
      <c r="AM165" s="35">
        <f>IF($B165="P",VLOOKUP($E165,'[2]Costeo-JUL26'!$B$9:$CQ$307,AM$1,0),0)</f>
        <v>1.7999999999999999E-2</v>
      </c>
      <c r="AN165" s="36">
        <f t="shared" si="76"/>
        <v>524.28583584</v>
      </c>
      <c r="AO165" s="36">
        <f t="shared" si="77"/>
        <v>29651.276715840006</v>
      </c>
      <c r="AP165" s="34">
        <f>IF($B165="P",VLOOKUP($E165,'[2]Costeo-JUL26'!$B$9:$CQ$307,AP$1,0),0)</f>
        <v>911881</v>
      </c>
      <c r="AQ165" s="16">
        <f>IF($B165="P",VLOOKUP($E165,'[2]Costeo-JUL26'!$B$9:$CQ$307,AQ$1,0),0)*$G165</f>
        <v>2696</v>
      </c>
      <c r="AR165" s="36">
        <f>IF($B165="P",VLOOKUP($E165,'[2]Costeo-JUL26'!$B$9:$CQ$307,AR$1,0),0)*$G165</f>
        <v>365823.47520609322</v>
      </c>
      <c r="AS165" s="35">
        <f>IF($B165="P",VLOOKUP($E165,'[2]Costeo-JUL26'!$B$9:$CQ$307,AS$1,0),0)</f>
        <v>0.02</v>
      </c>
      <c r="AT165" s="36">
        <f t="shared" si="78"/>
        <v>7316.4695041218647</v>
      </c>
      <c r="AU165" s="36">
        <f t="shared" si="79"/>
        <v>373139.94471021509</v>
      </c>
      <c r="AV165" s="34">
        <f>IF($B165="P",VLOOKUP($E165,'[2]Costeo-JUL26'!$B$9:$CQ$307,AV$1,0),0)</f>
        <v>902310</v>
      </c>
      <c r="AW165" s="16">
        <f>IF($B165="P",VLOOKUP($E165,'[2]Costeo-JUL26'!$B$9:$CQ$307,AW$1,0),0)*$G165</f>
        <v>11.154699999999998</v>
      </c>
      <c r="AX165" s="36">
        <f>IF($B165="P",VLOOKUP($E165,'[2]Costeo-JUL26'!$B$9:$CQ$307,AX$1,0),0)*$G165</f>
        <v>39081.005594847724</v>
      </c>
      <c r="AY165" s="35">
        <f>IF($B165="P",VLOOKUP($E165,'[2]Costeo-JUL26'!$B$9:$CQ$307,AY$1,0),0)</f>
        <v>0.03</v>
      </c>
      <c r="AZ165" s="36">
        <f t="shared" si="80"/>
        <v>1172.4301678454317</v>
      </c>
      <c r="BA165" s="36">
        <f t="shared" si="81"/>
        <v>40253.435762693152</v>
      </c>
      <c r="BB165" s="34">
        <f>IF($B165="P",VLOOKUP($E165,'[2]Costeo-JUL26'!$B$9:$CQ$307,BB$1,0),0)</f>
        <v>923266</v>
      </c>
      <c r="BC165" s="16">
        <f>IF($B165="P",VLOOKUP($E165,'[2]Costeo-JUL26'!$B$9:$CQ$307,BC$1,0),0)*$G165</f>
        <v>1.6850000000000001</v>
      </c>
      <c r="BD165" s="36">
        <f>IF($B165="P",VLOOKUP($E165,'[2]Costeo-JUL26'!$B$9:$CQ$307,BD$1,0),0)*$G165</f>
        <v>6817.2741000000005</v>
      </c>
      <c r="BE165" s="35">
        <f>IF($B165="P",VLOOKUP($E165,'[2]Costeo-JUL26'!$B$9:$CQ$307,BE$1,0),0)</f>
        <v>0.03</v>
      </c>
      <c r="BF165" s="36">
        <f t="shared" si="82"/>
        <v>204.51822300000001</v>
      </c>
      <c r="BG165" s="36">
        <f t="shared" si="83"/>
        <v>7021.7923230000006</v>
      </c>
      <c r="BH165" s="34">
        <f>IF($B165="P",VLOOKUP($E165,'[2]Costeo-JUL26'!$B$9:$CQ$307,BH$1,0),0)</f>
        <v>910319</v>
      </c>
      <c r="BI165" s="16">
        <f>IF($B165="P",VLOOKUP($E165,'[2]Costeo-JUL26'!$B$9:$CQ$307,BI$1,0),0)*$G165</f>
        <v>8.9866666666666664</v>
      </c>
      <c r="BJ165" s="36">
        <f>IF($B165="P",VLOOKUP($E165,'[2]Costeo-JUL26'!$B$9:$CQ$307,BJ$1,0),0)*$G165</f>
        <v>23495.64</v>
      </c>
      <c r="BK165" s="35">
        <f>IF(BH165=910319,0,IF($B165="P",VLOOKUP($E165,'[2]Costeo-JUL26'!$B$9:$CQ$307,BK$1,0),0))</f>
        <v>0</v>
      </c>
      <c r="BL165" s="36">
        <f t="shared" si="84"/>
        <v>0</v>
      </c>
      <c r="BM165" s="36">
        <f t="shared" si="85"/>
        <v>23495.64</v>
      </c>
      <c r="BN165" s="34">
        <f>IF($B165="P",VLOOKUP($E165,'[2]Costeo-JUL26'!$B$9:$CQ$307,BN$1,0),0)</f>
        <v>0</v>
      </c>
      <c r="BO165" s="16">
        <f>IF($B165="P",VLOOKUP($E165,'[2]Costeo-JUL26'!$B$9:$CQ$307,BO$1,0),0)*$G165</f>
        <v>0</v>
      </c>
      <c r="BP165" s="36">
        <f>IF($B165="P",VLOOKUP($E165,'[2]Costeo-JUL26'!$B$9:$CQ$307,BP$1,0),0)*$G165</f>
        <v>0</v>
      </c>
      <c r="BQ165" s="35">
        <f>IF($B165="P",VLOOKUP($E165,'[2]Costeo-JUL26'!$B$9:$CQ$307,BQ$1,0),0)</f>
        <v>0</v>
      </c>
      <c r="BR165" s="36">
        <f t="shared" si="86"/>
        <v>0</v>
      </c>
      <c r="BS165" s="36">
        <f t="shared" si="87"/>
        <v>0</v>
      </c>
      <c r="BT165" s="34">
        <f>IF($B165="P",VLOOKUP($E165,'[2]Costeo-JUL26'!$B$9:$CQ$307,BT$1,0),0)</f>
        <v>0</v>
      </c>
      <c r="BU165" s="16">
        <f>IF($B165="P",VLOOKUP($E165,'[2]Costeo-JUL26'!$B$9:$CQ$307,BU$1,0),0)*$G165</f>
        <v>0</v>
      </c>
      <c r="BV165" s="36">
        <f>IF($B165="P",VLOOKUP($E165,'[2]Costeo-JUL26'!$B$9:$CQ$307,BV$1,0),0)*$G165</f>
        <v>0</v>
      </c>
      <c r="BW165" s="35">
        <f>IF($B165="P",VLOOKUP($E165,'[2]Costeo-JUL26'!$B$9:$CQ$307,BW$1,0),0)</f>
        <v>0</v>
      </c>
      <c r="BX165" s="36">
        <f t="shared" si="88"/>
        <v>0</v>
      </c>
      <c r="BY165" s="36">
        <f t="shared" si="89"/>
        <v>0</v>
      </c>
      <c r="BZ165" s="34">
        <f>IF($B165="P",VLOOKUP($E165,'[2]Costeo-JUL26'!$B$9:$CQ$307,BZ$1,0),0)</f>
        <v>0</v>
      </c>
      <c r="CA165" s="16">
        <f>IF($B165="P",VLOOKUP($E165,'[2]Costeo-JUL26'!$B$9:$CQ$307,CA$1,0),0)*$G165</f>
        <v>0</v>
      </c>
      <c r="CB165" s="36">
        <f>IF($B165="P",VLOOKUP($E165,'[2]Costeo-JUL26'!$B$9:$CQ$307,CB$1,0),0)*$G165</f>
        <v>0</v>
      </c>
      <c r="CC165" s="35">
        <f>IF($B165="P",VLOOKUP($E165,'[2]Costeo-JUL26'!$B$9:$CQ$307,CC$1,0),0)</f>
        <v>0</v>
      </c>
      <c r="CD165" s="36">
        <f t="shared" si="90"/>
        <v>0</v>
      </c>
      <c r="CE165" s="36">
        <f t="shared" si="91"/>
        <v>0</v>
      </c>
      <c r="CF165" s="37">
        <f t="shared" si="63"/>
        <v>2309606.8217009227</v>
      </c>
      <c r="CG165" s="36">
        <f>IF($B165="r",VLOOKUP($E165,'[2]Costeo-JUL26'!$B$9:$CQ$307,CG$1,0),0)*$G165</f>
        <v>0</v>
      </c>
      <c r="CH165" s="35">
        <f>VLOOKUP($E165,'[2]TEORICOS (05.26)'!$A$8:$T$251,CH$1,0)</f>
        <v>0</v>
      </c>
      <c r="CI165" s="36">
        <f t="shared" si="92"/>
        <v>0</v>
      </c>
      <c r="CJ165" s="37">
        <f t="shared" si="93"/>
        <v>0</v>
      </c>
      <c r="CM165" s="16">
        <f>SUMIFS('[1]Ajuste Inventario'!$I:$I,'[1]Ajuste Inventario'!$B:$B,E165,'[1]Ajuste Inventario'!$S:$S,D165)*-1</f>
        <v>11.375</v>
      </c>
      <c r="CN165" s="36">
        <f t="shared" si="64"/>
        <v>77957.797023287814</v>
      </c>
      <c r="CP165" t="str">
        <f t="shared" si="65"/>
        <v>144Org.Vtas Dolores</v>
      </c>
      <c r="CQ165" s="10">
        <f t="shared" si="66"/>
        <v>6853.4327053439838</v>
      </c>
    </row>
    <row r="166" spans="1:95" x14ac:dyDescent="0.25">
      <c r="A166" s="30">
        <v>46204</v>
      </c>
      <c r="B166" s="31" t="str">
        <f>VLOOKUP($E166,'[2]TEORICOS (05.26)'!$A$8:$T$251,B$1,0)</f>
        <v>P</v>
      </c>
      <c r="C166" s="32" t="str">
        <f>VLOOKUP($E166,'[2]TEORICOS (05.26)'!$A$8:$T$251,C$1,0)</f>
        <v>Coca Cola</v>
      </c>
      <c r="D166" t="s">
        <v>217</v>
      </c>
      <c r="E166">
        <v>159</v>
      </c>
      <c r="F166" t="s">
        <v>74</v>
      </c>
      <c r="G166" s="16">
        <v>5078</v>
      </c>
      <c r="H166" s="16">
        <v>12075.484000000055</v>
      </c>
      <c r="I166" s="33">
        <v>90182737.94999896</v>
      </c>
      <c r="J166" s="33">
        <v>88089145.919999138</v>
      </c>
      <c r="K166" s="34">
        <f>IF($B166="P",VLOOKUP($E166,'[2]Costeo-JUL26'!$B$9:$CQ$307,K$1,0),0)</f>
        <v>933975</v>
      </c>
      <c r="L166" s="35">
        <f>VLOOKUP($E166,'[2]TEORICOS (05.26)'!$A$8:$T$251,L$1,0)</f>
        <v>0.2</v>
      </c>
      <c r="M166" s="36">
        <f t="shared" si="67"/>
        <v>17617829.183999829</v>
      </c>
      <c r="N166" s="35">
        <f>IF($B166="P",VLOOKUP($E166,'[2]Costeo-JUL26'!$B$9:$CQ$307,N$1,0),0)</f>
        <v>5.0000000000000001E-3</v>
      </c>
      <c r="O166" s="36">
        <f t="shared" si="68"/>
        <v>88089.145919999151</v>
      </c>
      <c r="P166" s="36">
        <f>IF($B166="P",VLOOKUP($E166,'[2]Costeo-JUL26'!$B$9:$CQ$307,P$1,0),0)*H166</f>
        <v>1299045.8281185767</v>
      </c>
      <c r="Q166" s="36">
        <f t="shared" si="69"/>
        <v>19004964.158038408</v>
      </c>
      <c r="R166" s="34">
        <f>IF($B166="P",VLOOKUP($E166,'[2]Costeo-JUL26'!$B$9:$CQ$307,R$1,0),0)</f>
        <v>902332</v>
      </c>
      <c r="S166" s="16">
        <f>IF($B166="P",VLOOKUP($E166,'[2]Costeo-JUL26'!$B$9:$CQ$307,S$1,0),0)*$G166</f>
        <v>6958.8443078437504</v>
      </c>
      <c r="T166" s="36">
        <f>IF($B166="P",VLOOKUP($E166,'[2]Costeo-JUL26'!$B$9:$CQ$307,T$1,0),0)*$G166</f>
        <v>4854168.9486510605</v>
      </c>
      <c r="U166" s="35">
        <f>IF($B166="P",VLOOKUP($E166,'[2]Costeo-JUL26'!$B$9:$CQ$307,U$1,0),0)</f>
        <v>1.4999999999999999E-2</v>
      </c>
      <c r="V166" s="36">
        <f t="shared" si="70"/>
        <v>72812.534229765908</v>
      </c>
      <c r="W166" s="36">
        <f t="shared" si="71"/>
        <v>4926981.4828808261</v>
      </c>
      <c r="X166" s="34">
        <f>IF($B166="P",VLOOKUP($E166,'[2]Costeo-JUL26'!$B$9:$CQ$307,X$1,0),0)</f>
        <v>902338</v>
      </c>
      <c r="Y166" s="16">
        <f>IF($B166="P",VLOOKUP($E166,'[2]Costeo-JUL26'!$B$9:$CQ$307,Y$1,0),0)*$G166</f>
        <v>597.23373600000002</v>
      </c>
      <c r="Z166" s="36">
        <f>IF($B166="P",VLOOKUP($E166,'[2]Costeo-JUL26'!$B$9:$CQ$307,Z$1,0),0)*$G166</f>
        <v>168861.86651664</v>
      </c>
      <c r="AA166" s="35">
        <f>IF($B166="P",VLOOKUP($E166,'[2]Costeo-JUL26'!$B$9:$CQ$307,AA$1,0),0)</f>
        <v>0.45</v>
      </c>
      <c r="AB166" s="36">
        <f t="shared" si="72"/>
        <v>75987.839932488001</v>
      </c>
      <c r="AC166" s="36">
        <f t="shared" si="73"/>
        <v>244849.70644912799</v>
      </c>
      <c r="AD166" s="34">
        <f>IF($B166="P",VLOOKUP($E166,'[2]Costeo-JUL26'!$B$9:$CQ$307,AD$1,0),0)</f>
        <v>901733</v>
      </c>
      <c r="AE166" s="16">
        <f>IF($B166="P",VLOOKUP($E166,'[2]Costeo-JUL26'!$B$9:$CQ$307,AE$1,0),0)*$G166</f>
        <v>30468</v>
      </c>
      <c r="AF166" s="36">
        <f>IF($B166="P",VLOOKUP($E166,'[2]Costeo-JUL26'!$B$9:$CQ$307,AF$1,0),0)*$G166</f>
        <v>467598.48960000003</v>
      </c>
      <c r="AG166" s="35">
        <f>IF($B166="P",VLOOKUP($E166,'[2]Costeo-JUL26'!$B$9:$CQ$307,AG$1,0),0)</f>
        <v>6.0000000000000001E-3</v>
      </c>
      <c r="AH166" s="36">
        <f t="shared" si="74"/>
        <v>2805.5909376000004</v>
      </c>
      <c r="AI166" s="36">
        <f t="shared" si="75"/>
        <v>470404.08053760004</v>
      </c>
      <c r="AJ166" s="34">
        <f>IF($B166="P",VLOOKUP($E166,'[2]Costeo-JUL26'!$B$9:$CQ$307,AJ$1,0),0)</f>
        <v>906101</v>
      </c>
      <c r="AK166" s="16">
        <f>IF($B166="P",VLOOKUP($E166,'[2]Costeo-JUL26'!$B$9:$CQ$307,AK$1,0),0)*$G166</f>
        <v>30468</v>
      </c>
      <c r="AL166" s="36">
        <f>IF($B166="P",VLOOKUP($E166,'[2]Costeo-JUL26'!$B$9:$CQ$307,AL$1,0),0)*$G166</f>
        <v>331427.24784000003</v>
      </c>
      <c r="AM166" s="35">
        <f>IF($B166="P",VLOOKUP($E166,'[2]Costeo-JUL26'!$B$9:$CQ$307,AM$1,0),0)</f>
        <v>1.7999999999999999E-2</v>
      </c>
      <c r="AN166" s="36">
        <f t="shared" si="76"/>
        <v>5965.6904611199998</v>
      </c>
      <c r="AO166" s="36">
        <f t="shared" si="77"/>
        <v>337392.93830112001</v>
      </c>
      <c r="AP166" s="34">
        <f>IF($B166="P",VLOOKUP($E166,'[2]Costeo-JUL26'!$B$9:$CQ$307,AP$1,0),0)</f>
        <v>911881</v>
      </c>
      <c r="AQ166" s="16">
        <f>IF($B166="P",VLOOKUP($E166,'[2]Costeo-JUL26'!$B$9:$CQ$307,AQ$1,0),0)*$G166</f>
        <v>30468</v>
      </c>
      <c r="AR166" s="36">
        <f>IF($B166="P",VLOOKUP($E166,'[2]Costeo-JUL26'!$B$9:$CQ$307,AR$1,0),0)*$G166</f>
        <v>4134239.4816688611</v>
      </c>
      <c r="AS166" s="35">
        <f>IF($B166="P",VLOOKUP($E166,'[2]Costeo-JUL26'!$B$9:$CQ$307,AS$1,0),0)</f>
        <v>0.02</v>
      </c>
      <c r="AT166" s="36">
        <f t="shared" si="78"/>
        <v>82684.789633377222</v>
      </c>
      <c r="AU166" s="36">
        <f t="shared" si="79"/>
        <v>4216924.2713022381</v>
      </c>
      <c r="AV166" s="34">
        <f>IF($B166="P",VLOOKUP($E166,'[2]Costeo-JUL26'!$B$9:$CQ$307,AV$1,0),0)</f>
        <v>932442</v>
      </c>
      <c r="AW166" s="16">
        <f>IF($B166="P",VLOOKUP($E166,'[2]Costeo-JUL26'!$B$9:$CQ$307,AW$1,0),0)*$G166</f>
        <v>140.66059999999999</v>
      </c>
      <c r="AX166" s="36">
        <f>IF($B166="P",VLOOKUP($E166,'[2]Costeo-JUL26'!$B$9:$CQ$307,AX$1,0),0)*$G166</f>
        <v>519216.86026356672</v>
      </c>
      <c r="AY166" s="35">
        <f>IF($B166="P",VLOOKUP($E166,'[2]Costeo-JUL26'!$B$9:$CQ$307,AY$1,0),0)</f>
        <v>0.03</v>
      </c>
      <c r="AZ166" s="36">
        <f t="shared" si="80"/>
        <v>15576.505807907</v>
      </c>
      <c r="BA166" s="36">
        <f t="shared" si="81"/>
        <v>534793.36607147369</v>
      </c>
      <c r="BB166" s="34">
        <f>IF($B166="P",VLOOKUP($E166,'[2]Costeo-JUL26'!$B$9:$CQ$307,BB$1,0),0)</f>
        <v>902311</v>
      </c>
      <c r="BC166" s="16">
        <f>IF($B166="P",VLOOKUP($E166,'[2]Costeo-JUL26'!$B$9:$CQ$307,BC$1,0),0)*$G166</f>
        <v>22.216250000000002</v>
      </c>
      <c r="BD166" s="36">
        <f>IF($B166="P",VLOOKUP($E166,'[2]Costeo-JUL26'!$B$9:$CQ$307,BD$1,0),0)*$G166</f>
        <v>87124.245731250019</v>
      </c>
      <c r="BE166" s="35">
        <f>IF($B166="P",VLOOKUP($E166,'[2]Costeo-JUL26'!$B$9:$CQ$307,BE$1,0),0)</f>
        <v>0.03</v>
      </c>
      <c r="BF166" s="36">
        <f t="shared" si="82"/>
        <v>2613.7273719375003</v>
      </c>
      <c r="BG166" s="36">
        <f t="shared" si="83"/>
        <v>89737.973103187513</v>
      </c>
      <c r="BH166" s="34">
        <f>IF($B166="P",VLOOKUP($E166,'[2]Costeo-JUL26'!$B$9:$CQ$307,BH$1,0),0)</f>
        <v>933089</v>
      </c>
      <c r="BI166" s="16">
        <f>IF($B166="P",VLOOKUP($E166,'[2]Costeo-JUL26'!$B$9:$CQ$307,BI$1,0),0)*$G166</f>
        <v>190.42499999999998</v>
      </c>
      <c r="BJ166" s="36">
        <f>IF($B166="P",VLOOKUP($E166,'[2]Costeo-JUL26'!$B$9:$CQ$307,BJ$1,0),0)*$G166</f>
        <v>141804.26910627179</v>
      </c>
      <c r="BK166" s="35">
        <f>IF(BH166=910319,0,IF($B166="P",VLOOKUP($E166,'[2]Costeo-JUL26'!$B$9:$CQ$307,BK$1,0),0))</f>
        <v>0.02</v>
      </c>
      <c r="BL166" s="36">
        <f t="shared" si="84"/>
        <v>2836.0853821254359</v>
      </c>
      <c r="BM166" s="36">
        <f t="shared" si="85"/>
        <v>144640.35448839722</v>
      </c>
      <c r="BN166" s="34">
        <f>IF($B166="P",VLOOKUP($E166,'[2]Costeo-JUL26'!$B$9:$CQ$307,BN$1,0),0)</f>
        <v>0</v>
      </c>
      <c r="BO166" s="16">
        <f>IF($B166="P",VLOOKUP($E166,'[2]Costeo-JUL26'!$B$9:$CQ$307,BO$1,0),0)*$G166</f>
        <v>0</v>
      </c>
      <c r="BP166" s="36">
        <f>IF($B166="P",VLOOKUP($E166,'[2]Costeo-JUL26'!$B$9:$CQ$307,BP$1,0),0)*$G166</f>
        <v>0</v>
      </c>
      <c r="BQ166" s="35">
        <f>IF($B166="P",VLOOKUP($E166,'[2]Costeo-JUL26'!$B$9:$CQ$307,BQ$1,0),0)</f>
        <v>0</v>
      </c>
      <c r="BR166" s="36">
        <f t="shared" si="86"/>
        <v>0</v>
      </c>
      <c r="BS166" s="36">
        <f t="shared" si="87"/>
        <v>0</v>
      </c>
      <c r="BT166" s="34">
        <f>IF($B166="P",VLOOKUP($E166,'[2]Costeo-JUL26'!$B$9:$CQ$307,BT$1,0),0)</f>
        <v>0</v>
      </c>
      <c r="BU166" s="16">
        <f>IF($B166="P",VLOOKUP($E166,'[2]Costeo-JUL26'!$B$9:$CQ$307,BU$1,0),0)*$G166</f>
        <v>0</v>
      </c>
      <c r="BV166" s="36">
        <f>IF($B166="P",VLOOKUP($E166,'[2]Costeo-JUL26'!$B$9:$CQ$307,BV$1,0),0)*$G166</f>
        <v>0</v>
      </c>
      <c r="BW166" s="35">
        <f>IF($B166="P",VLOOKUP($E166,'[2]Costeo-JUL26'!$B$9:$CQ$307,BW$1,0),0)</f>
        <v>0</v>
      </c>
      <c r="BX166" s="36">
        <f t="shared" si="88"/>
        <v>0</v>
      </c>
      <c r="BY166" s="36">
        <f t="shared" si="89"/>
        <v>0</v>
      </c>
      <c r="BZ166" s="34">
        <f>IF($B166="P",VLOOKUP($E166,'[2]Costeo-JUL26'!$B$9:$CQ$307,BZ$1,0),0)</f>
        <v>0</v>
      </c>
      <c r="CA166" s="16">
        <f>IF($B166="P",VLOOKUP($E166,'[2]Costeo-JUL26'!$B$9:$CQ$307,CA$1,0),0)*$G166</f>
        <v>0</v>
      </c>
      <c r="CB166" s="36">
        <f>IF($B166="P",VLOOKUP($E166,'[2]Costeo-JUL26'!$B$9:$CQ$307,CB$1,0),0)*$G166</f>
        <v>0</v>
      </c>
      <c r="CC166" s="35">
        <f>IF($B166="P",VLOOKUP($E166,'[2]Costeo-JUL26'!$B$9:$CQ$307,CC$1,0),0)</f>
        <v>0</v>
      </c>
      <c r="CD166" s="36">
        <f t="shared" si="90"/>
        <v>0</v>
      </c>
      <c r="CE166" s="36">
        <f t="shared" si="91"/>
        <v>0</v>
      </c>
      <c r="CF166" s="37">
        <f t="shared" si="63"/>
        <v>29970688.331172381</v>
      </c>
      <c r="CG166" s="36">
        <f>IF($B166="r",VLOOKUP($E166,'[2]Costeo-JUL26'!$B$9:$CQ$307,CG$1,0),0)*$G166</f>
        <v>0</v>
      </c>
      <c r="CH166" s="35">
        <f>VLOOKUP($E166,'[2]TEORICOS (05.26)'!$A$8:$T$251,CH$1,0)</f>
        <v>0</v>
      </c>
      <c r="CI166" s="36">
        <f t="shared" si="92"/>
        <v>0</v>
      </c>
      <c r="CJ166" s="37">
        <f t="shared" si="93"/>
        <v>0</v>
      </c>
      <c r="CM166" s="16">
        <f>SUMIFS('[1]Ajuste Inventario'!$I:$I,'[1]Ajuste Inventario'!$B:$B,E166,'[1]Ajuste Inventario'!$S:$S,D166)*-1</f>
        <v>9.3339999999999996</v>
      </c>
      <c r="CN166" s="36">
        <f t="shared" si="64"/>
        <v>55089.878866318038</v>
      </c>
      <c r="CP166" t="str">
        <f t="shared" si="65"/>
        <v>159Org.Vtas Dolores</v>
      </c>
      <c r="CQ166" s="10">
        <f t="shared" si="66"/>
        <v>5902.0654452879835</v>
      </c>
    </row>
    <row r="167" spans="1:95" x14ac:dyDescent="0.25">
      <c r="A167" s="30">
        <v>46204</v>
      </c>
      <c r="B167" s="31" t="str">
        <f>VLOOKUP($E167,'[2]TEORICOS (05.26)'!$A$8:$T$251,B$1,0)</f>
        <v>P</v>
      </c>
      <c r="C167" s="32" t="str">
        <f>VLOOKUP($E167,'[2]TEORICOS (05.26)'!$A$8:$T$251,C$1,0)</f>
        <v>Coca Cola</v>
      </c>
      <c r="D167" t="s">
        <v>217</v>
      </c>
      <c r="E167">
        <v>161</v>
      </c>
      <c r="F167" t="s">
        <v>75</v>
      </c>
      <c r="G167" s="16">
        <v>566</v>
      </c>
      <c r="H167" s="16">
        <v>1794.2200000000009</v>
      </c>
      <c r="I167" s="33">
        <v>11653512.899999969</v>
      </c>
      <c r="J167" s="33">
        <v>11557672.299999973</v>
      </c>
      <c r="K167" s="34">
        <f>IF($B167="P",VLOOKUP($E167,'[2]Costeo-JUL26'!$B$9:$CQ$307,K$1,0),0)</f>
        <v>933975</v>
      </c>
      <c r="L167" s="35">
        <f>VLOOKUP($E167,'[2]TEORICOS (05.26)'!$A$8:$T$251,L$1,0)</f>
        <v>0.2</v>
      </c>
      <c r="M167" s="36">
        <f t="shared" si="67"/>
        <v>2311534.4599999948</v>
      </c>
      <c r="N167" s="35">
        <f>IF($B167="P",VLOOKUP($E167,'[2]Costeo-JUL26'!$B$9:$CQ$307,N$1,0),0)</f>
        <v>5.0000000000000001E-3</v>
      </c>
      <c r="O167" s="36">
        <f t="shared" si="68"/>
        <v>11557.672299999975</v>
      </c>
      <c r="P167" s="36">
        <f>IF($B167="P",VLOOKUP($E167,'[2]Costeo-JUL26'!$B$9:$CQ$307,P$1,0),0)*H167</f>
        <v>193017.02571316421</v>
      </c>
      <c r="Q167" s="36">
        <f t="shared" si="69"/>
        <v>2516109.1580131589</v>
      </c>
      <c r="R167" s="34">
        <f>IF($B167="P",VLOOKUP($E167,'[2]Costeo-JUL26'!$B$9:$CQ$307,R$1,0),0)</f>
        <v>902332</v>
      </c>
      <c r="S167" s="16">
        <f>IF($B167="P",VLOOKUP($E167,'[2]Costeo-JUL26'!$B$9:$CQ$307,S$1,0),0)*$G167</f>
        <v>1034.1882311249999</v>
      </c>
      <c r="T167" s="36">
        <f>IF($B167="P",VLOOKUP($E167,'[2]Costeo-JUL26'!$B$9:$CQ$307,T$1,0),0)*$G167</f>
        <v>721402.02834094781</v>
      </c>
      <c r="U167" s="35">
        <f>IF($B167="P",VLOOKUP($E167,'[2]Costeo-JUL26'!$B$9:$CQ$307,U$1,0),0)</f>
        <v>1.4999999999999999E-2</v>
      </c>
      <c r="V167" s="36">
        <f t="shared" si="70"/>
        <v>10821.030425114217</v>
      </c>
      <c r="W167" s="36">
        <f t="shared" si="71"/>
        <v>732223.05876606202</v>
      </c>
      <c r="X167" s="34">
        <f>IF($B167="P",VLOOKUP($E167,'[2]Costeo-JUL26'!$B$9:$CQ$307,X$1,0),0)</f>
        <v>902338</v>
      </c>
      <c r="Y167" s="16">
        <f>IF($B167="P",VLOOKUP($E167,'[2]Costeo-JUL26'!$B$9:$CQ$307,Y$1,0),0)*$G167</f>
        <v>88.757856000000004</v>
      </c>
      <c r="Z167" s="36">
        <f>IF($B167="P",VLOOKUP($E167,'[2]Costeo-JUL26'!$B$9:$CQ$307,Z$1,0),0)*$G167</f>
        <v>25095.396205440004</v>
      </c>
      <c r="AA167" s="35">
        <f>IF($B167="P",VLOOKUP($E167,'[2]Costeo-JUL26'!$B$9:$CQ$307,AA$1,0),0)</f>
        <v>0.45</v>
      </c>
      <c r="AB167" s="36">
        <f t="shared" si="72"/>
        <v>11292.928292448001</v>
      </c>
      <c r="AC167" s="36">
        <f t="shared" si="73"/>
        <v>36388.324497888003</v>
      </c>
      <c r="AD167" s="34">
        <f>IF($B167="P",VLOOKUP($E167,'[2]Costeo-JUL26'!$B$9:$CQ$307,AD$1,0),0)</f>
        <v>901733</v>
      </c>
      <c r="AE167" s="16">
        <f>IF($B167="P",VLOOKUP($E167,'[2]Costeo-JUL26'!$B$9:$CQ$307,AE$1,0),0)*$G167</f>
        <v>3396</v>
      </c>
      <c r="AF167" s="36">
        <f>IF($B167="P",VLOOKUP($E167,'[2]Costeo-JUL26'!$B$9:$CQ$307,AF$1,0),0)*$G167</f>
        <v>52119.091200000003</v>
      </c>
      <c r="AG167" s="35">
        <f>IF($B167="P",VLOOKUP($E167,'[2]Costeo-JUL26'!$B$9:$CQ$307,AG$1,0),0)</f>
        <v>6.0000000000000001E-3</v>
      </c>
      <c r="AH167" s="36">
        <f t="shared" si="74"/>
        <v>312.71454720000003</v>
      </c>
      <c r="AI167" s="36">
        <f t="shared" si="75"/>
        <v>52431.8057472</v>
      </c>
      <c r="AJ167" s="34">
        <f>IF($B167="P",VLOOKUP($E167,'[2]Costeo-JUL26'!$B$9:$CQ$307,AJ$1,0),0)</f>
        <v>919914</v>
      </c>
      <c r="AK167" s="16">
        <f>IF($B167="P",VLOOKUP($E167,'[2]Costeo-JUL26'!$B$9:$CQ$307,AK$1,0),0)*$G167</f>
        <v>3396</v>
      </c>
      <c r="AL167" s="36">
        <f>IF($B167="P",VLOOKUP($E167,'[2]Costeo-JUL26'!$B$9:$CQ$307,AL$1,0),0)*$G167</f>
        <v>50026.74768</v>
      </c>
      <c r="AM167" s="35">
        <f>IF($B167="P",VLOOKUP($E167,'[2]Costeo-JUL26'!$B$9:$CQ$307,AM$1,0),0)</f>
        <v>1.7999999999999999E-2</v>
      </c>
      <c r="AN167" s="36">
        <f t="shared" si="76"/>
        <v>900.48145823999994</v>
      </c>
      <c r="AO167" s="36">
        <f t="shared" si="77"/>
        <v>50927.22913824</v>
      </c>
      <c r="AP167" s="34">
        <f>IF($B167="P",VLOOKUP($E167,'[2]Costeo-JUL26'!$B$9:$CQ$307,AP$1,0),0)</f>
        <v>913487</v>
      </c>
      <c r="AQ167" s="16">
        <f>IF($B167="P",VLOOKUP($E167,'[2]Costeo-JUL26'!$B$9:$CQ$307,AQ$1,0),0)*$G167</f>
        <v>3396</v>
      </c>
      <c r="AR167" s="36">
        <f>IF($B167="P",VLOOKUP($E167,'[2]Costeo-JUL26'!$B$9:$CQ$307,AR$1,0),0)*$G167</f>
        <v>649692.52960564522</v>
      </c>
      <c r="AS167" s="35">
        <f>IF($B167="P",VLOOKUP($E167,'[2]Costeo-JUL26'!$B$9:$CQ$307,AS$1,0),0)</f>
        <v>0.02</v>
      </c>
      <c r="AT167" s="36">
        <f t="shared" si="78"/>
        <v>12993.850592112905</v>
      </c>
      <c r="AU167" s="36">
        <f t="shared" si="79"/>
        <v>662686.38019775809</v>
      </c>
      <c r="AV167" s="34">
        <f>IF($B167="P",VLOOKUP($E167,'[2]Costeo-JUL26'!$B$9:$CQ$307,AV$1,0),0)</f>
        <v>902310</v>
      </c>
      <c r="AW167" s="16">
        <f>IF($B167="P",VLOOKUP($E167,'[2]Costeo-JUL26'!$B$9:$CQ$307,AW$1,0),0)*$G167</f>
        <v>20.4892</v>
      </c>
      <c r="AX167" s="36">
        <f>IF($B167="P",VLOOKUP($E167,'[2]Costeo-JUL26'!$B$9:$CQ$307,AX$1,0),0)*$G167</f>
        <v>71784.856592642929</v>
      </c>
      <c r="AY167" s="35">
        <f>IF($B167="P",VLOOKUP($E167,'[2]Costeo-JUL26'!$B$9:$CQ$307,AY$1,0),0)</f>
        <v>0.03</v>
      </c>
      <c r="AZ167" s="36">
        <f t="shared" si="80"/>
        <v>2153.5456977792878</v>
      </c>
      <c r="BA167" s="36">
        <f t="shared" si="81"/>
        <v>73938.402290422222</v>
      </c>
      <c r="BB167" s="34">
        <f>IF($B167="P",VLOOKUP($E167,'[2]Costeo-JUL26'!$B$9:$CQ$307,BB$1,0),0)</f>
        <v>923266</v>
      </c>
      <c r="BC167" s="16">
        <f>IF($B167="P",VLOOKUP($E167,'[2]Costeo-JUL26'!$B$9:$CQ$307,BC$1,0),0)*$G167</f>
        <v>4.6222956000000002</v>
      </c>
      <c r="BD167" s="36">
        <f>IF($B167="P",VLOOKUP($E167,'[2]Costeo-JUL26'!$B$9:$CQ$307,BD$1,0),0)*$G167</f>
        <v>18701.160876215999</v>
      </c>
      <c r="BE167" s="35">
        <f>IF($B167="P",VLOOKUP($E167,'[2]Costeo-JUL26'!$B$9:$CQ$307,BE$1,0),0)</f>
        <v>0.03</v>
      </c>
      <c r="BF167" s="36">
        <f t="shared" si="82"/>
        <v>561.03482628647998</v>
      </c>
      <c r="BG167" s="36">
        <f t="shared" si="83"/>
        <v>19262.195702502479</v>
      </c>
      <c r="BH167" s="34">
        <f>IF($B167="P",VLOOKUP($E167,'[2]Costeo-JUL26'!$B$9:$CQ$307,BH$1,0),0)</f>
        <v>910319</v>
      </c>
      <c r="BI167" s="16">
        <f>IF($B167="P",VLOOKUP($E167,'[2]Costeo-JUL26'!$B$9:$CQ$307,BI$1,0),0)*$G167</f>
        <v>14.15</v>
      </c>
      <c r="BJ167" s="36">
        <f>IF($B167="P",VLOOKUP($E167,'[2]Costeo-JUL26'!$B$9:$CQ$307,BJ$1,0),0)*$G167</f>
        <v>36995.174999999996</v>
      </c>
      <c r="BK167" s="35">
        <f>IF(BH167=910319,0,IF($B167="P",VLOOKUP($E167,'[2]Costeo-JUL26'!$B$9:$CQ$307,BK$1,0),0))</f>
        <v>0</v>
      </c>
      <c r="BL167" s="36">
        <f t="shared" si="84"/>
        <v>0</v>
      </c>
      <c r="BM167" s="36">
        <f t="shared" si="85"/>
        <v>36995.174999999996</v>
      </c>
      <c r="BN167" s="34">
        <f>IF($B167="P",VLOOKUP($E167,'[2]Costeo-JUL26'!$B$9:$CQ$307,BN$1,0),0)</f>
        <v>0</v>
      </c>
      <c r="BO167" s="16">
        <f>IF($B167="P",VLOOKUP($E167,'[2]Costeo-JUL26'!$B$9:$CQ$307,BO$1,0),0)*$G167</f>
        <v>0</v>
      </c>
      <c r="BP167" s="36">
        <f>IF($B167="P",VLOOKUP($E167,'[2]Costeo-JUL26'!$B$9:$CQ$307,BP$1,0),0)*$G167</f>
        <v>0</v>
      </c>
      <c r="BQ167" s="35">
        <f>IF($B167="P",VLOOKUP($E167,'[2]Costeo-JUL26'!$B$9:$CQ$307,BQ$1,0),0)</f>
        <v>0</v>
      </c>
      <c r="BR167" s="36">
        <f t="shared" si="86"/>
        <v>0</v>
      </c>
      <c r="BS167" s="36">
        <f t="shared" si="87"/>
        <v>0</v>
      </c>
      <c r="BT167" s="34">
        <f>IF($B167="P",VLOOKUP($E167,'[2]Costeo-JUL26'!$B$9:$CQ$307,BT$1,0),0)</f>
        <v>0</v>
      </c>
      <c r="BU167" s="16">
        <f>IF($B167="P",VLOOKUP($E167,'[2]Costeo-JUL26'!$B$9:$CQ$307,BU$1,0),0)*$G167</f>
        <v>0</v>
      </c>
      <c r="BV167" s="36">
        <f>IF($B167="P",VLOOKUP($E167,'[2]Costeo-JUL26'!$B$9:$CQ$307,BV$1,0),0)*$G167</f>
        <v>0</v>
      </c>
      <c r="BW167" s="35">
        <f>IF($B167="P",VLOOKUP($E167,'[2]Costeo-JUL26'!$B$9:$CQ$307,BW$1,0),0)</f>
        <v>0</v>
      </c>
      <c r="BX167" s="36">
        <f t="shared" si="88"/>
        <v>0</v>
      </c>
      <c r="BY167" s="36">
        <f t="shared" si="89"/>
        <v>0</v>
      </c>
      <c r="BZ167" s="34">
        <f>IF($B167="P",VLOOKUP($E167,'[2]Costeo-JUL26'!$B$9:$CQ$307,BZ$1,0),0)</f>
        <v>0</v>
      </c>
      <c r="CA167" s="16">
        <f>IF($B167="P",VLOOKUP($E167,'[2]Costeo-JUL26'!$B$9:$CQ$307,CA$1,0),0)*$G167</f>
        <v>0</v>
      </c>
      <c r="CB167" s="36">
        <f>IF($B167="P",VLOOKUP($E167,'[2]Costeo-JUL26'!$B$9:$CQ$307,CB$1,0),0)*$G167</f>
        <v>0</v>
      </c>
      <c r="CC167" s="35">
        <f>IF($B167="P",VLOOKUP($E167,'[2]Costeo-JUL26'!$B$9:$CQ$307,CC$1,0),0)</f>
        <v>0</v>
      </c>
      <c r="CD167" s="36">
        <f t="shared" si="90"/>
        <v>0</v>
      </c>
      <c r="CE167" s="36">
        <f t="shared" si="91"/>
        <v>0</v>
      </c>
      <c r="CF167" s="37">
        <f t="shared" si="63"/>
        <v>4180961.7293532309</v>
      </c>
      <c r="CG167" s="36">
        <f>IF($B167="r",VLOOKUP($E167,'[2]Costeo-JUL26'!$B$9:$CQ$307,CG$1,0),0)*$G167</f>
        <v>0</v>
      </c>
      <c r="CH167" s="35">
        <f>VLOOKUP($E167,'[2]TEORICOS (05.26)'!$A$8:$T$251,CH$1,0)</f>
        <v>0</v>
      </c>
      <c r="CI167" s="36">
        <f t="shared" si="92"/>
        <v>0</v>
      </c>
      <c r="CJ167" s="37">
        <f t="shared" si="93"/>
        <v>0</v>
      </c>
      <c r="CM167" s="16">
        <f>SUMIFS('[1]Ajuste Inventario'!$I:$I,'[1]Ajuste Inventario'!$B:$B,E167,'[1]Ajuste Inventario'!$S:$S,D167)*-1</f>
        <v>2.5020000000000002</v>
      </c>
      <c r="CN167" s="36">
        <f t="shared" si="64"/>
        <v>18481.91916403142</v>
      </c>
      <c r="CP167" t="str">
        <f t="shared" si="65"/>
        <v>161Org.Vtas Dolores</v>
      </c>
      <c r="CQ167" s="10">
        <f t="shared" si="66"/>
        <v>7386.8581790693124</v>
      </c>
    </row>
    <row r="168" spans="1:95" x14ac:dyDescent="0.25">
      <c r="A168" s="30">
        <v>46204</v>
      </c>
      <c r="B168" s="31" t="str">
        <f>VLOOKUP($E168,'[2]TEORICOS (05.26)'!$A$8:$T$251,B$1,0)</f>
        <v>P</v>
      </c>
      <c r="C168" s="32" t="str">
        <f>VLOOKUP($E168,'[2]TEORICOS (05.26)'!$A$8:$T$251,C$1,0)</f>
        <v>Coca Cola</v>
      </c>
      <c r="D168" t="s">
        <v>217</v>
      </c>
      <c r="E168">
        <v>180</v>
      </c>
      <c r="F168" t="s">
        <v>76</v>
      </c>
      <c r="G168" s="16">
        <v>82</v>
      </c>
      <c r="H168" s="16">
        <v>924.30400000000009</v>
      </c>
      <c r="I168" s="33">
        <v>10952205.359999999</v>
      </c>
      <c r="J168" s="33">
        <v>10952205.359999999</v>
      </c>
      <c r="K168" s="34">
        <f>IF($B168="P",VLOOKUP($E168,'[2]Costeo-JUL26'!$B$9:$CQ$307,K$1,0),0)</f>
        <v>902026</v>
      </c>
      <c r="L168" s="35">
        <f>VLOOKUP($E168,'[2]TEORICOS (05.26)'!$A$8:$T$251,L$1,0)</f>
        <v>0.2</v>
      </c>
      <c r="M168" s="36">
        <f t="shared" si="67"/>
        <v>2190441.0720000002</v>
      </c>
      <c r="N168" s="35">
        <f>IF($B168="P",VLOOKUP($E168,'[2]Costeo-JUL26'!$B$9:$CQ$307,N$1,0),0)</f>
        <v>0.01</v>
      </c>
      <c r="O168" s="36">
        <f t="shared" si="68"/>
        <v>21904.410720000003</v>
      </c>
      <c r="P168" s="36">
        <f>IF($B168="P",VLOOKUP($E168,'[2]Costeo-JUL26'!$B$9:$CQ$307,P$1,0),0)*H168</f>
        <v>0</v>
      </c>
      <c r="Q168" s="36">
        <f t="shared" si="69"/>
        <v>2212345.4827200002</v>
      </c>
      <c r="R168" s="34">
        <f>IF($B168="P",VLOOKUP($E168,'[2]Costeo-JUL26'!$B$9:$CQ$307,R$1,0),0)</f>
        <v>902332</v>
      </c>
      <c r="S168" s="16">
        <f>IF($B168="P",VLOOKUP($E168,'[2]Costeo-JUL26'!$B$9:$CQ$307,S$1,0),0)*$G168</f>
        <v>761.03817333333348</v>
      </c>
      <c r="T168" s="36">
        <f>IF($B168="P",VLOOKUP($E168,'[2]Costeo-JUL26'!$B$9:$CQ$307,T$1,0),0)*$G168</f>
        <v>530865.14172602154</v>
      </c>
      <c r="U168" s="35">
        <f>IF($B168="P",VLOOKUP($E168,'[2]Costeo-JUL26'!$B$9:$CQ$307,U$1,0),0)</f>
        <v>1.4999999999999999E-2</v>
      </c>
      <c r="V168" s="36">
        <f t="shared" si="70"/>
        <v>7962.9771258903229</v>
      </c>
      <c r="W168" s="36">
        <f t="shared" si="71"/>
        <v>538828.11885191186</v>
      </c>
      <c r="X168" s="34">
        <f>IF($B168="P",VLOOKUP($E168,'[2]Costeo-JUL26'!$B$9:$CQ$307,X$1,0),0)</f>
        <v>0</v>
      </c>
      <c r="Y168" s="16">
        <f>IF($B168="P",VLOOKUP($E168,'[2]Costeo-JUL26'!$B$9:$CQ$307,Y$1,0),0)*$G168</f>
        <v>0</v>
      </c>
      <c r="Z168" s="36">
        <f>IF($B168="P",VLOOKUP($E168,'[2]Costeo-JUL26'!$B$9:$CQ$307,Z$1,0),0)*$G168</f>
        <v>0</v>
      </c>
      <c r="AA168" s="35">
        <f>IF($B168="P",VLOOKUP($E168,'[2]Costeo-JUL26'!$B$9:$CQ$307,AA$1,0),0)</f>
        <v>0</v>
      </c>
      <c r="AB168" s="36">
        <f t="shared" si="72"/>
        <v>0</v>
      </c>
      <c r="AC168" s="36">
        <f t="shared" si="73"/>
        <v>0</v>
      </c>
      <c r="AD168" s="34">
        <f>IF($B168="P",VLOOKUP($E168,'[2]Costeo-JUL26'!$B$9:$CQ$307,AD$1,0),0)</f>
        <v>0</v>
      </c>
      <c r="AE168" s="16">
        <f>IF($B168="P",VLOOKUP($E168,'[2]Costeo-JUL26'!$B$9:$CQ$307,AE$1,0),0)*$G168</f>
        <v>0</v>
      </c>
      <c r="AF168" s="36">
        <f>IF($B168="P",VLOOKUP($E168,'[2]Costeo-JUL26'!$B$9:$CQ$307,AF$1,0),0)*$G168</f>
        <v>0</v>
      </c>
      <c r="AG168" s="35">
        <f>IF($B168="P",VLOOKUP($E168,'[2]Costeo-JUL26'!$B$9:$CQ$307,AG$1,0),0)</f>
        <v>0</v>
      </c>
      <c r="AH168" s="36">
        <f t="shared" si="74"/>
        <v>0</v>
      </c>
      <c r="AI168" s="36">
        <f t="shared" si="75"/>
        <v>0</v>
      </c>
      <c r="AJ168" s="34">
        <f>IF($B168="P",VLOOKUP($E168,'[2]Costeo-JUL26'!$B$9:$CQ$307,AJ$1,0),0)</f>
        <v>931923</v>
      </c>
      <c r="AK168" s="16">
        <f>IF($B168="P",VLOOKUP($E168,'[2]Costeo-JUL26'!$B$9:$CQ$307,AK$1,0),0)*$G168</f>
        <v>82</v>
      </c>
      <c r="AL168" s="36">
        <f>IF($B168="P",VLOOKUP($E168,'[2]Costeo-JUL26'!$B$9:$CQ$307,AL$1,0),0)*$G168</f>
        <v>7051.1799999999994</v>
      </c>
      <c r="AM168" s="35">
        <f>IF($B168="P",VLOOKUP($E168,'[2]Costeo-JUL26'!$B$9:$CQ$307,AM$1,0),0)</f>
        <v>1.7999999999999999E-2</v>
      </c>
      <c r="AN168" s="36">
        <f t="shared" si="76"/>
        <v>126.92123999999998</v>
      </c>
      <c r="AO168" s="36">
        <f t="shared" si="77"/>
        <v>7178.1012399999991</v>
      </c>
      <c r="AP168" s="34">
        <f>IF($B168="P",VLOOKUP($E168,'[2]Costeo-JUL26'!$B$9:$CQ$307,AP$1,0),0)</f>
        <v>0</v>
      </c>
      <c r="AQ168" s="16">
        <f>IF($B168="P",VLOOKUP($E168,'[2]Costeo-JUL26'!$B$9:$CQ$307,AQ$1,0),0)*$G168</f>
        <v>0</v>
      </c>
      <c r="AR168" s="36">
        <f>IF($B168="P",VLOOKUP($E168,'[2]Costeo-JUL26'!$B$9:$CQ$307,AR$1,0),0)*$G168</f>
        <v>0</v>
      </c>
      <c r="AS168" s="35">
        <f>IF($B168="P",VLOOKUP($E168,'[2]Costeo-JUL26'!$B$9:$CQ$307,AS$1,0),0)</f>
        <v>0</v>
      </c>
      <c r="AT168" s="36">
        <f t="shared" si="78"/>
        <v>0</v>
      </c>
      <c r="AU168" s="36">
        <f t="shared" si="79"/>
        <v>0</v>
      </c>
      <c r="AV168" s="34">
        <f>IF($B168="P",VLOOKUP($E168,'[2]Costeo-JUL26'!$B$9:$CQ$307,AV$1,0),0)</f>
        <v>0</v>
      </c>
      <c r="AW168" s="16">
        <f>IF($B168="P",VLOOKUP($E168,'[2]Costeo-JUL26'!$B$9:$CQ$307,AW$1,0),0)*$G168</f>
        <v>0</v>
      </c>
      <c r="AX168" s="36">
        <f>IF($B168="P",VLOOKUP($E168,'[2]Costeo-JUL26'!$B$9:$CQ$307,AX$1,0),0)*$G168</f>
        <v>0</v>
      </c>
      <c r="AY168" s="35">
        <f>IF($B168="P",VLOOKUP($E168,'[2]Costeo-JUL26'!$B$9:$CQ$307,AY$1,0),0)</f>
        <v>0</v>
      </c>
      <c r="AZ168" s="36">
        <f t="shared" si="80"/>
        <v>0</v>
      </c>
      <c r="BA168" s="36">
        <f t="shared" si="81"/>
        <v>0</v>
      </c>
      <c r="BB168" s="34">
        <f>IF($B168="P",VLOOKUP($E168,'[2]Costeo-JUL26'!$B$9:$CQ$307,BB$1,0),0)</f>
        <v>902311</v>
      </c>
      <c r="BC168" s="16">
        <f>IF($B168="P",VLOOKUP($E168,'[2]Costeo-JUL26'!$B$9:$CQ$307,BC$1,0),0)*$G168</f>
        <v>0.13666120000000001</v>
      </c>
      <c r="BD168" s="36">
        <f>IF($B168="P",VLOOKUP($E168,'[2]Costeo-JUL26'!$B$9:$CQ$307,BD$1,0),0)*$G168</f>
        <v>535.93671167400009</v>
      </c>
      <c r="BE168" s="35">
        <f>IF($B168="P",VLOOKUP($E168,'[2]Costeo-JUL26'!$B$9:$CQ$307,BE$1,0),0)</f>
        <v>0.03</v>
      </c>
      <c r="BF168" s="36">
        <f t="shared" si="82"/>
        <v>16.078101350220003</v>
      </c>
      <c r="BG168" s="36">
        <f t="shared" si="83"/>
        <v>552.01481302422008</v>
      </c>
      <c r="BH168" s="34">
        <f>IF($B168="P",VLOOKUP($E168,'[2]Costeo-JUL26'!$B$9:$CQ$307,BH$1,0),0)</f>
        <v>0</v>
      </c>
      <c r="BI168" s="16">
        <f>IF($B168="P",VLOOKUP($E168,'[2]Costeo-JUL26'!$B$9:$CQ$307,BI$1,0),0)*$G168</f>
        <v>0</v>
      </c>
      <c r="BJ168" s="36">
        <f>IF($B168="P",VLOOKUP($E168,'[2]Costeo-JUL26'!$B$9:$CQ$307,BJ$1,0),0)*$G168</f>
        <v>0</v>
      </c>
      <c r="BK168" s="35">
        <f>IF(BH168=910319,0,IF($B168="P",VLOOKUP($E168,'[2]Costeo-JUL26'!$B$9:$CQ$307,BK$1,0),0))</f>
        <v>0</v>
      </c>
      <c r="BL168" s="36">
        <f t="shared" si="84"/>
        <v>0</v>
      </c>
      <c r="BM168" s="36">
        <f t="shared" si="85"/>
        <v>0</v>
      </c>
      <c r="BN168" s="34">
        <f>IF($B168="P",VLOOKUP($E168,'[2]Costeo-JUL26'!$B$9:$CQ$307,BN$1,0),0)</f>
        <v>931919</v>
      </c>
      <c r="BO168" s="16">
        <f>IF($B168="P",VLOOKUP($E168,'[2]Costeo-JUL26'!$B$9:$CQ$307,BO$1,0),0)*$G168</f>
        <v>82</v>
      </c>
      <c r="BP168" s="36">
        <f>IF($B168="P",VLOOKUP($E168,'[2]Costeo-JUL26'!$B$9:$CQ$307,BP$1,0),0)*$G168</f>
        <v>62687.196000000004</v>
      </c>
      <c r="BQ168" s="35">
        <f>IF($B168="P",VLOOKUP($E168,'[2]Costeo-JUL26'!$B$9:$CQ$307,BQ$1,0),0)</f>
        <v>0.02</v>
      </c>
      <c r="BR168" s="36">
        <f t="shared" si="86"/>
        <v>1253.7439200000001</v>
      </c>
      <c r="BS168" s="36">
        <f t="shared" si="87"/>
        <v>63940.939920000004</v>
      </c>
      <c r="BT168" s="34">
        <f>IF($B168="P",VLOOKUP($E168,'[2]Costeo-JUL26'!$B$9:$CQ$307,BT$1,0),0)</f>
        <v>931922</v>
      </c>
      <c r="BU168" s="16">
        <f>IF($B168="P",VLOOKUP($E168,'[2]Costeo-JUL26'!$B$9:$CQ$307,BU$1,0),0)*$G168</f>
        <v>82</v>
      </c>
      <c r="BV168" s="36">
        <f>IF($B168="P",VLOOKUP($E168,'[2]Costeo-JUL26'!$B$9:$CQ$307,BV$1,0),0)*$G168</f>
        <v>163024.19999999998</v>
      </c>
      <c r="BW168" s="35">
        <f>IF($B168="P",VLOOKUP($E168,'[2]Costeo-JUL26'!$B$9:$CQ$307,BW$1,0),0)</f>
        <v>0.02</v>
      </c>
      <c r="BX168" s="36">
        <f t="shared" si="88"/>
        <v>3260.4839999999999</v>
      </c>
      <c r="BY168" s="36">
        <f t="shared" si="89"/>
        <v>166284.68399999998</v>
      </c>
      <c r="BZ168" s="34">
        <f>IF($B168="P",VLOOKUP($E168,'[2]Costeo-JUL26'!$B$9:$CQ$307,BZ$1,0),0)</f>
        <v>0</v>
      </c>
      <c r="CA168" s="16">
        <f>IF($B168="P",VLOOKUP($E168,'[2]Costeo-JUL26'!$B$9:$CQ$307,CA$1,0),0)*$G168</f>
        <v>0</v>
      </c>
      <c r="CB168" s="36">
        <f>IF($B168="P",VLOOKUP($E168,'[2]Costeo-JUL26'!$B$9:$CQ$307,CB$1,0),0)*$G168</f>
        <v>0</v>
      </c>
      <c r="CC168" s="35">
        <f>IF($B168="P",VLOOKUP($E168,'[2]Costeo-JUL26'!$B$9:$CQ$307,CC$1,0),0)</f>
        <v>0</v>
      </c>
      <c r="CD168" s="36">
        <f t="shared" si="90"/>
        <v>0</v>
      </c>
      <c r="CE168" s="36">
        <f t="shared" si="91"/>
        <v>0</v>
      </c>
      <c r="CF168" s="37">
        <f t="shared" si="63"/>
        <v>2989129.3415449359</v>
      </c>
      <c r="CG168" s="36">
        <f>IF($B168="r",VLOOKUP($E168,'[2]Costeo-JUL26'!$B$9:$CQ$307,CG$1,0),0)*$G168</f>
        <v>0</v>
      </c>
      <c r="CH168" s="35">
        <f>VLOOKUP($E168,'[2]TEORICOS (05.26)'!$A$8:$T$251,CH$1,0)</f>
        <v>0</v>
      </c>
      <c r="CI168" s="36">
        <f t="shared" si="92"/>
        <v>0</v>
      </c>
      <c r="CJ168" s="37">
        <f t="shared" si="93"/>
        <v>0</v>
      </c>
      <c r="CM168" s="16">
        <f>SUMIFS('[1]Ajuste Inventario'!$I:$I,'[1]Ajuste Inventario'!$B:$B,E168,'[1]Ajuste Inventario'!$S:$S,D168)*-1</f>
        <v>-1</v>
      </c>
      <c r="CN168" s="36">
        <f t="shared" si="64"/>
        <v>-36452.796848108977</v>
      </c>
      <c r="CP168" t="str">
        <f t="shared" si="65"/>
        <v>180Org.Vtas Dolores</v>
      </c>
      <c r="CQ168" s="10">
        <f t="shared" si="66"/>
        <v>36452.796848108977</v>
      </c>
    </row>
    <row r="169" spans="1:95" x14ac:dyDescent="0.25">
      <c r="A169" s="30">
        <v>46204</v>
      </c>
      <c r="B169" s="31" t="str">
        <f>VLOOKUP($E169,'[2]TEORICOS (05.26)'!$A$8:$T$251,B$1,0)</f>
        <v>P</v>
      </c>
      <c r="C169" s="32" t="str">
        <f>VLOOKUP($E169,'[2]TEORICOS (05.26)'!$A$8:$T$251,C$1,0)</f>
        <v>Fanta</v>
      </c>
      <c r="D169" t="s">
        <v>217</v>
      </c>
      <c r="E169">
        <v>310</v>
      </c>
      <c r="F169" t="s">
        <v>77</v>
      </c>
      <c r="G169" s="16">
        <v>36</v>
      </c>
      <c r="H169" s="16">
        <v>53.243999999999986</v>
      </c>
      <c r="I169" s="33">
        <v>999124.80000000016</v>
      </c>
      <c r="J169" s="33">
        <v>848891.30999999971</v>
      </c>
      <c r="K169" s="34">
        <f>IF($B169="P",VLOOKUP($E169,'[2]Costeo-JUL26'!$B$9:$CQ$307,K$1,0),0)</f>
        <v>902315</v>
      </c>
      <c r="L169" s="35">
        <f>VLOOKUP($E169,'[2]TEORICOS (05.26)'!$A$8:$T$251,L$1,0)</f>
        <v>0.20250000000000001</v>
      </c>
      <c r="M169" s="36">
        <f t="shared" si="67"/>
        <v>171900.49027499996</v>
      </c>
      <c r="N169" s="35">
        <f>IF($B169="P",VLOOKUP($E169,'[2]Costeo-JUL26'!$B$9:$CQ$307,N$1,0),0)</f>
        <v>0.01</v>
      </c>
      <c r="O169" s="36">
        <f t="shared" si="68"/>
        <v>1719.0049027499997</v>
      </c>
      <c r="P169" s="36">
        <f>IF($B169="P",VLOOKUP($E169,'[2]Costeo-JUL26'!$B$9:$CQ$307,P$1,0),0)*H169</f>
        <v>0</v>
      </c>
      <c r="Q169" s="36">
        <f t="shared" si="69"/>
        <v>173619.49517774995</v>
      </c>
      <c r="R169" s="34">
        <f>IF($B169="P",VLOOKUP($E169,'[2]Costeo-JUL26'!$B$9:$CQ$307,R$1,0),0)</f>
        <v>902332</v>
      </c>
      <c r="S169" s="16">
        <f>IF($B169="P",VLOOKUP($E169,'[2]Costeo-JUL26'!$B$9:$CQ$307,S$1,0),0)*$G169</f>
        <v>48.190312799999994</v>
      </c>
      <c r="T169" s="36">
        <f>IF($B169="P",VLOOKUP($E169,'[2]Costeo-JUL26'!$B$9:$CQ$307,T$1,0),0)*$G169</f>
        <v>33615.340374244523</v>
      </c>
      <c r="U169" s="35">
        <f>IF($B169="P",VLOOKUP($E169,'[2]Costeo-JUL26'!$B$9:$CQ$307,U$1,0),0)</f>
        <v>1.4999999999999999E-2</v>
      </c>
      <c r="V169" s="36">
        <f t="shared" si="70"/>
        <v>504.23010561366783</v>
      </c>
      <c r="W169" s="36">
        <f t="shared" si="71"/>
        <v>34119.570479858194</v>
      </c>
      <c r="X169" s="34">
        <f>IF($B169="P",VLOOKUP($E169,'[2]Costeo-JUL26'!$B$9:$CQ$307,X$1,0),0)</f>
        <v>902338</v>
      </c>
      <c r="Y169" s="16">
        <f>IF($B169="P",VLOOKUP($E169,'[2]Costeo-JUL26'!$B$9:$CQ$307,Y$1,0),0)*$G169</f>
        <v>1.6765055999999996</v>
      </c>
      <c r="Z169" s="36">
        <f>IF($B169="P",VLOOKUP($E169,'[2]Costeo-JUL26'!$B$9:$CQ$307,Z$1,0),0)*$G169</f>
        <v>474.0151933439999</v>
      </c>
      <c r="AA169" s="35">
        <f>IF($B169="P",VLOOKUP($E169,'[2]Costeo-JUL26'!$B$9:$CQ$307,AA$1,0),0)</f>
        <v>0.45</v>
      </c>
      <c r="AB169" s="36">
        <f t="shared" si="72"/>
        <v>213.30683700479995</v>
      </c>
      <c r="AC169" s="36">
        <f t="shared" si="73"/>
        <v>687.3220303487999</v>
      </c>
      <c r="AD169" s="34">
        <f>IF($B169="P",VLOOKUP($E169,'[2]Costeo-JUL26'!$B$9:$CQ$307,AD$1,0),0)</f>
        <v>933139</v>
      </c>
      <c r="AE169" s="16">
        <f>IF($B169="P",VLOOKUP($E169,'[2]Costeo-JUL26'!$B$9:$CQ$307,AE$1,0),0)*$G169</f>
        <v>864</v>
      </c>
      <c r="AF169" s="36">
        <f>IF($B169="P",VLOOKUP($E169,'[2]Costeo-JUL26'!$B$9:$CQ$307,AF$1,0),0)*$G169</f>
        <v>9364.48128</v>
      </c>
      <c r="AG169" s="35">
        <f>IF($B169="P",VLOOKUP($E169,'[2]Costeo-JUL26'!$B$9:$CQ$307,AG$1,0),0)</f>
        <v>6.0000000000000001E-3</v>
      </c>
      <c r="AH169" s="36">
        <f t="shared" si="74"/>
        <v>56.186887679999998</v>
      </c>
      <c r="AI169" s="36">
        <f t="shared" si="75"/>
        <v>9420.6681676799999</v>
      </c>
      <c r="AJ169" s="34">
        <f>IF($B169="P",VLOOKUP($E169,'[2]Costeo-JUL26'!$B$9:$CQ$307,AJ$1,0),0)</f>
        <v>935188</v>
      </c>
      <c r="AK169" s="16">
        <f>IF($B169="P",VLOOKUP($E169,'[2]Costeo-JUL26'!$B$9:$CQ$307,AK$1,0),0)*$G169</f>
        <v>864</v>
      </c>
      <c r="AL169" s="36">
        <f>IF($B169="P",VLOOKUP($E169,'[2]Costeo-JUL26'!$B$9:$CQ$307,AL$1,0),0)*$G169</f>
        <v>35852.544000000002</v>
      </c>
      <c r="AM169" s="35">
        <f>IF($B169="P",VLOOKUP($E169,'[2]Costeo-JUL26'!$B$9:$CQ$307,AM$1,0),0)</f>
        <v>1.7999999999999999E-2</v>
      </c>
      <c r="AN169" s="36">
        <f t="shared" si="76"/>
        <v>645.34579199999996</v>
      </c>
      <c r="AO169" s="36">
        <f t="shared" si="77"/>
        <v>36497.889792000002</v>
      </c>
      <c r="AP169" s="34">
        <f>IF($B169="P",VLOOKUP($E169,'[2]Costeo-JUL26'!$B$9:$CQ$307,AP$1,0),0)</f>
        <v>0</v>
      </c>
      <c r="AQ169" s="16">
        <f>IF($B169="P",VLOOKUP($E169,'[2]Costeo-JUL26'!$B$9:$CQ$307,AQ$1,0),0)*$G169</f>
        <v>0</v>
      </c>
      <c r="AR169" s="36">
        <f>IF($B169="P",VLOOKUP($E169,'[2]Costeo-JUL26'!$B$9:$CQ$307,AR$1,0),0)*$G169</f>
        <v>0</v>
      </c>
      <c r="AS169" s="35">
        <f>IF($B169="P",VLOOKUP($E169,'[2]Costeo-JUL26'!$B$9:$CQ$307,AS$1,0),0)</f>
        <v>0</v>
      </c>
      <c r="AT169" s="36">
        <f t="shared" si="78"/>
        <v>0</v>
      </c>
      <c r="AU169" s="36">
        <f t="shared" si="79"/>
        <v>0</v>
      </c>
      <c r="AV169" s="34">
        <f>IF($B169="P",VLOOKUP($E169,'[2]Costeo-JUL26'!$B$9:$CQ$307,AV$1,0),0)</f>
        <v>0</v>
      </c>
      <c r="AW169" s="16">
        <f>IF($B169="P",VLOOKUP($E169,'[2]Costeo-JUL26'!$B$9:$CQ$307,AW$1,0),0)*$G169</f>
        <v>0</v>
      </c>
      <c r="AX169" s="36">
        <f>IF($B169="P",VLOOKUP($E169,'[2]Costeo-JUL26'!$B$9:$CQ$307,AX$1,0),0)*$G169</f>
        <v>0</v>
      </c>
      <c r="AY169" s="35">
        <f>IF($B169="P",VLOOKUP($E169,'[2]Costeo-JUL26'!$B$9:$CQ$307,AY$1,0),0)</f>
        <v>0</v>
      </c>
      <c r="AZ169" s="36">
        <f t="shared" si="80"/>
        <v>0</v>
      </c>
      <c r="BA169" s="36">
        <f t="shared" si="81"/>
        <v>0</v>
      </c>
      <c r="BB169" s="34">
        <f>IF($B169="P",VLOOKUP($E169,'[2]Costeo-JUL26'!$B$9:$CQ$307,BB$1,0),0)</f>
        <v>0</v>
      </c>
      <c r="BC169" s="16">
        <f>IF($B169="P",VLOOKUP($E169,'[2]Costeo-JUL26'!$B$9:$CQ$307,BC$1,0),0)*$G169</f>
        <v>0</v>
      </c>
      <c r="BD169" s="36">
        <f>IF($B169="P",VLOOKUP($E169,'[2]Costeo-JUL26'!$B$9:$CQ$307,BD$1,0),0)*$G169</f>
        <v>0</v>
      </c>
      <c r="BE169" s="35">
        <f>IF($B169="P",VLOOKUP($E169,'[2]Costeo-JUL26'!$B$9:$CQ$307,BE$1,0),0)</f>
        <v>0</v>
      </c>
      <c r="BF169" s="36">
        <f t="shared" si="82"/>
        <v>0</v>
      </c>
      <c r="BG169" s="36">
        <f t="shared" si="83"/>
        <v>0</v>
      </c>
      <c r="BH169" s="34">
        <f>IF($B169="P",VLOOKUP($E169,'[2]Costeo-JUL26'!$B$9:$CQ$307,BH$1,0),0)</f>
        <v>0</v>
      </c>
      <c r="BI169" s="16">
        <f>IF($B169="P",VLOOKUP($E169,'[2]Costeo-JUL26'!$B$9:$CQ$307,BI$1,0),0)*$G169</f>
        <v>0</v>
      </c>
      <c r="BJ169" s="36">
        <f>IF($B169="P",VLOOKUP($E169,'[2]Costeo-JUL26'!$B$9:$CQ$307,BJ$1,0),0)*$G169</f>
        <v>0</v>
      </c>
      <c r="BK169" s="35">
        <f>IF(BH169=910319,0,IF($B169="P",VLOOKUP($E169,'[2]Costeo-JUL26'!$B$9:$CQ$307,BK$1,0),0))</f>
        <v>0</v>
      </c>
      <c r="BL169" s="36">
        <f t="shared" si="84"/>
        <v>0</v>
      </c>
      <c r="BM169" s="36">
        <f t="shared" si="85"/>
        <v>0</v>
      </c>
      <c r="BN169" s="34">
        <f>IF($B169="P",VLOOKUP($E169,'[2]Costeo-JUL26'!$B$9:$CQ$307,BN$1,0),0)</f>
        <v>0</v>
      </c>
      <c r="BO169" s="16">
        <f>IF($B169="P",VLOOKUP($E169,'[2]Costeo-JUL26'!$B$9:$CQ$307,BO$1,0),0)*$G169</f>
        <v>0</v>
      </c>
      <c r="BP169" s="36">
        <f>IF($B169="P",VLOOKUP($E169,'[2]Costeo-JUL26'!$B$9:$CQ$307,BP$1,0),0)*$G169</f>
        <v>0</v>
      </c>
      <c r="BQ169" s="35">
        <f>IF($B169="P",VLOOKUP($E169,'[2]Costeo-JUL26'!$B$9:$CQ$307,BQ$1,0),0)</f>
        <v>0</v>
      </c>
      <c r="BR169" s="36">
        <f t="shared" si="86"/>
        <v>0</v>
      </c>
      <c r="BS169" s="36">
        <f t="shared" si="87"/>
        <v>0</v>
      </c>
      <c r="BT169" s="34">
        <f>IF($B169="P",VLOOKUP($E169,'[2]Costeo-JUL26'!$B$9:$CQ$307,BT$1,0),0)</f>
        <v>0</v>
      </c>
      <c r="BU169" s="16">
        <f>IF($B169="P",VLOOKUP($E169,'[2]Costeo-JUL26'!$B$9:$CQ$307,BU$1,0),0)*$G169</f>
        <v>0</v>
      </c>
      <c r="BV169" s="36">
        <f>IF($B169="P",VLOOKUP($E169,'[2]Costeo-JUL26'!$B$9:$CQ$307,BV$1,0),0)*$G169</f>
        <v>0</v>
      </c>
      <c r="BW169" s="35">
        <f>IF($B169="P",VLOOKUP($E169,'[2]Costeo-JUL26'!$B$9:$CQ$307,BW$1,0),0)</f>
        <v>0</v>
      </c>
      <c r="BX169" s="36">
        <f t="shared" si="88"/>
        <v>0</v>
      </c>
      <c r="BY169" s="36">
        <f t="shared" si="89"/>
        <v>0</v>
      </c>
      <c r="BZ169" s="34">
        <f>IF($B169="P",VLOOKUP($E169,'[2]Costeo-JUL26'!$B$9:$CQ$307,BZ$1,0),0)</f>
        <v>0</v>
      </c>
      <c r="CA169" s="16">
        <f>IF($B169="P",VLOOKUP($E169,'[2]Costeo-JUL26'!$B$9:$CQ$307,CA$1,0),0)*$G169</f>
        <v>0</v>
      </c>
      <c r="CB169" s="36">
        <f>IF($B169="P",VLOOKUP($E169,'[2]Costeo-JUL26'!$B$9:$CQ$307,CB$1,0),0)*$G169</f>
        <v>0</v>
      </c>
      <c r="CC169" s="35">
        <f>IF($B169="P",VLOOKUP($E169,'[2]Costeo-JUL26'!$B$9:$CQ$307,CC$1,0),0)</f>
        <v>0</v>
      </c>
      <c r="CD169" s="36">
        <f t="shared" si="90"/>
        <v>0</v>
      </c>
      <c r="CE169" s="36">
        <f t="shared" si="91"/>
        <v>0</v>
      </c>
      <c r="CF169" s="37">
        <f t="shared" si="63"/>
        <v>254344.94564763695</v>
      </c>
      <c r="CG169" s="36">
        <f>IF($B169="r",VLOOKUP($E169,'[2]Costeo-JUL26'!$B$9:$CQ$307,CG$1,0),0)*$G169</f>
        <v>0</v>
      </c>
      <c r="CH169" s="35">
        <f>VLOOKUP($E169,'[2]TEORICOS (05.26)'!$A$8:$T$251,CH$1,0)</f>
        <v>0</v>
      </c>
      <c r="CI169" s="36">
        <f t="shared" si="92"/>
        <v>0</v>
      </c>
      <c r="CJ169" s="37">
        <f t="shared" si="93"/>
        <v>0</v>
      </c>
      <c r="CM169" s="16">
        <f>SUMIFS('[1]Ajuste Inventario'!$I:$I,'[1]Ajuste Inventario'!$B:$B,E169,'[1]Ajuste Inventario'!$S:$S,D169)*-1</f>
        <v>1</v>
      </c>
      <c r="CN169" s="36">
        <f t="shared" si="64"/>
        <v>7065.1373791010265</v>
      </c>
      <c r="CP169" t="str">
        <f t="shared" si="65"/>
        <v>310Org.Vtas Dolores</v>
      </c>
      <c r="CQ169" s="10">
        <f t="shared" si="66"/>
        <v>7065.1373791010265</v>
      </c>
    </row>
    <row r="170" spans="1:95" x14ac:dyDescent="0.25">
      <c r="A170" s="30">
        <v>46204</v>
      </c>
      <c r="B170" s="31" t="str">
        <f>VLOOKUP($E170,'[2]TEORICOS (05.26)'!$A$8:$T$251,B$1,0)</f>
        <v>P</v>
      </c>
      <c r="C170" s="32" t="str">
        <f>VLOOKUP($E170,'[2]TEORICOS (05.26)'!$A$8:$T$251,C$1,0)</f>
        <v>Fanta</v>
      </c>
      <c r="D170" t="s">
        <v>217</v>
      </c>
      <c r="E170">
        <v>327</v>
      </c>
      <c r="F170" t="s">
        <v>78</v>
      </c>
      <c r="G170" s="16">
        <v>228</v>
      </c>
      <c r="H170" s="16">
        <v>240.99599999999947</v>
      </c>
      <c r="I170" s="33">
        <v>3282389.730000006</v>
      </c>
      <c r="J170" s="33">
        <v>3184621.5000000042</v>
      </c>
      <c r="K170" s="34">
        <f>IF($B170="P",VLOOKUP($E170,'[2]Costeo-JUL26'!$B$9:$CQ$307,K$1,0),0)</f>
        <v>902315</v>
      </c>
      <c r="L170" s="35">
        <f>VLOOKUP($E170,'[2]TEORICOS (05.26)'!$A$8:$T$251,L$1,0)</f>
        <v>0.20250000000000001</v>
      </c>
      <c r="M170" s="36">
        <f t="shared" si="67"/>
        <v>644885.85375000094</v>
      </c>
      <c r="N170" s="35">
        <f>IF($B170="P",VLOOKUP($E170,'[2]Costeo-JUL26'!$B$9:$CQ$307,N$1,0),0)</f>
        <v>0.01</v>
      </c>
      <c r="O170" s="36">
        <f t="shared" si="68"/>
        <v>6448.8585375000093</v>
      </c>
      <c r="P170" s="36">
        <f>IF($B170="P",VLOOKUP($E170,'[2]Costeo-JUL26'!$B$9:$CQ$307,P$1,0),0)*H170</f>
        <v>0</v>
      </c>
      <c r="Q170" s="36">
        <f t="shared" si="69"/>
        <v>651334.71228750097</v>
      </c>
      <c r="R170" s="34">
        <f>IF($B170="P",VLOOKUP($E170,'[2]Costeo-JUL26'!$B$9:$CQ$307,R$1,0),0)</f>
        <v>902332</v>
      </c>
      <c r="S170" s="16">
        <f>IF($B170="P",VLOOKUP($E170,'[2]Costeo-JUL26'!$B$9:$CQ$307,S$1,0),0)*$G170</f>
        <v>218.00379599999999</v>
      </c>
      <c r="T170" s="36">
        <f>IF($B170="P",VLOOKUP($E170,'[2]Costeo-JUL26'!$B$9:$CQ$307,T$1,0),0)*$G170</f>
        <v>152069.3969311062</v>
      </c>
      <c r="U170" s="35">
        <f>IF($B170="P",VLOOKUP($E170,'[2]Costeo-JUL26'!$B$9:$CQ$307,U$1,0),0)</f>
        <v>1.4999999999999999E-2</v>
      </c>
      <c r="V170" s="36">
        <f t="shared" si="70"/>
        <v>2281.040953966593</v>
      </c>
      <c r="W170" s="36">
        <f t="shared" si="71"/>
        <v>154350.43788507278</v>
      </c>
      <c r="X170" s="34">
        <f>IF($B170="P",VLOOKUP($E170,'[2]Costeo-JUL26'!$B$9:$CQ$307,X$1,0),0)</f>
        <v>902338</v>
      </c>
      <c r="Y170" s="16">
        <f>IF($B170="P",VLOOKUP($E170,'[2]Costeo-JUL26'!$B$9:$CQ$307,Y$1,0),0)*$G170</f>
        <v>8.6676479999999998</v>
      </c>
      <c r="Z170" s="36">
        <f>IF($B170="P",VLOOKUP($E170,'[2]Costeo-JUL26'!$B$9:$CQ$307,Z$1,0),0)*$G170</f>
        <v>2450.6907955200004</v>
      </c>
      <c r="AA170" s="35">
        <f>IF($B170="P",VLOOKUP($E170,'[2]Costeo-JUL26'!$B$9:$CQ$307,AA$1,0),0)</f>
        <v>0.45</v>
      </c>
      <c r="AB170" s="36">
        <f t="shared" si="72"/>
        <v>1102.8108579840002</v>
      </c>
      <c r="AC170" s="36">
        <f t="shared" si="73"/>
        <v>3553.5016535040004</v>
      </c>
      <c r="AD170" s="34">
        <f>IF($B170="P",VLOOKUP($E170,'[2]Costeo-JUL26'!$B$9:$CQ$307,AD$1,0),0)</f>
        <v>902255</v>
      </c>
      <c r="AE170" s="16">
        <f>IF($B170="P",VLOOKUP($E170,'[2]Costeo-JUL26'!$B$9:$CQ$307,AE$1,0),0)*$G170</f>
        <v>2736</v>
      </c>
      <c r="AF170" s="36">
        <f>IF($B170="P",VLOOKUP($E170,'[2]Costeo-JUL26'!$B$9:$CQ$307,AF$1,0),0)*$G170</f>
        <v>40952.995200000005</v>
      </c>
      <c r="AG170" s="35">
        <f>IF($B170="P",VLOOKUP($E170,'[2]Costeo-JUL26'!$B$9:$CQ$307,AG$1,0),0)</f>
        <v>6.0000000000000001E-3</v>
      </c>
      <c r="AH170" s="36">
        <f t="shared" si="74"/>
        <v>245.71797120000002</v>
      </c>
      <c r="AI170" s="36">
        <f t="shared" si="75"/>
        <v>41198.713171200005</v>
      </c>
      <c r="AJ170" s="34">
        <f>IF($B170="P",VLOOKUP($E170,'[2]Costeo-JUL26'!$B$9:$CQ$307,AJ$1,0),0)</f>
        <v>912887</v>
      </c>
      <c r="AK170" s="16">
        <f>IF($B170="P",VLOOKUP($E170,'[2]Costeo-JUL26'!$B$9:$CQ$307,AK$1,0),0)*$G170</f>
        <v>2736</v>
      </c>
      <c r="AL170" s="36">
        <f>IF($B170="P",VLOOKUP($E170,'[2]Costeo-JUL26'!$B$9:$CQ$307,AL$1,0),0)*$G170</f>
        <v>13421.229120000002</v>
      </c>
      <c r="AM170" s="35">
        <f>IF($B170="P",VLOOKUP($E170,'[2]Costeo-JUL26'!$B$9:$CQ$307,AM$1,0),0)</f>
        <v>1.7999999999999999E-2</v>
      </c>
      <c r="AN170" s="36">
        <f t="shared" si="76"/>
        <v>241.58212416000001</v>
      </c>
      <c r="AO170" s="36">
        <f t="shared" si="77"/>
        <v>13662.811244160002</v>
      </c>
      <c r="AP170" s="34">
        <f>IF($B170="P",VLOOKUP($E170,'[2]Costeo-JUL26'!$B$9:$CQ$307,AP$1,0),0)</f>
        <v>901189</v>
      </c>
      <c r="AQ170" s="16">
        <f>IF($B170="P",VLOOKUP($E170,'[2]Costeo-JUL26'!$B$9:$CQ$307,AQ$1,0),0)*$G170</f>
        <v>2736</v>
      </c>
      <c r="AR170" s="36">
        <f>IF($B170="P",VLOOKUP($E170,'[2]Costeo-JUL26'!$B$9:$CQ$307,AR$1,0),0)*$G170</f>
        <v>209807.97120379622</v>
      </c>
      <c r="AS170" s="35">
        <f>IF($B170="P",VLOOKUP($E170,'[2]Costeo-JUL26'!$B$9:$CQ$307,AS$1,0),0)</f>
        <v>0.02</v>
      </c>
      <c r="AT170" s="36">
        <f t="shared" si="78"/>
        <v>4196.1594240759241</v>
      </c>
      <c r="AU170" s="36">
        <f t="shared" si="79"/>
        <v>214004.13062787213</v>
      </c>
      <c r="AV170" s="34">
        <f>IF($B170="P",VLOOKUP($E170,'[2]Costeo-JUL26'!$B$9:$CQ$307,AV$1,0),0)</f>
        <v>932317</v>
      </c>
      <c r="AW170" s="16">
        <f>IF($B170="P",VLOOKUP($E170,'[2]Costeo-JUL26'!$B$9:$CQ$307,AW$1,0),0)*$G170</f>
        <v>4.5372000000000003</v>
      </c>
      <c r="AX170" s="36">
        <f>IF($B170="P",VLOOKUP($E170,'[2]Costeo-JUL26'!$B$9:$CQ$307,AX$1,0),0)*$G170</f>
        <v>19499.978160000002</v>
      </c>
      <c r="AY170" s="35">
        <f>IF($B170="P",VLOOKUP($E170,'[2]Costeo-JUL26'!$B$9:$CQ$307,AY$1,0),0)</f>
        <v>0.03</v>
      </c>
      <c r="AZ170" s="36">
        <f t="shared" si="80"/>
        <v>584.99934480000002</v>
      </c>
      <c r="BA170" s="36">
        <f t="shared" si="81"/>
        <v>20084.977504800001</v>
      </c>
      <c r="BB170" s="34">
        <f>IF($B170="P",VLOOKUP($E170,'[2]Costeo-JUL26'!$B$9:$CQ$307,BB$1,0),0)</f>
        <v>902311</v>
      </c>
      <c r="BC170" s="16">
        <f>IF($B170="P",VLOOKUP($E170,'[2]Costeo-JUL26'!$B$9:$CQ$307,BC$1,0),0)*$G170</f>
        <v>0.6333333333333333</v>
      </c>
      <c r="BD170" s="36">
        <f>IF($B170="P",VLOOKUP($E170,'[2]Costeo-JUL26'!$B$9:$CQ$307,BD$1,0),0)*$G170</f>
        <v>2483.7085000000002</v>
      </c>
      <c r="BE170" s="35">
        <f>IF($B170="P",VLOOKUP($E170,'[2]Costeo-JUL26'!$B$9:$CQ$307,BE$1,0),0)</f>
        <v>0.03</v>
      </c>
      <c r="BF170" s="36">
        <f t="shared" si="82"/>
        <v>74.511255000000006</v>
      </c>
      <c r="BG170" s="36">
        <f t="shared" si="83"/>
        <v>2558.2197550000001</v>
      </c>
      <c r="BH170" s="34">
        <f>IF($B170="P",VLOOKUP($E170,'[2]Costeo-JUL26'!$B$9:$CQ$307,BH$1,0),0)</f>
        <v>933089</v>
      </c>
      <c r="BI170" s="16">
        <f>IF($B170="P",VLOOKUP($E170,'[2]Costeo-JUL26'!$B$9:$CQ$307,BI$1,0),0)*$G170</f>
        <v>7.916666666666667</v>
      </c>
      <c r="BJ170" s="36">
        <f>IF($B170="P",VLOOKUP($E170,'[2]Costeo-JUL26'!$B$9:$CQ$307,BJ$1,0),0)*$G170</f>
        <v>5895.3243031358888</v>
      </c>
      <c r="BK170" s="35">
        <f>IF(BH170=910319,0,IF($B170="P",VLOOKUP($E170,'[2]Costeo-JUL26'!$B$9:$CQ$307,BK$1,0),0))</f>
        <v>0.02</v>
      </c>
      <c r="BL170" s="36">
        <f t="shared" si="84"/>
        <v>117.90648606271778</v>
      </c>
      <c r="BM170" s="36">
        <f t="shared" si="85"/>
        <v>6013.2307891986065</v>
      </c>
      <c r="BN170" s="34">
        <f>IF($B170="P",VLOOKUP($E170,'[2]Costeo-JUL26'!$B$9:$CQ$307,BN$1,0),0)</f>
        <v>0</v>
      </c>
      <c r="BO170" s="16">
        <f>IF($B170="P",VLOOKUP($E170,'[2]Costeo-JUL26'!$B$9:$CQ$307,BO$1,0),0)*$G170</f>
        <v>0</v>
      </c>
      <c r="BP170" s="36">
        <f>IF($B170="P",VLOOKUP($E170,'[2]Costeo-JUL26'!$B$9:$CQ$307,BP$1,0),0)*$G170</f>
        <v>0</v>
      </c>
      <c r="BQ170" s="35">
        <f>IF($B170="P",VLOOKUP($E170,'[2]Costeo-JUL26'!$B$9:$CQ$307,BQ$1,0),0)</f>
        <v>0</v>
      </c>
      <c r="BR170" s="36">
        <f t="shared" si="86"/>
        <v>0</v>
      </c>
      <c r="BS170" s="36">
        <f t="shared" si="87"/>
        <v>0</v>
      </c>
      <c r="BT170" s="34">
        <f>IF($B170="P",VLOOKUP($E170,'[2]Costeo-JUL26'!$B$9:$CQ$307,BT$1,0),0)</f>
        <v>0</v>
      </c>
      <c r="BU170" s="16">
        <f>IF($B170="P",VLOOKUP($E170,'[2]Costeo-JUL26'!$B$9:$CQ$307,BU$1,0),0)*$G170</f>
        <v>0</v>
      </c>
      <c r="BV170" s="36">
        <f>IF($B170="P",VLOOKUP($E170,'[2]Costeo-JUL26'!$B$9:$CQ$307,BV$1,0),0)*$G170</f>
        <v>0</v>
      </c>
      <c r="BW170" s="35">
        <f>IF($B170="P",VLOOKUP($E170,'[2]Costeo-JUL26'!$B$9:$CQ$307,BW$1,0),0)</f>
        <v>0</v>
      </c>
      <c r="BX170" s="36">
        <f t="shared" si="88"/>
        <v>0</v>
      </c>
      <c r="BY170" s="36">
        <f t="shared" si="89"/>
        <v>0</v>
      </c>
      <c r="BZ170" s="34">
        <f>IF($B170="P",VLOOKUP($E170,'[2]Costeo-JUL26'!$B$9:$CQ$307,BZ$1,0),0)</f>
        <v>0</v>
      </c>
      <c r="CA170" s="16">
        <f>IF($B170="P",VLOOKUP($E170,'[2]Costeo-JUL26'!$B$9:$CQ$307,CA$1,0),0)*$G170</f>
        <v>0</v>
      </c>
      <c r="CB170" s="36">
        <f>IF($B170="P",VLOOKUP($E170,'[2]Costeo-JUL26'!$B$9:$CQ$307,CB$1,0),0)*$G170</f>
        <v>0</v>
      </c>
      <c r="CC170" s="35">
        <f>IF($B170="P",VLOOKUP($E170,'[2]Costeo-JUL26'!$B$9:$CQ$307,CC$1,0),0)</f>
        <v>0</v>
      </c>
      <c r="CD170" s="36">
        <f t="shared" si="90"/>
        <v>0</v>
      </c>
      <c r="CE170" s="36">
        <f t="shared" si="91"/>
        <v>0</v>
      </c>
      <c r="CF170" s="37">
        <f t="shared" si="63"/>
        <v>1106760.7349183084</v>
      </c>
      <c r="CG170" s="36">
        <f>IF($B170="r",VLOOKUP($E170,'[2]Costeo-JUL26'!$B$9:$CQ$307,CG$1,0),0)*$G170</f>
        <v>0</v>
      </c>
      <c r="CH170" s="35">
        <f>VLOOKUP($E170,'[2]TEORICOS (05.26)'!$A$8:$T$251,CH$1,0)</f>
        <v>0</v>
      </c>
      <c r="CI170" s="36">
        <f t="shared" si="92"/>
        <v>0</v>
      </c>
      <c r="CJ170" s="37">
        <f t="shared" si="93"/>
        <v>0</v>
      </c>
      <c r="CM170" s="16">
        <f>SUMIFS('[1]Ajuste Inventario'!$I:$I,'[1]Ajuste Inventario'!$B:$B,E170,'[1]Ajuste Inventario'!$S:$S,D170)*-1</f>
        <v>1.917</v>
      </c>
      <c r="CN170" s="36">
        <f t="shared" si="64"/>
        <v>9305.5277580631464</v>
      </c>
      <c r="CP170" t="str">
        <f t="shared" si="65"/>
        <v>327Org.Vtas Dolores</v>
      </c>
      <c r="CQ170" s="10">
        <f t="shared" si="66"/>
        <v>4854.2137496417035</v>
      </c>
    </row>
    <row r="171" spans="1:95" x14ac:dyDescent="0.25">
      <c r="A171" s="30">
        <v>46204</v>
      </c>
      <c r="B171" s="31" t="str">
        <f>VLOOKUP($E171,'[2]TEORICOS (05.26)'!$A$8:$T$251,B$1,0)</f>
        <v>P</v>
      </c>
      <c r="C171" s="32" t="str">
        <f>VLOOKUP($E171,'[2]TEORICOS (05.26)'!$A$8:$T$251,C$1,0)</f>
        <v>Fanta</v>
      </c>
      <c r="D171" t="s">
        <v>217</v>
      </c>
      <c r="E171">
        <v>335</v>
      </c>
      <c r="F171" t="s">
        <v>79</v>
      </c>
      <c r="G171" s="16">
        <v>32</v>
      </c>
      <c r="H171" s="16">
        <v>101.44000000000004</v>
      </c>
      <c r="I171" s="33">
        <v>595051.29999999993</v>
      </c>
      <c r="J171" s="33">
        <v>501845.06000000006</v>
      </c>
      <c r="K171" s="34">
        <f>IF($B171="P",VLOOKUP($E171,'[2]Costeo-JUL26'!$B$9:$CQ$307,K$1,0),0)</f>
        <v>902315</v>
      </c>
      <c r="L171" s="35">
        <f>VLOOKUP($E171,'[2]TEORICOS (05.26)'!$A$8:$T$251,L$1,0)</f>
        <v>0.20250000000000001</v>
      </c>
      <c r="M171" s="36">
        <f t="shared" si="67"/>
        <v>101623.62465000001</v>
      </c>
      <c r="N171" s="35">
        <f>IF($B171="P",VLOOKUP($E171,'[2]Costeo-JUL26'!$B$9:$CQ$307,N$1,0),0)</f>
        <v>0.01</v>
      </c>
      <c r="O171" s="36">
        <f t="shared" si="68"/>
        <v>1016.2362465000001</v>
      </c>
      <c r="P171" s="36">
        <f>IF($B171="P",VLOOKUP($E171,'[2]Costeo-JUL26'!$B$9:$CQ$307,P$1,0),0)*H171</f>
        <v>0</v>
      </c>
      <c r="Q171" s="36">
        <f t="shared" si="69"/>
        <v>102639.86089650002</v>
      </c>
      <c r="R171" s="34">
        <f>IF($B171="P",VLOOKUP($E171,'[2]Costeo-JUL26'!$B$9:$CQ$307,R$1,0),0)</f>
        <v>902332</v>
      </c>
      <c r="S171" s="16">
        <f>IF($B171="P",VLOOKUP($E171,'[2]Costeo-JUL26'!$B$9:$CQ$307,S$1,0),0)*$G171</f>
        <v>91.791071999999986</v>
      </c>
      <c r="T171" s="36">
        <f>IF($B171="P",VLOOKUP($E171,'[2]Costeo-JUL26'!$B$9:$CQ$307,T$1,0),0)*$G171</f>
        <v>64029.219760465763</v>
      </c>
      <c r="U171" s="35">
        <f>IF($B171="P",VLOOKUP($E171,'[2]Costeo-JUL26'!$B$9:$CQ$307,U$1,0),0)</f>
        <v>1.4999999999999999E-2</v>
      </c>
      <c r="V171" s="36">
        <f t="shared" si="70"/>
        <v>960.43829640698641</v>
      </c>
      <c r="W171" s="36">
        <f t="shared" si="71"/>
        <v>64989.658056872751</v>
      </c>
      <c r="X171" s="34">
        <f>IF($B171="P",VLOOKUP($E171,'[2]Costeo-JUL26'!$B$9:$CQ$307,X$1,0),0)</f>
        <v>902338</v>
      </c>
      <c r="Y171" s="16">
        <f>IF($B171="P",VLOOKUP($E171,'[2]Costeo-JUL26'!$B$9:$CQ$307,Y$1,0),0)*$G171</f>
        <v>3.6495360000000003</v>
      </c>
      <c r="Z171" s="36">
        <f>IF($B171="P",VLOOKUP($E171,'[2]Costeo-JUL26'!$B$9:$CQ$307,Z$1,0),0)*$G171</f>
        <v>1031.8698086400002</v>
      </c>
      <c r="AA171" s="35">
        <f>IF($B171="P",VLOOKUP($E171,'[2]Costeo-JUL26'!$B$9:$CQ$307,AA$1,0),0)</f>
        <v>0.45</v>
      </c>
      <c r="AB171" s="36">
        <f t="shared" si="72"/>
        <v>464.34141388800009</v>
      </c>
      <c r="AC171" s="36">
        <f t="shared" si="73"/>
        <v>1496.2112225280002</v>
      </c>
      <c r="AD171" s="34">
        <f>IF($B171="P",VLOOKUP($E171,'[2]Costeo-JUL26'!$B$9:$CQ$307,AD$1,0),0)</f>
        <v>939557</v>
      </c>
      <c r="AE171" s="16">
        <f>IF($B171="P",VLOOKUP($E171,'[2]Costeo-JUL26'!$B$9:$CQ$307,AE$1,0),0)*$G171</f>
        <v>288</v>
      </c>
      <c r="AF171" s="36">
        <f>IF($B171="P",VLOOKUP($E171,'[2]Costeo-JUL26'!$B$9:$CQ$307,AF$1,0),0)*$G171</f>
        <v>5975.424</v>
      </c>
      <c r="AG171" s="35">
        <f>IF($B171="P",VLOOKUP($E171,'[2]Costeo-JUL26'!$B$9:$CQ$307,AG$1,0),0)</f>
        <v>6.0000000000000001E-3</v>
      </c>
      <c r="AH171" s="36">
        <f t="shared" si="74"/>
        <v>35.852544000000002</v>
      </c>
      <c r="AI171" s="36">
        <f t="shared" si="75"/>
        <v>6011.2765440000003</v>
      </c>
      <c r="AJ171" s="34">
        <f>IF($B171="P",VLOOKUP($E171,'[2]Costeo-JUL26'!$B$9:$CQ$307,AJ$1,0),0)</f>
        <v>939636</v>
      </c>
      <c r="AK171" s="16">
        <f>IF($B171="P",VLOOKUP($E171,'[2]Costeo-JUL26'!$B$9:$CQ$307,AK$1,0),0)*$G171</f>
        <v>288</v>
      </c>
      <c r="AL171" s="36">
        <f>IF($B171="P",VLOOKUP($E171,'[2]Costeo-JUL26'!$B$9:$CQ$307,AL$1,0),0)*$G171</f>
        <v>5480.3174400000007</v>
      </c>
      <c r="AM171" s="35">
        <f>IF($B171="P",VLOOKUP($E171,'[2]Costeo-JUL26'!$B$9:$CQ$307,AM$1,0),0)</f>
        <v>1.7999999999999999E-2</v>
      </c>
      <c r="AN171" s="36">
        <f t="shared" si="76"/>
        <v>98.645713920000006</v>
      </c>
      <c r="AO171" s="36">
        <f t="shared" si="77"/>
        <v>5578.9631539200009</v>
      </c>
      <c r="AP171" s="34">
        <f>IF($B171="P",VLOOKUP($E171,'[2]Costeo-JUL26'!$B$9:$CQ$307,AP$1,0),0)</f>
        <v>0</v>
      </c>
      <c r="AQ171" s="16">
        <f>IF($B171="P",VLOOKUP($E171,'[2]Costeo-JUL26'!$B$9:$CQ$307,AQ$1,0),0)*$G171</f>
        <v>0</v>
      </c>
      <c r="AR171" s="36">
        <f>IF($B171="P",VLOOKUP($E171,'[2]Costeo-JUL26'!$B$9:$CQ$307,AR$1,0),0)*$G171</f>
        <v>0</v>
      </c>
      <c r="AS171" s="35">
        <f>IF($B171="P",VLOOKUP($E171,'[2]Costeo-JUL26'!$B$9:$CQ$307,AS$1,0),0)</f>
        <v>0</v>
      </c>
      <c r="AT171" s="36">
        <f t="shared" si="78"/>
        <v>0</v>
      </c>
      <c r="AU171" s="36">
        <f t="shared" si="79"/>
        <v>0</v>
      </c>
      <c r="AV171" s="34">
        <f>IF($B171="P",VLOOKUP($E171,'[2]Costeo-JUL26'!$B$9:$CQ$307,AV$1,0),0)</f>
        <v>0</v>
      </c>
      <c r="AW171" s="16">
        <f>IF($B171="P",VLOOKUP($E171,'[2]Costeo-JUL26'!$B$9:$CQ$307,AW$1,0),0)*$G171</f>
        <v>0</v>
      </c>
      <c r="AX171" s="36">
        <f>IF($B171="P",VLOOKUP($E171,'[2]Costeo-JUL26'!$B$9:$CQ$307,AX$1,0),0)*$G171</f>
        <v>0</v>
      </c>
      <c r="AY171" s="35">
        <f>IF($B171="P",VLOOKUP($E171,'[2]Costeo-JUL26'!$B$9:$CQ$307,AY$1,0),0)</f>
        <v>0</v>
      </c>
      <c r="AZ171" s="36">
        <f t="shared" si="80"/>
        <v>0</v>
      </c>
      <c r="BA171" s="36">
        <f t="shared" si="81"/>
        <v>0</v>
      </c>
      <c r="BB171" s="34">
        <f>IF($B171="P",VLOOKUP($E171,'[2]Costeo-JUL26'!$B$9:$CQ$307,BB$1,0),0)</f>
        <v>0</v>
      </c>
      <c r="BC171" s="16">
        <f>IF($B171="P",VLOOKUP($E171,'[2]Costeo-JUL26'!$B$9:$CQ$307,BC$1,0),0)*$G171</f>
        <v>0</v>
      </c>
      <c r="BD171" s="36">
        <f>IF($B171="P",VLOOKUP($E171,'[2]Costeo-JUL26'!$B$9:$CQ$307,BD$1,0),0)*$G171</f>
        <v>0</v>
      </c>
      <c r="BE171" s="35">
        <f>IF($B171="P",VLOOKUP($E171,'[2]Costeo-JUL26'!$B$9:$CQ$307,BE$1,0),0)</f>
        <v>0</v>
      </c>
      <c r="BF171" s="36">
        <f t="shared" si="82"/>
        <v>0</v>
      </c>
      <c r="BG171" s="36">
        <f t="shared" si="83"/>
        <v>0</v>
      </c>
      <c r="BH171" s="34">
        <f>IF($B171="P",VLOOKUP($E171,'[2]Costeo-JUL26'!$B$9:$CQ$307,BH$1,0),0)</f>
        <v>0</v>
      </c>
      <c r="BI171" s="16">
        <f>IF($B171="P",VLOOKUP($E171,'[2]Costeo-JUL26'!$B$9:$CQ$307,BI$1,0),0)*$G171</f>
        <v>0</v>
      </c>
      <c r="BJ171" s="36">
        <f>IF($B171="P",VLOOKUP($E171,'[2]Costeo-JUL26'!$B$9:$CQ$307,BJ$1,0),0)*$G171</f>
        <v>0</v>
      </c>
      <c r="BK171" s="35">
        <f>IF(BH171=910319,0,IF($B171="P",VLOOKUP($E171,'[2]Costeo-JUL26'!$B$9:$CQ$307,BK$1,0),0))</f>
        <v>0</v>
      </c>
      <c r="BL171" s="36">
        <f t="shared" si="84"/>
        <v>0</v>
      </c>
      <c r="BM171" s="36">
        <f t="shared" si="85"/>
        <v>0</v>
      </c>
      <c r="BN171" s="34">
        <f>IF($B171="P",VLOOKUP($E171,'[2]Costeo-JUL26'!$B$9:$CQ$307,BN$1,0),0)</f>
        <v>0</v>
      </c>
      <c r="BO171" s="16">
        <f>IF($B171="P",VLOOKUP($E171,'[2]Costeo-JUL26'!$B$9:$CQ$307,BO$1,0),0)*$G171</f>
        <v>0</v>
      </c>
      <c r="BP171" s="36">
        <f>IF($B171="P",VLOOKUP($E171,'[2]Costeo-JUL26'!$B$9:$CQ$307,BP$1,0),0)*$G171</f>
        <v>0</v>
      </c>
      <c r="BQ171" s="35">
        <f>IF($B171="P",VLOOKUP($E171,'[2]Costeo-JUL26'!$B$9:$CQ$307,BQ$1,0),0)</f>
        <v>0</v>
      </c>
      <c r="BR171" s="36">
        <f t="shared" si="86"/>
        <v>0</v>
      </c>
      <c r="BS171" s="36">
        <f t="shared" si="87"/>
        <v>0</v>
      </c>
      <c r="BT171" s="34">
        <f>IF($B171="P",VLOOKUP($E171,'[2]Costeo-JUL26'!$B$9:$CQ$307,BT$1,0),0)</f>
        <v>0</v>
      </c>
      <c r="BU171" s="16">
        <f>IF($B171="P",VLOOKUP($E171,'[2]Costeo-JUL26'!$B$9:$CQ$307,BU$1,0),0)*$G171</f>
        <v>0</v>
      </c>
      <c r="BV171" s="36">
        <f>IF($B171="P",VLOOKUP($E171,'[2]Costeo-JUL26'!$B$9:$CQ$307,BV$1,0),0)*$G171</f>
        <v>0</v>
      </c>
      <c r="BW171" s="35">
        <f>IF($B171="P",VLOOKUP($E171,'[2]Costeo-JUL26'!$B$9:$CQ$307,BW$1,0),0)</f>
        <v>0</v>
      </c>
      <c r="BX171" s="36">
        <f t="shared" si="88"/>
        <v>0</v>
      </c>
      <c r="BY171" s="36">
        <f t="shared" si="89"/>
        <v>0</v>
      </c>
      <c r="BZ171" s="34">
        <f>IF($B171="P",VLOOKUP($E171,'[2]Costeo-JUL26'!$B$9:$CQ$307,BZ$1,0),0)</f>
        <v>0</v>
      </c>
      <c r="CA171" s="16">
        <f>IF($B171="P",VLOOKUP($E171,'[2]Costeo-JUL26'!$B$9:$CQ$307,CA$1,0),0)*$G171</f>
        <v>0</v>
      </c>
      <c r="CB171" s="36">
        <f>IF($B171="P",VLOOKUP($E171,'[2]Costeo-JUL26'!$B$9:$CQ$307,CB$1,0),0)*$G171</f>
        <v>0</v>
      </c>
      <c r="CC171" s="35">
        <f>IF($B171="P",VLOOKUP($E171,'[2]Costeo-JUL26'!$B$9:$CQ$307,CC$1,0),0)</f>
        <v>0</v>
      </c>
      <c r="CD171" s="36">
        <f t="shared" si="90"/>
        <v>0</v>
      </c>
      <c r="CE171" s="36">
        <f t="shared" si="91"/>
        <v>0</v>
      </c>
      <c r="CF171" s="37">
        <f t="shared" si="63"/>
        <v>180715.96987382078</v>
      </c>
      <c r="CG171" s="36">
        <f>IF($B171="r",VLOOKUP($E171,'[2]Costeo-JUL26'!$B$9:$CQ$307,CG$1,0),0)*$G171</f>
        <v>0</v>
      </c>
      <c r="CH171" s="35">
        <f>VLOOKUP($E171,'[2]TEORICOS (05.26)'!$A$8:$T$251,CH$1,0)</f>
        <v>0</v>
      </c>
      <c r="CI171" s="36">
        <f t="shared" si="92"/>
        <v>0</v>
      </c>
      <c r="CJ171" s="37">
        <f t="shared" si="93"/>
        <v>0</v>
      </c>
      <c r="CM171" s="16">
        <f>SUMIFS('[1]Ajuste Inventario'!$I:$I,'[1]Ajuste Inventario'!$B:$B,E171,'[1]Ajuste Inventario'!$S:$S,D171)*-1</f>
        <v>-3</v>
      </c>
      <c r="CN171" s="36">
        <f t="shared" si="64"/>
        <v>-16942.122175670698</v>
      </c>
      <c r="CP171" t="str">
        <f t="shared" si="65"/>
        <v>335Org.Vtas Dolores</v>
      </c>
      <c r="CQ171" s="10">
        <f t="shared" si="66"/>
        <v>5647.3740585568994</v>
      </c>
    </row>
    <row r="172" spans="1:95" x14ac:dyDescent="0.25">
      <c r="A172" s="30">
        <v>46204</v>
      </c>
      <c r="B172" s="31" t="str">
        <f>VLOOKUP($E172,'[2]TEORICOS (05.26)'!$A$8:$T$251,B$1,0)</f>
        <v>P</v>
      </c>
      <c r="C172" s="32" t="str">
        <f>VLOOKUP($E172,'[2]TEORICOS (05.26)'!$A$8:$T$251,C$1,0)</f>
        <v>Fanta</v>
      </c>
      <c r="D172" t="s">
        <v>217</v>
      </c>
      <c r="E172">
        <v>340</v>
      </c>
      <c r="F172" t="s">
        <v>80</v>
      </c>
      <c r="G172" s="16">
        <v>383</v>
      </c>
      <c r="H172" s="16">
        <v>809.27900000000557</v>
      </c>
      <c r="I172" s="33">
        <v>6969774.9899999788</v>
      </c>
      <c r="J172" s="33">
        <v>6848079.9399999836</v>
      </c>
      <c r="K172" s="34">
        <f>IF($B172="P",VLOOKUP($E172,'[2]Costeo-JUL26'!$B$9:$CQ$307,K$1,0),0)</f>
        <v>902315</v>
      </c>
      <c r="L172" s="35">
        <f>VLOOKUP($E172,'[2]TEORICOS (05.26)'!$A$8:$T$251,L$1,0)</f>
        <v>0.20250000000000001</v>
      </c>
      <c r="M172" s="36">
        <f t="shared" si="67"/>
        <v>1386736.1878499968</v>
      </c>
      <c r="N172" s="35">
        <f>IF($B172="P",VLOOKUP($E172,'[2]Costeo-JUL26'!$B$9:$CQ$307,N$1,0),0)</f>
        <v>0.01</v>
      </c>
      <c r="O172" s="36">
        <f t="shared" si="68"/>
        <v>13867.361878499969</v>
      </c>
      <c r="P172" s="36">
        <f>IF($B172="P",VLOOKUP($E172,'[2]Costeo-JUL26'!$B$9:$CQ$307,P$1,0),0)*H172</f>
        <v>0</v>
      </c>
      <c r="Q172" s="36">
        <f t="shared" si="69"/>
        <v>1400603.5497284967</v>
      </c>
      <c r="R172" s="34">
        <f>IF($B172="P",VLOOKUP($E172,'[2]Costeo-JUL26'!$B$9:$CQ$307,R$1,0),0)</f>
        <v>902332</v>
      </c>
      <c r="S172" s="16">
        <f>IF($B172="P",VLOOKUP($E172,'[2]Costeo-JUL26'!$B$9:$CQ$307,S$1,0),0)*$G172</f>
        <v>732.41626199999996</v>
      </c>
      <c r="T172" s="36">
        <f>IF($B172="P",VLOOKUP($E172,'[2]Costeo-JUL26'!$B$9:$CQ$307,T$1,0),0)*$G172</f>
        <v>510899.81600538315</v>
      </c>
      <c r="U172" s="35">
        <f>IF($B172="P",VLOOKUP($E172,'[2]Costeo-JUL26'!$B$9:$CQ$307,U$1,0),0)</f>
        <v>1.4999999999999999E-2</v>
      </c>
      <c r="V172" s="36">
        <f t="shared" si="70"/>
        <v>7663.4972400807474</v>
      </c>
      <c r="W172" s="36">
        <f t="shared" si="71"/>
        <v>518563.31324546388</v>
      </c>
      <c r="X172" s="34">
        <f>IF($B172="P",VLOOKUP($E172,'[2]Costeo-JUL26'!$B$9:$CQ$307,X$1,0),0)</f>
        <v>902338</v>
      </c>
      <c r="Y172" s="16">
        <f>IF($B172="P",VLOOKUP($E172,'[2]Costeo-JUL26'!$B$9:$CQ$307,Y$1,0),0)*$G172</f>
        <v>29.120256000000001</v>
      </c>
      <c r="Z172" s="36">
        <f>IF($B172="P",VLOOKUP($E172,'[2]Costeo-JUL26'!$B$9:$CQ$307,Z$1,0),0)*$G172</f>
        <v>8233.4611814400014</v>
      </c>
      <c r="AA172" s="35">
        <f>IF($B172="P",VLOOKUP($E172,'[2]Costeo-JUL26'!$B$9:$CQ$307,AA$1,0),0)</f>
        <v>0.45</v>
      </c>
      <c r="AB172" s="36">
        <f t="shared" si="72"/>
        <v>3705.0575316480008</v>
      </c>
      <c r="AC172" s="36">
        <f t="shared" si="73"/>
        <v>11938.518713088002</v>
      </c>
      <c r="AD172" s="34">
        <f>IF($B172="P",VLOOKUP($E172,'[2]Costeo-JUL26'!$B$9:$CQ$307,AD$1,0),0)</f>
        <v>902255</v>
      </c>
      <c r="AE172" s="16">
        <f>IF($B172="P",VLOOKUP($E172,'[2]Costeo-JUL26'!$B$9:$CQ$307,AE$1,0),0)*$G172</f>
        <v>3064</v>
      </c>
      <c r="AF172" s="36">
        <f>IF($B172="P",VLOOKUP($E172,'[2]Costeo-JUL26'!$B$9:$CQ$307,AF$1,0),0)*$G172</f>
        <v>45862.5648</v>
      </c>
      <c r="AG172" s="35">
        <f>IF($B172="P",VLOOKUP($E172,'[2]Costeo-JUL26'!$B$9:$CQ$307,AG$1,0),0)</f>
        <v>6.0000000000000001E-3</v>
      </c>
      <c r="AH172" s="36">
        <f t="shared" si="74"/>
        <v>275.17538880000001</v>
      </c>
      <c r="AI172" s="36">
        <f t="shared" si="75"/>
        <v>46137.740188800002</v>
      </c>
      <c r="AJ172" s="34">
        <f>IF($B172="P",VLOOKUP($E172,'[2]Costeo-JUL26'!$B$9:$CQ$307,AJ$1,0),0)</f>
        <v>930211</v>
      </c>
      <c r="AK172" s="16">
        <f>IF($B172="P",VLOOKUP($E172,'[2]Costeo-JUL26'!$B$9:$CQ$307,AK$1,0),0)*$G172</f>
        <v>3064</v>
      </c>
      <c r="AL172" s="36">
        <f>IF($B172="P",VLOOKUP($E172,'[2]Costeo-JUL26'!$B$9:$CQ$307,AL$1,0),0)*$G172</f>
        <v>32739.514079999997</v>
      </c>
      <c r="AM172" s="35">
        <f>IF($B172="P",VLOOKUP($E172,'[2]Costeo-JUL26'!$B$9:$CQ$307,AM$1,0),0)</f>
        <v>1.7999999999999999E-2</v>
      </c>
      <c r="AN172" s="36">
        <f t="shared" si="76"/>
        <v>589.31125343999986</v>
      </c>
      <c r="AO172" s="36">
        <f t="shared" si="77"/>
        <v>33328.82533344</v>
      </c>
      <c r="AP172" s="34">
        <f>IF($B172="P",VLOOKUP($E172,'[2]Costeo-JUL26'!$B$9:$CQ$307,AP$1,0),0)</f>
        <v>913486</v>
      </c>
      <c r="AQ172" s="16">
        <f>IF($B172="P",VLOOKUP($E172,'[2]Costeo-JUL26'!$B$9:$CQ$307,AQ$1,0),0)*$G172</f>
        <v>3064</v>
      </c>
      <c r="AR172" s="36">
        <f>IF($B172="P",VLOOKUP($E172,'[2]Costeo-JUL26'!$B$9:$CQ$307,AR$1,0),0)*$G172</f>
        <v>378209.14379994414</v>
      </c>
      <c r="AS172" s="35">
        <f>IF($B172="P",VLOOKUP($E172,'[2]Costeo-JUL26'!$B$9:$CQ$307,AS$1,0),0)</f>
        <v>0.02</v>
      </c>
      <c r="AT172" s="36">
        <f t="shared" si="78"/>
        <v>7564.182875998883</v>
      </c>
      <c r="AU172" s="36">
        <f t="shared" si="79"/>
        <v>385773.32667594304</v>
      </c>
      <c r="AV172" s="34">
        <f>IF($B172="P",VLOOKUP($E172,'[2]Costeo-JUL26'!$B$9:$CQ$307,AV$1,0),0)</f>
        <v>902310</v>
      </c>
      <c r="AW172" s="16">
        <f>IF($B172="P",VLOOKUP($E172,'[2]Costeo-JUL26'!$B$9:$CQ$307,AW$1,0),0)*$G172</f>
        <v>11.9496</v>
      </c>
      <c r="AX172" s="36">
        <f>IF($B172="P",VLOOKUP($E172,'[2]Costeo-JUL26'!$B$9:$CQ$307,AX$1,0),0)*$G172</f>
        <v>41865.974383550645</v>
      </c>
      <c r="AY172" s="35">
        <f>IF($B172="P",VLOOKUP($E172,'[2]Costeo-JUL26'!$B$9:$CQ$307,AY$1,0),0)</f>
        <v>0.03</v>
      </c>
      <c r="AZ172" s="36">
        <f t="shared" si="80"/>
        <v>1255.9792315065192</v>
      </c>
      <c r="BA172" s="36">
        <f t="shared" si="81"/>
        <v>43121.953615057166</v>
      </c>
      <c r="BB172" s="34">
        <f>IF($B172="P",VLOOKUP($E172,'[2]Costeo-JUL26'!$B$9:$CQ$307,BB$1,0),0)</f>
        <v>902311</v>
      </c>
      <c r="BC172" s="16">
        <f>IF($B172="P",VLOOKUP($E172,'[2]Costeo-JUL26'!$B$9:$CQ$307,BC$1,0),0)*$G172</f>
        <v>1.915</v>
      </c>
      <c r="BD172" s="36">
        <f>IF($B172="P",VLOOKUP($E172,'[2]Costeo-JUL26'!$B$9:$CQ$307,BD$1,0),0)*$G172</f>
        <v>7509.9501749999999</v>
      </c>
      <c r="BE172" s="35">
        <f>IF($B172="P",VLOOKUP($E172,'[2]Costeo-JUL26'!$B$9:$CQ$307,BE$1,0),0)</f>
        <v>0.03</v>
      </c>
      <c r="BF172" s="36">
        <f t="shared" si="82"/>
        <v>225.29850524999998</v>
      </c>
      <c r="BG172" s="36">
        <f t="shared" si="83"/>
        <v>7735.2486802499998</v>
      </c>
      <c r="BH172" s="34">
        <f>IF($B172="P",VLOOKUP($E172,'[2]Costeo-JUL26'!$B$9:$CQ$307,BH$1,0),0)</f>
        <v>910319</v>
      </c>
      <c r="BI172" s="16">
        <f>IF($B172="P",VLOOKUP($E172,'[2]Costeo-JUL26'!$B$9:$CQ$307,BI$1,0),0)*$G172</f>
        <v>6.8392857142857135</v>
      </c>
      <c r="BJ172" s="36">
        <f>IF($B172="P",VLOOKUP($E172,'[2]Costeo-JUL26'!$B$9:$CQ$307,BJ$1,0),0)*$G172</f>
        <v>17881.3125</v>
      </c>
      <c r="BK172" s="35">
        <f>IF(BH172=910319,0,IF($B172="P",VLOOKUP($E172,'[2]Costeo-JUL26'!$B$9:$CQ$307,BK$1,0),0))</f>
        <v>0</v>
      </c>
      <c r="BL172" s="36">
        <f t="shared" si="84"/>
        <v>0</v>
      </c>
      <c r="BM172" s="36">
        <f t="shared" si="85"/>
        <v>17881.3125</v>
      </c>
      <c r="BN172" s="34">
        <f>IF($B172="P",VLOOKUP($E172,'[2]Costeo-JUL26'!$B$9:$CQ$307,BN$1,0),0)</f>
        <v>0</v>
      </c>
      <c r="BO172" s="16">
        <f>IF($B172="P",VLOOKUP($E172,'[2]Costeo-JUL26'!$B$9:$CQ$307,BO$1,0),0)*$G172</f>
        <v>0</v>
      </c>
      <c r="BP172" s="36">
        <f>IF($B172="P",VLOOKUP($E172,'[2]Costeo-JUL26'!$B$9:$CQ$307,BP$1,0),0)*$G172</f>
        <v>0</v>
      </c>
      <c r="BQ172" s="35">
        <f>IF($B172="P",VLOOKUP($E172,'[2]Costeo-JUL26'!$B$9:$CQ$307,BQ$1,0),0)</f>
        <v>0</v>
      </c>
      <c r="BR172" s="36">
        <f t="shared" si="86"/>
        <v>0</v>
      </c>
      <c r="BS172" s="36">
        <f t="shared" si="87"/>
        <v>0</v>
      </c>
      <c r="BT172" s="34">
        <f>IF($B172="P",VLOOKUP($E172,'[2]Costeo-JUL26'!$B$9:$CQ$307,BT$1,0),0)</f>
        <v>0</v>
      </c>
      <c r="BU172" s="16">
        <f>IF($B172="P",VLOOKUP($E172,'[2]Costeo-JUL26'!$B$9:$CQ$307,BU$1,0),0)*$G172</f>
        <v>0</v>
      </c>
      <c r="BV172" s="36">
        <f>IF($B172="P",VLOOKUP($E172,'[2]Costeo-JUL26'!$B$9:$CQ$307,BV$1,0),0)*$G172</f>
        <v>0</v>
      </c>
      <c r="BW172" s="35">
        <f>IF($B172="P",VLOOKUP($E172,'[2]Costeo-JUL26'!$B$9:$CQ$307,BW$1,0),0)</f>
        <v>0</v>
      </c>
      <c r="BX172" s="36">
        <f t="shared" si="88"/>
        <v>0</v>
      </c>
      <c r="BY172" s="36">
        <f t="shared" si="89"/>
        <v>0</v>
      </c>
      <c r="BZ172" s="34">
        <f>IF($B172="P",VLOOKUP($E172,'[2]Costeo-JUL26'!$B$9:$CQ$307,BZ$1,0),0)</f>
        <v>0</v>
      </c>
      <c r="CA172" s="16">
        <f>IF($B172="P",VLOOKUP($E172,'[2]Costeo-JUL26'!$B$9:$CQ$307,CA$1,0),0)*$G172</f>
        <v>0</v>
      </c>
      <c r="CB172" s="36">
        <f>IF($B172="P",VLOOKUP($E172,'[2]Costeo-JUL26'!$B$9:$CQ$307,CB$1,0),0)*$G172</f>
        <v>0</v>
      </c>
      <c r="CC172" s="35">
        <f>IF($B172="P",VLOOKUP($E172,'[2]Costeo-JUL26'!$B$9:$CQ$307,CC$1,0),0)</f>
        <v>0</v>
      </c>
      <c r="CD172" s="36">
        <f t="shared" si="90"/>
        <v>0</v>
      </c>
      <c r="CE172" s="36">
        <f t="shared" si="91"/>
        <v>0</v>
      </c>
      <c r="CF172" s="37">
        <f t="shared" si="63"/>
        <v>2465083.7886805385</v>
      </c>
      <c r="CG172" s="36">
        <f>IF($B172="r",VLOOKUP($E172,'[2]Costeo-JUL26'!$B$9:$CQ$307,CG$1,0),0)*$G172</f>
        <v>0</v>
      </c>
      <c r="CH172" s="35">
        <f>VLOOKUP($E172,'[2]TEORICOS (05.26)'!$A$8:$T$251,CH$1,0)</f>
        <v>0</v>
      </c>
      <c r="CI172" s="36">
        <f t="shared" si="92"/>
        <v>0</v>
      </c>
      <c r="CJ172" s="37">
        <f t="shared" si="93"/>
        <v>0</v>
      </c>
      <c r="CM172" s="16">
        <f>SUMIFS('[1]Ajuste Inventario'!$I:$I,'[1]Ajuste Inventario'!$B:$B,E172,'[1]Ajuste Inventario'!$S:$S,D172)*-1</f>
        <v>5</v>
      </c>
      <c r="CN172" s="36">
        <f t="shared" si="64"/>
        <v>32181.250504967866</v>
      </c>
      <c r="CP172" t="str">
        <f t="shared" si="65"/>
        <v>340Org.Vtas Dolores</v>
      </c>
      <c r="CQ172" s="10">
        <f t="shared" si="66"/>
        <v>6436.2501009935731</v>
      </c>
    </row>
    <row r="173" spans="1:95" x14ac:dyDescent="0.25">
      <c r="A173" s="30">
        <v>46204</v>
      </c>
      <c r="B173" s="31" t="str">
        <f>VLOOKUP($E173,'[2]TEORICOS (05.26)'!$A$8:$T$251,B$1,0)</f>
        <v>P</v>
      </c>
      <c r="C173" s="32" t="str">
        <f>VLOOKUP($E173,'[2]TEORICOS (05.26)'!$A$8:$T$251,C$1,0)</f>
        <v>Fanta</v>
      </c>
      <c r="D173" t="s">
        <v>217</v>
      </c>
      <c r="E173">
        <v>344</v>
      </c>
      <c r="F173" t="s">
        <v>81</v>
      </c>
      <c r="G173" s="16">
        <v>12</v>
      </c>
      <c r="H173" s="16">
        <v>29.592000000000009</v>
      </c>
      <c r="I173" s="33">
        <v>241442.49000000005</v>
      </c>
      <c r="J173" s="33">
        <v>241442.49000000005</v>
      </c>
      <c r="K173" s="34">
        <f>IF($B173="P",VLOOKUP($E173,'[2]Costeo-JUL26'!$B$9:$CQ$307,K$1,0),0)</f>
        <v>902315</v>
      </c>
      <c r="L173" s="35">
        <f>VLOOKUP($E173,'[2]TEORICOS (05.26)'!$A$8:$T$251,L$1,0)</f>
        <v>0.20250000000000001</v>
      </c>
      <c r="M173" s="36">
        <f t="shared" si="67"/>
        <v>48892.10422500001</v>
      </c>
      <c r="N173" s="35">
        <f>IF($B173="P",VLOOKUP($E173,'[2]Costeo-JUL26'!$B$9:$CQ$307,N$1,0),0)</f>
        <v>0.01</v>
      </c>
      <c r="O173" s="36">
        <f t="shared" si="68"/>
        <v>488.92104225000008</v>
      </c>
      <c r="P173" s="36">
        <f>IF($B173="P",VLOOKUP($E173,'[2]Costeo-JUL26'!$B$9:$CQ$307,P$1,0),0)*H173</f>
        <v>0</v>
      </c>
      <c r="Q173" s="36">
        <f t="shared" si="69"/>
        <v>49381.025267250014</v>
      </c>
      <c r="R173" s="34">
        <f>IF($B173="P",VLOOKUP($E173,'[2]Costeo-JUL26'!$B$9:$CQ$307,R$1,0),0)</f>
        <v>902332</v>
      </c>
      <c r="S173" s="16">
        <f>IF($B173="P",VLOOKUP($E173,'[2]Costeo-JUL26'!$B$9:$CQ$307,S$1,0),0)*$G173</f>
        <v>26.772396000000001</v>
      </c>
      <c r="T173" s="36">
        <f>IF($B173="P",VLOOKUP($E173,'[2]Costeo-JUL26'!$B$9:$CQ$307,T$1,0),0)*$G173</f>
        <v>18675.189096802515</v>
      </c>
      <c r="U173" s="35">
        <f>IF($B173="P",VLOOKUP($E173,'[2]Costeo-JUL26'!$B$9:$CQ$307,U$1,0),0)</f>
        <v>1.4999999999999999E-2</v>
      </c>
      <c r="V173" s="36">
        <f t="shared" si="70"/>
        <v>280.12783645203768</v>
      </c>
      <c r="W173" s="36">
        <f t="shared" si="71"/>
        <v>18955.316933254551</v>
      </c>
      <c r="X173" s="34">
        <f>IF($B173="P",VLOOKUP($E173,'[2]Costeo-JUL26'!$B$9:$CQ$307,X$1,0),0)</f>
        <v>902338</v>
      </c>
      <c r="Y173" s="16">
        <f>IF($B173="P",VLOOKUP($E173,'[2]Costeo-JUL26'!$B$9:$CQ$307,Y$1,0),0)*$G173</f>
        <v>1.0644480000000001</v>
      </c>
      <c r="Z173" s="36">
        <f>IF($B173="P",VLOOKUP($E173,'[2]Costeo-JUL26'!$B$9:$CQ$307,Z$1,0),0)*$G173</f>
        <v>300.96202751999999</v>
      </c>
      <c r="AA173" s="35">
        <f>IF($B173="P",VLOOKUP($E173,'[2]Costeo-JUL26'!$B$9:$CQ$307,AA$1,0),0)</f>
        <v>0.45</v>
      </c>
      <c r="AB173" s="36">
        <f t="shared" si="72"/>
        <v>135.43291238399999</v>
      </c>
      <c r="AC173" s="36">
        <f t="shared" si="73"/>
        <v>436.39493990400001</v>
      </c>
      <c r="AD173" s="34">
        <f>IF($B173="P",VLOOKUP($E173,'[2]Costeo-JUL26'!$B$9:$CQ$307,AD$1,0),0)</f>
        <v>902255</v>
      </c>
      <c r="AE173" s="16">
        <f>IF($B173="P",VLOOKUP($E173,'[2]Costeo-JUL26'!$B$9:$CQ$307,AE$1,0),0)*$G173</f>
        <v>96</v>
      </c>
      <c r="AF173" s="36">
        <f>IF($B173="P",VLOOKUP($E173,'[2]Costeo-JUL26'!$B$9:$CQ$307,AF$1,0),0)*$G173</f>
        <v>1436.9472000000001</v>
      </c>
      <c r="AG173" s="35">
        <f>IF($B173="P",VLOOKUP($E173,'[2]Costeo-JUL26'!$B$9:$CQ$307,AG$1,0),0)</f>
        <v>6.0000000000000001E-3</v>
      </c>
      <c r="AH173" s="36">
        <f t="shared" si="74"/>
        <v>8.6216832000000014</v>
      </c>
      <c r="AI173" s="36">
        <f t="shared" si="75"/>
        <v>1445.5688832000001</v>
      </c>
      <c r="AJ173" s="34">
        <f>IF($B173="P",VLOOKUP($E173,'[2]Costeo-JUL26'!$B$9:$CQ$307,AJ$1,0),0)</f>
        <v>930637</v>
      </c>
      <c r="AK173" s="16">
        <f>IF($B173="P",VLOOKUP($E173,'[2]Costeo-JUL26'!$B$9:$CQ$307,AK$1,0),0)*$G173</f>
        <v>96</v>
      </c>
      <c r="AL173" s="36">
        <f>IF($B173="P",VLOOKUP($E173,'[2]Costeo-JUL26'!$B$9:$CQ$307,AL$1,0),0)*$G173</f>
        <v>4340.7187199999998</v>
      </c>
      <c r="AM173" s="35">
        <f>IF($B173="P",VLOOKUP($E173,'[2]Costeo-JUL26'!$B$9:$CQ$307,AM$1,0),0)</f>
        <v>1.7999999999999999E-2</v>
      </c>
      <c r="AN173" s="36">
        <f t="shared" si="76"/>
        <v>78.132936959999995</v>
      </c>
      <c r="AO173" s="36">
        <f t="shared" si="77"/>
        <v>4418.8516569599997</v>
      </c>
      <c r="AP173" s="34">
        <f>IF($B173="P",VLOOKUP($E173,'[2]Costeo-JUL26'!$B$9:$CQ$307,AP$1,0),0)</f>
        <v>911881</v>
      </c>
      <c r="AQ173" s="16">
        <f>IF($B173="P",VLOOKUP($E173,'[2]Costeo-JUL26'!$B$9:$CQ$307,AQ$1,0),0)*$G173</f>
        <v>96</v>
      </c>
      <c r="AR173" s="36">
        <f>IF($B173="P",VLOOKUP($E173,'[2]Costeo-JUL26'!$B$9:$CQ$307,AR$1,0),0)*$G173</f>
        <v>13026.355200216971</v>
      </c>
      <c r="AS173" s="35">
        <f>IF($B173="P",VLOOKUP($E173,'[2]Costeo-JUL26'!$B$9:$CQ$307,AS$1,0),0)</f>
        <v>0.02</v>
      </c>
      <c r="AT173" s="36">
        <f t="shared" si="78"/>
        <v>260.52710400433944</v>
      </c>
      <c r="AU173" s="36">
        <f t="shared" si="79"/>
        <v>13286.88230422131</v>
      </c>
      <c r="AV173" s="34">
        <f>IF($B173="P",VLOOKUP($E173,'[2]Costeo-JUL26'!$B$9:$CQ$307,AV$1,0),0)</f>
        <v>902310</v>
      </c>
      <c r="AW173" s="16">
        <f>IF($B173="P",VLOOKUP($E173,'[2]Costeo-JUL26'!$B$9:$CQ$307,AW$1,0),0)*$G173</f>
        <v>0.3972</v>
      </c>
      <c r="AX173" s="36">
        <f>IF($B173="P",VLOOKUP($E173,'[2]Costeo-JUL26'!$B$9:$CQ$307,AX$1,0),0)*$G173</f>
        <v>1391.6085078284054</v>
      </c>
      <c r="AY173" s="35">
        <f>IF($B173="P",VLOOKUP($E173,'[2]Costeo-JUL26'!$B$9:$CQ$307,AY$1,0),0)</f>
        <v>0.03</v>
      </c>
      <c r="AZ173" s="36">
        <f t="shared" si="80"/>
        <v>41.748255234852159</v>
      </c>
      <c r="BA173" s="36">
        <f t="shared" si="81"/>
        <v>1433.3567630632576</v>
      </c>
      <c r="BB173" s="34">
        <f>IF($B173="P",VLOOKUP($E173,'[2]Costeo-JUL26'!$B$9:$CQ$307,BB$1,0),0)</f>
        <v>923266</v>
      </c>
      <c r="BC173" s="16">
        <f>IF($B173="P",VLOOKUP($E173,'[2]Costeo-JUL26'!$B$9:$CQ$307,BC$1,0),0)*$G173</f>
        <v>0.06</v>
      </c>
      <c r="BD173" s="36">
        <f>IF($B173="P",VLOOKUP($E173,'[2]Costeo-JUL26'!$B$9:$CQ$307,BD$1,0),0)*$G173</f>
        <v>242.75160000000002</v>
      </c>
      <c r="BE173" s="35">
        <f>IF($B173="P",VLOOKUP($E173,'[2]Costeo-JUL26'!$B$9:$CQ$307,BE$1,0),0)</f>
        <v>0.03</v>
      </c>
      <c r="BF173" s="36">
        <f t="shared" si="82"/>
        <v>7.2825480000000002</v>
      </c>
      <c r="BG173" s="36">
        <f t="shared" si="83"/>
        <v>250.03414800000002</v>
      </c>
      <c r="BH173" s="34">
        <f>IF($B173="P",VLOOKUP($E173,'[2]Costeo-JUL26'!$B$9:$CQ$307,BH$1,0),0)</f>
        <v>910319</v>
      </c>
      <c r="BI173" s="16">
        <f>IF($B173="P",VLOOKUP($E173,'[2]Costeo-JUL26'!$B$9:$CQ$307,BI$1,0),0)*$G173</f>
        <v>0.32</v>
      </c>
      <c r="BJ173" s="36">
        <f>IF($B173="P",VLOOKUP($E173,'[2]Costeo-JUL26'!$B$9:$CQ$307,BJ$1,0),0)*$G173</f>
        <v>836.64</v>
      </c>
      <c r="BK173" s="35">
        <f>IF(BH173=910319,0,IF($B173="P",VLOOKUP($E173,'[2]Costeo-JUL26'!$B$9:$CQ$307,BK$1,0),0))</f>
        <v>0</v>
      </c>
      <c r="BL173" s="36">
        <f t="shared" si="84"/>
        <v>0</v>
      </c>
      <c r="BM173" s="36">
        <f t="shared" si="85"/>
        <v>836.64</v>
      </c>
      <c r="BN173" s="34">
        <f>IF($B173="P",VLOOKUP($E173,'[2]Costeo-JUL26'!$B$9:$CQ$307,BN$1,0),0)</f>
        <v>0</v>
      </c>
      <c r="BO173" s="16">
        <f>IF($B173="P",VLOOKUP($E173,'[2]Costeo-JUL26'!$B$9:$CQ$307,BO$1,0),0)*$G173</f>
        <v>0</v>
      </c>
      <c r="BP173" s="36">
        <f>IF($B173="P",VLOOKUP($E173,'[2]Costeo-JUL26'!$B$9:$CQ$307,BP$1,0),0)*$G173</f>
        <v>0</v>
      </c>
      <c r="BQ173" s="35">
        <f>IF($B173="P",VLOOKUP($E173,'[2]Costeo-JUL26'!$B$9:$CQ$307,BQ$1,0),0)</f>
        <v>0</v>
      </c>
      <c r="BR173" s="36">
        <f t="shared" si="86"/>
        <v>0</v>
      </c>
      <c r="BS173" s="36">
        <f t="shared" si="87"/>
        <v>0</v>
      </c>
      <c r="BT173" s="34">
        <f>IF($B173="P",VLOOKUP($E173,'[2]Costeo-JUL26'!$B$9:$CQ$307,BT$1,0),0)</f>
        <v>0</v>
      </c>
      <c r="BU173" s="16">
        <f>IF($B173="P",VLOOKUP($E173,'[2]Costeo-JUL26'!$B$9:$CQ$307,BU$1,0),0)*$G173</f>
        <v>0</v>
      </c>
      <c r="BV173" s="36">
        <f>IF($B173="P",VLOOKUP($E173,'[2]Costeo-JUL26'!$B$9:$CQ$307,BV$1,0),0)*$G173</f>
        <v>0</v>
      </c>
      <c r="BW173" s="35">
        <f>IF($B173="P",VLOOKUP($E173,'[2]Costeo-JUL26'!$B$9:$CQ$307,BW$1,0),0)</f>
        <v>0</v>
      </c>
      <c r="BX173" s="36">
        <f t="shared" si="88"/>
        <v>0</v>
      </c>
      <c r="BY173" s="36">
        <f t="shared" si="89"/>
        <v>0</v>
      </c>
      <c r="BZ173" s="34">
        <f>IF($B173="P",VLOOKUP($E173,'[2]Costeo-JUL26'!$B$9:$CQ$307,BZ$1,0),0)</f>
        <v>0</v>
      </c>
      <c r="CA173" s="16">
        <f>IF($B173="P",VLOOKUP($E173,'[2]Costeo-JUL26'!$B$9:$CQ$307,CA$1,0),0)*$G173</f>
        <v>0</v>
      </c>
      <c r="CB173" s="36">
        <f>IF($B173="P",VLOOKUP($E173,'[2]Costeo-JUL26'!$B$9:$CQ$307,CB$1,0),0)*$G173</f>
        <v>0</v>
      </c>
      <c r="CC173" s="35">
        <f>IF($B173="P",VLOOKUP($E173,'[2]Costeo-JUL26'!$B$9:$CQ$307,CC$1,0),0)</f>
        <v>0</v>
      </c>
      <c r="CD173" s="36">
        <f t="shared" si="90"/>
        <v>0</v>
      </c>
      <c r="CE173" s="36">
        <f t="shared" si="91"/>
        <v>0</v>
      </c>
      <c r="CF173" s="37">
        <f t="shared" si="63"/>
        <v>90444.070895853132</v>
      </c>
      <c r="CG173" s="36">
        <f>IF($B173="r",VLOOKUP($E173,'[2]Costeo-JUL26'!$B$9:$CQ$307,CG$1,0),0)*$G173</f>
        <v>0</v>
      </c>
      <c r="CH173" s="35">
        <f>VLOOKUP($E173,'[2]TEORICOS (05.26)'!$A$8:$T$251,CH$1,0)</f>
        <v>0</v>
      </c>
      <c r="CI173" s="36">
        <f t="shared" si="92"/>
        <v>0</v>
      </c>
      <c r="CJ173" s="37">
        <f t="shared" si="93"/>
        <v>0</v>
      </c>
      <c r="CM173" s="16">
        <f>SUMIFS('[1]Ajuste Inventario'!$I:$I,'[1]Ajuste Inventario'!$B:$B,E173,'[1]Ajuste Inventario'!$S:$S,D173)*-1</f>
        <v>-3</v>
      </c>
      <c r="CN173" s="36">
        <f t="shared" si="64"/>
        <v>-22611.017723963283</v>
      </c>
      <c r="CP173" t="str">
        <f t="shared" si="65"/>
        <v>344Org.Vtas Dolores</v>
      </c>
      <c r="CQ173" s="10">
        <f t="shared" si="66"/>
        <v>7537.005907987761</v>
      </c>
    </row>
    <row r="174" spans="1:95" x14ac:dyDescent="0.25">
      <c r="A174" s="30">
        <v>46204</v>
      </c>
      <c r="B174" s="31" t="str">
        <f>VLOOKUP($E174,'[2]TEORICOS (05.26)'!$A$8:$T$251,B$1,0)</f>
        <v>P</v>
      </c>
      <c r="C174" s="32" t="str">
        <f>VLOOKUP($E174,'[2]TEORICOS (05.26)'!$A$8:$T$251,C$1,0)</f>
        <v>Fanta</v>
      </c>
      <c r="D174" t="s">
        <v>217</v>
      </c>
      <c r="E174">
        <v>359</v>
      </c>
      <c r="F174" t="s">
        <v>82</v>
      </c>
      <c r="G174" s="16">
        <v>327</v>
      </c>
      <c r="H174" s="16">
        <v>777.60600000000136</v>
      </c>
      <c r="I174" s="33">
        <v>5790457.7099999925</v>
      </c>
      <c r="J174" s="33">
        <v>5761625.9999999907</v>
      </c>
      <c r="K174" s="34">
        <f>IF($B174="P",VLOOKUP($E174,'[2]Costeo-JUL26'!$B$9:$CQ$307,K$1,0),0)</f>
        <v>902315</v>
      </c>
      <c r="L174" s="35">
        <f>VLOOKUP($E174,'[2]TEORICOS (05.26)'!$A$8:$T$251,L$1,0)</f>
        <v>0.20250000000000001</v>
      </c>
      <c r="M174" s="36">
        <f t="shared" si="67"/>
        <v>1166729.2649999983</v>
      </c>
      <c r="N174" s="35">
        <f>IF($B174="P",VLOOKUP($E174,'[2]Costeo-JUL26'!$B$9:$CQ$307,N$1,0),0)</f>
        <v>0.01</v>
      </c>
      <c r="O174" s="36">
        <f t="shared" si="68"/>
        <v>11667.292649999983</v>
      </c>
      <c r="P174" s="36">
        <f>IF($B174="P",VLOOKUP($E174,'[2]Costeo-JUL26'!$B$9:$CQ$307,P$1,0),0)*H174</f>
        <v>0</v>
      </c>
      <c r="Q174" s="36">
        <f t="shared" si="69"/>
        <v>1178396.5576499982</v>
      </c>
      <c r="R174" s="34">
        <f>IF($B174="P",VLOOKUP($E174,'[2]Costeo-JUL26'!$B$9:$CQ$307,R$1,0),0)</f>
        <v>902332</v>
      </c>
      <c r="S174" s="16">
        <f>IF($B174="P",VLOOKUP($E174,'[2]Costeo-JUL26'!$B$9:$CQ$307,S$1,0),0)*$G174</f>
        <v>703.49251274999983</v>
      </c>
      <c r="T174" s="36">
        <f>IF($B174="P",VLOOKUP($E174,'[2]Costeo-JUL26'!$B$9:$CQ$307,T$1,0),0)*$G174</f>
        <v>490723.94207044458</v>
      </c>
      <c r="U174" s="35">
        <f>IF($B174="P",VLOOKUP($E174,'[2]Costeo-JUL26'!$B$9:$CQ$307,U$1,0),0)</f>
        <v>1.4999999999999999E-2</v>
      </c>
      <c r="V174" s="36">
        <f t="shared" si="70"/>
        <v>7360.859131056668</v>
      </c>
      <c r="W174" s="36">
        <f t="shared" si="71"/>
        <v>498084.80120150122</v>
      </c>
      <c r="X174" s="34">
        <f>IF($B174="P",VLOOKUP($E174,'[2]Costeo-JUL26'!$B$9:$CQ$307,X$1,0),0)</f>
        <v>902338</v>
      </c>
      <c r="Y174" s="16">
        <f>IF($B174="P",VLOOKUP($E174,'[2]Costeo-JUL26'!$B$9:$CQ$307,Y$1,0),0)*$G174</f>
        <v>27.970272000000001</v>
      </c>
      <c r="Z174" s="36">
        <f>IF($B174="P",VLOOKUP($E174,'[2]Costeo-JUL26'!$B$9:$CQ$307,Z$1,0),0)*$G174</f>
        <v>7908.3147052799995</v>
      </c>
      <c r="AA174" s="35">
        <f>IF($B174="P",VLOOKUP($E174,'[2]Costeo-JUL26'!$B$9:$CQ$307,AA$1,0),0)</f>
        <v>0.45</v>
      </c>
      <c r="AB174" s="36">
        <f t="shared" si="72"/>
        <v>3558.7416173759998</v>
      </c>
      <c r="AC174" s="36">
        <f t="shared" si="73"/>
        <v>11467.056322655999</v>
      </c>
      <c r="AD174" s="34">
        <f>IF($B174="P",VLOOKUP($E174,'[2]Costeo-JUL26'!$B$9:$CQ$307,AD$1,0),0)</f>
        <v>902255</v>
      </c>
      <c r="AE174" s="16">
        <f>IF($B174="P",VLOOKUP($E174,'[2]Costeo-JUL26'!$B$9:$CQ$307,AE$1,0),0)*$G174</f>
        <v>1962</v>
      </c>
      <c r="AF174" s="36">
        <f>IF($B174="P",VLOOKUP($E174,'[2]Costeo-JUL26'!$B$9:$CQ$307,AF$1,0),0)*$G174</f>
        <v>29367.608400000001</v>
      </c>
      <c r="AG174" s="35">
        <f>IF($B174="P",VLOOKUP($E174,'[2]Costeo-JUL26'!$B$9:$CQ$307,AG$1,0),0)</f>
        <v>6.0000000000000001E-3</v>
      </c>
      <c r="AH174" s="36">
        <f t="shared" si="74"/>
        <v>176.2056504</v>
      </c>
      <c r="AI174" s="36">
        <f t="shared" si="75"/>
        <v>29543.8140504</v>
      </c>
      <c r="AJ174" s="34">
        <f>IF($B174="P",VLOOKUP($E174,'[2]Costeo-JUL26'!$B$9:$CQ$307,AJ$1,0),0)</f>
        <v>930212</v>
      </c>
      <c r="AK174" s="16">
        <f>IF($B174="P",VLOOKUP($E174,'[2]Costeo-JUL26'!$B$9:$CQ$307,AK$1,0),0)*$G174</f>
        <v>1962</v>
      </c>
      <c r="AL174" s="36">
        <f>IF($B174="P",VLOOKUP($E174,'[2]Costeo-JUL26'!$B$9:$CQ$307,AL$1,0),0)*$G174</f>
        <v>23843.0088</v>
      </c>
      <c r="AM174" s="35">
        <f>IF($B174="P",VLOOKUP($E174,'[2]Costeo-JUL26'!$B$9:$CQ$307,AM$1,0),0)</f>
        <v>1.7999999999999999E-2</v>
      </c>
      <c r="AN174" s="36">
        <f t="shared" si="76"/>
        <v>429.17415839999995</v>
      </c>
      <c r="AO174" s="36">
        <f t="shared" si="77"/>
        <v>24272.182958400001</v>
      </c>
      <c r="AP174" s="34">
        <f>IF($B174="P",VLOOKUP($E174,'[2]Costeo-JUL26'!$B$9:$CQ$307,AP$1,0),0)</f>
        <v>911423</v>
      </c>
      <c r="AQ174" s="16">
        <f>IF($B174="P",VLOOKUP($E174,'[2]Costeo-JUL26'!$B$9:$CQ$307,AQ$1,0),0)*$G174</f>
        <v>1962</v>
      </c>
      <c r="AR174" s="36">
        <f>IF($B174="P",VLOOKUP($E174,'[2]Costeo-JUL26'!$B$9:$CQ$307,AR$1,0),0)*$G174</f>
        <v>299499.1037919228</v>
      </c>
      <c r="AS174" s="35">
        <f>IF($B174="P",VLOOKUP($E174,'[2]Costeo-JUL26'!$B$9:$CQ$307,AS$1,0),0)</f>
        <v>0.02</v>
      </c>
      <c r="AT174" s="36">
        <f t="shared" si="78"/>
        <v>5989.9820758384558</v>
      </c>
      <c r="AU174" s="36">
        <f t="shared" si="79"/>
        <v>305489.08586776123</v>
      </c>
      <c r="AV174" s="34">
        <f>IF($B174="P",VLOOKUP($E174,'[2]Costeo-JUL26'!$B$9:$CQ$307,AV$1,0),0)</f>
        <v>932442</v>
      </c>
      <c r="AW174" s="16">
        <f>IF($B174="P",VLOOKUP($E174,'[2]Costeo-JUL26'!$B$9:$CQ$307,AW$1,0),0)*$G174</f>
        <v>9.0579000000000001</v>
      </c>
      <c r="AX174" s="36">
        <f>IF($B174="P",VLOOKUP($E174,'[2]Costeo-JUL26'!$B$9:$CQ$307,AX$1,0),0)*$G174</f>
        <v>33435.193640446298</v>
      </c>
      <c r="AY174" s="35">
        <f>IF($B174="P",VLOOKUP($E174,'[2]Costeo-JUL26'!$B$9:$CQ$307,AY$1,0),0)</f>
        <v>0.03</v>
      </c>
      <c r="AZ174" s="36">
        <f t="shared" si="80"/>
        <v>1003.0558092133889</v>
      </c>
      <c r="BA174" s="36">
        <f t="shared" si="81"/>
        <v>34438.249449659685</v>
      </c>
      <c r="BB174" s="34">
        <f>IF($B174="P",VLOOKUP($E174,'[2]Costeo-JUL26'!$B$9:$CQ$307,BB$1,0),0)</f>
        <v>902311</v>
      </c>
      <c r="BC174" s="16">
        <f>IF($B174="P",VLOOKUP($E174,'[2]Costeo-JUL26'!$B$9:$CQ$307,BC$1,0),0)*$G174</f>
        <v>1.430625</v>
      </c>
      <c r="BD174" s="36">
        <f>IF($B174="P",VLOOKUP($E174,'[2]Costeo-JUL26'!$B$9:$CQ$307,BD$1,0),0)*$G174</f>
        <v>5610.4033781250009</v>
      </c>
      <c r="BE174" s="35">
        <f>IF($B174="P",VLOOKUP($E174,'[2]Costeo-JUL26'!$B$9:$CQ$307,BE$1,0),0)</f>
        <v>0.03</v>
      </c>
      <c r="BF174" s="36">
        <f t="shared" si="82"/>
        <v>168.31210134375002</v>
      </c>
      <c r="BG174" s="36">
        <f t="shared" si="83"/>
        <v>5778.7154794687513</v>
      </c>
      <c r="BH174" s="34">
        <f>IF($B174="P",VLOOKUP($E174,'[2]Costeo-JUL26'!$B$9:$CQ$307,BH$1,0),0)</f>
        <v>933089</v>
      </c>
      <c r="BI174" s="16">
        <f>IF($B174="P",VLOOKUP($E174,'[2]Costeo-JUL26'!$B$9:$CQ$307,BI$1,0),0)*$G174</f>
        <v>12.262499999999999</v>
      </c>
      <c r="BJ174" s="36">
        <f>IF($B174="P",VLOOKUP($E174,'[2]Costeo-JUL26'!$B$9:$CQ$307,BJ$1,0),0)*$G174</f>
        <v>9131.5470653310113</v>
      </c>
      <c r="BK174" s="35">
        <f>IF(BH174=910319,0,IF($B174="P",VLOOKUP($E174,'[2]Costeo-JUL26'!$B$9:$CQ$307,BK$1,0),0))</f>
        <v>0.02</v>
      </c>
      <c r="BL174" s="36">
        <f t="shared" si="84"/>
        <v>182.63094130662023</v>
      </c>
      <c r="BM174" s="36">
        <f t="shared" si="85"/>
        <v>9314.1780066376323</v>
      </c>
      <c r="BN174" s="34">
        <f>IF($B174="P",VLOOKUP($E174,'[2]Costeo-JUL26'!$B$9:$CQ$307,BN$1,0),0)</f>
        <v>0</v>
      </c>
      <c r="BO174" s="16">
        <f>IF($B174="P",VLOOKUP($E174,'[2]Costeo-JUL26'!$B$9:$CQ$307,BO$1,0),0)*$G174</f>
        <v>0</v>
      </c>
      <c r="BP174" s="36">
        <f>IF($B174="P",VLOOKUP($E174,'[2]Costeo-JUL26'!$B$9:$CQ$307,BP$1,0),0)*$G174</f>
        <v>0</v>
      </c>
      <c r="BQ174" s="35">
        <f>IF($B174="P",VLOOKUP($E174,'[2]Costeo-JUL26'!$B$9:$CQ$307,BQ$1,0),0)</f>
        <v>0</v>
      </c>
      <c r="BR174" s="36">
        <f t="shared" si="86"/>
        <v>0</v>
      </c>
      <c r="BS174" s="36">
        <f t="shared" si="87"/>
        <v>0</v>
      </c>
      <c r="BT174" s="34">
        <f>IF($B174="P",VLOOKUP($E174,'[2]Costeo-JUL26'!$B$9:$CQ$307,BT$1,0),0)</f>
        <v>0</v>
      </c>
      <c r="BU174" s="16">
        <f>IF($B174="P",VLOOKUP($E174,'[2]Costeo-JUL26'!$B$9:$CQ$307,BU$1,0),0)*$G174</f>
        <v>0</v>
      </c>
      <c r="BV174" s="36">
        <f>IF($B174="P",VLOOKUP($E174,'[2]Costeo-JUL26'!$B$9:$CQ$307,BV$1,0),0)*$G174</f>
        <v>0</v>
      </c>
      <c r="BW174" s="35">
        <f>IF($B174="P",VLOOKUP($E174,'[2]Costeo-JUL26'!$B$9:$CQ$307,BW$1,0),0)</f>
        <v>0</v>
      </c>
      <c r="BX174" s="36">
        <f t="shared" si="88"/>
        <v>0</v>
      </c>
      <c r="BY174" s="36">
        <f t="shared" si="89"/>
        <v>0</v>
      </c>
      <c r="BZ174" s="34">
        <f>IF($B174="P",VLOOKUP($E174,'[2]Costeo-JUL26'!$B$9:$CQ$307,BZ$1,0),0)</f>
        <v>0</v>
      </c>
      <c r="CA174" s="16">
        <f>IF($B174="P",VLOOKUP($E174,'[2]Costeo-JUL26'!$B$9:$CQ$307,CA$1,0),0)*$G174</f>
        <v>0</v>
      </c>
      <c r="CB174" s="36">
        <f>IF($B174="P",VLOOKUP($E174,'[2]Costeo-JUL26'!$B$9:$CQ$307,CB$1,0),0)*$G174</f>
        <v>0</v>
      </c>
      <c r="CC174" s="35">
        <f>IF($B174="P",VLOOKUP($E174,'[2]Costeo-JUL26'!$B$9:$CQ$307,CC$1,0),0)</f>
        <v>0</v>
      </c>
      <c r="CD174" s="36">
        <f t="shared" si="90"/>
        <v>0</v>
      </c>
      <c r="CE174" s="36">
        <f t="shared" si="91"/>
        <v>0</v>
      </c>
      <c r="CF174" s="37">
        <f t="shared" si="63"/>
        <v>2096784.6409864826</v>
      </c>
      <c r="CG174" s="36">
        <f>IF($B174="r",VLOOKUP($E174,'[2]Costeo-JUL26'!$B$9:$CQ$307,CG$1,0),0)*$G174</f>
        <v>0</v>
      </c>
      <c r="CH174" s="35">
        <f>VLOOKUP($E174,'[2]TEORICOS (05.26)'!$A$8:$T$251,CH$1,0)</f>
        <v>0</v>
      </c>
      <c r="CI174" s="36">
        <f t="shared" si="92"/>
        <v>0</v>
      </c>
      <c r="CJ174" s="37">
        <f t="shared" si="93"/>
        <v>0</v>
      </c>
      <c r="CM174" s="16">
        <f>SUMIFS('[1]Ajuste Inventario'!$I:$I,'[1]Ajuste Inventario'!$B:$B,E174,'[1]Ajuste Inventario'!$S:$S,D174)*-1</f>
        <v>3.1680000000000001</v>
      </c>
      <c r="CN174" s="36">
        <f t="shared" si="64"/>
        <v>20313.80349432776</v>
      </c>
      <c r="CP174" t="str">
        <f t="shared" si="65"/>
        <v>359Org.Vtas Dolores</v>
      </c>
      <c r="CQ174" s="10">
        <f t="shared" si="66"/>
        <v>6412.1854464418429</v>
      </c>
    </row>
    <row r="175" spans="1:95" x14ac:dyDescent="0.25">
      <c r="A175" s="30">
        <v>46204</v>
      </c>
      <c r="B175" s="31" t="str">
        <f>VLOOKUP($E175,'[2]TEORICOS (05.26)'!$A$8:$T$251,B$1,0)</f>
        <v>P</v>
      </c>
      <c r="C175" s="32" t="str">
        <f>VLOOKUP($E175,'[2]TEORICOS (05.26)'!$A$8:$T$251,C$1,0)</f>
        <v>Fanta</v>
      </c>
      <c r="D175" t="s">
        <v>217</v>
      </c>
      <c r="E175">
        <v>361</v>
      </c>
      <c r="F175" t="s">
        <v>83</v>
      </c>
      <c r="G175" s="16">
        <v>35</v>
      </c>
      <c r="H175" s="16">
        <v>110.95000000000005</v>
      </c>
      <c r="I175" s="33">
        <v>716241.72999999986</v>
      </c>
      <c r="J175" s="33">
        <v>713144.80999999982</v>
      </c>
      <c r="K175" s="34">
        <f>IF($B175="P",VLOOKUP($E175,'[2]Costeo-JUL26'!$B$9:$CQ$307,K$1,0),0)</f>
        <v>902315</v>
      </c>
      <c r="L175" s="35">
        <f>VLOOKUP($E175,'[2]TEORICOS (05.26)'!$A$8:$T$251,L$1,0)</f>
        <v>0.20250000000000001</v>
      </c>
      <c r="M175" s="36">
        <f t="shared" si="67"/>
        <v>144411.82402499998</v>
      </c>
      <c r="N175" s="35">
        <f>IF($B175="P",VLOOKUP($E175,'[2]Costeo-JUL26'!$B$9:$CQ$307,N$1,0),0)</f>
        <v>0.01</v>
      </c>
      <c r="O175" s="36">
        <f t="shared" si="68"/>
        <v>1444.1182402499999</v>
      </c>
      <c r="P175" s="36">
        <f>IF($B175="P",VLOOKUP($E175,'[2]Costeo-JUL26'!$B$9:$CQ$307,P$1,0),0)*H175</f>
        <v>0</v>
      </c>
      <c r="Q175" s="36">
        <f t="shared" si="69"/>
        <v>145855.94226524999</v>
      </c>
      <c r="R175" s="34">
        <f>IF($B175="P",VLOOKUP($E175,'[2]Costeo-JUL26'!$B$9:$CQ$307,R$1,0),0)</f>
        <v>902332</v>
      </c>
      <c r="S175" s="16">
        <f>IF($B175="P",VLOOKUP($E175,'[2]Costeo-JUL26'!$B$9:$CQ$307,S$1,0),0)*$G175</f>
        <v>100.39648499999998</v>
      </c>
      <c r="T175" s="36">
        <f>IF($B175="P",VLOOKUP($E175,'[2]Costeo-JUL26'!$B$9:$CQ$307,T$1,0),0)*$G175</f>
        <v>70031.959113009434</v>
      </c>
      <c r="U175" s="35">
        <f>IF($B175="P",VLOOKUP($E175,'[2]Costeo-JUL26'!$B$9:$CQ$307,U$1,0),0)</f>
        <v>1.4999999999999999E-2</v>
      </c>
      <c r="V175" s="36">
        <f t="shared" si="70"/>
        <v>1050.4793866951416</v>
      </c>
      <c r="W175" s="36">
        <f t="shared" si="71"/>
        <v>71082.438499704571</v>
      </c>
      <c r="X175" s="34">
        <f>IF($B175="P",VLOOKUP($E175,'[2]Costeo-JUL26'!$B$9:$CQ$307,X$1,0),0)</f>
        <v>902338</v>
      </c>
      <c r="Y175" s="16">
        <f>IF($B175="P",VLOOKUP($E175,'[2]Costeo-JUL26'!$B$9:$CQ$307,Y$1,0),0)*$G175</f>
        <v>3.9916800000000006</v>
      </c>
      <c r="Z175" s="36">
        <f>IF($B175="P",VLOOKUP($E175,'[2]Costeo-JUL26'!$B$9:$CQ$307,Z$1,0),0)*$G175</f>
        <v>1128.6076032000003</v>
      </c>
      <c r="AA175" s="35">
        <f>IF($B175="P",VLOOKUP($E175,'[2]Costeo-JUL26'!$B$9:$CQ$307,AA$1,0),0)</f>
        <v>0.45</v>
      </c>
      <c r="AB175" s="36">
        <f t="shared" si="72"/>
        <v>507.87342144000013</v>
      </c>
      <c r="AC175" s="36">
        <f t="shared" si="73"/>
        <v>1636.4810246400004</v>
      </c>
      <c r="AD175" s="34">
        <f>IF($B175="P",VLOOKUP($E175,'[2]Costeo-JUL26'!$B$9:$CQ$307,AD$1,0),0)</f>
        <v>902255</v>
      </c>
      <c r="AE175" s="16">
        <f>IF($B175="P",VLOOKUP($E175,'[2]Costeo-JUL26'!$B$9:$CQ$307,AE$1,0),0)*$G175</f>
        <v>210</v>
      </c>
      <c r="AF175" s="36">
        <f>IF($B175="P",VLOOKUP($E175,'[2]Costeo-JUL26'!$B$9:$CQ$307,AF$1,0),0)*$G175</f>
        <v>3143.3220000000001</v>
      </c>
      <c r="AG175" s="35">
        <f>IF($B175="P",VLOOKUP($E175,'[2]Costeo-JUL26'!$B$9:$CQ$307,AG$1,0),0)</f>
        <v>6.0000000000000001E-3</v>
      </c>
      <c r="AH175" s="36">
        <f t="shared" si="74"/>
        <v>18.859932000000001</v>
      </c>
      <c r="AI175" s="36">
        <f t="shared" si="75"/>
        <v>3162.181932</v>
      </c>
      <c r="AJ175" s="34">
        <f>IF($B175="P",VLOOKUP($E175,'[2]Costeo-JUL26'!$B$9:$CQ$307,AJ$1,0),0)</f>
        <v>930213</v>
      </c>
      <c r="AK175" s="16">
        <f>IF($B175="P",VLOOKUP($E175,'[2]Costeo-JUL26'!$B$9:$CQ$307,AK$1,0),0)*$G175</f>
        <v>210</v>
      </c>
      <c r="AL175" s="36">
        <f>IF($B175="P",VLOOKUP($E175,'[2]Costeo-JUL26'!$B$9:$CQ$307,AL$1,0),0)*$G175</f>
        <v>4795.9001999999991</v>
      </c>
      <c r="AM175" s="35">
        <f>IF($B175="P",VLOOKUP($E175,'[2]Costeo-JUL26'!$B$9:$CQ$307,AM$1,0),0)</f>
        <v>1.7999999999999999E-2</v>
      </c>
      <c r="AN175" s="36">
        <f t="shared" si="76"/>
        <v>86.326203599999971</v>
      </c>
      <c r="AO175" s="36">
        <f t="shared" si="77"/>
        <v>4882.2264035999988</v>
      </c>
      <c r="AP175" s="34">
        <f>IF($B175="P",VLOOKUP($E175,'[2]Costeo-JUL26'!$B$9:$CQ$307,AP$1,0),0)</f>
        <v>913487</v>
      </c>
      <c r="AQ175" s="16">
        <f>IF($B175="P",VLOOKUP($E175,'[2]Costeo-JUL26'!$B$9:$CQ$307,AQ$1,0),0)*$G175</f>
        <v>210</v>
      </c>
      <c r="AR175" s="36">
        <f>IF($B175="P",VLOOKUP($E175,'[2]Costeo-JUL26'!$B$9:$CQ$307,AR$1,0),0)*$G175</f>
        <v>40175.333102822588</v>
      </c>
      <c r="AS175" s="35">
        <f>IF($B175="P",VLOOKUP($E175,'[2]Costeo-JUL26'!$B$9:$CQ$307,AS$1,0),0)</f>
        <v>0.02</v>
      </c>
      <c r="AT175" s="36">
        <f t="shared" si="78"/>
        <v>803.50666205645177</v>
      </c>
      <c r="AU175" s="36">
        <f t="shared" si="79"/>
        <v>40978.839764879041</v>
      </c>
      <c r="AV175" s="34">
        <f>IF($B175="P",VLOOKUP($E175,'[2]Costeo-JUL26'!$B$9:$CQ$307,AV$1,0),0)</f>
        <v>902310</v>
      </c>
      <c r="AW175" s="16">
        <f>IF($B175="P",VLOOKUP($E175,'[2]Costeo-JUL26'!$B$9:$CQ$307,AW$1,0),0)*$G175</f>
        <v>1.2670000000000001</v>
      </c>
      <c r="AX175" s="36">
        <f>IF($B175="P",VLOOKUP($E175,'[2]Costeo-JUL26'!$B$9:$CQ$307,AX$1,0),0)*$G175</f>
        <v>4438.9928988383435</v>
      </c>
      <c r="AY175" s="35">
        <f>IF($B175="P",VLOOKUP($E175,'[2]Costeo-JUL26'!$B$9:$CQ$307,AY$1,0),0)</f>
        <v>0.03</v>
      </c>
      <c r="AZ175" s="36">
        <f t="shared" si="80"/>
        <v>133.16978696515031</v>
      </c>
      <c r="BA175" s="36">
        <f t="shared" si="81"/>
        <v>4572.1626858034942</v>
      </c>
      <c r="BB175" s="34">
        <f>IF($B175="P",VLOOKUP($E175,'[2]Costeo-JUL26'!$B$9:$CQ$307,BB$1,0),0)</f>
        <v>923266</v>
      </c>
      <c r="BC175" s="16">
        <f>IF($B175="P",VLOOKUP($E175,'[2]Costeo-JUL26'!$B$9:$CQ$307,BC$1,0),0)*$G175</f>
        <v>0.285831</v>
      </c>
      <c r="BD175" s="36">
        <f>IF($B175="P",VLOOKUP($E175,'[2]Costeo-JUL26'!$B$9:$CQ$307,BD$1,0),0)*$G175</f>
        <v>1156.4322096600001</v>
      </c>
      <c r="BE175" s="35">
        <f>IF($B175="P",VLOOKUP($E175,'[2]Costeo-JUL26'!$B$9:$CQ$307,BE$1,0),0)</f>
        <v>0.03</v>
      </c>
      <c r="BF175" s="36">
        <f t="shared" si="82"/>
        <v>34.692966289800005</v>
      </c>
      <c r="BG175" s="36">
        <f t="shared" si="83"/>
        <v>1191.1251759498002</v>
      </c>
      <c r="BH175" s="34">
        <f>IF($B175="P",VLOOKUP($E175,'[2]Costeo-JUL26'!$B$9:$CQ$307,BH$1,0),0)</f>
        <v>910319</v>
      </c>
      <c r="BI175" s="16">
        <f>IF($B175="P",VLOOKUP($E175,'[2]Costeo-JUL26'!$B$9:$CQ$307,BI$1,0),0)*$G175</f>
        <v>0.875</v>
      </c>
      <c r="BJ175" s="36">
        <f>IF($B175="P",VLOOKUP($E175,'[2]Costeo-JUL26'!$B$9:$CQ$307,BJ$1,0),0)*$G175</f>
        <v>2287.6875</v>
      </c>
      <c r="BK175" s="35">
        <f>IF(BH175=910319,0,IF($B175="P",VLOOKUP($E175,'[2]Costeo-JUL26'!$B$9:$CQ$307,BK$1,0),0))</f>
        <v>0</v>
      </c>
      <c r="BL175" s="36">
        <f t="shared" si="84"/>
        <v>0</v>
      </c>
      <c r="BM175" s="36">
        <f t="shared" si="85"/>
        <v>2287.6875</v>
      </c>
      <c r="BN175" s="34">
        <f>IF($B175="P",VLOOKUP($E175,'[2]Costeo-JUL26'!$B$9:$CQ$307,BN$1,0),0)</f>
        <v>0</v>
      </c>
      <c r="BO175" s="16">
        <f>IF($B175="P",VLOOKUP($E175,'[2]Costeo-JUL26'!$B$9:$CQ$307,BO$1,0),0)*$G175</f>
        <v>0</v>
      </c>
      <c r="BP175" s="36">
        <f>IF($B175="P",VLOOKUP($E175,'[2]Costeo-JUL26'!$B$9:$CQ$307,BP$1,0),0)*$G175</f>
        <v>0</v>
      </c>
      <c r="BQ175" s="35">
        <f>IF($B175="P",VLOOKUP($E175,'[2]Costeo-JUL26'!$B$9:$CQ$307,BQ$1,0),0)</f>
        <v>0</v>
      </c>
      <c r="BR175" s="36">
        <f t="shared" si="86"/>
        <v>0</v>
      </c>
      <c r="BS175" s="36">
        <f t="shared" si="87"/>
        <v>0</v>
      </c>
      <c r="BT175" s="34">
        <f>IF($B175="P",VLOOKUP($E175,'[2]Costeo-JUL26'!$B$9:$CQ$307,BT$1,0),0)</f>
        <v>0</v>
      </c>
      <c r="BU175" s="16">
        <f>IF($B175="P",VLOOKUP($E175,'[2]Costeo-JUL26'!$B$9:$CQ$307,BU$1,0),0)*$G175</f>
        <v>0</v>
      </c>
      <c r="BV175" s="36">
        <f>IF($B175="P",VLOOKUP($E175,'[2]Costeo-JUL26'!$B$9:$CQ$307,BV$1,0),0)*$G175</f>
        <v>0</v>
      </c>
      <c r="BW175" s="35">
        <f>IF($B175="P",VLOOKUP($E175,'[2]Costeo-JUL26'!$B$9:$CQ$307,BW$1,0),0)</f>
        <v>0</v>
      </c>
      <c r="BX175" s="36">
        <f t="shared" si="88"/>
        <v>0</v>
      </c>
      <c r="BY175" s="36">
        <f t="shared" si="89"/>
        <v>0</v>
      </c>
      <c r="BZ175" s="34">
        <f>IF($B175="P",VLOOKUP($E175,'[2]Costeo-JUL26'!$B$9:$CQ$307,BZ$1,0),0)</f>
        <v>0</v>
      </c>
      <c r="CA175" s="16">
        <f>IF($B175="P",VLOOKUP($E175,'[2]Costeo-JUL26'!$B$9:$CQ$307,CA$1,0),0)*$G175</f>
        <v>0</v>
      </c>
      <c r="CB175" s="36">
        <f>IF($B175="P",VLOOKUP($E175,'[2]Costeo-JUL26'!$B$9:$CQ$307,CB$1,0),0)*$G175</f>
        <v>0</v>
      </c>
      <c r="CC175" s="35">
        <f>IF($B175="P",VLOOKUP($E175,'[2]Costeo-JUL26'!$B$9:$CQ$307,CC$1,0),0)</f>
        <v>0</v>
      </c>
      <c r="CD175" s="36">
        <f t="shared" si="90"/>
        <v>0</v>
      </c>
      <c r="CE175" s="36">
        <f t="shared" si="91"/>
        <v>0</v>
      </c>
      <c r="CF175" s="37">
        <f t="shared" si="63"/>
        <v>275649.08525182691</v>
      </c>
      <c r="CG175" s="36">
        <f>IF($B175="r",VLOOKUP($E175,'[2]Costeo-JUL26'!$B$9:$CQ$307,CG$1,0),0)*$G175</f>
        <v>0</v>
      </c>
      <c r="CH175" s="35">
        <f>VLOOKUP($E175,'[2]TEORICOS (05.26)'!$A$8:$T$251,CH$1,0)</f>
        <v>0</v>
      </c>
      <c r="CI175" s="36">
        <f t="shared" si="92"/>
        <v>0</v>
      </c>
      <c r="CJ175" s="37">
        <f t="shared" si="93"/>
        <v>0</v>
      </c>
      <c r="CM175" s="16">
        <f>SUMIFS('[1]Ajuste Inventario'!$I:$I,'[1]Ajuste Inventario'!$B:$B,E175,'[1]Ajuste Inventario'!$S:$S,D175)*-1</f>
        <v>6.0009999999999994</v>
      </c>
      <c r="CN175" s="36">
        <f t="shared" si="64"/>
        <v>47262.004588463235</v>
      </c>
      <c r="CP175" t="str">
        <f t="shared" si="65"/>
        <v>361Org.Vtas Dolores</v>
      </c>
      <c r="CQ175" s="10">
        <f t="shared" si="66"/>
        <v>7875.6881500521977</v>
      </c>
    </row>
    <row r="176" spans="1:95" x14ac:dyDescent="0.25">
      <c r="A176" s="30">
        <v>46204</v>
      </c>
      <c r="B176" s="31" t="str">
        <f>VLOOKUP($E176,'[2]TEORICOS (05.26)'!$A$8:$T$251,B$1,0)</f>
        <v>R</v>
      </c>
      <c r="C176" s="32" t="str">
        <f>VLOOKUP($E176,'[2]TEORICOS (05.26)'!$A$8:$T$251,C$1,0)</f>
        <v>Ades</v>
      </c>
      <c r="D176" t="s">
        <v>217</v>
      </c>
      <c r="E176">
        <v>440</v>
      </c>
      <c r="F176" t="s">
        <v>84</v>
      </c>
      <c r="G176" s="16">
        <v>16</v>
      </c>
      <c r="H176" s="16">
        <v>22.543999999999997</v>
      </c>
      <c r="I176" s="33">
        <v>301261.40999999997</v>
      </c>
      <c r="J176" s="33">
        <v>300110.44</v>
      </c>
      <c r="K176" s="34">
        <f>IF($B176="P",VLOOKUP($E176,'[2]Costeo-JUL26'!$B$9:$CQ$307,K$1,0),0)</f>
        <v>0</v>
      </c>
      <c r="L176" s="35">
        <f>VLOOKUP($E176,'[2]TEORICOS (05.26)'!$A$8:$T$251,L$1,0)</f>
        <v>0.24</v>
      </c>
      <c r="M176" s="36">
        <f t="shared" si="67"/>
        <v>0</v>
      </c>
      <c r="N176" s="35">
        <f>IF($B176="P",VLOOKUP($E176,'[2]Costeo-JUL26'!$B$9:$CQ$307,N$1,0),0)</f>
        <v>0</v>
      </c>
      <c r="O176" s="36">
        <f t="shared" si="68"/>
        <v>0</v>
      </c>
      <c r="P176" s="36">
        <f>IF($B176="P",VLOOKUP($E176,'[2]Costeo-JUL26'!$B$9:$CQ$307,P$1,0),0)*H176</f>
        <v>0</v>
      </c>
      <c r="Q176" s="36">
        <f t="shared" si="69"/>
        <v>0</v>
      </c>
      <c r="R176" s="34">
        <f>IF($B176="P",VLOOKUP($E176,'[2]Costeo-JUL26'!$B$9:$CQ$307,R$1,0),0)</f>
        <v>0</v>
      </c>
      <c r="S176" s="16">
        <f>IF($B176="P",VLOOKUP($E176,'[2]Costeo-JUL26'!$B$9:$CQ$307,S$1,0),0)*$G176</f>
        <v>0</v>
      </c>
      <c r="T176" s="36">
        <f>IF($B176="P",VLOOKUP($E176,'[2]Costeo-JUL26'!$B$9:$CQ$307,T$1,0),0)*$G176</f>
        <v>0</v>
      </c>
      <c r="U176" s="35">
        <f>IF($B176="P",VLOOKUP($E176,'[2]Costeo-JUL26'!$B$9:$CQ$307,U$1,0),0)</f>
        <v>0</v>
      </c>
      <c r="V176" s="36">
        <f t="shared" si="70"/>
        <v>0</v>
      </c>
      <c r="W176" s="36">
        <f t="shared" si="71"/>
        <v>0</v>
      </c>
      <c r="X176" s="34">
        <f>IF($B176="P",VLOOKUP($E176,'[2]Costeo-JUL26'!$B$9:$CQ$307,X$1,0),0)</f>
        <v>0</v>
      </c>
      <c r="Y176" s="16">
        <f>IF($B176="P",VLOOKUP($E176,'[2]Costeo-JUL26'!$B$9:$CQ$307,Y$1,0),0)*$G176</f>
        <v>0</v>
      </c>
      <c r="Z176" s="36">
        <f>IF($B176="P",VLOOKUP($E176,'[2]Costeo-JUL26'!$B$9:$CQ$307,Z$1,0),0)*$G176</f>
        <v>0</v>
      </c>
      <c r="AA176" s="35">
        <f>IF($B176="P",VLOOKUP($E176,'[2]Costeo-JUL26'!$B$9:$CQ$307,AA$1,0),0)</f>
        <v>0</v>
      </c>
      <c r="AB176" s="36">
        <f t="shared" si="72"/>
        <v>0</v>
      </c>
      <c r="AC176" s="36">
        <f t="shared" si="73"/>
        <v>0</v>
      </c>
      <c r="AD176" s="34">
        <f>IF($B176="P",VLOOKUP($E176,'[2]Costeo-JUL26'!$B$9:$CQ$307,AD$1,0),0)</f>
        <v>0</v>
      </c>
      <c r="AE176" s="16">
        <f>IF($B176="P",VLOOKUP($E176,'[2]Costeo-JUL26'!$B$9:$CQ$307,AE$1,0),0)*$G176</f>
        <v>0</v>
      </c>
      <c r="AF176" s="36">
        <f>IF($B176="P",VLOOKUP($E176,'[2]Costeo-JUL26'!$B$9:$CQ$307,AF$1,0),0)*$G176</f>
        <v>0</v>
      </c>
      <c r="AG176" s="35">
        <f>IF($B176="P",VLOOKUP($E176,'[2]Costeo-JUL26'!$B$9:$CQ$307,AG$1,0),0)</f>
        <v>0</v>
      </c>
      <c r="AH176" s="36">
        <f t="shared" si="74"/>
        <v>0</v>
      </c>
      <c r="AI176" s="36">
        <f t="shared" si="75"/>
        <v>0</v>
      </c>
      <c r="AJ176" s="34">
        <f>IF($B176="P",VLOOKUP($E176,'[2]Costeo-JUL26'!$B$9:$CQ$307,AJ$1,0),0)</f>
        <v>0</v>
      </c>
      <c r="AK176" s="16">
        <f>IF($B176="P",VLOOKUP($E176,'[2]Costeo-JUL26'!$B$9:$CQ$307,AK$1,0),0)*$G176</f>
        <v>0</v>
      </c>
      <c r="AL176" s="36">
        <f>IF($B176="P",VLOOKUP($E176,'[2]Costeo-JUL26'!$B$9:$CQ$307,AL$1,0),0)*$G176</f>
        <v>0</v>
      </c>
      <c r="AM176" s="35">
        <f>IF($B176="P",VLOOKUP($E176,'[2]Costeo-JUL26'!$B$9:$CQ$307,AM$1,0),0)</f>
        <v>0</v>
      </c>
      <c r="AN176" s="36">
        <f t="shared" si="76"/>
        <v>0</v>
      </c>
      <c r="AO176" s="36">
        <f t="shared" si="77"/>
        <v>0</v>
      </c>
      <c r="AP176" s="34">
        <f>IF($B176="P",VLOOKUP($E176,'[2]Costeo-JUL26'!$B$9:$CQ$307,AP$1,0),0)</f>
        <v>0</v>
      </c>
      <c r="AQ176" s="16">
        <f>IF($B176="P",VLOOKUP($E176,'[2]Costeo-JUL26'!$B$9:$CQ$307,AQ$1,0),0)*$G176</f>
        <v>0</v>
      </c>
      <c r="AR176" s="36">
        <f>IF($B176="P",VLOOKUP($E176,'[2]Costeo-JUL26'!$B$9:$CQ$307,AR$1,0),0)*$G176</f>
        <v>0</v>
      </c>
      <c r="AS176" s="35">
        <f>IF($B176="P",VLOOKUP($E176,'[2]Costeo-JUL26'!$B$9:$CQ$307,AS$1,0),0)</f>
        <v>0</v>
      </c>
      <c r="AT176" s="36">
        <f t="shared" si="78"/>
        <v>0</v>
      </c>
      <c r="AU176" s="36">
        <f t="shared" si="79"/>
        <v>0</v>
      </c>
      <c r="AV176" s="34">
        <f>IF($B176="P",VLOOKUP($E176,'[2]Costeo-JUL26'!$B$9:$CQ$307,AV$1,0),0)</f>
        <v>0</v>
      </c>
      <c r="AW176" s="16">
        <f>IF($B176="P",VLOOKUP($E176,'[2]Costeo-JUL26'!$B$9:$CQ$307,AW$1,0),0)*$G176</f>
        <v>0</v>
      </c>
      <c r="AX176" s="36">
        <f>IF($B176="P",VLOOKUP($E176,'[2]Costeo-JUL26'!$B$9:$CQ$307,AX$1,0),0)*$G176</f>
        <v>0</v>
      </c>
      <c r="AY176" s="35">
        <f>IF($B176="P",VLOOKUP($E176,'[2]Costeo-JUL26'!$B$9:$CQ$307,AY$1,0),0)</f>
        <v>0</v>
      </c>
      <c r="AZ176" s="36">
        <f t="shared" si="80"/>
        <v>0</v>
      </c>
      <c r="BA176" s="36">
        <f t="shared" si="81"/>
        <v>0</v>
      </c>
      <c r="BB176" s="34">
        <f>IF($B176="P",VLOOKUP($E176,'[2]Costeo-JUL26'!$B$9:$CQ$307,BB$1,0),0)</f>
        <v>0</v>
      </c>
      <c r="BC176" s="16">
        <f>IF($B176="P",VLOOKUP($E176,'[2]Costeo-JUL26'!$B$9:$CQ$307,BC$1,0),0)*$G176</f>
        <v>0</v>
      </c>
      <c r="BD176" s="36">
        <f>IF($B176="P",VLOOKUP($E176,'[2]Costeo-JUL26'!$B$9:$CQ$307,BD$1,0),0)*$G176</f>
        <v>0</v>
      </c>
      <c r="BE176" s="35">
        <f>IF($B176="P",VLOOKUP($E176,'[2]Costeo-JUL26'!$B$9:$CQ$307,BE$1,0),0)</f>
        <v>0</v>
      </c>
      <c r="BF176" s="36">
        <f t="shared" si="82"/>
        <v>0</v>
      </c>
      <c r="BG176" s="36">
        <f t="shared" si="83"/>
        <v>0</v>
      </c>
      <c r="BH176" s="34">
        <f>IF($B176="P",VLOOKUP($E176,'[2]Costeo-JUL26'!$B$9:$CQ$307,BH$1,0),0)</f>
        <v>0</v>
      </c>
      <c r="BI176" s="16">
        <f>IF($B176="P",VLOOKUP($E176,'[2]Costeo-JUL26'!$B$9:$CQ$307,BI$1,0),0)*$G176</f>
        <v>0</v>
      </c>
      <c r="BJ176" s="36">
        <f>IF($B176="P",VLOOKUP($E176,'[2]Costeo-JUL26'!$B$9:$CQ$307,BJ$1,0),0)*$G176</f>
        <v>0</v>
      </c>
      <c r="BK176" s="35">
        <f>IF(BH176=910319,0,IF($B176="P",VLOOKUP($E176,'[2]Costeo-JUL26'!$B$9:$CQ$307,BK$1,0),0))</f>
        <v>0</v>
      </c>
      <c r="BL176" s="36">
        <f t="shared" si="84"/>
        <v>0</v>
      </c>
      <c r="BM176" s="36">
        <f t="shared" si="85"/>
        <v>0</v>
      </c>
      <c r="BN176" s="34">
        <f>IF($B176="P",VLOOKUP($E176,'[2]Costeo-JUL26'!$B$9:$CQ$307,BN$1,0),0)</f>
        <v>0</v>
      </c>
      <c r="BO176" s="16">
        <f>IF($B176="P",VLOOKUP($E176,'[2]Costeo-JUL26'!$B$9:$CQ$307,BO$1,0),0)*$G176</f>
        <v>0</v>
      </c>
      <c r="BP176" s="36">
        <f>IF($B176="P",VLOOKUP($E176,'[2]Costeo-JUL26'!$B$9:$CQ$307,BP$1,0),0)*$G176</f>
        <v>0</v>
      </c>
      <c r="BQ176" s="35">
        <f>IF($B176="P",VLOOKUP($E176,'[2]Costeo-JUL26'!$B$9:$CQ$307,BQ$1,0),0)</f>
        <v>0</v>
      </c>
      <c r="BR176" s="36">
        <f t="shared" si="86"/>
        <v>0</v>
      </c>
      <c r="BS176" s="36">
        <f t="shared" si="87"/>
        <v>0</v>
      </c>
      <c r="BT176" s="34">
        <f>IF($B176="P",VLOOKUP($E176,'[2]Costeo-JUL26'!$B$9:$CQ$307,BT$1,0),0)</f>
        <v>0</v>
      </c>
      <c r="BU176" s="16">
        <f>IF($B176="P",VLOOKUP($E176,'[2]Costeo-JUL26'!$B$9:$CQ$307,BU$1,0),0)*$G176</f>
        <v>0</v>
      </c>
      <c r="BV176" s="36">
        <f>IF($B176="P",VLOOKUP($E176,'[2]Costeo-JUL26'!$B$9:$CQ$307,BV$1,0),0)*$G176</f>
        <v>0</v>
      </c>
      <c r="BW176" s="35">
        <f>IF($B176="P",VLOOKUP($E176,'[2]Costeo-JUL26'!$B$9:$CQ$307,BW$1,0),0)</f>
        <v>0</v>
      </c>
      <c r="BX176" s="36">
        <f t="shared" si="88"/>
        <v>0</v>
      </c>
      <c r="BY176" s="36">
        <f t="shared" si="89"/>
        <v>0</v>
      </c>
      <c r="BZ176" s="34">
        <f>IF($B176="P",VLOOKUP($E176,'[2]Costeo-JUL26'!$B$9:$CQ$307,BZ$1,0),0)</f>
        <v>0</v>
      </c>
      <c r="CA176" s="16">
        <f>IF($B176="P",VLOOKUP($E176,'[2]Costeo-JUL26'!$B$9:$CQ$307,CA$1,0),0)*$G176</f>
        <v>0</v>
      </c>
      <c r="CB176" s="36">
        <f>IF($B176="P",VLOOKUP($E176,'[2]Costeo-JUL26'!$B$9:$CQ$307,CB$1,0),0)*$G176</f>
        <v>0</v>
      </c>
      <c r="CC176" s="35">
        <f>IF($B176="P",VLOOKUP($E176,'[2]Costeo-JUL26'!$B$9:$CQ$307,CC$1,0),0)</f>
        <v>0</v>
      </c>
      <c r="CD176" s="36">
        <f t="shared" si="90"/>
        <v>0</v>
      </c>
      <c r="CE176" s="36">
        <f t="shared" si="91"/>
        <v>0</v>
      </c>
      <c r="CF176" s="37">
        <f t="shared" si="63"/>
        <v>0</v>
      </c>
      <c r="CG176" s="36">
        <f>IF($B176="r",VLOOKUP($E176,'[2]Costeo-JUL26'!$B$9:$CQ$307,CG$1,0),0)*$G176</f>
        <v>125833.12</v>
      </c>
      <c r="CH176" s="35">
        <f>VLOOKUP($E176,'[2]TEORICOS (05.26)'!$A$8:$T$251,CH$1,0)</f>
        <v>0.14000000000000001</v>
      </c>
      <c r="CI176" s="36">
        <f t="shared" si="92"/>
        <v>54409.868800000004</v>
      </c>
      <c r="CJ176" s="37">
        <f t="shared" si="93"/>
        <v>180242.98879999999</v>
      </c>
      <c r="CM176" s="16">
        <f>SUMIFS('[1]Ajuste Inventario'!$I:$I,'[1]Ajuste Inventario'!$B:$B,E176,'[1]Ajuste Inventario'!$S:$S,D176)*-1</f>
        <v>0</v>
      </c>
      <c r="CN176" s="36">
        <f t="shared" si="64"/>
        <v>0</v>
      </c>
      <c r="CP176" t="str">
        <f t="shared" si="65"/>
        <v>440Org.Vtas Dolores</v>
      </c>
      <c r="CQ176" s="10" t="e">
        <f t="shared" si="66"/>
        <v>#DIV/0!</v>
      </c>
    </row>
    <row r="177" spans="1:95" x14ac:dyDescent="0.25">
      <c r="A177" s="30">
        <v>46204</v>
      </c>
      <c r="B177" s="31" t="str">
        <f>VLOOKUP($E177,'[2]TEORICOS (05.26)'!$A$8:$T$251,B$1,0)</f>
        <v>R</v>
      </c>
      <c r="C177" s="32" t="str">
        <f>VLOOKUP($E177,'[2]TEORICOS (05.26)'!$A$8:$T$251,C$1,0)</f>
        <v>Ades</v>
      </c>
      <c r="D177" t="s">
        <v>217</v>
      </c>
      <c r="E177">
        <v>502</v>
      </c>
      <c r="F177" t="s">
        <v>85</v>
      </c>
      <c r="G177" s="16">
        <v>16</v>
      </c>
      <c r="H177" s="16">
        <v>3.375999999999999</v>
      </c>
      <c r="I177" s="33">
        <v>75735.550000000017</v>
      </c>
      <c r="J177" s="33">
        <v>75683.390000000014</v>
      </c>
      <c r="K177" s="34">
        <f>IF($B177="P",VLOOKUP($E177,'[2]Costeo-JUL26'!$B$9:$CQ$307,K$1,0),0)</f>
        <v>0</v>
      </c>
      <c r="L177" s="35">
        <f>VLOOKUP($E177,'[2]TEORICOS (05.26)'!$A$8:$T$251,L$1,0)</f>
        <v>0.24</v>
      </c>
      <c r="M177" s="36">
        <f t="shared" si="67"/>
        <v>0</v>
      </c>
      <c r="N177" s="35">
        <f>IF($B177="P",VLOOKUP($E177,'[2]Costeo-JUL26'!$B$9:$CQ$307,N$1,0),0)</f>
        <v>0</v>
      </c>
      <c r="O177" s="36">
        <f t="shared" si="68"/>
        <v>0</v>
      </c>
      <c r="P177" s="36">
        <f>IF($B177="P",VLOOKUP($E177,'[2]Costeo-JUL26'!$B$9:$CQ$307,P$1,0),0)*H177</f>
        <v>0</v>
      </c>
      <c r="Q177" s="36">
        <f t="shared" si="69"/>
        <v>0</v>
      </c>
      <c r="R177" s="34">
        <f>IF($B177="P",VLOOKUP($E177,'[2]Costeo-JUL26'!$B$9:$CQ$307,R$1,0),0)</f>
        <v>0</v>
      </c>
      <c r="S177" s="16">
        <f>IF($B177="P",VLOOKUP($E177,'[2]Costeo-JUL26'!$B$9:$CQ$307,S$1,0),0)*$G177</f>
        <v>0</v>
      </c>
      <c r="T177" s="36">
        <f>IF($B177="P",VLOOKUP($E177,'[2]Costeo-JUL26'!$B$9:$CQ$307,T$1,0),0)*$G177</f>
        <v>0</v>
      </c>
      <c r="U177" s="35">
        <f>IF($B177="P",VLOOKUP($E177,'[2]Costeo-JUL26'!$B$9:$CQ$307,U$1,0),0)</f>
        <v>0</v>
      </c>
      <c r="V177" s="36">
        <f t="shared" si="70"/>
        <v>0</v>
      </c>
      <c r="W177" s="36">
        <f t="shared" si="71"/>
        <v>0</v>
      </c>
      <c r="X177" s="34">
        <f>IF($B177="P",VLOOKUP($E177,'[2]Costeo-JUL26'!$B$9:$CQ$307,X$1,0),0)</f>
        <v>0</v>
      </c>
      <c r="Y177" s="16">
        <f>IF($B177="P",VLOOKUP($E177,'[2]Costeo-JUL26'!$B$9:$CQ$307,Y$1,0),0)*$G177</f>
        <v>0</v>
      </c>
      <c r="Z177" s="36">
        <f>IF($B177="P",VLOOKUP($E177,'[2]Costeo-JUL26'!$B$9:$CQ$307,Z$1,0),0)*$G177</f>
        <v>0</v>
      </c>
      <c r="AA177" s="35">
        <f>IF($B177="P",VLOOKUP($E177,'[2]Costeo-JUL26'!$B$9:$CQ$307,AA$1,0),0)</f>
        <v>0</v>
      </c>
      <c r="AB177" s="36">
        <f t="shared" si="72"/>
        <v>0</v>
      </c>
      <c r="AC177" s="36">
        <f t="shared" si="73"/>
        <v>0</v>
      </c>
      <c r="AD177" s="34">
        <f>IF($B177="P",VLOOKUP($E177,'[2]Costeo-JUL26'!$B$9:$CQ$307,AD$1,0),0)</f>
        <v>0</v>
      </c>
      <c r="AE177" s="16">
        <f>IF($B177="P",VLOOKUP($E177,'[2]Costeo-JUL26'!$B$9:$CQ$307,AE$1,0),0)*$G177</f>
        <v>0</v>
      </c>
      <c r="AF177" s="36">
        <f>IF($B177="P",VLOOKUP($E177,'[2]Costeo-JUL26'!$B$9:$CQ$307,AF$1,0),0)*$G177</f>
        <v>0</v>
      </c>
      <c r="AG177" s="35">
        <f>IF($B177="P",VLOOKUP($E177,'[2]Costeo-JUL26'!$B$9:$CQ$307,AG$1,0),0)</f>
        <v>0</v>
      </c>
      <c r="AH177" s="36">
        <f t="shared" si="74"/>
        <v>0</v>
      </c>
      <c r="AI177" s="36">
        <f t="shared" si="75"/>
        <v>0</v>
      </c>
      <c r="AJ177" s="34">
        <f>IF($B177="P",VLOOKUP($E177,'[2]Costeo-JUL26'!$B$9:$CQ$307,AJ$1,0),0)</f>
        <v>0</v>
      </c>
      <c r="AK177" s="16">
        <f>IF($B177="P",VLOOKUP($E177,'[2]Costeo-JUL26'!$B$9:$CQ$307,AK$1,0),0)*$G177</f>
        <v>0</v>
      </c>
      <c r="AL177" s="36">
        <f>IF($B177="P",VLOOKUP($E177,'[2]Costeo-JUL26'!$B$9:$CQ$307,AL$1,0),0)*$G177</f>
        <v>0</v>
      </c>
      <c r="AM177" s="35">
        <f>IF($B177="P",VLOOKUP($E177,'[2]Costeo-JUL26'!$B$9:$CQ$307,AM$1,0),0)</f>
        <v>0</v>
      </c>
      <c r="AN177" s="36">
        <f t="shared" si="76"/>
        <v>0</v>
      </c>
      <c r="AO177" s="36">
        <f t="shared" si="77"/>
        <v>0</v>
      </c>
      <c r="AP177" s="34">
        <f>IF($B177="P",VLOOKUP($E177,'[2]Costeo-JUL26'!$B$9:$CQ$307,AP$1,0),0)</f>
        <v>0</v>
      </c>
      <c r="AQ177" s="16">
        <f>IF($B177="P",VLOOKUP($E177,'[2]Costeo-JUL26'!$B$9:$CQ$307,AQ$1,0),0)*$G177</f>
        <v>0</v>
      </c>
      <c r="AR177" s="36">
        <f>IF($B177="P",VLOOKUP($E177,'[2]Costeo-JUL26'!$B$9:$CQ$307,AR$1,0),0)*$G177</f>
        <v>0</v>
      </c>
      <c r="AS177" s="35">
        <f>IF($B177="P",VLOOKUP($E177,'[2]Costeo-JUL26'!$B$9:$CQ$307,AS$1,0),0)</f>
        <v>0</v>
      </c>
      <c r="AT177" s="36">
        <f t="shared" si="78"/>
        <v>0</v>
      </c>
      <c r="AU177" s="36">
        <f t="shared" si="79"/>
        <v>0</v>
      </c>
      <c r="AV177" s="34">
        <f>IF($B177="P",VLOOKUP($E177,'[2]Costeo-JUL26'!$B$9:$CQ$307,AV$1,0),0)</f>
        <v>0</v>
      </c>
      <c r="AW177" s="16">
        <f>IF($B177="P",VLOOKUP($E177,'[2]Costeo-JUL26'!$B$9:$CQ$307,AW$1,0),0)*$G177</f>
        <v>0</v>
      </c>
      <c r="AX177" s="36">
        <f>IF($B177="P",VLOOKUP($E177,'[2]Costeo-JUL26'!$B$9:$CQ$307,AX$1,0),0)*$G177</f>
        <v>0</v>
      </c>
      <c r="AY177" s="35">
        <f>IF($B177="P",VLOOKUP($E177,'[2]Costeo-JUL26'!$B$9:$CQ$307,AY$1,0),0)</f>
        <v>0</v>
      </c>
      <c r="AZ177" s="36">
        <f t="shared" si="80"/>
        <v>0</v>
      </c>
      <c r="BA177" s="36">
        <f t="shared" si="81"/>
        <v>0</v>
      </c>
      <c r="BB177" s="34">
        <f>IF($B177="P",VLOOKUP($E177,'[2]Costeo-JUL26'!$B$9:$CQ$307,BB$1,0),0)</f>
        <v>0</v>
      </c>
      <c r="BC177" s="16">
        <f>IF($B177="P",VLOOKUP($E177,'[2]Costeo-JUL26'!$B$9:$CQ$307,BC$1,0),0)*$G177</f>
        <v>0</v>
      </c>
      <c r="BD177" s="36">
        <f>IF($B177="P",VLOOKUP($E177,'[2]Costeo-JUL26'!$B$9:$CQ$307,BD$1,0),0)*$G177</f>
        <v>0</v>
      </c>
      <c r="BE177" s="35">
        <f>IF($B177="P",VLOOKUP($E177,'[2]Costeo-JUL26'!$B$9:$CQ$307,BE$1,0),0)</f>
        <v>0</v>
      </c>
      <c r="BF177" s="36">
        <f t="shared" si="82"/>
        <v>0</v>
      </c>
      <c r="BG177" s="36">
        <f t="shared" si="83"/>
        <v>0</v>
      </c>
      <c r="BH177" s="34">
        <f>IF($B177="P",VLOOKUP($E177,'[2]Costeo-JUL26'!$B$9:$CQ$307,BH$1,0),0)</f>
        <v>0</v>
      </c>
      <c r="BI177" s="16">
        <f>IF($B177="P",VLOOKUP($E177,'[2]Costeo-JUL26'!$B$9:$CQ$307,BI$1,0),0)*$G177</f>
        <v>0</v>
      </c>
      <c r="BJ177" s="36">
        <f>IF($B177="P",VLOOKUP($E177,'[2]Costeo-JUL26'!$B$9:$CQ$307,BJ$1,0),0)*$G177</f>
        <v>0</v>
      </c>
      <c r="BK177" s="35">
        <f>IF(BH177=910319,0,IF($B177="P",VLOOKUP($E177,'[2]Costeo-JUL26'!$B$9:$CQ$307,BK$1,0),0))</f>
        <v>0</v>
      </c>
      <c r="BL177" s="36">
        <f t="shared" si="84"/>
        <v>0</v>
      </c>
      <c r="BM177" s="36">
        <f t="shared" si="85"/>
        <v>0</v>
      </c>
      <c r="BN177" s="34">
        <f>IF($B177="P",VLOOKUP($E177,'[2]Costeo-JUL26'!$B$9:$CQ$307,BN$1,0),0)</f>
        <v>0</v>
      </c>
      <c r="BO177" s="16">
        <f>IF($B177="P",VLOOKUP($E177,'[2]Costeo-JUL26'!$B$9:$CQ$307,BO$1,0),0)*$G177</f>
        <v>0</v>
      </c>
      <c r="BP177" s="36">
        <f>IF($B177="P",VLOOKUP($E177,'[2]Costeo-JUL26'!$B$9:$CQ$307,BP$1,0),0)*$G177</f>
        <v>0</v>
      </c>
      <c r="BQ177" s="35">
        <f>IF($B177="P",VLOOKUP($E177,'[2]Costeo-JUL26'!$B$9:$CQ$307,BQ$1,0),0)</f>
        <v>0</v>
      </c>
      <c r="BR177" s="36">
        <f t="shared" si="86"/>
        <v>0</v>
      </c>
      <c r="BS177" s="36">
        <f t="shared" si="87"/>
        <v>0</v>
      </c>
      <c r="BT177" s="34">
        <f>IF($B177="P",VLOOKUP($E177,'[2]Costeo-JUL26'!$B$9:$CQ$307,BT$1,0),0)</f>
        <v>0</v>
      </c>
      <c r="BU177" s="16">
        <f>IF($B177="P",VLOOKUP($E177,'[2]Costeo-JUL26'!$B$9:$CQ$307,BU$1,0),0)*$G177</f>
        <v>0</v>
      </c>
      <c r="BV177" s="36">
        <f>IF($B177="P",VLOOKUP($E177,'[2]Costeo-JUL26'!$B$9:$CQ$307,BV$1,0),0)*$G177</f>
        <v>0</v>
      </c>
      <c r="BW177" s="35">
        <f>IF($B177="P",VLOOKUP($E177,'[2]Costeo-JUL26'!$B$9:$CQ$307,BW$1,0),0)</f>
        <v>0</v>
      </c>
      <c r="BX177" s="36">
        <f t="shared" si="88"/>
        <v>0</v>
      </c>
      <c r="BY177" s="36">
        <f t="shared" si="89"/>
        <v>0</v>
      </c>
      <c r="BZ177" s="34">
        <f>IF($B177="P",VLOOKUP($E177,'[2]Costeo-JUL26'!$B$9:$CQ$307,BZ$1,0),0)</f>
        <v>0</v>
      </c>
      <c r="CA177" s="16">
        <f>IF($B177="P",VLOOKUP($E177,'[2]Costeo-JUL26'!$B$9:$CQ$307,CA$1,0),0)*$G177</f>
        <v>0</v>
      </c>
      <c r="CB177" s="36">
        <f>IF($B177="P",VLOOKUP($E177,'[2]Costeo-JUL26'!$B$9:$CQ$307,CB$1,0),0)*$G177</f>
        <v>0</v>
      </c>
      <c r="CC177" s="35">
        <f>IF($B177="P",VLOOKUP($E177,'[2]Costeo-JUL26'!$B$9:$CQ$307,CC$1,0),0)</f>
        <v>0</v>
      </c>
      <c r="CD177" s="36">
        <f t="shared" si="90"/>
        <v>0</v>
      </c>
      <c r="CE177" s="36">
        <f t="shared" si="91"/>
        <v>0</v>
      </c>
      <c r="CF177" s="37">
        <f t="shared" si="63"/>
        <v>0</v>
      </c>
      <c r="CG177" s="36">
        <f>IF($B177="r",VLOOKUP($E177,'[2]Costeo-JUL26'!$B$9:$CQ$307,CG$1,0),0)*$G177</f>
        <v>27033.439999999999</v>
      </c>
      <c r="CH177" s="35">
        <f>VLOOKUP($E177,'[2]TEORICOS (05.26)'!$A$8:$T$251,CH$1,0)</f>
        <v>0.14000000000000001</v>
      </c>
      <c r="CI177" s="36">
        <f t="shared" si="92"/>
        <v>14379.332000000002</v>
      </c>
      <c r="CJ177" s="37">
        <f t="shared" si="93"/>
        <v>41412.771999999997</v>
      </c>
      <c r="CM177" s="16">
        <f>SUMIFS('[1]Ajuste Inventario'!$I:$I,'[1]Ajuste Inventario'!$B:$B,E177,'[1]Ajuste Inventario'!$S:$S,D177)*-1</f>
        <v>0</v>
      </c>
      <c r="CN177" s="36">
        <f t="shared" si="64"/>
        <v>0</v>
      </c>
      <c r="CP177" t="str">
        <f t="shared" si="65"/>
        <v>502Org.Vtas Dolores</v>
      </c>
      <c r="CQ177" s="10" t="e">
        <f t="shared" si="66"/>
        <v>#DIV/0!</v>
      </c>
    </row>
    <row r="178" spans="1:95" x14ac:dyDescent="0.25">
      <c r="A178" s="30">
        <v>46204</v>
      </c>
      <c r="B178" s="31" t="str">
        <f>VLOOKUP($E178,'[2]TEORICOS (05.26)'!$A$8:$T$251,B$1,0)</f>
        <v>R</v>
      </c>
      <c r="C178" s="32" t="str">
        <f>VLOOKUP($E178,'[2]TEORICOS (05.26)'!$A$8:$T$251,C$1,0)</f>
        <v>Ades</v>
      </c>
      <c r="D178" t="s">
        <v>217</v>
      </c>
      <c r="E178">
        <v>592</v>
      </c>
      <c r="F178" t="s">
        <v>86</v>
      </c>
      <c r="G178" s="16">
        <v>14</v>
      </c>
      <c r="H178" s="16">
        <v>19.726000000000003</v>
      </c>
      <c r="I178" s="33">
        <v>263520.68000000005</v>
      </c>
      <c r="J178" s="33">
        <v>261897.99000000005</v>
      </c>
      <c r="K178" s="34">
        <f>IF($B178="P",VLOOKUP($E178,'[2]Costeo-JUL26'!$B$9:$CQ$307,K$1,0),0)</f>
        <v>0</v>
      </c>
      <c r="L178" s="35">
        <f>VLOOKUP($E178,'[2]TEORICOS (05.26)'!$A$8:$T$251,L$1,0)</f>
        <v>0.24</v>
      </c>
      <c r="M178" s="36">
        <f t="shared" si="67"/>
        <v>0</v>
      </c>
      <c r="N178" s="35">
        <f>IF($B178="P",VLOOKUP($E178,'[2]Costeo-JUL26'!$B$9:$CQ$307,N$1,0),0)</f>
        <v>0</v>
      </c>
      <c r="O178" s="36">
        <f t="shared" si="68"/>
        <v>0</v>
      </c>
      <c r="P178" s="36">
        <f>IF($B178="P",VLOOKUP($E178,'[2]Costeo-JUL26'!$B$9:$CQ$307,P$1,0),0)*H178</f>
        <v>0</v>
      </c>
      <c r="Q178" s="36">
        <f t="shared" si="69"/>
        <v>0</v>
      </c>
      <c r="R178" s="34">
        <f>IF($B178="P",VLOOKUP($E178,'[2]Costeo-JUL26'!$B$9:$CQ$307,R$1,0),0)</f>
        <v>0</v>
      </c>
      <c r="S178" s="16">
        <f>IF($B178="P",VLOOKUP($E178,'[2]Costeo-JUL26'!$B$9:$CQ$307,S$1,0),0)*$G178</f>
        <v>0</v>
      </c>
      <c r="T178" s="36">
        <f>IF($B178="P",VLOOKUP($E178,'[2]Costeo-JUL26'!$B$9:$CQ$307,T$1,0),0)*$G178</f>
        <v>0</v>
      </c>
      <c r="U178" s="35">
        <f>IF($B178="P",VLOOKUP($E178,'[2]Costeo-JUL26'!$B$9:$CQ$307,U$1,0),0)</f>
        <v>0</v>
      </c>
      <c r="V178" s="36">
        <f t="shared" si="70"/>
        <v>0</v>
      </c>
      <c r="W178" s="36">
        <f t="shared" si="71"/>
        <v>0</v>
      </c>
      <c r="X178" s="34">
        <f>IF($B178="P",VLOOKUP($E178,'[2]Costeo-JUL26'!$B$9:$CQ$307,X$1,0),0)</f>
        <v>0</v>
      </c>
      <c r="Y178" s="16">
        <f>IF($B178="P",VLOOKUP($E178,'[2]Costeo-JUL26'!$B$9:$CQ$307,Y$1,0),0)*$G178</f>
        <v>0</v>
      </c>
      <c r="Z178" s="36">
        <f>IF($B178="P",VLOOKUP($E178,'[2]Costeo-JUL26'!$B$9:$CQ$307,Z$1,0),0)*$G178</f>
        <v>0</v>
      </c>
      <c r="AA178" s="35">
        <f>IF($B178="P",VLOOKUP($E178,'[2]Costeo-JUL26'!$B$9:$CQ$307,AA$1,0),0)</f>
        <v>0</v>
      </c>
      <c r="AB178" s="36">
        <f t="shared" si="72"/>
        <v>0</v>
      </c>
      <c r="AC178" s="36">
        <f t="shared" si="73"/>
        <v>0</v>
      </c>
      <c r="AD178" s="34">
        <f>IF($B178="P",VLOOKUP($E178,'[2]Costeo-JUL26'!$B$9:$CQ$307,AD$1,0),0)</f>
        <v>0</v>
      </c>
      <c r="AE178" s="16">
        <f>IF($B178="P",VLOOKUP($E178,'[2]Costeo-JUL26'!$B$9:$CQ$307,AE$1,0),0)*$G178</f>
        <v>0</v>
      </c>
      <c r="AF178" s="36">
        <f>IF($B178="P",VLOOKUP($E178,'[2]Costeo-JUL26'!$B$9:$CQ$307,AF$1,0),0)*$G178</f>
        <v>0</v>
      </c>
      <c r="AG178" s="35">
        <f>IF($B178="P",VLOOKUP($E178,'[2]Costeo-JUL26'!$B$9:$CQ$307,AG$1,0),0)</f>
        <v>0</v>
      </c>
      <c r="AH178" s="36">
        <f t="shared" si="74"/>
        <v>0</v>
      </c>
      <c r="AI178" s="36">
        <f t="shared" si="75"/>
        <v>0</v>
      </c>
      <c r="AJ178" s="34">
        <f>IF($B178="P",VLOOKUP($E178,'[2]Costeo-JUL26'!$B$9:$CQ$307,AJ$1,0),0)</f>
        <v>0</v>
      </c>
      <c r="AK178" s="16">
        <f>IF($B178="P",VLOOKUP($E178,'[2]Costeo-JUL26'!$B$9:$CQ$307,AK$1,0),0)*$G178</f>
        <v>0</v>
      </c>
      <c r="AL178" s="36">
        <f>IF($B178="P",VLOOKUP($E178,'[2]Costeo-JUL26'!$B$9:$CQ$307,AL$1,0),0)*$G178</f>
        <v>0</v>
      </c>
      <c r="AM178" s="35">
        <f>IF($B178="P",VLOOKUP($E178,'[2]Costeo-JUL26'!$B$9:$CQ$307,AM$1,0),0)</f>
        <v>0</v>
      </c>
      <c r="AN178" s="36">
        <f t="shared" si="76"/>
        <v>0</v>
      </c>
      <c r="AO178" s="36">
        <f t="shared" si="77"/>
        <v>0</v>
      </c>
      <c r="AP178" s="34">
        <f>IF($B178="P",VLOOKUP($E178,'[2]Costeo-JUL26'!$B$9:$CQ$307,AP$1,0),0)</f>
        <v>0</v>
      </c>
      <c r="AQ178" s="16">
        <f>IF($B178="P",VLOOKUP($E178,'[2]Costeo-JUL26'!$B$9:$CQ$307,AQ$1,0),0)*$G178</f>
        <v>0</v>
      </c>
      <c r="AR178" s="36">
        <f>IF($B178="P",VLOOKUP($E178,'[2]Costeo-JUL26'!$B$9:$CQ$307,AR$1,0),0)*$G178</f>
        <v>0</v>
      </c>
      <c r="AS178" s="35">
        <f>IF($B178="P",VLOOKUP($E178,'[2]Costeo-JUL26'!$B$9:$CQ$307,AS$1,0),0)</f>
        <v>0</v>
      </c>
      <c r="AT178" s="36">
        <f t="shared" si="78"/>
        <v>0</v>
      </c>
      <c r="AU178" s="36">
        <f t="shared" si="79"/>
        <v>0</v>
      </c>
      <c r="AV178" s="34">
        <f>IF($B178="P",VLOOKUP($E178,'[2]Costeo-JUL26'!$B$9:$CQ$307,AV$1,0),0)</f>
        <v>0</v>
      </c>
      <c r="AW178" s="16">
        <f>IF($B178="P",VLOOKUP($E178,'[2]Costeo-JUL26'!$B$9:$CQ$307,AW$1,0),0)*$G178</f>
        <v>0</v>
      </c>
      <c r="AX178" s="36">
        <f>IF($B178="P",VLOOKUP($E178,'[2]Costeo-JUL26'!$B$9:$CQ$307,AX$1,0),0)*$G178</f>
        <v>0</v>
      </c>
      <c r="AY178" s="35">
        <f>IF($B178="P",VLOOKUP($E178,'[2]Costeo-JUL26'!$B$9:$CQ$307,AY$1,0),0)</f>
        <v>0</v>
      </c>
      <c r="AZ178" s="36">
        <f t="shared" si="80"/>
        <v>0</v>
      </c>
      <c r="BA178" s="36">
        <f t="shared" si="81"/>
        <v>0</v>
      </c>
      <c r="BB178" s="34">
        <f>IF($B178="P",VLOOKUP($E178,'[2]Costeo-JUL26'!$B$9:$CQ$307,BB$1,0),0)</f>
        <v>0</v>
      </c>
      <c r="BC178" s="16">
        <f>IF($B178="P",VLOOKUP($E178,'[2]Costeo-JUL26'!$B$9:$CQ$307,BC$1,0),0)*$G178</f>
        <v>0</v>
      </c>
      <c r="BD178" s="36">
        <f>IF($B178="P",VLOOKUP($E178,'[2]Costeo-JUL26'!$B$9:$CQ$307,BD$1,0),0)*$G178</f>
        <v>0</v>
      </c>
      <c r="BE178" s="35">
        <f>IF($B178="P",VLOOKUP($E178,'[2]Costeo-JUL26'!$B$9:$CQ$307,BE$1,0),0)</f>
        <v>0</v>
      </c>
      <c r="BF178" s="36">
        <f t="shared" si="82"/>
        <v>0</v>
      </c>
      <c r="BG178" s="36">
        <f t="shared" si="83"/>
        <v>0</v>
      </c>
      <c r="BH178" s="34">
        <f>IF($B178="P",VLOOKUP($E178,'[2]Costeo-JUL26'!$B$9:$CQ$307,BH$1,0),0)</f>
        <v>0</v>
      </c>
      <c r="BI178" s="16">
        <f>IF($B178="P",VLOOKUP($E178,'[2]Costeo-JUL26'!$B$9:$CQ$307,BI$1,0),0)*$G178</f>
        <v>0</v>
      </c>
      <c r="BJ178" s="36">
        <f>IF($B178="P",VLOOKUP($E178,'[2]Costeo-JUL26'!$B$9:$CQ$307,BJ$1,0),0)*$G178</f>
        <v>0</v>
      </c>
      <c r="BK178" s="35">
        <f>IF(BH178=910319,0,IF($B178="P",VLOOKUP($E178,'[2]Costeo-JUL26'!$B$9:$CQ$307,BK$1,0),0))</f>
        <v>0</v>
      </c>
      <c r="BL178" s="36">
        <f t="shared" si="84"/>
        <v>0</v>
      </c>
      <c r="BM178" s="36">
        <f t="shared" si="85"/>
        <v>0</v>
      </c>
      <c r="BN178" s="34">
        <f>IF($B178="P",VLOOKUP($E178,'[2]Costeo-JUL26'!$B$9:$CQ$307,BN$1,0),0)</f>
        <v>0</v>
      </c>
      <c r="BO178" s="16">
        <f>IF($B178="P",VLOOKUP($E178,'[2]Costeo-JUL26'!$B$9:$CQ$307,BO$1,0),0)*$G178</f>
        <v>0</v>
      </c>
      <c r="BP178" s="36">
        <f>IF($B178="P",VLOOKUP($E178,'[2]Costeo-JUL26'!$B$9:$CQ$307,BP$1,0),0)*$G178</f>
        <v>0</v>
      </c>
      <c r="BQ178" s="35">
        <f>IF($B178="P",VLOOKUP($E178,'[2]Costeo-JUL26'!$B$9:$CQ$307,BQ$1,0),0)</f>
        <v>0</v>
      </c>
      <c r="BR178" s="36">
        <f t="shared" si="86"/>
        <v>0</v>
      </c>
      <c r="BS178" s="36">
        <f t="shared" si="87"/>
        <v>0</v>
      </c>
      <c r="BT178" s="34">
        <f>IF($B178="P",VLOOKUP($E178,'[2]Costeo-JUL26'!$B$9:$CQ$307,BT$1,0),0)</f>
        <v>0</v>
      </c>
      <c r="BU178" s="16">
        <f>IF($B178="P",VLOOKUP($E178,'[2]Costeo-JUL26'!$B$9:$CQ$307,BU$1,0),0)*$G178</f>
        <v>0</v>
      </c>
      <c r="BV178" s="36">
        <f>IF($B178="P",VLOOKUP($E178,'[2]Costeo-JUL26'!$B$9:$CQ$307,BV$1,0),0)*$G178</f>
        <v>0</v>
      </c>
      <c r="BW178" s="35">
        <f>IF($B178="P",VLOOKUP($E178,'[2]Costeo-JUL26'!$B$9:$CQ$307,BW$1,0),0)</f>
        <v>0</v>
      </c>
      <c r="BX178" s="36">
        <f t="shared" si="88"/>
        <v>0</v>
      </c>
      <c r="BY178" s="36">
        <f t="shared" si="89"/>
        <v>0</v>
      </c>
      <c r="BZ178" s="34">
        <f>IF($B178="P",VLOOKUP($E178,'[2]Costeo-JUL26'!$B$9:$CQ$307,BZ$1,0),0)</f>
        <v>0</v>
      </c>
      <c r="CA178" s="16">
        <f>IF($B178="P",VLOOKUP($E178,'[2]Costeo-JUL26'!$B$9:$CQ$307,CA$1,0),0)*$G178</f>
        <v>0</v>
      </c>
      <c r="CB178" s="36">
        <f>IF($B178="P",VLOOKUP($E178,'[2]Costeo-JUL26'!$B$9:$CQ$307,CB$1,0),0)*$G178</f>
        <v>0</v>
      </c>
      <c r="CC178" s="35">
        <f>IF($B178="P",VLOOKUP($E178,'[2]Costeo-JUL26'!$B$9:$CQ$307,CC$1,0),0)</f>
        <v>0</v>
      </c>
      <c r="CD178" s="36">
        <f t="shared" si="90"/>
        <v>0</v>
      </c>
      <c r="CE178" s="36">
        <f t="shared" si="91"/>
        <v>0</v>
      </c>
      <c r="CF178" s="37">
        <f t="shared" si="63"/>
        <v>0</v>
      </c>
      <c r="CG178" s="36">
        <f>IF($B178="r",VLOOKUP($E178,'[2]Costeo-JUL26'!$B$9:$CQ$307,CG$1,0),0)*$G178</f>
        <v>110103.98</v>
      </c>
      <c r="CH178" s="35">
        <f>VLOOKUP($E178,'[2]TEORICOS (05.26)'!$A$8:$T$251,CH$1,0)</f>
        <v>0.14000000000000001</v>
      </c>
      <c r="CI178" s="36">
        <f t="shared" si="92"/>
        <v>47440.960400000004</v>
      </c>
      <c r="CJ178" s="37">
        <f t="shared" si="93"/>
        <v>157544.94039999999</v>
      </c>
      <c r="CM178" s="16">
        <f>SUMIFS('[1]Ajuste Inventario'!$I:$I,'[1]Ajuste Inventario'!$B:$B,E178,'[1]Ajuste Inventario'!$S:$S,D178)*-1</f>
        <v>0</v>
      </c>
      <c r="CN178" s="36">
        <f t="shared" si="64"/>
        <v>0</v>
      </c>
      <c r="CP178" t="str">
        <f t="shared" si="65"/>
        <v>592Org.Vtas Dolores</v>
      </c>
      <c r="CQ178" s="10" t="e">
        <f t="shared" si="66"/>
        <v>#DIV/0!</v>
      </c>
    </row>
    <row r="179" spans="1:95" x14ac:dyDescent="0.25">
      <c r="A179" s="30">
        <v>46204</v>
      </c>
      <c r="B179" s="31" t="str">
        <f>VLOOKUP($E179,'[2]TEORICOS (05.26)'!$A$8:$T$251,B$1,0)</f>
        <v>P</v>
      </c>
      <c r="C179" s="32" t="str">
        <f>VLOOKUP($E179,'[2]TEORICOS (05.26)'!$A$8:$T$251,C$1,0)</f>
        <v>Sprite</v>
      </c>
      <c r="D179" t="s">
        <v>217</v>
      </c>
      <c r="E179">
        <v>610</v>
      </c>
      <c r="F179" t="s">
        <v>87</v>
      </c>
      <c r="G179" s="16">
        <v>79</v>
      </c>
      <c r="H179" s="16">
        <v>116.84099999999995</v>
      </c>
      <c r="I179" s="33">
        <v>2259365.2100000009</v>
      </c>
      <c r="J179" s="33">
        <v>1909417.24</v>
      </c>
      <c r="K179" s="34">
        <f>IF($B179="P",VLOOKUP($E179,'[2]Costeo-JUL26'!$B$9:$CQ$307,K$1,0),0)</f>
        <v>933147</v>
      </c>
      <c r="L179" s="35">
        <f>VLOOKUP($E179,'[2]TEORICOS (05.26)'!$A$8:$T$251,L$1,0)</f>
        <v>0.25119999999999998</v>
      </c>
      <c r="M179" s="36">
        <f t="shared" si="67"/>
        <v>479645.61068799999</v>
      </c>
      <c r="N179" s="35">
        <f>IF($B179="P",VLOOKUP($E179,'[2]Costeo-JUL26'!$B$9:$CQ$307,N$1,0),0)</f>
        <v>5.0000000000000001E-3</v>
      </c>
      <c r="O179" s="36">
        <f t="shared" si="68"/>
        <v>2398.2280534400002</v>
      </c>
      <c r="P179" s="36">
        <f>IF($B179="P",VLOOKUP($E179,'[2]Costeo-JUL26'!$B$9:$CQ$307,P$1,0),0)*H179</f>
        <v>0</v>
      </c>
      <c r="Q179" s="36">
        <f t="shared" si="69"/>
        <v>482043.83874143998</v>
      </c>
      <c r="R179" s="34">
        <f>IF($B179="P",VLOOKUP($E179,'[2]Costeo-JUL26'!$B$9:$CQ$307,R$1,0),0)</f>
        <v>902332</v>
      </c>
      <c r="S179" s="16">
        <f>IF($B179="P",VLOOKUP($E179,'[2]Costeo-JUL26'!$B$9:$CQ$307,S$1,0),0)*$G179</f>
        <v>63.639239999999994</v>
      </c>
      <c r="T179" s="36">
        <f>IF($B179="P",VLOOKUP($E179,'[2]Costeo-JUL26'!$B$9:$CQ$307,T$1,0),0)*$G179</f>
        <v>44391.799709551531</v>
      </c>
      <c r="U179" s="35">
        <f>IF($B179="P",VLOOKUP($E179,'[2]Costeo-JUL26'!$B$9:$CQ$307,U$1,0),0)</f>
        <v>1.4999999999999999E-2</v>
      </c>
      <c r="V179" s="36">
        <f t="shared" si="70"/>
        <v>665.87699564327295</v>
      </c>
      <c r="W179" s="36">
        <f t="shared" si="71"/>
        <v>45057.676705194805</v>
      </c>
      <c r="X179" s="34">
        <f>IF($B179="P",VLOOKUP($E179,'[2]Costeo-JUL26'!$B$9:$CQ$307,X$1,0),0)</f>
        <v>902338</v>
      </c>
      <c r="Y179" s="16">
        <f>IF($B179="P",VLOOKUP($E179,'[2]Costeo-JUL26'!$B$9:$CQ$307,Y$1,0),0)*$G179</f>
        <v>5.2557119999999991</v>
      </c>
      <c r="Z179" s="36">
        <f>IF($B179="P",VLOOKUP($E179,'[2]Costeo-JUL26'!$B$9:$CQ$307,Z$1,0),0)*$G179</f>
        <v>1486.00001088</v>
      </c>
      <c r="AA179" s="35">
        <f>IF($B179="P",VLOOKUP($E179,'[2]Costeo-JUL26'!$B$9:$CQ$307,AA$1,0),0)</f>
        <v>0.45</v>
      </c>
      <c r="AB179" s="36">
        <f t="shared" si="72"/>
        <v>668.700004896</v>
      </c>
      <c r="AC179" s="36">
        <f t="shared" si="73"/>
        <v>2154.7000157759999</v>
      </c>
      <c r="AD179" s="34">
        <f>IF($B179="P",VLOOKUP($E179,'[2]Costeo-JUL26'!$B$9:$CQ$307,AD$1,0),0)</f>
        <v>933139</v>
      </c>
      <c r="AE179" s="16">
        <f>IF($B179="P",VLOOKUP($E179,'[2]Costeo-JUL26'!$B$9:$CQ$307,AE$1,0),0)*$G179</f>
        <v>1896</v>
      </c>
      <c r="AF179" s="36">
        <f>IF($B179="P",VLOOKUP($E179,'[2]Costeo-JUL26'!$B$9:$CQ$307,AF$1,0),0)*$G179</f>
        <v>20549.833920000001</v>
      </c>
      <c r="AG179" s="35">
        <f>IF($B179="P",VLOOKUP($E179,'[2]Costeo-JUL26'!$B$9:$CQ$307,AG$1,0),0)</f>
        <v>6.0000000000000001E-3</v>
      </c>
      <c r="AH179" s="36">
        <f t="shared" si="74"/>
        <v>123.29900352000001</v>
      </c>
      <c r="AI179" s="36">
        <f t="shared" si="75"/>
        <v>20673.132923519999</v>
      </c>
      <c r="AJ179" s="34">
        <f>IF($B179="P",VLOOKUP($E179,'[2]Costeo-JUL26'!$B$9:$CQ$307,AJ$1,0),0)</f>
        <v>938243</v>
      </c>
      <c r="AK179" s="16">
        <f>IF($B179="P",VLOOKUP($E179,'[2]Costeo-JUL26'!$B$9:$CQ$307,AK$1,0),0)*$G179</f>
        <v>1896</v>
      </c>
      <c r="AL179" s="36">
        <f>IF($B179="P",VLOOKUP($E179,'[2]Costeo-JUL26'!$B$9:$CQ$307,AL$1,0),0)*$G179</f>
        <v>46896.763680000004</v>
      </c>
      <c r="AM179" s="35">
        <f>IF($B179="P",VLOOKUP($E179,'[2]Costeo-JUL26'!$B$9:$CQ$307,AM$1,0),0)</f>
        <v>1.7999999999999999E-2</v>
      </c>
      <c r="AN179" s="36">
        <f t="shared" si="76"/>
        <v>844.14174623999997</v>
      </c>
      <c r="AO179" s="36">
        <f t="shared" si="77"/>
        <v>47740.905426240002</v>
      </c>
      <c r="AP179" s="34">
        <f>IF($B179="P",VLOOKUP($E179,'[2]Costeo-JUL26'!$B$9:$CQ$307,AP$1,0),0)</f>
        <v>0</v>
      </c>
      <c r="AQ179" s="16">
        <f>IF($B179="P",VLOOKUP($E179,'[2]Costeo-JUL26'!$B$9:$CQ$307,AQ$1,0),0)*$G179</f>
        <v>0</v>
      </c>
      <c r="AR179" s="36">
        <f>IF($B179="P",VLOOKUP($E179,'[2]Costeo-JUL26'!$B$9:$CQ$307,AR$1,0),0)*$G179</f>
        <v>0</v>
      </c>
      <c r="AS179" s="35">
        <f>IF($B179="P",VLOOKUP($E179,'[2]Costeo-JUL26'!$B$9:$CQ$307,AS$1,0),0)</f>
        <v>0</v>
      </c>
      <c r="AT179" s="36">
        <f t="shared" si="78"/>
        <v>0</v>
      </c>
      <c r="AU179" s="36">
        <f t="shared" si="79"/>
        <v>0</v>
      </c>
      <c r="AV179" s="34">
        <f>IF($B179="P",VLOOKUP($E179,'[2]Costeo-JUL26'!$B$9:$CQ$307,AV$1,0),0)</f>
        <v>0</v>
      </c>
      <c r="AW179" s="16">
        <f>IF($B179="P",VLOOKUP($E179,'[2]Costeo-JUL26'!$B$9:$CQ$307,AW$1,0),0)*$G179</f>
        <v>0</v>
      </c>
      <c r="AX179" s="36">
        <f>IF($B179="P",VLOOKUP($E179,'[2]Costeo-JUL26'!$B$9:$CQ$307,AX$1,0),0)*$G179</f>
        <v>0</v>
      </c>
      <c r="AY179" s="35">
        <f>IF($B179="P",VLOOKUP($E179,'[2]Costeo-JUL26'!$B$9:$CQ$307,AY$1,0),0)</f>
        <v>0</v>
      </c>
      <c r="AZ179" s="36">
        <f t="shared" si="80"/>
        <v>0</v>
      </c>
      <c r="BA179" s="36">
        <f t="shared" si="81"/>
        <v>0</v>
      </c>
      <c r="BB179" s="34">
        <f>IF($B179="P",VLOOKUP($E179,'[2]Costeo-JUL26'!$B$9:$CQ$307,BB$1,0),0)</f>
        <v>0</v>
      </c>
      <c r="BC179" s="16">
        <f>IF($B179="P",VLOOKUP($E179,'[2]Costeo-JUL26'!$B$9:$CQ$307,BC$1,0),0)*$G179</f>
        <v>0</v>
      </c>
      <c r="BD179" s="36">
        <f>IF($B179="P",VLOOKUP($E179,'[2]Costeo-JUL26'!$B$9:$CQ$307,BD$1,0),0)*$G179</f>
        <v>0</v>
      </c>
      <c r="BE179" s="35">
        <f>IF($B179="P",VLOOKUP($E179,'[2]Costeo-JUL26'!$B$9:$CQ$307,BE$1,0),0)</f>
        <v>0</v>
      </c>
      <c r="BF179" s="36">
        <f t="shared" si="82"/>
        <v>0</v>
      </c>
      <c r="BG179" s="36">
        <f t="shared" si="83"/>
        <v>0</v>
      </c>
      <c r="BH179" s="34">
        <f>IF($B179="P",VLOOKUP($E179,'[2]Costeo-JUL26'!$B$9:$CQ$307,BH$1,0),0)</f>
        <v>0</v>
      </c>
      <c r="BI179" s="16">
        <f>IF($B179="P",VLOOKUP($E179,'[2]Costeo-JUL26'!$B$9:$CQ$307,BI$1,0),0)*$G179</f>
        <v>0</v>
      </c>
      <c r="BJ179" s="36">
        <f>IF($B179="P",VLOOKUP($E179,'[2]Costeo-JUL26'!$B$9:$CQ$307,BJ$1,0),0)*$G179</f>
        <v>0</v>
      </c>
      <c r="BK179" s="35">
        <f>IF(BH179=910319,0,IF($B179="P",VLOOKUP($E179,'[2]Costeo-JUL26'!$B$9:$CQ$307,BK$1,0),0))</f>
        <v>0</v>
      </c>
      <c r="BL179" s="36">
        <f t="shared" si="84"/>
        <v>0</v>
      </c>
      <c r="BM179" s="36">
        <f t="shared" si="85"/>
        <v>0</v>
      </c>
      <c r="BN179" s="34">
        <f>IF($B179="P",VLOOKUP($E179,'[2]Costeo-JUL26'!$B$9:$CQ$307,BN$1,0),0)</f>
        <v>0</v>
      </c>
      <c r="BO179" s="16">
        <f>IF($B179="P",VLOOKUP($E179,'[2]Costeo-JUL26'!$B$9:$CQ$307,BO$1,0),0)*$G179</f>
        <v>0</v>
      </c>
      <c r="BP179" s="36">
        <f>IF($B179="P",VLOOKUP($E179,'[2]Costeo-JUL26'!$B$9:$CQ$307,BP$1,0),0)*$G179</f>
        <v>0</v>
      </c>
      <c r="BQ179" s="35">
        <f>IF($B179="P",VLOOKUP($E179,'[2]Costeo-JUL26'!$B$9:$CQ$307,BQ$1,0),0)</f>
        <v>0</v>
      </c>
      <c r="BR179" s="36">
        <f t="shared" si="86"/>
        <v>0</v>
      </c>
      <c r="BS179" s="36">
        <f t="shared" si="87"/>
        <v>0</v>
      </c>
      <c r="BT179" s="34">
        <f>IF($B179="P",VLOOKUP($E179,'[2]Costeo-JUL26'!$B$9:$CQ$307,BT$1,0),0)</f>
        <v>0</v>
      </c>
      <c r="BU179" s="16">
        <f>IF($B179="P",VLOOKUP($E179,'[2]Costeo-JUL26'!$B$9:$CQ$307,BU$1,0),0)*$G179</f>
        <v>0</v>
      </c>
      <c r="BV179" s="36">
        <f>IF($B179="P",VLOOKUP($E179,'[2]Costeo-JUL26'!$B$9:$CQ$307,BV$1,0),0)*$G179</f>
        <v>0</v>
      </c>
      <c r="BW179" s="35">
        <f>IF($B179="P",VLOOKUP($E179,'[2]Costeo-JUL26'!$B$9:$CQ$307,BW$1,0),0)</f>
        <v>0</v>
      </c>
      <c r="BX179" s="36">
        <f t="shared" si="88"/>
        <v>0</v>
      </c>
      <c r="BY179" s="36">
        <f t="shared" si="89"/>
        <v>0</v>
      </c>
      <c r="BZ179" s="34">
        <f>IF($B179="P",VLOOKUP($E179,'[2]Costeo-JUL26'!$B$9:$CQ$307,BZ$1,0),0)</f>
        <v>0</v>
      </c>
      <c r="CA179" s="16">
        <f>IF($B179="P",VLOOKUP($E179,'[2]Costeo-JUL26'!$B$9:$CQ$307,CA$1,0),0)*$G179</f>
        <v>0</v>
      </c>
      <c r="CB179" s="36">
        <f>IF($B179="P",VLOOKUP($E179,'[2]Costeo-JUL26'!$B$9:$CQ$307,CB$1,0),0)*$G179</f>
        <v>0</v>
      </c>
      <c r="CC179" s="35">
        <f>IF($B179="P",VLOOKUP($E179,'[2]Costeo-JUL26'!$B$9:$CQ$307,CC$1,0),0)</f>
        <v>0</v>
      </c>
      <c r="CD179" s="36">
        <f t="shared" si="90"/>
        <v>0</v>
      </c>
      <c r="CE179" s="36">
        <f t="shared" si="91"/>
        <v>0</v>
      </c>
      <c r="CF179" s="37">
        <f t="shared" si="63"/>
        <v>597670.25381217082</v>
      </c>
      <c r="CG179" s="36">
        <f>IF($B179="r",VLOOKUP($E179,'[2]Costeo-JUL26'!$B$9:$CQ$307,CG$1,0),0)*$G179</f>
        <v>0</v>
      </c>
      <c r="CH179" s="35">
        <f>VLOOKUP($E179,'[2]TEORICOS (05.26)'!$A$8:$T$251,CH$1,0)</f>
        <v>0</v>
      </c>
      <c r="CI179" s="36">
        <f t="shared" si="92"/>
        <v>0</v>
      </c>
      <c r="CJ179" s="37">
        <f t="shared" si="93"/>
        <v>0</v>
      </c>
      <c r="CM179" s="16">
        <f>SUMIFS('[1]Ajuste Inventario'!$I:$I,'[1]Ajuste Inventario'!$B:$B,E179,'[1]Ajuste Inventario'!$S:$S,D179)*-1</f>
        <v>0</v>
      </c>
      <c r="CN179" s="36">
        <f t="shared" si="64"/>
        <v>0</v>
      </c>
      <c r="CP179" t="str">
        <f t="shared" si="65"/>
        <v>610Org.Vtas Dolores</v>
      </c>
      <c r="CQ179" s="10" t="e">
        <f t="shared" si="66"/>
        <v>#DIV/0!</v>
      </c>
    </row>
    <row r="180" spans="1:95" x14ac:dyDescent="0.25">
      <c r="A180" s="30">
        <v>46204</v>
      </c>
      <c r="B180" s="31" t="str">
        <f>VLOOKUP($E180,'[2]TEORICOS (05.26)'!$A$8:$T$251,B$1,0)</f>
        <v>R</v>
      </c>
      <c r="C180" s="32" t="str">
        <f>VLOOKUP($E180,'[2]TEORICOS (05.26)'!$A$8:$T$251,C$1,0)</f>
        <v>Sprite</v>
      </c>
      <c r="D180" t="s">
        <v>217</v>
      </c>
      <c r="E180">
        <v>618</v>
      </c>
      <c r="F180" t="s">
        <v>88</v>
      </c>
      <c r="G180" s="16">
        <v>97</v>
      </c>
      <c r="H180" s="16">
        <v>36.278000000000013</v>
      </c>
      <c r="I180" s="33">
        <v>741826.15000000014</v>
      </c>
      <c r="J180" s="33">
        <v>738947.87000000011</v>
      </c>
      <c r="K180" s="34">
        <f>IF($B180="P",VLOOKUP($E180,'[2]Costeo-JUL26'!$B$9:$CQ$307,K$1,0),0)</f>
        <v>0</v>
      </c>
      <c r="L180" s="35">
        <f>VLOOKUP($E180,'[2]TEORICOS (05.26)'!$A$8:$T$251,L$1,0)</f>
        <v>0.25119999999999998</v>
      </c>
      <c r="M180" s="36">
        <f t="shared" si="67"/>
        <v>0</v>
      </c>
      <c r="N180" s="35">
        <f>IF($B180="P",VLOOKUP($E180,'[2]Costeo-JUL26'!$B$9:$CQ$307,N$1,0),0)</f>
        <v>0</v>
      </c>
      <c r="O180" s="36">
        <f t="shared" si="68"/>
        <v>0</v>
      </c>
      <c r="P180" s="36">
        <f>IF($B180="P",VLOOKUP($E180,'[2]Costeo-JUL26'!$B$9:$CQ$307,P$1,0),0)*H180</f>
        <v>0</v>
      </c>
      <c r="Q180" s="36">
        <f t="shared" si="69"/>
        <v>0</v>
      </c>
      <c r="R180" s="34">
        <f>IF($B180="P",VLOOKUP($E180,'[2]Costeo-JUL26'!$B$9:$CQ$307,R$1,0),0)</f>
        <v>0</v>
      </c>
      <c r="S180" s="16">
        <f>IF($B180="P",VLOOKUP($E180,'[2]Costeo-JUL26'!$B$9:$CQ$307,S$1,0),0)*$G180</f>
        <v>0</v>
      </c>
      <c r="T180" s="36">
        <f>IF($B180="P",VLOOKUP($E180,'[2]Costeo-JUL26'!$B$9:$CQ$307,T$1,0),0)*$G180</f>
        <v>0</v>
      </c>
      <c r="U180" s="35">
        <f>IF($B180="P",VLOOKUP($E180,'[2]Costeo-JUL26'!$B$9:$CQ$307,U$1,0),0)</f>
        <v>0</v>
      </c>
      <c r="V180" s="36">
        <f t="shared" si="70"/>
        <v>0</v>
      </c>
      <c r="W180" s="36">
        <f t="shared" si="71"/>
        <v>0</v>
      </c>
      <c r="X180" s="34">
        <f>IF($B180="P",VLOOKUP($E180,'[2]Costeo-JUL26'!$B$9:$CQ$307,X$1,0),0)</f>
        <v>0</v>
      </c>
      <c r="Y180" s="16">
        <f>IF($B180="P",VLOOKUP($E180,'[2]Costeo-JUL26'!$B$9:$CQ$307,Y$1,0),0)*$G180</f>
        <v>0</v>
      </c>
      <c r="Z180" s="36">
        <f>IF($B180="P",VLOOKUP($E180,'[2]Costeo-JUL26'!$B$9:$CQ$307,Z$1,0),0)*$G180</f>
        <v>0</v>
      </c>
      <c r="AA180" s="35">
        <f>IF($B180="P",VLOOKUP($E180,'[2]Costeo-JUL26'!$B$9:$CQ$307,AA$1,0),0)</f>
        <v>0</v>
      </c>
      <c r="AB180" s="36">
        <f t="shared" si="72"/>
        <v>0</v>
      </c>
      <c r="AC180" s="36">
        <f t="shared" si="73"/>
        <v>0</v>
      </c>
      <c r="AD180" s="34">
        <f>IF($B180="P",VLOOKUP($E180,'[2]Costeo-JUL26'!$B$9:$CQ$307,AD$1,0),0)</f>
        <v>0</v>
      </c>
      <c r="AE180" s="16">
        <f>IF($B180="P",VLOOKUP($E180,'[2]Costeo-JUL26'!$B$9:$CQ$307,AE$1,0),0)*$G180</f>
        <v>0</v>
      </c>
      <c r="AF180" s="36">
        <f>IF($B180="P",VLOOKUP($E180,'[2]Costeo-JUL26'!$B$9:$CQ$307,AF$1,0),0)*$G180</f>
        <v>0</v>
      </c>
      <c r="AG180" s="35">
        <f>IF($B180="P",VLOOKUP($E180,'[2]Costeo-JUL26'!$B$9:$CQ$307,AG$1,0),0)</f>
        <v>0</v>
      </c>
      <c r="AH180" s="36">
        <f t="shared" si="74"/>
        <v>0</v>
      </c>
      <c r="AI180" s="36">
        <f t="shared" si="75"/>
        <v>0</v>
      </c>
      <c r="AJ180" s="34">
        <f>IF($B180="P",VLOOKUP($E180,'[2]Costeo-JUL26'!$B$9:$CQ$307,AJ$1,0),0)</f>
        <v>0</v>
      </c>
      <c r="AK180" s="16">
        <f>IF($B180="P",VLOOKUP($E180,'[2]Costeo-JUL26'!$B$9:$CQ$307,AK$1,0),0)*$G180</f>
        <v>0</v>
      </c>
      <c r="AL180" s="36">
        <f>IF($B180="P",VLOOKUP($E180,'[2]Costeo-JUL26'!$B$9:$CQ$307,AL$1,0),0)*$G180</f>
        <v>0</v>
      </c>
      <c r="AM180" s="35">
        <f>IF($B180="P",VLOOKUP($E180,'[2]Costeo-JUL26'!$B$9:$CQ$307,AM$1,0),0)</f>
        <v>0</v>
      </c>
      <c r="AN180" s="36">
        <f t="shared" si="76"/>
        <v>0</v>
      </c>
      <c r="AO180" s="36">
        <f t="shared" si="77"/>
        <v>0</v>
      </c>
      <c r="AP180" s="34">
        <f>IF($B180="P",VLOOKUP($E180,'[2]Costeo-JUL26'!$B$9:$CQ$307,AP$1,0),0)</f>
        <v>0</v>
      </c>
      <c r="AQ180" s="16">
        <f>IF($B180="P",VLOOKUP($E180,'[2]Costeo-JUL26'!$B$9:$CQ$307,AQ$1,0),0)*$G180</f>
        <v>0</v>
      </c>
      <c r="AR180" s="36">
        <f>IF($B180="P",VLOOKUP($E180,'[2]Costeo-JUL26'!$B$9:$CQ$307,AR$1,0),0)*$G180</f>
        <v>0</v>
      </c>
      <c r="AS180" s="35">
        <f>IF($B180="P",VLOOKUP($E180,'[2]Costeo-JUL26'!$B$9:$CQ$307,AS$1,0),0)</f>
        <v>0</v>
      </c>
      <c r="AT180" s="36">
        <f t="shared" si="78"/>
        <v>0</v>
      </c>
      <c r="AU180" s="36">
        <f t="shared" si="79"/>
        <v>0</v>
      </c>
      <c r="AV180" s="34">
        <f>IF($B180="P",VLOOKUP($E180,'[2]Costeo-JUL26'!$B$9:$CQ$307,AV$1,0),0)</f>
        <v>0</v>
      </c>
      <c r="AW180" s="16">
        <f>IF($B180="P",VLOOKUP($E180,'[2]Costeo-JUL26'!$B$9:$CQ$307,AW$1,0),0)*$G180</f>
        <v>0</v>
      </c>
      <c r="AX180" s="36">
        <f>IF($B180="P",VLOOKUP($E180,'[2]Costeo-JUL26'!$B$9:$CQ$307,AX$1,0),0)*$G180</f>
        <v>0</v>
      </c>
      <c r="AY180" s="35">
        <f>IF($B180="P",VLOOKUP($E180,'[2]Costeo-JUL26'!$B$9:$CQ$307,AY$1,0),0)</f>
        <v>0</v>
      </c>
      <c r="AZ180" s="36">
        <f t="shared" si="80"/>
        <v>0</v>
      </c>
      <c r="BA180" s="36">
        <f t="shared" si="81"/>
        <v>0</v>
      </c>
      <c r="BB180" s="34">
        <f>IF($B180="P",VLOOKUP($E180,'[2]Costeo-JUL26'!$B$9:$CQ$307,BB$1,0),0)</f>
        <v>0</v>
      </c>
      <c r="BC180" s="16">
        <f>IF($B180="P",VLOOKUP($E180,'[2]Costeo-JUL26'!$B$9:$CQ$307,BC$1,0),0)*$G180</f>
        <v>0</v>
      </c>
      <c r="BD180" s="36">
        <f>IF($B180="P",VLOOKUP($E180,'[2]Costeo-JUL26'!$B$9:$CQ$307,BD$1,0),0)*$G180</f>
        <v>0</v>
      </c>
      <c r="BE180" s="35">
        <f>IF($B180="P",VLOOKUP($E180,'[2]Costeo-JUL26'!$B$9:$CQ$307,BE$1,0),0)</f>
        <v>0</v>
      </c>
      <c r="BF180" s="36">
        <f t="shared" si="82"/>
        <v>0</v>
      </c>
      <c r="BG180" s="36">
        <f t="shared" si="83"/>
        <v>0</v>
      </c>
      <c r="BH180" s="34">
        <f>IF($B180="P",VLOOKUP($E180,'[2]Costeo-JUL26'!$B$9:$CQ$307,BH$1,0),0)</f>
        <v>0</v>
      </c>
      <c r="BI180" s="16">
        <f>IF($B180="P",VLOOKUP($E180,'[2]Costeo-JUL26'!$B$9:$CQ$307,BI$1,0),0)*$G180</f>
        <v>0</v>
      </c>
      <c r="BJ180" s="36">
        <f>IF($B180="P",VLOOKUP($E180,'[2]Costeo-JUL26'!$B$9:$CQ$307,BJ$1,0),0)*$G180</f>
        <v>0</v>
      </c>
      <c r="BK180" s="35">
        <f>IF(BH180=910319,0,IF($B180="P",VLOOKUP($E180,'[2]Costeo-JUL26'!$B$9:$CQ$307,BK$1,0),0))</f>
        <v>0</v>
      </c>
      <c r="BL180" s="36">
        <f t="shared" si="84"/>
        <v>0</v>
      </c>
      <c r="BM180" s="36">
        <f t="shared" si="85"/>
        <v>0</v>
      </c>
      <c r="BN180" s="34">
        <f>IF($B180="P",VLOOKUP($E180,'[2]Costeo-JUL26'!$B$9:$CQ$307,BN$1,0),0)</f>
        <v>0</v>
      </c>
      <c r="BO180" s="16">
        <f>IF($B180="P",VLOOKUP($E180,'[2]Costeo-JUL26'!$B$9:$CQ$307,BO$1,0),0)*$G180</f>
        <v>0</v>
      </c>
      <c r="BP180" s="36">
        <f>IF($B180="P",VLOOKUP($E180,'[2]Costeo-JUL26'!$B$9:$CQ$307,BP$1,0),0)*$G180</f>
        <v>0</v>
      </c>
      <c r="BQ180" s="35">
        <f>IF($B180="P",VLOOKUP($E180,'[2]Costeo-JUL26'!$B$9:$CQ$307,BQ$1,0),0)</f>
        <v>0</v>
      </c>
      <c r="BR180" s="36">
        <f t="shared" si="86"/>
        <v>0</v>
      </c>
      <c r="BS180" s="36">
        <f t="shared" si="87"/>
        <v>0</v>
      </c>
      <c r="BT180" s="34">
        <f>IF($B180="P",VLOOKUP($E180,'[2]Costeo-JUL26'!$B$9:$CQ$307,BT$1,0),0)</f>
        <v>0</v>
      </c>
      <c r="BU180" s="16">
        <f>IF($B180="P",VLOOKUP($E180,'[2]Costeo-JUL26'!$B$9:$CQ$307,BU$1,0),0)*$G180</f>
        <v>0</v>
      </c>
      <c r="BV180" s="36">
        <f>IF($B180="P",VLOOKUP($E180,'[2]Costeo-JUL26'!$B$9:$CQ$307,BV$1,0),0)*$G180</f>
        <v>0</v>
      </c>
      <c r="BW180" s="35">
        <f>IF($B180="P",VLOOKUP($E180,'[2]Costeo-JUL26'!$B$9:$CQ$307,BW$1,0),0)</f>
        <v>0</v>
      </c>
      <c r="BX180" s="36">
        <f t="shared" si="88"/>
        <v>0</v>
      </c>
      <c r="BY180" s="36">
        <f t="shared" si="89"/>
        <v>0</v>
      </c>
      <c r="BZ180" s="34">
        <f>IF($B180="P",VLOOKUP($E180,'[2]Costeo-JUL26'!$B$9:$CQ$307,BZ$1,0),0)</f>
        <v>0</v>
      </c>
      <c r="CA180" s="16">
        <f>IF($B180="P",VLOOKUP($E180,'[2]Costeo-JUL26'!$B$9:$CQ$307,CA$1,0),0)*$G180</f>
        <v>0</v>
      </c>
      <c r="CB180" s="36">
        <f>IF($B180="P",VLOOKUP($E180,'[2]Costeo-JUL26'!$B$9:$CQ$307,CB$1,0),0)*$G180</f>
        <v>0</v>
      </c>
      <c r="CC180" s="35">
        <f>IF($B180="P",VLOOKUP($E180,'[2]Costeo-JUL26'!$B$9:$CQ$307,CC$1,0),0)</f>
        <v>0</v>
      </c>
      <c r="CD180" s="36">
        <f t="shared" si="90"/>
        <v>0</v>
      </c>
      <c r="CE180" s="36">
        <f t="shared" si="91"/>
        <v>0</v>
      </c>
      <c r="CF180" s="37">
        <f t="shared" si="63"/>
        <v>0</v>
      </c>
      <c r="CG180" s="36">
        <f>IF($B180="r",VLOOKUP($E180,'[2]Costeo-JUL26'!$B$9:$CQ$307,CG$1,0),0)*$G180</f>
        <v>176291.68</v>
      </c>
      <c r="CH180" s="35">
        <f>VLOOKUP($E180,'[2]TEORICOS (05.26)'!$A$8:$T$251,CH$1,0)</f>
        <v>0.1</v>
      </c>
      <c r="CI180" s="36">
        <f t="shared" si="92"/>
        <v>167994.53694400002</v>
      </c>
      <c r="CJ180" s="37">
        <f t="shared" si="93"/>
        <v>344286.21694399999</v>
      </c>
      <c r="CM180" s="16">
        <f>SUMIFS('[1]Ajuste Inventario'!$I:$I,'[1]Ajuste Inventario'!$B:$B,E180,'[1]Ajuste Inventario'!$S:$S,D180)*-1</f>
        <v>-2.3320000000000007</v>
      </c>
      <c r="CN180" s="36">
        <f t="shared" si="64"/>
        <v>-8277.0665764268888</v>
      </c>
      <c r="CP180" t="str">
        <f t="shared" si="65"/>
        <v>618Org.Vtas Dolores</v>
      </c>
      <c r="CQ180" s="10">
        <f t="shared" si="66"/>
        <v>3549.3424427216491</v>
      </c>
    </row>
    <row r="181" spans="1:95" x14ac:dyDescent="0.25">
      <c r="A181" s="30">
        <v>46204</v>
      </c>
      <c r="B181" s="31" t="str">
        <f>VLOOKUP($E181,'[2]TEORICOS (05.26)'!$A$8:$T$251,B$1,0)</f>
        <v>P</v>
      </c>
      <c r="C181" s="32" t="str">
        <f>VLOOKUP($E181,'[2]TEORICOS (05.26)'!$A$8:$T$251,C$1,0)</f>
        <v>Sprite</v>
      </c>
      <c r="D181" t="s">
        <v>217</v>
      </c>
      <c r="E181">
        <v>627</v>
      </c>
      <c r="F181" t="s">
        <v>89</v>
      </c>
      <c r="G181" s="16">
        <v>701</v>
      </c>
      <c r="H181" s="16">
        <v>740.95700000000215</v>
      </c>
      <c r="I181" s="33">
        <v>10277301.960000012</v>
      </c>
      <c r="J181" s="33">
        <v>9314963.9599999953</v>
      </c>
      <c r="K181" s="34">
        <f>IF($B181="P",VLOOKUP($E181,'[2]Costeo-JUL26'!$B$9:$CQ$307,K$1,0),0)</f>
        <v>933147</v>
      </c>
      <c r="L181" s="35">
        <f>VLOOKUP($E181,'[2]TEORICOS (05.26)'!$A$8:$T$251,L$1,0)</f>
        <v>0.25119999999999998</v>
      </c>
      <c r="M181" s="36">
        <f t="shared" si="67"/>
        <v>2339918.9467519987</v>
      </c>
      <c r="N181" s="35">
        <f>IF($B181="P",VLOOKUP($E181,'[2]Costeo-JUL26'!$B$9:$CQ$307,N$1,0),0)</f>
        <v>5.0000000000000001E-3</v>
      </c>
      <c r="O181" s="36">
        <f t="shared" si="68"/>
        <v>11699.594733759994</v>
      </c>
      <c r="P181" s="36">
        <f>IF($B181="P",VLOOKUP($E181,'[2]Costeo-JUL26'!$B$9:$CQ$307,P$1,0),0)*H181</f>
        <v>0</v>
      </c>
      <c r="Q181" s="36">
        <f t="shared" si="69"/>
        <v>2351618.5414857585</v>
      </c>
      <c r="R181" s="34">
        <f>IF($B181="P",VLOOKUP($E181,'[2]Costeo-JUL26'!$B$9:$CQ$307,R$1,0),0)</f>
        <v>902332</v>
      </c>
      <c r="S181" s="16">
        <f>IF($B181="P",VLOOKUP($E181,'[2]Costeo-JUL26'!$B$9:$CQ$307,S$1,0),0)*$G181</f>
        <v>403.35540000000003</v>
      </c>
      <c r="T181" s="36">
        <f>IF($B181="P",VLOOKUP($E181,'[2]Costeo-JUL26'!$B$9:$CQ$307,T$1,0),0)*$G181</f>
        <v>281362.13016632572</v>
      </c>
      <c r="U181" s="35">
        <f>IF($B181="P",VLOOKUP($E181,'[2]Costeo-JUL26'!$B$9:$CQ$307,U$1,0),0)</f>
        <v>1.4999999999999999E-2</v>
      </c>
      <c r="V181" s="36">
        <f t="shared" si="70"/>
        <v>4220.431952494886</v>
      </c>
      <c r="W181" s="36">
        <f t="shared" si="71"/>
        <v>285582.56211882061</v>
      </c>
      <c r="X181" s="34">
        <f>IF($B181="P",VLOOKUP($E181,'[2]Costeo-JUL26'!$B$9:$CQ$307,X$1,0),0)</f>
        <v>902338</v>
      </c>
      <c r="Y181" s="16">
        <f>IF($B181="P",VLOOKUP($E181,'[2]Costeo-JUL26'!$B$9:$CQ$307,Y$1,0),0)*$G181</f>
        <v>36.642671999999997</v>
      </c>
      <c r="Z181" s="36">
        <f>IF($B181="P",VLOOKUP($E181,'[2]Costeo-JUL26'!$B$9:$CQ$307,Z$1,0),0)*$G181</f>
        <v>10360.349081279999</v>
      </c>
      <c r="AA181" s="35">
        <f>IF($B181="P",VLOOKUP($E181,'[2]Costeo-JUL26'!$B$9:$CQ$307,AA$1,0),0)</f>
        <v>0.45</v>
      </c>
      <c r="AB181" s="36">
        <f t="shared" si="72"/>
        <v>4662.1570865759995</v>
      </c>
      <c r="AC181" s="36">
        <f t="shared" si="73"/>
        <v>15022.506167855998</v>
      </c>
      <c r="AD181" s="34">
        <f>IF($B181="P",VLOOKUP($E181,'[2]Costeo-JUL26'!$B$9:$CQ$307,AD$1,0),0)</f>
        <v>901767</v>
      </c>
      <c r="AE181" s="16">
        <f>IF($B181="P",VLOOKUP($E181,'[2]Costeo-JUL26'!$B$9:$CQ$307,AE$1,0),0)*$G181</f>
        <v>8412</v>
      </c>
      <c r="AF181" s="36">
        <f>IF($B181="P",VLOOKUP($E181,'[2]Costeo-JUL26'!$B$9:$CQ$307,AF$1,0),0)*$G181</f>
        <v>129100.64640000001</v>
      </c>
      <c r="AG181" s="35">
        <f>IF($B181="P",VLOOKUP($E181,'[2]Costeo-JUL26'!$B$9:$CQ$307,AG$1,0),0)</f>
        <v>6.0000000000000001E-3</v>
      </c>
      <c r="AH181" s="36">
        <f t="shared" si="74"/>
        <v>774.6038784000001</v>
      </c>
      <c r="AI181" s="36">
        <f t="shared" si="75"/>
        <v>129875.25027840001</v>
      </c>
      <c r="AJ181" s="34">
        <f>IF($B181="P",VLOOKUP($E181,'[2]Costeo-JUL26'!$B$9:$CQ$307,AJ$1,0),0)</f>
        <v>912948</v>
      </c>
      <c r="AK181" s="16">
        <f>IF($B181="P",VLOOKUP($E181,'[2]Costeo-JUL26'!$B$9:$CQ$307,AK$1,0),0)*$G181</f>
        <v>8412</v>
      </c>
      <c r="AL181" s="36">
        <f>IF($B181="P",VLOOKUP($E181,'[2]Costeo-JUL26'!$B$9:$CQ$307,AL$1,0),0)*$G181</f>
        <v>38105.0982</v>
      </c>
      <c r="AM181" s="35">
        <f>IF($B181="P",VLOOKUP($E181,'[2]Costeo-JUL26'!$B$9:$CQ$307,AM$1,0),0)</f>
        <v>1.7999999999999999E-2</v>
      </c>
      <c r="AN181" s="36">
        <f t="shared" si="76"/>
        <v>685.89176759999998</v>
      </c>
      <c r="AO181" s="36">
        <f t="shared" si="77"/>
        <v>38790.989967599999</v>
      </c>
      <c r="AP181" s="34">
        <f>IF($B181="P",VLOOKUP($E181,'[2]Costeo-JUL26'!$B$9:$CQ$307,AP$1,0),0)</f>
        <v>901189</v>
      </c>
      <c r="AQ181" s="16">
        <f>IF($B181="P",VLOOKUP($E181,'[2]Costeo-JUL26'!$B$9:$CQ$307,AQ$1,0),0)*$G181</f>
        <v>8412</v>
      </c>
      <c r="AR181" s="36">
        <f>IF($B181="P",VLOOKUP($E181,'[2]Costeo-JUL26'!$B$9:$CQ$307,AR$1,0),0)*$G181</f>
        <v>645067.49041167169</v>
      </c>
      <c r="AS181" s="35">
        <f>IF($B181="P",VLOOKUP($E181,'[2]Costeo-JUL26'!$B$9:$CQ$307,AS$1,0),0)</f>
        <v>0.02</v>
      </c>
      <c r="AT181" s="36">
        <f t="shared" si="78"/>
        <v>12901.349808233434</v>
      </c>
      <c r="AU181" s="36">
        <f t="shared" si="79"/>
        <v>657968.84021990513</v>
      </c>
      <c r="AV181" s="34">
        <f>IF($B181="P",VLOOKUP($E181,'[2]Costeo-JUL26'!$B$9:$CQ$307,AV$1,0),0)</f>
        <v>932317</v>
      </c>
      <c r="AW181" s="16">
        <f>IF($B181="P",VLOOKUP($E181,'[2]Costeo-JUL26'!$B$9:$CQ$307,AW$1,0),0)*$G181</f>
        <v>13.949900000000001</v>
      </c>
      <c r="AX181" s="36">
        <f>IF($B181="P",VLOOKUP($E181,'[2]Costeo-JUL26'!$B$9:$CQ$307,AX$1,0),0)*$G181</f>
        <v>59953.880220000006</v>
      </c>
      <c r="AY181" s="35">
        <f>IF($B181="P",VLOOKUP($E181,'[2]Costeo-JUL26'!$B$9:$CQ$307,AY$1,0),0)</f>
        <v>0.03</v>
      </c>
      <c r="AZ181" s="36">
        <f t="shared" si="80"/>
        <v>1798.6164066000001</v>
      </c>
      <c r="BA181" s="36">
        <f t="shared" si="81"/>
        <v>61752.496626600005</v>
      </c>
      <c r="BB181" s="34">
        <f>IF($B181="P",VLOOKUP($E181,'[2]Costeo-JUL26'!$B$9:$CQ$307,BB$1,0),0)</f>
        <v>902311</v>
      </c>
      <c r="BC181" s="16">
        <f>IF($B181="P",VLOOKUP($E181,'[2]Costeo-JUL26'!$B$9:$CQ$307,BC$1,0),0)*$G181</f>
        <v>1.9472222222222222</v>
      </c>
      <c r="BD181" s="36">
        <f>IF($B181="P",VLOOKUP($E181,'[2]Costeo-JUL26'!$B$9:$CQ$307,BD$1,0),0)*$G181</f>
        <v>7636.3142916666675</v>
      </c>
      <c r="BE181" s="35">
        <f>IF($B181="P",VLOOKUP($E181,'[2]Costeo-JUL26'!$B$9:$CQ$307,BE$1,0),0)</f>
        <v>0.03</v>
      </c>
      <c r="BF181" s="36">
        <f t="shared" si="82"/>
        <v>229.08942875000002</v>
      </c>
      <c r="BG181" s="36">
        <f t="shared" si="83"/>
        <v>7865.4037204166671</v>
      </c>
      <c r="BH181" s="34">
        <f>IF($B181="P",VLOOKUP($E181,'[2]Costeo-JUL26'!$B$9:$CQ$307,BH$1,0),0)</f>
        <v>933089</v>
      </c>
      <c r="BI181" s="16">
        <f>IF($B181="P",VLOOKUP($E181,'[2]Costeo-JUL26'!$B$9:$CQ$307,BI$1,0),0)*$G181</f>
        <v>24.340277777777779</v>
      </c>
      <c r="BJ181" s="36">
        <f>IF($B181="P",VLOOKUP($E181,'[2]Costeo-JUL26'!$B$9:$CQ$307,BJ$1,0),0)*$G181</f>
        <v>18125.536563588852</v>
      </c>
      <c r="BK181" s="35">
        <f>IF(BH181=910319,0,IF($B181="P",VLOOKUP($E181,'[2]Costeo-JUL26'!$B$9:$CQ$307,BK$1,0),0))</f>
        <v>0.02</v>
      </c>
      <c r="BL181" s="36">
        <f t="shared" si="84"/>
        <v>362.51073127177705</v>
      </c>
      <c r="BM181" s="36">
        <f t="shared" si="85"/>
        <v>18488.047294860629</v>
      </c>
      <c r="BN181" s="34">
        <f>IF($B181="P",VLOOKUP($E181,'[2]Costeo-JUL26'!$B$9:$CQ$307,BN$1,0),0)</f>
        <v>0</v>
      </c>
      <c r="BO181" s="16">
        <f>IF($B181="P",VLOOKUP($E181,'[2]Costeo-JUL26'!$B$9:$CQ$307,BO$1,0),0)*$G181</f>
        <v>0</v>
      </c>
      <c r="BP181" s="36">
        <f>IF($B181="P",VLOOKUP($E181,'[2]Costeo-JUL26'!$B$9:$CQ$307,BP$1,0),0)*$G181</f>
        <v>0</v>
      </c>
      <c r="BQ181" s="35">
        <f>IF($B181="P",VLOOKUP($E181,'[2]Costeo-JUL26'!$B$9:$CQ$307,BQ$1,0),0)</f>
        <v>0</v>
      </c>
      <c r="BR181" s="36">
        <f t="shared" si="86"/>
        <v>0</v>
      </c>
      <c r="BS181" s="36">
        <f t="shared" si="87"/>
        <v>0</v>
      </c>
      <c r="BT181" s="34">
        <f>IF($B181="P",VLOOKUP($E181,'[2]Costeo-JUL26'!$B$9:$CQ$307,BT$1,0),0)</f>
        <v>0</v>
      </c>
      <c r="BU181" s="16">
        <f>IF($B181="P",VLOOKUP($E181,'[2]Costeo-JUL26'!$B$9:$CQ$307,BU$1,0),0)*$G181</f>
        <v>0</v>
      </c>
      <c r="BV181" s="36">
        <f>IF($B181="P",VLOOKUP($E181,'[2]Costeo-JUL26'!$B$9:$CQ$307,BV$1,0),0)*$G181</f>
        <v>0</v>
      </c>
      <c r="BW181" s="35">
        <f>IF($B181="P",VLOOKUP($E181,'[2]Costeo-JUL26'!$B$9:$CQ$307,BW$1,0),0)</f>
        <v>0</v>
      </c>
      <c r="BX181" s="36">
        <f t="shared" si="88"/>
        <v>0</v>
      </c>
      <c r="BY181" s="36">
        <f t="shared" si="89"/>
        <v>0</v>
      </c>
      <c r="BZ181" s="34">
        <f>IF($B181="P",VLOOKUP($E181,'[2]Costeo-JUL26'!$B$9:$CQ$307,BZ$1,0),0)</f>
        <v>0</v>
      </c>
      <c r="CA181" s="16">
        <f>IF($B181="P",VLOOKUP($E181,'[2]Costeo-JUL26'!$B$9:$CQ$307,CA$1,0),0)*$G181</f>
        <v>0</v>
      </c>
      <c r="CB181" s="36">
        <f>IF($B181="P",VLOOKUP($E181,'[2]Costeo-JUL26'!$B$9:$CQ$307,CB$1,0),0)*$G181</f>
        <v>0</v>
      </c>
      <c r="CC181" s="35">
        <f>IF($B181="P",VLOOKUP($E181,'[2]Costeo-JUL26'!$B$9:$CQ$307,CC$1,0),0)</f>
        <v>0</v>
      </c>
      <c r="CD181" s="36">
        <f t="shared" si="90"/>
        <v>0</v>
      </c>
      <c r="CE181" s="36">
        <f t="shared" si="91"/>
        <v>0</v>
      </c>
      <c r="CF181" s="37">
        <f t="shared" si="63"/>
        <v>3566964.6378802177</v>
      </c>
      <c r="CG181" s="36">
        <f>IF($B181="r",VLOOKUP($E181,'[2]Costeo-JUL26'!$B$9:$CQ$307,CG$1,0),0)*$G181</f>
        <v>0</v>
      </c>
      <c r="CH181" s="35">
        <f>VLOOKUP($E181,'[2]TEORICOS (05.26)'!$A$8:$T$251,CH$1,0)</f>
        <v>0</v>
      </c>
      <c r="CI181" s="36">
        <f t="shared" si="92"/>
        <v>0</v>
      </c>
      <c r="CJ181" s="37">
        <f t="shared" si="93"/>
        <v>0</v>
      </c>
      <c r="CM181" s="16">
        <f>SUMIFS('[1]Ajuste Inventario'!$I:$I,'[1]Ajuste Inventario'!$B:$B,E181,'[1]Ajuste Inventario'!$S:$S,D181)*-1</f>
        <v>11.25</v>
      </c>
      <c r="CN181" s="36">
        <f t="shared" si="64"/>
        <v>57244.439623612627</v>
      </c>
      <c r="CP181" t="str">
        <f t="shared" si="65"/>
        <v>627Org.Vtas Dolores</v>
      </c>
      <c r="CQ181" s="10">
        <f t="shared" si="66"/>
        <v>5088.3946332100113</v>
      </c>
    </row>
    <row r="182" spans="1:95" x14ac:dyDescent="0.25">
      <c r="A182" s="30">
        <v>46204</v>
      </c>
      <c r="B182" s="31" t="str">
        <f>VLOOKUP($E182,'[2]TEORICOS (05.26)'!$A$8:$T$251,B$1,0)</f>
        <v>P</v>
      </c>
      <c r="C182" s="32" t="str">
        <f>VLOOKUP($E182,'[2]TEORICOS (05.26)'!$A$8:$T$251,C$1,0)</f>
        <v>Sprite</v>
      </c>
      <c r="D182" t="s">
        <v>217</v>
      </c>
      <c r="E182">
        <v>635</v>
      </c>
      <c r="F182" t="s">
        <v>90</v>
      </c>
      <c r="G182" s="16">
        <v>63</v>
      </c>
      <c r="H182" s="16">
        <v>199.70999999999978</v>
      </c>
      <c r="I182" s="33">
        <v>1218012.5699999991</v>
      </c>
      <c r="J182" s="33">
        <v>1122319.8199999996</v>
      </c>
      <c r="K182" s="34">
        <f>IF($B182="P",VLOOKUP($E182,'[2]Costeo-JUL26'!$B$9:$CQ$307,K$1,0),0)</f>
        <v>933147</v>
      </c>
      <c r="L182" s="35">
        <f>VLOOKUP($E182,'[2]TEORICOS (05.26)'!$A$8:$T$251,L$1,0)</f>
        <v>0.25119999999999998</v>
      </c>
      <c r="M182" s="36">
        <f t="shared" si="67"/>
        <v>281926.73878399987</v>
      </c>
      <c r="N182" s="35">
        <f>IF($B182="P",VLOOKUP($E182,'[2]Costeo-JUL26'!$B$9:$CQ$307,N$1,0),0)</f>
        <v>5.0000000000000001E-3</v>
      </c>
      <c r="O182" s="36">
        <f t="shared" si="68"/>
        <v>1409.6336939199994</v>
      </c>
      <c r="P182" s="36">
        <f>IF($B182="P",VLOOKUP($E182,'[2]Costeo-JUL26'!$B$9:$CQ$307,P$1,0),0)*H182</f>
        <v>0</v>
      </c>
      <c r="Q182" s="36">
        <f t="shared" si="69"/>
        <v>283336.37247791985</v>
      </c>
      <c r="R182" s="34">
        <f>IF($B182="P",VLOOKUP($E182,'[2]Costeo-JUL26'!$B$9:$CQ$307,R$1,0),0)</f>
        <v>902332</v>
      </c>
      <c r="S182" s="16">
        <f>IF($B182="P",VLOOKUP($E182,'[2]Costeo-JUL26'!$B$9:$CQ$307,S$1,0),0)*$G182</f>
        <v>108.75059999999999</v>
      </c>
      <c r="T182" s="36">
        <f>IF($B182="P",VLOOKUP($E182,'[2]Costeo-JUL26'!$B$9:$CQ$307,T$1,0),0)*$G182</f>
        <v>75859.404566955141</v>
      </c>
      <c r="U182" s="35">
        <f>IF($B182="P",VLOOKUP($E182,'[2]Costeo-JUL26'!$B$9:$CQ$307,U$1,0),0)</f>
        <v>1.4999999999999999E-2</v>
      </c>
      <c r="V182" s="36">
        <f t="shared" si="70"/>
        <v>1137.891068504327</v>
      </c>
      <c r="W182" s="36">
        <f t="shared" si="71"/>
        <v>76997.295635459464</v>
      </c>
      <c r="X182" s="34">
        <f>IF($B182="P",VLOOKUP($E182,'[2]Costeo-JUL26'!$B$9:$CQ$307,X$1,0),0)</f>
        <v>902338</v>
      </c>
      <c r="Y182" s="16">
        <f>IF($B182="P",VLOOKUP($E182,'[2]Costeo-JUL26'!$B$9:$CQ$307,Y$1,0),0)*$G182</f>
        <v>9.8794079999999997</v>
      </c>
      <c r="Z182" s="36">
        <f>IF($B182="P",VLOOKUP($E182,'[2]Costeo-JUL26'!$B$9:$CQ$307,Z$1,0),0)*$G182</f>
        <v>2793.3038179199998</v>
      </c>
      <c r="AA182" s="35">
        <f>IF($B182="P",VLOOKUP($E182,'[2]Costeo-JUL26'!$B$9:$CQ$307,AA$1,0),0)</f>
        <v>0.45</v>
      </c>
      <c r="AB182" s="36">
        <f t="shared" si="72"/>
        <v>1256.9867180639999</v>
      </c>
      <c r="AC182" s="36">
        <f t="shared" si="73"/>
        <v>4050.2905359839997</v>
      </c>
      <c r="AD182" s="34">
        <f>IF($B182="P",VLOOKUP($E182,'[2]Costeo-JUL26'!$B$9:$CQ$307,AD$1,0),0)</f>
        <v>939557</v>
      </c>
      <c r="AE182" s="16">
        <f>IF($B182="P",VLOOKUP($E182,'[2]Costeo-JUL26'!$B$9:$CQ$307,AE$1,0),0)*$G182</f>
        <v>567</v>
      </c>
      <c r="AF182" s="36">
        <f>IF($B182="P",VLOOKUP($E182,'[2]Costeo-JUL26'!$B$9:$CQ$307,AF$1,0),0)*$G182</f>
        <v>11764.116</v>
      </c>
      <c r="AG182" s="35">
        <f>IF($B182="P",VLOOKUP($E182,'[2]Costeo-JUL26'!$B$9:$CQ$307,AG$1,0),0)</f>
        <v>6.0000000000000001E-3</v>
      </c>
      <c r="AH182" s="36">
        <f t="shared" si="74"/>
        <v>70.584696000000008</v>
      </c>
      <c r="AI182" s="36">
        <f t="shared" si="75"/>
        <v>11834.700696</v>
      </c>
      <c r="AJ182" s="34">
        <f>IF($B182="P",VLOOKUP($E182,'[2]Costeo-JUL26'!$B$9:$CQ$307,AJ$1,0),0)</f>
        <v>939635</v>
      </c>
      <c r="AK182" s="16">
        <f>IF($B182="P",VLOOKUP($E182,'[2]Costeo-JUL26'!$B$9:$CQ$307,AK$1,0),0)*$G182</f>
        <v>567</v>
      </c>
      <c r="AL182" s="36">
        <f>IF($B182="P",VLOOKUP($E182,'[2]Costeo-JUL26'!$B$9:$CQ$307,AL$1,0),0)*$G182</f>
        <v>10789.374960000001</v>
      </c>
      <c r="AM182" s="35">
        <f>IF($B182="P",VLOOKUP($E182,'[2]Costeo-JUL26'!$B$9:$CQ$307,AM$1,0),0)</f>
        <v>1.7999999999999999E-2</v>
      </c>
      <c r="AN182" s="36">
        <f t="shared" si="76"/>
        <v>194.20874928000001</v>
      </c>
      <c r="AO182" s="36">
        <f t="shared" si="77"/>
        <v>10983.583709280001</v>
      </c>
      <c r="AP182" s="34">
        <f>IF($B182="P",VLOOKUP($E182,'[2]Costeo-JUL26'!$B$9:$CQ$307,AP$1,0),0)</f>
        <v>0</v>
      </c>
      <c r="AQ182" s="16">
        <f>IF($B182="P",VLOOKUP($E182,'[2]Costeo-JUL26'!$B$9:$CQ$307,AQ$1,0),0)*$G182</f>
        <v>0</v>
      </c>
      <c r="AR182" s="36">
        <f>IF($B182="P",VLOOKUP($E182,'[2]Costeo-JUL26'!$B$9:$CQ$307,AR$1,0),0)*$G182</f>
        <v>0</v>
      </c>
      <c r="AS182" s="35">
        <f>IF($B182="P",VLOOKUP($E182,'[2]Costeo-JUL26'!$B$9:$CQ$307,AS$1,0),0)</f>
        <v>0</v>
      </c>
      <c r="AT182" s="36">
        <f t="shared" si="78"/>
        <v>0</v>
      </c>
      <c r="AU182" s="36">
        <f t="shared" si="79"/>
        <v>0</v>
      </c>
      <c r="AV182" s="34">
        <f>IF($B182="P",VLOOKUP($E182,'[2]Costeo-JUL26'!$B$9:$CQ$307,AV$1,0),0)</f>
        <v>0</v>
      </c>
      <c r="AW182" s="16">
        <f>IF($B182="P",VLOOKUP($E182,'[2]Costeo-JUL26'!$B$9:$CQ$307,AW$1,0),0)*$G182</f>
        <v>0</v>
      </c>
      <c r="AX182" s="36">
        <f>IF($B182="P",VLOOKUP($E182,'[2]Costeo-JUL26'!$B$9:$CQ$307,AX$1,0),0)*$G182</f>
        <v>0</v>
      </c>
      <c r="AY182" s="35">
        <f>IF($B182="P",VLOOKUP($E182,'[2]Costeo-JUL26'!$B$9:$CQ$307,AY$1,0),0)</f>
        <v>0</v>
      </c>
      <c r="AZ182" s="36">
        <f t="shared" si="80"/>
        <v>0</v>
      </c>
      <c r="BA182" s="36">
        <f t="shared" si="81"/>
        <v>0</v>
      </c>
      <c r="BB182" s="34">
        <f>IF($B182="P",VLOOKUP($E182,'[2]Costeo-JUL26'!$B$9:$CQ$307,BB$1,0),0)</f>
        <v>0</v>
      </c>
      <c r="BC182" s="16">
        <f>IF($B182="P",VLOOKUP($E182,'[2]Costeo-JUL26'!$B$9:$CQ$307,BC$1,0),0)*$G182</f>
        <v>0</v>
      </c>
      <c r="BD182" s="36">
        <f>IF($B182="P",VLOOKUP($E182,'[2]Costeo-JUL26'!$B$9:$CQ$307,BD$1,0),0)*$G182</f>
        <v>0</v>
      </c>
      <c r="BE182" s="35">
        <f>IF($B182="P",VLOOKUP($E182,'[2]Costeo-JUL26'!$B$9:$CQ$307,BE$1,0),0)</f>
        <v>0</v>
      </c>
      <c r="BF182" s="36">
        <f t="shared" si="82"/>
        <v>0</v>
      </c>
      <c r="BG182" s="36">
        <f t="shared" si="83"/>
        <v>0</v>
      </c>
      <c r="BH182" s="34">
        <f>IF($B182="P",VLOOKUP($E182,'[2]Costeo-JUL26'!$B$9:$CQ$307,BH$1,0),0)</f>
        <v>0</v>
      </c>
      <c r="BI182" s="16">
        <f>IF($B182="P",VLOOKUP($E182,'[2]Costeo-JUL26'!$B$9:$CQ$307,BI$1,0),0)*$G182</f>
        <v>0</v>
      </c>
      <c r="BJ182" s="36">
        <f>IF($B182="P",VLOOKUP($E182,'[2]Costeo-JUL26'!$B$9:$CQ$307,BJ$1,0),0)*$G182</f>
        <v>0</v>
      </c>
      <c r="BK182" s="35">
        <f>IF(BH182=910319,0,IF($B182="P",VLOOKUP($E182,'[2]Costeo-JUL26'!$B$9:$CQ$307,BK$1,0),0))</f>
        <v>0</v>
      </c>
      <c r="BL182" s="36">
        <f t="shared" si="84"/>
        <v>0</v>
      </c>
      <c r="BM182" s="36">
        <f t="shared" si="85"/>
        <v>0</v>
      </c>
      <c r="BN182" s="34">
        <f>IF($B182="P",VLOOKUP($E182,'[2]Costeo-JUL26'!$B$9:$CQ$307,BN$1,0),0)</f>
        <v>0</v>
      </c>
      <c r="BO182" s="16">
        <f>IF($B182="P",VLOOKUP($E182,'[2]Costeo-JUL26'!$B$9:$CQ$307,BO$1,0),0)*$G182</f>
        <v>0</v>
      </c>
      <c r="BP182" s="36">
        <f>IF($B182="P",VLOOKUP($E182,'[2]Costeo-JUL26'!$B$9:$CQ$307,BP$1,0),0)*$G182</f>
        <v>0</v>
      </c>
      <c r="BQ182" s="35">
        <f>IF($B182="P",VLOOKUP($E182,'[2]Costeo-JUL26'!$B$9:$CQ$307,BQ$1,0),0)</f>
        <v>0</v>
      </c>
      <c r="BR182" s="36">
        <f t="shared" si="86"/>
        <v>0</v>
      </c>
      <c r="BS182" s="36">
        <f t="shared" si="87"/>
        <v>0</v>
      </c>
      <c r="BT182" s="34">
        <f>IF($B182="P",VLOOKUP($E182,'[2]Costeo-JUL26'!$B$9:$CQ$307,BT$1,0),0)</f>
        <v>0</v>
      </c>
      <c r="BU182" s="16">
        <f>IF($B182="P",VLOOKUP($E182,'[2]Costeo-JUL26'!$B$9:$CQ$307,BU$1,0),0)*$G182</f>
        <v>0</v>
      </c>
      <c r="BV182" s="36">
        <f>IF($B182="P",VLOOKUP($E182,'[2]Costeo-JUL26'!$B$9:$CQ$307,BV$1,0),0)*$G182</f>
        <v>0</v>
      </c>
      <c r="BW182" s="35">
        <f>IF($B182="P",VLOOKUP($E182,'[2]Costeo-JUL26'!$B$9:$CQ$307,BW$1,0),0)</f>
        <v>0</v>
      </c>
      <c r="BX182" s="36">
        <f t="shared" si="88"/>
        <v>0</v>
      </c>
      <c r="BY182" s="36">
        <f t="shared" si="89"/>
        <v>0</v>
      </c>
      <c r="BZ182" s="34">
        <f>IF($B182="P",VLOOKUP($E182,'[2]Costeo-JUL26'!$B$9:$CQ$307,BZ$1,0),0)</f>
        <v>0</v>
      </c>
      <c r="CA182" s="16">
        <f>IF($B182="P",VLOOKUP($E182,'[2]Costeo-JUL26'!$B$9:$CQ$307,CA$1,0),0)*$G182</f>
        <v>0</v>
      </c>
      <c r="CB182" s="36">
        <f>IF($B182="P",VLOOKUP($E182,'[2]Costeo-JUL26'!$B$9:$CQ$307,CB$1,0),0)*$G182</f>
        <v>0</v>
      </c>
      <c r="CC182" s="35">
        <f>IF($B182="P",VLOOKUP($E182,'[2]Costeo-JUL26'!$B$9:$CQ$307,CC$1,0),0)</f>
        <v>0</v>
      </c>
      <c r="CD182" s="36">
        <f t="shared" si="90"/>
        <v>0</v>
      </c>
      <c r="CE182" s="36">
        <f t="shared" si="91"/>
        <v>0</v>
      </c>
      <c r="CF182" s="37">
        <f t="shared" si="63"/>
        <v>387202.24305464333</v>
      </c>
      <c r="CG182" s="36">
        <f>IF($B182="r",VLOOKUP($E182,'[2]Costeo-JUL26'!$B$9:$CQ$307,CG$1,0),0)*$G182</f>
        <v>0</v>
      </c>
      <c r="CH182" s="35">
        <f>VLOOKUP($E182,'[2]TEORICOS (05.26)'!$A$8:$T$251,CH$1,0)</f>
        <v>0</v>
      </c>
      <c r="CI182" s="36">
        <f t="shared" si="92"/>
        <v>0</v>
      </c>
      <c r="CJ182" s="37">
        <f t="shared" si="93"/>
        <v>0</v>
      </c>
      <c r="CM182" s="16">
        <f>SUMIFS('[1]Ajuste Inventario'!$I:$I,'[1]Ajuste Inventario'!$B:$B,E182,'[1]Ajuste Inventario'!$S:$S,D182)*-1</f>
        <v>1</v>
      </c>
      <c r="CN182" s="36">
        <f t="shared" si="64"/>
        <v>6146.0673500737039</v>
      </c>
      <c r="CP182" t="str">
        <f t="shared" si="65"/>
        <v>635Org.Vtas Dolores</v>
      </c>
      <c r="CQ182" s="10">
        <f t="shared" si="66"/>
        <v>6146.0673500737039</v>
      </c>
    </row>
    <row r="183" spans="1:95" x14ac:dyDescent="0.25">
      <c r="A183" s="30">
        <v>46204</v>
      </c>
      <c r="B183" s="31" t="str">
        <f>VLOOKUP($E183,'[2]TEORICOS (05.26)'!$A$8:$T$251,B$1,0)</f>
        <v>P</v>
      </c>
      <c r="C183" s="32" t="str">
        <f>VLOOKUP($E183,'[2]TEORICOS (05.26)'!$A$8:$T$251,C$1,0)</f>
        <v>Sprite</v>
      </c>
      <c r="D183" t="s">
        <v>217</v>
      </c>
      <c r="E183">
        <v>640</v>
      </c>
      <c r="F183" t="s">
        <v>91</v>
      </c>
      <c r="G183" s="16">
        <v>1416</v>
      </c>
      <c r="H183" s="16">
        <v>2992.0079999999984</v>
      </c>
      <c r="I183" s="33">
        <v>26757291.489999905</v>
      </c>
      <c r="J183" s="33">
        <v>26354657.619999908</v>
      </c>
      <c r="K183" s="34">
        <f>IF($B183="P",VLOOKUP($E183,'[2]Costeo-JUL26'!$B$9:$CQ$307,K$1,0),0)</f>
        <v>933147</v>
      </c>
      <c r="L183" s="35">
        <f>VLOOKUP($E183,'[2]TEORICOS (05.26)'!$A$8:$T$251,L$1,0)</f>
        <v>0.25119999999999998</v>
      </c>
      <c r="M183" s="36">
        <f t="shared" si="67"/>
        <v>6620289.9941439759</v>
      </c>
      <c r="N183" s="35">
        <f>IF($B183="P",VLOOKUP($E183,'[2]Costeo-JUL26'!$B$9:$CQ$307,N$1,0),0)</f>
        <v>5.0000000000000001E-3</v>
      </c>
      <c r="O183" s="36">
        <f t="shared" si="68"/>
        <v>33101.449970719877</v>
      </c>
      <c r="P183" s="36">
        <f>IF($B183="P",VLOOKUP($E183,'[2]Costeo-JUL26'!$B$9:$CQ$307,P$1,0),0)*H183</f>
        <v>0</v>
      </c>
      <c r="Q183" s="36">
        <f t="shared" si="69"/>
        <v>6653391.4441146962</v>
      </c>
      <c r="R183" s="34">
        <f>IF($B183="P",VLOOKUP($E183,'[2]Costeo-JUL26'!$B$9:$CQ$307,R$1,0),0)</f>
        <v>902332</v>
      </c>
      <c r="S183" s="16">
        <f>IF($B183="P",VLOOKUP($E183,'[2]Costeo-JUL26'!$B$9:$CQ$307,S$1,0),0)*$G183</f>
        <v>1629.5328</v>
      </c>
      <c r="T183" s="36">
        <f>IF($B183="P",VLOOKUP($E183,'[2]Costeo-JUL26'!$B$9:$CQ$307,T$1,0),0)*$G183</f>
        <v>1136686.9509715184</v>
      </c>
      <c r="U183" s="35">
        <f>IF($B183="P",VLOOKUP($E183,'[2]Costeo-JUL26'!$B$9:$CQ$307,U$1,0),0)</f>
        <v>1.4999999999999999E-2</v>
      </c>
      <c r="V183" s="36">
        <f t="shared" si="70"/>
        <v>17050.304264572776</v>
      </c>
      <c r="W183" s="36">
        <f t="shared" si="71"/>
        <v>1153737.2552360911</v>
      </c>
      <c r="X183" s="34">
        <f>IF($B183="P",VLOOKUP($E183,'[2]Costeo-JUL26'!$B$9:$CQ$307,X$1,0),0)</f>
        <v>902338</v>
      </c>
      <c r="Y183" s="16">
        <f>IF($B183="P",VLOOKUP($E183,'[2]Costeo-JUL26'!$B$9:$CQ$307,Y$1,0),0)*$G183</f>
        <v>148.03430399999999</v>
      </c>
      <c r="Z183" s="36">
        <f>IF($B183="P",VLOOKUP($E183,'[2]Costeo-JUL26'!$B$9:$CQ$307,Z$1,0),0)*$G183</f>
        <v>41855.219112959996</v>
      </c>
      <c r="AA183" s="35">
        <f>IF($B183="P",VLOOKUP($E183,'[2]Costeo-JUL26'!$B$9:$CQ$307,AA$1,0),0)</f>
        <v>0.45</v>
      </c>
      <c r="AB183" s="36">
        <f t="shared" si="72"/>
        <v>18834.848600832</v>
      </c>
      <c r="AC183" s="36">
        <f t="shared" si="73"/>
        <v>60690.067713791999</v>
      </c>
      <c r="AD183" s="34">
        <f>IF($B183="P",VLOOKUP($E183,'[2]Costeo-JUL26'!$B$9:$CQ$307,AD$1,0),0)</f>
        <v>901767</v>
      </c>
      <c r="AE183" s="16">
        <f>IF($B183="P",VLOOKUP($E183,'[2]Costeo-JUL26'!$B$9:$CQ$307,AE$1,0),0)*$G183</f>
        <v>11328</v>
      </c>
      <c r="AF183" s="36">
        <f>IF($B183="P",VLOOKUP($E183,'[2]Costeo-JUL26'!$B$9:$CQ$307,AF$1,0),0)*$G183</f>
        <v>173853.0816</v>
      </c>
      <c r="AG183" s="35">
        <f>IF($B183="P",VLOOKUP($E183,'[2]Costeo-JUL26'!$B$9:$CQ$307,AG$1,0),0)</f>
        <v>6.0000000000000001E-3</v>
      </c>
      <c r="AH183" s="36">
        <f t="shared" si="74"/>
        <v>1043.1184896</v>
      </c>
      <c r="AI183" s="36">
        <f t="shared" si="75"/>
        <v>174896.2000896</v>
      </c>
      <c r="AJ183" s="34">
        <f>IF($B183="P",VLOOKUP($E183,'[2]Costeo-JUL26'!$B$9:$CQ$307,AJ$1,0),0)</f>
        <v>910882</v>
      </c>
      <c r="AK183" s="16">
        <f>IF($B183="P",VLOOKUP($E183,'[2]Costeo-JUL26'!$B$9:$CQ$307,AK$1,0),0)*$G183</f>
        <v>11328</v>
      </c>
      <c r="AL183" s="36">
        <f>IF($B183="P",VLOOKUP($E183,'[2]Costeo-JUL26'!$B$9:$CQ$307,AL$1,0),0)*$G183</f>
        <v>109910.48640000001</v>
      </c>
      <c r="AM183" s="35">
        <f>IF($B183="P",VLOOKUP($E183,'[2]Costeo-JUL26'!$B$9:$CQ$307,AM$1,0),0)</f>
        <v>1.7999999999999999E-2</v>
      </c>
      <c r="AN183" s="36">
        <f t="shared" si="76"/>
        <v>1978.3887552000001</v>
      </c>
      <c r="AO183" s="36">
        <f t="shared" si="77"/>
        <v>111888.8751552</v>
      </c>
      <c r="AP183" s="34">
        <f>IF($B183="P",VLOOKUP($E183,'[2]Costeo-JUL26'!$B$9:$CQ$307,AP$1,0),0)</f>
        <v>913486</v>
      </c>
      <c r="AQ183" s="16">
        <f>IF($B183="P",VLOOKUP($E183,'[2]Costeo-JUL26'!$B$9:$CQ$307,AQ$1,0),0)*$G183</f>
        <v>11328</v>
      </c>
      <c r="AR183" s="36">
        <f>IF($B183="P",VLOOKUP($E183,'[2]Costeo-JUL26'!$B$9:$CQ$307,AR$1,0),0)*$G183</f>
        <v>1398287.5916990102</v>
      </c>
      <c r="AS183" s="35">
        <f>IF($B183="P",VLOOKUP($E183,'[2]Costeo-JUL26'!$B$9:$CQ$307,AS$1,0),0)</f>
        <v>0.02</v>
      </c>
      <c r="AT183" s="36">
        <f t="shared" si="78"/>
        <v>27965.751833980205</v>
      </c>
      <c r="AU183" s="36">
        <f t="shared" si="79"/>
        <v>1426253.3435329904</v>
      </c>
      <c r="AV183" s="34">
        <f>IF($B183="P",VLOOKUP($E183,'[2]Costeo-JUL26'!$B$9:$CQ$307,AV$1,0),0)</f>
        <v>902310</v>
      </c>
      <c r="AW183" s="16">
        <f>IF($B183="P",VLOOKUP($E183,'[2]Costeo-JUL26'!$B$9:$CQ$307,AW$1,0),0)*$G183</f>
        <v>44.179199999999994</v>
      </c>
      <c r="AX183" s="36">
        <f>IF($B183="P",VLOOKUP($E183,'[2]Costeo-JUL26'!$B$9:$CQ$307,AX$1,0),0)*$G183</f>
        <v>154783.86351725252</v>
      </c>
      <c r="AY183" s="35">
        <f>IF($B183="P",VLOOKUP($E183,'[2]Costeo-JUL26'!$B$9:$CQ$307,AY$1,0),0)</f>
        <v>0.03</v>
      </c>
      <c r="AZ183" s="36">
        <f t="shared" si="80"/>
        <v>4643.5159055175754</v>
      </c>
      <c r="BA183" s="36">
        <f t="shared" si="81"/>
        <v>159427.37942277011</v>
      </c>
      <c r="BB183" s="34">
        <f>IF($B183="P",VLOOKUP($E183,'[2]Costeo-JUL26'!$B$9:$CQ$307,BB$1,0),0)</f>
        <v>902311</v>
      </c>
      <c r="BC183" s="16">
        <f>IF($B183="P",VLOOKUP($E183,'[2]Costeo-JUL26'!$B$9:$CQ$307,BC$1,0),0)*$G183</f>
        <v>7.08</v>
      </c>
      <c r="BD183" s="36">
        <f>IF($B183="P",VLOOKUP($E183,'[2]Costeo-JUL26'!$B$9:$CQ$307,BD$1,0),0)*$G183</f>
        <v>27765.246600000002</v>
      </c>
      <c r="BE183" s="35">
        <f>IF($B183="P",VLOOKUP($E183,'[2]Costeo-JUL26'!$B$9:$CQ$307,BE$1,0),0)</f>
        <v>0.03</v>
      </c>
      <c r="BF183" s="36">
        <f t="shared" si="82"/>
        <v>832.95739800000001</v>
      </c>
      <c r="BG183" s="36">
        <f t="shared" si="83"/>
        <v>28598.203998000001</v>
      </c>
      <c r="BH183" s="34">
        <f>IF($B183="P",VLOOKUP($E183,'[2]Costeo-JUL26'!$B$9:$CQ$307,BH$1,0),0)</f>
        <v>910319</v>
      </c>
      <c r="BI183" s="16">
        <f>IF($B183="P",VLOOKUP($E183,'[2]Costeo-JUL26'!$B$9:$CQ$307,BI$1,0),0)*$G183</f>
        <v>25.285714285714285</v>
      </c>
      <c r="BJ183" s="36">
        <f>IF($B183="P",VLOOKUP($E183,'[2]Costeo-JUL26'!$B$9:$CQ$307,BJ$1,0),0)*$G183</f>
        <v>66109.5</v>
      </c>
      <c r="BK183" s="35">
        <f>IF(BH183=910319,0,IF($B183="P",VLOOKUP($E183,'[2]Costeo-JUL26'!$B$9:$CQ$307,BK$1,0),0))</f>
        <v>0</v>
      </c>
      <c r="BL183" s="36">
        <f t="shared" si="84"/>
        <v>0</v>
      </c>
      <c r="BM183" s="36">
        <f t="shared" si="85"/>
        <v>66109.5</v>
      </c>
      <c r="BN183" s="34">
        <f>IF($B183="P",VLOOKUP($E183,'[2]Costeo-JUL26'!$B$9:$CQ$307,BN$1,0),0)</f>
        <v>0</v>
      </c>
      <c r="BO183" s="16">
        <f>IF($B183="P",VLOOKUP($E183,'[2]Costeo-JUL26'!$B$9:$CQ$307,BO$1,0),0)*$G183</f>
        <v>0</v>
      </c>
      <c r="BP183" s="36">
        <f>IF($B183="P",VLOOKUP($E183,'[2]Costeo-JUL26'!$B$9:$CQ$307,BP$1,0),0)*$G183</f>
        <v>0</v>
      </c>
      <c r="BQ183" s="35">
        <f>IF($B183="P",VLOOKUP($E183,'[2]Costeo-JUL26'!$B$9:$CQ$307,BQ$1,0),0)</f>
        <v>0</v>
      </c>
      <c r="BR183" s="36">
        <f t="shared" si="86"/>
        <v>0</v>
      </c>
      <c r="BS183" s="36">
        <f t="shared" si="87"/>
        <v>0</v>
      </c>
      <c r="BT183" s="34">
        <f>IF($B183="P",VLOOKUP($E183,'[2]Costeo-JUL26'!$B$9:$CQ$307,BT$1,0),0)</f>
        <v>0</v>
      </c>
      <c r="BU183" s="16">
        <f>IF($B183="P",VLOOKUP($E183,'[2]Costeo-JUL26'!$B$9:$CQ$307,BU$1,0),0)*$G183</f>
        <v>0</v>
      </c>
      <c r="BV183" s="36">
        <f>IF($B183="P",VLOOKUP($E183,'[2]Costeo-JUL26'!$B$9:$CQ$307,BV$1,0),0)*$G183</f>
        <v>0</v>
      </c>
      <c r="BW183" s="35">
        <f>IF($B183="P",VLOOKUP($E183,'[2]Costeo-JUL26'!$B$9:$CQ$307,BW$1,0),0)</f>
        <v>0</v>
      </c>
      <c r="BX183" s="36">
        <f t="shared" si="88"/>
        <v>0</v>
      </c>
      <c r="BY183" s="36">
        <f t="shared" si="89"/>
        <v>0</v>
      </c>
      <c r="BZ183" s="34">
        <f>IF($B183="P",VLOOKUP($E183,'[2]Costeo-JUL26'!$B$9:$CQ$307,BZ$1,0),0)</f>
        <v>0</v>
      </c>
      <c r="CA183" s="16">
        <f>IF($B183="P",VLOOKUP($E183,'[2]Costeo-JUL26'!$B$9:$CQ$307,CA$1,0),0)*$G183</f>
        <v>0</v>
      </c>
      <c r="CB183" s="36">
        <f>IF($B183="P",VLOOKUP($E183,'[2]Costeo-JUL26'!$B$9:$CQ$307,CB$1,0),0)*$G183</f>
        <v>0</v>
      </c>
      <c r="CC183" s="35">
        <f>IF($B183="P",VLOOKUP($E183,'[2]Costeo-JUL26'!$B$9:$CQ$307,CC$1,0),0)</f>
        <v>0</v>
      </c>
      <c r="CD183" s="36">
        <f t="shared" si="90"/>
        <v>0</v>
      </c>
      <c r="CE183" s="36">
        <f t="shared" si="91"/>
        <v>0</v>
      </c>
      <c r="CF183" s="37">
        <f t="shared" si="63"/>
        <v>9834992.2692631409</v>
      </c>
      <c r="CG183" s="36">
        <f>IF($B183="r",VLOOKUP($E183,'[2]Costeo-JUL26'!$B$9:$CQ$307,CG$1,0),0)*$G183</f>
        <v>0</v>
      </c>
      <c r="CH183" s="35">
        <f>VLOOKUP($E183,'[2]TEORICOS (05.26)'!$A$8:$T$251,CH$1,0)</f>
        <v>0</v>
      </c>
      <c r="CI183" s="36">
        <f t="shared" si="92"/>
        <v>0</v>
      </c>
      <c r="CJ183" s="37">
        <f t="shared" si="93"/>
        <v>0</v>
      </c>
      <c r="CM183" s="16">
        <f>SUMIFS('[1]Ajuste Inventario'!$I:$I,'[1]Ajuste Inventario'!$B:$B,E183,'[1]Ajuste Inventario'!$S:$S,D183)*-1</f>
        <v>6.5</v>
      </c>
      <c r="CN183" s="36">
        <f t="shared" si="64"/>
        <v>45146.50406088306</v>
      </c>
      <c r="CP183" t="str">
        <f t="shared" si="65"/>
        <v>640Org.Vtas Dolores</v>
      </c>
      <c r="CQ183" s="10">
        <f t="shared" si="66"/>
        <v>6945.6160093666249</v>
      </c>
    </row>
    <row r="184" spans="1:95" x14ac:dyDescent="0.25">
      <c r="A184" s="30">
        <v>46204</v>
      </c>
      <c r="B184" s="31" t="str">
        <f>VLOOKUP($E184,'[2]TEORICOS (05.26)'!$A$8:$T$251,B$1,0)</f>
        <v>P</v>
      </c>
      <c r="C184" s="32" t="str">
        <f>VLOOKUP($E184,'[2]TEORICOS (05.26)'!$A$8:$T$251,C$1,0)</f>
        <v>Sprite</v>
      </c>
      <c r="D184" t="s">
        <v>217</v>
      </c>
      <c r="E184">
        <v>644</v>
      </c>
      <c r="F184" t="s">
        <v>92</v>
      </c>
      <c r="G184" s="16">
        <v>58</v>
      </c>
      <c r="H184" s="16">
        <v>143.02799999999993</v>
      </c>
      <c r="I184" s="33">
        <v>1205695.3800000001</v>
      </c>
      <c r="J184" s="33">
        <v>1204733.9300000002</v>
      </c>
      <c r="K184" s="34">
        <f>IF($B184="P",VLOOKUP($E184,'[2]Costeo-JUL26'!$B$9:$CQ$307,K$1,0),0)</f>
        <v>933147</v>
      </c>
      <c r="L184" s="35">
        <f>VLOOKUP($E184,'[2]TEORICOS (05.26)'!$A$8:$T$251,L$1,0)</f>
        <v>0.25119999999999998</v>
      </c>
      <c r="M184" s="36">
        <f t="shared" si="67"/>
        <v>302629.16321600002</v>
      </c>
      <c r="N184" s="35">
        <f>IF($B184="P",VLOOKUP($E184,'[2]Costeo-JUL26'!$B$9:$CQ$307,N$1,0),0)</f>
        <v>5.0000000000000001E-3</v>
      </c>
      <c r="O184" s="36">
        <f t="shared" si="68"/>
        <v>1513.14581608</v>
      </c>
      <c r="P184" s="36">
        <f>IF($B184="P",VLOOKUP($E184,'[2]Costeo-JUL26'!$B$9:$CQ$307,P$1,0),0)*H184</f>
        <v>0</v>
      </c>
      <c r="Q184" s="36">
        <f t="shared" si="69"/>
        <v>304142.30903208</v>
      </c>
      <c r="R184" s="34">
        <f>IF($B184="P",VLOOKUP($E184,'[2]Costeo-JUL26'!$B$9:$CQ$307,R$1,0),0)</f>
        <v>902332</v>
      </c>
      <c r="S184" s="16">
        <f>IF($B184="P",VLOOKUP($E184,'[2]Costeo-JUL26'!$B$9:$CQ$307,S$1,0),0)*$G184</f>
        <v>77.870800000000003</v>
      </c>
      <c r="T184" s="36">
        <f>IF($B184="P",VLOOKUP($E184,'[2]Costeo-JUL26'!$B$9:$CQ$307,T$1,0),0)*$G184</f>
        <v>54319.079813375291</v>
      </c>
      <c r="U184" s="35">
        <f>IF($B184="P",VLOOKUP($E184,'[2]Costeo-JUL26'!$B$9:$CQ$307,U$1,0),0)</f>
        <v>1.4999999999999999E-2</v>
      </c>
      <c r="V184" s="36">
        <f t="shared" si="70"/>
        <v>814.78619720062932</v>
      </c>
      <c r="W184" s="36">
        <f t="shared" si="71"/>
        <v>55133.866010575919</v>
      </c>
      <c r="X184" s="34">
        <f>IF($B184="P",VLOOKUP($E184,'[2]Costeo-JUL26'!$B$9:$CQ$307,X$1,0),0)</f>
        <v>902338</v>
      </c>
      <c r="Y184" s="16">
        <f>IF($B184="P",VLOOKUP($E184,'[2]Costeo-JUL26'!$B$9:$CQ$307,Y$1,0),0)*$G184</f>
        <v>6.4310400000000003</v>
      </c>
      <c r="Z184" s="36">
        <f>IF($B184="P",VLOOKUP($E184,'[2]Costeo-JUL26'!$B$9:$CQ$307,Z$1,0),0)*$G184</f>
        <v>1818.3122496000003</v>
      </c>
      <c r="AA184" s="35">
        <f>IF($B184="P",VLOOKUP($E184,'[2]Costeo-JUL26'!$B$9:$CQ$307,AA$1,0),0)</f>
        <v>0.45</v>
      </c>
      <c r="AB184" s="36">
        <f t="shared" si="72"/>
        <v>818.24051232000011</v>
      </c>
      <c r="AC184" s="36">
        <f t="shared" si="73"/>
        <v>2636.5527619200002</v>
      </c>
      <c r="AD184" s="34">
        <f>IF($B184="P",VLOOKUP($E184,'[2]Costeo-JUL26'!$B$9:$CQ$307,AD$1,0),0)</f>
        <v>901767</v>
      </c>
      <c r="AE184" s="16">
        <f>IF($B184="P",VLOOKUP($E184,'[2]Costeo-JUL26'!$B$9:$CQ$307,AE$1,0),0)*$G184</f>
        <v>464</v>
      </c>
      <c r="AF184" s="36">
        <f>IF($B184="P",VLOOKUP($E184,'[2]Costeo-JUL26'!$B$9:$CQ$307,AF$1,0),0)*$G184</f>
        <v>7121.1008000000002</v>
      </c>
      <c r="AG184" s="35">
        <f>IF($B184="P",VLOOKUP($E184,'[2]Costeo-JUL26'!$B$9:$CQ$307,AG$1,0),0)</f>
        <v>6.0000000000000001E-3</v>
      </c>
      <c r="AH184" s="36">
        <f t="shared" si="74"/>
        <v>42.726604800000004</v>
      </c>
      <c r="AI184" s="36">
        <f t="shared" si="75"/>
        <v>7163.8274048000003</v>
      </c>
      <c r="AJ184" s="34">
        <f>IF($B184="P",VLOOKUP($E184,'[2]Costeo-JUL26'!$B$9:$CQ$307,AJ$1,0),0)</f>
        <v>930638</v>
      </c>
      <c r="AK184" s="16">
        <f>IF($B184="P",VLOOKUP($E184,'[2]Costeo-JUL26'!$B$9:$CQ$307,AK$1,0),0)*$G184</f>
        <v>464</v>
      </c>
      <c r="AL184" s="36">
        <f>IF($B184="P",VLOOKUP($E184,'[2]Costeo-JUL26'!$B$9:$CQ$307,AL$1,0),0)*$G184</f>
        <v>10662.9056</v>
      </c>
      <c r="AM184" s="35">
        <f>IF($B184="P",VLOOKUP($E184,'[2]Costeo-JUL26'!$B$9:$CQ$307,AM$1,0),0)</f>
        <v>1.7999999999999999E-2</v>
      </c>
      <c r="AN184" s="36">
        <f t="shared" si="76"/>
        <v>191.93230079999998</v>
      </c>
      <c r="AO184" s="36">
        <f t="shared" si="77"/>
        <v>10854.837900799999</v>
      </c>
      <c r="AP184" s="34">
        <f>IF($B184="P",VLOOKUP($E184,'[2]Costeo-JUL26'!$B$9:$CQ$307,AP$1,0),0)</f>
        <v>911881</v>
      </c>
      <c r="AQ184" s="16">
        <f>IF($B184="P",VLOOKUP($E184,'[2]Costeo-JUL26'!$B$9:$CQ$307,AQ$1,0),0)*$G184</f>
        <v>464</v>
      </c>
      <c r="AR184" s="36">
        <f>IF($B184="P",VLOOKUP($E184,'[2]Costeo-JUL26'!$B$9:$CQ$307,AR$1,0),0)*$G184</f>
        <v>62960.716801048686</v>
      </c>
      <c r="AS184" s="35">
        <f>IF($B184="P",VLOOKUP($E184,'[2]Costeo-JUL26'!$B$9:$CQ$307,AS$1,0),0)</f>
        <v>0.02</v>
      </c>
      <c r="AT184" s="36">
        <f t="shared" si="78"/>
        <v>1259.2143360209736</v>
      </c>
      <c r="AU184" s="36">
        <f t="shared" si="79"/>
        <v>64219.93113706966</v>
      </c>
      <c r="AV184" s="34">
        <f>IF($B184="P",VLOOKUP($E184,'[2]Costeo-JUL26'!$B$9:$CQ$307,AV$1,0),0)</f>
        <v>902310</v>
      </c>
      <c r="AW184" s="16">
        <f>IF($B184="P",VLOOKUP($E184,'[2]Costeo-JUL26'!$B$9:$CQ$307,AW$1,0),0)*$G184</f>
        <v>1.9198</v>
      </c>
      <c r="AX184" s="36">
        <f>IF($B184="P",VLOOKUP($E184,'[2]Costeo-JUL26'!$B$9:$CQ$307,AX$1,0),0)*$G184</f>
        <v>6726.1077878372935</v>
      </c>
      <c r="AY184" s="35">
        <f>IF($B184="P",VLOOKUP($E184,'[2]Costeo-JUL26'!$B$9:$CQ$307,AY$1,0),0)</f>
        <v>0.03</v>
      </c>
      <c r="AZ184" s="36">
        <f t="shared" si="80"/>
        <v>201.78323363511879</v>
      </c>
      <c r="BA184" s="36">
        <f t="shared" si="81"/>
        <v>6927.8910214724119</v>
      </c>
      <c r="BB184" s="34">
        <f>IF($B184="P",VLOOKUP($E184,'[2]Costeo-JUL26'!$B$9:$CQ$307,BB$1,0),0)</f>
        <v>923266</v>
      </c>
      <c r="BC184" s="16">
        <f>IF($B184="P",VLOOKUP($E184,'[2]Costeo-JUL26'!$B$9:$CQ$307,BC$1,0),0)*$G184</f>
        <v>0.28999999999999998</v>
      </c>
      <c r="BD184" s="36">
        <f>IF($B184="P",VLOOKUP($E184,'[2]Costeo-JUL26'!$B$9:$CQ$307,BD$1,0),0)*$G184</f>
        <v>1173.2994000000001</v>
      </c>
      <c r="BE184" s="35">
        <f>IF($B184="P",VLOOKUP($E184,'[2]Costeo-JUL26'!$B$9:$CQ$307,BE$1,0),0)</f>
        <v>0.03</v>
      </c>
      <c r="BF184" s="36">
        <f t="shared" si="82"/>
        <v>35.198982000000001</v>
      </c>
      <c r="BG184" s="36">
        <f t="shared" si="83"/>
        <v>1208.4983820000002</v>
      </c>
      <c r="BH184" s="34">
        <f>IF($B184="P",VLOOKUP($E184,'[2]Costeo-JUL26'!$B$9:$CQ$307,BH$1,0),0)</f>
        <v>910319</v>
      </c>
      <c r="BI184" s="16">
        <f>IF($B184="P",VLOOKUP($E184,'[2]Costeo-JUL26'!$B$9:$CQ$307,BI$1,0),0)*$G184</f>
        <v>1.5466666666666669</v>
      </c>
      <c r="BJ184" s="36">
        <f>IF($B184="P",VLOOKUP($E184,'[2]Costeo-JUL26'!$B$9:$CQ$307,BJ$1,0),0)*$G184</f>
        <v>4043.7599999999998</v>
      </c>
      <c r="BK184" s="35">
        <f>IF(BH184=910319,0,IF($B184="P",VLOOKUP($E184,'[2]Costeo-JUL26'!$B$9:$CQ$307,BK$1,0),0))</f>
        <v>0</v>
      </c>
      <c r="BL184" s="36">
        <f t="shared" si="84"/>
        <v>0</v>
      </c>
      <c r="BM184" s="36">
        <f t="shared" si="85"/>
        <v>4043.7599999999998</v>
      </c>
      <c r="BN184" s="34">
        <f>IF($B184="P",VLOOKUP($E184,'[2]Costeo-JUL26'!$B$9:$CQ$307,BN$1,0),0)</f>
        <v>0</v>
      </c>
      <c r="BO184" s="16">
        <f>IF($B184="P",VLOOKUP($E184,'[2]Costeo-JUL26'!$B$9:$CQ$307,BO$1,0),0)*$G184</f>
        <v>0</v>
      </c>
      <c r="BP184" s="36">
        <f>IF($B184="P",VLOOKUP($E184,'[2]Costeo-JUL26'!$B$9:$CQ$307,BP$1,0),0)*$G184</f>
        <v>0</v>
      </c>
      <c r="BQ184" s="35">
        <f>IF($B184="P",VLOOKUP($E184,'[2]Costeo-JUL26'!$B$9:$CQ$307,BQ$1,0),0)</f>
        <v>0</v>
      </c>
      <c r="BR184" s="36">
        <f t="shared" si="86"/>
        <v>0</v>
      </c>
      <c r="BS184" s="36">
        <f t="shared" si="87"/>
        <v>0</v>
      </c>
      <c r="BT184" s="34">
        <f>IF($B184="P",VLOOKUP($E184,'[2]Costeo-JUL26'!$B$9:$CQ$307,BT$1,0),0)</f>
        <v>0</v>
      </c>
      <c r="BU184" s="16">
        <f>IF($B184="P",VLOOKUP($E184,'[2]Costeo-JUL26'!$B$9:$CQ$307,BU$1,0),0)*$G184</f>
        <v>0</v>
      </c>
      <c r="BV184" s="36">
        <f>IF($B184="P",VLOOKUP($E184,'[2]Costeo-JUL26'!$B$9:$CQ$307,BV$1,0),0)*$G184</f>
        <v>0</v>
      </c>
      <c r="BW184" s="35">
        <f>IF($B184="P",VLOOKUP($E184,'[2]Costeo-JUL26'!$B$9:$CQ$307,BW$1,0),0)</f>
        <v>0</v>
      </c>
      <c r="BX184" s="36">
        <f t="shared" si="88"/>
        <v>0</v>
      </c>
      <c r="BY184" s="36">
        <f t="shared" si="89"/>
        <v>0</v>
      </c>
      <c r="BZ184" s="34">
        <f>IF($B184="P",VLOOKUP($E184,'[2]Costeo-JUL26'!$B$9:$CQ$307,BZ$1,0),0)</f>
        <v>0</v>
      </c>
      <c r="CA184" s="16">
        <f>IF($B184="P",VLOOKUP($E184,'[2]Costeo-JUL26'!$B$9:$CQ$307,CA$1,0),0)*$G184</f>
        <v>0</v>
      </c>
      <c r="CB184" s="36">
        <f>IF($B184="P",VLOOKUP($E184,'[2]Costeo-JUL26'!$B$9:$CQ$307,CB$1,0),0)*$G184</f>
        <v>0</v>
      </c>
      <c r="CC184" s="35">
        <f>IF($B184="P",VLOOKUP($E184,'[2]Costeo-JUL26'!$B$9:$CQ$307,CC$1,0),0)</f>
        <v>0</v>
      </c>
      <c r="CD184" s="36">
        <f t="shared" si="90"/>
        <v>0</v>
      </c>
      <c r="CE184" s="36">
        <f t="shared" si="91"/>
        <v>0</v>
      </c>
      <c r="CF184" s="37">
        <f t="shared" si="63"/>
        <v>456331.47365071799</v>
      </c>
      <c r="CG184" s="36">
        <f>IF($B184="r",VLOOKUP($E184,'[2]Costeo-JUL26'!$B$9:$CQ$307,CG$1,0),0)*$G184</f>
        <v>0</v>
      </c>
      <c r="CH184" s="35">
        <f>VLOOKUP($E184,'[2]TEORICOS (05.26)'!$A$8:$T$251,CH$1,0)</f>
        <v>0</v>
      </c>
      <c r="CI184" s="36">
        <f t="shared" si="92"/>
        <v>0</v>
      </c>
      <c r="CJ184" s="37">
        <f t="shared" si="93"/>
        <v>0</v>
      </c>
      <c r="CM184" s="16">
        <f>SUMIFS('[1]Ajuste Inventario'!$I:$I,'[1]Ajuste Inventario'!$B:$B,E184,'[1]Ajuste Inventario'!$S:$S,D184)*-1</f>
        <v>0.125</v>
      </c>
      <c r="CN184" s="36">
        <f t="shared" si="64"/>
        <v>983.47300355758193</v>
      </c>
      <c r="CP184" t="str">
        <f t="shared" si="65"/>
        <v>644Org.Vtas Dolores</v>
      </c>
      <c r="CQ184" s="10">
        <f t="shared" si="66"/>
        <v>7867.7840284606555</v>
      </c>
    </row>
    <row r="185" spans="1:95" x14ac:dyDescent="0.25">
      <c r="A185" s="30">
        <v>46204</v>
      </c>
      <c r="B185" s="31" t="str">
        <f>VLOOKUP($E185,'[2]TEORICOS (05.26)'!$A$8:$T$251,B$1,0)</f>
        <v>P</v>
      </c>
      <c r="C185" s="32" t="str">
        <f>VLOOKUP($E185,'[2]TEORICOS (05.26)'!$A$8:$T$251,C$1,0)</f>
        <v>Sprite</v>
      </c>
      <c r="D185" t="s">
        <v>217</v>
      </c>
      <c r="E185">
        <v>659</v>
      </c>
      <c r="F185" t="s">
        <v>93</v>
      </c>
      <c r="G185" s="16">
        <v>1587</v>
      </c>
      <c r="H185" s="16">
        <v>3773.8860000000241</v>
      </c>
      <c r="I185" s="33">
        <v>29142156.269999858</v>
      </c>
      <c r="J185" s="33">
        <v>28892004.299999908</v>
      </c>
      <c r="K185" s="34">
        <f>IF($B185="P",VLOOKUP($E185,'[2]Costeo-JUL26'!$B$9:$CQ$307,K$1,0),0)</f>
        <v>933147</v>
      </c>
      <c r="L185" s="35">
        <f>VLOOKUP($E185,'[2]TEORICOS (05.26)'!$A$8:$T$251,L$1,0)</f>
        <v>0.25119999999999998</v>
      </c>
      <c r="M185" s="36">
        <f t="shared" si="67"/>
        <v>7257671.4801599765</v>
      </c>
      <c r="N185" s="35">
        <f>IF($B185="P",VLOOKUP($E185,'[2]Costeo-JUL26'!$B$9:$CQ$307,N$1,0),0)</f>
        <v>5.0000000000000001E-3</v>
      </c>
      <c r="O185" s="36">
        <f t="shared" si="68"/>
        <v>36288.357400799883</v>
      </c>
      <c r="P185" s="36">
        <f>IF($B185="P",VLOOKUP($E185,'[2]Costeo-JUL26'!$B$9:$CQ$307,P$1,0),0)*H185</f>
        <v>0</v>
      </c>
      <c r="Q185" s="36">
        <f t="shared" si="69"/>
        <v>7293959.8375607766</v>
      </c>
      <c r="R185" s="34">
        <f>IF($B185="P",VLOOKUP($E185,'[2]Costeo-JUL26'!$B$9:$CQ$307,R$1,0),0)</f>
        <v>902332</v>
      </c>
      <c r="S185" s="16">
        <f>IF($B185="P",VLOOKUP($E185,'[2]Costeo-JUL26'!$B$9:$CQ$307,S$1,0),0)*$G185</f>
        <v>2054.6095499999997</v>
      </c>
      <c r="T185" s="36">
        <f>IF($B185="P",VLOOKUP($E185,'[2]Costeo-JUL26'!$B$9:$CQ$307,T$1,0),0)*$G185</f>
        <v>1433200.8934256881</v>
      </c>
      <c r="U185" s="35">
        <f>IF($B185="P",VLOOKUP($E185,'[2]Costeo-JUL26'!$B$9:$CQ$307,U$1,0),0)</f>
        <v>1.4999999999999999E-2</v>
      </c>
      <c r="V185" s="36">
        <f t="shared" si="70"/>
        <v>21498.01340138532</v>
      </c>
      <c r="W185" s="36">
        <f t="shared" si="71"/>
        <v>1454698.9068270735</v>
      </c>
      <c r="X185" s="34">
        <f>IF($B185="P",VLOOKUP($E185,'[2]Costeo-JUL26'!$B$9:$CQ$307,X$1,0),0)</f>
        <v>902338</v>
      </c>
      <c r="Y185" s="16">
        <f>IF($B185="P",VLOOKUP($E185,'[2]Costeo-JUL26'!$B$9:$CQ$307,Y$1,0),0)*$G185</f>
        <v>186.65024399999999</v>
      </c>
      <c r="Z185" s="36">
        <f>IF($B185="P",VLOOKUP($E185,'[2]Costeo-JUL26'!$B$9:$CQ$307,Z$1,0),0)*$G185</f>
        <v>52773.489988560003</v>
      </c>
      <c r="AA185" s="35">
        <f>IF($B185="P",VLOOKUP($E185,'[2]Costeo-JUL26'!$B$9:$CQ$307,AA$1,0),0)</f>
        <v>0.45</v>
      </c>
      <c r="AB185" s="36">
        <f t="shared" si="72"/>
        <v>23748.070494852003</v>
      </c>
      <c r="AC185" s="36">
        <f t="shared" si="73"/>
        <v>76521.560483412002</v>
      </c>
      <c r="AD185" s="34">
        <f>IF($B185="P",VLOOKUP($E185,'[2]Costeo-JUL26'!$B$9:$CQ$307,AD$1,0),0)</f>
        <v>901767</v>
      </c>
      <c r="AE185" s="16">
        <f>IF($B185="P",VLOOKUP($E185,'[2]Costeo-JUL26'!$B$9:$CQ$307,AE$1,0),0)*$G185</f>
        <v>9522</v>
      </c>
      <c r="AF185" s="36">
        <f>IF($B185="P",VLOOKUP($E185,'[2]Costeo-JUL26'!$B$9:$CQ$307,AF$1,0),0)*$G185</f>
        <v>146136.03840000002</v>
      </c>
      <c r="AG185" s="35">
        <f>IF($B185="P",VLOOKUP($E185,'[2]Costeo-JUL26'!$B$9:$CQ$307,AG$1,0),0)</f>
        <v>6.0000000000000001E-3</v>
      </c>
      <c r="AH185" s="36">
        <f t="shared" si="74"/>
        <v>876.81623040000011</v>
      </c>
      <c r="AI185" s="36">
        <f t="shared" si="75"/>
        <v>147012.85463040002</v>
      </c>
      <c r="AJ185" s="34">
        <f>IF($B185="P",VLOOKUP($E185,'[2]Costeo-JUL26'!$B$9:$CQ$307,AJ$1,0),0)</f>
        <v>905625</v>
      </c>
      <c r="AK185" s="16">
        <f>IF($B185="P",VLOOKUP($E185,'[2]Costeo-JUL26'!$B$9:$CQ$307,AK$1,0),0)*$G185</f>
        <v>9522</v>
      </c>
      <c r="AL185" s="36">
        <f>IF($B185="P",VLOOKUP($E185,'[2]Costeo-JUL26'!$B$9:$CQ$307,AL$1,0),0)*$G185</f>
        <v>108798.372</v>
      </c>
      <c r="AM185" s="35">
        <f>IF($B185="P",VLOOKUP($E185,'[2]Costeo-JUL26'!$B$9:$CQ$307,AM$1,0),0)</f>
        <v>1.7999999999999999E-2</v>
      </c>
      <c r="AN185" s="36">
        <f t="shared" si="76"/>
        <v>1958.370696</v>
      </c>
      <c r="AO185" s="36">
        <f t="shared" si="77"/>
        <v>110756.742696</v>
      </c>
      <c r="AP185" s="34">
        <f>IF($B185="P",VLOOKUP($E185,'[2]Costeo-JUL26'!$B$9:$CQ$307,AP$1,0),0)</f>
        <v>911881</v>
      </c>
      <c r="AQ185" s="16">
        <f>IF($B185="P",VLOOKUP($E185,'[2]Costeo-JUL26'!$B$9:$CQ$307,AQ$1,0),0)*$G185</f>
        <v>9522</v>
      </c>
      <c r="AR185" s="36">
        <f>IF($B185="P",VLOOKUP($E185,'[2]Costeo-JUL26'!$B$9:$CQ$307,AR$1,0),0)*$G185</f>
        <v>1292051.6064215207</v>
      </c>
      <c r="AS185" s="35">
        <f>IF($B185="P",VLOOKUP($E185,'[2]Costeo-JUL26'!$B$9:$CQ$307,AS$1,0),0)</f>
        <v>0.02</v>
      </c>
      <c r="AT185" s="36">
        <f t="shared" si="78"/>
        <v>25841.032128430415</v>
      </c>
      <c r="AU185" s="36">
        <f t="shared" si="79"/>
        <v>1317892.6385499511</v>
      </c>
      <c r="AV185" s="34">
        <f>IF($B185="P",VLOOKUP($E185,'[2]Costeo-JUL26'!$B$9:$CQ$307,AV$1,0),0)</f>
        <v>932442</v>
      </c>
      <c r="AW185" s="16">
        <f>IF($B185="P",VLOOKUP($E185,'[2]Costeo-JUL26'!$B$9:$CQ$307,AW$1,0),0)*$G185</f>
        <v>43.959899999999998</v>
      </c>
      <c r="AX185" s="36">
        <f>IF($B185="P",VLOOKUP($E185,'[2]Costeo-JUL26'!$B$9:$CQ$307,AX$1,0),0)*$G185</f>
        <v>162268.04986968893</v>
      </c>
      <c r="AY185" s="35">
        <f>IF($B185="P",VLOOKUP($E185,'[2]Costeo-JUL26'!$B$9:$CQ$307,AY$1,0),0)</f>
        <v>0.03</v>
      </c>
      <c r="AZ185" s="36">
        <f t="shared" si="80"/>
        <v>4868.0414960906674</v>
      </c>
      <c r="BA185" s="36">
        <f t="shared" si="81"/>
        <v>167136.0913657796</v>
      </c>
      <c r="BB185" s="34">
        <f>IF($B185="P",VLOOKUP($E185,'[2]Costeo-JUL26'!$B$9:$CQ$307,BB$1,0),0)</f>
        <v>902311</v>
      </c>
      <c r="BC185" s="16">
        <f>IF($B185="P",VLOOKUP($E185,'[2]Costeo-JUL26'!$B$9:$CQ$307,BC$1,0),0)*$G185</f>
        <v>6.9431250000000011</v>
      </c>
      <c r="BD185" s="36">
        <f>IF($B185="P",VLOOKUP($E185,'[2]Costeo-JUL26'!$B$9:$CQ$307,BD$1,0),0)*$G185</f>
        <v>27228.471440625006</v>
      </c>
      <c r="BE185" s="35">
        <f>IF($B185="P",VLOOKUP($E185,'[2]Costeo-JUL26'!$B$9:$CQ$307,BE$1,0),0)</f>
        <v>0.03</v>
      </c>
      <c r="BF185" s="36">
        <f t="shared" si="82"/>
        <v>816.8541432187501</v>
      </c>
      <c r="BG185" s="36">
        <f t="shared" si="83"/>
        <v>28045.325583843754</v>
      </c>
      <c r="BH185" s="34">
        <f>IF($B185="P",VLOOKUP($E185,'[2]Costeo-JUL26'!$B$9:$CQ$307,BH$1,0),0)</f>
        <v>933089</v>
      </c>
      <c r="BI185" s="16">
        <f>IF($B185="P",VLOOKUP($E185,'[2]Costeo-JUL26'!$B$9:$CQ$307,BI$1,0),0)*$G185</f>
        <v>59.512499999999996</v>
      </c>
      <c r="BJ185" s="36">
        <f>IF($B185="P",VLOOKUP($E185,'[2]Costeo-JUL26'!$B$9:$CQ$307,BJ$1,0),0)*$G185</f>
        <v>44317.324748257844</v>
      </c>
      <c r="BK185" s="35">
        <f>IF(BH185=910319,0,IF($B185="P",VLOOKUP($E185,'[2]Costeo-JUL26'!$B$9:$CQ$307,BK$1,0),0))</f>
        <v>0.02</v>
      </c>
      <c r="BL185" s="36">
        <f t="shared" si="84"/>
        <v>886.34649496515692</v>
      </c>
      <c r="BM185" s="36">
        <f t="shared" si="85"/>
        <v>45203.671243222998</v>
      </c>
      <c r="BN185" s="34">
        <f>IF($B185="P",VLOOKUP($E185,'[2]Costeo-JUL26'!$B$9:$CQ$307,BN$1,0),0)</f>
        <v>0</v>
      </c>
      <c r="BO185" s="16">
        <f>IF($B185="P",VLOOKUP($E185,'[2]Costeo-JUL26'!$B$9:$CQ$307,BO$1,0),0)*$G185</f>
        <v>0</v>
      </c>
      <c r="BP185" s="36">
        <f>IF($B185="P",VLOOKUP($E185,'[2]Costeo-JUL26'!$B$9:$CQ$307,BP$1,0),0)*$G185</f>
        <v>0</v>
      </c>
      <c r="BQ185" s="35">
        <f>IF($B185="P",VLOOKUP($E185,'[2]Costeo-JUL26'!$B$9:$CQ$307,BQ$1,0),0)</f>
        <v>0</v>
      </c>
      <c r="BR185" s="36">
        <f t="shared" si="86"/>
        <v>0</v>
      </c>
      <c r="BS185" s="36">
        <f t="shared" si="87"/>
        <v>0</v>
      </c>
      <c r="BT185" s="34">
        <f>IF($B185="P",VLOOKUP($E185,'[2]Costeo-JUL26'!$B$9:$CQ$307,BT$1,0),0)</f>
        <v>0</v>
      </c>
      <c r="BU185" s="16">
        <f>IF($B185="P",VLOOKUP($E185,'[2]Costeo-JUL26'!$B$9:$CQ$307,BU$1,0),0)*$G185</f>
        <v>0</v>
      </c>
      <c r="BV185" s="36">
        <f>IF($B185="P",VLOOKUP($E185,'[2]Costeo-JUL26'!$B$9:$CQ$307,BV$1,0),0)*$G185</f>
        <v>0</v>
      </c>
      <c r="BW185" s="35">
        <f>IF($B185="P",VLOOKUP($E185,'[2]Costeo-JUL26'!$B$9:$CQ$307,BW$1,0),0)</f>
        <v>0</v>
      </c>
      <c r="BX185" s="36">
        <f t="shared" si="88"/>
        <v>0</v>
      </c>
      <c r="BY185" s="36">
        <f t="shared" si="89"/>
        <v>0</v>
      </c>
      <c r="BZ185" s="34">
        <f>IF($B185="P",VLOOKUP($E185,'[2]Costeo-JUL26'!$B$9:$CQ$307,BZ$1,0),0)</f>
        <v>0</v>
      </c>
      <c r="CA185" s="16">
        <f>IF($B185="P",VLOOKUP($E185,'[2]Costeo-JUL26'!$B$9:$CQ$307,CA$1,0),0)*$G185</f>
        <v>0</v>
      </c>
      <c r="CB185" s="36">
        <f>IF($B185="P",VLOOKUP($E185,'[2]Costeo-JUL26'!$B$9:$CQ$307,CB$1,0),0)*$G185</f>
        <v>0</v>
      </c>
      <c r="CC185" s="35">
        <f>IF($B185="P",VLOOKUP($E185,'[2]Costeo-JUL26'!$B$9:$CQ$307,CC$1,0),0)</f>
        <v>0</v>
      </c>
      <c r="CD185" s="36">
        <f t="shared" si="90"/>
        <v>0</v>
      </c>
      <c r="CE185" s="36">
        <f t="shared" si="91"/>
        <v>0</v>
      </c>
      <c r="CF185" s="37">
        <f t="shared" si="63"/>
        <v>10641227.628940459</v>
      </c>
      <c r="CG185" s="36">
        <f>IF($B185="r",VLOOKUP($E185,'[2]Costeo-JUL26'!$B$9:$CQ$307,CG$1,0),0)*$G185</f>
        <v>0</v>
      </c>
      <c r="CH185" s="35">
        <f>VLOOKUP($E185,'[2]TEORICOS (05.26)'!$A$8:$T$251,CH$1,0)</f>
        <v>0</v>
      </c>
      <c r="CI185" s="36">
        <f t="shared" si="92"/>
        <v>0</v>
      </c>
      <c r="CJ185" s="37">
        <f t="shared" si="93"/>
        <v>0</v>
      </c>
      <c r="CM185" s="16">
        <f>SUMIFS('[1]Ajuste Inventario'!$I:$I,'[1]Ajuste Inventario'!$B:$B,E185,'[1]Ajuste Inventario'!$S:$S,D185)*-1</f>
        <v>1.5010000000000001</v>
      </c>
      <c r="CN185" s="36">
        <f t="shared" si="64"/>
        <v>10064.576352261896</v>
      </c>
      <c r="CP185" t="str">
        <f t="shared" si="65"/>
        <v>659Org.Vtas Dolores</v>
      </c>
      <c r="CQ185" s="10">
        <f t="shared" si="66"/>
        <v>6705.2474032391046</v>
      </c>
    </row>
    <row r="186" spans="1:95" x14ac:dyDescent="0.25">
      <c r="A186" s="30">
        <v>46204</v>
      </c>
      <c r="B186" s="31" t="str">
        <f>VLOOKUP($E186,'[2]TEORICOS (05.26)'!$A$8:$T$251,B$1,0)</f>
        <v>P</v>
      </c>
      <c r="C186" s="32" t="str">
        <f>VLOOKUP($E186,'[2]TEORICOS (05.26)'!$A$8:$T$251,C$1,0)</f>
        <v>Sprite</v>
      </c>
      <c r="D186" t="s">
        <v>217</v>
      </c>
      <c r="E186">
        <v>661</v>
      </c>
      <c r="F186" t="s">
        <v>94</v>
      </c>
      <c r="G186" s="16">
        <v>129</v>
      </c>
      <c r="H186" s="16">
        <v>408.93000000000006</v>
      </c>
      <c r="I186" s="33">
        <v>2734599.300000004</v>
      </c>
      <c r="J186" s="33">
        <v>2711822.6200000029</v>
      </c>
      <c r="K186" s="34">
        <f>IF($B186="P",VLOOKUP($E186,'[2]Costeo-JUL26'!$B$9:$CQ$307,K$1,0),0)</f>
        <v>933147</v>
      </c>
      <c r="L186" s="35">
        <f>VLOOKUP($E186,'[2]TEORICOS (05.26)'!$A$8:$T$251,L$1,0)</f>
        <v>0.25119999999999998</v>
      </c>
      <c r="M186" s="36">
        <f t="shared" si="67"/>
        <v>681209.84214400069</v>
      </c>
      <c r="N186" s="35">
        <f>IF($B186="P",VLOOKUP($E186,'[2]Costeo-JUL26'!$B$9:$CQ$307,N$1,0),0)</f>
        <v>5.0000000000000001E-3</v>
      </c>
      <c r="O186" s="36">
        <f t="shared" si="68"/>
        <v>3406.0492107200034</v>
      </c>
      <c r="P186" s="36">
        <f>IF($B186="P",VLOOKUP($E186,'[2]Costeo-JUL26'!$B$9:$CQ$307,P$1,0),0)*H186</f>
        <v>0</v>
      </c>
      <c r="Q186" s="36">
        <f t="shared" si="69"/>
        <v>684615.89135472069</v>
      </c>
      <c r="R186" s="34">
        <f>IF($B186="P",VLOOKUP($E186,'[2]Costeo-JUL26'!$B$9:$CQ$307,R$1,0),0)</f>
        <v>902332</v>
      </c>
      <c r="S186" s="16">
        <f>IF($B186="P",VLOOKUP($E186,'[2]Costeo-JUL26'!$B$9:$CQ$307,S$1,0),0)*$G186</f>
        <v>222.6798</v>
      </c>
      <c r="T186" s="36">
        <f>IF($B186="P",VLOOKUP($E186,'[2]Costeo-JUL26'!$B$9:$CQ$307,T$1,0),0)*$G186</f>
        <v>155331.16173233671</v>
      </c>
      <c r="U186" s="35">
        <f>IF($B186="P",VLOOKUP($E186,'[2]Costeo-JUL26'!$B$9:$CQ$307,U$1,0),0)</f>
        <v>1.4999999999999999E-2</v>
      </c>
      <c r="V186" s="36">
        <f t="shared" si="70"/>
        <v>2329.9674259850503</v>
      </c>
      <c r="W186" s="36">
        <f t="shared" si="71"/>
        <v>157661.12915832177</v>
      </c>
      <c r="X186" s="34">
        <f>IF($B186="P",VLOOKUP($E186,'[2]Costeo-JUL26'!$B$9:$CQ$307,X$1,0),0)</f>
        <v>902338</v>
      </c>
      <c r="Y186" s="16">
        <f>IF($B186="P",VLOOKUP($E186,'[2]Costeo-JUL26'!$B$9:$CQ$307,Y$1,0),0)*$G186</f>
        <v>20.229264000000001</v>
      </c>
      <c r="Z186" s="36">
        <f>IF($B186="P",VLOOKUP($E186,'[2]Costeo-JUL26'!$B$9:$CQ$307,Z$1,0),0)*$G186</f>
        <v>5719.6221033600004</v>
      </c>
      <c r="AA186" s="35">
        <f>IF($B186="P",VLOOKUP($E186,'[2]Costeo-JUL26'!$B$9:$CQ$307,AA$1,0),0)</f>
        <v>0.45</v>
      </c>
      <c r="AB186" s="36">
        <f t="shared" si="72"/>
        <v>2573.8299465120003</v>
      </c>
      <c r="AC186" s="36">
        <f t="shared" si="73"/>
        <v>8293.4520498720012</v>
      </c>
      <c r="AD186" s="34">
        <f>IF($B186="P",VLOOKUP($E186,'[2]Costeo-JUL26'!$B$9:$CQ$307,AD$1,0),0)</f>
        <v>901767</v>
      </c>
      <c r="AE186" s="16">
        <f>IF($B186="P",VLOOKUP($E186,'[2]Costeo-JUL26'!$B$9:$CQ$307,AE$1,0),0)*$G186</f>
        <v>774</v>
      </c>
      <c r="AF186" s="36">
        <f>IF($B186="P",VLOOKUP($E186,'[2]Costeo-JUL26'!$B$9:$CQ$307,AF$1,0),0)*$G186</f>
        <v>11878.7328</v>
      </c>
      <c r="AG186" s="35">
        <f>IF($B186="P",VLOOKUP($E186,'[2]Costeo-JUL26'!$B$9:$CQ$307,AG$1,0),0)</f>
        <v>6.0000000000000001E-3</v>
      </c>
      <c r="AH186" s="36">
        <f t="shared" si="74"/>
        <v>71.272396799999996</v>
      </c>
      <c r="AI186" s="36">
        <f t="shared" si="75"/>
        <v>11950.005196799999</v>
      </c>
      <c r="AJ186" s="34">
        <f>IF($B186="P",VLOOKUP($E186,'[2]Costeo-JUL26'!$B$9:$CQ$307,AJ$1,0),0)</f>
        <v>919915</v>
      </c>
      <c r="AK186" s="16">
        <f>IF($B186="P",VLOOKUP($E186,'[2]Costeo-JUL26'!$B$9:$CQ$307,AK$1,0),0)*$G186</f>
        <v>774</v>
      </c>
      <c r="AL186" s="36">
        <f>IF($B186="P",VLOOKUP($E186,'[2]Costeo-JUL26'!$B$9:$CQ$307,AL$1,0),0)*$G186</f>
        <v>14338.349999999999</v>
      </c>
      <c r="AM186" s="35">
        <f>IF($B186="P",VLOOKUP($E186,'[2]Costeo-JUL26'!$B$9:$CQ$307,AM$1,0),0)</f>
        <v>1.7999999999999999E-2</v>
      </c>
      <c r="AN186" s="36">
        <f t="shared" si="76"/>
        <v>258.09029999999996</v>
      </c>
      <c r="AO186" s="36">
        <f t="shared" si="77"/>
        <v>14596.440299999998</v>
      </c>
      <c r="AP186" s="34">
        <f>IF($B186="P",VLOOKUP($E186,'[2]Costeo-JUL26'!$B$9:$CQ$307,AP$1,0),0)</f>
        <v>913487</v>
      </c>
      <c r="AQ186" s="16">
        <f>IF($B186="P",VLOOKUP($E186,'[2]Costeo-JUL26'!$B$9:$CQ$307,AQ$1,0),0)*$G186</f>
        <v>774</v>
      </c>
      <c r="AR186" s="36">
        <f>IF($B186="P",VLOOKUP($E186,'[2]Costeo-JUL26'!$B$9:$CQ$307,AR$1,0),0)*$G186</f>
        <v>148074.79915040324</v>
      </c>
      <c r="AS186" s="35">
        <f>IF($B186="P",VLOOKUP($E186,'[2]Costeo-JUL26'!$B$9:$CQ$307,AS$1,0),0)</f>
        <v>0.02</v>
      </c>
      <c r="AT186" s="36">
        <f t="shared" si="78"/>
        <v>2961.4959830080647</v>
      </c>
      <c r="AU186" s="36">
        <f t="shared" si="79"/>
        <v>151036.2951334113</v>
      </c>
      <c r="AV186" s="34">
        <f>IF($B186="P",VLOOKUP($E186,'[2]Costeo-JUL26'!$B$9:$CQ$307,AV$1,0),0)</f>
        <v>902310</v>
      </c>
      <c r="AW186" s="16">
        <f>IF($B186="P",VLOOKUP($E186,'[2]Costeo-JUL26'!$B$9:$CQ$307,AW$1,0),0)*$G186</f>
        <v>4.6698000000000004</v>
      </c>
      <c r="AX186" s="36">
        <f>IF($B186="P",VLOOKUP($E186,'[2]Costeo-JUL26'!$B$9:$CQ$307,AX$1,0),0)*$G186</f>
        <v>16360.859541432752</v>
      </c>
      <c r="AY186" s="35">
        <f>IF($B186="P",VLOOKUP($E186,'[2]Costeo-JUL26'!$B$9:$CQ$307,AY$1,0),0)</f>
        <v>0.03</v>
      </c>
      <c r="AZ186" s="36">
        <f t="shared" si="80"/>
        <v>490.82578624298253</v>
      </c>
      <c r="BA186" s="36">
        <f t="shared" si="81"/>
        <v>16851.685327675736</v>
      </c>
      <c r="BB186" s="34">
        <f>IF($B186="P",VLOOKUP($E186,'[2]Costeo-JUL26'!$B$9:$CQ$307,BB$1,0),0)</f>
        <v>923266</v>
      </c>
      <c r="BC186" s="16">
        <f>IF($B186="P",VLOOKUP($E186,'[2]Costeo-JUL26'!$B$9:$CQ$307,BC$1,0),0)*$G186</f>
        <v>1.0534914</v>
      </c>
      <c r="BD186" s="36">
        <f>IF($B186="P",VLOOKUP($E186,'[2]Costeo-JUL26'!$B$9:$CQ$307,BD$1,0),0)*$G186</f>
        <v>4262.2787156040004</v>
      </c>
      <c r="BE186" s="35">
        <f>IF($B186="P",VLOOKUP($E186,'[2]Costeo-JUL26'!$B$9:$CQ$307,BE$1,0),0)</f>
        <v>0.03</v>
      </c>
      <c r="BF186" s="36">
        <f t="shared" si="82"/>
        <v>127.86836146812</v>
      </c>
      <c r="BG186" s="36">
        <f t="shared" si="83"/>
        <v>4390.1470770721207</v>
      </c>
      <c r="BH186" s="34">
        <f>IF($B186="P",VLOOKUP($E186,'[2]Costeo-JUL26'!$B$9:$CQ$307,BH$1,0),0)</f>
        <v>910319</v>
      </c>
      <c r="BI186" s="16">
        <f>IF($B186="P",VLOOKUP($E186,'[2]Costeo-JUL26'!$B$9:$CQ$307,BI$1,0),0)*$G186</f>
        <v>3.2250000000000001</v>
      </c>
      <c r="BJ186" s="36">
        <f>IF($B186="P",VLOOKUP($E186,'[2]Costeo-JUL26'!$B$9:$CQ$307,BJ$1,0),0)*$G186</f>
        <v>8431.7624999999989</v>
      </c>
      <c r="BK186" s="35">
        <f>IF(BH186=910319,0,IF($B186="P",VLOOKUP($E186,'[2]Costeo-JUL26'!$B$9:$CQ$307,BK$1,0),0))</f>
        <v>0</v>
      </c>
      <c r="BL186" s="36">
        <f t="shared" si="84"/>
        <v>0</v>
      </c>
      <c r="BM186" s="36">
        <f t="shared" si="85"/>
        <v>8431.7624999999989</v>
      </c>
      <c r="BN186" s="34">
        <f>IF($B186="P",VLOOKUP($E186,'[2]Costeo-JUL26'!$B$9:$CQ$307,BN$1,0),0)</f>
        <v>0</v>
      </c>
      <c r="BO186" s="16">
        <f>IF($B186="P",VLOOKUP($E186,'[2]Costeo-JUL26'!$B$9:$CQ$307,BO$1,0),0)*$G186</f>
        <v>0</v>
      </c>
      <c r="BP186" s="36">
        <f>IF($B186="P",VLOOKUP($E186,'[2]Costeo-JUL26'!$B$9:$CQ$307,BP$1,0),0)*$G186</f>
        <v>0</v>
      </c>
      <c r="BQ186" s="35">
        <f>IF($B186="P",VLOOKUP($E186,'[2]Costeo-JUL26'!$B$9:$CQ$307,BQ$1,0),0)</f>
        <v>0</v>
      </c>
      <c r="BR186" s="36">
        <f t="shared" si="86"/>
        <v>0</v>
      </c>
      <c r="BS186" s="36">
        <f t="shared" si="87"/>
        <v>0</v>
      </c>
      <c r="BT186" s="34">
        <f>IF($B186="P",VLOOKUP($E186,'[2]Costeo-JUL26'!$B$9:$CQ$307,BT$1,0),0)</f>
        <v>0</v>
      </c>
      <c r="BU186" s="16">
        <f>IF($B186="P",VLOOKUP($E186,'[2]Costeo-JUL26'!$B$9:$CQ$307,BU$1,0),0)*$G186</f>
        <v>0</v>
      </c>
      <c r="BV186" s="36">
        <f>IF($B186="P",VLOOKUP($E186,'[2]Costeo-JUL26'!$B$9:$CQ$307,BV$1,0),0)*$G186</f>
        <v>0</v>
      </c>
      <c r="BW186" s="35">
        <f>IF($B186="P",VLOOKUP($E186,'[2]Costeo-JUL26'!$B$9:$CQ$307,BW$1,0),0)</f>
        <v>0</v>
      </c>
      <c r="BX186" s="36">
        <f t="shared" si="88"/>
        <v>0</v>
      </c>
      <c r="BY186" s="36">
        <f t="shared" si="89"/>
        <v>0</v>
      </c>
      <c r="BZ186" s="34">
        <f>IF($B186="P",VLOOKUP($E186,'[2]Costeo-JUL26'!$B$9:$CQ$307,BZ$1,0),0)</f>
        <v>0</v>
      </c>
      <c r="CA186" s="16">
        <f>IF($B186="P",VLOOKUP($E186,'[2]Costeo-JUL26'!$B$9:$CQ$307,CA$1,0),0)*$G186</f>
        <v>0</v>
      </c>
      <c r="CB186" s="36">
        <f>IF($B186="P",VLOOKUP($E186,'[2]Costeo-JUL26'!$B$9:$CQ$307,CB$1,0),0)*$G186</f>
        <v>0</v>
      </c>
      <c r="CC186" s="35">
        <f>IF($B186="P",VLOOKUP($E186,'[2]Costeo-JUL26'!$B$9:$CQ$307,CC$1,0),0)</f>
        <v>0</v>
      </c>
      <c r="CD186" s="36">
        <f t="shared" si="90"/>
        <v>0</v>
      </c>
      <c r="CE186" s="36">
        <f t="shared" si="91"/>
        <v>0</v>
      </c>
      <c r="CF186" s="37">
        <f t="shared" si="63"/>
        <v>1057826.8080978736</v>
      </c>
      <c r="CG186" s="36">
        <f>IF($B186="r",VLOOKUP($E186,'[2]Costeo-JUL26'!$B$9:$CQ$307,CG$1,0),0)*$G186</f>
        <v>0</v>
      </c>
      <c r="CH186" s="35">
        <f>VLOOKUP($E186,'[2]TEORICOS (05.26)'!$A$8:$T$251,CH$1,0)</f>
        <v>0</v>
      </c>
      <c r="CI186" s="36">
        <f t="shared" si="92"/>
        <v>0</v>
      </c>
      <c r="CJ186" s="37">
        <f t="shared" si="93"/>
        <v>0</v>
      </c>
      <c r="CM186" s="16">
        <f>SUMIFS('[1]Ajuste Inventario'!$I:$I,'[1]Ajuste Inventario'!$B:$B,E186,'[1]Ajuste Inventario'!$S:$S,D186)*-1</f>
        <v>0.33400000000000002</v>
      </c>
      <c r="CN186" s="36">
        <f t="shared" si="64"/>
        <v>2738.869410113874</v>
      </c>
      <c r="CP186" t="str">
        <f t="shared" si="65"/>
        <v>661Org.Vtas Dolores</v>
      </c>
      <c r="CQ186" s="10">
        <f t="shared" si="66"/>
        <v>8200.2078147121974</v>
      </c>
    </row>
    <row r="187" spans="1:95" x14ac:dyDescent="0.25">
      <c r="A187" s="30">
        <v>46204</v>
      </c>
      <c r="B187" s="31" t="str">
        <f>VLOOKUP($E187,'[2]TEORICOS (05.26)'!$A$8:$T$251,B$1,0)</f>
        <v>R</v>
      </c>
      <c r="C187" s="32" t="str">
        <f>VLOOKUP($E187,'[2]TEORICOS (05.26)'!$A$8:$T$251,C$1,0)</f>
        <v>Cepita</v>
      </c>
      <c r="D187" t="s">
        <v>217</v>
      </c>
      <c r="E187">
        <v>1001</v>
      </c>
      <c r="F187" t="s">
        <v>95</v>
      </c>
      <c r="G187" s="16">
        <v>168</v>
      </c>
      <c r="H187" s="16">
        <v>35.447999999999979</v>
      </c>
      <c r="I187" s="33">
        <v>801057.05</v>
      </c>
      <c r="J187" s="33">
        <v>791142.36</v>
      </c>
      <c r="K187" s="34">
        <f>IF($B187="P",VLOOKUP($E187,'[2]Costeo-JUL26'!$B$9:$CQ$307,K$1,0),0)</f>
        <v>0</v>
      </c>
      <c r="L187" s="35">
        <f>VLOOKUP($E187,'[2]TEORICOS (05.26)'!$A$8:$T$251,L$1,0)</f>
        <v>0.2</v>
      </c>
      <c r="M187" s="36">
        <f t="shared" si="67"/>
        <v>0</v>
      </c>
      <c r="N187" s="35">
        <f>IF($B187="P",VLOOKUP($E187,'[2]Costeo-JUL26'!$B$9:$CQ$307,N$1,0),0)</f>
        <v>0</v>
      </c>
      <c r="O187" s="36">
        <f t="shared" si="68"/>
        <v>0</v>
      </c>
      <c r="P187" s="36">
        <f>IF($B187="P",VLOOKUP($E187,'[2]Costeo-JUL26'!$B$9:$CQ$307,P$1,0),0)*H187</f>
        <v>0</v>
      </c>
      <c r="Q187" s="36">
        <f t="shared" si="69"/>
        <v>0</v>
      </c>
      <c r="R187" s="34">
        <f>IF($B187="P",VLOOKUP($E187,'[2]Costeo-JUL26'!$B$9:$CQ$307,R$1,0),0)</f>
        <v>0</v>
      </c>
      <c r="S187" s="16">
        <f>IF($B187="P",VLOOKUP($E187,'[2]Costeo-JUL26'!$B$9:$CQ$307,S$1,0),0)*$G187</f>
        <v>0</v>
      </c>
      <c r="T187" s="36">
        <f>IF($B187="P",VLOOKUP($E187,'[2]Costeo-JUL26'!$B$9:$CQ$307,T$1,0),0)*$G187</f>
        <v>0</v>
      </c>
      <c r="U187" s="35">
        <f>IF($B187="P",VLOOKUP($E187,'[2]Costeo-JUL26'!$B$9:$CQ$307,U$1,0),0)</f>
        <v>0</v>
      </c>
      <c r="V187" s="36">
        <f t="shared" si="70"/>
        <v>0</v>
      </c>
      <c r="W187" s="36">
        <f t="shared" si="71"/>
        <v>0</v>
      </c>
      <c r="X187" s="34">
        <f>IF($B187="P",VLOOKUP($E187,'[2]Costeo-JUL26'!$B$9:$CQ$307,X$1,0),0)</f>
        <v>0</v>
      </c>
      <c r="Y187" s="16">
        <f>IF($B187="P",VLOOKUP($E187,'[2]Costeo-JUL26'!$B$9:$CQ$307,Y$1,0),0)*$G187</f>
        <v>0</v>
      </c>
      <c r="Z187" s="36">
        <f>IF($B187="P",VLOOKUP($E187,'[2]Costeo-JUL26'!$B$9:$CQ$307,Z$1,0),0)*$G187</f>
        <v>0</v>
      </c>
      <c r="AA187" s="35">
        <f>IF($B187="P",VLOOKUP($E187,'[2]Costeo-JUL26'!$B$9:$CQ$307,AA$1,0),0)</f>
        <v>0</v>
      </c>
      <c r="AB187" s="36">
        <f t="shared" si="72"/>
        <v>0</v>
      </c>
      <c r="AC187" s="36">
        <f t="shared" si="73"/>
        <v>0</v>
      </c>
      <c r="AD187" s="34">
        <f>IF($B187="P",VLOOKUP($E187,'[2]Costeo-JUL26'!$B$9:$CQ$307,AD$1,0),0)</f>
        <v>0</v>
      </c>
      <c r="AE187" s="16">
        <f>IF($B187="P",VLOOKUP($E187,'[2]Costeo-JUL26'!$B$9:$CQ$307,AE$1,0),0)*$G187</f>
        <v>0</v>
      </c>
      <c r="AF187" s="36">
        <f>IF($B187="P",VLOOKUP($E187,'[2]Costeo-JUL26'!$B$9:$CQ$307,AF$1,0),0)*$G187</f>
        <v>0</v>
      </c>
      <c r="AG187" s="35">
        <f>IF($B187="P",VLOOKUP($E187,'[2]Costeo-JUL26'!$B$9:$CQ$307,AG$1,0),0)</f>
        <v>0</v>
      </c>
      <c r="AH187" s="36">
        <f t="shared" si="74"/>
        <v>0</v>
      </c>
      <c r="AI187" s="36">
        <f t="shared" si="75"/>
        <v>0</v>
      </c>
      <c r="AJ187" s="34">
        <f>IF($B187="P",VLOOKUP($E187,'[2]Costeo-JUL26'!$B$9:$CQ$307,AJ$1,0),0)</f>
        <v>0</v>
      </c>
      <c r="AK187" s="16">
        <f>IF($B187="P",VLOOKUP($E187,'[2]Costeo-JUL26'!$B$9:$CQ$307,AK$1,0),0)*$G187</f>
        <v>0</v>
      </c>
      <c r="AL187" s="36">
        <f>IF($B187="P",VLOOKUP($E187,'[2]Costeo-JUL26'!$B$9:$CQ$307,AL$1,0),0)*$G187</f>
        <v>0</v>
      </c>
      <c r="AM187" s="35">
        <f>IF($B187="P",VLOOKUP($E187,'[2]Costeo-JUL26'!$B$9:$CQ$307,AM$1,0),0)</f>
        <v>0</v>
      </c>
      <c r="AN187" s="36">
        <f t="shared" si="76"/>
        <v>0</v>
      </c>
      <c r="AO187" s="36">
        <f t="shared" si="77"/>
        <v>0</v>
      </c>
      <c r="AP187" s="34">
        <f>IF($B187="P",VLOOKUP($E187,'[2]Costeo-JUL26'!$B$9:$CQ$307,AP$1,0),0)</f>
        <v>0</v>
      </c>
      <c r="AQ187" s="16">
        <f>IF($B187="P",VLOOKUP($E187,'[2]Costeo-JUL26'!$B$9:$CQ$307,AQ$1,0),0)*$G187</f>
        <v>0</v>
      </c>
      <c r="AR187" s="36">
        <f>IF($B187="P",VLOOKUP($E187,'[2]Costeo-JUL26'!$B$9:$CQ$307,AR$1,0),0)*$G187</f>
        <v>0</v>
      </c>
      <c r="AS187" s="35">
        <f>IF($B187="P",VLOOKUP($E187,'[2]Costeo-JUL26'!$B$9:$CQ$307,AS$1,0),0)</f>
        <v>0</v>
      </c>
      <c r="AT187" s="36">
        <f t="shared" si="78"/>
        <v>0</v>
      </c>
      <c r="AU187" s="36">
        <f t="shared" si="79"/>
        <v>0</v>
      </c>
      <c r="AV187" s="34">
        <f>IF($B187="P",VLOOKUP($E187,'[2]Costeo-JUL26'!$B$9:$CQ$307,AV$1,0),0)</f>
        <v>0</v>
      </c>
      <c r="AW187" s="16">
        <f>IF($B187="P",VLOOKUP($E187,'[2]Costeo-JUL26'!$B$9:$CQ$307,AW$1,0),0)*$G187</f>
        <v>0</v>
      </c>
      <c r="AX187" s="36">
        <f>IF($B187="P",VLOOKUP($E187,'[2]Costeo-JUL26'!$B$9:$CQ$307,AX$1,0),0)*$G187</f>
        <v>0</v>
      </c>
      <c r="AY187" s="35">
        <f>IF($B187="P",VLOOKUP($E187,'[2]Costeo-JUL26'!$B$9:$CQ$307,AY$1,0),0)</f>
        <v>0</v>
      </c>
      <c r="AZ187" s="36">
        <f t="shared" si="80"/>
        <v>0</v>
      </c>
      <c r="BA187" s="36">
        <f t="shared" si="81"/>
        <v>0</v>
      </c>
      <c r="BB187" s="34">
        <f>IF($B187="P",VLOOKUP($E187,'[2]Costeo-JUL26'!$B$9:$CQ$307,BB$1,0),0)</f>
        <v>0</v>
      </c>
      <c r="BC187" s="16">
        <f>IF($B187="P",VLOOKUP($E187,'[2]Costeo-JUL26'!$B$9:$CQ$307,BC$1,0),0)*$G187</f>
        <v>0</v>
      </c>
      <c r="BD187" s="36">
        <f>IF($B187="P",VLOOKUP($E187,'[2]Costeo-JUL26'!$B$9:$CQ$307,BD$1,0),0)*$G187</f>
        <v>0</v>
      </c>
      <c r="BE187" s="35">
        <f>IF($B187="P",VLOOKUP($E187,'[2]Costeo-JUL26'!$B$9:$CQ$307,BE$1,0),0)</f>
        <v>0</v>
      </c>
      <c r="BF187" s="36">
        <f t="shared" si="82"/>
        <v>0</v>
      </c>
      <c r="BG187" s="36">
        <f t="shared" si="83"/>
        <v>0</v>
      </c>
      <c r="BH187" s="34">
        <f>IF($B187="P",VLOOKUP($E187,'[2]Costeo-JUL26'!$B$9:$CQ$307,BH$1,0),0)</f>
        <v>0</v>
      </c>
      <c r="BI187" s="16">
        <f>IF($B187="P",VLOOKUP($E187,'[2]Costeo-JUL26'!$B$9:$CQ$307,BI$1,0),0)*$G187</f>
        <v>0</v>
      </c>
      <c r="BJ187" s="36">
        <f>IF($B187="P",VLOOKUP($E187,'[2]Costeo-JUL26'!$B$9:$CQ$307,BJ$1,0),0)*$G187</f>
        <v>0</v>
      </c>
      <c r="BK187" s="35">
        <f>IF(BH187=910319,0,IF($B187="P",VLOOKUP($E187,'[2]Costeo-JUL26'!$B$9:$CQ$307,BK$1,0),0))</f>
        <v>0</v>
      </c>
      <c r="BL187" s="36">
        <f t="shared" si="84"/>
        <v>0</v>
      </c>
      <c r="BM187" s="36">
        <f t="shared" si="85"/>
        <v>0</v>
      </c>
      <c r="BN187" s="34">
        <f>IF($B187="P",VLOOKUP($E187,'[2]Costeo-JUL26'!$B$9:$CQ$307,BN$1,0),0)</f>
        <v>0</v>
      </c>
      <c r="BO187" s="16">
        <f>IF($B187="P",VLOOKUP($E187,'[2]Costeo-JUL26'!$B$9:$CQ$307,BO$1,0),0)*$G187</f>
        <v>0</v>
      </c>
      <c r="BP187" s="36">
        <f>IF($B187="P",VLOOKUP($E187,'[2]Costeo-JUL26'!$B$9:$CQ$307,BP$1,0),0)*$G187</f>
        <v>0</v>
      </c>
      <c r="BQ187" s="35">
        <f>IF($B187="P",VLOOKUP($E187,'[2]Costeo-JUL26'!$B$9:$CQ$307,BQ$1,0),0)</f>
        <v>0</v>
      </c>
      <c r="BR187" s="36">
        <f t="shared" si="86"/>
        <v>0</v>
      </c>
      <c r="BS187" s="36">
        <f t="shared" si="87"/>
        <v>0</v>
      </c>
      <c r="BT187" s="34">
        <f>IF($B187="P",VLOOKUP($E187,'[2]Costeo-JUL26'!$B$9:$CQ$307,BT$1,0),0)</f>
        <v>0</v>
      </c>
      <c r="BU187" s="16">
        <f>IF($B187="P",VLOOKUP($E187,'[2]Costeo-JUL26'!$B$9:$CQ$307,BU$1,0),0)*$G187</f>
        <v>0</v>
      </c>
      <c r="BV187" s="36">
        <f>IF($B187="P",VLOOKUP($E187,'[2]Costeo-JUL26'!$B$9:$CQ$307,BV$1,0),0)*$G187</f>
        <v>0</v>
      </c>
      <c r="BW187" s="35">
        <f>IF($B187="P",VLOOKUP($E187,'[2]Costeo-JUL26'!$B$9:$CQ$307,BW$1,0),0)</f>
        <v>0</v>
      </c>
      <c r="BX187" s="36">
        <f t="shared" si="88"/>
        <v>0</v>
      </c>
      <c r="BY187" s="36">
        <f t="shared" si="89"/>
        <v>0</v>
      </c>
      <c r="BZ187" s="34">
        <f>IF($B187="P",VLOOKUP($E187,'[2]Costeo-JUL26'!$B$9:$CQ$307,BZ$1,0),0)</f>
        <v>0</v>
      </c>
      <c r="CA187" s="16">
        <f>IF($B187="P",VLOOKUP($E187,'[2]Costeo-JUL26'!$B$9:$CQ$307,CA$1,0),0)*$G187</f>
        <v>0</v>
      </c>
      <c r="CB187" s="36">
        <f>IF($B187="P",VLOOKUP($E187,'[2]Costeo-JUL26'!$B$9:$CQ$307,CB$1,0),0)*$G187</f>
        <v>0</v>
      </c>
      <c r="CC187" s="35">
        <f>IF($B187="P",VLOOKUP($E187,'[2]Costeo-JUL26'!$B$9:$CQ$307,CC$1,0),0)</f>
        <v>0</v>
      </c>
      <c r="CD187" s="36">
        <f t="shared" si="90"/>
        <v>0</v>
      </c>
      <c r="CE187" s="36">
        <f t="shared" si="91"/>
        <v>0</v>
      </c>
      <c r="CF187" s="37">
        <f t="shared" si="63"/>
        <v>0</v>
      </c>
      <c r="CG187" s="36">
        <f>IF($B187="r",VLOOKUP($E187,'[2]Costeo-JUL26'!$B$9:$CQ$307,CG$1,0),0)*$G187</f>
        <v>206940.72</v>
      </c>
      <c r="CH187" s="35">
        <f>VLOOKUP($E187,'[2]TEORICOS (05.26)'!$A$8:$T$251,CH$1,0)</f>
        <v>0.15</v>
      </c>
      <c r="CI187" s="36">
        <f t="shared" si="92"/>
        <v>127187.364</v>
      </c>
      <c r="CJ187" s="37">
        <f t="shared" si="93"/>
        <v>334128.08400000003</v>
      </c>
      <c r="CM187" s="16">
        <f>SUMIFS('[1]Ajuste Inventario'!$I:$I,'[1]Ajuste Inventario'!$B:$B,E187,'[1]Ajuste Inventario'!$S:$S,D187)*-1</f>
        <v>4.8339999999999996</v>
      </c>
      <c r="CN187" s="36">
        <f t="shared" si="64"/>
        <v>9614.1378455714294</v>
      </c>
      <c r="CP187" t="str">
        <f t="shared" si="65"/>
        <v>1001Org.Vtas Dolores</v>
      </c>
      <c r="CQ187" s="10">
        <f t="shared" si="66"/>
        <v>1988.8576428571432</v>
      </c>
    </row>
    <row r="188" spans="1:95" x14ac:dyDescent="0.25">
      <c r="A188" s="30">
        <v>46204</v>
      </c>
      <c r="B188" s="31" t="str">
        <f>VLOOKUP($E188,'[2]TEORICOS (05.26)'!$A$8:$T$251,B$1,0)</f>
        <v>R</v>
      </c>
      <c r="C188" s="32" t="str">
        <f>VLOOKUP($E188,'[2]TEORICOS (05.26)'!$A$8:$T$251,C$1,0)</f>
        <v>Fanta</v>
      </c>
      <c r="D188" t="s">
        <v>217</v>
      </c>
      <c r="E188">
        <v>1028</v>
      </c>
      <c r="F188" t="s">
        <v>96</v>
      </c>
      <c r="G188" s="16">
        <v>33</v>
      </c>
      <c r="H188" s="16">
        <v>12.341999999999999</v>
      </c>
      <c r="I188" s="33">
        <v>249528.03000000006</v>
      </c>
      <c r="J188" s="33">
        <v>247541.20000000007</v>
      </c>
      <c r="K188" s="34">
        <f>IF($B188="P",VLOOKUP($E188,'[2]Costeo-JUL26'!$B$9:$CQ$307,K$1,0),0)</f>
        <v>0</v>
      </c>
      <c r="L188" s="35">
        <f>VLOOKUP($E188,'[2]TEORICOS (05.26)'!$A$8:$T$251,L$1,0)</f>
        <v>0.23499999999999999</v>
      </c>
      <c r="M188" s="36">
        <f t="shared" si="67"/>
        <v>0</v>
      </c>
      <c r="N188" s="35">
        <f>IF($B188="P",VLOOKUP($E188,'[2]Costeo-JUL26'!$B$9:$CQ$307,N$1,0),0)</f>
        <v>0</v>
      </c>
      <c r="O188" s="36">
        <f t="shared" si="68"/>
        <v>0</v>
      </c>
      <c r="P188" s="36">
        <f>IF($B188="P",VLOOKUP($E188,'[2]Costeo-JUL26'!$B$9:$CQ$307,P$1,0),0)*H188</f>
        <v>0</v>
      </c>
      <c r="Q188" s="36">
        <f t="shared" si="69"/>
        <v>0</v>
      </c>
      <c r="R188" s="34">
        <f>IF($B188="P",VLOOKUP($E188,'[2]Costeo-JUL26'!$B$9:$CQ$307,R$1,0),0)</f>
        <v>0</v>
      </c>
      <c r="S188" s="16">
        <f>IF($B188="P",VLOOKUP($E188,'[2]Costeo-JUL26'!$B$9:$CQ$307,S$1,0),0)*$G188</f>
        <v>0</v>
      </c>
      <c r="T188" s="36">
        <f>IF($B188="P",VLOOKUP($E188,'[2]Costeo-JUL26'!$B$9:$CQ$307,T$1,0),0)*$G188</f>
        <v>0</v>
      </c>
      <c r="U188" s="35">
        <f>IF($B188="P",VLOOKUP($E188,'[2]Costeo-JUL26'!$B$9:$CQ$307,U$1,0),0)</f>
        <v>0</v>
      </c>
      <c r="V188" s="36">
        <f t="shared" si="70"/>
        <v>0</v>
      </c>
      <c r="W188" s="36">
        <f t="shared" si="71"/>
        <v>0</v>
      </c>
      <c r="X188" s="34">
        <f>IF($B188="P",VLOOKUP($E188,'[2]Costeo-JUL26'!$B$9:$CQ$307,X$1,0),0)</f>
        <v>0</v>
      </c>
      <c r="Y188" s="16">
        <f>IF($B188="P",VLOOKUP($E188,'[2]Costeo-JUL26'!$B$9:$CQ$307,Y$1,0),0)*$G188</f>
        <v>0</v>
      </c>
      <c r="Z188" s="36">
        <f>IF($B188="P",VLOOKUP($E188,'[2]Costeo-JUL26'!$B$9:$CQ$307,Z$1,0),0)*$G188</f>
        <v>0</v>
      </c>
      <c r="AA188" s="35">
        <f>IF($B188="P",VLOOKUP($E188,'[2]Costeo-JUL26'!$B$9:$CQ$307,AA$1,0),0)</f>
        <v>0</v>
      </c>
      <c r="AB188" s="36">
        <f t="shared" si="72"/>
        <v>0</v>
      </c>
      <c r="AC188" s="36">
        <f t="shared" si="73"/>
        <v>0</v>
      </c>
      <c r="AD188" s="34">
        <f>IF($B188="P",VLOOKUP($E188,'[2]Costeo-JUL26'!$B$9:$CQ$307,AD$1,0),0)</f>
        <v>0</v>
      </c>
      <c r="AE188" s="16">
        <f>IF($B188="P",VLOOKUP($E188,'[2]Costeo-JUL26'!$B$9:$CQ$307,AE$1,0),0)*$G188</f>
        <v>0</v>
      </c>
      <c r="AF188" s="36">
        <f>IF($B188="P",VLOOKUP($E188,'[2]Costeo-JUL26'!$B$9:$CQ$307,AF$1,0),0)*$G188</f>
        <v>0</v>
      </c>
      <c r="AG188" s="35">
        <f>IF($B188="P",VLOOKUP($E188,'[2]Costeo-JUL26'!$B$9:$CQ$307,AG$1,0),0)</f>
        <v>0</v>
      </c>
      <c r="AH188" s="36">
        <f t="shared" si="74"/>
        <v>0</v>
      </c>
      <c r="AI188" s="36">
        <f t="shared" si="75"/>
        <v>0</v>
      </c>
      <c r="AJ188" s="34">
        <f>IF($B188="P",VLOOKUP($E188,'[2]Costeo-JUL26'!$B$9:$CQ$307,AJ$1,0),0)</f>
        <v>0</v>
      </c>
      <c r="AK188" s="16">
        <f>IF($B188="P",VLOOKUP($E188,'[2]Costeo-JUL26'!$B$9:$CQ$307,AK$1,0),0)*$G188</f>
        <v>0</v>
      </c>
      <c r="AL188" s="36">
        <f>IF($B188="P",VLOOKUP($E188,'[2]Costeo-JUL26'!$B$9:$CQ$307,AL$1,0),0)*$G188</f>
        <v>0</v>
      </c>
      <c r="AM188" s="35">
        <f>IF($B188="P",VLOOKUP($E188,'[2]Costeo-JUL26'!$B$9:$CQ$307,AM$1,0),0)</f>
        <v>0</v>
      </c>
      <c r="AN188" s="36">
        <f t="shared" si="76"/>
        <v>0</v>
      </c>
      <c r="AO188" s="36">
        <f t="shared" si="77"/>
        <v>0</v>
      </c>
      <c r="AP188" s="34">
        <f>IF($B188="P",VLOOKUP($E188,'[2]Costeo-JUL26'!$B$9:$CQ$307,AP$1,0),0)</f>
        <v>0</v>
      </c>
      <c r="AQ188" s="16">
        <f>IF($B188="P",VLOOKUP($E188,'[2]Costeo-JUL26'!$B$9:$CQ$307,AQ$1,0),0)*$G188</f>
        <v>0</v>
      </c>
      <c r="AR188" s="36">
        <f>IF($B188="P",VLOOKUP($E188,'[2]Costeo-JUL26'!$B$9:$CQ$307,AR$1,0),0)*$G188</f>
        <v>0</v>
      </c>
      <c r="AS188" s="35">
        <f>IF($B188="P",VLOOKUP($E188,'[2]Costeo-JUL26'!$B$9:$CQ$307,AS$1,0),0)</f>
        <v>0</v>
      </c>
      <c r="AT188" s="36">
        <f t="shared" si="78"/>
        <v>0</v>
      </c>
      <c r="AU188" s="36">
        <f t="shared" si="79"/>
        <v>0</v>
      </c>
      <c r="AV188" s="34">
        <f>IF($B188="P",VLOOKUP($E188,'[2]Costeo-JUL26'!$B$9:$CQ$307,AV$1,0),0)</f>
        <v>0</v>
      </c>
      <c r="AW188" s="16">
        <f>IF($B188="P",VLOOKUP($E188,'[2]Costeo-JUL26'!$B$9:$CQ$307,AW$1,0),0)*$G188</f>
        <v>0</v>
      </c>
      <c r="AX188" s="36">
        <f>IF($B188="P",VLOOKUP($E188,'[2]Costeo-JUL26'!$B$9:$CQ$307,AX$1,0),0)*$G188</f>
        <v>0</v>
      </c>
      <c r="AY188" s="35">
        <f>IF($B188="P",VLOOKUP($E188,'[2]Costeo-JUL26'!$B$9:$CQ$307,AY$1,0),0)</f>
        <v>0</v>
      </c>
      <c r="AZ188" s="36">
        <f t="shared" si="80"/>
        <v>0</v>
      </c>
      <c r="BA188" s="36">
        <f t="shared" si="81"/>
        <v>0</v>
      </c>
      <c r="BB188" s="34">
        <f>IF($B188="P",VLOOKUP($E188,'[2]Costeo-JUL26'!$B$9:$CQ$307,BB$1,0),0)</f>
        <v>0</v>
      </c>
      <c r="BC188" s="16">
        <f>IF($B188="P",VLOOKUP($E188,'[2]Costeo-JUL26'!$B$9:$CQ$307,BC$1,0),0)*$G188</f>
        <v>0</v>
      </c>
      <c r="BD188" s="36">
        <f>IF($B188="P",VLOOKUP($E188,'[2]Costeo-JUL26'!$B$9:$CQ$307,BD$1,0),0)*$G188</f>
        <v>0</v>
      </c>
      <c r="BE188" s="35">
        <f>IF($B188="P",VLOOKUP($E188,'[2]Costeo-JUL26'!$B$9:$CQ$307,BE$1,0),0)</f>
        <v>0</v>
      </c>
      <c r="BF188" s="36">
        <f t="shared" si="82"/>
        <v>0</v>
      </c>
      <c r="BG188" s="36">
        <f t="shared" si="83"/>
        <v>0</v>
      </c>
      <c r="BH188" s="34">
        <f>IF($B188="P",VLOOKUP($E188,'[2]Costeo-JUL26'!$B$9:$CQ$307,BH$1,0),0)</f>
        <v>0</v>
      </c>
      <c r="BI188" s="16">
        <f>IF($B188="P",VLOOKUP($E188,'[2]Costeo-JUL26'!$B$9:$CQ$307,BI$1,0),0)*$G188</f>
        <v>0</v>
      </c>
      <c r="BJ188" s="36">
        <f>IF($B188="P",VLOOKUP($E188,'[2]Costeo-JUL26'!$B$9:$CQ$307,BJ$1,0),0)*$G188</f>
        <v>0</v>
      </c>
      <c r="BK188" s="35">
        <f>IF(BH188=910319,0,IF($B188="P",VLOOKUP($E188,'[2]Costeo-JUL26'!$B$9:$CQ$307,BK$1,0),0))</f>
        <v>0</v>
      </c>
      <c r="BL188" s="36">
        <f t="shared" si="84"/>
        <v>0</v>
      </c>
      <c r="BM188" s="36">
        <f t="shared" si="85"/>
        <v>0</v>
      </c>
      <c r="BN188" s="34">
        <f>IF($B188="P",VLOOKUP($E188,'[2]Costeo-JUL26'!$B$9:$CQ$307,BN$1,0),0)</f>
        <v>0</v>
      </c>
      <c r="BO188" s="16">
        <f>IF($B188="P",VLOOKUP($E188,'[2]Costeo-JUL26'!$B$9:$CQ$307,BO$1,0),0)*$G188</f>
        <v>0</v>
      </c>
      <c r="BP188" s="36">
        <f>IF($B188="P",VLOOKUP($E188,'[2]Costeo-JUL26'!$B$9:$CQ$307,BP$1,0),0)*$G188</f>
        <v>0</v>
      </c>
      <c r="BQ188" s="35">
        <f>IF($B188="P",VLOOKUP($E188,'[2]Costeo-JUL26'!$B$9:$CQ$307,BQ$1,0),0)</f>
        <v>0</v>
      </c>
      <c r="BR188" s="36">
        <f t="shared" si="86"/>
        <v>0</v>
      </c>
      <c r="BS188" s="36">
        <f t="shared" si="87"/>
        <v>0</v>
      </c>
      <c r="BT188" s="34">
        <f>IF($B188="P",VLOOKUP($E188,'[2]Costeo-JUL26'!$B$9:$CQ$307,BT$1,0),0)</f>
        <v>0</v>
      </c>
      <c r="BU188" s="16">
        <f>IF($B188="P",VLOOKUP($E188,'[2]Costeo-JUL26'!$B$9:$CQ$307,BU$1,0),0)*$G188</f>
        <v>0</v>
      </c>
      <c r="BV188" s="36">
        <f>IF($B188="P",VLOOKUP($E188,'[2]Costeo-JUL26'!$B$9:$CQ$307,BV$1,0),0)*$G188</f>
        <v>0</v>
      </c>
      <c r="BW188" s="35">
        <f>IF($B188="P",VLOOKUP($E188,'[2]Costeo-JUL26'!$B$9:$CQ$307,BW$1,0),0)</f>
        <v>0</v>
      </c>
      <c r="BX188" s="36">
        <f t="shared" si="88"/>
        <v>0</v>
      </c>
      <c r="BY188" s="36">
        <f t="shared" si="89"/>
        <v>0</v>
      </c>
      <c r="BZ188" s="34">
        <f>IF($B188="P",VLOOKUP($E188,'[2]Costeo-JUL26'!$B$9:$CQ$307,BZ$1,0),0)</f>
        <v>0</v>
      </c>
      <c r="CA188" s="16">
        <f>IF($B188="P",VLOOKUP($E188,'[2]Costeo-JUL26'!$B$9:$CQ$307,CA$1,0),0)*$G188</f>
        <v>0</v>
      </c>
      <c r="CB188" s="36">
        <f>IF($B188="P",VLOOKUP($E188,'[2]Costeo-JUL26'!$B$9:$CQ$307,CB$1,0),0)*$G188</f>
        <v>0</v>
      </c>
      <c r="CC188" s="35">
        <f>IF($B188="P",VLOOKUP($E188,'[2]Costeo-JUL26'!$B$9:$CQ$307,CC$1,0),0)</f>
        <v>0</v>
      </c>
      <c r="CD188" s="36">
        <f t="shared" si="90"/>
        <v>0</v>
      </c>
      <c r="CE188" s="36">
        <f t="shared" si="91"/>
        <v>0</v>
      </c>
      <c r="CF188" s="37">
        <f t="shared" si="63"/>
        <v>0</v>
      </c>
      <c r="CG188" s="36">
        <f>IF($B188="r",VLOOKUP($E188,'[2]Costeo-JUL26'!$B$9:$CQ$307,CG$1,0),0)*$G188</f>
        <v>51398.49</v>
      </c>
      <c r="CH188" s="35">
        <f>VLOOKUP($E188,'[2]TEORICOS (05.26)'!$A$8:$T$251,CH$1,0)</f>
        <v>0.05</v>
      </c>
      <c r="CI188" s="36">
        <f t="shared" si="92"/>
        <v>55602.257500000014</v>
      </c>
      <c r="CJ188" s="37">
        <f t="shared" si="93"/>
        <v>107000.74750000001</v>
      </c>
      <c r="CM188" s="16">
        <f>SUMIFS('[1]Ajuste Inventario'!$I:$I,'[1]Ajuste Inventario'!$B:$B,E188,'[1]Ajuste Inventario'!$S:$S,D188)*-1</f>
        <v>0.5</v>
      </c>
      <c r="CN188" s="36">
        <f t="shared" si="64"/>
        <v>1621.2234469696971</v>
      </c>
      <c r="CP188" t="str">
        <f t="shared" si="65"/>
        <v>1028Org.Vtas Dolores</v>
      </c>
      <c r="CQ188" s="10">
        <f t="shared" si="66"/>
        <v>3242.4468939393942</v>
      </c>
    </row>
    <row r="189" spans="1:95" x14ac:dyDescent="0.25">
      <c r="A189" s="30">
        <v>46204</v>
      </c>
      <c r="B189" s="31" t="str">
        <f>VLOOKUP($E189,'[2]TEORICOS (05.26)'!$A$8:$T$251,B$1,0)</f>
        <v>P</v>
      </c>
      <c r="C189" s="32" t="str">
        <f>VLOOKUP($E189,'[2]TEORICOS (05.26)'!$A$8:$T$251,C$1,0)</f>
        <v>Fanta</v>
      </c>
      <c r="D189" t="s">
        <v>217</v>
      </c>
      <c r="E189">
        <v>1040</v>
      </c>
      <c r="F189" t="s">
        <v>97</v>
      </c>
      <c r="G189" s="16">
        <v>69</v>
      </c>
      <c r="H189" s="16">
        <v>145.797</v>
      </c>
      <c r="I189" s="33">
        <v>1246168.2400000007</v>
      </c>
      <c r="J189" s="33">
        <v>1237579.8800000006</v>
      </c>
      <c r="K189" s="34">
        <f>IF($B189="P",VLOOKUP($E189,'[2]Costeo-JUL26'!$B$9:$CQ$307,K$1,0),0)</f>
        <v>919744</v>
      </c>
      <c r="L189" s="35">
        <f>VLOOKUP($E189,'[2]TEORICOS (05.26)'!$A$8:$T$251,L$1,0)</f>
        <v>0.23499999999999999</v>
      </c>
      <c r="M189" s="36">
        <f t="shared" si="67"/>
        <v>290831.2718000001</v>
      </c>
      <c r="N189" s="35">
        <f>IF($B189="P",VLOOKUP($E189,'[2]Costeo-JUL26'!$B$9:$CQ$307,N$1,0),0)</f>
        <v>7.4999999999999997E-2</v>
      </c>
      <c r="O189" s="36">
        <f t="shared" si="68"/>
        <v>21812.345385000008</v>
      </c>
      <c r="P189" s="36">
        <f>IF($B189="P",VLOOKUP($E189,'[2]Costeo-JUL26'!$B$9:$CQ$307,P$1,0),0)*H189</f>
        <v>0</v>
      </c>
      <c r="Q189" s="36">
        <f t="shared" si="69"/>
        <v>312643.6171850001</v>
      </c>
      <c r="R189" s="34">
        <f>IF($B189="P",VLOOKUP($E189,'[2]Costeo-JUL26'!$B$9:$CQ$307,R$1,0),0)</f>
        <v>0</v>
      </c>
      <c r="S189" s="16">
        <f>IF($B189="P",VLOOKUP($E189,'[2]Costeo-JUL26'!$B$9:$CQ$307,S$1,0),0)*$G189</f>
        <v>0</v>
      </c>
      <c r="T189" s="36">
        <f>IF($B189="P",VLOOKUP($E189,'[2]Costeo-JUL26'!$B$9:$CQ$307,T$1,0),0)*$G189</f>
        <v>0</v>
      </c>
      <c r="U189" s="35">
        <f>IF($B189="P",VLOOKUP($E189,'[2]Costeo-JUL26'!$B$9:$CQ$307,U$1,0),0)</f>
        <v>0</v>
      </c>
      <c r="V189" s="36">
        <f t="shared" si="70"/>
        <v>0</v>
      </c>
      <c r="W189" s="36">
        <f t="shared" si="71"/>
        <v>0</v>
      </c>
      <c r="X189" s="34">
        <f>IF($B189="P",VLOOKUP($E189,'[2]Costeo-JUL26'!$B$9:$CQ$307,X$1,0),0)</f>
        <v>902338</v>
      </c>
      <c r="Y189" s="16">
        <f>IF($B189="P",VLOOKUP($E189,'[2]Costeo-JUL26'!$B$9:$CQ$307,Y$1,0),0)*$G189</f>
        <v>5.4101520000000001</v>
      </c>
      <c r="Z189" s="36">
        <f>IF($B189="P",VLOOKUP($E189,'[2]Costeo-JUL26'!$B$9:$CQ$307,Z$1,0),0)*$G189</f>
        <v>1529.6663764800003</v>
      </c>
      <c r="AA189" s="35">
        <f>IF($B189="P",VLOOKUP($E189,'[2]Costeo-JUL26'!$B$9:$CQ$307,AA$1,0),0)</f>
        <v>0.45</v>
      </c>
      <c r="AB189" s="36">
        <f t="shared" si="72"/>
        <v>688.34986941600016</v>
      </c>
      <c r="AC189" s="36">
        <f t="shared" si="73"/>
        <v>2218.0162458960003</v>
      </c>
      <c r="AD189" s="34">
        <f>IF($B189="P",VLOOKUP($E189,'[2]Costeo-JUL26'!$B$9:$CQ$307,AD$1,0),0)</f>
        <v>901829</v>
      </c>
      <c r="AE189" s="16">
        <f>IF($B189="P",VLOOKUP($E189,'[2]Costeo-JUL26'!$B$9:$CQ$307,AE$1,0),0)*$G189</f>
        <v>552</v>
      </c>
      <c r="AF189" s="36">
        <f>IF($B189="P",VLOOKUP($E189,'[2]Costeo-JUL26'!$B$9:$CQ$307,AF$1,0),0)*$G189</f>
        <v>8262.4463999999989</v>
      </c>
      <c r="AG189" s="35">
        <f>IF($B189="P",VLOOKUP($E189,'[2]Costeo-JUL26'!$B$9:$CQ$307,AG$1,0),0)</f>
        <v>6.0000000000000001E-3</v>
      </c>
      <c r="AH189" s="36">
        <f t="shared" si="74"/>
        <v>49.574678399999996</v>
      </c>
      <c r="AI189" s="36">
        <f t="shared" si="75"/>
        <v>8312.0210783999992</v>
      </c>
      <c r="AJ189" s="34">
        <f>IF($B189="P",VLOOKUP($E189,'[2]Costeo-JUL26'!$B$9:$CQ$307,AJ$1,0),0)</f>
        <v>926529</v>
      </c>
      <c r="AK189" s="16">
        <f>IF($B189="P",VLOOKUP($E189,'[2]Costeo-JUL26'!$B$9:$CQ$307,AK$1,0),0)*$G189</f>
        <v>552</v>
      </c>
      <c r="AL189" s="36">
        <f>IF($B189="P",VLOOKUP($E189,'[2]Costeo-JUL26'!$B$9:$CQ$307,AL$1,0),0)*$G189</f>
        <v>8352.4334400000007</v>
      </c>
      <c r="AM189" s="35">
        <f>IF($B189="P",VLOOKUP($E189,'[2]Costeo-JUL26'!$B$9:$CQ$307,AM$1,0),0)</f>
        <v>1.7999999999999999E-2</v>
      </c>
      <c r="AN189" s="36">
        <f t="shared" si="76"/>
        <v>150.34380192</v>
      </c>
      <c r="AO189" s="36">
        <f t="shared" si="77"/>
        <v>8502.777241920001</v>
      </c>
      <c r="AP189" s="34">
        <f>IF($B189="P",VLOOKUP($E189,'[2]Costeo-JUL26'!$B$9:$CQ$307,AP$1,0),0)</f>
        <v>913486</v>
      </c>
      <c r="AQ189" s="16">
        <f>IF($B189="P",VLOOKUP($E189,'[2]Costeo-JUL26'!$B$9:$CQ$307,AQ$1,0),0)*$G189</f>
        <v>552</v>
      </c>
      <c r="AR189" s="36">
        <f>IF($B189="P",VLOOKUP($E189,'[2]Costeo-JUL26'!$B$9:$CQ$307,AR$1,0),0)*$G189</f>
        <v>68136.895358214475</v>
      </c>
      <c r="AS189" s="35">
        <f>IF($B189="P",VLOOKUP($E189,'[2]Costeo-JUL26'!$B$9:$CQ$307,AS$1,0),0)</f>
        <v>0.02</v>
      </c>
      <c r="AT189" s="36">
        <f t="shared" si="78"/>
        <v>1362.7379071642895</v>
      </c>
      <c r="AU189" s="36">
        <f t="shared" si="79"/>
        <v>69499.633265378769</v>
      </c>
      <c r="AV189" s="34">
        <f>IF($B189="P",VLOOKUP($E189,'[2]Costeo-JUL26'!$B$9:$CQ$307,AV$1,0),0)</f>
        <v>925698</v>
      </c>
      <c r="AW189" s="16">
        <f>IF($B189="P",VLOOKUP($E189,'[2]Costeo-JUL26'!$B$9:$CQ$307,AW$1,0),0)*$G189</f>
        <v>2.1528</v>
      </c>
      <c r="AX189" s="36">
        <f>IF($B189="P",VLOOKUP($E189,'[2]Costeo-JUL26'!$B$9:$CQ$307,AX$1,0),0)*$G189</f>
        <v>11070.860112</v>
      </c>
      <c r="AY189" s="35">
        <f>IF($B189="P",VLOOKUP($E189,'[2]Costeo-JUL26'!$B$9:$CQ$307,AY$1,0),0)</f>
        <v>0.03</v>
      </c>
      <c r="AZ189" s="36">
        <f t="shared" si="80"/>
        <v>332.12580336000002</v>
      </c>
      <c r="BA189" s="36">
        <f t="shared" si="81"/>
        <v>11402.985915360001</v>
      </c>
      <c r="BB189" s="34">
        <f>IF($B189="P",VLOOKUP($E189,'[2]Costeo-JUL26'!$B$9:$CQ$307,BB$1,0),0)</f>
        <v>902311</v>
      </c>
      <c r="BC189" s="16">
        <f>IF($B189="P",VLOOKUP($E189,'[2]Costeo-JUL26'!$B$9:$CQ$307,BC$1,0),0)*$G189</f>
        <v>0.34500000000000003</v>
      </c>
      <c r="BD189" s="36">
        <f>IF($B189="P",VLOOKUP($E189,'[2]Costeo-JUL26'!$B$9:$CQ$307,BD$1,0),0)*$G189</f>
        <v>1352.967525</v>
      </c>
      <c r="BE189" s="35">
        <f>IF($B189="P",VLOOKUP($E189,'[2]Costeo-JUL26'!$B$9:$CQ$307,BE$1,0),0)</f>
        <v>0.03</v>
      </c>
      <c r="BF189" s="36">
        <f t="shared" si="82"/>
        <v>40.589025749999998</v>
      </c>
      <c r="BG189" s="36">
        <f t="shared" si="83"/>
        <v>1393.55655075</v>
      </c>
      <c r="BH189" s="34">
        <f>IF($B189="P",VLOOKUP($E189,'[2]Costeo-JUL26'!$B$9:$CQ$307,BH$1,0),0)</f>
        <v>910319</v>
      </c>
      <c r="BI189" s="16">
        <f>IF($B189="P",VLOOKUP($E189,'[2]Costeo-JUL26'!$B$9:$CQ$307,BI$1,0),0)*$G189</f>
        <v>1.232142857142857</v>
      </c>
      <c r="BJ189" s="36">
        <f>IF($B189="P",VLOOKUP($E189,'[2]Costeo-JUL26'!$B$9:$CQ$307,BJ$1,0),0)*$G189</f>
        <v>3221.4375</v>
      </c>
      <c r="BK189" s="35">
        <f>IF(BH189=910319,0,IF($B189="P",VLOOKUP($E189,'[2]Costeo-JUL26'!$B$9:$CQ$307,BK$1,0),0))</f>
        <v>0</v>
      </c>
      <c r="BL189" s="36">
        <f t="shared" si="84"/>
        <v>0</v>
      </c>
      <c r="BM189" s="36">
        <f t="shared" si="85"/>
        <v>3221.4375</v>
      </c>
      <c r="BN189" s="34">
        <f>IF($B189="P",VLOOKUP($E189,'[2]Costeo-JUL26'!$B$9:$CQ$307,BN$1,0),0)</f>
        <v>0</v>
      </c>
      <c r="BO189" s="16">
        <f>IF($B189="P",VLOOKUP($E189,'[2]Costeo-JUL26'!$B$9:$CQ$307,BO$1,0),0)*$G189</f>
        <v>0</v>
      </c>
      <c r="BP189" s="36">
        <f>IF($B189="P",VLOOKUP($E189,'[2]Costeo-JUL26'!$B$9:$CQ$307,BP$1,0),0)*$G189</f>
        <v>0</v>
      </c>
      <c r="BQ189" s="35">
        <f>IF($B189="P",VLOOKUP($E189,'[2]Costeo-JUL26'!$B$9:$CQ$307,BQ$1,0),0)</f>
        <v>0</v>
      </c>
      <c r="BR189" s="36">
        <f t="shared" si="86"/>
        <v>0</v>
      </c>
      <c r="BS189" s="36">
        <f t="shared" si="87"/>
        <v>0</v>
      </c>
      <c r="BT189" s="34">
        <f>IF($B189="P",VLOOKUP($E189,'[2]Costeo-JUL26'!$B$9:$CQ$307,BT$1,0),0)</f>
        <v>0</v>
      </c>
      <c r="BU189" s="16">
        <f>IF($B189="P",VLOOKUP($E189,'[2]Costeo-JUL26'!$B$9:$CQ$307,BU$1,0),0)*$G189</f>
        <v>0</v>
      </c>
      <c r="BV189" s="36">
        <f>IF($B189="P",VLOOKUP($E189,'[2]Costeo-JUL26'!$B$9:$CQ$307,BV$1,0),0)*$G189</f>
        <v>0</v>
      </c>
      <c r="BW189" s="35">
        <f>IF($B189="P",VLOOKUP($E189,'[2]Costeo-JUL26'!$B$9:$CQ$307,BW$1,0),0)</f>
        <v>0</v>
      </c>
      <c r="BX189" s="36">
        <f t="shared" si="88"/>
        <v>0</v>
      </c>
      <c r="BY189" s="36">
        <f t="shared" si="89"/>
        <v>0</v>
      </c>
      <c r="BZ189" s="34">
        <f>IF($B189="P",VLOOKUP($E189,'[2]Costeo-JUL26'!$B$9:$CQ$307,BZ$1,0),0)</f>
        <v>0</v>
      </c>
      <c r="CA189" s="16">
        <f>IF($B189="P",VLOOKUP($E189,'[2]Costeo-JUL26'!$B$9:$CQ$307,CA$1,0),0)*$G189</f>
        <v>0</v>
      </c>
      <c r="CB189" s="36">
        <f>IF($B189="P",VLOOKUP($E189,'[2]Costeo-JUL26'!$B$9:$CQ$307,CB$1,0),0)*$G189</f>
        <v>0</v>
      </c>
      <c r="CC189" s="35">
        <f>IF($B189="P",VLOOKUP($E189,'[2]Costeo-JUL26'!$B$9:$CQ$307,CC$1,0),0)</f>
        <v>0</v>
      </c>
      <c r="CD189" s="36">
        <f t="shared" si="90"/>
        <v>0</v>
      </c>
      <c r="CE189" s="36">
        <f t="shared" si="91"/>
        <v>0</v>
      </c>
      <c r="CF189" s="37">
        <f t="shared" si="63"/>
        <v>417194.04498270486</v>
      </c>
      <c r="CG189" s="36">
        <f>IF($B189="r",VLOOKUP($E189,'[2]Costeo-JUL26'!$B$9:$CQ$307,CG$1,0),0)*$G189</f>
        <v>0</v>
      </c>
      <c r="CH189" s="35">
        <f>VLOOKUP($E189,'[2]TEORICOS (05.26)'!$A$8:$T$251,CH$1,0)</f>
        <v>0</v>
      </c>
      <c r="CI189" s="36">
        <f t="shared" si="92"/>
        <v>0</v>
      </c>
      <c r="CJ189" s="37">
        <f t="shared" si="93"/>
        <v>0</v>
      </c>
      <c r="CM189" s="16">
        <f>SUMIFS('[1]Ajuste Inventario'!$I:$I,'[1]Ajuste Inventario'!$B:$B,E189,'[1]Ajuste Inventario'!$S:$S,D189)*-1</f>
        <v>6.375</v>
      </c>
      <c r="CN189" s="36">
        <f t="shared" si="64"/>
        <v>38545.101982097731</v>
      </c>
      <c r="CP189" t="str">
        <f t="shared" si="65"/>
        <v>1040Org.Vtas Dolores</v>
      </c>
      <c r="CQ189" s="10">
        <f t="shared" si="66"/>
        <v>6046.2905069957224</v>
      </c>
    </row>
    <row r="190" spans="1:95" x14ac:dyDescent="0.25">
      <c r="A190" s="30">
        <v>46204</v>
      </c>
      <c r="B190" s="31" t="str">
        <f>VLOOKUP($E190,'[2]TEORICOS (05.26)'!$A$8:$T$251,B$1,0)</f>
        <v>P</v>
      </c>
      <c r="C190" s="32" t="str">
        <f>VLOOKUP($E190,'[2]TEORICOS (05.26)'!$A$8:$T$251,C$1,0)</f>
        <v>Fanta</v>
      </c>
      <c r="D190" t="s">
        <v>217</v>
      </c>
      <c r="E190">
        <v>1080</v>
      </c>
      <c r="F190" t="s">
        <v>98</v>
      </c>
      <c r="G190" s="16">
        <v>13</v>
      </c>
      <c r="H190" s="16">
        <v>114.47799999999998</v>
      </c>
      <c r="I190" s="33">
        <v>1763553.26</v>
      </c>
      <c r="J190" s="33">
        <v>1763553.26</v>
      </c>
      <c r="K190" s="34">
        <f>IF($B190="P",VLOOKUP($E190,'[2]Costeo-JUL26'!$B$9:$CQ$307,K$1,0),0)</f>
        <v>919744</v>
      </c>
      <c r="L190" s="35">
        <f>VLOOKUP($E190,'[2]TEORICOS (05.26)'!$A$8:$T$251,L$1,0)</f>
        <v>0.23499999999999999</v>
      </c>
      <c r="M190" s="36">
        <f t="shared" si="67"/>
        <v>414435.01609999995</v>
      </c>
      <c r="N190" s="35">
        <f>IF($B190="P",VLOOKUP($E190,'[2]Costeo-JUL26'!$B$9:$CQ$307,N$1,0),0)</f>
        <v>7.4999999999999997E-2</v>
      </c>
      <c r="O190" s="36">
        <f t="shared" si="68"/>
        <v>31082.626207499994</v>
      </c>
      <c r="P190" s="36">
        <f>IF($B190="P",VLOOKUP($E190,'[2]Costeo-JUL26'!$B$9:$CQ$307,P$1,0),0)*H190</f>
        <v>0</v>
      </c>
      <c r="Q190" s="36">
        <f t="shared" si="69"/>
        <v>445517.64230749995</v>
      </c>
      <c r="R190" s="34">
        <f>IF($B190="P",VLOOKUP($E190,'[2]Costeo-JUL26'!$B$9:$CQ$307,R$1,0),0)</f>
        <v>0</v>
      </c>
      <c r="S190" s="16">
        <f>IF($B190="P",VLOOKUP($E190,'[2]Costeo-JUL26'!$B$9:$CQ$307,S$1,0),0)*$G190</f>
        <v>0</v>
      </c>
      <c r="T190" s="36">
        <f>IF($B190="P",VLOOKUP($E190,'[2]Costeo-JUL26'!$B$9:$CQ$307,T$1,0),0)*$G190</f>
        <v>0</v>
      </c>
      <c r="U190" s="35">
        <f>IF($B190="P",VLOOKUP($E190,'[2]Costeo-JUL26'!$B$9:$CQ$307,U$1,0),0)</f>
        <v>0</v>
      </c>
      <c r="V190" s="36">
        <f t="shared" si="70"/>
        <v>0</v>
      </c>
      <c r="W190" s="36">
        <f t="shared" si="71"/>
        <v>0</v>
      </c>
      <c r="X190" s="34">
        <f>IF($B190="P",VLOOKUP($E190,'[2]Costeo-JUL26'!$B$9:$CQ$307,X$1,0),0)</f>
        <v>0</v>
      </c>
      <c r="Y190" s="16">
        <f>IF($B190="P",VLOOKUP($E190,'[2]Costeo-JUL26'!$B$9:$CQ$307,Y$1,0),0)*$G190</f>
        <v>0</v>
      </c>
      <c r="Z190" s="36">
        <f>IF($B190="P",VLOOKUP($E190,'[2]Costeo-JUL26'!$B$9:$CQ$307,Z$1,0),0)*$G190</f>
        <v>0</v>
      </c>
      <c r="AA190" s="35">
        <f>IF($B190="P",VLOOKUP($E190,'[2]Costeo-JUL26'!$B$9:$CQ$307,AA$1,0),0)</f>
        <v>0</v>
      </c>
      <c r="AB190" s="36">
        <f t="shared" si="72"/>
        <v>0</v>
      </c>
      <c r="AC190" s="36">
        <f t="shared" si="73"/>
        <v>0</v>
      </c>
      <c r="AD190" s="34">
        <f>IF($B190="P",VLOOKUP($E190,'[2]Costeo-JUL26'!$B$9:$CQ$307,AD$1,0),0)</f>
        <v>0</v>
      </c>
      <c r="AE190" s="16">
        <f>IF($B190="P",VLOOKUP($E190,'[2]Costeo-JUL26'!$B$9:$CQ$307,AE$1,0),0)*$G190</f>
        <v>0</v>
      </c>
      <c r="AF190" s="36">
        <f>IF($B190="P",VLOOKUP($E190,'[2]Costeo-JUL26'!$B$9:$CQ$307,AF$1,0),0)*$G190</f>
        <v>0</v>
      </c>
      <c r="AG190" s="35">
        <f>IF($B190="P",VLOOKUP($E190,'[2]Costeo-JUL26'!$B$9:$CQ$307,AG$1,0),0)</f>
        <v>0</v>
      </c>
      <c r="AH190" s="36">
        <f t="shared" si="74"/>
        <v>0</v>
      </c>
      <c r="AI190" s="36">
        <f t="shared" si="75"/>
        <v>0</v>
      </c>
      <c r="AJ190" s="34">
        <f>IF($B190="P",VLOOKUP($E190,'[2]Costeo-JUL26'!$B$9:$CQ$307,AJ$1,0),0)</f>
        <v>932370</v>
      </c>
      <c r="AK190" s="16">
        <f>IF($B190="P",VLOOKUP($E190,'[2]Costeo-JUL26'!$B$9:$CQ$307,AK$1,0),0)*$G190</f>
        <v>13</v>
      </c>
      <c r="AL190" s="36">
        <f>IF($B190="P",VLOOKUP($E190,'[2]Costeo-JUL26'!$B$9:$CQ$307,AL$1,0),0)*$G190</f>
        <v>2701.27</v>
      </c>
      <c r="AM190" s="35">
        <f>IF($B190="P",VLOOKUP($E190,'[2]Costeo-JUL26'!$B$9:$CQ$307,AM$1,0),0)</f>
        <v>1.7999999999999999E-2</v>
      </c>
      <c r="AN190" s="36">
        <f t="shared" si="76"/>
        <v>48.622859999999996</v>
      </c>
      <c r="AO190" s="36">
        <f t="shared" si="77"/>
        <v>2749.8928599999999</v>
      </c>
      <c r="AP190" s="34">
        <f>IF($B190="P",VLOOKUP($E190,'[2]Costeo-JUL26'!$B$9:$CQ$307,AP$1,0),0)</f>
        <v>0</v>
      </c>
      <c r="AQ190" s="16">
        <f>IF($B190="P",VLOOKUP($E190,'[2]Costeo-JUL26'!$B$9:$CQ$307,AQ$1,0),0)*$G190</f>
        <v>0</v>
      </c>
      <c r="AR190" s="36">
        <f>IF($B190="P",VLOOKUP($E190,'[2]Costeo-JUL26'!$B$9:$CQ$307,AR$1,0),0)*$G190</f>
        <v>0</v>
      </c>
      <c r="AS190" s="35">
        <f>IF($B190="P",VLOOKUP($E190,'[2]Costeo-JUL26'!$B$9:$CQ$307,AS$1,0),0)</f>
        <v>0</v>
      </c>
      <c r="AT190" s="36">
        <f t="shared" si="78"/>
        <v>0</v>
      </c>
      <c r="AU190" s="36">
        <f t="shared" si="79"/>
        <v>0</v>
      </c>
      <c r="AV190" s="34">
        <f>IF($B190="P",VLOOKUP($E190,'[2]Costeo-JUL26'!$B$9:$CQ$307,AV$1,0),0)</f>
        <v>0</v>
      </c>
      <c r="AW190" s="16">
        <f>IF($B190="P",VLOOKUP($E190,'[2]Costeo-JUL26'!$B$9:$CQ$307,AW$1,0),0)*$G190</f>
        <v>0</v>
      </c>
      <c r="AX190" s="36">
        <f>IF($B190="P",VLOOKUP($E190,'[2]Costeo-JUL26'!$B$9:$CQ$307,AX$1,0),0)*$G190</f>
        <v>0</v>
      </c>
      <c r="AY190" s="35">
        <f>IF($B190="P",VLOOKUP($E190,'[2]Costeo-JUL26'!$B$9:$CQ$307,AY$1,0),0)</f>
        <v>0</v>
      </c>
      <c r="AZ190" s="36">
        <f t="shared" si="80"/>
        <v>0</v>
      </c>
      <c r="BA190" s="36">
        <f t="shared" si="81"/>
        <v>0</v>
      </c>
      <c r="BB190" s="34">
        <f>IF($B190="P",VLOOKUP($E190,'[2]Costeo-JUL26'!$B$9:$CQ$307,BB$1,0),0)</f>
        <v>902311</v>
      </c>
      <c r="BC190" s="16">
        <f>IF($B190="P",VLOOKUP($E190,'[2]Costeo-JUL26'!$B$9:$CQ$307,BC$1,0),0)*$G190</f>
        <v>5.4165800000000007E-2</v>
      </c>
      <c r="BD190" s="36">
        <f>IF($B190="P",VLOOKUP($E190,'[2]Costeo-JUL26'!$B$9:$CQ$307,BD$1,0),0)*$G190</f>
        <v>212.41903874100004</v>
      </c>
      <c r="BE190" s="35">
        <f>IF($B190="P",VLOOKUP($E190,'[2]Costeo-JUL26'!$B$9:$CQ$307,BE$1,0),0)</f>
        <v>0.03</v>
      </c>
      <c r="BF190" s="36">
        <f t="shared" si="82"/>
        <v>6.3725711622300008</v>
      </c>
      <c r="BG190" s="36">
        <f t="shared" si="83"/>
        <v>218.79160990323004</v>
      </c>
      <c r="BH190" s="34">
        <f>IF($B190="P",VLOOKUP($E190,'[2]Costeo-JUL26'!$B$9:$CQ$307,BH$1,0),0)</f>
        <v>0</v>
      </c>
      <c r="BI190" s="16">
        <f>IF($B190="P",VLOOKUP($E190,'[2]Costeo-JUL26'!$B$9:$CQ$307,BI$1,0),0)*$G190</f>
        <v>0</v>
      </c>
      <c r="BJ190" s="36">
        <f>IF($B190="P",VLOOKUP($E190,'[2]Costeo-JUL26'!$B$9:$CQ$307,BJ$1,0),0)*$G190</f>
        <v>0</v>
      </c>
      <c r="BK190" s="35">
        <f>IF(BH190=910319,0,IF($B190="P",VLOOKUP($E190,'[2]Costeo-JUL26'!$B$9:$CQ$307,BK$1,0),0))</f>
        <v>0</v>
      </c>
      <c r="BL190" s="36">
        <f t="shared" si="84"/>
        <v>0</v>
      </c>
      <c r="BM190" s="36">
        <f t="shared" si="85"/>
        <v>0</v>
      </c>
      <c r="BN190" s="34">
        <f>IF($B190="P",VLOOKUP($E190,'[2]Costeo-JUL26'!$B$9:$CQ$307,BN$1,0),0)</f>
        <v>931919</v>
      </c>
      <c r="BO190" s="16">
        <f>IF($B190="P",VLOOKUP($E190,'[2]Costeo-JUL26'!$B$9:$CQ$307,BO$1,0),0)*$G190</f>
        <v>13</v>
      </c>
      <c r="BP190" s="36">
        <f>IF($B190="P",VLOOKUP($E190,'[2]Costeo-JUL26'!$B$9:$CQ$307,BP$1,0),0)*$G190</f>
        <v>9938.2139999999999</v>
      </c>
      <c r="BQ190" s="35">
        <f>IF($B190="P",VLOOKUP($E190,'[2]Costeo-JUL26'!$B$9:$CQ$307,BQ$1,0),0)</f>
        <v>0.02</v>
      </c>
      <c r="BR190" s="36">
        <f t="shared" si="86"/>
        <v>198.76428000000001</v>
      </c>
      <c r="BS190" s="36">
        <f t="shared" si="87"/>
        <v>10136.978279999999</v>
      </c>
      <c r="BT190" s="34">
        <f>IF($B190="P",VLOOKUP($E190,'[2]Costeo-JUL26'!$B$9:$CQ$307,BT$1,0),0)</f>
        <v>932564</v>
      </c>
      <c r="BU190" s="16">
        <f>IF($B190="P",VLOOKUP($E190,'[2]Costeo-JUL26'!$B$9:$CQ$307,BU$1,0),0)*$G190</f>
        <v>13</v>
      </c>
      <c r="BV190" s="36">
        <f>IF($B190="P",VLOOKUP($E190,'[2]Costeo-JUL26'!$B$9:$CQ$307,BV$1,0),0)*$G190</f>
        <v>25845.3</v>
      </c>
      <c r="BW190" s="35">
        <f>IF($B190="P",VLOOKUP($E190,'[2]Costeo-JUL26'!$B$9:$CQ$307,BW$1,0),0)</f>
        <v>0.02</v>
      </c>
      <c r="BX190" s="36">
        <f t="shared" si="88"/>
        <v>516.90599999999995</v>
      </c>
      <c r="BY190" s="36">
        <f t="shared" si="89"/>
        <v>26362.205999999998</v>
      </c>
      <c r="BZ190" s="34">
        <f>IF($B190="P",VLOOKUP($E190,'[2]Costeo-JUL26'!$B$9:$CQ$307,BZ$1,0),0)</f>
        <v>0</v>
      </c>
      <c r="CA190" s="16">
        <f>IF($B190="P",VLOOKUP($E190,'[2]Costeo-JUL26'!$B$9:$CQ$307,CA$1,0),0)*$G190</f>
        <v>0</v>
      </c>
      <c r="CB190" s="36">
        <f>IF($B190="P",VLOOKUP($E190,'[2]Costeo-JUL26'!$B$9:$CQ$307,CB$1,0),0)*$G190</f>
        <v>0</v>
      </c>
      <c r="CC190" s="35">
        <f>IF($B190="P",VLOOKUP($E190,'[2]Costeo-JUL26'!$B$9:$CQ$307,CC$1,0),0)</f>
        <v>0</v>
      </c>
      <c r="CD190" s="36">
        <f t="shared" si="90"/>
        <v>0</v>
      </c>
      <c r="CE190" s="36">
        <f t="shared" si="91"/>
        <v>0</v>
      </c>
      <c r="CF190" s="37">
        <f t="shared" si="63"/>
        <v>484985.51105740317</v>
      </c>
      <c r="CG190" s="36">
        <f>IF($B190="r",VLOOKUP($E190,'[2]Costeo-JUL26'!$B$9:$CQ$307,CG$1,0),0)*$G190</f>
        <v>0</v>
      </c>
      <c r="CH190" s="35">
        <f>VLOOKUP($E190,'[2]TEORICOS (05.26)'!$A$8:$T$251,CH$1,0)</f>
        <v>0</v>
      </c>
      <c r="CI190" s="36">
        <f t="shared" si="92"/>
        <v>0</v>
      </c>
      <c r="CJ190" s="37">
        <f t="shared" si="93"/>
        <v>0</v>
      </c>
      <c r="CM190" s="16">
        <f>SUMIFS('[1]Ajuste Inventario'!$I:$I,'[1]Ajuste Inventario'!$B:$B,E190,'[1]Ajuste Inventario'!$S:$S,D190)*-1</f>
        <v>3</v>
      </c>
      <c r="CN190" s="36">
        <f t="shared" si="64"/>
        <v>111919.73332093921</v>
      </c>
      <c r="CP190" t="str">
        <f t="shared" si="65"/>
        <v>1080Org.Vtas Dolores</v>
      </c>
      <c r="CQ190" s="10">
        <f t="shared" si="66"/>
        <v>37306.577773646401</v>
      </c>
    </row>
    <row r="191" spans="1:95" x14ac:dyDescent="0.25">
      <c r="A191" s="30">
        <v>46204</v>
      </c>
      <c r="B191" s="31" t="str">
        <f>VLOOKUP($E191,'[2]TEORICOS (05.26)'!$A$8:$T$251,B$1,0)</f>
        <v>P</v>
      </c>
      <c r="C191" s="32" t="str">
        <f>VLOOKUP($E191,'[2]TEORICOS (05.26)'!$A$8:$T$251,C$1,0)</f>
        <v>Coca Cola</v>
      </c>
      <c r="D191" t="s">
        <v>217</v>
      </c>
      <c r="E191">
        <v>1110</v>
      </c>
      <c r="F191" t="s">
        <v>99</v>
      </c>
      <c r="G191" s="16">
        <v>125</v>
      </c>
      <c r="H191" s="16">
        <v>184.87500000000017</v>
      </c>
      <c r="I191" s="33">
        <v>3480840.3099999963</v>
      </c>
      <c r="J191" s="33">
        <v>2903446.8099999987</v>
      </c>
      <c r="K191" s="34">
        <f>IF($B191="P",VLOOKUP($E191,'[2]Costeo-JUL26'!$B$9:$CQ$307,K$1,0),0)</f>
        <v>915254</v>
      </c>
      <c r="L191" s="35">
        <f>VLOOKUP($E191,'[2]TEORICOS (05.26)'!$A$8:$T$251,L$1,0)</f>
        <v>0.23499999999999999</v>
      </c>
      <c r="M191" s="36">
        <f t="shared" si="67"/>
        <v>682310.00034999964</v>
      </c>
      <c r="N191" s="35">
        <f>IF($B191="P",VLOOKUP($E191,'[2]Costeo-JUL26'!$B$9:$CQ$307,N$1,0),0)</f>
        <v>5.0000000000000001E-3</v>
      </c>
      <c r="O191" s="36">
        <f t="shared" si="68"/>
        <v>3411.550001749998</v>
      </c>
      <c r="P191" s="36">
        <f>IF($B191="P",VLOOKUP($E191,'[2]Costeo-JUL26'!$B$9:$CQ$307,P$1,0),0)*H191</f>
        <v>0</v>
      </c>
      <c r="Q191" s="36">
        <f t="shared" si="69"/>
        <v>685721.55035174964</v>
      </c>
      <c r="R191" s="34">
        <f>IF($B191="P",VLOOKUP($E191,'[2]Costeo-JUL26'!$B$9:$CQ$307,R$1,0),0)</f>
        <v>0</v>
      </c>
      <c r="S191" s="16">
        <f>IF($B191="P",VLOOKUP($E191,'[2]Costeo-JUL26'!$B$9:$CQ$307,S$1,0),0)*$G191</f>
        <v>0</v>
      </c>
      <c r="T191" s="36">
        <f>IF($B191="P",VLOOKUP($E191,'[2]Costeo-JUL26'!$B$9:$CQ$307,T$1,0),0)*$G191</f>
        <v>0</v>
      </c>
      <c r="U191" s="35">
        <f>IF($B191="P",VLOOKUP($E191,'[2]Costeo-JUL26'!$B$9:$CQ$307,U$1,0),0)</f>
        <v>0</v>
      </c>
      <c r="V191" s="36">
        <f t="shared" si="70"/>
        <v>0</v>
      </c>
      <c r="W191" s="36">
        <f t="shared" si="71"/>
        <v>0</v>
      </c>
      <c r="X191" s="34">
        <f>IF($B191="P",VLOOKUP($E191,'[2]Costeo-JUL26'!$B$9:$CQ$307,X$1,0),0)</f>
        <v>902338</v>
      </c>
      <c r="Y191" s="16">
        <f>IF($B191="P",VLOOKUP($E191,'[2]Costeo-JUL26'!$B$9:$CQ$307,Y$1,0),0)*$G191</f>
        <v>8.3159999999999989</v>
      </c>
      <c r="Z191" s="36">
        <f>IF($B191="P",VLOOKUP($E191,'[2]Costeo-JUL26'!$B$9:$CQ$307,Z$1,0),0)*$G191</f>
        <v>2351.26584</v>
      </c>
      <c r="AA191" s="35">
        <f>IF($B191="P",VLOOKUP($E191,'[2]Costeo-JUL26'!$B$9:$CQ$307,AA$1,0),0)</f>
        <v>0.45</v>
      </c>
      <c r="AB191" s="36">
        <f t="shared" si="72"/>
        <v>1058.069628</v>
      </c>
      <c r="AC191" s="36">
        <f t="shared" si="73"/>
        <v>3409.3354680000002</v>
      </c>
      <c r="AD191" s="34">
        <f>IF($B191="P",VLOOKUP($E191,'[2]Costeo-JUL26'!$B$9:$CQ$307,AD$1,0),0)</f>
        <v>933139</v>
      </c>
      <c r="AE191" s="16">
        <f>IF($B191="P",VLOOKUP($E191,'[2]Costeo-JUL26'!$B$9:$CQ$307,AE$1,0),0)*$G191</f>
        <v>3000</v>
      </c>
      <c r="AF191" s="36">
        <f>IF($B191="P",VLOOKUP($E191,'[2]Costeo-JUL26'!$B$9:$CQ$307,AF$1,0),0)*$G191</f>
        <v>32515.56</v>
      </c>
      <c r="AG191" s="35">
        <f>IF($B191="P",VLOOKUP($E191,'[2]Costeo-JUL26'!$B$9:$CQ$307,AG$1,0),0)</f>
        <v>6.0000000000000001E-3</v>
      </c>
      <c r="AH191" s="36">
        <f t="shared" si="74"/>
        <v>195.09336000000002</v>
      </c>
      <c r="AI191" s="36">
        <f t="shared" si="75"/>
        <v>32710.65336</v>
      </c>
      <c r="AJ191" s="34">
        <f>IF($B191="P",VLOOKUP($E191,'[2]Costeo-JUL26'!$B$9:$CQ$307,AJ$1,0),0)</f>
        <v>933556</v>
      </c>
      <c r="AK191" s="16">
        <f>IF($B191="P",VLOOKUP($E191,'[2]Costeo-JUL26'!$B$9:$CQ$307,AK$1,0),0)*$G191</f>
        <v>3000</v>
      </c>
      <c r="AL191" s="36">
        <f>IF($B191="P",VLOOKUP($E191,'[2]Costeo-JUL26'!$B$9:$CQ$307,AL$1,0),0)*$G191</f>
        <v>74203.740000000005</v>
      </c>
      <c r="AM191" s="35">
        <f>IF($B191="P",VLOOKUP($E191,'[2]Costeo-JUL26'!$B$9:$CQ$307,AM$1,0),0)</f>
        <v>1.7999999999999999E-2</v>
      </c>
      <c r="AN191" s="36">
        <f t="shared" si="76"/>
        <v>1335.66732</v>
      </c>
      <c r="AO191" s="36">
        <f t="shared" si="77"/>
        <v>75539.407319999998</v>
      </c>
      <c r="AP191" s="34">
        <f>IF($B191="P",VLOOKUP($E191,'[2]Costeo-JUL26'!$B$9:$CQ$307,AP$1,0),0)</f>
        <v>0</v>
      </c>
      <c r="AQ191" s="16">
        <f>IF($B191="P",VLOOKUP($E191,'[2]Costeo-JUL26'!$B$9:$CQ$307,AQ$1,0),0)*$G191</f>
        <v>0</v>
      </c>
      <c r="AR191" s="36">
        <f>IF($B191="P",VLOOKUP($E191,'[2]Costeo-JUL26'!$B$9:$CQ$307,AR$1,0),0)*$G191</f>
        <v>0</v>
      </c>
      <c r="AS191" s="35">
        <f>IF($B191="P",VLOOKUP($E191,'[2]Costeo-JUL26'!$B$9:$CQ$307,AS$1,0),0)</f>
        <v>0</v>
      </c>
      <c r="AT191" s="36">
        <f t="shared" si="78"/>
        <v>0</v>
      </c>
      <c r="AU191" s="36">
        <f t="shared" si="79"/>
        <v>0</v>
      </c>
      <c r="AV191" s="34">
        <f>IF($B191="P",VLOOKUP($E191,'[2]Costeo-JUL26'!$B$9:$CQ$307,AV$1,0),0)</f>
        <v>0</v>
      </c>
      <c r="AW191" s="16">
        <f>IF($B191="P",VLOOKUP($E191,'[2]Costeo-JUL26'!$B$9:$CQ$307,AW$1,0),0)*$G191</f>
        <v>0</v>
      </c>
      <c r="AX191" s="36">
        <f>IF($B191="P",VLOOKUP($E191,'[2]Costeo-JUL26'!$B$9:$CQ$307,AX$1,0),0)*$G191</f>
        <v>0</v>
      </c>
      <c r="AY191" s="35">
        <f>IF($B191="P",VLOOKUP($E191,'[2]Costeo-JUL26'!$B$9:$CQ$307,AY$1,0),0)</f>
        <v>0</v>
      </c>
      <c r="AZ191" s="36">
        <f t="shared" si="80"/>
        <v>0</v>
      </c>
      <c r="BA191" s="36">
        <f t="shared" si="81"/>
        <v>0</v>
      </c>
      <c r="BB191" s="34">
        <f>IF($B191="P",VLOOKUP($E191,'[2]Costeo-JUL26'!$B$9:$CQ$307,BB$1,0),0)</f>
        <v>0</v>
      </c>
      <c r="BC191" s="16">
        <f>IF($B191="P",VLOOKUP($E191,'[2]Costeo-JUL26'!$B$9:$CQ$307,BC$1,0),0)*$G191</f>
        <v>0</v>
      </c>
      <c r="BD191" s="36">
        <f>IF($B191="P",VLOOKUP($E191,'[2]Costeo-JUL26'!$B$9:$CQ$307,BD$1,0),0)*$G191</f>
        <v>0</v>
      </c>
      <c r="BE191" s="35">
        <f>IF($B191="P",VLOOKUP($E191,'[2]Costeo-JUL26'!$B$9:$CQ$307,BE$1,0),0)</f>
        <v>0</v>
      </c>
      <c r="BF191" s="36">
        <f t="shared" si="82"/>
        <v>0</v>
      </c>
      <c r="BG191" s="36">
        <f t="shared" si="83"/>
        <v>0</v>
      </c>
      <c r="BH191" s="34">
        <f>IF($B191="P",VLOOKUP($E191,'[2]Costeo-JUL26'!$B$9:$CQ$307,BH$1,0),0)</f>
        <v>0</v>
      </c>
      <c r="BI191" s="16">
        <f>IF($B191="P",VLOOKUP($E191,'[2]Costeo-JUL26'!$B$9:$CQ$307,BI$1,0),0)*$G191</f>
        <v>0</v>
      </c>
      <c r="BJ191" s="36">
        <f>IF($B191="P",VLOOKUP($E191,'[2]Costeo-JUL26'!$B$9:$CQ$307,BJ$1,0),0)*$G191</f>
        <v>0</v>
      </c>
      <c r="BK191" s="35">
        <f>IF(BH191=910319,0,IF($B191="P",VLOOKUP($E191,'[2]Costeo-JUL26'!$B$9:$CQ$307,BK$1,0),0))</f>
        <v>0</v>
      </c>
      <c r="BL191" s="36">
        <f t="shared" si="84"/>
        <v>0</v>
      </c>
      <c r="BM191" s="36">
        <f t="shared" si="85"/>
        <v>0</v>
      </c>
      <c r="BN191" s="34">
        <f>IF($B191="P",VLOOKUP($E191,'[2]Costeo-JUL26'!$B$9:$CQ$307,BN$1,0),0)</f>
        <v>0</v>
      </c>
      <c r="BO191" s="16">
        <f>IF($B191="P",VLOOKUP($E191,'[2]Costeo-JUL26'!$B$9:$CQ$307,BO$1,0),0)*$G191</f>
        <v>0</v>
      </c>
      <c r="BP191" s="36">
        <f>IF($B191="P",VLOOKUP($E191,'[2]Costeo-JUL26'!$B$9:$CQ$307,BP$1,0),0)*$G191</f>
        <v>0</v>
      </c>
      <c r="BQ191" s="35">
        <f>IF($B191="P",VLOOKUP($E191,'[2]Costeo-JUL26'!$B$9:$CQ$307,BQ$1,0),0)</f>
        <v>0</v>
      </c>
      <c r="BR191" s="36">
        <f t="shared" si="86"/>
        <v>0</v>
      </c>
      <c r="BS191" s="36">
        <f t="shared" si="87"/>
        <v>0</v>
      </c>
      <c r="BT191" s="34">
        <f>IF($B191="P",VLOOKUP($E191,'[2]Costeo-JUL26'!$B$9:$CQ$307,BT$1,0),0)</f>
        <v>0</v>
      </c>
      <c r="BU191" s="16">
        <f>IF($B191="P",VLOOKUP($E191,'[2]Costeo-JUL26'!$B$9:$CQ$307,BU$1,0),0)*$G191</f>
        <v>0</v>
      </c>
      <c r="BV191" s="36">
        <f>IF($B191="P",VLOOKUP($E191,'[2]Costeo-JUL26'!$B$9:$CQ$307,BV$1,0),0)*$G191</f>
        <v>0</v>
      </c>
      <c r="BW191" s="35">
        <f>IF($B191="P",VLOOKUP($E191,'[2]Costeo-JUL26'!$B$9:$CQ$307,BW$1,0),0)</f>
        <v>0</v>
      </c>
      <c r="BX191" s="36">
        <f t="shared" si="88"/>
        <v>0</v>
      </c>
      <c r="BY191" s="36">
        <f t="shared" si="89"/>
        <v>0</v>
      </c>
      <c r="BZ191" s="34">
        <f>IF($B191="P",VLOOKUP($E191,'[2]Costeo-JUL26'!$B$9:$CQ$307,BZ$1,0),0)</f>
        <v>0</v>
      </c>
      <c r="CA191" s="16">
        <f>IF($B191="P",VLOOKUP($E191,'[2]Costeo-JUL26'!$B$9:$CQ$307,CA$1,0),0)*$G191</f>
        <v>0</v>
      </c>
      <c r="CB191" s="36">
        <f>IF($B191="P",VLOOKUP($E191,'[2]Costeo-JUL26'!$B$9:$CQ$307,CB$1,0),0)*$G191</f>
        <v>0</v>
      </c>
      <c r="CC191" s="35">
        <f>IF($B191="P",VLOOKUP($E191,'[2]Costeo-JUL26'!$B$9:$CQ$307,CC$1,0),0)</f>
        <v>0</v>
      </c>
      <c r="CD191" s="36">
        <f t="shared" si="90"/>
        <v>0</v>
      </c>
      <c r="CE191" s="36">
        <f t="shared" si="91"/>
        <v>0</v>
      </c>
      <c r="CF191" s="37">
        <f t="shared" si="63"/>
        <v>797380.94649974967</v>
      </c>
      <c r="CG191" s="36">
        <f>IF($B191="r",VLOOKUP($E191,'[2]Costeo-JUL26'!$B$9:$CQ$307,CG$1,0),0)*$G191</f>
        <v>0</v>
      </c>
      <c r="CH191" s="35">
        <f>VLOOKUP($E191,'[2]TEORICOS (05.26)'!$A$8:$T$251,CH$1,0)</f>
        <v>0</v>
      </c>
      <c r="CI191" s="36">
        <f t="shared" si="92"/>
        <v>0</v>
      </c>
      <c r="CJ191" s="37">
        <f t="shared" si="93"/>
        <v>0</v>
      </c>
      <c r="CM191" s="16">
        <f>SUMIFS('[1]Ajuste Inventario'!$I:$I,'[1]Ajuste Inventario'!$B:$B,E191,'[1]Ajuste Inventario'!$S:$S,D191)*-1</f>
        <v>-3</v>
      </c>
      <c r="CN191" s="36">
        <f t="shared" si="64"/>
        <v>-19137.142715993992</v>
      </c>
      <c r="CP191" t="str">
        <f t="shared" si="65"/>
        <v>1110Org.Vtas Dolores</v>
      </c>
      <c r="CQ191" s="10">
        <f t="shared" si="66"/>
        <v>6379.0475719979977</v>
      </c>
    </row>
    <row r="192" spans="1:95" x14ac:dyDescent="0.25">
      <c r="A192" s="30">
        <v>46204</v>
      </c>
      <c r="B192" s="31" t="str">
        <f>VLOOKUP($E192,'[2]TEORICOS (05.26)'!$A$8:$T$251,B$1,0)</f>
        <v>P</v>
      </c>
      <c r="C192" s="32" t="str">
        <f>VLOOKUP($E192,'[2]TEORICOS (05.26)'!$A$8:$T$251,C$1,0)</f>
        <v>Coca Cola</v>
      </c>
      <c r="D192" t="s">
        <v>217</v>
      </c>
      <c r="E192">
        <v>1127</v>
      </c>
      <c r="F192" t="s">
        <v>100</v>
      </c>
      <c r="G192" s="16">
        <v>1250</v>
      </c>
      <c r="H192" s="16">
        <v>1321.2500000000034</v>
      </c>
      <c r="I192" s="33">
        <v>17760295.430000015</v>
      </c>
      <c r="J192" s="33">
        <v>15347882.230000023</v>
      </c>
      <c r="K192" s="34">
        <f>IF($B192="P",VLOOKUP($E192,'[2]Costeo-JUL26'!$B$9:$CQ$307,K$1,0),0)</f>
        <v>915254</v>
      </c>
      <c r="L192" s="35">
        <f>VLOOKUP($E192,'[2]TEORICOS (05.26)'!$A$8:$T$251,L$1,0)</f>
        <v>0.23499999999999999</v>
      </c>
      <c r="M192" s="36">
        <f t="shared" si="67"/>
        <v>3606752.3240500051</v>
      </c>
      <c r="N192" s="35">
        <f>IF($B192="P",VLOOKUP($E192,'[2]Costeo-JUL26'!$B$9:$CQ$307,N$1,0),0)</f>
        <v>5.0000000000000001E-3</v>
      </c>
      <c r="O192" s="36">
        <f t="shared" si="68"/>
        <v>18033.761620250025</v>
      </c>
      <c r="P192" s="36">
        <f>IF($B192="P",VLOOKUP($E192,'[2]Costeo-JUL26'!$B$9:$CQ$307,P$1,0),0)*H192</f>
        <v>0</v>
      </c>
      <c r="Q192" s="36">
        <f t="shared" si="69"/>
        <v>3624786.0856702551</v>
      </c>
      <c r="R192" s="34">
        <f>IF($B192="P",VLOOKUP($E192,'[2]Costeo-JUL26'!$B$9:$CQ$307,R$1,0),0)</f>
        <v>0</v>
      </c>
      <c r="S192" s="16">
        <f>IF($B192="P",VLOOKUP($E192,'[2]Costeo-JUL26'!$B$9:$CQ$307,S$1,0),0)*$G192</f>
        <v>0</v>
      </c>
      <c r="T192" s="36">
        <f>IF($B192="P",VLOOKUP($E192,'[2]Costeo-JUL26'!$B$9:$CQ$307,T$1,0),0)*$G192</f>
        <v>0</v>
      </c>
      <c r="U192" s="35">
        <f>IF($B192="P",VLOOKUP($E192,'[2]Costeo-JUL26'!$B$9:$CQ$307,U$1,0),0)</f>
        <v>0</v>
      </c>
      <c r="V192" s="36">
        <f t="shared" si="70"/>
        <v>0</v>
      </c>
      <c r="W192" s="36">
        <f t="shared" si="71"/>
        <v>0</v>
      </c>
      <c r="X192" s="34">
        <f>IF($B192="P",VLOOKUP($E192,'[2]Costeo-JUL26'!$B$9:$CQ$307,X$1,0),0)</f>
        <v>902338</v>
      </c>
      <c r="Y192" s="16">
        <f>IF($B192="P",VLOOKUP($E192,'[2]Costeo-JUL26'!$B$9:$CQ$307,Y$1,0),0)*$G192</f>
        <v>65.34</v>
      </c>
      <c r="Z192" s="36">
        <f>IF($B192="P",VLOOKUP($E192,'[2]Costeo-JUL26'!$B$9:$CQ$307,Z$1,0),0)*$G192</f>
        <v>18474.231599999999</v>
      </c>
      <c r="AA192" s="35">
        <f>IF($B192="P",VLOOKUP($E192,'[2]Costeo-JUL26'!$B$9:$CQ$307,AA$1,0),0)</f>
        <v>0.45</v>
      </c>
      <c r="AB192" s="36">
        <f t="shared" si="72"/>
        <v>8313.4042200000004</v>
      </c>
      <c r="AC192" s="36">
        <f t="shared" si="73"/>
        <v>26787.63582</v>
      </c>
      <c r="AD192" s="34">
        <f>IF($B192="P",VLOOKUP($E192,'[2]Costeo-JUL26'!$B$9:$CQ$307,AD$1,0),0)</f>
        <v>901781</v>
      </c>
      <c r="AE192" s="16">
        <f>IF($B192="P",VLOOKUP($E192,'[2]Costeo-JUL26'!$B$9:$CQ$307,AE$1,0),0)*$G192</f>
        <v>15000</v>
      </c>
      <c r="AF192" s="36">
        <f>IF($B192="P",VLOOKUP($E192,'[2]Costeo-JUL26'!$B$9:$CQ$307,AF$1,0),0)*$G192</f>
        <v>230208</v>
      </c>
      <c r="AG192" s="35">
        <f>IF($B192="P",VLOOKUP($E192,'[2]Costeo-JUL26'!$B$9:$CQ$307,AG$1,0),0)</f>
        <v>6.0000000000000001E-3</v>
      </c>
      <c r="AH192" s="36">
        <f t="shared" si="74"/>
        <v>1381.248</v>
      </c>
      <c r="AI192" s="36">
        <f t="shared" si="75"/>
        <v>231589.24799999999</v>
      </c>
      <c r="AJ192" s="34">
        <f>IF($B192="P",VLOOKUP($E192,'[2]Costeo-JUL26'!$B$9:$CQ$307,AJ$1,0),0)</f>
        <v>919361</v>
      </c>
      <c r="AK192" s="16">
        <f>IF($B192="P",VLOOKUP($E192,'[2]Costeo-JUL26'!$B$9:$CQ$307,AK$1,0),0)*$G192</f>
        <v>15000</v>
      </c>
      <c r="AL192" s="36">
        <f>IF($B192="P",VLOOKUP($E192,'[2]Costeo-JUL26'!$B$9:$CQ$307,AL$1,0),0)*$G192</f>
        <v>62688.6</v>
      </c>
      <c r="AM192" s="35">
        <f>IF($B192="P",VLOOKUP($E192,'[2]Costeo-JUL26'!$B$9:$CQ$307,AM$1,0),0)</f>
        <v>1.7999999999999999E-2</v>
      </c>
      <c r="AN192" s="36">
        <f t="shared" si="76"/>
        <v>1128.3947999999998</v>
      </c>
      <c r="AO192" s="36">
        <f t="shared" si="77"/>
        <v>63816.9948</v>
      </c>
      <c r="AP192" s="34">
        <f>IF($B192="P",VLOOKUP($E192,'[2]Costeo-JUL26'!$B$9:$CQ$307,AP$1,0),0)</f>
        <v>901189</v>
      </c>
      <c r="AQ192" s="16">
        <f>IF($B192="P",VLOOKUP($E192,'[2]Costeo-JUL26'!$B$9:$CQ$307,AQ$1,0),0)*$G192</f>
        <v>15000</v>
      </c>
      <c r="AR192" s="36">
        <f>IF($B192="P",VLOOKUP($E192,'[2]Costeo-JUL26'!$B$9:$CQ$307,AR$1,0),0)*$G192</f>
        <v>1150263.0000208125</v>
      </c>
      <c r="AS192" s="35">
        <f>IF($B192="P",VLOOKUP($E192,'[2]Costeo-JUL26'!$B$9:$CQ$307,AS$1,0),0)</f>
        <v>0.02</v>
      </c>
      <c r="AT192" s="36">
        <f t="shared" si="78"/>
        <v>23005.260000416249</v>
      </c>
      <c r="AU192" s="36">
        <f t="shared" si="79"/>
        <v>1173268.2600212288</v>
      </c>
      <c r="AV192" s="34">
        <f>IF($B192="P",VLOOKUP($E192,'[2]Costeo-JUL26'!$B$9:$CQ$307,AV$1,0),0)</f>
        <v>932317</v>
      </c>
      <c r="AW192" s="16">
        <f>IF($B192="P",VLOOKUP($E192,'[2]Costeo-JUL26'!$B$9:$CQ$307,AW$1,0),0)*$G192</f>
        <v>24.875</v>
      </c>
      <c r="AX192" s="36">
        <f>IF($B192="P",VLOOKUP($E192,'[2]Costeo-JUL26'!$B$9:$CQ$307,AX$1,0),0)*$G192</f>
        <v>106907.77500000001</v>
      </c>
      <c r="AY192" s="35">
        <f>IF($B192="P",VLOOKUP($E192,'[2]Costeo-JUL26'!$B$9:$CQ$307,AY$1,0),0)</f>
        <v>0.03</v>
      </c>
      <c r="AZ192" s="36">
        <f t="shared" si="80"/>
        <v>3207.2332500000002</v>
      </c>
      <c r="BA192" s="36">
        <f t="shared" si="81"/>
        <v>110115.00825000001</v>
      </c>
      <c r="BB192" s="34">
        <f>IF($B192="P",VLOOKUP($E192,'[2]Costeo-JUL26'!$B$9:$CQ$307,BB$1,0),0)</f>
        <v>902311</v>
      </c>
      <c r="BC192" s="16">
        <f>IF($B192="P",VLOOKUP($E192,'[2]Costeo-JUL26'!$B$9:$CQ$307,BC$1,0),0)*$G192</f>
        <v>3.4722222222222223</v>
      </c>
      <c r="BD192" s="36">
        <f>IF($B192="P",VLOOKUP($E192,'[2]Costeo-JUL26'!$B$9:$CQ$307,BD$1,0),0)*$G192</f>
        <v>13616.822916666668</v>
      </c>
      <c r="BE192" s="35">
        <f>IF($B192="P",VLOOKUP($E192,'[2]Costeo-JUL26'!$B$9:$CQ$307,BE$1,0),0)</f>
        <v>0.03</v>
      </c>
      <c r="BF192" s="36">
        <f t="shared" si="82"/>
        <v>408.50468750000005</v>
      </c>
      <c r="BG192" s="36">
        <f t="shared" si="83"/>
        <v>14025.327604166669</v>
      </c>
      <c r="BH192" s="34">
        <f>IF($B192="P",VLOOKUP($E192,'[2]Costeo-JUL26'!$B$9:$CQ$307,BH$1,0),0)</f>
        <v>933089</v>
      </c>
      <c r="BI192" s="16">
        <f>IF($B192="P",VLOOKUP($E192,'[2]Costeo-JUL26'!$B$9:$CQ$307,BI$1,0),0)*$G192</f>
        <v>43.402777777777779</v>
      </c>
      <c r="BJ192" s="36">
        <f>IF($B192="P",VLOOKUP($E192,'[2]Costeo-JUL26'!$B$9:$CQ$307,BJ$1,0),0)*$G192</f>
        <v>32320.856925087108</v>
      </c>
      <c r="BK192" s="35">
        <f>IF(BH192=910319,0,IF($B192="P",VLOOKUP($E192,'[2]Costeo-JUL26'!$B$9:$CQ$307,BK$1,0),0))</f>
        <v>0.02</v>
      </c>
      <c r="BL192" s="36">
        <f t="shared" si="84"/>
        <v>646.41713850174222</v>
      </c>
      <c r="BM192" s="36">
        <f t="shared" si="85"/>
        <v>32967.274063588848</v>
      </c>
      <c r="BN192" s="34">
        <f>IF($B192="P",VLOOKUP($E192,'[2]Costeo-JUL26'!$B$9:$CQ$307,BN$1,0),0)</f>
        <v>0</v>
      </c>
      <c r="BO192" s="16">
        <f>IF($B192="P",VLOOKUP($E192,'[2]Costeo-JUL26'!$B$9:$CQ$307,BO$1,0),0)*$G192</f>
        <v>0</v>
      </c>
      <c r="BP192" s="36">
        <f>IF($B192="P",VLOOKUP($E192,'[2]Costeo-JUL26'!$B$9:$CQ$307,BP$1,0),0)*$G192</f>
        <v>0</v>
      </c>
      <c r="BQ192" s="35">
        <f>IF($B192="P",VLOOKUP($E192,'[2]Costeo-JUL26'!$B$9:$CQ$307,BQ$1,0),0)</f>
        <v>0</v>
      </c>
      <c r="BR192" s="36">
        <f t="shared" si="86"/>
        <v>0</v>
      </c>
      <c r="BS192" s="36">
        <f t="shared" si="87"/>
        <v>0</v>
      </c>
      <c r="BT192" s="34">
        <f>IF($B192="P",VLOOKUP($E192,'[2]Costeo-JUL26'!$B$9:$CQ$307,BT$1,0),0)</f>
        <v>0</v>
      </c>
      <c r="BU192" s="16">
        <f>IF($B192="P",VLOOKUP($E192,'[2]Costeo-JUL26'!$B$9:$CQ$307,BU$1,0),0)*$G192</f>
        <v>0</v>
      </c>
      <c r="BV192" s="36">
        <f>IF($B192="P",VLOOKUP($E192,'[2]Costeo-JUL26'!$B$9:$CQ$307,BV$1,0),0)*$G192</f>
        <v>0</v>
      </c>
      <c r="BW192" s="35">
        <f>IF($B192="P",VLOOKUP($E192,'[2]Costeo-JUL26'!$B$9:$CQ$307,BW$1,0),0)</f>
        <v>0</v>
      </c>
      <c r="BX192" s="36">
        <f t="shared" si="88"/>
        <v>0</v>
      </c>
      <c r="BY192" s="36">
        <f t="shared" si="89"/>
        <v>0</v>
      </c>
      <c r="BZ192" s="34">
        <f>IF($B192="P",VLOOKUP($E192,'[2]Costeo-JUL26'!$B$9:$CQ$307,BZ$1,0),0)</f>
        <v>0</v>
      </c>
      <c r="CA192" s="16">
        <f>IF($B192="P",VLOOKUP($E192,'[2]Costeo-JUL26'!$B$9:$CQ$307,CA$1,0),0)*$G192</f>
        <v>0</v>
      </c>
      <c r="CB192" s="36">
        <f>IF($B192="P",VLOOKUP($E192,'[2]Costeo-JUL26'!$B$9:$CQ$307,CB$1,0),0)*$G192</f>
        <v>0</v>
      </c>
      <c r="CC192" s="35">
        <f>IF($B192="P",VLOOKUP($E192,'[2]Costeo-JUL26'!$B$9:$CQ$307,CC$1,0),0)</f>
        <v>0</v>
      </c>
      <c r="CD192" s="36">
        <f t="shared" si="90"/>
        <v>0</v>
      </c>
      <c r="CE192" s="36">
        <f t="shared" si="91"/>
        <v>0</v>
      </c>
      <c r="CF192" s="37">
        <f t="shared" si="63"/>
        <v>5277355.8342292393</v>
      </c>
      <c r="CG192" s="36">
        <f>IF($B192="r",VLOOKUP($E192,'[2]Costeo-JUL26'!$B$9:$CQ$307,CG$1,0),0)*$G192</f>
        <v>0</v>
      </c>
      <c r="CH192" s="35">
        <f>VLOOKUP($E192,'[2]TEORICOS (05.26)'!$A$8:$T$251,CH$1,0)</f>
        <v>0</v>
      </c>
      <c r="CI192" s="36">
        <f t="shared" si="92"/>
        <v>0</v>
      </c>
      <c r="CJ192" s="37">
        <f t="shared" si="93"/>
        <v>0</v>
      </c>
      <c r="CM192" s="16">
        <f>SUMIFS('[1]Ajuste Inventario'!$I:$I,'[1]Ajuste Inventario'!$B:$B,E192,'[1]Ajuste Inventario'!$S:$S,D192)*-1</f>
        <v>5.5830000000000002</v>
      </c>
      <c r="CN192" s="36">
        <f t="shared" si="64"/>
        <v>23570.782098001477</v>
      </c>
      <c r="CP192" t="str">
        <f t="shared" si="65"/>
        <v>1127Org.Vtas Dolores</v>
      </c>
      <c r="CQ192" s="10">
        <f t="shared" si="66"/>
        <v>4221.8846673833914</v>
      </c>
    </row>
    <row r="193" spans="1:95" x14ac:dyDescent="0.25">
      <c r="A193" s="30">
        <v>46204</v>
      </c>
      <c r="B193" s="31" t="str">
        <f>VLOOKUP($E193,'[2]TEORICOS (05.26)'!$A$8:$T$251,B$1,0)</f>
        <v>R</v>
      </c>
      <c r="C193" s="32" t="str">
        <f>VLOOKUP($E193,'[2]TEORICOS (05.26)'!$A$8:$T$251,C$1,0)</f>
        <v>Coca Cola</v>
      </c>
      <c r="D193" t="s">
        <v>217</v>
      </c>
      <c r="E193">
        <v>1128</v>
      </c>
      <c r="F193" t="s">
        <v>101</v>
      </c>
      <c r="G193" s="16">
        <v>69</v>
      </c>
      <c r="H193" s="16">
        <v>25.806000000000001</v>
      </c>
      <c r="I193" s="33">
        <v>524191.52000000008</v>
      </c>
      <c r="J193" s="33">
        <v>520686.42000000004</v>
      </c>
      <c r="K193" s="34">
        <f>IF($B193="P",VLOOKUP($E193,'[2]Costeo-JUL26'!$B$9:$CQ$307,K$1,0),0)</f>
        <v>0</v>
      </c>
      <c r="L193" s="35">
        <f>VLOOKUP($E193,'[2]TEORICOS (05.26)'!$A$8:$T$251,L$1,0)</f>
        <v>0.23499999999999999</v>
      </c>
      <c r="M193" s="36">
        <f t="shared" si="67"/>
        <v>0</v>
      </c>
      <c r="N193" s="35">
        <f>IF($B193="P",VLOOKUP($E193,'[2]Costeo-JUL26'!$B$9:$CQ$307,N$1,0),0)</f>
        <v>0</v>
      </c>
      <c r="O193" s="36">
        <f t="shared" si="68"/>
        <v>0</v>
      </c>
      <c r="P193" s="36">
        <f>IF($B193="P",VLOOKUP($E193,'[2]Costeo-JUL26'!$B$9:$CQ$307,P$1,0),0)*H193</f>
        <v>0</v>
      </c>
      <c r="Q193" s="36">
        <f t="shared" si="69"/>
        <v>0</v>
      </c>
      <c r="R193" s="34">
        <f>IF($B193="P",VLOOKUP($E193,'[2]Costeo-JUL26'!$B$9:$CQ$307,R$1,0),0)</f>
        <v>0</v>
      </c>
      <c r="S193" s="16">
        <f>IF($B193="P",VLOOKUP($E193,'[2]Costeo-JUL26'!$B$9:$CQ$307,S$1,0),0)*$G193</f>
        <v>0</v>
      </c>
      <c r="T193" s="36">
        <f>IF($B193="P",VLOOKUP($E193,'[2]Costeo-JUL26'!$B$9:$CQ$307,T$1,0),0)*$G193</f>
        <v>0</v>
      </c>
      <c r="U193" s="35">
        <f>IF($B193="P",VLOOKUP($E193,'[2]Costeo-JUL26'!$B$9:$CQ$307,U$1,0),0)</f>
        <v>0</v>
      </c>
      <c r="V193" s="36">
        <f t="shared" si="70"/>
        <v>0</v>
      </c>
      <c r="W193" s="36">
        <f t="shared" si="71"/>
        <v>0</v>
      </c>
      <c r="X193" s="34">
        <f>IF($B193="P",VLOOKUP($E193,'[2]Costeo-JUL26'!$B$9:$CQ$307,X$1,0),0)</f>
        <v>0</v>
      </c>
      <c r="Y193" s="16">
        <f>IF($B193="P",VLOOKUP($E193,'[2]Costeo-JUL26'!$B$9:$CQ$307,Y$1,0),0)*$G193</f>
        <v>0</v>
      </c>
      <c r="Z193" s="36">
        <f>IF($B193="P",VLOOKUP($E193,'[2]Costeo-JUL26'!$B$9:$CQ$307,Z$1,0),0)*$G193</f>
        <v>0</v>
      </c>
      <c r="AA193" s="35">
        <f>IF($B193="P",VLOOKUP($E193,'[2]Costeo-JUL26'!$B$9:$CQ$307,AA$1,0),0)</f>
        <v>0</v>
      </c>
      <c r="AB193" s="36">
        <f t="shared" si="72"/>
        <v>0</v>
      </c>
      <c r="AC193" s="36">
        <f t="shared" si="73"/>
        <v>0</v>
      </c>
      <c r="AD193" s="34">
        <f>IF($B193="P",VLOOKUP($E193,'[2]Costeo-JUL26'!$B$9:$CQ$307,AD$1,0),0)</f>
        <v>0</v>
      </c>
      <c r="AE193" s="16">
        <f>IF($B193="P",VLOOKUP($E193,'[2]Costeo-JUL26'!$B$9:$CQ$307,AE$1,0),0)*$G193</f>
        <v>0</v>
      </c>
      <c r="AF193" s="36">
        <f>IF($B193="P",VLOOKUP($E193,'[2]Costeo-JUL26'!$B$9:$CQ$307,AF$1,0),0)*$G193</f>
        <v>0</v>
      </c>
      <c r="AG193" s="35">
        <f>IF($B193="P",VLOOKUP($E193,'[2]Costeo-JUL26'!$B$9:$CQ$307,AG$1,0),0)</f>
        <v>0</v>
      </c>
      <c r="AH193" s="36">
        <f t="shared" si="74"/>
        <v>0</v>
      </c>
      <c r="AI193" s="36">
        <f t="shared" si="75"/>
        <v>0</v>
      </c>
      <c r="AJ193" s="34">
        <f>IF($B193="P",VLOOKUP($E193,'[2]Costeo-JUL26'!$B$9:$CQ$307,AJ$1,0),0)</f>
        <v>0</v>
      </c>
      <c r="AK193" s="16">
        <f>IF($B193="P",VLOOKUP($E193,'[2]Costeo-JUL26'!$B$9:$CQ$307,AK$1,0),0)*$G193</f>
        <v>0</v>
      </c>
      <c r="AL193" s="36">
        <f>IF($B193="P",VLOOKUP($E193,'[2]Costeo-JUL26'!$B$9:$CQ$307,AL$1,0),0)*$G193</f>
        <v>0</v>
      </c>
      <c r="AM193" s="35">
        <f>IF($B193="P",VLOOKUP($E193,'[2]Costeo-JUL26'!$B$9:$CQ$307,AM$1,0),0)</f>
        <v>0</v>
      </c>
      <c r="AN193" s="36">
        <f t="shared" si="76"/>
        <v>0</v>
      </c>
      <c r="AO193" s="36">
        <f t="shared" si="77"/>
        <v>0</v>
      </c>
      <c r="AP193" s="34">
        <f>IF($B193="P",VLOOKUP($E193,'[2]Costeo-JUL26'!$B$9:$CQ$307,AP$1,0),0)</f>
        <v>0</v>
      </c>
      <c r="AQ193" s="16">
        <f>IF($B193="P",VLOOKUP($E193,'[2]Costeo-JUL26'!$B$9:$CQ$307,AQ$1,0),0)*$G193</f>
        <v>0</v>
      </c>
      <c r="AR193" s="36">
        <f>IF($B193="P",VLOOKUP($E193,'[2]Costeo-JUL26'!$B$9:$CQ$307,AR$1,0),0)*$G193</f>
        <v>0</v>
      </c>
      <c r="AS193" s="35">
        <f>IF($B193="P",VLOOKUP($E193,'[2]Costeo-JUL26'!$B$9:$CQ$307,AS$1,0),0)</f>
        <v>0</v>
      </c>
      <c r="AT193" s="36">
        <f t="shared" si="78"/>
        <v>0</v>
      </c>
      <c r="AU193" s="36">
        <f t="shared" si="79"/>
        <v>0</v>
      </c>
      <c r="AV193" s="34">
        <f>IF($B193="P",VLOOKUP($E193,'[2]Costeo-JUL26'!$B$9:$CQ$307,AV$1,0),0)</f>
        <v>0</v>
      </c>
      <c r="AW193" s="16">
        <f>IF($B193="P",VLOOKUP($E193,'[2]Costeo-JUL26'!$B$9:$CQ$307,AW$1,0),0)*$G193</f>
        <v>0</v>
      </c>
      <c r="AX193" s="36">
        <f>IF($B193="P",VLOOKUP($E193,'[2]Costeo-JUL26'!$B$9:$CQ$307,AX$1,0),0)*$G193</f>
        <v>0</v>
      </c>
      <c r="AY193" s="35">
        <f>IF($B193="P",VLOOKUP($E193,'[2]Costeo-JUL26'!$B$9:$CQ$307,AY$1,0),0)</f>
        <v>0</v>
      </c>
      <c r="AZ193" s="36">
        <f t="shared" si="80"/>
        <v>0</v>
      </c>
      <c r="BA193" s="36">
        <f t="shared" si="81"/>
        <v>0</v>
      </c>
      <c r="BB193" s="34">
        <f>IF($B193="P",VLOOKUP($E193,'[2]Costeo-JUL26'!$B$9:$CQ$307,BB$1,0),0)</f>
        <v>0</v>
      </c>
      <c r="BC193" s="16">
        <f>IF($B193="P",VLOOKUP($E193,'[2]Costeo-JUL26'!$B$9:$CQ$307,BC$1,0),0)*$G193</f>
        <v>0</v>
      </c>
      <c r="BD193" s="36">
        <f>IF($B193="P",VLOOKUP($E193,'[2]Costeo-JUL26'!$B$9:$CQ$307,BD$1,0),0)*$G193</f>
        <v>0</v>
      </c>
      <c r="BE193" s="35">
        <f>IF($B193="P",VLOOKUP($E193,'[2]Costeo-JUL26'!$B$9:$CQ$307,BE$1,0),0)</f>
        <v>0</v>
      </c>
      <c r="BF193" s="36">
        <f t="shared" si="82"/>
        <v>0</v>
      </c>
      <c r="BG193" s="36">
        <f t="shared" si="83"/>
        <v>0</v>
      </c>
      <c r="BH193" s="34">
        <f>IF($B193="P",VLOOKUP($E193,'[2]Costeo-JUL26'!$B$9:$CQ$307,BH$1,0),0)</f>
        <v>0</v>
      </c>
      <c r="BI193" s="16">
        <f>IF($B193="P",VLOOKUP($E193,'[2]Costeo-JUL26'!$B$9:$CQ$307,BI$1,0),0)*$G193</f>
        <v>0</v>
      </c>
      <c r="BJ193" s="36">
        <f>IF($B193="P",VLOOKUP($E193,'[2]Costeo-JUL26'!$B$9:$CQ$307,BJ$1,0),0)*$G193</f>
        <v>0</v>
      </c>
      <c r="BK193" s="35">
        <f>IF(BH193=910319,0,IF($B193="P",VLOOKUP($E193,'[2]Costeo-JUL26'!$B$9:$CQ$307,BK$1,0),0))</f>
        <v>0</v>
      </c>
      <c r="BL193" s="36">
        <f t="shared" si="84"/>
        <v>0</v>
      </c>
      <c r="BM193" s="36">
        <f t="shared" si="85"/>
        <v>0</v>
      </c>
      <c r="BN193" s="34">
        <f>IF($B193="P",VLOOKUP($E193,'[2]Costeo-JUL26'!$B$9:$CQ$307,BN$1,0),0)</f>
        <v>0</v>
      </c>
      <c r="BO193" s="16">
        <f>IF($B193="P",VLOOKUP($E193,'[2]Costeo-JUL26'!$B$9:$CQ$307,BO$1,0),0)*$G193</f>
        <v>0</v>
      </c>
      <c r="BP193" s="36">
        <f>IF($B193="P",VLOOKUP($E193,'[2]Costeo-JUL26'!$B$9:$CQ$307,BP$1,0),0)*$G193</f>
        <v>0</v>
      </c>
      <c r="BQ193" s="35">
        <f>IF($B193="P",VLOOKUP($E193,'[2]Costeo-JUL26'!$B$9:$CQ$307,BQ$1,0),0)</f>
        <v>0</v>
      </c>
      <c r="BR193" s="36">
        <f t="shared" si="86"/>
        <v>0</v>
      </c>
      <c r="BS193" s="36">
        <f t="shared" si="87"/>
        <v>0</v>
      </c>
      <c r="BT193" s="34">
        <f>IF($B193="P",VLOOKUP($E193,'[2]Costeo-JUL26'!$B$9:$CQ$307,BT$1,0),0)</f>
        <v>0</v>
      </c>
      <c r="BU193" s="16">
        <f>IF($B193="P",VLOOKUP($E193,'[2]Costeo-JUL26'!$B$9:$CQ$307,BU$1,0),0)*$G193</f>
        <v>0</v>
      </c>
      <c r="BV193" s="36">
        <f>IF($B193="P",VLOOKUP($E193,'[2]Costeo-JUL26'!$B$9:$CQ$307,BV$1,0),0)*$G193</f>
        <v>0</v>
      </c>
      <c r="BW193" s="35">
        <f>IF($B193="P",VLOOKUP($E193,'[2]Costeo-JUL26'!$B$9:$CQ$307,BW$1,0),0)</f>
        <v>0</v>
      </c>
      <c r="BX193" s="36">
        <f t="shared" si="88"/>
        <v>0</v>
      </c>
      <c r="BY193" s="36">
        <f t="shared" si="89"/>
        <v>0</v>
      </c>
      <c r="BZ193" s="34">
        <f>IF($B193="P",VLOOKUP($E193,'[2]Costeo-JUL26'!$B$9:$CQ$307,BZ$1,0),0)</f>
        <v>0</v>
      </c>
      <c r="CA193" s="16">
        <f>IF($B193="P",VLOOKUP($E193,'[2]Costeo-JUL26'!$B$9:$CQ$307,CA$1,0),0)*$G193</f>
        <v>0</v>
      </c>
      <c r="CB193" s="36">
        <f>IF($B193="P",VLOOKUP($E193,'[2]Costeo-JUL26'!$B$9:$CQ$307,CB$1,0),0)*$G193</f>
        <v>0</v>
      </c>
      <c r="CC193" s="35">
        <f>IF($B193="P",VLOOKUP($E193,'[2]Costeo-JUL26'!$B$9:$CQ$307,CC$1,0),0)</f>
        <v>0</v>
      </c>
      <c r="CD193" s="36">
        <f t="shared" si="90"/>
        <v>0</v>
      </c>
      <c r="CE193" s="36">
        <f t="shared" si="91"/>
        <v>0</v>
      </c>
      <c r="CF193" s="37">
        <f t="shared" si="63"/>
        <v>0</v>
      </c>
      <c r="CG193" s="36">
        <f>IF($B193="r",VLOOKUP($E193,'[2]Costeo-JUL26'!$B$9:$CQ$307,CG$1,0),0)*$G193</f>
        <v>107385.39000000001</v>
      </c>
      <c r="CH193" s="35">
        <f>VLOOKUP($E193,'[2]TEORICOS (05.26)'!$A$8:$T$251,CH$1,0)</f>
        <v>0.05</v>
      </c>
      <c r="CI193" s="36">
        <f t="shared" si="92"/>
        <v>116992.03920000001</v>
      </c>
      <c r="CJ193" s="37">
        <f t="shared" si="93"/>
        <v>224377.42920000001</v>
      </c>
      <c r="CM193" s="16">
        <f>SUMIFS('[1]Ajuste Inventario'!$I:$I,'[1]Ajuste Inventario'!$B:$B,E193,'[1]Ajuste Inventario'!$S:$S,D193)*-1</f>
        <v>-2</v>
      </c>
      <c r="CN193" s="36">
        <f t="shared" si="64"/>
        <v>-6503.6936000000005</v>
      </c>
      <c r="CP193" t="str">
        <f t="shared" si="65"/>
        <v>1128Org.Vtas Dolores</v>
      </c>
      <c r="CQ193" s="10">
        <f t="shared" si="66"/>
        <v>3251.8468000000003</v>
      </c>
    </row>
    <row r="194" spans="1:95" x14ac:dyDescent="0.25">
      <c r="A194" s="30">
        <v>46204</v>
      </c>
      <c r="B194" s="31" t="str">
        <f>VLOOKUP($E194,'[2]TEORICOS (05.26)'!$A$8:$T$251,B$1,0)</f>
        <v>P</v>
      </c>
      <c r="C194" s="32" t="str">
        <f>VLOOKUP($E194,'[2]TEORICOS (05.26)'!$A$8:$T$251,C$1,0)</f>
        <v>Coca Cola</v>
      </c>
      <c r="D194" t="s">
        <v>217</v>
      </c>
      <c r="E194">
        <v>1135</v>
      </c>
      <c r="F194" t="s">
        <v>102</v>
      </c>
      <c r="G194" s="16">
        <v>58</v>
      </c>
      <c r="H194" s="16">
        <v>183.8599999999999</v>
      </c>
      <c r="I194" s="33">
        <v>1080806.7799999998</v>
      </c>
      <c r="J194" s="33">
        <v>987095.8899999999</v>
      </c>
      <c r="K194" s="34">
        <f>IF($B194="P",VLOOKUP($E194,'[2]Costeo-JUL26'!$B$9:$CQ$307,K$1,0),0)</f>
        <v>915254</v>
      </c>
      <c r="L194" s="35">
        <f>VLOOKUP($E194,'[2]TEORICOS (05.26)'!$A$8:$T$251,L$1,0)</f>
        <v>0.23499999999999999</v>
      </c>
      <c r="M194" s="36">
        <f t="shared" si="67"/>
        <v>231967.53414999996</v>
      </c>
      <c r="N194" s="35">
        <f>IF($B194="P",VLOOKUP($E194,'[2]Costeo-JUL26'!$B$9:$CQ$307,N$1,0),0)</f>
        <v>5.0000000000000001E-3</v>
      </c>
      <c r="O194" s="36">
        <f t="shared" si="68"/>
        <v>1159.8376707499999</v>
      </c>
      <c r="P194" s="36">
        <f>IF($B194="P",VLOOKUP($E194,'[2]Costeo-JUL26'!$B$9:$CQ$307,P$1,0),0)*H194</f>
        <v>0</v>
      </c>
      <c r="Q194" s="36">
        <f t="shared" si="69"/>
        <v>233127.37182074998</v>
      </c>
      <c r="R194" s="34">
        <f>IF($B194="P",VLOOKUP($E194,'[2]Costeo-JUL26'!$B$9:$CQ$307,R$1,0),0)</f>
        <v>0</v>
      </c>
      <c r="S194" s="16">
        <f>IF($B194="P",VLOOKUP($E194,'[2]Costeo-JUL26'!$B$9:$CQ$307,S$1,0),0)*$G194</f>
        <v>0</v>
      </c>
      <c r="T194" s="36">
        <f>IF($B194="P",VLOOKUP($E194,'[2]Costeo-JUL26'!$B$9:$CQ$307,T$1,0),0)*$G194</f>
        <v>0</v>
      </c>
      <c r="U194" s="35">
        <f>IF($B194="P",VLOOKUP($E194,'[2]Costeo-JUL26'!$B$9:$CQ$307,U$1,0),0)</f>
        <v>0</v>
      </c>
      <c r="V194" s="36">
        <f t="shared" si="70"/>
        <v>0</v>
      </c>
      <c r="W194" s="36">
        <f t="shared" si="71"/>
        <v>0</v>
      </c>
      <c r="X194" s="34">
        <f>IF($B194="P",VLOOKUP($E194,'[2]Costeo-JUL26'!$B$9:$CQ$307,X$1,0),0)</f>
        <v>902338</v>
      </c>
      <c r="Y194" s="16">
        <f>IF($B194="P",VLOOKUP($E194,'[2]Costeo-JUL26'!$B$9:$CQ$307,Y$1,0),0)*$G194</f>
        <v>9.0953279999999985</v>
      </c>
      <c r="Z194" s="36">
        <f>IF($B194="P",VLOOKUP($E194,'[2]Costeo-JUL26'!$B$9:$CQ$307,Z$1,0),0)*$G194</f>
        <v>2571.6130387200001</v>
      </c>
      <c r="AA194" s="35">
        <f>IF($B194="P",VLOOKUP($E194,'[2]Costeo-JUL26'!$B$9:$CQ$307,AA$1,0),0)</f>
        <v>0.45</v>
      </c>
      <c r="AB194" s="36">
        <f t="shared" si="72"/>
        <v>1157.2258674240002</v>
      </c>
      <c r="AC194" s="36">
        <f t="shared" si="73"/>
        <v>3728.8389061440002</v>
      </c>
      <c r="AD194" s="34">
        <f>IF($B194="P",VLOOKUP($E194,'[2]Costeo-JUL26'!$B$9:$CQ$307,AD$1,0),0)</f>
        <v>939557</v>
      </c>
      <c r="AE194" s="16">
        <f>IF($B194="P",VLOOKUP($E194,'[2]Costeo-JUL26'!$B$9:$CQ$307,AE$1,0),0)*$G194</f>
        <v>522</v>
      </c>
      <c r="AF194" s="36">
        <f>IF($B194="P",VLOOKUP($E194,'[2]Costeo-JUL26'!$B$9:$CQ$307,AF$1,0),0)*$G194</f>
        <v>10830.456</v>
      </c>
      <c r="AG194" s="35">
        <f>IF($B194="P",VLOOKUP($E194,'[2]Costeo-JUL26'!$B$9:$CQ$307,AG$1,0),0)</f>
        <v>6.0000000000000001E-3</v>
      </c>
      <c r="AH194" s="36">
        <f t="shared" si="74"/>
        <v>64.982736000000003</v>
      </c>
      <c r="AI194" s="36">
        <f t="shared" si="75"/>
        <v>10895.438736</v>
      </c>
      <c r="AJ194" s="34">
        <f>IF($B194="P",VLOOKUP($E194,'[2]Costeo-JUL26'!$B$9:$CQ$307,AJ$1,0),0)</f>
        <v>939634</v>
      </c>
      <c r="AK194" s="16">
        <f>IF($B194="P",VLOOKUP($E194,'[2]Costeo-JUL26'!$B$9:$CQ$307,AK$1,0),0)*$G194</f>
        <v>522</v>
      </c>
      <c r="AL194" s="36">
        <f>IF($B194="P",VLOOKUP($E194,'[2]Costeo-JUL26'!$B$9:$CQ$307,AL$1,0),0)*$G194</f>
        <v>6614.3141999999998</v>
      </c>
      <c r="AM194" s="35">
        <f>IF($B194="P",VLOOKUP($E194,'[2]Costeo-JUL26'!$B$9:$CQ$307,AM$1,0),0)</f>
        <v>1.7999999999999999E-2</v>
      </c>
      <c r="AN194" s="36">
        <f t="shared" si="76"/>
        <v>119.05765559999999</v>
      </c>
      <c r="AO194" s="36">
        <f t="shared" si="77"/>
        <v>6733.3718555999994</v>
      </c>
      <c r="AP194" s="34">
        <f>IF($B194="P",VLOOKUP($E194,'[2]Costeo-JUL26'!$B$9:$CQ$307,AP$1,0),0)</f>
        <v>0</v>
      </c>
      <c r="AQ194" s="16">
        <f>IF($B194="P",VLOOKUP($E194,'[2]Costeo-JUL26'!$B$9:$CQ$307,AQ$1,0),0)*$G194</f>
        <v>0</v>
      </c>
      <c r="AR194" s="36">
        <f>IF($B194="P",VLOOKUP($E194,'[2]Costeo-JUL26'!$B$9:$CQ$307,AR$1,0),0)*$G194</f>
        <v>0</v>
      </c>
      <c r="AS194" s="35">
        <f>IF($B194="P",VLOOKUP($E194,'[2]Costeo-JUL26'!$B$9:$CQ$307,AS$1,0),0)</f>
        <v>0</v>
      </c>
      <c r="AT194" s="36">
        <f t="shared" si="78"/>
        <v>0</v>
      </c>
      <c r="AU194" s="36">
        <f t="shared" si="79"/>
        <v>0</v>
      </c>
      <c r="AV194" s="34">
        <f>IF($B194="P",VLOOKUP($E194,'[2]Costeo-JUL26'!$B$9:$CQ$307,AV$1,0),0)</f>
        <v>0</v>
      </c>
      <c r="AW194" s="16">
        <f>IF($B194="P",VLOOKUP($E194,'[2]Costeo-JUL26'!$B$9:$CQ$307,AW$1,0),0)*$G194</f>
        <v>0</v>
      </c>
      <c r="AX194" s="36">
        <f>IF($B194="P",VLOOKUP($E194,'[2]Costeo-JUL26'!$B$9:$CQ$307,AX$1,0),0)*$G194</f>
        <v>0</v>
      </c>
      <c r="AY194" s="35">
        <f>IF($B194="P",VLOOKUP($E194,'[2]Costeo-JUL26'!$B$9:$CQ$307,AY$1,0),0)</f>
        <v>0</v>
      </c>
      <c r="AZ194" s="36">
        <f t="shared" si="80"/>
        <v>0</v>
      </c>
      <c r="BA194" s="36">
        <f t="shared" si="81"/>
        <v>0</v>
      </c>
      <c r="BB194" s="34">
        <f>IF($B194="P",VLOOKUP($E194,'[2]Costeo-JUL26'!$B$9:$CQ$307,BB$1,0),0)</f>
        <v>0</v>
      </c>
      <c r="BC194" s="16">
        <f>IF($B194="P",VLOOKUP($E194,'[2]Costeo-JUL26'!$B$9:$CQ$307,BC$1,0),0)*$G194</f>
        <v>0</v>
      </c>
      <c r="BD194" s="36">
        <f>IF($B194="P",VLOOKUP($E194,'[2]Costeo-JUL26'!$B$9:$CQ$307,BD$1,0),0)*$G194</f>
        <v>0</v>
      </c>
      <c r="BE194" s="35">
        <f>IF($B194="P",VLOOKUP($E194,'[2]Costeo-JUL26'!$B$9:$CQ$307,BE$1,0),0)</f>
        <v>0</v>
      </c>
      <c r="BF194" s="36">
        <f t="shared" si="82"/>
        <v>0</v>
      </c>
      <c r="BG194" s="36">
        <f t="shared" si="83"/>
        <v>0</v>
      </c>
      <c r="BH194" s="34">
        <f>IF($B194="P",VLOOKUP($E194,'[2]Costeo-JUL26'!$B$9:$CQ$307,BH$1,0),0)</f>
        <v>0</v>
      </c>
      <c r="BI194" s="16">
        <f>IF($B194="P",VLOOKUP($E194,'[2]Costeo-JUL26'!$B$9:$CQ$307,BI$1,0),0)*$G194</f>
        <v>0</v>
      </c>
      <c r="BJ194" s="36">
        <f>IF($B194="P",VLOOKUP($E194,'[2]Costeo-JUL26'!$B$9:$CQ$307,BJ$1,0),0)*$G194</f>
        <v>0</v>
      </c>
      <c r="BK194" s="35">
        <f>IF(BH194=910319,0,IF($B194="P",VLOOKUP($E194,'[2]Costeo-JUL26'!$B$9:$CQ$307,BK$1,0),0))</f>
        <v>0</v>
      </c>
      <c r="BL194" s="36">
        <f t="shared" si="84"/>
        <v>0</v>
      </c>
      <c r="BM194" s="36">
        <f t="shared" si="85"/>
        <v>0</v>
      </c>
      <c r="BN194" s="34">
        <f>IF($B194="P",VLOOKUP($E194,'[2]Costeo-JUL26'!$B$9:$CQ$307,BN$1,0),0)</f>
        <v>0</v>
      </c>
      <c r="BO194" s="16">
        <f>IF($B194="P",VLOOKUP($E194,'[2]Costeo-JUL26'!$B$9:$CQ$307,BO$1,0),0)*$G194</f>
        <v>0</v>
      </c>
      <c r="BP194" s="36">
        <f>IF($B194="P",VLOOKUP($E194,'[2]Costeo-JUL26'!$B$9:$CQ$307,BP$1,0),0)*$G194</f>
        <v>0</v>
      </c>
      <c r="BQ194" s="35">
        <f>IF($B194="P",VLOOKUP($E194,'[2]Costeo-JUL26'!$B$9:$CQ$307,BQ$1,0),0)</f>
        <v>0</v>
      </c>
      <c r="BR194" s="36">
        <f t="shared" si="86"/>
        <v>0</v>
      </c>
      <c r="BS194" s="36">
        <f t="shared" si="87"/>
        <v>0</v>
      </c>
      <c r="BT194" s="34">
        <f>IF($B194="P",VLOOKUP($E194,'[2]Costeo-JUL26'!$B$9:$CQ$307,BT$1,0),0)</f>
        <v>0</v>
      </c>
      <c r="BU194" s="16">
        <f>IF($B194="P",VLOOKUP($E194,'[2]Costeo-JUL26'!$B$9:$CQ$307,BU$1,0),0)*$G194</f>
        <v>0</v>
      </c>
      <c r="BV194" s="36">
        <f>IF($B194="P",VLOOKUP($E194,'[2]Costeo-JUL26'!$B$9:$CQ$307,BV$1,0),0)*$G194</f>
        <v>0</v>
      </c>
      <c r="BW194" s="35">
        <f>IF($B194="P",VLOOKUP($E194,'[2]Costeo-JUL26'!$B$9:$CQ$307,BW$1,0),0)</f>
        <v>0</v>
      </c>
      <c r="BX194" s="36">
        <f t="shared" si="88"/>
        <v>0</v>
      </c>
      <c r="BY194" s="36">
        <f t="shared" si="89"/>
        <v>0</v>
      </c>
      <c r="BZ194" s="34">
        <f>IF($B194="P",VLOOKUP($E194,'[2]Costeo-JUL26'!$B$9:$CQ$307,BZ$1,0),0)</f>
        <v>0</v>
      </c>
      <c r="CA194" s="16">
        <f>IF($B194="P",VLOOKUP($E194,'[2]Costeo-JUL26'!$B$9:$CQ$307,CA$1,0),0)*$G194</f>
        <v>0</v>
      </c>
      <c r="CB194" s="36">
        <f>IF($B194="P",VLOOKUP($E194,'[2]Costeo-JUL26'!$B$9:$CQ$307,CB$1,0),0)*$G194</f>
        <v>0</v>
      </c>
      <c r="CC194" s="35">
        <f>IF($B194="P",VLOOKUP($E194,'[2]Costeo-JUL26'!$B$9:$CQ$307,CC$1,0),0)</f>
        <v>0</v>
      </c>
      <c r="CD194" s="36">
        <f t="shared" si="90"/>
        <v>0</v>
      </c>
      <c r="CE194" s="36">
        <f t="shared" si="91"/>
        <v>0</v>
      </c>
      <c r="CF194" s="37">
        <f t="shared" si="63"/>
        <v>254485.02131849399</v>
      </c>
      <c r="CG194" s="36">
        <f>IF($B194="r",VLOOKUP($E194,'[2]Costeo-JUL26'!$B$9:$CQ$307,CG$1,0),0)*$G194</f>
        <v>0</v>
      </c>
      <c r="CH194" s="35">
        <f>VLOOKUP($E194,'[2]TEORICOS (05.26)'!$A$8:$T$251,CH$1,0)</f>
        <v>0</v>
      </c>
      <c r="CI194" s="36">
        <f t="shared" si="92"/>
        <v>0</v>
      </c>
      <c r="CJ194" s="37">
        <f t="shared" si="93"/>
        <v>0</v>
      </c>
      <c r="CM194" s="16">
        <f>SUMIFS('[1]Ajuste Inventario'!$I:$I,'[1]Ajuste Inventario'!$B:$B,E194,'[1]Ajuste Inventario'!$S:$S,D194)*-1</f>
        <v>0.111</v>
      </c>
      <c r="CN194" s="36">
        <f t="shared" si="64"/>
        <v>487.03167873022124</v>
      </c>
      <c r="CP194" t="str">
        <f t="shared" si="65"/>
        <v>1135Org.Vtas Dolores</v>
      </c>
      <c r="CQ194" s="10">
        <f t="shared" si="66"/>
        <v>4387.6727813533444</v>
      </c>
    </row>
    <row r="195" spans="1:95" x14ac:dyDescent="0.25">
      <c r="A195" s="30">
        <v>46204</v>
      </c>
      <c r="B195" s="31" t="str">
        <f>VLOOKUP($E195,'[2]TEORICOS (05.26)'!$A$8:$T$251,B$1,0)</f>
        <v>P</v>
      </c>
      <c r="C195" s="32" t="str">
        <f>VLOOKUP($E195,'[2]TEORICOS (05.26)'!$A$8:$T$251,C$1,0)</f>
        <v>Coca Cola</v>
      </c>
      <c r="D195" t="s">
        <v>217</v>
      </c>
      <c r="E195">
        <v>1140</v>
      </c>
      <c r="F195" t="s">
        <v>103</v>
      </c>
      <c r="G195" s="16">
        <v>941</v>
      </c>
      <c r="H195" s="16">
        <v>1988.3330000000228</v>
      </c>
      <c r="I195" s="33">
        <v>17205604.830000002</v>
      </c>
      <c r="J195" s="33">
        <v>16843373.229999989</v>
      </c>
      <c r="K195" s="34">
        <f>IF($B195="P",VLOOKUP($E195,'[2]Costeo-JUL26'!$B$9:$CQ$307,K$1,0),0)</f>
        <v>915254</v>
      </c>
      <c r="L195" s="35">
        <f>VLOOKUP($E195,'[2]TEORICOS (05.26)'!$A$8:$T$251,L$1,0)</f>
        <v>0.23499999999999999</v>
      </c>
      <c r="M195" s="36">
        <f t="shared" si="67"/>
        <v>3958192.7090499974</v>
      </c>
      <c r="N195" s="35">
        <f>IF($B195="P",VLOOKUP($E195,'[2]Costeo-JUL26'!$B$9:$CQ$307,N$1,0),0)</f>
        <v>5.0000000000000001E-3</v>
      </c>
      <c r="O195" s="36">
        <f t="shared" si="68"/>
        <v>19790.963545249986</v>
      </c>
      <c r="P195" s="36">
        <f>IF($B195="P",VLOOKUP($E195,'[2]Costeo-JUL26'!$B$9:$CQ$307,P$1,0),0)*H195</f>
        <v>0</v>
      </c>
      <c r="Q195" s="36">
        <f t="shared" si="69"/>
        <v>3977983.6725952472</v>
      </c>
      <c r="R195" s="34">
        <f>IF($B195="P",VLOOKUP($E195,'[2]Costeo-JUL26'!$B$9:$CQ$307,R$1,0),0)</f>
        <v>0</v>
      </c>
      <c r="S195" s="16">
        <f>IF($B195="P",VLOOKUP($E195,'[2]Costeo-JUL26'!$B$9:$CQ$307,S$1,0),0)*$G195</f>
        <v>0</v>
      </c>
      <c r="T195" s="36">
        <f>IF($B195="P",VLOOKUP($E195,'[2]Costeo-JUL26'!$B$9:$CQ$307,T$1,0),0)*$G195</f>
        <v>0</v>
      </c>
      <c r="U195" s="35">
        <f>IF($B195="P",VLOOKUP($E195,'[2]Costeo-JUL26'!$B$9:$CQ$307,U$1,0),0)</f>
        <v>0</v>
      </c>
      <c r="V195" s="36">
        <f t="shared" si="70"/>
        <v>0</v>
      </c>
      <c r="W195" s="36">
        <f t="shared" si="71"/>
        <v>0</v>
      </c>
      <c r="X195" s="34">
        <f>IF($B195="P",VLOOKUP($E195,'[2]Costeo-JUL26'!$B$9:$CQ$307,X$1,0),0)</f>
        <v>902338</v>
      </c>
      <c r="Y195" s="16">
        <f>IF($B195="P",VLOOKUP($E195,'[2]Costeo-JUL26'!$B$9:$CQ$307,Y$1,0),0)*$G195</f>
        <v>98.375903999999991</v>
      </c>
      <c r="Z195" s="36">
        <f>IF($B195="P",VLOOKUP($E195,'[2]Costeo-JUL26'!$B$9:$CQ$307,Z$1,0),0)*$G195</f>
        <v>27814.80309696</v>
      </c>
      <c r="AA195" s="35">
        <f>IF($B195="P",VLOOKUP($E195,'[2]Costeo-JUL26'!$B$9:$CQ$307,AA$1,0),0)</f>
        <v>0.45</v>
      </c>
      <c r="AB195" s="36">
        <f t="shared" si="72"/>
        <v>12516.661393632001</v>
      </c>
      <c r="AC195" s="36">
        <f t="shared" si="73"/>
        <v>40331.464490591999</v>
      </c>
      <c r="AD195" s="34">
        <f>IF($B195="P",VLOOKUP($E195,'[2]Costeo-JUL26'!$B$9:$CQ$307,AD$1,0),0)</f>
        <v>901781</v>
      </c>
      <c r="AE195" s="16">
        <f>IF($B195="P",VLOOKUP($E195,'[2]Costeo-JUL26'!$B$9:$CQ$307,AE$1,0),0)*$G195</f>
        <v>7528</v>
      </c>
      <c r="AF195" s="36">
        <f>IF($B195="P",VLOOKUP($E195,'[2]Costeo-JUL26'!$B$9:$CQ$307,AF$1,0),0)*$G195</f>
        <v>115533.7216</v>
      </c>
      <c r="AG195" s="35">
        <f>IF($B195="P",VLOOKUP($E195,'[2]Costeo-JUL26'!$B$9:$CQ$307,AG$1,0),0)</f>
        <v>6.0000000000000001E-3</v>
      </c>
      <c r="AH195" s="36">
        <f t="shared" si="74"/>
        <v>693.20232959999998</v>
      </c>
      <c r="AI195" s="36">
        <f t="shared" si="75"/>
        <v>116226.9239296</v>
      </c>
      <c r="AJ195" s="34">
        <f>IF($B195="P",VLOOKUP($E195,'[2]Costeo-JUL26'!$B$9:$CQ$307,AJ$1,0),0)</f>
        <v>935951</v>
      </c>
      <c r="AK195" s="16">
        <f>IF($B195="P",VLOOKUP($E195,'[2]Costeo-JUL26'!$B$9:$CQ$307,AK$1,0),0)*$G195</f>
        <v>7528</v>
      </c>
      <c r="AL195" s="36">
        <f>IF($B195="P",VLOOKUP($E195,'[2]Costeo-JUL26'!$B$9:$CQ$307,AL$1,0),0)*$G195</f>
        <v>64714.894747942184</v>
      </c>
      <c r="AM195" s="35">
        <f>IF($B195="P",VLOOKUP($E195,'[2]Costeo-JUL26'!$B$9:$CQ$307,AM$1,0),0)</f>
        <v>1.7999999999999999E-2</v>
      </c>
      <c r="AN195" s="36">
        <f t="shared" si="76"/>
        <v>1164.8681054629592</v>
      </c>
      <c r="AO195" s="36">
        <f t="shared" si="77"/>
        <v>65879.762853405147</v>
      </c>
      <c r="AP195" s="34">
        <f>IF($B195="P",VLOOKUP($E195,'[2]Costeo-JUL26'!$B$9:$CQ$307,AP$1,0),0)</f>
        <v>913486</v>
      </c>
      <c r="AQ195" s="16">
        <f>IF($B195="P",VLOOKUP($E195,'[2]Costeo-JUL26'!$B$9:$CQ$307,AQ$1,0),0)*$G195</f>
        <v>7528</v>
      </c>
      <c r="AR195" s="36">
        <f>IF($B195="P",VLOOKUP($E195,'[2]Costeo-JUL26'!$B$9:$CQ$307,AR$1,0),0)*$G195</f>
        <v>929229.25408811343</v>
      </c>
      <c r="AS195" s="35">
        <f>IF($B195="P",VLOOKUP($E195,'[2]Costeo-JUL26'!$B$9:$CQ$307,AS$1,0),0)</f>
        <v>0.02</v>
      </c>
      <c r="AT195" s="36">
        <f t="shared" si="78"/>
        <v>18584.58508176227</v>
      </c>
      <c r="AU195" s="36">
        <f t="shared" si="79"/>
        <v>947813.83916987572</v>
      </c>
      <c r="AV195" s="34">
        <f>IF($B195="P",VLOOKUP($E195,'[2]Costeo-JUL26'!$B$9:$CQ$307,AV$1,0),0)</f>
        <v>902310</v>
      </c>
      <c r="AW195" s="16">
        <f>IF($B195="P",VLOOKUP($E195,'[2]Costeo-JUL26'!$B$9:$CQ$307,AW$1,0),0)*$G195</f>
        <v>29.359199999999998</v>
      </c>
      <c r="AX195" s="36">
        <f>IF($B195="P",VLOOKUP($E195,'[2]Costeo-JUL26'!$B$9:$CQ$307,AX$1,0),0)*$G195</f>
        <v>102861.31043060354</v>
      </c>
      <c r="AY195" s="35">
        <f>IF($B195="P",VLOOKUP($E195,'[2]Costeo-JUL26'!$B$9:$CQ$307,AY$1,0),0)</f>
        <v>0.03</v>
      </c>
      <c r="AZ195" s="36">
        <f t="shared" si="80"/>
        <v>3085.8393129181059</v>
      </c>
      <c r="BA195" s="36">
        <f t="shared" si="81"/>
        <v>105947.14974352164</v>
      </c>
      <c r="BB195" s="34">
        <f>IF($B195="P",VLOOKUP($E195,'[2]Costeo-JUL26'!$B$9:$CQ$307,BB$1,0),0)</f>
        <v>902311</v>
      </c>
      <c r="BC195" s="16">
        <f>IF($B195="P",VLOOKUP($E195,'[2]Costeo-JUL26'!$B$9:$CQ$307,BC$1,0),0)*$G195</f>
        <v>4.7050000000000001</v>
      </c>
      <c r="BD195" s="36">
        <f>IF($B195="P",VLOOKUP($E195,'[2]Costeo-JUL26'!$B$9:$CQ$307,BD$1,0),0)*$G195</f>
        <v>18451.339725000002</v>
      </c>
      <c r="BE195" s="35">
        <f>IF($B195="P",VLOOKUP($E195,'[2]Costeo-JUL26'!$B$9:$CQ$307,BE$1,0),0)</f>
        <v>0.03</v>
      </c>
      <c r="BF195" s="36">
        <f t="shared" si="82"/>
        <v>553.54019175000008</v>
      </c>
      <c r="BG195" s="36">
        <f t="shared" si="83"/>
        <v>19004.87991675</v>
      </c>
      <c r="BH195" s="34">
        <f>IF($B195="P",VLOOKUP($E195,'[2]Costeo-JUL26'!$B$9:$CQ$307,BH$1,0),0)</f>
        <v>910319</v>
      </c>
      <c r="BI195" s="16">
        <f>IF($B195="P",VLOOKUP($E195,'[2]Costeo-JUL26'!$B$9:$CQ$307,BI$1,0),0)*$G195</f>
        <v>16.803571428571427</v>
      </c>
      <c r="BJ195" s="36">
        <f>IF($B195="P",VLOOKUP($E195,'[2]Costeo-JUL26'!$B$9:$CQ$307,BJ$1,0),0)*$G195</f>
        <v>43932.9375</v>
      </c>
      <c r="BK195" s="35">
        <f>IF(BH195=910319,0,IF($B195="P",VLOOKUP($E195,'[2]Costeo-JUL26'!$B$9:$CQ$307,BK$1,0),0))</f>
        <v>0</v>
      </c>
      <c r="BL195" s="36">
        <f t="shared" si="84"/>
        <v>0</v>
      </c>
      <c r="BM195" s="36">
        <f t="shared" si="85"/>
        <v>43932.9375</v>
      </c>
      <c r="BN195" s="34">
        <f>IF($B195="P",VLOOKUP($E195,'[2]Costeo-JUL26'!$B$9:$CQ$307,BN$1,0),0)</f>
        <v>0</v>
      </c>
      <c r="BO195" s="16">
        <f>IF($B195="P",VLOOKUP($E195,'[2]Costeo-JUL26'!$B$9:$CQ$307,BO$1,0),0)*$G195</f>
        <v>0</v>
      </c>
      <c r="BP195" s="36">
        <f>IF($B195="P",VLOOKUP($E195,'[2]Costeo-JUL26'!$B$9:$CQ$307,BP$1,0),0)*$G195</f>
        <v>0</v>
      </c>
      <c r="BQ195" s="35">
        <f>IF($B195="P",VLOOKUP($E195,'[2]Costeo-JUL26'!$B$9:$CQ$307,BQ$1,0),0)</f>
        <v>0</v>
      </c>
      <c r="BR195" s="36">
        <f t="shared" si="86"/>
        <v>0</v>
      </c>
      <c r="BS195" s="36">
        <f t="shared" si="87"/>
        <v>0</v>
      </c>
      <c r="BT195" s="34">
        <f>IF($B195="P",VLOOKUP($E195,'[2]Costeo-JUL26'!$B$9:$CQ$307,BT$1,0),0)</f>
        <v>0</v>
      </c>
      <c r="BU195" s="16">
        <f>IF($B195="P",VLOOKUP($E195,'[2]Costeo-JUL26'!$B$9:$CQ$307,BU$1,0),0)*$G195</f>
        <v>0</v>
      </c>
      <c r="BV195" s="36">
        <f>IF($B195="P",VLOOKUP($E195,'[2]Costeo-JUL26'!$B$9:$CQ$307,BV$1,0),0)*$G195</f>
        <v>0</v>
      </c>
      <c r="BW195" s="35">
        <f>IF($B195="P",VLOOKUP($E195,'[2]Costeo-JUL26'!$B$9:$CQ$307,BW$1,0),0)</f>
        <v>0</v>
      </c>
      <c r="BX195" s="36">
        <f t="shared" si="88"/>
        <v>0</v>
      </c>
      <c r="BY195" s="36">
        <f t="shared" si="89"/>
        <v>0</v>
      </c>
      <c r="BZ195" s="34">
        <f>IF($B195="P",VLOOKUP($E195,'[2]Costeo-JUL26'!$B$9:$CQ$307,BZ$1,0),0)</f>
        <v>0</v>
      </c>
      <c r="CA195" s="16">
        <f>IF($B195="P",VLOOKUP($E195,'[2]Costeo-JUL26'!$B$9:$CQ$307,CA$1,0),0)*$G195</f>
        <v>0</v>
      </c>
      <c r="CB195" s="36">
        <f>IF($B195="P",VLOOKUP($E195,'[2]Costeo-JUL26'!$B$9:$CQ$307,CB$1,0),0)*$G195</f>
        <v>0</v>
      </c>
      <c r="CC195" s="35">
        <f>IF($B195="P",VLOOKUP($E195,'[2]Costeo-JUL26'!$B$9:$CQ$307,CC$1,0),0)</f>
        <v>0</v>
      </c>
      <c r="CD195" s="36">
        <f t="shared" si="90"/>
        <v>0</v>
      </c>
      <c r="CE195" s="36">
        <f t="shared" si="91"/>
        <v>0</v>
      </c>
      <c r="CF195" s="37">
        <f t="shared" si="63"/>
        <v>5317120.6301989919</v>
      </c>
      <c r="CG195" s="36">
        <f>IF($B195="r",VLOOKUP($E195,'[2]Costeo-JUL26'!$B$9:$CQ$307,CG$1,0),0)*$G195</f>
        <v>0</v>
      </c>
      <c r="CH195" s="35">
        <f>VLOOKUP($E195,'[2]TEORICOS (05.26)'!$A$8:$T$251,CH$1,0)</f>
        <v>0</v>
      </c>
      <c r="CI195" s="36">
        <f t="shared" si="92"/>
        <v>0</v>
      </c>
      <c r="CJ195" s="37">
        <f t="shared" si="93"/>
        <v>0</v>
      </c>
      <c r="CM195" s="16">
        <f>SUMIFS('[1]Ajuste Inventario'!$I:$I,'[1]Ajuste Inventario'!$B:$B,E195,'[1]Ajuste Inventario'!$S:$S,D195)*-1</f>
        <v>7.875</v>
      </c>
      <c r="CN195" s="36">
        <f t="shared" si="64"/>
        <v>44497.688589603684</v>
      </c>
      <c r="CP195" t="str">
        <f t="shared" si="65"/>
        <v>1140Org.Vtas Dolores</v>
      </c>
      <c r="CQ195" s="10">
        <f t="shared" si="66"/>
        <v>5650.5001383623721</v>
      </c>
    </row>
    <row r="196" spans="1:95" x14ac:dyDescent="0.25">
      <c r="A196" s="30">
        <v>46204</v>
      </c>
      <c r="B196" s="31" t="str">
        <f>VLOOKUP($E196,'[2]TEORICOS (05.26)'!$A$8:$T$251,B$1,0)</f>
        <v>P</v>
      </c>
      <c r="C196" s="32" t="str">
        <f>VLOOKUP($E196,'[2]TEORICOS (05.26)'!$A$8:$T$251,C$1,0)</f>
        <v>Coca Cola</v>
      </c>
      <c r="D196" t="s">
        <v>217</v>
      </c>
      <c r="E196">
        <v>1144</v>
      </c>
      <c r="F196" t="s">
        <v>104</v>
      </c>
      <c r="G196" s="16">
        <v>7</v>
      </c>
      <c r="H196" s="16">
        <v>17.262000000000004</v>
      </c>
      <c r="I196" s="33">
        <v>139886.31000000003</v>
      </c>
      <c r="J196" s="33">
        <v>139886.31000000003</v>
      </c>
      <c r="K196" s="34">
        <f>IF($B196="P",VLOOKUP($E196,'[2]Costeo-JUL26'!$B$9:$CQ$307,K$1,0),0)</f>
        <v>915254</v>
      </c>
      <c r="L196" s="35">
        <f>VLOOKUP($E196,'[2]TEORICOS (05.26)'!$A$8:$T$251,L$1,0)</f>
        <v>0.23499999999999999</v>
      </c>
      <c r="M196" s="36">
        <f t="shared" si="67"/>
        <v>32873.282850000003</v>
      </c>
      <c r="N196" s="35">
        <f>IF($B196="P",VLOOKUP($E196,'[2]Costeo-JUL26'!$B$9:$CQ$307,N$1,0),0)</f>
        <v>5.0000000000000001E-3</v>
      </c>
      <c r="O196" s="36">
        <f t="shared" si="68"/>
        <v>164.36641425000002</v>
      </c>
      <c r="P196" s="36">
        <f>IF($B196="P",VLOOKUP($E196,'[2]Costeo-JUL26'!$B$9:$CQ$307,P$1,0),0)*H196</f>
        <v>0</v>
      </c>
      <c r="Q196" s="36">
        <f t="shared" si="69"/>
        <v>33037.649264250002</v>
      </c>
      <c r="R196" s="34">
        <f>IF($B196="P",VLOOKUP($E196,'[2]Costeo-JUL26'!$B$9:$CQ$307,R$1,0),0)</f>
        <v>0</v>
      </c>
      <c r="S196" s="16">
        <f>IF($B196="P",VLOOKUP($E196,'[2]Costeo-JUL26'!$B$9:$CQ$307,S$1,0),0)*$G196</f>
        <v>0</v>
      </c>
      <c r="T196" s="36">
        <f>IF($B196="P",VLOOKUP($E196,'[2]Costeo-JUL26'!$B$9:$CQ$307,T$1,0),0)*$G196</f>
        <v>0</v>
      </c>
      <c r="U196" s="35">
        <f>IF($B196="P",VLOOKUP($E196,'[2]Costeo-JUL26'!$B$9:$CQ$307,U$1,0),0)</f>
        <v>0</v>
      </c>
      <c r="V196" s="36">
        <f t="shared" si="70"/>
        <v>0</v>
      </c>
      <c r="W196" s="36">
        <f t="shared" si="71"/>
        <v>0</v>
      </c>
      <c r="X196" s="34">
        <f>IF($B196="P",VLOOKUP($E196,'[2]Costeo-JUL26'!$B$9:$CQ$307,X$1,0),0)</f>
        <v>902338</v>
      </c>
      <c r="Y196" s="16">
        <f>IF($B196="P",VLOOKUP($E196,'[2]Costeo-JUL26'!$B$9:$CQ$307,Y$1,0),0)*$G196</f>
        <v>0.85377599999999998</v>
      </c>
      <c r="Z196" s="36">
        <f>IF($B196="P",VLOOKUP($E196,'[2]Costeo-JUL26'!$B$9:$CQ$307,Z$1,0),0)*$G196</f>
        <v>241.39662624000002</v>
      </c>
      <c r="AA196" s="35">
        <f>IF($B196="P",VLOOKUP($E196,'[2]Costeo-JUL26'!$B$9:$CQ$307,AA$1,0),0)</f>
        <v>0.45</v>
      </c>
      <c r="AB196" s="36">
        <f t="shared" si="72"/>
        <v>108.628481808</v>
      </c>
      <c r="AC196" s="36">
        <f t="shared" si="73"/>
        <v>350.02510804799999</v>
      </c>
      <c r="AD196" s="34">
        <f>IF($B196="P",VLOOKUP($E196,'[2]Costeo-JUL26'!$B$9:$CQ$307,AD$1,0),0)</f>
        <v>901781</v>
      </c>
      <c r="AE196" s="16">
        <f>IF($B196="P",VLOOKUP($E196,'[2]Costeo-JUL26'!$B$9:$CQ$307,AE$1,0),0)*$G196</f>
        <v>56</v>
      </c>
      <c r="AF196" s="36">
        <f>IF($B196="P",VLOOKUP($E196,'[2]Costeo-JUL26'!$B$9:$CQ$307,AF$1,0),0)*$G196</f>
        <v>859.44320000000005</v>
      </c>
      <c r="AG196" s="35">
        <f>IF($B196="P",VLOOKUP($E196,'[2]Costeo-JUL26'!$B$9:$CQ$307,AG$1,0),0)</f>
        <v>6.0000000000000001E-3</v>
      </c>
      <c r="AH196" s="36">
        <f t="shared" si="74"/>
        <v>5.1566592</v>
      </c>
      <c r="AI196" s="36">
        <f t="shared" si="75"/>
        <v>864.59985920000008</v>
      </c>
      <c r="AJ196" s="34">
        <f>IF($B196="P",VLOOKUP($E196,'[2]Costeo-JUL26'!$B$9:$CQ$307,AJ$1,0),0)</f>
        <v>930635</v>
      </c>
      <c r="AK196" s="16">
        <f>IF($B196="P",VLOOKUP($E196,'[2]Costeo-JUL26'!$B$9:$CQ$307,AK$1,0),0)*$G196</f>
        <v>56</v>
      </c>
      <c r="AL196" s="36">
        <f>IF($B196="P",VLOOKUP($E196,'[2]Costeo-JUL26'!$B$9:$CQ$307,AL$1,0),0)*$G196</f>
        <v>1263.9681599999999</v>
      </c>
      <c r="AM196" s="35">
        <f>IF($B196="P",VLOOKUP($E196,'[2]Costeo-JUL26'!$B$9:$CQ$307,AM$1,0),0)</f>
        <v>1.7999999999999999E-2</v>
      </c>
      <c r="AN196" s="36">
        <f t="shared" si="76"/>
        <v>22.751426879999997</v>
      </c>
      <c r="AO196" s="36">
        <f t="shared" si="77"/>
        <v>1286.71958688</v>
      </c>
      <c r="AP196" s="34">
        <f>IF($B196="P",VLOOKUP($E196,'[2]Costeo-JUL26'!$B$9:$CQ$307,AP$1,0),0)</f>
        <v>911881</v>
      </c>
      <c r="AQ196" s="16">
        <f>IF($B196="P",VLOOKUP($E196,'[2]Costeo-JUL26'!$B$9:$CQ$307,AQ$1,0),0)*$G196</f>
        <v>56</v>
      </c>
      <c r="AR196" s="36">
        <f>IF($B196="P",VLOOKUP($E196,'[2]Costeo-JUL26'!$B$9:$CQ$307,AR$1,0),0)*$G196</f>
        <v>7598.707200126566</v>
      </c>
      <c r="AS196" s="35">
        <f>IF($B196="P",VLOOKUP($E196,'[2]Costeo-JUL26'!$B$9:$CQ$307,AS$1,0),0)</f>
        <v>0.02</v>
      </c>
      <c r="AT196" s="36">
        <f t="shared" si="78"/>
        <v>151.97414400253132</v>
      </c>
      <c r="AU196" s="36">
        <f t="shared" si="79"/>
        <v>7750.6813441290969</v>
      </c>
      <c r="AV196" s="34">
        <f>IF($B196="P",VLOOKUP($E196,'[2]Costeo-JUL26'!$B$9:$CQ$307,AV$1,0),0)</f>
        <v>902310</v>
      </c>
      <c r="AW196" s="16">
        <f>IF($B196="P",VLOOKUP($E196,'[2]Costeo-JUL26'!$B$9:$CQ$307,AW$1,0),0)*$G196</f>
        <v>0.23169999999999999</v>
      </c>
      <c r="AX196" s="36">
        <f>IF($B196="P",VLOOKUP($E196,'[2]Costeo-JUL26'!$B$9:$CQ$307,AX$1,0),0)*$G196</f>
        <v>811.77162956656991</v>
      </c>
      <c r="AY196" s="35">
        <f>IF($B196="P",VLOOKUP($E196,'[2]Costeo-JUL26'!$B$9:$CQ$307,AY$1,0),0)</f>
        <v>0.03</v>
      </c>
      <c r="AZ196" s="36">
        <f t="shared" si="80"/>
        <v>24.353148886997097</v>
      </c>
      <c r="BA196" s="36">
        <f t="shared" si="81"/>
        <v>836.12477845356705</v>
      </c>
      <c r="BB196" s="34">
        <f>IF($B196="P",VLOOKUP($E196,'[2]Costeo-JUL26'!$B$9:$CQ$307,BB$1,0),0)</f>
        <v>923266</v>
      </c>
      <c r="BC196" s="16">
        <f>IF($B196="P",VLOOKUP($E196,'[2]Costeo-JUL26'!$B$9:$CQ$307,BC$1,0),0)*$G196</f>
        <v>3.5000000000000003E-2</v>
      </c>
      <c r="BD196" s="36">
        <f>IF($B196="P",VLOOKUP($E196,'[2]Costeo-JUL26'!$B$9:$CQ$307,BD$1,0),0)*$G196</f>
        <v>141.60510000000002</v>
      </c>
      <c r="BE196" s="35">
        <f>IF($B196="P",VLOOKUP($E196,'[2]Costeo-JUL26'!$B$9:$CQ$307,BE$1,0),0)</f>
        <v>0.03</v>
      </c>
      <c r="BF196" s="36">
        <f t="shared" si="82"/>
        <v>4.2481530000000003</v>
      </c>
      <c r="BG196" s="36">
        <f t="shared" si="83"/>
        <v>145.85325300000002</v>
      </c>
      <c r="BH196" s="34">
        <f>IF($B196="P",VLOOKUP($E196,'[2]Costeo-JUL26'!$B$9:$CQ$307,BH$1,0),0)</f>
        <v>910319</v>
      </c>
      <c r="BI196" s="16">
        <f>IF($B196="P",VLOOKUP($E196,'[2]Costeo-JUL26'!$B$9:$CQ$307,BI$1,0),0)*$G196</f>
        <v>0.18666666666666668</v>
      </c>
      <c r="BJ196" s="36">
        <f>IF($B196="P",VLOOKUP($E196,'[2]Costeo-JUL26'!$B$9:$CQ$307,BJ$1,0),0)*$G196</f>
        <v>488.03999999999996</v>
      </c>
      <c r="BK196" s="35">
        <f>IF(BH196=910319,0,IF($B196="P",VLOOKUP($E196,'[2]Costeo-JUL26'!$B$9:$CQ$307,BK$1,0),0))</f>
        <v>0</v>
      </c>
      <c r="BL196" s="36">
        <f t="shared" si="84"/>
        <v>0</v>
      </c>
      <c r="BM196" s="36">
        <f t="shared" si="85"/>
        <v>488.03999999999996</v>
      </c>
      <c r="BN196" s="34">
        <f>IF($B196="P",VLOOKUP($E196,'[2]Costeo-JUL26'!$B$9:$CQ$307,BN$1,0),0)</f>
        <v>0</v>
      </c>
      <c r="BO196" s="16">
        <f>IF($B196="P",VLOOKUP($E196,'[2]Costeo-JUL26'!$B$9:$CQ$307,BO$1,0),0)*$G196</f>
        <v>0</v>
      </c>
      <c r="BP196" s="36">
        <f>IF($B196="P",VLOOKUP($E196,'[2]Costeo-JUL26'!$B$9:$CQ$307,BP$1,0),0)*$G196</f>
        <v>0</v>
      </c>
      <c r="BQ196" s="35">
        <f>IF($B196="P",VLOOKUP($E196,'[2]Costeo-JUL26'!$B$9:$CQ$307,BQ$1,0),0)</f>
        <v>0</v>
      </c>
      <c r="BR196" s="36">
        <f t="shared" si="86"/>
        <v>0</v>
      </c>
      <c r="BS196" s="36">
        <f t="shared" si="87"/>
        <v>0</v>
      </c>
      <c r="BT196" s="34">
        <f>IF($B196="P",VLOOKUP($E196,'[2]Costeo-JUL26'!$B$9:$CQ$307,BT$1,0),0)</f>
        <v>0</v>
      </c>
      <c r="BU196" s="16">
        <f>IF($B196="P",VLOOKUP($E196,'[2]Costeo-JUL26'!$B$9:$CQ$307,BU$1,0),0)*$G196</f>
        <v>0</v>
      </c>
      <c r="BV196" s="36">
        <f>IF($B196="P",VLOOKUP($E196,'[2]Costeo-JUL26'!$B$9:$CQ$307,BV$1,0),0)*$G196</f>
        <v>0</v>
      </c>
      <c r="BW196" s="35">
        <f>IF($B196="P",VLOOKUP($E196,'[2]Costeo-JUL26'!$B$9:$CQ$307,BW$1,0),0)</f>
        <v>0</v>
      </c>
      <c r="BX196" s="36">
        <f t="shared" si="88"/>
        <v>0</v>
      </c>
      <c r="BY196" s="36">
        <f t="shared" si="89"/>
        <v>0</v>
      </c>
      <c r="BZ196" s="34">
        <f>IF($B196="P",VLOOKUP($E196,'[2]Costeo-JUL26'!$B$9:$CQ$307,BZ$1,0),0)</f>
        <v>0</v>
      </c>
      <c r="CA196" s="16">
        <f>IF($B196="P",VLOOKUP($E196,'[2]Costeo-JUL26'!$B$9:$CQ$307,CA$1,0),0)*$G196</f>
        <v>0</v>
      </c>
      <c r="CB196" s="36">
        <f>IF($B196="P",VLOOKUP($E196,'[2]Costeo-JUL26'!$B$9:$CQ$307,CB$1,0),0)*$G196</f>
        <v>0</v>
      </c>
      <c r="CC196" s="35">
        <f>IF($B196="P",VLOOKUP($E196,'[2]Costeo-JUL26'!$B$9:$CQ$307,CC$1,0),0)</f>
        <v>0</v>
      </c>
      <c r="CD196" s="36">
        <f t="shared" si="90"/>
        <v>0</v>
      </c>
      <c r="CE196" s="36">
        <f t="shared" si="91"/>
        <v>0</v>
      </c>
      <c r="CF196" s="37">
        <f t="shared" si="63"/>
        <v>44759.693193960666</v>
      </c>
      <c r="CG196" s="36">
        <f>IF($B196="r",VLOOKUP($E196,'[2]Costeo-JUL26'!$B$9:$CQ$307,CG$1,0),0)*$G196</f>
        <v>0</v>
      </c>
      <c r="CH196" s="35">
        <f>VLOOKUP($E196,'[2]TEORICOS (05.26)'!$A$8:$T$251,CH$1,0)</f>
        <v>0</v>
      </c>
      <c r="CI196" s="36">
        <f t="shared" si="92"/>
        <v>0</v>
      </c>
      <c r="CJ196" s="37">
        <f t="shared" si="93"/>
        <v>0</v>
      </c>
      <c r="CM196" s="16">
        <f>SUMIFS('[1]Ajuste Inventario'!$I:$I,'[1]Ajuste Inventario'!$B:$B,E196,'[1]Ajuste Inventario'!$S:$S,D196)*-1</f>
        <v>-0.875</v>
      </c>
      <c r="CN196" s="36">
        <f t="shared" si="64"/>
        <v>-5594.9616492450832</v>
      </c>
      <c r="CP196" t="str">
        <f t="shared" si="65"/>
        <v>1144Org.Vtas Dolores</v>
      </c>
      <c r="CQ196" s="10">
        <f t="shared" si="66"/>
        <v>6394.2418848515235</v>
      </c>
    </row>
    <row r="197" spans="1:95" x14ac:dyDescent="0.25">
      <c r="A197" s="30">
        <v>46204</v>
      </c>
      <c r="B197" s="31" t="str">
        <f>VLOOKUP($E197,'[2]TEORICOS (05.26)'!$A$8:$T$251,B$1,0)</f>
        <v>P</v>
      </c>
      <c r="C197" s="32" t="str">
        <f>VLOOKUP($E197,'[2]TEORICOS (05.26)'!$A$8:$T$251,C$1,0)</f>
        <v>Coca Cola</v>
      </c>
      <c r="D197" t="s">
        <v>217</v>
      </c>
      <c r="E197">
        <v>1159</v>
      </c>
      <c r="F197" t="s">
        <v>105</v>
      </c>
      <c r="G197" s="16">
        <v>862</v>
      </c>
      <c r="H197" s="16">
        <v>2049.8359999999971</v>
      </c>
      <c r="I197" s="33">
        <v>15255092.000000028</v>
      </c>
      <c r="J197" s="33">
        <v>15068976.170000028</v>
      </c>
      <c r="K197" s="34">
        <f>IF($B197="P",VLOOKUP($E197,'[2]Costeo-JUL26'!$B$9:$CQ$307,K$1,0),0)</f>
        <v>915254</v>
      </c>
      <c r="L197" s="35">
        <f>VLOOKUP($E197,'[2]TEORICOS (05.26)'!$A$8:$T$251,L$1,0)</f>
        <v>0.23499999999999999</v>
      </c>
      <c r="M197" s="36">
        <f t="shared" si="67"/>
        <v>3541209.3999500065</v>
      </c>
      <c r="N197" s="35">
        <f>IF($B197="P",VLOOKUP($E197,'[2]Costeo-JUL26'!$B$9:$CQ$307,N$1,0),0)</f>
        <v>5.0000000000000001E-3</v>
      </c>
      <c r="O197" s="36">
        <f t="shared" si="68"/>
        <v>17706.046999750033</v>
      </c>
      <c r="P197" s="36">
        <f>IF($B197="P",VLOOKUP($E197,'[2]Costeo-JUL26'!$B$9:$CQ$307,P$1,0),0)*H197</f>
        <v>0</v>
      </c>
      <c r="Q197" s="36">
        <f t="shared" si="69"/>
        <v>3558915.4469497567</v>
      </c>
      <c r="R197" s="34">
        <f>IF($B197="P",VLOOKUP($E197,'[2]Costeo-JUL26'!$B$9:$CQ$307,R$1,0),0)</f>
        <v>0</v>
      </c>
      <c r="S197" s="16">
        <f>IF($B197="P",VLOOKUP($E197,'[2]Costeo-JUL26'!$B$9:$CQ$307,S$1,0),0)*$G197</f>
        <v>0</v>
      </c>
      <c r="T197" s="36">
        <f>IF($B197="P",VLOOKUP($E197,'[2]Costeo-JUL26'!$B$9:$CQ$307,T$1,0),0)*$G197</f>
        <v>0</v>
      </c>
      <c r="U197" s="35">
        <f>IF($B197="P",VLOOKUP($E197,'[2]Costeo-JUL26'!$B$9:$CQ$307,U$1,0),0)</f>
        <v>0</v>
      </c>
      <c r="V197" s="36">
        <f t="shared" si="70"/>
        <v>0</v>
      </c>
      <c r="W197" s="36">
        <f t="shared" si="71"/>
        <v>0</v>
      </c>
      <c r="X197" s="34">
        <f>IF($B197="P",VLOOKUP($E197,'[2]Costeo-JUL26'!$B$9:$CQ$307,X$1,0),0)</f>
        <v>902338</v>
      </c>
      <c r="Y197" s="16">
        <f>IF($B197="P",VLOOKUP($E197,'[2]Costeo-JUL26'!$B$9:$CQ$307,Y$1,0),0)*$G197</f>
        <v>101.38154399999999</v>
      </c>
      <c r="Z197" s="36">
        <f>IF($B197="P",VLOOKUP($E197,'[2]Costeo-JUL26'!$B$9:$CQ$307,Z$1,0),0)*$G197</f>
        <v>28664.617750560003</v>
      </c>
      <c r="AA197" s="35">
        <f>IF($B197="P",VLOOKUP($E197,'[2]Costeo-JUL26'!$B$9:$CQ$307,AA$1,0),0)</f>
        <v>0.45</v>
      </c>
      <c r="AB197" s="36">
        <f t="shared" si="72"/>
        <v>12899.077987752002</v>
      </c>
      <c r="AC197" s="36">
        <f t="shared" si="73"/>
        <v>41563.695738312003</v>
      </c>
      <c r="AD197" s="34">
        <f>IF($B197="P",VLOOKUP($E197,'[2]Costeo-JUL26'!$B$9:$CQ$307,AD$1,0),0)</f>
        <v>901781</v>
      </c>
      <c r="AE197" s="16">
        <f>IF($B197="P",VLOOKUP($E197,'[2]Costeo-JUL26'!$B$9:$CQ$307,AE$1,0),0)*$G197</f>
        <v>5172</v>
      </c>
      <c r="AF197" s="36">
        <f>IF($B197="P",VLOOKUP($E197,'[2]Costeo-JUL26'!$B$9:$CQ$307,AF$1,0),0)*$G197</f>
        <v>79375.718399999998</v>
      </c>
      <c r="AG197" s="35">
        <f>IF($B197="P",VLOOKUP($E197,'[2]Costeo-JUL26'!$B$9:$CQ$307,AG$1,0),0)</f>
        <v>6.0000000000000001E-3</v>
      </c>
      <c r="AH197" s="36">
        <f t="shared" si="74"/>
        <v>476.25431040000001</v>
      </c>
      <c r="AI197" s="36">
        <f t="shared" si="75"/>
        <v>79851.972710400005</v>
      </c>
      <c r="AJ197" s="34">
        <f>IF($B197="P",VLOOKUP($E197,'[2]Costeo-JUL26'!$B$9:$CQ$307,AJ$1,0),0)</f>
        <v>915284</v>
      </c>
      <c r="AK197" s="16">
        <f>IF($B197="P",VLOOKUP($E197,'[2]Costeo-JUL26'!$B$9:$CQ$307,AK$1,0),0)*$G197</f>
        <v>5172</v>
      </c>
      <c r="AL197" s="36">
        <f>IF($B197="P",VLOOKUP($E197,'[2]Costeo-JUL26'!$B$9:$CQ$307,AL$1,0),0)*$G197</f>
        <v>45446.363999999994</v>
      </c>
      <c r="AM197" s="35">
        <f>IF($B197="P",VLOOKUP($E197,'[2]Costeo-JUL26'!$B$9:$CQ$307,AM$1,0),0)</f>
        <v>1.7999999999999999E-2</v>
      </c>
      <c r="AN197" s="36">
        <f t="shared" si="76"/>
        <v>818.03455199999985</v>
      </c>
      <c r="AO197" s="36">
        <f t="shared" si="77"/>
        <v>46264.398551999991</v>
      </c>
      <c r="AP197" s="34">
        <f>IF($B197="P",VLOOKUP($E197,'[2]Costeo-JUL26'!$B$9:$CQ$307,AP$1,0),0)</f>
        <v>911881</v>
      </c>
      <c r="AQ197" s="16">
        <f>IF($B197="P",VLOOKUP($E197,'[2]Costeo-JUL26'!$B$9:$CQ$307,AQ$1,0),0)*$G197</f>
        <v>5172</v>
      </c>
      <c r="AR197" s="36">
        <f>IF($B197="P",VLOOKUP($E197,'[2]Costeo-JUL26'!$B$9:$CQ$307,AR$1,0),0)*$G197</f>
        <v>701794.88641168934</v>
      </c>
      <c r="AS197" s="35">
        <f>IF($B197="P",VLOOKUP($E197,'[2]Costeo-JUL26'!$B$9:$CQ$307,AS$1,0),0)</f>
        <v>0.02</v>
      </c>
      <c r="AT197" s="36">
        <f t="shared" si="78"/>
        <v>14035.897728233787</v>
      </c>
      <c r="AU197" s="36">
        <f t="shared" si="79"/>
        <v>715830.78413992317</v>
      </c>
      <c r="AV197" s="34">
        <f>IF($B197="P",VLOOKUP($E197,'[2]Costeo-JUL26'!$B$9:$CQ$307,AV$1,0),0)</f>
        <v>932442</v>
      </c>
      <c r="AW197" s="16">
        <f>IF($B197="P",VLOOKUP($E197,'[2]Costeo-JUL26'!$B$9:$CQ$307,AW$1,0),0)*$G197</f>
        <v>23.877399999999998</v>
      </c>
      <c r="AX197" s="36">
        <f>IF($B197="P",VLOOKUP($E197,'[2]Costeo-JUL26'!$B$9:$CQ$307,AX$1,0),0)*$G197</f>
        <v>88138.033388577096</v>
      </c>
      <c r="AY197" s="35">
        <f>IF($B197="P",VLOOKUP($E197,'[2]Costeo-JUL26'!$B$9:$CQ$307,AY$1,0),0)</f>
        <v>0.03</v>
      </c>
      <c r="AZ197" s="36">
        <f t="shared" si="80"/>
        <v>2644.1410016573127</v>
      </c>
      <c r="BA197" s="36">
        <f t="shared" si="81"/>
        <v>90782.174390234402</v>
      </c>
      <c r="BB197" s="34">
        <f>IF($B197="P",VLOOKUP($E197,'[2]Costeo-JUL26'!$B$9:$CQ$307,BB$1,0),0)</f>
        <v>902311</v>
      </c>
      <c r="BC197" s="16">
        <f>IF($B197="P",VLOOKUP($E197,'[2]Costeo-JUL26'!$B$9:$CQ$307,BC$1,0),0)*$G197</f>
        <v>3.7712500000000002</v>
      </c>
      <c r="BD197" s="36">
        <f>IF($B197="P",VLOOKUP($E197,'[2]Costeo-JUL26'!$B$9:$CQ$307,BD$1,0),0)*$G197</f>
        <v>14789.503706250003</v>
      </c>
      <c r="BE197" s="35">
        <f>IF($B197="P",VLOOKUP($E197,'[2]Costeo-JUL26'!$B$9:$CQ$307,BE$1,0),0)</f>
        <v>0.03</v>
      </c>
      <c r="BF197" s="36">
        <f t="shared" si="82"/>
        <v>443.68511118750007</v>
      </c>
      <c r="BG197" s="36">
        <f t="shared" si="83"/>
        <v>15233.188817437504</v>
      </c>
      <c r="BH197" s="34">
        <f>IF($B197="P",VLOOKUP($E197,'[2]Costeo-JUL26'!$B$9:$CQ$307,BH$1,0),0)</f>
        <v>933089</v>
      </c>
      <c r="BI197" s="16">
        <f>IF($B197="P",VLOOKUP($E197,'[2]Costeo-JUL26'!$B$9:$CQ$307,BI$1,0),0)*$G197</f>
        <v>32.324999999999996</v>
      </c>
      <c r="BJ197" s="36">
        <f>IF($B197="P",VLOOKUP($E197,'[2]Costeo-JUL26'!$B$9:$CQ$307,BJ$1,0),0)*$G197</f>
        <v>24071.539970383277</v>
      </c>
      <c r="BK197" s="35">
        <f>IF(BH197=910319,0,IF($B197="P",VLOOKUP($E197,'[2]Costeo-JUL26'!$B$9:$CQ$307,BK$1,0),0))</f>
        <v>0.02</v>
      </c>
      <c r="BL197" s="36">
        <f t="shared" si="84"/>
        <v>481.43079940766557</v>
      </c>
      <c r="BM197" s="36">
        <f t="shared" si="85"/>
        <v>24552.970769790943</v>
      </c>
      <c r="BN197" s="34">
        <f>IF($B197="P",VLOOKUP($E197,'[2]Costeo-JUL26'!$B$9:$CQ$307,BN$1,0),0)</f>
        <v>0</v>
      </c>
      <c r="BO197" s="16">
        <f>IF($B197="P",VLOOKUP($E197,'[2]Costeo-JUL26'!$B$9:$CQ$307,BO$1,0),0)*$G197</f>
        <v>0</v>
      </c>
      <c r="BP197" s="36">
        <f>IF($B197="P",VLOOKUP($E197,'[2]Costeo-JUL26'!$B$9:$CQ$307,BP$1,0),0)*$G197</f>
        <v>0</v>
      </c>
      <c r="BQ197" s="35">
        <f>IF($B197="P",VLOOKUP($E197,'[2]Costeo-JUL26'!$B$9:$CQ$307,BQ$1,0),0)</f>
        <v>0</v>
      </c>
      <c r="BR197" s="36">
        <f t="shared" si="86"/>
        <v>0</v>
      </c>
      <c r="BS197" s="36">
        <f t="shared" si="87"/>
        <v>0</v>
      </c>
      <c r="BT197" s="34">
        <f>IF($B197="P",VLOOKUP($E197,'[2]Costeo-JUL26'!$B$9:$CQ$307,BT$1,0),0)</f>
        <v>0</v>
      </c>
      <c r="BU197" s="16">
        <f>IF($B197="P",VLOOKUP($E197,'[2]Costeo-JUL26'!$B$9:$CQ$307,BU$1,0),0)*$G197</f>
        <v>0</v>
      </c>
      <c r="BV197" s="36">
        <f>IF($B197="P",VLOOKUP($E197,'[2]Costeo-JUL26'!$B$9:$CQ$307,BV$1,0),0)*$G197</f>
        <v>0</v>
      </c>
      <c r="BW197" s="35">
        <f>IF($B197="P",VLOOKUP($E197,'[2]Costeo-JUL26'!$B$9:$CQ$307,BW$1,0),0)</f>
        <v>0</v>
      </c>
      <c r="BX197" s="36">
        <f t="shared" si="88"/>
        <v>0</v>
      </c>
      <c r="BY197" s="36">
        <f t="shared" si="89"/>
        <v>0</v>
      </c>
      <c r="BZ197" s="34">
        <f>IF($B197="P",VLOOKUP($E197,'[2]Costeo-JUL26'!$B$9:$CQ$307,BZ$1,0),0)</f>
        <v>0</v>
      </c>
      <c r="CA197" s="16">
        <f>IF($B197="P",VLOOKUP($E197,'[2]Costeo-JUL26'!$B$9:$CQ$307,CA$1,0),0)*$G197</f>
        <v>0</v>
      </c>
      <c r="CB197" s="36">
        <f>IF($B197="P",VLOOKUP($E197,'[2]Costeo-JUL26'!$B$9:$CQ$307,CB$1,0),0)*$G197</f>
        <v>0</v>
      </c>
      <c r="CC197" s="35">
        <f>IF($B197="P",VLOOKUP($E197,'[2]Costeo-JUL26'!$B$9:$CQ$307,CC$1,0),0)</f>
        <v>0</v>
      </c>
      <c r="CD197" s="36">
        <f t="shared" si="90"/>
        <v>0</v>
      </c>
      <c r="CE197" s="36">
        <f t="shared" si="91"/>
        <v>0</v>
      </c>
      <c r="CF197" s="37">
        <f t="shared" si="63"/>
        <v>4572994.6320678545</v>
      </c>
      <c r="CG197" s="36">
        <f>IF($B197="r",VLOOKUP($E197,'[2]Costeo-JUL26'!$B$9:$CQ$307,CG$1,0),0)*$G197</f>
        <v>0</v>
      </c>
      <c r="CH197" s="35">
        <f>VLOOKUP($E197,'[2]TEORICOS (05.26)'!$A$8:$T$251,CH$1,0)</f>
        <v>0</v>
      </c>
      <c r="CI197" s="36">
        <f t="shared" si="92"/>
        <v>0</v>
      </c>
      <c r="CJ197" s="37">
        <f t="shared" si="93"/>
        <v>0</v>
      </c>
      <c r="CM197" s="16">
        <f>SUMIFS('[1]Ajuste Inventario'!$I:$I,'[1]Ajuste Inventario'!$B:$B,E197,'[1]Ajuste Inventario'!$S:$S,D197)*-1</f>
        <v>8.0009999999999994</v>
      </c>
      <c r="CN197" s="36">
        <f t="shared" si="64"/>
        <v>42446.090546606618</v>
      </c>
      <c r="CP197" t="str">
        <f t="shared" si="65"/>
        <v>1159Org.Vtas Dolores</v>
      </c>
      <c r="CQ197" s="10">
        <f t="shared" si="66"/>
        <v>5305.0981810531957</v>
      </c>
    </row>
    <row r="198" spans="1:95" x14ac:dyDescent="0.25">
      <c r="A198" s="30">
        <v>46204</v>
      </c>
      <c r="B198" s="31" t="str">
        <f>VLOOKUP($E198,'[2]TEORICOS (05.26)'!$A$8:$T$251,B$1,0)</f>
        <v>P</v>
      </c>
      <c r="C198" s="32" t="str">
        <f>VLOOKUP($E198,'[2]TEORICOS (05.26)'!$A$8:$T$251,C$1,0)</f>
        <v>Coca Cola</v>
      </c>
      <c r="D198" t="s">
        <v>217</v>
      </c>
      <c r="E198">
        <v>1161</v>
      </c>
      <c r="F198" t="s">
        <v>106</v>
      </c>
      <c r="G198" s="16">
        <v>6</v>
      </c>
      <c r="H198" s="16">
        <v>19.02</v>
      </c>
      <c r="I198" s="33">
        <v>123421.62</v>
      </c>
      <c r="J198" s="33">
        <v>120810.34</v>
      </c>
      <c r="K198" s="34">
        <f>IF($B198="P",VLOOKUP($E198,'[2]Costeo-JUL26'!$B$9:$CQ$307,K$1,0),0)</f>
        <v>915254</v>
      </c>
      <c r="L198" s="35">
        <f>VLOOKUP($E198,'[2]TEORICOS (05.26)'!$A$8:$T$251,L$1,0)</f>
        <v>0.23499999999999999</v>
      </c>
      <c r="M198" s="36">
        <f t="shared" si="67"/>
        <v>28390.429899999999</v>
      </c>
      <c r="N198" s="35">
        <f>IF($B198="P",VLOOKUP($E198,'[2]Costeo-JUL26'!$B$9:$CQ$307,N$1,0),0)</f>
        <v>5.0000000000000001E-3</v>
      </c>
      <c r="O198" s="36">
        <f t="shared" si="68"/>
        <v>141.95214949999999</v>
      </c>
      <c r="P198" s="36">
        <f>IF($B198="P",VLOOKUP($E198,'[2]Costeo-JUL26'!$B$9:$CQ$307,P$1,0),0)*H198</f>
        <v>0</v>
      </c>
      <c r="Q198" s="36">
        <f t="shared" si="69"/>
        <v>28532.3820495</v>
      </c>
      <c r="R198" s="34">
        <f>IF($B198="P",VLOOKUP($E198,'[2]Costeo-JUL26'!$B$9:$CQ$307,R$1,0),0)</f>
        <v>0</v>
      </c>
      <c r="S198" s="16">
        <f>IF($B198="P",VLOOKUP($E198,'[2]Costeo-JUL26'!$B$9:$CQ$307,S$1,0),0)*$G198</f>
        <v>0</v>
      </c>
      <c r="T198" s="36">
        <f>IF($B198="P",VLOOKUP($E198,'[2]Costeo-JUL26'!$B$9:$CQ$307,T$1,0),0)*$G198</f>
        <v>0</v>
      </c>
      <c r="U198" s="35">
        <f>IF($B198="P",VLOOKUP($E198,'[2]Costeo-JUL26'!$B$9:$CQ$307,U$1,0),0)</f>
        <v>0</v>
      </c>
      <c r="V198" s="36">
        <f t="shared" si="70"/>
        <v>0</v>
      </c>
      <c r="W198" s="36">
        <f t="shared" si="71"/>
        <v>0</v>
      </c>
      <c r="X198" s="34">
        <f>IF($B198="P",VLOOKUP($E198,'[2]Costeo-JUL26'!$B$9:$CQ$307,X$1,0),0)</f>
        <v>902338</v>
      </c>
      <c r="Y198" s="16">
        <f>IF($B198="P",VLOOKUP($E198,'[2]Costeo-JUL26'!$B$9:$CQ$307,Y$1,0),0)*$G198</f>
        <v>0.94089600000000007</v>
      </c>
      <c r="Z198" s="36">
        <f>IF($B198="P",VLOOKUP($E198,'[2]Costeo-JUL26'!$B$9:$CQ$307,Z$1,0),0)*$G198</f>
        <v>266.02893504000002</v>
      </c>
      <c r="AA198" s="35">
        <f>IF($B198="P",VLOOKUP($E198,'[2]Costeo-JUL26'!$B$9:$CQ$307,AA$1,0),0)</f>
        <v>0.45</v>
      </c>
      <c r="AB198" s="36">
        <f t="shared" si="72"/>
        <v>119.71302076800001</v>
      </c>
      <c r="AC198" s="36">
        <f t="shared" si="73"/>
        <v>385.74195580800006</v>
      </c>
      <c r="AD198" s="34">
        <f>IF($B198="P",VLOOKUP($E198,'[2]Costeo-JUL26'!$B$9:$CQ$307,AD$1,0),0)</f>
        <v>901781</v>
      </c>
      <c r="AE198" s="16">
        <f>IF($B198="P",VLOOKUP($E198,'[2]Costeo-JUL26'!$B$9:$CQ$307,AE$1,0),0)*$G198</f>
        <v>36</v>
      </c>
      <c r="AF198" s="36">
        <f>IF($B198="P",VLOOKUP($E198,'[2]Costeo-JUL26'!$B$9:$CQ$307,AF$1,0),0)*$G198</f>
        <v>552.49919999999997</v>
      </c>
      <c r="AG198" s="35">
        <f>IF($B198="P",VLOOKUP($E198,'[2]Costeo-JUL26'!$B$9:$CQ$307,AG$1,0),0)</f>
        <v>6.0000000000000001E-3</v>
      </c>
      <c r="AH198" s="36">
        <f t="shared" si="74"/>
        <v>3.3149951999999998</v>
      </c>
      <c r="AI198" s="36">
        <f t="shared" si="75"/>
        <v>555.81419519999997</v>
      </c>
      <c r="AJ198" s="34">
        <f>IF($B198="P",VLOOKUP($E198,'[2]Costeo-JUL26'!$B$9:$CQ$307,AJ$1,0),0)</f>
        <v>935952</v>
      </c>
      <c r="AK198" s="16">
        <f>IF($B198="P",VLOOKUP($E198,'[2]Costeo-JUL26'!$B$9:$CQ$307,AK$1,0),0)*$G198</f>
        <v>36</v>
      </c>
      <c r="AL198" s="36">
        <f>IF($B198="P",VLOOKUP($E198,'[2]Costeo-JUL26'!$B$9:$CQ$307,AL$1,0),0)*$G198</f>
        <v>822.15431999999987</v>
      </c>
      <c r="AM198" s="35">
        <f>IF($B198="P",VLOOKUP($E198,'[2]Costeo-JUL26'!$B$9:$CQ$307,AM$1,0),0)</f>
        <v>1.7999999999999999E-2</v>
      </c>
      <c r="AN198" s="36">
        <f t="shared" si="76"/>
        <v>14.798777759999997</v>
      </c>
      <c r="AO198" s="36">
        <f t="shared" si="77"/>
        <v>836.95309775999988</v>
      </c>
      <c r="AP198" s="34">
        <f>IF($B198="P",VLOOKUP($E198,'[2]Costeo-JUL26'!$B$9:$CQ$307,AP$1,0),0)</f>
        <v>913487</v>
      </c>
      <c r="AQ198" s="16">
        <f>IF($B198="P",VLOOKUP($E198,'[2]Costeo-JUL26'!$B$9:$CQ$307,AQ$1,0),0)*$G198</f>
        <v>36</v>
      </c>
      <c r="AR198" s="36">
        <f>IF($B198="P",VLOOKUP($E198,'[2]Costeo-JUL26'!$B$9:$CQ$307,AR$1,0),0)*$G198</f>
        <v>6887.1999604838711</v>
      </c>
      <c r="AS198" s="35">
        <f>IF($B198="P",VLOOKUP($E198,'[2]Costeo-JUL26'!$B$9:$CQ$307,AS$1,0),0)</f>
        <v>0.02</v>
      </c>
      <c r="AT198" s="36">
        <f t="shared" si="78"/>
        <v>137.74399920967741</v>
      </c>
      <c r="AU198" s="36">
        <f t="shared" si="79"/>
        <v>7024.9439596935481</v>
      </c>
      <c r="AV198" s="34">
        <f>IF($B198="P",VLOOKUP($E198,'[2]Costeo-JUL26'!$B$9:$CQ$307,AV$1,0),0)</f>
        <v>902310</v>
      </c>
      <c r="AW198" s="16">
        <f>IF($B198="P",VLOOKUP($E198,'[2]Costeo-JUL26'!$B$9:$CQ$307,AW$1,0),0)*$G198</f>
        <v>0.2172</v>
      </c>
      <c r="AX198" s="36">
        <f>IF($B198="P",VLOOKUP($E198,'[2]Costeo-JUL26'!$B$9:$CQ$307,AX$1,0),0)*$G198</f>
        <v>760.97021122943033</v>
      </c>
      <c r="AY198" s="35">
        <f>IF($B198="P",VLOOKUP($E198,'[2]Costeo-JUL26'!$B$9:$CQ$307,AY$1,0),0)</f>
        <v>0.03</v>
      </c>
      <c r="AZ198" s="36">
        <f t="shared" si="80"/>
        <v>22.829106336882909</v>
      </c>
      <c r="BA198" s="36">
        <f t="shared" si="81"/>
        <v>783.79931756631322</v>
      </c>
      <c r="BB198" s="34">
        <f>IF($B198="P",VLOOKUP($E198,'[2]Costeo-JUL26'!$B$9:$CQ$307,BB$1,0),0)</f>
        <v>923266</v>
      </c>
      <c r="BC198" s="16">
        <f>IF($B198="P",VLOOKUP($E198,'[2]Costeo-JUL26'!$B$9:$CQ$307,BC$1,0),0)*$G198</f>
        <v>4.8999599999999997E-2</v>
      </c>
      <c r="BD198" s="36">
        <f>IF($B198="P",VLOOKUP($E198,'[2]Costeo-JUL26'!$B$9:$CQ$307,BD$1,0),0)*$G198</f>
        <v>198.24552165599999</v>
      </c>
      <c r="BE198" s="35">
        <f>IF($B198="P",VLOOKUP($E198,'[2]Costeo-JUL26'!$B$9:$CQ$307,BE$1,0),0)</f>
        <v>0.03</v>
      </c>
      <c r="BF198" s="36">
        <f t="shared" si="82"/>
        <v>5.94736564968</v>
      </c>
      <c r="BG198" s="36">
        <f t="shared" si="83"/>
        <v>204.19288730567999</v>
      </c>
      <c r="BH198" s="34">
        <f>IF($B198="P",VLOOKUP($E198,'[2]Costeo-JUL26'!$B$9:$CQ$307,BH$1,0),0)</f>
        <v>910319</v>
      </c>
      <c r="BI198" s="16">
        <f>IF($B198="P",VLOOKUP($E198,'[2]Costeo-JUL26'!$B$9:$CQ$307,BI$1,0),0)*$G198</f>
        <v>0.15000000000000002</v>
      </c>
      <c r="BJ198" s="36">
        <f>IF($B198="P",VLOOKUP($E198,'[2]Costeo-JUL26'!$B$9:$CQ$307,BJ$1,0),0)*$G198</f>
        <v>392.17499999999995</v>
      </c>
      <c r="BK198" s="35">
        <f>IF(BH198=910319,0,IF($B198="P",VLOOKUP($E198,'[2]Costeo-JUL26'!$B$9:$CQ$307,BK$1,0),0))</f>
        <v>0</v>
      </c>
      <c r="BL198" s="36">
        <f t="shared" si="84"/>
        <v>0</v>
      </c>
      <c r="BM198" s="36">
        <f t="shared" si="85"/>
        <v>392.17499999999995</v>
      </c>
      <c r="BN198" s="34">
        <f>IF($B198="P",VLOOKUP($E198,'[2]Costeo-JUL26'!$B$9:$CQ$307,BN$1,0),0)</f>
        <v>0</v>
      </c>
      <c r="BO198" s="16">
        <f>IF($B198="P",VLOOKUP($E198,'[2]Costeo-JUL26'!$B$9:$CQ$307,BO$1,0),0)*$G198</f>
        <v>0</v>
      </c>
      <c r="BP198" s="36">
        <f>IF($B198="P",VLOOKUP($E198,'[2]Costeo-JUL26'!$B$9:$CQ$307,BP$1,0),0)*$G198</f>
        <v>0</v>
      </c>
      <c r="BQ198" s="35">
        <f>IF($B198="P",VLOOKUP($E198,'[2]Costeo-JUL26'!$B$9:$CQ$307,BQ$1,0),0)</f>
        <v>0</v>
      </c>
      <c r="BR198" s="36">
        <f t="shared" si="86"/>
        <v>0</v>
      </c>
      <c r="BS198" s="36">
        <f t="shared" si="87"/>
        <v>0</v>
      </c>
      <c r="BT198" s="34">
        <f>IF($B198="P",VLOOKUP($E198,'[2]Costeo-JUL26'!$B$9:$CQ$307,BT$1,0),0)</f>
        <v>0</v>
      </c>
      <c r="BU198" s="16">
        <f>IF($B198="P",VLOOKUP($E198,'[2]Costeo-JUL26'!$B$9:$CQ$307,BU$1,0),0)*$G198</f>
        <v>0</v>
      </c>
      <c r="BV198" s="36">
        <f>IF($B198="P",VLOOKUP($E198,'[2]Costeo-JUL26'!$B$9:$CQ$307,BV$1,0),0)*$G198</f>
        <v>0</v>
      </c>
      <c r="BW198" s="35">
        <f>IF($B198="P",VLOOKUP($E198,'[2]Costeo-JUL26'!$B$9:$CQ$307,BW$1,0),0)</f>
        <v>0</v>
      </c>
      <c r="BX198" s="36">
        <f t="shared" si="88"/>
        <v>0</v>
      </c>
      <c r="BY198" s="36">
        <f t="shared" si="89"/>
        <v>0</v>
      </c>
      <c r="BZ198" s="34">
        <f>IF($B198="P",VLOOKUP($E198,'[2]Costeo-JUL26'!$B$9:$CQ$307,BZ$1,0),0)</f>
        <v>0</v>
      </c>
      <c r="CA198" s="16">
        <f>IF($B198="P",VLOOKUP($E198,'[2]Costeo-JUL26'!$B$9:$CQ$307,CA$1,0),0)*$G198</f>
        <v>0</v>
      </c>
      <c r="CB198" s="36">
        <f>IF($B198="P",VLOOKUP($E198,'[2]Costeo-JUL26'!$B$9:$CQ$307,CB$1,0),0)*$G198</f>
        <v>0</v>
      </c>
      <c r="CC198" s="35">
        <f>IF($B198="P",VLOOKUP($E198,'[2]Costeo-JUL26'!$B$9:$CQ$307,CC$1,0),0)</f>
        <v>0</v>
      </c>
      <c r="CD198" s="36">
        <f t="shared" si="90"/>
        <v>0</v>
      </c>
      <c r="CE198" s="36">
        <f t="shared" si="91"/>
        <v>0</v>
      </c>
      <c r="CF198" s="37">
        <f t="shared" si="63"/>
        <v>38716.002462833545</v>
      </c>
      <c r="CG198" s="36">
        <f>IF($B198="r",VLOOKUP($E198,'[2]Costeo-JUL26'!$B$9:$CQ$307,CG$1,0),0)*$G198</f>
        <v>0</v>
      </c>
      <c r="CH198" s="35">
        <f>VLOOKUP($E198,'[2]TEORICOS (05.26)'!$A$8:$T$251,CH$1,0)</f>
        <v>0</v>
      </c>
      <c r="CI198" s="36">
        <f t="shared" si="92"/>
        <v>0</v>
      </c>
      <c r="CJ198" s="37">
        <f t="shared" si="93"/>
        <v>0</v>
      </c>
      <c r="CM198" s="16">
        <f>SUMIFS('[1]Ajuste Inventario'!$I:$I,'[1]Ajuste Inventario'!$B:$B,E198,'[1]Ajuste Inventario'!$S:$S,D198)*-1</f>
        <v>0</v>
      </c>
      <c r="CN198" s="36">
        <f t="shared" si="64"/>
        <v>0</v>
      </c>
      <c r="CP198" t="str">
        <f t="shared" si="65"/>
        <v>1161Org.Vtas Dolores</v>
      </c>
      <c r="CQ198" s="10" t="e">
        <f t="shared" si="66"/>
        <v>#DIV/0!</v>
      </c>
    </row>
    <row r="199" spans="1:95" x14ac:dyDescent="0.25">
      <c r="A199" s="30">
        <v>46204</v>
      </c>
      <c r="B199" s="31" t="str">
        <f>VLOOKUP($E199,'[2]TEORICOS (05.26)'!$A$8:$T$251,B$1,0)</f>
        <v>P</v>
      </c>
      <c r="C199" s="32" t="str">
        <f>VLOOKUP($E199,'[2]TEORICOS (05.26)'!$A$8:$T$251,C$1,0)</f>
        <v>Coca Cola</v>
      </c>
      <c r="D199" t="s">
        <v>217</v>
      </c>
      <c r="E199">
        <v>1180</v>
      </c>
      <c r="F199" t="s">
        <v>107</v>
      </c>
      <c r="G199" s="16">
        <v>30</v>
      </c>
      <c r="H199" s="16">
        <v>338.16</v>
      </c>
      <c r="I199" s="33">
        <v>4006904.4000000004</v>
      </c>
      <c r="J199" s="33">
        <v>4006904.4000000004</v>
      </c>
      <c r="K199" s="34">
        <f>IF($B199="P",VLOOKUP($E199,'[2]Costeo-JUL26'!$B$9:$CQ$307,K$1,0),0)</f>
        <v>915254</v>
      </c>
      <c r="L199" s="35">
        <f>VLOOKUP($E199,'[2]TEORICOS (05.26)'!$A$8:$T$251,L$1,0)</f>
        <v>0.23499999999999999</v>
      </c>
      <c r="M199" s="36">
        <f t="shared" si="67"/>
        <v>941622.53399999999</v>
      </c>
      <c r="N199" s="35">
        <f>IF($B199="P",VLOOKUP($E199,'[2]Costeo-JUL26'!$B$9:$CQ$307,N$1,0),0)</f>
        <v>5.0000000000000001E-3</v>
      </c>
      <c r="O199" s="36">
        <f t="shared" si="68"/>
        <v>4708.1126700000004</v>
      </c>
      <c r="P199" s="36">
        <f>IF($B199="P",VLOOKUP($E199,'[2]Costeo-JUL26'!$B$9:$CQ$307,P$1,0),0)*H199</f>
        <v>0</v>
      </c>
      <c r="Q199" s="36">
        <f t="shared" si="69"/>
        <v>946330.64666999993</v>
      </c>
      <c r="R199" s="34">
        <f>IF($B199="P",VLOOKUP($E199,'[2]Costeo-JUL26'!$B$9:$CQ$307,R$1,0),0)</f>
        <v>0</v>
      </c>
      <c r="S199" s="16">
        <f>IF($B199="P",VLOOKUP($E199,'[2]Costeo-JUL26'!$B$9:$CQ$307,S$1,0),0)*$G199</f>
        <v>0</v>
      </c>
      <c r="T199" s="36">
        <f>IF($B199="P",VLOOKUP($E199,'[2]Costeo-JUL26'!$B$9:$CQ$307,T$1,0),0)*$G199</f>
        <v>0</v>
      </c>
      <c r="U199" s="35">
        <f>IF($B199="P",VLOOKUP($E199,'[2]Costeo-JUL26'!$B$9:$CQ$307,U$1,0),0)</f>
        <v>0</v>
      </c>
      <c r="V199" s="36">
        <f t="shared" si="70"/>
        <v>0</v>
      </c>
      <c r="W199" s="36">
        <f t="shared" si="71"/>
        <v>0</v>
      </c>
      <c r="X199" s="34">
        <f>IF($B199="P",VLOOKUP($E199,'[2]Costeo-JUL26'!$B$9:$CQ$307,X$1,0),0)</f>
        <v>0</v>
      </c>
      <c r="Y199" s="16">
        <f>IF($B199="P",VLOOKUP($E199,'[2]Costeo-JUL26'!$B$9:$CQ$307,Y$1,0),0)*$G199</f>
        <v>0</v>
      </c>
      <c r="Z199" s="36">
        <f>IF($B199="P",VLOOKUP($E199,'[2]Costeo-JUL26'!$B$9:$CQ$307,Z$1,0),0)*$G199</f>
        <v>0</v>
      </c>
      <c r="AA199" s="35">
        <f>IF($B199="P",VLOOKUP($E199,'[2]Costeo-JUL26'!$B$9:$CQ$307,AA$1,0),0)</f>
        <v>0</v>
      </c>
      <c r="AB199" s="36">
        <f t="shared" si="72"/>
        <v>0</v>
      </c>
      <c r="AC199" s="36">
        <f t="shared" si="73"/>
        <v>0</v>
      </c>
      <c r="AD199" s="34">
        <f>IF($B199="P",VLOOKUP($E199,'[2]Costeo-JUL26'!$B$9:$CQ$307,AD$1,0),0)</f>
        <v>0</v>
      </c>
      <c r="AE199" s="16">
        <f>IF($B199="P",VLOOKUP($E199,'[2]Costeo-JUL26'!$B$9:$CQ$307,AE$1,0),0)*$G199</f>
        <v>0</v>
      </c>
      <c r="AF199" s="36">
        <f>IF($B199="P",VLOOKUP($E199,'[2]Costeo-JUL26'!$B$9:$CQ$307,AF$1,0),0)*$G199</f>
        <v>0</v>
      </c>
      <c r="AG199" s="35">
        <f>IF($B199="P",VLOOKUP($E199,'[2]Costeo-JUL26'!$B$9:$CQ$307,AG$1,0),0)</f>
        <v>0</v>
      </c>
      <c r="AH199" s="36">
        <f t="shared" si="74"/>
        <v>0</v>
      </c>
      <c r="AI199" s="36">
        <f t="shared" si="75"/>
        <v>0</v>
      </c>
      <c r="AJ199" s="34">
        <f>IF($B199="P",VLOOKUP($E199,'[2]Costeo-JUL26'!$B$9:$CQ$307,AJ$1,0),0)</f>
        <v>932675</v>
      </c>
      <c r="AK199" s="16">
        <f>IF($B199="P",VLOOKUP($E199,'[2]Costeo-JUL26'!$B$9:$CQ$307,AK$1,0),0)*$G199</f>
        <v>30</v>
      </c>
      <c r="AL199" s="36">
        <f>IF($B199="P",VLOOKUP($E199,'[2]Costeo-JUL26'!$B$9:$CQ$307,AL$1,0),0)*$G199</f>
        <v>7810.5000000000009</v>
      </c>
      <c r="AM199" s="35">
        <f>IF($B199="P",VLOOKUP($E199,'[2]Costeo-JUL26'!$B$9:$CQ$307,AM$1,0),0)</f>
        <v>1.7999999999999999E-2</v>
      </c>
      <c r="AN199" s="36">
        <f t="shared" si="76"/>
        <v>140.589</v>
      </c>
      <c r="AO199" s="36">
        <f t="shared" si="77"/>
        <v>7951.0890000000009</v>
      </c>
      <c r="AP199" s="34">
        <f>IF($B199="P",VLOOKUP($E199,'[2]Costeo-JUL26'!$B$9:$CQ$307,AP$1,0),0)</f>
        <v>0</v>
      </c>
      <c r="AQ199" s="16">
        <f>IF($B199="P",VLOOKUP($E199,'[2]Costeo-JUL26'!$B$9:$CQ$307,AQ$1,0),0)*$G199</f>
        <v>0</v>
      </c>
      <c r="AR199" s="36">
        <f>IF($B199="P",VLOOKUP($E199,'[2]Costeo-JUL26'!$B$9:$CQ$307,AR$1,0),0)*$G199</f>
        <v>0</v>
      </c>
      <c r="AS199" s="35">
        <f>IF($B199="P",VLOOKUP($E199,'[2]Costeo-JUL26'!$B$9:$CQ$307,AS$1,0),0)</f>
        <v>0</v>
      </c>
      <c r="AT199" s="36">
        <f t="shared" si="78"/>
        <v>0</v>
      </c>
      <c r="AU199" s="36">
        <f t="shared" si="79"/>
        <v>0</v>
      </c>
      <c r="AV199" s="34">
        <f>IF($B199="P",VLOOKUP($E199,'[2]Costeo-JUL26'!$B$9:$CQ$307,AV$1,0),0)</f>
        <v>0</v>
      </c>
      <c r="AW199" s="16">
        <f>IF($B199="P",VLOOKUP($E199,'[2]Costeo-JUL26'!$B$9:$CQ$307,AW$1,0),0)*$G199</f>
        <v>0</v>
      </c>
      <c r="AX199" s="36">
        <f>IF($B199="P",VLOOKUP($E199,'[2]Costeo-JUL26'!$B$9:$CQ$307,AX$1,0),0)*$G199</f>
        <v>0</v>
      </c>
      <c r="AY199" s="35">
        <f>IF($B199="P",VLOOKUP($E199,'[2]Costeo-JUL26'!$B$9:$CQ$307,AY$1,0),0)</f>
        <v>0</v>
      </c>
      <c r="AZ199" s="36">
        <f t="shared" si="80"/>
        <v>0</v>
      </c>
      <c r="BA199" s="36">
        <f t="shared" si="81"/>
        <v>0</v>
      </c>
      <c r="BB199" s="34">
        <f>IF($B199="P",VLOOKUP($E199,'[2]Costeo-JUL26'!$B$9:$CQ$307,BB$1,0),0)</f>
        <v>902311</v>
      </c>
      <c r="BC199" s="16">
        <f>IF($B199="P",VLOOKUP($E199,'[2]Costeo-JUL26'!$B$9:$CQ$307,BC$1,0),0)*$G199</f>
        <v>4.9998000000000001E-2</v>
      </c>
      <c r="BD199" s="36">
        <f>IF($B199="P",VLOOKUP($E199,'[2]Costeo-JUL26'!$B$9:$CQ$307,BD$1,0),0)*$G199</f>
        <v>196.07440671000003</v>
      </c>
      <c r="BE199" s="35">
        <f>IF($B199="P",VLOOKUP($E199,'[2]Costeo-JUL26'!$B$9:$CQ$307,BE$1,0),0)</f>
        <v>0.03</v>
      </c>
      <c r="BF199" s="36">
        <f t="shared" si="82"/>
        <v>5.8822322013000008</v>
      </c>
      <c r="BG199" s="36">
        <f t="shared" si="83"/>
        <v>201.95663891130005</v>
      </c>
      <c r="BH199" s="34">
        <f>IF($B199="P",VLOOKUP($E199,'[2]Costeo-JUL26'!$B$9:$CQ$307,BH$1,0),0)</f>
        <v>0</v>
      </c>
      <c r="BI199" s="16">
        <f>IF($B199="P",VLOOKUP($E199,'[2]Costeo-JUL26'!$B$9:$CQ$307,BI$1,0),0)*$G199</f>
        <v>0</v>
      </c>
      <c r="BJ199" s="36">
        <f>IF($B199="P",VLOOKUP($E199,'[2]Costeo-JUL26'!$B$9:$CQ$307,BJ$1,0),0)*$G199</f>
        <v>0</v>
      </c>
      <c r="BK199" s="35">
        <f>IF(BH199=910319,0,IF($B199="P",VLOOKUP($E199,'[2]Costeo-JUL26'!$B$9:$CQ$307,BK$1,0),0))</f>
        <v>0</v>
      </c>
      <c r="BL199" s="36">
        <f t="shared" si="84"/>
        <v>0</v>
      </c>
      <c r="BM199" s="36">
        <f t="shared" si="85"/>
        <v>0</v>
      </c>
      <c r="BN199" s="34">
        <f>IF($B199="P",VLOOKUP($E199,'[2]Costeo-JUL26'!$B$9:$CQ$307,BN$1,0),0)</f>
        <v>931919</v>
      </c>
      <c r="BO199" s="16">
        <f>IF($B199="P",VLOOKUP($E199,'[2]Costeo-JUL26'!$B$9:$CQ$307,BO$1,0),0)*$G199</f>
        <v>30</v>
      </c>
      <c r="BP199" s="36">
        <f>IF($B199="P",VLOOKUP($E199,'[2]Costeo-JUL26'!$B$9:$CQ$307,BP$1,0),0)*$G199</f>
        <v>22934.340000000004</v>
      </c>
      <c r="BQ199" s="35">
        <f>IF($B199="P",VLOOKUP($E199,'[2]Costeo-JUL26'!$B$9:$CQ$307,BQ$1,0),0)</f>
        <v>0.02</v>
      </c>
      <c r="BR199" s="36">
        <f t="shared" si="86"/>
        <v>458.68680000000006</v>
      </c>
      <c r="BS199" s="36">
        <f t="shared" si="87"/>
        <v>23393.026800000003</v>
      </c>
      <c r="BT199" s="34">
        <f>IF($B199="P",VLOOKUP($E199,'[2]Costeo-JUL26'!$B$9:$CQ$307,BT$1,0),0)</f>
        <v>932564</v>
      </c>
      <c r="BU199" s="16">
        <f>IF($B199="P",VLOOKUP($E199,'[2]Costeo-JUL26'!$B$9:$CQ$307,BU$1,0),0)*$G199</f>
        <v>30</v>
      </c>
      <c r="BV199" s="36">
        <f>IF($B199="P",VLOOKUP($E199,'[2]Costeo-JUL26'!$B$9:$CQ$307,BV$1,0),0)*$G199</f>
        <v>59643</v>
      </c>
      <c r="BW199" s="35">
        <f>IF($B199="P",VLOOKUP($E199,'[2]Costeo-JUL26'!$B$9:$CQ$307,BW$1,0),0)</f>
        <v>0.02</v>
      </c>
      <c r="BX199" s="36">
        <f t="shared" si="88"/>
        <v>1192.8600000000001</v>
      </c>
      <c r="BY199" s="36">
        <f t="shared" si="89"/>
        <v>60835.86</v>
      </c>
      <c r="BZ199" s="34">
        <f>IF($B199="P",VLOOKUP($E199,'[2]Costeo-JUL26'!$B$9:$CQ$307,BZ$1,0),0)</f>
        <v>0</v>
      </c>
      <c r="CA199" s="16">
        <f>IF($B199="P",VLOOKUP($E199,'[2]Costeo-JUL26'!$B$9:$CQ$307,CA$1,0),0)*$G199</f>
        <v>0</v>
      </c>
      <c r="CB199" s="36">
        <f>IF($B199="P",VLOOKUP($E199,'[2]Costeo-JUL26'!$B$9:$CQ$307,CB$1,0),0)*$G199</f>
        <v>0</v>
      </c>
      <c r="CC199" s="35">
        <f>IF($B199="P",VLOOKUP($E199,'[2]Costeo-JUL26'!$B$9:$CQ$307,CC$1,0),0)</f>
        <v>0</v>
      </c>
      <c r="CD199" s="36">
        <f t="shared" si="90"/>
        <v>0</v>
      </c>
      <c r="CE199" s="36">
        <f t="shared" si="91"/>
        <v>0</v>
      </c>
      <c r="CF199" s="37">
        <f t="shared" si="63"/>
        <v>1038712.5791089112</v>
      </c>
      <c r="CG199" s="36">
        <f>IF($B199="r",VLOOKUP($E199,'[2]Costeo-JUL26'!$B$9:$CQ$307,CG$1,0),0)*$G199</f>
        <v>0</v>
      </c>
      <c r="CH199" s="35">
        <f>VLOOKUP($E199,'[2]TEORICOS (05.26)'!$A$8:$T$251,CH$1,0)</f>
        <v>0.05</v>
      </c>
      <c r="CI199" s="36">
        <f t="shared" si="92"/>
        <v>0</v>
      </c>
      <c r="CJ199" s="37">
        <f t="shared" si="93"/>
        <v>0</v>
      </c>
      <c r="CM199" s="16">
        <f>SUMIFS('[1]Ajuste Inventario'!$I:$I,'[1]Ajuste Inventario'!$B:$B,E199,'[1]Ajuste Inventario'!$S:$S,D199)*-1</f>
        <v>1</v>
      </c>
      <c r="CN199" s="36">
        <f t="shared" si="64"/>
        <v>34623.752636963705</v>
      </c>
      <c r="CP199" t="str">
        <f t="shared" si="65"/>
        <v>1180Org.Vtas Dolores</v>
      </c>
      <c r="CQ199" s="10">
        <f t="shared" si="66"/>
        <v>34623.752636963705</v>
      </c>
    </row>
    <row r="200" spans="1:95" x14ac:dyDescent="0.25">
      <c r="A200" s="30">
        <v>46204</v>
      </c>
      <c r="B200" s="31" t="str">
        <f>VLOOKUP($E200,'[2]TEORICOS (05.26)'!$A$8:$T$251,B$1,0)</f>
        <v>P</v>
      </c>
      <c r="C200" s="32" t="str">
        <f>VLOOKUP($E200,'[2]TEORICOS (05.26)'!$A$8:$T$251,C$1,0)</f>
        <v>Coca Cola</v>
      </c>
      <c r="D200" t="s">
        <v>217</v>
      </c>
      <c r="E200">
        <v>1240</v>
      </c>
      <c r="F200" t="s">
        <v>108</v>
      </c>
      <c r="G200" s="16">
        <v>77</v>
      </c>
      <c r="H200" s="16">
        <v>162.70099999999996</v>
      </c>
      <c r="I200" s="33">
        <v>1376444.8900000006</v>
      </c>
      <c r="J200" s="33">
        <v>1367479.3900000001</v>
      </c>
      <c r="K200" s="34">
        <f>IF($B200="P",VLOOKUP($E200,'[2]Costeo-JUL26'!$B$9:$CQ$307,K$1,0),0)</f>
        <v>902314</v>
      </c>
      <c r="L200" s="35">
        <f>VLOOKUP($E200,'[2]TEORICOS (05.26)'!$A$8:$T$251,L$1,0)</f>
        <v>0.23499999999999999</v>
      </c>
      <c r="M200" s="36">
        <f t="shared" si="67"/>
        <v>321357.65665000002</v>
      </c>
      <c r="N200" s="35">
        <f>IF($B200="P",VLOOKUP($E200,'[2]Costeo-JUL26'!$B$9:$CQ$307,N$1,0),0)</f>
        <v>0.05</v>
      </c>
      <c r="O200" s="36">
        <f t="shared" si="68"/>
        <v>16067.882832500001</v>
      </c>
      <c r="P200" s="36">
        <f>IF($B200="P",VLOOKUP($E200,'[2]Costeo-JUL26'!$B$9:$CQ$307,P$1,0),0)*H200</f>
        <v>0</v>
      </c>
      <c r="Q200" s="36">
        <f t="shared" si="69"/>
        <v>337425.5394825</v>
      </c>
      <c r="R200" s="34">
        <f>IF($B200="P",VLOOKUP($E200,'[2]Costeo-JUL26'!$B$9:$CQ$307,R$1,0),0)</f>
        <v>0</v>
      </c>
      <c r="S200" s="16">
        <f>IF($B200="P",VLOOKUP($E200,'[2]Costeo-JUL26'!$B$9:$CQ$307,S$1,0),0)*$G200</f>
        <v>0</v>
      </c>
      <c r="T200" s="36">
        <f>IF($B200="P",VLOOKUP($E200,'[2]Costeo-JUL26'!$B$9:$CQ$307,T$1,0),0)*$G200</f>
        <v>0</v>
      </c>
      <c r="U200" s="35">
        <f>IF($B200="P",VLOOKUP($E200,'[2]Costeo-JUL26'!$B$9:$CQ$307,U$1,0),0)</f>
        <v>0</v>
      </c>
      <c r="V200" s="36">
        <f t="shared" si="70"/>
        <v>0</v>
      </c>
      <c r="W200" s="36">
        <f t="shared" si="71"/>
        <v>0</v>
      </c>
      <c r="X200" s="34">
        <f>IF($B200="P",VLOOKUP($E200,'[2]Costeo-JUL26'!$B$9:$CQ$307,X$1,0),0)</f>
        <v>902338</v>
      </c>
      <c r="Y200" s="16">
        <f>IF($B200="P",VLOOKUP($E200,'[2]Costeo-JUL26'!$B$9:$CQ$307,Y$1,0),0)*$G200</f>
        <v>7.6839840000000006</v>
      </c>
      <c r="Z200" s="36">
        <f>IF($B200="P",VLOOKUP($E200,'[2]Costeo-JUL26'!$B$9:$CQ$307,Z$1,0),0)*$G200</f>
        <v>2172.5696361600003</v>
      </c>
      <c r="AA200" s="35">
        <f>IF($B200="P",VLOOKUP($E200,'[2]Costeo-JUL26'!$B$9:$CQ$307,AA$1,0),0)</f>
        <v>0.45</v>
      </c>
      <c r="AB200" s="36">
        <f t="shared" si="72"/>
        <v>977.6563362720002</v>
      </c>
      <c r="AC200" s="36">
        <f t="shared" si="73"/>
        <v>3150.2259724320006</v>
      </c>
      <c r="AD200" s="34">
        <f>IF($B200="P",VLOOKUP($E200,'[2]Costeo-JUL26'!$B$9:$CQ$307,AD$1,0),0)</f>
        <v>901829</v>
      </c>
      <c r="AE200" s="16">
        <f>IF($B200="P",VLOOKUP($E200,'[2]Costeo-JUL26'!$B$9:$CQ$307,AE$1,0),0)*$G200</f>
        <v>616</v>
      </c>
      <c r="AF200" s="36">
        <f>IF($B200="P",VLOOKUP($E200,'[2]Costeo-JUL26'!$B$9:$CQ$307,AF$1,0),0)*$G200</f>
        <v>9220.4112000000005</v>
      </c>
      <c r="AG200" s="35">
        <f>IF($B200="P",VLOOKUP($E200,'[2]Costeo-JUL26'!$B$9:$CQ$307,AG$1,0),0)</f>
        <v>6.0000000000000001E-3</v>
      </c>
      <c r="AH200" s="36">
        <f t="shared" si="74"/>
        <v>55.322467200000006</v>
      </c>
      <c r="AI200" s="36">
        <f t="shared" si="75"/>
        <v>9275.7336672000001</v>
      </c>
      <c r="AJ200" s="34">
        <f>IF($B200="P",VLOOKUP($E200,'[2]Costeo-JUL26'!$B$9:$CQ$307,AJ$1,0),0)</f>
        <v>925401</v>
      </c>
      <c r="AK200" s="16">
        <f>IF($B200="P",VLOOKUP($E200,'[2]Costeo-JUL26'!$B$9:$CQ$307,AK$1,0),0)*$G200</f>
        <v>616</v>
      </c>
      <c r="AL200" s="36">
        <f>IF($B200="P",VLOOKUP($E200,'[2]Costeo-JUL26'!$B$9:$CQ$307,AL$1,0),0)*$G200</f>
        <v>7312.4251199999999</v>
      </c>
      <c r="AM200" s="35">
        <f>IF($B200="P",VLOOKUP($E200,'[2]Costeo-JUL26'!$B$9:$CQ$307,AM$1,0),0)</f>
        <v>1.7999999999999999E-2</v>
      </c>
      <c r="AN200" s="36">
        <f t="shared" si="76"/>
        <v>131.62365215999998</v>
      </c>
      <c r="AO200" s="36">
        <f t="shared" si="77"/>
        <v>7444.0487721600002</v>
      </c>
      <c r="AP200" s="34">
        <f>IF($B200="P",VLOOKUP($E200,'[2]Costeo-JUL26'!$B$9:$CQ$307,AP$1,0),0)</f>
        <v>913486</v>
      </c>
      <c r="AQ200" s="16">
        <f>IF($B200="P",VLOOKUP($E200,'[2]Costeo-JUL26'!$B$9:$CQ$307,AQ$1,0),0)*$G200</f>
        <v>616</v>
      </c>
      <c r="AR200" s="36">
        <f>IF($B200="P",VLOOKUP($E200,'[2]Costeo-JUL26'!$B$9:$CQ$307,AR$1,0),0)*$G200</f>
        <v>76036.82525481905</v>
      </c>
      <c r="AS200" s="35">
        <f>IF($B200="P",VLOOKUP($E200,'[2]Costeo-JUL26'!$B$9:$CQ$307,AS$1,0),0)</f>
        <v>0.02</v>
      </c>
      <c r="AT200" s="36">
        <f t="shared" si="78"/>
        <v>1520.7365050963811</v>
      </c>
      <c r="AU200" s="36">
        <f t="shared" si="79"/>
        <v>77557.561759915436</v>
      </c>
      <c r="AV200" s="34">
        <f>IF($B200="P",VLOOKUP($E200,'[2]Costeo-JUL26'!$B$9:$CQ$307,AV$1,0),0)</f>
        <v>902310</v>
      </c>
      <c r="AW200" s="16">
        <f>IF($B200="P",VLOOKUP($E200,'[2]Costeo-JUL26'!$B$9:$CQ$307,AW$1,0),0)*$G200</f>
        <v>2.4024000000000001</v>
      </c>
      <c r="AX200" s="36">
        <f>IF($B200="P",VLOOKUP($E200,'[2]Costeo-JUL26'!$B$9:$CQ$307,AX$1,0),0)*$G200</f>
        <v>8416.9191319409911</v>
      </c>
      <c r="AY200" s="35">
        <f>IF($B200="P",VLOOKUP($E200,'[2]Costeo-JUL26'!$B$9:$CQ$307,AY$1,0),0)</f>
        <v>0.03</v>
      </c>
      <c r="AZ200" s="36">
        <f t="shared" si="80"/>
        <v>252.50757395822973</v>
      </c>
      <c r="BA200" s="36">
        <f t="shared" si="81"/>
        <v>8669.4267058992209</v>
      </c>
      <c r="BB200" s="34">
        <f>IF($B200="P",VLOOKUP($E200,'[2]Costeo-JUL26'!$B$9:$CQ$307,BB$1,0),0)</f>
        <v>902311</v>
      </c>
      <c r="BC200" s="16">
        <f>IF($B200="P",VLOOKUP($E200,'[2]Costeo-JUL26'!$B$9:$CQ$307,BC$1,0),0)*$G200</f>
        <v>0.38500000000000001</v>
      </c>
      <c r="BD200" s="36">
        <f>IF($B200="P",VLOOKUP($E200,'[2]Costeo-JUL26'!$B$9:$CQ$307,BD$1,0),0)*$G200</f>
        <v>1509.8333250000001</v>
      </c>
      <c r="BE200" s="35">
        <f>IF($B200="P",VLOOKUP($E200,'[2]Costeo-JUL26'!$B$9:$CQ$307,BE$1,0),0)</f>
        <v>0.03</v>
      </c>
      <c r="BF200" s="36">
        <f t="shared" si="82"/>
        <v>45.294999750000002</v>
      </c>
      <c r="BG200" s="36">
        <f t="shared" si="83"/>
        <v>1555.12832475</v>
      </c>
      <c r="BH200" s="34">
        <f>IF($B200="P",VLOOKUP($E200,'[2]Costeo-JUL26'!$B$9:$CQ$307,BH$1,0),0)</f>
        <v>910319</v>
      </c>
      <c r="BI200" s="16">
        <f>IF($B200="P",VLOOKUP($E200,'[2]Costeo-JUL26'!$B$9:$CQ$307,BI$1,0),0)*$G200</f>
        <v>1.375</v>
      </c>
      <c r="BJ200" s="36">
        <f>IF($B200="P",VLOOKUP($E200,'[2]Costeo-JUL26'!$B$9:$CQ$307,BJ$1,0),0)*$G200</f>
        <v>3594.9375</v>
      </c>
      <c r="BK200" s="35">
        <f>IF(BH200=910319,0,IF($B200="P",VLOOKUP($E200,'[2]Costeo-JUL26'!$B$9:$CQ$307,BK$1,0),0))</f>
        <v>0</v>
      </c>
      <c r="BL200" s="36">
        <f t="shared" si="84"/>
        <v>0</v>
      </c>
      <c r="BM200" s="36">
        <f t="shared" si="85"/>
        <v>3594.9375</v>
      </c>
      <c r="BN200" s="34">
        <f>IF($B200="P",VLOOKUP($E200,'[2]Costeo-JUL26'!$B$9:$CQ$307,BN$1,0),0)</f>
        <v>0</v>
      </c>
      <c r="BO200" s="16">
        <f>IF($B200="P",VLOOKUP($E200,'[2]Costeo-JUL26'!$B$9:$CQ$307,BO$1,0),0)*$G200</f>
        <v>0</v>
      </c>
      <c r="BP200" s="36">
        <f>IF($B200="P",VLOOKUP($E200,'[2]Costeo-JUL26'!$B$9:$CQ$307,BP$1,0),0)*$G200</f>
        <v>0</v>
      </c>
      <c r="BQ200" s="35">
        <f>IF($B200="P",VLOOKUP($E200,'[2]Costeo-JUL26'!$B$9:$CQ$307,BQ$1,0),0)</f>
        <v>0</v>
      </c>
      <c r="BR200" s="36">
        <f t="shared" si="86"/>
        <v>0</v>
      </c>
      <c r="BS200" s="36">
        <f t="shared" si="87"/>
        <v>0</v>
      </c>
      <c r="BT200" s="34">
        <f>IF($B200="P",VLOOKUP($E200,'[2]Costeo-JUL26'!$B$9:$CQ$307,BT$1,0),0)</f>
        <v>0</v>
      </c>
      <c r="BU200" s="16">
        <f>IF($B200="P",VLOOKUP($E200,'[2]Costeo-JUL26'!$B$9:$CQ$307,BU$1,0),0)*$G200</f>
        <v>0</v>
      </c>
      <c r="BV200" s="36">
        <f>IF($B200="P",VLOOKUP($E200,'[2]Costeo-JUL26'!$B$9:$CQ$307,BV$1,0),0)*$G200</f>
        <v>0</v>
      </c>
      <c r="BW200" s="35">
        <f>IF($B200="P",VLOOKUP($E200,'[2]Costeo-JUL26'!$B$9:$CQ$307,BW$1,0),0)</f>
        <v>0</v>
      </c>
      <c r="BX200" s="36">
        <f t="shared" si="88"/>
        <v>0</v>
      </c>
      <c r="BY200" s="36">
        <f t="shared" si="89"/>
        <v>0</v>
      </c>
      <c r="BZ200" s="34">
        <f>IF($B200="P",VLOOKUP($E200,'[2]Costeo-JUL26'!$B$9:$CQ$307,BZ$1,0),0)</f>
        <v>0</v>
      </c>
      <c r="CA200" s="16">
        <f>IF($B200="P",VLOOKUP($E200,'[2]Costeo-JUL26'!$B$9:$CQ$307,CA$1,0),0)*$G200</f>
        <v>0</v>
      </c>
      <c r="CB200" s="36">
        <f>IF($B200="P",VLOOKUP($E200,'[2]Costeo-JUL26'!$B$9:$CQ$307,CB$1,0),0)*$G200</f>
        <v>0</v>
      </c>
      <c r="CC200" s="35">
        <f>IF($B200="P",VLOOKUP($E200,'[2]Costeo-JUL26'!$B$9:$CQ$307,CC$1,0),0)</f>
        <v>0</v>
      </c>
      <c r="CD200" s="36">
        <f t="shared" si="90"/>
        <v>0</v>
      </c>
      <c r="CE200" s="36">
        <f t="shared" si="91"/>
        <v>0</v>
      </c>
      <c r="CF200" s="37">
        <f t="shared" si="63"/>
        <v>448672.60218485672</v>
      </c>
      <c r="CG200" s="36">
        <f>IF($B200="r",VLOOKUP($E200,'[2]Costeo-JUL26'!$B$9:$CQ$307,CG$1,0),0)*$G200</f>
        <v>0</v>
      </c>
      <c r="CH200" s="35">
        <f>VLOOKUP($E200,'[2]TEORICOS (05.26)'!$A$8:$T$251,CH$1,0)</f>
        <v>0</v>
      </c>
      <c r="CI200" s="36">
        <f t="shared" si="92"/>
        <v>0</v>
      </c>
      <c r="CJ200" s="37">
        <f t="shared" si="93"/>
        <v>0</v>
      </c>
      <c r="CM200" s="16">
        <f>SUMIFS('[1]Ajuste Inventario'!$I:$I,'[1]Ajuste Inventario'!$B:$B,E200,'[1]Ajuste Inventario'!$S:$S,D200)*-1</f>
        <v>4.25</v>
      </c>
      <c r="CN200" s="36">
        <f t="shared" si="64"/>
        <v>24764.396873839494</v>
      </c>
      <c r="CP200" t="str">
        <f t="shared" si="65"/>
        <v>1240Org.Vtas Dolores</v>
      </c>
      <c r="CQ200" s="10">
        <f t="shared" si="66"/>
        <v>5826.9169114916458</v>
      </c>
    </row>
    <row r="201" spans="1:95" x14ac:dyDescent="0.25">
      <c r="A201" s="30">
        <v>46204</v>
      </c>
      <c r="B201" s="31" t="str">
        <f>VLOOKUP($E201,'[2]TEORICOS (05.26)'!$A$8:$T$251,B$1,0)</f>
        <v>P</v>
      </c>
      <c r="C201" s="32" t="str">
        <f>VLOOKUP($E201,'[2]TEORICOS (05.26)'!$A$8:$T$251,C$1,0)</f>
        <v>Coca Cola</v>
      </c>
      <c r="D201" t="s">
        <v>217</v>
      </c>
      <c r="E201">
        <v>1259</v>
      </c>
      <c r="F201" t="s">
        <v>109</v>
      </c>
      <c r="G201" s="16">
        <v>19</v>
      </c>
      <c r="H201" s="16">
        <v>45.182000000000002</v>
      </c>
      <c r="I201" s="33">
        <v>338705.56999999995</v>
      </c>
      <c r="J201" s="33">
        <v>337074.99</v>
      </c>
      <c r="K201" s="34">
        <f>IF($B201="P",VLOOKUP($E201,'[2]Costeo-JUL26'!$B$9:$CQ$307,K$1,0),0)</f>
        <v>902314</v>
      </c>
      <c r="L201" s="35">
        <f>VLOOKUP($E201,'[2]TEORICOS (05.26)'!$A$8:$T$251,L$1,0)</f>
        <v>0.23499999999999999</v>
      </c>
      <c r="M201" s="36">
        <f t="shared" si="67"/>
        <v>79212.62264999999</v>
      </c>
      <c r="N201" s="35">
        <f>IF($B201="P",VLOOKUP($E201,'[2]Costeo-JUL26'!$B$9:$CQ$307,N$1,0),0)</f>
        <v>0.05</v>
      </c>
      <c r="O201" s="36">
        <f t="shared" si="68"/>
        <v>3960.6311324999997</v>
      </c>
      <c r="P201" s="36">
        <f>IF($B201="P",VLOOKUP($E201,'[2]Costeo-JUL26'!$B$9:$CQ$307,P$1,0),0)*H201</f>
        <v>0</v>
      </c>
      <c r="Q201" s="36">
        <f t="shared" si="69"/>
        <v>83173.253782499989</v>
      </c>
      <c r="R201" s="34">
        <f>IF($B201="P",VLOOKUP($E201,'[2]Costeo-JUL26'!$B$9:$CQ$307,R$1,0),0)</f>
        <v>0</v>
      </c>
      <c r="S201" s="16">
        <f>IF($B201="P",VLOOKUP($E201,'[2]Costeo-JUL26'!$B$9:$CQ$307,S$1,0),0)*$G201</f>
        <v>0</v>
      </c>
      <c r="T201" s="36">
        <f>IF($B201="P",VLOOKUP($E201,'[2]Costeo-JUL26'!$B$9:$CQ$307,T$1,0),0)*$G201</f>
        <v>0</v>
      </c>
      <c r="U201" s="35">
        <f>IF($B201="P",VLOOKUP($E201,'[2]Costeo-JUL26'!$B$9:$CQ$307,U$1,0),0)</f>
        <v>0</v>
      </c>
      <c r="V201" s="36">
        <f t="shared" si="70"/>
        <v>0</v>
      </c>
      <c r="W201" s="36">
        <f t="shared" si="71"/>
        <v>0</v>
      </c>
      <c r="X201" s="34">
        <f>IF($B201="P",VLOOKUP($E201,'[2]Costeo-JUL26'!$B$9:$CQ$307,X$1,0),0)</f>
        <v>902338</v>
      </c>
      <c r="Y201" s="16">
        <f>IF($B201="P",VLOOKUP($E201,'[2]Costeo-JUL26'!$B$9:$CQ$307,Y$1,0),0)*$G201</f>
        <v>2.133054</v>
      </c>
      <c r="Z201" s="36">
        <f>IF($B201="P",VLOOKUP($E201,'[2]Costeo-JUL26'!$B$9:$CQ$307,Z$1,0),0)*$G201</f>
        <v>603.09968795999998</v>
      </c>
      <c r="AA201" s="35">
        <f>IF($B201="P",VLOOKUP($E201,'[2]Costeo-JUL26'!$B$9:$CQ$307,AA$1,0),0)</f>
        <v>0.45</v>
      </c>
      <c r="AB201" s="36">
        <f t="shared" si="72"/>
        <v>271.39485958199998</v>
      </c>
      <c r="AC201" s="36">
        <f t="shared" si="73"/>
        <v>874.49454754199996</v>
      </c>
      <c r="AD201" s="34">
        <f>IF($B201="P",VLOOKUP($E201,'[2]Costeo-JUL26'!$B$9:$CQ$307,AD$1,0),0)</f>
        <v>901829</v>
      </c>
      <c r="AE201" s="16">
        <f>IF($B201="P",VLOOKUP($E201,'[2]Costeo-JUL26'!$B$9:$CQ$307,AE$1,0),0)*$G201</f>
        <v>114</v>
      </c>
      <c r="AF201" s="36">
        <f>IF($B201="P",VLOOKUP($E201,'[2]Costeo-JUL26'!$B$9:$CQ$307,AF$1,0),0)*$G201</f>
        <v>1706.3748000000001</v>
      </c>
      <c r="AG201" s="35">
        <f>IF($B201="P",VLOOKUP($E201,'[2]Costeo-JUL26'!$B$9:$CQ$307,AG$1,0),0)</f>
        <v>6.0000000000000001E-3</v>
      </c>
      <c r="AH201" s="36">
        <f t="shared" si="74"/>
        <v>10.238248800000001</v>
      </c>
      <c r="AI201" s="36">
        <f t="shared" si="75"/>
        <v>1716.6130488000001</v>
      </c>
      <c r="AJ201" s="34">
        <f>IF($B201="P",VLOOKUP($E201,'[2]Costeo-JUL26'!$B$9:$CQ$307,AJ$1,0),0)</f>
        <v>925402</v>
      </c>
      <c r="AK201" s="16">
        <f>IF($B201="P",VLOOKUP($E201,'[2]Costeo-JUL26'!$B$9:$CQ$307,AK$1,0),0)*$G201</f>
        <v>114</v>
      </c>
      <c r="AL201" s="36">
        <f>IF($B201="P",VLOOKUP($E201,'[2]Costeo-JUL26'!$B$9:$CQ$307,AL$1,0),0)*$G201</f>
        <v>1452.9870017243206</v>
      </c>
      <c r="AM201" s="35">
        <f>IF($B201="P",VLOOKUP($E201,'[2]Costeo-JUL26'!$B$9:$CQ$307,AM$1,0),0)</f>
        <v>1.7999999999999999E-2</v>
      </c>
      <c r="AN201" s="36">
        <f t="shared" si="76"/>
        <v>26.153766031037769</v>
      </c>
      <c r="AO201" s="36">
        <f t="shared" si="77"/>
        <v>1479.1407677553584</v>
      </c>
      <c r="AP201" s="34">
        <f>IF($B201="P",VLOOKUP($E201,'[2]Costeo-JUL26'!$B$9:$CQ$307,AP$1,0),0)</f>
        <v>911881</v>
      </c>
      <c r="AQ201" s="16">
        <f>IF($B201="P",VLOOKUP($E201,'[2]Costeo-JUL26'!$B$9:$CQ$307,AQ$1,0),0)*$G201</f>
        <v>114</v>
      </c>
      <c r="AR201" s="36">
        <f>IF($B201="P",VLOOKUP($E201,'[2]Costeo-JUL26'!$B$9:$CQ$307,AR$1,0),0)*$G201</f>
        <v>15468.796800257653</v>
      </c>
      <c r="AS201" s="35">
        <f>IF($B201="P",VLOOKUP($E201,'[2]Costeo-JUL26'!$B$9:$CQ$307,AS$1,0),0)</f>
        <v>0.02</v>
      </c>
      <c r="AT201" s="36">
        <f t="shared" si="78"/>
        <v>309.37593600515305</v>
      </c>
      <c r="AU201" s="36">
        <f t="shared" si="79"/>
        <v>15778.172736262806</v>
      </c>
      <c r="AV201" s="34">
        <f>IF($B201="P",VLOOKUP($E201,'[2]Costeo-JUL26'!$B$9:$CQ$307,AV$1,0),0)</f>
        <v>932442</v>
      </c>
      <c r="AW201" s="16">
        <f>IF($B201="P",VLOOKUP($E201,'[2]Costeo-JUL26'!$B$9:$CQ$307,AW$1,0),0)*$G201</f>
        <v>0.52629999999999999</v>
      </c>
      <c r="AX201" s="36">
        <f>IF($B201="P",VLOOKUP($E201,'[2]Costeo-JUL26'!$B$9:$CQ$307,AX$1,0),0)*$G201</f>
        <v>1942.7176732981031</v>
      </c>
      <c r="AY201" s="35">
        <f>IF($B201="P",VLOOKUP($E201,'[2]Costeo-JUL26'!$B$9:$CQ$307,AY$1,0),0)</f>
        <v>0.03</v>
      </c>
      <c r="AZ201" s="36">
        <f t="shared" si="80"/>
        <v>58.281530198943095</v>
      </c>
      <c r="BA201" s="36">
        <f t="shared" si="81"/>
        <v>2000.9992034970462</v>
      </c>
      <c r="BB201" s="34">
        <f>IF($B201="P",VLOOKUP($E201,'[2]Costeo-JUL26'!$B$9:$CQ$307,BB$1,0),0)</f>
        <v>902311</v>
      </c>
      <c r="BC201" s="16">
        <f>IF($B201="P",VLOOKUP($E201,'[2]Costeo-JUL26'!$B$9:$CQ$307,BC$1,0),0)*$G201</f>
        <v>8.3125000000000004E-2</v>
      </c>
      <c r="BD201" s="36">
        <f>IF($B201="P",VLOOKUP($E201,'[2]Costeo-JUL26'!$B$9:$CQ$307,BD$1,0),0)*$G201</f>
        <v>325.9867406250001</v>
      </c>
      <c r="BE201" s="35">
        <f>IF($B201="P",VLOOKUP($E201,'[2]Costeo-JUL26'!$B$9:$CQ$307,BE$1,0),0)</f>
        <v>0.03</v>
      </c>
      <c r="BF201" s="36">
        <f t="shared" si="82"/>
        <v>9.7796022187500018</v>
      </c>
      <c r="BG201" s="36">
        <f t="shared" si="83"/>
        <v>335.76634284375012</v>
      </c>
      <c r="BH201" s="34">
        <f>IF($B201="P",VLOOKUP($E201,'[2]Costeo-JUL26'!$B$9:$CQ$307,BH$1,0),0)</f>
        <v>933089</v>
      </c>
      <c r="BI201" s="16">
        <f>IF($B201="P",VLOOKUP($E201,'[2]Costeo-JUL26'!$B$9:$CQ$307,BI$1,0),0)*$G201</f>
        <v>0.71250000000000002</v>
      </c>
      <c r="BJ201" s="36">
        <f>IF($B201="P",VLOOKUP($E201,'[2]Costeo-JUL26'!$B$9:$CQ$307,BJ$1,0),0)*$G201</f>
        <v>530.57918728223001</v>
      </c>
      <c r="BK201" s="35">
        <f>IF(BH201=910319,0,IF($B201="P",VLOOKUP($E201,'[2]Costeo-JUL26'!$B$9:$CQ$307,BK$1,0),0))</f>
        <v>0.02</v>
      </c>
      <c r="BL201" s="36">
        <f t="shared" si="84"/>
        <v>10.6115837456446</v>
      </c>
      <c r="BM201" s="36">
        <f t="shared" si="85"/>
        <v>541.19077102787458</v>
      </c>
      <c r="BN201" s="34">
        <f>IF($B201="P",VLOOKUP($E201,'[2]Costeo-JUL26'!$B$9:$CQ$307,BN$1,0),0)</f>
        <v>0</v>
      </c>
      <c r="BO201" s="16">
        <f>IF($B201="P",VLOOKUP($E201,'[2]Costeo-JUL26'!$B$9:$CQ$307,BO$1,0),0)*$G201</f>
        <v>0</v>
      </c>
      <c r="BP201" s="36">
        <f>IF($B201="P",VLOOKUP($E201,'[2]Costeo-JUL26'!$B$9:$CQ$307,BP$1,0),0)*$G201</f>
        <v>0</v>
      </c>
      <c r="BQ201" s="35">
        <f>IF($B201="P",VLOOKUP($E201,'[2]Costeo-JUL26'!$B$9:$CQ$307,BQ$1,0),0)</f>
        <v>0</v>
      </c>
      <c r="BR201" s="36">
        <f t="shared" si="86"/>
        <v>0</v>
      </c>
      <c r="BS201" s="36">
        <f t="shared" si="87"/>
        <v>0</v>
      </c>
      <c r="BT201" s="34">
        <f>IF($B201="P",VLOOKUP($E201,'[2]Costeo-JUL26'!$B$9:$CQ$307,BT$1,0),0)</f>
        <v>0</v>
      </c>
      <c r="BU201" s="16">
        <f>IF($B201="P",VLOOKUP($E201,'[2]Costeo-JUL26'!$B$9:$CQ$307,BU$1,0),0)*$G201</f>
        <v>0</v>
      </c>
      <c r="BV201" s="36">
        <f>IF($B201="P",VLOOKUP($E201,'[2]Costeo-JUL26'!$B$9:$CQ$307,BV$1,0),0)*$G201</f>
        <v>0</v>
      </c>
      <c r="BW201" s="35">
        <f>IF($B201="P",VLOOKUP($E201,'[2]Costeo-JUL26'!$B$9:$CQ$307,BW$1,0),0)</f>
        <v>0</v>
      </c>
      <c r="BX201" s="36">
        <f t="shared" si="88"/>
        <v>0</v>
      </c>
      <c r="BY201" s="36">
        <f t="shared" si="89"/>
        <v>0</v>
      </c>
      <c r="BZ201" s="34">
        <f>IF($B201="P",VLOOKUP($E201,'[2]Costeo-JUL26'!$B$9:$CQ$307,BZ$1,0),0)</f>
        <v>0</v>
      </c>
      <c r="CA201" s="16">
        <f>IF($B201="P",VLOOKUP($E201,'[2]Costeo-JUL26'!$B$9:$CQ$307,CA$1,0),0)*$G201</f>
        <v>0</v>
      </c>
      <c r="CB201" s="36">
        <f>IF($B201="P",VLOOKUP($E201,'[2]Costeo-JUL26'!$B$9:$CQ$307,CB$1,0),0)*$G201</f>
        <v>0</v>
      </c>
      <c r="CC201" s="35">
        <f>IF($B201="P",VLOOKUP($E201,'[2]Costeo-JUL26'!$B$9:$CQ$307,CC$1,0),0)</f>
        <v>0</v>
      </c>
      <c r="CD201" s="36">
        <f t="shared" si="90"/>
        <v>0</v>
      </c>
      <c r="CE201" s="36">
        <f t="shared" si="91"/>
        <v>0</v>
      </c>
      <c r="CF201" s="37">
        <f t="shared" si="63"/>
        <v>105899.63120022883</v>
      </c>
      <c r="CG201" s="36">
        <f>IF($B201="r",VLOOKUP($E201,'[2]Costeo-JUL26'!$B$9:$CQ$307,CG$1,0),0)*$G201</f>
        <v>0</v>
      </c>
      <c r="CH201" s="35">
        <f>VLOOKUP($E201,'[2]TEORICOS (05.26)'!$A$8:$T$251,CH$1,0)</f>
        <v>0</v>
      </c>
      <c r="CI201" s="36">
        <f t="shared" si="92"/>
        <v>0</v>
      </c>
      <c r="CJ201" s="37">
        <f t="shared" si="93"/>
        <v>0</v>
      </c>
      <c r="CM201" s="16">
        <f>SUMIFS('[1]Ajuste Inventario'!$I:$I,'[1]Ajuste Inventario'!$B:$B,E201,'[1]Ajuste Inventario'!$S:$S,D201)*-1</f>
        <v>1</v>
      </c>
      <c r="CN201" s="36">
        <f t="shared" si="64"/>
        <v>5573.664800012044</v>
      </c>
      <c r="CP201" t="str">
        <f t="shared" si="65"/>
        <v>1259Org.Vtas Dolores</v>
      </c>
      <c r="CQ201" s="10">
        <f t="shared" si="66"/>
        <v>5573.664800012044</v>
      </c>
    </row>
    <row r="202" spans="1:95" x14ac:dyDescent="0.25">
      <c r="A202" s="30">
        <v>46204</v>
      </c>
      <c r="B202" s="31" t="str">
        <f>VLOOKUP($E202,'[2]TEORICOS (05.26)'!$A$8:$T$251,B$1,0)</f>
        <v>P</v>
      </c>
      <c r="C202" s="32" t="str">
        <f>VLOOKUP($E202,'[2]TEORICOS (05.26)'!$A$8:$T$251,C$1,0)</f>
        <v>Schweppes</v>
      </c>
      <c r="D202" t="s">
        <v>217</v>
      </c>
      <c r="E202">
        <v>1410</v>
      </c>
      <c r="F202" t="s">
        <v>110</v>
      </c>
      <c r="G202" s="16">
        <v>18</v>
      </c>
      <c r="H202" s="16">
        <v>26.622</v>
      </c>
      <c r="I202" s="33">
        <v>495965.55999999994</v>
      </c>
      <c r="J202" s="33">
        <v>418762.07000000007</v>
      </c>
      <c r="K202" s="34">
        <f>IF($B202="P",VLOOKUP($E202,'[2]Costeo-JUL26'!$B$9:$CQ$307,K$1,0),0)</f>
        <v>905752</v>
      </c>
      <c r="L202" s="35">
        <f>VLOOKUP($E202,'[2]TEORICOS (05.26)'!$A$8:$T$251,L$1,0)</f>
        <v>0.2</v>
      </c>
      <c r="M202" s="36">
        <f t="shared" si="67"/>
        <v>83752.414000000019</v>
      </c>
      <c r="N202" s="35">
        <f>IF($B202="P",VLOOKUP($E202,'[2]Costeo-JUL26'!$B$9:$CQ$307,N$1,0),0)</f>
        <v>2.5000000000000001E-2</v>
      </c>
      <c r="O202" s="36">
        <f t="shared" si="68"/>
        <v>2093.8103500000007</v>
      </c>
      <c r="P202" s="36">
        <f>IF($B202="P",VLOOKUP($E202,'[2]Costeo-JUL26'!$B$9:$CQ$307,P$1,0),0)*H202</f>
        <v>0</v>
      </c>
      <c r="Q202" s="36">
        <f t="shared" si="69"/>
        <v>85846.224350000019</v>
      </c>
      <c r="R202" s="34">
        <f>IF($B202="P",VLOOKUP($E202,'[2]Costeo-JUL26'!$B$9:$CQ$307,R$1,0),0)</f>
        <v>902332</v>
      </c>
      <c r="S202" s="16">
        <f>IF($B202="P",VLOOKUP($E202,'[2]Costeo-JUL26'!$B$9:$CQ$307,S$1,0),0)*$G202</f>
        <v>18.39348</v>
      </c>
      <c r="T202" s="36">
        <f>IF($B202="P",VLOOKUP($E202,'[2]Costeo-JUL26'!$B$9:$CQ$307,T$1,0),0)*$G202</f>
        <v>12830.443608717545</v>
      </c>
      <c r="U202" s="35">
        <f>IF($B202="P",VLOOKUP($E202,'[2]Costeo-JUL26'!$B$9:$CQ$307,U$1,0),0)</f>
        <v>1.4999999999999999E-2</v>
      </c>
      <c r="V202" s="36">
        <f t="shared" si="70"/>
        <v>192.45665413076318</v>
      </c>
      <c r="W202" s="36">
        <f t="shared" si="71"/>
        <v>13022.900262848309</v>
      </c>
      <c r="X202" s="34">
        <f>IF($B202="P",VLOOKUP($E202,'[2]Costeo-JUL26'!$B$9:$CQ$307,X$1,0),0)</f>
        <v>902338</v>
      </c>
      <c r="Y202" s="16">
        <f>IF($B202="P",VLOOKUP($E202,'[2]Costeo-JUL26'!$B$9:$CQ$307,Y$1,0),0)*$G202</f>
        <v>1.1975039999999999</v>
      </c>
      <c r="Z202" s="36">
        <f>IF($B202="P",VLOOKUP($E202,'[2]Costeo-JUL26'!$B$9:$CQ$307,Z$1,0),0)*$G202</f>
        <v>338.58228095999999</v>
      </c>
      <c r="AA202" s="35">
        <f>IF($B202="P",VLOOKUP($E202,'[2]Costeo-JUL26'!$B$9:$CQ$307,AA$1,0),0)</f>
        <v>0.45</v>
      </c>
      <c r="AB202" s="36">
        <f t="shared" si="72"/>
        <v>152.36202643199999</v>
      </c>
      <c r="AC202" s="36">
        <f t="shared" si="73"/>
        <v>490.94430739199998</v>
      </c>
      <c r="AD202" s="34">
        <f>IF($B202="P",VLOOKUP($E202,'[2]Costeo-JUL26'!$B$9:$CQ$307,AD$1,0),0)</f>
        <v>933139</v>
      </c>
      <c r="AE202" s="16">
        <f>IF($B202="P",VLOOKUP($E202,'[2]Costeo-JUL26'!$B$9:$CQ$307,AE$1,0),0)*$G202</f>
        <v>432</v>
      </c>
      <c r="AF202" s="36">
        <f>IF($B202="P",VLOOKUP($E202,'[2]Costeo-JUL26'!$B$9:$CQ$307,AF$1,0),0)*$G202</f>
        <v>4682.24064</v>
      </c>
      <c r="AG202" s="35">
        <f>IF($B202="P",VLOOKUP($E202,'[2]Costeo-JUL26'!$B$9:$CQ$307,AG$1,0),0)</f>
        <v>6.0000000000000001E-3</v>
      </c>
      <c r="AH202" s="36">
        <f t="shared" si="74"/>
        <v>28.093443839999999</v>
      </c>
      <c r="AI202" s="36">
        <f t="shared" si="75"/>
        <v>4710.3340838399999</v>
      </c>
      <c r="AJ202" s="34">
        <f>IF($B202="P",VLOOKUP($E202,'[2]Costeo-JUL26'!$B$9:$CQ$307,AJ$1,0),0)</f>
        <v>932981</v>
      </c>
      <c r="AK202" s="16">
        <f>IF($B202="P",VLOOKUP($E202,'[2]Costeo-JUL26'!$B$9:$CQ$307,AK$1,0),0)*$G202</f>
        <v>432</v>
      </c>
      <c r="AL202" s="36">
        <f>IF($B202="P",VLOOKUP($E202,'[2]Costeo-JUL26'!$B$9:$CQ$307,AL$1,0),0)*$G202</f>
        <v>17926.272000000001</v>
      </c>
      <c r="AM202" s="35">
        <f>IF($B202="P",VLOOKUP($E202,'[2]Costeo-JUL26'!$B$9:$CQ$307,AM$1,0),0)</f>
        <v>1.7999999999999999E-2</v>
      </c>
      <c r="AN202" s="36">
        <f t="shared" si="76"/>
        <v>322.67289599999998</v>
      </c>
      <c r="AO202" s="36">
        <f t="shared" si="77"/>
        <v>18248.944896000001</v>
      </c>
      <c r="AP202" s="34">
        <f>IF($B202="P",VLOOKUP($E202,'[2]Costeo-JUL26'!$B$9:$CQ$307,AP$1,0),0)</f>
        <v>0</v>
      </c>
      <c r="AQ202" s="16">
        <f>IF($B202="P",VLOOKUP($E202,'[2]Costeo-JUL26'!$B$9:$CQ$307,AQ$1,0),0)*$G202</f>
        <v>0</v>
      </c>
      <c r="AR202" s="36">
        <f>IF($B202="P",VLOOKUP($E202,'[2]Costeo-JUL26'!$B$9:$CQ$307,AR$1,0),0)*$G202</f>
        <v>0</v>
      </c>
      <c r="AS202" s="35">
        <f>IF($B202="P",VLOOKUP($E202,'[2]Costeo-JUL26'!$B$9:$CQ$307,AS$1,0),0)</f>
        <v>0</v>
      </c>
      <c r="AT202" s="36">
        <f t="shared" si="78"/>
        <v>0</v>
      </c>
      <c r="AU202" s="36">
        <f t="shared" si="79"/>
        <v>0</v>
      </c>
      <c r="AV202" s="34">
        <f>IF($B202="P",VLOOKUP($E202,'[2]Costeo-JUL26'!$B$9:$CQ$307,AV$1,0),0)</f>
        <v>0</v>
      </c>
      <c r="AW202" s="16">
        <f>IF($B202="P",VLOOKUP($E202,'[2]Costeo-JUL26'!$B$9:$CQ$307,AW$1,0),0)*$G202</f>
        <v>0</v>
      </c>
      <c r="AX202" s="36">
        <f>IF($B202="P",VLOOKUP($E202,'[2]Costeo-JUL26'!$B$9:$CQ$307,AX$1,0),0)*$G202</f>
        <v>0</v>
      </c>
      <c r="AY202" s="35">
        <f>IF($B202="P",VLOOKUP($E202,'[2]Costeo-JUL26'!$B$9:$CQ$307,AY$1,0),0)</f>
        <v>0</v>
      </c>
      <c r="AZ202" s="36">
        <f t="shared" si="80"/>
        <v>0</v>
      </c>
      <c r="BA202" s="36">
        <f t="shared" si="81"/>
        <v>0</v>
      </c>
      <c r="BB202" s="34">
        <f>IF($B202="P",VLOOKUP($E202,'[2]Costeo-JUL26'!$B$9:$CQ$307,BB$1,0),0)</f>
        <v>0</v>
      </c>
      <c r="BC202" s="16">
        <f>IF($B202="P",VLOOKUP($E202,'[2]Costeo-JUL26'!$B$9:$CQ$307,BC$1,0),0)*$G202</f>
        <v>0</v>
      </c>
      <c r="BD202" s="36">
        <f>IF($B202="P",VLOOKUP($E202,'[2]Costeo-JUL26'!$B$9:$CQ$307,BD$1,0),0)*$G202</f>
        <v>0</v>
      </c>
      <c r="BE202" s="35">
        <f>IF($B202="P",VLOOKUP($E202,'[2]Costeo-JUL26'!$B$9:$CQ$307,BE$1,0),0)</f>
        <v>0</v>
      </c>
      <c r="BF202" s="36">
        <f t="shared" si="82"/>
        <v>0</v>
      </c>
      <c r="BG202" s="36">
        <f t="shared" si="83"/>
        <v>0</v>
      </c>
      <c r="BH202" s="34">
        <f>IF($B202="P",VLOOKUP($E202,'[2]Costeo-JUL26'!$B$9:$CQ$307,BH$1,0),0)</f>
        <v>0</v>
      </c>
      <c r="BI202" s="16">
        <f>IF($B202="P",VLOOKUP($E202,'[2]Costeo-JUL26'!$B$9:$CQ$307,BI$1,0),0)*$G202</f>
        <v>0</v>
      </c>
      <c r="BJ202" s="36">
        <f>IF($B202="P",VLOOKUP($E202,'[2]Costeo-JUL26'!$B$9:$CQ$307,BJ$1,0),0)*$G202</f>
        <v>0</v>
      </c>
      <c r="BK202" s="35">
        <f>IF(BH202=910319,0,IF($B202="P",VLOOKUP($E202,'[2]Costeo-JUL26'!$B$9:$CQ$307,BK$1,0),0))</f>
        <v>0</v>
      </c>
      <c r="BL202" s="36">
        <f t="shared" si="84"/>
        <v>0</v>
      </c>
      <c r="BM202" s="36">
        <f t="shared" si="85"/>
        <v>0</v>
      </c>
      <c r="BN202" s="34">
        <f>IF($B202="P",VLOOKUP($E202,'[2]Costeo-JUL26'!$B$9:$CQ$307,BN$1,0),0)</f>
        <v>0</v>
      </c>
      <c r="BO202" s="16">
        <f>IF($B202="P",VLOOKUP($E202,'[2]Costeo-JUL26'!$B$9:$CQ$307,BO$1,0),0)*$G202</f>
        <v>0</v>
      </c>
      <c r="BP202" s="36">
        <f>IF($B202="P",VLOOKUP($E202,'[2]Costeo-JUL26'!$B$9:$CQ$307,BP$1,0),0)*$G202</f>
        <v>0</v>
      </c>
      <c r="BQ202" s="35">
        <f>IF($B202="P",VLOOKUP($E202,'[2]Costeo-JUL26'!$B$9:$CQ$307,BQ$1,0),0)</f>
        <v>0</v>
      </c>
      <c r="BR202" s="36">
        <f t="shared" si="86"/>
        <v>0</v>
      </c>
      <c r="BS202" s="36">
        <f t="shared" si="87"/>
        <v>0</v>
      </c>
      <c r="BT202" s="34">
        <f>IF($B202="P",VLOOKUP($E202,'[2]Costeo-JUL26'!$B$9:$CQ$307,BT$1,0),0)</f>
        <v>0</v>
      </c>
      <c r="BU202" s="16">
        <f>IF($B202="P",VLOOKUP($E202,'[2]Costeo-JUL26'!$B$9:$CQ$307,BU$1,0),0)*$G202</f>
        <v>0</v>
      </c>
      <c r="BV202" s="36">
        <f>IF($B202="P",VLOOKUP($E202,'[2]Costeo-JUL26'!$B$9:$CQ$307,BV$1,0),0)*$G202</f>
        <v>0</v>
      </c>
      <c r="BW202" s="35">
        <f>IF($B202="P",VLOOKUP($E202,'[2]Costeo-JUL26'!$B$9:$CQ$307,BW$1,0),0)</f>
        <v>0</v>
      </c>
      <c r="BX202" s="36">
        <f t="shared" si="88"/>
        <v>0</v>
      </c>
      <c r="BY202" s="36">
        <f t="shared" si="89"/>
        <v>0</v>
      </c>
      <c r="BZ202" s="34">
        <f>IF($B202="P",VLOOKUP($E202,'[2]Costeo-JUL26'!$B$9:$CQ$307,BZ$1,0),0)</f>
        <v>0</v>
      </c>
      <c r="CA202" s="16">
        <f>IF($B202="P",VLOOKUP($E202,'[2]Costeo-JUL26'!$B$9:$CQ$307,CA$1,0),0)*$G202</f>
        <v>0</v>
      </c>
      <c r="CB202" s="36">
        <f>IF($B202="P",VLOOKUP($E202,'[2]Costeo-JUL26'!$B$9:$CQ$307,CB$1,0),0)*$G202</f>
        <v>0</v>
      </c>
      <c r="CC202" s="35">
        <f>IF($B202="P",VLOOKUP($E202,'[2]Costeo-JUL26'!$B$9:$CQ$307,CC$1,0),0)</f>
        <v>0</v>
      </c>
      <c r="CD202" s="36">
        <f t="shared" si="90"/>
        <v>0</v>
      </c>
      <c r="CE202" s="36">
        <f t="shared" si="91"/>
        <v>0</v>
      </c>
      <c r="CF202" s="37">
        <f t="shared" ref="CF202:CF265" si="94">Q202+W202+AC202+AI202+AO202+AU202+BA202+BG202+BM202+BS202+BY202+CE202</f>
        <v>122319.34790008033</v>
      </c>
      <c r="CG202" s="36">
        <f>IF($B202="r",VLOOKUP($E202,'[2]Costeo-JUL26'!$B$9:$CQ$307,CG$1,0),0)*$G202</f>
        <v>0</v>
      </c>
      <c r="CH202" s="35">
        <f>VLOOKUP($E202,'[2]TEORICOS (05.26)'!$A$8:$T$251,CH$1,0)</f>
        <v>0</v>
      </c>
      <c r="CI202" s="36">
        <f t="shared" si="92"/>
        <v>0</v>
      </c>
      <c r="CJ202" s="37">
        <f t="shared" si="93"/>
        <v>0</v>
      </c>
      <c r="CM202" s="16">
        <f>SUMIFS('[1]Ajuste Inventario'!$I:$I,'[1]Ajuste Inventario'!$B:$B,E202,'[1]Ajuste Inventario'!$S:$S,D202)*-1</f>
        <v>-1</v>
      </c>
      <c r="CN202" s="36">
        <f t="shared" ref="CN202:CN265" si="95">IF(CM202=0,0,IF(B202="P",CF202/G202,CJ202/G202))*CM202</f>
        <v>-6795.5193277822409</v>
      </c>
      <c r="CP202" t="str">
        <f t="shared" ref="CP202:CP265" si="96">E202&amp;D202</f>
        <v>1410Org.Vtas Dolores</v>
      </c>
      <c r="CQ202" s="10">
        <f t="shared" ref="CQ202:CQ265" si="97">+CN202/CM202</f>
        <v>6795.5193277822409</v>
      </c>
    </row>
    <row r="203" spans="1:95" x14ac:dyDescent="0.25">
      <c r="A203" s="30">
        <v>46204</v>
      </c>
      <c r="B203" s="31" t="str">
        <f>VLOOKUP($E203,'[2]TEORICOS (05.26)'!$A$8:$T$251,B$1,0)</f>
        <v>R</v>
      </c>
      <c r="C203" s="32" t="str">
        <f>VLOOKUP($E203,'[2]TEORICOS (05.26)'!$A$8:$T$251,C$1,0)</f>
        <v>Schweppes</v>
      </c>
      <c r="D203" t="s">
        <v>217</v>
      </c>
      <c r="E203">
        <v>1418</v>
      </c>
      <c r="F203" t="s">
        <v>111</v>
      </c>
      <c r="G203" s="16">
        <v>25</v>
      </c>
      <c r="H203" s="16">
        <v>9.3500000000000014</v>
      </c>
      <c r="I203" s="33">
        <v>190993.6</v>
      </c>
      <c r="J203" s="33">
        <v>190159.18</v>
      </c>
      <c r="K203" s="34">
        <f>IF($B203="P",VLOOKUP($E203,'[2]Costeo-JUL26'!$B$9:$CQ$307,K$1,0),0)</f>
        <v>0</v>
      </c>
      <c r="L203" s="35">
        <f>VLOOKUP($E203,'[2]TEORICOS (05.26)'!$A$8:$T$251,L$1,0)</f>
        <v>0.2</v>
      </c>
      <c r="M203" s="36">
        <f t="shared" si="67"/>
        <v>0</v>
      </c>
      <c r="N203" s="35">
        <f>IF($B203="P",VLOOKUP($E203,'[2]Costeo-JUL26'!$B$9:$CQ$307,N$1,0),0)</f>
        <v>0</v>
      </c>
      <c r="O203" s="36">
        <f t="shared" si="68"/>
        <v>0</v>
      </c>
      <c r="P203" s="36">
        <f>IF($B203="P",VLOOKUP($E203,'[2]Costeo-JUL26'!$B$9:$CQ$307,P$1,0),0)*H203</f>
        <v>0</v>
      </c>
      <c r="Q203" s="36">
        <f t="shared" si="69"/>
        <v>0</v>
      </c>
      <c r="R203" s="34">
        <f>IF($B203="P",VLOOKUP($E203,'[2]Costeo-JUL26'!$B$9:$CQ$307,R$1,0),0)</f>
        <v>0</v>
      </c>
      <c r="S203" s="16">
        <f>IF($B203="P",VLOOKUP($E203,'[2]Costeo-JUL26'!$B$9:$CQ$307,S$1,0),0)*$G203</f>
        <v>0</v>
      </c>
      <c r="T203" s="36">
        <f>IF($B203="P",VLOOKUP($E203,'[2]Costeo-JUL26'!$B$9:$CQ$307,T$1,0),0)*$G203</f>
        <v>0</v>
      </c>
      <c r="U203" s="35">
        <f>IF($B203="P",VLOOKUP($E203,'[2]Costeo-JUL26'!$B$9:$CQ$307,U$1,0),0)</f>
        <v>0</v>
      </c>
      <c r="V203" s="36">
        <f t="shared" si="70"/>
        <v>0</v>
      </c>
      <c r="W203" s="36">
        <f t="shared" si="71"/>
        <v>0</v>
      </c>
      <c r="X203" s="34">
        <f>IF($B203="P",VLOOKUP($E203,'[2]Costeo-JUL26'!$B$9:$CQ$307,X$1,0),0)</f>
        <v>0</v>
      </c>
      <c r="Y203" s="16">
        <f>IF($B203="P",VLOOKUP($E203,'[2]Costeo-JUL26'!$B$9:$CQ$307,Y$1,0),0)*$G203</f>
        <v>0</v>
      </c>
      <c r="Z203" s="36">
        <f>IF($B203="P",VLOOKUP($E203,'[2]Costeo-JUL26'!$B$9:$CQ$307,Z$1,0),0)*$G203</f>
        <v>0</v>
      </c>
      <c r="AA203" s="35">
        <f>IF($B203="P",VLOOKUP($E203,'[2]Costeo-JUL26'!$B$9:$CQ$307,AA$1,0),0)</f>
        <v>0</v>
      </c>
      <c r="AB203" s="36">
        <f t="shared" si="72"/>
        <v>0</v>
      </c>
      <c r="AC203" s="36">
        <f t="shared" si="73"/>
        <v>0</v>
      </c>
      <c r="AD203" s="34">
        <f>IF($B203="P",VLOOKUP($E203,'[2]Costeo-JUL26'!$B$9:$CQ$307,AD$1,0),0)</f>
        <v>0</v>
      </c>
      <c r="AE203" s="16">
        <f>IF($B203="P",VLOOKUP($E203,'[2]Costeo-JUL26'!$B$9:$CQ$307,AE$1,0),0)*$G203</f>
        <v>0</v>
      </c>
      <c r="AF203" s="36">
        <f>IF($B203="P",VLOOKUP($E203,'[2]Costeo-JUL26'!$B$9:$CQ$307,AF$1,0),0)*$G203</f>
        <v>0</v>
      </c>
      <c r="AG203" s="35">
        <f>IF($B203="P",VLOOKUP($E203,'[2]Costeo-JUL26'!$B$9:$CQ$307,AG$1,0),0)</f>
        <v>0</v>
      </c>
      <c r="AH203" s="36">
        <f t="shared" si="74"/>
        <v>0</v>
      </c>
      <c r="AI203" s="36">
        <f t="shared" si="75"/>
        <v>0</v>
      </c>
      <c r="AJ203" s="34">
        <f>IF($B203="P",VLOOKUP($E203,'[2]Costeo-JUL26'!$B$9:$CQ$307,AJ$1,0),0)</f>
        <v>0</v>
      </c>
      <c r="AK203" s="16">
        <f>IF($B203="P",VLOOKUP($E203,'[2]Costeo-JUL26'!$B$9:$CQ$307,AK$1,0),0)*$G203</f>
        <v>0</v>
      </c>
      <c r="AL203" s="36">
        <f>IF($B203="P",VLOOKUP($E203,'[2]Costeo-JUL26'!$B$9:$CQ$307,AL$1,0),0)*$G203</f>
        <v>0</v>
      </c>
      <c r="AM203" s="35">
        <f>IF($B203="P",VLOOKUP($E203,'[2]Costeo-JUL26'!$B$9:$CQ$307,AM$1,0),0)</f>
        <v>0</v>
      </c>
      <c r="AN203" s="36">
        <f t="shared" si="76"/>
        <v>0</v>
      </c>
      <c r="AO203" s="36">
        <f t="shared" si="77"/>
        <v>0</v>
      </c>
      <c r="AP203" s="34">
        <f>IF($B203="P",VLOOKUP($E203,'[2]Costeo-JUL26'!$B$9:$CQ$307,AP$1,0),0)</f>
        <v>0</v>
      </c>
      <c r="AQ203" s="16">
        <f>IF($B203="P",VLOOKUP($E203,'[2]Costeo-JUL26'!$B$9:$CQ$307,AQ$1,0),0)*$G203</f>
        <v>0</v>
      </c>
      <c r="AR203" s="36">
        <f>IF($B203="P",VLOOKUP($E203,'[2]Costeo-JUL26'!$B$9:$CQ$307,AR$1,0),0)*$G203</f>
        <v>0</v>
      </c>
      <c r="AS203" s="35">
        <f>IF($B203="P",VLOOKUP($E203,'[2]Costeo-JUL26'!$B$9:$CQ$307,AS$1,0),0)</f>
        <v>0</v>
      </c>
      <c r="AT203" s="36">
        <f t="shared" si="78"/>
        <v>0</v>
      </c>
      <c r="AU203" s="36">
        <f t="shared" si="79"/>
        <v>0</v>
      </c>
      <c r="AV203" s="34">
        <f>IF($B203="P",VLOOKUP($E203,'[2]Costeo-JUL26'!$B$9:$CQ$307,AV$1,0),0)</f>
        <v>0</v>
      </c>
      <c r="AW203" s="16">
        <f>IF($B203="P",VLOOKUP($E203,'[2]Costeo-JUL26'!$B$9:$CQ$307,AW$1,0),0)*$G203</f>
        <v>0</v>
      </c>
      <c r="AX203" s="36">
        <f>IF($B203="P",VLOOKUP($E203,'[2]Costeo-JUL26'!$B$9:$CQ$307,AX$1,0),0)*$G203</f>
        <v>0</v>
      </c>
      <c r="AY203" s="35">
        <f>IF($B203="P",VLOOKUP($E203,'[2]Costeo-JUL26'!$B$9:$CQ$307,AY$1,0),0)</f>
        <v>0</v>
      </c>
      <c r="AZ203" s="36">
        <f t="shared" si="80"/>
        <v>0</v>
      </c>
      <c r="BA203" s="36">
        <f t="shared" si="81"/>
        <v>0</v>
      </c>
      <c r="BB203" s="34">
        <f>IF($B203="P",VLOOKUP($E203,'[2]Costeo-JUL26'!$B$9:$CQ$307,BB$1,0),0)</f>
        <v>0</v>
      </c>
      <c r="BC203" s="16">
        <f>IF($B203="P",VLOOKUP($E203,'[2]Costeo-JUL26'!$B$9:$CQ$307,BC$1,0),0)*$G203</f>
        <v>0</v>
      </c>
      <c r="BD203" s="36">
        <f>IF($B203="P",VLOOKUP($E203,'[2]Costeo-JUL26'!$B$9:$CQ$307,BD$1,0),0)*$G203</f>
        <v>0</v>
      </c>
      <c r="BE203" s="35">
        <f>IF($B203="P",VLOOKUP($E203,'[2]Costeo-JUL26'!$B$9:$CQ$307,BE$1,0),0)</f>
        <v>0</v>
      </c>
      <c r="BF203" s="36">
        <f t="shared" si="82"/>
        <v>0</v>
      </c>
      <c r="BG203" s="36">
        <f t="shared" si="83"/>
        <v>0</v>
      </c>
      <c r="BH203" s="34">
        <f>IF($B203="P",VLOOKUP($E203,'[2]Costeo-JUL26'!$B$9:$CQ$307,BH$1,0),0)</f>
        <v>0</v>
      </c>
      <c r="BI203" s="16">
        <f>IF($B203="P",VLOOKUP($E203,'[2]Costeo-JUL26'!$B$9:$CQ$307,BI$1,0),0)*$G203</f>
        <v>0</v>
      </c>
      <c r="BJ203" s="36">
        <f>IF($B203="P",VLOOKUP($E203,'[2]Costeo-JUL26'!$B$9:$CQ$307,BJ$1,0),0)*$G203</f>
        <v>0</v>
      </c>
      <c r="BK203" s="35">
        <f>IF(BH203=910319,0,IF($B203="P",VLOOKUP($E203,'[2]Costeo-JUL26'!$B$9:$CQ$307,BK$1,0),0))</f>
        <v>0</v>
      </c>
      <c r="BL203" s="36">
        <f t="shared" si="84"/>
        <v>0</v>
      </c>
      <c r="BM203" s="36">
        <f t="shared" si="85"/>
        <v>0</v>
      </c>
      <c r="BN203" s="34">
        <f>IF($B203="P",VLOOKUP($E203,'[2]Costeo-JUL26'!$B$9:$CQ$307,BN$1,0),0)</f>
        <v>0</v>
      </c>
      <c r="BO203" s="16">
        <f>IF($B203="P",VLOOKUP($E203,'[2]Costeo-JUL26'!$B$9:$CQ$307,BO$1,0),0)*$G203</f>
        <v>0</v>
      </c>
      <c r="BP203" s="36">
        <f>IF($B203="P",VLOOKUP($E203,'[2]Costeo-JUL26'!$B$9:$CQ$307,BP$1,0),0)*$G203</f>
        <v>0</v>
      </c>
      <c r="BQ203" s="35">
        <f>IF($B203="P",VLOOKUP($E203,'[2]Costeo-JUL26'!$B$9:$CQ$307,BQ$1,0),0)</f>
        <v>0</v>
      </c>
      <c r="BR203" s="36">
        <f t="shared" si="86"/>
        <v>0</v>
      </c>
      <c r="BS203" s="36">
        <f t="shared" si="87"/>
        <v>0</v>
      </c>
      <c r="BT203" s="34">
        <f>IF($B203="P",VLOOKUP($E203,'[2]Costeo-JUL26'!$B$9:$CQ$307,BT$1,0),0)</f>
        <v>0</v>
      </c>
      <c r="BU203" s="16">
        <f>IF($B203="P",VLOOKUP($E203,'[2]Costeo-JUL26'!$B$9:$CQ$307,BU$1,0),0)*$G203</f>
        <v>0</v>
      </c>
      <c r="BV203" s="36">
        <f>IF($B203="P",VLOOKUP($E203,'[2]Costeo-JUL26'!$B$9:$CQ$307,BV$1,0),0)*$G203</f>
        <v>0</v>
      </c>
      <c r="BW203" s="35">
        <f>IF($B203="P",VLOOKUP($E203,'[2]Costeo-JUL26'!$B$9:$CQ$307,BW$1,0),0)</f>
        <v>0</v>
      </c>
      <c r="BX203" s="36">
        <f t="shared" si="88"/>
        <v>0</v>
      </c>
      <c r="BY203" s="36">
        <f t="shared" si="89"/>
        <v>0</v>
      </c>
      <c r="BZ203" s="34">
        <f>IF($B203="P",VLOOKUP($E203,'[2]Costeo-JUL26'!$B$9:$CQ$307,BZ$1,0),0)</f>
        <v>0</v>
      </c>
      <c r="CA203" s="16">
        <f>IF($B203="P",VLOOKUP($E203,'[2]Costeo-JUL26'!$B$9:$CQ$307,CA$1,0),0)*$G203</f>
        <v>0</v>
      </c>
      <c r="CB203" s="36">
        <f>IF($B203="P",VLOOKUP($E203,'[2]Costeo-JUL26'!$B$9:$CQ$307,CB$1,0),0)*$G203</f>
        <v>0</v>
      </c>
      <c r="CC203" s="35">
        <f>IF($B203="P",VLOOKUP($E203,'[2]Costeo-JUL26'!$B$9:$CQ$307,CC$1,0),0)</f>
        <v>0</v>
      </c>
      <c r="CD203" s="36">
        <f t="shared" si="90"/>
        <v>0</v>
      </c>
      <c r="CE203" s="36">
        <f t="shared" si="91"/>
        <v>0</v>
      </c>
      <c r="CF203" s="37">
        <f t="shared" si="94"/>
        <v>0</v>
      </c>
      <c r="CG203" s="36">
        <f>IF($B203="r",VLOOKUP($E203,'[2]Costeo-JUL26'!$B$9:$CQ$307,CG$1,0),0)*$G203</f>
        <v>47519.863360323885</v>
      </c>
      <c r="CH203" s="35">
        <f>VLOOKUP($E203,'[2]TEORICOS (05.26)'!$A$8:$T$251,CH$1,0)</f>
        <v>0.05</v>
      </c>
      <c r="CI203" s="36">
        <f t="shared" si="92"/>
        <v>35655.842831983806</v>
      </c>
      <c r="CJ203" s="37">
        <f t="shared" si="93"/>
        <v>83175.706192307698</v>
      </c>
      <c r="CM203" s="16">
        <f>SUMIFS('[1]Ajuste Inventario'!$I:$I,'[1]Ajuste Inventario'!$B:$B,E203,'[1]Ajuste Inventario'!$S:$S,D203)*-1</f>
        <v>1</v>
      </c>
      <c r="CN203" s="36">
        <f t="shared" si="95"/>
        <v>3327.028247692308</v>
      </c>
      <c r="CP203" t="str">
        <f t="shared" si="96"/>
        <v>1418Org.Vtas Dolores</v>
      </c>
      <c r="CQ203" s="10">
        <f t="shared" si="97"/>
        <v>3327.028247692308</v>
      </c>
    </row>
    <row r="204" spans="1:95" x14ac:dyDescent="0.25">
      <c r="A204" s="30">
        <v>46204</v>
      </c>
      <c r="B204" s="31" t="str">
        <f>VLOOKUP($E204,'[2]TEORICOS (05.26)'!$A$8:$T$251,B$1,0)</f>
        <v>P</v>
      </c>
      <c r="C204" s="32" t="str">
        <f>VLOOKUP($E204,'[2]TEORICOS (05.26)'!$A$8:$T$251,C$1,0)</f>
        <v>Schweppes</v>
      </c>
      <c r="D204" t="s">
        <v>217</v>
      </c>
      <c r="E204">
        <v>1436</v>
      </c>
      <c r="F204" t="s">
        <v>112</v>
      </c>
      <c r="G204" s="16">
        <v>208</v>
      </c>
      <c r="H204" s="16">
        <v>329.67999999999967</v>
      </c>
      <c r="I204" s="33">
        <v>2812131.5200000014</v>
      </c>
      <c r="J204" s="33">
        <v>2786379.2400000012</v>
      </c>
      <c r="K204" s="34">
        <f>IF($B204="P",VLOOKUP($E204,'[2]Costeo-JUL26'!$B$9:$CQ$307,K$1,0),0)</f>
        <v>905752</v>
      </c>
      <c r="L204" s="35">
        <f>VLOOKUP($E204,'[2]TEORICOS (05.26)'!$A$8:$T$251,L$1,0)</f>
        <v>0.2</v>
      </c>
      <c r="M204" s="36">
        <f t="shared" ref="M204:M267" si="98">IF(B204="P",L204*J204,0)</f>
        <v>557275.84800000023</v>
      </c>
      <c r="N204" s="35">
        <f>IF($B204="P",VLOOKUP($E204,'[2]Costeo-JUL26'!$B$9:$CQ$307,N$1,0),0)</f>
        <v>2.5000000000000001E-2</v>
      </c>
      <c r="O204" s="36">
        <f t="shared" ref="O204:O267" si="99">N204*M204</f>
        <v>13931.896200000007</v>
      </c>
      <c r="P204" s="36">
        <f>IF($B204="P",VLOOKUP($E204,'[2]Costeo-JUL26'!$B$9:$CQ$307,P$1,0),0)*H204</f>
        <v>0</v>
      </c>
      <c r="Q204" s="36">
        <f t="shared" ref="Q204:Q267" si="100">+M204+O204+P204</f>
        <v>571207.74420000019</v>
      </c>
      <c r="R204" s="34">
        <f>IF($B204="P",VLOOKUP($E204,'[2]Costeo-JUL26'!$B$9:$CQ$307,R$1,0),0)</f>
        <v>902332</v>
      </c>
      <c r="S204" s="16">
        <f>IF($B204="P",VLOOKUP($E204,'[2]Costeo-JUL26'!$B$9:$CQ$307,S$1,0),0)*$G204</f>
        <v>227.72880000000004</v>
      </c>
      <c r="T204" s="36">
        <f>IF($B204="P",VLOOKUP($E204,'[2]Costeo-JUL26'!$B$9:$CQ$307,T$1,0),0)*$G204</f>
        <v>158853.11134602677</v>
      </c>
      <c r="U204" s="35">
        <f>IF($B204="P",VLOOKUP($E204,'[2]Costeo-JUL26'!$B$9:$CQ$307,U$1,0),0)</f>
        <v>1.4999999999999999E-2</v>
      </c>
      <c r="V204" s="36">
        <f t="shared" ref="V204:V267" si="101">U204*T204</f>
        <v>2382.7966701904015</v>
      </c>
      <c r="W204" s="36">
        <f t="shared" ref="W204:W267" si="102">T204+V204</f>
        <v>161235.90801621717</v>
      </c>
      <c r="X204" s="34">
        <f>IF($B204="P",VLOOKUP($E204,'[2]Costeo-JUL26'!$B$9:$CQ$307,X$1,0),0)</f>
        <v>902338</v>
      </c>
      <c r="Y204" s="16">
        <f>IF($B204="P",VLOOKUP($E204,'[2]Costeo-JUL26'!$B$9:$CQ$307,Y$1,0),0)*$G204</f>
        <v>16.308864</v>
      </c>
      <c r="Z204" s="36">
        <f>IF($B204="P",VLOOKUP($E204,'[2]Costeo-JUL26'!$B$9:$CQ$307,Z$1,0),0)*$G204</f>
        <v>4611.1682073600005</v>
      </c>
      <c r="AA204" s="35">
        <f>IF($B204="P",VLOOKUP($E204,'[2]Costeo-JUL26'!$B$9:$CQ$307,AA$1,0),0)</f>
        <v>0.45</v>
      </c>
      <c r="AB204" s="36">
        <f t="shared" ref="AB204:AB267" si="103">AA204*Z204</f>
        <v>2075.0256933120004</v>
      </c>
      <c r="AC204" s="36">
        <f t="shared" ref="AC204:AC267" si="104">Z204+AB204</f>
        <v>6686.1939006720004</v>
      </c>
      <c r="AD204" s="34">
        <f>IF($B204="P",VLOOKUP($E204,'[2]Costeo-JUL26'!$B$9:$CQ$307,AD$1,0),0)</f>
        <v>902256</v>
      </c>
      <c r="AE204" s="16">
        <f>IF($B204="P",VLOOKUP($E204,'[2]Costeo-JUL26'!$B$9:$CQ$307,AE$1,0),0)*$G204</f>
        <v>1248</v>
      </c>
      <c r="AF204" s="36">
        <f>IF($B204="P",VLOOKUP($E204,'[2]Costeo-JUL26'!$B$9:$CQ$307,AF$1,0),0)*$G204</f>
        <v>18680.313600000001</v>
      </c>
      <c r="AG204" s="35">
        <f>IF($B204="P",VLOOKUP($E204,'[2]Costeo-JUL26'!$B$9:$CQ$307,AG$1,0),0)</f>
        <v>6.0000000000000001E-3</v>
      </c>
      <c r="AH204" s="36">
        <f t="shared" ref="AH204:AH267" si="105">AG204*AF204</f>
        <v>112.08188160000002</v>
      </c>
      <c r="AI204" s="36">
        <f t="shared" ref="AI204:AI267" si="106">AF204+AH204</f>
        <v>18792.3954816</v>
      </c>
      <c r="AJ204" s="34">
        <f>IF($B204="P",VLOOKUP($E204,'[2]Costeo-JUL26'!$B$9:$CQ$307,AJ$1,0),0)</f>
        <v>909867</v>
      </c>
      <c r="AK204" s="16">
        <f>IF($B204="P",VLOOKUP($E204,'[2]Costeo-JUL26'!$B$9:$CQ$307,AK$1,0),0)*$G204</f>
        <v>1248</v>
      </c>
      <c r="AL204" s="36">
        <f>IF($B204="P",VLOOKUP($E204,'[2]Costeo-JUL26'!$B$9:$CQ$307,AL$1,0),0)*$G204</f>
        <v>16201.935359999999</v>
      </c>
      <c r="AM204" s="35">
        <f>IF($B204="P",VLOOKUP($E204,'[2]Costeo-JUL26'!$B$9:$CQ$307,AM$1,0),0)</f>
        <v>1.7999999999999999E-2</v>
      </c>
      <c r="AN204" s="36">
        <f t="shared" ref="AN204:AN267" si="107">AM204*AL204</f>
        <v>291.63483647999999</v>
      </c>
      <c r="AO204" s="36">
        <f t="shared" ref="AO204:AO267" si="108">AL204+AN204</f>
        <v>16493.570196479999</v>
      </c>
      <c r="AP204" s="34">
        <f>IF($B204="P",VLOOKUP($E204,'[2]Costeo-JUL26'!$B$9:$CQ$307,AP$1,0),0)</f>
        <v>913486</v>
      </c>
      <c r="AQ204" s="16">
        <f>IF($B204="P",VLOOKUP($E204,'[2]Costeo-JUL26'!$B$9:$CQ$307,AQ$1,0),0)*$G204</f>
        <v>1248</v>
      </c>
      <c r="AR204" s="36">
        <f>IF($B204="P",VLOOKUP($E204,'[2]Costeo-JUL26'!$B$9:$CQ$307,AR$1,0),0)*$G204</f>
        <v>154048.63298378926</v>
      </c>
      <c r="AS204" s="35">
        <f>IF($B204="P",VLOOKUP($E204,'[2]Costeo-JUL26'!$B$9:$CQ$307,AS$1,0),0)</f>
        <v>0.02</v>
      </c>
      <c r="AT204" s="36">
        <f t="shared" ref="AT204:AT267" si="109">AS204*AR204</f>
        <v>3080.9726596757851</v>
      </c>
      <c r="AU204" s="36">
        <f t="shared" ref="AU204:AU267" si="110">AR204+AT204</f>
        <v>157129.60564346504</v>
      </c>
      <c r="AV204" s="34">
        <f>IF($B204="P",VLOOKUP($E204,'[2]Costeo-JUL26'!$B$9:$CQ$307,AV$1,0),0)</f>
        <v>917330</v>
      </c>
      <c r="AW204" s="16">
        <f>IF($B204="P",VLOOKUP($E204,'[2]Costeo-JUL26'!$B$9:$CQ$307,AW$1,0),0)*$G204</f>
        <v>4.8464</v>
      </c>
      <c r="AX204" s="36">
        <f>IF($B204="P",VLOOKUP($E204,'[2]Costeo-JUL26'!$B$9:$CQ$307,AX$1,0),0)*$G204</f>
        <v>19052.682977469674</v>
      </c>
      <c r="AY204" s="35">
        <f>IF($B204="P",VLOOKUP($E204,'[2]Costeo-JUL26'!$B$9:$CQ$307,AY$1,0),0)</f>
        <v>0.03</v>
      </c>
      <c r="AZ204" s="36">
        <f t="shared" ref="AZ204:AZ267" si="111">AY204*AX204</f>
        <v>571.58048932409019</v>
      </c>
      <c r="BA204" s="36">
        <f t="shared" ref="BA204:BA267" si="112">AX204+AZ204</f>
        <v>19624.263466793764</v>
      </c>
      <c r="BB204" s="34">
        <f>IF($B204="P",VLOOKUP($E204,'[2]Costeo-JUL26'!$B$9:$CQ$307,BB$1,0),0)</f>
        <v>902311</v>
      </c>
      <c r="BC204" s="16">
        <f>IF($B204="P",VLOOKUP($E204,'[2]Costeo-JUL26'!$B$9:$CQ$307,BC$1,0),0)*$G204</f>
        <v>0.83571428571428585</v>
      </c>
      <c r="BD204" s="36">
        <f>IF($B204="P",VLOOKUP($E204,'[2]Costeo-JUL26'!$B$9:$CQ$307,BD$1,0),0)*$G204</f>
        <v>3277.3747500000009</v>
      </c>
      <c r="BE204" s="35">
        <f>IF($B204="P",VLOOKUP($E204,'[2]Costeo-JUL26'!$B$9:$CQ$307,BE$1,0),0)</f>
        <v>0.03</v>
      </c>
      <c r="BF204" s="36">
        <f t="shared" ref="BF204:BF267" si="113">BE204*BD204</f>
        <v>98.321242500000025</v>
      </c>
      <c r="BG204" s="36">
        <f t="shared" ref="BG204:BG267" si="114">BD204+BF204</f>
        <v>3375.695992500001</v>
      </c>
      <c r="BH204" s="34">
        <f>IF($B204="P",VLOOKUP($E204,'[2]Costeo-JUL26'!$B$9:$CQ$307,BH$1,0),0)</f>
        <v>910319</v>
      </c>
      <c r="BI204" s="16">
        <f>IF($B204="P",VLOOKUP($E204,'[2]Costeo-JUL26'!$B$9:$CQ$307,BI$1,0),0)*$G204</f>
        <v>2.7857142857142856</v>
      </c>
      <c r="BJ204" s="36">
        <f>IF($B204="P",VLOOKUP($E204,'[2]Costeo-JUL26'!$B$9:$CQ$307,BJ$1,0),0)*$G204</f>
        <v>7283.25</v>
      </c>
      <c r="BK204" s="35">
        <f>IF(BH204=910319,0,IF($B204="P",VLOOKUP($E204,'[2]Costeo-JUL26'!$B$9:$CQ$307,BK$1,0),0))</f>
        <v>0</v>
      </c>
      <c r="BL204" s="36">
        <f t="shared" ref="BL204:BL267" si="115">BK204*BJ204</f>
        <v>0</v>
      </c>
      <c r="BM204" s="36">
        <f t="shared" ref="BM204:BM267" si="116">BJ204+BL204</f>
        <v>7283.25</v>
      </c>
      <c r="BN204" s="34">
        <f>IF($B204="P",VLOOKUP($E204,'[2]Costeo-JUL26'!$B$9:$CQ$307,BN$1,0),0)</f>
        <v>0</v>
      </c>
      <c r="BO204" s="16">
        <f>IF($B204="P",VLOOKUP($E204,'[2]Costeo-JUL26'!$B$9:$CQ$307,BO$1,0),0)*$G204</f>
        <v>0</v>
      </c>
      <c r="BP204" s="36">
        <f>IF($B204="P",VLOOKUP($E204,'[2]Costeo-JUL26'!$B$9:$CQ$307,BP$1,0),0)*$G204</f>
        <v>0</v>
      </c>
      <c r="BQ204" s="35">
        <f>IF($B204="P",VLOOKUP($E204,'[2]Costeo-JUL26'!$B$9:$CQ$307,BQ$1,0),0)</f>
        <v>0</v>
      </c>
      <c r="BR204" s="36">
        <f t="shared" ref="BR204:BR267" si="117">BQ204*BP204</f>
        <v>0</v>
      </c>
      <c r="BS204" s="36">
        <f t="shared" ref="BS204:BS267" si="118">BP204+BR204</f>
        <v>0</v>
      </c>
      <c r="BT204" s="34">
        <f>IF($B204="P",VLOOKUP($E204,'[2]Costeo-JUL26'!$B$9:$CQ$307,BT$1,0),0)</f>
        <v>0</v>
      </c>
      <c r="BU204" s="16">
        <f>IF($B204="P",VLOOKUP($E204,'[2]Costeo-JUL26'!$B$9:$CQ$307,BU$1,0),0)*$G204</f>
        <v>0</v>
      </c>
      <c r="BV204" s="36">
        <f>IF($B204="P",VLOOKUP($E204,'[2]Costeo-JUL26'!$B$9:$CQ$307,BV$1,0),0)*$G204</f>
        <v>0</v>
      </c>
      <c r="BW204" s="35">
        <f>IF($B204="P",VLOOKUP($E204,'[2]Costeo-JUL26'!$B$9:$CQ$307,BW$1,0),0)</f>
        <v>0</v>
      </c>
      <c r="BX204" s="36">
        <f t="shared" ref="BX204:BX267" si="119">BW204*BV204</f>
        <v>0</v>
      </c>
      <c r="BY204" s="36">
        <f t="shared" ref="BY204:BY267" si="120">BV204+BX204</f>
        <v>0</v>
      </c>
      <c r="BZ204" s="34">
        <f>IF($B204="P",VLOOKUP($E204,'[2]Costeo-JUL26'!$B$9:$CQ$307,BZ$1,0),0)</f>
        <v>0</v>
      </c>
      <c r="CA204" s="16">
        <f>IF($B204="P",VLOOKUP($E204,'[2]Costeo-JUL26'!$B$9:$CQ$307,CA$1,0),0)*$G204</f>
        <v>0</v>
      </c>
      <c r="CB204" s="36">
        <f>IF($B204="P",VLOOKUP($E204,'[2]Costeo-JUL26'!$B$9:$CQ$307,CB$1,0),0)*$G204</f>
        <v>0</v>
      </c>
      <c r="CC204" s="35">
        <f>IF($B204="P",VLOOKUP($E204,'[2]Costeo-JUL26'!$B$9:$CQ$307,CC$1,0),0)</f>
        <v>0</v>
      </c>
      <c r="CD204" s="36">
        <f t="shared" ref="CD204:CD267" si="121">CC204*CB204</f>
        <v>0</v>
      </c>
      <c r="CE204" s="36">
        <f t="shared" ref="CE204:CE267" si="122">CB204+CD204</f>
        <v>0</v>
      </c>
      <c r="CF204" s="37">
        <f t="shared" si="94"/>
        <v>961828.6268977283</v>
      </c>
      <c r="CG204" s="36">
        <f>IF($B204="r",VLOOKUP($E204,'[2]Costeo-JUL26'!$B$9:$CQ$307,CG$1,0),0)*$G204</f>
        <v>0</v>
      </c>
      <c r="CH204" s="35">
        <f>VLOOKUP($E204,'[2]TEORICOS (05.26)'!$A$8:$T$251,CH$1,0)</f>
        <v>0</v>
      </c>
      <c r="CI204" s="36">
        <f t="shared" ref="CI204:CI267" si="123">IF($B204="P",0,J204*L204-CG204*CH204)</f>
        <v>0</v>
      </c>
      <c r="CJ204" s="37">
        <f t="shared" ref="CJ204:CJ267" si="124">CG204+CI204</f>
        <v>0</v>
      </c>
      <c r="CM204" s="16">
        <f>SUMIFS('[1]Ajuste Inventario'!$I:$I,'[1]Ajuste Inventario'!$B:$B,E204,'[1]Ajuste Inventario'!$S:$S,D204)*-1</f>
        <v>11.999000000000001</v>
      </c>
      <c r="CN204" s="36">
        <f t="shared" si="95"/>
        <v>55485.488914162706</v>
      </c>
      <c r="CP204" t="str">
        <f t="shared" si="96"/>
        <v>1436Org.Vtas Dolores</v>
      </c>
      <c r="CQ204" s="10">
        <f t="shared" si="97"/>
        <v>4624.1760908544629</v>
      </c>
    </row>
    <row r="205" spans="1:95" x14ac:dyDescent="0.25">
      <c r="A205" s="30">
        <v>46204</v>
      </c>
      <c r="B205" s="31" t="str">
        <f>VLOOKUP($E205,'[2]TEORICOS (05.26)'!$A$8:$T$251,B$1,0)</f>
        <v>P</v>
      </c>
      <c r="C205" s="32" t="str">
        <f>VLOOKUP($E205,'[2]TEORICOS (05.26)'!$A$8:$T$251,C$1,0)</f>
        <v>Schweppes</v>
      </c>
      <c r="D205" t="s">
        <v>217</v>
      </c>
      <c r="E205">
        <v>1459</v>
      </c>
      <c r="F205" t="s">
        <v>113</v>
      </c>
      <c r="G205" s="16">
        <v>41</v>
      </c>
      <c r="H205" s="16">
        <v>97.498000000000005</v>
      </c>
      <c r="I205" s="33">
        <v>736560.33999999973</v>
      </c>
      <c r="J205" s="33">
        <v>731396.57999999973</v>
      </c>
      <c r="K205" s="34">
        <f>IF($B205="P",VLOOKUP($E205,'[2]Costeo-JUL26'!$B$9:$CQ$307,K$1,0),0)</f>
        <v>905752</v>
      </c>
      <c r="L205" s="35">
        <f>VLOOKUP($E205,'[2]TEORICOS (05.26)'!$A$8:$T$251,L$1,0)</f>
        <v>0.2</v>
      </c>
      <c r="M205" s="36">
        <f t="shared" si="98"/>
        <v>146279.31599999996</v>
      </c>
      <c r="N205" s="35">
        <f>IF($B205="P",VLOOKUP($E205,'[2]Costeo-JUL26'!$B$9:$CQ$307,N$1,0),0)</f>
        <v>2.5000000000000001E-2</v>
      </c>
      <c r="O205" s="36">
        <f t="shared" si="99"/>
        <v>3656.9828999999991</v>
      </c>
      <c r="P205" s="36">
        <f>IF($B205="P",VLOOKUP($E205,'[2]Costeo-JUL26'!$B$9:$CQ$307,P$1,0),0)*H205</f>
        <v>0</v>
      </c>
      <c r="Q205" s="36">
        <f t="shared" si="100"/>
        <v>149936.29889999997</v>
      </c>
      <c r="R205" s="34">
        <f>IF($B205="P",VLOOKUP($E205,'[2]Costeo-JUL26'!$B$9:$CQ$307,R$1,0),0)</f>
        <v>902332</v>
      </c>
      <c r="S205" s="16">
        <f>IF($B205="P",VLOOKUP($E205,'[2]Costeo-JUL26'!$B$9:$CQ$307,S$1,0),0)*$G205</f>
        <v>67.333275</v>
      </c>
      <c r="T205" s="36">
        <f>IF($B205="P",VLOOKUP($E205,'[2]Costeo-JUL26'!$B$9:$CQ$307,T$1,0),0)*$G205</f>
        <v>46968.588210483867</v>
      </c>
      <c r="U205" s="35">
        <f>IF($B205="P",VLOOKUP($E205,'[2]Costeo-JUL26'!$B$9:$CQ$307,U$1,0),0)</f>
        <v>1.4999999999999999E-2</v>
      </c>
      <c r="V205" s="36">
        <f t="shared" si="101"/>
        <v>704.52882315725799</v>
      </c>
      <c r="W205" s="36">
        <f t="shared" si="102"/>
        <v>47673.117033641123</v>
      </c>
      <c r="X205" s="34">
        <f>IF($B205="P",VLOOKUP($E205,'[2]Costeo-JUL26'!$B$9:$CQ$307,X$1,0),0)</f>
        <v>902338</v>
      </c>
      <c r="Y205" s="16">
        <f>IF($B205="P",VLOOKUP($E205,'[2]Costeo-JUL26'!$B$9:$CQ$307,Y$1,0),0)*$G205</f>
        <v>4.8220919999999996</v>
      </c>
      <c r="Z205" s="36">
        <f>IF($B205="P",VLOOKUP($E205,'[2]Costeo-JUL26'!$B$9:$CQ$307,Z$1,0),0)*$G205</f>
        <v>1363.3982920800001</v>
      </c>
      <c r="AA205" s="35">
        <f>IF($B205="P",VLOOKUP($E205,'[2]Costeo-JUL26'!$B$9:$CQ$307,AA$1,0),0)</f>
        <v>0.45</v>
      </c>
      <c r="AB205" s="36">
        <f t="shared" si="103"/>
        <v>613.52923143600003</v>
      </c>
      <c r="AC205" s="36">
        <f t="shared" si="104"/>
        <v>1976.9275235160003</v>
      </c>
      <c r="AD205" s="34">
        <f>IF($B205="P",VLOOKUP($E205,'[2]Costeo-JUL26'!$B$9:$CQ$307,AD$1,0),0)</f>
        <v>902256</v>
      </c>
      <c r="AE205" s="16">
        <f>IF($B205="P",VLOOKUP($E205,'[2]Costeo-JUL26'!$B$9:$CQ$307,AE$1,0),0)*$G205</f>
        <v>246</v>
      </c>
      <c r="AF205" s="36">
        <f>IF($B205="P",VLOOKUP($E205,'[2]Costeo-JUL26'!$B$9:$CQ$307,AF$1,0),0)*$G205</f>
        <v>3682.1772000000001</v>
      </c>
      <c r="AG205" s="35">
        <f>IF($B205="P",VLOOKUP($E205,'[2]Costeo-JUL26'!$B$9:$CQ$307,AG$1,0),0)</f>
        <v>6.0000000000000001E-3</v>
      </c>
      <c r="AH205" s="36">
        <f t="shared" si="105"/>
        <v>22.0930632</v>
      </c>
      <c r="AI205" s="36">
        <f t="shared" si="106"/>
        <v>3704.2702632</v>
      </c>
      <c r="AJ205" s="34">
        <f>IF($B205="P",VLOOKUP($E205,'[2]Costeo-JUL26'!$B$9:$CQ$307,AJ$1,0),0)</f>
        <v>923740</v>
      </c>
      <c r="AK205" s="16">
        <f>IF($B205="P",VLOOKUP($E205,'[2]Costeo-JUL26'!$B$9:$CQ$307,AK$1,0),0)*$G205</f>
        <v>246</v>
      </c>
      <c r="AL205" s="36">
        <f>IF($B205="P",VLOOKUP($E205,'[2]Costeo-JUL26'!$B$9:$CQ$307,AL$1,0),0)*$G205</f>
        <v>3682.1772000000001</v>
      </c>
      <c r="AM205" s="35">
        <f>IF($B205="P",VLOOKUP($E205,'[2]Costeo-JUL26'!$B$9:$CQ$307,AM$1,0),0)</f>
        <v>1.7999999999999999E-2</v>
      </c>
      <c r="AN205" s="36">
        <f t="shared" si="107"/>
        <v>66.279189599999995</v>
      </c>
      <c r="AO205" s="36">
        <f t="shared" si="108"/>
        <v>3748.4563896</v>
      </c>
      <c r="AP205" s="34">
        <f>IF($B205="P",VLOOKUP($E205,'[2]Costeo-JUL26'!$B$9:$CQ$307,AP$1,0),0)</f>
        <v>916882</v>
      </c>
      <c r="AQ205" s="16">
        <f>IF($B205="P",VLOOKUP($E205,'[2]Costeo-JUL26'!$B$9:$CQ$307,AQ$1,0),0)*$G205</f>
        <v>246</v>
      </c>
      <c r="AR205" s="36">
        <f>IF($B205="P",VLOOKUP($E205,'[2]Costeo-JUL26'!$B$9:$CQ$307,AR$1,0),0)*$G205</f>
        <v>40136.425180288461</v>
      </c>
      <c r="AS205" s="35">
        <f>IF($B205="P",VLOOKUP($E205,'[2]Costeo-JUL26'!$B$9:$CQ$307,AS$1,0),0)</f>
        <v>0.02</v>
      </c>
      <c r="AT205" s="36">
        <f t="shared" si="109"/>
        <v>802.72850360576922</v>
      </c>
      <c r="AU205" s="36">
        <f t="shared" si="110"/>
        <v>40939.153683894227</v>
      </c>
      <c r="AV205" s="34">
        <f>IF($B205="P",VLOOKUP($E205,'[2]Costeo-JUL26'!$B$9:$CQ$307,AV$1,0),0)</f>
        <v>932442</v>
      </c>
      <c r="AW205" s="16">
        <f>IF($B205="P",VLOOKUP($E205,'[2]Costeo-JUL26'!$B$9:$CQ$307,AW$1,0),0)*$G205</f>
        <v>1.1356999999999999</v>
      </c>
      <c r="AX205" s="36">
        <f>IF($B205="P",VLOOKUP($E205,'[2]Costeo-JUL26'!$B$9:$CQ$307,AX$1,0),0)*$G205</f>
        <v>4192.1802423801173</v>
      </c>
      <c r="AY205" s="35">
        <f>IF($B205="P",VLOOKUP($E205,'[2]Costeo-JUL26'!$B$9:$CQ$307,AY$1,0),0)</f>
        <v>0.03</v>
      </c>
      <c r="AZ205" s="36">
        <f t="shared" si="111"/>
        <v>125.76540727140352</v>
      </c>
      <c r="BA205" s="36">
        <f t="shared" si="112"/>
        <v>4317.9456496515204</v>
      </c>
      <c r="BB205" s="34">
        <f>IF($B205="P",VLOOKUP($E205,'[2]Costeo-JUL26'!$B$9:$CQ$307,BB$1,0),0)</f>
        <v>902311</v>
      </c>
      <c r="BC205" s="16">
        <f>IF($B205="P",VLOOKUP($E205,'[2]Costeo-JUL26'!$B$9:$CQ$307,BC$1,0),0)*$G205</f>
        <v>0.17937500000000001</v>
      </c>
      <c r="BD205" s="36">
        <f>IF($B205="P",VLOOKUP($E205,'[2]Costeo-JUL26'!$B$9:$CQ$307,BD$1,0),0)*$G205</f>
        <v>703.44507187500017</v>
      </c>
      <c r="BE205" s="35">
        <f>IF($B205="P",VLOOKUP($E205,'[2]Costeo-JUL26'!$B$9:$CQ$307,BE$1,0),0)</f>
        <v>0.03</v>
      </c>
      <c r="BF205" s="36">
        <f t="shared" si="113"/>
        <v>21.103352156250004</v>
      </c>
      <c r="BG205" s="36">
        <f t="shared" si="114"/>
        <v>724.54842403125019</v>
      </c>
      <c r="BH205" s="34">
        <f>IF($B205="P",VLOOKUP($E205,'[2]Costeo-JUL26'!$B$9:$CQ$307,BH$1,0),0)</f>
        <v>933089</v>
      </c>
      <c r="BI205" s="16">
        <f>IF($B205="P",VLOOKUP($E205,'[2]Costeo-JUL26'!$B$9:$CQ$307,BI$1,0),0)*$G205</f>
        <v>1.5374999999999999</v>
      </c>
      <c r="BJ205" s="36">
        <f>IF($B205="P",VLOOKUP($E205,'[2]Costeo-JUL26'!$B$9:$CQ$307,BJ$1,0),0)*$G205</f>
        <v>1144.9340357142858</v>
      </c>
      <c r="BK205" s="35">
        <f>IF(BH205=910319,0,IF($B205="P",VLOOKUP($E205,'[2]Costeo-JUL26'!$B$9:$CQ$307,BK$1,0),0))</f>
        <v>0.02</v>
      </c>
      <c r="BL205" s="36">
        <f t="shared" si="115"/>
        <v>22.898680714285714</v>
      </c>
      <c r="BM205" s="36">
        <f t="shared" si="116"/>
        <v>1167.8327164285715</v>
      </c>
      <c r="BN205" s="34">
        <f>IF($B205="P",VLOOKUP($E205,'[2]Costeo-JUL26'!$B$9:$CQ$307,BN$1,0),0)</f>
        <v>0</v>
      </c>
      <c r="BO205" s="16">
        <f>IF($B205="P",VLOOKUP($E205,'[2]Costeo-JUL26'!$B$9:$CQ$307,BO$1,0),0)*$G205</f>
        <v>0</v>
      </c>
      <c r="BP205" s="36">
        <f>IF($B205="P",VLOOKUP($E205,'[2]Costeo-JUL26'!$B$9:$CQ$307,BP$1,0),0)*$G205</f>
        <v>0</v>
      </c>
      <c r="BQ205" s="35">
        <f>IF($B205="P",VLOOKUP($E205,'[2]Costeo-JUL26'!$B$9:$CQ$307,BQ$1,0),0)</f>
        <v>0</v>
      </c>
      <c r="BR205" s="36">
        <f t="shared" si="117"/>
        <v>0</v>
      </c>
      <c r="BS205" s="36">
        <f t="shared" si="118"/>
        <v>0</v>
      </c>
      <c r="BT205" s="34">
        <f>IF($B205="P",VLOOKUP($E205,'[2]Costeo-JUL26'!$B$9:$CQ$307,BT$1,0),0)</f>
        <v>0</v>
      </c>
      <c r="BU205" s="16">
        <f>IF($B205="P",VLOOKUP($E205,'[2]Costeo-JUL26'!$B$9:$CQ$307,BU$1,0),0)*$G205</f>
        <v>0</v>
      </c>
      <c r="BV205" s="36">
        <f>IF($B205="P",VLOOKUP($E205,'[2]Costeo-JUL26'!$B$9:$CQ$307,BV$1,0),0)*$G205</f>
        <v>0</v>
      </c>
      <c r="BW205" s="35">
        <f>IF($B205="P",VLOOKUP($E205,'[2]Costeo-JUL26'!$B$9:$CQ$307,BW$1,0),0)</f>
        <v>0</v>
      </c>
      <c r="BX205" s="36">
        <f t="shared" si="119"/>
        <v>0</v>
      </c>
      <c r="BY205" s="36">
        <f t="shared" si="120"/>
        <v>0</v>
      </c>
      <c r="BZ205" s="34">
        <f>IF($B205="P",VLOOKUP($E205,'[2]Costeo-JUL26'!$B$9:$CQ$307,BZ$1,0),0)</f>
        <v>0</v>
      </c>
      <c r="CA205" s="16">
        <f>IF($B205="P",VLOOKUP($E205,'[2]Costeo-JUL26'!$B$9:$CQ$307,CA$1,0),0)*$G205</f>
        <v>0</v>
      </c>
      <c r="CB205" s="36">
        <f>IF($B205="P",VLOOKUP($E205,'[2]Costeo-JUL26'!$B$9:$CQ$307,CB$1,0),0)*$G205</f>
        <v>0</v>
      </c>
      <c r="CC205" s="35">
        <f>IF($B205="P",VLOOKUP($E205,'[2]Costeo-JUL26'!$B$9:$CQ$307,CC$1,0),0)</f>
        <v>0</v>
      </c>
      <c r="CD205" s="36">
        <f t="shared" si="121"/>
        <v>0</v>
      </c>
      <c r="CE205" s="36">
        <f t="shared" si="122"/>
        <v>0</v>
      </c>
      <c r="CF205" s="37">
        <f t="shared" si="94"/>
        <v>254188.55058396261</v>
      </c>
      <c r="CG205" s="36">
        <f>IF($B205="r",VLOOKUP($E205,'[2]Costeo-JUL26'!$B$9:$CQ$307,CG$1,0),0)*$G205</f>
        <v>0</v>
      </c>
      <c r="CH205" s="35">
        <f>VLOOKUP($E205,'[2]TEORICOS (05.26)'!$A$8:$T$251,CH$1,0)</f>
        <v>0</v>
      </c>
      <c r="CI205" s="36">
        <f t="shared" si="123"/>
        <v>0</v>
      </c>
      <c r="CJ205" s="37">
        <f t="shared" si="124"/>
        <v>0</v>
      </c>
      <c r="CM205" s="16">
        <f>SUMIFS('[1]Ajuste Inventario'!$I:$I,'[1]Ajuste Inventario'!$B:$B,E205,'[1]Ajuste Inventario'!$S:$S,D205)*-1</f>
        <v>3.1669999999999998</v>
      </c>
      <c r="CN205" s="36">
        <f t="shared" si="95"/>
        <v>19634.515602424624</v>
      </c>
      <c r="CP205" t="str">
        <f t="shared" si="96"/>
        <v>1459Org.Vtas Dolores</v>
      </c>
      <c r="CQ205" s="10">
        <f t="shared" si="97"/>
        <v>6199.7207459503079</v>
      </c>
    </row>
    <row r="206" spans="1:95" x14ac:dyDescent="0.25">
      <c r="A206" s="30">
        <v>46204</v>
      </c>
      <c r="B206" s="31" t="str">
        <f>VLOOKUP($E206,'[2]TEORICOS (05.26)'!$A$8:$T$251,B$1,0)</f>
        <v>P</v>
      </c>
      <c r="C206" s="32" t="str">
        <f>VLOOKUP($E206,'[2]TEORICOS (05.26)'!$A$8:$T$251,C$1,0)</f>
        <v>Benedictino</v>
      </c>
      <c r="D206" t="s">
        <v>217</v>
      </c>
      <c r="E206">
        <v>1620</v>
      </c>
      <c r="F206" t="s">
        <v>114</v>
      </c>
      <c r="G206" s="16">
        <v>257</v>
      </c>
      <c r="H206" s="16">
        <v>271.649</v>
      </c>
      <c r="I206" s="33">
        <v>2505898.189999999</v>
      </c>
      <c r="J206" s="33">
        <v>2238088.9300000002</v>
      </c>
      <c r="K206" s="34">
        <f>IF($B206="P",VLOOKUP($E206,'[2]Costeo-JUL26'!$B$9:$CQ$307,K$1,0),0)</f>
        <v>939154</v>
      </c>
      <c r="L206" s="35">
        <f>VLOOKUP($E206,'[2]TEORICOS (05.26)'!$A$8:$T$251,L$1,0)</f>
        <v>2.5000000000000001E-2</v>
      </c>
      <c r="M206" s="36">
        <f t="shared" si="98"/>
        <v>55952.22325000001</v>
      </c>
      <c r="N206" s="35">
        <f>IF($B206="P",VLOOKUP($E206,'[2]Costeo-JUL26'!$B$9:$CQ$307,N$1,0),0)</f>
        <v>0.02</v>
      </c>
      <c r="O206" s="36">
        <f t="shared" si="99"/>
        <v>1119.0444650000002</v>
      </c>
      <c r="P206" s="36">
        <f>IF($B206="P",VLOOKUP($E206,'[2]Costeo-JUL26'!$B$9:$CQ$307,P$1,0),0)*H206</f>
        <v>0</v>
      </c>
      <c r="Q206" s="36">
        <f t="shared" si="100"/>
        <v>57071.267715000009</v>
      </c>
      <c r="R206" s="34">
        <f>IF($B206="P",VLOOKUP($E206,'[2]Costeo-JUL26'!$B$9:$CQ$307,R$1,0),0)</f>
        <v>0</v>
      </c>
      <c r="S206" s="16">
        <f>IF($B206="P",VLOOKUP($E206,'[2]Costeo-JUL26'!$B$9:$CQ$307,S$1,0),0)*$G206</f>
        <v>0</v>
      </c>
      <c r="T206" s="36">
        <f>IF($B206="P",VLOOKUP($E206,'[2]Costeo-JUL26'!$B$9:$CQ$307,T$1,0),0)*$G206</f>
        <v>0</v>
      </c>
      <c r="U206" s="35">
        <f>IF($B206="P",VLOOKUP($E206,'[2]Costeo-JUL26'!$B$9:$CQ$307,U$1,0),0)</f>
        <v>0</v>
      </c>
      <c r="V206" s="36">
        <f t="shared" si="101"/>
        <v>0</v>
      </c>
      <c r="W206" s="36">
        <f t="shared" si="102"/>
        <v>0</v>
      </c>
      <c r="X206" s="34">
        <f>IF($B206="P",VLOOKUP($E206,'[2]Costeo-JUL26'!$B$9:$CQ$307,X$1,0),0)</f>
        <v>902338</v>
      </c>
      <c r="Y206" s="16">
        <f>IF($B206="P",VLOOKUP($E206,'[2]Costeo-JUL26'!$B$9:$CQ$307,Y$1,0),0)*$G206</f>
        <v>10.075428</v>
      </c>
      <c r="Z206" s="36">
        <f>IF($B206="P",VLOOKUP($E206,'[2]Costeo-JUL26'!$B$9:$CQ$307,Z$1,0),0)*$G206</f>
        <v>2848.7265127200003</v>
      </c>
      <c r="AA206" s="35">
        <f>IF($B206="P",VLOOKUP($E206,'[2]Costeo-JUL26'!$B$9:$CQ$307,AA$1,0),0)</f>
        <v>0.45</v>
      </c>
      <c r="AB206" s="36">
        <f t="shared" si="103"/>
        <v>1281.9269307240002</v>
      </c>
      <c r="AC206" s="36">
        <f t="shared" si="104"/>
        <v>4130.653443444</v>
      </c>
      <c r="AD206" s="34">
        <f>IF($B206="P",VLOOKUP($E206,'[2]Costeo-JUL26'!$B$9:$CQ$307,AD$1,0),0)</f>
        <v>931150</v>
      </c>
      <c r="AE206" s="16">
        <f>IF($B206="P",VLOOKUP($E206,'[2]Costeo-JUL26'!$B$9:$CQ$307,AE$1,0),0)*$G206</f>
        <v>3084</v>
      </c>
      <c r="AF206" s="36">
        <f>IF($B206="P",VLOOKUP($E206,'[2]Costeo-JUL26'!$B$9:$CQ$307,AF$1,0),0)*$G206</f>
        <v>46161.928800000002</v>
      </c>
      <c r="AG206" s="35">
        <f>IF($B206="P",VLOOKUP($E206,'[2]Costeo-JUL26'!$B$9:$CQ$307,AG$1,0),0)</f>
        <v>6.0000000000000001E-3</v>
      </c>
      <c r="AH206" s="36">
        <f t="shared" si="105"/>
        <v>276.97157279999999</v>
      </c>
      <c r="AI206" s="36">
        <f t="shared" si="106"/>
        <v>46438.900372800003</v>
      </c>
      <c r="AJ206" s="34">
        <f>IF($B206="P",VLOOKUP($E206,'[2]Costeo-JUL26'!$B$9:$CQ$307,AJ$1,0),0)</f>
        <v>936448</v>
      </c>
      <c r="AK206" s="16">
        <f>IF($B206="P",VLOOKUP($E206,'[2]Costeo-JUL26'!$B$9:$CQ$307,AK$1,0),0)*$G206</f>
        <v>3084</v>
      </c>
      <c r="AL206" s="36">
        <f>IF($B206="P",VLOOKUP($E206,'[2]Costeo-JUL26'!$B$9:$CQ$307,AL$1,0),0)*$G206</f>
        <v>17687.788559999997</v>
      </c>
      <c r="AM206" s="35">
        <f>IF($B206="P",VLOOKUP($E206,'[2]Costeo-JUL26'!$B$9:$CQ$307,AM$1,0),0)</f>
        <v>1.7999999999999999E-2</v>
      </c>
      <c r="AN206" s="36">
        <f t="shared" si="107"/>
        <v>318.38019407999991</v>
      </c>
      <c r="AO206" s="36">
        <f t="shared" si="108"/>
        <v>18006.168754079998</v>
      </c>
      <c r="AP206" s="34">
        <f>IF($B206="P",VLOOKUP($E206,'[2]Costeo-JUL26'!$B$9:$CQ$307,AP$1,0),0)</f>
        <v>939863</v>
      </c>
      <c r="AQ206" s="16">
        <f>IF($B206="P",VLOOKUP($E206,'[2]Costeo-JUL26'!$B$9:$CQ$307,AQ$1,0),0)*$G206</f>
        <v>3084</v>
      </c>
      <c r="AR206" s="36">
        <f>IF($B206="P",VLOOKUP($E206,'[2]Costeo-JUL26'!$B$9:$CQ$307,AR$1,0),0)*$G206</f>
        <v>202883.96231999999</v>
      </c>
      <c r="AS206" s="35">
        <f>IF($B206="P",VLOOKUP($E206,'[2]Costeo-JUL26'!$B$9:$CQ$307,AS$1,0),0)</f>
        <v>0.02</v>
      </c>
      <c r="AT206" s="36">
        <f t="shared" si="109"/>
        <v>4057.6792464</v>
      </c>
      <c r="AU206" s="36">
        <f t="shared" si="110"/>
        <v>206941.64156639998</v>
      </c>
      <c r="AV206" s="34">
        <f>IF($B206="P",VLOOKUP($E206,'[2]Costeo-JUL26'!$B$9:$CQ$307,AV$1,0),0)</f>
        <v>932317</v>
      </c>
      <c r="AW206" s="16">
        <f>IF($B206="P",VLOOKUP($E206,'[2]Costeo-JUL26'!$B$9:$CQ$307,AW$1,0),0)*$G206</f>
        <v>4.6774000000000004</v>
      </c>
      <c r="AX206" s="36">
        <f>IF($B206="P",VLOOKUP($E206,'[2]Costeo-JUL26'!$B$9:$CQ$307,AX$1,0),0)*$G206</f>
        <v>20102.529719999999</v>
      </c>
      <c r="AY206" s="35">
        <f>IF($B206="P",VLOOKUP($E206,'[2]Costeo-JUL26'!$B$9:$CQ$307,AY$1,0),0)</f>
        <v>0.03</v>
      </c>
      <c r="AZ206" s="36">
        <f t="shared" si="111"/>
        <v>603.07589159999998</v>
      </c>
      <c r="BA206" s="36">
        <f t="shared" si="112"/>
        <v>20705.6056116</v>
      </c>
      <c r="BB206" s="34">
        <f>IF($B206="P",VLOOKUP($E206,'[2]Costeo-JUL26'!$B$9:$CQ$307,BB$1,0),0)</f>
        <v>902311</v>
      </c>
      <c r="BC206" s="16">
        <f>IF($B206="P",VLOOKUP($E206,'[2]Costeo-JUL26'!$B$9:$CQ$307,BC$1,0),0)*$G206</f>
        <v>0.71388888888888891</v>
      </c>
      <c r="BD206" s="36">
        <f>IF($B206="P",VLOOKUP($E206,'[2]Costeo-JUL26'!$B$9:$CQ$307,BD$1,0),0)*$G206</f>
        <v>2799.6187916666672</v>
      </c>
      <c r="BE206" s="35">
        <f>IF($B206="P",VLOOKUP($E206,'[2]Costeo-JUL26'!$B$9:$CQ$307,BE$1,0),0)</f>
        <v>0.03</v>
      </c>
      <c r="BF206" s="36">
        <f t="shared" si="113"/>
        <v>83.988563750000012</v>
      </c>
      <c r="BG206" s="36">
        <f t="shared" si="114"/>
        <v>2883.6073554166674</v>
      </c>
      <c r="BH206" s="34">
        <f>IF($B206="P",VLOOKUP($E206,'[2]Costeo-JUL26'!$B$9:$CQ$307,BH$1,0),0)</f>
        <v>933089</v>
      </c>
      <c r="BI206" s="16">
        <f>IF($B206="P",VLOOKUP($E206,'[2]Costeo-JUL26'!$B$9:$CQ$307,BI$1,0),0)*$G206</f>
        <v>8.9236111111111107</v>
      </c>
      <c r="BJ206" s="36">
        <f>IF($B206="P",VLOOKUP($E206,'[2]Costeo-JUL26'!$B$9:$CQ$307,BJ$1,0),0)*$G206</f>
        <v>6645.1681837979095</v>
      </c>
      <c r="BK206" s="35">
        <f>IF(BH206=910319,0,IF($B206="P",VLOOKUP($E206,'[2]Costeo-JUL26'!$B$9:$CQ$307,BK$1,0),0))</f>
        <v>0.02</v>
      </c>
      <c r="BL206" s="36">
        <f t="shared" si="115"/>
        <v>132.90336367595819</v>
      </c>
      <c r="BM206" s="36">
        <f t="shared" si="116"/>
        <v>6778.0715474738681</v>
      </c>
      <c r="BN206" s="34">
        <f>IF($B206="P",VLOOKUP($E206,'[2]Costeo-JUL26'!$B$9:$CQ$307,BN$1,0),0)</f>
        <v>0</v>
      </c>
      <c r="BO206" s="16">
        <f>IF($B206="P",VLOOKUP($E206,'[2]Costeo-JUL26'!$B$9:$CQ$307,BO$1,0),0)*$G206</f>
        <v>0</v>
      </c>
      <c r="BP206" s="36">
        <f>IF($B206="P",VLOOKUP($E206,'[2]Costeo-JUL26'!$B$9:$CQ$307,BP$1,0),0)*$G206</f>
        <v>0</v>
      </c>
      <c r="BQ206" s="35">
        <f>IF($B206="P",VLOOKUP($E206,'[2]Costeo-JUL26'!$B$9:$CQ$307,BQ$1,0),0)</f>
        <v>0</v>
      </c>
      <c r="BR206" s="36">
        <f t="shared" si="117"/>
        <v>0</v>
      </c>
      <c r="BS206" s="36">
        <f t="shared" si="118"/>
        <v>0</v>
      </c>
      <c r="BT206" s="34">
        <f>IF($B206="P",VLOOKUP($E206,'[2]Costeo-JUL26'!$B$9:$CQ$307,BT$1,0),0)</f>
        <v>0</v>
      </c>
      <c r="BU206" s="16">
        <f>IF($B206="P",VLOOKUP($E206,'[2]Costeo-JUL26'!$B$9:$CQ$307,BU$1,0),0)*$G206</f>
        <v>0</v>
      </c>
      <c r="BV206" s="36">
        <f>IF($B206="P",VLOOKUP($E206,'[2]Costeo-JUL26'!$B$9:$CQ$307,BV$1,0),0)*$G206</f>
        <v>0</v>
      </c>
      <c r="BW206" s="35">
        <f>IF($B206="P",VLOOKUP($E206,'[2]Costeo-JUL26'!$B$9:$CQ$307,BW$1,0),0)</f>
        <v>0</v>
      </c>
      <c r="BX206" s="36">
        <f t="shared" si="119"/>
        <v>0</v>
      </c>
      <c r="BY206" s="36">
        <f t="shared" si="120"/>
        <v>0</v>
      </c>
      <c r="BZ206" s="34">
        <f>IF($B206="P",VLOOKUP($E206,'[2]Costeo-JUL26'!$B$9:$CQ$307,BZ$1,0),0)</f>
        <v>0</v>
      </c>
      <c r="CA206" s="16">
        <f>IF($B206="P",VLOOKUP($E206,'[2]Costeo-JUL26'!$B$9:$CQ$307,CA$1,0),0)*$G206</f>
        <v>0</v>
      </c>
      <c r="CB206" s="36">
        <f>IF($B206="P",VLOOKUP($E206,'[2]Costeo-JUL26'!$B$9:$CQ$307,CB$1,0),0)*$G206</f>
        <v>0</v>
      </c>
      <c r="CC206" s="35">
        <f>IF($B206="P",VLOOKUP($E206,'[2]Costeo-JUL26'!$B$9:$CQ$307,CC$1,0),0)</f>
        <v>0</v>
      </c>
      <c r="CD206" s="36">
        <f t="shared" si="121"/>
        <v>0</v>
      </c>
      <c r="CE206" s="36">
        <f t="shared" si="122"/>
        <v>0</v>
      </c>
      <c r="CF206" s="37">
        <f t="shared" si="94"/>
        <v>362955.91636621451</v>
      </c>
      <c r="CG206" s="36">
        <f>IF($B206="r",VLOOKUP($E206,'[2]Costeo-JUL26'!$B$9:$CQ$307,CG$1,0),0)*$G206</f>
        <v>0</v>
      </c>
      <c r="CH206" s="35">
        <f>VLOOKUP($E206,'[2]TEORICOS (05.26)'!$A$8:$T$251,CH$1,0)</f>
        <v>0</v>
      </c>
      <c r="CI206" s="36">
        <f t="shared" si="123"/>
        <v>0</v>
      </c>
      <c r="CJ206" s="37">
        <f t="shared" si="124"/>
        <v>0</v>
      </c>
      <c r="CM206" s="16">
        <f>SUMIFS('[1]Ajuste Inventario'!$I:$I,'[1]Ajuste Inventario'!$B:$B,E206,'[1]Ajuste Inventario'!$S:$S,D206)*-1</f>
        <v>-2.8330000000000002</v>
      </c>
      <c r="CN206" s="36">
        <f t="shared" si="95"/>
        <v>-4000.9887590096719</v>
      </c>
      <c r="CP206" t="str">
        <f t="shared" si="96"/>
        <v>1620Org.Vtas Dolores</v>
      </c>
      <c r="CQ206" s="10">
        <f t="shared" si="97"/>
        <v>1412.2798302187334</v>
      </c>
    </row>
    <row r="207" spans="1:95" x14ac:dyDescent="0.25">
      <c r="A207" s="30">
        <v>46204</v>
      </c>
      <c r="B207" s="31" t="str">
        <f>VLOOKUP($E207,'[2]TEORICOS (05.26)'!$A$8:$T$251,B$1,0)</f>
        <v>P</v>
      </c>
      <c r="C207" s="32" t="str">
        <f>VLOOKUP($E207,'[2]TEORICOS (05.26)'!$A$8:$T$251,C$1,0)</f>
        <v>Benedictino</v>
      </c>
      <c r="D207" t="s">
        <v>217</v>
      </c>
      <c r="E207">
        <v>1640</v>
      </c>
      <c r="F207" t="s">
        <v>115</v>
      </c>
      <c r="G207" s="16">
        <v>22</v>
      </c>
      <c r="H207" s="16">
        <v>34.870000000000005</v>
      </c>
      <c r="I207" s="33">
        <v>144427.57</v>
      </c>
      <c r="J207" s="33">
        <v>136789.69</v>
      </c>
      <c r="K207" s="34">
        <f>IF($B207="P",VLOOKUP($E207,'[2]Costeo-JUL26'!$B$9:$CQ$307,K$1,0),0)</f>
        <v>939154</v>
      </c>
      <c r="L207" s="35">
        <f>VLOOKUP($E207,'[2]TEORICOS (05.26)'!$A$8:$T$251,L$1,0)</f>
        <v>2.5000000000000001E-2</v>
      </c>
      <c r="M207" s="36">
        <f t="shared" si="98"/>
        <v>3419.7422500000002</v>
      </c>
      <c r="N207" s="35">
        <f>IF($B207="P",VLOOKUP($E207,'[2]Costeo-JUL26'!$B$9:$CQ$307,N$1,0),0)</f>
        <v>0.02</v>
      </c>
      <c r="O207" s="36">
        <f t="shared" si="99"/>
        <v>68.394845000000004</v>
      </c>
      <c r="P207" s="36">
        <f>IF($B207="P",VLOOKUP($E207,'[2]Costeo-JUL26'!$B$9:$CQ$307,P$1,0),0)*H207</f>
        <v>0</v>
      </c>
      <c r="Q207" s="36">
        <f t="shared" si="100"/>
        <v>3488.137095</v>
      </c>
      <c r="R207" s="34">
        <f>IF($B207="P",VLOOKUP($E207,'[2]Costeo-JUL26'!$B$9:$CQ$307,R$1,0),0)</f>
        <v>0</v>
      </c>
      <c r="S207" s="16">
        <f>IF($B207="P",VLOOKUP($E207,'[2]Costeo-JUL26'!$B$9:$CQ$307,S$1,0),0)*$G207</f>
        <v>0</v>
      </c>
      <c r="T207" s="36">
        <f>IF($B207="P",VLOOKUP($E207,'[2]Costeo-JUL26'!$B$9:$CQ$307,T$1,0),0)*$G207</f>
        <v>0</v>
      </c>
      <c r="U207" s="35">
        <f>IF($B207="P",VLOOKUP($E207,'[2]Costeo-JUL26'!$B$9:$CQ$307,U$1,0),0)</f>
        <v>0</v>
      </c>
      <c r="V207" s="36">
        <f t="shared" si="101"/>
        <v>0</v>
      </c>
      <c r="W207" s="36">
        <f t="shared" si="102"/>
        <v>0</v>
      </c>
      <c r="X207" s="34">
        <f>IF($B207="P",VLOOKUP($E207,'[2]Costeo-JUL26'!$B$9:$CQ$307,X$1,0),0)</f>
        <v>902338</v>
      </c>
      <c r="Y207" s="16">
        <f>IF($B207="P",VLOOKUP($E207,'[2]Costeo-JUL26'!$B$9:$CQ$307,Y$1,0),0)*$G207</f>
        <v>1.2937320000000001</v>
      </c>
      <c r="Z207" s="36">
        <f>IF($B207="P",VLOOKUP($E207,'[2]Costeo-JUL26'!$B$9:$CQ$307,Z$1,0),0)*$G207</f>
        <v>365.78978568000002</v>
      </c>
      <c r="AA207" s="35">
        <f>IF($B207="P",VLOOKUP($E207,'[2]Costeo-JUL26'!$B$9:$CQ$307,AA$1,0),0)</f>
        <v>0.45</v>
      </c>
      <c r="AB207" s="36">
        <f t="shared" si="103"/>
        <v>164.60540355600003</v>
      </c>
      <c r="AC207" s="36">
        <f t="shared" si="104"/>
        <v>530.39518923600008</v>
      </c>
      <c r="AD207" s="34">
        <f>IF($B207="P",VLOOKUP($E207,'[2]Costeo-JUL26'!$B$9:$CQ$307,AD$1,0),0)</f>
        <v>931150</v>
      </c>
      <c r="AE207" s="16">
        <f>IF($B207="P",VLOOKUP($E207,'[2]Costeo-JUL26'!$B$9:$CQ$307,AE$1,0),0)*$G207</f>
        <v>132</v>
      </c>
      <c r="AF207" s="36">
        <f>IF($B207="P",VLOOKUP($E207,'[2]Costeo-JUL26'!$B$9:$CQ$307,AF$1,0),0)*$G207</f>
        <v>1975.8024</v>
      </c>
      <c r="AG207" s="35">
        <f>IF($B207="P",VLOOKUP($E207,'[2]Costeo-JUL26'!$B$9:$CQ$307,AG$1,0),0)</f>
        <v>6.0000000000000001E-3</v>
      </c>
      <c r="AH207" s="36">
        <f t="shared" si="105"/>
        <v>11.8548144</v>
      </c>
      <c r="AI207" s="36">
        <f t="shared" si="106"/>
        <v>1987.6572143999999</v>
      </c>
      <c r="AJ207" s="34">
        <f>IF($B207="P",VLOOKUP($E207,'[2]Costeo-JUL26'!$B$9:$CQ$307,AJ$1,0),0)</f>
        <v>936449</v>
      </c>
      <c r="AK207" s="16">
        <f>IF($B207="P",VLOOKUP($E207,'[2]Costeo-JUL26'!$B$9:$CQ$307,AK$1,0),0)*$G207</f>
        <v>132</v>
      </c>
      <c r="AL207" s="36">
        <f>IF($B207="P",VLOOKUP($E207,'[2]Costeo-JUL26'!$B$9:$CQ$307,AL$1,0),0)*$G207</f>
        <v>2662.4426400000002</v>
      </c>
      <c r="AM207" s="35">
        <f>IF($B207="P",VLOOKUP($E207,'[2]Costeo-JUL26'!$B$9:$CQ$307,AM$1,0),0)</f>
        <v>1.7999999999999999E-2</v>
      </c>
      <c r="AN207" s="36">
        <f t="shared" si="107"/>
        <v>47.923967519999998</v>
      </c>
      <c r="AO207" s="36">
        <f t="shared" si="108"/>
        <v>2710.3666075200003</v>
      </c>
      <c r="AP207" s="34">
        <f>IF($B207="P",VLOOKUP($E207,'[2]Costeo-JUL26'!$B$9:$CQ$307,AP$1,0),0)</f>
        <v>939522</v>
      </c>
      <c r="AQ207" s="16">
        <f>IF($B207="P",VLOOKUP($E207,'[2]Costeo-JUL26'!$B$9:$CQ$307,AQ$1,0),0)*$G207</f>
        <v>132</v>
      </c>
      <c r="AR207" s="36">
        <f>IF($B207="P",VLOOKUP($E207,'[2]Costeo-JUL26'!$B$9:$CQ$307,AR$1,0),0)*$G207</f>
        <v>16036.934744623657</v>
      </c>
      <c r="AS207" s="35">
        <f>IF($B207="P",VLOOKUP($E207,'[2]Costeo-JUL26'!$B$9:$CQ$307,AS$1,0),0)</f>
        <v>0.02</v>
      </c>
      <c r="AT207" s="36">
        <f t="shared" si="109"/>
        <v>320.73869489247312</v>
      </c>
      <c r="AU207" s="36">
        <f t="shared" si="110"/>
        <v>16357.673439516129</v>
      </c>
      <c r="AV207" s="34">
        <f>IF($B207="P",VLOOKUP($E207,'[2]Costeo-JUL26'!$B$9:$CQ$307,AV$1,0),0)</f>
        <v>932317</v>
      </c>
      <c r="AW207" s="16">
        <f>IF($B207="P",VLOOKUP($E207,'[2]Costeo-JUL26'!$B$9:$CQ$307,AW$1,0),0)*$G207</f>
        <v>0.48399999999999999</v>
      </c>
      <c r="AX207" s="36">
        <f>IF($B207="P",VLOOKUP($E207,'[2]Costeo-JUL26'!$B$9:$CQ$307,AX$1,0),0)*$G207</f>
        <v>2080.1351999999997</v>
      </c>
      <c r="AY207" s="35">
        <f>IF($B207="P",VLOOKUP($E207,'[2]Costeo-JUL26'!$B$9:$CQ$307,AY$1,0),0)</f>
        <v>0.03</v>
      </c>
      <c r="AZ207" s="36">
        <f t="shared" si="111"/>
        <v>62.40405599999999</v>
      </c>
      <c r="BA207" s="36">
        <f t="shared" si="112"/>
        <v>2142.5392559999996</v>
      </c>
      <c r="BB207" s="34">
        <f>IF($B207="P",VLOOKUP($E207,'[2]Costeo-JUL26'!$B$9:$CQ$307,BB$1,0),0)</f>
        <v>902311</v>
      </c>
      <c r="BC207" s="16">
        <f>IF($B207="P",VLOOKUP($E207,'[2]Costeo-JUL26'!$B$9:$CQ$307,BC$1,0),0)*$G207</f>
        <v>9.166666666666666E-2</v>
      </c>
      <c r="BD207" s="36">
        <f>IF($B207="P",VLOOKUP($E207,'[2]Costeo-JUL26'!$B$9:$CQ$307,BD$1,0),0)*$G207</f>
        <v>359.48412500000006</v>
      </c>
      <c r="BE207" s="35">
        <f>IF($B207="P",VLOOKUP($E207,'[2]Costeo-JUL26'!$B$9:$CQ$307,BE$1,0),0)</f>
        <v>0.03</v>
      </c>
      <c r="BF207" s="36">
        <f t="shared" si="113"/>
        <v>10.784523750000002</v>
      </c>
      <c r="BG207" s="36">
        <f t="shared" si="114"/>
        <v>370.26864875000007</v>
      </c>
      <c r="BH207" s="34">
        <f>IF($B207="P",VLOOKUP($E207,'[2]Costeo-JUL26'!$B$9:$CQ$307,BH$1,0),0)</f>
        <v>933089</v>
      </c>
      <c r="BI207" s="16">
        <f>IF($B207="P",VLOOKUP($E207,'[2]Costeo-JUL26'!$B$9:$CQ$307,BI$1,0),0)*$G207</f>
        <v>0.5892857142857143</v>
      </c>
      <c r="BJ207" s="36">
        <f>IF($B207="P",VLOOKUP($E207,'[2]Costeo-JUL26'!$B$9:$CQ$307,BJ$1,0),0)*$G207</f>
        <v>438.82489173718267</v>
      </c>
      <c r="BK207" s="35">
        <f>IF(BH207=910319,0,IF($B207="P",VLOOKUP($E207,'[2]Costeo-JUL26'!$B$9:$CQ$307,BK$1,0),0))</f>
        <v>0.02</v>
      </c>
      <c r="BL207" s="36">
        <f t="shared" si="115"/>
        <v>8.7764978347436529</v>
      </c>
      <c r="BM207" s="36">
        <f t="shared" si="116"/>
        <v>447.60138957192635</v>
      </c>
      <c r="BN207" s="34">
        <f>IF($B207="P",VLOOKUP($E207,'[2]Costeo-JUL26'!$B$9:$CQ$307,BN$1,0),0)</f>
        <v>0</v>
      </c>
      <c r="BO207" s="16">
        <f>IF($B207="P",VLOOKUP($E207,'[2]Costeo-JUL26'!$B$9:$CQ$307,BO$1,0),0)*$G207</f>
        <v>0</v>
      </c>
      <c r="BP207" s="36">
        <f>IF($B207="P",VLOOKUP($E207,'[2]Costeo-JUL26'!$B$9:$CQ$307,BP$1,0),0)*$G207</f>
        <v>0</v>
      </c>
      <c r="BQ207" s="35">
        <f>IF($B207="P",VLOOKUP($E207,'[2]Costeo-JUL26'!$B$9:$CQ$307,BQ$1,0),0)</f>
        <v>0</v>
      </c>
      <c r="BR207" s="36">
        <f t="shared" si="117"/>
        <v>0</v>
      </c>
      <c r="BS207" s="36">
        <f t="shared" si="118"/>
        <v>0</v>
      </c>
      <c r="BT207" s="34">
        <f>IF($B207="P",VLOOKUP($E207,'[2]Costeo-JUL26'!$B$9:$CQ$307,BT$1,0),0)</f>
        <v>0</v>
      </c>
      <c r="BU207" s="16">
        <f>IF($B207="P",VLOOKUP($E207,'[2]Costeo-JUL26'!$B$9:$CQ$307,BU$1,0),0)*$G207</f>
        <v>0</v>
      </c>
      <c r="BV207" s="36">
        <f>IF($B207="P",VLOOKUP($E207,'[2]Costeo-JUL26'!$B$9:$CQ$307,BV$1,0),0)*$G207</f>
        <v>0</v>
      </c>
      <c r="BW207" s="35">
        <f>IF($B207="P",VLOOKUP($E207,'[2]Costeo-JUL26'!$B$9:$CQ$307,BW$1,0),0)</f>
        <v>0</v>
      </c>
      <c r="BX207" s="36">
        <f t="shared" si="119"/>
        <v>0</v>
      </c>
      <c r="BY207" s="36">
        <f t="shared" si="120"/>
        <v>0</v>
      </c>
      <c r="BZ207" s="34">
        <f>IF($B207="P",VLOOKUP($E207,'[2]Costeo-JUL26'!$B$9:$CQ$307,BZ$1,0),0)</f>
        <v>0</v>
      </c>
      <c r="CA207" s="16">
        <f>IF($B207="P",VLOOKUP($E207,'[2]Costeo-JUL26'!$B$9:$CQ$307,CA$1,0),0)*$G207</f>
        <v>0</v>
      </c>
      <c r="CB207" s="36">
        <f>IF($B207="P",VLOOKUP($E207,'[2]Costeo-JUL26'!$B$9:$CQ$307,CB$1,0),0)*$G207</f>
        <v>0</v>
      </c>
      <c r="CC207" s="35">
        <f>IF($B207="P",VLOOKUP($E207,'[2]Costeo-JUL26'!$B$9:$CQ$307,CC$1,0),0)</f>
        <v>0</v>
      </c>
      <c r="CD207" s="36">
        <f t="shared" si="121"/>
        <v>0</v>
      </c>
      <c r="CE207" s="36">
        <f t="shared" si="122"/>
        <v>0</v>
      </c>
      <c r="CF207" s="37">
        <f t="shared" si="94"/>
        <v>28034.638839994055</v>
      </c>
      <c r="CG207" s="36">
        <f>IF($B207="r",VLOOKUP($E207,'[2]Costeo-JUL26'!$B$9:$CQ$307,CG$1,0),0)*$G207</f>
        <v>0</v>
      </c>
      <c r="CH207" s="35">
        <f>VLOOKUP($E207,'[2]TEORICOS (05.26)'!$A$8:$T$251,CH$1,0)</f>
        <v>0</v>
      </c>
      <c r="CI207" s="36">
        <f t="shared" si="123"/>
        <v>0</v>
      </c>
      <c r="CJ207" s="37">
        <f t="shared" si="124"/>
        <v>0</v>
      </c>
      <c r="CM207" s="16">
        <f>SUMIFS('[1]Ajuste Inventario'!$I:$I,'[1]Ajuste Inventario'!$B:$B,E207,'[1]Ajuste Inventario'!$S:$S,D207)*-1</f>
        <v>-3.8330000000000002</v>
      </c>
      <c r="CN207" s="36">
        <f t="shared" si="95"/>
        <v>-4884.398666986237</v>
      </c>
      <c r="CP207" t="str">
        <f t="shared" si="96"/>
        <v>1640Org.Vtas Dolores</v>
      </c>
      <c r="CQ207" s="10">
        <f t="shared" si="97"/>
        <v>1274.3017654542753</v>
      </c>
    </row>
    <row r="208" spans="1:95" x14ac:dyDescent="0.25">
      <c r="A208" s="30">
        <v>46204</v>
      </c>
      <c r="B208" s="31" t="str">
        <f>VLOOKUP($E208,'[2]TEORICOS (05.26)'!$A$8:$T$251,B$1,0)</f>
        <v>P</v>
      </c>
      <c r="C208" s="32" t="str">
        <f>VLOOKUP($E208,'[2]TEORICOS (05.26)'!$A$8:$T$251,C$1,0)</f>
        <v>Benedictino</v>
      </c>
      <c r="D208" t="s">
        <v>217</v>
      </c>
      <c r="E208">
        <v>1658</v>
      </c>
      <c r="F208" t="s">
        <v>116</v>
      </c>
      <c r="G208" s="16">
        <v>3</v>
      </c>
      <c r="H208" s="16">
        <v>7.1340000000000003</v>
      </c>
      <c r="I208" s="33">
        <v>23454.759999999995</v>
      </c>
      <c r="J208" s="33">
        <v>23433.199999999997</v>
      </c>
      <c r="K208" s="34">
        <f>IF($B208="P",VLOOKUP($E208,'[2]Costeo-JUL26'!$B$9:$CQ$307,K$1,0),0)</f>
        <v>939154</v>
      </c>
      <c r="L208" s="35">
        <f>VLOOKUP($E208,'[2]TEORICOS (05.26)'!$A$8:$T$251,L$1,0)</f>
        <v>2.5000000000000001E-2</v>
      </c>
      <c r="M208" s="36">
        <f t="shared" si="98"/>
        <v>585.82999999999993</v>
      </c>
      <c r="N208" s="35">
        <f>IF($B208="P",VLOOKUP($E208,'[2]Costeo-JUL26'!$B$9:$CQ$307,N$1,0),0)</f>
        <v>0.02</v>
      </c>
      <c r="O208" s="36">
        <f t="shared" si="99"/>
        <v>11.716599999999998</v>
      </c>
      <c r="P208" s="36">
        <f>IF($B208="P",VLOOKUP($E208,'[2]Costeo-JUL26'!$B$9:$CQ$307,P$1,0),0)*H208</f>
        <v>0</v>
      </c>
      <c r="Q208" s="36">
        <f t="shared" si="100"/>
        <v>597.5465999999999</v>
      </c>
      <c r="R208" s="34">
        <f>IF($B208="P",VLOOKUP($E208,'[2]Costeo-JUL26'!$B$9:$CQ$307,R$1,0),0)</f>
        <v>0</v>
      </c>
      <c r="S208" s="16">
        <f>IF($B208="P",VLOOKUP($E208,'[2]Costeo-JUL26'!$B$9:$CQ$307,S$1,0),0)*$G208</f>
        <v>0</v>
      </c>
      <c r="T208" s="36">
        <f>IF($B208="P",VLOOKUP($E208,'[2]Costeo-JUL26'!$B$9:$CQ$307,T$1,0),0)*$G208</f>
        <v>0</v>
      </c>
      <c r="U208" s="35">
        <f>IF($B208="P",VLOOKUP($E208,'[2]Costeo-JUL26'!$B$9:$CQ$307,U$1,0),0)</f>
        <v>0</v>
      </c>
      <c r="V208" s="36">
        <f t="shared" si="101"/>
        <v>0</v>
      </c>
      <c r="W208" s="36">
        <f t="shared" si="102"/>
        <v>0</v>
      </c>
      <c r="X208" s="34">
        <f>IF($B208="P",VLOOKUP($E208,'[2]Costeo-JUL26'!$B$9:$CQ$307,X$1,0),0)</f>
        <v>902338</v>
      </c>
      <c r="Y208" s="16">
        <f>IF($B208="P",VLOOKUP($E208,'[2]Costeo-JUL26'!$B$9:$CQ$307,Y$1,0),0)*$G208</f>
        <v>0.264627</v>
      </c>
      <c r="Z208" s="36">
        <f>IF($B208="P",VLOOKUP($E208,'[2]Costeo-JUL26'!$B$9:$CQ$307,Z$1,0),0)*$G208</f>
        <v>74.820637980000001</v>
      </c>
      <c r="AA208" s="35">
        <f>IF($B208="P",VLOOKUP($E208,'[2]Costeo-JUL26'!$B$9:$CQ$307,AA$1,0),0)</f>
        <v>0.45</v>
      </c>
      <c r="AB208" s="36">
        <f t="shared" si="103"/>
        <v>33.669287091000001</v>
      </c>
      <c r="AC208" s="36">
        <f t="shared" si="104"/>
        <v>108.489925071</v>
      </c>
      <c r="AD208" s="34">
        <f>IF($B208="P",VLOOKUP($E208,'[2]Costeo-JUL26'!$B$9:$CQ$307,AD$1,0),0)</f>
        <v>931150</v>
      </c>
      <c r="AE208" s="16">
        <f>IF($B208="P",VLOOKUP($E208,'[2]Costeo-JUL26'!$B$9:$CQ$307,AE$1,0),0)*$G208</f>
        <v>18</v>
      </c>
      <c r="AF208" s="36">
        <f>IF($B208="P",VLOOKUP($E208,'[2]Costeo-JUL26'!$B$9:$CQ$307,AF$1,0),0)*$G208</f>
        <v>269.42759999999998</v>
      </c>
      <c r="AG208" s="35">
        <f>IF($B208="P",VLOOKUP($E208,'[2]Costeo-JUL26'!$B$9:$CQ$307,AG$1,0),0)</f>
        <v>6.0000000000000001E-3</v>
      </c>
      <c r="AH208" s="36">
        <f t="shared" si="105"/>
        <v>1.6165655999999999</v>
      </c>
      <c r="AI208" s="36">
        <f t="shared" si="106"/>
        <v>271.04416559999999</v>
      </c>
      <c r="AJ208" s="34">
        <f>IF($B208="P",VLOOKUP($E208,'[2]Costeo-JUL26'!$B$9:$CQ$307,AJ$1,0),0)</f>
        <v>936450</v>
      </c>
      <c r="AK208" s="16">
        <f>IF($B208="P",VLOOKUP($E208,'[2]Costeo-JUL26'!$B$9:$CQ$307,AK$1,0),0)*$G208</f>
        <v>18</v>
      </c>
      <c r="AL208" s="36">
        <f>IF($B208="P",VLOOKUP($E208,'[2]Costeo-JUL26'!$B$9:$CQ$307,AL$1,0),0)*$G208</f>
        <v>398.53943999999996</v>
      </c>
      <c r="AM208" s="35">
        <f>IF($B208="P",VLOOKUP($E208,'[2]Costeo-JUL26'!$B$9:$CQ$307,AM$1,0),0)</f>
        <v>1.7999999999999999E-2</v>
      </c>
      <c r="AN208" s="36">
        <f t="shared" si="107"/>
        <v>7.1737099199999985</v>
      </c>
      <c r="AO208" s="36">
        <f t="shared" si="108"/>
        <v>405.71314991999998</v>
      </c>
      <c r="AP208" s="34">
        <f>IF($B208="P",VLOOKUP($E208,'[2]Costeo-JUL26'!$B$9:$CQ$307,AP$1,0),0)</f>
        <v>933390</v>
      </c>
      <c r="AQ208" s="16">
        <f>IF($B208="P",VLOOKUP($E208,'[2]Costeo-JUL26'!$B$9:$CQ$307,AQ$1,0),0)*$G208</f>
        <v>18</v>
      </c>
      <c r="AR208" s="36">
        <f>IF($B208="P",VLOOKUP($E208,'[2]Costeo-JUL26'!$B$9:$CQ$307,AR$1,0),0)*$G208</f>
        <v>2628.25938</v>
      </c>
      <c r="AS208" s="35">
        <f>IF($B208="P",VLOOKUP($E208,'[2]Costeo-JUL26'!$B$9:$CQ$307,AS$1,0),0)</f>
        <v>0.02</v>
      </c>
      <c r="AT208" s="36">
        <f t="shared" si="109"/>
        <v>52.565187600000002</v>
      </c>
      <c r="AU208" s="36">
        <f t="shared" si="110"/>
        <v>2680.8245676000001</v>
      </c>
      <c r="AV208" s="34">
        <f>IF($B208="P",VLOOKUP($E208,'[2]Costeo-JUL26'!$B$9:$CQ$307,AV$1,0),0)</f>
        <v>917330</v>
      </c>
      <c r="AW208" s="16">
        <f>IF($B208="P",VLOOKUP($E208,'[2]Costeo-JUL26'!$B$9:$CQ$307,AW$1,0),0)*$G208</f>
        <v>7.9199999999999993E-2</v>
      </c>
      <c r="AX208" s="36">
        <f>IF($B208="P",VLOOKUP($E208,'[2]Costeo-JUL26'!$B$9:$CQ$307,AX$1,0),0)*$G208</f>
        <v>311.35946100519931</v>
      </c>
      <c r="AY208" s="35">
        <f>IF($B208="P",VLOOKUP($E208,'[2]Costeo-JUL26'!$B$9:$CQ$307,AY$1,0),0)</f>
        <v>0.03</v>
      </c>
      <c r="AZ208" s="36">
        <f t="shared" si="111"/>
        <v>9.3407838301559796</v>
      </c>
      <c r="BA208" s="36">
        <f t="shared" si="112"/>
        <v>320.70024483535531</v>
      </c>
      <c r="BB208" s="34">
        <f>IF($B208="P",VLOOKUP($E208,'[2]Costeo-JUL26'!$B$9:$CQ$307,BB$1,0),0)</f>
        <v>902311</v>
      </c>
      <c r="BC208" s="16">
        <f>IF($B208="P",VLOOKUP($E208,'[2]Costeo-JUL26'!$B$9:$CQ$307,BC$1,0),0)*$G208</f>
        <v>1.3125000000000001E-2</v>
      </c>
      <c r="BD208" s="36">
        <f>IF($B208="P",VLOOKUP($E208,'[2]Costeo-JUL26'!$B$9:$CQ$307,BD$1,0),0)*$G208</f>
        <v>51.471590625000012</v>
      </c>
      <c r="BE208" s="35">
        <f>IF($B208="P",VLOOKUP($E208,'[2]Costeo-JUL26'!$B$9:$CQ$307,BE$1,0),0)</f>
        <v>0.03</v>
      </c>
      <c r="BF208" s="36">
        <f t="shared" si="113"/>
        <v>1.5441477187500003</v>
      </c>
      <c r="BG208" s="36">
        <f t="shared" si="114"/>
        <v>53.015738343750009</v>
      </c>
      <c r="BH208" s="34">
        <f>IF($B208="P",VLOOKUP($E208,'[2]Costeo-JUL26'!$B$9:$CQ$307,BH$1,0),0)</f>
        <v>933089</v>
      </c>
      <c r="BI208" s="16">
        <f>IF($B208="P",VLOOKUP($E208,'[2]Costeo-JUL26'!$B$9:$CQ$307,BI$1,0),0)*$G208</f>
        <v>0.11249999999999999</v>
      </c>
      <c r="BJ208" s="36">
        <f>IF($B208="P",VLOOKUP($E208,'[2]Costeo-JUL26'!$B$9:$CQ$307,BJ$1,0),0)*$G208</f>
        <v>83.775661149825794</v>
      </c>
      <c r="BK208" s="35">
        <f>IF(BH208=910319,0,IF($B208="P",VLOOKUP($E208,'[2]Costeo-JUL26'!$B$9:$CQ$307,BK$1,0),0))</f>
        <v>0.02</v>
      </c>
      <c r="BL208" s="36">
        <f t="shared" si="115"/>
        <v>1.6755132229965159</v>
      </c>
      <c r="BM208" s="36">
        <f t="shared" si="116"/>
        <v>85.451174372822308</v>
      </c>
      <c r="BN208" s="34">
        <f>IF($B208="P",VLOOKUP($E208,'[2]Costeo-JUL26'!$B$9:$CQ$307,BN$1,0),0)</f>
        <v>0</v>
      </c>
      <c r="BO208" s="16">
        <f>IF($B208="P",VLOOKUP($E208,'[2]Costeo-JUL26'!$B$9:$CQ$307,BO$1,0),0)*$G208</f>
        <v>0</v>
      </c>
      <c r="BP208" s="36">
        <f>IF($B208="P",VLOOKUP($E208,'[2]Costeo-JUL26'!$B$9:$CQ$307,BP$1,0),0)*$G208</f>
        <v>0</v>
      </c>
      <c r="BQ208" s="35">
        <f>IF($B208="P",VLOOKUP($E208,'[2]Costeo-JUL26'!$B$9:$CQ$307,BQ$1,0),0)</f>
        <v>0</v>
      </c>
      <c r="BR208" s="36">
        <f t="shared" si="117"/>
        <v>0</v>
      </c>
      <c r="BS208" s="36">
        <f t="shared" si="118"/>
        <v>0</v>
      </c>
      <c r="BT208" s="34">
        <f>IF($B208="P",VLOOKUP($E208,'[2]Costeo-JUL26'!$B$9:$CQ$307,BT$1,0),0)</f>
        <v>0</v>
      </c>
      <c r="BU208" s="16">
        <f>IF($B208="P",VLOOKUP($E208,'[2]Costeo-JUL26'!$B$9:$CQ$307,BU$1,0),0)*$G208</f>
        <v>0</v>
      </c>
      <c r="BV208" s="36">
        <f>IF($B208="P",VLOOKUP($E208,'[2]Costeo-JUL26'!$B$9:$CQ$307,BV$1,0),0)*$G208</f>
        <v>0</v>
      </c>
      <c r="BW208" s="35">
        <f>IF($B208="P",VLOOKUP($E208,'[2]Costeo-JUL26'!$B$9:$CQ$307,BW$1,0),0)</f>
        <v>0</v>
      </c>
      <c r="BX208" s="36">
        <f t="shared" si="119"/>
        <v>0</v>
      </c>
      <c r="BY208" s="36">
        <f t="shared" si="120"/>
        <v>0</v>
      </c>
      <c r="BZ208" s="34">
        <f>IF($B208="P",VLOOKUP($E208,'[2]Costeo-JUL26'!$B$9:$CQ$307,BZ$1,0),0)</f>
        <v>0</v>
      </c>
      <c r="CA208" s="16">
        <f>IF($B208="P",VLOOKUP($E208,'[2]Costeo-JUL26'!$B$9:$CQ$307,CA$1,0),0)*$G208</f>
        <v>0</v>
      </c>
      <c r="CB208" s="36">
        <f>IF($B208="P",VLOOKUP($E208,'[2]Costeo-JUL26'!$B$9:$CQ$307,CB$1,0),0)*$G208</f>
        <v>0</v>
      </c>
      <c r="CC208" s="35">
        <f>IF($B208="P",VLOOKUP($E208,'[2]Costeo-JUL26'!$B$9:$CQ$307,CC$1,0),0)</f>
        <v>0</v>
      </c>
      <c r="CD208" s="36">
        <f t="shared" si="121"/>
        <v>0</v>
      </c>
      <c r="CE208" s="36">
        <f t="shared" si="122"/>
        <v>0</v>
      </c>
      <c r="CF208" s="37">
        <f t="shared" si="94"/>
        <v>4522.7855657429282</v>
      </c>
      <c r="CG208" s="36">
        <f>IF($B208="r",VLOOKUP($E208,'[2]Costeo-JUL26'!$B$9:$CQ$307,CG$1,0),0)*$G208</f>
        <v>0</v>
      </c>
      <c r="CH208" s="35">
        <f>VLOOKUP($E208,'[2]TEORICOS (05.26)'!$A$8:$T$251,CH$1,0)</f>
        <v>0</v>
      </c>
      <c r="CI208" s="36">
        <f t="shared" si="123"/>
        <v>0</v>
      </c>
      <c r="CJ208" s="37">
        <f t="shared" si="124"/>
        <v>0</v>
      </c>
      <c r="CM208" s="16">
        <f>SUMIFS('[1]Ajuste Inventario'!$I:$I,'[1]Ajuste Inventario'!$B:$B,E208,'[1]Ajuste Inventario'!$S:$S,D208)*-1</f>
        <v>6.5</v>
      </c>
      <c r="CN208" s="36">
        <f t="shared" si="95"/>
        <v>9799.3687257763449</v>
      </c>
      <c r="CP208" t="str">
        <f t="shared" si="96"/>
        <v>1658Org.Vtas Dolores</v>
      </c>
      <c r="CQ208" s="10">
        <f t="shared" si="97"/>
        <v>1507.5951885809761</v>
      </c>
    </row>
    <row r="209" spans="1:95" x14ac:dyDescent="0.25">
      <c r="A209" s="30">
        <v>46204</v>
      </c>
      <c r="B209" s="31" t="str">
        <f>VLOOKUP($E209,'[2]TEORICOS (05.26)'!$A$8:$T$251,B$1,0)</f>
        <v>R</v>
      </c>
      <c r="C209" s="32" t="str">
        <f>VLOOKUP($E209,'[2]TEORICOS (05.26)'!$A$8:$T$251,C$1,0)</f>
        <v>Smartwater</v>
      </c>
      <c r="D209" t="s">
        <v>217</v>
      </c>
      <c r="E209">
        <v>1659</v>
      </c>
      <c r="F209" t="s">
        <v>117</v>
      </c>
      <c r="G209" s="16">
        <v>9</v>
      </c>
      <c r="H209" s="16">
        <v>5.625</v>
      </c>
      <c r="I209" s="33">
        <v>69399.75</v>
      </c>
      <c r="J209" s="33">
        <v>69399.75</v>
      </c>
      <c r="K209" s="34">
        <f>IF($B209="P",VLOOKUP($E209,'[2]Costeo-JUL26'!$B$9:$CQ$307,K$1,0),0)</f>
        <v>0</v>
      </c>
      <c r="L209" s="35">
        <f>VLOOKUP($E209,'[2]TEORICOS (05.26)'!$A$8:$T$251,L$1,0)</f>
        <v>0.115</v>
      </c>
      <c r="M209" s="36">
        <f t="shared" si="98"/>
        <v>0</v>
      </c>
      <c r="N209" s="35">
        <f>IF($B209="P",VLOOKUP($E209,'[2]Costeo-JUL26'!$B$9:$CQ$307,N$1,0),0)</f>
        <v>0</v>
      </c>
      <c r="O209" s="36">
        <f t="shared" si="99"/>
        <v>0</v>
      </c>
      <c r="P209" s="36">
        <f>IF($B209="P",VLOOKUP($E209,'[2]Costeo-JUL26'!$B$9:$CQ$307,P$1,0),0)*H209</f>
        <v>0</v>
      </c>
      <c r="Q209" s="36">
        <f t="shared" si="100"/>
        <v>0</v>
      </c>
      <c r="R209" s="34">
        <f>IF($B209="P",VLOOKUP($E209,'[2]Costeo-JUL26'!$B$9:$CQ$307,R$1,0),0)</f>
        <v>0</v>
      </c>
      <c r="S209" s="16">
        <f>IF($B209="P",VLOOKUP($E209,'[2]Costeo-JUL26'!$B$9:$CQ$307,S$1,0),0)*$G209</f>
        <v>0</v>
      </c>
      <c r="T209" s="36">
        <f>IF($B209="P",VLOOKUP($E209,'[2]Costeo-JUL26'!$B$9:$CQ$307,T$1,0),0)*$G209</f>
        <v>0</v>
      </c>
      <c r="U209" s="35">
        <f>IF($B209="P",VLOOKUP($E209,'[2]Costeo-JUL26'!$B$9:$CQ$307,U$1,0),0)</f>
        <v>0</v>
      </c>
      <c r="V209" s="36">
        <f t="shared" si="101"/>
        <v>0</v>
      </c>
      <c r="W209" s="36">
        <f t="shared" si="102"/>
        <v>0</v>
      </c>
      <c r="X209" s="34">
        <f>IF($B209="P",VLOOKUP($E209,'[2]Costeo-JUL26'!$B$9:$CQ$307,X$1,0),0)</f>
        <v>0</v>
      </c>
      <c r="Y209" s="16">
        <f>IF($B209="P",VLOOKUP($E209,'[2]Costeo-JUL26'!$B$9:$CQ$307,Y$1,0),0)*$G209</f>
        <v>0</v>
      </c>
      <c r="Z209" s="36">
        <f>IF($B209="P",VLOOKUP($E209,'[2]Costeo-JUL26'!$B$9:$CQ$307,Z$1,0),0)*$G209</f>
        <v>0</v>
      </c>
      <c r="AA209" s="35">
        <f>IF($B209="P",VLOOKUP($E209,'[2]Costeo-JUL26'!$B$9:$CQ$307,AA$1,0),0)</f>
        <v>0</v>
      </c>
      <c r="AB209" s="36">
        <f t="shared" si="103"/>
        <v>0</v>
      </c>
      <c r="AC209" s="36">
        <f t="shared" si="104"/>
        <v>0</v>
      </c>
      <c r="AD209" s="34">
        <f>IF($B209="P",VLOOKUP($E209,'[2]Costeo-JUL26'!$B$9:$CQ$307,AD$1,0),0)</f>
        <v>0</v>
      </c>
      <c r="AE209" s="16">
        <f>IF($B209="P",VLOOKUP($E209,'[2]Costeo-JUL26'!$B$9:$CQ$307,AE$1,0),0)*$G209</f>
        <v>0</v>
      </c>
      <c r="AF209" s="36">
        <f>IF($B209="P",VLOOKUP($E209,'[2]Costeo-JUL26'!$B$9:$CQ$307,AF$1,0),0)*$G209</f>
        <v>0</v>
      </c>
      <c r="AG209" s="35">
        <f>IF($B209="P",VLOOKUP($E209,'[2]Costeo-JUL26'!$B$9:$CQ$307,AG$1,0),0)</f>
        <v>0</v>
      </c>
      <c r="AH209" s="36">
        <f t="shared" si="105"/>
        <v>0</v>
      </c>
      <c r="AI209" s="36">
        <f t="shared" si="106"/>
        <v>0</v>
      </c>
      <c r="AJ209" s="34">
        <f>IF($B209="P",VLOOKUP($E209,'[2]Costeo-JUL26'!$B$9:$CQ$307,AJ$1,0),0)</f>
        <v>0</v>
      </c>
      <c r="AK209" s="16">
        <f>IF($B209="P",VLOOKUP($E209,'[2]Costeo-JUL26'!$B$9:$CQ$307,AK$1,0),0)*$G209</f>
        <v>0</v>
      </c>
      <c r="AL209" s="36">
        <f>IF($B209="P",VLOOKUP($E209,'[2]Costeo-JUL26'!$B$9:$CQ$307,AL$1,0),0)*$G209</f>
        <v>0</v>
      </c>
      <c r="AM209" s="35">
        <f>IF($B209="P",VLOOKUP($E209,'[2]Costeo-JUL26'!$B$9:$CQ$307,AM$1,0),0)</f>
        <v>0</v>
      </c>
      <c r="AN209" s="36">
        <f t="shared" si="107"/>
        <v>0</v>
      </c>
      <c r="AO209" s="36">
        <f t="shared" si="108"/>
        <v>0</v>
      </c>
      <c r="AP209" s="34">
        <f>IF($B209="P",VLOOKUP($E209,'[2]Costeo-JUL26'!$B$9:$CQ$307,AP$1,0),0)</f>
        <v>0</v>
      </c>
      <c r="AQ209" s="16">
        <f>IF($B209="P",VLOOKUP($E209,'[2]Costeo-JUL26'!$B$9:$CQ$307,AQ$1,0),0)*$G209</f>
        <v>0</v>
      </c>
      <c r="AR209" s="36">
        <f>IF($B209="P",VLOOKUP($E209,'[2]Costeo-JUL26'!$B$9:$CQ$307,AR$1,0),0)*$G209</f>
        <v>0</v>
      </c>
      <c r="AS209" s="35">
        <f>IF($B209="P",VLOOKUP($E209,'[2]Costeo-JUL26'!$B$9:$CQ$307,AS$1,0),0)</f>
        <v>0</v>
      </c>
      <c r="AT209" s="36">
        <f t="shared" si="109"/>
        <v>0</v>
      </c>
      <c r="AU209" s="36">
        <f t="shared" si="110"/>
        <v>0</v>
      </c>
      <c r="AV209" s="34">
        <f>IF($B209="P",VLOOKUP($E209,'[2]Costeo-JUL26'!$B$9:$CQ$307,AV$1,0),0)</f>
        <v>0</v>
      </c>
      <c r="AW209" s="16">
        <f>IF($B209="P",VLOOKUP($E209,'[2]Costeo-JUL26'!$B$9:$CQ$307,AW$1,0),0)*$G209</f>
        <v>0</v>
      </c>
      <c r="AX209" s="36">
        <f>IF($B209="P",VLOOKUP($E209,'[2]Costeo-JUL26'!$B$9:$CQ$307,AX$1,0),0)*$G209</f>
        <v>0</v>
      </c>
      <c r="AY209" s="35">
        <f>IF($B209="P",VLOOKUP($E209,'[2]Costeo-JUL26'!$B$9:$CQ$307,AY$1,0),0)</f>
        <v>0</v>
      </c>
      <c r="AZ209" s="36">
        <f t="shared" si="111"/>
        <v>0</v>
      </c>
      <c r="BA209" s="36">
        <f t="shared" si="112"/>
        <v>0</v>
      </c>
      <c r="BB209" s="34">
        <f>IF($B209="P",VLOOKUP($E209,'[2]Costeo-JUL26'!$B$9:$CQ$307,BB$1,0),0)</f>
        <v>0</v>
      </c>
      <c r="BC209" s="16">
        <f>IF($B209="P",VLOOKUP($E209,'[2]Costeo-JUL26'!$B$9:$CQ$307,BC$1,0),0)*$G209</f>
        <v>0</v>
      </c>
      <c r="BD209" s="36">
        <f>IF($B209="P",VLOOKUP($E209,'[2]Costeo-JUL26'!$B$9:$CQ$307,BD$1,0),0)*$G209</f>
        <v>0</v>
      </c>
      <c r="BE209" s="35">
        <f>IF($B209="P",VLOOKUP($E209,'[2]Costeo-JUL26'!$B$9:$CQ$307,BE$1,0),0)</f>
        <v>0</v>
      </c>
      <c r="BF209" s="36">
        <f t="shared" si="113"/>
        <v>0</v>
      </c>
      <c r="BG209" s="36">
        <f t="shared" si="114"/>
        <v>0</v>
      </c>
      <c r="BH209" s="34">
        <f>IF($B209="P",VLOOKUP($E209,'[2]Costeo-JUL26'!$B$9:$CQ$307,BH$1,0),0)</f>
        <v>0</v>
      </c>
      <c r="BI209" s="16">
        <f>IF($B209="P",VLOOKUP($E209,'[2]Costeo-JUL26'!$B$9:$CQ$307,BI$1,0),0)*$G209</f>
        <v>0</v>
      </c>
      <c r="BJ209" s="36">
        <f>IF($B209="P",VLOOKUP($E209,'[2]Costeo-JUL26'!$B$9:$CQ$307,BJ$1,0),0)*$G209</f>
        <v>0</v>
      </c>
      <c r="BK209" s="35">
        <f>IF(BH209=910319,0,IF($B209="P",VLOOKUP($E209,'[2]Costeo-JUL26'!$B$9:$CQ$307,BK$1,0),0))</f>
        <v>0</v>
      </c>
      <c r="BL209" s="36">
        <f t="shared" si="115"/>
        <v>0</v>
      </c>
      <c r="BM209" s="36">
        <f t="shared" si="116"/>
        <v>0</v>
      </c>
      <c r="BN209" s="34">
        <f>IF($B209="P",VLOOKUP($E209,'[2]Costeo-JUL26'!$B$9:$CQ$307,BN$1,0),0)</f>
        <v>0</v>
      </c>
      <c r="BO209" s="16">
        <f>IF($B209="P",VLOOKUP($E209,'[2]Costeo-JUL26'!$B$9:$CQ$307,BO$1,0),0)*$G209</f>
        <v>0</v>
      </c>
      <c r="BP209" s="36">
        <f>IF($B209="P",VLOOKUP($E209,'[2]Costeo-JUL26'!$B$9:$CQ$307,BP$1,0),0)*$G209</f>
        <v>0</v>
      </c>
      <c r="BQ209" s="35">
        <f>IF($B209="P",VLOOKUP($E209,'[2]Costeo-JUL26'!$B$9:$CQ$307,BQ$1,0),0)</f>
        <v>0</v>
      </c>
      <c r="BR209" s="36">
        <f t="shared" si="117"/>
        <v>0</v>
      </c>
      <c r="BS209" s="36">
        <f t="shared" si="118"/>
        <v>0</v>
      </c>
      <c r="BT209" s="34">
        <f>IF($B209="P",VLOOKUP($E209,'[2]Costeo-JUL26'!$B$9:$CQ$307,BT$1,0),0)</f>
        <v>0</v>
      </c>
      <c r="BU209" s="16">
        <f>IF($B209="P",VLOOKUP($E209,'[2]Costeo-JUL26'!$B$9:$CQ$307,BU$1,0),0)*$G209</f>
        <v>0</v>
      </c>
      <c r="BV209" s="36">
        <f>IF($B209="P",VLOOKUP($E209,'[2]Costeo-JUL26'!$B$9:$CQ$307,BV$1,0),0)*$G209</f>
        <v>0</v>
      </c>
      <c r="BW209" s="35">
        <f>IF($B209="P",VLOOKUP($E209,'[2]Costeo-JUL26'!$B$9:$CQ$307,BW$1,0),0)</f>
        <v>0</v>
      </c>
      <c r="BX209" s="36">
        <f t="shared" si="119"/>
        <v>0</v>
      </c>
      <c r="BY209" s="36">
        <f t="shared" si="120"/>
        <v>0</v>
      </c>
      <c r="BZ209" s="34">
        <f>IF($B209="P",VLOOKUP($E209,'[2]Costeo-JUL26'!$B$9:$CQ$307,BZ$1,0),0)</f>
        <v>0</v>
      </c>
      <c r="CA209" s="16">
        <f>IF($B209="P",VLOOKUP($E209,'[2]Costeo-JUL26'!$B$9:$CQ$307,CA$1,0),0)*$G209</f>
        <v>0</v>
      </c>
      <c r="CB209" s="36">
        <f>IF($B209="P",VLOOKUP($E209,'[2]Costeo-JUL26'!$B$9:$CQ$307,CB$1,0),0)*$G209</f>
        <v>0</v>
      </c>
      <c r="CC209" s="35">
        <f>IF($B209="P",VLOOKUP($E209,'[2]Costeo-JUL26'!$B$9:$CQ$307,CC$1,0),0)</f>
        <v>0</v>
      </c>
      <c r="CD209" s="36">
        <f t="shared" si="121"/>
        <v>0</v>
      </c>
      <c r="CE209" s="36">
        <f t="shared" si="122"/>
        <v>0</v>
      </c>
      <c r="CF209" s="37">
        <f t="shared" si="94"/>
        <v>0</v>
      </c>
      <c r="CG209" s="36">
        <f>IF($B209="r",VLOOKUP($E209,'[2]Costeo-JUL26'!$B$9:$CQ$307,CG$1,0),0)*$G209</f>
        <v>15779.52</v>
      </c>
      <c r="CH209" s="35">
        <f>VLOOKUP($E209,'[2]TEORICOS (05.26)'!$A$8:$T$251,CH$1,0)</f>
        <v>0.04</v>
      </c>
      <c r="CI209" s="36">
        <f t="shared" si="123"/>
        <v>7349.7904500000004</v>
      </c>
      <c r="CJ209" s="37">
        <f t="shared" si="124"/>
        <v>23129.310450000001</v>
      </c>
      <c r="CM209" s="16">
        <f>SUMIFS('[1]Ajuste Inventario'!$I:$I,'[1]Ajuste Inventario'!$B:$B,E209,'[1]Ajuste Inventario'!$S:$S,D209)*-1</f>
        <v>0</v>
      </c>
      <c r="CN209" s="36">
        <f t="shared" si="95"/>
        <v>0</v>
      </c>
      <c r="CP209" t="str">
        <f t="shared" si="96"/>
        <v>1659Org.Vtas Dolores</v>
      </c>
      <c r="CQ209" s="10" t="e">
        <f t="shared" si="97"/>
        <v>#DIV/0!</v>
      </c>
    </row>
    <row r="210" spans="1:95" x14ac:dyDescent="0.25">
      <c r="A210" s="30">
        <v>46204</v>
      </c>
      <c r="B210" s="31" t="str">
        <f>VLOOKUP($E210,'[2]TEORICOS (05.26)'!$A$8:$T$251,B$1,0)</f>
        <v>R</v>
      </c>
      <c r="C210" s="32" t="str">
        <f>VLOOKUP($E210,'[2]TEORICOS (05.26)'!$A$8:$T$251,C$1,0)</f>
        <v>Smartwater</v>
      </c>
      <c r="D210" t="s">
        <v>217</v>
      </c>
      <c r="E210">
        <v>1715</v>
      </c>
      <c r="F210" t="s">
        <v>118</v>
      </c>
      <c r="G210" s="16">
        <v>30</v>
      </c>
      <c r="H210" s="16">
        <v>47.550000000000004</v>
      </c>
      <c r="I210" s="33">
        <v>375830.70000000013</v>
      </c>
      <c r="J210" s="33">
        <v>374710.57000000007</v>
      </c>
      <c r="K210" s="34">
        <f>IF($B210="P",VLOOKUP($E210,'[2]Costeo-JUL26'!$B$9:$CQ$307,K$1,0),0)</f>
        <v>0</v>
      </c>
      <c r="L210" s="35">
        <f>VLOOKUP($E210,'[2]TEORICOS (05.26)'!$A$8:$T$251,L$1,0)</f>
        <v>0.115</v>
      </c>
      <c r="M210" s="36">
        <f t="shared" si="98"/>
        <v>0</v>
      </c>
      <c r="N210" s="35">
        <f>IF($B210="P",VLOOKUP($E210,'[2]Costeo-JUL26'!$B$9:$CQ$307,N$1,0),0)</f>
        <v>0</v>
      </c>
      <c r="O210" s="36">
        <f t="shared" si="99"/>
        <v>0</v>
      </c>
      <c r="P210" s="36">
        <f>IF($B210="P",VLOOKUP($E210,'[2]Costeo-JUL26'!$B$9:$CQ$307,P$1,0),0)*H210</f>
        <v>0</v>
      </c>
      <c r="Q210" s="36">
        <f t="shared" si="100"/>
        <v>0</v>
      </c>
      <c r="R210" s="34">
        <f>IF($B210="P",VLOOKUP($E210,'[2]Costeo-JUL26'!$B$9:$CQ$307,R$1,0),0)</f>
        <v>0</v>
      </c>
      <c r="S210" s="16">
        <f>IF($B210="P",VLOOKUP($E210,'[2]Costeo-JUL26'!$B$9:$CQ$307,S$1,0),0)*$G210</f>
        <v>0</v>
      </c>
      <c r="T210" s="36">
        <f>IF($B210="P",VLOOKUP($E210,'[2]Costeo-JUL26'!$B$9:$CQ$307,T$1,0),0)*$G210</f>
        <v>0</v>
      </c>
      <c r="U210" s="35">
        <f>IF($B210="P",VLOOKUP($E210,'[2]Costeo-JUL26'!$B$9:$CQ$307,U$1,0),0)</f>
        <v>0</v>
      </c>
      <c r="V210" s="36">
        <f t="shared" si="101"/>
        <v>0</v>
      </c>
      <c r="W210" s="36">
        <f t="shared" si="102"/>
        <v>0</v>
      </c>
      <c r="X210" s="34">
        <f>IF($B210="P",VLOOKUP($E210,'[2]Costeo-JUL26'!$B$9:$CQ$307,X$1,0),0)</f>
        <v>0</v>
      </c>
      <c r="Y210" s="16">
        <f>IF($B210="P",VLOOKUP($E210,'[2]Costeo-JUL26'!$B$9:$CQ$307,Y$1,0),0)*$G210</f>
        <v>0</v>
      </c>
      <c r="Z210" s="36">
        <f>IF($B210="P",VLOOKUP($E210,'[2]Costeo-JUL26'!$B$9:$CQ$307,Z$1,0),0)*$G210</f>
        <v>0</v>
      </c>
      <c r="AA210" s="35">
        <f>IF($B210="P",VLOOKUP($E210,'[2]Costeo-JUL26'!$B$9:$CQ$307,AA$1,0),0)</f>
        <v>0</v>
      </c>
      <c r="AB210" s="36">
        <f t="shared" si="103"/>
        <v>0</v>
      </c>
      <c r="AC210" s="36">
        <f t="shared" si="104"/>
        <v>0</v>
      </c>
      <c r="AD210" s="34">
        <f>IF($B210="P",VLOOKUP($E210,'[2]Costeo-JUL26'!$B$9:$CQ$307,AD$1,0),0)</f>
        <v>0</v>
      </c>
      <c r="AE210" s="16">
        <f>IF($B210="P",VLOOKUP($E210,'[2]Costeo-JUL26'!$B$9:$CQ$307,AE$1,0),0)*$G210</f>
        <v>0</v>
      </c>
      <c r="AF210" s="36">
        <f>IF($B210="P",VLOOKUP($E210,'[2]Costeo-JUL26'!$B$9:$CQ$307,AF$1,0),0)*$G210</f>
        <v>0</v>
      </c>
      <c r="AG210" s="35">
        <f>IF($B210="P",VLOOKUP($E210,'[2]Costeo-JUL26'!$B$9:$CQ$307,AG$1,0),0)</f>
        <v>0</v>
      </c>
      <c r="AH210" s="36">
        <f t="shared" si="105"/>
        <v>0</v>
      </c>
      <c r="AI210" s="36">
        <f t="shared" si="106"/>
        <v>0</v>
      </c>
      <c r="AJ210" s="34">
        <f>IF($B210="P",VLOOKUP($E210,'[2]Costeo-JUL26'!$B$9:$CQ$307,AJ$1,0),0)</f>
        <v>0</v>
      </c>
      <c r="AK210" s="16">
        <f>IF($B210="P",VLOOKUP($E210,'[2]Costeo-JUL26'!$B$9:$CQ$307,AK$1,0),0)*$G210</f>
        <v>0</v>
      </c>
      <c r="AL210" s="36">
        <f>IF($B210="P",VLOOKUP($E210,'[2]Costeo-JUL26'!$B$9:$CQ$307,AL$1,0),0)*$G210</f>
        <v>0</v>
      </c>
      <c r="AM210" s="35">
        <f>IF($B210="P",VLOOKUP($E210,'[2]Costeo-JUL26'!$B$9:$CQ$307,AM$1,0),0)</f>
        <v>0</v>
      </c>
      <c r="AN210" s="36">
        <f t="shared" si="107"/>
        <v>0</v>
      </c>
      <c r="AO210" s="36">
        <f t="shared" si="108"/>
        <v>0</v>
      </c>
      <c r="AP210" s="34">
        <f>IF($B210="P",VLOOKUP($E210,'[2]Costeo-JUL26'!$B$9:$CQ$307,AP$1,0),0)</f>
        <v>0</v>
      </c>
      <c r="AQ210" s="16">
        <f>IF($B210="P",VLOOKUP($E210,'[2]Costeo-JUL26'!$B$9:$CQ$307,AQ$1,0),0)*$G210</f>
        <v>0</v>
      </c>
      <c r="AR210" s="36">
        <f>IF($B210="P",VLOOKUP($E210,'[2]Costeo-JUL26'!$B$9:$CQ$307,AR$1,0),0)*$G210</f>
        <v>0</v>
      </c>
      <c r="AS210" s="35">
        <f>IF($B210="P",VLOOKUP($E210,'[2]Costeo-JUL26'!$B$9:$CQ$307,AS$1,0),0)</f>
        <v>0</v>
      </c>
      <c r="AT210" s="36">
        <f t="shared" si="109"/>
        <v>0</v>
      </c>
      <c r="AU210" s="36">
        <f t="shared" si="110"/>
        <v>0</v>
      </c>
      <c r="AV210" s="34">
        <f>IF($B210="P",VLOOKUP($E210,'[2]Costeo-JUL26'!$B$9:$CQ$307,AV$1,0),0)</f>
        <v>0</v>
      </c>
      <c r="AW210" s="16">
        <f>IF($B210="P",VLOOKUP($E210,'[2]Costeo-JUL26'!$B$9:$CQ$307,AW$1,0),0)*$G210</f>
        <v>0</v>
      </c>
      <c r="AX210" s="36">
        <f>IF($B210="P",VLOOKUP($E210,'[2]Costeo-JUL26'!$B$9:$CQ$307,AX$1,0),0)*$G210</f>
        <v>0</v>
      </c>
      <c r="AY210" s="35">
        <f>IF($B210="P",VLOOKUP($E210,'[2]Costeo-JUL26'!$B$9:$CQ$307,AY$1,0),0)</f>
        <v>0</v>
      </c>
      <c r="AZ210" s="36">
        <f t="shared" si="111"/>
        <v>0</v>
      </c>
      <c r="BA210" s="36">
        <f t="shared" si="112"/>
        <v>0</v>
      </c>
      <c r="BB210" s="34">
        <f>IF($B210="P",VLOOKUP($E210,'[2]Costeo-JUL26'!$B$9:$CQ$307,BB$1,0),0)</f>
        <v>0</v>
      </c>
      <c r="BC210" s="16">
        <f>IF($B210="P",VLOOKUP($E210,'[2]Costeo-JUL26'!$B$9:$CQ$307,BC$1,0),0)*$G210</f>
        <v>0</v>
      </c>
      <c r="BD210" s="36">
        <f>IF($B210="P",VLOOKUP($E210,'[2]Costeo-JUL26'!$B$9:$CQ$307,BD$1,0),0)*$G210</f>
        <v>0</v>
      </c>
      <c r="BE210" s="35">
        <f>IF($B210="P",VLOOKUP($E210,'[2]Costeo-JUL26'!$B$9:$CQ$307,BE$1,0),0)</f>
        <v>0</v>
      </c>
      <c r="BF210" s="36">
        <f t="shared" si="113"/>
        <v>0</v>
      </c>
      <c r="BG210" s="36">
        <f t="shared" si="114"/>
        <v>0</v>
      </c>
      <c r="BH210" s="34">
        <f>IF($B210="P",VLOOKUP($E210,'[2]Costeo-JUL26'!$B$9:$CQ$307,BH$1,0),0)</f>
        <v>0</v>
      </c>
      <c r="BI210" s="16">
        <f>IF($B210="P",VLOOKUP($E210,'[2]Costeo-JUL26'!$B$9:$CQ$307,BI$1,0),0)*$G210</f>
        <v>0</v>
      </c>
      <c r="BJ210" s="36">
        <f>IF($B210="P",VLOOKUP($E210,'[2]Costeo-JUL26'!$B$9:$CQ$307,BJ$1,0),0)*$G210</f>
        <v>0</v>
      </c>
      <c r="BK210" s="35">
        <f>IF(BH210=910319,0,IF($B210="P",VLOOKUP($E210,'[2]Costeo-JUL26'!$B$9:$CQ$307,BK$1,0),0))</f>
        <v>0</v>
      </c>
      <c r="BL210" s="36">
        <f t="shared" si="115"/>
        <v>0</v>
      </c>
      <c r="BM210" s="36">
        <f t="shared" si="116"/>
        <v>0</v>
      </c>
      <c r="BN210" s="34">
        <f>IF($B210="P",VLOOKUP($E210,'[2]Costeo-JUL26'!$B$9:$CQ$307,BN$1,0),0)</f>
        <v>0</v>
      </c>
      <c r="BO210" s="16">
        <f>IF($B210="P",VLOOKUP($E210,'[2]Costeo-JUL26'!$B$9:$CQ$307,BO$1,0),0)*$G210</f>
        <v>0</v>
      </c>
      <c r="BP210" s="36">
        <f>IF($B210="P",VLOOKUP($E210,'[2]Costeo-JUL26'!$B$9:$CQ$307,BP$1,0),0)*$G210</f>
        <v>0</v>
      </c>
      <c r="BQ210" s="35">
        <f>IF($B210="P",VLOOKUP($E210,'[2]Costeo-JUL26'!$B$9:$CQ$307,BQ$1,0),0)</f>
        <v>0</v>
      </c>
      <c r="BR210" s="36">
        <f t="shared" si="117"/>
        <v>0</v>
      </c>
      <c r="BS210" s="36">
        <f t="shared" si="118"/>
        <v>0</v>
      </c>
      <c r="BT210" s="34">
        <f>IF($B210="P",VLOOKUP($E210,'[2]Costeo-JUL26'!$B$9:$CQ$307,BT$1,0),0)</f>
        <v>0</v>
      </c>
      <c r="BU210" s="16">
        <f>IF($B210="P",VLOOKUP($E210,'[2]Costeo-JUL26'!$B$9:$CQ$307,BU$1,0),0)*$G210</f>
        <v>0</v>
      </c>
      <c r="BV210" s="36">
        <f>IF($B210="P",VLOOKUP($E210,'[2]Costeo-JUL26'!$B$9:$CQ$307,BV$1,0),0)*$G210</f>
        <v>0</v>
      </c>
      <c r="BW210" s="35">
        <f>IF($B210="P",VLOOKUP($E210,'[2]Costeo-JUL26'!$B$9:$CQ$307,BW$1,0),0)</f>
        <v>0</v>
      </c>
      <c r="BX210" s="36">
        <f t="shared" si="119"/>
        <v>0</v>
      </c>
      <c r="BY210" s="36">
        <f t="shared" si="120"/>
        <v>0</v>
      </c>
      <c r="BZ210" s="34">
        <f>IF($B210="P",VLOOKUP($E210,'[2]Costeo-JUL26'!$B$9:$CQ$307,BZ$1,0),0)</f>
        <v>0</v>
      </c>
      <c r="CA210" s="16">
        <f>IF($B210="P",VLOOKUP($E210,'[2]Costeo-JUL26'!$B$9:$CQ$307,CA$1,0),0)*$G210</f>
        <v>0</v>
      </c>
      <c r="CB210" s="36">
        <f>IF($B210="P",VLOOKUP($E210,'[2]Costeo-JUL26'!$B$9:$CQ$307,CB$1,0),0)*$G210</f>
        <v>0</v>
      </c>
      <c r="CC210" s="35">
        <f>IF($B210="P",VLOOKUP($E210,'[2]Costeo-JUL26'!$B$9:$CQ$307,CC$1,0),0)</f>
        <v>0</v>
      </c>
      <c r="CD210" s="36">
        <f t="shared" si="121"/>
        <v>0</v>
      </c>
      <c r="CE210" s="36">
        <f t="shared" si="122"/>
        <v>0</v>
      </c>
      <c r="CF210" s="37">
        <f t="shared" si="94"/>
        <v>0</v>
      </c>
      <c r="CG210" s="36">
        <f>IF($B210="r",VLOOKUP($E210,'[2]Costeo-JUL26'!$B$9:$CQ$307,CG$1,0),0)*$G210</f>
        <v>86620.800000000003</v>
      </c>
      <c r="CH210" s="35">
        <f>VLOOKUP($E210,'[2]TEORICOS (05.26)'!$A$8:$T$251,CH$1,0)</f>
        <v>0.04</v>
      </c>
      <c r="CI210" s="36">
        <f t="shared" si="123"/>
        <v>39626.883550000006</v>
      </c>
      <c r="CJ210" s="37">
        <f t="shared" si="124"/>
        <v>126247.68355000002</v>
      </c>
      <c r="CM210" s="16">
        <f>SUMIFS('[1]Ajuste Inventario'!$I:$I,'[1]Ajuste Inventario'!$B:$B,E210,'[1]Ajuste Inventario'!$S:$S,D210)*-1</f>
        <v>0</v>
      </c>
      <c r="CN210" s="36">
        <f t="shared" si="95"/>
        <v>0</v>
      </c>
      <c r="CP210" t="str">
        <f t="shared" si="96"/>
        <v>1715Org.Vtas Dolores</v>
      </c>
      <c r="CQ210" s="10" t="e">
        <f t="shared" si="97"/>
        <v>#DIV/0!</v>
      </c>
    </row>
    <row r="211" spans="1:95" x14ac:dyDescent="0.25">
      <c r="A211" s="30">
        <v>46204</v>
      </c>
      <c r="B211" s="31" t="str">
        <f>VLOOKUP($E211,'[2]TEORICOS (05.26)'!$A$8:$T$251,B$1,0)</f>
        <v>P</v>
      </c>
      <c r="C211" s="32" t="str">
        <f>VLOOKUP($E211,'[2]TEORICOS (05.26)'!$A$8:$T$251,C$1,0)</f>
        <v>Benedictino</v>
      </c>
      <c r="D211" t="s">
        <v>217</v>
      </c>
      <c r="E211">
        <v>1720</v>
      </c>
      <c r="F211" t="s">
        <v>119</v>
      </c>
      <c r="G211" s="16">
        <v>1277</v>
      </c>
      <c r="H211" s="16">
        <v>1349.7890000000027</v>
      </c>
      <c r="I211" s="33">
        <v>11818428.91000003</v>
      </c>
      <c r="J211" s="33">
        <v>11191447.690000027</v>
      </c>
      <c r="K211" s="34">
        <f>IF($B211="P",VLOOKUP($E211,'[2]Costeo-JUL26'!$B$9:$CQ$307,K$1,0),0)</f>
        <v>939153</v>
      </c>
      <c r="L211" s="35">
        <f>VLOOKUP($E211,'[2]TEORICOS (05.26)'!$A$8:$T$251,L$1,0)</f>
        <v>2.5000000000000001E-2</v>
      </c>
      <c r="M211" s="36">
        <f t="shared" si="98"/>
        <v>279786.19225000072</v>
      </c>
      <c r="N211" s="35">
        <f>IF($B211="P",VLOOKUP($E211,'[2]Costeo-JUL26'!$B$9:$CQ$307,N$1,0),0)</f>
        <v>0.02</v>
      </c>
      <c r="O211" s="36">
        <f t="shared" si="99"/>
        <v>5595.7238450000141</v>
      </c>
      <c r="P211" s="36">
        <f>IF($B211="P",VLOOKUP($E211,'[2]Costeo-JUL26'!$B$9:$CQ$307,P$1,0),0)*H211</f>
        <v>0</v>
      </c>
      <c r="Q211" s="36">
        <f t="shared" si="100"/>
        <v>285381.91609500075</v>
      </c>
      <c r="R211" s="34">
        <f>IF($B211="P",VLOOKUP($E211,'[2]Costeo-JUL26'!$B$9:$CQ$307,R$1,0),0)</f>
        <v>0</v>
      </c>
      <c r="S211" s="16">
        <f>IF($B211="P",VLOOKUP($E211,'[2]Costeo-JUL26'!$B$9:$CQ$307,S$1,0),0)*$G211</f>
        <v>0</v>
      </c>
      <c r="T211" s="36">
        <f>IF($B211="P",VLOOKUP($E211,'[2]Costeo-JUL26'!$B$9:$CQ$307,T$1,0),0)*$G211</f>
        <v>0</v>
      </c>
      <c r="U211" s="35">
        <f>IF($B211="P",VLOOKUP($E211,'[2]Costeo-JUL26'!$B$9:$CQ$307,U$1,0),0)</f>
        <v>0</v>
      </c>
      <c r="V211" s="36">
        <f t="shared" si="101"/>
        <v>0</v>
      </c>
      <c r="W211" s="36">
        <f t="shared" si="102"/>
        <v>0</v>
      </c>
      <c r="X211" s="34">
        <f>IF($B211="P",VLOOKUP($E211,'[2]Costeo-JUL26'!$B$9:$CQ$307,X$1,0),0)</f>
        <v>0</v>
      </c>
      <c r="Y211" s="16">
        <f>IF($B211="P",VLOOKUP($E211,'[2]Costeo-JUL26'!$B$9:$CQ$307,Y$1,0),0)*$G211</f>
        <v>0</v>
      </c>
      <c r="Z211" s="36">
        <f>IF($B211="P",VLOOKUP($E211,'[2]Costeo-JUL26'!$B$9:$CQ$307,Z$1,0),0)*$G211</f>
        <v>0</v>
      </c>
      <c r="AA211" s="35">
        <f>IF($B211="P",VLOOKUP($E211,'[2]Costeo-JUL26'!$B$9:$CQ$307,AA$1,0),0)</f>
        <v>0</v>
      </c>
      <c r="AB211" s="36">
        <f t="shared" si="103"/>
        <v>0</v>
      </c>
      <c r="AC211" s="36">
        <f t="shared" si="104"/>
        <v>0</v>
      </c>
      <c r="AD211" s="34">
        <f>IF($B211="P",VLOOKUP($E211,'[2]Costeo-JUL26'!$B$9:$CQ$307,AD$1,0),0)</f>
        <v>938972</v>
      </c>
      <c r="AE211" s="16">
        <f>IF($B211="P",VLOOKUP($E211,'[2]Costeo-JUL26'!$B$9:$CQ$307,AE$1,0),0)*$G211</f>
        <v>15324</v>
      </c>
      <c r="AF211" s="36">
        <f>IF($B211="P",VLOOKUP($E211,'[2]Costeo-JUL26'!$B$9:$CQ$307,AF$1,0),0)*$G211</f>
        <v>235180.49280000001</v>
      </c>
      <c r="AG211" s="35">
        <f>IF($B211="P",VLOOKUP($E211,'[2]Costeo-JUL26'!$B$9:$CQ$307,AG$1,0),0)</f>
        <v>6.0000000000000001E-3</v>
      </c>
      <c r="AH211" s="36">
        <f t="shared" si="105"/>
        <v>1411.0829568000001</v>
      </c>
      <c r="AI211" s="36">
        <f t="shared" si="106"/>
        <v>236591.57575680001</v>
      </c>
      <c r="AJ211" s="34">
        <f>IF($B211="P",VLOOKUP($E211,'[2]Costeo-JUL26'!$B$9:$CQ$307,AJ$1,0),0)</f>
        <v>936445</v>
      </c>
      <c r="AK211" s="16">
        <f>IF($B211="P",VLOOKUP($E211,'[2]Costeo-JUL26'!$B$9:$CQ$307,AK$1,0),0)*$G211</f>
        <v>15324</v>
      </c>
      <c r="AL211" s="36">
        <f>IF($B211="P",VLOOKUP($E211,'[2]Costeo-JUL26'!$B$9:$CQ$307,AL$1,0),0)*$G211</f>
        <v>71991.232560000004</v>
      </c>
      <c r="AM211" s="35">
        <f>IF($B211="P",VLOOKUP($E211,'[2]Costeo-JUL26'!$B$9:$CQ$307,AM$1,0),0)</f>
        <v>1.7999999999999999E-2</v>
      </c>
      <c r="AN211" s="36">
        <f t="shared" si="107"/>
        <v>1295.8421860799999</v>
      </c>
      <c r="AO211" s="36">
        <f t="shared" si="108"/>
        <v>73287.074746080005</v>
      </c>
      <c r="AP211" s="34">
        <f>IF($B211="P",VLOOKUP($E211,'[2]Costeo-JUL26'!$B$9:$CQ$307,AP$1,0),0)</f>
        <v>939863</v>
      </c>
      <c r="AQ211" s="16">
        <f>IF($B211="P",VLOOKUP($E211,'[2]Costeo-JUL26'!$B$9:$CQ$307,AQ$1,0),0)*$G211</f>
        <v>15324</v>
      </c>
      <c r="AR211" s="36">
        <f>IF($B211="P",VLOOKUP($E211,'[2]Costeo-JUL26'!$B$9:$CQ$307,AR$1,0),0)*$G211</f>
        <v>1008104.35752</v>
      </c>
      <c r="AS211" s="35">
        <f>IF($B211="P",VLOOKUP($E211,'[2]Costeo-JUL26'!$B$9:$CQ$307,AS$1,0),0)</f>
        <v>0.02</v>
      </c>
      <c r="AT211" s="36">
        <f t="shared" si="109"/>
        <v>20162.087150399999</v>
      </c>
      <c r="AU211" s="36">
        <f t="shared" si="110"/>
        <v>1028266.4446704</v>
      </c>
      <c r="AV211" s="34">
        <f>IF($B211="P",VLOOKUP($E211,'[2]Costeo-JUL26'!$B$9:$CQ$307,AV$1,0),0)</f>
        <v>932317</v>
      </c>
      <c r="AW211" s="16">
        <f>IF($B211="P",VLOOKUP($E211,'[2]Costeo-JUL26'!$B$9:$CQ$307,AW$1,0),0)*$G211</f>
        <v>23.241400000000002</v>
      </c>
      <c r="AX211" s="36">
        <f>IF($B211="P",VLOOKUP($E211,'[2]Costeo-JUL26'!$B$9:$CQ$307,AX$1,0),0)*$G211</f>
        <v>99886.888919999998</v>
      </c>
      <c r="AY211" s="35">
        <f>IF($B211="P",VLOOKUP($E211,'[2]Costeo-JUL26'!$B$9:$CQ$307,AY$1,0),0)</f>
        <v>0.03</v>
      </c>
      <c r="AZ211" s="36">
        <f t="shared" si="111"/>
        <v>2996.6066676</v>
      </c>
      <c r="BA211" s="36">
        <f t="shared" si="112"/>
        <v>102883.4955876</v>
      </c>
      <c r="BB211" s="34">
        <f>IF($B211="P",VLOOKUP($E211,'[2]Costeo-JUL26'!$B$9:$CQ$307,BB$1,0),0)</f>
        <v>902311</v>
      </c>
      <c r="BC211" s="16">
        <f>IF($B211="P",VLOOKUP($E211,'[2]Costeo-JUL26'!$B$9:$CQ$307,BC$1,0),0)*$G211</f>
        <v>3.5472222222222225</v>
      </c>
      <c r="BD211" s="36">
        <f>IF($B211="P",VLOOKUP($E211,'[2]Costeo-JUL26'!$B$9:$CQ$307,BD$1,0),0)*$G211</f>
        <v>13910.946291666669</v>
      </c>
      <c r="BE211" s="35">
        <f>IF($B211="P",VLOOKUP($E211,'[2]Costeo-JUL26'!$B$9:$CQ$307,BE$1,0),0)</f>
        <v>0.03</v>
      </c>
      <c r="BF211" s="36">
        <f t="shared" si="113"/>
        <v>417.32838875000004</v>
      </c>
      <c r="BG211" s="36">
        <f t="shared" si="114"/>
        <v>14328.274680416669</v>
      </c>
      <c r="BH211" s="34">
        <f>IF($B211="P",VLOOKUP($E211,'[2]Costeo-JUL26'!$B$9:$CQ$307,BH$1,0),0)</f>
        <v>933089</v>
      </c>
      <c r="BI211" s="16">
        <f>IF($B211="P",VLOOKUP($E211,'[2]Costeo-JUL26'!$B$9:$CQ$307,BI$1,0),0)*$G211</f>
        <v>44.340277777777779</v>
      </c>
      <c r="BJ211" s="36">
        <f>IF($B211="P",VLOOKUP($E211,'[2]Costeo-JUL26'!$B$9:$CQ$307,BJ$1,0),0)*$G211</f>
        <v>33018.98743466899</v>
      </c>
      <c r="BK211" s="35">
        <f>IF(BH211=910319,0,IF($B211="P",VLOOKUP($E211,'[2]Costeo-JUL26'!$B$9:$CQ$307,BK$1,0),0))</f>
        <v>0.02</v>
      </c>
      <c r="BL211" s="36">
        <f t="shared" si="115"/>
        <v>660.37974869337984</v>
      </c>
      <c r="BM211" s="36">
        <f t="shared" si="116"/>
        <v>33679.367183362367</v>
      </c>
      <c r="BN211" s="34">
        <f>IF($B211="P",VLOOKUP($E211,'[2]Costeo-JUL26'!$B$9:$CQ$307,BN$1,0),0)</f>
        <v>0</v>
      </c>
      <c r="BO211" s="16">
        <f>IF($B211="P",VLOOKUP($E211,'[2]Costeo-JUL26'!$B$9:$CQ$307,BO$1,0),0)*$G211</f>
        <v>0</v>
      </c>
      <c r="BP211" s="36">
        <f>IF($B211="P",VLOOKUP($E211,'[2]Costeo-JUL26'!$B$9:$CQ$307,BP$1,0),0)*$G211</f>
        <v>0</v>
      </c>
      <c r="BQ211" s="35">
        <f>IF($B211="P",VLOOKUP($E211,'[2]Costeo-JUL26'!$B$9:$CQ$307,BQ$1,0),0)</f>
        <v>0</v>
      </c>
      <c r="BR211" s="36">
        <f t="shared" si="117"/>
        <v>0</v>
      </c>
      <c r="BS211" s="36">
        <f t="shared" si="118"/>
        <v>0</v>
      </c>
      <c r="BT211" s="34">
        <f>IF($B211="P",VLOOKUP($E211,'[2]Costeo-JUL26'!$B$9:$CQ$307,BT$1,0),0)</f>
        <v>0</v>
      </c>
      <c r="BU211" s="16">
        <f>IF($B211="P",VLOOKUP($E211,'[2]Costeo-JUL26'!$B$9:$CQ$307,BU$1,0),0)*$G211</f>
        <v>0</v>
      </c>
      <c r="BV211" s="36">
        <f>IF($B211="P",VLOOKUP($E211,'[2]Costeo-JUL26'!$B$9:$CQ$307,BV$1,0),0)*$G211</f>
        <v>0</v>
      </c>
      <c r="BW211" s="35">
        <f>IF($B211="P",VLOOKUP($E211,'[2]Costeo-JUL26'!$B$9:$CQ$307,BW$1,0),0)</f>
        <v>0</v>
      </c>
      <c r="BX211" s="36">
        <f t="shared" si="119"/>
        <v>0</v>
      </c>
      <c r="BY211" s="36">
        <f t="shared" si="120"/>
        <v>0</v>
      </c>
      <c r="BZ211" s="34">
        <f>IF($B211="P",VLOOKUP($E211,'[2]Costeo-JUL26'!$B$9:$CQ$307,BZ$1,0),0)</f>
        <v>936704</v>
      </c>
      <c r="CA211" s="16">
        <f>IF($B211="P",VLOOKUP($E211,'[2]Costeo-JUL26'!$B$9:$CQ$307,CA$1,0),0)*$G211</f>
        <v>46.570303134561378</v>
      </c>
      <c r="CB211" s="36">
        <f>IF($B211="P",VLOOKUP($E211,'[2]Costeo-JUL26'!$B$9:$CQ$307,CB$1,0),0)*$G211</f>
        <v>22230.966731737379</v>
      </c>
      <c r="CC211" s="35">
        <f>IF($B211="P",VLOOKUP($E211,'[2]Costeo-JUL26'!$B$9:$CQ$307,CC$1,0),0)</f>
        <v>0.5</v>
      </c>
      <c r="CD211" s="36">
        <f t="shared" si="121"/>
        <v>11115.483365868689</v>
      </c>
      <c r="CE211" s="36">
        <f t="shared" si="122"/>
        <v>33346.450097606066</v>
      </c>
      <c r="CF211" s="37">
        <f t="shared" si="94"/>
        <v>1807764.5988172658</v>
      </c>
      <c r="CG211" s="36">
        <f>IF($B211="r",VLOOKUP($E211,'[2]Costeo-JUL26'!$B$9:$CQ$307,CG$1,0),0)*$G211</f>
        <v>0</v>
      </c>
      <c r="CH211" s="35">
        <f>VLOOKUP($E211,'[2]TEORICOS (05.26)'!$A$8:$T$251,CH$1,0)</f>
        <v>0</v>
      </c>
      <c r="CI211" s="36">
        <f t="shared" si="123"/>
        <v>0</v>
      </c>
      <c r="CJ211" s="37">
        <f t="shared" si="124"/>
        <v>0</v>
      </c>
      <c r="CM211" s="16">
        <f>SUMIFS('[1]Ajuste Inventario'!$I:$I,'[1]Ajuste Inventario'!$B:$B,E211,'[1]Ajuste Inventario'!$S:$S,D211)*-1</f>
        <v>22.5</v>
      </c>
      <c r="CN211" s="36">
        <f t="shared" si="95"/>
        <v>31851.764662011341</v>
      </c>
      <c r="CP211" t="str">
        <f t="shared" si="96"/>
        <v>1720Org.Vtas Dolores</v>
      </c>
      <c r="CQ211" s="10">
        <f t="shared" si="97"/>
        <v>1415.6339849782819</v>
      </c>
    </row>
    <row r="212" spans="1:95" x14ac:dyDescent="0.25">
      <c r="A212" s="30">
        <v>46204</v>
      </c>
      <c r="B212" s="31" t="str">
        <f>VLOOKUP($E212,'[2]TEORICOS (05.26)'!$A$8:$T$251,B$1,0)</f>
        <v>P</v>
      </c>
      <c r="C212" s="32" t="str">
        <f>VLOOKUP($E212,'[2]TEORICOS (05.26)'!$A$8:$T$251,C$1,0)</f>
        <v>Benedictino</v>
      </c>
      <c r="D212" t="s">
        <v>217</v>
      </c>
      <c r="E212">
        <v>1730</v>
      </c>
      <c r="F212" t="s">
        <v>120</v>
      </c>
      <c r="G212" s="16">
        <v>22</v>
      </c>
      <c r="H212" s="16">
        <v>69.740000000000009</v>
      </c>
      <c r="I212" s="33">
        <v>229066.54999999996</v>
      </c>
      <c r="J212" s="33">
        <v>226178.44999999995</v>
      </c>
      <c r="K212" s="34">
        <f>IF($B212="P",VLOOKUP($E212,'[2]Costeo-JUL26'!$B$9:$CQ$307,K$1,0),0)</f>
        <v>939153</v>
      </c>
      <c r="L212" s="35">
        <f>VLOOKUP($E212,'[2]TEORICOS (05.26)'!$A$8:$T$251,L$1,0)</f>
        <v>2.5000000000000001E-2</v>
      </c>
      <c r="M212" s="36">
        <f t="shared" si="98"/>
        <v>5654.4612499999994</v>
      </c>
      <c r="N212" s="35">
        <f>IF($B212="P",VLOOKUP($E212,'[2]Costeo-JUL26'!$B$9:$CQ$307,N$1,0),0)</f>
        <v>0.02</v>
      </c>
      <c r="O212" s="36">
        <f t="shared" si="99"/>
        <v>113.08922499999998</v>
      </c>
      <c r="P212" s="36">
        <f>IF($B212="P",VLOOKUP($E212,'[2]Costeo-JUL26'!$B$9:$CQ$307,P$1,0),0)*H212</f>
        <v>0</v>
      </c>
      <c r="Q212" s="36">
        <f t="shared" si="100"/>
        <v>5767.5504749999991</v>
      </c>
      <c r="R212" s="34">
        <f>IF($B212="P",VLOOKUP($E212,'[2]Costeo-JUL26'!$B$9:$CQ$307,R$1,0),0)</f>
        <v>0</v>
      </c>
      <c r="S212" s="16">
        <f>IF($B212="P",VLOOKUP($E212,'[2]Costeo-JUL26'!$B$9:$CQ$307,S$1,0),0)*$G212</f>
        <v>0</v>
      </c>
      <c r="T212" s="36">
        <f>IF($B212="P",VLOOKUP($E212,'[2]Costeo-JUL26'!$B$9:$CQ$307,T$1,0),0)*$G212</f>
        <v>0</v>
      </c>
      <c r="U212" s="35">
        <f>IF($B212="P",VLOOKUP($E212,'[2]Costeo-JUL26'!$B$9:$CQ$307,U$1,0),0)</f>
        <v>0</v>
      </c>
      <c r="V212" s="36">
        <f t="shared" si="101"/>
        <v>0</v>
      </c>
      <c r="W212" s="36">
        <f t="shared" si="102"/>
        <v>0</v>
      </c>
      <c r="X212" s="34">
        <f>IF($B212="P",VLOOKUP($E212,'[2]Costeo-JUL26'!$B$9:$CQ$307,X$1,0),0)</f>
        <v>0</v>
      </c>
      <c r="Y212" s="16">
        <f>IF($B212="P",VLOOKUP($E212,'[2]Costeo-JUL26'!$B$9:$CQ$307,Y$1,0),0)*$G212</f>
        <v>0</v>
      </c>
      <c r="Z212" s="36">
        <f>IF($B212="P",VLOOKUP($E212,'[2]Costeo-JUL26'!$B$9:$CQ$307,Z$1,0),0)*$G212</f>
        <v>0</v>
      </c>
      <c r="AA212" s="35">
        <f>IF($B212="P",VLOOKUP($E212,'[2]Costeo-JUL26'!$B$9:$CQ$307,AA$1,0),0)</f>
        <v>0</v>
      </c>
      <c r="AB212" s="36">
        <f t="shared" si="103"/>
        <v>0</v>
      </c>
      <c r="AC212" s="36">
        <f t="shared" si="104"/>
        <v>0</v>
      </c>
      <c r="AD212" s="34">
        <f>IF($B212="P",VLOOKUP($E212,'[2]Costeo-JUL26'!$B$9:$CQ$307,AD$1,0),0)</f>
        <v>938972</v>
      </c>
      <c r="AE212" s="16">
        <f>IF($B212="P",VLOOKUP($E212,'[2]Costeo-JUL26'!$B$9:$CQ$307,AE$1,0),0)*$G212</f>
        <v>132</v>
      </c>
      <c r="AF212" s="36">
        <f>IF($B212="P",VLOOKUP($E212,'[2]Costeo-JUL26'!$B$9:$CQ$307,AF$1,0),0)*$G212</f>
        <v>2025.8304000000001</v>
      </c>
      <c r="AG212" s="35">
        <f>IF($B212="P",VLOOKUP($E212,'[2]Costeo-JUL26'!$B$9:$CQ$307,AG$1,0),0)</f>
        <v>6.0000000000000001E-3</v>
      </c>
      <c r="AH212" s="36">
        <f t="shared" si="105"/>
        <v>12.1549824</v>
      </c>
      <c r="AI212" s="36">
        <f t="shared" si="106"/>
        <v>2037.9853824000002</v>
      </c>
      <c r="AJ212" s="34">
        <f>IF($B212="P",VLOOKUP($E212,'[2]Costeo-JUL26'!$B$9:$CQ$307,AJ$1,0),0)</f>
        <v>936975</v>
      </c>
      <c r="AK212" s="16">
        <f>IF($B212="P",VLOOKUP($E212,'[2]Costeo-JUL26'!$B$9:$CQ$307,AK$1,0),0)*$G212</f>
        <v>132</v>
      </c>
      <c r="AL212" s="36">
        <f>IF($B212="P",VLOOKUP($E212,'[2]Costeo-JUL26'!$B$9:$CQ$307,AL$1,0),0)*$G212</f>
        <v>3689.4686400000001</v>
      </c>
      <c r="AM212" s="35">
        <f>IF($B212="P",VLOOKUP($E212,'[2]Costeo-JUL26'!$B$9:$CQ$307,AM$1,0),0)</f>
        <v>1.7999999999999999E-2</v>
      </c>
      <c r="AN212" s="36">
        <f t="shared" si="107"/>
        <v>66.410435519999993</v>
      </c>
      <c r="AO212" s="36">
        <f t="shared" si="108"/>
        <v>3755.8790755200002</v>
      </c>
      <c r="AP212" s="34">
        <f>IF($B212="P",VLOOKUP($E212,'[2]Costeo-JUL26'!$B$9:$CQ$307,AP$1,0),0)</f>
        <v>938165</v>
      </c>
      <c r="AQ212" s="16">
        <f>IF($B212="P",VLOOKUP($E212,'[2]Costeo-JUL26'!$B$9:$CQ$307,AQ$1,0),0)*$G212</f>
        <v>132</v>
      </c>
      <c r="AR212" s="36">
        <f>IF($B212="P",VLOOKUP($E212,'[2]Costeo-JUL26'!$B$9:$CQ$307,AR$1,0),0)*$G212</f>
        <v>21645.795600000005</v>
      </c>
      <c r="AS212" s="35">
        <f>IF($B212="P",VLOOKUP($E212,'[2]Costeo-JUL26'!$B$9:$CQ$307,AS$1,0),0)</f>
        <v>0.02</v>
      </c>
      <c r="AT212" s="36">
        <f t="shared" si="109"/>
        <v>432.91591200000011</v>
      </c>
      <c r="AU212" s="36">
        <f t="shared" si="110"/>
        <v>22078.711512000005</v>
      </c>
      <c r="AV212" s="34">
        <f>IF($B212="P",VLOOKUP($E212,'[2]Costeo-JUL26'!$B$9:$CQ$307,AV$1,0),0)</f>
        <v>902310</v>
      </c>
      <c r="AW212" s="16">
        <f>IF($B212="P",VLOOKUP($E212,'[2]Costeo-JUL26'!$B$9:$CQ$307,AW$1,0),0)*$G212</f>
        <v>0.73480000000000001</v>
      </c>
      <c r="AX212" s="36">
        <f>IF($B212="P",VLOOKUP($E212,'[2]Costeo-JUL26'!$B$9:$CQ$307,AX$1,0),0)*$G212</f>
        <v>2574.4056685607061</v>
      </c>
      <c r="AY212" s="35">
        <f>IF($B212="P",VLOOKUP($E212,'[2]Costeo-JUL26'!$B$9:$CQ$307,AY$1,0),0)</f>
        <v>0.03</v>
      </c>
      <c r="AZ212" s="36">
        <f t="shared" si="111"/>
        <v>77.232170056821175</v>
      </c>
      <c r="BA212" s="36">
        <f t="shared" si="112"/>
        <v>2651.6378386175274</v>
      </c>
      <c r="BB212" s="34">
        <f>IF($B212="P",VLOOKUP($E212,'[2]Costeo-JUL26'!$B$9:$CQ$307,BB$1,0),0)</f>
        <v>902311</v>
      </c>
      <c r="BC212" s="16">
        <f>IF($B212="P",VLOOKUP($E212,'[2]Costeo-JUL26'!$B$9:$CQ$307,BC$1,0),0)*$G212</f>
        <v>9.6030000000000004E-2</v>
      </c>
      <c r="BD212" s="36">
        <f>IF($B212="P",VLOOKUP($E212,'[2]Costeo-JUL26'!$B$9:$CQ$307,BD$1,0),0)*$G212</f>
        <v>376.59556935000006</v>
      </c>
      <c r="BE212" s="35">
        <f>IF($B212="P",VLOOKUP($E212,'[2]Costeo-JUL26'!$B$9:$CQ$307,BE$1,0),0)</f>
        <v>0.03</v>
      </c>
      <c r="BF212" s="36">
        <f t="shared" si="113"/>
        <v>11.297867080500001</v>
      </c>
      <c r="BG212" s="36">
        <f t="shared" si="114"/>
        <v>387.89343643050006</v>
      </c>
      <c r="BH212" s="34">
        <f>IF($B212="P",VLOOKUP($E212,'[2]Costeo-JUL26'!$B$9:$CQ$307,BH$1,0),0)</f>
        <v>933089</v>
      </c>
      <c r="BI212" s="16">
        <f>IF($B212="P",VLOOKUP($E212,'[2]Costeo-JUL26'!$B$9:$CQ$307,BI$1,0),0)*$G212</f>
        <v>1.1000000000000001</v>
      </c>
      <c r="BJ212" s="36">
        <f>IF($B212="P",VLOOKUP($E212,'[2]Costeo-JUL26'!$B$9:$CQ$307,BJ$1,0),0)*$G212</f>
        <v>819.13979790940766</v>
      </c>
      <c r="BK212" s="35">
        <f>IF(BH212=910319,0,IF($B212="P",VLOOKUP($E212,'[2]Costeo-JUL26'!$B$9:$CQ$307,BK$1,0),0))</f>
        <v>0.02</v>
      </c>
      <c r="BL212" s="36">
        <f t="shared" si="115"/>
        <v>16.382795958188154</v>
      </c>
      <c r="BM212" s="36">
        <f t="shared" si="116"/>
        <v>835.52259386759579</v>
      </c>
      <c r="BN212" s="34">
        <f>IF($B212="P",VLOOKUP($E212,'[2]Costeo-JUL26'!$B$9:$CQ$307,BN$1,0),0)</f>
        <v>0</v>
      </c>
      <c r="BO212" s="16">
        <f>IF($B212="P",VLOOKUP($E212,'[2]Costeo-JUL26'!$B$9:$CQ$307,BO$1,0),0)*$G212</f>
        <v>0</v>
      </c>
      <c r="BP212" s="36">
        <f>IF($B212="P",VLOOKUP($E212,'[2]Costeo-JUL26'!$B$9:$CQ$307,BP$1,0),0)*$G212</f>
        <v>0</v>
      </c>
      <c r="BQ212" s="35">
        <f>IF($B212="P",VLOOKUP($E212,'[2]Costeo-JUL26'!$B$9:$CQ$307,BQ$1,0),0)</f>
        <v>0</v>
      </c>
      <c r="BR212" s="36">
        <f t="shared" si="117"/>
        <v>0</v>
      </c>
      <c r="BS212" s="36">
        <f t="shared" si="118"/>
        <v>0</v>
      </c>
      <c r="BT212" s="34">
        <f>IF($B212="P",VLOOKUP($E212,'[2]Costeo-JUL26'!$B$9:$CQ$307,BT$1,0),0)</f>
        <v>0</v>
      </c>
      <c r="BU212" s="16">
        <f>IF($B212="P",VLOOKUP($E212,'[2]Costeo-JUL26'!$B$9:$CQ$307,BU$1,0),0)*$G212</f>
        <v>0</v>
      </c>
      <c r="BV212" s="36">
        <f>IF($B212="P",VLOOKUP($E212,'[2]Costeo-JUL26'!$B$9:$CQ$307,BV$1,0),0)*$G212</f>
        <v>0</v>
      </c>
      <c r="BW212" s="35">
        <f>IF($B212="P",VLOOKUP($E212,'[2]Costeo-JUL26'!$B$9:$CQ$307,BW$1,0),0)</f>
        <v>0</v>
      </c>
      <c r="BX212" s="36">
        <f t="shared" si="119"/>
        <v>0</v>
      </c>
      <c r="BY212" s="36">
        <f t="shared" si="120"/>
        <v>0</v>
      </c>
      <c r="BZ212" s="34">
        <f>IF($B212="P",VLOOKUP($E212,'[2]Costeo-JUL26'!$B$9:$CQ$307,BZ$1,0),0)</f>
        <v>936704</v>
      </c>
      <c r="CA212" s="16">
        <f>IF($B212="P",VLOOKUP($E212,'[2]Costeo-JUL26'!$B$9:$CQ$307,CA$1,0),0)*$G212</f>
        <v>2.4069224799381765</v>
      </c>
      <c r="CB212" s="36">
        <f>IF($B212="P",VLOOKUP($E212,'[2]Costeo-JUL26'!$B$9:$CQ$307,CB$1,0),0)*$G212</f>
        <v>1148.9771372706871</v>
      </c>
      <c r="CC212" s="35">
        <f>IF($B212="P",VLOOKUP($E212,'[2]Costeo-JUL26'!$B$9:$CQ$307,CC$1,0),0)</f>
        <v>0.5</v>
      </c>
      <c r="CD212" s="36">
        <f t="shared" si="121"/>
        <v>574.48856863534354</v>
      </c>
      <c r="CE212" s="36">
        <f t="shared" si="122"/>
        <v>1723.4657059060305</v>
      </c>
      <c r="CF212" s="37">
        <f t="shared" si="94"/>
        <v>39238.64601974166</v>
      </c>
      <c r="CG212" s="36">
        <f>IF($B212="r",VLOOKUP($E212,'[2]Costeo-JUL26'!$B$9:$CQ$307,CG$1,0),0)*$G212</f>
        <v>0</v>
      </c>
      <c r="CH212" s="35">
        <f>VLOOKUP($E212,'[2]TEORICOS (05.26)'!$A$8:$T$251,CH$1,0)</f>
        <v>0</v>
      </c>
      <c r="CI212" s="36">
        <f t="shared" si="123"/>
        <v>0</v>
      </c>
      <c r="CJ212" s="37">
        <f t="shared" si="124"/>
        <v>0</v>
      </c>
      <c r="CM212" s="16">
        <f>SUMIFS('[1]Ajuste Inventario'!$I:$I,'[1]Ajuste Inventario'!$B:$B,E212,'[1]Ajuste Inventario'!$S:$S,D212)*-1</f>
        <v>0</v>
      </c>
      <c r="CN212" s="36">
        <f t="shared" si="95"/>
        <v>0</v>
      </c>
      <c r="CP212" t="str">
        <f t="shared" si="96"/>
        <v>1730Org.Vtas Dolores</v>
      </c>
      <c r="CQ212" s="10" t="e">
        <f t="shared" si="97"/>
        <v>#DIV/0!</v>
      </c>
    </row>
    <row r="213" spans="1:95" x14ac:dyDescent="0.25">
      <c r="A213" s="30">
        <v>46204</v>
      </c>
      <c r="B213" s="31" t="str">
        <f>VLOOKUP($E213,'[2]TEORICOS (05.26)'!$A$8:$T$251,B$1,0)</f>
        <v>P</v>
      </c>
      <c r="C213" s="32" t="str">
        <f>VLOOKUP($E213,'[2]TEORICOS (05.26)'!$A$8:$T$251,C$1,0)</f>
        <v>Benedictino</v>
      </c>
      <c r="D213" t="s">
        <v>217</v>
      </c>
      <c r="E213">
        <v>1740</v>
      </c>
      <c r="F213" t="s">
        <v>121</v>
      </c>
      <c r="G213" s="16">
        <v>338</v>
      </c>
      <c r="H213" s="16">
        <v>535.7299999999999</v>
      </c>
      <c r="I213" s="33">
        <v>2321701.5100000002</v>
      </c>
      <c r="J213" s="33">
        <v>2295158.5900000008</v>
      </c>
      <c r="K213" s="34">
        <f>IF($B213="P",VLOOKUP($E213,'[2]Costeo-JUL26'!$B$9:$CQ$307,K$1,0),0)</f>
        <v>939153</v>
      </c>
      <c r="L213" s="35">
        <f>VLOOKUP($E213,'[2]TEORICOS (05.26)'!$A$8:$T$251,L$1,0)</f>
        <v>2.5000000000000001E-2</v>
      </c>
      <c r="M213" s="36">
        <f t="shared" si="98"/>
        <v>57378.964750000021</v>
      </c>
      <c r="N213" s="35">
        <f>IF($B213="P",VLOOKUP($E213,'[2]Costeo-JUL26'!$B$9:$CQ$307,N$1,0),0)</f>
        <v>0.02</v>
      </c>
      <c r="O213" s="36">
        <f t="shared" si="99"/>
        <v>1147.5792950000005</v>
      </c>
      <c r="P213" s="36">
        <f>IF($B213="P",VLOOKUP($E213,'[2]Costeo-JUL26'!$B$9:$CQ$307,P$1,0),0)*H213</f>
        <v>0</v>
      </c>
      <c r="Q213" s="36">
        <f t="shared" si="100"/>
        <v>58526.544045000024</v>
      </c>
      <c r="R213" s="34">
        <f>IF($B213="P",VLOOKUP($E213,'[2]Costeo-JUL26'!$B$9:$CQ$307,R$1,0),0)</f>
        <v>0</v>
      </c>
      <c r="S213" s="16">
        <f>IF($B213="P",VLOOKUP($E213,'[2]Costeo-JUL26'!$B$9:$CQ$307,S$1,0),0)*$G213</f>
        <v>0</v>
      </c>
      <c r="T213" s="36">
        <f>IF($B213="P",VLOOKUP($E213,'[2]Costeo-JUL26'!$B$9:$CQ$307,T$1,0),0)*$G213</f>
        <v>0</v>
      </c>
      <c r="U213" s="35">
        <f>IF($B213="P",VLOOKUP($E213,'[2]Costeo-JUL26'!$B$9:$CQ$307,U$1,0),0)</f>
        <v>0</v>
      </c>
      <c r="V213" s="36">
        <f t="shared" si="101"/>
        <v>0</v>
      </c>
      <c r="W213" s="36">
        <f t="shared" si="102"/>
        <v>0</v>
      </c>
      <c r="X213" s="34">
        <f>IF($B213="P",VLOOKUP($E213,'[2]Costeo-JUL26'!$B$9:$CQ$307,X$1,0),0)</f>
        <v>0</v>
      </c>
      <c r="Y213" s="16">
        <f>IF($B213="P",VLOOKUP($E213,'[2]Costeo-JUL26'!$B$9:$CQ$307,Y$1,0),0)*$G213</f>
        <v>0</v>
      </c>
      <c r="Z213" s="36">
        <f>IF($B213="P",VLOOKUP($E213,'[2]Costeo-JUL26'!$B$9:$CQ$307,Z$1,0),0)*$G213</f>
        <v>0</v>
      </c>
      <c r="AA213" s="35">
        <f>IF($B213="P",VLOOKUP($E213,'[2]Costeo-JUL26'!$B$9:$CQ$307,AA$1,0),0)</f>
        <v>0</v>
      </c>
      <c r="AB213" s="36">
        <f t="shared" si="103"/>
        <v>0</v>
      </c>
      <c r="AC213" s="36">
        <f t="shared" si="104"/>
        <v>0</v>
      </c>
      <c r="AD213" s="34">
        <f>IF($B213="P",VLOOKUP($E213,'[2]Costeo-JUL26'!$B$9:$CQ$307,AD$1,0),0)</f>
        <v>938972</v>
      </c>
      <c r="AE213" s="16">
        <f>IF($B213="P",VLOOKUP($E213,'[2]Costeo-JUL26'!$B$9:$CQ$307,AE$1,0),0)*$G213</f>
        <v>2028</v>
      </c>
      <c r="AF213" s="36">
        <f>IF($B213="P",VLOOKUP($E213,'[2]Costeo-JUL26'!$B$9:$CQ$307,AF$1,0),0)*$G213</f>
        <v>31124.121600000002</v>
      </c>
      <c r="AG213" s="35">
        <f>IF($B213="P",VLOOKUP($E213,'[2]Costeo-JUL26'!$B$9:$CQ$307,AG$1,0),0)</f>
        <v>6.0000000000000001E-3</v>
      </c>
      <c r="AH213" s="36">
        <f t="shared" si="105"/>
        <v>186.74472960000003</v>
      </c>
      <c r="AI213" s="36">
        <f t="shared" si="106"/>
        <v>31310.866329600001</v>
      </c>
      <c r="AJ213" s="34">
        <f>IF($B213="P",VLOOKUP($E213,'[2]Costeo-JUL26'!$B$9:$CQ$307,AJ$1,0),0)</f>
        <v>936446</v>
      </c>
      <c r="AK213" s="16">
        <f>IF($B213="P",VLOOKUP($E213,'[2]Costeo-JUL26'!$B$9:$CQ$307,AK$1,0),0)*$G213</f>
        <v>2028</v>
      </c>
      <c r="AL213" s="36">
        <f>IF($B213="P",VLOOKUP($E213,'[2]Costeo-JUL26'!$B$9:$CQ$307,AL$1,0),0)*$G213</f>
        <v>23773.473360000004</v>
      </c>
      <c r="AM213" s="35">
        <f>IF($B213="P",VLOOKUP($E213,'[2]Costeo-JUL26'!$B$9:$CQ$307,AM$1,0),0)</f>
        <v>1.7999999999999999E-2</v>
      </c>
      <c r="AN213" s="36">
        <f t="shared" si="107"/>
        <v>427.92252048000006</v>
      </c>
      <c r="AO213" s="36">
        <f t="shared" si="108"/>
        <v>24201.395880480002</v>
      </c>
      <c r="AP213" s="34">
        <f>IF($B213="P",VLOOKUP($E213,'[2]Costeo-JUL26'!$B$9:$CQ$307,AP$1,0),0)</f>
        <v>938979</v>
      </c>
      <c r="AQ213" s="16">
        <f>IF($B213="P",VLOOKUP($E213,'[2]Costeo-JUL26'!$B$9:$CQ$307,AQ$1,0),0)*$G213</f>
        <v>2028</v>
      </c>
      <c r="AR213" s="36">
        <f>IF($B213="P",VLOOKUP($E213,'[2]Costeo-JUL26'!$B$9:$CQ$307,AR$1,0),0)*$G213</f>
        <v>176362.50527999998</v>
      </c>
      <c r="AS213" s="35">
        <f>IF($B213="P",VLOOKUP($E213,'[2]Costeo-JUL26'!$B$9:$CQ$307,AS$1,0),0)</f>
        <v>0.02</v>
      </c>
      <c r="AT213" s="36">
        <f t="shared" si="109"/>
        <v>3527.2501055999996</v>
      </c>
      <c r="AU213" s="36">
        <f t="shared" si="110"/>
        <v>179889.75538559997</v>
      </c>
      <c r="AV213" s="34">
        <f>IF($B213="P",VLOOKUP($E213,'[2]Costeo-JUL26'!$B$9:$CQ$307,AV$1,0),0)</f>
        <v>932317</v>
      </c>
      <c r="AW213" s="16">
        <f>IF($B213="P",VLOOKUP($E213,'[2]Costeo-JUL26'!$B$9:$CQ$307,AW$1,0),0)*$G213</f>
        <v>7.4359999999999999</v>
      </c>
      <c r="AX213" s="36">
        <f>IF($B213="P",VLOOKUP($E213,'[2]Costeo-JUL26'!$B$9:$CQ$307,AX$1,0),0)*$G213</f>
        <v>31958.440799999997</v>
      </c>
      <c r="AY213" s="35">
        <f>IF($B213="P",VLOOKUP($E213,'[2]Costeo-JUL26'!$B$9:$CQ$307,AY$1,0),0)</f>
        <v>0.03</v>
      </c>
      <c r="AZ213" s="36">
        <f t="shared" si="111"/>
        <v>958.75322399999982</v>
      </c>
      <c r="BA213" s="36">
        <f t="shared" si="112"/>
        <v>32917.194023999997</v>
      </c>
      <c r="BB213" s="34">
        <f>IF($B213="P",VLOOKUP($E213,'[2]Costeo-JUL26'!$B$9:$CQ$307,BB$1,0),0)</f>
        <v>902311</v>
      </c>
      <c r="BC213" s="16">
        <f>IF($B213="P",VLOOKUP($E213,'[2]Costeo-JUL26'!$B$9:$CQ$307,BC$1,0),0)*$G213</f>
        <v>1.4083333333333332</v>
      </c>
      <c r="BD213" s="36">
        <f>IF($B213="P",VLOOKUP($E213,'[2]Costeo-JUL26'!$B$9:$CQ$307,BD$1,0),0)*$G213</f>
        <v>5522.9833750000007</v>
      </c>
      <c r="BE213" s="35">
        <f>IF($B213="P",VLOOKUP($E213,'[2]Costeo-JUL26'!$B$9:$CQ$307,BE$1,0),0)</f>
        <v>0.03</v>
      </c>
      <c r="BF213" s="36">
        <f t="shared" si="113"/>
        <v>165.68950125000001</v>
      </c>
      <c r="BG213" s="36">
        <f t="shared" si="114"/>
        <v>5688.6728762500006</v>
      </c>
      <c r="BH213" s="34">
        <f>IF($B213="P",VLOOKUP($E213,'[2]Costeo-JUL26'!$B$9:$CQ$307,BH$1,0),0)</f>
        <v>933089</v>
      </c>
      <c r="BI213" s="16">
        <f>IF($B213="P",VLOOKUP($E213,'[2]Costeo-JUL26'!$B$9:$CQ$307,BI$1,0),0)*$G213</f>
        <v>9.0535714285714288</v>
      </c>
      <c r="BJ213" s="36">
        <f>IF($B213="P",VLOOKUP($E213,'[2]Costeo-JUL26'!$B$9:$CQ$307,BJ$1,0),0)*$G213</f>
        <v>6741.9460639621702</v>
      </c>
      <c r="BK213" s="35">
        <f>IF(BH213=910319,0,IF($B213="P",VLOOKUP($E213,'[2]Costeo-JUL26'!$B$9:$CQ$307,BK$1,0),0))</f>
        <v>0.02</v>
      </c>
      <c r="BL213" s="36">
        <f t="shared" si="115"/>
        <v>134.83892127924341</v>
      </c>
      <c r="BM213" s="36">
        <f t="shared" si="116"/>
        <v>6876.7849852414138</v>
      </c>
      <c r="BN213" s="34">
        <f>IF($B213="P",VLOOKUP($E213,'[2]Costeo-JUL26'!$B$9:$CQ$307,BN$1,0),0)</f>
        <v>0</v>
      </c>
      <c r="BO213" s="16">
        <f>IF($B213="P",VLOOKUP($E213,'[2]Costeo-JUL26'!$B$9:$CQ$307,BO$1,0),0)*$G213</f>
        <v>0</v>
      </c>
      <c r="BP213" s="36">
        <f>IF($B213="P",VLOOKUP($E213,'[2]Costeo-JUL26'!$B$9:$CQ$307,BP$1,0),0)*$G213</f>
        <v>0</v>
      </c>
      <c r="BQ213" s="35">
        <f>IF($B213="P",VLOOKUP($E213,'[2]Costeo-JUL26'!$B$9:$CQ$307,BQ$1,0),0)</f>
        <v>0</v>
      </c>
      <c r="BR213" s="36">
        <f t="shared" si="117"/>
        <v>0</v>
      </c>
      <c r="BS213" s="36">
        <f t="shared" si="118"/>
        <v>0</v>
      </c>
      <c r="BT213" s="34">
        <f>IF($B213="P",VLOOKUP($E213,'[2]Costeo-JUL26'!$B$9:$CQ$307,BT$1,0),0)</f>
        <v>0</v>
      </c>
      <c r="BU213" s="16">
        <f>IF($B213="P",VLOOKUP($E213,'[2]Costeo-JUL26'!$B$9:$CQ$307,BU$1,0),0)*$G213</f>
        <v>0</v>
      </c>
      <c r="BV213" s="36">
        <f>IF($B213="P",VLOOKUP($E213,'[2]Costeo-JUL26'!$B$9:$CQ$307,BV$1,0),0)*$G213</f>
        <v>0</v>
      </c>
      <c r="BW213" s="35">
        <f>IF($B213="P",VLOOKUP($E213,'[2]Costeo-JUL26'!$B$9:$CQ$307,BW$1,0),0)</f>
        <v>0</v>
      </c>
      <c r="BX213" s="36">
        <f t="shared" si="119"/>
        <v>0</v>
      </c>
      <c r="BY213" s="36">
        <f t="shared" si="120"/>
        <v>0</v>
      </c>
      <c r="BZ213" s="34">
        <f>IF($B213="P",VLOOKUP($E213,'[2]Costeo-JUL26'!$B$9:$CQ$307,BZ$1,0),0)</f>
        <v>936704</v>
      </c>
      <c r="CA213" s="16">
        <f>IF($B213="P",VLOOKUP($E213,'[2]Costeo-JUL26'!$B$9:$CQ$307,CA$1,0),0)*$G213</f>
        <v>18.489540868615993</v>
      </c>
      <c r="CB213" s="36">
        <f>IF($B213="P",VLOOKUP($E213,'[2]Costeo-JUL26'!$B$9:$CQ$307,CB$1,0),0)*$G213</f>
        <v>8826.2334635793686</v>
      </c>
      <c r="CC213" s="35">
        <f>IF($B213="P",VLOOKUP($E213,'[2]Costeo-JUL26'!$B$9:$CQ$307,CC$1,0),0)</f>
        <v>0.5</v>
      </c>
      <c r="CD213" s="36">
        <f t="shared" si="121"/>
        <v>4413.1167317896843</v>
      </c>
      <c r="CE213" s="36">
        <f t="shared" si="122"/>
        <v>13239.350195369054</v>
      </c>
      <c r="CF213" s="37">
        <f t="shared" si="94"/>
        <v>352650.5637215405</v>
      </c>
      <c r="CG213" s="36">
        <f>IF($B213="r",VLOOKUP($E213,'[2]Costeo-JUL26'!$B$9:$CQ$307,CG$1,0),0)*$G213</f>
        <v>0</v>
      </c>
      <c r="CH213" s="35">
        <f>VLOOKUP($E213,'[2]TEORICOS (05.26)'!$A$8:$T$251,CH$1,0)</f>
        <v>0</v>
      </c>
      <c r="CI213" s="36">
        <f t="shared" si="123"/>
        <v>0</v>
      </c>
      <c r="CJ213" s="37">
        <f t="shared" si="124"/>
        <v>0</v>
      </c>
      <c r="CM213" s="16">
        <f>SUMIFS('[1]Ajuste Inventario'!$I:$I,'[1]Ajuste Inventario'!$B:$B,E213,'[1]Ajuste Inventario'!$S:$S,D213)*-1</f>
        <v>6.1669999999999998</v>
      </c>
      <c r="CN213" s="36">
        <f t="shared" si="95"/>
        <v>6434.3077706234917</v>
      </c>
      <c r="CP213" t="str">
        <f t="shared" si="96"/>
        <v>1740Org.Vtas Dolores</v>
      </c>
      <c r="CQ213" s="10">
        <f t="shared" si="97"/>
        <v>1043.3448630814808</v>
      </c>
    </row>
    <row r="214" spans="1:95" x14ac:dyDescent="0.25">
      <c r="A214" s="30">
        <v>46204</v>
      </c>
      <c r="B214" s="31" t="str">
        <f>VLOOKUP($E214,'[2]TEORICOS (05.26)'!$A$8:$T$251,B$1,0)</f>
        <v>P</v>
      </c>
      <c r="C214" s="32" t="str">
        <f>VLOOKUP($E214,'[2]TEORICOS (05.26)'!$A$8:$T$251,C$1,0)</f>
        <v>Benedictino</v>
      </c>
      <c r="D214" t="s">
        <v>217</v>
      </c>
      <c r="E214">
        <v>1758</v>
      </c>
      <c r="F214" t="s">
        <v>122</v>
      </c>
      <c r="G214" s="16">
        <v>148</v>
      </c>
      <c r="H214" s="16">
        <v>351.94399999999945</v>
      </c>
      <c r="I214" s="33">
        <v>1274071.98</v>
      </c>
      <c r="J214" s="33">
        <v>1195258.8200000003</v>
      </c>
      <c r="K214" s="34">
        <f>IF($B214="P",VLOOKUP($E214,'[2]Costeo-JUL26'!$B$9:$CQ$307,K$1,0),0)</f>
        <v>939153</v>
      </c>
      <c r="L214" s="35">
        <f>VLOOKUP($E214,'[2]TEORICOS (05.26)'!$A$8:$T$251,L$1,0)</f>
        <v>2.5000000000000001E-2</v>
      </c>
      <c r="M214" s="36">
        <f t="shared" si="98"/>
        <v>29881.47050000001</v>
      </c>
      <c r="N214" s="35">
        <f>IF($B214="P",VLOOKUP($E214,'[2]Costeo-JUL26'!$B$9:$CQ$307,N$1,0),0)</f>
        <v>0.02</v>
      </c>
      <c r="O214" s="36">
        <f t="shared" si="99"/>
        <v>597.62941000000023</v>
      </c>
      <c r="P214" s="36">
        <f>IF($B214="P",VLOOKUP($E214,'[2]Costeo-JUL26'!$B$9:$CQ$307,P$1,0),0)*H214</f>
        <v>0</v>
      </c>
      <c r="Q214" s="36">
        <f t="shared" si="100"/>
        <v>30479.099910000012</v>
      </c>
      <c r="R214" s="34">
        <f>IF($B214="P",VLOOKUP($E214,'[2]Costeo-JUL26'!$B$9:$CQ$307,R$1,0),0)</f>
        <v>0</v>
      </c>
      <c r="S214" s="16">
        <f>IF($B214="P",VLOOKUP($E214,'[2]Costeo-JUL26'!$B$9:$CQ$307,S$1,0),0)*$G214</f>
        <v>0</v>
      </c>
      <c r="T214" s="36">
        <f>IF($B214="P",VLOOKUP($E214,'[2]Costeo-JUL26'!$B$9:$CQ$307,T$1,0),0)*$G214</f>
        <v>0</v>
      </c>
      <c r="U214" s="35">
        <f>IF($B214="P",VLOOKUP($E214,'[2]Costeo-JUL26'!$B$9:$CQ$307,U$1,0),0)</f>
        <v>0</v>
      </c>
      <c r="V214" s="36">
        <f t="shared" si="101"/>
        <v>0</v>
      </c>
      <c r="W214" s="36">
        <f t="shared" si="102"/>
        <v>0</v>
      </c>
      <c r="X214" s="34">
        <f>IF($B214="P",VLOOKUP($E214,'[2]Costeo-JUL26'!$B$9:$CQ$307,X$1,0),0)</f>
        <v>0</v>
      </c>
      <c r="Y214" s="16">
        <f>IF($B214="P",VLOOKUP($E214,'[2]Costeo-JUL26'!$B$9:$CQ$307,Y$1,0),0)*$G214</f>
        <v>0</v>
      </c>
      <c r="Z214" s="36">
        <f>IF($B214="P",VLOOKUP($E214,'[2]Costeo-JUL26'!$B$9:$CQ$307,Z$1,0),0)*$G214</f>
        <v>0</v>
      </c>
      <c r="AA214" s="35">
        <f>IF($B214="P",VLOOKUP($E214,'[2]Costeo-JUL26'!$B$9:$CQ$307,AA$1,0),0)</f>
        <v>0</v>
      </c>
      <c r="AB214" s="36">
        <f t="shared" si="103"/>
        <v>0</v>
      </c>
      <c r="AC214" s="36">
        <f t="shared" si="104"/>
        <v>0</v>
      </c>
      <c r="AD214" s="34">
        <f>IF($B214="P",VLOOKUP($E214,'[2]Costeo-JUL26'!$B$9:$CQ$307,AD$1,0),0)</f>
        <v>938972</v>
      </c>
      <c r="AE214" s="16">
        <f>IF($B214="P",VLOOKUP($E214,'[2]Costeo-JUL26'!$B$9:$CQ$307,AE$1,0),0)*$G214</f>
        <v>888</v>
      </c>
      <c r="AF214" s="36">
        <f>IF($B214="P",VLOOKUP($E214,'[2]Costeo-JUL26'!$B$9:$CQ$307,AF$1,0),0)*$G214</f>
        <v>13628.313600000001</v>
      </c>
      <c r="AG214" s="35">
        <f>IF($B214="P",VLOOKUP($E214,'[2]Costeo-JUL26'!$B$9:$CQ$307,AG$1,0),0)</f>
        <v>6.0000000000000001E-3</v>
      </c>
      <c r="AH214" s="36">
        <f t="shared" si="105"/>
        <v>81.769881600000005</v>
      </c>
      <c r="AI214" s="36">
        <f t="shared" si="106"/>
        <v>13710.083481600001</v>
      </c>
      <c r="AJ214" s="34">
        <f>IF($B214="P",VLOOKUP($E214,'[2]Costeo-JUL26'!$B$9:$CQ$307,AJ$1,0),0)</f>
        <v>936447</v>
      </c>
      <c r="AK214" s="16">
        <f>IF($B214="P",VLOOKUP($E214,'[2]Costeo-JUL26'!$B$9:$CQ$307,AK$1,0),0)*$G214</f>
        <v>888</v>
      </c>
      <c r="AL214" s="36">
        <f>IF($B214="P",VLOOKUP($E214,'[2]Costeo-JUL26'!$B$9:$CQ$307,AL$1,0),0)*$G214</f>
        <v>13910.289119999999</v>
      </c>
      <c r="AM214" s="35">
        <f>IF($B214="P",VLOOKUP($E214,'[2]Costeo-JUL26'!$B$9:$CQ$307,AM$1,0),0)</f>
        <v>1.7999999999999999E-2</v>
      </c>
      <c r="AN214" s="36">
        <f t="shared" si="107"/>
        <v>250.38520415999997</v>
      </c>
      <c r="AO214" s="36">
        <f t="shared" si="108"/>
        <v>14160.67432416</v>
      </c>
      <c r="AP214" s="34">
        <f>IF($B214="P",VLOOKUP($E214,'[2]Costeo-JUL26'!$B$9:$CQ$307,AP$1,0),0)</f>
        <v>904570</v>
      </c>
      <c r="AQ214" s="16">
        <f>IF($B214="P",VLOOKUP($E214,'[2]Costeo-JUL26'!$B$9:$CQ$307,AQ$1,0),0)*$G214</f>
        <v>888</v>
      </c>
      <c r="AR214" s="36">
        <f>IF($B214="P",VLOOKUP($E214,'[2]Costeo-JUL26'!$B$9:$CQ$307,AR$1,0),0)*$G214</f>
        <v>119366.57615999998</v>
      </c>
      <c r="AS214" s="35">
        <f>IF($B214="P",VLOOKUP($E214,'[2]Costeo-JUL26'!$B$9:$CQ$307,AS$1,0),0)</f>
        <v>0.02</v>
      </c>
      <c r="AT214" s="36">
        <f t="shared" si="109"/>
        <v>2387.3315231999995</v>
      </c>
      <c r="AU214" s="36">
        <f t="shared" si="110"/>
        <v>121753.90768319998</v>
      </c>
      <c r="AV214" s="34">
        <f>IF($B214="P",VLOOKUP($E214,'[2]Costeo-JUL26'!$B$9:$CQ$307,AV$1,0),0)</f>
        <v>917330</v>
      </c>
      <c r="AW214" s="16">
        <f>IF($B214="P",VLOOKUP($E214,'[2]Costeo-JUL26'!$B$9:$CQ$307,AW$1,0),0)*$G214</f>
        <v>3.9072</v>
      </c>
      <c r="AX214" s="36">
        <f>IF($B214="P",VLOOKUP($E214,'[2]Costeo-JUL26'!$B$9:$CQ$307,AX$1,0),0)*$G214</f>
        <v>15360.400076256499</v>
      </c>
      <c r="AY214" s="35">
        <f>IF($B214="P",VLOOKUP($E214,'[2]Costeo-JUL26'!$B$9:$CQ$307,AY$1,0),0)</f>
        <v>0.03</v>
      </c>
      <c r="AZ214" s="36">
        <f t="shared" si="111"/>
        <v>460.81200228769495</v>
      </c>
      <c r="BA214" s="36">
        <f t="shared" si="112"/>
        <v>15821.212078544195</v>
      </c>
      <c r="BB214" s="34">
        <f>IF($B214="P",VLOOKUP($E214,'[2]Costeo-JUL26'!$B$9:$CQ$307,BB$1,0),0)</f>
        <v>902311</v>
      </c>
      <c r="BC214" s="16">
        <f>IF($B214="P",VLOOKUP($E214,'[2]Costeo-JUL26'!$B$9:$CQ$307,BC$1,0),0)*$G214</f>
        <v>0.64750000000000008</v>
      </c>
      <c r="BD214" s="36">
        <f>IF($B214="P",VLOOKUP($E214,'[2]Costeo-JUL26'!$B$9:$CQ$307,BD$1,0),0)*$G214</f>
        <v>2539.2651375000005</v>
      </c>
      <c r="BE214" s="35">
        <f>IF($B214="P",VLOOKUP($E214,'[2]Costeo-JUL26'!$B$9:$CQ$307,BE$1,0),0)</f>
        <v>0.03</v>
      </c>
      <c r="BF214" s="36">
        <f t="shared" si="113"/>
        <v>76.177954125000014</v>
      </c>
      <c r="BG214" s="36">
        <f t="shared" si="114"/>
        <v>2615.4430916250003</v>
      </c>
      <c r="BH214" s="34">
        <f>IF($B214="P",VLOOKUP($E214,'[2]Costeo-JUL26'!$B$9:$CQ$307,BH$1,0),0)</f>
        <v>933089</v>
      </c>
      <c r="BI214" s="16">
        <f>IF($B214="P",VLOOKUP($E214,'[2]Costeo-JUL26'!$B$9:$CQ$307,BI$1,0),0)*$G214</f>
        <v>5.55</v>
      </c>
      <c r="BJ214" s="36">
        <f>IF($B214="P",VLOOKUP($E214,'[2]Costeo-JUL26'!$B$9:$CQ$307,BJ$1,0),0)*$G214</f>
        <v>4132.9326167247391</v>
      </c>
      <c r="BK214" s="35">
        <f>IF(BH214=910319,0,IF($B214="P",VLOOKUP($E214,'[2]Costeo-JUL26'!$B$9:$CQ$307,BK$1,0),0))</f>
        <v>0.02</v>
      </c>
      <c r="BL214" s="36">
        <f t="shared" si="115"/>
        <v>82.658652334494789</v>
      </c>
      <c r="BM214" s="36">
        <f t="shared" si="116"/>
        <v>4215.591269059234</v>
      </c>
      <c r="BN214" s="34">
        <f>IF($B214="P",VLOOKUP($E214,'[2]Costeo-JUL26'!$B$9:$CQ$307,BN$1,0),0)</f>
        <v>0</v>
      </c>
      <c r="BO214" s="16">
        <f>IF($B214="P",VLOOKUP($E214,'[2]Costeo-JUL26'!$B$9:$CQ$307,BO$1,0),0)*$G214</f>
        <v>0</v>
      </c>
      <c r="BP214" s="36">
        <f>IF($B214="P",VLOOKUP($E214,'[2]Costeo-JUL26'!$B$9:$CQ$307,BP$1,0),0)*$G214</f>
        <v>0</v>
      </c>
      <c r="BQ214" s="35">
        <f>IF($B214="P",VLOOKUP($E214,'[2]Costeo-JUL26'!$B$9:$CQ$307,BQ$1,0),0)</f>
        <v>0</v>
      </c>
      <c r="BR214" s="36">
        <f t="shared" si="117"/>
        <v>0</v>
      </c>
      <c r="BS214" s="36">
        <f t="shared" si="118"/>
        <v>0</v>
      </c>
      <c r="BT214" s="34">
        <f>IF($B214="P",VLOOKUP($E214,'[2]Costeo-JUL26'!$B$9:$CQ$307,BT$1,0),0)</f>
        <v>0</v>
      </c>
      <c r="BU214" s="16">
        <f>IF($B214="P",VLOOKUP($E214,'[2]Costeo-JUL26'!$B$9:$CQ$307,BU$1,0),0)*$G214</f>
        <v>0</v>
      </c>
      <c r="BV214" s="36">
        <f>IF($B214="P",VLOOKUP($E214,'[2]Costeo-JUL26'!$B$9:$CQ$307,BV$1,0),0)*$G214</f>
        <v>0</v>
      </c>
      <c r="BW214" s="35">
        <f>IF($B214="P",VLOOKUP($E214,'[2]Costeo-JUL26'!$B$9:$CQ$307,BW$1,0),0)</f>
        <v>0</v>
      </c>
      <c r="BX214" s="36">
        <f t="shared" si="119"/>
        <v>0</v>
      </c>
      <c r="BY214" s="36">
        <f t="shared" si="120"/>
        <v>0</v>
      </c>
      <c r="BZ214" s="34">
        <f>IF($B214="P",VLOOKUP($E214,'[2]Costeo-JUL26'!$B$9:$CQ$307,BZ$1,0),0)</f>
        <v>936704</v>
      </c>
      <c r="CA214" s="16">
        <f>IF($B214="P",VLOOKUP($E214,'[2]Costeo-JUL26'!$B$9:$CQ$307,CA$1,0),0)*$G214</f>
        <v>12.144017966960797</v>
      </c>
      <c r="CB214" s="36">
        <f>IF($B214="P",VLOOKUP($E214,'[2]Costeo-JUL26'!$B$9:$CQ$307,CB$1,0),0)*$G214</f>
        <v>5797.1119198657379</v>
      </c>
      <c r="CC214" s="35">
        <f>IF($B214="P",VLOOKUP($E214,'[2]Costeo-JUL26'!$B$9:$CQ$307,CC$1,0),0)</f>
        <v>0.5</v>
      </c>
      <c r="CD214" s="36">
        <f t="shared" si="121"/>
        <v>2898.555959932869</v>
      </c>
      <c r="CE214" s="36">
        <f t="shared" si="122"/>
        <v>8695.667879798606</v>
      </c>
      <c r="CF214" s="37">
        <f t="shared" si="94"/>
        <v>211451.67971798699</v>
      </c>
      <c r="CG214" s="36">
        <f>IF($B214="r",VLOOKUP($E214,'[2]Costeo-JUL26'!$B$9:$CQ$307,CG$1,0),0)*$G214</f>
        <v>0</v>
      </c>
      <c r="CH214" s="35">
        <f>VLOOKUP($E214,'[2]TEORICOS (05.26)'!$A$8:$T$251,CH$1,0)</f>
        <v>0</v>
      </c>
      <c r="CI214" s="36">
        <f t="shared" si="123"/>
        <v>0</v>
      </c>
      <c r="CJ214" s="37">
        <f t="shared" si="124"/>
        <v>0</v>
      </c>
      <c r="CM214" s="16">
        <f>SUMIFS('[1]Ajuste Inventario'!$I:$I,'[1]Ajuste Inventario'!$B:$B,E214,'[1]Ajuste Inventario'!$S:$S,D214)*-1</f>
        <v>1.3340000000000001</v>
      </c>
      <c r="CN214" s="36">
        <f t="shared" si="95"/>
        <v>1905.9225725932072</v>
      </c>
      <c r="CP214" t="str">
        <f t="shared" si="96"/>
        <v>1758Org.Vtas Dolores</v>
      </c>
      <c r="CQ214" s="10">
        <f t="shared" si="97"/>
        <v>1428.7275656620743</v>
      </c>
    </row>
    <row r="215" spans="1:95" x14ac:dyDescent="0.25">
      <c r="A215" s="30">
        <v>46204</v>
      </c>
      <c r="B215" s="31" t="str">
        <f>VLOOKUP($E215,'[2]TEORICOS (05.26)'!$A$8:$T$251,B$1,0)</f>
        <v>R</v>
      </c>
      <c r="C215" s="32" t="str">
        <f>VLOOKUP($E215,'[2]TEORICOS (05.26)'!$A$8:$T$251,C$1,0)</f>
        <v>Smartwater</v>
      </c>
      <c r="D215" t="s">
        <v>217</v>
      </c>
      <c r="E215">
        <v>1759</v>
      </c>
      <c r="F215" t="s">
        <v>123</v>
      </c>
      <c r="G215" s="16">
        <v>88</v>
      </c>
      <c r="H215" s="16">
        <v>55</v>
      </c>
      <c r="I215" s="33">
        <v>689849.09</v>
      </c>
      <c r="J215" s="33">
        <v>686241.21</v>
      </c>
      <c r="K215" s="34">
        <f>IF($B215="P",VLOOKUP($E215,'[2]Costeo-JUL26'!$B$9:$CQ$307,K$1,0),0)</f>
        <v>0</v>
      </c>
      <c r="L215" s="35">
        <f>VLOOKUP($E215,'[2]TEORICOS (05.26)'!$A$8:$T$251,L$1,0)</f>
        <v>0.115</v>
      </c>
      <c r="M215" s="36">
        <f t="shared" si="98"/>
        <v>0</v>
      </c>
      <c r="N215" s="35">
        <f>IF($B215="P",VLOOKUP($E215,'[2]Costeo-JUL26'!$B$9:$CQ$307,N$1,0),0)</f>
        <v>0</v>
      </c>
      <c r="O215" s="36">
        <f t="shared" si="99"/>
        <v>0</v>
      </c>
      <c r="P215" s="36">
        <f>IF($B215="P",VLOOKUP($E215,'[2]Costeo-JUL26'!$B$9:$CQ$307,P$1,0),0)*H215</f>
        <v>0</v>
      </c>
      <c r="Q215" s="36">
        <f t="shared" si="100"/>
        <v>0</v>
      </c>
      <c r="R215" s="34">
        <f>IF($B215="P",VLOOKUP($E215,'[2]Costeo-JUL26'!$B$9:$CQ$307,R$1,0),0)</f>
        <v>0</v>
      </c>
      <c r="S215" s="16">
        <f>IF($B215="P",VLOOKUP($E215,'[2]Costeo-JUL26'!$B$9:$CQ$307,S$1,0),0)*$G215</f>
        <v>0</v>
      </c>
      <c r="T215" s="36">
        <f>IF($B215="P",VLOOKUP($E215,'[2]Costeo-JUL26'!$B$9:$CQ$307,T$1,0),0)*$G215</f>
        <v>0</v>
      </c>
      <c r="U215" s="35">
        <f>IF($B215="P",VLOOKUP($E215,'[2]Costeo-JUL26'!$B$9:$CQ$307,U$1,0),0)</f>
        <v>0</v>
      </c>
      <c r="V215" s="36">
        <f t="shared" si="101"/>
        <v>0</v>
      </c>
      <c r="W215" s="36">
        <f t="shared" si="102"/>
        <v>0</v>
      </c>
      <c r="X215" s="34">
        <f>IF($B215="P",VLOOKUP($E215,'[2]Costeo-JUL26'!$B$9:$CQ$307,X$1,0),0)</f>
        <v>0</v>
      </c>
      <c r="Y215" s="16">
        <f>IF($B215="P",VLOOKUP($E215,'[2]Costeo-JUL26'!$B$9:$CQ$307,Y$1,0),0)*$G215</f>
        <v>0</v>
      </c>
      <c r="Z215" s="36">
        <f>IF($B215="P",VLOOKUP($E215,'[2]Costeo-JUL26'!$B$9:$CQ$307,Z$1,0),0)*$G215</f>
        <v>0</v>
      </c>
      <c r="AA215" s="35">
        <f>IF($B215="P",VLOOKUP($E215,'[2]Costeo-JUL26'!$B$9:$CQ$307,AA$1,0),0)</f>
        <v>0</v>
      </c>
      <c r="AB215" s="36">
        <f t="shared" si="103"/>
        <v>0</v>
      </c>
      <c r="AC215" s="36">
        <f t="shared" si="104"/>
        <v>0</v>
      </c>
      <c r="AD215" s="34">
        <f>IF($B215="P",VLOOKUP($E215,'[2]Costeo-JUL26'!$B$9:$CQ$307,AD$1,0),0)</f>
        <v>0</v>
      </c>
      <c r="AE215" s="16">
        <f>IF($B215="P",VLOOKUP($E215,'[2]Costeo-JUL26'!$B$9:$CQ$307,AE$1,0),0)*$G215</f>
        <v>0</v>
      </c>
      <c r="AF215" s="36">
        <f>IF($B215="P",VLOOKUP($E215,'[2]Costeo-JUL26'!$B$9:$CQ$307,AF$1,0),0)*$G215</f>
        <v>0</v>
      </c>
      <c r="AG215" s="35">
        <f>IF($B215="P",VLOOKUP($E215,'[2]Costeo-JUL26'!$B$9:$CQ$307,AG$1,0),0)</f>
        <v>0</v>
      </c>
      <c r="AH215" s="36">
        <f t="shared" si="105"/>
        <v>0</v>
      </c>
      <c r="AI215" s="36">
        <f t="shared" si="106"/>
        <v>0</v>
      </c>
      <c r="AJ215" s="34">
        <f>IF($B215="P",VLOOKUP($E215,'[2]Costeo-JUL26'!$B$9:$CQ$307,AJ$1,0),0)</f>
        <v>0</v>
      </c>
      <c r="AK215" s="16">
        <f>IF($B215="P",VLOOKUP($E215,'[2]Costeo-JUL26'!$B$9:$CQ$307,AK$1,0),0)*$G215</f>
        <v>0</v>
      </c>
      <c r="AL215" s="36">
        <f>IF($B215="P",VLOOKUP($E215,'[2]Costeo-JUL26'!$B$9:$CQ$307,AL$1,0),0)*$G215</f>
        <v>0</v>
      </c>
      <c r="AM215" s="35">
        <f>IF($B215="P",VLOOKUP($E215,'[2]Costeo-JUL26'!$B$9:$CQ$307,AM$1,0),0)</f>
        <v>0</v>
      </c>
      <c r="AN215" s="36">
        <f t="shared" si="107"/>
        <v>0</v>
      </c>
      <c r="AO215" s="36">
        <f t="shared" si="108"/>
        <v>0</v>
      </c>
      <c r="AP215" s="34">
        <f>IF($B215="P",VLOOKUP($E215,'[2]Costeo-JUL26'!$B$9:$CQ$307,AP$1,0),0)</f>
        <v>0</v>
      </c>
      <c r="AQ215" s="16">
        <f>IF($B215="P",VLOOKUP($E215,'[2]Costeo-JUL26'!$B$9:$CQ$307,AQ$1,0),0)*$G215</f>
        <v>0</v>
      </c>
      <c r="AR215" s="36">
        <f>IF($B215="P",VLOOKUP($E215,'[2]Costeo-JUL26'!$B$9:$CQ$307,AR$1,0),0)*$G215</f>
        <v>0</v>
      </c>
      <c r="AS215" s="35">
        <f>IF($B215="P",VLOOKUP($E215,'[2]Costeo-JUL26'!$B$9:$CQ$307,AS$1,0),0)</f>
        <v>0</v>
      </c>
      <c r="AT215" s="36">
        <f t="shared" si="109"/>
        <v>0</v>
      </c>
      <c r="AU215" s="36">
        <f t="shared" si="110"/>
        <v>0</v>
      </c>
      <c r="AV215" s="34">
        <f>IF($B215="P",VLOOKUP($E215,'[2]Costeo-JUL26'!$B$9:$CQ$307,AV$1,0),0)</f>
        <v>0</v>
      </c>
      <c r="AW215" s="16">
        <f>IF($B215="P",VLOOKUP($E215,'[2]Costeo-JUL26'!$B$9:$CQ$307,AW$1,0),0)*$G215</f>
        <v>0</v>
      </c>
      <c r="AX215" s="36">
        <f>IF($B215="P",VLOOKUP($E215,'[2]Costeo-JUL26'!$B$9:$CQ$307,AX$1,0),0)*$G215</f>
        <v>0</v>
      </c>
      <c r="AY215" s="35">
        <f>IF($B215="P",VLOOKUP($E215,'[2]Costeo-JUL26'!$B$9:$CQ$307,AY$1,0),0)</f>
        <v>0</v>
      </c>
      <c r="AZ215" s="36">
        <f t="shared" si="111"/>
        <v>0</v>
      </c>
      <c r="BA215" s="36">
        <f t="shared" si="112"/>
        <v>0</v>
      </c>
      <c r="BB215" s="34">
        <f>IF($B215="P",VLOOKUP($E215,'[2]Costeo-JUL26'!$B$9:$CQ$307,BB$1,0),0)</f>
        <v>0</v>
      </c>
      <c r="BC215" s="16">
        <f>IF($B215="P",VLOOKUP($E215,'[2]Costeo-JUL26'!$B$9:$CQ$307,BC$1,0),0)*$G215</f>
        <v>0</v>
      </c>
      <c r="BD215" s="36">
        <f>IF($B215="P",VLOOKUP($E215,'[2]Costeo-JUL26'!$B$9:$CQ$307,BD$1,0),0)*$G215</f>
        <v>0</v>
      </c>
      <c r="BE215" s="35">
        <f>IF($B215="P",VLOOKUP($E215,'[2]Costeo-JUL26'!$B$9:$CQ$307,BE$1,0),0)</f>
        <v>0</v>
      </c>
      <c r="BF215" s="36">
        <f t="shared" si="113"/>
        <v>0</v>
      </c>
      <c r="BG215" s="36">
        <f t="shared" si="114"/>
        <v>0</v>
      </c>
      <c r="BH215" s="34">
        <f>IF($B215="P",VLOOKUP($E215,'[2]Costeo-JUL26'!$B$9:$CQ$307,BH$1,0),0)</f>
        <v>0</v>
      </c>
      <c r="BI215" s="16">
        <f>IF($B215="P",VLOOKUP($E215,'[2]Costeo-JUL26'!$B$9:$CQ$307,BI$1,0),0)*$G215</f>
        <v>0</v>
      </c>
      <c r="BJ215" s="36">
        <f>IF($B215="P",VLOOKUP($E215,'[2]Costeo-JUL26'!$B$9:$CQ$307,BJ$1,0),0)*$G215</f>
        <v>0</v>
      </c>
      <c r="BK215" s="35">
        <f>IF(BH215=910319,0,IF($B215="P",VLOOKUP($E215,'[2]Costeo-JUL26'!$B$9:$CQ$307,BK$1,0),0))</f>
        <v>0</v>
      </c>
      <c r="BL215" s="36">
        <f t="shared" si="115"/>
        <v>0</v>
      </c>
      <c r="BM215" s="36">
        <f t="shared" si="116"/>
        <v>0</v>
      </c>
      <c r="BN215" s="34">
        <f>IF($B215="P",VLOOKUP($E215,'[2]Costeo-JUL26'!$B$9:$CQ$307,BN$1,0),0)</f>
        <v>0</v>
      </c>
      <c r="BO215" s="16">
        <f>IF($B215="P",VLOOKUP($E215,'[2]Costeo-JUL26'!$B$9:$CQ$307,BO$1,0),0)*$G215</f>
        <v>0</v>
      </c>
      <c r="BP215" s="36">
        <f>IF($B215="P",VLOOKUP($E215,'[2]Costeo-JUL26'!$B$9:$CQ$307,BP$1,0),0)*$G215</f>
        <v>0</v>
      </c>
      <c r="BQ215" s="35">
        <f>IF($B215="P",VLOOKUP($E215,'[2]Costeo-JUL26'!$B$9:$CQ$307,BQ$1,0),0)</f>
        <v>0</v>
      </c>
      <c r="BR215" s="36">
        <f t="shared" si="117"/>
        <v>0</v>
      </c>
      <c r="BS215" s="36">
        <f t="shared" si="118"/>
        <v>0</v>
      </c>
      <c r="BT215" s="34">
        <f>IF($B215="P",VLOOKUP($E215,'[2]Costeo-JUL26'!$B$9:$CQ$307,BT$1,0),0)</f>
        <v>0</v>
      </c>
      <c r="BU215" s="16">
        <f>IF($B215="P",VLOOKUP($E215,'[2]Costeo-JUL26'!$B$9:$CQ$307,BU$1,0),0)*$G215</f>
        <v>0</v>
      </c>
      <c r="BV215" s="36">
        <f>IF($B215="P",VLOOKUP($E215,'[2]Costeo-JUL26'!$B$9:$CQ$307,BV$1,0),0)*$G215</f>
        <v>0</v>
      </c>
      <c r="BW215" s="35">
        <f>IF($B215="P",VLOOKUP($E215,'[2]Costeo-JUL26'!$B$9:$CQ$307,BW$1,0),0)</f>
        <v>0</v>
      </c>
      <c r="BX215" s="36">
        <f t="shared" si="119"/>
        <v>0</v>
      </c>
      <c r="BY215" s="36">
        <f t="shared" si="120"/>
        <v>0</v>
      </c>
      <c r="BZ215" s="34">
        <f>IF($B215="P",VLOOKUP($E215,'[2]Costeo-JUL26'!$B$9:$CQ$307,BZ$1,0),0)</f>
        <v>0</v>
      </c>
      <c r="CA215" s="16">
        <f>IF($B215="P",VLOOKUP($E215,'[2]Costeo-JUL26'!$B$9:$CQ$307,CA$1,0),0)*$G215</f>
        <v>0</v>
      </c>
      <c r="CB215" s="36">
        <f>IF($B215="P",VLOOKUP($E215,'[2]Costeo-JUL26'!$B$9:$CQ$307,CB$1,0),0)*$G215</f>
        <v>0</v>
      </c>
      <c r="CC215" s="35">
        <f>IF($B215="P",VLOOKUP($E215,'[2]Costeo-JUL26'!$B$9:$CQ$307,CC$1,0),0)</f>
        <v>0</v>
      </c>
      <c r="CD215" s="36">
        <f t="shared" si="121"/>
        <v>0</v>
      </c>
      <c r="CE215" s="36">
        <f t="shared" si="122"/>
        <v>0</v>
      </c>
      <c r="CF215" s="37">
        <f t="shared" si="94"/>
        <v>0</v>
      </c>
      <c r="CG215" s="36">
        <f>IF($B215="r",VLOOKUP($E215,'[2]Costeo-JUL26'!$B$9:$CQ$307,CG$1,0),0)*$G215</f>
        <v>140394.31999999998</v>
      </c>
      <c r="CH215" s="35">
        <f>VLOOKUP($E215,'[2]TEORICOS (05.26)'!$A$8:$T$251,CH$1,0)</f>
        <v>0.04</v>
      </c>
      <c r="CI215" s="36">
        <f t="shared" si="123"/>
        <v>73301.966350000002</v>
      </c>
      <c r="CJ215" s="37">
        <f t="shared" si="124"/>
        <v>213696.28634999998</v>
      </c>
      <c r="CM215" s="16">
        <f>SUMIFS('[1]Ajuste Inventario'!$I:$I,'[1]Ajuste Inventario'!$B:$B,E215,'[1]Ajuste Inventario'!$S:$S,D215)*-1</f>
        <v>0.33300000000000002</v>
      </c>
      <c r="CN215" s="36">
        <f t="shared" si="95"/>
        <v>808.64617448352271</v>
      </c>
      <c r="CP215" t="str">
        <f t="shared" si="96"/>
        <v>1759Org.Vtas Dolores</v>
      </c>
      <c r="CQ215" s="10">
        <f t="shared" si="97"/>
        <v>2428.3668903409089</v>
      </c>
    </row>
    <row r="216" spans="1:95" x14ac:dyDescent="0.25">
      <c r="A216" s="30">
        <v>46204</v>
      </c>
      <c r="B216" s="31" t="str">
        <f>VLOOKUP($E216,'[2]TEORICOS (05.26)'!$A$8:$T$251,B$1,0)</f>
        <v>P</v>
      </c>
      <c r="C216" s="32" t="str">
        <f>VLOOKUP($E216,'[2]TEORICOS (05.26)'!$A$8:$T$251,C$1,0)</f>
        <v>Cepita</v>
      </c>
      <c r="D216" t="s">
        <v>217</v>
      </c>
      <c r="E216">
        <v>2003</v>
      </c>
      <c r="F216" t="s">
        <v>124</v>
      </c>
      <c r="G216" s="16">
        <v>450</v>
      </c>
      <c r="H216" s="16">
        <v>475.65000000000032</v>
      </c>
      <c r="I216" s="33">
        <v>4828190.75</v>
      </c>
      <c r="J216" s="33">
        <v>4773618.2800000012</v>
      </c>
      <c r="K216" s="34">
        <f>IF($B216="P",VLOOKUP($E216,'[2]Costeo-JUL26'!$B$9:$CQ$307,K$1,0),0)</f>
        <v>929230</v>
      </c>
      <c r="L216" s="35">
        <f>VLOOKUP($E216,'[2]TEORICOS (05.26)'!$A$8:$T$251,L$1,0)</f>
        <v>0.2</v>
      </c>
      <c r="M216" s="36">
        <f t="shared" si="98"/>
        <v>954723.65600000031</v>
      </c>
      <c r="N216" s="35">
        <f>IF($B216="P",VLOOKUP($E216,'[2]Costeo-JUL26'!$B$9:$CQ$307,N$1,0),0)</f>
        <v>0.03</v>
      </c>
      <c r="O216" s="36">
        <f t="shared" si="99"/>
        <v>28641.709680000007</v>
      </c>
      <c r="P216" s="36">
        <f>IF($B216="P",VLOOKUP($E216,'[2]Costeo-JUL26'!$B$9:$CQ$307,P$1,0),0)*H216</f>
        <v>0</v>
      </c>
      <c r="Q216" s="36">
        <f t="shared" si="100"/>
        <v>983365.36568000028</v>
      </c>
      <c r="R216" s="34">
        <f>IF($B216="P",VLOOKUP($E216,'[2]Costeo-JUL26'!$B$9:$CQ$307,R$1,0),0)</f>
        <v>902332</v>
      </c>
      <c r="S216" s="16">
        <f>IF($B216="P",VLOOKUP($E216,'[2]Costeo-JUL26'!$B$9:$CQ$307,S$1,0),0)*$G216</f>
        <v>349.28135729613734</v>
      </c>
      <c r="T216" s="36">
        <f>IF($B216="P",VLOOKUP($E216,'[2]Costeo-JUL26'!$B$9:$CQ$307,T$1,0),0)*$G216</f>
        <v>243642.57108303672</v>
      </c>
      <c r="U216" s="35">
        <f>IF($B216="P",VLOOKUP($E216,'[2]Costeo-JUL26'!$B$9:$CQ$307,U$1,0),0)</f>
        <v>1.4999999999999999E-2</v>
      </c>
      <c r="V216" s="36">
        <f t="shared" si="101"/>
        <v>3654.6385662455505</v>
      </c>
      <c r="W216" s="36">
        <f t="shared" si="102"/>
        <v>247297.20964928227</v>
      </c>
      <c r="X216" s="34">
        <f>IF($B216="P",VLOOKUP($E216,'[2]Costeo-JUL26'!$B$9:$CQ$307,X$1,0),0)</f>
        <v>0</v>
      </c>
      <c r="Y216" s="16">
        <f>IF($B216="P",VLOOKUP($E216,'[2]Costeo-JUL26'!$B$9:$CQ$307,Y$1,0),0)*$G216</f>
        <v>0</v>
      </c>
      <c r="Z216" s="36">
        <f>IF($B216="P",VLOOKUP($E216,'[2]Costeo-JUL26'!$B$9:$CQ$307,Z$1,0),0)*$G216</f>
        <v>0</v>
      </c>
      <c r="AA216" s="35">
        <f>IF($B216="P",VLOOKUP($E216,'[2]Costeo-JUL26'!$B$9:$CQ$307,AA$1,0),0)</f>
        <v>0</v>
      </c>
      <c r="AB216" s="36">
        <f t="shared" si="103"/>
        <v>0</v>
      </c>
      <c r="AC216" s="36">
        <f t="shared" si="104"/>
        <v>0</v>
      </c>
      <c r="AD216" s="34">
        <f>IF($B216="P",VLOOKUP($E216,'[2]Costeo-JUL26'!$B$9:$CQ$307,AD$1,0),0)</f>
        <v>917993</v>
      </c>
      <c r="AE216" s="16">
        <f>IF($B216="P",VLOOKUP($E216,'[2]Costeo-JUL26'!$B$9:$CQ$307,AE$1,0),0)*$G216</f>
        <v>2700</v>
      </c>
      <c r="AF216" s="36">
        <f>IF($B216="P",VLOOKUP($E216,'[2]Costeo-JUL26'!$B$9:$CQ$307,AF$1,0),0)*$G216</f>
        <v>73370.880000000005</v>
      </c>
      <c r="AG216" s="35">
        <f>IF($B216="P",VLOOKUP($E216,'[2]Costeo-JUL26'!$B$9:$CQ$307,AG$1,0),0)</f>
        <v>6.0000000000000001E-3</v>
      </c>
      <c r="AH216" s="36">
        <f t="shared" si="105"/>
        <v>440.22528000000005</v>
      </c>
      <c r="AI216" s="36">
        <f t="shared" si="106"/>
        <v>73811.105280000003</v>
      </c>
      <c r="AJ216" s="34">
        <f>IF($B216="P",VLOOKUP($E216,'[2]Costeo-JUL26'!$B$9:$CQ$307,AJ$1,0),0)</f>
        <v>940058</v>
      </c>
      <c r="AK216" s="16">
        <f>IF($B216="P",VLOOKUP($E216,'[2]Costeo-JUL26'!$B$9:$CQ$307,AK$1,0),0)*$G216</f>
        <v>2700</v>
      </c>
      <c r="AL216" s="36">
        <f>IF($B216="P",VLOOKUP($E216,'[2]Costeo-JUL26'!$B$9:$CQ$307,AL$1,0),0)*$G216</f>
        <v>158455.44</v>
      </c>
      <c r="AM216" s="35">
        <f>IF($B216="P",VLOOKUP($E216,'[2]Costeo-JUL26'!$B$9:$CQ$307,AM$1,0),0)</f>
        <v>1.7999999999999999E-2</v>
      </c>
      <c r="AN216" s="36">
        <f t="shared" si="107"/>
        <v>2852.1979199999996</v>
      </c>
      <c r="AO216" s="36">
        <f t="shared" si="108"/>
        <v>161307.63792000001</v>
      </c>
      <c r="AP216" s="34">
        <f>IF($B216="P",VLOOKUP($E216,'[2]Costeo-JUL26'!$B$9:$CQ$307,AP$1,0),0)</f>
        <v>929272</v>
      </c>
      <c r="AQ216" s="16">
        <f>IF($B216="P",VLOOKUP($E216,'[2]Costeo-JUL26'!$B$9:$CQ$307,AQ$1,0),0)*$G216</f>
        <v>2700</v>
      </c>
      <c r="AR216" s="36">
        <f>IF($B216="P",VLOOKUP($E216,'[2]Costeo-JUL26'!$B$9:$CQ$307,AR$1,0),0)*$G216</f>
        <v>396633.9150154533</v>
      </c>
      <c r="AS216" s="35">
        <f>IF($B216="P",VLOOKUP($E216,'[2]Costeo-JUL26'!$B$9:$CQ$307,AS$1,0),0)</f>
        <v>0.02</v>
      </c>
      <c r="AT216" s="36">
        <f t="shared" si="109"/>
        <v>7932.6783003090659</v>
      </c>
      <c r="AU216" s="36">
        <f t="shared" si="110"/>
        <v>404566.59331576235</v>
      </c>
      <c r="AV216" s="34">
        <f>IF($B216="P",VLOOKUP($E216,'[2]Costeo-JUL26'!$B$9:$CQ$307,AV$1,0),0)</f>
        <v>922605</v>
      </c>
      <c r="AW216" s="16">
        <f>IF($B216="P",VLOOKUP($E216,'[2]Costeo-JUL26'!$B$9:$CQ$307,AW$1,0),0)*$G216</f>
        <v>7.65</v>
      </c>
      <c r="AX216" s="36">
        <f>IF($B216="P",VLOOKUP($E216,'[2]Costeo-JUL26'!$B$9:$CQ$307,AX$1,0),0)*$G216</f>
        <v>37325.108376623371</v>
      </c>
      <c r="AY216" s="35">
        <f>IF($B216="P",VLOOKUP($E216,'[2]Costeo-JUL26'!$B$9:$CQ$307,AY$1,0),0)</f>
        <v>0.03</v>
      </c>
      <c r="AZ216" s="36">
        <f t="shared" si="111"/>
        <v>1119.7532512987011</v>
      </c>
      <c r="BA216" s="36">
        <f t="shared" si="112"/>
        <v>38444.861627922073</v>
      </c>
      <c r="BB216" s="34">
        <f>IF($B216="P",VLOOKUP($E216,'[2]Costeo-JUL26'!$B$9:$CQ$307,BB$1,0),0)</f>
        <v>902311</v>
      </c>
      <c r="BC216" s="16">
        <f>IF($B216="P",VLOOKUP($E216,'[2]Costeo-JUL26'!$B$9:$CQ$307,BC$1,0),0)*$G216</f>
        <v>1.4463900000000001</v>
      </c>
      <c r="BD216" s="36">
        <f>IF($B216="P",VLOOKUP($E216,'[2]Costeo-JUL26'!$B$9:$CQ$307,BD$1,0),0)*$G216</f>
        <v>5672.2281115500009</v>
      </c>
      <c r="BE216" s="35">
        <f>IF($B216="P",VLOOKUP($E216,'[2]Costeo-JUL26'!$B$9:$CQ$307,BE$1,0),0)</f>
        <v>0.03</v>
      </c>
      <c r="BF216" s="36">
        <f t="shared" si="113"/>
        <v>170.16684334650003</v>
      </c>
      <c r="BG216" s="36">
        <f t="shared" si="114"/>
        <v>5842.3949548965011</v>
      </c>
      <c r="BH216" s="34">
        <f>IF($B216="P",VLOOKUP($E216,'[2]Costeo-JUL26'!$B$9:$CQ$307,BH$1,0),0)</f>
        <v>902302</v>
      </c>
      <c r="BI216" s="16">
        <f>IF($B216="P",VLOOKUP($E216,'[2]Costeo-JUL26'!$B$9:$CQ$307,BI$1,0),0)*$G216</f>
        <v>19.285714285714285</v>
      </c>
      <c r="BJ216" s="36">
        <f>IF($B216="P",VLOOKUP($E216,'[2]Costeo-JUL26'!$B$9:$CQ$307,BJ$1,0),0)*$G216</f>
        <v>12686.142857142857</v>
      </c>
      <c r="BK216" s="35">
        <f>IF(BH216=910319,0,IF($B216="P",VLOOKUP($E216,'[2]Costeo-JUL26'!$B$9:$CQ$307,BK$1,0),0))</f>
        <v>0.02</v>
      </c>
      <c r="BL216" s="36">
        <f t="shared" si="115"/>
        <v>253.72285714285715</v>
      </c>
      <c r="BM216" s="36">
        <f t="shared" si="116"/>
        <v>12939.865714285714</v>
      </c>
      <c r="BN216" s="34">
        <f>IF($B216="P",VLOOKUP($E216,'[2]Costeo-JUL26'!$B$9:$CQ$307,BN$1,0),0)</f>
        <v>0</v>
      </c>
      <c r="BO216" s="16">
        <f>IF($B216="P",VLOOKUP($E216,'[2]Costeo-JUL26'!$B$9:$CQ$307,BO$1,0),0)*$G216</f>
        <v>0</v>
      </c>
      <c r="BP216" s="36">
        <f>IF($B216="P",VLOOKUP($E216,'[2]Costeo-JUL26'!$B$9:$CQ$307,BP$1,0),0)*$G216</f>
        <v>0</v>
      </c>
      <c r="BQ216" s="35">
        <f>IF($B216="P",VLOOKUP($E216,'[2]Costeo-JUL26'!$B$9:$CQ$307,BQ$1,0),0)</f>
        <v>0</v>
      </c>
      <c r="BR216" s="36">
        <f t="shared" si="117"/>
        <v>0</v>
      </c>
      <c r="BS216" s="36">
        <f t="shared" si="118"/>
        <v>0</v>
      </c>
      <c r="BT216" s="34">
        <f>IF($B216="P",VLOOKUP($E216,'[2]Costeo-JUL26'!$B$9:$CQ$307,BT$1,0),0)</f>
        <v>0</v>
      </c>
      <c r="BU216" s="16">
        <f>IF($B216="P",VLOOKUP($E216,'[2]Costeo-JUL26'!$B$9:$CQ$307,BU$1,0),0)*$G216</f>
        <v>0</v>
      </c>
      <c r="BV216" s="36">
        <f>IF($B216="P",VLOOKUP($E216,'[2]Costeo-JUL26'!$B$9:$CQ$307,BV$1,0),0)*$G216</f>
        <v>0</v>
      </c>
      <c r="BW216" s="35">
        <f>IF($B216="P",VLOOKUP($E216,'[2]Costeo-JUL26'!$B$9:$CQ$307,BW$1,0),0)</f>
        <v>0</v>
      </c>
      <c r="BX216" s="36">
        <f t="shared" si="119"/>
        <v>0</v>
      </c>
      <c r="BY216" s="36">
        <f t="shared" si="120"/>
        <v>0</v>
      </c>
      <c r="BZ216" s="34">
        <f>IF($B216="P",VLOOKUP($E216,'[2]Costeo-JUL26'!$B$9:$CQ$307,BZ$1,0),0)</f>
        <v>0</v>
      </c>
      <c r="CA216" s="16">
        <f>IF($B216="P",VLOOKUP($E216,'[2]Costeo-JUL26'!$B$9:$CQ$307,CA$1,0),0)*$G216</f>
        <v>0</v>
      </c>
      <c r="CB216" s="36">
        <f>IF($B216="P",VLOOKUP($E216,'[2]Costeo-JUL26'!$B$9:$CQ$307,CB$1,0),0)*$G216</f>
        <v>0</v>
      </c>
      <c r="CC216" s="35">
        <f>IF($B216="P",VLOOKUP($E216,'[2]Costeo-JUL26'!$B$9:$CQ$307,CC$1,0),0)</f>
        <v>0</v>
      </c>
      <c r="CD216" s="36">
        <f t="shared" si="121"/>
        <v>0</v>
      </c>
      <c r="CE216" s="36">
        <f t="shared" si="122"/>
        <v>0</v>
      </c>
      <c r="CF216" s="37">
        <f t="shared" si="94"/>
        <v>1927575.0341421496</v>
      </c>
      <c r="CG216" s="36">
        <f>IF($B216="r",VLOOKUP($E216,'[2]Costeo-JUL26'!$B$9:$CQ$307,CG$1,0),0)*$G216</f>
        <v>0</v>
      </c>
      <c r="CH216" s="35">
        <f>VLOOKUP($E216,'[2]TEORICOS (05.26)'!$A$8:$T$251,CH$1,0)</f>
        <v>0</v>
      </c>
      <c r="CI216" s="36">
        <f t="shared" si="123"/>
        <v>0</v>
      </c>
      <c r="CJ216" s="37">
        <f t="shared" si="124"/>
        <v>0</v>
      </c>
      <c r="CM216" s="16">
        <f>SUMIFS('[1]Ajuste Inventario'!$I:$I,'[1]Ajuste Inventario'!$B:$B,E216,'[1]Ajuste Inventario'!$S:$S,D216)*-1</f>
        <v>-0.33400000000000007</v>
      </c>
      <c r="CN216" s="36">
        <f t="shared" si="95"/>
        <v>-1430.6890253410622</v>
      </c>
      <c r="CP216" t="str">
        <f t="shared" si="96"/>
        <v>2003Org.Vtas Dolores</v>
      </c>
      <c r="CQ216" s="10">
        <f t="shared" si="97"/>
        <v>4283.5000758714432</v>
      </c>
    </row>
    <row r="217" spans="1:95" x14ac:dyDescent="0.25">
      <c r="A217" s="30">
        <v>46204</v>
      </c>
      <c r="B217" s="31" t="str">
        <f>VLOOKUP($E217,'[2]TEORICOS (05.26)'!$A$8:$T$251,B$1,0)</f>
        <v>P</v>
      </c>
      <c r="C217" s="32" t="str">
        <f>VLOOKUP($E217,'[2]TEORICOS (05.26)'!$A$8:$T$251,C$1,0)</f>
        <v>Cepita</v>
      </c>
      <c r="D217" t="s">
        <v>217</v>
      </c>
      <c r="E217">
        <v>2004</v>
      </c>
      <c r="F217" t="s">
        <v>125</v>
      </c>
      <c r="G217" s="16">
        <v>71</v>
      </c>
      <c r="H217" s="16">
        <v>75.047000000000025</v>
      </c>
      <c r="I217" s="33">
        <v>796263.99</v>
      </c>
      <c r="J217" s="33">
        <v>789917.98999999987</v>
      </c>
      <c r="K217" s="34">
        <f>IF($B217="P",VLOOKUP($E217,'[2]Costeo-JUL26'!$B$9:$CQ$307,K$1,0),0)</f>
        <v>929230</v>
      </c>
      <c r="L217" s="35">
        <f>VLOOKUP($E217,'[2]TEORICOS (05.26)'!$A$8:$T$251,L$1,0)</f>
        <v>0.2</v>
      </c>
      <c r="M217" s="36">
        <f t="shared" si="98"/>
        <v>157983.598</v>
      </c>
      <c r="N217" s="35">
        <f>IF($B217="P",VLOOKUP($E217,'[2]Costeo-JUL26'!$B$9:$CQ$307,N$1,0),0)</f>
        <v>0.03</v>
      </c>
      <c r="O217" s="36">
        <f t="shared" si="99"/>
        <v>4739.5079399999995</v>
      </c>
      <c r="P217" s="36">
        <f>IF($B217="P",VLOOKUP($E217,'[2]Costeo-JUL26'!$B$9:$CQ$307,P$1,0),0)*H217</f>
        <v>0</v>
      </c>
      <c r="Q217" s="36">
        <f t="shared" si="100"/>
        <v>162723.10594000001</v>
      </c>
      <c r="R217" s="34">
        <f>IF($B217="P",VLOOKUP($E217,'[2]Costeo-JUL26'!$B$9:$CQ$307,R$1,0),0)</f>
        <v>902332</v>
      </c>
      <c r="S217" s="16">
        <f>IF($B217="P",VLOOKUP($E217,'[2]Costeo-JUL26'!$B$9:$CQ$307,S$1,0),0)*$G217</f>
        <v>55.108836373390552</v>
      </c>
      <c r="T217" s="36">
        <f>IF($B217="P",VLOOKUP($E217,'[2]Costeo-JUL26'!$B$9:$CQ$307,T$1,0),0)*$G217</f>
        <v>38441.383437545795</v>
      </c>
      <c r="U217" s="35">
        <f>IF($B217="P",VLOOKUP($E217,'[2]Costeo-JUL26'!$B$9:$CQ$307,U$1,0),0)</f>
        <v>1.4999999999999999E-2</v>
      </c>
      <c r="V217" s="36">
        <f t="shared" si="101"/>
        <v>576.6207515631869</v>
      </c>
      <c r="W217" s="36">
        <f t="shared" si="102"/>
        <v>39018.004189108986</v>
      </c>
      <c r="X217" s="34">
        <f>IF($B217="P",VLOOKUP($E217,'[2]Costeo-JUL26'!$B$9:$CQ$307,X$1,0),0)</f>
        <v>0</v>
      </c>
      <c r="Y217" s="16">
        <f>IF($B217="P",VLOOKUP($E217,'[2]Costeo-JUL26'!$B$9:$CQ$307,Y$1,0),0)*$G217</f>
        <v>0</v>
      </c>
      <c r="Z217" s="36">
        <f>IF($B217="P",VLOOKUP($E217,'[2]Costeo-JUL26'!$B$9:$CQ$307,Z$1,0),0)*$G217</f>
        <v>0</v>
      </c>
      <c r="AA217" s="35">
        <f>IF($B217="P",VLOOKUP($E217,'[2]Costeo-JUL26'!$B$9:$CQ$307,AA$1,0),0)</f>
        <v>0</v>
      </c>
      <c r="AB217" s="36">
        <f t="shared" si="103"/>
        <v>0</v>
      </c>
      <c r="AC217" s="36">
        <f t="shared" si="104"/>
        <v>0</v>
      </c>
      <c r="AD217" s="34">
        <f>IF($B217="P",VLOOKUP($E217,'[2]Costeo-JUL26'!$B$9:$CQ$307,AD$1,0),0)</f>
        <v>917993</v>
      </c>
      <c r="AE217" s="16">
        <f>IF($B217="P",VLOOKUP($E217,'[2]Costeo-JUL26'!$B$9:$CQ$307,AE$1,0),0)*$G217</f>
        <v>284</v>
      </c>
      <c r="AF217" s="36">
        <f>IF($B217="P",VLOOKUP($E217,'[2]Costeo-JUL26'!$B$9:$CQ$307,AF$1,0),0)*$G217</f>
        <v>7717.5295999999998</v>
      </c>
      <c r="AG217" s="35">
        <f>IF($B217="P",VLOOKUP($E217,'[2]Costeo-JUL26'!$B$9:$CQ$307,AG$1,0),0)</f>
        <v>6.0000000000000001E-3</v>
      </c>
      <c r="AH217" s="36">
        <f t="shared" si="105"/>
        <v>46.3051776</v>
      </c>
      <c r="AI217" s="36">
        <f t="shared" si="106"/>
        <v>7763.8347776000001</v>
      </c>
      <c r="AJ217" s="34">
        <f>IF($B217="P",VLOOKUP($E217,'[2]Costeo-JUL26'!$B$9:$CQ$307,AJ$1,0),0)</f>
        <v>940060</v>
      </c>
      <c r="AK217" s="16">
        <f>IF($B217="P",VLOOKUP($E217,'[2]Costeo-JUL26'!$B$9:$CQ$307,AK$1,0),0)*$G217</f>
        <v>284</v>
      </c>
      <c r="AL217" s="36">
        <f>IF($B217="P",VLOOKUP($E217,'[2]Costeo-JUL26'!$B$9:$CQ$307,AL$1,0),0)*$G217</f>
        <v>25240.653359999997</v>
      </c>
      <c r="AM217" s="35">
        <f>IF($B217="P",VLOOKUP($E217,'[2]Costeo-JUL26'!$B$9:$CQ$307,AM$1,0),0)</f>
        <v>1.7999999999999999E-2</v>
      </c>
      <c r="AN217" s="36">
        <f t="shared" si="107"/>
        <v>454.3317604799999</v>
      </c>
      <c r="AO217" s="36">
        <f t="shared" si="108"/>
        <v>25694.985120479996</v>
      </c>
      <c r="AP217" s="34">
        <f>IF($B217="P",VLOOKUP($E217,'[2]Costeo-JUL26'!$B$9:$CQ$307,AP$1,0),0)</f>
        <v>929273</v>
      </c>
      <c r="AQ217" s="16">
        <f>IF($B217="P",VLOOKUP($E217,'[2]Costeo-JUL26'!$B$9:$CQ$307,AQ$1,0),0)*$G217</f>
        <v>284</v>
      </c>
      <c r="AR217" s="36">
        <f>IF($B217="P",VLOOKUP($E217,'[2]Costeo-JUL26'!$B$9:$CQ$307,AR$1,0),0)*$G217</f>
        <v>54576.546959999992</v>
      </c>
      <c r="AS217" s="35">
        <f>IF($B217="P",VLOOKUP($E217,'[2]Costeo-JUL26'!$B$9:$CQ$307,AS$1,0),0)</f>
        <v>0.02</v>
      </c>
      <c r="AT217" s="36">
        <f t="shared" si="109"/>
        <v>1091.5309391999999</v>
      </c>
      <c r="AU217" s="36">
        <f t="shared" si="110"/>
        <v>55668.07789919999</v>
      </c>
      <c r="AV217" s="34">
        <f>IF($B217="P",VLOOKUP($E217,'[2]Costeo-JUL26'!$B$9:$CQ$307,AV$1,0),0)</f>
        <v>934139</v>
      </c>
      <c r="AW217" s="16">
        <f>IF($B217="P",VLOOKUP($E217,'[2]Costeo-JUL26'!$B$9:$CQ$307,AW$1,0),0)*$G217</f>
        <v>1.2070000000000001</v>
      </c>
      <c r="AX217" s="36">
        <f>IF($B217="P",VLOOKUP($E217,'[2]Costeo-JUL26'!$B$9:$CQ$307,AX$1,0),0)*$G217</f>
        <v>6207.0457800000004</v>
      </c>
      <c r="AY217" s="35">
        <f>IF($B217="P",VLOOKUP($E217,'[2]Costeo-JUL26'!$B$9:$CQ$307,AY$1,0),0)</f>
        <v>0.03</v>
      </c>
      <c r="AZ217" s="36">
        <f t="shared" si="111"/>
        <v>186.21137340000001</v>
      </c>
      <c r="BA217" s="36">
        <f t="shared" si="112"/>
        <v>6393.2571534000008</v>
      </c>
      <c r="BB217" s="34">
        <f>IF($B217="P",VLOOKUP($E217,'[2]Costeo-JUL26'!$B$9:$CQ$307,BB$1,0),0)</f>
        <v>902311</v>
      </c>
      <c r="BC217" s="16">
        <f>IF($B217="P",VLOOKUP($E217,'[2]Costeo-JUL26'!$B$9:$CQ$307,BC$1,0),0)*$G217</f>
        <v>0.2070786</v>
      </c>
      <c r="BD217" s="36">
        <f>IF($B217="P",VLOOKUP($E217,'[2]Costeo-JUL26'!$B$9:$CQ$307,BD$1,0),0)*$G217</f>
        <v>812.08875629700015</v>
      </c>
      <c r="BE217" s="35">
        <f>IF($B217="P",VLOOKUP($E217,'[2]Costeo-JUL26'!$B$9:$CQ$307,BE$1,0),0)</f>
        <v>0.03</v>
      </c>
      <c r="BF217" s="36">
        <f t="shared" si="113"/>
        <v>24.362662688910003</v>
      </c>
      <c r="BG217" s="36">
        <f t="shared" si="114"/>
        <v>836.4514189859101</v>
      </c>
      <c r="BH217" s="34">
        <f>IF($B217="P",VLOOKUP($E217,'[2]Costeo-JUL26'!$B$9:$CQ$307,BH$1,0),0)</f>
        <v>902302</v>
      </c>
      <c r="BI217" s="16">
        <f>IF($B217="P",VLOOKUP($E217,'[2]Costeo-JUL26'!$B$9:$CQ$307,BI$1,0),0)*$G217</f>
        <v>1.7750000000000001</v>
      </c>
      <c r="BJ217" s="36">
        <f>IF($B217="P",VLOOKUP($E217,'[2]Costeo-JUL26'!$B$9:$CQ$307,BJ$1,0),0)*$G217</f>
        <v>1167.595</v>
      </c>
      <c r="BK217" s="35">
        <f>IF(BH217=910319,0,IF($B217="P",VLOOKUP($E217,'[2]Costeo-JUL26'!$B$9:$CQ$307,BK$1,0),0))</f>
        <v>0.02</v>
      </c>
      <c r="BL217" s="36">
        <f t="shared" si="115"/>
        <v>23.351900000000001</v>
      </c>
      <c r="BM217" s="36">
        <f t="shared" si="116"/>
        <v>1190.9468999999999</v>
      </c>
      <c r="BN217" s="34">
        <f>IF($B217="P",VLOOKUP($E217,'[2]Costeo-JUL26'!$B$9:$CQ$307,BN$1,0),0)</f>
        <v>0</v>
      </c>
      <c r="BO217" s="16">
        <f>IF($B217="P",VLOOKUP($E217,'[2]Costeo-JUL26'!$B$9:$CQ$307,BO$1,0),0)*$G217</f>
        <v>0</v>
      </c>
      <c r="BP217" s="36">
        <f>IF($B217="P",VLOOKUP($E217,'[2]Costeo-JUL26'!$B$9:$CQ$307,BP$1,0),0)*$G217</f>
        <v>0</v>
      </c>
      <c r="BQ217" s="35">
        <f>IF($B217="P",VLOOKUP($E217,'[2]Costeo-JUL26'!$B$9:$CQ$307,BQ$1,0),0)</f>
        <v>0</v>
      </c>
      <c r="BR217" s="36">
        <f t="shared" si="117"/>
        <v>0</v>
      </c>
      <c r="BS217" s="36">
        <f t="shared" si="118"/>
        <v>0</v>
      </c>
      <c r="BT217" s="34">
        <f>IF($B217="P",VLOOKUP($E217,'[2]Costeo-JUL26'!$B$9:$CQ$307,BT$1,0),0)</f>
        <v>0</v>
      </c>
      <c r="BU217" s="16">
        <f>IF($B217="P",VLOOKUP($E217,'[2]Costeo-JUL26'!$B$9:$CQ$307,BU$1,0),0)*$G217</f>
        <v>0</v>
      </c>
      <c r="BV217" s="36">
        <f>IF($B217="P",VLOOKUP($E217,'[2]Costeo-JUL26'!$B$9:$CQ$307,BV$1,0),0)*$G217</f>
        <v>0</v>
      </c>
      <c r="BW217" s="35">
        <f>IF($B217="P",VLOOKUP($E217,'[2]Costeo-JUL26'!$B$9:$CQ$307,BW$1,0),0)</f>
        <v>0</v>
      </c>
      <c r="BX217" s="36">
        <f t="shared" si="119"/>
        <v>0</v>
      </c>
      <c r="BY217" s="36">
        <f t="shared" si="120"/>
        <v>0</v>
      </c>
      <c r="BZ217" s="34">
        <f>IF($B217="P",VLOOKUP($E217,'[2]Costeo-JUL26'!$B$9:$CQ$307,BZ$1,0),0)</f>
        <v>0</v>
      </c>
      <c r="CA217" s="16">
        <f>IF($B217="P",VLOOKUP($E217,'[2]Costeo-JUL26'!$B$9:$CQ$307,CA$1,0),0)*$G217</f>
        <v>0</v>
      </c>
      <c r="CB217" s="36">
        <f>IF($B217="P",VLOOKUP($E217,'[2]Costeo-JUL26'!$B$9:$CQ$307,CB$1,0),0)*$G217</f>
        <v>0</v>
      </c>
      <c r="CC217" s="35">
        <f>IF($B217="P",VLOOKUP($E217,'[2]Costeo-JUL26'!$B$9:$CQ$307,CC$1,0),0)</f>
        <v>0</v>
      </c>
      <c r="CD217" s="36">
        <f t="shared" si="121"/>
        <v>0</v>
      </c>
      <c r="CE217" s="36">
        <f t="shared" si="122"/>
        <v>0</v>
      </c>
      <c r="CF217" s="37">
        <f t="shared" si="94"/>
        <v>299288.66339877486</v>
      </c>
      <c r="CG217" s="36">
        <f>IF($B217="r",VLOOKUP($E217,'[2]Costeo-JUL26'!$B$9:$CQ$307,CG$1,0),0)*$G217</f>
        <v>0</v>
      </c>
      <c r="CH217" s="35">
        <f>VLOOKUP($E217,'[2]TEORICOS (05.26)'!$A$8:$T$251,CH$1,0)</f>
        <v>0</v>
      </c>
      <c r="CI217" s="36">
        <f t="shared" si="123"/>
        <v>0</v>
      </c>
      <c r="CJ217" s="37">
        <f t="shared" si="124"/>
        <v>0</v>
      </c>
      <c r="CM217" s="16">
        <f>SUMIFS('[1]Ajuste Inventario'!$I:$I,'[1]Ajuste Inventario'!$B:$B,E217,'[1]Ajuste Inventario'!$S:$S,D217)*-1</f>
        <v>1.25</v>
      </c>
      <c r="CN217" s="36">
        <f t="shared" si="95"/>
        <v>5269.1666091333609</v>
      </c>
      <c r="CP217" t="str">
        <f t="shared" si="96"/>
        <v>2004Org.Vtas Dolores</v>
      </c>
      <c r="CQ217" s="10">
        <f t="shared" si="97"/>
        <v>4215.3332873066884</v>
      </c>
    </row>
    <row r="218" spans="1:95" x14ac:dyDescent="0.25">
      <c r="A218" s="30">
        <v>46204</v>
      </c>
      <c r="B218" s="31" t="str">
        <f>VLOOKUP($E218,'[2]TEORICOS (05.26)'!$A$8:$T$251,B$1,0)</f>
        <v>P</v>
      </c>
      <c r="C218" s="32" t="str">
        <f>VLOOKUP($E218,'[2]TEORICOS (05.26)'!$A$8:$T$251,C$1,0)</f>
        <v>Cepita</v>
      </c>
      <c r="D218" t="s">
        <v>217</v>
      </c>
      <c r="E218">
        <v>2013</v>
      </c>
      <c r="F218" t="s">
        <v>126</v>
      </c>
      <c r="G218" s="16">
        <v>261</v>
      </c>
      <c r="H218" s="16">
        <v>275.87699999999955</v>
      </c>
      <c r="I218" s="33">
        <v>3166099.900000005</v>
      </c>
      <c r="J218" s="33">
        <v>3146065.0600000047</v>
      </c>
      <c r="K218" s="34">
        <f>IF($B218="P",VLOOKUP($E218,'[2]Costeo-JUL26'!$B$9:$CQ$307,K$1,0),0)</f>
        <v>936622</v>
      </c>
      <c r="L218" s="35">
        <f>VLOOKUP($E218,'[2]TEORICOS (05.26)'!$A$8:$T$251,L$1,0)</f>
        <v>0.2</v>
      </c>
      <c r="M218" s="36">
        <f t="shared" si="98"/>
        <v>629213.01200000104</v>
      </c>
      <c r="N218" s="35">
        <f>IF($B218="P",VLOOKUP($E218,'[2]Costeo-JUL26'!$B$9:$CQ$307,N$1,0),0)</f>
        <v>0.03</v>
      </c>
      <c r="O218" s="36">
        <f t="shared" si="99"/>
        <v>18876.39036000003</v>
      </c>
      <c r="P218" s="36">
        <f>IF($B218="P",VLOOKUP($E218,'[2]Costeo-JUL26'!$B$9:$CQ$307,P$1,0),0)*H218</f>
        <v>0</v>
      </c>
      <c r="Q218" s="36">
        <f t="shared" si="100"/>
        <v>648089.40236000111</v>
      </c>
      <c r="R218" s="34">
        <f>IF($B218="P",VLOOKUP($E218,'[2]Costeo-JUL26'!$B$9:$CQ$307,R$1,0),0)</f>
        <v>902332</v>
      </c>
      <c r="S218" s="16">
        <f>IF($B218="P",VLOOKUP($E218,'[2]Costeo-JUL26'!$B$9:$CQ$307,S$1,0),0)*$G218</f>
        <v>162.34791790461298</v>
      </c>
      <c r="T218" s="36">
        <f>IF($B218="P",VLOOKUP($E218,'[2]Costeo-JUL26'!$B$9:$CQ$307,T$1,0),0)*$G218</f>
        <v>113246.42240988885</v>
      </c>
      <c r="U218" s="35">
        <f>IF($B218="P",VLOOKUP($E218,'[2]Costeo-JUL26'!$B$9:$CQ$307,U$1,0),0)</f>
        <v>1.4999999999999999E-2</v>
      </c>
      <c r="V218" s="36">
        <f t="shared" si="101"/>
        <v>1698.6963361483326</v>
      </c>
      <c r="W218" s="36">
        <f t="shared" si="102"/>
        <v>114945.11874603719</v>
      </c>
      <c r="X218" s="34">
        <f>IF($B218="P",VLOOKUP($E218,'[2]Costeo-JUL26'!$B$9:$CQ$307,X$1,0),0)</f>
        <v>0</v>
      </c>
      <c r="Y218" s="16">
        <f>IF($B218="P",VLOOKUP($E218,'[2]Costeo-JUL26'!$B$9:$CQ$307,Y$1,0),0)*$G218</f>
        <v>0</v>
      </c>
      <c r="Z218" s="36">
        <f>IF($B218="P",VLOOKUP($E218,'[2]Costeo-JUL26'!$B$9:$CQ$307,Z$1,0),0)*$G218</f>
        <v>0</v>
      </c>
      <c r="AA218" s="35">
        <f>IF($B218="P",VLOOKUP($E218,'[2]Costeo-JUL26'!$B$9:$CQ$307,AA$1,0),0)</f>
        <v>0</v>
      </c>
      <c r="AB218" s="36">
        <f t="shared" si="103"/>
        <v>0</v>
      </c>
      <c r="AC218" s="36">
        <f t="shared" si="104"/>
        <v>0</v>
      </c>
      <c r="AD218" s="34">
        <f>IF($B218="P",VLOOKUP($E218,'[2]Costeo-JUL26'!$B$9:$CQ$307,AD$1,0),0)</f>
        <v>917993</v>
      </c>
      <c r="AE218" s="16">
        <f>IF($B218="P",VLOOKUP($E218,'[2]Costeo-JUL26'!$B$9:$CQ$307,AE$1,0),0)*$G218</f>
        <v>1566</v>
      </c>
      <c r="AF218" s="36">
        <f>IF($B218="P",VLOOKUP($E218,'[2]Costeo-JUL26'!$B$9:$CQ$307,AF$1,0),0)*$G218</f>
        <v>42555.110400000005</v>
      </c>
      <c r="AG218" s="35">
        <f>IF($B218="P",VLOOKUP($E218,'[2]Costeo-JUL26'!$B$9:$CQ$307,AG$1,0),0)</f>
        <v>6.0000000000000001E-3</v>
      </c>
      <c r="AH218" s="36">
        <f t="shared" si="105"/>
        <v>255.33066240000002</v>
      </c>
      <c r="AI218" s="36">
        <f t="shared" si="106"/>
        <v>42810.441062400008</v>
      </c>
      <c r="AJ218" s="34">
        <f>IF($B218="P",VLOOKUP($E218,'[2]Costeo-JUL26'!$B$9:$CQ$307,AJ$1,0),0)</f>
        <v>930267</v>
      </c>
      <c r="AK218" s="16">
        <f>IF($B218="P",VLOOKUP($E218,'[2]Costeo-JUL26'!$B$9:$CQ$307,AK$1,0),0)*$G218</f>
        <v>1566</v>
      </c>
      <c r="AL218" s="36">
        <f>IF($B218="P",VLOOKUP($E218,'[2]Costeo-JUL26'!$B$9:$CQ$307,AL$1,0),0)*$G218</f>
        <v>95454.997560000018</v>
      </c>
      <c r="AM218" s="35">
        <f>IF($B218="P",VLOOKUP($E218,'[2]Costeo-JUL26'!$B$9:$CQ$307,AM$1,0),0)</f>
        <v>1.7999999999999999E-2</v>
      </c>
      <c r="AN218" s="36">
        <f t="shared" si="107"/>
        <v>1718.1899560800002</v>
      </c>
      <c r="AO218" s="36">
        <f t="shared" si="108"/>
        <v>97173.187516080012</v>
      </c>
      <c r="AP218" s="34">
        <f>IF($B218="P",VLOOKUP($E218,'[2]Costeo-JUL26'!$B$9:$CQ$307,AP$1,0),0)</f>
        <v>929272</v>
      </c>
      <c r="AQ218" s="16">
        <f>IF($B218="P",VLOOKUP($E218,'[2]Costeo-JUL26'!$B$9:$CQ$307,AQ$1,0),0)*$G218</f>
        <v>1566</v>
      </c>
      <c r="AR218" s="36">
        <f>IF($B218="P",VLOOKUP($E218,'[2]Costeo-JUL26'!$B$9:$CQ$307,AR$1,0),0)*$G218</f>
        <v>230047.67070896292</v>
      </c>
      <c r="AS218" s="35">
        <f>IF($B218="P",VLOOKUP($E218,'[2]Costeo-JUL26'!$B$9:$CQ$307,AS$1,0),0)</f>
        <v>0.02</v>
      </c>
      <c r="AT218" s="36">
        <f t="shared" si="109"/>
        <v>4600.9534141792583</v>
      </c>
      <c r="AU218" s="36">
        <f t="shared" si="110"/>
        <v>234648.62412314219</v>
      </c>
      <c r="AV218" s="34">
        <f>IF($B218="P",VLOOKUP($E218,'[2]Costeo-JUL26'!$B$9:$CQ$307,AV$1,0),0)</f>
        <v>922605</v>
      </c>
      <c r="AW218" s="16">
        <f>IF($B218="P",VLOOKUP($E218,'[2]Costeo-JUL26'!$B$9:$CQ$307,AW$1,0),0)*$G218</f>
        <v>4.4370000000000003</v>
      </c>
      <c r="AX218" s="36">
        <f>IF($B218="P",VLOOKUP($E218,'[2]Costeo-JUL26'!$B$9:$CQ$307,AX$1,0),0)*$G218</f>
        <v>21648.562858441557</v>
      </c>
      <c r="AY218" s="35">
        <f>IF($B218="P",VLOOKUP($E218,'[2]Costeo-JUL26'!$B$9:$CQ$307,AY$1,0),0)</f>
        <v>0.03</v>
      </c>
      <c r="AZ218" s="36">
        <f t="shared" si="111"/>
        <v>649.45688575324664</v>
      </c>
      <c r="BA218" s="36">
        <f t="shared" si="112"/>
        <v>22298.019744194804</v>
      </c>
      <c r="BB218" s="34">
        <f>IF($B218="P",VLOOKUP($E218,'[2]Costeo-JUL26'!$B$9:$CQ$307,BB$1,0),0)</f>
        <v>902311</v>
      </c>
      <c r="BC218" s="16">
        <f>IF($B218="P",VLOOKUP($E218,'[2]Costeo-JUL26'!$B$9:$CQ$307,BC$1,0),0)*$G218</f>
        <v>0.83890619999999994</v>
      </c>
      <c r="BD218" s="36">
        <f>IF($B218="P",VLOOKUP($E218,'[2]Costeo-JUL26'!$B$9:$CQ$307,BD$1,0),0)*$G218</f>
        <v>3289.8923046990003</v>
      </c>
      <c r="BE218" s="35">
        <f>IF($B218="P",VLOOKUP($E218,'[2]Costeo-JUL26'!$B$9:$CQ$307,BE$1,0),0)</f>
        <v>0.03</v>
      </c>
      <c r="BF218" s="36">
        <f t="shared" si="113"/>
        <v>98.696769140970005</v>
      </c>
      <c r="BG218" s="36">
        <f t="shared" si="114"/>
        <v>3388.5890738399703</v>
      </c>
      <c r="BH218" s="34">
        <f>IF($B218="P",VLOOKUP($E218,'[2]Costeo-JUL26'!$B$9:$CQ$307,BH$1,0),0)</f>
        <v>902302</v>
      </c>
      <c r="BI218" s="16">
        <f>IF($B218="P",VLOOKUP($E218,'[2]Costeo-JUL26'!$B$9:$CQ$307,BI$1,0),0)*$G218</f>
        <v>11.185714285714285</v>
      </c>
      <c r="BJ218" s="36">
        <f>IF($B218="P",VLOOKUP($E218,'[2]Costeo-JUL26'!$B$9:$CQ$307,BJ$1,0),0)*$G218</f>
        <v>7357.9628571428566</v>
      </c>
      <c r="BK218" s="35">
        <f>IF(BH218=910319,0,IF($B218="P",VLOOKUP($E218,'[2]Costeo-JUL26'!$B$9:$CQ$307,BK$1,0),0))</f>
        <v>0.02</v>
      </c>
      <c r="BL218" s="36">
        <f t="shared" si="115"/>
        <v>147.15925714285714</v>
      </c>
      <c r="BM218" s="36">
        <f t="shared" si="116"/>
        <v>7505.1221142857139</v>
      </c>
      <c r="BN218" s="34">
        <f>IF($B218="P",VLOOKUP($E218,'[2]Costeo-JUL26'!$B$9:$CQ$307,BN$1,0),0)</f>
        <v>0</v>
      </c>
      <c r="BO218" s="16">
        <f>IF($B218="P",VLOOKUP($E218,'[2]Costeo-JUL26'!$B$9:$CQ$307,BO$1,0),0)*$G218</f>
        <v>0</v>
      </c>
      <c r="BP218" s="36">
        <f>IF($B218="P",VLOOKUP($E218,'[2]Costeo-JUL26'!$B$9:$CQ$307,BP$1,0),0)*$G218</f>
        <v>0</v>
      </c>
      <c r="BQ218" s="35">
        <f>IF($B218="P",VLOOKUP($E218,'[2]Costeo-JUL26'!$B$9:$CQ$307,BQ$1,0),0)</f>
        <v>0</v>
      </c>
      <c r="BR218" s="36">
        <f t="shared" si="117"/>
        <v>0</v>
      </c>
      <c r="BS218" s="36">
        <f t="shared" si="118"/>
        <v>0</v>
      </c>
      <c r="BT218" s="34">
        <f>IF($B218="P",VLOOKUP($E218,'[2]Costeo-JUL26'!$B$9:$CQ$307,BT$1,0),0)</f>
        <v>0</v>
      </c>
      <c r="BU218" s="16">
        <f>IF($B218="P",VLOOKUP($E218,'[2]Costeo-JUL26'!$B$9:$CQ$307,BU$1,0),0)*$G218</f>
        <v>0</v>
      </c>
      <c r="BV218" s="36">
        <f>IF($B218="P",VLOOKUP($E218,'[2]Costeo-JUL26'!$B$9:$CQ$307,BV$1,0),0)*$G218</f>
        <v>0</v>
      </c>
      <c r="BW218" s="35">
        <f>IF($B218="P",VLOOKUP($E218,'[2]Costeo-JUL26'!$B$9:$CQ$307,BW$1,0),0)</f>
        <v>0</v>
      </c>
      <c r="BX218" s="36">
        <f t="shared" si="119"/>
        <v>0</v>
      </c>
      <c r="BY218" s="36">
        <f t="shared" si="120"/>
        <v>0</v>
      </c>
      <c r="BZ218" s="34">
        <f>IF($B218="P",VLOOKUP($E218,'[2]Costeo-JUL26'!$B$9:$CQ$307,BZ$1,0),0)</f>
        <v>0</v>
      </c>
      <c r="CA218" s="16">
        <f>IF($B218="P",VLOOKUP($E218,'[2]Costeo-JUL26'!$B$9:$CQ$307,CA$1,0),0)*$G218</f>
        <v>0</v>
      </c>
      <c r="CB218" s="36">
        <f>IF($B218="P",VLOOKUP($E218,'[2]Costeo-JUL26'!$B$9:$CQ$307,CB$1,0),0)*$G218</f>
        <v>0</v>
      </c>
      <c r="CC218" s="35">
        <f>IF($B218="P",VLOOKUP($E218,'[2]Costeo-JUL26'!$B$9:$CQ$307,CC$1,0),0)</f>
        <v>0</v>
      </c>
      <c r="CD218" s="36">
        <f t="shared" si="121"/>
        <v>0</v>
      </c>
      <c r="CE218" s="36">
        <f t="shared" si="122"/>
        <v>0</v>
      </c>
      <c r="CF218" s="37">
        <f t="shared" si="94"/>
        <v>1170858.5047399811</v>
      </c>
      <c r="CG218" s="36">
        <f>IF($B218="r",VLOOKUP($E218,'[2]Costeo-JUL26'!$B$9:$CQ$307,CG$1,0),0)*$G218</f>
        <v>0</v>
      </c>
      <c r="CH218" s="35">
        <f>VLOOKUP($E218,'[2]TEORICOS (05.26)'!$A$8:$T$251,CH$1,0)</f>
        <v>0</v>
      </c>
      <c r="CI218" s="36">
        <f t="shared" si="123"/>
        <v>0</v>
      </c>
      <c r="CJ218" s="37">
        <f t="shared" si="124"/>
        <v>0</v>
      </c>
      <c r="CM218" s="16">
        <f>SUMIFS('[1]Ajuste Inventario'!$I:$I,'[1]Ajuste Inventario'!$B:$B,E218,'[1]Ajuste Inventario'!$S:$S,D218)*-1</f>
        <v>1.167</v>
      </c>
      <c r="CN218" s="36">
        <f t="shared" si="95"/>
        <v>5235.2179119983075</v>
      </c>
      <c r="CP218" t="str">
        <f t="shared" si="96"/>
        <v>2013Org.Vtas Dolores</v>
      </c>
      <c r="CQ218" s="10">
        <f t="shared" si="97"/>
        <v>4486.0479108811542</v>
      </c>
    </row>
    <row r="219" spans="1:95" x14ac:dyDescent="0.25">
      <c r="A219" s="30">
        <v>46204</v>
      </c>
      <c r="B219" s="31" t="str">
        <f>VLOOKUP($E219,'[2]TEORICOS (05.26)'!$A$8:$T$251,B$1,0)</f>
        <v>P</v>
      </c>
      <c r="C219" s="32" t="str">
        <f>VLOOKUP($E219,'[2]TEORICOS (05.26)'!$A$8:$T$251,C$1,0)</f>
        <v>Cepita</v>
      </c>
      <c r="D219" t="s">
        <v>217</v>
      </c>
      <c r="E219">
        <v>2014</v>
      </c>
      <c r="F219" t="s">
        <v>127</v>
      </c>
      <c r="G219" s="16">
        <v>44</v>
      </c>
      <c r="H219" s="16">
        <v>46.507999999999996</v>
      </c>
      <c r="I219" s="33">
        <v>481169.69000000018</v>
      </c>
      <c r="J219" s="33">
        <v>478692.1500000002</v>
      </c>
      <c r="K219" s="34">
        <f>IF($B219="P",VLOOKUP($E219,'[2]Costeo-JUL26'!$B$9:$CQ$307,K$1,0),0)</f>
        <v>936622</v>
      </c>
      <c r="L219" s="35">
        <f>VLOOKUP($E219,'[2]TEORICOS (05.26)'!$A$8:$T$251,L$1,0)</f>
        <v>0.2</v>
      </c>
      <c r="M219" s="36">
        <f t="shared" si="98"/>
        <v>95738.430000000051</v>
      </c>
      <c r="N219" s="35">
        <f>IF($B219="P",VLOOKUP($E219,'[2]Costeo-JUL26'!$B$9:$CQ$307,N$1,0),0)</f>
        <v>0.03</v>
      </c>
      <c r="O219" s="36">
        <f t="shared" si="99"/>
        <v>2872.1529000000014</v>
      </c>
      <c r="P219" s="36">
        <f>IF($B219="P",VLOOKUP($E219,'[2]Costeo-JUL26'!$B$9:$CQ$307,P$1,0),0)*H219</f>
        <v>0</v>
      </c>
      <c r="Q219" s="36">
        <f t="shared" si="100"/>
        <v>98610.582900000052</v>
      </c>
      <c r="R219" s="34">
        <f>IF($B219="P",VLOOKUP($E219,'[2]Costeo-JUL26'!$B$9:$CQ$307,R$1,0),0)</f>
        <v>902332</v>
      </c>
      <c r="S219" s="16">
        <f>IF($B219="P",VLOOKUP($E219,'[2]Costeo-JUL26'!$B$9:$CQ$307,S$1,0),0)*$G219</f>
        <v>27.368997654417516</v>
      </c>
      <c r="T219" s="36">
        <f>IF($B219="P",VLOOKUP($E219,'[2]Costeo-JUL26'!$B$9:$CQ$307,T$1,0),0)*$G219</f>
        <v>19091.350904349078</v>
      </c>
      <c r="U219" s="35">
        <f>IF($B219="P",VLOOKUP($E219,'[2]Costeo-JUL26'!$B$9:$CQ$307,U$1,0),0)</f>
        <v>1.4999999999999999E-2</v>
      </c>
      <c r="V219" s="36">
        <f t="shared" si="101"/>
        <v>286.37026356523614</v>
      </c>
      <c r="W219" s="36">
        <f t="shared" si="102"/>
        <v>19377.721167914315</v>
      </c>
      <c r="X219" s="34">
        <f>IF($B219="P",VLOOKUP($E219,'[2]Costeo-JUL26'!$B$9:$CQ$307,X$1,0),0)</f>
        <v>0</v>
      </c>
      <c r="Y219" s="16">
        <f>IF($B219="P",VLOOKUP($E219,'[2]Costeo-JUL26'!$B$9:$CQ$307,Y$1,0),0)*$G219</f>
        <v>0</v>
      </c>
      <c r="Z219" s="36">
        <f>IF($B219="P",VLOOKUP($E219,'[2]Costeo-JUL26'!$B$9:$CQ$307,Z$1,0),0)*$G219</f>
        <v>0</v>
      </c>
      <c r="AA219" s="35">
        <f>IF($B219="P",VLOOKUP($E219,'[2]Costeo-JUL26'!$B$9:$CQ$307,AA$1,0),0)</f>
        <v>0</v>
      </c>
      <c r="AB219" s="36">
        <f t="shared" si="103"/>
        <v>0</v>
      </c>
      <c r="AC219" s="36">
        <f t="shared" si="104"/>
        <v>0</v>
      </c>
      <c r="AD219" s="34">
        <f>IF($B219="P",VLOOKUP($E219,'[2]Costeo-JUL26'!$B$9:$CQ$307,AD$1,0),0)</f>
        <v>917993</v>
      </c>
      <c r="AE219" s="16">
        <f>IF($B219="P",VLOOKUP($E219,'[2]Costeo-JUL26'!$B$9:$CQ$307,AE$1,0),0)*$G219</f>
        <v>176</v>
      </c>
      <c r="AF219" s="36">
        <f>IF($B219="P",VLOOKUP($E219,'[2]Costeo-JUL26'!$B$9:$CQ$307,AF$1,0),0)*$G219</f>
        <v>4782.6943999999994</v>
      </c>
      <c r="AG219" s="35">
        <f>IF($B219="P",VLOOKUP($E219,'[2]Costeo-JUL26'!$B$9:$CQ$307,AG$1,0),0)</f>
        <v>6.0000000000000001E-3</v>
      </c>
      <c r="AH219" s="36">
        <f t="shared" si="105"/>
        <v>28.696166399999996</v>
      </c>
      <c r="AI219" s="36">
        <f t="shared" si="106"/>
        <v>4811.3905663999994</v>
      </c>
      <c r="AJ219" s="34">
        <f>IF($B219="P",VLOOKUP($E219,'[2]Costeo-JUL26'!$B$9:$CQ$307,AJ$1,0),0)</f>
        <v>929255</v>
      </c>
      <c r="AK219" s="16">
        <f>IF($B219="P",VLOOKUP($E219,'[2]Costeo-JUL26'!$B$9:$CQ$307,AK$1,0),0)*$G219</f>
        <v>176</v>
      </c>
      <c r="AL219" s="36">
        <f>IF($B219="P",VLOOKUP($E219,'[2]Costeo-JUL26'!$B$9:$CQ$307,AL$1,0),0)*$G219</f>
        <v>15642.095039999998</v>
      </c>
      <c r="AM219" s="35">
        <f>IF($B219="P",VLOOKUP($E219,'[2]Costeo-JUL26'!$B$9:$CQ$307,AM$1,0),0)</f>
        <v>1.7999999999999999E-2</v>
      </c>
      <c r="AN219" s="36">
        <f t="shared" si="107"/>
        <v>281.55771071999993</v>
      </c>
      <c r="AO219" s="36">
        <f t="shared" si="108"/>
        <v>15923.652750719999</v>
      </c>
      <c r="AP219" s="34">
        <f>IF($B219="P",VLOOKUP($E219,'[2]Costeo-JUL26'!$B$9:$CQ$307,AP$1,0),0)</f>
        <v>929273</v>
      </c>
      <c r="AQ219" s="16">
        <f>IF($B219="P",VLOOKUP($E219,'[2]Costeo-JUL26'!$B$9:$CQ$307,AQ$1,0),0)*$G219</f>
        <v>176</v>
      </c>
      <c r="AR219" s="36">
        <f>IF($B219="P",VLOOKUP($E219,'[2]Costeo-JUL26'!$B$9:$CQ$307,AR$1,0),0)*$G219</f>
        <v>33822.085439999995</v>
      </c>
      <c r="AS219" s="35">
        <f>IF($B219="P",VLOOKUP($E219,'[2]Costeo-JUL26'!$B$9:$CQ$307,AS$1,0),0)</f>
        <v>0.02</v>
      </c>
      <c r="AT219" s="36">
        <f t="shared" si="109"/>
        <v>676.4417087999999</v>
      </c>
      <c r="AU219" s="36">
        <f t="shared" si="110"/>
        <v>34498.527148799993</v>
      </c>
      <c r="AV219" s="34">
        <f>IF($B219="P",VLOOKUP($E219,'[2]Costeo-JUL26'!$B$9:$CQ$307,AV$1,0),0)</f>
        <v>934139</v>
      </c>
      <c r="AW219" s="16">
        <f>IF($B219="P",VLOOKUP($E219,'[2]Costeo-JUL26'!$B$9:$CQ$307,AW$1,0),0)*$G219</f>
        <v>0.748</v>
      </c>
      <c r="AX219" s="36">
        <f>IF($B219="P",VLOOKUP($E219,'[2]Costeo-JUL26'!$B$9:$CQ$307,AX$1,0),0)*$G219</f>
        <v>3846.6199200000001</v>
      </c>
      <c r="AY219" s="35">
        <f>IF($B219="P",VLOOKUP($E219,'[2]Costeo-JUL26'!$B$9:$CQ$307,AY$1,0),0)</f>
        <v>0.03</v>
      </c>
      <c r="AZ219" s="36">
        <f t="shared" si="111"/>
        <v>115.3985976</v>
      </c>
      <c r="BA219" s="36">
        <f t="shared" si="112"/>
        <v>3962.0185176</v>
      </c>
      <c r="BB219" s="34">
        <f>IF($B219="P",VLOOKUP($E219,'[2]Costeo-JUL26'!$B$9:$CQ$307,BB$1,0),0)</f>
        <v>902311</v>
      </c>
      <c r="BC219" s="16">
        <f>IF($B219="P",VLOOKUP($E219,'[2]Costeo-JUL26'!$B$9:$CQ$307,BC$1,0),0)*$G219</f>
        <v>0.12833040000000001</v>
      </c>
      <c r="BD219" s="36">
        <f>IF($B219="P",VLOOKUP($E219,'[2]Costeo-JUL26'!$B$9:$CQ$307,BD$1,0),0)*$G219</f>
        <v>503.2662715080001</v>
      </c>
      <c r="BE219" s="35">
        <f>IF($B219="P",VLOOKUP($E219,'[2]Costeo-JUL26'!$B$9:$CQ$307,BE$1,0),0)</f>
        <v>0.03</v>
      </c>
      <c r="BF219" s="36">
        <f t="shared" si="113"/>
        <v>15.097988145240002</v>
      </c>
      <c r="BG219" s="36">
        <f t="shared" si="114"/>
        <v>518.36425965324008</v>
      </c>
      <c r="BH219" s="34">
        <f>IF($B219="P",VLOOKUP($E219,'[2]Costeo-JUL26'!$B$9:$CQ$307,BH$1,0),0)</f>
        <v>902302</v>
      </c>
      <c r="BI219" s="16">
        <f>IF($B219="P",VLOOKUP($E219,'[2]Costeo-JUL26'!$B$9:$CQ$307,BI$1,0),0)*$G219</f>
        <v>1.1000000000000001</v>
      </c>
      <c r="BJ219" s="36">
        <f>IF($B219="P",VLOOKUP($E219,'[2]Costeo-JUL26'!$B$9:$CQ$307,BJ$1,0),0)*$G219</f>
        <v>723.58</v>
      </c>
      <c r="BK219" s="35">
        <f>IF(BH219=910319,0,IF($B219="P",VLOOKUP($E219,'[2]Costeo-JUL26'!$B$9:$CQ$307,BK$1,0),0))</f>
        <v>0.02</v>
      </c>
      <c r="BL219" s="36">
        <f t="shared" si="115"/>
        <v>14.4716</v>
      </c>
      <c r="BM219" s="36">
        <f t="shared" si="116"/>
        <v>738.05160000000001</v>
      </c>
      <c r="BN219" s="34">
        <f>IF($B219="P",VLOOKUP($E219,'[2]Costeo-JUL26'!$B$9:$CQ$307,BN$1,0),0)</f>
        <v>0</v>
      </c>
      <c r="BO219" s="16">
        <f>IF($B219="P",VLOOKUP($E219,'[2]Costeo-JUL26'!$B$9:$CQ$307,BO$1,0),0)*$G219</f>
        <v>0</v>
      </c>
      <c r="BP219" s="36">
        <f>IF($B219="P",VLOOKUP($E219,'[2]Costeo-JUL26'!$B$9:$CQ$307,BP$1,0),0)*$G219</f>
        <v>0</v>
      </c>
      <c r="BQ219" s="35">
        <f>IF($B219="P",VLOOKUP($E219,'[2]Costeo-JUL26'!$B$9:$CQ$307,BQ$1,0),0)</f>
        <v>0</v>
      </c>
      <c r="BR219" s="36">
        <f t="shared" si="117"/>
        <v>0</v>
      </c>
      <c r="BS219" s="36">
        <f t="shared" si="118"/>
        <v>0</v>
      </c>
      <c r="BT219" s="34">
        <f>IF($B219="P",VLOOKUP($E219,'[2]Costeo-JUL26'!$B$9:$CQ$307,BT$1,0),0)</f>
        <v>0</v>
      </c>
      <c r="BU219" s="16">
        <f>IF($B219="P",VLOOKUP($E219,'[2]Costeo-JUL26'!$B$9:$CQ$307,BU$1,0),0)*$G219</f>
        <v>0</v>
      </c>
      <c r="BV219" s="36">
        <f>IF($B219="P",VLOOKUP($E219,'[2]Costeo-JUL26'!$B$9:$CQ$307,BV$1,0),0)*$G219</f>
        <v>0</v>
      </c>
      <c r="BW219" s="35">
        <f>IF($B219="P",VLOOKUP($E219,'[2]Costeo-JUL26'!$B$9:$CQ$307,BW$1,0),0)</f>
        <v>0</v>
      </c>
      <c r="BX219" s="36">
        <f t="shared" si="119"/>
        <v>0</v>
      </c>
      <c r="BY219" s="36">
        <f t="shared" si="120"/>
        <v>0</v>
      </c>
      <c r="BZ219" s="34">
        <f>IF($B219="P",VLOOKUP($E219,'[2]Costeo-JUL26'!$B$9:$CQ$307,BZ$1,0),0)</f>
        <v>0</v>
      </c>
      <c r="CA219" s="16">
        <f>IF($B219="P",VLOOKUP($E219,'[2]Costeo-JUL26'!$B$9:$CQ$307,CA$1,0),0)*$G219</f>
        <v>0</v>
      </c>
      <c r="CB219" s="36">
        <f>IF($B219="P",VLOOKUP($E219,'[2]Costeo-JUL26'!$B$9:$CQ$307,CB$1,0),0)*$G219</f>
        <v>0</v>
      </c>
      <c r="CC219" s="35">
        <f>IF($B219="P",VLOOKUP($E219,'[2]Costeo-JUL26'!$B$9:$CQ$307,CC$1,0),0)</f>
        <v>0</v>
      </c>
      <c r="CD219" s="36">
        <f t="shared" si="121"/>
        <v>0</v>
      </c>
      <c r="CE219" s="36">
        <f t="shared" si="122"/>
        <v>0</v>
      </c>
      <c r="CF219" s="37">
        <f t="shared" si="94"/>
        <v>178440.3089110876</v>
      </c>
      <c r="CG219" s="36">
        <f>IF($B219="r",VLOOKUP($E219,'[2]Costeo-JUL26'!$B$9:$CQ$307,CG$1,0),0)*$G219</f>
        <v>0</v>
      </c>
      <c r="CH219" s="35">
        <f>VLOOKUP($E219,'[2]TEORICOS (05.26)'!$A$8:$T$251,CH$1,0)</f>
        <v>0</v>
      </c>
      <c r="CI219" s="36">
        <f t="shared" si="123"/>
        <v>0</v>
      </c>
      <c r="CJ219" s="37">
        <f t="shared" si="124"/>
        <v>0</v>
      </c>
      <c r="CM219" s="16">
        <f>SUMIFS('[1]Ajuste Inventario'!$I:$I,'[1]Ajuste Inventario'!$B:$B,E219,'[1]Ajuste Inventario'!$S:$S,D219)*-1</f>
        <v>0</v>
      </c>
      <c r="CN219" s="36">
        <f t="shared" si="95"/>
        <v>0</v>
      </c>
      <c r="CP219" t="str">
        <f t="shared" si="96"/>
        <v>2014Org.Vtas Dolores</v>
      </c>
      <c r="CQ219" s="10" t="e">
        <f t="shared" si="97"/>
        <v>#DIV/0!</v>
      </c>
    </row>
    <row r="220" spans="1:95" x14ac:dyDescent="0.25">
      <c r="A220" s="30">
        <v>46204</v>
      </c>
      <c r="B220" s="31" t="str">
        <f>VLOOKUP($E220,'[2]TEORICOS (05.26)'!$A$8:$T$251,B$1,0)</f>
        <v>R</v>
      </c>
      <c r="C220" s="32" t="str">
        <f>VLOOKUP($E220,'[2]TEORICOS (05.26)'!$A$8:$T$251,C$1,0)</f>
        <v>Cepita</v>
      </c>
      <c r="D220" t="s">
        <v>217</v>
      </c>
      <c r="E220">
        <v>2021</v>
      </c>
      <c r="F220" t="s">
        <v>128</v>
      </c>
      <c r="G220" s="16">
        <v>118</v>
      </c>
      <c r="H220" s="16">
        <v>24.897999999999982</v>
      </c>
      <c r="I220" s="33">
        <v>579544.75</v>
      </c>
      <c r="J220" s="33">
        <v>573050.66</v>
      </c>
      <c r="K220" s="34">
        <f>IF($B220="P",VLOOKUP($E220,'[2]Costeo-JUL26'!$B$9:$CQ$307,K$1,0),0)</f>
        <v>0</v>
      </c>
      <c r="L220" s="35">
        <f>VLOOKUP($E220,'[2]TEORICOS (05.26)'!$A$8:$T$251,L$1,0)</f>
        <v>0.2</v>
      </c>
      <c r="M220" s="36">
        <f t="shared" si="98"/>
        <v>0</v>
      </c>
      <c r="N220" s="35">
        <f>IF($B220="P",VLOOKUP($E220,'[2]Costeo-JUL26'!$B$9:$CQ$307,N$1,0),0)</f>
        <v>0</v>
      </c>
      <c r="O220" s="36">
        <f t="shared" si="99"/>
        <v>0</v>
      </c>
      <c r="P220" s="36">
        <f>IF($B220="P",VLOOKUP($E220,'[2]Costeo-JUL26'!$B$9:$CQ$307,P$1,0),0)*H220</f>
        <v>0</v>
      </c>
      <c r="Q220" s="36">
        <f t="shared" si="100"/>
        <v>0</v>
      </c>
      <c r="R220" s="34">
        <f>IF($B220="P",VLOOKUP($E220,'[2]Costeo-JUL26'!$B$9:$CQ$307,R$1,0),0)</f>
        <v>0</v>
      </c>
      <c r="S220" s="16">
        <f>IF($B220="P",VLOOKUP($E220,'[2]Costeo-JUL26'!$B$9:$CQ$307,S$1,0),0)*$G220</f>
        <v>0</v>
      </c>
      <c r="T220" s="36">
        <f>IF($B220="P",VLOOKUP($E220,'[2]Costeo-JUL26'!$B$9:$CQ$307,T$1,0),0)*$G220</f>
        <v>0</v>
      </c>
      <c r="U220" s="35">
        <f>IF($B220="P",VLOOKUP($E220,'[2]Costeo-JUL26'!$B$9:$CQ$307,U$1,0),0)</f>
        <v>0</v>
      </c>
      <c r="V220" s="36">
        <f t="shared" si="101"/>
        <v>0</v>
      </c>
      <c r="W220" s="36">
        <f t="shared" si="102"/>
        <v>0</v>
      </c>
      <c r="X220" s="34">
        <f>IF($B220="P",VLOOKUP($E220,'[2]Costeo-JUL26'!$B$9:$CQ$307,X$1,0),0)</f>
        <v>0</v>
      </c>
      <c r="Y220" s="16">
        <f>IF($B220="P",VLOOKUP($E220,'[2]Costeo-JUL26'!$B$9:$CQ$307,Y$1,0),0)*$G220</f>
        <v>0</v>
      </c>
      <c r="Z220" s="36">
        <f>IF($B220="P",VLOOKUP($E220,'[2]Costeo-JUL26'!$B$9:$CQ$307,Z$1,0),0)*$G220</f>
        <v>0</v>
      </c>
      <c r="AA220" s="35">
        <f>IF($B220="P",VLOOKUP($E220,'[2]Costeo-JUL26'!$B$9:$CQ$307,AA$1,0),0)</f>
        <v>0</v>
      </c>
      <c r="AB220" s="36">
        <f t="shared" si="103"/>
        <v>0</v>
      </c>
      <c r="AC220" s="36">
        <f t="shared" si="104"/>
        <v>0</v>
      </c>
      <c r="AD220" s="34">
        <f>IF($B220="P",VLOOKUP($E220,'[2]Costeo-JUL26'!$B$9:$CQ$307,AD$1,0),0)</f>
        <v>0</v>
      </c>
      <c r="AE220" s="16">
        <f>IF($B220="P",VLOOKUP($E220,'[2]Costeo-JUL26'!$B$9:$CQ$307,AE$1,0),0)*$G220</f>
        <v>0</v>
      </c>
      <c r="AF220" s="36">
        <f>IF($B220="P",VLOOKUP($E220,'[2]Costeo-JUL26'!$B$9:$CQ$307,AF$1,0),0)*$G220</f>
        <v>0</v>
      </c>
      <c r="AG220" s="35">
        <f>IF($B220="P",VLOOKUP($E220,'[2]Costeo-JUL26'!$B$9:$CQ$307,AG$1,0),0)</f>
        <v>0</v>
      </c>
      <c r="AH220" s="36">
        <f t="shared" si="105"/>
        <v>0</v>
      </c>
      <c r="AI220" s="36">
        <f t="shared" si="106"/>
        <v>0</v>
      </c>
      <c r="AJ220" s="34">
        <f>IF($B220="P",VLOOKUP($E220,'[2]Costeo-JUL26'!$B$9:$CQ$307,AJ$1,0),0)</f>
        <v>0</v>
      </c>
      <c r="AK220" s="16">
        <f>IF($B220="P",VLOOKUP($E220,'[2]Costeo-JUL26'!$B$9:$CQ$307,AK$1,0),0)*$G220</f>
        <v>0</v>
      </c>
      <c r="AL220" s="36">
        <f>IF($B220="P",VLOOKUP($E220,'[2]Costeo-JUL26'!$B$9:$CQ$307,AL$1,0),0)*$G220</f>
        <v>0</v>
      </c>
      <c r="AM220" s="35">
        <f>IF($B220="P",VLOOKUP($E220,'[2]Costeo-JUL26'!$B$9:$CQ$307,AM$1,0),0)</f>
        <v>0</v>
      </c>
      <c r="AN220" s="36">
        <f t="shared" si="107"/>
        <v>0</v>
      </c>
      <c r="AO220" s="36">
        <f t="shared" si="108"/>
        <v>0</v>
      </c>
      <c r="AP220" s="34">
        <f>IF($B220="P",VLOOKUP($E220,'[2]Costeo-JUL26'!$B$9:$CQ$307,AP$1,0),0)</f>
        <v>0</v>
      </c>
      <c r="AQ220" s="16">
        <f>IF($B220="P",VLOOKUP($E220,'[2]Costeo-JUL26'!$B$9:$CQ$307,AQ$1,0),0)*$G220</f>
        <v>0</v>
      </c>
      <c r="AR220" s="36">
        <f>IF($B220="P",VLOOKUP($E220,'[2]Costeo-JUL26'!$B$9:$CQ$307,AR$1,0),0)*$G220</f>
        <v>0</v>
      </c>
      <c r="AS220" s="35">
        <f>IF($B220="P",VLOOKUP($E220,'[2]Costeo-JUL26'!$B$9:$CQ$307,AS$1,0),0)</f>
        <v>0</v>
      </c>
      <c r="AT220" s="36">
        <f t="shared" si="109"/>
        <v>0</v>
      </c>
      <c r="AU220" s="36">
        <f t="shared" si="110"/>
        <v>0</v>
      </c>
      <c r="AV220" s="34">
        <f>IF($B220="P",VLOOKUP($E220,'[2]Costeo-JUL26'!$B$9:$CQ$307,AV$1,0),0)</f>
        <v>0</v>
      </c>
      <c r="AW220" s="16">
        <f>IF($B220="P",VLOOKUP($E220,'[2]Costeo-JUL26'!$B$9:$CQ$307,AW$1,0),0)*$G220</f>
        <v>0</v>
      </c>
      <c r="AX220" s="36">
        <f>IF($B220="P",VLOOKUP($E220,'[2]Costeo-JUL26'!$B$9:$CQ$307,AX$1,0),0)*$G220</f>
        <v>0</v>
      </c>
      <c r="AY220" s="35">
        <f>IF($B220="P",VLOOKUP($E220,'[2]Costeo-JUL26'!$B$9:$CQ$307,AY$1,0),0)</f>
        <v>0</v>
      </c>
      <c r="AZ220" s="36">
        <f t="shared" si="111"/>
        <v>0</v>
      </c>
      <c r="BA220" s="36">
        <f t="shared" si="112"/>
        <v>0</v>
      </c>
      <c r="BB220" s="34">
        <f>IF($B220="P",VLOOKUP($E220,'[2]Costeo-JUL26'!$B$9:$CQ$307,BB$1,0),0)</f>
        <v>0</v>
      </c>
      <c r="BC220" s="16">
        <f>IF($B220="P",VLOOKUP($E220,'[2]Costeo-JUL26'!$B$9:$CQ$307,BC$1,0),0)*$G220</f>
        <v>0</v>
      </c>
      <c r="BD220" s="36">
        <f>IF($B220="P",VLOOKUP($E220,'[2]Costeo-JUL26'!$B$9:$CQ$307,BD$1,0),0)*$G220</f>
        <v>0</v>
      </c>
      <c r="BE220" s="35">
        <f>IF($B220="P",VLOOKUP($E220,'[2]Costeo-JUL26'!$B$9:$CQ$307,BE$1,0),0)</f>
        <v>0</v>
      </c>
      <c r="BF220" s="36">
        <f t="shared" si="113"/>
        <v>0</v>
      </c>
      <c r="BG220" s="36">
        <f t="shared" si="114"/>
        <v>0</v>
      </c>
      <c r="BH220" s="34">
        <f>IF($B220="P",VLOOKUP($E220,'[2]Costeo-JUL26'!$B$9:$CQ$307,BH$1,0),0)</f>
        <v>0</v>
      </c>
      <c r="BI220" s="16">
        <f>IF($B220="P",VLOOKUP($E220,'[2]Costeo-JUL26'!$B$9:$CQ$307,BI$1,0),0)*$G220</f>
        <v>0</v>
      </c>
      <c r="BJ220" s="36">
        <f>IF($B220="P",VLOOKUP($E220,'[2]Costeo-JUL26'!$B$9:$CQ$307,BJ$1,0),0)*$G220</f>
        <v>0</v>
      </c>
      <c r="BK220" s="35">
        <f>IF(BH220=910319,0,IF($B220="P",VLOOKUP($E220,'[2]Costeo-JUL26'!$B$9:$CQ$307,BK$1,0),0))</f>
        <v>0</v>
      </c>
      <c r="BL220" s="36">
        <f t="shared" si="115"/>
        <v>0</v>
      </c>
      <c r="BM220" s="36">
        <f t="shared" si="116"/>
        <v>0</v>
      </c>
      <c r="BN220" s="34">
        <f>IF($B220="P",VLOOKUP($E220,'[2]Costeo-JUL26'!$B$9:$CQ$307,BN$1,0),0)</f>
        <v>0</v>
      </c>
      <c r="BO220" s="16">
        <f>IF($B220="P",VLOOKUP($E220,'[2]Costeo-JUL26'!$B$9:$CQ$307,BO$1,0),0)*$G220</f>
        <v>0</v>
      </c>
      <c r="BP220" s="36">
        <f>IF($B220="P",VLOOKUP($E220,'[2]Costeo-JUL26'!$B$9:$CQ$307,BP$1,0),0)*$G220</f>
        <v>0</v>
      </c>
      <c r="BQ220" s="35">
        <f>IF($B220="P",VLOOKUP($E220,'[2]Costeo-JUL26'!$B$9:$CQ$307,BQ$1,0),0)</f>
        <v>0</v>
      </c>
      <c r="BR220" s="36">
        <f t="shared" si="117"/>
        <v>0</v>
      </c>
      <c r="BS220" s="36">
        <f t="shared" si="118"/>
        <v>0</v>
      </c>
      <c r="BT220" s="34">
        <f>IF($B220="P",VLOOKUP($E220,'[2]Costeo-JUL26'!$B$9:$CQ$307,BT$1,0),0)</f>
        <v>0</v>
      </c>
      <c r="BU220" s="16">
        <f>IF($B220="P",VLOOKUP($E220,'[2]Costeo-JUL26'!$B$9:$CQ$307,BU$1,0),0)*$G220</f>
        <v>0</v>
      </c>
      <c r="BV220" s="36">
        <f>IF($B220="P",VLOOKUP($E220,'[2]Costeo-JUL26'!$B$9:$CQ$307,BV$1,0),0)*$G220</f>
        <v>0</v>
      </c>
      <c r="BW220" s="35">
        <f>IF($B220="P",VLOOKUP($E220,'[2]Costeo-JUL26'!$B$9:$CQ$307,BW$1,0),0)</f>
        <v>0</v>
      </c>
      <c r="BX220" s="36">
        <f t="shared" si="119"/>
        <v>0</v>
      </c>
      <c r="BY220" s="36">
        <f t="shared" si="120"/>
        <v>0</v>
      </c>
      <c r="BZ220" s="34">
        <f>IF($B220="P",VLOOKUP($E220,'[2]Costeo-JUL26'!$B$9:$CQ$307,BZ$1,0),0)</f>
        <v>0</v>
      </c>
      <c r="CA220" s="16">
        <f>IF($B220="P",VLOOKUP($E220,'[2]Costeo-JUL26'!$B$9:$CQ$307,CA$1,0),0)*$G220</f>
        <v>0</v>
      </c>
      <c r="CB220" s="36">
        <f>IF($B220="P",VLOOKUP($E220,'[2]Costeo-JUL26'!$B$9:$CQ$307,CB$1,0),0)*$G220</f>
        <v>0</v>
      </c>
      <c r="CC220" s="35">
        <f>IF($B220="P",VLOOKUP($E220,'[2]Costeo-JUL26'!$B$9:$CQ$307,CC$1,0),0)</f>
        <v>0</v>
      </c>
      <c r="CD220" s="36">
        <f t="shared" si="121"/>
        <v>0</v>
      </c>
      <c r="CE220" s="36">
        <f t="shared" si="122"/>
        <v>0</v>
      </c>
      <c r="CF220" s="37">
        <f t="shared" si="94"/>
        <v>0</v>
      </c>
      <c r="CG220" s="36">
        <f>IF($B220="r",VLOOKUP($E220,'[2]Costeo-JUL26'!$B$9:$CQ$307,CG$1,0),0)*$G220</f>
        <v>142803.6</v>
      </c>
      <c r="CH220" s="35">
        <f>VLOOKUP($E220,'[2]TEORICOS (05.26)'!$A$8:$T$251,CH$1,0)</f>
        <v>0.15</v>
      </c>
      <c r="CI220" s="36">
        <f t="shared" si="123"/>
        <v>93189.592000000004</v>
      </c>
      <c r="CJ220" s="37">
        <f t="shared" si="124"/>
        <v>235993.19200000001</v>
      </c>
      <c r="CM220" s="16">
        <f>SUMIFS('[1]Ajuste Inventario'!$I:$I,'[1]Ajuste Inventario'!$B:$B,E220,'[1]Ajuste Inventario'!$S:$S,D220)*-1</f>
        <v>8.3339999999999996</v>
      </c>
      <c r="CN220" s="36">
        <f t="shared" si="95"/>
        <v>16667.51917057627</v>
      </c>
      <c r="CP220" t="str">
        <f t="shared" si="96"/>
        <v>2021Org.Vtas Dolores</v>
      </c>
      <c r="CQ220" s="10">
        <f t="shared" si="97"/>
        <v>1999.9423050847456</v>
      </c>
    </row>
    <row r="221" spans="1:95" x14ac:dyDescent="0.25">
      <c r="A221" s="30">
        <v>46204</v>
      </c>
      <c r="B221" s="31" t="str">
        <f>VLOOKUP($E221,'[2]TEORICOS (05.26)'!$A$8:$T$251,B$1,0)</f>
        <v>R</v>
      </c>
      <c r="C221" s="32" t="str">
        <f>VLOOKUP($E221,'[2]TEORICOS (05.26)'!$A$8:$T$251,C$1,0)</f>
        <v>Cepita</v>
      </c>
      <c r="D221" t="s">
        <v>217</v>
      </c>
      <c r="E221">
        <v>2031</v>
      </c>
      <c r="F221" t="s">
        <v>129</v>
      </c>
      <c r="G221" s="16">
        <v>139</v>
      </c>
      <c r="H221" s="16">
        <v>29.328999999999983</v>
      </c>
      <c r="I221" s="33">
        <v>612731.24999999919</v>
      </c>
      <c r="J221" s="33">
        <v>608872.59999999939</v>
      </c>
      <c r="K221" s="34">
        <f>IF($B221="P",VLOOKUP($E221,'[2]Costeo-JUL26'!$B$9:$CQ$307,K$1,0),0)</f>
        <v>0</v>
      </c>
      <c r="L221" s="35">
        <f>VLOOKUP($E221,'[2]TEORICOS (05.26)'!$A$8:$T$251,L$1,0)</f>
        <v>0.2</v>
      </c>
      <c r="M221" s="36">
        <f t="shared" si="98"/>
        <v>0</v>
      </c>
      <c r="N221" s="35">
        <f>IF($B221="P",VLOOKUP($E221,'[2]Costeo-JUL26'!$B$9:$CQ$307,N$1,0),0)</f>
        <v>0</v>
      </c>
      <c r="O221" s="36">
        <f t="shared" si="99"/>
        <v>0</v>
      </c>
      <c r="P221" s="36">
        <f>IF($B221="P",VLOOKUP($E221,'[2]Costeo-JUL26'!$B$9:$CQ$307,P$1,0),0)*H221</f>
        <v>0</v>
      </c>
      <c r="Q221" s="36">
        <f t="shared" si="100"/>
        <v>0</v>
      </c>
      <c r="R221" s="34">
        <f>IF($B221="P",VLOOKUP($E221,'[2]Costeo-JUL26'!$B$9:$CQ$307,R$1,0),0)</f>
        <v>0</v>
      </c>
      <c r="S221" s="16">
        <f>IF($B221="P",VLOOKUP($E221,'[2]Costeo-JUL26'!$B$9:$CQ$307,S$1,0),0)*$G221</f>
        <v>0</v>
      </c>
      <c r="T221" s="36">
        <f>IF($B221="P",VLOOKUP($E221,'[2]Costeo-JUL26'!$B$9:$CQ$307,T$1,0),0)*$G221</f>
        <v>0</v>
      </c>
      <c r="U221" s="35">
        <f>IF($B221="P",VLOOKUP($E221,'[2]Costeo-JUL26'!$B$9:$CQ$307,U$1,0),0)</f>
        <v>0</v>
      </c>
      <c r="V221" s="36">
        <f t="shared" si="101"/>
        <v>0</v>
      </c>
      <c r="W221" s="36">
        <f t="shared" si="102"/>
        <v>0</v>
      </c>
      <c r="X221" s="34">
        <f>IF($B221="P",VLOOKUP($E221,'[2]Costeo-JUL26'!$B$9:$CQ$307,X$1,0),0)</f>
        <v>0</v>
      </c>
      <c r="Y221" s="16">
        <f>IF($B221="P",VLOOKUP($E221,'[2]Costeo-JUL26'!$B$9:$CQ$307,Y$1,0),0)*$G221</f>
        <v>0</v>
      </c>
      <c r="Z221" s="36">
        <f>IF($B221="P",VLOOKUP($E221,'[2]Costeo-JUL26'!$B$9:$CQ$307,Z$1,0),0)*$G221</f>
        <v>0</v>
      </c>
      <c r="AA221" s="35">
        <f>IF($B221="P",VLOOKUP($E221,'[2]Costeo-JUL26'!$B$9:$CQ$307,AA$1,0),0)</f>
        <v>0</v>
      </c>
      <c r="AB221" s="36">
        <f t="shared" si="103"/>
        <v>0</v>
      </c>
      <c r="AC221" s="36">
        <f t="shared" si="104"/>
        <v>0</v>
      </c>
      <c r="AD221" s="34">
        <f>IF($B221="P",VLOOKUP($E221,'[2]Costeo-JUL26'!$B$9:$CQ$307,AD$1,0),0)</f>
        <v>0</v>
      </c>
      <c r="AE221" s="16">
        <f>IF($B221="P",VLOOKUP($E221,'[2]Costeo-JUL26'!$B$9:$CQ$307,AE$1,0),0)*$G221</f>
        <v>0</v>
      </c>
      <c r="AF221" s="36">
        <f>IF($B221="P",VLOOKUP($E221,'[2]Costeo-JUL26'!$B$9:$CQ$307,AF$1,0),0)*$G221</f>
        <v>0</v>
      </c>
      <c r="AG221" s="35">
        <f>IF($B221="P",VLOOKUP($E221,'[2]Costeo-JUL26'!$B$9:$CQ$307,AG$1,0),0)</f>
        <v>0</v>
      </c>
      <c r="AH221" s="36">
        <f t="shared" si="105"/>
        <v>0</v>
      </c>
      <c r="AI221" s="36">
        <f t="shared" si="106"/>
        <v>0</v>
      </c>
      <c r="AJ221" s="34">
        <f>IF($B221="P",VLOOKUP($E221,'[2]Costeo-JUL26'!$B$9:$CQ$307,AJ$1,0),0)</f>
        <v>0</v>
      </c>
      <c r="AK221" s="16">
        <f>IF($B221="P",VLOOKUP($E221,'[2]Costeo-JUL26'!$B$9:$CQ$307,AK$1,0),0)*$G221</f>
        <v>0</v>
      </c>
      <c r="AL221" s="36">
        <f>IF($B221="P",VLOOKUP($E221,'[2]Costeo-JUL26'!$B$9:$CQ$307,AL$1,0),0)*$G221</f>
        <v>0</v>
      </c>
      <c r="AM221" s="35">
        <f>IF($B221="P",VLOOKUP($E221,'[2]Costeo-JUL26'!$B$9:$CQ$307,AM$1,0),0)</f>
        <v>0</v>
      </c>
      <c r="AN221" s="36">
        <f t="shared" si="107"/>
        <v>0</v>
      </c>
      <c r="AO221" s="36">
        <f t="shared" si="108"/>
        <v>0</v>
      </c>
      <c r="AP221" s="34">
        <f>IF($B221="P",VLOOKUP($E221,'[2]Costeo-JUL26'!$B$9:$CQ$307,AP$1,0),0)</f>
        <v>0</v>
      </c>
      <c r="AQ221" s="16">
        <f>IF($B221="P",VLOOKUP($E221,'[2]Costeo-JUL26'!$B$9:$CQ$307,AQ$1,0),0)*$G221</f>
        <v>0</v>
      </c>
      <c r="AR221" s="36">
        <f>IF($B221="P",VLOOKUP($E221,'[2]Costeo-JUL26'!$B$9:$CQ$307,AR$1,0),0)*$G221</f>
        <v>0</v>
      </c>
      <c r="AS221" s="35">
        <f>IF($B221="P",VLOOKUP($E221,'[2]Costeo-JUL26'!$B$9:$CQ$307,AS$1,0),0)</f>
        <v>0</v>
      </c>
      <c r="AT221" s="36">
        <f t="shared" si="109"/>
        <v>0</v>
      </c>
      <c r="AU221" s="36">
        <f t="shared" si="110"/>
        <v>0</v>
      </c>
      <c r="AV221" s="34">
        <f>IF($B221="P",VLOOKUP($E221,'[2]Costeo-JUL26'!$B$9:$CQ$307,AV$1,0),0)</f>
        <v>0</v>
      </c>
      <c r="AW221" s="16">
        <f>IF($B221="P",VLOOKUP($E221,'[2]Costeo-JUL26'!$B$9:$CQ$307,AW$1,0),0)*$G221</f>
        <v>0</v>
      </c>
      <c r="AX221" s="36">
        <f>IF($B221="P",VLOOKUP($E221,'[2]Costeo-JUL26'!$B$9:$CQ$307,AX$1,0),0)*$G221</f>
        <v>0</v>
      </c>
      <c r="AY221" s="35">
        <f>IF($B221="P",VLOOKUP($E221,'[2]Costeo-JUL26'!$B$9:$CQ$307,AY$1,0),0)</f>
        <v>0</v>
      </c>
      <c r="AZ221" s="36">
        <f t="shared" si="111"/>
        <v>0</v>
      </c>
      <c r="BA221" s="36">
        <f t="shared" si="112"/>
        <v>0</v>
      </c>
      <c r="BB221" s="34">
        <f>IF($B221="P",VLOOKUP($E221,'[2]Costeo-JUL26'!$B$9:$CQ$307,BB$1,0),0)</f>
        <v>0</v>
      </c>
      <c r="BC221" s="16">
        <f>IF($B221="P",VLOOKUP($E221,'[2]Costeo-JUL26'!$B$9:$CQ$307,BC$1,0),0)*$G221</f>
        <v>0</v>
      </c>
      <c r="BD221" s="36">
        <f>IF($B221="P",VLOOKUP($E221,'[2]Costeo-JUL26'!$B$9:$CQ$307,BD$1,0),0)*$G221</f>
        <v>0</v>
      </c>
      <c r="BE221" s="35">
        <f>IF($B221="P",VLOOKUP($E221,'[2]Costeo-JUL26'!$B$9:$CQ$307,BE$1,0),0)</f>
        <v>0</v>
      </c>
      <c r="BF221" s="36">
        <f t="shared" si="113"/>
        <v>0</v>
      </c>
      <c r="BG221" s="36">
        <f t="shared" si="114"/>
        <v>0</v>
      </c>
      <c r="BH221" s="34">
        <f>IF($B221="P",VLOOKUP($E221,'[2]Costeo-JUL26'!$B$9:$CQ$307,BH$1,0),0)</f>
        <v>0</v>
      </c>
      <c r="BI221" s="16">
        <f>IF($B221="P",VLOOKUP($E221,'[2]Costeo-JUL26'!$B$9:$CQ$307,BI$1,0),0)*$G221</f>
        <v>0</v>
      </c>
      <c r="BJ221" s="36">
        <f>IF($B221="P",VLOOKUP($E221,'[2]Costeo-JUL26'!$B$9:$CQ$307,BJ$1,0),0)*$G221</f>
        <v>0</v>
      </c>
      <c r="BK221" s="35">
        <f>IF(BH221=910319,0,IF($B221="P",VLOOKUP($E221,'[2]Costeo-JUL26'!$B$9:$CQ$307,BK$1,0),0))</f>
        <v>0</v>
      </c>
      <c r="BL221" s="36">
        <f t="shared" si="115"/>
        <v>0</v>
      </c>
      <c r="BM221" s="36">
        <f t="shared" si="116"/>
        <v>0</v>
      </c>
      <c r="BN221" s="34">
        <f>IF($B221="P",VLOOKUP($E221,'[2]Costeo-JUL26'!$B$9:$CQ$307,BN$1,0),0)</f>
        <v>0</v>
      </c>
      <c r="BO221" s="16">
        <f>IF($B221="P",VLOOKUP($E221,'[2]Costeo-JUL26'!$B$9:$CQ$307,BO$1,0),0)*$G221</f>
        <v>0</v>
      </c>
      <c r="BP221" s="36">
        <f>IF($B221="P",VLOOKUP($E221,'[2]Costeo-JUL26'!$B$9:$CQ$307,BP$1,0),0)*$G221</f>
        <v>0</v>
      </c>
      <c r="BQ221" s="35">
        <f>IF($B221="P",VLOOKUP($E221,'[2]Costeo-JUL26'!$B$9:$CQ$307,BQ$1,0),0)</f>
        <v>0</v>
      </c>
      <c r="BR221" s="36">
        <f t="shared" si="117"/>
        <v>0</v>
      </c>
      <c r="BS221" s="36">
        <f t="shared" si="118"/>
        <v>0</v>
      </c>
      <c r="BT221" s="34">
        <f>IF($B221="P",VLOOKUP($E221,'[2]Costeo-JUL26'!$B$9:$CQ$307,BT$1,0),0)</f>
        <v>0</v>
      </c>
      <c r="BU221" s="16">
        <f>IF($B221="P",VLOOKUP($E221,'[2]Costeo-JUL26'!$B$9:$CQ$307,BU$1,0),0)*$G221</f>
        <v>0</v>
      </c>
      <c r="BV221" s="36">
        <f>IF($B221="P",VLOOKUP($E221,'[2]Costeo-JUL26'!$B$9:$CQ$307,BV$1,0),0)*$G221</f>
        <v>0</v>
      </c>
      <c r="BW221" s="35">
        <f>IF($B221="P",VLOOKUP($E221,'[2]Costeo-JUL26'!$B$9:$CQ$307,BW$1,0),0)</f>
        <v>0</v>
      </c>
      <c r="BX221" s="36">
        <f t="shared" si="119"/>
        <v>0</v>
      </c>
      <c r="BY221" s="36">
        <f t="shared" si="120"/>
        <v>0</v>
      </c>
      <c r="BZ221" s="34">
        <f>IF($B221="P",VLOOKUP($E221,'[2]Costeo-JUL26'!$B$9:$CQ$307,BZ$1,0),0)</f>
        <v>0</v>
      </c>
      <c r="CA221" s="16">
        <f>IF($B221="P",VLOOKUP($E221,'[2]Costeo-JUL26'!$B$9:$CQ$307,CA$1,0),0)*$G221</f>
        <v>0</v>
      </c>
      <c r="CB221" s="36">
        <f>IF($B221="P",VLOOKUP($E221,'[2]Costeo-JUL26'!$B$9:$CQ$307,CB$1,0),0)*$G221</f>
        <v>0</v>
      </c>
      <c r="CC221" s="35">
        <f>IF($B221="P",VLOOKUP($E221,'[2]Costeo-JUL26'!$B$9:$CQ$307,CC$1,0),0)</f>
        <v>0</v>
      </c>
      <c r="CD221" s="36">
        <f t="shared" si="121"/>
        <v>0</v>
      </c>
      <c r="CE221" s="36">
        <f t="shared" si="122"/>
        <v>0</v>
      </c>
      <c r="CF221" s="37">
        <f t="shared" si="94"/>
        <v>0</v>
      </c>
      <c r="CG221" s="36">
        <f>IF($B221="r",VLOOKUP($E221,'[2]Costeo-JUL26'!$B$9:$CQ$307,CG$1,0),0)*$G221</f>
        <v>166851.43000000002</v>
      </c>
      <c r="CH221" s="35">
        <f>VLOOKUP($E221,'[2]TEORICOS (05.26)'!$A$8:$T$251,CH$1,0)</f>
        <v>0.15</v>
      </c>
      <c r="CI221" s="36">
        <f t="shared" si="123"/>
        <v>96746.805499999886</v>
      </c>
      <c r="CJ221" s="37">
        <f t="shared" si="124"/>
        <v>263598.23549999989</v>
      </c>
      <c r="CM221" s="16">
        <f>SUMIFS('[1]Ajuste Inventario'!$I:$I,'[1]Ajuste Inventario'!$B:$B,E221,'[1]Ajuste Inventario'!$S:$S,D221)*-1</f>
        <v>3</v>
      </c>
      <c r="CN221" s="36">
        <f t="shared" si="95"/>
        <v>5689.1705503597095</v>
      </c>
      <c r="CP221" t="str">
        <f t="shared" si="96"/>
        <v>2031Org.Vtas Dolores</v>
      </c>
      <c r="CQ221" s="10">
        <f t="shared" si="97"/>
        <v>1896.3901834532364</v>
      </c>
    </row>
    <row r="222" spans="1:95" x14ac:dyDescent="0.25">
      <c r="A222" s="30">
        <v>46204</v>
      </c>
      <c r="B222" s="31" t="str">
        <f>VLOOKUP($E222,'[2]TEORICOS (05.26)'!$A$8:$T$251,B$1,0)</f>
        <v>P</v>
      </c>
      <c r="C222" s="32" t="str">
        <f>VLOOKUP($E222,'[2]TEORICOS (05.26)'!$A$8:$T$251,C$1,0)</f>
        <v>Cepita</v>
      </c>
      <c r="D222" t="s">
        <v>217</v>
      </c>
      <c r="E222">
        <v>2033</v>
      </c>
      <c r="F222" t="s">
        <v>130</v>
      </c>
      <c r="G222" s="16">
        <v>59</v>
      </c>
      <c r="H222" s="16">
        <v>62.363000000000007</v>
      </c>
      <c r="I222" s="33">
        <v>724541.3200000003</v>
      </c>
      <c r="J222" s="33">
        <v>721100.97000000032</v>
      </c>
      <c r="K222" s="34">
        <f>IF($B222="P",VLOOKUP($E222,'[2]Costeo-JUL26'!$B$9:$CQ$307,K$1,0),0)</f>
        <v>929439</v>
      </c>
      <c r="L222" s="35">
        <f>VLOOKUP($E222,'[2]TEORICOS (05.26)'!$A$8:$T$251,L$1,0)</f>
        <v>0.2</v>
      </c>
      <c r="M222" s="36">
        <f t="shared" si="98"/>
        <v>144220.19400000008</v>
      </c>
      <c r="N222" s="35">
        <f>IF($B222="P",VLOOKUP($E222,'[2]Costeo-JUL26'!$B$9:$CQ$307,N$1,0),0)</f>
        <v>0.03</v>
      </c>
      <c r="O222" s="36">
        <f t="shared" si="99"/>
        <v>4326.6058200000025</v>
      </c>
      <c r="P222" s="36">
        <f>IF($B222="P",VLOOKUP($E222,'[2]Costeo-JUL26'!$B$9:$CQ$307,P$1,0),0)*H222</f>
        <v>0</v>
      </c>
      <c r="Q222" s="36">
        <f t="shared" si="100"/>
        <v>148546.79982000007</v>
      </c>
      <c r="R222" s="34">
        <f>IF($B222="P",VLOOKUP($E222,'[2]Costeo-JUL26'!$B$9:$CQ$307,R$1,0),0)</f>
        <v>902332</v>
      </c>
      <c r="S222" s="16">
        <f>IF($B222="P",VLOOKUP($E222,'[2]Costeo-JUL26'!$B$9:$CQ$307,S$1,0),0)*$G222</f>
        <v>37.776623770134954</v>
      </c>
      <c r="T222" s="36">
        <f>IF($B222="P",VLOOKUP($E222,'[2]Costeo-JUL26'!$B$9:$CQ$307,T$1,0),0)*$G222</f>
        <v>26351.231034608747</v>
      </c>
      <c r="U222" s="35">
        <f>IF($B222="P",VLOOKUP($E222,'[2]Costeo-JUL26'!$B$9:$CQ$307,U$1,0),0)</f>
        <v>1.4999999999999999E-2</v>
      </c>
      <c r="V222" s="36">
        <f t="shared" si="101"/>
        <v>395.26846551913121</v>
      </c>
      <c r="W222" s="36">
        <f t="shared" si="102"/>
        <v>26746.499500127877</v>
      </c>
      <c r="X222" s="34">
        <f>IF($B222="P",VLOOKUP($E222,'[2]Costeo-JUL26'!$B$9:$CQ$307,X$1,0),0)</f>
        <v>0</v>
      </c>
      <c r="Y222" s="16">
        <f>IF($B222="P",VLOOKUP($E222,'[2]Costeo-JUL26'!$B$9:$CQ$307,Y$1,0),0)*$G222</f>
        <v>0</v>
      </c>
      <c r="Z222" s="36">
        <f>IF($B222="P",VLOOKUP($E222,'[2]Costeo-JUL26'!$B$9:$CQ$307,Z$1,0),0)*$G222</f>
        <v>0</v>
      </c>
      <c r="AA222" s="35">
        <f>IF($B222="P",VLOOKUP($E222,'[2]Costeo-JUL26'!$B$9:$CQ$307,AA$1,0),0)</f>
        <v>0</v>
      </c>
      <c r="AB222" s="36">
        <f t="shared" si="103"/>
        <v>0</v>
      </c>
      <c r="AC222" s="36">
        <f t="shared" si="104"/>
        <v>0</v>
      </c>
      <c r="AD222" s="34">
        <f>IF($B222="P",VLOOKUP($E222,'[2]Costeo-JUL26'!$B$9:$CQ$307,AD$1,0),0)</f>
        <v>917993</v>
      </c>
      <c r="AE222" s="16">
        <f>IF($B222="P",VLOOKUP($E222,'[2]Costeo-JUL26'!$B$9:$CQ$307,AE$1,0),0)*$G222</f>
        <v>354</v>
      </c>
      <c r="AF222" s="36">
        <f>IF($B222="P",VLOOKUP($E222,'[2]Costeo-JUL26'!$B$9:$CQ$307,AF$1,0),0)*$G222</f>
        <v>9619.7376000000004</v>
      </c>
      <c r="AG222" s="35">
        <f>IF($B222="P",VLOOKUP($E222,'[2]Costeo-JUL26'!$B$9:$CQ$307,AG$1,0),0)</f>
        <v>6.0000000000000001E-3</v>
      </c>
      <c r="AH222" s="36">
        <f t="shared" si="105"/>
        <v>57.718425600000003</v>
      </c>
      <c r="AI222" s="36">
        <f t="shared" si="106"/>
        <v>9677.4560256000004</v>
      </c>
      <c r="AJ222" s="34">
        <f>IF($B222="P",VLOOKUP($E222,'[2]Costeo-JUL26'!$B$9:$CQ$307,AJ$1,0),0)</f>
        <v>930266</v>
      </c>
      <c r="AK222" s="16">
        <f>IF($B222="P",VLOOKUP($E222,'[2]Costeo-JUL26'!$B$9:$CQ$307,AK$1,0),0)*$G222</f>
        <v>354</v>
      </c>
      <c r="AL222" s="36">
        <f>IF($B222="P",VLOOKUP($E222,'[2]Costeo-JUL26'!$B$9:$CQ$307,AL$1,0),0)*$G222</f>
        <v>22396.369319999998</v>
      </c>
      <c r="AM222" s="35">
        <f>IF($B222="P",VLOOKUP($E222,'[2]Costeo-JUL26'!$B$9:$CQ$307,AM$1,0),0)</f>
        <v>1.7999999999999999E-2</v>
      </c>
      <c r="AN222" s="36">
        <f t="shared" si="107"/>
        <v>403.13464775999995</v>
      </c>
      <c r="AO222" s="36">
        <f t="shared" si="108"/>
        <v>22799.503967759996</v>
      </c>
      <c r="AP222" s="34">
        <f>IF($B222="P",VLOOKUP($E222,'[2]Costeo-JUL26'!$B$9:$CQ$307,AP$1,0),0)</f>
        <v>929272</v>
      </c>
      <c r="AQ222" s="16">
        <f>IF($B222="P",VLOOKUP($E222,'[2]Costeo-JUL26'!$B$9:$CQ$307,AQ$1,0),0)*$G222</f>
        <v>354</v>
      </c>
      <c r="AR222" s="36">
        <f>IF($B222="P",VLOOKUP($E222,'[2]Costeo-JUL26'!$B$9:$CQ$307,AR$1,0),0)*$G222</f>
        <v>52003.113302026097</v>
      </c>
      <c r="AS222" s="35">
        <f>IF($B222="P",VLOOKUP($E222,'[2]Costeo-JUL26'!$B$9:$CQ$307,AS$1,0),0)</f>
        <v>0.02</v>
      </c>
      <c r="AT222" s="36">
        <f t="shared" si="109"/>
        <v>1040.062266040522</v>
      </c>
      <c r="AU222" s="36">
        <f t="shared" si="110"/>
        <v>53043.175568066617</v>
      </c>
      <c r="AV222" s="34">
        <f>IF($B222="P",VLOOKUP($E222,'[2]Costeo-JUL26'!$B$9:$CQ$307,AV$1,0),0)</f>
        <v>922605</v>
      </c>
      <c r="AW222" s="16">
        <f>IF($B222="P",VLOOKUP($E222,'[2]Costeo-JUL26'!$B$9:$CQ$307,AW$1,0),0)*$G222</f>
        <v>1.0030000000000001</v>
      </c>
      <c r="AX222" s="36">
        <f>IF($B222="P",VLOOKUP($E222,'[2]Costeo-JUL26'!$B$9:$CQ$307,AX$1,0),0)*$G222</f>
        <v>4893.7364316017311</v>
      </c>
      <c r="AY222" s="35">
        <f>IF($B222="P",VLOOKUP($E222,'[2]Costeo-JUL26'!$B$9:$CQ$307,AY$1,0),0)</f>
        <v>0.03</v>
      </c>
      <c r="AZ222" s="36">
        <f t="shared" si="111"/>
        <v>146.81209294805191</v>
      </c>
      <c r="BA222" s="36">
        <f t="shared" si="112"/>
        <v>5040.548524549783</v>
      </c>
      <c r="BB222" s="34">
        <f>IF($B222="P",VLOOKUP($E222,'[2]Costeo-JUL26'!$B$9:$CQ$307,BB$1,0),0)</f>
        <v>902311</v>
      </c>
      <c r="BC222" s="16">
        <f>IF($B222="P",VLOOKUP($E222,'[2]Costeo-JUL26'!$B$9:$CQ$307,BC$1,0),0)*$G222</f>
        <v>0.1896378</v>
      </c>
      <c r="BD222" s="36">
        <f>IF($B222="P",VLOOKUP($E222,'[2]Costeo-JUL26'!$B$9:$CQ$307,BD$1,0),0)*$G222</f>
        <v>743.69213018100004</v>
      </c>
      <c r="BE222" s="35">
        <f>IF($B222="P",VLOOKUP($E222,'[2]Costeo-JUL26'!$B$9:$CQ$307,BE$1,0),0)</f>
        <v>0.03</v>
      </c>
      <c r="BF222" s="36">
        <f t="shared" si="113"/>
        <v>22.310763905430001</v>
      </c>
      <c r="BG222" s="36">
        <f t="shared" si="114"/>
        <v>766.00289408643005</v>
      </c>
      <c r="BH222" s="34">
        <f>IF($B222="P",VLOOKUP($E222,'[2]Costeo-JUL26'!$B$9:$CQ$307,BH$1,0),0)</f>
        <v>902302</v>
      </c>
      <c r="BI222" s="16">
        <f>IF($B222="P",VLOOKUP($E222,'[2]Costeo-JUL26'!$B$9:$CQ$307,BI$1,0),0)*$G222</f>
        <v>2.5285714285714285</v>
      </c>
      <c r="BJ222" s="36">
        <f>IF($B222="P",VLOOKUP($E222,'[2]Costeo-JUL26'!$B$9:$CQ$307,BJ$1,0),0)*$G222</f>
        <v>1663.2942857142857</v>
      </c>
      <c r="BK222" s="35">
        <f>IF(BH222=910319,0,IF($B222="P",VLOOKUP($E222,'[2]Costeo-JUL26'!$B$9:$CQ$307,BK$1,0),0))</f>
        <v>0.02</v>
      </c>
      <c r="BL222" s="36">
        <f t="shared" si="115"/>
        <v>33.265885714285716</v>
      </c>
      <c r="BM222" s="36">
        <f t="shared" si="116"/>
        <v>1696.5601714285715</v>
      </c>
      <c r="BN222" s="34">
        <f>IF($B222="P",VLOOKUP($E222,'[2]Costeo-JUL26'!$B$9:$CQ$307,BN$1,0),0)</f>
        <v>0</v>
      </c>
      <c r="BO222" s="16">
        <f>IF($B222="P",VLOOKUP($E222,'[2]Costeo-JUL26'!$B$9:$CQ$307,BO$1,0),0)*$G222</f>
        <v>0</v>
      </c>
      <c r="BP222" s="36">
        <f>IF($B222="P",VLOOKUP($E222,'[2]Costeo-JUL26'!$B$9:$CQ$307,BP$1,0),0)*$G222</f>
        <v>0</v>
      </c>
      <c r="BQ222" s="35">
        <f>IF($B222="P",VLOOKUP($E222,'[2]Costeo-JUL26'!$B$9:$CQ$307,BQ$1,0),0)</f>
        <v>0</v>
      </c>
      <c r="BR222" s="36">
        <f t="shared" si="117"/>
        <v>0</v>
      </c>
      <c r="BS222" s="36">
        <f t="shared" si="118"/>
        <v>0</v>
      </c>
      <c r="BT222" s="34">
        <f>IF($B222="P",VLOOKUP($E222,'[2]Costeo-JUL26'!$B$9:$CQ$307,BT$1,0),0)</f>
        <v>0</v>
      </c>
      <c r="BU222" s="16">
        <f>IF($B222="P",VLOOKUP($E222,'[2]Costeo-JUL26'!$B$9:$CQ$307,BU$1,0),0)*$G222</f>
        <v>0</v>
      </c>
      <c r="BV222" s="36">
        <f>IF($B222="P",VLOOKUP($E222,'[2]Costeo-JUL26'!$B$9:$CQ$307,BV$1,0),0)*$G222</f>
        <v>0</v>
      </c>
      <c r="BW222" s="35">
        <f>IF($B222="P",VLOOKUP($E222,'[2]Costeo-JUL26'!$B$9:$CQ$307,BW$1,0),0)</f>
        <v>0</v>
      </c>
      <c r="BX222" s="36">
        <f t="shared" si="119"/>
        <v>0</v>
      </c>
      <c r="BY222" s="36">
        <f t="shared" si="120"/>
        <v>0</v>
      </c>
      <c r="BZ222" s="34">
        <f>IF($B222="P",VLOOKUP($E222,'[2]Costeo-JUL26'!$B$9:$CQ$307,BZ$1,0),0)</f>
        <v>0</v>
      </c>
      <c r="CA222" s="16">
        <f>IF($B222="P",VLOOKUP($E222,'[2]Costeo-JUL26'!$B$9:$CQ$307,CA$1,0),0)*$G222</f>
        <v>0</v>
      </c>
      <c r="CB222" s="36">
        <f>IF($B222="P",VLOOKUP($E222,'[2]Costeo-JUL26'!$B$9:$CQ$307,CB$1,0),0)*$G222</f>
        <v>0</v>
      </c>
      <c r="CC222" s="35">
        <f>IF($B222="P",VLOOKUP($E222,'[2]Costeo-JUL26'!$B$9:$CQ$307,CC$1,0),0)</f>
        <v>0</v>
      </c>
      <c r="CD222" s="36">
        <f t="shared" si="121"/>
        <v>0</v>
      </c>
      <c r="CE222" s="36">
        <f t="shared" si="122"/>
        <v>0</v>
      </c>
      <c r="CF222" s="37">
        <f t="shared" si="94"/>
        <v>268316.54647161928</v>
      </c>
      <c r="CG222" s="36">
        <f>IF($B222="r",VLOOKUP($E222,'[2]Costeo-JUL26'!$B$9:$CQ$307,CG$1,0),0)*$G222</f>
        <v>0</v>
      </c>
      <c r="CH222" s="35">
        <f>VLOOKUP($E222,'[2]TEORICOS (05.26)'!$A$8:$T$251,CH$1,0)</f>
        <v>0</v>
      </c>
      <c r="CI222" s="36">
        <f t="shared" si="123"/>
        <v>0</v>
      </c>
      <c r="CJ222" s="37">
        <f t="shared" si="124"/>
        <v>0</v>
      </c>
      <c r="CM222" s="16">
        <f>SUMIFS('[1]Ajuste Inventario'!$I:$I,'[1]Ajuste Inventario'!$B:$B,E222,'[1]Ajuste Inventario'!$S:$S,D222)*-1</f>
        <v>5.8330000000000002</v>
      </c>
      <c r="CN222" s="36">
        <f t="shared" si="95"/>
        <v>26526.956196083989</v>
      </c>
      <c r="CP222" t="str">
        <f t="shared" si="96"/>
        <v>2033Org.Vtas Dolores</v>
      </c>
      <c r="CQ222" s="10">
        <f t="shared" si="97"/>
        <v>4547.7380757901574</v>
      </c>
    </row>
    <row r="223" spans="1:95" x14ac:dyDescent="0.25">
      <c r="A223" s="30">
        <v>46204</v>
      </c>
      <c r="B223" s="31" t="str">
        <f>VLOOKUP($E223,'[2]TEORICOS (05.26)'!$A$8:$T$251,B$1,0)</f>
        <v>P</v>
      </c>
      <c r="C223" s="32" t="str">
        <f>VLOOKUP($E223,'[2]TEORICOS (05.26)'!$A$8:$T$251,C$1,0)</f>
        <v>Cepita</v>
      </c>
      <c r="D223" t="s">
        <v>217</v>
      </c>
      <c r="E223">
        <v>2154</v>
      </c>
      <c r="F223" t="s">
        <v>131</v>
      </c>
      <c r="G223" s="16">
        <v>4</v>
      </c>
      <c r="H223" s="16">
        <v>6.34</v>
      </c>
      <c r="I223" s="33">
        <v>39652.800000000003</v>
      </c>
      <c r="J223" s="33">
        <v>39032.949999999997</v>
      </c>
      <c r="K223" s="34">
        <f>IF($B223="P",VLOOKUP($E223,'[2]Costeo-JUL26'!$B$9:$CQ$307,K$1,0),0)</f>
        <v>938059</v>
      </c>
      <c r="L223" s="35">
        <f>VLOOKUP($E223,'[2]TEORICOS (05.26)'!$A$8:$T$251,L$1,0)</f>
        <v>0.17</v>
      </c>
      <c r="M223" s="36">
        <f t="shared" si="98"/>
        <v>6635.6014999999998</v>
      </c>
      <c r="N223" s="35">
        <f>IF($B223="P",VLOOKUP($E223,'[2]Costeo-JUL26'!$B$9:$CQ$307,N$1,0),0)</f>
        <v>1.4999999999999999E-2</v>
      </c>
      <c r="O223" s="36">
        <f t="shared" si="99"/>
        <v>99.534022499999992</v>
      </c>
      <c r="P223" s="36">
        <f>IF($B223="P",VLOOKUP($E223,'[2]Costeo-JUL26'!$B$9:$CQ$307,P$1,0),0)*H223</f>
        <v>0</v>
      </c>
      <c r="Q223" s="36">
        <f t="shared" si="100"/>
        <v>6735.1355224999998</v>
      </c>
      <c r="R223" s="34">
        <f>IF($B223="P",VLOOKUP($E223,'[2]Costeo-JUL26'!$B$9:$CQ$307,R$1,0),0)</f>
        <v>902332</v>
      </c>
      <c r="S223" s="16">
        <f>IF($B223="P",VLOOKUP($E223,'[2]Costeo-JUL26'!$B$9:$CQ$307,S$1,0),0)*$G223</f>
        <v>0</v>
      </c>
      <c r="T223" s="36">
        <f>IF($B223="P",VLOOKUP($E223,'[2]Costeo-JUL26'!$B$9:$CQ$307,T$1,0),0)*$G223</f>
        <v>0</v>
      </c>
      <c r="U223" s="35">
        <f>IF($B223="P",VLOOKUP($E223,'[2]Costeo-JUL26'!$B$9:$CQ$307,U$1,0),0)</f>
        <v>1.4999999999999999E-2</v>
      </c>
      <c r="V223" s="36">
        <f t="shared" si="101"/>
        <v>0</v>
      </c>
      <c r="W223" s="36">
        <f t="shared" si="102"/>
        <v>0</v>
      </c>
      <c r="X223" s="34">
        <f>IF($B223="P",VLOOKUP($E223,'[2]Costeo-JUL26'!$B$9:$CQ$307,X$1,0),0)</f>
        <v>0</v>
      </c>
      <c r="Y223" s="16">
        <f>IF($B223="P",VLOOKUP($E223,'[2]Costeo-JUL26'!$B$9:$CQ$307,Y$1,0),0)*$G223</f>
        <v>0</v>
      </c>
      <c r="Z223" s="36">
        <f>IF($B223="P",VLOOKUP($E223,'[2]Costeo-JUL26'!$B$9:$CQ$307,Z$1,0),0)*$G223</f>
        <v>0</v>
      </c>
      <c r="AA223" s="35">
        <f>IF($B223="P",VLOOKUP($E223,'[2]Costeo-JUL26'!$B$9:$CQ$307,AA$1,0),0)</f>
        <v>0</v>
      </c>
      <c r="AB223" s="36">
        <f t="shared" si="103"/>
        <v>0</v>
      </c>
      <c r="AC223" s="36">
        <f t="shared" si="104"/>
        <v>0</v>
      </c>
      <c r="AD223" s="34">
        <f>IF($B223="P",VLOOKUP($E223,'[2]Costeo-JUL26'!$B$9:$CQ$307,AD$1,0),0)</f>
        <v>901781</v>
      </c>
      <c r="AE223" s="16">
        <f>IF($B223="P",VLOOKUP($E223,'[2]Costeo-JUL26'!$B$9:$CQ$307,AE$1,0),0)*$G223</f>
        <v>24</v>
      </c>
      <c r="AF223" s="36">
        <f>IF($B223="P",VLOOKUP($E223,'[2]Costeo-JUL26'!$B$9:$CQ$307,AF$1,0),0)*$G223</f>
        <v>368.33280000000002</v>
      </c>
      <c r="AG223" s="35">
        <f>IF($B223="P",VLOOKUP($E223,'[2]Costeo-JUL26'!$B$9:$CQ$307,AG$1,0),0)</f>
        <v>6.0000000000000001E-3</v>
      </c>
      <c r="AH223" s="36">
        <f t="shared" si="105"/>
        <v>2.2099968000000003</v>
      </c>
      <c r="AI223" s="36">
        <f t="shared" si="106"/>
        <v>370.54279680000002</v>
      </c>
      <c r="AJ223" s="34">
        <f>IF($B223="P",VLOOKUP($E223,'[2]Costeo-JUL26'!$B$9:$CQ$307,AJ$1,0),0)</f>
        <v>928579</v>
      </c>
      <c r="AK223" s="16">
        <f>IF($B223="P",VLOOKUP($E223,'[2]Costeo-JUL26'!$B$9:$CQ$307,AK$1,0),0)*$G223</f>
        <v>24</v>
      </c>
      <c r="AL223" s="36">
        <f>IF($B223="P",VLOOKUP($E223,'[2]Costeo-JUL26'!$B$9:$CQ$307,AL$1,0),0)*$G223</f>
        <v>459.53855999999996</v>
      </c>
      <c r="AM223" s="35">
        <f>IF($B223="P",VLOOKUP($E223,'[2]Costeo-JUL26'!$B$9:$CQ$307,AM$1,0),0)</f>
        <v>1.7999999999999999E-2</v>
      </c>
      <c r="AN223" s="36">
        <f t="shared" si="107"/>
        <v>8.2716940799999978</v>
      </c>
      <c r="AO223" s="36">
        <f t="shared" si="108"/>
        <v>467.81025407999994</v>
      </c>
      <c r="AP223" s="34">
        <f>IF($B223="P",VLOOKUP($E223,'[2]Costeo-JUL26'!$B$9:$CQ$307,AP$1,0),0)</f>
        <v>933429</v>
      </c>
      <c r="AQ223" s="16">
        <f>IF($B223="P",VLOOKUP($E223,'[2]Costeo-JUL26'!$B$9:$CQ$307,AQ$1,0),0)*$G223</f>
        <v>24</v>
      </c>
      <c r="AR223" s="36">
        <f>IF($B223="P",VLOOKUP($E223,'[2]Costeo-JUL26'!$B$9:$CQ$307,AR$1,0),0)*$G223</f>
        <v>2357.8027200000006</v>
      </c>
      <c r="AS223" s="35">
        <f>IF($B223="P",VLOOKUP($E223,'[2]Costeo-JUL26'!$B$9:$CQ$307,AS$1,0),0)</f>
        <v>0.02</v>
      </c>
      <c r="AT223" s="36">
        <f t="shared" si="109"/>
        <v>47.156054400000009</v>
      </c>
      <c r="AU223" s="36">
        <f t="shared" si="110"/>
        <v>2404.9587744000005</v>
      </c>
      <c r="AV223" s="34">
        <f>IF($B223="P",VLOOKUP($E223,'[2]Costeo-JUL26'!$B$9:$CQ$307,AV$1,0),0)</f>
        <v>932317</v>
      </c>
      <c r="AW223" s="16">
        <f>IF($B223="P",VLOOKUP($E223,'[2]Costeo-JUL26'!$B$9:$CQ$307,AW$1,0),0)*$G223</f>
        <v>8.7999999999999995E-2</v>
      </c>
      <c r="AX223" s="36">
        <f>IF($B223="P",VLOOKUP($E223,'[2]Costeo-JUL26'!$B$9:$CQ$307,AX$1,0),0)*$G223</f>
        <v>378.20639999999997</v>
      </c>
      <c r="AY223" s="35">
        <f>IF($B223="P",VLOOKUP($E223,'[2]Costeo-JUL26'!$B$9:$CQ$307,AY$1,0),0)</f>
        <v>0.03</v>
      </c>
      <c r="AZ223" s="36">
        <f t="shared" si="111"/>
        <v>11.346191999999999</v>
      </c>
      <c r="BA223" s="36">
        <f t="shared" si="112"/>
        <v>389.55259199999995</v>
      </c>
      <c r="BB223" s="34">
        <f>IF($B223="P",VLOOKUP($E223,'[2]Costeo-JUL26'!$B$9:$CQ$307,BB$1,0),0)</f>
        <v>902311</v>
      </c>
      <c r="BC223" s="16">
        <f>IF($B223="P",VLOOKUP($E223,'[2]Costeo-JUL26'!$B$9:$CQ$307,BC$1,0),0)*$G223</f>
        <v>1.6666666666666666E-2</v>
      </c>
      <c r="BD223" s="36">
        <f>IF($B223="P",VLOOKUP($E223,'[2]Costeo-JUL26'!$B$9:$CQ$307,BD$1,0),0)*$G223</f>
        <v>65.36075000000001</v>
      </c>
      <c r="BE223" s="35">
        <f>IF($B223="P",VLOOKUP($E223,'[2]Costeo-JUL26'!$B$9:$CQ$307,BE$1,0),0)</f>
        <v>0.03</v>
      </c>
      <c r="BF223" s="36">
        <f t="shared" si="113"/>
        <v>1.9608225000000001</v>
      </c>
      <c r="BG223" s="36">
        <f t="shared" si="114"/>
        <v>67.321572500000016</v>
      </c>
      <c r="BH223" s="34">
        <f>IF($B223="P",VLOOKUP($E223,'[2]Costeo-JUL26'!$B$9:$CQ$307,BH$1,0),0)</f>
        <v>933089</v>
      </c>
      <c r="BI223" s="16">
        <f>IF($B223="P",VLOOKUP($E223,'[2]Costeo-JUL26'!$B$9:$CQ$307,BI$1,0),0)*$G223</f>
        <v>0.10714285714285714</v>
      </c>
      <c r="BJ223" s="36">
        <f>IF($B223="P",VLOOKUP($E223,'[2]Costeo-JUL26'!$B$9:$CQ$307,BJ$1,0),0)*$G223</f>
        <v>79.786343952215034</v>
      </c>
      <c r="BK223" s="35">
        <f>IF(BH223=910319,0,IF($B223="P",VLOOKUP($E223,'[2]Costeo-JUL26'!$B$9:$CQ$307,BK$1,0),0))</f>
        <v>0.02</v>
      </c>
      <c r="BL223" s="36">
        <f t="shared" si="115"/>
        <v>1.5957268790443007</v>
      </c>
      <c r="BM223" s="36">
        <f t="shared" si="116"/>
        <v>81.382070831259341</v>
      </c>
      <c r="BN223" s="34">
        <f>IF($B223="P",VLOOKUP($E223,'[2]Costeo-JUL26'!$B$9:$CQ$307,BN$1,0),0)</f>
        <v>0</v>
      </c>
      <c r="BO223" s="16">
        <f>IF($B223="P",VLOOKUP($E223,'[2]Costeo-JUL26'!$B$9:$CQ$307,BO$1,0),0)*$G223</f>
        <v>0</v>
      </c>
      <c r="BP223" s="36">
        <f>IF($B223="P",VLOOKUP($E223,'[2]Costeo-JUL26'!$B$9:$CQ$307,BP$1,0),0)*$G223</f>
        <v>0</v>
      </c>
      <c r="BQ223" s="35">
        <f>IF($B223="P",VLOOKUP($E223,'[2]Costeo-JUL26'!$B$9:$CQ$307,BQ$1,0),0)</f>
        <v>0</v>
      </c>
      <c r="BR223" s="36">
        <f t="shared" si="117"/>
        <v>0</v>
      </c>
      <c r="BS223" s="36">
        <f t="shared" si="118"/>
        <v>0</v>
      </c>
      <c r="BT223" s="34">
        <f>IF($B223="P",VLOOKUP($E223,'[2]Costeo-JUL26'!$B$9:$CQ$307,BT$1,0),0)</f>
        <v>0</v>
      </c>
      <c r="BU223" s="16">
        <f>IF($B223="P",VLOOKUP($E223,'[2]Costeo-JUL26'!$B$9:$CQ$307,BU$1,0),0)*$G223</f>
        <v>0</v>
      </c>
      <c r="BV223" s="36">
        <f>IF($B223="P",VLOOKUP($E223,'[2]Costeo-JUL26'!$B$9:$CQ$307,BV$1,0),0)*$G223</f>
        <v>0</v>
      </c>
      <c r="BW223" s="35">
        <f>IF($B223="P",VLOOKUP($E223,'[2]Costeo-JUL26'!$B$9:$CQ$307,BW$1,0),0)</f>
        <v>0</v>
      </c>
      <c r="BX223" s="36">
        <f t="shared" si="119"/>
        <v>0</v>
      </c>
      <c r="BY223" s="36">
        <f t="shared" si="120"/>
        <v>0</v>
      </c>
      <c r="BZ223" s="34">
        <f>IF($B223="P",VLOOKUP($E223,'[2]Costeo-JUL26'!$B$9:$CQ$307,BZ$1,0),0)</f>
        <v>0</v>
      </c>
      <c r="CA223" s="16">
        <f>IF($B223="P",VLOOKUP($E223,'[2]Costeo-JUL26'!$B$9:$CQ$307,CA$1,0),0)*$G223</f>
        <v>0</v>
      </c>
      <c r="CB223" s="36">
        <f>IF($B223="P",VLOOKUP($E223,'[2]Costeo-JUL26'!$B$9:$CQ$307,CB$1,0),0)*$G223</f>
        <v>0</v>
      </c>
      <c r="CC223" s="35">
        <f>IF($B223="P",VLOOKUP($E223,'[2]Costeo-JUL26'!$B$9:$CQ$307,CC$1,0),0)</f>
        <v>0</v>
      </c>
      <c r="CD223" s="36">
        <f t="shared" si="121"/>
        <v>0</v>
      </c>
      <c r="CE223" s="36">
        <f t="shared" si="122"/>
        <v>0</v>
      </c>
      <c r="CF223" s="37">
        <f t="shared" si="94"/>
        <v>10516.703583111261</v>
      </c>
      <c r="CG223" s="36">
        <f>IF($B223="r",VLOOKUP($E223,'[2]Costeo-JUL26'!$B$9:$CQ$307,CG$1,0),0)*$G223</f>
        <v>0</v>
      </c>
      <c r="CH223" s="35">
        <f>VLOOKUP($E223,'[2]TEORICOS (05.26)'!$A$8:$T$251,CH$1,0)</f>
        <v>0.15</v>
      </c>
      <c r="CI223" s="36">
        <f t="shared" si="123"/>
        <v>0</v>
      </c>
      <c r="CJ223" s="37">
        <f t="shared" si="124"/>
        <v>0</v>
      </c>
      <c r="CM223" s="16">
        <f>SUMIFS('[1]Ajuste Inventario'!$I:$I,'[1]Ajuste Inventario'!$B:$B,E223,'[1]Ajuste Inventario'!$S:$S,D223)*-1</f>
        <v>0.66700000000000004</v>
      </c>
      <c r="CN223" s="36">
        <f t="shared" si="95"/>
        <v>1753.6603224838029</v>
      </c>
      <c r="CP223" t="str">
        <f t="shared" si="96"/>
        <v>2154Org.Vtas Dolores</v>
      </c>
      <c r="CQ223" s="10">
        <f t="shared" si="97"/>
        <v>2629.1758957778152</v>
      </c>
    </row>
    <row r="224" spans="1:95" x14ac:dyDescent="0.25">
      <c r="A224" s="30">
        <v>46204</v>
      </c>
      <c r="B224" s="31" t="str">
        <f>VLOOKUP($E224,'[2]TEORICOS (05.26)'!$A$8:$T$251,B$1,0)</f>
        <v>P</v>
      </c>
      <c r="C224" s="32" t="str">
        <f>VLOOKUP($E224,'[2]TEORICOS (05.26)'!$A$8:$T$251,C$1,0)</f>
        <v>Crush</v>
      </c>
      <c r="D224" t="s">
        <v>217</v>
      </c>
      <c r="E224">
        <v>2359</v>
      </c>
      <c r="F224" t="s">
        <v>132</v>
      </c>
      <c r="G224" s="16">
        <v>381</v>
      </c>
      <c r="H224" s="16">
        <v>906.01800000000219</v>
      </c>
      <c r="I224" s="33">
        <v>2993159.3100000047</v>
      </c>
      <c r="J224" s="33">
        <v>2875368.6400000025</v>
      </c>
      <c r="K224" s="34">
        <f>IF($B224="P",VLOOKUP($E224,'[2]Costeo-JUL26'!$B$9:$CQ$307,K$1,0),0)</f>
        <v>901768</v>
      </c>
      <c r="L224" s="35">
        <f>VLOOKUP($E224,'[2]TEORICOS (05.26)'!$A$8:$T$251,L$1,0)</f>
        <v>0.13</v>
      </c>
      <c r="M224" s="36">
        <f t="shared" si="98"/>
        <v>373797.92320000031</v>
      </c>
      <c r="N224" s="35">
        <f>IF($B224="P",VLOOKUP($E224,'[2]Costeo-JUL26'!$B$9:$CQ$307,N$1,0),0)</f>
        <v>8.0000000000000002E-3</v>
      </c>
      <c r="O224" s="36">
        <f t="shared" si="99"/>
        <v>2990.3833856000024</v>
      </c>
      <c r="P224" s="36">
        <f>IF($B224="P",VLOOKUP($E224,'[2]Costeo-JUL26'!$B$9:$CQ$307,P$1,0),0)*H224</f>
        <v>0</v>
      </c>
      <c r="Q224" s="36">
        <f t="shared" si="100"/>
        <v>376788.30658560031</v>
      </c>
      <c r="R224" s="34">
        <f>IF($B224="P",VLOOKUP($E224,'[2]Costeo-JUL26'!$B$9:$CQ$307,R$1,0),0)</f>
        <v>0</v>
      </c>
      <c r="S224" s="16">
        <f>IF($B224="P",VLOOKUP($E224,'[2]Costeo-JUL26'!$B$9:$CQ$307,S$1,0),0)*$G224</f>
        <v>0</v>
      </c>
      <c r="T224" s="36">
        <f>IF($B224="P",VLOOKUP($E224,'[2]Costeo-JUL26'!$B$9:$CQ$307,T$1,0),0)*$G224</f>
        <v>0</v>
      </c>
      <c r="U224" s="35">
        <f>IF($B224="P",VLOOKUP($E224,'[2]Costeo-JUL26'!$B$9:$CQ$307,U$1,0),0)</f>
        <v>0</v>
      </c>
      <c r="V224" s="36">
        <f t="shared" si="101"/>
        <v>0</v>
      </c>
      <c r="W224" s="36">
        <f t="shared" si="102"/>
        <v>0</v>
      </c>
      <c r="X224" s="34">
        <f>IF($B224="P",VLOOKUP($E224,'[2]Costeo-JUL26'!$B$9:$CQ$307,X$1,0),0)</f>
        <v>902338</v>
      </c>
      <c r="Y224" s="16">
        <f>IF($B224="P",VLOOKUP($E224,'[2]Costeo-JUL26'!$B$9:$CQ$307,Y$1,0),0)*$G224</f>
        <v>33.607628999999996</v>
      </c>
      <c r="Z224" s="36">
        <f>IF($B224="P",VLOOKUP($E224,'[2]Costeo-JUL26'!$B$9:$CQ$307,Z$1,0),0)*$G224</f>
        <v>9502.2210234600007</v>
      </c>
      <c r="AA224" s="35">
        <f>IF($B224="P",VLOOKUP($E224,'[2]Costeo-JUL26'!$B$9:$CQ$307,AA$1,0),0)</f>
        <v>0.45</v>
      </c>
      <c r="AB224" s="36">
        <f t="shared" si="103"/>
        <v>4275.999460557</v>
      </c>
      <c r="AC224" s="36">
        <f t="shared" si="104"/>
        <v>13778.220484017002</v>
      </c>
      <c r="AD224" s="34">
        <f>IF($B224="P",VLOOKUP($E224,'[2]Costeo-JUL26'!$B$9:$CQ$307,AD$1,0),0)</f>
        <v>901767</v>
      </c>
      <c r="AE224" s="16">
        <f>IF($B224="P",VLOOKUP($E224,'[2]Costeo-JUL26'!$B$9:$CQ$307,AE$1,0),0)*$G224</f>
        <v>2286</v>
      </c>
      <c r="AF224" s="36">
        <f>IF($B224="P",VLOOKUP($E224,'[2]Costeo-JUL26'!$B$9:$CQ$307,AF$1,0),0)*$G224</f>
        <v>35083.699200000003</v>
      </c>
      <c r="AG224" s="35">
        <f>IF($B224="P",VLOOKUP($E224,'[2]Costeo-JUL26'!$B$9:$CQ$307,AG$1,0),0)</f>
        <v>6.0000000000000001E-3</v>
      </c>
      <c r="AH224" s="36">
        <f t="shared" si="105"/>
        <v>210.50219520000002</v>
      </c>
      <c r="AI224" s="36">
        <f t="shared" si="106"/>
        <v>35294.201395200005</v>
      </c>
      <c r="AJ224" s="34">
        <f>IF($B224="P",VLOOKUP($E224,'[2]Costeo-JUL26'!$B$9:$CQ$307,AJ$1,0),0)</f>
        <v>909141</v>
      </c>
      <c r="AK224" s="16">
        <f>IF($B224="P",VLOOKUP($E224,'[2]Costeo-JUL26'!$B$9:$CQ$307,AK$1,0),0)*$G224</f>
        <v>2286</v>
      </c>
      <c r="AL224" s="36">
        <f>IF($B224="P",VLOOKUP($E224,'[2]Costeo-JUL26'!$B$9:$CQ$307,AL$1,0),0)*$G224</f>
        <v>35064.268199999999</v>
      </c>
      <c r="AM224" s="35">
        <f>IF($B224="P",VLOOKUP($E224,'[2]Costeo-JUL26'!$B$9:$CQ$307,AM$1,0),0)</f>
        <v>1.7999999999999999E-2</v>
      </c>
      <c r="AN224" s="36">
        <f t="shared" si="107"/>
        <v>631.15682759999993</v>
      </c>
      <c r="AO224" s="36">
        <f t="shared" si="108"/>
        <v>35695.425027600002</v>
      </c>
      <c r="AP224" s="34">
        <f>IF($B224="P",VLOOKUP($E224,'[2]Costeo-JUL26'!$B$9:$CQ$307,AP$1,0),0)</f>
        <v>911423</v>
      </c>
      <c r="AQ224" s="16">
        <f>IF($B224="P",VLOOKUP($E224,'[2]Costeo-JUL26'!$B$9:$CQ$307,AQ$1,0),0)*$G224</f>
        <v>2286</v>
      </c>
      <c r="AR224" s="36">
        <f>IF($B224="P",VLOOKUP($E224,'[2]Costeo-JUL26'!$B$9:$CQ$307,AR$1,0),0)*$G224</f>
        <v>348957.67139058892</v>
      </c>
      <c r="AS224" s="35">
        <f>IF($B224="P",VLOOKUP($E224,'[2]Costeo-JUL26'!$B$9:$CQ$307,AS$1,0),0)</f>
        <v>0.02</v>
      </c>
      <c r="AT224" s="36">
        <f t="shared" si="109"/>
        <v>6979.1534278117788</v>
      </c>
      <c r="AU224" s="36">
        <f t="shared" si="110"/>
        <v>355936.82481840072</v>
      </c>
      <c r="AV224" s="34">
        <f>IF($B224="P",VLOOKUP($E224,'[2]Costeo-JUL26'!$B$9:$CQ$307,AV$1,0),0)</f>
        <v>932442</v>
      </c>
      <c r="AW224" s="16">
        <f>IF($B224="P",VLOOKUP($E224,'[2]Costeo-JUL26'!$B$9:$CQ$307,AW$1,0),0)*$G224</f>
        <v>10.553699999999999</v>
      </c>
      <c r="AX224" s="36">
        <f>IF($B224="P",VLOOKUP($E224,'[2]Costeo-JUL26'!$B$9:$CQ$307,AX$1,0),0)*$G224</f>
        <v>38956.601764556697</v>
      </c>
      <c r="AY224" s="35">
        <f>IF($B224="P",VLOOKUP($E224,'[2]Costeo-JUL26'!$B$9:$CQ$307,AY$1,0),0)</f>
        <v>0.03</v>
      </c>
      <c r="AZ224" s="36">
        <f t="shared" si="111"/>
        <v>1168.6980529367008</v>
      </c>
      <c r="BA224" s="36">
        <f t="shared" si="112"/>
        <v>40125.299817493396</v>
      </c>
      <c r="BB224" s="34">
        <f>IF($B224="P",VLOOKUP($E224,'[2]Costeo-JUL26'!$B$9:$CQ$307,BB$1,0),0)</f>
        <v>902311</v>
      </c>
      <c r="BC224" s="16">
        <f>IF($B224="P",VLOOKUP($E224,'[2]Costeo-JUL26'!$B$9:$CQ$307,BC$1,0),0)*$G224</f>
        <v>1.6668750000000001</v>
      </c>
      <c r="BD224" s="36">
        <f>IF($B224="P",VLOOKUP($E224,'[2]Costeo-JUL26'!$B$9:$CQ$307,BD$1,0),0)*$G224</f>
        <v>6536.8920093750012</v>
      </c>
      <c r="BE224" s="35">
        <f>IF($B224="P",VLOOKUP($E224,'[2]Costeo-JUL26'!$B$9:$CQ$307,BE$1,0),0)</f>
        <v>0.03</v>
      </c>
      <c r="BF224" s="36">
        <f t="shared" si="113"/>
        <v>196.10676028125002</v>
      </c>
      <c r="BG224" s="36">
        <f t="shared" si="114"/>
        <v>6732.9987696562512</v>
      </c>
      <c r="BH224" s="34">
        <f>IF($B224="P",VLOOKUP($E224,'[2]Costeo-JUL26'!$B$9:$CQ$307,BH$1,0),0)</f>
        <v>933089</v>
      </c>
      <c r="BI224" s="16">
        <f>IF($B224="P",VLOOKUP($E224,'[2]Costeo-JUL26'!$B$9:$CQ$307,BI$1,0),0)*$G224</f>
        <v>14.2875</v>
      </c>
      <c r="BJ224" s="36">
        <f>IF($B224="P",VLOOKUP($E224,'[2]Costeo-JUL26'!$B$9:$CQ$307,BJ$1,0),0)*$G224</f>
        <v>10639.508966027875</v>
      </c>
      <c r="BK224" s="35">
        <f>IF(BH224=910319,0,IF($B224="P",VLOOKUP($E224,'[2]Costeo-JUL26'!$B$9:$CQ$307,BK$1,0),0))</f>
        <v>0.02</v>
      </c>
      <c r="BL224" s="36">
        <f t="shared" si="115"/>
        <v>212.79017932055751</v>
      </c>
      <c r="BM224" s="36">
        <f t="shared" si="116"/>
        <v>10852.299145348434</v>
      </c>
      <c r="BN224" s="34">
        <f>IF($B224="P",VLOOKUP($E224,'[2]Costeo-JUL26'!$B$9:$CQ$307,BN$1,0),0)</f>
        <v>0</v>
      </c>
      <c r="BO224" s="16">
        <f>IF($B224="P",VLOOKUP($E224,'[2]Costeo-JUL26'!$B$9:$CQ$307,BO$1,0),0)*$G224</f>
        <v>0</v>
      </c>
      <c r="BP224" s="36">
        <f>IF($B224="P",VLOOKUP($E224,'[2]Costeo-JUL26'!$B$9:$CQ$307,BP$1,0),0)*$G224</f>
        <v>0</v>
      </c>
      <c r="BQ224" s="35">
        <f>IF($B224="P",VLOOKUP($E224,'[2]Costeo-JUL26'!$B$9:$CQ$307,BQ$1,0),0)</f>
        <v>0</v>
      </c>
      <c r="BR224" s="36">
        <f t="shared" si="117"/>
        <v>0</v>
      </c>
      <c r="BS224" s="36">
        <f t="shared" si="118"/>
        <v>0</v>
      </c>
      <c r="BT224" s="34">
        <f>IF($B224="P",VLOOKUP($E224,'[2]Costeo-JUL26'!$B$9:$CQ$307,BT$1,0),0)</f>
        <v>0</v>
      </c>
      <c r="BU224" s="16">
        <f>IF($B224="P",VLOOKUP($E224,'[2]Costeo-JUL26'!$B$9:$CQ$307,BU$1,0),0)*$G224</f>
        <v>0</v>
      </c>
      <c r="BV224" s="36">
        <f>IF($B224="P",VLOOKUP($E224,'[2]Costeo-JUL26'!$B$9:$CQ$307,BV$1,0),0)*$G224</f>
        <v>0</v>
      </c>
      <c r="BW224" s="35">
        <f>IF($B224="P",VLOOKUP($E224,'[2]Costeo-JUL26'!$B$9:$CQ$307,BW$1,0),0)</f>
        <v>0</v>
      </c>
      <c r="BX224" s="36">
        <f t="shared" si="119"/>
        <v>0</v>
      </c>
      <c r="BY224" s="36">
        <f t="shared" si="120"/>
        <v>0</v>
      </c>
      <c r="BZ224" s="34">
        <f>IF($B224="P",VLOOKUP($E224,'[2]Costeo-JUL26'!$B$9:$CQ$307,BZ$1,0),0)</f>
        <v>0</v>
      </c>
      <c r="CA224" s="16">
        <f>IF($B224="P",VLOOKUP($E224,'[2]Costeo-JUL26'!$B$9:$CQ$307,CA$1,0),0)*$G224</f>
        <v>0</v>
      </c>
      <c r="CB224" s="36">
        <f>IF($B224="P",VLOOKUP($E224,'[2]Costeo-JUL26'!$B$9:$CQ$307,CB$1,0),0)*$G224</f>
        <v>0</v>
      </c>
      <c r="CC224" s="35">
        <f>IF($B224="P",VLOOKUP($E224,'[2]Costeo-JUL26'!$B$9:$CQ$307,CC$1,0),0)</f>
        <v>0</v>
      </c>
      <c r="CD224" s="36">
        <f t="shared" si="121"/>
        <v>0</v>
      </c>
      <c r="CE224" s="36">
        <f t="shared" si="122"/>
        <v>0</v>
      </c>
      <c r="CF224" s="37">
        <f t="shared" si="94"/>
        <v>875203.57604331628</v>
      </c>
      <c r="CG224" s="36">
        <f>IF($B224="r",VLOOKUP($E224,'[2]Costeo-JUL26'!$B$9:$CQ$307,CG$1,0),0)*$G224</f>
        <v>0</v>
      </c>
      <c r="CH224" s="35">
        <f>VLOOKUP($E224,'[2]TEORICOS (05.26)'!$A$8:$T$251,CH$1,0)</f>
        <v>0</v>
      </c>
      <c r="CI224" s="36">
        <f t="shared" si="123"/>
        <v>0</v>
      </c>
      <c r="CJ224" s="37">
        <f t="shared" si="124"/>
        <v>0</v>
      </c>
      <c r="CM224" s="16">
        <f>SUMIFS('[1]Ajuste Inventario'!$I:$I,'[1]Ajuste Inventario'!$B:$B,E224,'[1]Ajuste Inventario'!$S:$S,D224)*-1</f>
        <v>12.667999999999999</v>
      </c>
      <c r="CN224" s="36">
        <f t="shared" si="95"/>
        <v>29099.944622878556</v>
      </c>
      <c r="CP224" t="str">
        <f t="shared" si="96"/>
        <v>2359Org.Vtas Dolores</v>
      </c>
      <c r="CQ224" s="10">
        <f t="shared" si="97"/>
        <v>2297.122246832851</v>
      </c>
    </row>
    <row r="225" spans="1:95" x14ac:dyDescent="0.25">
      <c r="A225" s="30">
        <v>46204</v>
      </c>
      <c r="B225" s="31" t="str">
        <f>VLOOKUP($E225,'[2]TEORICOS (05.26)'!$A$8:$T$251,B$1,0)</f>
        <v>P</v>
      </c>
      <c r="C225" s="32" t="str">
        <f>VLOOKUP($E225,'[2]TEORICOS (05.26)'!$A$8:$T$251,C$1,0)</f>
        <v>Aquarius</v>
      </c>
      <c r="D225" t="s">
        <v>217</v>
      </c>
      <c r="E225">
        <v>2423</v>
      </c>
      <c r="F225" t="s">
        <v>133</v>
      </c>
      <c r="G225" s="16">
        <v>37</v>
      </c>
      <c r="H225" s="16">
        <v>26.048000000000009</v>
      </c>
      <c r="I225" s="33">
        <v>364103.98000000004</v>
      </c>
      <c r="J225" s="33">
        <v>355118.77999999997</v>
      </c>
      <c r="K225" s="34">
        <f>IF($B225="P",VLOOKUP($E225,'[2]Costeo-JUL26'!$B$9:$CQ$307,K$1,0),0)</f>
        <v>938684</v>
      </c>
      <c r="L225" s="35">
        <f>VLOOKUP($E225,'[2]TEORICOS (05.26)'!$A$8:$T$251,L$1,0)</f>
        <v>0.17</v>
      </c>
      <c r="M225" s="36">
        <f t="shared" si="98"/>
        <v>60370.192600000002</v>
      </c>
      <c r="N225" s="35">
        <f>IF($B225="P",VLOOKUP($E225,'[2]Costeo-JUL26'!$B$9:$CQ$307,N$1,0),0)</f>
        <v>0.05</v>
      </c>
      <c r="O225" s="36">
        <f t="shared" si="99"/>
        <v>3018.5096300000005</v>
      </c>
      <c r="P225" s="36">
        <f>IF($B225="P",VLOOKUP($E225,'[2]Costeo-JUL26'!$B$9:$CQ$307,P$1,0),0)*H225</f>
        <v>0</v>
      </c>
      <c r="Q225" s="36">
        <f t="shared" si="100"/>
        <v>63388.702230000003</v>
      </c>
      <c r="R225" s="34">
        <f>IF($B225="P",VLOOKUP($E225,'[2]Costeo-JUL26'!$B$9:$CQ$307,R$1,0),0)</f>
        <v>902332</v>
      </c>
      <c r="S225" s="16">
        <f>IF($B225="P",VLOOKUP($E225,'[2]Costeo-JUL26'!$B$9:$CQ$307,S$1,0),0)*$G225</f>
        <v>15.622014200000002</v>
      </c>
      <c r="T225" s="36">
        <f>IF($B225="P",VLOOKUP($E225,'[2]Costeo-JUL26'!$B$9:$CQ$307,T$1,0),0)*$G225</f>
        <v>10897.196846256649</v>
      </c>
      <c r="U225" s="35">
        <f>IF($B225="P",VLOOKUP($E225,'[2]Costeo-JUL26'!$B$9:$CQ$307,U$1,0),0)</f>
        <v>1.4999999999999999E-2</v>
      </c>
      <c r="V225" s="36">
        <f t="shared" si="101"/>
        <v>163.45795269384973</v>
      </c>
      <c r="W225" s="36">
        <f t="shared" si="102"/>
        <v>11060.6547989505</v>
      </c>
      <c r="X225" s="34">
        <f>IF($B225="P",VLOOKUP($E225,'[2]Costeo-JUL26'!$B$9:$CQ$307,X$1,0),0)</f>
        <v>0</v>
      </c>
      <c r="Y225" s="16">
        <f>IF($B225="P",VLOOKUP($E225,'[2]Costeo-JUL26'!$B$9:$CQ$307,Y$1,0),0)*$G225</f>
        <v>0</v>
      </c>
      <c r="Z225" s="36">
        <f>IF($B225="P",VLOOKUP($E225,'[2]Costeo-JUL26'!$B$9:$CQ$307,Z$1,0),0)*$G225</f>
        <v>0</v>
      </c>
      <c r="AA225" s="35">
        <f>IF($B225="P",VLOOKUP($E225,'[2]Costeo-JUL26'!$B$9:$CQ$307,AA$1,0),0)</f>
        <v>0</v>
      </c>
      <c r="AB225" s="36">
        <f t="shared" si="103"/>
        <v>0</v>
      </c>
      <c r="AC225" s="36">
        <f t="shared" si="104"/>
        <v>0</v>
      </c>
      <c r="AD225" s="34">
        <f>IF($B225="P",VLOOKUP($E225,'[2]Costeo-JUL26'!$B$9:$CQ$307,AD$1,0),0)</f>
        <v>902257</v>
      </c>
      <c r="AE225" s="16">
        <f>IF($B225="P",VLOOKUP($E225,'[2]Costeo-JUL26'!$B$9:$CQ$307,AE$1,0),0)*$G225</f>
        <v>296</v>
      </c>
      <c r="AF225" s="36">
        <f>IF($B225="P",VLOOKUP($E225,'[2]Costeo-JUL26'!$B$9:$CQ$307,AF$1,0),0)*$G225</f>
        <v>4542.7712000000001</v>
      </c>
      <c r="AG225" s="35">
        <f>IF($B225="P",VLOOKUP($E225,'[2]Costeo-JUL26'!$B$9:$CQ$307,AG$1,0),0)</f>
        <v>6.0000000000000001E-3</v>
      </c>
      <c r="AH225" s="36">
        <f t="shared" si="105"/>
        <v>27.2566272</v>
      </c>
      <c r="AI225" s="36">
        <f t="shared" si="106"/>
        <v>4570.0278272000005</v>
      </c>
      <c r="AJ225" s="34">
        <f>IF($B225="P",VLOOKUP($E225,'[2]Costeo-JUL26'!$B$9:$CQ$307,AJ$1,0),0)</f>
        <v>938574</v>
      </c>
      <c r="AK225" s="16">
        <f>IF($B225="P",VLOOKUP($E225,'[2]Costeo-JUL26'!$B$9:$CQ$307,AK$1,0),0)*$G225</f>
        <v>296</v>
      </c>
      <c r="AL225" s="36">
        <f>IF($B225="P",VLOOKUP($E225,'[2]Costeo-JUL26'!$B$9:$CQ$307,AL$1,0),0)*$G225</f>
        <v>3746.9160064530192</v>
      </c>
      <c r="AM225" s="35">
        <f>IF($B225="P",VLOOKUP($E225,'[2]Costeo-JUL26'!$B$9:$CQ$307,AM$1,0),0)</f>
        <v>1.7999999999999999E-2</v>
      </c>
      <c r="AN225" s="36">
        <f t="shared" si="107"/>
        <v>67.444488116154346</v>
      </c>
      <c r="AO225" s="36">
        <f t="shared" si="108"/>
        <v>3814.3604945691736</v>
      </c>
      <c r="AP225" s="34">
        <f>IF($B225="P",VLOOKUP($E225,'[2]Costeo-JUL26'!$B$9:$CQ$307,AP$1,0),0)</f>
        <v>901569</v>
      </c>
      <c r="AQ225" s="16">
        <f>IF($B225="P",VLOOKUP($E225,'[2]Costeo-JUL26'!$B$9:$CQ$307,AQ$1,0),0)*$G225</f>
        <v>296</v>
      </c>
      <c r="AR225" s="36">
        <f>IF($B225="P",VLOOKUP($E225,'[2]Costeo-JUL26'!$B$9:$CQ$307,AR$1,0),0)*$G225</f>
        <v>19250.365921353452</v>
      </c>
      <c r="AS225" s="35">
        <f>IF($B225="P",VLOOKUP($E225,'[2]Costeo-JUL26'!$B$9:$CQ$307,AS$1,0),0)</f>
        <v>0.02</v>
      </c>
      <c r="AT225" s="36">
        <f t="shared" si="109"/>
        <v>385.00731842706904</v>
      </c>
      <c r="AU225" s="36">
        <f t="shared" si="110"/>
        <v>19635.373239780522</v>
      </c>
      <c r="AV225" s="34">
        <f>IF($B225="P",VLOOKUP($E225,'[2]Costeo-JUL26'!$B$9:$CQ$307,AV$1,0),0)</f>
        <v>932435</v>
      </c>
      <c r="AW225" s="16">
        <f>IF($B225="P",VLOOKUP($E225,'[2]Costeo-JUL26'!$B$9:$CQ$307,AW$1,0),0)*$G225</f>
        <v>0.629</v>
      </c>
      <c r="AX225" s="36">
        <f>IF($B225="P",VLOOKUP($E225,'[2]Costeo-JUL26'!$B$9:$CQ$307,AX$1,0),0)*$G225</f>
        <v>3234.6576599999999</v>
      </c>
      <c r="AY225" s="35">
        <f>IF($B225="P",VLOOKUP($E225,'[2]Costeo-JUL26'!$B$9:$CQ$307,AY$1,0),0)</f>
        <v>0.03</v>
      </c>
      <c r="AZ225" s="36">
        <f t="shared" si="111"/>
        <v>97.039729799999989</v>
      </c>
      <c r="BA225" s="36">
        <f t="shared" si="112"/>
        <v>3331.6973897999997</v>
      </c>
      <c r="BB225" s="34">
        <f>IF($B225="P",VLOOKUP($E225,'[2]Costeo-JUL26'!$B$9:$CQ$307,BB$1,0),0)</f>
        <v>902311</v>
      </c>
      <c r="BC225" s="16">
        <f>IF($B225="P",VLOOKUP($E225,'[2]Costeo-JUL26'!$B$9:$CQ$307,BC$1,0),0)*$G225</f>
        <v>7.7083333333333337E-2</v>
      </c>
      <c r="BD225" s="36">
        <f>IF($B225="P",VLOOKUP($E225,'[2]Costeo-JUL26'!$B$9:$CQ$307,BD$1,0),0)*$G225</f>
        <v>302.29346875000005</v>
      </c>
      <c r="BE225" s="35">
        <f>IF($B225="P",VLOOKUP($E225,'[2]Costeo-JUL26'!$B$9:$CQ$307,BE$1,0),0)</f>
        <v>0.03</v>
      </c>
      <c r="BF225" s="36">
        <f t="shared" si="113"/>
        <v>9.0688040625000017</v>
      </c>
      <c r="BG225" s="36">
        <f t="shared" si="114"/>
        <v>311.36227281250007</v>
      </c>
      <c r="BH225" s="34">
        <f>IF($B225="P",VLOOKUP($E225,'[2]Costeo-JUL26'!$B$9:$CQ$307,BH$1,0),0)</f>
        <v>933089</v>
      </c>
      <c r="BI225" s="16">
        <f>IF($B225="P",VLOOKUP($E225,'[2]Costeo-JUL26'!$B$9:$CQ$307,BI$1,0),0)*$G225</f>
        <v>0.8564814814814814</v>
      </c>
      <c r="BJ225" s="36">
        <f>IF($B225="P",VLOOKUP($E225,'[2]Costeo-JUL26'!$B$9:$CQ$307,BJ$1,0),0)*$G225</f>
        <v>637.79824332171893</v>
      </c>
      <c r="BK225" s="35">
        <f>IF(BH225=910319,0,IF($B225="P",VLOOKUP($E225,'[2]Costeo-JUL26'!$B$9:$CQ$307,BK$1,0),0))</f>
        <v>0.02</v>
      </c>
      <c r="BL225" s="36">
        <f t="shared" si="115"/>
        <v>12.755964866434379</v>
      </c>
      <c r="BM225" s="36">
        <f t="shared" si="116"/>
        <v>650.55420818815332</v>
      </c>
      <c r="BN225" s="34">
        <f>IF($B225="P",VLOOKUP($E225,'[2]Costeo-JUL26'!$B$9:$CQ$307,BN$1,0),0)</f>
        <v>0</v>
      </c>
      <c r="BO225" s="16">
        <f>IF($B225="P",VLOOKUP($E225,'[2]Costeo-JUL26'!$B$9:$CQ$307,BO$1,0),0)*$G225</f>
        <v>0</v>
      </c>
      <c r="BP225" s="36">
        <f>IF($B225="P",VLOOKUP($E225,'[2]Costeo-JUL26'!$B$9:$CQ$307,BP$1,0),0)*$G225</f>
        <v>0</v>
      </c>
      <c r="BQ225" s="35">
        <f>IF($B225="P",VLOOKUP($E225,'[2]Costeo-JUL26'!$B$9:$CQ$307,BQ$1,0),0)</f>
        <v>0</v>
      </c>
      <c r="BR225" s="36">
        <f t="shared" si="117"/>
        <v>0</v>
      </c>
      <c r="BS225" s="36">
        <f t="shared" si="118"/>
        <v>0</v>
      </c>
      <c r="BT225" s="34">
        <f>IF($B225="P",VLOOKUP($E225,'[2]Costeo-JUL26'!$B$9:$CQ$307,BT$1,0),0)</f>
        <v>0</v>
      </c>
      <c r="BU225" s="16">
        <f>IF($B225="P",VLOOKUP($E225,'[2]Costeo-JUL26'!$B$9:$CQ$307,BU$1,0),0)*$G225</f>
        <v>0</v>
      </c>
      <c r="BV225" s="36">
        <f>IF($B225="P",VLOOKUP($E225,'[2]Costeo-JUL26'!$B$9:$CQ$307,BV$1,0),0)*$G225</f>
        <v>0</v>
      </c>
      <c r="BW225" s="35">
        <f>IF($B225="P",VLOOKUP($E225,'[2]Costeo-JUL26'!$B$9:$CQ$307,BW$1,0),0)</f>
        <v>0</v>
      </c>
      <c r="BX225" s="36">
        <f t="shared" si="119"/>
        <v>0</v>
      </c>
      <c r="BY225" s="36">
        <f t="shared" si="120"/>
        <v>0</v>
      </c>
      <c r="BZ225" s="34">
        <f>IF($B225="P",VLOOKUP($E225,'[2]Costeo-JUL26'!$B$9:$CQ$307,BZ$1,0),0)</f>
        <v>936704</v>
      </c>
      <c r="CA225" s="16">
        <f>IF($B225="P",VLOOKUP($E225,'[2]Costeo-JUL26'!$B$9:$CQ$307,CA$1,0),0)*$G225</f>
        <v>0.89955688644154064</v>
      </c>
      <c r="CB225" s="36">
        <f>IF($B225="P",VLOOKUP($E225,'[2]Costeo-JUL26'!$B$9:$CQ$307,CB$1,0),0)*$G225</f>
        <v>429.41569776783246</v>
      </c>
      <c r="CC225" s="35">
        <f>IF($B225="P",VLOOKUP($E225,'[2]Costeo-JUL26'!$B$9:$CQ$307,CC$1,0),0)</f>
        <v>0.5</v>
      </c>
      <c r="CD225" s="36">
        <f t="shared" si="121"/>
        <v>214.70784888391623</v>
      </c>
      <c r="CE225" s="36">
        <f t="shared" si="122"/>
        <v>644.12354665174871</v>
      </c>
      <c r="CF225" s="37">
        <f t="shared" si="94"/>
        <v>107406.85600795262</v>
      </c>
      <c r="CG225" s="36">
        <f>IF($B225="r",VLOOKUP($E225,'[2]Costeo-JUL26'!$B$9:$CQ$307,CG$1,0),0)*$G225</f>
        <v>0</v>
      </c>
      <c r="CH225" s="35">
        <f>VLOOKUP($E225,'[2]TEORICOS (05.26)'!$A$8:$T$251,CH$1,0)</f>
        <v>0</v>
      </c>
      <c r="CI225" s="36">
        <f t="shared" si="123"/>
        <v>0</v>
      </c>
      <c r="CJ225" s="37">
        <f t="shared" si="124"/>
        <v>0</v>
      </c>
      <c r="CM225" s="16">
        <f>SUMIFS('[1]Ajuste Inventario'!$I:$I,'[1]Ajuste Inventario'!$B:$B,E225,'[1]Ajuste Inventario'!$S:$S,D225)*-1</f>
        <v>2.375</v>
      </c>
      <c r="CN225" s="36">
        <f t="shared" si="95"/>
        <v>6894.3590005104725</v>
      </c>
      <c r="CP225" t="str">
        <f t="shared" si="96"/>
        <v>2423Org.Vtas Dolores</v>
      </c>
      <c r="CQ225" s="10">
        <f t="shared" si="97"/>
        <v>2902.8880002149358</v>
      </c>
    </row>
    <row r="226" spans="1:95" x14ac:dyDescent="0.25">
      <c r="A226" s="30">
        <v>46204</v>
      </c>
      <c r="B226" s="31" t="str">
        <f>VLOOKUP($E226,'[2]TEORICOS (05.26)'!$A$8:$T$251,B$1,0)</f>
        <v>P</v>
      </c>
      <c r="C226" s="32" t="str">
        <f>VLOOKUP($E226,'[2]TEORICOS (05.26)'!$A$8:$T$251,C$1,0)</f>
        <v>Aquarius</v>
      </c>
      <c r="D226" t="s">
        <v>217</v>
      </c>
      <c r="E226">
        <v>2426</v>
      </c>
      <c r="F226" t="s">
        <v>134</v>
      </c>
      <c r="G226" s="16">
        <v>79</v>
      </c>
      <c r="H226" s="16">
        <v>125.2149999999998</v>
      </c>
      <c r="I226" s="33">
        <v>832542.20999999961</v>
      </c>
      <c r="J226" s="33">
        <v>826495.30999999971</v>
      </c>
      <c r="K226" s="34">
        <f>IF($B226="P",VLOOKUP($E226,'[2]Costeo-JUL26'!$B$9:$CQ$307,K$1,0),0)</f>
        <v>938684</v>
      </c>
      <c r="L226" s="35">
        <f>VLOOKUP($E226,'[2]TEORICOS (05.26)'!$A$8:$T$251,L$1,0)</f>
        <v>0.17</v>
      </c>
      <c r="M226" s="36">
        <f t="shared" si="98"/>
        <v>140504.20269999997</v>
      </c>
      <c r="N226" s="35">
        <f>IF($B226="P",VLOOKUP($E226,'[2]Costeo-JUL26'!$B$9:$CQ$307,N$1,0),0)</f>
        <v>0.05</v>
      </c>
      <c r="O226" s="36">
        <f t="shared" si="99"/>
        <v>7025.2101349999984</v>
      </c>
      <c r="P226" s="36">
        <f>IF($B226="P",VLOOKUP($E226,'[2]Costeo-JUL26'!$B$9:$CQ$307,P$1,0),0)*H226</f>
        <v>0</v>
      </c>
      <c r="Q226" s="36">
        <f t="shared" si="100"/>
        <v>147529.41283499997</v>
      </c>
      <c r="R226" s="34">
        <f>IF($B226="P",VLOOKUP($E226,'[2]Costeo-JUL26'!$B$9:$CQ$307,R$1,0),0)</f>
        <v>902332</v>
      </c>
      <c r="S226" s="16">
        <f>IF($B226="P",VLOOKUP($E226,'[2]Costeo-JUL26'!$B$9:$CQ$307,S$1,0),0)*$G226</f>
        <v>75.049000650000011</v>
      </c>
      <c r="T226" s="36">
        <f>IF($B226="P",VLOOKUP($E226,'[2]Costeo-JUL26'!$B$9:$CQ$307,T$1,0),0)*$G226</f>
        <v>52350.722687084308</v>
      </c>
      <c r="U226" s="35">
        <f>IF($B226="P",VLOOKUP($E226,'[2]Costeo-JUL26'!$B$9:$CQ$307,U$1,0),0)</f>
        <v>1.4999999999999999E-2</v>
      </c>
      <c r="V226" s="36">
        <f t="shared" si="101"/>
        <v>785.26084030626464</v>
      </c>
      <c r="W226" s="36">
        <f t="shared" si="102"/>
        <v>53135.98352739057</v>
      </c>
      <c r="X226" s="34">
        <f>IF($B226="P",VLOOKUP($E226,'[2]Costeo-JUL26'!$B$9:$CQ$307,X$1,0),0)</f>
        <v>0</v>
      </c>
      <c r="Y226" s="16">
        <f>IF($B226="P",VLOOKUP($E226,'[2]Costeo-JUL26'!$B$9:$CQ$307,Y$1,0),0)*$G226</f>
        <v>0</v>
      </c>
      <c r="Z226" s="36">
        <f>IF($B226="P",VLOOKUP($E226,'[2]Costeo-JUL26'!$B$9:$CQ$307,Z$1,0),0)*$G226</f>
        <v>0</v>
      </c>
      <c r="AA226" s="35">
        <f>IF($B226="P",VLOOKUP($E226,'[2]Costeo-JUL26'!$B$9:$CQ$307,AA$1,0),0)</f>
        <v>0</v>
      </c>
      <c r="AB226" s="36">
        <f t="shared" si="103"/>
        <v>0</v>
      </c>
      <c r="AC226" s="36">
        <f t="shared" si="104"/>
        <v>0</v>
      </c>
      <c r="AD226" s="34">
        <f>IF($B226="P",VLOOKUP($E226,'[2]Costeo-JUL26'!$B$9:$CQ$307,AD$1,0),0)</f>
        <v>902257</v>
      </c>
      <c r="AE226" s="16">
        <f>IF($B226="P",VLOOKUP($E226,'[2]Costeo-JUL26'!$B$9:$CQ$307,AE$1,0),0)*$G226</f>
        <v>474</v>
      </c>
      <c r="AF226" s="36">
        <f>IF($B226="P",VLOOKUP($E226,'[2]Costeo-JUL26'!$B$9:$CQ$307,AF$1,0),0)*$G226</f>
        <v>7274.5728000000008</v>
      </c>
      <c r="AG226" s="35">
        <f>IF($B226="P",VLOOKUP($E226,'[2]Costeo-JUL26'!$B$9:$CQ$307,AG$1,0),0)</f>
        <v>6.0000000000000001E-3</v>
      </c>
      <c r="AH226" s="36">
        <f t="shared" si="105"/>
        <v>43.647436800000008</v>
      </c>
      <c r="AI226" s="36">
        <f t="shared" si="106"/>
        <v>7318.2202368000007</v>
      </c>
      <c r="AJ226" s="34">
        <f>IF($B226="P",VLOOKUP($E226,'[2]Costeo-JUL26'!$B$9:$CQ$307,AJ$1,0),0)</f>
        <v>940570</v>
      </c>
      <c r="AK226" s="16">
        <f>IF($B226="P",VLOOKUP($E226,'[2]Costeo-JUL26'!$B$9:$CQ$307,AK$1,0),0)*$G226</f>
        <v>474</v>
      </c>
      <c r="AL226" s="36">
        <f>IF($B226="P",VLOOKUP($E226,'[2]Costeo-JUL26'!$B$9:$CQ$307,AL$1,0),0)*$G226</f>
        <v>8366.3938799999996</v>
      </c>
      <c r="AM226" s="35">
        <f>IF($B226="P",VLOOKUP($E226,'[2]Costeo-JUL26'!$B$9:$CQ$307,AM$1,0),0)</f>
        <v>1.7999999999999999E-2</v>
      </c>
      <c r="AN226" s="36">
        <f t="shared" si="107"/>
        <v>150.59508983999999</v>
      </c>
      <c r="AO226" s="36">
        <f t="shared" si="108"/>
        <v>8516.9889698400002</v>
      </c>
      <c r="AP226" s="34">
        <f>IF($B226="P",VLOOKUP($E226,'[2]Costeo-JUL26'!$B$9:$CQ$307,AP$1,0),0)</f>
        <v>933429</v>
      </c>
      <c r="AQ226" s="16">
        <f>IF($B226="P",VLOOKUP($E226,'[2]Costeo-JUL26'!$B$9:$CQ$307,AQ$1,0),0)*$G226</f>
        <v>474</v>
      </c>
      <c r="AR226" s="36">
        <f>IF($B226="P",VLOOKUP($E226,'[2]Costeo-JUL26'!$B$9:$CQ$307,AR$1,0),0)*$G226</f>
        <v>46566.603720000014</v>
      </c>
      <c r="AS226" s="35">
        <f>IF($B226="P",VLOOKUP($E226,'[2]Costeo-JUL26'!$B$9:$CQ$307,AS$1,0),0)</f>
        <v>0.02</v>
      </c>
      <c r="AT226" s="36">
        <f t="shared" si="109"/>
        <v>931.33207440000024</v>
      </c>
      <c r="AU226" s="36">
        <f t="shared" si="110"/>
        <v>47497.935794400015</v>
      </c>
      <c r="AV226" s="34">
        <f>IF($B226="P",VLOOKUP($E226,'[2]Costeo-JUL26'!$B$9:$CQ$307,AV$1,0),0)</f>
        <v>932437</v>
      </c>
      <c r="AW226" s="16">
        <f>IF($B226="P",VLOOKUP($E226,'[2]Costeo-JUL26'!$B$9:$CQ$307,AW$1,0),0)*$G226</f>
        <v>2.2989000000000002</v>
      </c>
      <c r="AX226" s="36">
        <f>IF($B226="P",VLOOKUP($E226,'[2]Costeo-JUL26'!$B$9:$CQ$307,AX$1,0),0)*$G226</f>
        <v>11822.185206000002</v>
      </c>
      <c r="AY226" s="35">
        <f>IF($B226="P",VLOOKUP($E226,'[2]Costeo-JUL26'!$B$9:$CQ$307,AY$1,0),0)</f>
        <v>0.03</v>
      </c>
      <c r="AZ226" s="36">
        <f t="shared" si="111"/>
        <v>354.66555618000007</v>
      </c>
      <c r="BA226" s="36">
        <f t="shared" si="112"/>
        <v>12176.850762180002</v>
      </c>
      <c r="BB226" s="34">
        <f>IF($B226="P",VLOOKUP($E226,'[2]Costeo-JUL26'!$B$9:$CQ$307,BB$1,0),0)</f>
        <v>902311</v>
      </c>
      <c r="BC226" s="16">
        <f>IF($B226="P",VLOOKUP($E226,'[2]Costeo-JUL26'!$B$9:$CQ$307,BC$1,0),0)*$G226</f>
        <v>0.31741071428571432</v>
      </c>
      <c r="BD226" s="36">
        <f>IF($B226="P",VLOOKUP($E226,'[2]Costeo-JUL26'!$B$9:$CQ$307,BD$1,0),0)*$G226</f>
        <v>1244.7721406250002</v>
      </c>
      <c r="BE226" s="35">
        <f>IF($B226="P",VLOOKUP($E226,'[2]Costeo-JUL26'!$B$9:$CQ$307,BE$1,0),0)</f>
        <v>0.03</v>
      </c>
      <c r="BF226" s="36">
        <f t="shared" si="113"/>
        <v>37.343164218750005</v>
      </c>
      <c r="BG226" s="36">
        <f t="shared" si="114"/>
        <v>1282.1153048437502</v>
      </c>
      <c r="BH226" s="34">
        <f>IF($B226="P",VLOOKUP($E226,'[2]Costeo-JUL26'!$B$9:$CQ$307,BH$1,0),0)</f>
        <v>933089</v>
      </c>
      <c r="BI226" s="16">
        <f>IF($B226="P",VLOOKUP($E226,'[2]Costeo-JUL26'!$B$9:$CQ$307,BI$1,0),0)*$G226</f>
        <v>2.1160714285714284</v>
      </c>
      <c r="BJ226" s="36">
        <f>IF($B226="P",VLOOKUP($E226,'[2]Costeo-JUL26'!$B$9:$CQ$307,BJ$1,0),0)*$G226</f>
        <v>1575.7802930562468</v>
      </c>
      <c r="BK226" s="35">
        <f>IF(BH226=910319,0,IF($B226="P",VLOOKUP($E226,'[2]Costeo-JUL26'!$B$9:$CQ$307,BK$1,0),0))</f>
        <v>0.02</v>
      </c>
      <c r="BL226" s="36">
        <f t="shared" si="115"/>
        <v>31.515605861124936</v>
      </c>
      <c r="BM226" s="36">
        <f t="shared" si="116"/>
        <v>1607.2958989173717</v>
      </c>
      <c r="BN226" s="34">
        <f>IF($B226="P",VLOOKUP($E226,'[2]Costeo-JUL26'!$B$9:$CQ$307,BN$1,0),0)</f>
        <v>0</v>
      </c>
      <c r="BO226" s="16">
        <f>IF($B226="P",VLOOKUP($E226,'[2]Costeo-JUL26'!$B$9:$CQ$307,BO$1,0),0)*$G226</f>
        <v>0</v>
      </c>
      <c r="BP226" s="36">
        <f>IF($B226="P",VLOOKUP($E226,'[2]Costeo-JUL26'!$B$9:$CQ$307,BP$1,0),0)*$G226</f>
        <v>0</v>
      </c>
      <c r="BQ226" s="35">
        <f>IF($B226="P",VLOOKUP($E226,'[2]Costeo-JUL26'!$B$9:$CQ$307,BQ$1,0),0)</f>
        <v>0</v>
      </c>
      <c r="BR226" s="36">
        <f t="shared" si="117"/>
        <v>0</v>
      </c>
      <c r="BS226" s="36">
        <f t="shared" si="118"/>
        <v>0</v>
      </c>
      <c r="BT226" s="34">
        <f>IF($B226="P",VLOOKUP($E226,'[2]Costeo-JUL26'!$B$9:$CQ$307,BT$1,0),0)</f>
        <v>0</v>
      </c>
      <c r="BU226" s="16">
        <f>IF($B226="P",VLOOKUP($E226,'[2]Costeo-JUL26'!$B$9:$CQ$307,BU$1,0),0)*$G226</f>
        <v>0</v>
      </c>
      <c r="BV226" s="36">
        <f>IF($B226="P",VLOOKUP($E226,'[2]Costeo-JUL26'!$B$9:$CQ$307,BV$1,0),0)*$G226</f>
        <v>0</v>
      </c>
      <c r="BW226" s="35">
        <f>IF($B226="P",VLOOKUP($E226,'[2]Costeo-JUL26'!$B$9:$CQ$307,BW$1,0),0)</f>
        <v>0</v>
      </c>
      <c r="BX226" s="36">
        <f t="shared" si="119"/>
        <v>0</v>
      </c>
      <c r="BY226" s="36">
        <f t="shared" si="120"/>
        <v>0</v>
      </c>
      <c r="BZ226" s="34">
        <f>IF($B226="P",VLOOKUP($E226,'[2]Costeo-JUL26'!$B$9:$CQ$307,BZ$1,0),0)</f>
        <v>936704</v>
      </c>
      <c r="CA226" s="16">
        <f>IF($B226="P",VLOOKUP($E226,'[2]Costeo-JUL26'!$B$9:$CQ$307,CA$1,0),0)*$G226</f>
        <v>4.3215199071617256</v>
      </c>
      <c r="CB226" s="36">
        <f>IF($B226="P",VLOOKUP($E226,'[2]Costeo-JUL26'!$B$9:$CQ$307,CB$1,0),0)*$G226</f>
        <v>2062.9362237360065</v>
      </c>
      <c r="CC226" s="35">
        <f>IF($B226="P",VLOOKUP($E226,'[2]Costeo-JUL26'!$B$9:$CQ$307,CC$1,0),0)</f>
        <v>0.5</v>
      </c>
      <c r="CD226" s="36">
        <f t="shared" si="121"/>
        <v>1031.4681118680032</v>
      </c>
      <c r="CE226" s="36">
        <f t="shared" si="122"/>
        <v>3094.4043356040097</v>
      </c>
      <c r="CF226" s="37">
        <f t="shared" si="94"/>
        <v>282159.20766497566</v>
      </c>
      <c r="CG226" s="36">
        <f>IF($B226="r",VLOOKUP($E226,'[2]Costeo-JUL26'!$B$9:$CQ$307,CG$1,0),0)*$G226</f>
        <v>0</v>
      </c>
      <c r="CH226" s="35">
        <f>VLOOKUP($E226,'[2]TEORICOS (05.26)'!$A$8:$T$251,CH$1,0)</f>
        <v>0</v>
      </c>
      <c r="CI226" s="36">
        <f t="shared" si="123"/>
        <v>0</v>
      </c>
      <c r="CJ226" s="37">
        <f t="shared" si="124"/>
        <v>0</v>
      </c>
      <c r="CM226" s="16">
        <f>SUMIFS('[1]Ajuste Inventario'!$I:$I,'[1]Ajuste Inventario'!$B:$B,E226,'[1]Ajuste Inventario'!$S:$S,D226)*-1</f>
        <v>1</v>
      </c>
      <c r="CN226" s="36">
        <f t="shared" si="95"/>
        <v>3571.6355400629832</v>
      </c>
      <c r="CP226" t="str">
        <f t="shared" si="96"/>
        <v>2426Org.Vtas Dolores</v>
      </c>
      <c r="CQ226" s="10">
        <f t="shared" si="97"/>
        <v>3571.6355400629832</v>
      </c>
    </row>
    <row r="227" spans="1:95" x14ac:dyDescent="0.25">
      <c r="A227" s="30">
        <v>46204</v>
      </c>
      <c r="B227" s="31" t="str">
        <f>VLOOKUP($E227,'[2]TEORICOS (05.26)'!$A$8:$T$251,B$1,0)</f>
        <v>P</v>
      </c>
      <c r="C227" s="32" t="str">
        <f>VLOOKUP($E227,'[2]TEORICOS (05.26)'!$A$8:$T$251,C$1,0)</f>
        <v>Aquarius</v>
      </c>
      <c r="D227" t="s">
        <v>217</v>
      </c>
      <c r="E227">
        <v>2428</v>
      </c>
      <c r="F227" t="s">
        <v>135</v>
      </c>
      <c r="G227" s="16">
        <v>21</v>
      </c>
      <c r="H227" s="16">
        <v>49.938000000000002</v>
      </c>
      <c r="I227" s="33">
        <v>290190.59000000003</v>
      </c>
      <c r="J227" s="33">
        <v>284847.69</v>
      </c>
      <c r="K227" s="34">
        <f>IF($B227="P",VLOOKUP($E227,'[2]Costeo-JUL26'!$B$9:$CQ$307,K$1,0),0)</f>
        <v>938684</v>
      </c>
      <c r="L227" s="35">
        <f>VLOOKUP($E227,'[2]TEORICOS (05.26)'!$A$8:$T$251,L$1,0)</f>
        <v>0.17</v>
      </c>
      <c r="M227" s="36">
        <f t="shared" si="98"/>
        <v>48424.107300000003</v>
      </c>
      <c r="N227" s="35">
        <f>IF($B227="P",VLOOKUP($E227,'[2]Costeo-JUL26'!$B$9:$CQ$307,N$1,0),0)</f>
        <v>0.05</v>
      </c>
      <c r="O227" s="36">
        <f t="shared" si="99"/>
        <v>2421.2053650000003</v>
      </c>
      <c r="P227" s="36">
        <f>IF($B227="P",VLOOKUP($E227,'[2]Costeo-JUL26'!$B$9:$CQ$307,P$1,0),0)*H227</f>
        <v>0</v>
      </c>
      <c r="Q227" s="36">
        <f t="shared" si="100"/>
        <v>50845.312665000005</v>
      </c>
      <c r="R227" s="34">
        <f>IF($B227="P",VLOOKUP($E227,'[2]Costeo-JUL26'!$B$9:$CQ$307,R$1,0),0)</f>
        <v>902332</v>
      </c>
      <c r="S227" s="16">
        <f>IF($B227="P",VLOOKUP($E227,'[2]Costeo-JUL26'!$B$9:$CQ$307,S$1,0),0)*$G227</f>
        <v>29.924601525000003</v>
      </c>
      <c r="T227" s="36">
        <f>IF($B227="P",VLOOKUP($E227,'[2]Costeo-JUL26'!$B$9:$CQ$307,T$1,0),0)*$G227</f>
        <v>20874.022337255134</v>
      </c>
      <c r="U227" s="35">
        <f>IF($B227="P",VLOOKUP($E227,'[2]Costeo-JUL26'!$B$9:$CQ$307,U$1,0),0)</f>
        <v>1.4999999999999999E-2</v>
      </c>
      <c r="V227" s="36">
        <f t="shared" si="101"/>
        <v>313.11033505882699</v>
      </c>
      <c r="W227" s="36">
        <f t="shared" si="102"/>
        <v>21187.132672313961</v>
      </c>
      <c r="X227" s="34">
        <f>IF($B227="P",VLOOKUP($E227,'[2]Costeo-JUL26'!$B$9:$CQ$307,X$1,0),0)</f>
        <v>0</v>
      </c>
      <c r="Y227" s="16">
        <f>IF($B227="P",VLOOKUP($E227,'[2]Costeo-JUL26'!$B$9:$CQ$307,Y$1,0),0)*$G227</f>
        <v>0</v>
      </c>
      <c r="Z227" s="36">
        <f>IF($B227="P",VLOOKUP($E227,'[2]Costeo-JUL26'!$B$9:$CQ$307,Z$1,0),0)*$G227</f>
        <v>0</v>
      </c>
      <c r="AA227" s="35">
        <f>IF($B227="P",VLOOKUP($E227,'[2]Costeo-JUL26'!$B$9:$CQ$307,AA$1,0),0)</f>
        <v>0</v>
      </c>
      <c r="AB227" s="36">
        <f t="shared" si="103"/>
        <v>0</v>
      </c>
      <c r="AC227" s="36">
        <f t="shared" si="104"/>
        <v>0</v>
      </c>
      <c r="AD227" s="34">
        <f>IF($B227="P",VLOOKUP($E227,'[2]Costeo-JUL26'!$B$9:$CQ$307,AD$1,0),0)</f>
        <v>902257</v>
      </c>
      <c r="AE227" s="16">
        <f>IF($B227="P",VLOOKUP($E227,'[2]Costeo-JUL26'!$B$9:$CQ$307,AE$1,0),0)*$G227</f>
        <v>126</v>
      </c>
      <c r="AF227" s="36">
        <f>IF($B227="P",VLOOKUP($E227,'[2]Costeo-JUL26'!$B$9:$CQ$307,AF$1,0),0)*$G227</f>
        <v>1933.7472</v>
      </c>
      <c r="AG227" s="35">
        <f>IF($B227="P",VLOOKUP($E227,'[2]Costeo-JUL26'!$B$9:$CQ$307,AG$1,0),0)</f>
        <v>6.0000000000000001E-3</v>
      </c>
      <c r="AH227" s="36">
        <f t="shared" si="105"/>
        <v>11.6024832</v>
      </c>
      <c r="AI227" s="36">
        <f t="shared" si="106"/>
        <v>1945.3496832000001</v>
      </c>
      <c r="AJ227" s="34">
        <f>IF($B227="P",VLOOKUP($E227,'[2]Costeo-JUL26'!$B$9:$CQ$307,AJ$1,0),0)</f>
        <v>938575</v>
      </c>
      <c r="AK227" s="16">
        <f>IF($B227="P",VLOOKUP($E227,'[2]Costeo-JUL26'!$B$9:$CQ$307,AK$1,0),0)*$G227</f>
        <v>126</v>
      </c>
      <c r="AL227" s="36">
        <f>IF($B227="P",VLOOKUP($E227,'[2]Costeo-JUL26'!$B$9:$CQ$307,AL$1,0),0)*$G227</f>
        <v>2687.07348</v>
      </c>
      <c r="AM227" s="35">
        <f>IF($B227="P",VLOOKUP($E227,'[2]Costeo-JUL26'!$B$9:$CQ$307,AM$1,0),0)</f>
        <v>1.7999999999999999E-2</v>
      </c>
      <c r="AN227" s="36">
        <f t="shared" si="107"/>
        <v>48.367322639999998</v>
      </c>
      <c r="AO227" s="36">
        <f t="shared" si="108"/>
        <v>2735.4408026400001</v>
      </c>
      <c r="AP227" s="34">
        <f>IF($B227="P",VLOOKUP($E227,'[2]Costeo-JUL26'!$B$9:$CQ$307,AP$1,0),0)</f>
        <v>911881</v>
      </c>
      <c r="AQ227" s="16">
        <f>IF($B227="P",VLOOKUP($E227,'[2]Costeo-JUL26'!$B$9:$CQ$307,AQ$1,0),0)*$G227</f>
        <v>126</v>
      </c>
      <c r="AR227" s="36">
        <f>IF($B227="P",VLOOKUP($E227,'[2]Costeo-JUL26'!$B$9:$CQ$307,AR$1,0),0)*$G227</f>
        <v>17097.091200284773</v>
      </c>
      <c r="AS227" s="35">
        <f>IF($B227="P",VLOOKUP($E227,'[2]Costeo-JUL26'!$B$9:$CQ$307,AS$1,0),0)</f>
        <v>0.02</v>
      </c>
      <c r="AT227" s="36">
        <f t="shared" si="109"/>
        <v>341.94182400569548</v>
      </c>
      <c r="AU227" s="36">
        <f t="shared" si="110"/>
        <v>17439.033024290467</v>
      </c>
      <c r="AV227" s="34">
        <f>IF($B227="P",VLOOKUP($E227,'[2]Costeo-JUL26'!$B$9:$CQ$307,AV$1,0),0)</f>
        <v>925698</v>
      </c>
      <c r="AW227" s="16">
        <f>IF($B227="P",VLOOKUP($E227,'[2]Costeo-JUL26'!$B$9:$CQ$307,AW$1,0),0)*$G227</f>
        <v>0.83789999999999998</v>
      </c>
      <c r="AX227" s="36">
        <f>IF($B227="P",VLOOKUP($E227,'[2]Costeo-JUL26'!$B$9:$CQ$307,AX$1,0),0)*$G227</f>
        <v>4308.9342660000002</v>
      </c>
      <c r="AY227" s="35">
        <f>IF($B227="P",VLOOKUP($E227,'[2]Costeo-JUL26'!$B$9:$CQ$307,AY$1,0),0)</f>
        <v>0.03</v>
      </c>
      <c r="AZ227" s="36">
        <f t="shared" si="111"/>
        <v>129.26802798</v>
      </c>
      <c r="BA227" s="36">
        <f t="shared" si="112"/>
        <v>4438.2022939799999</v>
      </c>
      <c r="BB227" s="34">
        <f>IF($B227="P",VLOOKUP($E227,'[2]Costeo-JUL26'!$B$9:$CQ$307,BB$1,0),0)</f>
        <v>902311</v>
      </c>
      <c r="BC227" s="16">
        <f>IF($B227="P",VLOOKUP($E227,'[2]Costeo-JUL26'!$B$9:$CQ$307,BC$1,0),0)*$G227</f>
        <v>9.1875000000000012E-2</v>
      </c>
      <c r="BD227" s="36">
        <f>IF($B227="P",VLOOKUP($E227,'[2]Costeo-JUL26'!$B$9:$CQ$307,BD$1,0),0)*$G227</f>
        <v>360.30113437500006</v>
      </c>
      <c r="BE227" s="35">
        <f>IF($B227="P",VLOOKUP($E227,'[2]Costeo-JUL26'!$B$9:$CQ$307,BE$1,0),0)</f>
        <v>0.03</v>
      </c>
      <c r="BF227" s="36">
        <f t="shared" si="113"/>
        <v>10.809034031250002</v>
      </c>
      <c r="BG227" s="36">
        <f t="shared" si="114"/>
        <v>371.11016840625007</v>
      </c>
      <c r="BH227" s="34">
        <f>IF($B227="P",VLOOKUP($E227,'[2]Costeo-JUL26'!$B$9:$CQ$307,BH$1,0),0)</f>
        <v>933089</v>
      </c>
      <c r="BI227" s="16">
        <f>IF($B227="P",VLOOKUP($E227,'[2]Costeo-JUL26'!$B$9:$CQ$307,BI$1,0),0)*$G227</f>
        <v>0.78749999999999998</v>
      </c>
      <c r="BJ227" s="36">
        <f>IF($B227="P",VLOOKUP($E227,'[2]Costeo-JUL26'!$B$9:$CQ$307,BJ$1,0),0)*$G227</f>
        <v>586.4296280487805</v>
      </c>
      <c r="BK227" s="35">
        <f>IF(BH227=910319,0,IF($B227="P",VLOOKUP($E227,'[2]Costeo-JUL26'!$B$9:$CQ$307,BK$1,0),0))</f>
        <v>0.02</v>
      </c>
      <c r="BL227" s="36">
        <f t="shared" si="115"/>
        <v>11.72859256097561</v>
      </c>
      <c r="BM227" s="36">
        <f t="shared" si="116"/>
        <v>598.15822060975609</v>
      </c>
      <c r="BN227" s="34">
        <f>IF($B227="P",VLOOKUP($E227,'[2]Costeo-JUL26'!$B$9:$CQ$307,BN$1,0),0)</f>
        <v>0</v>
      </c>
      <c r="BO227" s="16">
        <f>IF($B227="P",VLOOKUP($E227,'[2]Costeo-JUL26'!$B$9:$CQ$307,BO$1,0),0)*$G227</f>
        <v>0</v>
      </c>
      <c r="BP227" s="36">
        <f>IF($B227="P",VLOOKUP($E227,'[2]Costeo-JUL26'!$B$9:$CQ$307,BP$1,0),0)*$G227</f>
        <v>0</v>
      </c>
      <c r="BQ227" s="35">
        <f>IF($B227="P",VLOOKUP($E227,'[2]Costeo-JUL26'!$B$9:$CQ$307,BQ$1,0),0)</f>
        <v>0</v>
      </c>
      <c r="BR227" s="36">
        <f t="shared" si="117"/>
        <v>0</v>
      </c>
      <c r="BS227" s="36">
        <f t="shared" si="118"/>
        <v>0</v>
      </c>
      <c r="BT227" s="34">
        <f>IF($B227="P",VLOOKUP($E227,'[2]Costeo-JUL26'!$B$9:$CQ$307,BT$1,0),0)</f>
        <v>0</v>
      </c>
      <c r="BU227" s="16">
        <f>IF($B227="P",VLOOKUP($E227,'[2]Costeo-JUL26'!$B$9:$CQ$307,BU$1,0),0)*$G227</f>
        <v>0</v>
      </c>
      <c r="BV227" s="36">
        <f>IF($B227="P",VLOOKUP($E227,'[2]Costeo-JUL26'!$B$9:$CQ$307,BV$1,0),0)*$G227</f>
        <v>0</v>
      </c>
      <c r="BW227" s="35">
        <f>IF($B227="P",VLOOKUP($E227,'[2]Costeo-JUL26'!$B$9:$CQ$307,BW$1,0),0)</f>
        <v>0</v>
      </c>
      <c r="BX227" s="36">
        <f t="shared" si="119"/>
        <v>0</v>
      </c>
      <c r="BY227" s="36">
        <f t="shared" si="120"/>
        <v>0</v>
      </c>
      <c r="BZ227" s="34">
        <f>IF($B227="P",VLOOKUP($E227,'[2]Costeo-JUL26'!$B$9:$CQ$307,BZ$1,0),0)</f>
        <v>936704</v>
      </c>
      <c r="CA227" s="16">
        <f>IF($B227="P",VLOOKUP($E227,'[2]Costeo-JUL26'!$B$9:$CQ$307,CA$1,0),0)*$G227</f>
        <v>1.7231376845011941</v>
      </c>
      <c r="CB227" s="36">
        <f>IF($B227="P",VLOOKUP($E227,'[2]Costeo-JUL26'!$B$9:$CQ$307,CB$1,0),0)*$G227</f>
        <v>822.56317781878715</v>
      </c>
      <c r="CC227" s="35">
        <f>IF($B227="P",VLOOKUP($E227,'[2]Costeo-JUL26'!$B$9:$CQ$307,CC$1,0),0)</f>
        <v>0.5</v>
      </c>
      <c r="CD227" s="36">
        <f t="shared" si="121"/>
        <v>411.28158890939358</v>
      </c>
      <c r="CE227" s="36">
        <f t="shared" si="122"/>
        <v>1233.8447667281807</v>
      </c>
      <c r="CF227" s="37">
        <f t="shared" si="94"/>
        <v>100793.58429716862</v>
      </c>
      <c r="CG227" s="36">
        <f>IF($B227="r",VLOOKUP($E227,'[2]Costeo-JUL26'!$B$9:$CQ$307,CG$1,0),0)*$G227</f>
        <v>0</v>
      </c>
      <c r="CH227" s="35">
        <f>VLOOKUP($E227,'[2]TEORICOS (05.26)'!$A$8:$T$251,CH$1,0)</f>
        <v>0</v>
      </c>
      <c r="CI227" s="36">
        <f t="shared" si="123"/>
        <v>0</v>
      </c>
      <c r="CJ227" s="37">
        <f t="shared" si="124"/>
        <v>0</v>
      </c>
      <c r="CM227" s="16">
        <f>SUMIFS('[1]Ajuste Inventario'!$I:$I,'[1]Ajuste Inventario'!$B:$B,E227,'[1]Ajuste Inventario'!$S:$S,D227)*-1</f>
        <v>1.5010000000000001</v>
      </c>
      <c r="CN227" s="36">
        <f t="shared" si="95"/>
        <v>7204.3414300023869</v>
      </c>
      <c r="CP227" t="str">
        <f t="shared" si="96"/>
        <v>2428Org.Vtas Dolores</v>
      </c>
      <c r="CQ227" s="10">
        <f t="shared" si="97"/>
        <v>4799.6944903413632</v>
      </c>
    </row>
    <row r="228" spans="1:95" x14ac:dyDescent="0.25">
      <c r="A228" s="30">
        <v>46204</v>
      </c>
      <c r="B228" s="31" t="str">
        <f>VLOOKUP($E228,'[2]TEORICOS (05.26)'!$A$8:$T$251,B$1,0)</f>
        <v>P</v>
      </c>
      <c r="C228" s="32" t="str">
        <f>VLOOKUP($E228,'[2]TEORICOS (05.26)'!$A$8:$T$251,C$1,0)</f>
        <v>Aquarius</v>
      </c>
      <c r="D228" t="s">
        <v>217</v>
      </c>
      <c r="E228">
        <v>2443</v>
      </c>
      <c r="F228" t="s">
        <v>136</v>
      </c>
      <c r="G228" s="16">
        <v>121</v>
      </c>
      <c r="H228" s="16">
        <v>85.183999999999884</v>
      </c>
      <c r="I228" s="33">
        <v>1194089.9499999981</v>
      </c>
      <c r="J228" s="33">
        <v>1165688.0399999984</v>
      </c>
      <c r="K228" s="34">
        <f>IF($B228="P",VLOOKUP($E228,'[2]Costeo-JUL26'!$B$9:$CQ$307,K$1,0),0)</f>
        <v>919322</v>
      </c>
      <c r="L228" s="35">
        <f>VLOOKUP($E228,'[2]TEORICOS (05.26)'!$A$8:$T$251,L$1,0)</f>
        <v>0.17</v>
      </c>
      <c r="M228" s="36">
        <f t="shared" si="98"/>
        <v>198166.96679999973</v>
      </c>
      <c r="N228" s="35">
        <f>IF($B228="P",VLOOKUP($E228,'[2]Costeo-JUL26'!$B$9:$CQ$307,N$1,0),0)</f>
        <v>8.0000000000000002E-3</v>
      </c>
      <c r="O228" s="36">
        <f t="shared" si="99"/>
        <v>1585.3357343999978</v>
      </c>
      <c r="P228" s="36">
        <f>IF($B228="P",VLOOKUP($E228,'[2]Costeo-JUL26'!$B$9:$CQ$307,P$1,0),0)*H228</f>
        <v>0</v>
      </c>
      <c r="Q228" s="36">
        <f t="shared" si="100"/>
        <v>199752.30253439973</v>
      </c>
      <c r="R228" s="34">
        <f>IF($B228="P",VLOOKUP($E228,'[2]Costeo-JUL26'!$B$9:$CQ$307,R$1,0),0)</f>
        <v>902332</v>
      </c>
      <c r="S228" s="16">
        <f>IF($B228="P",VLOOKUP($E228,'[2]Costeo-JUL26'!$B$9:$CQ$307,S$1,0),0)*$G228</f>
        <v>43.566775999999997</v>
      </c>
      <c r="T228" s="36">
        <f>IF($B228="P",VLOOKUP($E228,'[2]Costeo-JUL26'!$B$9:$CQ$307,T$1,0),0)*$G228</f>
        <v>30390.174272711247</v>
      </c>
      <c r="U228" s="35">
        <f>IF($B228="P",VLOOKUP($E228,'[2]Costeo-JUL26'!$B$9:$CQ$307,U$1,0),0)</f>
        <v>1.4999999999999999E-2</v>
      </c>
      <c r="V228" s="36">
        <f t="shared" si="101"/>
        <v>455.85261409066868</v>
      </c>
      <c r="W228" s="36">
        <f t="shared" si="102"/>
        <v>30846.026886801916</v>
      </c>
      <c r="X228" s="34">
        <f>IF($B228="P",VLOOKUP($E228,'[2]Costeo-JUL26'!$B$9:$CQ$307,X$1,0),0)</f>
        <v>0</v>
      </c>
      <c r="Y228" s="16">
        <f>IF($B228="P",VLOOKUP($E228,'[2]Costeo-JUL26'!$B$9:$CQ$307,Y$1,0),0)*$G228</f>
        <v>0</v>
      </c>
      <c r="Z228" s="36">
        <f>IF($B228="P",VLOOKUP($E228,'[2]Costeo-JUL26'!$B$9:$CQ$307,Z$1,0),0)*$G228</f>
        <v>0</v>
      </c>
      <c r="AA228" s="35">
        <f>IF($B228="P",VLOOKUP($E228,'[2]Costeo-JUL26'!$B$9:$CQ$307,AA$1,0),0)</f>
        <v>0</v>
      </c>
      <c r="AB228" s="36">
        <f t="shared" si="103"/>
        <v>0</v>
      </c>
      <c r="AC228" s="36">
        <f t="shared" si="104"/>
        <v>0</v>
      </c>
      <c r="AD228" s="34">
        <f>IF($B228="P",VLOOKUP($E228,'[2]Costeo-JUL26'!$B$9:$CQ$307,AD$1,0),0)</f>
        <v>902257</v>
      </c>
      <c r="AE228" s="16">
        <f>IF($B228="P",VLOOKUP($E228,'[2]Costeo-JUL26'!$B$9:$CQ$307,AE$1,0),0)*$G228</f>
        <v>968</v>
      </c>
      <c r="AF228" s="36">
        <f>IF($B228="P",VLOOKUP($E228,'[2]Costeo-JUL26'!$B$9:$CQ$307,AF$1,0),0)*$G228</f>
        <v>14856.089600000001</v>
      </c>
      <c r="AG228" s="35">
        <f>IF($B228="P",VLOOKUP($E228,'[2]Costeo-JUL26'!$B$9:$CQ$307,AG$1,0),0)</f>
        <v>6.0000000000000001E-3</v>
      </c>
      <c r="AH228" s="36">
        <f t="shared" si="105"/>
        <v>89.136537600000011</v>
      </c>
      <c r="AI228" s="36">
        <f t="shared" si="106"/>
        <v>14945.226137600001</v>
      </c>
      <c r="AJ228" s="34">
        <f>IF($B228="P",VLOOKUP($E228,'[2]Costeo-JUL26'!$B$9:$CQ$307,AJ$1,0),0)</f>
        <v>919215</v>
      </c>
      <c r="AK228" s="16">
        <f>IF($B228="P",VLOOKUP($E228,'[2]Costeo-JUL26'!$B$9:$CQ$307,AK$1,0),0)*$G228</f>
        <v>968</v>
      </c>
      <c r="AL228" s="36">
        <f>IF($B228="P",VLOOKUP($E228,'[2]Costeo-JUL26'!$B$9:$CQ$307,AL$1,0),0)*$G228</f>
        <v>6807.46</v>
      </c>
      <c r="AM228" s="35">
        <f>IF($B228="P",VLOOKUP($E228,'[2]Costeo-JUL26'!$B$9:$CQ$307,AM$1,0),0)</f>
        <v>1.7999999999999999E-2</v>
      </c>
      <c r="AN228" s="36">
        <f t="shared" si="107"/>
        <v>122.53428</v>
      </c>
      <c r="AO228" s="36">
        <f t="shared" si="108"/>
        <v>6929.9942799999999</v>
      </c>
      <c r="AP228" s="34">
        <f>IF($B228="P",VLOOKUP($E228,'[2]Costeo-JUL26'!$B$9:$CQ$307,AP$1,0),0)</f>
        <v>901569</v>
      </c>
      <c r="AQ228" s="16">
        <f>IF($B228="P",VLOOKUP($E228,'[2]Costeo-JUL26'!$B$9:$CQ$307,AQ$1,0),0)*$G228</f>
        <v>968</v>
      </c>
      <c r="AR228" s="36">
        <f>IF($B228="P",VLOOKUP($E228,'[2]Costeo-JUL26'!$B$9:$CQ$307,AR$1,0),0)*$G228</f>
        <v>62953.899364426157</v>
      </c>
      <c r="AS228" s="35">
        <f>IF($B228="P",VLOOKUP($E228,'[2]Costeo-JUL26'!$B$9:$CQ$307,AS$1,0),0)</f>
        <v>0.02</v>
      </c>
      <c r="AT228" s="36">
        <f t="shared" si="109"/>
        <v>1259.0779872885232</v>
      </c>
      <c r="AU228" s="36">
        <f t="shared" si="110"/>
        <v>64212.977351714682</v>
      </c>
      <c r="AV228" s="34">
        <f>IF($B228="P",VLOOKUP($E228,'[2]Costeo-JUL26'!$B$9:$CQ$307,AV$1,0),0)</f>
        <v>932436</v>
      </c>
      <c r="AW228" s="16">
        <f>IF($B228="P",VLOOKUP($E228,'[2]Costeo-JUL26'!$B$9:$CQ$307,AW$1,0),0)*$G228</f>
        <v>1.8754999999999999</v>
      </c>
      <c r="AX228" s="36">
        <f>IF($B228="P",VLOOKUP($E228,'[2]Costeo-JUL26'!$B$9:$CQ$307,AX$1,0),0)*$G228</f>
        <v>8949.9610199999988</v>
      </c>
      <c r="AY228" s="35">
        <f>IF($B228="P",VLOOKUP($E228,'[2]Costeo-JUL26'!$B$9:$CQ$307,AY$1,0),0)</f>
        <v>0.03</v>
      </c>
      <c r="AZ228" s="36">
        <f t="shared" si="111"/>
        <v>268.49883059999996</v>
      </c>
      <c r="BA228" s="36">
        <f t="shared" si="112"/>
        <v>9218.4598505999984</v>
      </c>
      <c r="BB228" s="34">
        <f>IF($B228="P",VLOOKUP($E228,'[2]Costeo-JUL26'!$B$9:$CQ$307,BB$1,0),0)</f>
        <v>902311</v>
      </c>
      <c r="BC228" s="16">
        <f>IF($B228="P",VLOOKUP($E228,'[2]Costeo-JUL26'!$B$9:$CQ$307,BC$1,0),0)*$G228</f>
        <v>0.25208333333333333</v>
      </c>
      <c r="BD228" s="36">
        <f>IF($B228="P",VLOOKUP($E228,'[2]Costeo-JUL26'!$B$9:$CQ$307,BD$1,0),0)*$G228</f>
        <v>988.5813437500002</v>
      </c>
      <c r="BE228" s="35">
        <f>IF($B228="P",VLOOKUP($E228,'[2]Costeo-JUL26'!$B$9:$CQ$307,BE$1,0),0)</f>
        <v>0.03</v>
      </c>
      <c r="BF228" s="36">
        <f t="shared" si="113"/>
        <v>29.657440312500004</v>
      </c>
      <c r="BG228" s="36">
        <f t="shared" si="114"/>
        <v>1018.2387840625003</v>
      </c>
      <c r="BH228" s="34">
        <f>IF($B228="P",VLOOKUP($E228,'[2]Costeo-JUL26'!$B$9:$CQ$307,BH$1,0),0)</f>
        <v>933089</v>
      </c>
      <c r="BI228" s="16">
        <f>IF($B228="P",VLOOKUP($E228,'[2]Costeo-JUL26'!$B$9:$CQ$307,BI$1,0),0)*$G228</f>
        <v>2.8009259259259256</v>
      </c>
      <c r="BJ228" s="36">
        <f>IF($B228="P",VLOOKUP($E228,'[2]Costeo-JUL26'!$B$9:$CQ$307,BJ$1,0),0)*$G228</f>
        <v>2085.7726335656212</v>
      </c>
      <c r="BK228" s="35">
        <f>IF(BH228=910319,0,IF($B228="P",VLOOKUP($E228,'[2]Costeo-JUL26'!$B$9:$CQ$307,BK$1,0),0))</f>
        <v>0.02</v>
      </c>
      <c r="BL228" s="36">
        <f t="shared" si="115"/>
        <v>41.715452671312427</v>
      </c>
      <c r="BM228" s="36">
        <f t="shared" si="116"/>
        <v>2127.4880862369337</v>
      </c>
      <c r="BN228" s="34">
        <f>IF($B228="P",VLOOKUP($E228,'[2]Costeo-JUL26'!$B$9:$CQ$307,BN$1,0),0)</f>
        <v>0</v>
      </c>
      <c r="BO228" s="16">
        <f>IF($B228="P",VLOOKUP($E228,'[2]Costeo-JUL26'!$B$9:$CQ$307,BO$1,0),0)*$G228</f>
        <v>0</v>
      </c>
      <c r="BP228" s="36">
        <f>IF($B228="P",VLOOKUP($E228,'[2]Costeo-JUL26'!$B$9:$CQ$307,BP$1,0),0)*$G228</f>
        <v>0</v>
      </c>
      <c r="BQ228" s="35">
        <f>IF($B228="P",VLOOKUP($E228,'[2]Costeo-JUL26'!$B$9:$CQ$307,BQ$1,0),0)</f>
        <v>0</v>
      </c>
      <c r="BR228" s="36">
        <f t="shared" si="117"/>
        <v>0</v>
      </c>
      <c r="BS228" s="36">
        <f t="shared" si="118"/>
        <v>0</v>
      </c>
      <c r="BT228" s="34">
        <f>IF($B228="P",VLOOKUP($E228,'[2]Costeo-JUL26'!$B$9:$CQ$307,BT$1,0),0)</f>
        <v>0</v>
      </c>
      <c r="BU228" s="16">
        <f>IF($B228="P",VLOOKUP($E228,'[2]Costeo-JUL26'!$B$9:$CQ$307,BU$1,0),0)*$G228</f>
        <v>0</v>
      </c>
      <c r="BV228" s="36">
        <f>IF($B228="P",VLOOKUP($E228,'[2]Costeo-JUL26'!$B$9:$CQ$307,BV$1,0),0)*$G228</f>
        <v>0</v>
      </c>
      <c r="BW228" s="35">
        <f>IF($B228="P",VLOOKUP($E228,'[2]Costeo-JUL26'!$B$9:$CQ$307,BW$1,0),0)</f>
        <v>0</v>
      </c>
      <c r="BX228" s="36">
        <f t="shared" si="119"/>
        <v>0</v>
      </c>
      <c r="BY228" s="36">
        <f t="shared" si="120"/>
        <v>0</v>
      </c>
      <c r="BZ228" s="34">
        <f>IF($B228="P",VLOOKUP($E228,'[2]Costeo-JUL26'!$B$9:$CQ$307,BZ$1,0),0)</f>
        <v>936704</v>
      </c>
      <c r="CA228" s="16">
        <f>IF($B228="P",VLOOKUP($E228,'[2]Costeo-JUL26'!$B$9:$CQ$307,CA$1,0),0)*$G228</f>
        <v>2.9417941421466596</v>
      </c>
      <c r="CB228" s="36">
        <f>IF($B228="P",VLOOKUP($E228,'[2]Costeo-JUL26'!$B$9:$CQ$307,CB$1,0),0)*$G228</f>
        <v>1404.3053899975062</v>
      </c>
      <c r="CC228" s="35">
        <f>IF($B228="P",VLOOKUP($E228,'[2]Costeo-JUL26'!$B$9:$CQ$307,CC$1,0),0)</f>
        <v>0.5</v>
      </c>
      <c r="CD228" s="36">
        <f t="shared" si="121"/>
        <v>702.15269499875308</v>
      </c>
      <c r="CE228" s="36">
        <f t="shared" si="122"/>
        <v>2106.4580849962595</v>
      </c>
      <c r="CF228" s="37">
        <f t="shared" si="94"/>
        <v>331157.17199641204</v>
      </c>
      <c r="CG228" s="36">
        <f>IF($B228="r",VLOOKUP($E228,'[2]Costeo-JUL26'!$B$9:$CQ$307,CG$1,0),0)*$G228</f>
        <v>0</v>
      </c>
      <c r="CH228" s="35">
        <f>VLOOKUP($E228,'[2]TEORICOS (05.26)'!$A$8:$T$251,CH$1,0)</f>
        <v>0</v>
      </c>
      <c r="CI228" s="36">
        <f t="shared" si="123"/>
        <v>0</v>
      </c>
      <c r="CJ228" s="37">
        <f t="shared" si="124"/>
        <v>0</v>
      </c>
      <c r="CM228" s="16">
        <f>SUMIFS('[1]Ajuste Inventario'!$I:$I,'[1]Ajuste Inventario'!$B:$B,E228,'[1]Ajuste Inventario'!$S:$S,D228)*-1</f>
        <v>3.625</v>
      </c>
      <c r="CN228" s="36">
        <f t="shared" si="95"/>
        <v>9921.030979231351</v>
      </c>
      <c r="CP228" t="str">
        <f t="shared" si="96"/>
        <v>2443Org.Vtas Dolores</v>
      </c>
      <c r="CQ228" s="10">
        <f t="shared" si="97"/>
        <v>2736.8361322017522</v>
      </c>
    </row>
    <row r="229" spans="1:95" x14ac:dyDescent="0.25">
      <c r="A229" s="30">
        <v>46204</v>
      </c>
      <c r="B229" s="31" t="str">
        <f>VLOOKUP($E229,'[2]TEORICOS (05.26)'!$A$8:$T$251,B$1,0)</f>
        <v>P</v>
      </c>
      <c r="C229" s="32" t="str">
        <f>VLOOKUP($E229,'[2]TEORICOS (05.26)'!$A$8:$T$251,C$1,0)</f>
        <v>Aquarius</v>
      </c>
      <c r="D229" t="s">
        <v>217</v>
      </c>
      <c r="E229">
        <v>2446</v>
      </c>
      <c r="F229" t="s">
        <v>137</v>
      </c>
      <c r="G229" s="16">
        <v>302</v>
      </c>
      <c r="H229" s="16">
        <v>478.66999999999825</v>
      </c>
      <c r="I229" s="33">
        <v>3183873.9299999909</v>
      </c>
      <c r="J229" s="33">
        <v>3164276.9299999923</v>
      </c>
      <c r="K229" s="34">
        <f>IF($B229="P",VLOOKUP($E229,'[2]Costeo-JUL26'!$B$9:$CQ$307,K$1,0),0)</f>
        <v>919322</v>
      </c>
      <c r="L229" s="35">
        <f>VLOOKUP($E229,'[2]TEORICOS (05.26)'!$A$8:$T$251,L$1,0)</f>
        <v>0.17</v>
      </c>
      <c r="M229" s="36">
        <f t="shared" si="98"/>
        <v>537927.07809999876</v>
      </c>
      <c r="N229" s="35">
        <f>IF($B229="P",VLOOKUP($E229,'[2]Costeo-JUL26'!$B$9:$CQ$307,N$1,0),0)</f>
        <v>8.0000000000000002E-3</v>
      </c>
      <c r="O229" s="36">
        <f t="shared" si="99"/>
        <v>4303.4166247999901</v>
      </c>
      <c r="P229" s="36">
        <f>IF($B229="P",VLOOKUP($E229,'[2]Costeo-JUL26'!$B$9:$CQ$307,P$1,0),0)*H229</f>
        <v>0</v>
      </c>
      <c r="Q229" s="36">
        <f t="shared" si="100"/>
        <v>542230.49472479871</v>
      </c>
      <c r="R229" s="34">
        <f>IF($B229="P",VLOOKUP($E229,'[2]Costeo-JUL26'!$B$9:$CQ$307,R$1,0),0)</f>
        <v>902332</v>
      </c>
      <c r="S229" s="16">
        <f>IF($B229="P",VLOOKUP($E229,'[2]Costeo-JUL26'!$B$9:$CQ$307,S$1,0),0)*$G229</f>
        <v>244.658052</v>
      </c>
      <c r="T229" s="36">
        <f>IF($B229="P",VLOOKUP($E229,'[2]Costeo-JUL26'!$B$9:$CQ$307,T$1,0),0)*$G229</f>
        <v>170662.17701080409</v>
      </c>
      <c r="U229" s="35">
        <f>IF($B229="P",VLOOKUP($E229,'[2]Costeo-JUL26'!$B$9:$CQ$307,U$1,0),0)</f>
        <v>1.4999999999999999E-2</v>
      </c>
      <c r="V229" s="36">
        <f t="shared" si="101"/>
        <v>2559.9326551620611</v>
      </c>
      <c r="W229" s="36">
        <f t="shared" si="102"/>
        <v>173222.10966596616</v>
      </c>
      <c r="X229" s="34">
        <f>IF($B229="P",VLOOKUP($E229,'[2]Costeo-JUL26'!$B$9:$CQ$307,X$1,0),0)</f>
        <v>0</v>
      </c>
      <c r="Y229" s="16">
        <f>IF($B229="P",VLOOKUP($E229,'[2]Costeo-JUL26'!$B$9:$CQ$307,Y$1,0),0)*$G229</f>
        <v>0</v>
      </c>
      <c r="Z229" s="36">
        <f>IF($B229="P",VLOOKUP($E229,'[2]Costeo-JUL26'!$B$9:$CQ$307,Z$1,0),0)*$G229</f>
        <v>0</v>
      </c>
      <c r="AA229" s="35">
        <f>IF($B229="P",VLOOKUP($E229,'[2]Costeo-JUL26'!$B$9:$CQ$307,AA$1,0),0)</f>
        <v>0</v>
      </c>
      <c r="AB229" s="36">
        <f t="shared" si="103"/>
        <v>0</v>
      </c>
      <c r="AC229" s="36">
        <f t="shared" si="104"/>
        <v>0</v>
      </c>
      <c r="AD229" s="34">
        <f>IF($B229="P",VLOOKUP($E229,'[2]Costeo-JUL26'!$B$9:$CQ$307,AD$1,0),0)</f>
        <v>902257</v>
      </c>
      <c r="AE229" s="16">
        <f>IF($B229="P",VLOOKUP($E229,'[2]Costeo-JUL26'!$B$9:$CQ$307,AE$1,0),0)*$G229</f>
        <v>1812</v>
      </c>
      <c r="AF229" s="36">
        <f>IF($B229="P",VLOOKUP($E229,'[2]Costeo-JUL26'!$B$9:$CQ$307,AF$1,0),0)*$G229</f>
        <v>27809.126400000001</v>
      </c>
      <c r="AG229" s="35">
        <f>IF($B229="P",VLOOKUP($E229,'[2]Costeo-JUL26'!$B$9:$CQ$307,AG$1,0),0)</f>
        <v>6.0000000000000001E-3</v>
      </c>
      <c r="AH229" s="36">
        <f t="shared" si="105"/>
        <v>166.85475840000001</v>
      </c>
      <c r="AI229" s="36">
        <f t="shared" si="106"/>
        <v>27975.981158400002</v>
      </c>
      <c r="AJ229" s="34">
        <f>IF($B229="P",VLOOKUP($E229,'[2]Costeo-JUL26'!$B$9:$CQ$307,AJ$1,0),0)</f>
        <v>919216</v>
      </c>
      <c r="AK229" s="16">
        <f>IF($B229="P",VLOOKUP($E229,'[2]Costeo-JUL26'!$B$9:$CQ$307,AK$1,0),0)*$G229</f>
        <v>1812</v>
      </c>
      <c r="AL229" s="36">
        <f>IF($B229="P",VLOOKUP($E229,'[2]Costeo-JUL26'!$B$9:$CQ$307,AL$1,0),0)*$G229</f>
        <v>18126.342000000001</v>
      </c>
      <c r="AM229" s="35">
        <f>IF($B229="P",VLOOKUP($E229,'[2]Costeo-JUL26'!$B$9:$CQ$307,AM$1,0),0)</f>
        <v>1.7999999999999999E-2</v>
      </c>
      <c r="AN229" s="36">
        <f t="shared" si="107"/>
        <v>326.274156</v>
      </c>
      <c r="AO229" s="36">
        <f t="shared" si="108"/>
        <v>18452.616156</v>
      </c>
      <c r="AP229" s="34">
        <f>IF($B229="P",VLOOKUP($E229,'[2]Costeo-JUL26'!$B$9:$CQ$307,AP$1,0),0)</f>
        <v>933429</v>
      </c>
      <c r="AQ229" s="16">
        <f>IF($B229="P",VLOOKUP($E229,'[2]Costeo-JUL26'!$B$9:$CQ$307,AQ$1,0),0)*$G229</f>
        <v>1812</v>
      </c>
      <c r="AR229" s="36">
        <f>IF($B229="P",VLOOKUP($E229,'[2]Costeo-JUL26'!$B$9:$CQ$307,AR$1,0),0)*$G229</f>
        <v>178014.10536000005</v>
      </c>
      <c r="AS229" s="35">
        <f>IF($B229="P",VLOOKUP($E229,'[2]Costeo-JUL26'!$B$9:$CQ$307,AS$1,0),0)</f>
        <v>0.02</v>
      </c>
      <c r="AT229" s="36">
        <f t="shared" si="109"/>
        <v>3560.2821072000011</v>
      </c>
      <c r="AU229" s="36">
        <f t="shared" si="110"/>
        <v>181574.38746720005</v>
      </c>
      <c r="AV229" s="34">
        <f>IF($B229="P",VLOOKUP($E229,'[2]Costeo-JUL26'!$B$9:$CQ$307,AV$1,0),0)</f>
        <v>932438</v>
      </c>
      <c r="AW229" s="16">
        <f>IF($B229="P",VLOOKUP($E229,'[2]Costeo-JUL26'!$B$9:$CQ$307,AW$1,0),0)*$G229</f>
        <v>8.8184000000000005</v>
      </c>
      <c r="AX229" s="36">
        <f>IF($B229="P",VLOOKUP($E229,'[2]Costeo-JUL26'!$B$9:$CQ$307,AX$1,0),0)*$G229</f>
        <v>42081.757536000005</v>
      </c>
      <c r="AY229" s="35">
        <f>IF($B229="P",VLOOKUP($E229,'[2]Costeo-JUL26'!$B$9:$CQ$307,AY$1,0),0)</f>
        <v>0.03</v>
      </c>
      <c r="AZ229" s="36">
        <f t="shared" si="111"/>
        <v>1262.45272608</v>
      </c>
      <c r="BA229" s="36">
        <f t="shared" si="112"/>
        <v>43344.210262080007</v>
      </c>
      <c r="BB229" s="34">
        <f>IF($B229="P",VLOOKUP($E229,'[2]Costeo-JUL26'!$B$9:$CQ$307,BB$1,0),0)</f>
        <v>902311</v>
      </c>
      <c r="BC229" s="16">
        <f>IF($B229="P",VLOOKUP($E229,'[2]Costeo-JUL26'!$B$9:$CQ$307,BC$1,0),0)*$G229</f>
        <v>1.2133928571428574</v>
      </c>
      <c r="BD229" s="36">
        <f>IF($B229="P",VLOOKUP($E229,'[2]Costeo-JUL26'!$B$9:$CQ$307,BD$1,0),0)*$G229</f>
        <v>4758.4960312500007</v>
      </c>
      <c r="BE229" s="35">
        <f>IF($B229="P",VLOOKUP($E229,'[2]Costeo-JUL26'!$B$9:$CQ$307,BE$1,0),0)</f>
        <v>0.03</v>
      </c>
      <c r="BF229" s="36">
        <f t="shared" si="113"/>
        <v>142.75488093750002</v>
      </c>
      <c r="BG229" s="36">
        <f t="shared" si="114"/>
        <v>4901.2509121875009</v>
      </c>
      <c r="BH229" s="34">
        <f>IF($B229="P",VLOOKUP($E229,'[2]Costeo-JUL26'!$B$9:$CQ$307,BH$1,0),0)</f>
        <v>933089</v>
      </c>
      <c r="BI229" s="16">
        <f>IF($B229="P",VLOOKUP($E229,'[2]Costeo-JUL26'!$B$9:$CQ$307,BI$1,0),0)*$G229</f>
        <v>8.0892857142857135</v>
      </c>
      <c r="BJ229" s="36">
        <f>IF($B229="P",VLOOKUP($E229,'[2]Costeo-JUL26'!$B$9:$CQ$307,BJ$1,0),0)*$G229</f>
        <v>6023.8689683922348</v>
      </c>
      <c r="BK229" s="35">
        <f>IF(BH229=910319,0,IF($B229="P",VLOOKUP($E229,'[2]Costeo-JUL26'!$B$9:$CQ$307,BK$1,0),0))</f>
        <v>0.02</v>
      </c>
      <c r="BL229" s="36">
        <f t="shared" si="115"/>
        <v>120.4773793678447</v>
      </c>
      <c r="BM229" s="36">
        <f t="shared" si="116"/>
        <v>6144.3463477600799</v>
      </c>
      <c r="BN229" s="34">
        <f>IF($B229="P",VLOOKUP($E229,'[2]Costeo-JUL26'!$B$9:$CQ$307,BN$1,0),0)</f>
        <v>0</v>
      </c>
      <c r="BO229" s="16">
        <f>IF($B229="P",VLOOKUP($E229,'[2]Costeo-JUL26'!$B$9:$CQ$307,BO$1,0),0)*$G229</f>
        <v>0</v>
      </c>
      <c r="BP229" s="36">
        <f>IF($B229="P",VLOOKUP($E229,'[2]Costeo-JUL26'!$B$9:$CQ$307,BP$1,0),0)*$G229</f>
        <v>0</v>
      </c>
      <c r="BQ229" s="35">
        <f>IF($B229="P",VLOOKUP($E229,'[2]Costeo-JUL26'!$B$9:$CQ$307,BQ$1,0),0)</f>
        <v>0</v>
      </c>
      <c r="BR229" s="36">
        <f t="shared" si="117"/>
        <v>0</v>
      </c>
      <c r="BS229" s="36">
        <f t="shared" si="118"/>
        <v>0</v>
      </c>
      <c r="BT229" s="34">
        <f>IF($B229="P",VLOOKUP($E229,'[2]Costeo-JUL26'!$B$9:$CQ$307,BT$1,0),0)</f>
        <v>0</v>
      </c>
      <c r="BU229" s="16">
        <f>IF($B229="P",VLOOKUP($E229,'[2]Costeo-JUL26'!$B$9:$CQ$307,BU$1,0),0)*$G229</f>
        <v>0</v>
      </c>
      <c r="BV229" s="36">
        <f>IF($B229="P",VLOOKUP($E229,'[2]Costeo-JUL26'!$B$9:$CQ$307,BV$1,0),0)*$G229</f>
        <v>0</v>
      </c>
      <c r="BW229" s="35">
        <f>IF($B229="P",VLOOKUP($E229,'[2]Costeo-JUL26'!$B$9:$CQ$307,BW$1,0),0)</f>
        <v>0</v>
      </c>
      <c r="BX229" s="36">
        <f t="shared" si="119"/>
        <v>0</v>
      </c>
      <c r="BY229" s="36">
        <f t="shared" si="120"/>
        <v>0</v>
      </c>
      <c r="BZ229" s="34">
        <f>IF($B229="P",VLOOKUP($E229,'[2]Costeo-JUL26'!$B$9:$CQ$307,BZ$1,0),0)</f>
        <v>936704</v>
      </c>
      <c r="CA229" s="16">
        <f>IF($B229="P",VLOOKUP($E229,'[2]Costeo-JUL26'!$B$9:$CQ$307,CA$1,0),0)*$G229</f>
        <v>16.520240657757483</v>
      </c>
      <c r="CB229" s="36">
        <f>IF($B229="P",VLOOKUP($E229,'[2]Costeo-JUL26'!$B$9:$CQ$307,CB$1,0),0)*$G229</f>
        <v>7886.1612603578978</v>
      </c>
      <c r="CC229" s="35">
        <f>IF($B229="P",VLOOKUP($E229,'[2]Costeo-JUL26'!$B$9:$CQ$307,CC$1,0),0)</f>
        <v>0.5</v>
      </c>
      <c r="CD229" s="36">
        <f t="shared" si="121"/>
        <v>3943.0806301789489</v>
      </c>
      <c r="CE229" s="36">
        <f t="shared" si="122"/>
        <v>11829.241890536847</v>
      </c>
      <c r="CF229" s="37">
        <f t="shared" si="94"/>
        <v>1009674.6385849292</v>
      </c>
      <c r="CG229" s="36">
        <f>IF($B229="r",VLOOKUP($E229,'[2]Costeo-JUL26'!$B$9:$CQ$307,CG$1,0),0)*$G229</f>
        <v>0</v>
      </c>
      <c r="CH229" s="35">
        <f>VLOOKUP($E229,'[2]TEORICOS (05.26)'!$A$8:$T$251,CH$1,0)</f>
        <v>0</v>
      </c>
      <c r="CI229" s="36">
        <f t="shared" si="123"/>
        <v>0</v>
      </c>
      <c r="CJ229" s="37">
        <f t="shared" si="124"/>
        <v>0</v>
      </c>
      <c r="CM229" s="16">
        <f>SUMIFS('[1]Ajuste Inventario'!$I:$I,'[1]Ajuste Inventario'!$B:$B,E229,'[1]Ajuste Inventario'!$S:$S,D229)*-1</f>
        <v>0.83400000000000007</v>
      </c>
      <c r="CN229" s="36">
        <f t="shared" si="95"/>
        <v>2788.3067833769237</v>
      </c>
      <c r="CP229" t="str">
        <f t="shared" si="96"/>
        <v>2446Org.Vtas Dolores</v>
      </c>
      <c r="CQ229" s="10">
        <f t="shared" si="97"/>
        <v>3343.2935052481098</v>
      </c>
    </row>
    <row r="230" spans="1:95" x14ac:dyDescent="0.25">
      <c r="A230" s="30">
        <v>46204</v>
      </c>
      <c r="B230" s="31" t="str">
        <f>VLOOKUP($E230,'[2]TEORICOS (05.26)'!$A$8:$T$251,B$1,0)</f>
        <v>P</v>
      </c>
      <c r="C230" s="32" t="str">
        <f>VLOOKUP($E230,'[2]TEORICOS (05.26)'!$A$8:$T$251,C$1,0)</f>
        <v>Aquarius</v>
      </c>
      <c r="D230" t="s">
        <v>217</v>
      </c>
      <c r="E230">
        <v>2448</v>
      </c>
      <c r="F230" t="s">
        <v>138</v>
      </c>
      <c r="G230" s="16">
        <v>117</v>
      </c>
      <c r="H230" s="16">
        <v>278.22599999999966</v>
      </c>
      <c r="I230" s="33">
        <v>1618732.4300000018</v>
      </c>
      <c r="J230" s="33">
        <v>1603903.8200000017</v>
      </c>
      <c r="K230" s="34">
        <f>IF($B230="P",VLOOKUP($E230,'[2]Costeo-JUL26'!$B$9:$CQ$307,K$1,0),0)</f>
        <v>919322</v>
      </c>
      <c r="L230" s="35">
        <f>VLOOKUP($E230,'[2]TEORICOS (05.26)'!$A$8:$T$251,L$1,0)</f>
        <v>0.17</v>
      </c>
      <c r="M230" s="36">
        <f t="shared" si="98"/>
        <v>272663.64940000029</v>
      </c>
      <c r="N230" s="35">
        <f>IF($B230="P",VLOOKUP($E230,'[2]Costeo-JUL26'!$B$9:$CQ$307,N$1,0),0)</f>
        <v>8.0000000000000002E-3</v>
      </c>
      <c r="O230" s="36">
        <f t="shared" si="99"/>
        <v>2181.3091952000023</v>
      </c>
      <c r="P230" s="36">
        <f>IF($B230="P",VLOOKUP($E230,'[2]Costeo-JUL26'!$B$9:$CQ$307,P$1,0),0)*H230</f>
        <v>0</v>
      </c>
      <c r="Q230" s="36">
        <f t="shared" si="100"/>
        <v>274844.95859520027</v>
      </c>
      <c r="R230" s="34">
        <f>IF($B230="P",VLOOKUP($E230,'[2]Costeo-JUL26'!$B$9:$CQ$307,R$1,0),0)</f>
        <v>902332</v>
      </c>
      <c r="S230" s="16">
        <f>IF($B230="P",VLOOKUP($E230,'[2]Costeo-JUL26'!$B$9:$CQ$307,S$1,0),0)*$G230</f>
        <v>142.17711300000002</v>
      </c>
      <c r="T230" s="36">
        <f>IF($B230="P",VLOOKUP($E230,'[2]Costeo-JUL26'!$B$9:$CQ$307,T$1,0),0)*$G230</f>
        <v>99176.19889204012</v>
      </c>
      <c r="U230" s="35">
        <f>IF($B230="P",VLOOKUP($E230,'[2]Costeo-JUL26'!$B$9:$CQ$307,U$1,0),0)</f>
        <v>1.4999999999999999E-2</v>
      </c>
      <c r="V230" s="36">
        <f t="shared" si="101"/>
        <v>1487.6429833806017</v>
      </c>
      <c r="W230" s="36">
        <f t="shared" si="102"/>
        <v>100663.84187542072</v>
      </c>
      <c r="X230" s="34">
        <f>IF($B230="P",VLOOKUP($E230,'[2]Costeo-JUL26'!$B$9:$CQ$307,X$1,0),0)</f>
        <v>0</v>
      </c>
      <c r="Y230" s="16">
        <f>IF($B230="P",VLOOKUP($E230,'[2]Costeo-JUL26'!$B$9:$CQ$307,Y$1,0),0)*$G230</f>
        <v>0</v>
      </c>
      <c r="Z230" s="36">
        <f>IF($B230="P",VLOOKUP($E230,'[2]Costeo-JUL26'!$B$9:$CQ$307,Z$1,0),0)*$G230</f>
        <v>0</v>
      </c>
      <c r="AA230" s="35">
        <f>IF($B230="P",VLOOKUP($E230,'[2]Costeo-JUL26'!$B$9:$CQ$307,AA$1,0),0)</f>
        <v>0</v>
      </c>
      <c r="AB230" s="36">
        <f t="shared" si="103"/>
        <v>0</v>
      </c>
      <c r="AC230" s="36">
        <f t="shared" si="104"/>
        <v>0</v>
      </c>
      <c r="AD230" s="34">
        <f>IF($B230="P",VLOOKUP($E230,'[2]Costeo-JUL26'!$B$9:$CQ$307,AD$1,0),0)</f>
        <v>902257</v>
      </c>
      <c r="AE230" s="16">
        <f>IF($B230="P",VLOOKUP($E230,'[2]Costeo-JUL26'!$B$9:$CQ$307,AE$1,0),0)*$G230</f>
        <v>702</v>
      </c>
      <c r="AF230" s="36">
        <f>IF($B230="P",VLOOKUP($E230,'[2]Costeo-JUL26'!$B$9:$CQ$307,AF$1,0),0)*$G230</f>
        <v>10773.734400000001</v>
      </c>
      <c r="AG230" s="35">
        <f>IF($B230="P",VLOOKUP($E230,'[2]Costeo-JUL26'!$B$9:$CQ$307,AG$1,0),0)</f>
        <v>6.0000000000000001E-3</v>
      </c>
      <c r="AH230" s="36">
        <f t="shared" si="105"/>
        <v>64.642406400000013</v>
      </c>
      <c r="AI230" s="36">
        <f t="shared" si="106"/>
        <v>10838.376806400001</v>
      </c>
      <c r="AJ230" s="34">
        <f>IF($B230="P",VLOOKUP($E230,'[2]Costeo-JUL26'!$B$9:$CQ$307,AJ$1,0),0)</f>
        <v>925508</v>
      </c>
      <c r="AK230" s="16">
        <f>IF($B230="P",VLOOKUP($E230,'[2]Costeo-JUL26'!$B$9:$CQ$307,AK$1,0),0)*$G230</f>
        <v>702</v>
      </c>
      <c r="AL230" s="36">
        <f>IF($B230="P",VLOOKUP($E230,'[2]Costeo-JUL26'!$B$9:$CQ$307,AL$1,0),0)*$G230</f>
        <v>9728.7723000000005</v>
      </c>
      <c r="AM230" s="35">
        <f>IF($B230="P",VLOOKUP($E230,'[2]Costeo-JUL26'!$B$9:$CQ$307,AM$1,0),0)</f>
        <v>1.7999999999999999E-2</v>
      </c>
      <c r="AN230" s="36">
        <f t="shared" si="107"/>
        <v>175.11790139999999</v>
      </c>
      <c r="AO230" s="36">
        <f t="shared" si="108"/>
        <v>9903.8902014000014</v>
      </c>
      <c r="AP230" s="34">
        <f>IF($B230="P",VLOOKUP($E230,'[2]Costeo-JUL26'!$B$9:$CQ$307,AP$1,0),0)</f>
        <v>911881</v>
      </c>
      <c r="AQ230" s="16">
        <f>IF($B230="P",VLOOKUP($E230,'[2]Costeo-JUL26'!$B$9:$CQ$307,AQ$1,0),0)*$G230</f>
        <v>702</v>
      </c>
      <c r="AR230" s="36">
        <f>IF($B230="P",VLOOKUP($E230,'[2]Costeo-JUL26'!$B$9:$CQ$307,AR$1,0),0)*$G230</f>
        <v>95255.222401586594</v>
      </c>
      <c r="AS230" s="35">
        <f>IF($B230="P",VLOOKUP($E230,'[2]Costeo-JUL26'!$B$9:$CQ$307,AS$1,0),0)</f>
        <v>0.02</v>
      </c>
      <c r="AT230" s="36">
        <f t="shared" si="109"/>
        <v>1905.1044480317319</v>
      </c>
      <c r="AU230" s="36">
        <f t="shared" si="110"/>
        <v>97160.32684961833</v>
      </c>
      <c r="AV230" s="34">
        <f>IF($B230="P",VLOOKUP($E230,'[2]Costeo-JUL26'!$B$9:$CQ$307,AV$1,0),0)</f>
        <v>901729</v>
      </c>
      <c r="AW230" s="16">
        <f>IF($B230="P",VLOOKUP($E230,'[2]Costeo-JUL26'!$B$9:$CQ$307,AW$1,0),0)*$G230</f>
        <v>4.8087</v>
      </c>
      <c r="AX230" s="36">
        <f>IF($B230="P",VLOOKUP($E230,'[2]Costeo-JUL26'!$B$9:$CQ$307,AX$1,0),0)*$G230</f>
        <v>22947.308747999999</v>
      </c>
      <c r="AY230" s="35">
        <f>IF($B230="P",VLOOKUP($E230,'[2]Costeo-JUL26'!$B$9:$CQ$307,AY$1,0),0)</f>
        <v>0.03</v>
      </c>
      <c r="AZ230" s="36">
        <f t="shared" si="111"/>
        <v>688.41926244000001</v>
      </c>
      <c r="BA230" s="36">
        <f t="shared" si="112"/>
        <v>23635.728010439998</v>
      </c>
      <c r="BB230" s="34">
        <f>IF($B230="P",VLOOKUP($E230,'[2]Costeo-JUL26'!$B$9:$CQ$307,BB$1,0),0)</f>
        <v>902311</v>
      </c>
      <c r="BC230" s="16">
        <f>IF($B230="P",VLOOKUP($E230,'[2]Costeo-JUL26'!$B$9:$CQ$307,BC$1,0),0)*$G230</f>
        <v>0.51187500000000008</v>
      </c>
      <c r="BD230" s="36">
        <f>IF($B230="P",VLOOKUP($E230,'[2]Costeo-JUL26'!$B$9:$CQ$307,BD$1,0),0)*$G230</f>
        <v>2007.3920343750005</v>
      </c>
      <c r="BE230" s="35">
        <f>IF($B230="P",VLOOKUP($E230,'[2]Costeo-JUL26'!$B$9:$CQ$307,BE$1,0),0)</f>
        <v>0.03</v>
      </c>
      <c r="BF230" s="36">
        <f t="shared" si="113"/>
        <v>60.221761031250011</v>
      </c>
      <c r="BG230" s="36">
        <f t="shared" si="114"/>
        <v>2067.6137954062506</v>
      </c>
      <c r="BH230" s="34">
        <f>IF($B230="P",VLOOKUP($E230,'[2]Costeo-JUL26'!$B$9:$CQ$307,BH$1,0),0)</f>
        <v>933089</v>
      </c>
      <c r="BI230" s="16">
        <f>IF($B230="P",VLOOKUP($E230,'[2]Costeo-JUL26'!$B$9:$CQ$307,BI$1,0),0)*$G230</f>
        <v>4.3875000000000002</v>
      </c>
      <c r="BJ230" s="36">
        <f>IF($B230="P",VLOOKUP($E230,'[2]Costeo-JUL26'!$B$9:$CQ$307,BJ$1,0),0)*$G230</f>
        <v>3267.250784843206</v>
      </c>
      <c r="BK230" s="35">
        <f>IF(BH230=910319,0,IF($B230="P",VLOOKUP($E230,'[2]Costeo-JUL26'!$B$9:$CQ$307,BK$1,0),0))</f>
        <v>0.02</v>
      </c>
      <c r="BL230" s="36">
        <f t="shared" si="115"/>
        <v>65.345015696864124</v>
      </c>
      <c r="BM230" s="36">
        <f t="shared" si="116"/>
        <v>3332.5958005400703</v>
      </c>
      <c r="BN230" s="34">
        <f>IF($B230="P",VLOOKUP($E230,'[2]Costeo-JUL26'!$B$9:$CQ$307,BN$1,0),0)</f>
        <v>0</v>
      </c>
      <c r="BO230" s="16">
        <f>IF($B230="P",VLOOKUP($E230,'[2]Costeo-JUL26'!$B$9:$CQ$307,BO$1,0),0)*$G230</f>
        <v>0</v>
      </c>
      <c r="BP230" s="36">
        <f>IF($B230="P",VLOOKUP($E230,'[2]Costeo-JUL26'!$B$9:$CQ$307,BP$1,0),0)*$G230</f>
        <v>0</v>
      </c>
      <c r="BQ230" s="35">
        <f>IF($B230="P",VLOOKUP($E230,'[2]Costeo-JUL26'!$B$9:$CQ$307,BQ$1,0),0)</f>
        <v>0</v>
      </c>
      <c r="BR230" s="36">
        <f t="shared" si="117"/>
        <v>0</v>
      </c>
      <c r="BS230" s="36">
        <f t="shared" si="118"/>
        <v>0</v>
      </c>
      <c r="BT230" s="34">
        <f>IF($B230="P",VLOOKUP($E230,'[2]Costeo-JUL26'!$B$9:$CQ$307,BT$1,0),0)</f>
        <v>0</v>
      </c>
      <c r="BU230" s="16">
        <f>IF($B230="P",VLOOKUP($E230,'[2]Costeo-JUL26'!$B$9:$CQ$307,BU$1,0),0)*$G230</f>
        <v>0</v>
      </c>
      <c r="BV230" s="36">
        <f>IF($B230="P",VLOOKUP($E230,'[2]Costeo-JUL26'!$B$9:$CQ$307,BV$1,0),0)*$G230</f>
        <v>0</v>
      </c>
      <c r="BW230" s="35">
        <f>IF($B230="P",VLOOKUP($E230,'[2]Costeo-JUL26'!$B$9:$CQ$307,BW$1,0),0)</f>
        <v>0</v>
      </c>
      <c r="BX230" s="36">
        <f t="shared" si="119"/>
        <v>0</v>
      </c>
      <c r="BY230" s="36">
        <f t="shared" si="120"/>
        <v>0</v>
      </c>
      <c r="BZ230" s="34">
        <f>IF($B230="P",VLOOKUP($E230,'[2]Costeo-JUL26'!$B$9:$CQ$307,BZ$1,0),0)</f>
        <v>936704</v>
      </c>
      <c r="CA230" s="16">
        <f>IF($B230="P",VLOOKUP($E230,'[2]Costeo-JUL26'!$B$9:$CQ$307,CA$1,0),0)*$G230</f>
        <v>9.6003385279352251</v>
      </c>
      <c r="CB230" s="36">
        <f>IF($B230="P",VLOOKUP($E230,'[2]Costeo-JUL26'!$B$9:$CQ$307,CB$1,0),0)*$G230</f>
        <v>4582.8519907046712</v>
      </c>
      <c r="CC230" s="35">
        <f>IF($B230="P",VLOOKUP($E230,'[2]Costeo-JUL26'!$B$9:$CQ$307,CC$1,0),0)</f>
        <v>0.5</v>
      </c>
      <c r="CD230" s="36">
        <f t="shared" si="121"/>
        <v>2291.4259953523356</v>
      </c>
      <c r="CE230" s="36">
        <f t="shared" si="122"/>
        <v>6874.2779860570063</v>
      </c>
      <c r="CF230" s="37">
        <f t="shared" si="94"/>
        <v>529321.60992048262</v>
      </c>
      <c r="CG230" s="36">
        <f>IF($B230="r",VLOOKUP($E230,'[2]Costeo-JUL26'!$B$9:$CQ$307,CG$1,0),0)*$G230</f>
        <v>0</v>
      </c>
      <c r="CH230" s="35">
        <f>VLOOKUP($E230,'[2]TEORICOS (05.26)'!$A$8:$T$251,CH$1,0)</f>
        <v>0</v>
      </c>
      <c r="CI230" s="36">
        <f t="shared" si="123"/>
        <v>0</v>
      </c>
      <c r="CJ230" s="37">
        <f t="shared" si="124"/>
        <v>0</v>
      </c>
      <c r="CM230" s="16">
        <f>SUMIFS('[1]Ajuste Inventario'!$I:$I,'[1]Ajuste Inventario'!$B:$B,E230,'[1]Ajuste Inventario'!$S:$S,D230)*-1</f>
        <v>0</v>
      </c>
      <c r="CN230" s="36">
        <f t="shared" si="95"/>
        <v>0</v>
      </c>
      <c r="CP230" t="str">
        <f t="shared" si="96"/>
        <v>2448Org.Vtas Dolores</v>
      </c>
      <c r="CQ230" s="10" t="e">
        <f t="shared" si="97"/>
        <v>#DIV/0!</v>
      </c>
    </row>
    <row r="231" spans="1:95" x14ac:dyDescent="0.25">
      <c r="A231" s="30">
        <v>46204</v>
      </c>
      <c r="B231" s="31" t="str">
        <f>VLOOKUP($E231,'[2]TEORICOS (05.26)'!$A$8:$T$251,B$1,0)</f>
        <v>P</v>
      </c>
      <c r="C231" s="32" t="str">
        <f>VLOOKUP($E231,'[2]TEORICOS (05.26)'!$A$8:$T$251,C$1,0)</f>
        <v>Aquarius</v>
      </c>
      <c r="D231" t="s">
        <v>217</v>
      </c>
      <c r="E231">
        <v>2453</v>
      </c>
      <c r="F231" t="s">
        <v>139</v>
      </c>
      <c r="G231" s="16">
        <v>126</v>
      </c>
      <c r="H231" s="16">
        <v>88.703999999999937</v>
      </c>
      <c r="I231" s="33">
        <v>1248695.6799999981</v>
      </c>
      <c r="J231" s="33">
        <v>1233705.3299999984</v>
      </c>
      <c r="K231" s="34">
        <f>IF($B231="P",VLOOKUP($E231,'[2]Costeo-JUL26'!$B$9:$CQ$307,K$1,0),0)</f>
        <v>919321</v>
      </c>
      <c r="L231" s="35">
        <f>VLOOKUP($E231,'[2]TEORICOS (05.26)'!$A$8:$T$251,L$1,0)</f>
        <v>0.17</v>
      </c>
      <c r="M231" s="36">
        <f t="shared" si="98"/>
        <v>209729.90609999976</v>
      </c>
      <c r="N231" s="35">
        <f>IF($B231="P",VLOOKUP($E231,'[2]Costeo-JUL26'!$B$9:$CQ$307,N$1,0),0)</f>
        <v>8.0000000000000002E-3</v>
      </c>
      <c r="O231" s="36">
        <f t="shared" si="99"/>
        <v>1677.8392487999981</v>
      </c>
      <c r="P231" s="36">
        <f>IF($B231="P",VLOOKUP($E231,'[2]Costeo-JUL26'!$B$9:$CQ$307,P$1,0),0)*H231</f>
        <v>0</v>
      </c>
      <c r="Q231" s="36">
        <f t="shared" si="100"/>
        <v>211407.74534879977</v>
      </c>
      <c r="R231" s="34">
        <f>IF($B231="P",VLOOKUP($E231,'[2]Costeo-JUL26'!$B$9:$CQ$307,R$1,0),0)</f>
        <v>902332</v>
      </c>
      <c r="S231" s="16">
        <f>IF($B231="P",VLOOKUP($E231,'[2]Costeo-JUL26'!$B$9:$CQ$307,S$1,0),0)*$G231</f>
        <v>42.290548042224543</v>
      </c>
      <c r="T231" s="36">
        <f>IF($B231="P",VLOOKUP($E231,'[2]Costeo-JUL26'!$B$9:$CQ$307,T$1,0),0)*$G231</f>
        <v>29499.936490404329</v>
      </c>
      <c r="U231" s="35">
        <f>IF($B231="P",VLOOKUP($E231,'[2]Costeo-JUL26'!$B$9:$CQ$307,U$1,0),0)</f>
        <v>1.4999999999999999E-2</v>
      </c>
      <c r="V231" s="36">
        <f t="shared" si="101"/>
        <v>442.49904735606492</v>
      </c>
      <c r="W231" s="36">
        <f t="shared" si="102"/>
        <v>29942.435537760393</v>
      </c>
      <c r="X231" s="34">
        <f>IF($B231="P",VLOOKUP($E231,'[2]Costeo-JUL26'!$B$9:$CQ$307,X$1,0),0)</f>
        <v>0</v>
      </c>
      <c r="Y231" s="16">
        <f>IF($B231="P",VLOOKUP($E231,'[2]Costeo-JUL26'!$B$9:$CQ$307,Y$1,0),0)*$G231</f>
        <v>0</v>
      </c>
      <c r="Z231" s="36">
        <f>IF($B231="P",VLOOKUP($E231,'[2]Costeo-JUL26'!$B$9:$CQ$307,Z$1,0),0)*$G231</f>
        <v>0</v>
      </c>
      <c r="AA231" s="35">
        <f>IF($B231="P",VLOOKUP($E231,'[2]Costeo-JUL26'!$B$9:$CQ$307,AA$1,0),0)</f>
        <v>0</v>
      </c>
      <c r="AB231" s="36">
        <f t="shared" si="103"/>
        <v>0</v>
      </c>
      <c r="AC231" s="36">
        <f t="shared" si="104"/>
        <v>0</v>
      </c>
      <c r="AD231" s="34">
        <f>IF($B231="P",VLOOKUP($E231,'[2]Costeo-JUL26'!$B$9:$CQ$307,AD$1,0),0)</f>
        <v>902257</v>
      </c>
      <c r="AE231" s="16">
        <f>IF($B231="P",VLOOKUP($E231,'[2]Costeo-JUL26'!$B$9:$CQ$307,AE$1,0),0)*$G231</f>
        <v>1008</v>
      </c>
      <c r="AF231" s="36">
        <f>IF($B231="P",VLOOKUP($E231,'[2]Costeo-JUL26'!$B$9:$CQ$307,AF$1,0),0)*$G231</f>
        <v>15469.9776</v>
      </c>
      <c r="AG231" s="35">
        <f>IF($B231="P",VLOOKUP($E231,'[2]Costeo-JUL26'!$B$9:$CQ$307,AG$1,0),0)</f>
        <v>6.0000000000000001E-3</v>
      </c>
      <c r="AH231" s="36">
        <f t="shared" si="105"/>
        <v>92.8198656</v>
      </c>
      <c r="AI231" s="36">
        <f t="shared" si="106"/>
        <v>15562.797465600001</v>
      </c>
      <c r="AJ231" s="34">
        <f>IF($B231="P",VLOOKUP($E231,'[2]Costeo-JUL26'!$B$9:$CQ$307,AJ$1,0),0)</f>
        <v>919214</v>
      </c>
      <c r="AK231" s="16">
        <f>IF($B231="P",VLOOKUP($E231,'[2]Costeo-JUL26'!$B$9:$CQ$307,AK$1,0),0)*$G231</f>
        <v>1008</v>
      </c>
      <c r="AL231" s="36">
        <f>IF($B231="P",VLOOKUP($E231,'[2]Costeo-JUL26'!$B$9:$CQ$307,AL$1,0),0)*$G231</f>
        <v>5885.7926399999997</v>
      </c>
      <c r="AM231" s="35">
        <f>IF($B231="P",VLOOKUP($E231,'[2]Costeo-JUL26'!$B$9:$CQ$307,AM$1,0),0)</f>
        <v>1.7999999999999999E-2</v>
      </c>
      <c r="AN231" s="36">
        <f t="shared" si="107"/>
        <v>105.94426751999998</v>
      </c>
      <c r="AO231" s="36">
        <f t="shared" si="108"/>
        <v>5991.7369075199995</v>
      </c>
      <c r="AP231" s="34">
        <f>IF($B231="P",VLOOKUP($E231,'[2]Costeo-JUL26'!$B$9:$CQ$307,AP$1,0),0)</f>
        <v>901569</v>
      </c>
      <c r="AQ231" s="16">
        <f>IF($B231="P",VLOOKUP($E231,'[2]Costeo-JUL26'!$B$9:$CQ$307,AQ$1,0),0)*$G231</f>
        <v>1008</v>
      </c>
      <c r="AR231" s="36">
        <f>IF($B231="P",VLOOKUP($E231,'[2]Costeo-JUL26'!$B$9:$CQ$307,AR$1,0),0)*$G231</f>
        <v>65555.300164609056</v>
      </c>
      <c r="AS231" s="35">
        <f>IF($B231="P",VLOOKUP($E231,'[2]Costeo-JUL26'!$B$9:$CQ$307,AS$1,0),0)</f>
        <v>0.02</v>
      </c>
      <c r="AT231" s="36">
        <f t="shared" si="109"/>
        <v>1311.1060032921812</v>
      </c>
      <c r="AU231" s="36">
        <f t="shared" si="110"/>
        <v>66866.406167901237</v>
      </c>
      <c r="AV231" s="34">
        <f>IF($B231="P",VLOOKUP($E231,'[2]Costeo-JUL26'!$B$9:$CQ$307,AV$1,0),0)</f>
        <v>932436</v>
      </c>
      <c r="AW231" s="16">
        <f>IF($B231="P",VLOOKUP($E231,'[2]Costeo-JUL26'!$B$9:$CQ$307,AW$1,0),0)*$G231</f>
        <v>1.9530000000000001</v>
      </c>
      <c r="AX231" s="36">
        <f>IF($B231="P",VLOOKUP($E231,'[2]Costeo-JUL26'!$B$9:$CQ$307,AX$1,0),0)*$G231</f>
        <v>9319.7941199999987</v>
      </c>
      <c r="AY231" s="35">
        <f>IF($B231="P",VLOOKUP($E231,'[2]Costeo-JUL26'!$B$9:$CQ$307,AY$1,0),0)</f>
        <v>0.03</v>
      </c>
      <c r="AZ231" s="36">
        <f t="shared" si="111"/>
        <v>279.59382359999995</v>
      </c>
      <c r="BA231" s="36">
        <f t="shared" si="112"/>
        <v>9599.3879435999988</v>
      </c>
      <c r="BB231" s="34">
        <f>IF($B231="P",VLOOKUP($E231,'[2]Costeo-JUL26'!$B$9:$CQ$307,BB$1,0),0)</f>
        <v>902311</v>
      </c>
      <c r="BC231" s="16">
        <f>IF($B231="P",VLOOKUP($E231,'[2]Costeo-JUL26'!$B$9:$CQ$307,BC$1,0),0)*$G231</f>
        <v>0.26250000000000001</v>
      </c>
      <c r="BD231" s="36">
        <f>IF($B231="P",VLOOKUP($E231,'[2]Costeo-JUL26'!$B$9:$CQ$307,BD$1,0),0)*$G231</f>
        <v>1029.4318125000002</v>
      </c>
      <c r="BE231" s="35">
        <f>IF($B231="P",VLOOKUP($E231,'[2]Costeo-JUL26'!$B$9:$CQ$307,BE$1,0),0)</f>
        <v>0.03</v>
      </c>
      <c r="BF231" s="36">
        <f t="shared" si="113"/>
        <v>30.882954375000004</v>
      </c>
      <c r="BG231" s="36">
        <f t="shared" si="114"/>
        <v>1060.3147668750003</v>
      </c>
      <c r="BH231" s="34">
        <f>IF($B231="P",VLOOKUP($E231,'[2]Costeo-JUL26'!$B$9:$CQ$307,BH$1,0),0)</f>
        <v>933089</v>
      </c>
      <c r="BI231" s="16">
        <f>IF($B231="P",VLOOKUP($E231,'[2]Costeo-JUL26'!$B$9:$CQ$307,BI$1,0),0)*$G231</f>
        <v>2.9166666666666665</v>
      </c>
      <c r="BJ231" s="36">
        <f>IF($B231="P",VLOOKUP($E231,'[2]Costeo-JUL26'!$B$9:$CQ$307,BJ$1,0),0)*$G231</f>
        <v>2171.9615853658538</v>
      </c>
      <c r="BK231" s="35">
        <f>IF(BH231=910319,0,IF($B231="P",VLOOKUP($E231,'[2]Costeo-JUL26'!$B$9:$CQ$307,BK$1,0),0))</f>
        <v>0.02</v>
      </c>
      <c r="BL231" s="36">
        <f t="shared" si="115"/>
        <v>43.439231707317077</v>
      </c>
      <c r="BM231" s="36">
        <f t="shared" si="116"/>
        <v>2215.4008170731709</v>
      </c>
      <c r="BN231" s="34">
        <f>IF($B231="P",VLOOKUP($E231,'[2]Costeo-JUL26'!$B$9:$CQ$307,BN$1,0),0)</f>
        <v>0</v>
      </c>
      <c r="BO231" s="16">
        <f>IF($B231="P",VLOOKUP($E231,'[2]Costeo-JUL26'!$B$9:$CQ$307,BO$1,0),0)*$G231</f>
        <v>0</v>
      </c>
      <c r="BP231" s="36">
        <f>IF($B231="P",VLOOKUP($E231,'[2]Costeo-JUL26'!$B$9:$CQ$307,BP$1,0),0)*$G231</f>
        <v>0</v>
      </c>
      <c r="BQ231" s="35">
        <f>IF($B231="P",VLOOKUP($E231,'[2]Costeo-JUL26'!$B$9:$CQ$307,BQ$1,0),0)</f>
        <v>0</v>
      </c>
      <c r="BR231" s="36">
        <f t="shared" si="117"/>
        <v>0</v>
      </c>
      <c r="BS231" s="36">
        <f t="shared" si="118"/>
        <v>0</v>
      </c>
      <c r="BT231" s="34">
        <f>IF($B231="P",VLOOKUP($E231,'[2]Costeo-JUL26'!$B$9:$CQ$307,BT$1,0),0)</f>
        <v>0</v>
      </c>
      <c r="BU231" s="16">
        <f>IF($B231="P",VLOOKUP($E231,'[2]Costeo-JUL26'!$B$9:$CQ$307,BU$1,0),0)*$G231</f>
        <v>0</v>
      </c>
      <c r="BV231" s="36">
        <f>IF($B231="P",VLOOKUP($E231,'[2]Costeo-JUL26'!$B$9:$CQ$307,BV$1,0),0)*$G231</f>
        <v>0</v>
      </c>
      <c r="BW231" s="35">
        <f>IF($B231="P",VLOOKUP($E231,'[2]Costeo-JUL26'!$B$9:$CQ$307,BW$1,0),0)</f>
        <v>0</v>
      </c>
      <c r="BX231" s="36">
        <f t="shared" si="119"/>
        <v>0</v>
      </c>
      <c r="BY231" s="36">
        <f t="shared" si="120"/>
        <v>0</v>
      </c>
      <c r="BZ231" s="34">
        <f>IF($B231="P",VLOOKUP($E231,'[2]Costeo-JUL26'!$B$9:$CQ$307,BZ$1,0),0)</f>
        <v>936704</v>
      </c>
      <c r="CA231" s="16">
        <f>IF($B231="P",VLOOKUP($E231,'[2]Costeo-JUL26'!$B$9:$CQ$307,CA$1,0),0)*$G231</f>
        <v>3.0633558835576786</v>
      </c>
      <c r="CB231" s="36">
        <f>IF($B231="P",VLOOKUP($E231,'[2]Costeo-JUL26'!$B$9:$CQ$307,CB$1,0),0)*$G231</f>
        <v>1462.3345383445105</v>
      </c>
      <c r="CC231" s="35">
        <f>IF($B231="P",VLOOKUP($E231,'[2]Costeo-JUL26'!$B$9:$CQ$307,CC$1,0),0)</f>
        <v>0.5</v>
      </c>
      <c r="CD231" s="36">
        <f t="shared" si="121"/>
        <v>731.16726917225526</v>
      </c>
      <c r="CE231" s="36">
        <f t="shared" si="122"/>
        <v>2193.5018075167659</v>
      </c>
      <c r="CF231" s="37">
        <f t="shared" si="94"/>
        <v>344839.7267626464</v>
      </c>
      <c r="CG231" s="36">
        <f>IF($B231="r",VLOOKUP($E231,'[2]Costeo-JUL26'!$B$9:$CQ$307,CG$1,0),0)*$G231</f>
        <v>0</v>
      </c>
      <c r="CH231" s="35">
        <f>VLOOKUP($E231,'[2]TEORICOS (05.26)'!$A$8:$T$251,CH$1,0)</f>
        <v>0</v>
      </c>
      <c r="CI231" s="36">
        <f t="shared" si="123"/>
        <v>0</v>
      </c>
      <c r="CJ231" s="37">
        <f t="shared" si="124"/>
        <v>0</v>
      </c>
      <c r="CM231" s="16">
        <f>SUMIFS('[1]Ajuste Inventario'!$I:$I,'[1]Ajuste Inventario'!$B:$B,E231,'[1]Ajuste Inventario'!$S:$S,D231)*-1</f>
        <v>15</v>
      </c>
      <c r="CN231" s="36">
        <f t="shared" si="95"/>
        <v>41052.348424124568</v>
      </c>
      <c r="CP231" t="str">
        <f t="shared" si="96"/>
        <v>2453Org.Vtas Dolores</v>
      </c>
      <c r="CQ231" s="10">
        <f t="shared" si="97"/>
        <v>2736.8232282749714</v>
      </c>
    </row>
    <row r="232" spans="1:95" x14ac:dyDescent="0.25">
      <c r="A232" s="30">
        <v>46204</v>
      </c>
      <c r="B232" s="31" t="str">
        <f>VLOOKUP($E232,'[2]TEORICOS (05.26)'!$A$8:$T$251,B$1,0)</f>
        <v>P</v>
      </c>
      <c r="C232" s="32" t="str">
        <f>VLOOKUP($E232,'[2]TEORICOS (05.26)'!$A$8:$T$251,C$1,0)</f>
        <v>Aquarius</v>
      </c>
      <c r="D232" t="s">
        <v>217</v>
      </c>
      <c r="E232">
        <v>2456</v>
      </c>
      <c r="F232" t="s">
        <v>140</v>
      </c>
      <c r="G232" s="16">
        <v>309</v>
      </c>
      <c r="H232" s="16">
        <v>489.76499999999834</v>
      </c>
      <c r="I232" s="33">
        <v>3256461.399999992</v>
      </c>
      <c r="J232" s="33">
        <v>3235503.4099999932</v>
      </c>
      <c r="K232" s="34">
        <f>IF($B232="P",VLOOKUP($E232,'[2]Costeo-JUL26'!$B$9:$CQ$307,K$1,0),0)</f>
        <v>919321</v>
      </c>
      <c r="L232" s="35">
        <f>VLOOKUP($E232,'[2]TEORICOS (05.26)'!$A$8:$T$251,L$1,0)</f>
        <v>0.17</v>
      </c>
      <c r="M232" s="36">
        <f t="shared" si="98"/>
        <v>550035.57969999884</v>
      </c>
      <c r="N232" s="35">
        <f>IF($B232="P",VLOOKUP($E232,'[2]Costeo-JUL26'!$B$9:$CQ$307,N$1,0),0)</f>
        <v>8.0000000000000002E-3</v>
      </c>
      <c r="O232" s="36">
        <f t="shared" si="99"/>
        <v>4400.2846375999907</v>
      </c>
      <c r="P232" s="36">
        <f>IF($B232="P",VLOOKUP($E232,'[2]Costeo-JUL26'!$B$9:$CQ$307,P$1,0),0)*H232</f>
        <v>0</v>
      </c>
      <c r="Q232" s="36">
        <f t="shared" si="100"/>
        <v>554435.86433759879</v>
      </c>
      <c r="R232" s="34">
        <f>IF($B232="P",VLOOKUP($E232,'[2]Costeo-JUL26'!$B$9:$CQ$307,R$1,0),0)</f>
        <v>902332</v>
      </c>
      <c r="S232" s="16">
        <f>IF($B232="P",VLOOKUP($E232,'[2]Costeo-JUL26'!$B$9:$CQ$307,S$1,0),0)*$G232</f>
        <v>233.35320259013187</v>
      </c>
      <c r="T232" s="36">
        <f>IF($B232="P",VLOOKUP($E232,'[2]Costeo-JUL26'!$B$9:$CQ$307,T$1,0),0)*$G232</f>
        <v>162776.43527740959</v>
      </c>
      <c r="U232" s="35">
        <f>IF($B232="P",VLOOKUP($E232,'[2]Costeo-JUL26'!$B$9:$CQ$307,U$1,0),0)</f>
        <v>1.4999999999999999E-2</v>
      </c>
      <c r="V232" s="36">
        <f t="shared" si="101"/>
        <v>2441.6465291611439</v>
      </c>
      <c r="W232" s="36">
        <f t="shared" si="102"/>
        <v>165218.08180657073</v>
      </c>
      <c r="X232" s="34">
        <f>IF($B232="P",VLOOKUP($E232,'[2]Costeo-JUL26'!$B$9:$CQ$307,X$1,0),0)</f>
        <v>0</v>
      </c>
      <c r="Y232" s="16">
        <f>IF($B232="P",VLOOKUP($E232,'[2]Costeo-JUL26'!$B$9:$CQ$307,Y$1,0),0)*$G232</f>
        <v>0</v>
      </c>
      <c r="Z232" s="36">
        <f>IF($B232="P",VLOOKUP($E232,'[2]Costeo-JUL26'!$B$9:$CQ$307,Z$1,0),0)*$G232</f>
        <v>0</v>
      </c>
      <c r="AA232" s="35">
        <f>IF($B232="P",VLOOKUP($E232,'[2]Costeo-JUL26'!$B$9:$CQ$307,AA$1,0),0)</f>
        <v>0</v>
      </c>
      <c r="AB232" s="36">
        <f t="shared" si="103"/>
        <v>0</v>
      </c>
      <c r="AC232" s="36">
        <f t="shared" si="104"/>
        <v>0</v>
      </c>
      <c r="AD232" s="34">
        <f>IF($B232="P",VLOOKUP($E232,'[2]Costeo-JUL26'!$B$9:$CQ$307,AD$1,0),0)</f>
        <v>902257</v>
      </c>
      <c r="AE232" s="16">
        <f>IF($B232="P",VLOOKUP($E232,'[2]Costeo-JUL26'!$B$9:$CQ$307,AE$1,0),0)*$G232</f>
        <v>1854</v>
      </c>
      <c r="AF232" s="36">
        <f>IF($B232="P",VLOOKUP($E232,'[2]Costeo-JUL26'!$B$9:$CQ$307,AF$1,0),0)*$G232</f>
        <v>28453.7088</v>
      </c>
      <c r="AG232" s="35">
        <f>IF($B232="P",VLOOKUP($E232,'[2]Costeo-JUL26'!$B$9:$CQ$307,AG$1,0),0)</f>
        <v>6.0000000000000001E-3</v>
      </c>
      <c r="AH232" s="36">
        <f t="shared" si="105"/>
        <v>170.72225280000001</v>
      </c>
      <c r="AI232" s="36">
        <f t="shared" si="106"/>
        <v>28624.431052799999</v>
      </c>
      <c r="AJ232" s="34">
        <f>IF($B232="P",VLOOKUP($E232,'[2]Costeo-JUL26'!$B$9:$CQ$307,AJ$1,0),0)</f>
        <v>919217</v>
      </c>
      <c r="AK232" s="16">
        <f>IF($B232="P",VLOOKUP($E232,'[2]Costeo-JUL26'!$B$9:$CQ$307,AK$1,0),0)*$G232</f>
        <v>1854</v>
      </c>
      <c r="AL232" s="36">
        <f>IF($B232="P",VLOOKUP($E232,'[2]Costeo-JUL26'!$B$9:$CQ$307,AL$1,0),0)*$G232</f>
        <v>15991.194960000001</v>
      </c>
      <c r="AM232" s="35">
        <f>IF($B232="P",VLOOKUP($E232,'[2]Costeo-JUL26'!$B$9:$CQ$307,AM$1,0),0)</f>
        <v>1.7999999999999999E-2</v>
      </c>
      <c r="AN232" s="36">
        <f t="shared" si="107"/>
        <v>287.84150927999997</v>
      </c>
      <c r="AO232" s="36">
        <f t="shared" si="108"/>
        <v>16279.036469280001</v>
      </c>
      <c r="AP232" s="34">
        <f>IF($B232="P",VLOOKUP($E232,'[2]Costeo-JUL26'!$B$9:$CQ$307,AP$1,0),0)</f>
        <v>933429</v>
      </c>
      <c r="AQ232" s="16">
        <f>IF($B232="P",VLOOKUP($E232,'[2]Costeo-JUL26'!$B$9:$CQ$307,AQ$1,0),0)*$G232</f>
        <v>1854</v>
      </c>
      <c r="AR232" s="36">
        <f>IF($B232="P",VLOOKUP($E232,'[2]Costeo-JUL26'!$B$9:$CQ$307,AR$1,0),0)*$G232</f>
        <v>182140.26012000005</v>
      </c>
      <c r="AS232" s="35">
        <f>IF($B232="P",VLOOKUP($E232,'[2]Costeo-JUL26'!$B$9:$CQ$307,AS$1,0),0)</f>
        <v>0.02</v>
      </c>
      <c r="AT232" s="36">
        <f t="shared" si="109"/>
        <v>3642.8052024000012</v>
      </c>
      <c r="AU232" s="36">
        <f t="shared" si="110"/>
        <v>185783.06532240004</v>
      </c>
      <c r="AV232" s="34">
        <f>IF($B232="P",VLOOKUP($E232,'[2]Costeo-JUL26'!$B$9:$CQ$307,AV$1,0),0)</f>
        <v>932438</v>
      </c>
      <c r="AW232" s="16">
        <f>IF($B232="P",VLOOKUP($E232,'[2]Costeo-JUL26'!$B$9:$CQ$307,AW$1,0),0)*$G232</f>
        <v>9.0228000000000002</v>
      </c>
      <c r="AX232" s="36">
        <f>IF($B232="P",VLOOKUP($E232,'[2]Costeo-JUL26'!$B$9:$CQ$307,AX$1,0),0)*$G232</f>
        <v>43057.162512000003</v>
      </c>
      <c r="AY232" s="35">
        <f>IF($B232="P",VLOOKUP($E232,'[2]Costeo-JUL26'!$B$9:$CQ$307,AY$1,0),0)</f>
        <v>0.03</v>
      </c>
      <c r="AZ232" s="36">
        <f t="shared" si="111"/>
        <v>1291.71487536</v>
      </c>
      <c r="BA232" s="36">
        <f t="shared" si="112"/>
        <v>44348.87738736</v>
      </c>
      <c r="BB232" s="34">
        <f>IF($B232="P",VLOOKUP($E232,'[2]Costeo-JUL26'!$B$9:$CQ$307,BB$1,0),0)</f>
        <v>902311</v>
      </c>
      <c r="BC232" s="16">
        <f>IF($B232="P",VLOOKUP($E232,'[2]Costeo-JUL26'!$B$9:$CQ$307,BC$1,0),0)*$G232</f>
        <v>1.2415178571428573</v>
      </c>
      <c r="BD232" s="36">
        <f>IF($B232="P",VLOOKUP($E232,'[2]Costeo-JUL26'!$B$9:$CQ$307,BD$1,0),0)*$G232</f>
        <v>4868.7922968750008</v>
      </c>
      <c r="BE232" s="35">
        <f>IF($B232="P",VLOOKUP($E232,'[2]Costeo-JUL26'!$B$9:$CQ$307,BE$1,0),0)</f>
        <v>0.03</v>
      </c>
      <c r="BF232" s="36">
        <f t="shared" si="113"/>
        <v>146.06376890625003</v>
      </c>
      <c r="BG232" s="36">
        <f t="shared" si="114"/>
        <v>5014.8560657812504</v>
      </c>
      <c r="BH232" s="34">
        <f>IF($B232="P",VLOOKUP($E232,'[2]Costeo-JUL26'!$B$9:$CQ$307,BH$1,0),0)</f>
        <v>933089</v>
      </c>
      <c r="BI232" s="16">
        <f>IF($B232="P",VLOOKUP($E232,'[2]Costeo-JUL26'!$B$9:$CQ$307,BI$1,0),0)*$G232</f>
        <v>8.2767857142857135</v>
      </c>
      <c r="BJ232" s="36">
        <f>IF($B232="P",VLOOKUP($E232,'[2]Costeo-JUL26'!$B$9:$CQ$307,BJ$1,0),0)*$G232</f>
        <v>6163.4950703086115</v>
      </c>
      <c r="BK232" s="35">
        <f>IF(BH232=910319,0,IF($B232="P",VLOOKUP($E232,'[2]Costeo-JUL26'!$B$9:$CQ$307,BK$1,0),0))</f>
        <v>0.02</v>
      </c>
      <c r="BL232" s="36">
        <f t="shared" si="115"/>
        <v>123.26990140617224</v>
      </c>
      <c r="BM232" s="36">
        <f t="shared" si="116"/>
        <v>6286.7649717147833</v>
      </c>
      <c r="BN232" s="34">
        <f>IF($B232="P",VLOOKUP($E232,'[2]Costeo-JUL26'!$B$9:$CQ$307,BN$1,0),0)</f>
        <v>0</v>
      </c>
      <c r="BO232" s="16">
        <f>IF($B232="P",VLOOKUP($E232,'[2]Costeo-JUL26'!$B$9:$CQ$307,BO$1,0),0)*$G232</f>
        <v>0</v>
      </c>
      <c r="BP232" s="36">
        <f>IF($B232="P",VLOOKUP($E232,'[2]Costeo-JUL26'!$B$9:$CQ$307,BP$1,0),0)*$G232</f>
        <v>0</v>
      </c>
      <c r="BQ232" s="35">
        <f>IF($B232="P",VLOOKUP($E232,'[2]Costeo-JUL26'!$B$9:$CQ$307,BQ$1,0),0)</f>
        <v>0</v>
      </c>
      <c r="BR232" s="36">
        <f t="shared" si="117"/>
        <v>0</v>
      </c>
      <c r="BS232" s="36">
        <f t="shared" si="118"/>
        <v>0</v>
      </c>
      <c r="BT232" s="34">
        <f>IF($B232="P",VLOOKUP($E232,'[2]Costeo-JUL26'!$B$9:$CQ$307,BT$1,0),0)</f>
        <v>0</v>
      </c>
      <c r="BU232" s="16">
        <f>IF($B232="P",VLOOKUP($E232,'[2]Costeo-JUL26'!$B$9:$CQ$307,BU$1,0),0)*$G232</f>
        <v>0</v>
      </c>
      <c r="BV232" s="36">
        <f>IF($B232="P",VLOOKUP($E232,'[2]Costeo-JUL26'!$B$9:$CQ$307,BV$1,0),0)*$G232</f>
        <v>0</v>
      </c>
      <c r="BW232" s="35">
        <f>IF($B232="P",VLOOKUP($E232,'[2]Costeo-JUL26'!$B$9:$CQ$307,BW$1,0),0)</f>
        <v>0</v>
      </c>
      <c r="BX232" s="36">
        <f t="shared" si="119"/>
        <v>0</v>
      </c>
      <c r="BY232" s="36">
        <f t="shared" si="120"/>
        <v>0</v>
      </c>
      <c r="BZ232" s="34">
        <f>IF($B232="P",VLOOKUP($E232,'[2]Costeo-JUL26'!$B$9:$CQ$307,BZ$1,0),0)</f>
        <v>936704</v>
      </c>
      <c r="CA232" s="16">
        <f>IF($B232="P",VLOOKUP($E232,'[2]Costeo-JUL26'!$B$9:$CQ$307,CA$1,0),0)*$G232</f>
        <v>16.903160143202193</v>
      </c>
      <c r="CB232" s="36">
        <f>IF($B232="P",VLOOKUP($E232,'[2]Costeo-JUL26'!$B$9:$CQ$307,CB$1,0),0)*$G232</f>
        <v>8068.9530776509609</v>
      </c>
      <c r="CC232" s="35">
        <f>IF($B232="P",VLOOKUP($E232,'[2]Costeo-JUL26'!$B$9:$CQ$307,CC$1,0),0)</f>
        <v>0.5</v>
      </c>
      <c r="CD232" s="36">
        <f t="shared" si="121"/>
        <v>4034.4765388254805</v>
      </c>
      <c r="CE232" s="36">
        <f t="shared" si="122"/>
        <v>12103.429616476442</v>
      </c>
      <c r="CF232" s="37">
        <f t="shared" si="94"/>
        <v>1018094.4070299821</v>
      </c>
      <c r="CG232" s="36">
        <f>IF($B232="r",VLOOKUP($E232,'[2]Costeo-JUL26'!$B$9:$CQ$307,CG$1,0),0)*$G232</f>
        <v>0</v>
      </c>
      <c r="CH232" s="35">
        <f>VLOOKUP($E232,'[2]TEORICOS (05.26)'!$A$8:$T$251,CH$1,0)</f>
        <v>0</v>
      </c>
      <c r="CI232" s="36">
        <f t="shared" si="123"/>
        <v>0</v>
      </c>
      <c r="CJ232" s="37">
        <f t="shared" si="124"/>
        <v>0</v>
      </c>
      <c r="CM232" s="16">
        <f>SUMIFS('[1]Ajuste Inventario'!$I:$I,'[1]Ajuste Inventario'!$B:$B,E232,'[1]Ajuste Inventario'!$S:$S,D232)*-1</f>
        <v>0.33400000000000002</v>
      </c>
      <c r="CN232" s="36">
        <f t="shared" si="95"/>
        <v>1100.4645046861294</v>
      </c>
      <c r="CP232" t="str">
        <f t="shared" si="96"/>
        <v>2456Org.Vtas Dolores</v>
      </c>
      <c r="CQ232" s="10">
        <f t="shared" si="97"/>
        <v>3294.8039062458961</v>
      </c>
    </row>
    <row r="233" spans="1:95" x14ac:dyDescent="0.25">
      <c r="A233" s="30">
        <v>46204</v>
      </c>
      <c r="B233" s="31" t="str">
        <f>VLOOKUP($E233,'[2]TEORICOS (05.26)'!$A$8:$T$251,B$1,0)</f>
        <v>P</v>
      </c>
      <c r="C233" s="32" t="str">
        <f>VLOOKUP($E233,'[2]TEORICOS (05.26)'!$A$8:$T$251,C$1,0)</f>
        <v>Aquarius</v>
      </c>
      <c r="D233" t="s">
        <v>217</v>
      </c>
      <c r="E233">
        <v>2458</v>
      </c>
      <c r="F233" t="s">
        <v>141</v>
      </c>
      <c r="G233" s="16">
        <v>91</v>
      </c>
      <c r="H233" s="16">
        <v>216.39799999999974</v>
      </c>
      <c r="I233" s="33">
        <v>1258177.28</v>
      </c>
      <c r="J233" s="33">
        <v>1246670.8100000003</v>
      </c>
      <c r="K233" s="34">
        <f>IF($B233="P",VLOOKUP($E233,'[2]Costeo-JUL26'!$B$9:$CQ$307,K$1,0),0)</f>
        <v>919321</v>
      </c>
      <c r="L233" s="35">
        <f>VLOOKUP($E233,'[2]TEORICOS (05.26)'!$A$8:$T$251,L$1,0)</f>
        <v>0.17</v>
      </c>
      <c r="M233" s="36">
        <f t="shared" si="98"/>
        <v>211934.03770000007</v>
      </c>
      <c r="N233" s="35">
        <f>IF($B233="P",VLOOKUP($E233,'[2]Costeo-JUL26'!$B$9:$CQ$307,N$1,0),0)</f>
        <v>8.0000000000000002E-3</v>
      </c>
      <c r="O233" s="36">
        <f t="shared" si="99"/>
        <v>1695.4723016000007</v>
      </c>
      <c r="P233" s="36">
        <f>IF($B233="P",VLOOKUP($E233,'[2]Costeo-JUL26'!$B$9:$CQ$307,P$1,0),0)*H233</f>
        <v>0</v>
      </c>
      <c r="Q233" s="36">
        <f t="shared" si="100"/>
        <v>213629.51000160008</v>
      </c>
      <c r="R233" s="34">
        <f>IF($B233="P",VLOOKUP($E233,'[2]Costeo-JUL26'!$B$9:$CQ$307,R$1,0),0)</f>
        <v>902332</v>
      </c>
      <c r="S233" s="16">
        <f>IF($B233="P",VLOOKUP($E233,'[2]Costeo-JUL26'!$B$9:$CQ$307,S$1,0),0)*$G233</f>
        <v>103.08321085292233</v>
      </c>
      <c r="T233" s="36">
        <f>IF($B233="P",VLOOKUP($E233,'[2]Costeo-JUL26'!$B$9:$CQ$307,T$1,0),0)*$G233</f>
        <v>71906.095195360554</v>
      </c>
      <c r="U233" s="35">
        <f>IF($B233="P",VLOOKUP($E233,'[2]Costeo-JUL26'!$B$9:$CQ$307,U$1,0),0)</f>
        <v>1.4999999999999999E-2</v>
      </c>
      <c r="V233" s="36">
        <f t="shared" si="101"/>
        <v>1078.5914279304084</v>
      </c>
      <c r="W233" s="36">
        <f t="shared" si="102"/>
        <v>72984.686623290967</v>
      </c>
      <c r="X233" s="34">
        <f>IF($B233="P",VLOOKUP($E233,'[2]Costeo-JUL26'!$B$9:$CQ$307,X$1,0),0)</f>
        <v>0</v>
      </c>
      <c r="Y233" s="16">
        <f>IF($B233="P",VLOOKUP($E233,'[2]Costeo-JUL26'!$B$9:$CQ$307,Y$1,0),0)*$G233</f>
        <v>0</v>
      </c>
      <c r="Z233" s="36">
        <f>IF($B233="P",VLOOKUP($E233,'[2]Costeo-JUL26'!$B$9:$CQ$307,Z$1,0),0)*$G233</f>
        <v>0</v>
      </c>
      <c r="AA233" s="35">
        <f>IF($B233="P",VLOOKUP($E233,'[2]Costeo-JUL26'!$B$9:$CQ$307,AA$1,0),0)</f>
        <v>0</v>
      </c>
      <c r="AB233" s="36">
        <f t="shared" si="103"/>
        <v>0</v>
      </c>
      <c r="AC233" s="36">
        <f t="shared" si="104"/>
        <v>0</v>
      </c>
      <c r="AD233" s="34">
        <f>IF($B233="P",VLOOKUP($E233,'[2]Costeo-JUL26'!$B$9:$CQ$307,AD$1,0),0)</f>
        <v>902257</v>
      </c>
      <c r="AE233" s="16">
        <f>IF($B233="P",VLOOKUP($E233,'[2]Costeo-JUL26'!$B$9:$CQ$307,AE$1,0),0)*$G233</f>
        <v>546</v>
      </c>
      <c r="AF233" s="36">
        <f>IF($B233="P",VLOOKUP($E233,'[2]Costeo-JUL26'!$B$9:$CQ$307,AF$1,0),0)*$G233</f>
        <v>8379.5712000000003</v>
      </c>
      <c r="AG233" s="35">
        <f>IF($B233="P",VLOOKUP($E233,'[2]Costeo-JUL26'!$B$9:$CQ$307,AG$1,0),0)</f>
        <v>6.0000000000000001E-3</v>
      </c>
      <c r="AH233" s="36">
        <f t="shared" si="105"/>
        <v>50.277427200000005</v>
      </c>
      <c r="AI233" s="36">
        <f t="shared" si="106"/>
        <v>8429.8486272000009</v>
      </c>
      <c r="AJ233" s="34">
        <f>IF($B233="P",VLOOKUP($E233,'[2]Costeo-JUL26'!$B$9:$CQ$307,AJ$1,0),0)</f>
        <v>925511</v>
      </c>
      <c r="AK233" s="16">
        <f>IF($B233="P",VLOOKUP($E233,'[2]Costeo-JUL26'!$B$9:$CQ$307,AK$1,0),0)*$G233</f>
        <v>546</v>
      </c>
      <c r="AL233" s="36">
        <f>IF($B233="P",VLOOKUP($E233,'[2]Costeo-JUL26'!$B$9:$CQ$307,AL$1,0),0)*$G233</f>
        <v>7501.0244399999992</v>
      </c>
      <c r="AM233" s="35">
        <f>IF($B233="P",VLOOKUP($E233,'[2]Costeo-JUL26'!$B$9:$CQ$307,AM$1,0),0)</f>
        <v>1.7999999999999999E-2</v>
      </c>
      <c r="AN233" s="36">
        <f t="shared" si="107"/>
        <v>135.01843991999996</v>
      </c>
      <c r="AO233" s="36">
        <f t="shared" si="108"/>
        <v>7636.042879919999</v>
      </c>
      <c r="AP233" s="34">
        <f>IF($B233="P",VLOOKUP($E233,'[2]Costeo-JUL26'!$B$9:$CQ$307,AP$1,0),0)</f>
        <v>911881</v>
      </c>
      <c r="AQ233" s="16">
        <f>IF($B233="P",VLOOKUP($E233,'[2]Costeo-JUL26'!$B$9:$CQ$307,AQ$1,0),0)*$G233</f>
        <v>546</v>
      </c>
      <c r="AR233" s="36">
        <f>IF($B233="P",VLOOKUP($E233,'[2]Costeo-JUL26'!$B$9:$CQ$307,AR$1,0),0)*$G233</f>
        <v>74087.395201234016</v>
      </c>
      <c r="AS233" s="35">
        <f>IF($B233="P",VLOOKUP($E233,'[2]Costeo-JUL26'!$B$9:$CQ$307,AS$1,0),0)</f>
        <v>0.02</v>
      </c>
      <c r="AT233" s="36">
        <f t="shared" si="109"/>
        <v>1481.7479040246803</v>
      </c>
      <c r="AU233" s="36">
        <f t="shared" si="110"/>
        <v>75569.1431052587</v>
      </c>
      <c r="AV233" s="34">
        <f>IF($B233="P",VLOOKUP($E233,'[2]Costeo-JUL26'!$B$9:$CQ$307,AV$1,0),0)</f>
        <v>901729</v>
      </c>
      <c r="AW233" s="16">
        <f>IF($B233="P",VLOOKUP($E233,'[2]Costeo-JUL26'!$B$9:$CQ$307,AW$1,0),0)*$G233</f>
        <v>3.7401</v>
      </c>
      <c r="AX233" s="36">
        <f>IF($B233="P",VLOOKUP($E233,'[2]Costeo-JUL26'!$B$9:$CQ$307,AX$1,0),0)*$G233</f>
        <v>17847.906803999998</v>
      </c>
      <c r="AY233" s="35">
        <f>IF($B233="P",VLOOKUP($E233,'[2]Costeo-JUL26'!$B$9:$CQ$307,AY$1,0),0)</f>
        <v>0.03</v>
      </c>
      <c r="AZ233" s="36">
        <f t="shared" si="111"/>
        <v>535.43720411999993</v>
      </c>
      <c r="BA233" s="36">
        <f t="shared" si="112"/>
        <v>18383.344008119999</v>
      </c>
      <c r="BB233" s="34">
        <f>IF($B233="P",VLOOKUP($E233,'[2]Costeo-JUL26'!$B$9:$CQ$307,BB$1,0),0)</f>
        <v>902311</v>
      </c>
      <c r="BC233" s="16">
        <f>IF($B233="P",VLOOKUP($E233,'[2]Costeo-JUL26'!$B$9:$CQ$307,BC$1,0),0)*$G233</f>
        <v>0.39812500000000006</v>
      </c>
      <c r="BD233" s="36">
        <f>IF($B233="P",VLOOKUP($E233,'[2]Costeo-JUL26'!$B$9:$CQ$307,BD$1,0),0)*$G233</f>
        <v>1561.3049156250004</v>
      </c>
      <c r="BE233" s="35">
        <f>IF($B233="P",VLOOKUP($E233,'[2]Costeo-JUL26'!$B$9:$CQ$307,BE$1,0),0)</f>
        <v>0.03</v>
      </c>
      <c r="BF233" s="36">
        <f t="shared" si="113"/>
        <v>46.839147468750006</v>
      </c>
      <c r="BG233" s="36">
        <f t="shared" si="114"/>
        <v>1608.1440630937504</v>
      </c>
      <c r="BH233" s="34">
        <f>IF($B233="P",VLOOKUP($E233,'[2]Costeo-JUL26'!$B$9:$CQ$307,BH$1,0),0)</f>
        <v>933089</v>
      </c>
      <c r="BI233" s="16">
        <f>IF($B233="P",VLOOKUP($E233,'[2]Costeo-JUL26'!$B$9:$CQ$307,BI$1,0),0)*$G233</f>
        <v>3.4125000000000001</v>
      </c>
      <c r="BJ233" s="36">
        <f>IF($B233="P",VLOOKUP($E233,'[2]Costeo-JUL26'!$B$9:$CQ$307,BJ$1,0),0)*$G233</f>
        <v>2541.1950548780492</v>
      </c>
      <c r="BK233" s="35">
        <f>IF(BH233=910319,0,IF($B233="P",VLOOKUP($E233,'[2]Costeo-JUL26'!$B$9:$CQ$307,BK$1,0),0))</f>
        <v>0.02</v>
      </c>
      <c r="BL233" s="36">
        <f t="shared" si="115"/>
        <v>50.823901097560984</v>
      </c>
      <c r="BM233" s="36">
        <f t="shared" si="116"/>
        <v>2592.01895597561</v>
      </c>
      <c r="BN233" s="34">
        <f>IF($B233="P",VLOOKUP($E233,'[2]Costeo-JUL26'!$B$9:$CQ$307,BN$1,0),0)</f>
        <v>0</v>
      </c>
      <c r="BO233" s="16">
        <f>IF($B233="P",VLOOKUP($E233,'[2]Costeo-JUL26'!$B$9:$CQ$307,BO$1,0),0)*$G233</f>
        <v>0</v>
      </c>
      <c r="BP233" s="36">
        <f>IF($B233="P",VLOOKUP($E233,'[2]Costeo-JUL26'!$B$9:$CQ$307,BP$1,0),0)*$G233</f>
        <v>0</v>
      </c>
      <c r="BQ233" s="35">
        <f>IF($B233="P",VLOOKUP($E233,'[2]Costeo-JUL26'!$B$9:$CQ$307,BQ$1,0),0)</f>
        <v>0</v>
      </c>
      <c r="BR233" s="36">
        <f t="shared" si="117"/>
        <v>0</v>
      </c>
      <c r="BS233" s="36">
        <f t="shared" si="118"/>
        <v>0</v>
      </c>
      <c r="BT233" s="34">
        <f>IF($B233="P",VLOOKUP($E233,'[2]Costeo-JUL26'!$B$9:$CQ$307,BT$1,0),0)</f>
        <v>0</v>
      </c>
      <c r="BU233" s="16">
        <f>IF($B233="P",VLOOKUP($E233,'[2]Costeo-JUL26'!$B$9:$CQ$307,BU$1,0),0)*$G233</f>
        <v>0</v>
      </c>
      <c r="BV233" s="36">
        <f>IF($B233="P",VLOOKUP($E233,'[2]Costeo-JUL26'!$B$9:$CQ$307,BV$1,0),0)*$G233</f>
        <v>0</v>
      </c>
      <c r="BW233" s="35">
        <f>IF($B233="P",VLOOKUP($E233,'[2]Costeo-JUL26'!$B$9:$CQ$307,BW$1,0),0)</f>
        <v>0</v>
      </c>
      <c r="BX233" s="36">
        <f t="shared" si="119"/>
        <v>0</v>
      </c>
      <c r="BY233" s="36">
        <f t="shared" si="120"/>
        <v>0</v>
      </c>
      <c r="BZ233" s="34">
        <f>IF($B233="P",VLOOKUP($E233,'[2]Costeo-JUL26'!$B$9:$CQ$307,BZ$1,0),0)</f>
        <v>936704</v>
      </c>
      <c r="CA233" s="16">
        <f>IF($B233="P",VLOOKUP($E233,'[2]Costeo-JUL26'!$B$9:$CQ$307,CA$1,0),0)*$G233</f>
        <v>7.4669299661718416</v>
      </c>
      <c r="CB233" s="36">
        <f>IF($B233="P",VLOOKUP($E233,'[2]Costeo-JUL26'!$B$9:$CQ$307,CB$1,0),0)*$G233</f>
        <v>3564.4404372147442</v>
      </c>
      <c r="CC233" s="35">
        <f>IF($B233="P",VLOOKUP($E233,'[2]Costeo-JUL26'!$B$9:$CQ$307,CC$1,0),0)</f>
        <v>0.5</v>
      </c>
      <c r="CD233" s="36">
        <f t="shared" si="121"/>
        <v>1782.2202186073721</v>
      </c>
      <c r="CE233" s="36">
        <f t="shared" si="122"/>
        <v>5346.6606558221165</v>
      </c>
      <c r="CF233" s="37">
        <f t="shared" si="94"/>
        <v>406179.39892028121</v>
      </c>
      <c r="CG233" s="36">
        <f>IF($B233="r",VLOOKUP($E233,'[2]Costeo-JUL26'!$B$9:$CQ$307,CG$1,0),0)*$G233</f>
        <v>0</v>
      </c>
      <c r="CH233" s="35">
        <f>VLOOKUP($E233,'[2]TEORICOS (05.26)'!$A$8:$T$251,CH$1,0)</f>
        <v>0</v>
      </c>
      <c r="CI233" s="36">
        <f t="shared" si="123"/>
        <v>0</v>
      </c>
      <c r="CJ233" s="37">
        <f t="shared" si="124"/>
        <v>0</v>
      </c>
      <c r="CM233" s="16">
        <f>SUMIFS('[1]Ajuste Inventario'!$I:$I,'[1]Ajuste Inventario'!$B:$B,E233,'[1]Ajuste Inventario'!$S:$S,D233)*-1</f>
        <v>2.1669999999999998</v>
      </c>
      <c r="CN233" s="36">
        <f t="shared" si="95"/>
        <v>9672.4259061565863</v>
      </c>
      <c r="CP233" t="str">
        <f t="shared" si="96"/>
        <v>2458Org.Vtas Dolores</v>
      </c>
      <c r="CQ233" s="10">
        <f t="shared" si="97"/>
        <v>4463.5098782448486</v>
      </c>
    </row>
    <row r="234" spans="1:95" x14ac:dyDescent="0.25">
      <c r="A234" s="30">
        <v>46204</v>
      </c>
      <c r="B234" s="31" t="str">
        <f>VLOOKUP($E234,'[2]TEORICOS (05.26)'!$A$8:$T$251,B$1,0)</f>
        <v>P</v>
      </c>
      <c r="C234" s="32" t="str">
        <f>VLOOKUP($E234,'[2]TEORICOS (05.26)'!$A$8:$T$251,C$1,0)</f>
        <v>Crush</v>
      </c>
      <c r="D234" t="s">
        <v>217</v>
      </c>
      <c r="E234">
        <v>2459</v>
      </c>
      <c r="F234" t="s">
        <v>142</v>
      </c>
      <c r="G234" s="16">
        <v>445</v>
      </c>
      <c r="H234" s="16">
        <v>1058.2100000000023</v>
      </c>
      <c r="I234" s="33">
        <v>3498033.4900000058</v>
      </c>
      <c r="J234" s="33">
        <v>3351398.6800000044</v>
      </c>
      <c r="K234" s="34">
        <f>IF($B234="P",VLOOKUP($E234,'[2]Costeo-JUL26'!$B$9:$CQ$307,K$1,0),0)</f>
        <v>901769</v>
      </c>
      <c r="L234" s="35">
        <f>VLOOKUP($E234,'[2]TEORICOS (05.26)'!$A$8:$T$251,L$1,0)</f>
        <v>0.13</v>
      </c>
      <c r="M234" s="36">
        <f t="shared" si="98"/>
        <v>435681.82840000058</v>
      </c>
      <c r="N234" s="35">
        <f>IF($B234="P",VLOOKUP($E234,'[2]Costeo-JUL26'!$B$9:$CQ$307,N$1,0),0)</f>
        <v>8.0000000000000002E-3</v>
      </c>
      <c r="O234" s="36">
        <f t="shared" si="99"/>
        <v>3485.4546272000048</v>
      </c>
      <c r="P234" s="36">
        <f>IF($B234="P",VLOOKUP($E234,'[2]Costeo-JUL26'!$B$9:$CQ$307,P$1,0),0)*H234</f>
        <v>0</v>
      </c>
      <c r="Q234" s="36">
        <f t="shared" si="100"/>
        <v>439167.28302720061</v>
      </c>
      <c r="R234" s="34">
        <f>IF($B234="P",VLOOKUP($E234,'[2]Costeo-JUL26'!$B$9:$CQ$307,R$1,0),0)</f>
        <v>0</v>
      </c>
      <c r="S234" s="16">
        <f>IF($B234="P",VLOOKUP($E234,'[2]Costeo-JUL26'!$B$9:$CQ$307,S$1,0),0)*$G234</f>
        <v>0</v>
      </c>
      <c r="T234" s="36">
        <f>IF($B234="P",VLOOKUP($E234,'[2]Costeo-JUL26'!$B$9:$CQ$307,T$1,0),0)*$G234</f>
        <v>0</v>
      </c>
      <c r="U234" s="35">
        <f>IF($B234="P",VLOOKUP($E234,'[2]Costeo-JUL26'!$B$9:$CQ$307,U$1,0),0)</f>
        <v>0</v>
      </c>
      <c r="V234" s="36">
        <f t="shared" si="101"/>
        <v>0</v>
      </c>
      <c r="W234" s="36">
        <f t="shared" si="102"/>
        <v>0</v>
      </c>
      <c r="X234" s="34">
        <f>IF($B234="P",VLOOKUP($E234,'[2]Costeo-JUL26'!$B$9:$CQ$307,X$1,0),0)</f>
        <v>902338</v>
      </c>
      <c r="Y234" s="16">
        <f>IF($B234="P",VLOOKUP($E234,'[2]Costeo-JUL26'!$B$9:$CQ$307,Y$1,0),0)*$G234</f>
        <v>48.76888499999999</v>
      </c>
      <c r="Z234" s="36">
        <f>IF($B234="P",VLOOKUP($E234,'[2]Costeo-JUL26'!$B$9:$CQ$307,Z$1,0),0)*$G234</f>
        <v>13788.914544899999</v>
      </c>
      <c r="AA234" s="35">
        <f>IF($B234="P",VLOOKUP($E234,'[2]Costeo-JUL26'!$B$9:$CQ$307,AA$1,0),0)</f>
        <v>0.45</v>
      </c>
      <c r="AB234" s="36">
        <f t="shared" si="103"/>
        <v>6205.0115452049995</v>
      </c>
      <c r="AC234" s="36">
        <f t="shared" si="104"/>
        <v>19993.926090105</v>
      </c>
      <c r="AD234" s="34">
        <f>IF($B234="P",VLOOKUP($E234,'[2]Costeo-JUL26'!$B$9:$CQ$307,AD$1,0),0)</f>
        <v>901767</v>
      </c>
      <c r="AE234" s="16">
        <f>IF($B234="P",VLOOKUP($E234,'[2]Costeo-JUL26'!$B$9:$CQ$307,AE$1,0),0)*$G234</f>
        <v>2670</v>
      </c>
      <c r="AF234" s="36">
        <f>IF($B234="P",VLOOKUP($E234,'[2]Costeo-JUL26'!$B$9:$CQ$307,AF$1,0),0)*$G234</f>
        <v>40977.024000000005</v>
      </c>
      <c r="AG234" s="35">
        <f>IF($B234="P",VLOOKUP($E234,'[2]Costeo-JUL26'!$B$9:$CQ$307,AG$1,0),0)</f>
        <v>6.0000000000000001E-3</v>
      </c>
      <c r="AH234" s="36">
        <f t="shared" si="105"/>
        <v>245.86214400000003</v>
      </c>
      <c r="AI234" s="36">
        <f t="shared" si="106"/>
        <v>41222.886144000004</v>
      </c>
      <c r="AJ234" s="34">
        <f>IF($B234="P",VLOOKUP($E234,'[2]Costeo-JUL26'!$B$9:$CQ$307,AJ$1,0),0)</f>
        <v>909144</v>
      </c>
      <c r="AK234" s="16">
        <f>IF($B234="P",VLOOKUP($E234,'[2]Costeo-JUL26'!$B$9:$CQ$307,AK$1,0),0)*$G234</f>
        <v>2670</v>
      </c>
      <c r="AL234" s="36">
        <f>IF($B234="P",VLOOKUP($E234,'[2]Costeo-JUL26'!$B$9:$CQ$307,AL$1,0),0)*$G234</f>
        <v>37195.235999999997</v>
      </c>
      <c r="AM234" s="35">
        <f>IF($B234="P",VLOOKUP($E234,'[2]Costeo-JUL26'!$B$9:$CQ$307,AM$1,0),0)</f>
        <v>1.7999999999999999E-2</v>
      </c>
      <c r="AN234" s="36">
        <f t="shared" si="107"/>
        <v>669.51424799999995</v>
      </c>
      <c r="AO234" s="36">
        <f t="shared" si="108"/>
        <v>37864.750247999997</v>
      </c>
      <c r="AP234" s="34">
        <f>IF($B234="P",VLOOKUP($E234,'[2]Costeo-JUL26'!$B$9:$CQ$307,AP$1,0),0)</f>
        <v>911423</v>
      </c>
      <c r="AQ234" s="16">
        <f>IF($B234="P",VLOOKUP($E234,'[2]Costeo-JUL26'!$B$9:$CQ$307,AQ$1,0),0)*$G234</f>
        <v>2670</v>
      </c>
      <c r="AR234" s="36">
        <f>IF($B234="P",VLOOKUP($E234,'[2]Costeo-JUL26'!$B$9:$CQ$307,AR$1,0),0)*$G234</f>
        <v>407575.23298900807</v>
      </c>
      <c r="AS234" s="35">
        <f>IF($B234="P",VLOOKUP($E234,'[2]Costeo-JUL26'!$B$9:$CQ$307,AS$1,0),0)</f>
        <v>0.02</v>
      </c>
      <c r="AT234" s="36">
        <f t="shared" si="109"/>
        <v>8151.504659780162</v>
      </c>
      <c r="AU234" s="36">
        <f t="shared" si="110"/>
        <v>415726.73764878826</v>
      </c>
      <c r="AV234" s="34">
        <f>IF($B234="P",VLOOKUP($E234,'[2]Costeo-JUL26'!$B$9:$CQ$307,AV$1,0),0)</f>
        <v>932442</v>
      </c>
      <c r="AW234" s="16">
        <f>IF($B234="P",VLOOKUP($E234,'[2]Costeo-JUL26'!$B$9:$CQ$307,AW$1,0),0)*$G234</f>
        <v>12.326499999999999</v>
      </c>
      <c r="AX234" s="36">
        <f>IF($B234="P",VLOOKUP($E234,'[2]Costeo-JUL26'!$B$9:$CQ$307,AX$1,0),0)*$G234</f>
        <v>45500.492874613468</v>
      </c>
      <c r="AY234" s="35">
        <f>IF($B234="P",VLOOKUP($E234,'[2]Costeo-JUL26'!$B$9:$CQ$307,AY$1,0),0)</f>
        <v>0.03</v>
      </c>
      <c r="AZ234" s="36">
        <f t="shared" si="111"/>
        <v>1365.014786238404</v>
      </c>
      <c r="BA234" s="36">
        <f t="shared" si="112"/>
        <v>46865.507660851872</v>
      </c>
      <c r="BB234" s="34">
        <f>IF($B234="P",VLOOKUP($E234,'[2]Costeo-JUL26'!$B$9:$CQ$307,BB$1,0),0)</f>
        <v>902311</v>
      </c>
      <c r="BC234" s="16">
        <f>IF($B234="P",VLOOKUP($E234,'[2]Costeo-JUL26'!$B$9:$CQ$307,BC$1,0),0)*$G234</f>
        <v>1.9468750000000001</v>
      </c>
      <c r="BD234" s="36">
        <f>IF($B234="P",VLOOKUP($E234,'[2]Costeo-JUL26'!$B$9:$CQ$307,BD$1,0),0)*$G234</f>
        <v>7634.9526093750019</v>
      </c>
      <c r="BE234" s="35">
        <f>IF($B234="P",VLOOKUP($E234,'[2]Costeo-JUL26'!$B$9:$CQ$307,BE$1,0),0)</f>
        <v>0.03</v>
      </c>
      <c r="BF234" s="36">
        <f t="shared" si="113"/>
        <v>229.04857828125006</v>
      </c>
      <c r="BG234" s="36">
        <f t="shared" si="114"/>
        <v>7864.0011876562521</v>
      </c>
      <c r="BH234" s="34">
        <f>IF($B234="P",VLOOKUP($E234,'[2]Costeo-JUL26'!$B$9:$CQ$307,BH$1,0),0)</f>
        <v>933089</v>
      </c>
      <c r="BI234" s="16">
        <f>IF($B234="P",VLOOKUP($E234,'[2]Costeo-JUL26'!$B$9:$CQ$307,BI$1,0),0)*$G234</f>
        <v>16.6875</v>
      </c>
      <c r="BJ234" s="36">
        <f>IF($B234="P",VLOOKUP($E234,'[2]Costeo-JUL26'!$B$9:$CQ$307,BJ$1,0),0)*$G234</f>
        <v>12426.723070557493</v>
      </c>
      <c r="BK234" s="35">
        <f>IF(BH234=910319,0,IF($B234="P",VLOOKUP($E234,'[2]Costeo-JUL26'!$B$9:$CQ$307,BK$1,0),0))</f>
        <v>0.02</v>
      </c>
      <c r="BL234" s="36">
        <f t="shared" si="115"/>
        <v>248.53446141114986</v>
      </c>
      <c r="BM234" s="36">
        <f t="shared" si="116"/>
        <v>12675.257531968642</v>
      </c>
      <c r="BN234" s="34">
        <f>IF($B234="P",VLOOKUP($E234,'[2]Costeo-JUL26'!$B$9:$CQ$307,BN$1,0),0)</f>
        <v>0</v>
      </c>
      <c r="BO234" s="16">
        <f>IF($B234="P",VLOOKUP($E234,'[2]Costeo-JUL26'!$B$9:$CQ$307,BO$1,0),0)*$G234</f>
        <v>0</v>
      </c>
      <c r="BP234" s="36">
        <f>IF($B234="P",VLOOKUP($E234,'[2]Costeo-JUL26'!$B$9:$CQ$307,BP$1,0),0)*$G234</f>
        <v>0</v>
      </c>
      <c r="BQ234" s="35">
        <f>IF($B234="P",VLOOKUP($E234,'[2]Costeo-JUL26'!$B$9:$CQ$307,BQ$1,0),0)</f>
        <v>0</v>
      </c>
      <c r="BR234" s="36">
        <f t="shared" si="117"/>
        <v>0</v>
      </c>
      <c r="BS234" s="36">
        <f t="shared" si="118"/>
        <v>0</v>
      </c>
      <c r="BT234" s="34">
        <f>IF($B234="P",VLOOKUP($E234,'[2]Costeo-JUL26'!$B$9:$CQ$307,BT$1,0),0)</f>
        <v>0</v>
      </c>
      <c r="BU234" s="16">
        <f>IF($B234="P",VLOOKUP($E234,'[2]Costeo-JUL26'!$B$9:$CQ$307,BU$1,0),0)*$G234</f>
        <v>0</v>
      </c>
      <c r="BV234" s="36">
        <f>IF($B234="P",VLOOKUP($E234,'[2]Costeo-JUL26'!$B$9:$CQ$307,BV$1,0),0)*$G234</f>
        <v>0</v>
      </c>
      <c r="BW234" s="35">
        <f>IF($B234="P",VLOOKUP($E234,'[2]Costeo-JUL26'!$B$9:$CQ$307,BW$1,0),0)</f>
        <v>0</v>
      </c>
      <c r="BX234" s="36">
        <f t="shared" si="119"/>
        <v>0</v>
      </c>
      <c r="BY234" s="36">
        <f t="shared" si="120"/>
        <v>0</v>
      </c>
      <c r="BZ234" s="34">
        <f>IF($B234="P",VLOOKUP($E234,'[2]Costeo-JUL26'!$B$9:$CQ$307,BZ$1,0),0)</f>
        <v>0</v>
      </c>
      <c r="CA234" s="16">
        <f>IF($B234="P",VLOOKUP($E234,'[2]Costeo-JUL26'!$B$9:$CQ$307,CA$1,0),0)*$G234</f>
        <v>0</v>
      </c>
      <c r="CB234" s="36">
        <f>IF($B234="P",VLOOKUP($E234,'[2]Costeo-JUL26'!$B$9:$CQ$307,CB$1,0),0)*$G234</f>
        <v>0</v>
      </c>
      <c r="CC234" s="35">
        <f>IF($B234="P",VLOOKUP($E234,'[2]Costeo-JUL26'!$B$9:$CQ$307,CC$1,0),0)</f>
        <v>0</v>
      </c>
      <c r="CD234" s="36">
        <f t="shared" si="121"/>
        <v>0</v>
      </c>
      <c r="CE234" s="36">
        <f t="shared" si="122"/>
        <v>0</v>
      </c>
      <c r="CF234" s="37">
        <f t="shared" si="94"/>
        <v>1021380.3495385707</v>
      </c>
      <c r="CG234" s="36">
        <f>IF($B234="r",VLOOKUP($E234,'[2]Costeo-JUL26'!$B$9:$CQ$307,CG$1,0),0)*$G234</f>
        <v>0</v>
      </c>
      <c r="CH234" s="35">
        <f>VLOOKUP($E234,'[2]TEORICOS (05.26)'!$A$8:$T$251,CH$1,0)</f>
        <v>0</v>
      </c>
      <c r="CI234" s="36">
        <f t="shared" si="123"/>
        <v>0</v>
      </c>
      <c r="CJ234" s="37">
        <f t="shared" si="124"/>
        <v>0</v>
      </c>
      <c r="CM234" s="16">
        <f>SUMIFS('[1]Ajuste Inventario'!$I:$I,'[1]Ajuste Inventario'!$B:$B,E234,'[1]Ajuste Inventario'!$S:$S,D234)*-1</f>
        <v>6.3330000000000002</v>
      </c>
      <c r="CN234" s="36">
        <f t="shared" si="95"/>
        <v>14535.734277815212</v>
      </c>
      <c r="CP234" t="str">
        <f t="shared" si="96"/>
        <v>2459Org.Vtas Dolores</v>
      </c>
      <c r="CQ234" s="10">
        <f t="shared" si="97"/>
        <v>2295.2367405361142</v>
      </c>
    </row>
    <row r="235" spans="1:95" x14ac:dyDescent="0.25">
      <c r="A235" s="30">
        <v>46204</v>
      </c>
      <c r="B235" s="31" t="str">
        <f>VLOOKUP($E235,'[2]TEORICOS (05.26)'!$A$8:$T$251,B$1,0)</f>
        <v>P</v>
      </c>
      <c r="C235" s="32" t="str">
        <f>VLOOKUP($E235,'[2]TEORICOS (05.26)'!$A$8:$T$251,C$1,0)</f>
        <v>Aquarius</v>
      </c>
      <c r="D235" t="s">
        <v>217</v>
      </c>
      <c r="E235">
        <v>2463</v>
      </c>
      <c r="F235" t="s">
        <v>143</v>
      </c>
      <c r="G235" s="16">
        <v>392</v>
      </c>
      <c r="H235" s="16">
        <v>275.96799999999996</v>
      </c>
      <c r="I235" s="33">
        <v>3550528.0299999933</v>
      </c>
      <c r="J235" s="33">
        <v>3466306.6899999958</v>
      </c>
      <c r="K235" s="34">
        <f>IF($B235="P",VLOOKUP($E235,'[2]Costeo-JUL26'!$B$9:$CQ$307,K$1,0),0)</f>
        <v>919320</v>
      </c>
      <c r="L235" s="35">
        <f>VLOOKUP($E235,'[2]TEORICOS (05.26)'!$A$8:$T$251,L$1,0)</f>
        <v>0.17</v>
      </c>
      <c r="M235" s="36">
        <f t="shared" si="98"/>
        <v>589272.13729999936</v>
      </c>
      <c r="N235" s="35">
        <f>IF($B235="P",VLOOKUP($E235,'[2]Costeo-JUL26'!$B$9:$CQ$307,N$1,0),0)</f>
        <v>8.0000000000000002E-3</v>
      </c>
      <c r="O235" s="36">
        <f t="shared" si="99"/>
        <v>4714.177098399995</v>
      </c>
      <c r="P235" s="36">
        <f>IF($B235="P",VLOOKUP($E235,'[2]Costeo-JUL26'!$B$9:$CQ$307,P$1,0),0)*H235</f>
        <v>0</v>
      </c>
      <c r="Q235" s="36">
        <f t="shared" si="100"/>
        <v>593986.31439839932</v>
      </c>
      <c r="R235" s="34">
        <f>IF($B235="P",VLOOKUP($E235,'[2]Costeo-JUL26'!$B$9:$CQ$307,R$1,0),0)</f>
        <v>902332</v>
      </c>
      <c r="S235" s="16">
        <f>IF($B235="P",VLOOKUP($E235,'[2]Costeo-JUL26'!$B$9:$CQ$307,S$1,0),0)*$G235</f>
        <v>145.72761073451574</v>
      </c>
      <c r="T235" s="36">
        <f>IF($B235="P",VLOOKUP($E235,'[2]Costeo-JUL26'!$B$9:$CQ$307,T$1,0),0)*$G235</f>
        <v>101652.86241441779</v>
      </c>
      <c r="U235" s="35">
        <f>IF($B235="P",VLOOKUP($E235,'[2]Costeo-JUL26'!$B$9:$CQ$307,U$1,0),0)</f>
        <v>1.4999999999999999E-2</v>
      </c>
      <c r="V235" s="36">
        <f t="shared" si="101"/>
        <v>1524.7929362162668</v>
      </c>
      <c r="W235" s="36">
        <f t="shared" si="102"/>
        <v>103177.65535063406</v>
      </c>
      <c r="X235" s="34">
        <f>IF($B235="P",VLOOKUP($E235,'[2]Costeo-JUL26'!$B$9:$CQ$307,X$1,0),0)</f>
        <v>0</v>
      </c>
      <c r="Y235" s="16">
        <f>IF($B235="P",VLOOKUP($E235,'[2]Costeo-JUL26'!$B$9:$CQ$307,Y$1,0),0)*$G235</f>
        <v>0</v>
      </c>
      <c r="Z235" s="36">
        <f>IF($B235="P",VLOOKUP($E235,'[2]Costeo-JUL26'!$B$9:$CQ$307,Z$1,0),0)*$G235</f>
        <v>0</v>
      </c>
      <c r="AA235" s="35">
        <f>IF($B235="P",VLOOKUP($E235,'[2]Costeo-JUL26'!$B$9:$CQ$307,AA$1,0),0)</f>
        <v>0</v>
      </c>
      <c r="AB235" s="36">
        <f t="shared" si="103"/>
        <v>0</v>
      </c>
      <c r="AC235" s="36">
        <f t="shared" si="104"/>
        <v>0</v>
      </c>
      <c r="AD235" s="34">
        <f>IF($B235="P",VLOOKUP($E235,'[2]Costeo-JUL26'!$B$9:$CQ$307,AD$1,0),0)</f>
        <v>902257</v>
      </c>
      <c r="AE235" s="16">
        <f>IF($B235="P",VLOOKUP($E235,'[2]Costeo-JUL26'!$B$9:$CQ$307,AE$1,0),0)*$G235</f>
        <v>3136</v>
      </c>
      <c r="AF235" s="36">
        <f>IF($B235="P",VLOOKUP($E235,'[2]Costeo-JUL26'!$B$9:$CQ$307,AF$1,0),0)*$G235</f>
        <v>48128.819200000005</v>
      </c>
      <c r="AG235" s="35">
        <f>IF($B235="P",VLOOKUP($E235,'[2]Costeo-JUL26'!$B$9:$CQ$307,AG$1,0),0)</f>
        <v>6.0000000000000001E-3</v>
      </c>
      <c r="AH235" s="36">
        <f t="shared" si="105"/>
        <v>288.77291520000006</v>
      </c>
      <c r="AI235" s="36">
        <f t="shared" si="106"/>
        <v>48417.592115200008</v>
      </c>
      <c r="AJ235" s="34">
        <f>IF($B235="P",VLOOKUP($E235,'[2]Costeo-JUL26'!$B$9:$CQ$307,AJ$1,0),0)</f>
        <v>940039</v>
      </c>
      <c r="AK235" s="16">
        <f>IF($B235="P",VLOOKUP($E235,'[2]Costeo-JUL26'!$B$9:$CQ$307,AK$1,0),0)*$G235</f>
        <v>3136</v>
      </c>
      <c r="AL235" s="36">
        <f>IF($B235="P",VLOOKUP($E235,'[2]Costeo-JUL26'!$B$9:$CQ$307,AL$1,0),0)*$G235</f>
        <v>18311.354879999999</v>
      </c>
      <c r="AM235" s="35">
        <f>IF($B235="P",VLOOKUP($E235,'[2]Costeo-JUL26'!$B$9:$CQ$307,AM$1,0),0)</f>
        <v>1.7999999999999999E-2</v>
      </c>
      <c r="AN235" s="36">
        <f t="shared" si="107"/>
        <v>329.60438783999996</v>
      </c>
      <c r="AO235" s="36">
        <f t="shared" si="108"/>
        <v>18640.95926784</v>
      </c>
      <c r="AP235" s="34">
        <f>IF($B235="P",VLOOKUP($E235,'[2]Costeo-JUL26'!$B$9:$CQ$307,AP$1,0),0)</f>
        <v>901569</v>
      </c>
      <c r="AQ235" s="16">
        <f>IF($B235="P",VLOOKUP($E235,'[2]Costeo-JUL26'!$B$9:$CQ$307,AQ$1,0),0)*$G235</f>
        <v>3136</v>
      </c>
      <c r="AR235" s="36">
        <f>IF($B235="P",VLOOKUP($E235,'[2]Costeo-JUL26'!$B$9:$CQ$307,AR$1,0),0)*$G235</f>
        <v>203949.82273433928</v>
      </c>
      <c r="AS235" s="35">
        <f>IF($B235="P",VLOOKUP($E235,'[2]Costeo-JUL26'!$B$9:$CQ$307,AS$1,0),0)</f>
        <v>0.02</v>
      </c>
      <c r="AT235" s="36">
        <f t="shared" si="109"/>
        <v>4078.9964546867855</v>
      </c>
      <c r="AU235" s="36">
        <f t="shared" si="110"/>
        <v>208028.81918902608</v>
      </c>
      <c r="AV235" s="34">
        <f>IF($B235="P",VLOOKUP($E235,'[2]Costeo-JUL26'!$B$9:$CQ$307,AV$1,0),0)</f>
        <v>932436</v>
      </c>
      <c r="AW235" s="16">
        <f>IF($B235="P",VLOOKUP($E235,'[2]Costeo-JUL26'!$B$9:$CQ$307,AW$1,0),0)*$G235</f>
        <v>6.0759999999999996</v>
      </c>
      <c r="AX235" s="36">
        <f>IF($B235="P",VLOOKUP($E235,'[2]Costeo-JUL26'!$B$9:$CQ$307,AX$1,0),0)*$G235</f>
        <v>28994.915039999996</v>
      </c>
      <c r="AY235" s="35">
        <f>IF($B235="P",VLOOKUP($E235,'[2]Costeo-JUL26'!$B$9:$CQ$307,AY$1,0),0)</f>
        <v>0.03</v>
      </c>
      <c r="AZ235" s="36">
        <f t="shared" si="111"/>
        <v>869.84745119999991</v>
      </c>
      <c r="BA235" s="36">
        <f t="shared" si="112"/>
        <v>29864.762491199996</v>
      </c>
      <c r="BB235" s="34">
        <f>IF($B235="P",VLOOKUP($E235,'[2]Costeo-JUL26'!$B$9:$CQ$307,BB$1,0),0)</f>
        <v>902311</v>
      </c>
      <c r="BC235" s="16">
        <f>IF($B235="P",VLOOKUP($E235,'[2]Costeo-JUL26'!$B$9:$CQ$307,BC$1,0),0)*$G235</f>
        <v>0.81666666666666665</v>
      </c>
      <c r="BD235" s="36">
        <f>IF($B235="P",VLOOKUP($E235,'[2]Costeo-JUL26'!$B$9:$CQ$307,BD$1,0),0)*$G235</f>
        <v>3202.6767500000005</v>
      </c>
      <c r="BE235" s="35">
        <f>IF($B235="P",VLOOKUP($E235,'[2]Costeo-JUL26'!$B$9:$CQ$307,BE$1,0),0)</f>
        <v>0.03</v>
      </c>
      <c r="BF235" s="36">
        <f t="shared" si="113"/>
        <v>96.080302500000016</v>
      </c>
      <c r="BG235" s="36">
        <f t="shared" si="114"/>
        <v>3298.7570525000006</v>
      </c>
      <c r="BH235" s="34">
        <f>IF($B235="P",VLOOKUP($E235,'[2]Costeo-JUL26'!$B$9:$CQ$307,BH$1,0),0)</f>
        <v>933089</v>
      </c>
      <c r="BI235" s="16">
        <f>IF($B235="P",VLOOKUP($E235,'[2]Costeo-JUL26'!$B$9:$CQ$307,BI$1,0),0)*$G235</f>
        <v>9.0740740740740744</v>
      </c>
      <c r="BJ235" s="36">
        <f>IF($B235="P",VLOOKUP($E235,'[2]Costeo-JUL26'!$B$9:$CQ$307,BJ$1,0),0)*$G235</f>
        <v>6757.2138211382107</v>
      </c>
      <c r="BK235" s="35">
        <f>IF(BH235=910319,0,IF($B235="P",VLOOKUP($E235,'[2]Costeo-JUL26'!$B$9:$CQ$307,BK$1,0),0))</f>
        <v>0.02</v>
      </c>
      <c r="BL235" s="36">
        <f t="shared" si="115"/>
        <v>135.14427642276422</v>
      </c>
      <c r="BM235" s="36">
        <f t="shared" si="116"/>
        <v>6892.3580975609748</v>
      </c>
      <c r="BN235" s="34">
        <f>IF($B235="P",VLOOKUP($E235,'[2]Costeo-JUL26'!$B$9:$CQ$307,BN$1,0),0)</f>
        <v>0</v>
      </c>
      <c r="BO235" s="16">
        <f>IF($B235="P",VLOOKUP($E235,'[2]Costeo-JUL26'!$B$9:$CQ$307,BO$1,0),0)*$G235</f>
        <v>0</v>
      </c>
      <c r="BP235" s="36">
        <f>IF($B235="P",VLOOKUP($E235,'[2]Costeo-JUL26'!$B$9:$CQ$307,BP$1,0),0)*$G235</f>
        <v>0</v>
      </c>
      <c r="BQ235" s="35">
        <f>IF($B235="P",VLOOKUP($E235,'[2]Costeo-JUL26'!$B$9:$CQ$307,BQ$1,0),0)</f>
        <v>0</v>
      </c>
      <c r="BR235" s="36">
        <f t="shared" si="117"/>
        <v>0</v>
      </c>
      <c r="BS235" s="36">
        <f t="shared" si="118"/>
        <v>0</v>
      </c>
      <c r="BT235" s="34">
        <f>IF($B235="P",VLOOKUP($E235,'[2]Costeo-JUL26'!$B$9:$CQ$307,BT$1,0),0)</f>
        <v>0</v>
      </c>
      <c r="BU235" s="16">
        <f>IF($B235="P",VLOOKUP($E235,'[2]Costeo-JUL26'!$B$9:$CQ$307,BU$1,0),0)*$G235</f>
        <v>0</v>
      </c>
      <c r="BV235" s="36">
        <f>IF($B235="P",VLOOKUP($E235,'[2]Costeo-JUL26'!$B$9:$CQ$307,BV$1,0),0)*$G235</f>
        <v>0</v>
      </c>
      <c r="BW235" s="35">
        <f>IF($B235="P",VLOOKUP($E235,'[2]Costeo-JUL26'!$B$9:$CQ$307,BW$1,0),0)</f>
        <v>0</v>
      </c>
      <c r="BX235" s="36">
        <f t="shared" si="119"/>
        <v>0</v>
      </c>
      <c r="BY235" s="36">
        <f t="shared" si="120"/>
        <v>0</v>
      </c>
      <c r="BZ235" s="34">
        <f>IF($B235="P",VLOOKUP($E235,'[2]Costeo-JUL26'!$B$9:$CQ$307,BZ$1,0),0)</f>
        <v>936704</v>
      </c>
      <c r="CA235" s="16">
        <f>IF($B235="P",VLOOKUP($E235,'[2]Costeo-JUL26'!$B$9:$CQ$307,CA$1,0),0)*$G235</f>
        <v>9.5304405266238899</v>
      </c>
      <c r="CB235" s="36">
        <f>IF($B235="P",VLOOKUP($E235,'[2]Costeo-JUL26'!$B$9:$CQ$307,CB$1,0),0)*$G235</f>
        <v>4549.4852304051437</v>
      </c>
      <c r="CC235" s="35">
        <f>IF($B235="P",VLOOKUP($E235,'[2]Costeo-JUL26'!$B$9:$CQ$307,CC$1,0),0)</f>
        <v>0.5</v>
      </c>
      <c r="CD235" s="36">
        <f t="shared" si="121"/>
        <v>2274.7426152025719</v>
      </c>
      <c r="CE235" s="36">
        <f t="shared" si="122"/>
        <v>6824.2278456077156</v>
      </c>
      <c r="CF235" s="37">
        <f t="shared" si="94"/>
        <v>1019131.445807968</v>
      </c>
      <c r="CG235" s="36">
        <f>IF($B235="r",VLOOKUP($E235,'[2]Costeo-JUL26'!$B$9:$CQ$307,CG$1,0),0)*$G235</f>
        <v>0</v>
      </c>
      <c r="CH235" s="35">
        <f>VLOOKUP($E235,'[2]TEORICOS (05.26)'!$A$8:$T$251,CH$1,0)</f>
        <v>0</v>
      </c>
      <c r="CI235" s="36">
        <f t="shared" si="123"/>
        <v>0</v>
      </c>
      <c r="CJ235" s="37">
        <f t="shared" si="124"/>
        <v>0</v>
      </c>
      <c r="CM235" s="16">
        <f>SUMIFS('[1]Ajuste Inventario'!$I:$I,'[1]Ajuste Inventario'!$B:$B,E235,'[1]Ajuste Inventario'!$S:$S,D235)*-1</f>
        <v>2</v>
      </c>
      <c r="CN235" s="36">
        <f t="shared" si="95"/>
        <v>5199.6502337141228</v>
      </c>
      <c r="CP235" t="str">
        <f t="shared" si="96"/>
        <v>2463Org.Vtas Dolores</v>
      </c>
      <c r="CQ235" s="10">
        <f t="shared" si="97"/>
        <v>2599.8251168570614</v>
      </c>
    </row>
    <row r="236" spans="1:95" x14ac:dyDescent="0.25">
      <c r="A236" s="30">
        <v>46204</v>
      </c>
      <c r="B236" s="31" t="str">
        <f>VLOOKUP($E236,'[2]TEORICOS (05.26)'!$A$8:$T$251,B$1,0)</f>
        <v>P</v>
      </c>
      <c r="C236" s="32" t="str">
        <f>VLOOKUP($E236,'[2]TEORICOS (05.26)'!$A$8:$T$251,C$1,0)</f>
        <v>Aquarius</v>
      </c>
      <c r="D236" t="s">
        <v>217</v>
      </c>
      <c r="E236">
        <v>2466</v>
      </c>
      <c r="F236" t="s">
        <v>144</v>
      </c>
      <c r="G236" s="16">
        <v>498</v>
      </c>
      <c r="H236" s="16">
        <v>789.33000000000061</v>
      </c>
      <c r="I236" s="33">
        <v>5207291.6999999955</v>
      </c>
      <c r="J236" s="33">
        <v>5134913.9999999935</v>
      </c>
      <c r="K236" s="34">
        <f>IF($B236="P",VLOOKUP($E236,'[2]Costeo-JUL26'!$B$9:$CQ$307,K$1,0),0)</f>
        <v>919320</v>
      </c>
      <c r="L236" s="35">
        <f>VLOOKUP($E236,'[2]TEORICOS (05.26)'!$A$8:$T$251,L$1,0)</f>
        <v>0.17</v>
      </c>
      <c r="M236" s="36">
        <f t="shared" si="98"/>
        <v>872935.37999999896</v>
      </c>
      <c r="N236" s="35">
        <f>IF($B236="P",VLOOKUP($E236,'[2]Costeo-JUL26'!$B$9:$CQ$307,N$1,0),0)</f>
        <v>8.0000000000000002E-3</v>
      </c>
      <c r="O236" s="36">
        <f t="shared" si="99"/>
        <v>6983.4830399999919</v>
      </c>
      <c r="P236" s="36">
        <f>IF($B236="P",VLOOKUP($E236,'[2]Costeo-JUL26'!$B$9:$CQ$307,P$1,0),0)*H236</f>
        <v>0</v>
      </c>
      <c r="Q236" s="36">
        <f t="shared" si="100"/>
        <v>879918.86303999892</v>
      </c>
      <c r="R236" s="34">
        <f>IF($B236="P",VLOOKUP($E236,'[2]Costeo-JUL26'!$B$9:$CQ$307,R$1,0),0)</f>
        <v>902332</v>
      </c>
      <c r="S236" s="16">
        <f>IF($B236="P",VLOOKUP($E236,'[2]Costeo-JUL26'!$B$9:$CQ$307,S$1,0),0)*$G236</f>
        <v>416.55047915312474</v>
      </c>
      <c r="T236" s="36">
        <f>IF($B236="P",VLOOKUP($E236,'[2]Costeo-JUL26'!$B$9:$CQ$307,T$1,0),0)*$G236</f>
        <v>290566.40901876317</v>
      </c>
      <c r="U236" s="35">
        <f>IF($B236="P",VLOOKUP($E236,'[2]Costeo-JUL26'!$B$9:$CQ$307,U$1,0),0)</f>
        <v>1.4999999999999999E-2</v>
      </c>
      <c r="V236" s="36">
        <f t="shared" si="101"/>
        <v>4358.4961352814471</v>
      </c>
      <c r="W236" s="36">
        <f t="shared" si="102"/>
        <v>294924.90515404462</v>
      </c>
      <c r="X236" s="34">
        <f>IF($B236="P",VLOOKUP($E236,'[2]Costeo-JUL26'!$B$9:$CQ$307,X$1,0),0)</f>
        <v>0</v>
      </c>
      <c r="Y236" s="16">
        <f>IF($B236="P",VLOOKUP($E236,'[2]Costeo-JUL26'!$B$9:$CQ$307,Y$1,0),0)*$G236</f>
        <v>0</v>
      </c>
      <c r="Z236" s="36">
        <f>IF($B236="P",VLOOKUP($E236,'[2]Costeo-JUL26'!$B$9:$CQ$307,Z$1,0),0)*$G236</f>
        <v>0</v>
      </c>
      <c r="AA236" s="35">
        <f>IF($B236="P",VLOOKUP($E236,'[2]Costeo-JUL26'!$B$9:$CQ$307,AA$1,0),0)</f>
        <v>0</v>
      </c>
      <c r="AB236" s="36">
        <f t="shared" si="103"/>
        <v>0</v>
      </c>
      <c r="AC236" s="36">
        <f t="shared" si="104"/>
        <v>0</v>
      </c>
      <c r="AD236" s="34">
        <f>IF($B236="P",VLOOKUP($E236,'[2]Costeo-JUL26'!$B$9:$CQ$307,AD$1,0),0)</f>
        <v>902257</v>
      </c>
      <c r="AE236" s="16">
        <f>IF($B236="P",VLOOKUP($E236,'[2]Costeo-JUL26'!$B$9:$CQ$307,AE$1,0),0)*$G236</f>
        <v>2988</v>
      </c>
      <c r="AF236" s="36">
        <f>IF($B236="P",VLOOKUP($E236,'[2]Costeo-JUL26'!$B$9:$CQ$307,AF$1,0),0)*$G236</f>
        <v>45857.433600000004</v>
      </c>
      <c r="AG236" s="35">
        <f>IF($B236="P",VLOOKUP($E236,'[2]Costeo-JUL26'!$B$9:$CQ$307,AG$1,0),0)</f>
        <v>6.0000000000000001E-3</v>
      </c>
      <c r="AH236" s="36">
        <f t="shared" si="105"/>
        <v>275.14460160000004</v>
      </c>
      <c r="AI236" s="36">
        <f t="shared" si="106"/>
        <v>46132.578201600001</v>
      </c>
      <c r="AJ236" s="34">
        <f>IF($B236="P",VLOOKUP($E236,'[2]Costeo-JUL26'!$B$9:$CQ$307,AJ$1,0),0)</f>
        <v>940044</v>
      </c>
      <c r="AK236" s="16">
        <f>IF($B236="P",VLOOKUP($E236,'[2]Costeo-JUL26'!$B$9:$CQ$307,AK$1,0),0)*$G236</f>
        <v>2988</v>
      </c>
      <c r="AL236" s="36">
        <f>IF($B236="P",VLOOKUP($E236,'[2]Costeo-JUL26'!$B$9:$CQ$307,AL$1,0),0)*$G236</f>
        <v>25772.217120000001</v>
      </c>
      <c r="AM236" s="35">
        <f>IF($B236="P",VLOOKUP($E236,'[2]Costeo-JUL26'!$B$9:$CQ$307,AM$1,0),0)</f>
        <v>1.7999999999999999E-2</v>
      </c>
      <c r="AN236" s="36">
        <f t="shared" si="107"/>
        <v>463.89990816</v>
      </c>
      <c r="AO236" s="36">
        <f t="shared" si="108"/>
        <v>26236.117028160003</v>
      </c>
      <c r="AP236" s="34">
        <f>IF($B236="P",VLOOKUP($E236,'[2]Costeo-JUL26'!$B$9:$CQ$307,AP$1,0),0)</f>
        <v>933429</v>
      </c>
      <c r="AQ236" s="16">
        <f>IF($B236="P",VLOOKUP($E236,'[2]Costeo-JUL26'!$B$9:$CQ$307,AQ$1,0),0)*$G236</f>
        <v>2988</v>
      </c>
      <c r="AR236" s="36">
        <f>IF($B236="P",VLOOKUP($E236,'[2]Costeo-JUL26'!$B$9:$CQ$307,AR$1,0),0)*$G236</f>
        <v>293546.43864000007</v>
      </c>
      <c r="AS236" s="35">
        <f>IF($B236="P",VLOOKUP($E236,'[2]Costeo-JUL26'!$B$9:$CQ$307,AS$1,0),0)</f>
        <v>0.02</v>
      </c>
      <c r="AT236" s="36">
        <f t="shared" si="109"/>
        <v>5870.9287728000018</v>
      </c>
      <c r="AU236" s="36">
        <f t="shared" si="110"/>
        <v>299417.36741280009</v>
      </c>
      <c r="AV236" s="34">
        <f>IF($B236="P",VLOOKUP($E236,'[2]Costeo-JUL26'!$B$9:$CQ$307,AV$1,0),0)</f>
        <v>932438</v>
      </c>
      <c r="AW236" s="16">
        <f>IF($B236="P",VLOOKUP($E236,'[2]Costeo-JUL26'!$B$9:$CQ$307,AW$1,0),0)*$G236</f>
        <v>14.541600000000001</v>
      </c>
      <c r="AX236" s="36">
        <f>IF($B236="P",VLOOKUP($E236,'[2]Costeo-JUL26'!$B$9:$CQ$307,AX$1,0),0)*$G236</f>
        <v>69393.096864000006</v>
      </c>
      <c r="AY236" s="35">
        <f>IF($B236="P",VLOOKUP($E236,'[2]Costeo-JUL26'!$B$9:$CQ$307,AY$1,0),0)</f>
        <v>0.03</v>
      </c>
      <c r="AZ236" s="36">
        <f t="shared" si="111"/>
        <v>2081.7929059200001</v>
      </c>
      <c r="BA236" s="36">
        <f t="shared" si="112"/>
        <v>71474.889769920002</v>
      </c>
      <c r="BB236" s="34">
        <f>IF($B236="P",VLOOKUP($E236,'[2]Costeo-JUL26'!$B$9:$CQ$307,BB$1,0),0)</f>
        <v>902311</v>
      </c>
      <c r="BC236" s="16">
        <f>IF($B236="P",VLOOKUP($E236,'[2]Costeo-JUL26'!$B$9:$CQ$307,BC$1,0),0)*$G236</f>
        <v>2.0008928571428575</v>
      </c>
      <c r="BD236" s="36">
        <f>IF($B236="P",VLOOKUP($E236,'[2]Costeo-JUL26'!$B$9:$CQ$307,BD$1,0),0)*$G236</f>
        <v>7846.7914687500015</v>
      </c>
      <c r="BE236" s="35">
        <f>IF($B236="P",VLOOKUP($E236,'[2]Costeo-JUL26'!$B$9:$CQ$307,BE$1,0),0)</f>
        <v>0.03</v>
      </c>
      <c r="BF236" s="36">
        <f t="shared" si="113"/>
        <v>235.40374406250004</v>
      </c>
      <c r="BG236" s="36">
        <f t="shared" si="114"/>
        <v>8082.1952128125013</v>
      </c>
      <c r="BH236" s="34">
        <f>IF($B236="P",VLOOKUP($E236,'[2]Costeo-JUL26'!$B$9:$CQ$307,BH$1,0),0)</f>
        <v>933089</v>
      </c>
      <c r="BI236" s="16">
        <f>IF($B236="P",VLOOKUP($E236,'[2]Costeo-JUL26'!$B$9:$CQ$307,BI$1,0),0)*$G236</f>
        <v>13.339285714285714</v>
      </c>
      <c r="BJ236" s="36">
        <f>IF($B236="P",VLOOKUP($E236,'[2]Costeo-JUL26'!$B$9:$CQ$307,BJ$1,0),0)*$G236</f>
        <v>9933.399822050771</v>
      </c>
      <c r="BK236" s="35">
        <f>IF(BH236=910319,0,IF($B236="P",VLOOKUP($E236,'[2]Costeo-JUL26'!$B$9:$CQ$307,BK$1,0),0))</f>
        <v>0.02</v>
      </c>
      <c r="BL236" s="36">
        <f t="shared" si="115"/>
        <v>198.66799644101542</v>
      </c>
      <c r="BM236" s="36">
        <f t="shared" si="116"/>
        <v>10132.067818491787</v>
      </c>
      <c r="BN236" s="34">
        <f>IF($B236="P",VLOOKUP($E236,'[2]Costeo-JUL26'!$B$9:$CQ$307,BN$1,0),0)</f>
        <v>0</v>
      </c>
      <c r="BO236" s="16">
        <f>IF($B236="P",VLOOKUP($E236,'[2]Costeo-JUL26'!$B$9:$CQ$307,BO$1,0),0)*$G236</f>
        <v>0</v>
      </c>
      <c r="BP236" s="36">
        <f>IF($B236="P",VLOOKUP($E236,'[2]Costeo-JUL26'!$B$9:$CQ$307,BP$1,0),0)*$G236</f>
        <v>0</v>
      </c>
      <c r="BQ236" s="35">
        <f>IF($B236="P",VLOOKUP($E236,'[2]Costeo-JUL26'!$B$9:$CQ$307,BQ$1,0),0)</f>
        <v>0</v>
      </c>
      <c r="BR236" s="36">
        <f t="shared" si="117"/>
        <v>0</v>
      </c>
      <c r="BS236" s="36">
        <f t="shared" si="118"/>
        <v>0</v>
      </c>
      <c r="BT236" s="34">
        <f>IF($B236="P",VLOOKUP($E236,'[2]Costeo-JUL26'!$B$9:$CQ$307,BT$1,0),0)</f>
        <v>0</v>
      </c>
      <c r="BU236" s="16">
        <f>IF($B236="P",VLOOKUP($E236,'[2]Costeo-JUL26'!$B$9:$CQ$307,BU$1,0),0)*$G236</f>
        <v>0</v>
      </c>
      <c r="BV236" s="36">
        <f>IF($B236="P",VLOOKUP($E236,'[2]Costeo-JUL26'!$B$9:$CQ$307,BV$1,0),0)*$G236</f>
        <v>0</v>
      </c>
      <c r="BW236" s="35">
        <f>IF($B236="P",VLOOKUP($E236,'[2]Costeo-JUL26'!$B$9:$CQ$307,BW$1,0),0)</f>
        <v>0</v>
      </c>
      <c r="BX236" s="36">
        <f t="shared" si="119"/>
        <v>0</v>
      </c>
      <c r="BY236" s="36">
        <f t="shared" si="120"/>
        <v>0</v>
      </c>
      <c r="BZ236" s="34">
        <f>IF($B236="P",VLOOKUP($E236,'[2]Costeo-JUL26'!$B$9:$CQ$307,BZ$1,0),0)</f>
        <v>936704</v>
      </c>
      <c r="CA236" s="16">
        <f>IF($B236="P",VLOOKUP($E236,'[2]Costeo-JUL26'!$B$9:$CQ$307,CA$1,0),0)*$G236</f>
        <v>27.241986250209361</v>
      </c>
      <c r="CB236" s="36">
        <f>IF($B236="P",VLOOKUP($E236,'[2]Costeo-JUL26'!$B$9:$CQ$307,CB$1,0),0)*$G236</f>
        <v>13004.332144563685</v>
      </c>
      <c r="CC236" s="35">
        <f>IF($B236="P",VLOOKUP($E236,'[2]Costeo-JUL26'!$B$9:$CQ$307,CC$1,0),0)</f>
        <v>0.5</v>
      </c>
      <c r="CD236" s="36">
        <f t="shared" si="121"/>
        <v>6502.1660722818424</v>
      </c>
      <c r="CE236" s="36">
        <f t="shared" si="122"/>
        <v>19506.498216845528</v>
      </c>
      <c r="CF236" s="37">
        <f t="shared" si="94"/>
        <v>1655825.481854673</v>
      </c>
      <c r="CG236" s="36">
        <f>IF($B236="r",VLOOKUP($E236,'[2]Costeo-JUL26'!$B$9:$CQ$307,CG$1,0),0)*$G236</f>
        <v>0</v>
      </c>
      <c r="CH236" s="35">
        <f>VLOOKUP($E236,'[2]TEORICOS (05.26)'!$A$8:$T$251,CH$1,0)</f>
        <v>0</v>
      </c>
      <c r="CI236" s="36">
        <f t="shared" si="123"/>
        <v>0</v>
      </c>
      <c r="CJ236" s="37">
        <f t="shared" si="124"/>
        <v>0</v>
      </c>
      <c r="CM236" s="16">
        <f>SUMIFS('[1]Ajuste Inventario'!$I:$I,'[1]Ajuste Inventario'!$B:$B,E236,'[1]Ajuste Inventario'!$S:$S,D236)*-1</f>
        <v>-3.5</v>
      </c>
      <c r="CN236" s="36">
        <f t="shared" si="95"/>
        <v>-11637.327683717582</v>
      </c>
      <c r="CP236" t="str">
        <f t="shared" si="96"/>
        <v>2466Org.Vtas Dolores</v>
      </c>
      <c r="CQ236" s="10">
        <f t="shared" si="97"/>
        <v>3324.9507667764519</v>
      </c>
    </row>
    <row r="237" spans="1:95" x14ac:dyDescent="0.25">
      <c r="A237" s="30">
        <v>46204</v>
      </c>
      <c r="B237" s="31" t="str">
        <f>VLOOKUP($E237,'[2]TEORICOS (05.26)'!$A$8:$T$251,B$1,0)</f>
        <v>P</v>
      </c>
      <c r="C237" s="32" t="str">
        <f>VLOOKUP($E237,'[2]TEORICOS (05.26)'!$A$8:$T$251,C$1,0)</f>
        <v>Aquarius</v>
      </c>
      <c r="D237" t="s">
        <v>217</v>
      </c>
      <c r="E237">
        <v>2468</v>
      </c>
      <c r="F237" t="s">
        <v>145</v>
      </c>
      <c r="G237" s="16">
        <v>206</v>
      </c>
      <c r="H237" s="16">
        <v>489.86799999999869</v>
      </c>
      <c r="I237" s="33">
        <v>2846435.9800000051</v>
      </c>
      <c r="J237" s="33">
        <v>2804678.3400000036</v>
      </c>
      <c r="K237" s="34">
        <f>IF($B237="P",VLOOKUP($E237,'[2]Costeo-JUL26'!$B$9:$CQ$307,K$1,0),0)</f>
        <v>919320</v>
      </c>
      <c r="L237" s="35">
        <f>VLOOKUP($E237,'[2]TEORICOS (05.26)'!$A$8:$T$251,L$1,0)</f>
        <v>0.17</v>
      </c>
      <c r="M237" s="36">
        <f t="shared" si="98"/>
        <v>476795.31780000066</v>
      </c>
      <c r="N237" s="35">
        <f>IF($B237="P",VLOOKUP($E237,'[2]Costeo-JUL26'!$B$9:$CQ$307,N$1,0),0)</f>
        <v>8.0000000000000002E-3</v>
      </c>
      <c r="O237" s="36">
        <f t="shared" si="99"/>
        <v>3814.3625424000052</v>
      </c>
      <c r="P237" s="36">
        <f>IF($B237="P",VLOOKUP($E237,'[2]Costeo-JUL26'!$B$9:$CQ$307,P$1,0),0)*H237</f>
        <v>0</v>
      </c>
      <c r="Q237" s="36">
        <f t="shared" si="100"/>
        <v>480609.68034240068</v>
      </c>
      <c r="R237" s="34">
        <f>IF($B237="P",VLOOKUP($E237,'[2]Costeo-JUL26'!$B$9:$CQ$307,R$1,0),0)</f>
        <v>902332</v>
      </c>
      <c r="S237" s="16">
        <f>IF($B237="P",VLOOKUP($E237,'[2]Costeo-JUL26'!$B$9:$CQ$307,S$1,0),0)*$G237</f>
        <v>258.46204429380629</v>
      </c>
      <c r="T237" s="36">
        <f>IF($B237="P",VLOOKUP($E237,'[2]Costeo-JUL26'!$B$9:$CQ$307,T$1,0),0)*$G237</f>
        <v>180291.20559597953</v>
      </c>
      <c r="U237" s="35">
        <f>IF($B237="P",VLOOKUP($E237,'[2]Costeo-JUL26'!$B$9:$CQ$307,U$1,0),0)</f>
        <v>1.4999999999999999E-2</v>
      </c>
      <c r="V237" s="36">
        <f t="shared" si="101"/>
        <v>2704.368083939693</v>
      </c>
      <c r="W237" s="36">
        <f t="shared" si="102"/>
        <v>182995.57367991921</v>
      </c>
      <c r="X237" s="34">
        <f>IF($B237="P",VLOOKUP($E237,'[2]Costeo-JUL26'!$B$9:$CQ$307,X$1,0),0)</f>
        <v>0</v>
      </c>
      <c r="Y237" s="16">
        <f>IF($B237="P",VLOOKUP($E237,'[2]Costeo-JUL26'!$B$9:$CQ$307,Y$1,0),0)*$G237</f>
        <v>0</v>
      </c>
      <c r="Z237" s="36">
        <f>IF($B237="P",VLOOKUP($E237,'[2]Costeo-JUL26'!$B$9:$CQ$307,Z$1,0),0)*$G237</f>
        <v>0</v>
      </c>
      <c r="AA237" s="35">
        <f>IF($B237="P",VLOOKUP($E237,'[2]Costeo-JUL26'!$B$9:$CQ$307,AA$1,0),0)</f>
        <v>0</v>
      </c>
      <c r="AB237" s="36">
        <f t="shared" si="103"/>
        <v>0</v>
      </c>
      <c r="AC237" s="36">
        <f t="shared" si="104"/>
        <v>0</v>
      </c>
      <c r="AD237" s="34">
        <f>IF($B237="P",VLOOKUP($E237,'[2]Costeo-JUL26'!$B$9:$CQ$307,AD$1,0),0)</f>
        <v>902257</v>
      </c>
      <c r="AE237" s="16">
        <f>IF($B237="P",VLOOKUP($E237,'[2]Costeo-JUL26'!$B$9:$CQ$307,AE$1,0),0)*$G237</f>
        <v>1236</v>
      </c>
      <c r="AF237" s="36">
        <f>IF($B237="P",VLOOKUP($E237,'[2]Costeo-JUL26'!$B$9:$CQ$307,AF$1,0),0)*$G237</f>
        <v>18969.139200000001</v>
      </c>
      <c r="AG237" s="35">
        <f>IF($B237="P",VLOOKUP($E237,'[2]Costeo-JUL26'!$B$9:$CQ$307,AG$1,0),0)</f>
        <v>6.0000000000000001E-3</v>
      </c>
      <c r="AH237" s="36">
        <f t="shared" si="105"/>
        <v>113.8148352</v>
      </c>
      <c r="AI237" s="36">
        <f t="shared" si="106"/>
        <v>19082.9540352</v>
      </c>
      <c r="AJ237" s="34">
        <f>IF($B237="P",VLOOKUP($E237,'[2]Costeo-JUL26'!$B$9:$CQ$307,AJ$1,0),0)</f>
        <v>940045</v>
      </c>
      <c r="AK237" s="16">
        <f>IF($B237="P",VLOOKUP($E237,'[2]Costeo-JUL26'!$B$9:$CQ$307,AK$1,0),0)*$G237</f>
        <v>1236</v>
      </c>
      <c r="AL237" s="36">
        <f>IF($B237="P",VLOOKUP($E237,'[2]Costeo-JUL26'!$B$9:$CQ$307,AL$1,0),0)*$G237</f>
        <v>15496.621920000003</v>
      </c>
      <c r="AM237" s="35">
        <f>IF($B237="P",VLOOKUP($E237,'[2]Costeo-JUL26'!$B$9:$CQ$307,AM$1,0),0)</f>
        <v>1.7999999999999999E-2</v>
      </c>
      <c r="AN237" s="36">
        <f t="shared" si="107"/>
        <v>278.93919456000003</v>
      </c>
      <c r="AO237" s="36">
        <f t="shared" si="108"/>
        <v>15775.561114560003</v>
      </c>
      <c r="AP237" s="34">
        <f>IF($B237="P",VLOOKUP($E237,'[2]Costeo-JUL26'!$B$9:$CQ$307,AP$1,0),0)</f>
        <v>911881</v>
      </c>
      <c r="AQ237" s="16">
        <f>IF($B237="P",VLOOKUP($E237,'[2]Costeo-JUL26'!$B$9:$CQ$307,AQ$1,0),0)*$G237</f>
        <v>1236</v>
      </c>
      <c r="AR237" s="36">
        <f>IF($B237="P",VLOOKUP($E237,'[2]Costeo-JUL26'!$B$9:$CQ$307,AR$1,0),0)*$G237</f>
        <v>167714.32320279349</v>
      </c>
      <c r="AS237" s="35">
        <f>IF($B237="P",VLOOKUP($E237,'[2]Costeo-JUL26'!$B$9:$CQ$307,AS$1,0),0)</f>
        <v>0.02</v>
      </c>
      <c r="AT237" s="36">
        <f t="shared" si="109"/>
        <v>3354.2864640558696</v>
      </c>
      <c r="AU237" s="36">
        <f t="shared" si="110"/>
        <v>171068.60966684937</v>
      </c>
      <c r="AV237" s="34">
        <f>IF($B237="P",VLOOKUP($E237,'[2]Costeo-JUL26'!$B$9:$CQ$307,AV$1,0),0)</f>
        <v>901729</v>
      </c>
      <c r="AW237" s="16">
        <f>IF($B237="P",VLOOKUP($E237,'[2]Costeo-JUL26'!$B$9:$CQ$307,AW$1,0),0)*$G237</f>
        <v>8.4665999999999997</v>
      </c>
      <c r="AX237" s="36">
        <f>IF($B237="P",VLOOKUP($E237,'[2]Costeo-JUL26'!$B$9:$CQ$307,AX$1,0),0)*$G237</f>
        <v>40402.953864000003</v>
      </c>
      <c r="AY237" s="35">
        <f>IF($B237="P",VLOOKUP($E237,'[2]Costeo-JUL26'!$B$9:$CQ$307,AY$1,0),0)</f>
        <v>0.03</v>
      </c>
      <c r="AZ237" s="36">
        <f t="shared" si="111"/>
        <v>1212.0886159199999</v>
      </c>
      <c r="BA237" s="36">
        <f t="shared" si="112"/>
        <v>41615.042479920005</v>
      </c>
      <c r="BB237" s="34">
        <f>IF($B237="P",VLOOKUP($E237,'[2]Costeo-JUL26'!$B$9:$CQ$307,BB$1,0),0)</f>
        <v>902311</v>
      </c>
      <c r="BC237" s="16">
        <f>IF($B237="P",VLOOKUP($E237,'[2]Costeo-JUL26'!$B$9:$CQ$307,BC$1,0),0)*$G237</f>
        <v>0.90125000000000011</v>
      </c>
      <c r="BD237" s="36">
        <f>IF($B237="P",VLOOKUP($E237,'[2]Costeo-JUL26'!$B$9:$CQ$307,BD$1,0),0)*$G237</f>
        <v>3534.382556250001</v>
      </c>
      <c r="BE237" s="35">
        <f>IF($B237="P",VLOOKUP($E237,'[2]Costeo-JUL26'!$B$9:$CQ$307,BE$1,0),0)</f>
        <v>0.03</v>
      </c>
      <c r="BF237" s="36">
        <f t="shared" si="113"/>
        <v>106.03147668750003</v>
      </c>
      <c r="BG237" s="36">
        <f t="shared" si="114"/>
        <v>3640.4140329375009</v>
      </c>
      <c r="BH237" s="34">
        <f>IF($B237="P",VLOOKUP($E237,'[2]Costeo-JUL26'!$B$9:$CQ$307,BH$1,0),0)</f>
        <v>933089</v>
      </c>
      <c r="BI237" s="16">
        <f>IF($B237="P",VLOOKUP($E237,'[2]Costeo-JUL26'!$B$9:$CQ$307,BI$1,0),0)*$G237</f>
        <v>7.7249999999999996</v>
      </c>
      <c r="BJ237" s="36">
        <f>IF($B237="P",VLOOKUP($E237,'[2]Costeo-JUL26'!$B$9:$CQ$307,BJ$1,0),0)*$G237</f>
        <v>5752.5953989547043</v>
      </c>
      <c r="BK237" s="35">
        <f>IF(BH237=910319,0,IF($B237="P",VLOOKUP($E237,'[2]Costeo-JUL26'!$B$9:$CQ$307,BK$1,0),0))</f>
        <v>0.02</v>
      </c>
      <c r="BL237" s="36">
        <f t="shared" si="115"/>
        <v>115.05190797909408</v>
      </c>
      <c r="BM237" s="36">
        <f t="shared" si="116"/>
        <v>5867.6473069337981</v>
      </c>
      <c r="BN237" s="34">
        <f>IF($B237="P",VLOOKUP($E237,'[2]Costeo-JUL26'!$B$9:$CQ$307,BN$1,0),0)</f>
        <v>0</v>
      </c>
      <c r="BO237" s="16">
        <f>IF($B237="P",VLOOKUP($E237,'[2]Costeo-JUL26'!$B$9:$CQ$307,BO$1,0),0)*$G237</f>
        <v>0</v>
      </c>
      <c r="BP237" s="36">
        <f>IF($B237="P",VLOOKUP($E237,'[2]Costeo-JUL26'!$B$9:$CQ$307,BP$1,0),0)*$G237</f>
        <v>0</v>
      </c>
      <c r="BQ237" s="35">
        <f>IF($B237="P",VLOOKUP($E237,'[2]Costeo-JUL26'!$B$9:$CQ$307,BQ$1,0),0)</f>
        <v>0</v>
      </c>
      <c r="BR237" s="36">
        <f t="shared" si="117"/>
        <v>0</v>
      </c>
      <c r="BS237" s="36">
        <f t="shared" si="118"/>
        <v>0</v>
      </c>
      <c r="BT237" s="34">
        <f>IF($B237="P",VLOOKUP($E237,'[2]Costeo-JUL26'!$B$9:$CQ$307,BT$1,0),0)</f>
        <v>0</v>
      </c>
      <c r="BU237" s="16">
        <f>IF($B237="P",VLOOKUP($E237,'[2]Costeo-JUL26'!$B$9:$CQ$307,BU$1,0),0)*$G237</f>
        <v>0</v>
      </c>
      <c r="BV237" s="36">
        <f>IF($B237="P",VLOOKUP($E237,'[2]Costeo-JUL26'!$B$9:$CQ$307,BV$1,0),0)*$G237</f>
        <v>0</v>
      </c>
      <c r="BW237" s="35">
        <f>IF($B237="P",VLOOKUP($E237,'[2]Costeo-JUL26'!$B$9:$CQ$307,BW$1,0),0)</f>
        <v>0</v>
      </c>
      <c r="BX237" s="36">
        <f t="shared" si="119"/>
        <v>0</v>
      </c>
      <c r="BY237" s="36">
        <f t="shared" si="120"/>
        <v>0</v>
      </c>
      <c r="BZ237" s="34">
        <f>IF($B237="P",VLOOKUP($E237,'[2]Costeo-JUL26'!$B$9:$CQ$307,BZ$1,0),0)</f>
        <v>936704</v>
      </c>
      <c r="CA237" s="16">
        <f>IF($B237="P",VLOOKUP($E237,'[2]Costeo-JUL26'!$B$9:$CQ$307,CA$1,0),0)*$G237</f>
        <v>16.903160143202189</v>
      </c>
      <c r="CB237" s="36">
        <f>IF($B237="P",VLOOKUP($E237,'[2]Costeo-JUL26'!$B$9:$CQ$307,CB$1,0),0)*$G237</f>
        <v>8068.9530776509591</v>
      </c>
      <c r="CC237" s="35">
        <f>IF($B237="P",VLOOKUP($E237,'[2]Costeo-JUL26'!$B$9:$CQ$307,CC$1,0),0)</f>
        <v>0.5</v>
      </c>
      <c r="CD237" s="36">
        <f t="shared" si="121"/>
        <v>4034.4765388254796</v>
      </c>
      <c r="CE237" s="36">
        <f t="shared" si="122"/>
        <v>12103.429616476438</v>
      </c>
      <c r="CF237" s="37">
        <f t="shared" si="94"/>
        <v>932758.91227519687</v>
      </c>
      <c r="CG237" s="36">
        <f>IF($B237="r",VLOOKUP($E237,'[2]Costeo-JUL26'!$B$9:$CQ$307,CG$1,0),0)*$G237</f>
        <v>0</v>
      </c>
      <c r="CH237" s="35">
        <f>VLOOKUP($E237,'[2]TEORICOS (05.26)'!$A$8:$T$251,CH$1,0)</f>
        <v>0</v>
      </c>
      <c r="CI237" s="36">
        <f t="shared" si="123"/>
        <v>0</v>
      </c>
      <c r="CJ237" s="37">
        <f t="shared" si="124"/>
        <v>0</v>
      </c>
      <c r="CM237" s="16">
        <f>SUMIFS('[1]Ajuste Inventario'!$I:$I,'[1]Ajuste Inventario'!$B:$B,E237,'[1]Ajuste Inventario'!$S:$S,D237)*-1</f>
        <v>3</v>
      </c>
      <c r="CN237" s="36">
        <f t="shared" si="95"/>
        <v>13583.867654493159</v>
      </c>
      <c r="CP237" t="str">
        <f t="shared" si="96"/>
        <v>2468Org.Vtas Dolores</v>
      </c>
      <c r="CQ237" s="10">
        <f t="shared" si="97"/>
        <v>4527.9558848310526</v>
      </c>
    </row>
    <row r="238" spans="1:95" x14ac:dyDescent="0.25">
      <c r="A238" s="30">
        <v>46204</v>
      </c>
      <c r="B238" s="31" t="str">
        <f>VLOOKUP($E238,'[2]TEORICOS (05.26)'!$A$8:$T$251,B$1,0)</f>
        <v>P</v>
      </c>
      <c r="C238" s="32" t="str">
        <f>VLOOKUP($E238,'[2]TEORICOS (05.26)'!$A$8:$T$251,C$1,0)</f>
        <v>Aquarius</v>
      </c>
      <c r="D238" t="s">
        <v>217</v>
      </c>
      <c r="E238">
        <v>2473</v>
      </c>
      <c r="F238" t="s">
        <v>146</v>
      </c>
      <c r="G238" s="16">
        <v>301</v>
      </c>
      <c r="H238" s="16">
        <v>211.904</v>
      </c>
      <c r="I238" s="33">
        <v>2760154.3399999952</v>
      </c>
      <c r="J238" s="33">
        <v>2686913.4399999967</v>
      </c>
      <c r="K238" s="34">
        <f>IF($B238="P",VLOOKUP($E238,'[2]Costeo-JUL26'!$B$9:$CQ$307,K$1,0),0)</f>
        <v>919319</v>
      </c>
      <c r="L238" s="35">
        <f>VLOOKUP($E238,'[2]TEORICOS (05.26)'!$A$8:$T$251,L$1,0)</f>
        <v>0.17</v>
      </c>
      <c r="M238" s="36">
        <f t="shared" si="98"/>
        <v>456775.28479999944</v>
      </c>
      <c r="N238" s="35">
        <f>IF($B238="P",VLOOKUP($E238,'[2]Costeo-JUL26'!$B$9:$CQ$307,N$1,0),0)</f>
        <v>8.0000000000000002E-3</v>
      </c>
      <c r="O238" s="36">
        <f t="shared" si="99"/>
        <v>3654.2022783999955</v>
      </c>
      <c r="P238" s="36">
        <f>IF($B238="P",VLOOKUP($E238,'[2]Costeo-JUL26'!$B$9:$CQ$307,P$1,0),0)*H238</f>
        <v>0</v>
      </c>
      <c r="Q238" s="36">
        <f t="shared" si="100"/>
        <v>460429.48707839946</v>
      </c>
      <c r="R238" s="34">
        <f>IF($B238="P",VLOOKUP($E238,'[2]Costeo-JUL26'!$B$9:$CQ$307,R$1,0),0)</f>
        <v>902332</v>
      </c>
      <c r="S238" s="16">
        <f>IF($B238="P",VLOOKUP($E238,'[2]Costeo-JUL26'!$B$9:$CQ$307,S$1,0),0)*$G238</f>
        <v>110.80170920487521</v>
      </c>
      <c r="T238" s="36">
        <f>IF($B238="P",VLOOKUP($E238,'[2]Costeo-JUL26'!$B$9:$CQ$307,T$1,0),0)*$G238</f>
        <v>77290.16378100669</v>
      </c>
      <c r="U238" s="35">
        <f>IF($B238="P",VLOOKUP($E238,'[2]Costeo-JUL26'!$B$9:$CQ$307,U$1,0),0)</f>
        <v>1.4999999999999999E-2</v>
      </c>
      <c r="V238" s="36">
        <f t="shared" si="101"/>
        <v>1159.3524567151003</v>
      </c>
      <c r="W238" s="36">
        <f t="shared" si="102"/>
        <v>78449.516237721793</v>
      </c>
      <c r="X238" s="34">
        <f>IF($B238="P",VLOOKUP($E238,'[2]Costeo-JUL26'!$B$9:$CQ$307,X$1,0),0)</f>
        <v>0</v>
      </c>
      <c r="Y238" s="16">
        <f>IF($B238="P",VLOOKUP($E238,'[2]Costeo-JUL26'!$B$9:$CQ$307,Y$1,0),0)*$G238</f>
        <v>0</v>
      </c>
      <c r="Z238" s="36">
        <f>IF($B238="P",VLOOKUP($E238,'[2]Costeo-JUL26'!$B$9:$CQ$307,Z$1,0),0)*$G238</f>
        <v>0</v>
      </c>
      <c r="AA238" s="35">
        <f>IF($B238="P",VLOOKUP($E238,'[2]Costeo-JUL26'!$B$9:$CQ$307,AA$1,0),0)</f>
        <v>0</v>
      </c>
      <c r="AB238" s="36">
        <f t="shared" si="103"/>
        <v>0</v>
      </c>
      <c r="AC238" s="36">
        <f t="shared" si="104"/>
        <v>0</v>
      </c>
      <c r="AD238" s="34">
        <f>IF($B238="P",VLOOKUP($E238,'[2]Costeo-JUL26'!$B$9:$CQ$307,AD$1,0),0)</f>
        <v>902257</v>
      </c>
      <c r="AE238" s="16">
        <f>IF($B238="P",VLOOKUP($E238,'[2]Costeo-JUL26'!$B$9:$CQ$307,AE$1,0),0)*$G238</f>
        <v>2408</v>
      </c>
      <c r="AF238" s="36">
        <f>IF($B238="P",VLOOKUP($E238,'[2]Costeo-JUL26'!$B$9:$CQ$307,AF$1,0),0)*$G238</f>
        <v>36956.0576</v>
      </c>
      <c r="AG238" s="35">
        <f>IF($B238="P",VLOOKUP($E238,'[2]Costeo-JUL26'!$B$9:$CQ$307,AG$1,0),0)</f>
        <v>6.0000000000000001E-3</v>
      </c>
      <c r="AH238" s="36">
        <f t="shared" si="105"/>
        <v>221.73634559999999</v>
      </c>
      <c r="AI238" s="36">
        <f t="shared" si="106"/>
        <v>37177.793945600002</v>
      </c>
      <c r="AJ238" s="34">
        <f>IF($B238="P",VLOOKUP($E238,'[2]Costeo-JUL26'!$B$9:$CQ$307,AJ$1,0),0)</f>
        <v>919019</v>
      </c>
      <c r="AK238" s="16">
        <f>IF($B238="P",VLOOKUP($E238,'[2]Costeo-JUL26'!$B$9:$CQ$307,AK$1,0),0)*$G238</f>
        <v>2408</v>
      </c>
      <c r="AL238" s="36">
        <f>IF($B238="P",VLOOKUP($E238,'[2]Costeo-JUL26'!$B$9:$CQ$307,AL$1,0),0)*$G238</f>
        <v>14210.811959993354</v>
      </c>
      <c r="AM238" s="35">
        <f>IF($B238="P",VLOOKUP($E238,'[2]Costeo-JUL26'!$B$9:$CQ$307,AM$1,0),0)</f>
        <v>1.7999999999999999E-2</v>
      </c>
      <c r="AN238" s="36">
        <f t="shared" si="107"/>
        <v>255.79461527988036</v>
      </c>
      <c r="AO238" s="36">
        <f t="shared" si="108"/>
        <v>14466.606575273234</v>
      </c>
      <c r="AP238" s="34">
        <f>IF($B238="P",VLOOKUP($E238,'[2]Costeo-JUL26'!$B$9:$CQ$307,AP$1,0),0)</f>
        <v>901569</v>
      </c>
      <c r="AQ238" s="16">
        <f>IF($B238="P",VLOOKUP($E238,'[2]Costeo-JUL26'!$B$9:$CQ$307,AQ$1,0),0)*$G238</f>
        <v>2408</v>
      </c>
      <c r="AR238" s="36">
        <f>IF($B238="P",VLOOKUP($E238,'[2]Costeo-JUL26'!$B$9:$CQ$307,AR$1,0),0)*$G238</f>
        <v>156604.32817101051</v>
      </c>
      <c r="AS238" s="35">
        <f>IF($B238="P",VLOOKUP($E238,'[2]Costeo-JUL26'!$B$9:$CQ$307,AS$1,0),0)</f>
        <v>0.02</v>
      </c>
      <c r="AT238" s="36">
        <f t="shared" si="109"/>
        <v>3132.08656342021</v>
      </c>
      <c r="AU238" s="36">
        <f t="shared" si="110"/>
        <v>159736.41473443073</v>
      </c>
      <c r="AV238" s="34">
        <f>IF($B238="P",VLOOKUP($E238,'[2]Costeo-JUL26'!$B$9:$CQ$307,AV$1,0),0)</f>
        <v>932436</v>
      </c>
      <c r="AW238" s="16">
        <f>IF($B238="P",VLOOKUP($E238,'[2]Costeo-JUL26'!$B$9:$CQ$307,AW$1,0),0)*$G238</f>
        <v>4.6654999999999998</v>
      </c>
      <c r="AX238" s="36">
        <f>IF($B238="P",VLOOKUP($E238,'[2]Costeo-JUL26'!$B$9:$CQ$307,AX$1,0),0)*$G238</f>
        <v>22263.952619999996</v>
      </c>
      <c r="AY238" s="35">
        <f>IF($B238="P",VLOOKUP($E238,'[2]Costeo-JUL26'!$B$9:$CQ$307,AY$1,0),0)</f>
        <v>0.03</v>
      </c>
      <c r="AZ238" s="36">
        <f t="shared" si="111"/>
        <v>667.91857859999982</v>
      </c>
      <c r="BA238" s="36">
        <f t="shared" si="112"/>
        <v>22931.871198599998</v>
      </c>
      <c r="BB238" s="34">
        <f>IF($B238="P",VLOOKUP($E238,'[2]Costeo-JUL26'!$B$9:$CQ$307,BB$1,0),0)</f>
        <v>902311</v>
      </c>
      <c r="BC238" s="16">
        <f>IF($B238="P",VLOOKUP($E238,'[2]Costeo-JUL26'!$B$9:$CQ$307,BC$1,0),0)*$G238</f>
        <v>0.62708333333333333</v>
      </c>
      <c r="BD238" s="36">
        <f>IF($B238="P",VLOOKUP($E238,'[2]Costeo-JUL26'!$B$9:$CQ$307,BD$1,0),0)*$G238</f>
        <v>2459.1982187500003</v>
      </c>
      <c r="BE238" s="35">
        <f>IF($B238="P",VLOOKUP($E238,'[2]Costeo-JUL26'!$B$9:$CQ$307,BE$1,0),0)</f>
        <v>0.03</v>
      </c>
      <c r="BF238" s="36">
        <f t="shared" si="113"/>
        <v>73.77594656250001</v>
      </c>
      <c r="BG238" s="36">
        <f t="shared" si="114"/>
        <v>2532.9741653125002</v>
      </c>
      <c r="BH238" s="34">
        <f>IF($B238="P",VLOOKUP($E238,'[2]Costeo-JUL26'!$B$9:$CQ$307,BH$1,0),0)</f>
        <v>933089</v>
      </c>
      <c r="BI238" s="16">
        <f>IF($B238="P",VLOOKUP($E238,'[2]Costeo-JUL26'!$B$9:$CQ$307,BI$1,0),0)*$G238</f>
        <v>6.9675925925925926</v>
      </c>
      <c r="BJ238" s="36">
        <f>IF($B238="P",VLOOKUP($E238,'[2]Costeo-JUL26'!$B$9:$CQ$307,BJ$1,0),0)*$G238</f>
        <v>5188.5748983739832</v>
      </c>
      <c r="BK238" s="35">
        <f>IF(BH238=910319,0,IF($B238="P",VLOOKUP($E238,'[2]Costeo-JUL26'!$B$9:$CQ$307,BK$1,0),0))</f>
        <v>0.02</v>
      </c>
      <c r="BL238" s="36">
        <f t="shared" si="115"/>
        <v>103.77149796747966</v>
      </c>
      <c r="BM238" s="36">
        <f t="shared" si="116"/>
        <v>5292.3463963414624</v>
      </c>
      <c r="BN238" s="34">
        <f>IF($B238="P",VLOOKUP($E238,'[2]Costeo-JUL26'!$B$9:$CQ$307,BN$1,0),0)</f>
        <v>0</v>
      </c>
      <c r="BO238" s="16">
        <f>IF($B238="P",VLOOKUP($E238,'[2]Costeo-JUL26'!$B$9:$CQ$307,BO$1,0),0)*$G238</f>
        <v>0</v>
      </c>
      <c r="BP238" s="36">
        <f>IF($B238="P",VLOOKUP($E238,'[2]Costeo-JUL26'!$B$9:$CQ$307,BP$1,0),0)*$G238</f>
        <v>0</v>
      </c>
      <c r="BQ238" s="35">
        <f>IF($B238="P",VLOOKUP($E238,'[2]Costeo-JUL26'!$B$9:$CQ$307,BQ$1,0),0)</f>
        <v>0</v>
      </c>
      <c r="BR238" s="36">
        <f t="shared" si="117"/>
        <v>0</v>
      </c>
      <c r="BS238" s="36">
        <f t="shared" si="118"/>
        <v>0</v>
      </c>
      <c r="BT238" s="34">
        <f>IF($B238="P",VLOOKUP($E238,'[2]Costeo-JUL26'!$B$9:$CQ$307,BT$1,0),0)</f>
        <v>0</v>
      </c>
      <c r="BU238" s="16">
        <f>IF($B238="P",VLOOKUP($E238,'[2]Costeo-JUL26'!$B$9:$CQ$307,BU$1,0),0)*$G238</f>
        <v>0</v>
      </c>
      <c r="BV238" s="36">
        <f>IF($B238="P",VLOOKUP($E238,'[2]Costeo-JUL26'!$B$9:$CQ$307,BV$1,0),0)*$G238</f>
        <v>0</v>
      </c>
      <c r="BW238" s="35">
        <f>IF($B238="P",VLOOKUP($E238,'[2]Costeo-JUL26'!$B$9:$CQ$307,BW$1,0),0)</f>
        <v>0</v>
      </c>
      <c r="BX238" s="36">
        <f t="shared" si="119"/>
        <v>0</v>
      </c>
      <c r="BY238" s="36">
        <f t="shared" si="120"/>
        <v>0</v>
      </c>
      <c r="BZ238" s="34">
        <f>IF($B238="P",VLOOKUP($E238,'[2]Costeo-JUL26'!$B$9:$CQ$307,BZ$1,0),0)</f>
        <v>936704</v>
      </c>
      <c r="CA238" s="16">
        <f>IF($B238="P",VLOOKUP($E238,'[2]Costeo-JUL26'!$B$9:$CQ$307,CA$1,0),0)*$G238</f>
        <v>7.3180168329433437</v>
      </c>
      <c r="CB238" s="36">
        <f>IF($B238="P",VLOOKUP($E238,'[2]Costeo-JUL26'!$B$9:$CQ$307,CB$1,0),0)*$G238</f>
        <v>3493.3547304896642</v>
      </c>
      <c r="CC238" s="35">
        <f>IF($B238="P",VLOOKUP($E238,'[2]Costeo-JUL26'!$B$9:$CQ$307,CC$1,0),0)</f>
        <v>0.5</v>
      </c>
      <c r="CD238" s="36">
        <f t="shared" si="121"/>
        <v>1746.6773652448321</v>
      </c>
      <c r="CE238" s="36">
        <f t="shared" si="122"/>
        <v>5240.0320957344966</v>
      </c>
      <c r="CF238" s="37">
        <f t="shared" si="94"/>
        <v>786257.04242741375</v>
      </c>
      <c r="CG238" s="36">
        <f>IF($B238="r",VLOOKUP($E238,'[2]Costeo-JUL26'!$B$9:$CQ$307,CG$1,0),0)*$G238</f>
        <v>0</v>
      </c>
      <c r="CH238" s="35">
        <f>VLOOKUP($E238,'[2]TEORICOS (05.26)'!$A$8:$T$251,CH$1,0)</f>
        <v>0</v>
      </c>
      <c r="CI238" s="36">
        <f t="shared" si="123"/>
        <v>0</v>
      </c>
      <c r="CJ238" s="37">
        <f t="shared" si="124"/>
        <v>0</v>
      </c>
      <c r="CM238" s="16">
        <f>SUMIFS('[1]Ajuste Inventario'!$I:$I,'[1]Ajuste Inventario'!$B:$B,E238,'[1]Ajuste Inventario'!$S:$S,D238)*-1</f>
        <v>-0.375</v>
      </c>
      <c r="CN238" s="36">
        <f t="shared" si="95"/>
        <v>-979.55611598099722</v>
      </c>
      <c r="CP238" t="str">
        <f t="shared" si="96"/>
        <v>2473Org.Vtas Dolores</v>
      </c>
      <c r="CQ238" s="10">
        <f t="shared" si="97"/>
        <v>2612.1496426159924</v>
      </c>
    </row>
    <row r="239" spans="1:95" x14ac:dyDescent="0.25">
      <c r="A239" s="30">
        <v>46204</v>
      </c>
      <c r="B239" s="31" t="str">
        <f>VLOOKUP($E239,'[2]TEORICOS (05.26)'!$A$8:$T$251,B$1,0)</f>
        <v>P</v>
      </c>
      <c r="C239" s="32" t="str">
        <f>VLOOKUP($E239,'[2]TEORICOS (05.26)'!$A$8:$T$251,C$1,0)</f>
        <v>Aquarius</v>
      </c>
      <c r="D239" t="s">
        <v>217</v>
      </c>
      <c r="E239">
        <v>2476</v>
      </c>
      <c r="F239" t="s">
        <v>147</v>
      </c>
      <c r="G239" s="16">
        <v>417</v>
      </c>
      <c r="H239" s="16">
        <v>660.94500000000062</v>
      </c>
      <c r="I239" s="33">
        <v>4411732.6799999867</v>
      </c>
      <c r="J239" s="33">
        <v>4352614.169999985</v>
      </c>
      <c r="K239" s="34">
        <f>IF($B239="P",VLOOKUP($E239,'[2]Costeo-JUL26'!$B$9:$CQ$307,K$1,0),0)</f>
        <v>919319</v>
      </c>
      <c r="L239" s="35">
        <f>VLOOKUP($E239,'[2]TEORICOS (05.26)'!$A$8:$T$251,L$1,0)</f>
        <v>0.17</v>
      </c>
      <c r="M239" s="36">
        <f t="shared" si="98"/>
        <v>739944.40889999748</v>
      </c>
      <c r="N239" s="35">
        <f>IF($B239="P",VLOOKUP($E239,'[2]Costeo-JUL26'!$B$9:$CQ$307,N$1,0),0)</f>
        <v>8.0000000000000002E-3</v>
      </c>
      <c r="O239" s="36">
        <f t="shared" si="99"/>
        <v>5919.5552711999799</v>
      </c>
      <c r="P239" s="36">
        <f>IF($B239="P",VLOOKUP($E239,'[2]Costeo-JUL26'!$B$9:$CQ$307,P$1,0),0)*H239</f>
        <v>0</v>
      </c>
      <c r="Q239" s="36">
        <f t="shared" si="100"/>
        <v>745863.9641711975</v>
      </c>
      <c r="R239" s="34">
        <f>IF($B239="P",VLOOKUP($E239,'[2]Costeo-JUL26'!$B$9:$CQ$307,R$1,0),0)</f>
        <v>902332</v>
      </c>
      <c r="S239" s="16">
        <f>IF($B239="P",VLOOKUP($E239,'[2]Costeo-JUL26'!$B$9:$CQ$307,S$1,0),0)*$G239</f>
        <v>345.38107528728955</v>
      </c>
      <c r="T239" s="36">
        <f>IF($B239="P",VLOOKUP($E239,'[2]Costeo-JUL26'!$B$9:$CQ$307,T$1,0),0)*$G239</f>
        <v>240921.91417783895</v>
      </c>
      <c r="U239" s="35">
        <f>IF($B239="P",VLOOKUP($E239,'[2]Costeo-JUL26'!$B$9:$CQ$307,U$1,0),0)</f>
        <v>1.4999999999999999E-2</v>
      </c>
      <c r="V239" s="36">
        <f t="shared" si="101"/>
        <v>3613.8287126675841</v>
      </c>
      <c r="W239" s="36">
        <f t="shared" si="102"/>
        <v>244535.74289050652</v>
      </c>
      <c r="X239" s="34">
        <f>IF($B239="P",VLOOKUP($E239,'[2]Costeo-JUL26'!$B$9:$CQ$307,X$1,0),0)</f>
        <v>0</v>
      </c>
      <c r="Y239" s="16">
        <f>IF($B239="P",VLOOKUP($E239,'[2]Costeo-JUL26'!$B$9:$CQ$307,Y$1,0),0)*$G239</f>
        <v>0</v>
      </c>
      <c r="Z239" s="36">
        <f>IF($B239="P",VLOOKUP($E239,'[2]Costeo-JUL26'!$B$9:$CQ$307,Z$1,0),0)*$G239</f>
        <v>0</v>
      </c>
      <c r="AA239" s="35">
        <f>IF($B239="P",VLOOKUP($E239,'[2]Costeo-JUL26'!$B$9:$CQ$307,AA$1,0),0)</f>
        <v>0</v>
      </c>
      <c r="AB239" s="36">
        <f t="shared" si="103"/>
        <v>0</v>
      </c>
      <c r="AC239" s="36">
        <f t="shared" si="104"/>
        <v>0</v>
      </c>
      <c r="AD239" s="34">
        <f>IF($B239="P",VLOOKUP($E239,'[2]Costeo-JUL26'!$B$9:$CQ$307,AD$1,0),0)</f>
        <v>902257</v>
      </c>
      <c r="AE239" s="16">
        <f>IF($B239="P",VLOOKUP($E239,'[2]Costeo-JUL26'!$B$9:$CQ$307,AE$1,0),0)*$G239</f>
        <v>2502</v>
      </c>
      <c r="AF239" s="36">
        <f>IF($B239="P",VLOOKUP($E239,'[2]Costeo-JUL26'!$B$9:$CQ$307,AF$1,0),0)*$G239</f>
        <v>38398.6944</v>
      </c>
      <c r="AG239" s="35">
        <f>IF($B239="P",VLOOKUP($E239,'[2]Costeo-JUL26'!$B$9:$CQ$307,AG$1,0),0)</f>
        <v>6.0000000000000001E-3</v>
      </c>
      <c r="AH239" s="36">
        <f t="shared" si="105"/>
        <v>230.39216640000001</v>
      </c>
      <c r="AI239" s="36">
        <f t="shared" si="106"/>
        <v>38629.086566400001</v>
      </c>
      <c r="AJ239" s="34">
        <f>IF($B239="P",VLOOKUP($E239,'[2]Costeo-JUL26'!$B$9:$CQ$307,AJ$1,0),0)</f>
        <v>919016</v>
      </c>
      <c r="AK239" s="16">
        <f>IF($B239="P",VLOOKUP($E239,'[2]Costeo-JUL26'!$B$9:$CQ$307,AK$1,0),0)*$G239</f>
        <v>2502</v>
      </c>
      <c r="AL239" s="36">
        <f>IF($B239="P",VLOOKUP($E239,'[2]Costeo-JUL26'!$B$9:$CQ$307,AL$1,0),0)*$G239</f>
        <v>21580.350480000001</v>
      </c>
      <c r="AM239" s="35">
        <f>IF($B239="P",VLOOKUP($E239,'[2]Costeo-JUL26'!$B$9:$CQ$307,AM$1,0),0)</f>
        <v>1.7999999999999999E-2</v>
      </c>
      <c r="AN239" s="36">
        <f t="shared" si="107"/>
        <v>388.44630863999998</v>
      </c>
      <c r="AO239" s="36">
        <f t="shared" si="108"/>
        <v>21968.79678864</v>
      </c>
      <c r="AP239" s="34">
        <f>IF($B239="P",VLOOKUP($E239,'[2]Costeo-JUL26'!$B$9:$CQ$307,AP$1,0),0)</f>
        <v>933429</v>
      </c>
      <c r="AQ239" s="16">
        <f>IF($B239="P",VLOOKUP($E239,'[2]Costeo-JUL26'!$B$9:$CQ$307,AQ$1,0),0)*$G239</f>
        <v>2502</v>
      </c>
      <c r="AR239" s="36">
        <f>IF($B239="P",VLOOKUP($E239,'[2]Costeo-JUL26'!$B$9:$CQ$307,AR$1,0),0)*$G239</f>
        <v>245800.93356000006</v>
      </c>
      <c r="AS239" s="35">
        <f>IF($B239="P",VLOOKUP($E239,'[2]Costeo-JUL26'!$B$9:$CQ$307,AS$1,0),0)</f>
        <v>0.02</v>
      </c>
      <c r="AT239" s="36">
        <f t="shared" si="109"/>
        <v>4916.0186712000013</v>
      </c>
      <c r="AU239" s="36">
        <f t="shared" si="110"/>
        <v>250716.95223120006</v>
      </c>
      <c r="AV239" s="34">
        <f>IF($B239="P",VLOOKUP($E239,'[2]Costeo-JUL26'!$B$9:$CQ$307,AV$1,0),0)</f>
        <v>932438</v>
      </c>
      <c r="AW239" s="16">
        <f>IF($B239="P",VLOOKUP($E239,'[2]Costeo-JUL26'!$B$9:$CQ$307,AW$1,0),0)*$G239</f>
        <v>12.176399999999999</v>
      </c>
      <c r="AX239" s="36">
        <f>IF($B239="P",VLOOKUP($E239,'[2]Costeo-JUL26'!$B$9:$CQ$307,AX$1,0),0)*$G239</f>
        <v>58106.267855999999</v>
      </c>
      <c r="AY239" s="35">
        <f>IF($B239="P",VLOOKUP($E239,'[2]Costeo-JUL26'!$B$9:$CQ$307,AY$1,0),0)</f>
        <v>0.03</v>
      </c>
      <c r="AZ239" s="36">
        <f t="shared" si="111"/>
        <v>1743.18803568</v>
      </c>
      <c r="BA239" s="36">
        <f t="shared" si="112"/>
        <v>59849.455891680002</v>
      </c>
      <c r="BB239" s="34">
        <f>IF($B239="P",VLOOKUP($E239,'[2]Costeo-JUL26'!$B$9:$CQ$307,BB$1,0),0)</f>
        <v>902311</v>
      </c>
      <c r="BC239" s="16">
        <f>IF($B239="P",VLOOKUP($E239,'[2]Costeo-JUL26'!$B$9:$CQ$307,BC$1,0),0)*$G239</f>
        <v>1.6754464285714288</v>
      </c>
      <c r="BD239" s="36">
        <f>IF($B239="P",VLOOKUP($E239,'[2]Costeo-JUL26'!$B$9:$CQ$307,BD$1,0),0)*$G239</f>
        <v>6570.5061093750019</v>
      </c>
      <c r="BE239" s="35">
        <f>IF($B239="P",VLOOKUP($E239,'[2]Costeo-JUL26'!$B$9:$CQ$307,BE$1,0),0)</f>
        <v>0.03</v>
      </c>
      <c r="BF239" s="36">
        <f t="shared" si="113"/>
        <v>197.11518328125004</v>
      </c>
      <c r="BG239" s="36">
        <f t="shared" si="114"/>
        <v>6767.6212926562521</v>
      </c>
      <c r="BH239" s="34">
        <f>IF($B239="P",VLOOKUP($E239,'[2]Costeo-JUL26'!$B$9:$CQ$307,BH$1,0),0)</f>
        <v>933089</v>
      </c>
      <c r="BI239" s="16">
        <f>IF($B239="P",VLOOKUP($E239,'[2]Costeo-JUL26'!$B$9:$CQ$307,BI$1,0),0)*$G239</f>
        <v>11.169642857142856</v>
      </c>
      <c r="BJ239" s="36">
        <f>IF($B239="P",VLOOKUP($E239,'[2]Costeo-JUL26'!$B$9:$CQ$307,BJ$1,0),0)*$G239</f>
        <v>8317.7263570184168</v>
      </c>
      <c r="BK239" s="35">
        <f>IF(BH239=910319,0,IF($B239="P",VLOOKUP($E239,'[2]Costeo-JUL26'!$B$9:$CQ$307,BK$1,0),0))</f>
        <v>0.02</v>
      </c>
      <c r="BL239" s="36">
        <f t="shared" si="115"/>
        <v>166.35452714036833</v>
      </c>
      <c r="BM239" s="36">
        <f t="shared" si="116"/>
        <v>8484.0808841587859</v>
      </c>
      <c r="BN239" s="34">
        <f>IF($B239="P",VLOOKUP($E239,'[2]Costeo-JUL26'!$B$9:$CQ$307,BN$1,0),0)</f>
        <v>0</v>
      </c>
      <c r="BO239" s="16">
        <f>IF($B239="P",VLOOKUP($E239,'[2]Costeo-JUL26'!$B$9:$CQ$307,BO$1,0),0)*$G239</f>
        <v>0</v>
      </c>
      <c r="BP239" s="36">
        <f>IF($B239="P",VLOOKUP($E239,'[2]Costeo-JUL26'!$B$9:$CQ$307,BP$1,0),0)*$G239</f>
        <v>0</v>
      </c>
      <c r="BQ239" s="35">
        <f>IF($B239="P",VLOOKUP($E239,'[2]Costeo-JUL26'!$B$9:$CQ$307,BQ$1,0),0)</f>
        <v>0</v>
      </c>
      <c r="BR239" s="36">
        <f t="shared" si="117"/>
        <v>0</v>
      </c>
      <c r="BS239" s="36">
        <f t="shared" si="118"/>
        <v>0</v>
      </c>
      <c r="BT239" s="34">
        <f>IF($B239="P",VLOOKUP($E239,'[2]Costeo-JUL26'!$B$9:$CQ$307,BT$1,0),0)</f>
        <v>0</v>
      </c>
      <c r="BU239" s="16">
        <f>IF($B239="P",VLOOKUP($E239,'[2]Costeo-JUL26'!$B$9:$CQ$307,BU$1,0),0)*$G239</f>
        <v>0</v>
      </c>
      <c r="BV239" s="36">
        <f>IF($B239="P",VLOOKUP($E239,'[2]Costeo-JUL26'!$B$9:$CQ$307,BV$1,0),0)*$G239</f>
        <v>0</v>
      </c>
      <c r="BW239" s="35">
        <f>IF($B239="P",VLOOKUP($E239,'[2]Costeo-JUL26'!$B$9:$CQ$307,BW$1,0),0)</f>
        <v>0</v>
      </c>
      <c r="BX239" s="36">
        <f t="shared" si="119"/>
        <v>0</v>
      </c>
      <c r="BY239" s="36">
        <f t="shared" si="120"/>
        <v>0</v>
      </c>
      <c r="BZ239" s="34">
        <f>IF($B239="P",VLOOKUP($E239,'[2]Costeo-JUL26'!$B$9:$CQ$307,BZ$1,0),0)</f>
        <v>936704</v>
      </c>
      <c r="CA239" s="16">
        <f>IF($B239="P",VLOOKUP($E239,'[2]Costeo-JUL26'!$B$9:$CQ$307,CA$1,0),0)*$G239</f>
        <v>22.811060775777719</v>
      </c>
      <c r="CB239" s="36">
        <f>IF($B239="P",VLOOKUP($E239,'[2]Costeo-JUL26'!$B$9:$CQ$307,CB$1,0),0)*$G239</f>
        <v>10889.169687315374</v>
      </c>
      <c r="CC239" s="35">
        <f>IF($B239="P",VLOOKUP($E239,'[2]Costeo-JUL26'!$B$9:$CQ$307,CC$1,0),0)</f>
        <v>0.5</v>
      </c>
      <c r="CD239" s="36">
        <f t="shared" si="121"/>
        <v>5444.5848436576871</v>
      </c>
      <c r="CE239" s="36">
        <f t="shared" si="122"/>
        <v>16333.754530973061</v>
      </c>
      <c r="CF239" s="37">
        <f t="shared" si="94"/>
        <v>1393149.4552474124</v>
      </c>
      <c r="CG239" s="36">
        <f>IF($B239="r",VLOOKUP($E239,'[2]Costeo-JUL26'!$B$9:$CQ$307,CG$1,0),0)*$G239</f>
        <v>0</v>
      </c>
      <c r="CH239" s="35">
        <f>VLOOKUP($E239,'[2]TEORICOS (05.26)'!$A$8:$T$251,CH$1,0)</f>
        <v>0</v>
      </c>
      <c r="CI239" s="36">
        <f t="shared" si="123"/>
        <v>0</v>
      </c>
      <c r="CJ239" s="37">
        <f t="shared" si="124"/>
        <v>0</v>
      </c>
      <c r="CM239" s="16">
        <f>SUMIFS('[1]Ajuste Inventario'!$I:$I,'[1]Ajuste Inventario'!$B:$B,E239,'[1]Ajuste Inventario'!$S:$S,D239)*-1</f>
        <v>0.33399999999999963</v>
      </c>
      <c r="CN239" s="36">
        <f t="shared" si="95"/>
        <v>1115.8559185914514</v>
      </c>
      <c r="CP239" t="str">
        <f t="shared" si="96"/>
        <v>2476Org.Vtas Dolores</v>
      </c>
      <c r="CQ239" s="10">
        <f t="shared" si="97"/>
        <v>3340.8859838067447</v>
      </c>
    </row>
    <row r="240" spans="1:95" x14ac:dyDescent="0.25">
      <c r="A240" s="30">
        <v>46204</v>
      </c>
      <c r="B240" s="31" t="str">
        <f>VLOOKUP($E240,'[2]TEORICOS (05.26)'!$A$8:$T$251,B$1,0)</f>
        <v>P</v>
      </c>
      <c r="C240" s="32" t="str">
        <f>VLOOKUP($E240,'[2]TEORICOS (05.26)'!$A$8:$T$251,C$1,0)</f>
        <v>Aquarius</v>
      </c>
      <c r="D240" t="s">
        <v>217</v>
      </c>
      <c r="E240">
        <v>2478</v>
      </c>
      <c r="F240" t="s">
        <v>148</v>
      </c>
      <c r="G240" s="16">
        <v>143</v>
      </c>
      <c r="H240" s="16">
        <v>340.05399999999958</v>
      </c>
      <c r="I240" s="33">
        <v>1969017.4500000025</v>
      </c>
      <c r="J240" s="33">
        <v>1940576.9700000021</v>
      </c>
      <c r="K240" s="34">
        <f>IF($B240="P",VLOOKUP($E240,'[2]Costeo-JUL26'!$B$9:$CQ$307,K$1,0),0)</f>
        <v>919319</v>
      </c>
      <c r="L240" s="35">
        <f>VLOOKUP($E240,'[2]TEORICOS (05.26)'!$A$8:$T$251,L$1,0)</f>
        <v>0.17</v>
      </c>
      <c r="M240" s="36">
        <f t="shared" si="98"/>
        <v>329898.08490000037</v>
      </c>
      <c r="N240" s="35">
        <f>IF($B240="P",VLOOKUP($E240,'[2]Costeo-JUL26'!$B$9:$CQ$307,N$1,0),0)</f>
        <v>8.0000000000000002E-3</v>
      </c>
      <c r="O240" s="36">
        <f t="shared" si="99"/>
        <v>2639.1846792000028</v>
      </c>
      <c r="P240" s="36">
        <f>IF($B240="P",VLOOKUP($E240,'[2]Costeo-JUL26'!$B$9:$CQ$307,P$1,0),0)*H240</f>
        <v>0</v>
      </c>
      <c r="Q240" s="36">
        <f t="shared" si="100"/>
        <v>332537.26957920037</v>
      </c>
      <c r="R240" s="34">
        <f>IF($B240="P",VLOOKUP($E240,'[2]Costeo-JUL26'!$B$9:$CQ$307,R$1,0),0)</f>
        <v>902332</v>
      </c>
      <c r="S240" s="16">
        <f>IF($B240="P",VLOOKUP($E240,'[2]Costeo-JUL26'!$B$9:$CQ$307,S$1,0),0)*$G240</f>
        <v>177.66004951828205</v>
      </c>
      <c r="T240" s="36">
        <f>IF($B240="P",VLOOKUP($E240,'[2]Costeo-JUL26'!$B$9:$CQ$307,T$1,0),0)*$G240</f>
        <v>123927.45945119056</v>
      </c>
      <c r="U240" s="35">
        <f>IF($B240="P",VLOOKUP($E240,'[2]Costeo-JUL26'!$B$9:$CQ$307,U$1,0),0)</f>
        <v>1.4999999999999999E-2</v>
      </c>
      <c r="V240" s="36">
        <f t="shared" si="101"/>
        <v>1858.9118917678584</v>
      </c>
      <c r="W240" s="36">
        <f t="shared" si="102"/>
        <v>125786.37134295842</v>
      </c>
      <c r="X240" s="34">
        <f>IF($B240="P",VLOOKUP($E240,'[2]Costeo-JUL26'!$B$9:$CQ$307,X$1,0),0)</f>
        <v>0</v>
      </c>
      <c r="Y240" s="16">
        <f>IF($B240="P",VLOOKUP($E240,'[2]Costeo-JUL26'!$B$9:$CQ$307,Y$1,0),0)*$G240</f>
        <v>0</v>
      </c>
      <c r="Z240" s="36">
        <f>IF($B240="P",VLOOKUP($E240,'[2]Costeo-JUL26'!$B$9:$CQ$307,Z$1,0),0)*$G240</f>
        <v>0</v>
      </c>
      <c r="AA240" s="35">
        <f>IF($B240="P",VLOOKUP($E240,'[2]Costeo-JUL26'!$B$9:$CQ$307,AA$1,0),0)</f>
        <v>0</v>
      </c>
      <c r="AB240" s="36">
        <f t="shared" si="103"/>
        <v>0</v>
      </c>
      <c r="AC240" s="36">
        <f t="shared" si="104"/>
        <v>0</v>
      </c>
      <c r="AD240" s="34">
        <f>IF($B240="P",VLOOKUP($E240,'[2]Costeo-JUL26'!$B$9:$CQ$307,AD$1,0),0)</f>
        <v>902257</v>
      </c>
      <c r="AE240" s="16">
        <f>IF($B240="P",VLOOKUP($E240,'[2]Costeo-JUL26'!$B$9:$CQ$307,AE$1,0),0)*$G240</f>
        <v>858</v>
      </c>
      <c r="AF240" s="36">
        <f>IF($B240="P",VLOOKUP($E240,'[2]Costeo-JUL26'!$B$9:$CQ$307,AF$1,0),0)*$G240</f>
        <v>13167.8976</v>
      </c>
      <c r="AG240" s="35">
        <f>IF($B240="P",VLOOKUP($E240,'[2]Costeo-JUL26'!$B$9:$CQ$307,AG$1,0),0)</f>
        <v>6.0000000000000001E-3</v>
      </c>
      <c r="AH240" s="36">
        <f t="shared" si="105"/>
        <v>79.007385600000006</v>
      </c>
      <c r="AI240" s="36">
        <f t="shared" si="106"/>
        <v>13246.9049856</v>
      </c>
      <c r="AJ240" s="34">
        <f>IF($B240="P",VLOOKUP($E240,'[2]Costeo-JUL26'!$B$9:$CQ$307,AJ$1,0),0)</f>
        <v>925507</v>
      </c>
      <c r="AK240" s="16">
        <f>IF($B240="P",VLOOKUP($E240,'[2]Costeo-JUL26'!$B$9:$CQ$307,AK$1,0),0)*$G240</f>
        <v>858</v>
      </c>
      <c r="AL240" s="36">
        <f>IF($B240="P",VLOOKUP($E240,'[2]Costeo-JUL26'!$B$9:$CQ$307,AL$1,0),0)*$G240</f>
        <v>10401.328079999999</v>
      </c>
      <c r="AM240" s="35">
        <f>IF($B240="P",VLOOKUP($E240,'[2]Costeo-JUL26'!$B$9:$CQ$307,AM$1,0),0)</f>
        <v>1.7999999999999999E-2</v>
      </c>
      <c r="AN240" s="36">
        <f t="shared" si="107"/>
        <v>187.22390543999998</v>
      </c>
      <c r="AO240" s="36">
        <f t="shared" si="108"/>
        <v>10588.551985439999</v>
      </c>
      <c r="AP240" s="34">
        <f>IF($B240="P",VLOOKUP($E240,'[2]Costeo-JUL26'!$B$9:$CQ$307,AP$1,0),0)</f>
        <v>911881</v>
      </c>
      <c r="AQ240" s="16">
        <f>IF($B240="P",VLOOKUP($E240,'[2]Costeo-JUL26'!$B$9:$CQ$307,AQ$1,0),0)*$G240</f>
        <v>858</v>
      </c>
      <c r="AR240" s="36">
        <f>IF($B240="P",VLOOKUP($E240,'[2]Costeo-JUL26'!$B$9:$CQ$307,AR$1,0),0)*$G240</f>
        <v>116423.04960193917</v>
      </c>
      <c r="AS240" s="35">
        <f>IF($B240="P",VLOOKUP($E240,'[2]Costeo-JUL26'!$B$9:$CQ$307,AS$1,0),0)</f>
        <v>0.02</v>
      </c>
      <c r="AT240" s="36">
        <f t="shared" si="109"/>
        <v>2328.4609920387834</v>
      </c>
      <c r="AU240" s="36">
        <f t="shared" si="110"/>
        <v>118751.51059397796</v>
      </c>
      <c r="AV240" s="34">
        <f>IF($B240="P",VLOOKUP($E240,'[2]Costeo-JUL26'!$B$9:$CQ$307,AV$1,0),0)</f>
        <v>901729</v>
      </c>
      <c r="AW240" s="16">
        <f>IF($B240="P",VLOOKUP($E240,'[2]Costeo-JUL26'!$B$9:$CQ$307,AW$1,0),0)*$G240</f>
        <v>5.8773</v>
      </c>
      <c r="AX240" s="36">
        <f>IF($B240="P",VLOOKUP($E240,'[2]Costeo-JUL26'!$B$9:$CQ$307,AX$1,0),0)*$G240</f>
        <v>28046.710692000001</v>
      </c>
      <c r="AY240" s="35">
        <f>IF($B240="P",VLOOKUP($E240,'[2]Costeo-JUL26'!$B$9:$CQ$307,AY$1,0),0)</f>
        <v>0.03</v>
      </c>
      <c r="AZ240" s="36">
        <f t="shared" si="111"/>
        <v>841.40132075999998</v>
      </c>
      <c r="BA240" s="36">
        <f t="shared" si="112"/>
        <v>28888.112012760001</v>
      </c>
      <c r="BB240" s="34">
        <f>IF($B240="P",VLOOKUP($E240,'[2]Costeo-JUL26'!$B$9:$CQ$307,BB$1,0),0)</f>
        <v>902311</v>
      </c>
      <c r="BC240" s="16">
        <f>IF($B240="P",VLOOKUP($E240,'[2]Costeo-JUL26'!$B$9:$CQ$307,BC$1,0),0)*$G240</f>
        <v>0.6256250000000001</v>
      </c>
      <c r="BD240" s="36">
        <f>IF($B240="P",VLOOKUP($E240,'[2]Costeo-JUL26'!$B$9:$CQ$307,BD$1,0),0)*$G240</f>
        <v>2453.4791531250007</v>
      </c>
      <c r="BE240" s="35">
        <f>IF($B240="P",VLOOKUP($E240,'[2]Costeo-JUL26'!$B$9:$CQ$307,BE$1,0),0)</f>
        <v>0.03</v>
      </c>
      <c r="BF240" s="36">
        <f t="shared" si="113"/>
        <v>73.604374593750023</v>
      </c>
      <c r="BG240" s="36">
        <f t="shared" si="114"/>
        <v>2527.0835277187507</v>
      </c>
      <c r="BH240" s="34">
        <f>IF($B240="P",VLOOKUP($E240,'[2]Costeo-JUL26'!$B$9:$CQ$307,BH$1,0),0)</f>
        <v>933089</v>
      </c>
      <c r="BI240" s="16">
        <f>IF($B240="P",VLOOKUP($E240,'[2]Costeo-JUL26'!$B$9:$CQ$307,BI$1,0),0)*$G240</f>
        <v>5.3624999999999998</v>
      </c>
      <c r="BJ240" s="36">
        <f>IF($B240="P",VLOOKUP($E240,'[2]Costeo-JUL26'!$B$9:$CQ$307,BJ$1,0),0)*$G240</f>
        <v>3993.3065148083629</v>
      </c>
      <c r="BK240" s="35">
        <f>IF(BH240=910319,0,IF($B240="P",VLOOKUP($E240,'[2]Costeo-JUL26'!$B$9:$CQ$307,BK$1,0),0))</f>
        <v>0.02</v>
      </c>
      <c r="BL240" s="36">
        <f t="shared" si="115"/>
        <v>79.866130296167256</v>
      </c>
      <c r="BM240" s="36">
        <f t="shared" si="116"/>
        <v>4073.1726451045301</v>
      </c>
      <c r="BN240" s="34">
        <f>IF($B240="P",VLOOKUP($E240,'[2]Costeo-JUL26'!$B$9:$CQ$307,BN$1,0),0)</f>
        <v>0</v>
      </c>
      <c r="BO240" s="16">
        <f>IF($B240="P",VLOOKUP($E240,'[2]Costeo-JUL26'!$B$9:$CQ$307,BO$1,0),0)*$G240</f>
        <v>0</v>
      </c>
      <c r="BP240" s="36">
        <f>IF($B240="P",VLOOKUP($E240,'[2]Costeo-JUL26'!$B$9:$CQ$307,BP$1,0),0)*$G240</f>
        <v>0</v>
      </c>
      <c r="BQ240" s="35">
        <f>IF($B240="P",VLOOKUP($E240,'[2]Costeo-JUL26'!$B$9:$CQ$307,BQ$1,0),0)</f>
        <v>0</v>
      </c>
      <c r="BR240" s="36">
        <f t="shared" si="117"/>
        <v>0</v>
      </c>
      <c r="BS240" s="36">
        <f t="shared" si="118"/>
        <v>0</v>
      </c>
      <c r="BT240" s="34">
        <f>IF($B240="P",VLOOKUP($E240,'[2]Costeo-JUL26'!$B$9:$CQ$307,BT$1,0),0)</f>
        <v>0</v>
      </c>
      <c r="BU240" s="16">
        <f>IF($B240="P",VLOOKUP($E240,'[2]Costeo-JUL26'!$B$9:$CQ$307,BU$1,0),0)*$G240</f>
        <v>0</v>
      </c>
      <c r="BV240" s="36">
        <f>IF($B240="P",VLOOKUP($E240,'[2]Costeo-JUL26'!$B$9:$CQ$307,BV$1,0),0)*$G240</f>
        <v>0</v>
      </c>
      <c r="BW240" s="35">
        <f>IF($B240="P",VLOOKUP($E240,'[2]Costeo-JUL26'!$B$9:$CQ$307,BW$1,0),0)</f>
        <v>0</v>
      </c>
      <c r="BX240" s="36">
        <f t="shared" si="119"/>
        <v>0</v>
      </c>
      <c r="BY240" s="36">
        <f t="shared" si="120"/>
        <v>0</v>
      </c>
      <c r="BZ240" s="34">
        <f>IF($B240="P",VLOOKUP($E240,'[2]Costeo-JUL26'!$B$9:$CQ$307,BZ$1,0),0)</f>
        <v>936704</v>
      </c>
      <c r="CA240" s="16">
        <f>IF($B240="P",VLOOKUP($E240,'[2]Costeo-JUL26'!$B$9:$CQ$307,CA$1,0),0)*$G240</f>
        <v>11.733747089698607</v>
      </c>
      <c r="CB240" s="36">
        <f>IF($B240="P",VLOOKUP($E240,'[2]Costeo-JUL26'!$B$9:$CQ$307,CB$1,0),0)*$G240</f>
        <v>5601.2635441945977</v>
      </c>
      <c r="CC240" s="35">
        <f>IF($B240="P",VLOOKUP($E240,'[2]Costeo-JUL26'!$B$9:$CQ$307,CC$1,0),0)</f>
        <v>0.5</v>
      </c>
      <c r="CD240" s="36">
        <f t="shared" si="121"/>
        <v>2800.6317720972988</v>
      </c>
      <c r="CE240" s="36">
        <f t="shared" si="122"/>
        <v>8401.895316291897</v>
      </c>
      <c r="CF240" s="37">
        <f t="shared" si="94"/>
        <v>644800.87198905204</v>
      </c>
      <c r="CG240" s="36">
        <f>IF($B240="r",VLOOKUP($E240,'[2]Costeo-JUL26'!$B$9:$CQ$307,CG$1,0),0)*$G240</f>
        <v>0</v>
      </c>
      <c r="CH240" s="35">
        <f>VLOOKUP($E240,'[2]TEORICOS (05.26)'!$A$8:$T$251,CH$1,0)</f>
        <v>0</v>
      </c>
      <c r="CI240" s="36">
        <f t="shared" si="123"/>
        <v>0</v>
      </c>
      <c r="CJ240" s="37">
        <f t="shared" si="124"/>
        <v>0</v>
      </c>
      <c r="CM240" s="16">
        <f>SUMIFS('[1]Ajuste Inventario'!$I:$I,'[1]Ajuste Inventario'!$B:$B,E240,'[1]Ajuste Inventario'!$S:$S,D240)*-1</f>
        <v>0.16700000000000001</v>
      </c>
      <c r="CN240" s="36">
        <f t="shared" si="95"/>
        <v>753.01920015504686</v>
      </c>
      <c r="CP240" t="str">
        <f t="shared" si="96"/>
        <v>2478Org.Vtas Dolores</v>
      </c>
      <c r="CQ240" s="10">
        <f t="shared" si="97"/>
        <v>4509.0970069164478</v>
      </c>
    </row>
    <row r="241" spans="1:95" x14ac:dyDescent="0.25">
      <c r="A241" s="30">
        <v>46204</v>
      </c>
      <c r="B241" s="31" t="str">
        <f>VLOOKUP($E241,'[2]TEORICOS (05.26)'!$A$8:$T$251,B$1,0)</f>
        <v>P</v>
      </c>
      <c r="C241" s="32" t="str">
        <f>VLOOKUP($E241,'[2]TEORICOS (05.26)'!$A$8:$T$251,C$1,0)</f>
        <v>Aquarius</v>
      </c>
      <c r="D241" t="s">
        <v>217</v>
      </c>
      <c r="E241">
        <v>2483</v>
      </c>
      <c r="F241" t="s">
        <v>149</v>
      </c>
      <c r="G241" s="16">
        <v>501</v>
      </c>
      <c r="H241" s="16">
        <v>352.70400000000052</v>
      </c>
      <c r="I241" s="33">
        <v>4525549.620000001</v>
      </c>
      <c r="J241" s="33">
        <v>4388458.5699999984</v>
      </c>
      <c r="K241" s="34">
        <f>IF($B241="P",VLOOKUP($E241,'[2]Costeo-JUL26'!$B$9:$CQ$307,K$1,0),0)</f>
        <v>938769</v>
      </c>
      <c r="L241" s="35">
        <f>VLOOKUP($E241,'[2]TEORICOS (05.26)'!$A$8:$T$251,L$1,0)</f>
        <v>0.17</v>
      </c>
      <c r="M241" s="36">
        <f t="shared" si="98"/>
        <v>746037.95689999976</v>
      </c>
      <c r="N241" s="35">
        <f>IF($B241="P",VLOOKUP($E241,'[2]Costeo-JUL26'!$B$9:$CQ$307,N$1,0),0)</f>
        <v>8.0000000000000002E-3</v>
      </c>
      <c r="O241" s="36">
        <f t="shared" si="99"/>
        <v>5968.3036551999985</v>
      </c>
      <c r="P241" s="36">
        <f>IF($B241="P",VLOOKUP($E241,'[2]Costeo-JUL26'!$B$9:$CQ$307,P$1,0),0)*H241</f>
        <v>0</v>
      </c>
      <c r="Q241" s="36">
        <f t="shared" si="100"/>
        <v>752006.26055519981</v>
      </c>
      <c r="R241" s="34">
        <f>IF($B241="P",VLOOKUP($E241,'[2]Costeo-JUL26'!$B$9:$CQ$307,R$1,0),0)</f>
        <v>902332</v>
      </c>
      <c r="S241" s="16">
        <f>IF($B241="P",VLOOKUP($E241,'[2]Costeo-JUL26'!$B$9:$CQ$307,S$1,0),0)*$G241</f>
        <v>211.36510455303934</v>
      </c>
      <c r="T241" s="36">
        <f>IF($B241="P",VLOOKUP($E241,'[2]Costeo-JUL26'!$B$9:$CQ$307,T$1,0),0)*$G241</f>
        <v>147438.55185742225</v>
      </c>
      <c r="U241" s="35">
        <f>IF($B241="P",VLOOKUP($E241,'[2]Costeo-JUL26'!$B$9:$CQ$307,U$1,0),0)</f>
        <v>1.4999999999999999E-2</v>
      </c>
      <c r="V241" s="36">
        <f t="shared" si="101"/>
        <v>2211.5782778613338</v>
      </c>
      <c r="W241" s="36">
        <f t="shared" si="102"/>
        <v>149650.13013528357</v>
      </c>
      <c r="X241" s="34">
        <f>IF($B241="P",VLOOKUP($E241,'[2]Costeo-JUL26'!$B$9:$CQ$307,X$1,0),0)</f>
        <v>0</v>
      </c>
      <c r="Y241" s="16">
        <f>IF($B241="P",VLOOKUP($E241,'[2]Costeo-JUL26'!$B$9:$CQ$307,Y$1,0),0)*$G241</f>
        <v>0</v>
      </c>
      <c r="Z241" s="36">
        <f>IF($B241="P",VLOOKUP($E241,'[2]Costeo-JUL26'!$B$9:$CQ$307,Z$1,0),0)*$G241</f>
        <v>0</v>
      </c>
      <c r="AA241" s="35">
        <f>IF($B241="P",VLOOKUP($E241,'[2]Costeo-JUL26'!$B$9:$CQ$307,AA$1,0),0)</f>
        <v>0</v>
      </c>
      <c r="AB241" s="36">
        <f t="shared" si="103"/>
        <v>0</v>
      </c>
      <c r="AC241" s="36">
        <f t="shared" si="104"/>
        <v>0</v>
      </c>
      <c r="AD241" s="34">
        <f>IF($B241="P",VLOOKUP($E241,'[2]Costeo-JUL26'!$B$9:$CQ$307,AD$1,0),0)</f>
        <v>902257</v>
      </c>
      <c r="AE241" s="16">
        <f>IF($B241="P",VLOOKUP($E241,'[2]Costeo-JUL26'!$B$9:$CQ$307,AE$1,0),0)*$G241</f>
        <v>4008</v>
      </c>
      <c r="AF241" s="36">
        <f>IF($B241="P",VLOOKUP($E241,'[2]Costeo-JUL26'!$B$9:$CQ$307,AF$1,0),0)*$G241</f>
        <v>61511.577600000004</v>
      </c>
      <c r="AG241" s="35">
        <f>IF($B241="P",VLOOKUP($E241,'[2]Costeo-JUL26'!$B$9:$CQ$307,AG$1,0),0)</f>
        <v>6.0000000000000001E-3</v>
      </c>
      <c r="AH241" s="36">
        <f t="shared" si="105"/>
        <v>369.06946560000006</v>
      </c>
      <c r="AI241" s="36">
        <f t="shared" si="106"/>
        <v>61880.647065600002</v>
      </c>
      <c r="AJ241" s="34">
        <f>IF($B241="P",VLOOKUP($E241,'[2]Costeo-JUL26'!$B$9:$CQ$307,AJ$1,0),0)</f>
        <v>919017</v>
      </c>
      <c r="AK241" s="16">
        <f>IF($B241="P",VLOOKUP($E241,'[2]Costeo-JUL26'!$B$9:$CQ$307,AK$1,0),0)*$G241</f>
        <v>4008</v>
      </c>
      <c r="AL241" s="36">
        <f>IF($B241="P",VLOOKUP($E241,'[2]Costeo-JUL26'!$B$9:$CQ$307,AL$1,0),0)*$G241</f>
        <v>22155.66288</v>
      </c>
      <c r="AM241" s="35">
        <f>IF($B241="P",VLOOKUP($E241,'[2]Costeo-JUL26'!$B$9:$CQ$307,AM$1,0),0)</f>
        <v>1.7999999999999999E-2</v>
      </c>
      <c r="AN241" s="36">
        <f t="shared" si="107"/>
        <v>398.80193183999995</v>
      </c>
      <c r="AO241" s="36">
        <f t="shared" si="108"/>
        <v>22554.46481184</v>
      </c>
      <c r="AP241" s="34">
        <f>IF($B241="P",VLOOKUP($E241,'[2]Costeo-JUL26'!$B$9:$CQ$307,AP$1,0),0)</f>
        <v>901569</v>
      </c>
      <c r="AQ241" s="16">
        <f>IF($B241="P",VLOOKUP($E241,'[2]Costeo-JUL26'!$B$9:$CQ$307,AQ$1,0),0)*$G241</f>
        <v>4008</v>
      </c>
      <c r="AR241" s="36">
        <f>IF($B241="P",VLOOKUP($E241,'[2]Costeo-JUL26'!$B$9:$CQ$307,AR$1,0),0)*$G241</f>
        <v>260660.36017832646</v>
      </c>
      <c r="AS241" s="35">
        <f>IF($B241="P",VLOOKUP($E241,'[2]Costeo-JUL26'!$B$9:$CQ$307,AS$1,0),0)</f>
        <v>0.02</v>
      </c>
      <c r="AT241" s="36">
        <f t="shared" si="109"/>
        <v>5213.2072035665296</v>
      </c>
      <c r="AU241" s="36">
        <f t="shared" si="110"/>
        <v>265873.56738189299</v>
      </c>
      <c r="AV241" s="34">
        <f>IF($B241="P",VLOOKUP($E241,'[2]Costeo-JUL26'!$B$9:$CQ$307,AV$1,0),0)</f>
        <v>932435</v>
      </c>
      <c r="AW241" s="16">
        <f>IF($B241="P",VLOOKUP($E241,'[2]Costeo-JUL26'!$B$9:$CQ$307,AW$1,0),0)*$G241</f>
        <v>8.5170000000000012</v>
      </c>
      <c r="AX241" s="36">
        <f>IF($B241="P",VLOOKUP($E241,'[2]Costeo-JUL26'!$B$9:$CQ$307,AX$1,0),0)*$G241</f>
        <v>43799.013180000002</v>
      </c>
      <c r="AY241" s="35">
        <f>IF($B241="P",VLOOKUP($E241,'[2]Costeo-JUL26'!$B$9:$CQ$307,AY$1,0),0)</f>
        <v>0.03</v>
      </c>
      <c r="AZ241" s="36">
        <f t="shared" si="111"/>
        <v>1313.9703953999999</v>
      </c>
      <c r="BA241" s="36">
        <f t="shared" si="112"/>
        <v>45112.983575400001</v>
      </c>
      <c r="BB241" s="34">
        <f>IF($B241="P",VLOOKUP($E241,'[2]Costeo-JUL26'!$B$9:$CQ$307,BB$1,0),0)</f>
        <v>902311</v>
      </c>
      <c r="BC241" s="16">
        <f>IF($B241="P",VLOOKUP($E241,'[2]Costeo-JUL26'!$B$9:$CQ$307,BC$1,0),0)*$G241</f>
        <v>1.04375</v>
      </c>
      <c r="BD241" s="36">
        <f>IF($B241="P",VLOOKUP($E241,'[2]Costeo-JUL26'!$B$9:$CQ$307,BD$1,0),0)*$G241</f>
        <v>4093.2169687500004</v>
      </c>
      <c r="BE241" s="35">
        <f>IF($B241="P",VLOOKUP($E241,'[2]Costeo-JUL26'!$B$9:$CQ$307,BE$1,0),0)</f>
        <v>0.03</v>
      </c>
      <c r="BF241" s="36">
        <f t="shared" si="113"/>
        <v>122.79650906250001</v>
      </c>
      <c r="BG241" s="36">
        <f t="shared" si="114"/>
        <v>4216.0134778125002</v>
      </c>
      <c r="BH241" s="34">
        <f>IF($B241="P",VLOOKUP($E241,'[2]Costeo-JUL26'!$B$9:$CQ$307,BH$1,0),0)</f>
        <v>933089</v>
      </c>
      <c r="BI241" s="16">
        <f>IF($B241="P",VLOOKUP($E241,'[2]Costeo-JUL26'!$B$9:$CQ$307,BI$1,0),0)*$G241</f>
        <v>11.597222222222221</v>
      </c>
      <c r="BJ241" s="36">
        <f>IF($B241="P",VLOOKUP($E241,'[2]Costeo-JUL26'!$B$9:$CQ$307,BJ$1,0),0)*$G241</f>
        <v>8636.1329703832744</v>
      </c>
      <c r="BK241" s="35">
        <f>IF(BH241=910319,0,IF($B241="P",VLOOKUP($E241,'[2]Costeo-JUL26'!$B$9:$CQ$307,BK$1,0),0))</f>
        <v>0.02</v>
      </c>
      <c r="BL241" s="36">
        <f t="shared" si="115"/>
        <v>172.7226594076655</v>
      </c>
      <c r="BM241" s="36">
        <f t="shared" si="116"/>
        <v>8808.8556297909399</v>
      </c>
      <c r="BN241" s="34">
        <f>IF($B241="P",VLOOKUP($E241,'[2]Costeo-JUL26'!$B$9:$CQ$307,BN$1,0),0)</f>
        <v>0</v>
      </c>
      <c r="BO241" s="16">
        <f>IF($B241="P",VLOOKUP($E241,'[2]Costeo-JUL26'!$B$9:$CQ$307,BO$1,0),0)*$G241</f>
        <v>0</v>
      </c>
      <c r="BP241" s="36">
        <f>IF($B241="P",VLOOKUP($E241,'[2]Costeo-JUL26'!$B$9:$CQ$307,BP$1,0),0)*$G241</f>
        <v>0</v>
      </c>
      <c r="BQ241" s="35">
        <f>IF($B241="P",VLOOKUP($E241,'[2]Costeo-JUL26'!$B$9:$CQ$307,BQ$1,0),0)</f>
        <v>0</v>
      </c>
      <c r="BR241" s="36">
        <f t="shared" si="117"/>
        <v>0</v>
      </c>
      <c r="BS241" s="36">
        <f t="shared" si="118"/>
        <v>0</v>
      </c>
      <c r="BT241" s="34">
        <f>IF($B241="P",VLOOKUP($E241,'[2]Costeo-JUL26'!$B$9:$CQ$307,BT$1,0),0)</f>
        <v>0</v>
      </c>
      <c r="BU241" s="16">
        <f>IF($B241="P",VLOOKUP($E241,'[2]Costeo-JUL26'!$B$9:$CQ$307,BU$1,0),0)*$G241</f>
        <v>0</v>
      </c>
      <c r="BV241" s="36">
        <f>IF($B241="P",VLOOKUP($E241,'[2]Costeo-JUL26'!$B$9:$CQ$307,BV$1,0),0)*$G241</f>
        <v>0</v>
      </c>
      <c r="BW241" s="35">
        <f>IF($B241="P",VLOOKUP($E241,'[2]Costeo-JUL26'!$B$9:$CQ$307,BW$1,0),0)</f>
        <v>0</v>
      </c>
      <c r="BX241" s="36">
        <f t="shared" si="119"/>
        <v>0</v>
      </c>
      <c r="BY241" s="36">
        <f t="shared" si="120"/>
        <v>0</v>
      </c>
      <c r="BZ241" s="34">
        <f>IF($B241="P",VLOOKUP($E241,'[2]Costeo-JUL26'!$B$9:$CQ$307,BZ$1,0),0)</f>
        <v>936704</v>
      </c>
      <c r="CA241" s="16">
        <f>IF($B241="P",VLOOKUP($E241,'[2]Costeo-JUL26'!$B$9:$CQ$307,CA$1,0),0)*$G241</f>
        <v>12.180486489384103</v>
      </c>
      <c r="CB241" s="36">
        <f>IF($B241="P",VLOOKUP($E241,'[2]Costeo-JUL26'!$B$9:$CQ$307,CB$1,0),0)*$G241</f>
        <v>5814.5206643698393</v>
      </c>
      <c r="CC241" s="35">
        <f>IF($B241="P",VLOOKUP($E241,'[2]Costeo-JUL26'!$B$9:$CQ$307,CC$1,0),0)</f>
        <v>0.5</v>
      </c>
      <c r="CD241" s="36">
        <f t="shared" si="121"/>
        <v>2907.2603321849197</v>
      </c>
      <c r="CE241" s="36">
        <f t="shared" si="122"/>
        <v>8721.7809965547585</v>
      </c>
      <c r="CF241" s="37">
        <f t="shared" si="94"/>
        <v>1318824.7036293747</v>
      </c>
      <c r="CG241" s="36">
        <f>IF($B241="r",VLOOKUP($E241,'[2]Costeo-JUL26'!$B$9:$CQ$307,CG$1,0),0)*$G241</f>
        <v>0</v>
      </c>
      <c r="CH241" s="35">
        <f>VLOOKUP($E241,'[2]TEORICOS (05.26)'!$A$8:$T$251,CH$1,0)</f>
        <v>0</v>
      </c>
      <c r="CI241" s="36">
        <f t="shared" si="123"/>
        <v>0</v>
      </c>
      <c r="CJ241" s="37">
        <f t="shared" si="124"/>
        <v>0</v>
      </c>
      <c r="CM241" s="16">
        <f>SUMIFS('[1]Ajuste Inventario'!$I:$I,'[1]Ajuste Inventario'!$B:$B,E241,'[1]Ajuste Inventario'!$S:$S,D241)*-1</f>
        <v>-12.5</v>
      </c>
      <c r="CN241" s="36">
        <f t="shared" si="95"/>
        <v>-32904.807974784795</v>
      </c>
      <c r="CP241" t="str">
        <f t="shared" si="96"/>
        <v>2483Org.Vtas Dolores</v>
      </c>
      <c r="CQ241" s="10">
        <f t="shared" si="97"/>
        <v>2632.3846379827837</v>
      </c>
    </row>
    <row r="242" spans="1:95" x14ac:dyDescent="0.25">
      <c r="A242" s="30">
        <v>46204</v>
      </c>
      <c r="B242" s="31" t="str">
        <f>VLOOKUP($E242,'[2]TEORICOS (05.26)'!$A$8:$T$251,B$1,0)</f>
        <v>P</v>
      </c>
      <c r="C242" s="32" t="str">
        <f>VLOOKUP($E242,'[2]TEORICOS (05.26)'!$A$8:$T$251,C$1,0)</f>
        <v>Aquarius</v>
      </c>
      <c r="D242" t="s">
        <v>217</v>
      </c>
      <c r="E242">
        <v>2486</v>
      </c>
      <c r="F242" t="s">
        <v>150</v>
      </c>
      <c r="G242" s="16">
        <v>557</v>
      </c>
      <c r="H242" s="16">
        <v>882.84500000000253</v>
      </c>
      <c r="I242" s="33">
        <v>5885432.0400000112</v>
      </c>
      <c r="J242" s="33">
        <v>5811380.3200000077</v>
      </c>
      <c r="K242" s="34">
        <f>IF($B242="P",VLOOKUP($E242,'[2]Costeo-JUL26'!$B$9:$CQ$307,K$1,0),0)</f>
        <v>938769</v>
      </c>
      <c r="L242" s="35">
        <f>VLOOKUP($E242,'[2]TEORICOS (05.26)'!$A$8:$T$251,L$1,0)</f>
        <v>0.17</v>
      </c>
      <c r="M242" s="36">
        <f t="shared" si="98"/>
        <v>987934.6544000014</v>
      </c>
      <c r="N242" s="35">
        <f>IF($B242="P",VLOOKUP($E242,'[2]Costeo-JUL26'!$B$9:$CQ$307,N$1,0),0)</f>
        <v>8.0000000000000002E-3</v>
      </c>
      <c r="O242" s="36">
        <f t="shared" si="99"/>
        <v>7903.4772352000109</v>
      </c>
      <c r="P242" s="36">
        <f>IF($B242="P",VLOOKUP($E242,'[2]Costeo-JUL26'!$B$9:$CQ$307,P$1,0),0)*H242</f>
        <v>0</v>
      </c>
      <c r="Q242" s="36">
        <f t="shared" si="100"/>
        <v>995838.1316352014</v>
      </c>
      <c r="R242" s="34">
        <f>IF($B242="P",VLOOKUP($E242,'[2]Costeo-JUL26'!$B$9:$CQ$307,R$1,0),0)</f>
        <v>902332</v>
      </c>
      <c r="S242" s="16">
        <f>IF($B242="P",VLOOKUP($E242,'[2]Costeo-JUL26'!$B$9:$CQ$307,S$1,0),0)*$G242</f>
        <v>528.72917620977353</v>
      </c>
      <c r="T242" s="36">
        <f>IF($B242="P",VLOOKUP($E242,'[2]Costeo-JUL26'!$B$9:$CQ$307,T$1,0),0)*$G242</f>
        <v>368817.09603855183</v>
      </c>
      <c r="U242" s="35">
        <f>IF($B242="P",VLOOKUP($E242,'[2]Costeo-JUL26'!$B$9:$CQ$307,U$1,0),0)</f>
        <v>1.4999999999999999E-2</v>
      </c>
      <c r="V242" s="36">
        <f t="shared" si="101"/>
        <v>5532.2564405782769</v>
      </c>
      <c r="W242" s="36">
        <f t="shared" si="102"/>
        <v>374349.35247913009</v>
      </c>
      <c r="X242" s="34">
        <f>IF($B242="P",VLOOKUP($E242,'[2]Costeo-JUL26'!$B$9:$CQ$307,X$1,0),0)</f>
        <v>0</v>
      </c>
      <c r="Y242" s="16">
        <f>IF($B242="P",VLOOKUP($E242,'[2]Costeo-JUL26'!$B$9:$CQ$307,Y$1,0),0)*$G242</f>
        <v>0</v>
      </c>
      <c r="Z242" s="36">
        <f>IF($B242="P",VLOOKUP($E242,'[2]Costeo-JUL26'!$B$9:$CQ$307,Z$1,0),0)*$G242</f>
        <v>0</v>
      </c>
      <c r="AA242" s="35">
        <f>IF($B242="P",VLOOKUP($E242,'[2]Costeo-JUL26'!$B$9:$CQ$307,AA$1,0),0)</f>
        <v>0</v>
      </c>
      <c r="AB242" s="36">
        <f t="shared" si="103"/>
        <v>0</v>
      </c>
      <c r="AC242" s="36">
        <f t="shared" si="104"/>
        <v>0</v>
      </c>
      <c r="AD242" s="34">
        <f>IF($B242="P",VLOOKUP($E242,'[2]Costeo-JUL26'!$B$9:$CQ$307,AD$1,0),0)</f>
        <v>902257</v>
      </c>
      <c r="AE242" s="16">
        <f>IF($B242="P",VLOOKUP($E242,'[2]Costeo-JUL26'!$B$9:$CQ$307,AE$1,0),0)*$G242</f>
        <v>3342</v>
      </c>
      <c r="AF242" s="36">
        <f>IF($B242="P",VLOOKUP($E242,'[2]Costeo-JUL26'!$B$9:$CQ$307,AF$1,0),0)*$G242</f>
        <v>51290.342400000001</v>
      </c>
      <c r="AG242" s="35">
        <f>IF($B242="P",VLOOKUP($E242,'[2]Costeo-JUL26'!$B$9:$CQ$307,AG$1,0),0)</f>
        <v>6.0000000000000001E-3</v>
      </c>
      <c r="AH242" s="36">
        <f t="shared" si="105"/>
        <v>307.74205440000003</v>
      </c>
      <c r="AI242" s="36">
        <f t="shared" si="106"/>
        <v>51598.084454399999</v>
      </c>
      <c r="AJ242" s="34">
        <f>IF($B242="P",VLOOKUP($E242,'[2]Costeo-JUL26'!$B$9:$CQ$307,AJ$1,0),0)</f>
        <v>919014</v>
      </c>
      <c r="AK242" s="16">
        <f>IF($B242="P",VLOOKUP($E242,'[2]Costeo-JUL26'!$B$9:$CQ$307,AK$1,0),0)*$G242</f>
        <v>3342</v>
      </c>
      <c r="AL242" s="36">
        <f>IF($B242="P",VLOOKUP($E242,'[2]Costeo-JUL26'!$B$9:$CQ$307,AL$1,0),0)*$G242</f>
        <v>28825.552080000001</v>
      </c>
      <c r="AM242" s="35">
        <f>IF($B242="P",VLOOKUP($E242,'[2]Costeo-JUL26'!$B$9:$CQ$307,AM$1,0),0)</f>
        <v>1.7999999999999999E-2</v>
      </c>
      <c r="AN242" s="36">
        <f t="shared" si="107"/>
        <v>518.85993743999995</v>
      </c>
      <c r="AO242" s="36">
        <f t="shared" si="108"/>
        <v>29344.412017440001</v>
      </c>
      <c r="AP242" s="34">
        <f>IF($B242="P",VLOOKUP($E242,'[2]Costeo-JUL26'!$B$9:$CQ$307,AP$1,0),0)</f>
        <v>933429</v>
      </c>
      <c r="AQ242" s="16">
        <f>IF($B242="P",VLOOKUP($E242,'[2]Costeo-JUL26'!$B$9:$CQ$307,AQ$1,0),0)*$G242</f>
        <v>3342</v>
      </c>
      <c r="AR242" s="36">
        <f>IF($B242="P",VLOOKUP($E242,'[2]Costeo-JUL26'!$B$9:$CQ$307,AR$1,0),0)*$G242</f>
        <v>328324.02876000007</v>
      </c>
      <c r="AS242" s="35">
        <f>IF($B242="P",VLOOKUP($E242,'[2]Costeo-JUL26'!$B$9:$CQ$307,AS$1,0),0)</f>
        <v>0.02</v>
      </c>
      <c r="AT242" s="36">
        <f t="shared" si="109"/>
        <v>6566.480575200002</v>
      </c>
      <c r="AU242" s="36">
        <f t="shared" si="110"/>
        <v>334890.50933520007</v>
      </c>
      <c r="AV242" s="34">
        <f>IF($B242="P",VLOOKUP($E242,'[2]Costeo-JUL26'!$B$9:$CQ$307,AV$1,0),0)</f>
        <v>932437</v>
      </c>
      <c r="AW242" s="16">
        <f>IF($B242="P",VLOOKUP($E242,'[2]Costeo-JUL26'!$B$9:$CQ$307,AW$1,0),0)*$G242</f>
        <v>16.2087</v>
      </c>
      <c r="AX242" s="36">
        <f>IF($B242="P",VLOOKUP($E242,'[2]Costeo-JUL26'!$B$9:$CQ$307,AX$1,0),0)*$G242</f>
        <v>83353.88809800001</v>
      </c>
      <c r="AY242" s="35">
        <f>IF($B242="P",VLOOKUP($E242,'[2]Costeo-JUL26'!$B$9:$CQ$307,AY$1,0),0)</f>
        <v>0.03</v>
      </c>
      <c r="AZ242" s="36">
        <f t="shared" si="111"/>
        <v>2500.61664294</v>
      </c>
      <c r="BA242" s="36">
        <f t="shared" si="112"/>
        <v>85854.504740940014</v>
      </c>
      <c r="BB242" s="34">
        <f>IF($B242="P",VLOOKUP($E242,'[2]Costeo-JUL26'!$B$9:$CQ$307,BB$1,0),0)</f>
        <v>902311</v>
      </c>
      <c r="BC242" s="16">
        <f>IF($B242="P",VLOOKUP($E242,'[2]Costeo-JUL26'!$B$9:$CQ$307,BC$1,0),0)*$G242</f>
        <v>2.237946428571429</v>
      </c>
      <c r="BD242" s="36">
        <f>IF($B242="P",VLOOKUP($E242,'[2]Costeo-JUL26'!$B$9:$CQ$307,BD$1,0),0)*$G242</f>
        <v>8776.4314218750023</v>
      </c>
      <c r="BE242" s="35">
        <f>IF($B242="P",VLOOKUP($E242,'[2]Costeo-JUL26'!$B$9:$CQ$307,BE$1,0),0)</f>
        <v>0.03</v>
      </c>
      <c r="BF242" s="36">
        <f t="shared" si="113"/>
        <v>263.29294265625003</v>
      </c>
      <c r="BG242" s="36">
        <f t="shared" si="114"/>
        <v>9039.7243645312519</v>
      </c>
      <c r="BH242" s="34">
        <f>IF($B242="P",VLOOKUP($E242,'[2]Costeo-JUL26'!$B$9:$CQ$307,BH$1,0),0)</f>
        <v>933089</v>
      </c>
      <c r="BI242" s="16">
        <f>IF($B242="P",VLOOKUP($E242,'[2]Costeo-JUL26'!$B$9:$CQ$307,BI$1,0),0)*$G242</f>
        <v>14.919642857142856</v>
      </c>
      <c r="BJ242" s="36">
        <f>IF($B242="P",VLOOKUP($E242,'[2]Costeo-JUL26'!$B$9:$CQ$307,BJ$1,0),0)*$G242</f>
        <v>11110.248395345943</v>
      </c>
      <c r="BK242" s="35">
        <f>IF(BH242=910319,0,IF($B242="P",VLOOKUP($E242,'[2]Costeo-JUL26'!$B$9:$CQ$307,BK$1,0),0))</f>
        <v>0.02</v>
      </c>
      <c r="BL242" s="36">
        <f t="shared" si="115"/>
        <v>222.20496790691888</v>
      </c>
      <c r="BM242" s="36">
        <f t="shared" si="116"/>
        <v>11332.453363252862</v>
      </c>
      <c r="BN242" s="34">
        <f>IF($B242="P",VLOOKUP($E242,'[2]Costeo-JUL26'!$B$9:$CQ$307,BN$1,0),0)</f>
        <v>0</v>
      </c>
      <c r="BO242" s="16">
        <f>IF($B242="P",VLOOKUP($E242,'[2]Costeo-JUL26'!$B$9:$CQ$307,BO$1,0),0)*$G242</f>
        <v>0</v>
      </c>
      <c r="BP242" s="36">
        <f>IF($B242="P",VLOOKUP($E242,'[2]Costeo-JUL26'!$B$9:$CQ$307,BP$1,0),0)*$G242</f>
        <v>0</v>
      </c>
      <c r="BQ242" s="35">
        <f>IF($B242="P",VLOOKUP($E242,'[2]Costeo-JUL26'!$B$9:$CQ$307,BQ$1,0),0)</f>
        <v>0</v>
      </c>
      <c r="BR242" s="36">
        <f t="shared" si="117"/>
        <v>0</v>
      </c>
      <c r="BS242" s="36">
        <f t="shared" si="118"/>
        <v>0</v>
      </c>
      <c r="BT242" s="34">
        <f>IF($B242="P",VLOOKUP($E242,'[2]Costeo-JUL26'!$B$9:$CQ$307,BT$1,0),0)</f>
        <v>0</v>
      </c>
      <c r="BU242" s="16">
        <f>IF($B242="P",VLOOKUP($E242,'[2]Costeo-JUL26'!$B$9:$CQ$307,BU$1,0),0)*$G242</f>
        <v>0</v>
      </c>
      <c r="BV242" s="36">
        <f>IF($B242="P",VLOOKUP($E242,'[2]Costeo-JUL26'!$B$9:$CQ$307,BV$1,0),0)*$G242</f>
        <v>0</v>
      </c>
      <c r="BW242" s="35">
        <f>IF($B242="P",VLOOKUP($E242,'[2]Costeo-JUL26'!$B$9:$CQ$307,BW$1,0),0)</f>
        <v>0</v>
      </c>
      <c r="BX242" s="36">
        <f t="shared" si="119"/>
        <v>0</v>
      </c>
      <c r="BY242" s="36">
        <f t="shared" si="120"/>
        <v>0</v>
      </c>
      <c r="BZ242" s="34">
        <f>IF($B242="P",VLOOKUP($E242,'[2]Costeo-JUL26'!$B$9:$CQ$307,BZ$1,0),0)</f>
        <v>936704</v>
      </c>
      <c r="CA242" s="16">
        <f>IF($B242="P",VLOOKUP($E242,'[2]Costeo-JUL26'!$B$9:$CQ$307,CA$1,0),0)*$G242</f>
        <v>30.469450484671917</v>
      </c>
      <c r="CB242" s="36">
        <f>IF($B242="P",VLOOKUP($E242,'[2]Costeo-JUL26'!$B$9:$CQ$307,CB$1,0),0)*$G242</f>
        <v>14545.006033176653</v>
      </c>
      <c r="CC242" s="35">
        <f>IF($B242="P",VLOOKUP($E242,'[2]Costeo-JUL26'!$B$9:$CQ$307,CC$1,0),0)</f>
        <v>0.5</v>
      </c>
      <c r="CD242" s="36">
        <f t="shared" si="121"/>
        <v>7272.5030165883263</v>
      </c>
      <c r="CE242" s="36">
        <f t="shared" si="122"/>
        <v>21817.50904976498</v>
      </c>
      <c r="CF242" s="37">
        <f t="shared" si="94"/>
        <v>1914064.6814398605</v>
      </c>
      <c r="CG242" s="36">
        <f>IF($B242="r",VLOOKUP($E242,'[2]Costeo-JUL26'!$B$9:$CQ$307,CG$1,0),0)*$G242</f>
        <v>0</v>
      </c>
      <c r="CH242" s="35">
        <f>VLOOKUP($E242,'[2]TEORICOS (05.26)'!$A$8:$T$251,CH$1,0)</f>
        <v>0</v>
      </c>
      <c r="CI242" s="36">
        <f t="shared" si="123"/>
        <v>0</v>
      </c>
      <c r="CJ242" s="37">
        <f t="shared" si="124"/>
        <v>0</v>
      </c>
      <c r="CM242" s="16">
        <f>SUMIFS('[1]Ajuste Inventario'!$I:$I,'[1]Ajuste Inventario'!$B:$B,E242,'[1]Ajuste Inventario'!$S:$S,D242)*-1</f>
        <v>7.6660000000000004</v>
      </c>
      <c r="CN242" s="36">
        <f t="shared" si="95"/>
        <v>26343.303138093306</v>
      </c>
      <c r="CP242" t="str">
        <f t="shared" si="96"/>
        <v>2486Org.Vtas Dolores</v>
      </c>
      <c r="CQ242" s="10">
        <f t="shared" si="97"/>
        <v>3436.381833823807</v>
      </c>
    </row>
    <row r="243" spans="1:95" x14ac:dyDescent="0.25">
      <c r="A243" s="30">
        <v>46204</v>
      </c>
      <c r="B243" s="31" t="str">
        <f>VLOOKUP($E243,'[2]TEORICOS (05.26)'!$A$8:$T$251,B$1,0)</f>
        <v>P</v>
      </c>
      <c r="C243" s="32" t="str">
        <f>VLOOKUP($E243,'[2]TEORICOS (05.26)'!$A$8:$T$251,C$1,0)</f>
        <v>Aquarius</v>
      </c>
      <c r="D243" t="s">
        <v>217</v>
      </c>
      <c r="E243">
        <v>2488</v>
      </c>
      <c r="F243" t="s">
        <v>151</v>
      </c>
      <c r="G243" s="16">
        <v>213</v>
      </c>
      <c r="H243" s="16">
        <v>506.5139999999991</v>
      </c>
      <c r="I243" s="33">
        <v>2940427.4300000039</v>
      </c>
      <c r="J243" s="33">
        <v>2901957.8300000029</v>
      </c>
      <c r="K243" s="34">
        <f>IF($B243="P",VLOOKUP($E243,'[2]Costeo-JUL26'!$B$9:$CQ$307,K$1,0),0)</f>
        <v>938769</v>
      </c>
      <c r="L243" s="35">
        <f>VLOOKUP($E243,'[2]TEORICOS (05.26)'!$A$8:$T$251,L$1,0)</f>
        <v>0.17</v>
      </c>
      <c r="M243" s="36">
        <f t="shared" si="98"/>
        <v>493332.83110000053</v>
      </c>
      <c r="N243" s="35">
        <f>IF($B243="P",VLOOKUP($E243,'[2]Costeo-JUL26'!$B$9:$CQ$307,N$1,0),0)</f>
        <v>8.0000000000000002E-3</v>
      </c>
      <c r="O243" s="36">
        <f t="shared" si="99"/>
        <v>3946.6626488000043</v>
      </c>
      <c r="P243" s="36">
        <f>IF($B243="P",VLOOKUP($E243,'[2]Costeo-JUL26'!$B$9:$CQ$307,P$1,0),0)*H243</f>
        <v>0</v>
      </c>
      <c r="Q243" s="36">
        <f t="shared" si="100"/>
        <v>497279.49374880054</v>
      </c>
      <c r="R243" s="34">
        <f>IF($B243="P",VLOOKUP($E243,'[2]Costeo-JUL26'!$B$9:$CQ$307,R$1,0),0)</f>
        <v>902332</v>
      </c>
      <c r="S243" s="16">
        <f>IF($B243="P",VLOOKUP($E243,'[2]Costeo-JUL26'!$B$9:$CQ$307,S$1,0),0)*$G243</f>
        <v>303.28361184743744</v>
      </c>
      <c r="T243" s="36">
        <f>IF($B243="P",VLOOKUP($E243,'[2]Costeo-JUL26'!$B$9:$CQ$307,T$1,0),0)*$G243</f>
        <v>211556.66460380127</v>
      </c>
      <c r="U243" s="35">
        <f>IF($B243="P",VLOOKUP($E243,'[2]Costeo-JUL26'!$B$9:$CQ$307,U$1,0),0)</f>
        <v>1.4999999999999999E-2</v>
      </c>
      <c r="V243" s="36">
        <f t="shared" si="101"/>
        <v>3173.3499690570188</v>
      </c>
      <c r="W243" s="36">
        <f t="shared" si="102"/>
        <v>214730.01457285829</v>
      </c>
      <c r="X243" s="34">
        <f>IF($B243="P",VLOOKUP($E243,'[2]Costeo-JUL26'!$B$9:$CQ$307,X$1,0),0)</f>
        <v>0</v>
      </c>
      <c r="Y243" s="16">
        <f>IF($B243="P",VLOOKUP($E243,'[2]Costeo-JUL26'!$B$9:$CQ$307,Y$1,0),0)*$G243</f>
        <v>0</v>
      </c>
      <c r="Z243" s="36">
        <f>IF($B243="P",VLOOKUP($E243,'[2]Costeo-JUL26'!$B$9:$CQ$307,Z$1,0),0)*$G243</f>
        <v>0</v>
      </c>
      <c r="AA243" s="35">
        <f>IF($B243="P",VLOOKUP($E243,'[2]Costeo-JUL26'!$B$9:$CQ$307,AA$1,0),0)</f>
        <v>0</v>
      </c>
      <c r="AB243" s="36">
        <f t="shared" si="103"/>
        <v>0</v>
      </c>
      <c r="AC243" s="36">
        <f t="shared" si="104"/>
        <v>0</v>
      </c>
      <c r="AD243" s="34">
        <f>IF($B243="P",VLOOKUP($E243,'[2]Costeo-JUL26'!$B$9:$CQ$307,AD$1,0),0)</f>
        <v>902257</v>
      </c>
      <c r="AE243" s="16">
        <f>IF($B243="P",VLOOKUP($E243,'[2]Costeo-JUL26'!$B$9:$CQ$307,AE$1,0),0)*$G243</f>
        <v>1278</v>
      </c>
      <c r="AF243" s="36">
        <f>IF($B243="P",VLOOKUP($E243,'[2]Costeo-JUL26'!$B$9:$CQ$307,AF$1,0),0)*$G243</f>
        <v>19613.721600000001</v>
      </c>
      <c r="AG243" s="35">
        <f>IF($B243="P",VLOOKUP($E243,'[2]Costeo-JUL26'!$B$9:$CQ$307,AG$1,0),0)</f>
        <v>6.0000000000000001E-3</v>
      </c>
      <c r="AH243" s="36">
        <f t="shared" si="105"/>
        <v>117.6823296</v>
      </c>
      <c r="AI243" s="36">
        <f t="shared" si="106"/>
        <v>19731.403929600001</v>
      </c>
      <c r="AJ243" s="34">
        <f>IF($B243="P",VLOOKUP($E243,'[2]Costeo-JUL26'!$B$9:$CQ$307,AJ$1,0),0)</f>
        <v>925510</v>
      </c>
      <c r="AK243" s="16">
        <f>IF($B243="P",VLOOKUP($E243,'[2]Costeo-JUL26'!$B$9:$CQ$307,AK$1,0),0)*$G243</f>
        <v>1278</v>
      </c>
      <c r="AL243" s="36">
        <f>IF($B243="P",VLOOKUP($E243,'[2]Costeo-JUL26'!$B$9:$CQ$307,AL$1,0),0)*$G243</f>
        <v>15492.887279999999</v>
      </c>
      <c r="AM243" s="35">
        <f>IF($B243="P",VLOOKUP($E243,'[2]Costeo-JUL26'!$B$9:$CQ$307,AM$1,0),0)</f>
        <v>1.7999999999999999E-2</v>
      </c>
      <c r="AN243" s="36">
        <f t="shared" si="107"/>
        <v>278.87197103999995</v>
      </c>
      <c r="AO243" s="36">
        <f t="shared" si="108"/>
        <v>15771.759251039999</v>
      </c>
      <c r="AP243" s="34">
        <f>IF($B243="P",VLOOKUP($E243,'[2]Costeo-JUL26'!$B$9:$CQ$307,AP$1,0),0)</f>
        <v>911881</v>
      </c>
      <c r="AQ243" s="16">
        <f>IF($B243="P",VLOOKUP($E243,'[2]Costeo-JUL26'!$B$9:$CQ$307,AQ$1,0),0)*$G243</f>
        <v>1278</v>
      </c>
      <c r="AR243" s="36">
        <f>IF($B243="P",VLOOKUP($E243,'[2]Costeo-JUL26'!$B$9:$CQ$307,AR$1,0),0)*$G243</f>
        <v>173413.35360288841</v>
      </c>
      <c r="AS243" s="35">
        <f>IF($B243="P",VLOOKUP($E243,'[2]Costeo-JUL26'!$B$9:$CQ$307,AS$1,0),0)</f>
        <v>0.02</v>
      </c>
      <c r="AT243" s="36">
        <f t="shared" si="109"/>
        <v>3468.2670720577685</v>
      </c>
      <c r="AU243" s="36">
        <f t="shared" si="110"/>
        <v>176881.62067494617</v>
      </c>
      <c r="AV243" s="34">
        <f>IF($B243="P",VLOOKUP($E243,'[2]Costeo-JUL26'!$B$9:$CQ$307,AV$1,0),0)</f>
        <v>925698</v>
      </c>
      <c r="AW243" s="16">
        <f>IF($B243="P",VLOOKUP($E243,'[2]Costeo-JUL26'!$B$9:$CQ$307,AW$1,0),0)*$G243</f>
        <v>8.4986999999999995</v>
      </c>
      <c r="AX243" s="36">
        <f>IF($B243="P",VLOOKUP($E243,'[2]Costeo-JUL26'!$B$9:$CQ$307,AX$1,0),0)*$G243</f>
        <v>43704.904697999998</v>
      </c>
      <c r="AY243" s="35">
        <f>IF($B243="P",VLOOKUP($E243,'[2]Costeo-JUL26'!$B$9:$CQ$307,AY$1,0),0)</f>
        <v>0.03</v>
      </c>
      <c r="AZ243" s="36">
        <f t="shared" si="111"/>
        <v>1311.1471409399999</v>
      </c>
      <c r="BA243" s="36">
        <f t="shared" si="112"/>
        <v>45016.051838939995</v>
      </c>
      <c r="BB243" s="34">
        <f>IF($B243="P",VLOOKUP($E243,'[2]Costeo-JUL26'!$B$9:$CQ$307,BB$1,0),0)</f>
        <v>902311</v>
      </c>
      <c r="BC243" s="16">
        <f>IF($B243="P",VLOOKUP($E243,'[2]Costeo-JUL26'!$B$9:$CQ$307,BC$1,0),0)*$G243</f>
        <v>0.93187500000000012</v>
      </c>
      <c r="BD243" s="36">
        <f>IF($B243="P",VLOOKUP($E243,'[2]Costeo-JUL26'!$B$9:$CQ$307,BD$1,0),0)*$G243</f>
        <v>3654.4829343750007</v>
      </c>
      <c r="BE243" s="35">
        <f>IF($B243="P",VLOOKUP($E243,'[2]Costeo-JUL26'!$B$9:$CQ$307,BE$1,0),0)</f>
        <v>0.03</v>
      </c>
      <c r="BF243" s="36">
        <f t="shared" si="113"/>
        <v>109.63448803125002</v>
      </c>
      <c r="BG243" s="36">
        <f t="shared" si="114"/>
        <v>3764.1174224062506</v>
      </c>
      <c r="BH243" s="34">
        <f>IF($B243="P",VLOOKUP($E243,'[2]Costeo-JUL26'!$B$9:$CQ$307,BH$1,0),0)</f>
        <v>933089</v>
      </c>
      <c r="BI243" s="16">
        <f>IF($B243="P",VLOOKUP($E243,'[2]Costeo-JUL26'!$B$9:$CQ$307,BI$1,0),0)*$G243</f>
        <v>7.9874999999999998</v>
      </c>
      <c r="BJ243" s="36">
        <f>IF($B243="P",VLOOKUP($E243,'[2]Costeo-JUL26'!$B$9:$CQ$307,BJ$1,0),0)*$G243</f>
        <v>5948.0719416376314</v>
      </c>
      <c r="BK243" s="35">
        <f>IF(BH243=910319,0,IF($B243="P",VLOOKUP($E243,'[2]Costeo-JUL26'!$B$9:$CQ$307,BK$1,0),0))</f>
        <v>0.02</v>
      </c>
      <c r="BL243" s="36">
        <f t="shared" si="115"/>
        <v>118.96143883275263</v>
      </c>
      <c r="BM243" s="36">
        <f t="shared" si="116"/>
        <v>6067.0333804703841</v>
      </c>
      <c r="BN243" s="34">
        <f>IF($B243="P",VLOOKUP($E243,'[2]Costeo-JUL26'!$B$9:$CQ$307,BN$1,0),0)</f>
        <v>0</v>
      </c>
      <c r="BO243" s="16">
        <f>IF($B243="P",VLOOKUP($E243,'[2]Costeo-JUL26'!$B$9:$CQ$307,BO$1,0),0)*$G243</f>
        <v>0</v>
      </c>
      <c r="BP243" s="36">
        <f>IF($B243="P",VLOOKUP($E243,'[2]Costeo-JUL26'!$B$9:$CQ$307,BP$1,0),0)*$G243</f>
        <v>0</v>
      </c>
      <c r="BQ243" s="35">
        <f>IF($B243="P",VLOOKUP($E243,'[2]Costeo-JUL26'!$B$9:$CQ$307,BQ$1,0),0)</f>
        <v>0</v>
      </c>
      <c r="BR243" s="36">
        <f t="shared" si="117"/>
        <v>0</v>
      </c>
      <c r="BS243" s="36">
        <f t="shared" si="118"/>
        <v>0</v>
      </c>
      <c r="BT243" s="34">
        <f>IF($B243="P",VLOOKUP($E243,'[2]Costeo-JUL26'!$B$9:$CQ$307,BT$1,0),0)</f>
        <v>0</v>
      </c>
      <c r="BU243" s="16">
        <f>IF($B243="P",VLOOKUP($E243,'[2]Costeo-JUL26'!$B$9:$CQ$307,BU$1,0),0)*$G243</f>
        <v>0</v>
      </c>
      <c r="BV243" s="36">
        <f>IF($B243="P",VLOOKUP($E243,'[2]Costeo-JUL26'!$B$9:$CQ$307,BV$1,0),0)*$G243</f>
        <v>0</v>
      </c>
      <c r="BW243" s="35">
        <f>IF($B243="P",VLOOKUP($E243,'[2]Costeo-JUL26'!$B$9:$CQ$307,BW$1,0),0)</f>
        <v>0</v>
      </c>
      <c r="BX243" s="36">
        <f t="shared" si="119"/>
        <v>0</v>
      </c>
      <c r="BY243" s="36">
        <f t="shared" si="120"/>
        <v>0</v>
      </c>
      <c r="BZ243" s="34">
        <f>IF($B243="P",VLOOKUP($E243,'[2]Costeo-JUL26'!$B$9:$CQ$307,BZ$1,0),0)</f>
        <v>936704</v>
      </c>
      <c r="CA243" s="16">
        <f>IF($B243="P",VLOOKUP($E243,'[2]Costeo-JUL26'!$B$9:$CQ$307,CA$1,0),0)*$G243</f>
        <v>17.477539371369254</v>
      </c>
      <c r="CB243" s="36">
        <f>IF($B243="P",VLOOKUP($E243,'[2]Costeo-JUL26'!$B$9:$CQ$307,CB$1,0),0)*$G243</f>
        <v>8343.1408035905552</v>
      </c>
      <c r="CC243" s="35">
        <f>IF($B243="P",VLOOKUP($E243,'[2]Costeo-JUL26'!$B$9:$CQ$307,CC$1,0),0)</f>
        <v>0.5</v>
      </c>
      <c r="CD243" s="36">
        <f t="shared" si="121"/>
        <v>4171.5704017952776</v>
      </c>
      <c r="CE243" s="36">
        <f t="shared" si="122"/>
        <v>12514.711205385833</v>
      </c>
      <c r="CF243" s="37">
        <f t="shared" si="94"/>
        <v>991756.20602444746</v>
      </c>
      <c r="CG243" s="36">
        <f>IF($B243="r",VLOOKUP($E243,'[2]Costeo-JUL26'!$B$9:$CQ$307,CG$1,0),0)*$G243</f>
        <v>0</v>
      </c>
      <c r="CH243" s="35">
        <f>VLOOKUP($E243,'[2]TEORICOS (05.26)'!$A$8:$T$251,CH$1,0)</f>
        <v>0</v>
      </c>
      <c r="CI243" s="36">
        <f t="shared" si="123"/>
        <v>0</v>
      </c>
      <c r="CJ243" s="37">
        <f t="shared" si="124"/>
        <v>0</v>
      </c>
      <c r="CM243" s="16">
        <f>SUMIFS('[1]Ajuste Inventario'!$I:$I,'[1]Ajuste Inventario'!$B:$B,E243,'[1]Ajuste Inventario'!$S:$S,D243)*-1</f>
        <v>-2</v>
      </c>
      <c r="CN243" s="36">
        <f t="shared" si="95"/>
        <v>-9312.2648452999765</v>
      </c>
      <c r="CP243" t="str">
        <f t="shared" si="96"/>
        <v>2488Org.Vtas Dolores</v>
      </c>
      <c r="CQ243" s="10">
        <f t="shared" si="97"/>
        <v>4656.1324226499883</v>
      </c>
    </row>
    <row r="244" spans="1:95" x14ac:dyDescent="0.25">
      <c r="A244" s="30">
        <v>46204</v>
      </c>
      <c r="B244" s="31" t="str">
        <f>VLOOKUP($E244,'[2]TEORICOS (05.26)'!$A$8:$T$251,B$1,0)</f>
        <v>P</v>
      </c>
      <c r="C244" s="32" t="str">
        <f>VLOOKUP($E244,'[2]TEORICOS (05.26)'!$A$8:$T$251,C$1,0)</f>
        <v>Powerade</v>
      </c>
      <c r="D244" t="s">
        <v>217</v>
      </c>
      <c r="E244">
        <v>2608</v>
      </c>
      <c r="F244" t="s">
        <v>152</v>
      </c>
      <c r="G244" s="16">
        <v>6</v>
      </c>
      <c r="H244" s="16">
        <v>6.3059999999999992</v>
      </c>
      <c r="I244" s="33">
        <v>67080.13</v>
      </c>
      <c r="J244" s="33">
        <v>67080.13</v>
      </c>
      <c r="K244" s="34">
        <f>IF($B244="P",VLOOKUP($E244,'[2]Costeo-JUL26'!$B$9:$CQ$307,K$1,0),0)</f>
        <v>939014</v>
      </c>
      <c r="L244" s="35">
        <f>VLOOKUP($E244,'[2]TEORICOS (05.26)'!$A$8:$T$251,L$1,0)</f>
        <v>0.22</v>
      </c>
      <c r="M244" s="36">
        <f t="shared" si="98"/>
        <v>14757.628600000002</v>
      </c>
      <c r="N244" s="35">
        <f>IF($B244="P",VLOOKUP($E244,'[2]Costeo-JUL26'!$B$9:$CQ$307,N$1,0),0)</f>
        <v>7.4999999999999997E-2</v>
      </c>
      <c r="O244" s="36">
        <f t="shared" si="99"/>
        <v>1106.8221450000001</v>
      </c>
      <c r="P244" s="36">
        <f>IF($B244="P",VLOOKUP($E244,'[2]Costeo-JUL26'!$B$9:$CQ$307,P$1,0),0)*H244</f>
        <v>0</v>
      </c>
      <c r="Q244" s="36">
        <f t="shared" si="100"/>
        <v>15864.450745000002</v>
      </c>
      <c r="R244" s="34">
        <f>IF($B244="P",VLOOKUP($E244,'[2]Costeo-JUL26'!$B$9:$CQ$307,R$1,0),0)</f>
        <v>902332</v>
      </c>
      <c r="S244" s="16">
        <f>IF($B244="P",VLOOKUP($E244,'[2]Costeo-JUL26'!$B$9:$CQ$307,S$1,0),0)*$G244</f>
        <v>3.0718578981233247</v>
      </c>
      <c r="T244" s="36">
        <f>IF($B244="P",VLOOKUP($E244,'[2]Costeo-JUL26'!$B$9:$CQ$307,T$1,0),0)*$G244</f>
        <v>2142.786440405237</v>
      </c>
      <c r="U244" s="35">
        <f>IF($B244="P",VLOOKUP($E244,'[2]Costeo-JUL26'!$B$9:$CQ$307,U$1,0),0)</f>
        <v>1.4999999999999999E-2</v>
      </c>
      <c r="V244" s="36">
        <f t="shared" si="101"/>
        <v>32.141796606078557</v>
      </c>
      <c r="W244" s="36">
        <f t="shared" si="102"/>
        <v>2174.9282370113156</v>
      </c>
      <c r="X244" s="34">
        <f>IF($B244="P",VLOOKUP($E244,'[2]Costeo-JUL26'!$B$9:$CQ$307,X$1,0),0)</f>
        <v>0</v>
      </c>
      <c r="Y244" s="16">
        <f>IF($B244="P",VLOOKUP($E244,'[2]Costeo-JUL26'!$B$9:$CQ$307,Y$1,0),0)*$G244</f>
        <v>0</v>
      </c>
      <c r="Z244" s="36">
        <f>IF($B244="P",VLOOKUP($E244,'[2]Costeo-JUL26'!$B$9:$CQ$307,Z$1,0),0)*$G244</f>
        <v>0</v>
      </c>
      <c r="AA244" s="35">
        <f>IF($B244="P",VLOOKUP($E244,'[2]Costeo-JUL26'!$B$9:$CQ$307,AA$1,0),0)</f>
        <v>0</v>
      </c>
      <c r="AB244" s="36">
        <f t="shared" si="103"/>
        <v>0</v>
      </c>
      <c r="AC244" s="36">
        <f t="shared" si="104"/>
        <v>0</v>
      </c>
      <c r="AD244" s="34">
        <f>IF($B244="P",VLOOKUP($E244,'[2]Costeo-JUL26'!$B$9:$CQ$307,AD$1,0),0)</f>
        <v>917993</v>
      </c>
      <c r="AE244" s="16">
        <f>IF($B244="P",VLOOKUP($E244,'[2]Costeo-JUL26'!$B$9:$CQ$307,AE$1,0),0)*$G244</f>
        <v>36</v>
      </c>
      <c r="AF244" s="36">
        <f>IF($B244="P",VLOOKUP($E244,'[2]Costeo-JUL26'!$B$9:$CQ$307,AF$1,0),0)*$G244</f>
        <v>978.27840000000003</v>
      </c>
      <c r="AG244" s="35">
        <f>IF($B244="P",VLOOKUP($E244,'[2]Costeo-JUL26'!$B$9:$CQ$307,AG$1,0),0)</f>
        <v>6.0000000000000001E-3</v>
      </c>
      <c r="AH244" s="36">
        <f t="shared" si="105"/>
        <v>5.8696704000000004</v>
      </c>
      <c r="AI244" s="36">
        <f t="shared" si="106"/>
        <v>984.14807040000005</v>
      </c>
      <c r="AJ244" s="34">
        <f>IF($B244="P",VLOOKUP($E244,'[2]Costeo-JUL26'!$B$9:$CQ$307,AJ$1,0),0)</f>
        <v>940683</v>
      </c>
      <c r="AK244" s="16">
        <f>IF($B244="P",VLOOKUP($E244,'[2]Costeo-JUL26'!$B$9:$CQ$307,AK$1,0),0)*$G244</f>
        <v>36</v>
      </c>
      <c r="AL244" s="36">
        <f>IF($B244="P",VLOOKUP($E244,'[2]Costeo-JUL26'!$B$9:$CQ$307,AL$1,0),0)*$G244</f>
        <v>535.12055999999995</v>
      </c>
      <c r="AM244" s="35">
        <f>IF($B244="P",VLOOKUP($E244,'[2]Costeo-JUL26'!$B$9:$CQ$307,AM$1,0),0)</f>
        <v>1.7999999999999999E-2</v>
      </c>
      <c r="AN244" s="36">
        <f t="shared" si="107"/>
        <v>9.6321700799999981</v>
      </c>
      <c r="AO244" s="36">
        <f t="shared" si="108"/>
        <v>544.75273007999999</v>
      </c>
      <c r="AP244" s="34">
        <f>IF($B244="P",VLOOKUP($E244,'[2]Costeo-JUL26'!$B$9:$CQ$307,AP$1,0),0)</f>
        <v>929272</v>
      </c>
      <c r="AQ244" s="16">
        <f>IF($B244="P",VLOOKUP($E244,'[2]Costeo-JUL26'!$B$9:$CQ$307,AQ$1,0),0)*$G244</f>
        <v>36</v>
      </c>
      <c r="AR244" s="36">
        <f>IF($B244="P",VLOOKUP($E244,'[2]Costeo-JUL26'!$B$9:$CQ$307,AR$1,0),0)*$G244</f>
        <v>5288.4522002060439</v>
      </c>
      <c r="AS244" s="35">
        <f>IF($B244="P",VLOOKUP($E244,'[2]Costeo-JUL26'!$B$9:$CQ$307,AS$1,0),0)</f>
        <v>0.02</v>
      </c>
      <c r="AT244" s="36">
        <f t="shared" si="109"/>
        <v>105.76904400412089</v>
      </c>
      <c r="AU244" s="36">
        <f t="shared" si="110"/>
        <v>5394.2212442101645</v>
      </c>
      <c r="AV244" s="34">
        <f>IF($B244="P",VLOOKUP($E244,'[2]Costeo-JUL26'!$B$9:$CQ$307,AV$1,0),0)</f>
        <v>922605</v>
      </c>
      <c r="AW244" s="16">
        <f>IF($B244="P",VLOOKUP($E244,'[2]Costeo-JUL26'!$B$9:$CQ$307,AW$1,0),0)*$G244</f>
        <v>0.12</v>
      </c>
      <c r="AX244" s="36">
        <f>IF($B244="P",VLOOKUP($E244,'[2]Costeo-JUL26'!$B$9:$CQ$307,AX$1,0),0)*$G244</f>
        <v>585.49189610389612</v>
      </c>
      <c r="AY244" s="35">
        <f>IF($B244="P",VLOOKUP($E244,'[2]Costeo-JUL26'!$B$9:$CQ$307,AY$1,0),0)</f>
        <v>0.03</v>
      </c>
      <c r="AZ244" s="36">
        <f t="shared" si="111"/>
        <v>17.564756883116882</v>
      </c>
      <c r="BA244" s="36">
        <f t="shared" si="112"/>
        <v>603.05665298701297</v>
      </c>
      <c r="BB244" s="34">
        <f>IF($B244="P",VLOOKUP($E244,'[2]Costeo-JUL26'!$B$9:$CQ$307,BB$1,0),0)</f>
        <v>902311</v>
      </c>
      <c r="BC244" s="16">
        <f>IF($B244="P",VLOOKUP($E244,'[2]Costeo-JUL26'!$B$9:$CQ$307,BC$1,0),0)*$G244</f>
        <v>8.5710000000000005E-3</v>
      </c>
      <c r="BD244" s="36">
        <f>IF($B244="P",VLOOKUP($E244,'[2]Costeo-JUL26'!$B$9:$CQ$307,BD$1,0),0)*$G244</f>
        <v>33.612419295000009</v>
      </c>
      <c r="BE244" s="35">
        <f>IF($B244="P",VLOOKUP($E244,'[2]Costeo-JUL26'!$B$9:$CQ$307,BE$1,0),0)</f>
        <v>0.03</v>
      </c>
      <c r="BF244" s="36">
        <f t="shared" si="113"/>
        <v>1.0083725788500002</v>
      </c>
      <c r="BG244" s="36">
        <f t="shared" si="114"/>
        <v>34.62079187385001</v>
      </c>
      <c r="BH244" s="34">
        <f>IF($B244="P",VLOOKUP($E244,'[2]Costeo-JUL26'!$B$9:$CQ$307,BH$1,0),0)</f>
        <v>902302</v>
      </c>
      <c r="BI244" s="16">
        <f>IF($B244="P",VLOOKUP($E244,'[2]Costeo-JUL26'!$B$9:$CQ$307,BI$1,0),0)*$G244</f>
        <v>0.17142857142857143</v>
      </c>
      <c r="BJ244" s="36">
        <f>IF($B244="P",VLOOKUP($E244,'[2]Costeo-JUL26'!$B$9:$CQ$307,BJ$1,0),0)*$G244</f>
        <v>112.76571428571428</v>
      </c>
      <c r="BK244" s="35">
        <f>IF(BH244=910319,0,IF($B244="P",VLOOKUP($E244,'[2]Costeo-JUL26'!$B$9:$CQ$307,BK$1,0),0))</f>
        <v>0.02</v>
      </c>
      <c r="BL244" s="36">
        <f t="shared" si="115"/>
        <v>2.2553142857142858</v>
      </c>
      <c r="BM244" s="36">
        <f t="shared" si="116"/>
        <v>115.02102857142857</v>
      </c>
      <c r="BN244" s="34">
        <f>IF($B244="P",VLOOKUP($E244,'[2]Costeo-JUL26'!$B$9:$CQ$307,BN$1,0),0)</f>
        <v>0</v>
      </c>
      <c r="BO244" s="16">
        <f>IF($B244="P",VLOOKUP($E244,'[2]Costeo-JUL26'!$B$9:$CQ$307,BO$1,0),0)*$G244</f>
        <v>0</v>
      </c>
      <c r="BP244" s="36">
        <f>IF($B244="P",VLOOKUP($E244,'[2]Costeo-JUL26'!$B$9:$CQ$307,BP$1,0),0)*$G244</f>
        <v>0</v>
      </c>
      <c r="BQ244" s="35">
        <f>IF($B244="P",VLOOKUP($E244,'[2]Costeo-JUL26'!$B$9:$CQ$307,BQ$1,0),0)</f>
        <v>0</v>
      </c>
      <c r="BR244" s="36">
        <f t="shared" si="117"/>
        <v>0</v>
      </c>
      <c r="BS244" s="36">
        <f t="shared" si="118"/>
        <v>0</v>
      </c>
      <c r="BT244" s="34">
        <f>IF($B244="P",VLOOKUP($E244,'[2]Costeo-JUL26'!$B$9:$CQ$307,BT$1,0),0)</f>
        <v>0</v>
      </c>
      <c r="BU244" s="16">
        <f>IF($B244="P",VLOOKUP($E244,'[2]Costeo-JUL26'!$B$9:$CQ$307,BU$1,0),0)*$G244</f>
        <v>0</v>
      </c>
      <c r="BV244" s="36">
        <f>IF($B244="P",VLOOKUP($E244,'[2]Costeo-JUL26'!$B$9:$CQ$307,BV$1,0),0)*$G244</f>
        <v>0</v>
      </c>
      <c r="BW244" s="35">
        <f>IF($B244="P",VLOOKUP($E244,'[2]Costeo-JUL26'!$B$9:$CQ$307,BW$1,0),0)</f>
        <v>0</v>
      </c>
      <c r="BX244" s="36">
        <f t="shared" si="119"/>
        <v>0</v>
      </c>
      <c r="BY244" s="36">
        <f t="shared" si="120"/>
        <v>0</v>
      </c>
      <c r="BZ244" s="34">
        <f>IF($B244="P",VLOOKUP($E244,'[2]Costeo-JUL26'!$B$9:$CQ$307,BZ$1,0),0)</f>
        <v>0</v>
      </c>
      <c r="CA244" s="16">
        <f>IF($B244="P",VLOOKUP($E244,'[2]Costeo-JUL26'!$B$9:$CQ$307,CA$1,0),0)*$G244</f>
        <v>0</v>
      </c>
      <c r="CB244" s="36">
        <f>IF($B244="P",VLOOKUP($E244,'[2]Costeo-JUL26'!$B$9:$CQ$307,CB$1,0),0)*$G244</f>
        <v>0</v>
      </c>
      <c r="CC244" s="35">
        <f>IF($B244="P",VLOOKUP($E244,'[2]Costeo-JUL26'!$B$9:$CQ$307,CC$1,0),0)</f>
        <v>0</v>
      </c>
      <c r="CD244" s="36">
        <f t="shared" si="121"/>
        <v>0</v>
      </c>
      <c r="CE244" s="36">
        <f t="shared" si="122"/>
        <v>0</v>
      </c>
      <c r="CF244" s="37">
        <f t="shared" si="94"/>
        <v>25715.199500133771</v>
      </c>
      <c r="CG244" s="36">
        <f>IF($B244="r",VLOOKUP($E244,'[2]Costeo-JUL26'!$B$9:$CQ$307,CG$1,0),0)*$G244</f>
        <v>0</v>
      </c>
      <c r="CH244" s="35">
        <f>VLOOKUP($E244,'[2]TEORICOS (05.26)'!$A$8:$T$251,CH$1,0)</f>
        <v>0</v>
      </c>
      <c r="CI244" s="36">
        <f t="shared" si="123"/>
        <v>0</v>
      </c>
      <c r="CJ244" s="37">
        <f t="shared" si="124"/>
        <v>0</v>
      </c>
      <c r="CM244" s="16">
        <f>SUMIFS('[1]Ajuste Inventario'!$I:$I,'[1]Ajuste Inventario'!$B:$B,E244,'[1]Ajuste Inventario'!$S:$S,D244)*-1</f>
        <v>11.667</v>
      </c>
      <c r="CN244" s="36">
        <f t="shared" si="95"/>
        <v>50003.205428010122</v>
      </c>
      <c r="CP244" t="str">
        <f t="shared" si="96"/>
        <v>2608Org.Vtas Dolores</v>
      </c>
      <c r="CQ244" s="10">
        <f t="shared" si="97"/>
        <v>4285.8665833556288</v>
      </c>
    </row>
    <row r="245" spans="1:95" x14ac:dyDescent="0.25">
      <c r="A245" s="30">
        <v>46204</v>
      </c>
      <c r="B245" s="31" t="str">
        <f>VLOOKUP($E245,'[2]TEORICOS (05.26)'!$A$8:$T$251,B$1,0)</f>
        <v>P</v>
      </c>
      <c r="C245" s="32" t="str">
        <f>VLOOKUP($E245,'[2]TEORICOS (05.26)'!$A$8:$T$251,C$1,0)</f>
        <v>Powerade</v>
      </c>
      <c r="D245" t="s">
        <v>217</v>
      </c>
      <c r="E245">
        <v>2612</v>
      </c>
      <c r="F245" t="s">
        <v>153</v>
      </c>
      <c r="G245" s="16">
        <v>85</v>
      </c>
      <c r="H245" s="16">
        <v>44.879999999999974</v>
      </c>
      <c r="I245" s="33">
        <v>572120.62999999977</v>
      </c>
      <c r="J245" s="33">
        <v>568869.81999999995</v>
      </c>
      <c r="K245" s="34">
        <f>IF($B245="P",VLOOKUP($E245,'[2]Costeo-JUL26'!$B$9:$CQ$307,K$1,0),0)</f>
        <v>939014</v>
      </c>
      <c r="L245" s="35">
        <f>VLOOKUP($E245,'[2]TEORICOS (05.26)'!$A$8:$T$251,L$1,0)</f>
        <v>0.22</v>
      </c>
      <c r="M245" s="36">
        <f t="shared" si="98"/>
        <v>125151.36039999999</v>
      </c>
      <c r="N245" s="35">
        <f>IF($B245="P",VLOOKUP($E245,'[2]Costeo-JUL26'!$B$9:$CQ$307,N$1,0),0)</f>
        <v>7.4999999999999997E-2</v>
      </c>
      <c r="O245" s="36">
        <f t="shared" si="99"/>
        <v>9386.3520299999982</v>
      </c>
      <c r="P245" s="36">
        <f>IF($B245="P",VLOOKUP($E245,'[2]Costeo-JUL26'!$B$9:$CQ$307,P$1,0),0)*H245</f>
        <v>0</v>
      </c>
      <c r="Q245" s="36">
        <f t="shared" si="100"/>
        <v>134537.71242999999</v>
      </c>
      <c r="R245" s="34">
        <f>IF($B245="P",VLOOKUP($E245,'[2]Costeo-JUL26'!$B$9:$CQ$307,R$1,0),0)</f>
        <v>902332</v>
      </c>
      <c r="S245" s="16">
        <f>IF($B245="P",VLOOKUP($E245,'[2]Costeo-JUL26'!$B$9:$CQ$307,S$1,0),0)*$G245</f>
        <v>21.86833512064343</v>
      </c>
      <c r="T245" s="36">
        <f>IF($B245="P",VLOOKUP($E245,'[2]Costeo-JUL26'!$B$9:$CQ$307,T$1,0),0)*$G245</f>
        <v>15254.34233119306</v>
      </c>
      <c r="U245" s="35">
        <f>IF($B245="P",VLOOKUP($E245,'[2]Costeo-JUL26'!$B$9:$CQ$307,U$1,0),0)</f>
        <v>1.4999999999999999E-2</v>
      </c>
      <c r="V245" s="36">
        <f t="shared" si="101"/>
        <v>228.81513496789589</v>
      </c>
      <c r="W245" s="36">
        <f t="shared" si="102"/>
        <v>15483.157466160956</v>
      </c>
      <c r="X245" s="34">
        <f>IF($B245="P",VLOOKUP($E245,'[2]Costeo-JUL26'!$B$9:$CQ$307,X$1,0),0)</f>
        <v>0</v>
      </c>
      <c r="Y245" s="16">
        <f>IF($B245="P",VLOOKUP($E245,'[2]Costeo-JUL26'!$B$9:$CQ$307,Y$1,0),0)*$G245</f>
        <v>0</v>
      </c>
      <c r="Z245" s="36">
        <f>IF($B245="P",VLOOKUP($E245,'[2]Costeo-JUL26'!$B$9:$CQ$307,Z$1,0),0)*$G245</f>
        <v>0</v>
      </c>
      <c r="AA245" s="35">
        <f>IF($B245="P",VLOOKUP($E245,'[2]Costeo-JUL26'!$B$9:$CQ$307,AA$1,0),0)</f>
        <v>0</v>
      </c>
      <c r="AB245" s="36">
        <f t="shared" si="103"/>
        <v>0</v>
      </c>
      <c r="AC245" s="36">
        <f t="shared" si="104"/>
        <v>0</v>
      </c>
      <c r="AD245" s="34">
        <f>IF($B245="P",VLOOKUP($E245,'[2]Costeo-JUL26'!$B$9:$CQ$307,AD$1,0),0)</f>
        <v>917993</v>
      </c>
      <c r="AE245" s="16">
        <f>IF($B245="P",VLOOKUP($E245,'[2]Costeo-JUL26'!$B$9:$CQ$307,AE$1,0),0)*$G245</f>
        <v>510</v>
      </c>
      <c r="AF245" s="36">
        <f>IF($B245="P",VLOOKUP($E245,'[2]Costeo-JUL26'!$B$9:$CQ$307,AF$1,0),0)*$G245</f>
        <v>13858.944000000001</v>
      </c>
      <c r="AG245" s="35">
        <f>IF($B245="P",VLOOKUP($E245,'[2]Costeo-JUL26'!$B$9:$CQ$307,AG$1,0),0)</f>
        <v>6.0000000000000001E-3</v>
      </c>
      <c r="AH245" s="36">
        <f t="shared" si="105"/>
        <v>83.153664000000006</v>
      </c>
      <c r="AI245" s="36">
        <f t="shared" si="106"/>
        <v>13942.097664000001</v>
      </c>
      <c r="AJ245" s="34">
        <f>IF($B245="P",VLOOKUP($E245,'[2]Costeo-JUL26'!$B$9:$CQ$307,AJ$1,0),0)</f>
        <v>938688</v>
      </c>
      <c r="AK245" s="16">
        <f>IF($B245="P",VLOOKUP($E245,'[2]Costeo-JUL26'!$B$9:$CQ$307,AK$1,0),0)*$G245</f>
        <v>510</v>
      </c>
      <c r="AL245" s="36">
        <f>IF($B245="P",VLOOKUP($E245,'[2]Costeo-JUL26'!$B$9:$CQ$307,AL$1,0),0)*$G245</f>
        <v>4761.6660000000002</v>
      </c>
      <c r="AM245" s="35">
        <f>IF($B245="P",VLOOKUP($E245,'[2]Costeo-JUL26'!$B$9:$CQ$307,AM$1,0),0)</f>
        <v>1.7999999999999999E-2</v>
      </c>
      <c r="AN245" s="36">
        <f t="shared" si="107"/>
        <v>85.709987999999996</v>
      </c>
      <c r="AO245" s="36">
        <f t="shared" si="108"/>
        <v>4847.3759879999998</v>
      </c>
      <c r="AP245" s="34">
        <f>IF($B245="P",VLOOKUP($E245,'[2]Costeo-JUL26'!$B$9:$CQ$307,AP$1,0),0)</f>
        <v>929270</v>
      </c>
      <c r="AQ245" s="16">
        <f>IF($B245="P",VLOOKUP($E245,'[2]Costeo-JUL26'!$B$9:$CQ$307,AQ$1,0),0)*$G245</f>
        <v>510</v>
      </c>
      <c r="AR245" s="36">
        <f>IF($B245="P",VLOOKUP($E245,'[2]Costeo-JUL26'!$B$9:$CQ$307,AR$1,0),0)*$G245</f>
        <v>54774.275399999999</v>
      </c>
      <c r="AS245" s="35">
        <f>IF($B245="P",VLOOKUP($E245,'[2]Costeo-JUL26'!$B$9:$CQ$307,AS$1,0),0)</f>
        <v>0.02</v>
      </c>
      <c r="AT245" s="36">
        <f t="shared" si="109"/>
        <v>1095.485508</v>
      </c>
      <c r="AU245" s="36">
        <f t="shared" si="110"/>
        <v>55869.760907999997</v>
      </c>
      <c r="AV245" s="34">
        <f>IF($B245="P",VLOOKUP($E245,'[2]Costeo-JUL26'!$B$9:$CQ$307,AV$1,0),0)</f>
        <v>934139</v>
      </c>
      <c r="AW245" s="16">
        <f>IF($B245="P",VLOOKUP($E245,'[2]Costeo-JUL26'!$B$9:$CQ$307,AW$1,0),0)*$G245</f>
        <v>1.3344999999999998</v>
      </c>
      <c r="AX245" s="36">
        <f>IF($B245="P",VLOOKUP($E245,'[2]Costeo-JUL26'!$B$9:$CQ$307,AX$1,0),0)*$G245</f>
        <v>6862.7196299999996</v>
      </c>
      <c r="AY245" s="35">
        <f>IF($B245="P",VLOOKUP($E245,'[2]Costeo-JUL26'!$B$9:$CQ$307,AY$1,0),0)</f>
        <v>0.03</v>
      </c>
      <c r="AZ245" s="36">
        <f t="shared" si="111"/>
        <v>205.88158889999997</v>
      </c>
      <c r="BA245" s="36">
        <f t="shared" si="112"/>
        <v>7068.6012188999994</v>
      </c>
      <c r="BB245" s="34">
        <f>IF($B245="P",VLOOKUP($E245,'[2]Costeo-JUL26'!$B$9:$CQ$307,BB$1,0),0)</f>
        <v>902311</v>
      </c>
      <c r="BC245" s="16">
        <f>IF($B245="P",VLOOKUP($E245,'[2]Costeo-JUL26'!$B$9:$CQ$307,BC$1,0),0)*$G245</f>
        <v>0.1214225</v>
      </c>
      <c r="BD245" s="36">
        <f>IF($B245="P",VLOOKUP($E245,'[2]Costeo-JUL26'!$B$9:$CQ$307,BD$1,0),0)*$G245</f>
        <v>476.17594001250012</v>
      </c>
      <c r="BE245" s="35">
        <f>IF($B245="P",VLOOKUP($E245,'[2]Costeo-JUL26'!$B$9:$CQ$307,BE$1,0),0)</f>
        <v>0.03</v>
      </c>
      <c r="BF245" s="36">
        <f t="shared" si="113"/>
        <v>14.285278200375004</v>
      </c>
      <c r="BG245" s="36">
        <f t="shared" si="114"/>
        <v>490.46121821287511</v>
      </c>
      <c r="BH245" s="34">
        <f>IF($B245="P",VLOOKUP($E245,'[2]Costeo-JUL26'!$B$9:$CQ$307,BH$1,0),0)</f>
        <v>933089</v>
      </c>
      <c r="BI245" s="16">
        <f>IF($B245="P",VLOOKUP($E245,'[2]Costeo-JUL26'!$B$9:$CQ$307,BI$1,0),0)*$G245</f>
        <v>1.6190476190476193</v>
      </c>
      <c r="BJ245" s="36">
        <f>IF($B245="P",VLOOKUP($E245,'[2]Costeo-JUL26'!$B$9:$CQ$307,BJ$1,0),0)*$G245</f>
        <v>1205.6603086112495</v>
      </c>
      <c r="BK245" s="35">
        <f>IF(BH245=910319,0,IF($B245="P",VLOOKUP($E245,'[2]Costeo-JUL26'!$B$9:$CQ$307,BK$1,0),0))</f>
        <v>0.02</v>
      </c>
      <c r="BL245" s="36">
        <f t="shared" si="115"/>
        <v>24.113206172224992</v>
      </c>
      <c r="BM245" s="36">
        <f t="shared" si="116"/>
        <v>1229.7735147834746</v>
      </c>
      <c r="BN245" s="34">
        <f>IF($B245="P",VLOOKUP($E245,'[2]Costeo-JUL26'!$B$9:$CQ$307,BN$1,0),0)</f>
        <v>0</v>
      </c>
      <c r="BO245" s="16">
        <f>IF($B245="P",VLOOKUP($E245,'[2]Costeo-JUL26'!$B$9:$CQ$307,BO$1,0),0)*$G245</f>
        <v>0</v>
      </c>
      <c r="BP245" s="36">
        <f>IF($B245="P",VLOOKUP($E245,'[2]Costeo-JUL26'!$B$9:$CQ$307,BP$1,0),0)*$G245</f>
        <v>0</v>
      </c>
      <c r="BQ245" s="35">
        <f>IF($B245="P",VLOOKUP($E245,'[2]Costeo-JUL26'!$B$9:$CQ$307,BQ$1,0),0)</f>
        <v>0</v>
      </c>
      <c r="BR245" s="36">
        <f t="shared" si="117"/>
        <v>0</v>
      </c>
      <c r="BS245" s="36">
        <f t="shared" si="118"/>
        <v>0</v>
      </c>
      <c r="BT245" s="34">
        <f>IF($B245="P",VLOOKUP($E245,'[2]Costeo-JUL26'!$B$9:$CQ$307,BT$1,0),0)</f>
        <v>0</v>
      </c>
      <c r="BU245" s="16">
        <f>IF($B245="P",VLOOKUP($E245,'[2]Costeo-JUL26'!$B$9:$CQ$307,BU$1,0),0)*$G245</f>
        <v>0</v>
      </c>
      <c r="BV245" s="36">
        <f>IF($B245="P",VLOOKUP($E245,'[2]Costeo-JUL26'!$B$9:$CQ$307,BV$1,0),0)*$G245</f>
        <v>0</v>
      </c>
      <c r="BW245" s="35">
        <f>IF($B245="P",VLOOKUP($E245,'[2]Costeo-JUL26'!$B$9:$CQ$307,BW$1,0),0)</f>
        <v>0</v>
      </c>
      <c r="BX245" s="36">
        <f t="shared" si="119"/>
        <v>0</v>
      </c>
      <c r="BY245" s="36">
        <f t="shared" si="120"/>
        <v>0</v>
      </c>
      <c r="BZ245" s="34">
        <f>IF($B245="P",VLOOKUP($E245,'[2]Costeo-JUL26'!$B$9:$CQ$307,BZ$1,0),0)</f>
        <v>0</v>
      </c>
      <c r="CA245" s="16">
        <f>IF($B245="P",VLOOKUP($E245,'[2]Costeo-JUL26'!$B$9:$CQ$307,CA$1,0),0)*$G245</f>
        <v>0</v>
      </c>
      <c r="CB245" s="36">
        <f>IF($B245="P",VLOOKUP($E245,'[2]Costeo-JUL26'!$B$9:$CQ$307,CB$1,0),0)*$G245</f>
        <v>0</v>
      </c>
      <c r="CC245" s="35">
        <f>IF($B245="P",VLOOKUP($E245,'[2]Costeo-JUL26'!$B$9:$CQ$307,CC$1,0),0)</f>
        <v>0</v>
      </c>
      <c r="CD245" s="36">
        <f t="shared" si="121"/>
        <v>0</v>
      </c>
      <c r="CE245" s="36">
        <f t="shared" si="122"/>
        <v>0</v>
      </c>
      <c r="CF245" s="37">
        <f t="shared" si="94"/>
        <v>233468.94040805727</v>
      </c>
      <c r="CG245" s="36">
        <f>IF($B245="r",VLOOKUP($E245,'[2]Costeo-JUL26'!$B$9:$CQ$307,CG$1,0),0)*$G245</f>
        <v>0</v>
      </c>
      <c r="CH245" s="35">
        <f>VLOOKUP($E245,'[2]TEORICOS (05.26)'!$A$8:$T$251,CH$1,0)</f>
        <v>0</v>
      </c>
      <c r="CI245" s="36">
        <f t="shared" si="123"/>
        <v>0</v>
      </c>
      <c r="CJ245" s="37">
        <f t="shared" si="124"/>
        <v>0</v>
      </c>
      <c r="CM245" s="16">
        <f>SUMIFS('[1]Ajuste Inventario'!$I:$I,'[1]Ajuste Inventario'!$B:$B,E245,'[1]Ajuste Inventario'!$S:$S,D245)*-1</f>
        <v>4.1669999999999998</v>
      </c>
      <c r="CN245" s="36">
        <f t="shared" si="95"/>
        <v>11445.471466827938</v>
      </c>
      <c r="CP245" t="str">
        <f t="shared" si="96"/>
        <v>2612Org.Vtas Dolores</v>
      </c>
      <c r="CQ245" s="10">
        <f t="shared" si="97"/>
        <v>2746.6934165653797</v>
      </c>
    </row>
    <row r="246" spans="1:95" x14ac:dyDescent="0.25">
      <c r="A246" s="30">
        <v>46204</v>
      </c>
      <c r="B246" s="31" t="str">
        <f>VLOOKUP($E246,'[2]TEORICOS (05.26)'!$A$8:$T$251,B$1,0)</f>
        <v>P</v>
      </c>
      <c r="C246" s="32" t="str">
        <f>VLOOKUP($E246,'[2]TEORICOS (05.26)'!$A$8:$T$251,C$1,0)</f>
        <v>Powerade</v>
      </c>
      <c r="D246" t="s">
        <v>217</v>
      </c>
      <c r="E246">
        <v>2642</v>
      </c>
      <c r="F246" t="s">
        <v>154</v>
      </c>
      <c r="G246" s="16">
        <v>149</v>
      </c>
      <c r="H246" s="16">
        <v>78.671999999999983</v>
      </c>
      <c r="I246" s="33">
        <v>1074374.5199999996</v>
      </c>
      <c r="J246" s="33">
        <v>1068500.8099999996</v>
      </c>
      <c r="K246" s="34">
        <f>IF($B246="P",VLOOKUP($E246,'[2]Costeo-JUL26'!$B$9:$CQ$307,K$1,0),0)</f>
        <v>929228</v>
      </c>
      <c r="L246" s="35">
        <f>VLOOKUP($E246,'[2]TEORICOS (05.26)'!$A$8:$T$251,L$1,0)</f>
        <v>0.22</v>
      </c>
      <c r="M246" s="36">
        <f t="shared" si="98"/>
        <v>235070.17819999991</v>
      </c>
      <c r="N246" s="35">
        <f>IF($B246="P",VLOOKUP($E246,'[2]Costeo-JUL26'!$B$9:$CQ$307,N$1,0),0)</f>
        <v>0.05</v>
      </c>
      <c r="O246" s="36">
        <f t="shared" si="99"/>
        <v>11753.508909999997</v>
      </c>
      <c r="P246" s="36">
        <f>IF($B246="P",VLOOKUP($E246,'[2]Costeo-JUL26'!$B$9:$CQ$307,P$1,0),0)*H246</f>
        <v>0</v>
      </c>
      <c r="Q246" s="36">
        <f t="shared" si="100"/>
        <v>246823.68710999991</v>
      </c>
      <c r="R246" s="34">
        <f>IF($B246="P",VLOOKUP($E246,'[2]Costeo-JUL26'!$B$9:$CQ$307,R$1,0),0)</f>
        <v>902332</v>
      </c>
      <c r="S246" s="16">
        <f>IF($B246="P",VLOOKUP($E246,'[2]Costeo-JUL26'!$B$9:$CQ$307,S$1,0),0)*$G246</f>
        <v>36.746305499999998</v>
      </c>
      <c r="T246" s="36">
        <f>IF($B246="P",VLOOKUP($E246,'[2]Costeo-JUL26'!$B$9:$CQ$307,T$1,0),0)*$G246</f>
        <v>25632.52851262824</v>
      </c>
      <c r="U246" s="35">
        <f>IF($B246="P",VLOOKUP($E246,'[2]Costeo-JUL26'!$B$9:$CQ$307,U$1,0),0)</f>
        <v>1.4999999999999999E-2</v>
      </c>
      <c r="V246" s="36">
        <f t="shared" si="101"/>
        <v>384.4879276894236</v>
      </c>
      <c r="W246" s="36">
        <f t="shared" si="102"/>
        <v>26017.016440317664</v>
      </c>
      <c r="X246" s="34">
        <f>IF($B246="P",VLOOKUP($E246,'[2]Costeo-JUL26'!$B$9:$CQ$307,X$1,0),0)</f>
        <v>0</v>
      </c>
      <c r="Y246" s="16">
        <f>IF($B246="P",VLOOKUP($E246,'[2]Costeo-JUL26'!$B$9:$CQ$307,Y$1,0),0)*$G246</f>
        <v>0</v>
      </c>
      <c r="Z246" s="36">
        <f>IF($B246="P",VLOOKUP($E246,'[2]Costeo-JUL26'!$B$9:$CQ$307,Z$1,0),0)*$G246</f>
        <v>0</v>
      </c>
      <c r="AA246" s="35">
        <f>IF($B246="P",VLOOKUP($E246,'[2]Costeo-JUL26'!$B$9:$CQ$307,AA$1,0),0)</f>
        <v>0</v>
      </c>
      <c r="AB246" s="36">
        <f t="shared" si="103"/>
        <v>0</v>
      </c>
      <c r="AC246" s="36">
        <f t="shared" si="104"/>
        <v>0</v>
      </c>
      <c r="AD246" s="34">
        <f>IF($B246="P",VLOOKUP($E246,'[2]Costeo-JUL26'!$B$9:$CQ$307,AD$1,0),0)</f>
        <v>917993</v>
      </c>
      <c r="AE246" s="16">
        <f>IF($B246="P",VLOOKUP($E246,'[2]Costeo-JUL26'!$B$9:$CQ$307,AE$1,0),0)*$G246</f>
        <v>894</v>
      </c>
      <c r="AF246" s="36">
        <f>IF($B246="P",VLOOKUP($E246,'[2]Costeo-JUL26'!$B$9:$CQ$307,AF$1,0),0)*$G246</f>
        <v>24293.9136</v>
      </c>
      <c r="AG246" s="35">
        <f>IF($B246="P",VLOOKUP($E246,'[2]Costeo-JUL26'!$B$9:$CQ$307,AG$1,0),0)</f>
        <v>6.0000000000000001E-3</v>
      </c>
      <c r="AH246" s="36">
        <f t="shared" si="105"/>
        <v>145.76348160000001</v>
      </c>
      <c r="AI246" s="36">
        <f t="shared" si="106"/>
        <v>24439.677081599999</v>
      </c>
      <c r="AJ246" s="34">
        <f>IF($B246="P",VLOOKUP($E246,'[2]Costeo-JUL26'!$B$9:$CQ$307,AJ$1,0),0)</f>
        <v>929258</v>
      </c>
      <c r="AK246" s="16">
        <f>IF($B246="P",VLOOKUP($E246,'[2]Costeo-JUL26'!$B$9:$CQ$307,AK$1,0),0)*$G246</f>
        <v>894</v>
      </c>
      <c r="AL246" s="36">
        <f>IF($B246="P",VLOOKUP($E246,'[2]Costeo-JUL26'!$B$9:$CQ$307,AL$1,0),0)*$G246</f>
        <v>7498.9792800000005</v>
      </c>
      <c r="AM246" s="35">
        <f>IF($B246="P",VLOOKUP($E246,'[2]Costeo-JUL26'!$B$9:$CQ$307,AM$1,0),0)</f>
        <v>1.7999999999999999E-2</v>
      </c>
      <c r="AN246" s="36">
        <f t="shared" si="107"/>
        <v>134.98162704000001</v>
      </c>
      <c r="AO246" s="36">
        <f t="shared" si="108"/>
        <v>7633.9609070400002</v>
      </c>
      <c r="AP246" s="34">
        <f>IF($B246="P",VLOOKUP($E246,'[2]Costeo-JUL26'!$B$9:$CQ$307,AP$1,0),0)</f>
        <v>929270</v>
      </c>
      <c r="AQ246" s="16">
        <f>IF($B246="P",VLOOKUP($E246,'[2]Costeo-JUL26'!$B$9:$CQ$307,AQ$1,0),0)*$G246</f>
        <v>894</v>
      </c>
      <c r="AR246" s="36">
        <f>IF($B246="P",VLOOKUP($E246,'[2]Costeo-JUL26'!$B$9:$CQ$307,AR$1,0),0)*$G246</f>
        <v>96016.08275999999</v>
      </c>
      <c r="AS246" s="35">
        <f>IF($B246="P",VLOOKUP($E246,'[2]Costeo-JUL26'!$B$9:$CQ$307,AS$1,0),0)</f>
        <v>0.02</v>
      </c>
      <c r="AT246" s="36">
        <f t="shared" si="109"/>
        <v>1920.3216551999999</v>
      </c>
      <c r="AU246" s="36">
        <f t="shared" si="110"/>
        <v>97936.404415199984</v>
      </c>
      <c r="AV246" s="34">
        <f>IF($B246="P",VLOOKUP($E246,'[2]Costeo-JUL26'!$B$9:$CQ$307,AV$1,0),0)</f>
        <v>934139</v>
      </c>
      <c r="AW246" s="16">
        <f>IF($B246="P",VLOOKUP($E246,'[2]Costeo-JUL26'!$B$9:$CQ$307,AW$1,0),0)*$G246</f>
        <v>2.3392999999999997</v>
      </c>
      <c r="AX246" s="36">
        <f>IF($B246="P",VLOOKUP($E246,'[2]Costeo-JUL26'!$B$9:$CQ$307,AX$1,0),0)*$G246</f>
        <v>12029.943821999999</v>
      </c>
      <c r="AY246" s="35">
        <f>IF($B246="P",VLOOKUP($E246,'[2]Costeo-JUL26'!$B$9:$CQ$307,AY$1,0),0)</f>
        <v>0.03</v>
      </c>
      <c r="AZ246" s="36">
        <f t="shared" si="111"/>
        <v>360.89831465999998</v>
      </c>
      <c r="BA246" s="36">
        <f t="shared" si="112"/>
        <v>12390.84213666</v>
      </c>
      <c r="BB246" s="34">
        <f>IF($B246="P",VLOOKUP($E246,'[2]Costeo-JUL26'!$B$9:$CQ$307,BB$1,0),0)</f>
        <v>902311</v>
      </c>
      <c r="BC246" s="16">
        <f>IF($B246="P",VLOOKUP($E246,'[2]Costeo-JUL26'!$B$9:$CQ$307,BC$1,0),0)*$G246</f>
        <v>0.21284650000000002</v>
      </c>
      <c r="BD246" s="36">
        <f>IF($B246="P",VLOOKUP($E246,'[2]Costeo-JUL26'!$B$9:$CQ$307,BD$1,0),0)*$G246</f>
        <v>834.7084124925002</v>
      </c>
      <c r="BE246" s="35">
        <f>IF($B246="P",VLOOKUP($E246,'[2]Costeo-JUL26'!$B$9:$CQ$307,BE$1,0),0)</f>
        <v>0.03</v>
      </c>
      <c r="BF246" s="36">
        <f t="shared" si="113"/>
        <v>25.041252374775006</v>
      </c>
      <c r="BG246" s="36">
        <f t="shared" si="114"/>
        <v>859.74966486727521</v>
      </c>
      <c r="BH246" s="34">
        <f>IF($B246="P",VLOOKUP($E246,'[2]Costeo-JUL26'!$B$9:$CQ$307,BH$1,0),0)</f>
        <v>933089</v>
      </c>
      <c r="BI246" s="16">
        <f>IF($B246="P",VLOOKUP($E246,'[2]Costeo-JUL26'!$B$9:$CQ$307,BI$1,0),0)*$G246</f>
        <v>2.8380952380952382</v>
      </c>
      <c r="BJ246" s="36">
        <f>IF($B246="P",VLOOKUP($E246,'[2]Costeo-JUL26'!$B$9:$CQ$307,BJ$1,0),0)*$G246</f>
        <v>2113.451599800896</v>
      </c>
      <c r="BK246" s="35">
        <f>IF(BH246=910319,0,IF($B246="P",VLOOKUP($E246,'[2]Costeo-JUL26'!$B$9:$CQ$307,BK$1,0),0))</f>
        <v>0.02</v>
      </c>
      <c r="BL246" s="36">
        <f t="shared" si="115"/>
        <v>42.269031996017922</v>
      </c>
      <c r="BM246" s="36">
        <f t="shared" si="116"/>
        <v>2155.7206317969139</v>
      </c>
      <c r="BN246" s="34">
        <f>IF($B246="P",VLOOKUP($E246,'[2]Costeo-JUL26'!$B$9:$CQ$307,BN$1,0),0)</f>
        <v>0</v>
      </c>
      <c r="BO246" s="16">
        <f>IF($B246="P",VLOOKUP($E246,'[2]Costeo-JUL26'!$B$9:$CQ$307,BO$1,0),0)*$G246</f>
        <v>0</v>
      </c>
      <c r="BP246" s="36">
        <f>IF($B246="P",VLOOKUP($E246,'[2]Costeo-JUL26'!$B$9:$CQ$307,BP$1,0),0)*$G246</f>
        <v>0</v>
      </c>
      <c r="BQ246" s="35">
        <f>IF($B246="P",VLOOKUP($E246,'[2]Costeo-JUL26'!$B$9:$CQ$307,BQ$1,0),0)</f>
        <v>0</v>
      </c>
      <c r="BR246" s="36">
        <f t="shared" si="117"/>
        <v>0</v>
      </c>
      <c r="BS246" s="36">
        <f t="shared" si="118"/>
        <v>0</v>
      </c>
      <c r="BT246" s="34">
        <f>IF($B246="P",VLOOKUP($E246,'[2]Costeo-JUL26'!$B$9:$CQ$307,BT$1,0),0)</f>
        <v>0</v>
      </c>
      <c r="BU246" s="16">
        <f>IF($B246="P",VLOOKUP($E246,'[2]Costeo-JUL26'!$B$9:$CQ$307,BU$1,0),0)*$G246</f>
        <v>0</v>
      </c>
      <c r="BV246" s="36">
        <f>IF($B246="P",VLOOKUP($E246,'[2]Costeo-JUL26'!$B$9:$CQ$307,BV$1,0),0)*$G246</f>
        <v>0</v>
      </c>
      <c r="BW246" s="35">
        <f>IF($B246="P",VLOOKUP($E246,'[2]Costeo-JUL26'!$B$9:$CQ$307,BW$1,0),0)</f>
        <v>0</v>
      </c>
      <c r="BX246" s="36">
        <f t="shared" si="119"/>
        <v>0</v>
      </c>
      <c r="BY246" s="36">
        <f t="shared" si="120"/>
        <v>0</v>
      </c>
      <c r="BZ246" s="34">
        <f>IF($B246="P",VLOOKUP($E246,'[2]Costeo-JUL26'!$B$9:$CQ$307,BZ$1,0),0)</f>
        <v>0</v>
      </c>
      <c r="CA246" s="16">
        <f>IF($B246="P",VLOOKUP($E246,'[2]Costeo-JUL26'!$B$9:$CQ$307,CA$1,0),0)*$G246</f>
        <v>0</v>
      </c>
      <c r="CB246" s="36">
        <f>IF($B246="P",VLOOKUP($E246,'[2]Costeo-JUL26'!$B$9:$CQ$307,CB$1,0),0)*$G246</f>
        <v>0</v>
      </c>
      <c r="CC246" s="35">
        <f>IF($B246="P",VLOOKUP($E246,'[2]Costeo-JUL26'!$B$9:$CQ$307,CC$1,0),0)</f>
        <v>0</v>
      </c>
      <c r="CD246" s="36">
        <f t="shared" si="121"/>
        <v>0</v>
      </c>
      <c r="CE246" s="36">
        <f t="shared" si="122"/>
        <v>0</v>
      </c>
      <c r="CF246" s="37">
        <f t="shared" si="94"/>
        <v>418257.05838748178</v>
      </c>
      <c r="CG246" s="36">
        <f>IF($B246="r",VLOOKUP($E246,'[2]Costeo-JUL26'!$B$9:$CQ$307,CG$1,0),0)*$G246</f>
        <v>0</v>
      </c>
      <c r="CH246" s="35">
        <f>VLOOKUP($E246,'[2]TEORICOS (05.26)'!$A$8:$T$251,CH$1,0)</f>
        <v>0</v>
      </c>
      <c r="CI246" s="36">
        <f t="shared" si="123"/>
        <v>0</v>
      </c>
      <c r="CJ246" s="37">
        <f t="shared" si="124"/>
        <v>0</v>
      </c>
      <c r="CM246" s="16">
        <f>SUMIFS('[1]Ajuste Inventario'!$I:$I,'[1]Ajuste Inventario'!$B:$B,E246,'[1]Ajuste Inventario'!$S:$S,D246)*-1</f>
        <v>1.333</v>
      </c>
      <c r="CN246" s="36">
        <f t="shared" si="95"/>
        <v>3741.8567706745853</v>
      </c>
      <c r="CP246" t="str">
        <f t="shared" si="96"/>
        <v>2642Org.Vtas Dolores</v>
      </c>
      <c r="CQ246" s="10">
        <f t="shared" si="97"/>
        <v>2807.0943515938375</v>
      </c>
    </row>
    <row r="247" spans="1:95" x14ac:dyDescent="0.25">
      <c r="A247" s="30">
        <v>46204</v>
      </c>
      <c r="B247" s="31" t="str">
        <f>VLOOKUP($E247,'[2]TEORICOS (05.26)'!$A$8:$T$251,B$1,0)</f>
        <v>P</v>
      </c>
      <c r="C247" s="32" t="str">
        <f>VLOOKUP($E247,'[2]TEORICOS (05.26)'!$A$8:$T$251,C$1,0)</f>
        <v>Powerade</v>
      </c>
      <c r="D247" t="s">
        <v>217</v>
      </c>
      <c r="E247">
        <v>2648</v>
      </c>
      <c r="F247" t="s">
        <v>155</v>
      </c>
      <c r="G247" s="16">
        <v>22</v>
      </c>
      <c r="H247" s="16">
        <v>23.121999999999993</v>
      </c>
      <c r="I247" s="33">
        <v>267768.58</v>
      </c>
      <c r="J247" s="33">
        <v>254030.26000000004</v>
      </c>
      <c r="K247" s="34">
        <f>IF($B247="P",VLOOKUP($E247,'[2]Costeo-JUL26'!$B$9:$CQ$307,K$1,0),0)</f>
        <v>929228</v>
      </c>
      <c r="L247" s="35">
        <f>VLOOKUP($E247,'[2]TEORICOS (05.26)'!$A$8:$T$251,L$1,0)</f>
        <v>0.22</v>
      </c>
      <c r="M247" s="36">
        <f t="shared" si="98"/>
        <v>55886.657200000009</v>
      </c>
      <c r="N247" s="35">
        <f>IF($B247="P",VLOOKUP($E247,'[2]Costeo-JUL26'!$B$9:$CQ$307,N$1,0),0)</f>
        <v>0.05</v>
      </c>
      <c r="O247" s="36">
        <f t="shared" si="99"/>
        <v>2794.3328600000004</v>
      </c>
      <c r="P247" s="36">
        <f>IF($B247="P",VLOOKUP($E247,'[2]Costeo-JUL26'!$B$9:$CQ$307,P$1,0),0)*H247</f>
        <v>0</v>
      </c>
      <c r="Q247" s="36">
        <f t="shared" si="100"/>
        <v>58680.990060000011</v>
      </c>
      <c r="R247" s="34">
        <f>IF($B247="P",VLOOKUP($E247,'[2]Costeo-JUL26'!$B$9:$CQ$307,R$1,0),0)</f>
        <v>902332</v>
      </c>
      <c r="S247" s="16">
        <f>IF($B247="P",VLOOKUP($E247,'[2]Costeo-JUL26'!$B$9:$CQ$307,S$1,0),0)*$G247</f>
        <v>10.79700171</v>
      </c>
      <c r="T247" s="36">
        <f>IF($B247="P",VLOOKUP($E247,'[2]Costeo-JUL26'!$B$9:$CQ$307,T$1,0),0)*$G247</f>
        <v>7531.4905925024459</v>
      </c>
      <c r="U247" s="35">
        <f>IF($B247="P",VLOOKUP($E247,'[2]Costeo-JUL26'!$B$9:$CQ$307,U$1,0),0)</f>
        <v>1.4999999999999999E-2</v>
      </c>
      <c r="V247" s="36">
        <f t="shared" si="101"/>
        <v>112.97235888753669</v>
      </c>
      <c r="W247" s="36">
        <f t="shared" si="102"/>
        <v>7644.4629513899827</v>
      </c>
      <c r="X247" s="34">
        <f>IF($B247="P",VLOOKUP($E247,'[2]Costeo-JUL26'!$B$9:$CQ$307,X$1,0),0)</f>
        <v>0</v>
      </c>
      <c r="Y247" s="16">
        <f>IF($B247="P",VLOOKUP($E247,'[2]Costeo-JUL26'!$B$9:$CQ$307,Y$1,0),0)*$G247</f>
        <v>0</v>
      </c>
      <c r="Z247" s="36">
        <f>IF($B247="P",VLOOKUP($E247,'[2]Costeo-JUL26'!$B$9:$CQ$307,Z$1,0),0)*$G247</f>
        <v>0</v>
      </c>
      <c r="AA247" s="35">
        <f>IF($B247="P",VLOOKUP($E247,'[2]Costeo-JUL26'!$B$9:$CQ$307,AA$1,0),0)</f>
        <v>0</v>
      </c>
      <c r="AB247" s="36">
        <f t="shared" si="103"/>
        <v>0</v>
      </c>
      <c r="AC247" s="36">
        <f t="shared" si="104"/>
        <v>0</v>
      </c>
      <c r="AD247" s="34">
        <f>IF($B247="P",VLOOKUP($E247,'[2]Costeo-JUL26'!$B$9:$CQ$307,AD$1,0),0)</f>
        <v>917993</v>
      </c>
      <c r="AE247" s="16">
        <f>IF($B247="P",VLOOKUP($E247,'[2]Costeo-JUL26'!$B$9:$CQ$307,AE$1,0),0)*$G247</f>
        <v>132</v>
      </c>
      <c r="AF247" s="36">
        <f>IF($B247="P",VLOOKUP($E247,'[2]Costeo-JUL26'!$B$9:$CQ$307,AF$1,0),0)*$G247</f>
        <v>3587.0208000000002</v>
      </c>
      <c r="AG247" s="35">
        <f>IF($B247="P",VLOOKUP($E247,'[2]Costeo-JUL26'!$B$9:$CQ$307,AG$1,0),0)</f>
        <v>6.0000000000000001E-3</v>
      </c>
      <c r="AH247" s="36">
        <f t="shared" si="105"/>
        <v>21.5221248</v>
      </c>
      <c r="AI247" s="36">
        <f t="shared" si="106"/>
        <v>3608.5429248</v>
      </c>
      <c r="AJ247" s="34">
        <f>IF($B247="P",VLOOKUP($E247,'[2]Costeo-JUL26'!$B$9:$CQ$307,AJ$1,0),0)</f>
        <v>938125</v>
      </c>
      <c r="AK247" s="16">
        <f>IF($B247="P",VLOOKUP($E247,'[2]Costeo-JUL26'!$B$9:$CQ$307,AK$1,0),0)*$G247</f>
        <v>132</v>
      </c>
      <c r="AL247" s="36">
        <f>IF($B247="P",VLOOKUP($E247,'[2]Costeo-JUL26'!$B$9:$CQ$307,AL$1,0),0)*$G247</f>
        <v>1962.1087199999997</v>
      </c>
      <c r="AM247" s="35">
        <f>IF($B247="P",VLOOKUP($E247,'[2]Costeo-JUL26'!$B$9:$CQ$307,AM$1,0),0)</f>
        <v>1.7999999999999999E-2</v>
      </c>
      <c r="AN247" s="36">
        <f t="shared" si="107"/>
        <v>35.317956959999989</v>
      </c>
      <c r="AO247" s="36">
        <f t="shared" si="108"/>
        <v>1997.4266769599997</v>
      </c>
      <c r="AP247" s="34">
        <f>IF($B247="P",VLOOKUP($E247,'[2]Costeo-JUL26'!$B$9:$CQ$307,AP$1,0),0)</f>
        <v>929272</v>
      </c>
      <c r="AQ247" s="16">
        <f>IF($B247="P",VLOOKUP($E247,'[2]Costeo-JUL26'!$B$9:$CQ$307,AQ$1,0),0)*$G247</f>
        <v>132</v>
      </c>
      <c r="AR247" s="36">
        <f>IF($B247="P",VLOOKUP($E247,'[2]Costeo-JUL26'!$B$9:$CQ$307,AR$1,0),0)*$G247</f>
        <v>19390.991400755494</v>
      </c>
      <c r="AS247" s="35">
        <f>IF($B247="P",VLOOKUP($E247,'[2]Costeo-JUL26'!$B$9:$CQ$307,AS$1,0),0)</f>
        <v>0.02</v>
      </c>
      <c r="AT247" s="36">
        <f t="shared" si="109"/>
        <v>387.81982801510992</v>
      </c>
      <c r="AU247" s="36">
        <f t="shared" si="110"/>
        <v>19778.811228770603</v>
      </c>
      <c r="AV247" s="34">
        <f>IF($B247="P",VLOOKUP($E247,'[2]Costeo-JUL26'!$B$9:$CQ$307,AV$1,0),0)</f>
        <v>922605</v>
      </c>
      <c r="AW247" s="16">
        <f>IF($B247="P",VLOOKUP($E247,'[2]Costeo-JUL26'!$B$9:$CQ$307,AW$1,0),0)*$G247</f>
        <v>0.44</v>
      </c>
      <c r="AX247" s="36">
        <f>IF($B247="P",VLOOKUP($E247,'[2]Costeo-JUL26'!$B$9:$CQ$307,AX$1,0),0)*$G247</f>
        <v>2146.8036190476191</v>
      </c>
      <c r="AY247" s="35">
        <f>IF($B247="P",VLOOKUP($E247,'[2]Costeo-JUL26'!$B$9:$CQ$307,AY$1,0),0)</f>
        <v>0.03</v>
      </c>
      <c r="AZ247" s="36">
        <f t="shared" si="111"/>
        <v>64.404108571428566</v>
      </c>
      <c r="BA247" s="36">
        <f t="shared" si="112"/>
        <v>2211.2077276190475</v>
      </c>
      <c r="BB247" s="34">
        <f>IF($B247="P",VLOOKUP($E247,'[2]Costeo-JUL26'!$B$9:$CQ$307,BB$1,0),0)</f>
        <v>902311</v>
      </c>
      <c r="BC247" s="16">
        <f>IF($B247="P",VLOOKUP($E247,'[2]Costeo-JUL26'!$B$9:$CQ$307,BC$1,0),0)*$G247</f>
        <v>3.1427000000000004E-2</v>
      </c>
      <c r="BD247" s="36">
        <f>IF($B247="P",VLOOKUP($E247,'[2]Costeo-JUL26'!$B$9:$CQ$307,BD$1,0),0)*$G247</f>
        <v>123.24553741500003</v>
      </c>
      <c r="BE247" s="35">
        <f>IF($B247="P",VLOOKUP($E247,'[2]Costeo-JUL26'!$B$9:$CQ$307,BE$1,0),0)</f>
        <v>0.03</v>
      </c>
      <c r="BF247" s="36">
        <f t="shared" si="113"/>
        <v>3.697366122450001</v>
      </c>
      <c r="BG247" s="36">
        <f t="shared" si="114"/>
        <v>126.94290353745004</v>
      </c>
      <c r="BH247" s="34">
        <f>IF($B247="P",VLOOKUP($E247,'[2]Costeo-JUL26'!$B$9:$CQ$307,BH$1,0),0)</f>
        <v>902302</v>
      </c>
      <c r="BI247" s="16">
        <f>IF($B247="P",VLOOKUP($E247,'[2]Costeo-JUL26'!$B$9:$CQ$307,BI$1,0),0)*$G247</f>
        <v>0.62857142857142856</v>
      </c>
      <c r="BJ247" s="36">
        <f>IF($B247="P",VLOOKUP($E247,'[2]Costeo-JUL26'!$B$9:$CQ$307,BJ$1,0),0)*$G247</f>
        <v>413.47428571428571</v>
      </c>
      <c r="BK247" s="35">
        <f>IF(BH247=910319,0,IF($B247="P",VLOOKUP($E247,'[2]Costeo-JUL26'!$B$9:$CQ$307,BK$1,0),0))</f>
        <v>0.02</v>
      </c>
      <c r="BL247" s="36">
        <f t="shared" si="115"/>
        <v>8.2694857142857146</v>
      </c>
      <c r="BM247" s="36">
        <f t="shared" si="116"/>
        <v>421.74377142857145</v>
      </c>
      <c r="BN247" s="34">
        <f>IF($B247="P",VLOOKUP($E247,'[2]Costeo-JUL26'!$B$9:$CQ$307,BN$1,0),0)</f>
        <v>0</v>
      </c>
      <c r="BO247" s="16">
        <f>IF($B247="P",VLOOKUP($E247,'[2]Costeo-JUL26'!$B$9:$CQ$307,BO$1,0),0)*$G247</f>
        <v>0</v>
      </c>
      <c r="BP247" s="36">
        <f>IF($B247="P",VLOOKUP($E247,'[2]Costeo-JUL26'!$B$9:$CQ$307,BP$1,0),0)*$G247</f>
        <v>0</v>
      </c>
      <c r="BQ247" s="35">
        <f>IF($B247="P",VLOOKUP($E247,'[2]Costeo-JUL26'!$B$9:$CQ$307,BQ$1,0),0)</f>
        <v>0</v>
      </c>
      <c r="BR247" s="36">
        <f t="shared" si="117"/>
        <v>0</v>
      </c>
      <c r="BS247" s="36">
        <f t="shared" si="118"/>
        <v>0</v>
      </c>
      <c r="BT247" s="34">
        <f>IF($B247="P",VLOOKUP($E247,'[2]Costeo-JUL26'!$B$9:$CQ$307,BT$1,0),0)</f>
        <v>0</v>
      </c>
      <c r="BU247" s="16">
        <f>IF($B247="P",VLOOKUP($E247,'[2]Costeo-JUL26'!$B$9:$CQ$307,BU$1,0),0)*$G247</f>
        <v>0</v>
      </c>
      <c r="BV247" s="36">
        <f>IF($B247="P",VLOOKUP($E247,'[2]Costeo-JUL26'!$B$9:$CQ$307,BV$1,0),0)*$G247</f>
        <v>0</v>
      </c>
      <c r="BW247" s="35">
        <f>IF($B247="P",VLOOKUP($E247,'[2]Costeo-JUL26'!$B$9:$CQ$307,BW$1,0),0)</f>
        <v>0</v>
      </c>
      <c r="BX247" s="36">
        <f t="shared" si="119"/>
        <v>0</v>
      </c>
      <c r="BY247" s="36">
        <f t="shared" si="120"/>
        <v>0</v>
      </c>
      <c r="BZ247" s="34">
        <f>IF($B247="P",VLOOKUP($E247,'[2]Costeo-JUL26'!$B$9:$CQ$307,BZ$1,0),0)</f>
        <v>0</v>
      </c>
      <c r="CA247" s="16">
        <f>IF($B247="P",VLOOKUP($E247,'[2]Costeo-JUL26'!$B$9:$CQ$307,CA$1,0),0)*$G247</f>
        <v>0</v>
      </c>
      <c r="CB247" s="36">
        <f>IF($B247="P",VLOOKUP($E247,'[2]Costeo-JUL26'!$B$9:$CQ$307,CB$1,0),0)*$G247</f>
        <v>0</v>
      </c>
      <c r="CC247" s="35">
        <f>IF($B247="P",VLOOKUP($E247,'[2]Costeo-JUL26'!$B$9:$CQ$307,CC$1,0),0)</f>
        <v>0</v>
      </c>
      <c r="CD247" s="36">
        <f t="shared" si="121"/>
        <v>0</v>
      </c>
      <c r="CE247" s="36">
        <f t="shared" si="122"/>
        <v>0</v>
      </c>
      <c r="CF247" s="37">
        <f t="shared" si="94"/>
        <v>94470.128244505671</v>
      </c>
      <c r="CG247" s="36">
        <f>IF($B247="r",VLOOKUP($E247,'[2]Costeo-JUL26'!$B$9:$CQ$307,CG$1,0),0)*$G247</f>
        <v>0</v>
      </c>
      <c r="CH247" s="35">
        <f>VLOOKUP($E247,'[2]TEORICOS (05.26)'!$A$8:$T$251,CH$1,0)</f>
        <v>0.1</v>
      </c>
      <c r="CI247" s="36">
        <f t="shared" si="123"/>
        <v>0</v>
      </c>
      <c r="CJ247" s="37">
        <f t="shared" si="124"/>
        <v>0</v>
      </c>
      <c r="CM247" s="16">
        <f>SUMIFS('[1]Ajuste Inventario'!$I:$I,'[1]Ajuste Inventario'!$B:$B,E247,'[1]Ajuste Inventario'!$S:$S,D247)*-1</f>
        <v>-3</v>
      </c>
      <c r="CN247" s="36">
        <f t="shared" si="95"/>
        <v>-12882.290215159865</v>
      </c>
      <c r="CP247" t="str">
        <f t="shared" si="96"/>
        <v>2648Org.Vtas Dolores</v>
      </c>
      <c r="CQ247" s="10">
        <f t="shared" si="97"/>
        <v>4294.0967383866218</v>
      </c>
    </row>
    <row r="248" spans="1:95" x14ac:dyDescent="0.25">
      <c r="A248" s="30">
        <v>46204</v>
      </c>
      <c r="B248" s="31" t="str">
        <f>VLOOKUP($E248,'[2]TEORICOS (05.26)'!$A$8:$T$251,B$1,0)</f>
        <v>P</v>
      </c>
      <c r="C248" s="32" t="str">
        <f>VLOOKUP($E248,'[2]TEORICOS (05.26)'!$A$8:$T$251,C$1,0)</f>
        <v>Crush</v>
      </c>
      <c r="D248" t="s">
        <v>217</v>
      </c>
      <c r="E248">
        <v>2659</v>
      </c>
      <c r="F248" t="s">
        <v>156</v>
      </c>
      <c r="G248" s="16">
        <v>706</v>
      </c>
      <c r="H248" s="16">
        <v>1678.8679999999997</v>
      </c>
      <c r="I248" s="33">
        <v>5726442.1599999797</v>
      </c>
      <c r="J248" s="33">
        <v>5413629.3699999861</v>
      </c>
      <c r="K248" s="34">
        <f>IF($B248="P",VLOOKUP($E248,'[2]Costeo-JUL26'!$B$9:$CQ$307,K$1,0),0)</f>
        <v>901770</v>
      </c>
      <c r="L248" s="35">
        <f>VLOOKUP($E248,'[2]TEORICOS (05.26)'!$A$8:$T$251,L$1,0)</f>
        <v>0.19900000000000001</v>
      </c>
      <c r="M248" s="36">
        <f t="shared" si="98"/>
        <v>1077312.2446299973</v>
      </c>
      <c r="N248" s="35">
        <f>IF($B248="P",VLOOKUP($E248,'[2]Costeo-JUL26'!$B$9:$CQ$307,N$1,0),0)</f>
        <v>8.0000000000000002E-3</v>
      </c>
      <c r="O248" s="36">
        <f t="shared" si="99"/>
        <v>8618.4979570399792</v>
      </c>
      <c r="P248" s="36">
        <f>IF($B248="P",VLOOKUP($E248,'[2]Costeo-JUL26'!$B$9:$CQ$307,P$1,0),0)*H248</f>
        <v>0</v>
      </c>
      <c r="Q248" s="36">
        <f t="shared" si="100"/>
        <v>1085930.7425870374</v>
      </c>
      <c r="R248" s="34">
        <f>IF($B248="P",VLOOKUP($E248,'[2]Costeo-JUL26'!$B$9:$CQ$307,R$1,0),0)</f>
        <v>0</v>
      </c>
      <c r="S248" s="16">
        <f>IF($B248="P",VLOOKUP($E248,'[2]Costeo-JUL26'!$B$9:$CQ$307,S$1,0),0)*$G248</f>
        <v>0</v>
      </c>
      <c r="T248" s="36">
        <f>IF($B248="P",VLOOKUP($E248,'[2]Costeo-JUL26'!$B$9:$CQ$307,T$1,0),0)*$G248</f>
        <v>0</v>
      </c>
      <c r="U248" s="35">
        <f>IF($B248="P",VLOOKUP($E248,'[2]Costeo-JUL26'!$B$9:$CQ$307,U$1,0),0)</f>
        <v>0</v>
      </c>
      <c r="V248" s="36">
        <f t="shared" si="101"/>
        <v>0</v>
      </c>
      <c r="W248" s="36">
        <f t="shared" si="102"/>
        <v>0</v>
      </c>
      <c r="X248" s="34">
        <f>IF($B248="P",VLOOKUP($E248,'[2]Costeo-JUL26'!$B$9:$CQ$307,X$1,0),0)</f>
        <v>902338</v>
      </c>
      <c r="Y248" s="16">
        <f>IF($B248="P",VLOOKUP($E248,'[2]Costeo-JUL26'!$B$9:$CQ$307,Y$1,0),0)*$G248</f>
        <v>77.372657999999987</v>
      </c>
      <c r="Z248" s="36">
        <f>IF($B248="P",VLOOKUP($E248,'[2]Costeo-JUL26'!$B$9:$CQ$307,Z$1,0),0)*$G248</f>
        <v>21876.345322919999</v>
      </c>
      <c r="AA248" s="35">
        <f>IF($B248="P",VLOOKUP($E248,'[2]Costeo-JUL26'!$B$9:$CQ$307,AA$1,0),0)</f>
        <v>0.45</v>
      </c>
      <c r="AB248" s="36">
        <f t="shared" si="103"/>
        <v>9844.3553953139999</v>
      </c>
      <c r="AC248" s="36">
        <f t="shared" si="104"/>
        <v>31720.700718233998</v>
      </c>
      <c r="AD248" s="34">
        <f>IF($B248="P",VLOOKUP($E248,'[2]Costeo-JUL26'!$B$9:$CQ$307,AD$1,0),0)</f>
        <v>901767</v>
      </c>
      <c r="AE248" s="16">
        <f>IF($B248="P",VLOOKUP($E248,'[2]Costeo-JUL26'!$B$9:$CQ$307,AE$1,0),0)*$G248</f>
        <v>4236</v>
      </c>
      <c r="AF248" s="36">
        <f>IF($B248="P",VLOOKUP($E248,'[2]Costeo-JUL26'!$B$9:$CQ$307,AF$1,0),0)*$G248</f>
        <v>65010.739200000004</v>
      </c>
      <c r="AG248" s="35">
        <f>IF($B248="P",VLOOKUP($E248,'[2]Costeo-JUL26'!$B$9:$CQ$307,AG$1,0),0)</f>
        <v>6.0000000000000001E-3</v>
      </c>
      <c r="AH248" s="36">
        <f t="shared" si="105"/>
        <v>390.06443520000005</v>
      </c>
      <c r="AI248" s="36">
        <f t="shared" si="106"/>
        <v>65400.803635200005</v>
      </c>
      <c r="AJ248" s="34">
        <f>IF($B248="P",VLOOKUP($E248,'[2]Costeo-JUL26'!$B$9:$CQ$307,AJ$1,0),0)</f>
        <v>909143</v>
      </c>
      <c r="AK248" s="16">
        <f>IF($B248="P",VLOOKUP($E248,'[2]Costeo-JUL26'!$B$9:$CQ$307,AK$1,0),0)*$G248</f>
        <v>4236</v>
      </c>
      <c r="AL248" s="36">
        <f>IF($B248="P",VLOOKUP($E248,'[2]Costeo-JUL26'!$B$9:$CQ$307,AL$1,0),0)*$G248</f>
        <v>60113.923199999997</v>
      </c>
      <c r="AM248" s="35">
        <f>IF($B248="P",VLOOKUP($E248,'[2]Costeo-JUL26'!$B$9:$CQ$307,AM$1,0),0)</f>
        <v>1.7999999999999999E-2</v>
      </c>
      <c r="AN248" s="36">
        <f t="shared" si="107"/>
        <v>1082.0506175999999</v>
      </c>
      <c r="AO248" s="36">
        <f t="shared" si="108"/>
        <v>61195.973817599996</v>
      </c>
      <c r="AP248" s="34">
        <f>IF($B248="P",VLOOKUP($E248,'[2]Costeo-JUL26'!$B$9:$CQ$307,AP$1,0),0)</f>
        <v>911423</v>
      </c>
      <c r="AQ248" s="16">
        <f>IF($B248="P",VLOOKUP($E248,'[2]Costeo-JUL26'!$B$9:$CQ$307,AQ$1,0),0)*$G248</f>
        <v>4236</v>
      </c>
      <c r="AR248" s="36">
        <f>IF($B248="P",VLOOKUP($E248,'[2]Costeo-JUL26'!$B$9:$CQ$307,AR$1,0),0)*$G248</f>
        <v>646624.97638256114</v>
      </c>
      <c r="AS248" s="35">
        <f>IF($B248="P",VLOOKUP($E248,'[2]Costeo-JUL26'!$B$9:$CQ$307,AS$1,0),0)</f>
        <v>0.02</v>
      </c>
      <c r="AT248" s="36">
        <f t="shared" si="109"/>
        <v>12932.499527651224</v>
      </c>
      <c r="AU248" s="36">
        <f t="shared" si="110"/>
        <v>659557.47591021238</v>
      </c>
      <c r="AV248" s="34">
        <f>IF($B248="P",VLOOKUP($E248,'[2]Costeo-JUL26'!$B$9:$CQ$307,AV$1,0),0)</f>
        <v>932442</v>
      </c>
      <c r="AW248" s="16">
        <f>IF($B248="P",VLOOKUP($E248,'[2]Costeo-JUL26'!$B$9:$CQ$307,AW$1,0),0)*$G248</f>
        <v>19.5562</v>
      </c>
      <c r="AX248" s="36">
        <f>IF($B248="P",VLOOKUP($E248,'[2]Costeo-JUL26'!$B$9:$CQ$307,AX$1,0),0)*$G248</f>
        <v>72187.298807813728</v>
      </c>
      <c r="AY248" s="35">
        <f>IF($B248="P",VLOOKUP($E248,'[2]Costeo-JUL26'!$B$9:$CQ$307,AY$1,0),0)</f>
        <v>0.03</v>
      </c>
      <c r="AZ248" s="36">
        <f t="shared" si="111"/>
        <v>2165.6189642344116</v>
      </c>
      <c r="BA248" s="36">
        <f t="shared" si="112"/>
        <v>74352.917772048138</v>
      </c>
      <c r="BB248" s="34">
        <f>IF($B248="P",VLOOKUP($E248,'[2]Costeo-JUL26'!$B$9:$CQ$307,BB$1,0),0)</f>
        <v>902311</v>
      </c>
      <c r="BC248" s="16">
        <f>IF($B248="P",VLOOKUP($E248,'[2]Costeo-JUL26'!$B$9:$CQ$307,BC$1,0),0)*$G248</f>
        <v>3.0887500000000001</v>
      </c>
      <c r="BD248" s="36">
        <f>IF($B248="P",VLOOKUP($E248,'[2]Costeo-JUL26'!$B$9:$CQ$307,BD$1,0),0)*$G248</f>
        <v>12112.980993750003</v>
      </c>
      <c r="BE248" s="35">
        <f>IF($B248="P",VLOOKUP($E248,'[2]Costeo-JUL26'!$B$9:$CQ$307,BE$1,0),0)</f>
        <v>0.03</v>
      </c>
      <c r="BF248" s="36">
        <f t="shared" si="113"/>
        <v>363.38942981250005</v>
      </c>
      <c r="BG248" s="36">
        <f t="shared" si="114"/>
        <v>12476.370423562503</v>
      </c>
      <c r="BH248" s="34">
        <f>IF($B248="P",VLOOKUP($E248,'[2]Costeo-JUL26'!$B$9:$CQ$307,BH$1,0),0)</f>
        <v>933089</v>
      </c>
      <c r="BI248" s="16">
        <f>IF($B248="P",VLOOKUP($E248,'[2]Costeo-JUL26'!$B$9:$CQ$307,BI$1,0),0)*$G248</f>
        <v>26.474999999999998</v>
      </c>
      <c r="BJ248" s="36">
        <f>IF($B248="P",VLOOKUP($E248,'[2]Costeo-JUL26'!$B$9:$CQ$307,BJ$1,0),0)*$G248</f>
        <v>19715.205590592337</v>
      </c>
      <c r="BK248" s="35">
        <f>IF(BH248=910319,0,IF($B248="P",VLOOKUP($E248,'[2]Costeo-JUL26'!$B$9:$CQ$307,BK$1,0),0))</f>
        <v>0.02</v>
      </c>
      <c r="BL248" s="36">
        <f t="shared" si="115"/>
        <v>394.30411181184672</v>
      </c>
      <c r="BM248" s="36">
        <f t="shared" si="116"/>
        <v>20109.509702404182</v>
      </c>
      <c r="BN248" s="34">
        <f>IF($B248="P",VLOOKUP($E248,'[2]Costeo-JUL26'!$B$9:$CQ$307,BN$1,0),0)</f>
        <v>0</v>
      </c>
      <c r="BO248" s="16">
        <f>IF($B248="P",VLOOKUP($E248,'[2]Costeo-JUL26'!$B$9:$CQ$307,BO$1,0),0)*$G248</f>
        <v>0</v>
      </c>
      <c r="BP248" s="36">
        <f>IF($B248="P",VLOOKUP($E248,'[2]Costeo-JUL26'!$B$9:$CQ$307,BP$1,0),0)*$G248</f>
        <v>0</v>
      </c>
      <c r="BQ248" s="35">
        <f>IF($B248="P",VLOOKUP($E248,'[2]Costeo-JUL26'!$B$9:$CQ$307,BQ$1,0),0)</f>
        <v>0</v>
      </c>
      <c r="BR248" s="36">
        <f t="shared" si="117"/>
        <v>0</v>
      </c>
      <c r="BS248" s="36">
        <f t="shared" si="118"/>
        <v>0</v>
      </c>
      <c r="BT248" s="34">
        <f>IF($B248="P",VLOOKUP($E248,'[2]Costeo-JUL26'!$B$9:$CQ$307,BT$1,0),0)</f>
        <v>0</v>
      </c>
      <c r="BU248" s="16">
        <f>IF($B248="P",VLOOKUP($E248,'[2]Costeo-JUL26'!$B$9:$CQ$307,BU$1,0),0)*$G248</f>
        <v>0</v>
      </c>
      <c r="BV248" s="36">
        <f>IF($B248="P",VLOOKUP($E248,'[2]Costeo-JUL26'!$B$9:$CQ$307,BV$1,0),0)*$G248</f>
        <v>0</v>
      </c>
      <c r="BW248" s="35">
        <f>IF($B248="P",VLOOKUP($E248,'[2]Costeo-JUL26'!$B$9:$CQ$307,BW$1,0),0)</f>
        <v>0</v>
      </c>
      <c r="BX248" s="36">
        <f t="shared" si="119"/>
        <v>0</v>
      </c>
      <c r="BY248" s="36">
        <f t="shared" si="120"/>
        <v>0</v>
      </c>
      <c r="BZ248" s="34">
        <f>IF($B248="P",VLOOKUP($E248,'[2]Costeo-JUL26'!$B$9:$CQ$307,BZ$1,0),0)</f>
        <v>0</v>
      </c>
      <c r="CA248" s="16">
        <f>IF($B248="P",VLOOKUP($E248,'[2]Costeo-JUL26'!$B$9:$CQ$307,CA$1,0),0)*$G248</f>
        <v>0</v>
      </c>
      <c r="CB248" s="36">
        <f>IF($B248="P",VLOOKUP($E248,'[2]Costeo-JUL26'!$B$9:$CQ$307,CB$1,0),0)*$G248</f>
        <v>0</v>
      </c>
      <c r="CC248" s="35">
        <f>IF($B248="P",VLOOKUP($E248,'[2]Costeo-JUL26'!$B$9:$CQ$307,CC$1,0),0)</f>
        <v>0</v>
      </c>
      <c r="CD248" s="36">
        <f t="shared" si="121"/>
        <v>0</v>
      </c>
      <c r="CE248" s="36">
        <f t="shared" si="122"/>
        <v>0</v>
      </c>
      <c r="CF248" s="37">
        <f t="shared" si="94"/>
        <v>2010744.4945662988</v>
      </c>
      <c r="CG248" s="36">
        <f>IF($B248="r",VLOOKUP($E248,'[2]Costeo-JUL26'!$B$9:$CQ$307,CG$1,0),0)*$G248</f>
        <v>0</v>
      </c>
      <c r="CH248" s="35">
        <f>VLOOKUP($E248,'[2]TEORICOS (05.26)'!$A$8:$T$251,CH$1,0)</f>
        <v>0</v>
      </c>
      <c r="CI248" s="36">
        <f t="shared" si="123"/>
        <v>0</v>
      </c>
      <c r="CJ248" s="37">
        <f t="shared" si="124"/>
        <v>0</v>
      </c>
      <c r="CM248" s="16">
        <f>SUMIFS('[1]Ajuste Inventario'!$I:$I,'[1]Ajuste Inventario'!$B:$B,E248,'[1]Ajuste Inventario'!$S:$S,D248)*-1</f>
        <v>-3.8320000000000007</v>
      </c>
      <c r="CN248" s="36">
        <f t="shared" si="95"/>
        <v>-10913.842639062406</v>
      </c>
      <c r="CP248" t="str">
        <f t="shared" si="96"/>
        <v>2659Org.Vtas Dolores</v>
      </c>
      <c r="CQ248" s="10">
        <f t="shared" si="97"/>
        <v>2848.0800206321514</v>
      </c>
    </row>
    <row r="249" spans="1:95" x14ac:dyDescent="0.25">
      <c r="A249" s="30">
        <v>46204</v>
      </c>
      <c r="B249" s="31" t="str">
        <f>VLOOKUP($E249,'[2]TEORICOS (05.26)'!$A$8:$T$251,B$1,0)</f>
        <v>P</v>
      </c>
      <c r="C249" s="32" t="str">
        <f>VLOOKUP($E249,'[2]TEORICOS (05.26)'!$A$8:$T$251,C$1,0)</f>
        <v>Powerade</v>
      </c>
      <c r="D249" t="s">
        <v>217</v>
      </c>
      <c r="E249">
        <v>2662</v>
      </c>
      <c r="F249" t="s">
        <v>157</v>
      </c>
      <c r="G249" s="16">
        <v>29</v>
      </c>
      <c r="H249" s="16">
        <v>15.312000000000005</v>
      </c>
      <c r="I249" s="33">
        <v>210383.21</v>
      </c>
      <c r="J249" s="33">
        <v>205833.47</v>
      </c>
      <c r="K249" s="34">
        <f>IF($B249="P",VLOOKUP($E249,'[2]Costeo-JUL26'!$B$9:$CQ$307,K$1,0),0)</f>
        <v>929226</v>
      </c>
      <c r="L249" s="35">
        <f>VLOOKUP($E249,'[2]TEORICOS (05.26)'!$A$8:$T$251,L$1,0)</f>
        <v>0.22</v>
      </c>
      <c r="M249" s="36">
        <f t="shared" si="98"/>
        <v>45283.363400000002</v>
      </c>
      <c r="N249" s="35">
        <f>IF($B249="P",VLOOKUP($E249,'[2]Costeo-JUL26'!$B$9:$CQ$307,N$1,0),0)</f>
        <v>0.2</v>
      </c>
      <c r="O249" s="36">
        <f t="shared" si="99"/>
        <v>9056.6726800000015</v>
      </c>
      <c r="P249" s="36">
        <f>IF($B249="P",VLOOKUP($E249,'[2]Costeo-JUL26'!$B$9:$CQ$307,P$1,0),0)*H249</f>
        <v>0</v>
      </c>
      <c r="Q249" s="36">
        <f t="shared" si="100"/>
        <v>54340.036080000005</v>
      </c>
      <c r="R249" s="34">
        <f>IF($B249="P",VLOOKUP($E249,'[2]Costeo-JUL26'!$B$9:$CQ$307,R$1,0),0)</f>
        <v>902332</v>
      </c>
      <c r="S249" s="16">
        <f>IF($B249="P",VLOOKUP($E249,'[2]Costeo-JUL26'!$B$9:$CQ$307,S$1,0),0)*$G249</f>
        <v>7.1519654999999993</v>
      </c>
      <c r="T249" s="36">
        <f>IF($B249="P",VLOOKUP($E249,'[2]Costeo-JUL26'!$B$9:$CQ$307,T$1,0),0)*$G249</f>
        <v>4988.8813883638859</v>
      </c>
      <c r="U249" s="35">
        <f>IF($B249="P",VLOOKUP($E249,'[2]Costeo-JUL26'!$B$9:$CQ$307,U$1,0),0)</f>
        <v>1.4999999999999999E-2</v>
      </c>
      <c r="V249" s="36">
        <f t="shared" si="101"/>
        <v>74.833220825458284</v>
      </c>
      <c r="W249" s="36">
        <f t="shared" si="102"/>
        <v>5063.7146091893446</v>
      </c>
      <c r="X249" s="34">
        <f>IF($B249="P",VLOOKUP($E249,'[2]Costeo-JUL26'!$B$9:$CQ$307,X$1,0),0)</f>
        <v>0</v>
      </c>
      <c r="Y249" s="16">
        <f>IF($B249="P",VLOOKUP($E249,'[2]Costeo-JUL26'!$B$9:$CQ$307,Y$1,0),0)*$G249</f>
        <v>0</v>
      </c>
      <c r="Z249" s="36">
        <f>IF($B249="P",VLOOKUP($E249,'[2]Costeo-JUL26'!$B$9:$CQ$307,Z$1,0),0)*$G249</f>
        <v>0</v>
      </c>
      <c r="AA249" s="35">
        <f>IF($B249="P",VLOOKUP($E249,'[2]Costeo-JUL26'!$B$9:$CQ$307,AA$1,0),0)</f>
        <v>0</v>
      </c>
      <c r="AB249" s="36">
        <f t="shared" si="103"/>
        <v>0</v>
      </c>
      <c r="AC249" s="36">
        <f t="shared" si="104"/>
        <v>0</v>
      </c>
      <c r="AD249" s="34">
        <f>IF($B249="P",VLOOKUP($E249,'[2]Costeo-JUL26'!$B$9:$CQ$307,AD$1,0),0)</f>
        <v>917993</v>
      </c>
      <c r="AE249" s="16">
        <f>IF($B249="P",VLOOKUP($E249,'[2]Costeo-JUL26'!$B$9:$CQ$307,AE$1,0),0)*$G249</f>
        <v>174</v>
      </c>
      <c r="AF249" s="36">
        <f>IF($B249="P",VLOOKUP($E249,'[2]Costeo-JUL26'!$B$9:$CQ$307,AF$1,0),0)*$G249</f>
        <v>4728.3456000000006</v>
      </c>
      <c r="AG249" s="35">
        <f>IF($B249="P",VLOOKUP($E249,'[2]Costeo-JUL26'!$B$9:$CQ$307,AG$1,0),0)</f>
        <v>6.0000000000000001E-3</v>
      </c>
      <c r="AH249" s="36">
        <f t="shared" si="105"/>
        <v>28.370073600000005</v>
      </c>
      <c r="AI249" s="36">
        <f t="shared" si="106"/>
        <v>4756.7156736000006</v>
      </c>
      <c r="AJ249" s="34">
        <f>IF($B249="P",VLOOKUP($E249,'[2]Costeo-JUL26'!$B$9:$CQ$307,AJ$1,0),0)</f>
        <v>929260</v>
      </c>
      <c r="AK249" s="16">
        <f>IF($B249="P",VLOOKUP($E249,'[2]Costeo-JUL26'!$B$9:$CQ$307,AK$1,0),0)*$G249</f>
        <v>174</v>
      </c>
      <c r="AL249" s="36">
        <f>IF($B249="P",VLOOKUP($E249,'[2]Costeo-JUL26'!$B$9:$CQ$307,AL$1,0),0)*$G249</f>
        <v>1624.5684000000001</v>
      </c>
      <c r="AM249" s="35">
        <f>IF($B249="P",VLOOKUP($E249,'[2]Costeo-JUL26'!$B$9:$CQ$307,AM$1,0),0)</f>
        <v>1.7999999999999999E-2</v>
      </c>
      <c r="AN249" s="36">
        <f t="shared" si="107"/>
        <v>29.242231199999999</v>
      </c>
      <c r="AO249" s="36">
        <f t="shared" si="108"/>
        <v>1653.8106312000002</v>
      </c>
      <c r="AP249" s="34">
        <f>IF($B249="P",VLOOKUP($E249,'[2]Costeo-JUL26'!$B$9:$CQ$307,AP$1,0),0)</f>
        <v>929270</v>
      </c>
      <c r="AQ249" s="16">
        <f>IF($B249="P",VLOOKUP($E249,'[2]Costeo-JUL26'!$B$9:$CQ$307,AQ$1,0),0)*$G249</f>
        <v>174</v>
      </c>
      <c r="AR249" s="36">
        <f>IF($B249="P",VLOOKUP($E249,'[2]Costeo-JUL26'!$B$9:$CQ$307,AR$1,0),0)*$G249</f>
        <v>18687.693960000001</v>
      </c>
      <c r="AS249" s="35">
        <f>IF($B249="P",VLOOKUP($E249,'[2]Costeo-JUL26'!$B$9:$CQ$307,AS$1,0),0)</f>
        <v>0.02</v>
      </c>
      <c r="AT249" s="36">
        <f t="shared" si="109"/>
        <v>373.75387920000003</v>
      </c>
      <c r="AU249" s="36">
        <f t="shared" si="110"/>
        <v>19061.447839200002</v>
      </c>
      <c r="AV249" s="34">
        <f>IF($B249="P",VLOOKUP($E249,'[2]Costeo-JUL26'!$B$9:$CQ$307,AV$1,0),0)</f>
        <v>934139</v>
      </c>
      <c r="AW249" s="16">
        <f>IF($B249="P",VLOOKUP($E249,'[2]Costeo-JUL26'!$B$9:$CQ$307,AW$1,0),0)*$G249</f>
        <v>0.45529999999999998</v>
      </c>
      <c r="AX249" s="36">
        <f>IF($B249="P",VLOOKUP($E249,'[2]Costeo-JUL26'!$B$9:$CQ$307,AX$1,0),0)*$G249</f>
        <v>2341.3984619999997</v>
      </c>
      <c r="AY249" s="35">
        <f>IF($B249="P",VLOOKUP($E249,'[2]Costeo-JUL26'!$B$9:$CQ$307,AY$1,0),0)</f>
        <v>0.03</v>
      </c>
      <c r="AZ249" s="36">
        <f t="shared" si="111"/>
        <v>70.241953859999981</v>
      </c>
      <c r="BA249" s="36">
        <f t="shared" si="112"/>
        <v>2411.6404158599998</v>
      </c>
      <c r="BB249" s="34">
        <f>IF($B249="P",VLOOKUP($E249,'[2]Costeo-JUL26'!$B$9:$CQ$307,BB$1,0),0)</f>
        <v>902311</v>
      </c>
      <c r="BC249" s="16">
        <f>IF($B249="P",VLOOKUP($E249,'[2]Costeo-JUL26'!$B$9:$CQ$307,BC$1,0),0)*$G249</f>
        <v>4.1426500000000005E-2</v>
      </c>
      <c r="BD249" s="36">
        <f>IF($B249="P",VLOOKUP($E249,'[2]Costeo-JUL26'!$B$9:$CQ$307,BD$1,0),0)*$G249</f>
        <v>162.46002659250004</v>
      </c>
      <c r="BE249" s="35">
        <f>IF($B249="P",VLOOKUP($E249,'[2]Costeo-JUL26'!$B$9:$CQ$307,BE$1,0),0)</f>
        <v>0.03</v>
      </c>
      <c r="BF249" s="36">
        <f t="shared" si="113"/>
        <v>4.8738007977750009</v>
      </c>
      <c r="BG249" s="36">
        <f t="shared" si="114"/>
        <v>167.33382739027505</v>
      </c>
      <c r="BH249" s="34">
        <f>IF($B249="P",VLOOKUP($E249,'[2]Costeo-JUL26'!$B$9:$CQ$307,BH$1,0),0)</f>
        <v>933089</v>
      </c>
      <c r="BI249" s="16">
        <f>IF($B249="P",VLOOKUP($E249,'[2]Costeo-JUL26'!$B$9:$CQ$307,BI$1,0),0)*$G249</f>
        <v>0.55238095238095242</v>
      </c>
      <c r="BJ249" s="36">
        <f>IF($B249="P",VLOOKUP($E249,'[2]Costeo-JUL26'!$B$9:$CQ$307,BJ$1,0),0)*$G249</f>
        <v>411.34292882030866</v>
      </c>
      <c r="BK249" s="35">
        <f>IF(BH249=910319,0,IF($B249="P",VLOOKUP($E249,'[2]Costeo-JUL26'!$B$9:$CQ$307,BK$1,0),0))</f>
        <v>0.02</v>
      </c>
      <c r="BL249" s="36">
        <f t="shared" si="115"/>
        <v>8.2268585764061726</v>
      </c>
      <c r="BM249" s="36">
        <f t="shared" si="116"/>
        <v>419.56978739671484</v>
      </c>
      <c r="BN249" s="34">
        <f>IF($B249="P",VLOOKUP($E249,'[2]Costeo-JUL26'!$B$9:$CQ$307,BN$1,0),0)</f>
        <v>0</v>
      </c>
      <c r="BO249" s="16">
        <f>IF($B249="P",VLOOKUP($E249,'[2]Costeo-JUL26'!$B$9:$CQ$307,BO$1,0),0)*$G249</f>
        <v>0</v>
      </c>
      <c r="BP249" s="36">
        <f>IF($B249="P",VLOOKUP($E249,'[2]Costeo-JUL26'!$B$9:$CQ$307,BP$1,0),0)*$G249</f>
        <v>0</v>
      </c>
      <c r="BQ249" s="35">
        <f>IF($B249="P",VLOOKUP($E249,'[2]Costeo-JUL26'!$B$9:$CQ$307,BQ$1,0),0)</f>
        <v>0</v>
      </c>
      <c r="BR249" s="36">
        <f t="shared" si="117"/>
        <v>0</v>
      </c>
      <c r="BS249" s="36">
        <f t="shared" si="118"/>
        <v>0</v>
      </c>
      <c r="BT249" s="34">
        <f>IF($B249="P",VLOOKUP($E249,'[2]Costeo-JUL26'!$B$9:$CQ$307,BT$1,0),0)</f>
        <v>0</v>
      </c>
      <c r="BU249" s="16">
        <f>IF($B249="P",VLOOKUP($E249,'[2]Costeo-JUL26'!$B$9:$CQ$307,BU$1,0),0)*$G249</f>
        <v>0</v>
      </c>
      <c r="BV249" s="36">
        <f>IF($B249="P",VLOOKUP($E249,'[2]Costeo-JUL26'!$B$9:$CQ$307,BV$1,0),0)*$G249</f>
        <v>0</v>
      </c>
      <c r="BW249" s="35">
        <f>IF($B249="P",VLOOKUP($E249,'[2]Costeo-JUL26'!$B$9:$CQ$307,BW$1,0),0)</f>
        <v>0</v>
      </c>
      <c r="BX249" s="36">
        <f t="shared" si="119"/>
        <v>0</v>
      </c>
      <c r="BY249" s="36">
        <f t="shared" si="120"/>
        <v>0</v>
      </c>
      <c r="BZ249" s="34">
        <f>IF($B249="P",VLOOKUP($E249,'[2]Costeo-JUL26'!$B$9:$CQ$307,BZ$1,0),0)</f>
        <v>0</v>
      </c>
      <c r="CA249" s="16">
        <f>IF($B249="P",VLOOKUP($E249,'[2]Costeo-JUL26'!$B$9:$CQ$307,CA$1,0),0)*$G249</f>
        <v>0</v>
      </c>
      <c r="CB249" s="36">
        <f>IF($B249="P",VLOOKUP($E249,'[2]Costeo-JUL26'!$B$9:$CQ$307,CB$1,0),0)*$G249</f>
        <v>0</v>
      </c>
      <c r="CC249" s="35">
        <f>IF($B249="P",VLOOKUP($E249,'[2]Costeo-JUL26'!$B$9:$CQ$307,CC$1,0),0)</f>
        <v>0</v>
      </c>
      <c r="CD249" s="36">
        <f t="shared" si="121"/>
        <v>0</v>
      </c>
      <c r="CE249" s="36">
        <f t="shared" si="122"/>
        <v>0</v>
      </c>
      <c r="CF249" s="37">
        <f t="shared" si="94"/>
        <v>87874.268863836347</v>
      </c>
      <c r="CG249" s="36">
        <f>IF($B249="r",VLOOKUP($E249,'[2]Costeo-JUL26'!$B$9:$CQ$307,CG$1,0),0)*$G249</f>
        <v>0</v>
      </c>
      <c r="CH249" s="35">
        <f>VLOOKUP($E249,'[2]TEORICOS (05.26)'!$A$8:$T$251,CH$1,0)</f>
        <v>0</v>
      </c>
      <c r="CI249" s="36">
        <f t="shared" si="123"/>
        <v>0</v>
      </c>
      <c r="CJ249" s="37">
        <f t="shared" si="124"/>
        <v>0</v>
      </c>
      <c r="CM249" s="16">
        <f>SUMIFS('[1]Ajuste Inventario'!$I:$I,'[1]Ajuste Inventario'!$B:$B,E249,'[1]Ajuste Inventario'!$S:$S,D249)*-1</f>
        <v>3</v>
      </c>
      <c r="CN249" s="36">
        <f t="shared" si="95"/>
        <v>9090.4416066037611</v>
      </c>
      <c r="CP249" t="str">
        <f t="shared" si="96"/>
        <v>2662Org.Vtas Dolores</v>
      </c>
      <c r="CQ249" s="10">
        <f t="shared" si="97"/>
        <v>3030.1472022012535</v>
      </c>
    </row>
    <row r="250" spans="1:95" x14ac:dyDescent="0.25">
      <c r="A250" s="30">
        <v>46204</v>
      </c>
      <c r="B250" s="31" t="str">
        <f>VLOOKUP($E250,'[2]TEORICOS (05.26)'!$A$8:$T$251,B$1,0)</f>
        <v>P</v>
      </c>
      <c r="C250" s="32" t="str">
        <f>VLOOKUP($E250,'[2]TEORICOS (05.26)'!$A$8:$T$251,C$1,0)</f>
        <v>Powerade</v>
      </c>
      <c r="D250" t="s">
        <v>217</v>
      </c>
      <c r="E250">
        <v>2672</v>
      </c>
      <c r="F250" t="s">
        <v>158</v>
      </c>
      <c r="G250" s="16">
        <v>80</v>
      </c>
      <c r="H250" s="16">
        <v>42.239999999999966</v>
      </c>
      <c r="I250" s="33">
        <v>573027.9499999996</v>
      </c>
      <c r="J250" s="33">
        <v>561166.91999999981</v>
      </c>
      <c r="K250" s="34">
        <f>IF($B250="P",VLOOKUP($E250,'[2]Costeo-JUL26'!$B$9:$CQ$307,K$1,0),0)</f>
        <v>929225</v>
      </c>
      <c r="L250" s="35">
        <f>VLOOKUP($E250,'[2]TEORICOS (05.26)'!$A$8:$T$251,L$1,0)</f>
        <v>0.22</v>
      </c>
      <c r="M250" s="36">
        <f t="shared" si="98"/>
        <v>123456.72239999996</v>
      </c>
      <c r="N250" s="35">
        <f>IF($B250="P",VLOOKUP($E250,'[2]Costeo-JUL26'!$B$9:$CQ$307,N$1,0),0)</f>
        <v>0.05</v>
      </c>
      <c r="O250" s="36">
        <f t="shared" si="99"/>
        <v>6172.8361199999981</v>
      </c>
      <c r="P250" s="36">
        <f>IF($B250="P",VLOOKUP($E250,'[2]Costeo-JUL26'!$B$9:$CQ$307,P$1,0),0)*H250</f>
        <v>0</v>
      </c>
      <c r="Q250" s="36">
        <f t="shared" si="100"/>
        <v>129629.55851999995</v>
      </c>
      <c r="R250" s="34">
        <f>IF($B250="P",VLOOKUP($E250,'[2]Costeo-JUL26'!$B$9:$CQ$307,R$1,0),0)</f>
        <v>902332</v>
      </c>
      <c r="S250" s="16">
        <f>IF($B250="P",VLOOKUP($E250,'[2]Costeo-JUL26'!$B$9:$CQ$307,S$1,0),0)*$G250</f>
        <v>19.739555999999997</v>
      </c>
      <c r="T250" s="36">
        <f>IF($B250="P",VLOOKUP($E250,'[2]Costeo-JUL26'!$B$9:$CQ$307,T$1,0),0)*$G250</f>
        <v>13769.404164906371</v>
      </c>
      <c r="U250" s="35">
        <f>IF($B250="P",VLOOKUP($E250,'[2]Costeo-JUL26'!$B$9:$CQ$307,U$1,0),0)</f>
        <v>1.4999999999999999E-2</v>
      </c>
      <c r="V250" s="36">
        <f t="shared" si="101"/>
        <v>206.54106247359556</v>
      </c>
      <c r="W250" s="36">
        <f t="shared" si="102"/>
        <v>13975.945227379967</v>
      </c>
      <c r="X250" s="34">
        <f>IF($B250="P",VLOOKUP($E250,'[2]Costeo-JUL26'!$B$9:$CQ$307,X$1,0),0)</f>
        <v>0</v>
      </c>
      <c r="Y250" s="16">
        <f>IF($B250="P",VLOOKUP($E250,'[2]Costeo-JUL26'!$B$9:$CQ$307,Y$1,0),0)*$G250</f>
        <v>0</v>
      </c>
      <c r="Z250" s="36">
        <f>IF($B250="P",VLOOKUP($E250,'[2]Costeo-JUL26'!$B$9:$CQ$307,Z$1,0),0)*$G250</f>
        <v>0</v>
      </c>
      <c r="AA250" s="35">
        <f>IF($B250="P",VLOOKUP($E250,'[2]Costeo-JUL26'!$B$9:$CQ$307,AA$1,0),0)</f>
        <v>0</v>
      </c>
      <c r="AB250" s="36">
        <f t="shared" si="103"/>
        <v>0</v>
      </c>
      <c r="AC250" s="36">
        <f t="shared" si="104"/>
        <v>0</v>
      </c>
      <c r="AD250" s="34">
        <f>IF($B250="P",VLOOKUP($E250,'[2]Costeo-JUL26'!$B$9:$CQ$307,AD$1,0),0)</f>
        <v>917993</v>
      </c>
      <c r="AE250" s="16">
        <f>IF($B250="P",VLOOKUP($E250,'[2]Costeo-JUL26'!$B$9:$CQ$307,AE$1,0),0)*$G250</f>
        <v>480</v>
      </c>
      <c r="AF250" s="36">
        <f>IF($B250="P",VLOOKUP($E250,'[2]Costeo-JUL26'!$B$9:$CQ$307,AF$1,0),0)*$G250</f>
        <v>13043.712</v>
      </c>
      <c r="AG250" s="35">
        <f>IF($B250="P",VLOOKUP($E250,'[2]Costeo-JUL26'!$B$9:$CQ$307,AG$1,0),0)</f>
        <v>6.0000000000000001E-3</v>
      </c>
      <c r="AH250" s="36">
        <f t="shared" si="105"/>
        <v>78.262271999999996</v>
      </c>
      <c r="AI250" s="36">
        <f t="shared" si="106"/>
        <v>13121.974271999999</v>
      </c>
      <c r="AJ250" s="34">
        <f>IF($B250="P",VLOOKUP($E250,'[2]Costeo-JUL26'!$B$9:$CQ$307,AJ$1,0),0)</f>
        <v>929259</v>
      </c>
      <c r="AK250" s="16">
        <f>IF($B250="P",VLOOKUP($E250,'[2]Costeo-JUL26'!$B$9:$CQ$307,AK$1,0),0)*$G250</f>
        <v>480</v>
      </c>
      <c r="AL250" s="36">
        <f>IF($B250="P",VLOOKUP($E250,'[2]Costeo-JUL26'!$B$9:$CQ$307,AL$1,0),0)*$G250</f>
        <v>4481.5680000000002</v>
      </c>
      <c r="AM250" s="35">
        <f>IF($B250="P",VLOOKUP($E250,'[2]Costeo-JUL26'!$B$9:$CQ$307,AM$1,0),0)</f>
        <v>1.7999999999999999E-2</v>
      </c>
      <c r="AN250" s="36">
        <f t="shared" si="107"/>
        <v>80.668223999999995</v>
      </c>
      <c r="AO250" s="36">
        <f t="shared" si="108"/>
        <v>4562.2362240000002</v>
      </c>
      <c r="AP250" s="34">
        <f>IF($B250="P",VLOOKUP($E250,'[2]Costeo-JUL26'!$B$9:$CQ$307,AP$1,0),0)</f>
        <v>929270</v>
      </c>
      <c r="AQ250" s="16">
        <f>IF($B250="P",VLOOKUP($E250,'[2]Costeo-JUL26'!$B$9:$CQ$307,AQ$1,0),0)*$G250</f>
        <v>480</v>
      </c>
      <c r="AR250" s="36">
        <f>IF($B250="P",VLOOKUP($E250,'[2]Costeo-JUL26'!$B$9:$CQ$307,AR$1,0),0)*$G250</f>
        <v>51552.2592</v>
      </c>
      <c r="AS250" s="35">
        <f>IF($B250="P",VLOOKUP($E250,'[2]Costeo-JUL26'!$B$9:$CQ$307,AS$1,0),0)</f>
        <v>0.02</v>
      </c>
      <c r="AT250" s="36">
        <f t="shared" si="109"/>
        <v>1031.0451840000001</v>
      </c>
      <c r="AU250" s="36">
        <f t="shared" si="110"/>
        <v>52583.304384000003</v>
      </c>
      <c r="AV250" s="34">
        <f>IF($B250="P",VLOOKUP($E250,'[2]Costeo-JUL26'!$B$9:$CQ$307,AV$1,0),0)</f>
        <v>934139</v>
      </c>
      <c r="AW250" s="16">
        <f>IF($B250="P",VLOOKUP($E250,'[2]Costeo-JUL26'!$B$9:$CQ$307,AW$1,0),0)*$G250</f>
        <v>1.2559999999999998</v>
      </c>
      <c r="AX250" s="36">
        <f>IF($B250="P",VLOOKUP($E250,'[2]Costeo-JUL26'!$B$9:$CQ$307,AX$1,0),0)*$G250</f>
        <v>6459.03024</v>
      </c>
      <c r="AY250" s="35">
        <f>IF($B250="P",VLOOKUP($E250,'[2]Costeo-JUL26'!$B$9:$CQ$307,AY$1,0),0)</f>
        <v>0.03</v>
      </c>
      <c r="AZ250" s="36">
        <f t="shared" si="111"/>
        <v>193.77090719999998</v>
      </c>
      <c r="BA250" s="36">
        <f t="shared" si="112"/>
        <v>6652.8011471999998</v>
      </c>
      <c r="BB250" s="34">
        <f>IF($B250="P",VLOOKUP($E250,'[2]Costeo-JUL26'!$B$9:$CQ$307,BB$1,0),0)</f>
        <v>902311</v>
      </c>
      <c r="BC250" s="16">
        <f>IF($B250="P",VLOOKUP($E250,'[2]Costeo-JUL26'!$B$9:$CQ$307,BC$1,0),0)*$G250</f>
        <v>0.11428000000000001</v>
      </c>
      <c r="BD250" s="36">
        <f>IF($B250="P",VLOOKUP($E250,'[2]Costeo-JUL26'!$B$9:$CQ$307,BD$1,0),0)*$G250</f>
        <v>448.16559060000009</v>
      </c>
      <c r="BE250" s="35">
        <f>IF($B250="P",VLOOKUP($E250,'[2]Costeo-JUL26'!$B$9:$CQ$307,BE$1,0),0)</f>
        <v>0.03</v>
      </c>
      <c r="BF250" s="36">
        <f t="shared" si="113"/>
        <v>13.444967718000003</v>
      </c>
      <c r="BG250" s="36">
        <f t="shared" si="114"/>
        <v>461.61055831800007</v>
      </c>
      <c r="BH250" s="34">
        <f>IF($B250="P",VLOOKUP($E250,'[2]Costeo-JUL26'!$B$9:$CQ$307,BH$1,0),0)</f>
        <v>933089</v>
      </c>
      <c r="BI250" s="16">
        <f>IF($B250="P",VLOOKUP($E250,'[2]Costeo-JUL26'!$B$9:$CQ$307,BI$1,0),0)*$G250</f>
        <v>1.5238095238095239</v>
      </c>
      <c r="BJ250" s="36">
        <f>IF($B250="P",VLOOKUP($E250,'[2]Costeo-JUL26'!$B$9:$CQ$307,BJ$1,0),0)*$G250</f>
        <v>1134.7391139870583</v>
      </c>
      <c r="BK250" s="35">
        <f>IF(BH250=910319,0,IF($B250="P",VLOOKUP($E250,'[2]Costeo-JUL26'!$B$9:$CQ$307,BK$1,0),0))</f>
        <v>0.02</v>
      </c>
      <c r="BL250" s="36">
        <f t="shared" si="115"/>
        <v>22.694782279741165</v>
      </c>
      <c r="BM250" s="36">
        <f t="shared" si="116"/>
        <v>1157.4338962667996</v>
      </c>
      <c r="BN250" s="34">
        <f>IF($B250="P",VLOOKUP($E250,'[2]Costeo-JUL26'!$B$9:$CQ$307,BN$1,0),0)</f>
        <v>0</v>
      </c>
      <c r="BO250" s="16">
        <f>IF($B250="P",VLOOKUP($E250,'[2]Costeo-JUL26'!$B$9:$CQ$307,BO$1,0),0)*$G250</f>
        <v>0</v>
      </c>
      <c r="BP250" s="36">
        <f>IF($B250="P",VLOOKUP($E250,'[2]Costeo-JUL26'!$B$9:$CQ$307,BP$1,0),0)*$G250</f>
        <v>0</v>
      </c>
      <c r="BQ250" s="35">
        <f>IF($B250="P",VLOOKUP($E250,'[2]Costeo-JUL26'!$B$9:$CQ$307,BQ$1,0),0)</f>
        <v>0</v>
      </c>
      <c r="BR250" s="36">
        <f t="shared" si="117"/>
        <v>0</v>
      </c>
      <c r="BS250" s="36">
        <f t="shared" si="118"/>
        <v>0</v>
      </c>
      <c r="BT250" s="34">
        <f>IF($B250="P",VLOOKUP($E250,'[2]Costeo-JUL26'!$B$9:$CQ$307,BT$1,0),0)</f>
        <v>0</v>
      </c>
      <c r="BU250" s="16">
        <f>IF($B250="P",VLOOKUP($E250,'[2]Costeo-JUL26'!$B$9:$CQ$307,BU$1,0),0)*$G250</f>
        <v>0</v>
      </c>
      <c r="BV250" s="36">
        <f>IF($B250="P",VLOOKUP($E250,'[2]Costeo-JUL26'!$B$9:$CQ$307,BV$1,0),0)*$G250</f>
        <v>0</v>
      </c>
      <c r="BW250" s="35">
        <f>IF($B250="P",VLOOKUP($E250,'[2]Costeo-JUL26'!$B$9:$CQ$307,BW$1,0),0)</f>
        <v>0</v>
      </c>
      <c r="BX250" s="36">
        <f t="shared" si="119"/>
        <v>0</v>
      </c>
      <c r="BY250" s="36">
        <f t="shared" si="120"/>
        <v>0</v>
      </c>
      <c r="BZ250" s="34">
        <f>IF($B250="P",VLOOKUP($E250,'[2]Costeo-JUL26'!$B$9:$CQ$307,BZ$1,0),0)</f>
        <v>0</v>
      </c>
      <c r="CA250" s="16">
        <f>IF($B250="P",VLOOKUP($E250,'[2]Costeo-JUL26'!$B$9:$CQ$307,CA$1,0),0)*$G250</f>
        <v>0</v>
      </c>
      <c r="CB250" s="36">
        <f>IF($B250="P",VLOOKUP($E250,'[2]Costeo-JUL26'!$B$9:$CQ$307,CB$1,0),0)*$G250</f>
        <v>0</v>
      </c>
      <c r="CC250" s="35">
        <f>IF($B250="P",VLOOKUP($E250,'[2]Costeo-JUL26'!$B$9:$CQ$307,CC$1,0),0)</f>
        <v>0</v>
      </c>
      <c r="CD250" s="36">
        <f t="shared" si="121"/>
        <v>0</v>
      </c>
      <c r="CE250" s="36">
        <f t="shared" si="122"/>
        <v>0</v>
      </c>
      <c r="CF250" s="37">
        <f t="shared" si="94"/>
        <v>222144.8642291647</v>
      </c>
      <c r="CG250" s="36">
        <f>IF($B250="r",VLOOKUP($E250,'[2]Costeo-JUL26'!$B$9:$CQ$307,CG$1,0),0)*$G250</f>
        <v>0</v>
      </c>
      <c r="CH250" s="35">
        <f>VLOOKUP($E250,'[2]TEORICOS (05.26)'!$A$8:$T$251,CH$1,0)</f>
        <v>0</v>
      </c>
      <c r="CI250" s="36">
        <f t="shared" si="123"/>
        <v>0</v>
      </c>
      <c r="CJ250" s="37">
        <f t="shared" si="124"/>
        <v>0</v>
      </c>
      <c r="CM250" s="16">
        <f>SUMIFS('[1]Ajuste Inventario'!$I:$I,'[1]Ajuste Inventario'!$B:$B,E250,'[1]Ajuste Inventario'!$S:$S,D250)*-1</f>
        <v>-5</v>
      </c>
      <c r="CN250" s="36">
        <f t="shared" si="95"/>
        <v>-13884.054014322794</v>
      </c>
      <c r="CP250" t="str">
        <f t="shared" si="96"/>
        <v>2672Org.Vtas Dolores</v>
      </c>
      <c r="CQ250" s="10">
        <f t="shared" si="97"/>
        <v>2776.8108028645588</v>
      </c>
    </row>
    <row r="251" spans="1:95" x14ac:dyDescent="0.25">
      <c r="A251" s="30">
        <v>46204</v>
      </c>
      <c r="B251" s="31" t="str">
        <f>VLOOKUP($E251,'[2]TEORICOS (05.26)'!$A$8:$T$251,B$1,0)</f>
        <v>P</v>
      </c>
      <c r="C251" s="32" t="str">
        <f>VLOOKUP($E251,'[2]TEORICOS (05.26)'!$A$8:$T$251,C$1,0)</f>
        <v>Powerade</v>
      </c>
      <c r="D251" t="s">
        <v>217</v>
      </c>
      <c r="E251">
        <v>2678</v>
      </c>
      <c r="F251" t="s">
        <v>159</v>
      </c>
      <c r="G251" s="16">
        <v>20</v>
      </c>
      <c r="H251" s="16">
        <v>21.019999999999992</v>
      </c>
      <c r="I251" s="33">
        <v>242479.34</v>
      </c>
      <c r="J251" s="33">
        <v>226327.64000000004</v>
      </c>
      <c r="K251" s="34">
        <f>IF($B251="P",VLOOKUP($E251,'[2]Costeo-JUL26'!$B$9:$CQ$307,K$1,0),0)</f>
        <v>929225</v>
      </c>
      <c r="L251" s="35">
        <f>VLOOKUP($E251,'[2]TEORICOS (05.26)'!$A$8:$T$251,L$1,0)</f>
        <v>0.22</v>
      </c>
      <c r="M251" s="36">
        <f t="shared" si="98"/>
        <v>49792.080800000011</v>
      </c>
      <c r="N251" s="35">
        <f>IF($B251="P",VLOOKUP($E251,'[2]Costeo-JUL26'!$B$9:$CQ$307,N$1,0),0)</f>
        <v>0.05</v>
      </c>
      <c r="O251" s="36">
        <f t="shared" si="99"/>
        <v>2489.6040400000006</v>
      </c>
      <c r="P251" s="36">
        <f>IF($B251="P",VLOOKUP($E251,'[2]Costeo-JUL26'!$B$9:$CQ$307,P$1,0),0)*H251</f>
        <v>0</v>
      </c>
      <c r="Q251" s="36">
        <f t="shared" si="100"/>
        <v>52281.684840000009</v>
      </c>
      <c r="R251" s="34">
        <f>IF($B251="P",VLOOKUP($E251,'[2]Costeo-JUL26'!$B$9:$CQ$307,R$1,0),0)</f>
        <v>902332</v>
      </c>
      <c r="S251" s="16">
        <f>IF($B251="P",VLOOKUP($E251,'[2]Costeo-JUL26'!$B$9:$CQ$307,S$1,0),0)*$G251</f>
        <v>9.8204291099999992</v>
      </c>
      <c r="T251" s="36">
        <f>IF($B251="P",VLOOKUP($E251,'[2]Costeo-JUL26'!$B$9:$CQ$307,T$1,0),0)*$G251</f>
        <v>6850.2785720409202</v>
      </c>
      <c r="U251" s="35">
        <f>IF($B251="P",VLOOKUP($E251,'[2]Costeo-JUL26'!$B$9:$CQ$307,U$1,0),0)</f>
        <v>1.4999999999999999E-2</v>
      </c>
      <c r="V251" s="36">
        <f t="shared" si="101"/>
        <v>102.7541785806138</v>
      </c>
      <c r="W251" s="36">
        <f t="shared" si="102"/>
        <v>6953.0327506215335</v>
      </c>
      <c r="X251" s="34">
        <f>IF($B251="P",VLOOKUP($E251,'[2]Costeo-JUL26'!$B$9:$CQ$307,X$1,0),0)</f>
        <v>0</v>
      </c>
      <c r="Y251" s="16">
        <f>IF($B251="P",VLOOKUP($E251,'[2]Costeo-JUL26'!$B$9:$CQ$307,Y$1,0),0)*$G251</f>
        <v>0</v>
      </c>
      <c r="Z251" s="36">
        <f>IF($B251="P",VLOOKUP($E251,'[2]Costeo-JUL26'!$B$9:$CQ$307,Z$1,0),0)*$G251</f>
        <v>0</v>
      </c>
      <c r="AA251" s="35">
        <f>IF($B251="P",VLOOKUP($E251,'[2]Costeo-JUL26'!$B$9:$CQ$307,AA$1,0),0)</f>
        <v>0</v>
      </c>
      <c r="AB251" s="36">
        <f t="shared" si="103"/>
        <v>0</v>
      </c>
      <c r="AC251" s="36">
        <f t="shared" si="104"/>
        <v>0</v>
      </c>
      <c r="AD251" s="34">
        <f>IF($B251="P",VLOOKUP($E251,'[2]Costeo-JUL26'!$B$9:$CQ$307,AD$1,0),0)</f>
        <v>917993</v>
      </c>
      <c r="AE251" s="16">
        <f>IF($B251="P",VLOOKUP($E251,'[2]Costeo-JUL26'!$B$9:$CQ$307,AE$1,0),0)*$G251</f>
        <v>120</v>
      </c>
      <c r="AF251" s="36">
        <f>IF($B251="P",VLOOKUP($E251,'[2]Costeo-JUL26'!$B$9:$CQ$307,AF$1,0),0)*$G251</f>
        <v>3260.9279999999999</v>
      </c>
      <c r="AG251" s="35">
        <f>IF($B251="P",VLOOKUP($E251,'[2]Costeo-JUL26'!$B$9:$CQ$307,AG$1,0),0)</f>
        <v>6.0000000000000001E-3</v>
      </c>
      <c r="AH251" s="36">
        <f t="shared" si="105"/>
        <v>19.565567999999999</v>
      </c>
      <c r="AI251" s="36">
        <f t="shared" si="106"/>
        <v>3280.4935679999999</v>
      </c>
      <c r="AJ251" s="34">
        <f>IF($B251="P",VLOOKUP($E251,'[2]Costeo-JUL26'!$B$9:$CQ$307,AJ$1,0),0)</f>
        <v>938126</v>
      </c>
      <c r="AK251" s="16">
        <f>IF($B251="P",VLOOKUP($E251,'[2]Costeo-JUL26'!$B$9:$CQ$307,AK$1,0),0)*$G251</f>
        <v>120</v>
      </c>
      <c r="AL251" s="36">
        <f>IF($B251="P",VLOOKUP($E251,'[2]Costeo-JUL26'!$B$9:$CQ$307,AL$1,0),0)*$G251</f>
        <v>1783.7351999999998</v>
      </c>
      <c r="AM251" s="35">
        <f>IF($B251="P",VLOOKUP($E251,'[2]Costeo-JUL26'!$B$9:$CQ$307,AM$1,0),0)</f>
        <v>1.7999999999999999E-2</v>
      </c>
      <c r="AN251" s="36">
        <f t="shared" si="107"/>
        <v>32.107233599999994</v>
      </c>
      <c r="AO251" s="36">
        <f t="shared" si="108"/>
        <v>1815.8424335999998</v>
      </c>
      <c r="AP251" s="34">
        <f>IF($B251="P",VLOOKUP($E251,'[2]Costeo-JUL26'!$B$9:$CQ$307,AP$1,0),0)</f>
        <v>929272</v>
      </c>
      <c r="AQ251" s="16">
        <f>IF($B251="P",VLOOKUP($E251,'[2]Costeo-JUL26'!$B$9:$CQ$307,AQ$1,0),0)*$G251</f>
        <v>120</v>
      </c>
      <c r="AR251" s="36">
        <f>IF($B251="P",VLOOKUP($E251,'[2]Costeo-JUL26'!$B$9:$CQ$307,AR$1,0),0)*$G251</f>
        <v>17628.174000686813</v>
      </c>
      <c r="AS251" s="35">
        <f>IF($B251="P",VLOOKUP($E251,'[2]Costeo-JUL26'!$B$9:$CQ$307,AS$1,0),0)</f>
        <v>0.02</v>
      </c>
      <c r="AT251" s="36">
        <f t="shared" si="109"/>
        <v>352.5634800137363</v>
      </c>
      <c r="AU251" s="36">
        <f t="shared" si="110"/>
        <v>17980.737480700551</v>
      </c>
      <c r="AV251" s="34">
        <f>IF($B251="P",VLOOKUP($E251,'[2]Costeo-JUL26'!$B$9:$CQ$307,AV$1,0),0)</f>
        <v>922605</v>
      </c>
      <c r="AW251" s="16">
        <f>IF($B251="P",VLOOKUP($E251,'[2]Costeo-JUL26'!$B$9:$CQ$307,AW$1,0),0)*$G251</f>
        <v>0.4</v>
      </c>
      <c r="AX251" s="36">
        <f>IF($B251="P",VLOOKUP($E251,'[2]Costeo-JUL26'!$B$9:$CQ$307,AX$1,0),0)*$G251</f>
        <v>1951.6396536796537</v>
      </c>
      <c r="AY251" s="35">
        <f>IF($B251="P",VLOOKUP($E251,'[2]Costeo-JUL26'!$B$9:$CQ$307,AY$1,0),0)</f>
        <v>0.03</v>
      </c>
      <c r="AZ251" s="36">
        <f t="shared" si="111"/>
        <v>58.549189610389611</v>
      </c>
      <c r="BA251" s="36">
        <f t="shared" si="112"/>
        <v>2010.1888432900435</v>
      </c>
      <c r="BB251" s="34">
        <f>IF($B251="P",VLOOKUP($E251,'[2]Costeo-JUL26'!$B$9:$CQ$307,BB$1,0),0)</f>
        <v>902311</v>
      </c>
      <c r="BC251" s="16">
        <f>IF($B251="P",VLOOKUP($E251,'[2]Costeo-JUL26'!$B$9:$CQ$307,BC$1,0),0)*$G251</f>
        <v>2.8570000000000002E-2</v>
      </c>
      <c r="BD251" s="36">
        <f>IF($B251="P",VLOOKUP($E251,'[2]Costeo-JUL26'!$B$9:$CQ$307,BD$1,0),0)*$G251</f>
        <v>112.04139765000002</v>
      </c>
      <c r="BE251" s="35">
        <f>IF($B251="P",VLOOKUP($E251,'[2]Costeo-JUL26'!$B$9:$CQ$307,BE$1,0),0)</f>
        <v>0.03</v>
      </c>
      <c r="BF251" s="36">
        <f t="shared" si="113"/>
        <v>3.3612419295000007</v>
      </c>
      <c r="BG251" s="36">
        <f t="shared" si="114"/>
        <v>115.40263957950002</v>
      </c>
      <c r="BH251" s="34">
        <f>IF($B251="P",VLOOKUP($E251,'[2]Costeo-JUL26'!$B$9:$CQ$307,BH$1,0),0)</f>
        <v>902302</v>
      </c>
      <c r="BI251" s="16">
        <f>IF($B251="P",VLOOKUP($E251,'[2]Costeo-JUL26'!$B$9:$CQ$307,BI$1,0),0)*$G251</f>
        <v>0.5714285714285714</v>
      </c>
      <c r="BJ251" s="36">
        <f>IF($B251="P",VLOOKUP($E251,'[2]Costeo-JUL26'!$B$9:$CQ$307,BJ$1,0),0)*$G251</f>
        <v>375.88571428571424</v>
      </c>
      <c r="BK251" s="35">
        <f>IF(BH251=910319,0,IF($B251="P",VLOOKUP($E251,'[2]Costeo-JUL26'!$B$9:$CQ$307,BK$1,0),0))</f>
        <v>0.02</v>
      </c>
      <c r="BL251" s="36">
        <f t="shared" si="115"/>
        <v>7.5177142857142849</v>
      </c>
      <c r="BM251" s="36">
        <f t="shared" si="116"/>
        <v>383.40342857142855</v>
      </c>
      <c r="BN251" s="34">
        <f>IF($B251="P",VLOOKUP($E251,'[2]Costeo-JUL26'!$B$9:$CQ$307,BN$1,0),0)</f>
        <v>0</v>
      </c>
      <c r="BO251" s="16">
        <f>IF($B251="P",VLOOKUP($E251,'[2]Costeo-JUL26'!$B$9:$CQ$307,BO$1,0),0)*$G251</f>
        <v>0</v>
      </c>
      <c r="BP251" s="36">
        <f>IF($B251="P",VLOOKUP($E251,'[2]Costeo-JUL26'!$B$9:$CQ$307,BP$1,0),0)*$G251</f>
        <v>0</v>
      </c>
      <c r="BQ251" s="35">
        <f>IF($B251="P",VLOOKUP($E251,'[2]Costeo-JUL26'!$B$9:$CQ$307,BQ$1,0),0)</f>
        <v>0</v>
      </c>
      <c r="BR251" s="36">
        <f t="shared" si="117"/>
        <v>0</v>
      </c>
      <c r="BS251" s="36">
        <f t="shared" si="118"/>
        <v>0</v>
      </c>
      <c r="BT251" s="34">
        <f>IF($B251="P",VLOOKUP($E251,'[2]Costeo-JUL26'!$B$9:$CQ$307,BT$1,0),0)</f>
        <v>0</v>
      </c>
      <c r="BU251" s="16">
        <f>IF($B251="P",VLOOKUP($E251,'[2]Costeo-JUL26'!$B$9:$CQ$307,BU$1,0),0)*$G251</f>
        <v>0</v>
      </c>
      <c r="BV251" s="36">
        <f>IF($B251="P",VLOOKUP($E251,'[2]Costeo-JUL26'!$B$9:$CQ$307,BV$1,0),0)*$G251</f>
        <v>0</v>
      </c>
      <c r="BW251" s="35">
        <f>IF($B251="P",VLOOKUP($E251,'[2]Costeo-JUL26'!$B$9:$CQ$307,BW$1,0),0)</f>
        <v>0</v>
      </c>
      <c r="BX251" s="36">
        <f t="shared" si="119"/>
        <v>0</v>
      </c>
      <c r="BY251" s="36">
        <f t="shared" si="120"/>
        <v>0</v>
      </c>
      <c r="BZ251" s="34">
        <f>IF($B251="P",VLOOKUP($E251,'[2]Costeo-JUL26'!$B$9:$CQ$307,BZ$1,0),0)</f>
        <v>0</v>
      </c>
      <c r="CA251" s="16">
        <f>IF($B251="P",VLOOKUP($E251,'[2]Costeo-JUL26'!$B$9:$CQ$307,CA$1,0),0)*$G251</f>
        <v>0</v>
      </c>
      <c r="CB251" s="36">
        <f>IF($B251="P",VLOOKUP($E251,'[2]Costeo-JUL26'!$B$9:$CQ$307,CB$1,0),0)*$G251</f>
        <v>0</v>
      </c>
      <c r="CC251" s="35">
        <f>IF($B251="P",VLOOKUP($E251,'[2]Costeo-JUL26'!$B$9:$CQ$307,CC$1,0),0)</f>
        <v>0</v>
      </c>
      <c r="CD251" s="36">
        <f t="shared" si="121"/>
        <v>0</v>
      </c>
      <c r="CE251" s="36">
        <f t="shared" si="122"/>
        <v>0</v>
      </c>
      <c r="CF251" s="37">
        <f t="shared" si="94"/>
        <v>84820.785984363058</v>
      </c>
      <c r="CG251" s="36">
        <f>IF($B251="r",VLOOKUP($E251,'[2]Costeo-JUL26'!$B$9:$CQ$307,CG$1,0),0)*$G251</f>
        <v>0</v>
      </c>
      <c r="CH251" s="35">
        <f>VLOOKUP($E251,'[2]TEORICOS (05.26)'!$A$8:$T$251,CH$1,0)</f>
        <v>0.1</v>
      </c>
      <c r="CI251" s="36">
        <f t="shared" si="123"/>
        <v>0</v>
      </c>
      <c r="CJ251" s="37">
        <f t="shared" si="124"/>
        <v>0</v>
      </c>
      <c r="CM251" s="16">
        <f>SUMIFS('[1]Ajuste Inventario'!$I:$I,'[1]Ajuste Inventario'!$B:$B,E251,'[1]Ajuste Inventario'!$S:$S,D251)*-1</f>
        <v>-9.6660000000000004</v>
      </c>
      <c r="CN251" s="36">
        <f t="shared" si="95"/>
        <v>-40993.885866242672</v>
      </c>
      <c r="CP251" t="str">
        <f t="shared" si="96"/>
        <v>2678Org.Vtas Dolores</v>
      </c>
      <c r="CQ251" s="10">
        <f t="shared" si="97"/>
        <v>4241.0392992181532</v>
      </c>
    </row>
    <row r="252" spans="1:95" x14ac:dyDescent="0.25">
      <c r="A252" s="30">
        <v>46204</v>
      </c>
      <c r="B252" s="31" t="str">
        <f>VLOOKUP($E252,'[2]TEORICOS (05.26)'!$A$8:$T$251,B$1,0)</f>
        <v>P</v>
      </c>
      <c r="C252" s="32" t="str">
        <f>VLOOKUP($E252,'[2]TEORICOS (05.26)'!$A$8:$T$251,C$1,0)</f>
        <v>Powerade</v>
      </c>
      <c r="D252" t="s">
        <v>217</v>
      </c>
      <c r="E252">
        <v>2682</v>
      </c>
      <c r="F252" t="s">
        <v>160</v>
      </c>
      <c r="G252" s="16">
        <v>227</v>
      </c>
      <c r="H252" s="16">
        <v>119.85600000000019</v>
      </c>
      <c r="I252" s="33">
        <v>1633720.9699999988</v>
      </c>
      <c r="J252" s="33">
        <v>1613662.6399999992</v>
      </c>
      <c r="K252" s="34">
        <f>IF($B252="P",VLOOKUP($E252,'[2]Costeo-JUL26'!$B$9:$CQ$307,K$1,0),0)</f>
        <v>929227</v>
      </c>
      <c r="L252" s="35">
        <f>VLOOKUP($E252,'[2]TEORICOS (05.26)'!$A$8:$T$251,L$1,0)</f>
        <v>0.22</v>
      </c>
      <c r="M252" s="36">
        <f t="shared" si="98"/>
        <v>355005.78079999983</v>
      </c>
      <c r="N252" s="35">
        <f>IF($B252="P",VLOOKUP($E252,'[2]Costeo-JUL26'!$B$9:$CQ$307,N$1,0),0)</f>
        <v>0.05</v>
      </c>
      <c r="O252" s="36">
        <f t="shared" si="99"/>
        <v>17750.289039999992</v>
      </c>
      <c r="P252" s="36">
        <f>IF($B252="P",VLOOKUP($E252,'[2]Costeo-JUL26'!$B$9:$CQ$307,P$1,0),0)*H252</f>
        <v>0</v>
      </c>
      <c r="Q252" s="36">
        <f t="shared" si="100"/>
        <v>372756.06983999984</v>
      </c>
      <c r="R252" s="34">
        <f>IF($B252="P",VLOOKUP($E252,'[2]Costeo-JUL26'!$B$9:$CQ$307,R$1,0),0)</f>
        <v>902332</v>
      </c>
      <c r="S252" s="16">
        <f>IF($B252="P",VLOOKUP($E252,'[2]Costeo-JUL26'!$B$9:$CQ$307,S$1,0),0)*$G252</f>
        <v>55.982626499999995</v>
      </c>
      <c r="T252" s="36">
        <f>IF($B252="P",VLOOKUP($E252,'[2]Costeo-JUL26'!$B$9:$CQ$307,T$1,0),0)*$G252</f>
        <v>39050.899143400071</v>
      </c>
      <c r="U252" s="35">
        <f>IF($B252="P",VLOOKUP($E252,'[2]Costeo-JUL26'!$B$9:$CQ$307,U$1,0),0)</f>
        <v>1.4999999999999999E-2</v>
      </c>
      <c r="V252" s="36">
        <f t="shared" si="101"/>
        <v>585.76348715100107</v>
      </c>
      <c r="W252" s="36">
        <f t="shared" si="102"/>
        <v>39636.662630551073</v>
      </c>
      <c r="X252" s="34">
        <f>IF($B252="P",VLOOKUP($E252,'[2]Costeo-JUL26'!$B$9:$CQ$307,X$1,0),0)</f>
        <v>0</v>
      </c>
      <c r="Y252" s="16">
        <f>IF($B252="P",VLOOKUP($E252,'[2]Costeo-JUL26'!$B$9:$CQ$307,Y$1,0),0)*$G252</f>
        <v>0</v>
      </c>
      <c r="Z252" s="36">
        <f>IF($B252="P",VLOOKUP($E252,'[2]Costeo-JUL26'!$B$9:$CQ$307,Z$1,0),0)*$G252</f>
        <v>0</v>
      </c>
      <c r="AA252" s="35">
        <f>IF($B252="P",VLOOKUP($E252,'[2]Costeo-JUL26'!$B$9:$CQ$307,AA$1,0),0)</f>
        <v>0</v>
      </c>
      <c r="AB252" s="36">
        <f t="shared" si="103"/>
        <v>0</v>
      </c>
      <c r="AC252" s="36">
        <f t="shared" si="104"/>
        <v>0</v>
      </c>
      <c r="AD252" s="34">
        <f>IF($B252="P",VLOOKUP($E252,'[2]Costeo-JUL26'!$B$9:$CQ$307,AD$1,0),0)</f>
        <v>917993</v>
      </c>
      <c r="AE252" s="16">
        <f>IF($B252="P",VLOOKUP($E252,'[2]Costeo-JUL26'!$B$9:$CQ$307,AE$1,0),0)*$G252</f>
        <v>1362</v>
      </c>
      <c r="AF252" s="36">
        <f>IF($B252="P",VLOOKUP($E252,'[2]Costeo-JUL26'!$B$9:$CQ$307,AF$1,0),0)*$G252</f>
        <v>37011.532800000001</v>
      </c>
      <c r="AG252" s="35">
        <f>IF($B252="P",VLOOKUP($E252,'[2]Costeo-JUL26'!$B$9:$CQ$307,AG$1,0),0)</f>
        <v>6.0000000000000001E-3</v>
      </c>
      <c r="AH252" s="36">
        <f t="shared" si="105"/>
        <v>222.06919680000001</v>
      </c>
      <c r="AI252" s="36">
        <f t="shared" si="106"/>
        <v>37233.601996800004</v>
      </c>
      <c r="AJ252" s="34">
        <f>IF($B252="P",VLOOKUP($E252,'[2]Costeo-JUL26'!$B$9:$CQ$307,AJ$1,0),0)</f>
        <v>929257</v>
      </c>
      <c r="AK252" s="16">
        <f>IF($B252="P",VLOOKUP($E252,'[2]Costeo-JUL26'!$B$9:$CQ$307,AK$1,0),0)*$G252</f>
        <v>1362</v>
      </c>
      <c r="AL252" s="36">
        <f>IF($B252="P",VLOOKUP($E252,'[2]Costeo-JUL26'!$B$9:$CQ$307,AL$1,0),0)*$G252</f>
        <v>11424.61944</v>
      </c>
      <c r="AM252" s="35">
        <f>IF($B252="P",VLOOKUP($E252,'[2]Costeo-JUL26'!$B$9:$CQ$307,AM$1,0),0)</f>
        <v>1.7999999999999999E-2</v>
      </c>
      <c r="AN252" s="36">
        <f t="shared" si="107"/>
        <v>205.64314991999998</v>
      </c>
      <c r="AO252" s="36">
        <f t="shared" si="108"/>
        <v>11630.262589920001</v>
      </c>
      <c r="AP252" s="34">
        <f>IF($B252="P",VLOOKUP($E252,'[2]Costeo-JUL26'!$B$9:$CQ$307,AP$1,0),0)</f>
        <v>929270</v>
      </c>
      <c r="AQ252" s="16">
        <f>IF($B252="P",VLOOKUP($E252,'[2]Costeo-JUL26'!$B$9:$CQ$307,AQ$1,0),0)*$G252</f>
        <v>1362</v>
      </c>
      <c r="AR252" s="36">
        <f>IF($B252="P",VLOOKUP($E252,'[2]Costeo-JUL26'!$B$9:$CQ$307,AR$1,0),0)*$G252</f>
        <v>146279.53547999999</v>
      </c>
      <c r="AS252" s="35">
        <f>IF($B252="P",VLOOKUP($E252,'[2]Costeo-JUL26'!$B$9:$CQ$307,AS$1,0),0)</f>
        <v>0.02</v>
      </c>
      <c r="AT252" s="36">
        <f t="shared" si="109"/>
        <v>2925.5907096000001</v>
      </c>
      <c r="AU252" s="36">
        <f t="shared" si="110"/>
        <v>149205.12618959998</v>
      </c>
      <c r="AV252" s="34">
        <f>IF($B252="P",VLOOKUP($E252,'[2]Costeo-JUL26'!$B$9:$CQ$307,AV$1,0),0)</f>
        <v>934139</v>
      </c>
      <c r="AW252" s="16">
        <f>IF($B252="P",VLOOKUP($E252,'[2]Costeo-JUL26'!$B$9:$CQ$307,AW$1,0),0)*$G252</f>
        <v>3.5638999999999998</v>
      </c>
      <c r="AX252" s="36">
        <f>IF($B252="P",VLOOKUP($E252,'[2]Costeo-JUL26'!$B$9:$CQ$307,AX$1,0),0)*$G252</f>
        <v>18327.498305999998</v>
      </c>
      <c r="AY252" s="35">
        <f>IF($B252="P",VLOOKUP($E252,'[2]Costeo-JUL26'!$B$9:$CQ$307,AY$1,0),0)</f>
        <v>0.03</v>
      </c>
      <c r="AZ252" s="36">
        <f t="shared" si="111"/>
        <v>549.82494917999986</v>
      </c>
      <c r="BA252" s="36">
        <f t="shared" si="112"/>
        <v>18877.323255179999</v>
      </c>
      <c r="BB252" s="34">
        <f>IF($B252="P",VLOOKUP($E252,'[2]Costeo-JUL26'!$B$9:$CQ$307,BB$1,0),0)</f>
        <v>902311</v>
      </c>
      <c r="BC252" s="16">
        <f>IF($B252="P",VLOOKUP($E252,'[2]Costeo-JUL26'!$B$9:$CQ$307,BC$1,0),0)*$G252</f>
        <v>0.32426950000000004</v>
      </c>
      <c r="BD252" s="36">
        <f>IF($B252="P",VLOOKUP($E252,'[2]Costeo-JUL26'!$B$9:$CQ$307,BD$1,0),0)*$G252</f>
        <v>1271.6698633275003</v>
      </c>
      <c r="BE252" s="35">
        <f>IF($B252="P",VLOOKUP($E252,'[2]Costeo-JUL26'!$B$9:$CQ$307,BE$1,0),0)</f>
        <v>0.03</v>
      </c>
      <c r="BF252" s="36">
        <f t="shared" si="113"/>
        <v>38.150095899825004</v>
      </c>
      <c r="BG252" s="36">
        <f t="shared" si="114"/>
        <v>1309.8199592273252</v>
      </c>
      <c r="BH252" s="34">
        <f>IF($B252="P",VLOOKUP($E252,'[2]Costeo-JUL26'!$B$9:$CQ$307,BH$1,0),0)</f>
        <v>933089</v>
      </c>
      <c r="BI252" s="16">
        <f>IF($B252="P",VLOOKUP($E252,'[2]Costeo-JUL26'!$B$9:$CQ$307,BI$1,0),0)*$G252</f>
        <v>4.3238095238095244</v>
      </c>
      <c r="BJ252" s="36">
        <f>IF($B252="P",VLOOKUP($E252,'[2]Costeo-JUL26'!$B$9:$CQ$307,BJ$1,0),0)*$G252</f>
        <v>3219.822235938278</v>
      </c>
      <c r="BK252" s="35">
        <f>IF(BH252=910319,0,IF($B252="P",VLOOKUP($E252,'[2]Costeo-JUL26'!$B$9:$CQ$307,BK$1,0),0))</f>
        <v>0.02</v>
      </c>
      <c r="BL252" s="36">
        <f t="shared" si="115"/>
        <v>64.396444718765565</v>
      </c>
      <c r="BM252" s="36">
        <f t="shared" si="116"/>
        <v>3284.2186806570435</v>
      </c>
      <c r="BN252" s="34">
        <f>IF($B252="P",VLOOKUP($E252,'[2]Costeo-JUL26'!$B$9:$CQ$307,BN$1,0),0)</f>
        <v>0</v>
      </c>
      <c r="BO252" s="16">
        <f>IF($B252="P",VLOOKUP($E252,'[2]Costeo-JUL26'!$B$9:$CQ$307,BO$1,0),0)*$G252</f>
        <v>0</v>
      </c>
      <c r="BP252" s="36">
        <f>IF($B252="P",VLOOKUP($E252,'[2]Costeo-JUL26'!$B$9:$CQ$307,BP$1,0),0)*$G252</f>
        <v>0</v>
      </c>
      <c r="BQ252" s="35">
        <f>IF($B252="P",VLOOKUP($E252,'[2]Costeo-JUL26'!$B$9:$CQ$307,BQ$1,0),0)</f>
        <v>0</v>
      </c>
      <c r="BR252" s="36">
        <f t="shared" si="117"/>
        <v>0</v>
      </c>
      <c r="BS252" s="36">
        <f t="shared" si="118"/>
        <v>0</v>
      </c>
      <c r="BT252" s="34">
        <f>IF($B252="P",VLOOKUP($E252,'[2]Costeo-JUL26'!$B$9:$CQ$307,BT$1,0),0)</f>
        <v>0</v>
      </c>
      <c r="BU252" s="16">
        <f>IF($B252="P",VLOOKUP($E252,'[2]Costeo-JUL26'!$B$9:$CQ$307,BU$1,0),0)*$G252</f>
        <v>0</v>
      </c>
      <c r="BV252" s="36">
        <f>IF($B252="P",VLOOKUP($E252,'[2]Costeo-JUL26'!$B$9:$CQ$307,BV$1,0),0)*$G252</f>
        <v>0</v>
      </c>
      <c r="BW252" s="35">
        <f>IF($B252="P",VLOOKUP($E252,'[2]Costeo-JUL26'!$B$9:$CQ$307,BW$1,0),0)</f>
        <v>0</v>
      </c>
      <c r="BX252" s="36">
        <f t="shared" si="119"/>
        <v>0</v>
      </c>
      <c r="BY252" s="36">
        <f t="shared" si="120"/>
        <v>0</v>
      </c>
      <c r="BZ252" s="34">
        <f>IF($B252="P",VLOOKUP($E252,'[2]Costeo-JUL26'!$B$9:$CQ$307,BZ$1,0),0)</f>
        <v>0</v>
      </c>
      <c r="CA252" s="16">
        <f>IF($B252="P",VLOOKUP($E252,'[2]Costeo-JUL26'!$B$9:$CQ$307,CA$1,0),0)*$G252</f>
        <v>0</v>
      </c>
      <c r="CB252" s="36">
        <f>IF($B252="P",VLOOKUP($E252,'[2]Costeo-JUL26'!$B$9:$CQ$307,CB$1,0),0)*$G252</f>
        <v>0</v>
      </c>
      <c r="CC252" s="35">
        <f>IF($B252="P",VLOOKUP($E252,'[2]Costeo-JUL26'!$B$9:$CQ$307,CC$1,0),0)</f>
        <v>0</v>
      </c>
      <c r="CD252" s="36">
        <f t="shared" si="121"/>
        <v>0</v>
      </c>
      <c r="CE252" s="36">
        <f t="shared" si="122"/>
        <v>0</v>
      </c>
      <c r="CF252" s="37">
        <f t="shared" si="94"/>
        <v>633933.08514193539</v>
      </c>
      <c r="CG252" s="36">
        <f>IF($B252="r",VLOOKUP($E252,'[2]Costeo-JUL26'!$B$9:$CQ$307,CG$1,0),0)*$G252</f>
        <v>0</v>
      </c>
      <c r="CH252" s="35">
        <f>VLOOKUP($E252,'[2]TEORICOS (05.26)'!$A$8:$T$251,CH$1,0)</f>
        <v>0</v>
      </c>
      <c r="CI252" s="36">
        <f t="shared" si="123"/>
        <v>0</v>
      </c>
      <c r="CJ252" s="37">
        <f t="shared" si="124"/>
        <v>0</v>
      </c>
      <c r="CM252" s="16">
        <f>SUMIFS('[1]Ajuste Inventario'!$I:$I,'[1]Ajuste Inventario'!$B:$B,E252,'[1]Ajuste Inventario'!$S:$S,D252)*-1</f>
        <v>2.6660000000000004</v>
      </c>
      <c r="CN252" s="36">
        <f t="shared" si="95"/>
        <v>7445.2229294643175</v>
      </c>
      <c r="CP252" t="str">
        <f t="shared" si="96"/>
        <v>2682Org.Vtas Dolores</v>
      </c>
      <c r="CQ252" s="10">
        <f t="shared" si="97"/>
        <v>2792.6567627398035</v>
      </c>
    </row>
    <row r="253" spans="1:95" x14ac:dyDescent="0.25">
      <c r="A253" s="30">
        <v>46204</v>
      </c>
      <c r="B253" s="31" t="str">
        <f>VLOOKUP($E253,'[2]TEORICOS (05.26)'!$A$8:$T$251,B$1,0)</f>
        <v>P</v>
      </c>
      <c r="C253" s="32" t="str">
        <f>VLOOKUP($E253,'[2]TEORICOS (05.26)'!$A$8:$T$251,C$1,0)</f>
        <v>Powerade</v>
      </c>
      <c r="D253" t="s">
        <v>217</v>
      </c>
      <c r="E253">
        <v>2688</v>
      </c>
      <c r="F253" t="s">
        <v>161</v>
      </c>
      <c r="G253" s="16">
        <v>39</v>
      </c>
      <c r="H253" s="16">
        <v>40.988999999999983</v>
      </c>
      <c r="I253" s="33">
        <v>476033.01000000007</v>
      </c>
      <c r="J253" s="33">
        <v>455852.92000000004</v>
      </c>
      <c r="K253" s="34">
        <f>IF($B253="P",VLOOKUP($E253,'[2]Costeo-JUL26'!$B$9:$CQ$307,K$1,0),0)</f>
        <v>929227</v>
      </c>
      <c r="L253" s="35">
        <f>VLOOKUP($E253,'[2]TEORICOS (05.26)'!$A$8:$T$251,L$1,0)</f>
        <v>0.22</v>
      </c>
      <c r="M253" s="36">
        <f t="shared" si="98"/>
        <v>100287.64240000001</v>
      </c>
      <c r="N253" s="35">
        <f>IF($B253="P",VLOOKUP($E253,'[2]Costeo-JUL26'!$B$9:$CQ$307,N$1,0),0)</f>
        <v>0.05</v>
      </c>
      <c r="O253" s="36">
        <f t="shared" si="99"/>
        <v>5014.3821200000011</v>
      </c>
      <c r="P253" s="36">
        <f>IF($B253="P",VLOOKUP($E253,'[2]Costeo-JUL26'!$B$9:$CQ$307,P$1,0),0)*H253</f>
        <v>0</v>
      </c>
      <c r="Q253" s="36">
        <f t="shared" si="100"/>
        <v>105302.02452000001</v>
      </c>
      <c r="R253" s="34">
        <f>IF($B253="P",VLOOKUP($E253,'[2]Costeo-JUL26'!$B$9:$CQ$307,R$1,0),0)</f>
        <v>902332</v>
      </c>
      <c r="S253" s="16">
        <f>IF($B253="P",VLOOKUP($E253,'[2]Costeo-JUL26'!$B$9:$CQ$307,S$1,0),0)*$G253</f>
        <v>19.140139394999999</v>
      </c>
      <c r="T253" s="36">
        <f>IF($B253="P",VLOOKUP($E253,'[2]Costeo-JUL26'!$B$9:$CQ$307,T$1,0),0)*$G253</f>
        <v>13351.278777617972</v>
      </c>
      <c r="U253" s="35">
        <f>IF($B253="P",VLOOKUP($E253,'[2]Costeo-JUL26'!$B$9:$CQ$307,U$1,0),0)</f>
        <v>1.4999999999999999E-2</v>
      </c>
      <c r="V253" s="36">
        <f t="shared" si="101"/>
        <v>200.26918166426958</v>
      </c>
      <c r="W253" s="36">
        <f t="shared" si="102"/>
        <v>13551.547959282241</v>
      </c>
      <c r="X253" s="34">
        <f>IF($B253="P",VLOOKUP($E253,'[2]Costeo-JUL26'!$B$9:$CQ$307,X$1,0),0)</f>
        <v>0</v>
      </c>
      <c r="Y253" s="16">
        <f>IF($B253="P",VLOOKUP($E253,'[2]Costeo-JUL26'!$B$9:$CQ$307,Y$1,0),0)*$G253</f>
        <v>0</v>
      </c>
      <c r="Z253" s="36">
        <f>IF($B253="P",VLOOKUP($E253,'[2]Costeo-JUL26'!$B$9:$CQ$307,Z$1,0),0)*$G253</f>
        <v>0</v>
      </c>
      <c r="AA253" s="35">
        <f>IF($B253="P",VLOOKUP($E253,'[2]Costeo-JUL26'!$B$9:$CQ$307,AA$1,0),0)</f>
        <v>0</v>
      </c>
      <c r="AB253" s="36">
        <f t="shared" si="103"/>
        <v>0</v>
      </c>
      <c r="AC253" s="36">
        <f t="shared" si="104"/>
        <v>0</v>
      </c>
      <c r="AD253" s="34">
        <f>IF($B253="P",VLOOKUP($E253,'[2]Costeo-JUL26'!$B$9:$CQ$307,AD$1,0),0)</f>
        <v>917993</v>
      </c>
      <c r="AE253" s="16">
        <f>IF($B253="P",VLOOKUP($E253,'[2]Costeo-JUL26'!$B$9:$CQ$307,AE$1,0),0)*$G253</f>
        <v>234</v>
      </c>
      <c r="AF253" s="36">
        <f>IF($B253="P",VLOOKUP($E253,'[2]Costeo-JUL26'!$B$9:$CQ$307,AF$1,0),0)*$G253</f>
        <v>6358.8096000000005</v>
      </c>
      <c r="AG253" s="35">
        <f>IF($B253="P",VLOOKUP($E253,'[2]Costeo-JUL26'!$B$9:$CQ$307,AG$1,0),0)</f>
        <v>6.0000000000000001E-3</v>
      </c>
      <c r="AH253" s="36">
        <f t="shared" si="105"/>
        <v>38.152857600000004</v>
      </c>
      <c r="AI253" s="36">
        <f t="shared" si="106"/>
        <v>6396.9624576000006</v>
      </c>
      <c r="AJ253" s="34">
        <f>IF($B253="P",VLOOKUP($E253,'[2]Costeo-JUL26'!$B$9:$CQ$307,AJ$1,0),0)</f>
        <v>929262</v>
      </c>
      <c r="AK253" s="16">
        <f>IF($B253="P",VLOOKUP($E253,'[2]Costeo-JUL26'!$B$9:$CQ$307,AK$1,0),0)*$G253</f>
        <v>234</v>
      </c>
      <c r="AL253" s="36">
        <f>IF($B253="P",VLOOKUP($E253,'[2]Costeo-JUL26'!$B$9:$CQ$307,AL$1,0),0)*$G253</f>
        <v>3478.2836399999997</v>
      </c>
      <c r="AM253" s="35">
        <f>IF($B253="P",VLOOKUP($E253,'[2]Costeo-JUL26'!$B$9:$CQ$307,AM$1,0),0)</f>
        <v>1.7999999999999999E-2</v>
      </c>
      <c r="AN253" s="36">
        <f t="shared" si="107"/>
        <v>62.609105519999986</v>
      </c>
      <c r="AO253" s="36">
        <f t="shared" si="108"/>
        <v>3540.8927455199996</v>
      </c>
      <c r="AP253" s="34">
        <f>IF($B253="P",VLOOKUP($E253,'[2]Costeo-JUL26'!$B$9:$CQ$307,AP$1,0),0)</f>
        <v>929272</v>
      </c>
      <c r="AQ253" s="16">
        <f>IF($B253="P",VLOOKUP($E253,'[2]Costeo-JUL26'!$B$9:$CQ$307,AQ$1,0),0)*$G253</f>
        <v>234</v>
      </c>
      <c r="AR253" s="36">
        <f>IF($B253="P",VLOOKUP($E253,'[2]Costeo-JUL26'!$B$9:$CQ$307,AR$1,0),0)*$G253</f>
        <v>34374.939301339284</v>
      </c>
      <c r="AS253" s="35">
        <f>IF($B253="P",VLOOKUP($E253,'[2]Costeo-JUL26'!$B$9:$CQ$307,AS$1,0),0)</f>
        <v>0.02</v>
      </c>
      <c r="AT253" s="36">
        <f t="shared" si="109"/>
        <v>687.49878602678564</v>
      </c>
      <c r="AU253" s="36">
        <f t="shared" si="110"/>
        <v>35062.43808736607</v>
      </c>
      <c r="AV253" s="34">
        <f>IF($B253="P",VLOOKUP($E253,'[2]Costeo-JUL26'!$B$9:$CQ$307,AV$1,0),0)</f>
        <v>922605</v>
      </c>
      <c r="AW253" s="16">
        <f>IF($B253="P",VLOOKUP($E253,'[2]Costeo-JUL26'!$B$9:$CQ$307,AW$1,0),0)*$G253</f>
        <v>0.78</v>
      </c>
      <c r="AX253" s="36">
        <f>IF($B253="P",VLOOKUP($E253,'[2]Costeo-JUL26'!$B$9:$CQ$307,AX$1,0),0)*$G253</f>
        <v>3805.697324675325</v>
      </c>
      <c r="AY253" s="35">
        <f>IF($B253="P",VLOOKUP($E253,'[2]Costeo-JUL26'!$B$9:$CQ$307,AY$1,0),0)</f>
        <v>0.03</v>
      </c>
      <c r="AZ253" s="36">
        <f t="shared" si="111"/>
        <v>114.17091974025975</v>
      </c>
      <c r="BA253" s="36">
        <f t="shared" si="112"/>
        <v>3919.8682444155847</v>
      </c>
      <c r="BB253" s="34">
        <f>IF($B253="P",VLOOKUP($E253,'[2]Costeo-JUL26'!$B$9:$CQ$307,BB$1,0),0)</f>
        <v>902311</v>
      </c>
      <c r="BC253" s="16">
        <f>IF($B253="P",VLOOKUP($E253,'[2]Costeo-JUL26'!$B$9:$CQ$307,BC$1,0),0)*$G253</f>
        <v>5.5711500000000004E-2</v>
      </c>
      <c r="BD253" s="36">
        <f>IF($B253="P",VLOOKUP($E253,'[2]Costeo-JUL26'!$B$9:$CQ$307,BD$1,0),0)*$G253</f>
        <v>218.48072541750005</v>
      </c>
      <c r="BE253" s="35">
        <f>IF($B253="P",VLOOKUP($E253,'[2]Costeo-JUL26'!$B$9:$CQ$307,BE$1,0),0)</f>
        <v>0.03</v>
      </c>
      <c r="BF253" s="36">
        <f t="shared" si="113"/>
        <v>6.554421762525001</v>
      </c>
      <c r="BG253" s="36">
        <f t="shared" si="114"/>
        <v>225.03514718002506</v>
      </c>
      <c r="BH253" s="34">
        <f>IF($B253="P",VLOOKUP($E253,'[2]Costeo-JUL26'!$B$9:$CQ$307,BH$1,0),0)</f>
        <v>902302</v>
      </c>
      <c r="BI253" s="16">
        <f>IF($B253="P",VLOOKUP($E253,'[2]Costeo-JUL26'!$B$9:$CQ$307,BI$1,0),0)*$G253</f>
        <v>1.1142857142857143</v>
      </c>
      <c r="BJ253" s="36">
        <f>IF($B253="P",VLOOKUP($E253,'[2]Costeo-JUL26'!$B$9:$CQ$307,BJ$1,0),0)*$G253</f>
        <v>732.97714285714278</v>
      </c>
      <c r="BK253" s="35">
        <f>IF(BH253=910319,0,IF($B253="P",VLOOKUP($E253,'[2]Costeo-JUL26'!$B$9:$CQ$307,BK$1,0),0))</f>
        <v>0.02</v>
      </c>
      <c r="BL253" s="36">
        <f t="shared" si="115"/>
        <v>14.659542857142856</v>
      </c>
      <c r="BM253" s="36">
        <f t="shared" si="116"/>
        <v>747.63668571428559</v>
      </c>
      <c r="BN253" s="34">
        <f>IF($B253="P",VLOOKUP($E253,'[2]Costeo-JUL26'!$B$9:$CQ$307,BN$1,0),0)</f>
        <v>0</v>
      </c>
      <c r="BO253" s="16">
        <f>IF($B253="P",VLOOKUP($E253,'[2]Costeo-JUL26'!$B$9:$CQ$307,BO$1,0),0)*$G253</f>
        <v>0</v>
      </c>
      <c r="BP253" s="36">
        <f>IF($B253="P",VLOOKUP($E253,'[2]Costeo-JUL26'!$B$9:$CQ$307,BP$1,0),0)*$G253</f>
        <v>0</v>
      </c>
      <c r="BQ253" s="35">
        <f>IF($B253="P",VLOOKUP($E253,'[2]Costeo-JUL26'!$B$9:$CQ$307,BQ$1,0),0)</f>
        <v>0</v>
      </c>
      <c r="BR253" s="36">
        <f t="shared" si="117"/>
        <v>0</v>
      </c>
      <c r="BS253" s="36">
        <f t="shared" si="118"/>
        <v>0</v>
      </c>
      <c r="BT253" s="34">
        <f>IF($B253="P",VLOOKUP($E253,'[2]Costeo-JUL26'!$B$9:$CQ$307,BT$1,0),0)</f>
        <v>0</v>
      </c>
      <c r="BU253" s="16">
        <f>IF($B253="P",VLOOKUP($E253,'[2]Costeo-JUL26'!$B$9:$CQ$307,BU$1,0),0)*$G253</f>
        <v>0</v>
      </c>
      <c r="BV253" s="36">
        <f>IF($B253="P",VLOOKUP($E253,'[2]Costeo-JUL26'!$B$9:$CQ$307,BV$1,0),0)*$G253</f>
        <v>0</v>
      </c>
      <c r="BW253" s="35">
        <f>IF($B253="P",VLOOKUP($E253,'[2]Costeo-JUL26'!$B$9:$CQ$307,BW$1,0),0)</f>
        <v>0</v>
      </c>
      <c r="BX253" s="36">
        <f t="shared" si="119"/>
        <v>0</v>
      </c>
      <c r="BY253" s="36">
        <f t="shared" si="120"/>
        <v>0</v>
      </c>
      <c r="BZ253" s="34">
        <f>IF($B253="P",VLOOKUP($E253,'[2]Costeo-JUL26'!$B$9:$CQ$307,BZ$1,0),0)</f>
        <v>0</v>
      </c>
      <c r="CA253" s="16">
        <f>IF($B253="P",VLOOKUP($E253,'[2]Costeo-JUL26'!$B$9:$CQ$307,CA$1,0),0)*$G253</f>
        <v>0</v>
      </c>
      <c r="CB253" s="36">
        <f>IF($B253="P",VLOOKUP($E253,'[2]Costeo-JUL26'!$B$9:$CQ$307,CB$1,0),0)*$G253</f>
        <v>0</v>
      </c>
      <c r="CC253" s="35">
        <f>IF($B253="P",VLOOKUP($E253,'[2]Costeo-JUL26'!$B$9:$CQ$307,CC$1,0),0)</f>
        <v>0</v>
      </c>
      <c r="CD253" s="36">
        <f t="shared" si="121"/>
        <v>0</v>
      </c>
      <c r="CE253" s="36">
        <f t="shared" si="122"/>
        <v>0</v>
      </c>
      <c r="CF253" s="37">
        <f t="shared" si="94"/>
        <v>168746.40584707819</v>
      </c>
      <c r="CG253" s="36">
        <f>IF($B253="r",VLOOKUP($E253,'[2]Costeo-JUL26'!$B$9:$CQ$307,CG$1,0),0)*$G253</f>
        <v>0</v>
      </c>
      <c r="CH253" s="35">
        <f>VLOOKUP($E253,'[2]TEORICOS (05.26)'!$A$8:$T$251,CH$1,0)</f>
        <v>0.1</v>
      </c>
      <c r="CI253" s="36">
        <f t="shared" si="123"/>
        <v>0</v>
      </c>
      <c r="CJ253" s="37">
        <f t="shared" si="124"/>
        <v>0</v>
      </c>
      <c r="CM253" s="16">
        <f>SUMIFS('[1]Ajuste Inventario'!$I:$I,'[1]Ajuste Inventario'!$B:$B,E253,'[1]Ajuste Inventario'!$S:$S,D253)*-1</f>
        <v>1.5</v>
      </c>
      <c r="CN253" s="36">
        <f t="shared" si="95"/>
        <v>6490.2463787337765</v>
      </c>
      <c r="CP253" t="str">
        <f t="shared" si="96"/>
        <v>2688Org.Vtas Dolores</v>
      </c>
      <c r="CQ253" s="10">
        <f t="shared" si="97"/>
        <v>4326.830919155851</v>
      </c>
    </row>
    <row r="254" spans="1:95" x14ac:dyDescent="0.25">
      <c r="A254" s="30">
        <v>46204</v>
      </c>
      <c r="B254" s="31" t="str">
        <f>VLOOKUP($E254,'[2]TEORICOS (05.26)'!$A$8:$T$251,B$1,0)</f>
        <v>P</v>
      </c>
      <c r="C254" s="32" t="str">
        <f>VLOOKUP($E254,'[2]TEORICOS (05.26)'!$A$8:$T$251,C$1,0)</f>
        <v>Sprite</v>
      </c>
      <c r="D254" t="s">
        <v>217</v>
      </c>
      <c r="E254">
        <v>2710</v>
      </c>
      <c r="F254" t="s">
        <v>162</v>
      </c>
      <c r="G254" s="16">
        <v>30</v>
      </c>
      <c r="H254" s="16">
        <v>44.37</v>
      </c>
      <c r="I254" s="33">
        <v>848236.70000000019</v>
      </c>
      <c r="J254" s="33">
        <v>720816.67999999993</v>
      </c>
      <c r="K254" s="34">
        <f>IF($B254="P",VLOOKUP($E254,'[2]Costeo-JUL26'!$B$9:$CQ$307,K$1,0),0)</f>
        <v>911399</v>
      </c>
      <c r="L254" s="35">
        <f>VLOOKUP($E254,'[2]TEORICOS (05.26)'!$A$8:$T$251,L$1,0)</f>
        <v>0.27500000000000002</v>
      </c>
      <c r="M254" s="36">
        <f t="shared" si="98"/>
        <v>198224.587</v>
      </c>
      <c r="N254" s="35">
        <f>IF($B254="P",VLOOKUP($E254,'[2]Costeo-JUL26'!$B$9:$CQ$307,N$1,0),0)</f>
        <v>3.5000000000000003E-2</v>
      </c>
      <c r="O254" s="36">
        <f t="shared" si="99"/>
        <v>6937.8605450000005</v>
      </c>
      <c r="P254" s="36">
        <f>IF($B254="P",VLOOKUP($E254,'[2]Costeo-JUL26'!$B$9:$CQ$307,P$1,0),0)*H254</f>
        <v>0</v>
      </c>
      <c r="Q254" s="36">
        <f t="shared" si="100"/>
        <v>205162.447545</v>
      </c>
      <c r="R254" s="34">
        <f>IF($B254="P",VLOOKUP($E254,'[2]Costeo-JUL26'!$B$9:$CQ$307,R$1,0),0)</f>
        <v>0</v>
      </c>
      <c r="S254" s="16">
        <f>IF($B254="P",VLOOKUP($E254,'[2]Costeo-JUL26'!$B$9:$CQ$307,S$1,0),0)*$G254</f>
        <v>0</v>
      </c>
      <c r="T254" s="36">
        <f>IF($B254="P",VLOOKUP($E254,'[2]Costeo-JUL26'!$B$9:$CQ$307,T$1,0),0)*$G254</f>
        <v>0</v>
      </c>
      <c r="U254" s="35">
        <f>IF($B254="P",VLOOKUP($E254,'[2]Costeo-JUL26'!$B$9:$CQ$307,U$1,0),0)</f>
        <v>0</v>
      </c>
      <c r="V254" s="36">
        <f t="shared" si="101"/>
        <v>0</v>
      </c>
      <c r="W254" s="36">
        <f t="shared" si="102"/>
        <v>0</v>
      </c>
      <c r="X254" s="34">
        <f>IF($B254="P",VLOOKUP($E254,'[2]Costeo-JUL26'!$B$9:$CQ$307,X$1,0),0)</f>
        <v>902338</v>
      </c>
      <c r="Y254" s="16">
        <f>IF($B254="P",VLOOKUP($E254,'[2]Costeo-JUL26'!$B$9:$CQ$307,Y$1,0),0)*$G254</f>
        <v>1.9459439999999999</v>
      </c>
      <c r="Z254" s="36">
        <f>IF($B254="P",VLOOKUP($E254,'[2]Costeo-JUL26'!$B$9:$CQ$307,Z$1,0),0)*$G254</f>
        <v>550.19620656000006</v>
      </c>
      <c r="AA254" s="35">
        <f>IF($B254="P",VLOOKUP($E254,'[2]Costeo-JUL26'!$B$9:$CQ$307,AA$1,0),0)</f>
        <v>0.45</v>
      </c>
      <c r="AB254" s="36">
        <f t="shared" si="103"/>
        <v>247.58829295200005</v>
      </c>
      <c r="AC254" s="36">
        <f t="shared" si="104"/>
        <v>797.78449951200014</v>
      </c>
      <c r="AD254" s="34">
        <f>IF($B254="P",VLOOKUP($E254,'[2]Costeo-JUL26'!$B$9:$CQ$307,AD$1,0),0)</f>
        <v>933139</v>
      </c>
      <c r="AE254" s="16">
        <f>IF($B254="P",VLOOKUP($E254,'[2]Costeo-JUL26'!$B$9:$CQ$307,AE$1,0),0)*$G254</f>
        <v>720</v>
      </c>
      <c r="AF254" s="36">
        <f>IF($B254="P",VLOOKUP($E254,'[2]Costeo-JUL26'!$B$9:$CQ$307,AF$1,0),0)*$G254</f>
        <v>7803.7344000000003</v>
      </c>
      <c r="AG254" s="35">
        <f>IF($B254="P",VLOOKUP($E254,'[2]Costeo-JUL26'!$B$9:$CQ$307,AG$1,0),0)</f>
        <v>6.0000000000000001E-3</v>
      </c>
      <c r="AH254" s="36">
        <f t="shared" si="105"/>
        <v>46.822406400000006</v>
      </c>
      <c r="AI254" s="36">
        <f t="shared" si="106"/>
        <v>7850.5568063999999</v>
      </c>
      <c r="AJ254" s="34">
        <f>IF($B254="P",VLOOKUP($E254,'[2]Costeo-JUL26'!$B$9:$CQ$307,AJ$1,0),0)</f>
        <v>932980</v>
      </c>
      <c r="AK254" s="16">
        <f>IF($B254="P",VLOOKUP($E254,'[2]Costeo-JUL26'!$B$9:$CQ$307,AK$1,0),0)*$G254</f>
        <v>720</v>
      </c>
      <c r="AL254" s="36">
        <f>IF($B254="P",VLOOKUP($E254,'[2]Costeo-JUL26'!$B$9:$CQ$307,AL$1,0),0)*$G254</f>
        <v>33067.569600000003</v>
      </c>
      <c r="AM254" s="35">
        <f>IF($B254="P",VLOOKUP($E254,'[2]Costeo-JUL26'!$B$9:$CQ$307,AM$1,0),0)</f>
        <v>1.7999999999999999E-2</v>
      </c>
      <c r="AN254" s="36">
        <f t="shared" si="107"/>
        <v>595.21625280000001</v>
      </c>
      <c r="AO254" s="36">
        <f t="shared" si="108"/>
        <v>33662.7858528</v>
      </c>
      <c r="AP254" s="34">
        <f>IF($B254="P",VLOOKUP($E254,'[2]Costeo-JUL26'!$B$9:$CQ$307,AP$1,0),0)</f>
        <v>0</v>
      </c>
      <c r="AQ254" s="16">
        <f>IF($B254="P",VLOOKUP($E254,'[2]Costeo-JUL26'!$B$9:$CQ$307,AQ$1,0),0)*$G254</f>
        <v>0</v>
      </c>
      <c r="AR254" s="36">
        <f>IF($B254="P",VLOOKUP($E254,'[2]Costeo-JUL26'!$B$9:$CQ$307,AR$1,0),0)*$G254</f>
        <v>0</v>
      </c>
      <c r="AS254" s="35">
        <f>IF($B254="P",VLOOKUP($E254,'[2]Costeo-JUL26'!$B$9:$CQ$307,AS$1,0),0)</f>
        <v>0</v>
      </c>
      <c r="AT254" s="36">
        <f t="shared" si="109"/>
        <v>0</v>
      </c>
      <c r="AU254" s="36">
        <f t="shared" si="110"/>
        <v>0</v>
      </c>
      <c r="AV254" s="34">
        <f>IF($B254="P",VLOOKUP($E254,'[2]Costeo-JUL26'!$B$9:$CQ$307,AV$1,0),0)</f>
        <v>0</v>
      </c>
      <c r="AW254" s="16">
        <f>IF($B254="P",VLOOKUP($E254,'[2]Costeo-JUL26'!$B$9:$CQ$307,AW$1,0),0)*$G254</f>
        <v>0</v>
      </c>
      <c r="AX254" s="36">
        <f>IF($B254="P",VLOOKUP($E254,'[2]Costeo-JUL26'!$B$9:$CQ$307,AX$1,0),0)*$G254</f>
        <v>0</v>
      </c>
      <c r="AY254" s="35">
        <f>IF($B254="P",VLOOKUP($E254,'[2]Costeo-JUL26'!$B$9:$CQ$307,AY$1,0),0)</f>
        <v>0</v>
      </c>
      <c r="AZ254" s="36">
        <f t="shared" si="111"/>
        <v>0</v>
      </c>
      <c r="BA254" s="36">
        <f t="shared" si="112"/>
        <v>0</v>
      </c>
      <c r="BB254" s="34">
        <f>IF($B254="P",VLOOKUP($E254,'[2]Costeo-JUL26'!$B$9:$CQ$307,BB$1,0),0)</f>
        <v>0</v>
      </c>
      <c r="BC254" s="16">
        <f>IF($B254="P",VLOOKUP($E254,'[2]Costeo-JUL26'!$B$9:$CQ$307,BC$1,0),0)*$G254</f>
        <v>0</v>
      </c>
      <c r="BD254" s="36">
        <f>IF($B254="P",VLOOKUP($E254,'[2]Costeo-JUL26'!$B$9:$CQ$307,BD$1,0),0)*$G254</f>
        <v>0</v>
      </c>
      <c r="BE254" s="35">
        <f>IF($B254="P",VLOOKUP($E254,'[2]Costeo-JUL26'!$B$9:$CQ$307,BE$1,0),0)</f>
        <v>0</v>
      </c>
      <c r="BF254" s="36">
        <f t="shared" si="113"/>
        <v>0</v>
      </c>
      <c r="BG254" s="36">
        <f t="shared" si="114"/>
        <v>0</v>
      </c>
      <c r="BH254" s="34">
        <f>IF($B254="P",VLOOKUP($E254,'[2]Costeo-JUL26'!$B$9:$CQ$307,BH$1,0),0)</f>
        <v>0</v>
      </c>
      <c r="BI254" s="16">
        <f>IF($B254="P",VLOOKUP($E254,'[2]Costeo-JUL26'!$B$9:$CQ$307,BI$1,0),0)*$G254</f>
        <v>0</v>
      </c>
      <c r="BJ254" s="36">
        <f>IF($B254="P",VLOOKUP($E254,'[2]Costeo-JUL26'!$B$9:$CQ$307,BJ$1,0),0)*$G254</f>
        <v>0</v>
      </c>
      <c r="BK254" s="35">
        <f>IF(BH254=910319,0,IF($B254="P",VLOOKUP($E254,'[2]Costeo-JUL26'!$B$9:$CQ$307,BK$1,0),0))</f>
        <v>0</v>
      </c>
      <c r="BL254" s="36">
        <f t="shared" si="115"/>
        <v>0</v>
      </c>
      <c r="BM254" s="36">
        <f t="shared" si="116"/>
        <v>0</v>
      </c>
      <c r="BN254" s="34">
        <f>IF($B254="P",VLOOKUP($E254,'[2]Costeo-JUL26'!$B$9:$CQ$307,BN$1,0),0)</f>
        <v>0</v>
      </c>
      <c r="BO254" s="16">
        <f>IF($B254="P",VLOOKUP($E254,'[2]Costeo-JUL26'!$B$9:$CQ$307,BO$1,0),0)*$G254</f>
        <v>0</v>
      </c>
      <c r="BP254" s="36">
        <f>IF($B254="P",VLOOKUP($E254,'[2]Costeo-JUL26'!$B$9:$CQ$307,BP$1,0),0)*$G254</f>
        <v>0</v>
      </c>
      <c r="BQ254" s="35">
        <f>IF($B254="P",VLOOKUP($E254,'[2]Costeo-JUL26'!$B$9:$CQ$307,BQ$1,0),0)</f>
        <v>0</v>
      </c>
      <c r="BR254" s="36">
        <f t="shared" si="117"/>
        <v>0</v>
      </c>
      <c r="BS254" s="36">
        <f t="shared" si="118"/>
        <v>0</v>
      </c>
      <c r="BT254" s="34">
        <f>IF($B254="P",VLOOKUP($E254,'[2]Costeo-JUL26'!$B$9:$CQ$307,BT$1,0),0)</f>
        <v>0</v>
      </c>
      <c r="BU254" s="16">
        <f>IF($B254="P",VLOOKUP($E254,'[2]Costeo-JUL26'!$B$9:$CQ$307,BU$1,0),0)*$G254</f>
        <v>0</v>
      </c>
      <c r="BV254" s="36">
        <f>IF($B254="P",VLOOKUP($E254,'[2]Costeo-JUL26'!$B$9:$CQ$307,BV$1,0),0)*$G254</f>
        <v>0</v>
      </c>
      <c r="BW254" s="35">
        <f>IF($B254="P",VLOOKUP($E254,'[2]Costeo-JUL26'!$B$9:$CQ$307,BW$1,0),0)</f>
        <v>0</v>
      </c>
      <c r="BX254" s="36">
        <f t="shared" si="119"/>
        <v>0</v>
      </c>
      <c r="BY254" s="36">
        <f t="shared" si="120"/>
        <v>0</v>
      </c>
      <c r="BZ254" s="34">
        <f>IF($B254="P",VLOOKUP($E254,'[2]Costeo-JUL26'!$B$9:$CQ$307,BZ$1,0),0)</f>
        <v>0</v>
      </c>
      <c r="CA254" s="16">
        <f>IF($B254="P",VLOOKUP($E254,'[2]Costeo-JUL26'!$B$9:$CQ$307,CA$1,0),0)*$G254</f>
        <v>0</v>
      </c>
      <c r="CB254" s="36">
        <f>IF($B254="P",VLOOKUP($E254,'[2]Costeo-JUL26'!$B$9:$CQ$307,CB$1,0),0)*$G254</f>
        <v>0</v>
      </c>
      <c r="CC254" s="35">
        <f>IF($B254="P",VLOOKUP($E254,'[2]Costeo-JUL26'!$B$9:$CQ$307,CC$1,0),0)</f>
        <v>0</v>
      </c>
      <c r="CD254" s="36">
        <f t="shared" si="121"/>
        <v>0</v>
      </c>
      <c r="CE254" s="36">
        <f t="shared" si="122"/>
        <v>0</v>
      </c>
      <c r="CF254" s="37">
        <f t="shared" si="94"/>
        <v>247473.57470371202</v>
      </c>
      <c r="CG254" s="36">
        <f>IF($B254="r",VLOOKUP($E254,'[2]Costeo-JUL26'!$B$9:$CQ$307,CG$1,0),0)*$G254</f>
        <v>0</v>
      </c>
      <c r="CH254" s="35">
        <f>VLOOKUP($E254,'[2]TEORICOS (05.26)'!$A$8:$T$251,CH$1,0)</f>
        <v>0</v>
      </c>
      <c r="CI254" s="36">
        <f t="shared" si="123"/>
        <v>0</v>
      </c>
      <c r="CJ254" s="37">
        <f t="shared" si="124"/>
        <v>0</v>
      </c>
      <c r="CM254" s="16">
        <f>SUMIFS('[1]Ajuste Inventario'!$I:$I,'[1]Ajuste Inventario'!$B:$B,E254,'[1]Ajuste Inventario'!$S:$S,D254)*-1</f>
        <v>0</v>
      </c>
      <c r="CN254" s="36">
        <f t="shared" si="95"/>
        <v>0</v>
      </c>
      <c r="CP254" t="str">
        <f t="shared" si="96"/>
        <v>2710Org.Vtas Dolores</v>
      </c>
      <c r="CQ254" s="10" t="e">
        <f t="shared" si="97"/>
        <v>#DIV/0!</v>
      </c>
    </row>
    <row r="255" spans="1:95" x14ac:dyDescent="0.25">
      <c r="A255" s="30">
        <v>46204</v>
      </c>
      <c r="B255" s="31" t="str">
        <f>VLOOKUP($E255,'[2]TEORICOS (05.26)'!$A$8:$T$251,B$1,0)</f>
        <v>P</v>
      </c>
      <c r="C255" s="32" t="str">
        <f>VLOOKUP($E255,'[2]TEORICOS (05.26)'!$A$8:$T$251,C$1,0)</f>
        <v>Sprite</v>
      </c>
      <c r="D255" t="s">
        <v>217</v>
      </c>
      <c r="E255">
        <v>2727</v>
      </c>
      <c r="F255" t="s">
        <v>163</v>
      </c>
      <c r="G255" s="16">
        <v>273</v>
      </c>
      <c r="H255" s="16">
        <v>288.56099999999986</v>
      </c>
      <c r="I255" s="33">
        <v>4002293.3000000026</v>
      </c>
      <c r="J255" s="33">
        <v>3366309.9800000028</v>
      </c>
      <c r="K255" s="34">
        <f>IF($B255="P",VLOOKUP($E255,'[2]Costeo-JUL26'!$B$9:$CQ$307,K$1,0),0)</f>
        <v>911399</v>
      </c>
      <c r="L255" s="35">
        <f>VLOOKUP($E255,'[2]TEORICOS (05.26)'!$A$8:$T$251,L$1,0)</f>
        <v>0.27500000000000002</v>
      </c>
      <c r="M255" s="36">
        <f t="shared" si="98"/>
        <v>925735.24450000084</v>
      </c>
      <c r="N255" s="35">
        <f>IF($B255="P",VLOOKUP($E255,'[2]Costeo-JUL26'!$B$9:$CQ$307,N$1,0),0)</f>
        <v>3.5000000000000003E-2</v>
      </c>
      <c r="O255" s="36">
        <f t="shared" si="99"/>
        <v>32400.733557500032</v>
      </c>
      <c r="P255" s="36">
        <f>IF($B255="P",VLOOKUP($E255,'[2]Costeo-JUL26'!$B$9:$CQ$307,P$1,0),0)*H255</f>
        <v>0</v>
      </c>
      <c r="Q255" s="36">
        <f t="shared" si="100"/>
        <v>958135.97805750091</v>
      </c>
      <c r="R255" s="34">
        <f>IF($B255="P",VLOOKUP($E255,'[2]Costeo-JUL26'!$B$9:$CQ$307,R$1,0),0)</f>
        <v>0</v>
      </c>
      <c r="S255" s="16">
        <f>IF($B255="P",VLOOKUP($E255,'[2]Costeo-JUL26'!$B$9:$CQ$307,S$1,0),0)*$G255</f>
        <v>0</v>
      </c>
      <c r="T255" s="36">
        <f>IF($B255="P",VLOOKUP($E255,'[2]Costeo-JUL26'!$B$9:$CQ$307,T$1,0),0)*$G255</f>
        <v>0</v>
      </c>
      <c r="U255" s="35">
        <f>IF($B255="P",VLOOKUP($E255,'[2]Costeo-JUL26'!$B$9:$CQ$307,U$1,0),0)</f>
        <v>0</v>
      </c>
      <c r="V255" s="36">
        <f t="shared" si="101"/>
        <v>0</v>
      </c>
      <c r="W255" s="36">
        <f t="shared" si="102"/>
        <v>0</v>
      </c>
      <c r="X255" s="34">
        <f>IF($B255="P",VLOOKUP($E255,'[2]Costeo-JUL26'!$B$9:$CQ$307,X$1,0),0)</f>
        <v>902338</v>
      </c>
      <c r="Y255" s="16">
        <f>IF($B255="P",VLOOKUP($E255,'[2]Costeo-JUL26'!$B$9:$CQ$307,Y$1,0),0)*$G255</f>
        <v>13.621608</v>
      </c>
      <c r="Z255" s="36">
        <f>IF($B255="P",VLOOKUP($E255,'[2]Costeo-JUL26'!$B$9:$CQ$307,Z$1,0),0)*$G255</f>
        <v>3851.3734459200004</v>
      </c>
      <c r="AA255" s="35">
        <f>IF($B255="P",VLOOKUP($E255,'[2]Costeo-JUL26'!$B$9:$CQ$307,AA$1,0),0)</f>
        <v>0.45</v>
      </c>
      <c r="AB255" s="36">
        <f t="shared" si="103"/>
        <v>1733.1180506640003</v>
      </c>
      <c r="AC255" s="36">
        <f t="shared" si="104"/>
        <v>5584.4914965840007</v>
      </c>
      <c r="AD255" s="34">
        <f>IF($B255="P",VLOOKUP($E255,'[2]Costeo-JUL26'!$B$9:$CQ$307,AD$1,0),0)</f>
        <v>901781</v>
      </c>
      <c r="AE255" s="16">
        <f>IF($B255="P",VLOOKUP($E255,'[2]Costeo-JUL26'!$B$9:$CQ$307,AE$1,0),0)*$G255</f>
        <v>3276</v>
      </c>
      <c r="AF255" s="36">
        <f>IF($B255="P",VLOOKUP($E255,'[2]Costeo-JUL26'!$B$9:$CQ$307,AF$1,0),0)*$G255</f>
        <v>50277.427200000006</v>
      </c>
      <c r="AG255" s="35">
        <f>IF($B255="P",VLOOKUP($E255,'[2]Costeo-JUL26'!$B$9:$CQ$307,AG$1,0),0)</f>
        <v>6.0000000000000001E-3</v>
      </c>
      <c r="AH255" s="36">
        <f t="shared" si="105"/>
        <v>301.66456320000003</v>
      </c>
      <c r="AI255" s="36">
        <f t="shared" si="106"/>
        <v>50579.091763200006</v>
      </c>
      <c r="AJ255" s="34">
        <f>IF($B255="P",VLOOKUP($E255,'[2]Costeo-JUL26'!$B$9:$CQ$307,AJ$1,0),0)</f>
        <v>912216</v>
      </c>
      <c r="AK255" s="16">
        <f>IF($B255="P",VLOOKUP($E255,'[2]Costeo-JUL26'!$B$9:$CQ$307,AK$1,0),0)*$G255</f>
        <v>3276</v>
      </c>
      <c r="AL255" s="36">
        <f>IF($B255="P",VLOOKUP($E255,'[2]Costeo-JUL26'!$B$9:$CQ$307,AL$1,0),0)*$G255</f>
        <v>25173.766800000001</v>
      </c>
      <c r="AM255" s="35">
        <f>IF($B255="P",VLOOKUP($E255,'[2]Costeo-JUL26'!$B$9:$CQ$307,AM$1,0),0)</f>
        <v>1.7999999999999999E-2</v>
      </c>
      <c r="AN255" s="36">
        <f t="shared" si="107"/>
        <v>453.12780240000001</v>
      </c>
      <c r="AO255" s="36">
        <f t="shared" si="108"/>
        <v>25626.8946024</v>
      </c>
      <c r="AP255" s="34">
        <f>IF($B255="P",VLOOKUP($E255,'[2]Costeo-JUL26'!$B$9:$CQ$307,AP$1,0),0)</f>
        <v>901189</v>
      </c>
      <c r="AQ255" s="16">
        <f>IF($B255="P",VLOOKUP($E255,'[2]Costeo-JUL26'!$B$9:$CQ$307,AQ$1,0),0)*$G255</f>
        <v>3276</v>
      </c>
      <c r="AR255" s="36">
        <f>IF($B255="P",VLOOKUP($E255,'[2]Costeo-JUL26'!$B$9:$CQ$307,AR$1,0),0)*$G255</f>
        <v>251217.43920454546</v>
      </c>
      <c r="AS255" s="35">
        <f>IF($B255="P",VLOOKUP($E255,'[2]Costeo-JUL26'!$B$9:$CQ$307,AS$1,0),0)</f>
        <v>0.02</v>
      </c>
      <c r="AT255" s="36">
        <f t="shared" si="109"/>
        <v>5024.3487840909092</v>
      </c>
      <c r="AU255" s="36">
        <f t="shared" si="110"/>
        <v>256241.78798863638</v>
      </c>
      <c r="AV255" s="34">
        <f>IF($B255="P",VLOOKUP($E255,'[2]Costeo-JUL26'!$B$9:$CQ$307,AV$1,0),0)</f>
        <v>932317</v>
      </c>
      <c r="AW255" s="16">
        <f>IF($B255="P",VLOOKUP($E255,'[2]Costeo-JUL26'!$B$9:$CQ$307,AW$1,0),0)*$G255</f>
        <v>5.4327000000000005</v>
      </c>
      <c r="AX255" s="36">
        <f>IF($B255="P",VLOOKUP($E255,'[2]Costeo-JUL26'!$B$9:$CQ$307,AX$1,0),0)*$G255</f>
        <v>23348.658060000002</v>
      </c>
      <c r="AY255" s="35">
        <f>IF($B255="P",VLOOKUP($E255,'[2]Costeo-JUL26'!$B$9:$CQ$307,AY$1,0),0)</f>
        <v>0.03</v>
      </c>
      <c r="AZ255" s="36">
        <f t="shared" si="111"/>
        <v>700.45974180000007</v>
      </c>
      <c r="BA255" s="36">
        <f t="shared" si="112"/>
        <v>24049.117801800003</v>
      </c>
      <c r="BB255" s="34">
        <f>IF($B255="P",VLOOKUP($E255,'[2]Costeo-JUL26'!$B$9:$CQ$307,BB$1,0),0)</f>
        <v>902311</v>
      </c>
      <c r="BC255" s="16">
        <f>IF($B255="P",VLOOKUP($E255,'[2]Costeo-JUL26'!$B$9:$CQ$307,BC$1,0),0)*$G255</f>
        <v>0.75833333333333341</v>
      </c>
      <c r="BD255" s="36">
        <f>IF($B255="P",VLOOKUP($E255,'[2]Costeo-JUL26'!$B$9:$CQ$307,BD$1,0),0)*$G255</f>
        <v>2973.9141250000002</v>
      </c>
      <c r="BE255" s="35">
        <f>IF($B255="P",VLOOKUP($E255,'[2]Costeo-JUL26'!$B$9:$CQ$307,BE$1,0),0)</f>
        <v>0.03</v>
      </c>
      <c r="BF255" s="36">
        <f t="shared" si="113"/>
        <v>89.217423750000009</v>
      </c>
      <c r="BG255" s="36">
        <f t="shared" si="114"/>
        <v>3063.1315487500001</v>
      </c>
      <c r="BH255" s="34">
        <f>IF($B255="P",VLOOKUP($E255,'[2]Costeo-JUL26'!$B$9:$CQ$307,BH$1,0),0)</f>
        <v>933089</v>
      </c>
      <c r="BI255" s="16">
        <f>IF($B255="P",VLOOKUP($E255,'[2]Costeo-JUL26'!$B$9:$CQ$307,BI$1,0),0)*$G255</f>
        <v>9.4791666666666679</v>
      </c>
      <c r="BJ255" s="36">
        <f>IF($B255="P",VLOOKUP($E255,'[2]Costeo-JUL26'!$B$9:$CQ$307,BJ$1,0),0)*$G255</f>
        <v>7058.8751524390245</v>
      </c>
      <c r="BK255" s="35">
        <f>IF(BH255=910319,0,IF($B255="P",VLOOKUP($E255,'[2]Costeo-JUL26'!$B$9:$CQ$307,BK$1,0),0))</f>
        <v>0.02</v>
      </c>
      <c r="BL255" s="36">
        <f t="shared" si="115"/>
        <v>141.17750304878049</v>
      </c>
      <c r="BM255" s="36">
        <f t="shared" si="116"/>
        <v>7200.0526554878052</v>
      </c>
      <c r="BN255" s="34">
        <f>IF($B255="P",VLOOKUP($E255,'[2]Costeo-JUL26'!$B$9:$CQ$307,BN$1,0),0)</f>
        <v>0</v>
      </c>
      <c r="BO255" s="16">
        <f>IF($B255="P",VLOOKUP($E255,'[2]Costeo-JUL26'!$B$9:$CQ$307,BO$1,0),0)*$G255</f>
        <v>0</v>
      </c>
      <c r="BP255" s="36">
        <f>IF($B255="P",VLOOKUP($E255,'[2]Costeo-JUL26'!$B$9:$CQ$307,BP$1,0),0)*$G255</f>
        <v>0</v>
      </c>
      <c r="BQ255" s="35">
        <f>IF($B255="P",VLOOKUP($E255,'[2]Costeo-JUL26'!$B$9:$CQ$307,BQ$1,0),0)</f>
        <v>0</v>
      </c>
      <c r="BR255" s="36">
        <f t="shared" si="117"/>
        <v>0</v>
      </c>
      <c r="BS255" s="36">
        <f t="shared" si="118"/>
        <v>0</v>
      </c>
      <c r="BT255" s="34">
        <f>IF($B255="P",VLOOKUP($E255,'[2]Costeo-JUL26'!$B$9:$CQ$307,BT$1,0),0)</f>
        <v>0</v>
      </c>
      <c r="BU255" s="16">
        <f>IF($B255="P",VLOOKUP($E255,'[2]Costeo-JUL26'!$B$9:$CQ$307,BU$1,0),0)*$G255</f>
        <v>0</v>
      </c>
      <c r="BV255" s="36">
        <f>IF($B255="P",VLOOKUP($E255,'[2]Costeo-JUL26'!$B$9:$CQ$307,BV$1,0),0)*$G255</f>
        <v>0</v>
      </c>
      <c r="BW255" s="35">
        <f>IF($B255="P",VLOOKUP($E255,'[2]Costeo-JUL26'!$B$9:$CQ$307,BW$1,0),0)</f>
        <v>0</v>
      </c>
      <c r="BX255" s="36">
        <f t="shared" si="119"/>
        <v>0</v>
      </c>
      <c r="BY255" s="36">
        <f t="shared" si="120"/>
        <v>0</v>
      </c>
      <c r="BZ255" s="34">
        <f>IF($B255="P",VLOOKUP($E255,'[2]Costeo-JUL26'!$B$9:$CQ$307,BZ$1,0),0)</f>
        <v>0</v>
      </c>
      <c r="CA255" s="16">
        <f>IF($B255="P",VLOOKUP($E255,'[2]Costeo-JUL26'!$B$9:$CQ$307,CA$1,0),0)*$G255</f>
        <v>0</v>
      </c>
      <c r="CB255" s="36">
        <f>IF($B255="P",VLOOKUP($E255,'[2]Costeo-JUL26'!$B$9:$CQ$307,CB$1,0),0)*$G255</f>
        <v>0</v>
      </c>
      <c r="CC255" s="35">
        <f>IF($B255="P",VLOOKUP($E255,'[2]Costeo-JUL26'!$B$9:$CQ$307,CC$1,0),0)</f>
        <v>0</v>
      </c>
      <c r="CD255" s="36">
        <f t="shared" si="121"/>
        <v>0</v>
      </c>
      <c r="CE255" s="36">
        <f t="shared" si="122"/>
        <v>0</v>
      </c>
      <c r="CF255" s="37">
        <f t="shared" si="94"/>
        <v>1330480.5459143589</v>
      </c>
      <c r="CG255" s="36">
        <f>IF($B255="r",VLOOKUP($E255,'[2]Costeo-JUL26'!$B$9:$CQ$307,CG$1,0),0)*$G255</f>
        <v>0</v>
      </c>
      <c r="CH255" s="35">
        <f>VLOOKUP($E255,'[2]TEORICOS (05.26)'!$A$8:$T$251,CH$1,0)</f>
        <v>0</v>
      </c>
      <c r="CI255" s="36">
        <f t="shared" si="123"/>
        <v>0</v>
      </c>
      <c r="CJ255" s="37">
        <f t="shared" si="124"/>
        <v>0</v>
      </c>
      <c r="CM255" s="16">
        <f>SUMIFS('[1]Ajuste Inventario'!$I:$I,'[1]Ajuste Inventario'!$B:$B,E255,'[1]Ajuste Inventario'!$S:$S,D255)*-1</f>
        <v>4</v>
      </c>
      <c r="CN255" s="36">
        <f t="shared" si="95"/>
        <v>19494.220452957641</v>
      </c>
      <c r="CP255" t="str">
        <f t="shared" si="96"/>
        <v>2727Org.Vtas Dolores</v>
      </c>
      <c r="CQ255" s="10">
        <f t="shared" si="97"/>
        <v>4873.5551132394103</v>
      </c>
    </row>
    <row r="256" spans="1:95" x14ac:dyDescent="0.25">
      <c r="A256" s="30">
        <v>46204</v>
      </c>
      <c r="B256" s="31" t="str">
        <f>VLOOKUP($E256,'[2]TEORICOS (05.26)'!$A$8:$T$251,B$1,0)</f>
        <v>P</v>
      </c>
      <c r="C256" s="32" t="str">
        <f>VLOOKUP($E256,'[2]TEORICOS (05.26)'!$A$8:$T$251,C$1,0)</f>
        <v>Sprite</v>
      </c>
      <c r="D256" t="s">
        <v>217</v>
      </c>
      <c r="E256">
        <v>2741</v>
      </c>
      <c r="F256" t="s">
        <v>164</v>
      </c>
      <c r="G256" s="16">
        <v>239</v>
      </c>
      <c r="H256" s="16">
        <v>505.00699999999995</v>
      </c>
      <c r="I256" s="33">
        <v>4602678.4700000072</v>
      </c>
      <c r="J256" s="33">
        <v>4417090.8000000054</v>
      </c>
      <c r="K256" s="34">
        <f>IF($B256="P",VLOOKUP($E256,'[2]Costeo-JUL26'!$B$9:$CQ$307,K$1,0),0)</f>
        <v>911399</v>
      </c>
      <c r="L256" s="35">
        <f>VLOOKUP($E256,'[2]TEORICOS (05.26)'!$A$8:$T$251,L$1,0)</f>
        <v>0.27500000000000002</v>
      </c>
      <c r="M256" s="36">
        <f t="shared" si="98"/>
        <v>1214699.9700000016</v>
      </c>
      <c r="N256" s="35">
        <f>IF($B256="P",VLOOKUP($E256,'[2]Costeo-JUL26'!$B$9:$CQ$307,N$1,0),0)</f>
        <v>3.5000000000000003E-2</v>
      </c>
      <c r="O256" s="36">
        <f t="shared" si="99"/>
        <v>42514.498950000059</v>
      </c>
      <c r="P256" s="36">
        <f>IF($B256="P",VLOOKUP($E256,'[2]Costeo-JUL26'!$B$9:$CQ$307,P$1,0),0)*H256</f>
        <v>0</v>
      </c>
      <c r="Q256" s="36">
        <f t="shared" si="100"/>
        <v>1257214.4689500018</v>
      </c>
      <c r="R256" s="34">
        <f>IF($B256="P",VLOOKUP($E256,'[2]Costeo-JUL26'!$B$9:$CQ$307,R$1,0),0)</f>
        <v>0</v>
      </c>
      <c r="S256" s="16">
        <f>IF($B256="P",VLOOKUP($E256,'[2]Costeo-JUL26'!$B$9:$CQ$307,S$1,0),0)*$G256</f>
        <v>0</v>
      </c>
      <c r="T256" s="36">
        <f>IF($B256="P",VLOOKUP($E256,'[2]Costeo-JUL26'!$B$9:$CQ$307,T$1,0),0)*$G256</f>
        <v>0</v>
      </c>
      <c r="U256" s="35">
        <f>IF($B256="P",VLOOKUP($E256,'[2]Costeo-JUL26'!$B$9:$CQ$307,U$1,0),0)</f>
        <v>0</v>
      </c>
      <c r="V256" s="36">
        <f t="shared" si="101"/>
        <v>0</v>
      </c>
      <c r="W256" s="36">
        <f t="shared" si="102"/>
        <v>0</v>
      </c>
      <c r="X256" s="34">
        <f>IF($B256="P",VLOOKUP($E256,'[2]Costeo-JUL26'!$B$9:$CQ$307,X$1,0),0)</f>
        <v>902338</v>
      </c>
      <c r="Y256" s="16">
        <f>IF($B256="P",VLOOKUP($E256,'[2]Costeo-JUL26'!$B$9:$CQ$307,Y$1,0),0)*$G256</f>
        <v>23.850288000000003</v>
      </c>
      <c r="Z256" s="36">
        <f>IF($B256="P",VLOOKUP($E256,'[2]Costeo-JUL26'!$B$9:$CQ$307,Z$1,0),0)*$G256</f>
        <v>6743.4304291200006</v>
      </c>
      <c r="AA256" s="35">
        <f>IF($B256="P",VLOOKUP($E256,'[2]Costeo-JUL26'!$B$9:$CQ$307,AA$1,0),0)</f>
        <v>0.45</v>
      </c>
      <c r="AB256" s="36">
        <f t="shared" si="103"/>
        <v>3034.5436931040003</v>
      </c>
      <c r="AC256" s="36">
        <f t="shared" si="104"/>
        <v>9777.9741222240009</v>
      </c>
      <c r="AD256" s="34">
        <f>IF($B256="P",VLOOKUP($E256,'[2]Costeo-JUL26'!$B$9:$CQ$307,AD$1,0),0)</f>
        <v>901781</v>
      </c>
      <c r="AE256" s="16">
        <f>IF($B256="P",VLOOKUP($E256,'[2]Costeo-JUL26'!$B$9:$CQ$307,AE$1,0),0)*$G256</f>
        <v>1912</v>
      </c>
      <c r="AF256" s="36">
        <f>IF($B256="P",VLOOKUP($E256,'[2]Costeo-JUL26'!$B$9:$CQ$307,AF$1,0),0)*$G256</f>
        <v>29343.846400000002</v>
      </c>
      <c r="AG256" s="35">
        <f>IF($B256="P",VLOOKUP($E256,'[2]Costeo-JUL26'!$B$9:$CQ$307,AG$1,0),0)</f>
        <v>6.0000000000000001E-3</v>
      </c>
      <c r="AH256" s="36">
        <f t="shared" si="105"/>
        <v>176.06307840000002</v>
      </c>
      <c r="AI256" s="36">
        <f t="shared" si="106"/>
        <v>29519.909478400001</v>
      </c>
      <c r="AJ256" s="34">
        <f>IF($B256="P",VLOOKUP($E256,'[2]Costeo-JUL26'!$B$9:$CQ$307,AJ$1,0),0)</f>
        <v>911355</v>
      </c>
      <c r="AK256" s="16">
        <f>IF($B256="P",VLOOKUP($E256,'[2]Costeo-JUL26'!$B$9:$CQ$307,AK$1,0),0)*$G256</f>
        <v>1912</v>
      </c>
      <c r="AL256" s="36">
        <f>IF($B256="P",VLOOKUP($E256,'[2]Costeo-JUL26'!$B$9:$CQ$307,AL$1,0),0)*$G256</f>
        <v>20793</v>
      </c>
      <c r="AM256" s="35">
        <f>IF($B256="P",VLOOKUP($E256,'[2]Costeo-JUL26'!$B$9:$CQ$307,AM$1,0),0)</f>
        <v>1.7999999999999999E-2</v>
      </c>
      <c r="AN256" s="36">
        <f t="shared" si="107"/>
        <v>374.27399999999994</v>
      </c>
      <c r="AO256" s="36">
        <f t="shared" si="108"/>
        <v>21167.274000000001</v>
      </c>
      <c r="AP256" s="34">
        <f>IF($B256="P",VLOOKUP($E256,'[2]Costeo-JUL26'!$B$9:$CQ$307,AP$1,0),0)</f>
        <v>913486</v>
      </c>
      <c r="AQ256" s="16">
        <f>IF($B256="P",VLOOKUP($E256,'[2]Costeo-JUL26'!$B$9:$CQ$307,AQ$1,0),0)*$G256</f>
        <v>1912</v>
      </c>
      <c r="AR256" s="36">
        <f>IF($B256="P",VLOOKUP($E256,'[2]Costeo-JUL26'!$B$9:$CQ$307,AR$1,0),0)*$G256</f>
        <v>236010.40566106176</v>
      </c>
      <c r="AS256" s="35">
        <f>IF($B256="P",VLOOKUP($E256,'[2]Costeo-JUL26'!$B$9:$CQ$307,AS$1,0),0)</f>
        <v>0.02</v>
      </c>
      <c r="AT256" s="36">
        <f t="shared" si="109"/>
        <v>4720.2081132212352</v>
      </c>
      <c r="AU256" s="36">
        <f t="shared" si="110"/>
        <v>240730.613774283</v>
      </c>
      <c r="AV256" s="34">
        <f>IF($B256="P",VLOOKUP($E256,'[2]Costeo-JUL26'!$B$9:$CQ$307,AV$1,0),0)</f>
        <v>902310</v>
      </c>
      <c r="AW256" s="16">
        <f>IF($B256="P",VLOOKUP($E256,'[2]Costeo-JUL26'!$B$9:$CQ$307,AW$1,0),0)*$G256</f>
        <v>7.4567999999999994</v>
      </c>
      <c r="AX256" s="36">
        <f>IF($B256="P",VLOOKUP($E256,'[2]Costeo-JUL26'!$B$9:$CQ$307,AX$1,0),0)*$G256</f>
        <v>26125.242500440221</v>
      </c>
      <c r="AY256" s="35">
        <f>IF($B256="P",VLOOKUP($E256,'[2]Costeo-JUL26'!$B$9:$CQ$307,AY$1,0),0)</f>
        <v>0.03</v>
      </c>
      <c r="AZ256" s="36">
        <f t="shared" si="111"/>
        <v>783.75727501320659</v>
      </c>
      <c r="BA256" s="36">
        <f t="shared" si="112"/>
        <v>26908.999775453427</v>
      </c>
      <c r="BB256" s="34">
        <f>IF($B256="P",VLOOKUP($E256,'[2]Costeo-JUL26'!$B$9:$CQ$307,BB$1,0),0)</f>
        <v>902311</v>
      </c>
      <c r="BC256" s="16">
        <f>IF($B256="P",VLOOKUP($E256,'[2]Costeo-JUL26'!$B$9:$CQ$307,BC$1,0),0)*$G256</f>
        <v>1.1950000000000001</v>
      </c>
      <c r="BD256" s="36">
        <f>IF($B256="P",VLOOKUP($E256,'[2]Costeo-JUL26'!$B$9:$CQ$307,BD$1,0),0)*$G256</f>
        <v>4686.3657750000002</v>
      </c>
      <c r="BE256" s="35">
        <f>IF($B256="P",VLOOKUP($E256,'[2]Costeo-JUL26'!$B$9:$CQ$307,BE$1,0),0)</f>
        <v>0.03</v>
      </c>
      <c r="BF256" s="36">
        <f t="shared" si="113"/>
        <v>140.59097324999999</v>
      </c>
      <c r="BG256" s="36">
        <f t="shared" si="114"/>
        <v>4826.9567482500006</v>
      </c>
      <c r="BH256" s="34">
        <f>IF($B256="P",VLOOKUP($E256,'[2]Costeo-JUL26'!$B$9:$CQ$307,BH$1,0),0)</f>
        <v>910319</v>
      </c>
      <c r="BI256" s="16">
        <f>IF($B256="P",VLOOKUP($E256,'[2]Costeo-JUL26'!$B$9:$CQ$307,BI$1,0),0)*$G256</f>
        <v>4.2678571428571423</v>
      </c>
      <c r="BJ256" s="36">
        <f>IF($B256="P",VLOOKUP($E256,'[2]Costeo-JUL26'!$B$9:$CQ$307,BJ$1,0),0)*$G256</f>
        <v>11158.3125</v>
      </c>
      <c r="BK256" s="35">
        <f>IF(BH256=910319,0,IF($B256="P",VLOOKUP($E256,'[2]Costeo-JUL26'!$B$9:$CQ$307,BK$1,0),0))</f>
        <v>0</v>
      </c>
      <c r="BL256" s="36">
        <f t="shared" si="115"/>
        <v>0</v>
      </c>
      <c r="BM256" s="36">
        <f t="shared" si="116"/>
        <v>11158.3125</v>
      </c>
      <c r="BN256" s="34">
        <f>IF($B256="P",VLOOKUP($E256,'[2]Costeo-JUL26'!$B$9:$CQ$307,BN$1,0),0)</f>
        <v>0</v>
      </c>
      <c r="BO256" s="16">
        <f>IF($B256="P",VLOOKUP($E256,'[2]Costeo-JUL26'!$B$9:$CQ$307,BO$1,0),0)*$G256</f>
        <v>0</v>
      </c>
      <c r="BP256" s="36">
        <f>IF($B256="P",VLOOKUP($E256,'[2]Costeo-JUL26'!$B$9:$CQ$307,BP$1,0),0)*$G256</f>
        <v>0</v>
      </c>
      <c r="BQ256" s="35">
        <f>IF($B256="P",VLOOKUP($E256,'[2]Costeo-JUL26'!$B$9:$CQ$307,BQ$1,0),0)</f>
        <v>0</v>
      </c>
      <c r="BR256" s="36">
        <f t="shared" si="117"/>
        <v>0</v>
      </c>
      <c r="BS256" s="36">
        <f t="shared" si="118"/>
        <v>0</v>
      </c>
      <c r="BT256" s="34">
        <f>IF($B256="P",VLOOKUP($E256,'[2]Costeo-JUL26'!$B$9:$CQ$307,BT$1,0),0)</f>
        <v>0</v>
      </c>
      <c r="BU256" s="16">
        <f>IF($B256="P",VLOOKUP($E256,'[2]Costeo-JUL26'!$B$9:$CQ$307,BU$1,0),0)*$G256</f>
        <v>0</v>
      </c>
      <c r="BV256" s="36">
        <f>IF($B256="P",VLOOKUP($E256,'[2]Costeo-JUL26'!$B$9:$CQ$307,BV$1,0),0)*$G256</f>
        <v>0</v>
      </c>
      <c r="BW256" s="35">
        <f>IF($B256="P",VLOOKUP($E256,'[2]Costeo-JUL26'!$B$9:$CQ$307,BW$1,0),0)</f>
        <v>0</v>
      </c>
      <c r="BX256" s="36">
        <f t="shared" si="119"/>
        <v>0</v>
      </c>
      <c r="BY256" s="36">
        <f t="shared" si="120"/>
        <v>0</v>
      </c>
      <c r="BZ256" s="34">
        <f>IF($B256="P",VLOOKUP($E256,'[2]Costeo-JUL26'!$B$9:$CQ$307,BZ$1,0),0)</f>
        <v>0</v>
      </c>
      <c r="CA256" s="16">
        <f>IF($B256="P",VLOOKUP($E256,'[2]Costeo-JUL26'!$B$9:$CQ$307,CA$1,0),0)*$G256</f>
        <v>0</v>
      </c>
      <c r="CB256" s="36">
        <f>IF($B256="P",VLOOKUP($E256,'[2]Costeo-JUL26'!$B$9:$CQ$307,CB$1,0),0)*$G256</f>
        <v>0</v>
      </c>
      <c r="CC256" s="35">
        <f>IF($B256="P",VLOOKUP($E256,'[2]Costeo-JUL26'!$B$9:$CQ$307,CC$1,0),0)</f>
        <v>0</v>
      </c>
      <c r="CD256" s="36">
        <f t="shared" si="121"/>
        <v>0</v>
      </c>
      <c r="CE256" s="36">
        <f t="shared" si="122"/>
        <v>0</v>
      </c>
      <c r="CF256" s="37">
        <f t="shared" si="94"/>
        <v>1601304.509348612</v>
      </c>
      <c r="CG256" s="36">
        <f>IF($B256="r",VLOOKUP($E256,'[2]Costeo-JUL26'!$B$9:$CQ$307,CG$1,0),0)*$G256</f>
        <v>0</v>
      </c>
      <c r="CH256" s="35">
        <f>VLOOKUP($E256,'[2]TEORICOS (05.26)'!$A$8:$T$251,CH$1,0)</f>
        <v>0</v>
      </c>
      <c r="CI256" s="36">
        <f t="shared" si="123"/>
        <v>0</v>
      </c>
      <c r="CJ256" s="37">
        <f t="shared" si="124"/>
        <v>0</v>
      </c>
      <c r="CM256" s="16">
        <f>SUMIFS('[1]Ajuste Inventario'!$I:$I,'[1]Ajuste Inventario'!$B:$B,E256,'[1]Ajuste Inventario'!$S:$S,D256)*-1</f>
        <v>2.125</v>
      </c>
      <c r="CN256" s="36">
        <f t="shared" si="95"/>
        <v>14237.540093580756</v>
      </c>
      <c r="CP256" t="str">
        <f t="shared" si="96"/>
        <v>2741Org.Vtas Dolores</v>
      </c>
      <c r="CQ256" s="10">
        <f t="shared" si="97"/>
        <v>6700.0188675674144</v>
      </c>
    </row>
    <row r="257" spans="1:95" x14ac:dyDescent="0.25">
      <c r="A257" s="30">
        <v>46204</v>
      </c>
      <c r="B257" s="31" t="str">
        <f>VLOOKUP($E257,'[2]TEORICOS (05.26)'!$A$8:$T$251,B$1,0)</f>
        <v>P</v>
      </c>
      <c r="C257" s="32" t="str">
        <f>VLOOKUP($E257,'[2]TEORICOS (05.26)'!$A$8:$T$251,C$1,0)</f>
        <v>Sprite</v>
      </c>
      <c r="D257" t="s">
        <v>217</v>
      </c>
      <c r="E257">
        <v>2759</v>
      </c>
      <c r="F257" t="s">
        <v>165</v>
      </c>
      <c r="G257" s="16">
        <v>110</v>
      </c>
      <c r="H257" s="16">
        <v>261.57999999999976</v>
      </c>
      <c r="I257" s="33">
        <v>2024446.6000000024</v>
      </c>
      <c r="J257" s="33">
        <v>1998244.0200000019</v>
      </c>
      <c r="K257" s="34">
        <f>IF($B257="P",VLOOKUP($E257,'[2]Costeo-JUL26'!$B$9:$CQ$307,K$1,0),0)</f>
        <v>911399</v>
      </c>
      <c r="L257" s="35">
        <f>VLOOKUP($E257,'[2]TEORICOS (05.26)'!$A$8:$T$251,L$1,0)</f>
        <v>0.27500000000000002</v>
      </c>
      <c r="M257" s="36">
        <f t="shared" si="98"/>
        <v>549517.10550000053</v>
      </c>
      <c r="N257" s="35">
        <f>IF($B257="P",VLOOKUP($E257,'[2]Costeo-JUL26'!$B$9:$CQ$307,N$1,0),0)</f>
        <v>3.5000000000000003E-2</v>
      </c>
      <c r="O257" s="36">
        <f t="shared" si="99"/>
        <v>19233.098692500022</v>
      </c>
      <c r="P257" s="36">
        <f>IF($B257="P",VLOOKUP($E257,'[2]Costeo-JUL26'!$B$9:$CQ$307,P$1,0),0)*H257</f>
        <v>0</v>
      </c>
      <c r="Q257" s="36">
        <f t="shared" si="100"/>
        <v>568750.20419250056</v>
      </c>
      <c r="R257" s="34">
        <f>IF($B257="P",VLOOKUP($E257,'[2]Costeo-JUL26'!$B$9:$CQ$307,R$1,0),0)</f>
        <v>0</v>
      </c>
      <c r="S257" s="16">
        <f>IF($B257="P",VLOOKUP($E257,'[2]Costeo-JUL26'!$B$9:$CQ$307,S$1,0),0)*$G257</f>
        <v>0</v>
      </c>
      <c r="T257" s="36">
        <f>IF($B257="P",VLOOKUP($E257,'[2]Costeo-JUL26'!$B$9:$CQ$307,T$1,0),0)*$G257</f>
        <v>0</v>
      </c>
      <c r="U257" s="35">
        <f>IF($B257="P",VLOOKUP($E257,'[2]Costeo-JUL26'!$B$9:$CQ$307,U$1,0),0)</f>
        <v>0</v>
      </c>
      <c r="V257" s="36">
        <f t="shared" si="101"/>
        <v>0</v>
      </c>
      <c r="W257" s="36">
        <f t="shared" si="102"/>
        <v>0</v>
      </c>
      <c r="X257" s="34">
        <f>IF($B257="P",VLOOKUP($E257,'[2]Costeo-JUL26'!$B$9:$CQ$307,X$1,0),0)</f>
        <v>902338</v>
      </c>
      <c r="Y257" s="16">
        <f>IF($B257="P",VLOOKUP($E257,'[2]Costeo-JUL26'!$B$9:$CQ$307,Y$1,0),0)*$G257</f>
        <v>12.349260000000001</v>
      </c>
      <c r="Z257" s="36">
        <f>IF($B257="P",VLOOKUP($E257,'[2]Costeo-JUL26'!$B$9:$CQ$307,Z$1,0),0)*$G257</f>
        <v>3491.6297724000001</v>
      </c>
      <c r="AA257" s="35">
        <f>IF($B257="P",VLOOKUP($E257,'[2]Costeo-JUL26'!$B$9:$CQ$307,AA$1,0),0)</f>
        <v>0.45</v>
      </c>
      <c r="AB257" s="36">
        <f t="shared" si="103"/>
        <v>1571.23339758</v>
      </c>
      <c r="AC257" s="36">
        <f t="shared" si="104"/>
        <v>5062.8631699799998</v>
      </c>
      <c r="AD257" s="34">
        <f>IF($B257="P",VLOOKUP($E257,'[2]Costeo-JUL26'!$B$9:$CQ$307,AD$1,0),0)</f>
        <v>901781</v>
      </c>
      <c r="AE257" s="16">
        <f>IF($B257="P",VLOOKUP($E257,'[2]Costeo-JUL26'!$B$9:$CQ$307,AE$1,0),0)*$G257</f>
        <v>660</v>
      </c>
      <c r="AF257" s="36">
        <f>IF($B257="P",VLOOKUP($E257,'[2]Costeo-JUL26'!$B$9:$CQ$307,AF$1,0),0)*$G257</f>
        <v>10129.152</v>
      </c>
      <c r="AG257" s="35">
        <f>IF($B257="P",VLOOKUP($E257,'[2]Costeo-JUL26'!$B$9:$CQ$307,AG$1,0),0)</f>
        <v>6.0000000000000001E-3</v>
      </c>
      <c r="AH257" s="36">
        <f t="shared" si="105"/>
        <v>60.774912</v>
      </c>
      <c r="AI257" s="36">
        <f t="shared" si="106"/>
        <v>10189.926912000001</v>
      </c>
      <c r="AJ257" s="34">
        <f>IF($B257="P",VLOOKUP($E257,'[2]Costeo-JUL26'!$B$9:$CQ$307,AJ$1,0),0)</f>
        <v>911543</v>
      </c>
      <c r="AK257" s="16">
        <f>IF($B257="P",VLOOKUP($E257,'[2]Costeo-JUL26'!$B$9:$CQ$307,AK$1,0),0)*$G257</f>
        <v>660</v>
      </c>
      <c r="AL257" s="36">
        <f>IF($B257="P",VLOOKUP($E257,'[2]Costeo-JUL26'!$B$9:$CQ$307,AL$1,0),0)*$G257</f>
        <v>9879.0120000000006</v>
      </c>
      <c r="AM257" s="35">
        <f>IF($B257="P",VLOOKUP($E257,'[2]Costeo-JUL26'!$B$9:$CQ$307,AM$1,0),0)</f>
        <v>1.7999999999999999E-2</v>
      </c>
      <c r="AN257" s="36">
        <f t="shared" si="107"/>
        <v>177.822216</v>
      </c>
      <c r="AO257" s="36">
        <f t="shared" si="108"/>
        <v>10056.834216000001</v>
      </c>
      <c r="AP257" s="34">
        <f>IF($B257="P",VLOOKUP($E257,'[2]Costeo-JUL26'!$B$9:$CQ$307,AP$1,0),0)</f>
        <v>911881</v>
      </c>
      <c r="AQ257" s="16">
        <f>IF($B257="P",VLOOKUP($E257,'[2]Costeo-JUL26'!$B$9:$CQ$307,AQ$1,0),0)*$G257</f>
        <v>660</v>
      </c>
      <c r="AR257" s="36">
        <f>IF($B257="P",VLOOKUP($E257,'[2]Costeo-JUL26'!$B$9:$CQ$307,AR$1,0),0)*$G257</f>
        <v>89556.192001491669</v>
      </c>
      <c r="AS257" s="35">
        <f>IF($B257="P",VLOOKUP($E257,'[2]Costeo-JUL26'!$B$9:$CQ$307,AS$1,0),0)</f>
        <v>0.02</v>
      </c>
      <c r="AT257" s="36">
        <f t="shared" si="109"/>
        <v>1791.1238400298334</v>
      </c>
      <c r="AU257" s="36">
        <f t="shared" si="110"/>
        <v>91347.3158415215</v>
      </c>
      <c r="AV257" s="34">
        <f>IF($B257="P",VLOOKUP($E257,'[2]Costeo-JUL26'!$B$9:$CQ$307,AV$1,0),0)</f>
        <v>932442</v>
      </c>
      <c r="AW257" s="16">
        <f>IF($B257="P",VLOOKUP($E257,'[2]Costeo-JUL26'!$B$9:$CQ$307,AW$1,0),0)*$G257</f>
        <v>3.0469999999999997</v>
      </c>
      <c r="AX257" s="36">
        <f>IF($B257="P",VLOOKUP($E257,'[2]Costeo-JUL26'!$B$9:$CQ$307,AX$1,0),0)*$G257</f>
        <v>11247.312845410072</v>
      </c>
      <c r="AY257" s="35">
        <f>IF($B257="P",VLOOKUP($E257,'[2]Costeo-JUL26'!$B$9:$CQ$307,AY$1,0),0)</f>
        <v>0.03</v>
      </c>
      <c r="AZ257" s="36">
        <f t="shared" si="111"/>
        <v>337.41938536230214</v>
      </c>
      <c r="BA257" s="36">
        <f t="shared" si="112"/>
        <v>11584.732230772373</v>
      </c>
      <c r="BB257" s="34">
        <f>IF($B257="P",VLOOKUP($E257,'[2]Costeo-JUL26'!$B$9:$CQ$307,BB$1,0),0)</f>
        <v>902311</v>
      </c>
      <c r="BC257" s="16">
        <f>IF($B257="P",VLOOKUP($E257,'[2]Costeo-JUL26'!$B$9:$CQ$307,BC$1,0),0)*$G257</f>
        <v>0.48125000000000007</v>
      </c>
      <c r="BD257" s="36">
        <f>IF($B257="P",VLOOKUP($E257,'[2]Costeo-JUL26'!$B$9:$CQ$307,BD$1,0),0)*$G257</f>
        <v>1887.2916562500004</v>
      </c>
      <c r="BE257" s="35">
        <f>IF($B257="P",VLOOKUP($E257,'[2]Costeo-JUL26'!$B$9:$CQ$307,BE$1,0),0)</f>
        <v>0.03</v>
      </c>
      <c r="BF257" s="36">
        <f t="shared" si="113"/>
        <v>56.618749687500014</v>
      </c>
      <c r="BG257" s="36">
        <f t="shared" si="114"/>
        <v>1943.9104059375004</v>
      </c>
      <c r="BH257" s="34">
        <f>IF($B257="P",VLOOKUP($E257,'[2]Costeo-JUL26'!$B$9:$CQ$307,BH$1,0),0)</f>
        <v>933089</v>
      </c>
      <c r="BI257" s="16">
        <f>IF($B257="P",VLOOKUP($E257,'[2]Costeo-JUL26'!$B$9:$CQ$307,BI$1,0),0)*$G257</f>
        <v>4.125</v>
      </c>
      <c r="BJ257" s="36">
        <f>IF($B257="P",VLOOKUP($E257,'[2]Costeo-JUL26'!$B$9:$CQ$307,BJ$1,0),0)*$G257</f>
        <v>3071.7742421602788</v>
      </c>
      <c r="BK257" s="35">
        <f>IF(BH257=910319,0,IF($B257="P",VLOOKUP($E257,'[2]Costeo-JUL26'!$B$9:$CQ$307,BK$1,0),0))</f>
        <v>0.02</v>
      </c>
      <c r="BL257" s="36">
        <f t="shared" si="115"/>
        <v>61.435484843205579</v>
      </c>
      <c r="BM257" s="36">
        <f t="shared" si="116"/>
        <v>3133.2097270034842</v>
      </c>
      <c r="BN257" s="34">
        <f>IF($B257="P",VLOOKUP($E257,'[2]Costeo-JUL26'!$B$9:$CQ$307,BN$1,0),0)</f>
        <v>0</v>
      </c>
      <c r="BO257" s="16">
        <f>IF($B257="P",VLOOKUP($E257,'[2]Costeo-JUL26'!$B$9:$CQ$307,BO$1,0),0)*$G257</f>
        <v>0</v>
      </c>
      <c r="BP257" s="36">
        <f>IF($B257="P",VLOOKUP($E257,'[2]Costeo-JUL26'!$B$9:$CQ$307,BP$1,0),0)*$G257</f>
        <v>0</v>
      </c>
      <c r="BQ257" s="35">
        <f>IF($B257="P",VLOOKUP($E257,'[2]Costeo-JUL26'!$B$9:$CQ$307,BQ$1,0),0)</f>
        <v>0</v>
      </c>
      <c r="BR257" s="36">
        <f t="shared" si="117"/>
        <v>0</v>
      </c>
      <c r="BS257" s="36">
        <f t="shared" si="118"/>
        <v>0</v>
      </c>
      <c r="BT257" s="34">
        <f>IF($B257="P",VLOOKUP($E257,'[2]Costeo-JUL26'!$B$9:$CQ$307,BT$1,0),0)</f>
        <v>0</v>
      </c>
      <c r="BU257" s="16">
        <f>IF($B257="P",VLOOKUP($E257,'[2]Costeo-JUL26'!$B$9:$CQ$307,BU$1,0),0)*$G257</f>
        <v>0</v>
      </c>
      <c r="BV257" s="36">
        <f>IF($B257="P",VLOOKUP($E257,'[2]Costeo-JUL26'!$B$9:$CQ$307,BV$1,0),0)*$G257</f>
        <v>0</v>
      </c>
      <c r="BW257" s="35">
        <f>IF($B257="P",VLOOKUP($E257,'[2]Costeo-JUL26'!$B$9:$CQ$307,BW$1,0),0)</f>
        <v>0</v>
      </c>
      <c r="BX257" s="36">
        <f t="shared" si="119"/>
        <v>0</v>
      </c>
      <c r="BY257" s="36">
        <f t="shared" si="120"/>
        <v>0</v>
      </c>
      <c r="BZ257" s="34">
        <f>IF($B257="P",VLOOKUP($E257,'[2]Costeo-JUL26'!$B$9:$CQ$307,BZ$1,0),0)</f>
        <v>0</v>
      </c>
      <c r="CA257" s="16">
        <f>IF($B257="P",VLOOKUP($E257,'[2]Costeo-JUL26'!$B$9:$CQ$307,CA$1,0),0)*$G257</f>
        <v>0</v>
      </c>
      <c r="CB257" s="36">
        <f>IF($B257="P",VLOOKUP($E257,'[2]Costeo-JUL26'!$B$9:$CQ$307,CB$1,0),0)*$G257</f>
        <v>0</v>
      </c>
      <c r="CC257" s="35">
        <f>IF($B257="P",VLOOKUP($E257,'[2]Costeo-JUL26'!$B$9:$CQ$307,CC$1,0),0)</f>
        <v>0</v>
      </c>
      <c r="CD257" s="36">
        <f t="shared" si="121"/>
        <v>0</v>
      </c>
      <c r="CE257" s="36">
        <f t="shared" si="122"/>
        <v>0</v>
      </c>
      <c r="CF257" s="37">
        <f t="shared" si="94"/>
        <v>702068.99669571547</v>
      </c>
      <c r="CG257" s="36">
        <f>IF($B257="r",VLOOKUP($E257,'[2]Costeo-JUL26'!$B$9:$CQ$307,CG$1,0),0)*$G257</f>
        <v>0</v>
      </c>
      <c r="CH257" s="35">
        <f>VLOOKUP($E257,'[2]TEORICOS (05.26)'!$A$8:$T$251,CH$1,0)</f>
        <v>0</v>
      </c>
      <c r="CI257" s="36">
        <f t="shared" si="123"/>
        <v>0</v>
      </c>
      <c r="CJ257" s="37">
        <f t="shared" si="124"/>
        <v>0</v>
      </c>
      <c r="CM257" s="16">
        <f>SUMIFS('[1]Ajuste Inventario'!$I:$I,'[1]Ajuste Inventario'!$B:$B,E257,'[1]Ajuste Inventario'!$S:$S,D257)*-1</f>
        <v>2.0010000000000003</v>
      </c>
      <c r="CN257" s="36">
        <f t="shared" si="95"/>
        <v>12771.273294437517</v>
      </c>
      <c r="CP257" t="str">
        <f t="shared" si="96"/>
        <v>2759Org.Vtas Dolores</v>
      </c>
      <c r="CQ257" s="10">
        <f t="shared" si="97"/>
        <v>6382.4454245065044</v>
      </c>
    </row>
    <row r="258" spans="1:95" x14ac:dyDescent="0.25">
      <c r="A258" s="30">
        <v>46204</v>
      </c>
      <c r="B258" s="31" t="str">
        <f>VLOOKUP($E258,'[2]TEORICOS (05.26)'!$A$8:$T$251,B$1,0)</f>
        <v>P</v>
      </c>
      <c r="C258" s="32" t="str">
        <f>VLOOKUP($E258,'[2]TEORICOS (05.26)'!$A$8:$T$251,C$1,0)</f>
        <v>Sprite</v>
      </c>
      <c r="D258" t="s">
        <v>217</v>
      </c>
      <c r="E258">
        <v>2780</v>
      </c>
      <c r="F258" t="s">
        <v>166</v>
      </c>
      <c r="G258" s="16">
        <v>29</v>
      </c>
      <c r="H258" s="16">
        <v>326.88800000000003</v>
      </c>
      <c r="I258" s="33">
        <v>4002454.43</v>
      </c>
      <c r="J258" s="33">
        <v>4002454.43</v>
      </c>
      <c r="K258" s="34">
        <f>IF($B258="P",VLOOKUP($E258,'[2]Costeo-JUL26'!$B$9:$CQ$307,K$1,0),0)</f>
        <v>911399</v>
      </c>
      <c r="L258" s="35">
        <f>VLOOKUP($E258,'[2]TEORICOS (05.26)'!$A$8:$T$251,L$1,0)</f>
        <v>0.27500000000000002</v>
      </c>
      <c r="M258" s="36">
        <f t="shared" si="98"/>
        <v>1100674.9682500002</v>
      </c>
      <c r="N258" s="35">
        <f>IF($B258="P",VLOOKUP($E258,'[2]Costeo-JUL26'!$B$9:$CQ$307,N$1,0),0)</f>
        <v>3.5000000000000003E-2</v>
      </c>
      <c r="O258" s="36">
        <f t="shared" si="99"/>
        <v>38523.623888750008</v>
      </c>
      <c r="P258" s="36">
        <f>IF($B258="P",VLOOKUP($E258,'[2]Costeo-JUL26'!$B$9:$CQ$307,P$1,0),0)*H258</f>
        <v>0</v>
      </c>
      <c r="Q258" s="36">
        <f t="shared" si="100"/>
        <v>1139198.5921387502</v>
      </c>
      <c r="R258" s="34">
        <f>IF($B258="P",VLOOKUP($E258,'[2]Costeo-JUL26'!$B$9:$CQ$307,R$1,0),0)</f>
        <v>0</v>
      </c>
      <c r="S258" s="16">
        <f>IF($B258="P",VLOOKUP($E258,'[2]Costeo-JUL26'!$B$9:$CQ$307,S$1,0),0)*$G258</f>
        <v>0</v>
      </c>
      <c r="T258" s="36">
        <f>IF($B258="P",VLOOKUP($E258,'[2]Costeo-JUL26'!$B$9:$CQ$307,T$1,0),0)*$G258</f>
        <v>0</v>
      </c>
      <c r="U258" s="35">
        <f>IF($B258="P",VLOOKUP($E258,'[2]Costeo-JUL26'!$B$9:$CQ$307,U$1,0),0)</f>
        <v>0</v>
      </c>
      <c r="V258" s="36">
        <f t="shared" si="101"/>
        <v>0</v>
      </c>
      <c r="W258" s="36">
        <f t="shared" si="102"/>
        <v>0</v>
      </c>
      <c r="X258" s="34">
        <f>IF($B258="P",VLOOKUP($E258,'[2]Costeo-JUL26'!$B$9:$CQ$307,X$1,0),0)</f>
        <v>0</v>
      </c>
      <c r="Y258" s="16">
        <f>IF($B258="P",VLOOKUP($E258,'[2]Costeo-JUL26'!$B$9:$CQ$307,Y$1,0),0)*$G258</f>
        <v>0</v>
      </c>
      <c r="Z258" s="36">
        <f>IF($B258="P",VLOOKUP($E258,'[2]Costeo-JUL26'!$B$9:$CQ$307,Z$1,0),0)*$G258</f>
        <v>0</v>
      </c>
      <c r="AA258" s="35">
        <f>IF($B258="P",VLOOKUP($E258,'[2]Costeo-JUL26'!$B$9:$CQ$307,AA$1,0),0)</f>
        <v>0</v>
      </c>
      <c r="AB258" s="36">
        <f t="shared" si="103"/>
        <v>0</v>
      </c>
      <c r="AC258" s="36">
        <f t="shared" si="104"/>
        <v>0</v>
      </c>
      <c r="AD258" s="34">
        <f>IF($B258="P",VLOOKUP($E258,'[2]Costeo-JUL26'!$B$9:$CQ$307,AD$1,0),0)</f>
        <v>0</v>
      </c>
      <c r="AE258" s="16">
        <f>IF($B258="P",VLOOKUP($E258,'[2]Costeo-JUL26'!$B$9:$CQ$307,AE$1,0),0)*$G258</f>
        <v>0</v>
      </c>
      <c r="AF258" s="36">
        <f>IF($B258="P",VLOOKUP($E258,'[2]Costeo-JUL26'!$B$9:$CQ$307,AF$1,0),0)*$G258</f>
        <v>0</v>
      </c>
      <c r="AG258" s="35">
        <f>IF($B258="P",VLOOKUP($E258,'[2]Costeo-JUL26'!$B$9:$CQ$307,AG$1,0),0)</f>
        <v>0</v>
      </c>
      <c r="AH258" s="36">
        <f t="shared" si="105"/>
        <v>0</v>
      </c>
      <c r="AI258" s="36">
        <f t="shared" si="106"/>
        <v>0</v>
      </c>
      <c r="AJ258" s="34">
        <f>IF($B258="P",VLOOKUP($E258,'[2]Costeo-JUL26'!$B$9:$CQ$307,AJ$1,0),0)</f>
        <v>932371</v>
      </c>
      <c r="AK258" s="16">
        <f>IF($B258="P",VLOOKUP($E258,'[2]Costeo-JUL26'!$B$9:$CQ$307,AK$1,0),0)*$G258</f>
        <v>29</v>
      </c>
      <c r="AL258" s="36">
        <f>IF($B258="P",VLOOKUP($E258,'[2]Costeo-JUL26'!$B$9:$CQ$307,AL$1,0),0)*$G258</f>
        <v>5391.39</v>
      </c>
      <c r="AM258" s="35">
        <f>IF($B258="P",VLOOKUP($E258,'[2]Costeo-JUL26'!$B$9:$CQ$307,AM$1,0),0)</f>
        <v>1.7999999999999999E-2</v>
      </c>
      <c r="AN258" s="36">
        <f t="shared" si="107"/>
        <v>97.045019999999994</v>
      </c>
      <c r="AO258" s="36">
        <f t="shared" si="108"/>
        <v>5488.4350199999999</v>
      </c>
      <c r="AP258" s="34">
        <f>IF($B258="P",VLOOKUP($E258,'[2]Costeo-JUL26'!$B$9:$CQ$307,AP$1,0),0)</f>
        <v>0</v>
      </c>
      <c r="AQ258" s="16">
        <f>IF($B258="P",VLOOKUP($E258,'[2]Costeo-JUL26'!$B$9:$CQ$307,AQ$1,0),0)*$G258</f>
        <v>0</v>
      </c>
      <c r="AR258" s="36">
        <f>IF($B258="P",VLOOKUP($E258,'[2]Costeo-JUL26'!$B$9:$CQ$307,AR$1,0),0)*$G258</f>
        <v>0</v>
      </c>
      <c r="AS258" s="35">
        <f>IF($B258="P",VLOOKUP($E258,'[2]Costeo-JUL26'!$B$9:$CQ$307,AS$1,0),0)</f>
        <v>0</v>
      </c>
      <c r="AT258" s="36">
        <f t="shared" si="109"/>
        <v>0</v>
      </c>
      <c r="AU258" s="36">
        <f t="shared" si="110"/>
        <v>0</v>
      </c>
      <c r="AV258" s="34">
        <f>IF($B258="P",VLOOKUP($E258,'[2]Costeo-JUL26'!$B$9:$CQ$307,AV$1,0),0)</f>
        <v>0</v>
      </c>
      <c r="AW258" s="16">
        <f>IF($B258="P",VLOOKUP($E258,'[2]Costeo-JUL26'!$B$9:$CQ$307,AW$1,0),0)*$G258</f>
        <v>0</v>
      </c>
      <c r="AX258" s="36">
        <f>IF($B258="P",VLOOKUP($E258,'[2]Costeo-JUL26'!$B$9:$CQ$307,AX$1,0),0)*$G258</f>
        <v>0</v>
      </c>
      <c r="AY258" s="35">
        <f>IF($B258="P",VLOOKUP($E258,'[2]Costeo-JUL26'!$B$9:$CQ$307,AY$1,0),0)</f>
        <v>0</v>
      </c>
      <c r="AZ258" s="36">
        <f t="shared" si="111"/>
        <v>0</v>
      </c>
      <c r="BA258" s="36">
        <f t="shared" si="112"/>
        <v>0</v>
      </c>
      <c r="BB258" s="34">
        <f>IF($B258="P",VLOOKUP($E258,'[2]Costeo-JUL26'!$B$9:$CQ$307,BB$1,0),0)</f>
        <v>902311</v>
      </c>
      <c r="BC258" s="16">
        <f>IF($B258="P",VLOOKUP($E258,'[2]Costeo-JUL26'!$B$9:$CQ$307,BC$1,0),0)*$G258</f>
        <v>0.12083140000000001</v>
      </c>
      <c r="BD258" s="36">
        <f>IF($B258="P",VLOOKUP($E258,'[2]Costeo-JUL26'!$B$9:$CQ$307,BD$1,0),0)*$G258</f>
        <v>473.85785565300012</v>
      </c>
      <c r="BE258" s="35">
        <f>IF($B258="P",VLOOKUP($E258,'[2]Costeo-JUL26'!$B$9:$CQ$307,BE$1,0),0)</f>
        <v>0.03</v>
      </c>
      <c r="BF258" s="36">
        <f t="shared" si="113"/>
        <v>14.215735669590003</v>
      </c>
      <c r="BG258" s="36">
        <f t="shared" si="114"/>
        <v>488.07359132259012</v>
      </c>
      <c r="BH258" s="34">
        <f>IF($B258="P",VLOOKUP($E258,'[2]Costeo-JUL26'!$B$9:$CQ$307,BH$1,0),0)</f>
        <v>0</v>
      </c>
      <c r="BI258" s="16">
        <f>IF($B258="P",VLOOKUP($E258,'[2]Costeo-JUL26'!$B$9:$CQ$307,BI$1,0),0)*$G258</f>
        <v>0</v>
      </c>
      <c r="BJ258" s="36">
        <f>IF($B258="P",VLOOKUP($E258,'[2]Costeo-JUL26'!$B$9:$CQ$307,BJ$1,0),0)*$G258</f>
        <v>0</v>
      </c>
      <c r="BK258" s="35">
        <f>IF(BH258=910319,0,IF($B258="P",VLOOKUP($E258,'[2]Costeo-JUL26'!$B$9:$CQ$307,BK$1,0),0))</f>
        <v>0</v>
      </c>
      <c r="BL258" s="36">
        <f t="shared" si="115"/>
        <v>0</v>
      </c>
      <c r="BM258" s="36">
        <f t="shared" si="116"/>
        <v>0</v>
      </c>
      <c r="BN258" s="34">
        <f>IF($B258="P",VLOOKUP($E258,'[2]Costeo-JUL26'!$B$9:$CQ$307,BN$1,0),0)</f>
        <v>931919</v>
      </c>
      <c r="BO258" s="16">
        <f>IF($B258="P",VLOOKUP($E258,'[2]Costeo-JUL26'!$B$9:$CQ$307,BO$1,0),0)*$G258</f>
        <v>29</v>
      </c>
      <c r="BP258" s="36">
        <f>IF($B258="P",VLOOKUP($E258,'[2]Costeo-JUL26'!$B$9:$CQ$307,BP$1,0),0)*$G258</f>
        <v>22169.862000000001</v>
      </c>
      <c r="BQ258" s="35">
        <f>IF($B258="P",VLOOKUP($E258,'[2]Costeo-JUL26'!$B$9:$CQ$307,BQ$1,0),0)</f>
        <v>0.02</v>
      </c>
      <c r="BR258" s="36">
        <f t="shared" si="117"/>
        <v>443.39724000000001</v>
      </c>
      <c r="BS258" s="36">
        <f t="shared" si="118"/>
        <v>22613.259239999999</v>
      </c>
      <c r="BT258" s="34">
        <f>IF($B258="P",VLOOKUP($E258,'[2]Costeo-JUL26'!$B$9:$CQ$307,BT$1,0),0)</f>
        <v>932564</v>
      </c>
      <c r="BU258" s="16">
        <f>IF($B258="P",VLOOKUP($E258,'[2]Costeo-JUL26'!$B$9:$CQ$307,BU$1,0),0)*$G258</f>
        <v>29</v>
      </c>
      <c r="BV258" s="36">
        <f>IF($B258="P",VLOOKUP($E258,'[2]Costeo-JUL26'!$B$9:$CQ$307,BV$1,0),0)*$G258</f>
        <v>57654.899999999994</v>
      </c>
      <c r="BW258" s="35">
        <f>IF($B258="P",VLOOKUP($E258,'[2]Costeo-JUL26'!$B$9:$CQ$307,BW$1,0),0)</f>
        <v>0.02</v>
      </c>
      <c r="BX258" s="36">
        <f t="shared" si="119"/>
        <v>1153.098</v>
      </c>
      <c r="BY258" s="36">
        <f t="shared" si="120"/>
        <v>58807.997999999992</v>
      </c>
      <c r="BZ258" s="34">
        <f>IF($B258="P",VLOOKUP($E258,'[2]Costeo-JUL26'!$B$9:$CQ$307,BZ$1,0),0)</f>
        <v>0</v>
      </c>
      <c r="CA258" s="16">
        <f>IF($B258="P",VLOOKUP($E258,'[2]Costeo-JUL26'!$B$9:$CQ$307,CA$1,0),0)*$G258</f>
        <v>0</v>
      </c>
      <c r="CB258" s="36">
        <f>IF($B258="P",VLOOKUP($E258,'[2]Costeo-JUL26'!$B$9:$CQ$307,CB$1,0),0)*$G258</f>
        <v>0</v>
      </c>
      <c r="CC258" s="35">
        <f>IF($B258="P",VLOOKUP($E258,'[2]Costeo-JUL26'!$B$9:$CQ$307,CC$1,0),0)</f>
        <v>0</v>
      </c>
      <c r="CD258" s="36">
        <f t="shared" si="121"/>
        <v>0</v>
      </c>
      <c r="CE258" s="36">
        <f t="shared" si="122"/>
        <v>0</v>
      </c>
      <c r="CF258" s="37">
        <f t="shared" si="94"/>
        <v>1226596.3579900728</v>
      </c>
      <c r="CG258" s="36">
        <f>IF($B258="r",VLOOKUP($E258,'[2]Costeo-JUL26'!$B$9:$CQ$307,CG$1,0),0)*$G258</f>
        <v>0</v>
      </c>
      <c r="CH258" s="35">
        <f>VLOOKUP($E258,'[2]TEORICOS (05.26)'!$A$8:$T$251,CH$1,0)</f>
        <v>0</v>
      </c>
      <c r="CI258" s="36">
        <f t="shared" si="123"/>
        <v>0</v>
      </c>
      <c r="CJ258" s="37">
        <f t="shared" si="124"/>
        <v>0</v>
      </c>
      <c r="CM258" s="16">
        <f>SUMIFS('[1]Ajuste Inventario'!$I:$I,'[1]Ajuste Inventario'!$B:$B,E258,'[1]Ajuste Inventario'!$S:$S,D258)*-1</f>
        <v>-3</v>
      </c>
      <c r="CN258" s="36">
        <f t="shared" si="95"/>
        <v>-126889.27841276614</v>
      </c>
      <c r="CP258" t="str">
        <f t="shared" si="96"/>
        <v>2780Org.Vtas Dolores</v>
      </c>
      <c r="CQ258" s="10">
        <f t="shared" si="97"/>
        <v>42296.426137588714</v>
      </c>
    </row>
    <row r="259" spans="1:95" x14ac:dyDescent="0.25">
      <c r="A259" s="30">
        <v>46204</v>
      </c>
      <c r="B259" s="31" t="str">
        <f>VLOOKUP($E259,'[2]TEORICOS (05.26)'!$A$8:$T$251,B$1,0)</f>
        <v>R</v>
      </c>
      <c r="C259" s="32" t="str">
        <f>VLOOKUP($E259,'[2]TEORICOS (05.26)'!$A$8:$T$251,C$1,0)</f>
        <v>Monster</v>
      </c>
      <c r="D259" t="s">
        <v>217</v>
      </c>
      <c r="E259">
        <v>3095</v>
      </c>
      <c r="F259" t="s">
        <v>167</v>
      </c>
      <c r="G259" s="16">
        <v>56</v>
      </c>
      <c r="H259" s="16">
        <v>28</v>
      </c>
      <c r="I259" s="33">
        <v>753928.69000000018</v>
      </c>
      <c r="J259" s="33">
        <v>751616.78999999992</v>
      </c>
      <c r="K259" s="34">
        <f>IF($B259="P",VLOOKUP($E259,'[2]Costeo-JUL26'!$B$9:$CQ$307,K$1,0),0)</f>
        <v>0</v>
      </c>
      <c r="L259" s="35">
        <f>VLOOKUP($E259,'[2]TEORICOS (05.26)'!$A$8:$T$251,L$1,0)</f>
        <v>0</v>
      </c>
      <c r="M259" s="36">
        <f t="shared" si="98"/>
        <v>0</v>
      </c>
      <c r="N259" s="35">
        <f>IF($B259="P",VLOOKUP($E259,'[2]Costeo-JUL26'!$B$9:$CQ$307,N$1,0),0)</f>
        <v>0</v>
      </c>
      <c r="O259" s="36">
        <f t="shared" si="99"/>
        <v>0</v>
      </c>
      <c r="P259" s="36">
        <f>IF($B259="P",VLOOKUP($E259,'[2]Costeo-JUL26'!$B$9:$CQ$307,P$1,0),0)*H259</f>
        <v>0</v>
      </c>
      <c r="Q259" s="36">
        <f t="shared" si="100"/>
        <v>0</v>
      </c>
      <c r="R259" s="34">
        <f>IF($B259="P",VLOOKUP($E259,'[2]Costeo-JUL26'!$B$9:$CQ$307,R$1,0),0)</f>
        <v>0</v>
      </c>
      <c r="S259" s="16">
        <f>IF($B259="P",VLOOKUP($E259,'[2]Costeo-JUL26'!$B$9:$CQ$307,S$1,0),0)*$G259</f>
        <v>0</v>
      </c>
      <c r="T259" s="36">
        <f>IF($B259="P",VLOOKUP($E259,'[2]Costeo-JUL26'!$B$9:$CQ$307,T$1,0),0)*$G259</f>
        <v>0</v>
      </c>
      <c r="U259" s="35">
        <f>IF($B259="P",VLOOKUP($E259,'[2]Costeo-JUL26'!$B$9:$CQ$307,U$1,0),0)</f>
        <v>0</v>
      </c>
      <c r="V259" s="36">
        <f t="shared" si="101"/>
        <v>0</v>
      </c>
      <c r="W259" s="36">
        <f t="shared" si="102"/>
        <v>0</v>
      </c>
      <c r="X259" s="34">
        <f>IF($B259="P",VLOOKUP($E259,'[2]Costeo-JUL26'!$B$9:$CQ$307,X$1,0),0)</f>
        <v>0</v>
      </c>
      <c r="Y259" s="16">
        <f>IF($B259="P",VLOOKUP($E259,'[2]Costeo-JUL26'!$B$9:$CQ$307,Y$1,0),0)*$G259</f>
        <v>0</v>
      </c>
      <c r="Z259" s="36">
        <f>IF($B259="P",VLOOKUP($E259,'[2]Costeo-JUL26'!$B$9:$CQ$307,Z$1,0),0)*$G259</f>
        <v>0</v>
      </c>
      <c r="AA259" s="35">
        <f>IF($B259="P",VLOOKUP($E259,'[2]Costeo-JUL26'!$B$9:$CQ$307,AA$1,0),0)</f>
        <v>0</v>
      </c>
      <c r="AB259" s="36">
        <f t="shared" si="103"/>
        <v>0</v>
      </c>
      <c r="AC259" s="36">
        <f t="shared" si="104"/>
        <v>0</v>
      </c>
      <c r="AD259" s="34">
        <f>IF($B259="P",VLOOKUP($E259,'[2]Costeo-JUL26'!$B$9:$CQ$307,AD$1,0),0)</f>
        <v>0</v>
      </c>
      <c r="AE259" s="16">
        <f>IF($B259="P",VLOOKUP($E259,'[2]Costeo-JUL26'!$B$9:$CQ$307,AE$1,0),0)*$G259</f>
        <v>0</v>
      </c>
      <c r="AF259" s="36">
        <f>IF($B259="P",VLOOKUP($E259,'[2]Costeo-JUL26'!$B$9:$CQ$307,AF$1,0),0)*$G259</f>
        <v>0</v>
      </c>
      <c r="AG259" s="35">
        <f>IF($B259="P",VLOOKUP($E259,'[2]Costeo-JUL26'!$B$9:$CQ$307,AG$1,0),0)</f>
        <v>0</v>
      </c>
      <c r="AH259" s="36">
        <f t="shared" si="105"/>
        <v>0</v>
      </c>
      <c r="AI259" s="36">
        <f t="shared" si="106"/>
        <v>0</v>
      </c>
      <c r="AJ259" s="34">
        <f>IF($B259="P",VLOOKUP($E259,'[2]Costeo-JUL26'!$B$9:$CQ$307,AJ$1,0),0)</f>
        <v>0</v>
      </c>
      <c r="AK259" s="16">
        <f>IF($B259="P",VLOOKUP($E259,'[2]Costeo-JUL26'!$B$9:$CQ$307,AK$1,0),0)*$G259</f>
        <v>0</v>
      </c>
      <c r="AL259" s="36">
        <f>IF($B259="P",VLOOKUP($E259,'[2]Costeo-JUL26'!$B$9:$CQ$307,AL$1,0),0)*$G259</f>
        <v>0</v>
      </c>
      <c r="AM259" s="35">
        <f>IF($B259="P",VLOOKUP($E259,'[2]Costeo-JUL26'!$B$9:$CQ$307,AM$1,0),0)</f>
        <v>0</v>
      </c>
      <c r="AN259" s="36">
        <f t="shared" si="107"/>
        <v>0</v>
      </c>
      <c r="AO259" s="36">
        <f t="shared" si="108"/>
        <v>0</v>
      </c>
      <c r="AP259" s="34">
        <f>IF($B259="P",VLOOKUP($E259,'[2]Costeo-JUL26'!$B$9:$CQ$307,AP$1,0),0)</f>
        <v>0</v>
      </c>
      <c r="AQ259" s="16">
        <f>IF($B259="P",VLOOKUP($E259,'[2]Costeo-JUL26'!$B$9:$CQ$307,AQ$1,0),0)*$G259</f>
        <v>0</v>
      </c>
      <c r="AR259" s="36">
        <f>IF($B259="P",VLOOKUP($E259,'[2]Costeo-JUL26'!$B$9:$CQ$307,AR$1,0),0)*$G259</f>
        <v>0</v>
      </c>
      <c r="AS259" s="35">
        <f>IF($B259="P",VLOOKUP($E259,'[2]Costeo-JUL26'!$B$9:$CQ$307,AS$1,0),0)</f>
        <v>0</v>
      </c>
      <c r="AT259" s="36">
        <f t="shared" si="109"/>
        <v>0</v>
      </c>
      <c r="AU259" s="36">
        <f t="shared" si="110"/>
        <v>0</v>
      </c>
      <c r="AV259" s="34">
        <f>IF($B259="P",VLOOKUP($E259,'[2]Costeo-JUL26'!$B$9:$CQ$307,AV$1,0),0)</f>
        <v>0</v>
      </c>
      <c r="AW259" s="16">
        <f>IF($B259="P",VLOOKUP($E259,'[2]Costeo-JUL26'!$B$9:$CQ$307,AW$1,0),0)*$G259</f>
        <v>0</v>
      </c>
      <c r="AX259" s="36">
        <f>IF($B259="P",VLOOKUP($E259,'[2]Costeo-JUL26'!$B$9:$CQ$307,AX$1,0),0)*$G259</f>
        <v>0</v>
      </c>
      <c r="AY259" s="35">
        <f>IF($B259="P",VLOOKUP($E259,'[2]Costeo-JUL26'!$B$9:$CQ$307,AY$1,0),0)</f>
        <v>0</v>
      </c>
      <c r="AZ259" s="36">
        <f t="shared" si="111"/>
        <v>0</v>
      </c>
      <c r="BA259" s="36">
        <f t="shared" si="112"/>
        <v>0</v>
      </c>
      <c r="BB259" s="34">
        <f>IF($B259="P",VLOOKUP($E259,'[2]Costeo-JUL26'!$B$9:$CQ$307,BB$1,0),0)</f>
        <v>0</v>
      </c>
      <c r="BC259" s="16">
        <f>IF($B259="P",VLOOKUP($E259,'[2]Costeo-JUL26'!$B$9:$CQ$307,BC$1,0),0)*$G259</f>
        <v>0</v>
      </c>
      <c r="BD259" s="36">
        <f>IF($B259="P",VLOOKUP($E259,'[2]Costeo-JUL26'!$B$9:$CQ$307,BD$1,0),0)*$G259</f>
        <v>0</v>
      </c>
      <c r="BE259" s="35">
        <f>IF($B259="P",VLOOKUP($E259,'[2]Costeo-JUL26'!$B$9:$CQ$307,BE$1,0),0)</f>
        <v>0</v>
      </c>
      <c r="BF259" s="36">
        <f t="shared" si="113"/>
        <v>0</v>
      </c>
      <c r="BG259" s="36">
        <f t="shared" si="114"/>
        <v>0</v>
      </c>
      <c r="BH259" s="34">
        <f>IF($B259="P",VLOOKUP($E259,'[2]Costeo-JUL26'!$B$9:$CQ$307,BH$1,0),0)</f>
        <v>0</v>
      </c>
      <c r="BI259" s="16">
        <f>IF($B259="P",VLOOKUP($E259,'[2]Costeo-JUL26'!$B$9:$CQ$307,BI$1,0),0)*$G259</f>
        <v>0</v>
      </c>
      <c r="BJ259" s="36">
        <f>IF($B259="P",VLOOKUP($E259,'[2]Costeo-JUL26'!$B$9:$CQ$307,BJ$1,0),0)*$G259</f>
        <v>0</v>
      </c>
      <c r="BK259" s="35">
        <f>IF(BH259=910319,0,IF($B259="P",VLOOKUP($E259,'[2]Costeo-JUL26'!$B$9:$CQ$307,BK$1,0),0))</f>
        <v>0</v>
      </c>
      <c r="BL259" s="36">
        <f t="shared" si="115"/>
        <v>0</v>
      </c>
      <c r="BM259" s="36">
        <f t="shared" si="116"/>
        <v>0</v>
      </c>
      <c r="BN259" s="34">
        <f>IF($B259="P",VLOOKUP($E259,'[2]Costeo-JUL26'!$B$9:$CQ$307,BN$1,0),0)</f>
        <v>0</v>
      </c>
      <c r="BO259" s="16">
        <f>IF($B259="P",VLOOKUP($E259,'[2]Costeo-JUL26'!$B$9:$CQ$307,BO$1,0),0)*$G259</f>
        <v>0</v>
      </c>
      <c r="BP259" s="36">
        <f>IF($B259="P",VLOOKUP($E259,'[2]Costeo-JUL26'!$B$9:$CQ$307,BP$1,0),0)*$G259</f>
        <v>0</v>
      </c>
      <c r="BQ259" s="35">
        <f>IF($B259="P",VLOOKUP($E259,'[2]Costeo-JUL26'!$B$9:$CQ$307,BQ$1,0),0)</f>
        <v>0</v>
      </c>
      <c r="BR259" s="36">
        <f t="shared" si="117"/>
        <v>0</v>
      </c>
      <c r="BS259" s="36">
        <f t="shared" si="118"/>
        <v>0</v>
      </c>
      <c r="BT259" s="34">
        <f>IF($B259="P",VLOOKUP($E259,'[2]Costeo-JUL26'!$B$9:$CQ$307,BT$1,0),0)</f>
        <v>0</v>
      </c>
      <c r="BU259" s="16">
        <f>IF($B259="P",VLOOKUP($E259,'[2]Costeo-JUL26'!$B$9:$CQ$307,BU$1,0),0)*$G259</f>
        <v>0</v>
      </c>
      <c r="BV259" s="36">
        <f>IF($B259="P",VLOOKUP($E259,'[2]Costeo-JUL26'!$B$9:$CQ$307,BV$1,0),0)*$G259</f>
        <v>0</v>
      </c>
      <c r="BW259" s="35">
        <f>IF($B259="P",VLOOKUP($E259,'[2]Costeo-JUL26'!$B$9:$CQ$307,BW$1,0),0)</f>
        <v>0</v>
      </c>
      <c r="BX259" s="36">
        <f t="shared" si="119"/>
        <v>0</v>
      </c>
      <c r="BY259" s="36">
        <f t="shared" si="120"/>
        <v>0</v>
      </c>
      <c r="BZ259" s="34">
        <f>IF($B259="P",VLOOKUP($E259,'[2]Costeo-JUL26'!$B$9:$CQ$307,BZ$1,0),0)</f>
        <v>0</v>
      </c>
      <c r="CA259" s="16">
        <f>IF($B259="P",VLOOKUP($E259,'[2]Costeo-JUL26'!$B$9:$CQ$307,CA$1,0),0)*$G259</f>
        <v>0</v>
      </c>
      <c r="CB259" s="36">
        <f>IF($B259="P",VLOOKUP($E259,'[2]Costeo-JUL26'!$B$9:$CQ$307,CB$1,0),0)*$G259</f>
        <v>0</v>
      </c>
      <c r="CC259" s="35">
        <f>IF($B259="P",VLOOKUP($E259,'[2]Costeo-JUL26'!$B$9:$CQ$307,CC$1,0),0)</f>
        <v>0</v>
      </c>
      <c r="CD259" s="36">
        <f t="shared" si="121"/>
        <v>0</v>
      </c>
      <c r="CE259" s="36">
        <f t="shared" si="122"/>
        <v>0</v>
      </c>
      <c r="CF259" s="37">
        <f t="shared" si="94"/>
        <v>0</v>
      </c>
      <c r="CG259" s="36">
        <f>IF($B259="r",VLOOKUP($E259,'[2]Costeo-JUL26'!$B$9:$CQ$307,CG$1,0),0)*$G259</f>
        <v>422145.36000000004</v>
      </c>
      <c r="CH259" s="35">
        <f>VLOOKUP($E259,'[2]TEORICOS (05.26)'!$A$8:$T$251,CH$1,0)</f>
        <v>0</v>
      </c>
      <c r="CI259" s="36">
        <f t="shared" si="123"/>
        <v>0</v>
      </c>
      <c r="CJ259" s="37">
        <f t="shared" si="124"/>
        <v>422145.36000000004</v>
      </c>
      <c r="CM259" s="16">
        <f>SUMIFS('[1]Ajuste Inventario'!$I:$I,'[1]Ajuste Inventario'!$B:$B,E259,'[1]Ajuste Inventario'!$S:$S,D259)*-1</f>
        <v>1.833</v>
      </c>
      <c r="CN259" s="36">
        <f t="shared" si="95"/>
        <v>13817.722230000001</v>
      </c>
      <c r="CP259" t="str">
        <f t="shared" si="96"/>
        <v>3095Org.Vtas Dolores</v>
      </c>
      <c r="CQ259" s="10">
        <f t="shared" si="97"/>
        <v>7538.31</v>
      </c>
    </row>
    <row r="260" spans="1:95" x14ac:dyDescent="0.25">
      <c r="A260" s="30">
        <v>46204</v>
      </c>
      <c r="B260" s="31" t="str">
        <f>VLOOKUP($E260,'[2]TEORICOS (05.26)'!$A$8:$T$251,B$1,0)</f>
        <v>R</v>
      </c>
      <c r="C260" s="32" t="str">
        <f>VLOOKUP($E260,'[2]TEORICOS (05.26)'!$A$8:$T$251,C$1,0)</f>
        <v>Monster</v>
      </c>
      <c r="D260" t="s">
        <v>217</v>
      </c>
      <c r="E260">
        <v>3205</v>
      </c>
      <c r="F260" t="s">
        <v>168</v>
      </c>
      <c r="G260" s="16">
        <v>256</v>
      </c>
      <c r="H260" s="16">
        <v>128</v>
      </c>
      <c r="I260" s="33">
        <v>3390761.5799999973</v>
      </c>
      <c r="J260" s="33">
        <v>3368268.5199999972</v>
      </c>
      <c r="K260" s="34">
        <f>IF($B260="P",VLOOKUP($E260,'[2]Costeo-JUL26'!$B$9:$CQ$307,K$1,0),0)</f>
        <v>0</v>
      </c>
      <c r="L260" s="35">
        <f>VLOOKUP($E260,'[2]TEORICOS (05.26)'!$A$8:$T$251,L$1,0)</f>
        <v>0</v>
      </c>
      <c r="M260" s="36">
        <f t="shared" si="98"/>
        <v>0</v>
      </c>
      <c r="N260" s="35">
        <f>IF($B260="P",VLOOKUP($E260,'[2]Costeo-JUL26'!$B$9:$CQ$307,N$1,0),0)</f>
        <v>0</v>
      </c>
      <c r="O260" s="36">
        <f t="shared" si="99"/>
        <v>0</v>
      </c>
      <c r="P260" s="36">
        <f>IF($B260="P",VLOOKUP($E260,'[2]Costeo-JUL26'!$B$9:$CQ$307,P$1,0),0)*H260</f>
        <v>0</v>
      </c>
      <c r="Q260" s="36">
        <f t="shared" si="100"/>
        <v>0</v>
      </c>
      <c r="R260" s="34">
        <f>IF($B260="P",VLOOKUP($E260,'[2]Costeo-JUL26'!$B$9:$CQ$307,R$1,0),0)</f>
        <v>0</v>
      </c>
      <c r="S260" s="16">
        <f>IF($B260="P",VLOOKUP($E260,'[2]Costeo-JUL26'!$B$9:$CQ$307,S$1,0),0)*$G260</f>
        <v>0</v>
      </c>
      <c r="T260" s="36">
        <f>IF($B260="P",VLOOKUP($E260,'[2]Costeo-JUL26'!$B$9:$CQ$307,T$1,0),0)*$G260</f>
        <v>0</v>
      </c>
      <c r="U260" s="35">
        <f>IF($B260="P",VLOOKUP($E260,'[2]Costeo-JUL26'!$B$9:$CQ$307,U$1,0),0)</f>
        <v>0</v>
      </c>
      <c r="V260" s="36">
        <f t="shared" si="101"/>
        <v>0</v>
      </c>
      <c r="W260" s="36">
        <f t="shared" si="102"/>
        <v>0</v>
      </c>
      <c r="X260" s="34">
        <f>IF($B260="P",VLOOKUP($E260,'[2]Costeo-JUL26'!$B$9:$CQ$307,X$1,0),0)</f>
        <v>0</v>
      </c>
      <c r="Y260" s="16">
        <f>IF($B260="P",VLOOKUP($E260,'[2]Costeo-JUL26'!$B$9:$CQ$307,Y$1,0),0)*$G260</f>
        <v>0</v>
      </c>
      <c r="Z260" s="36">
        <f>IF($B260="P",VLOOKUP($E260,'[2]Costeo-JUL26'!$B$9:$CQ$307,Z$1,0),0)*$G260</f>
        <v>0</v>
      </c>
      <c r="AA260" s="35">
        <f>IF($B260="P",VLOOKUP($E260,'[2]Costeo-JUL26'!$B$9:$CQ$307,AA$1,0),0)</f>
        <v>0</v>
      </c>
      <c r="AB260" s="36">
        <f t="shared" si="103"/>
        <v>0</v>
      </c>
      <c r="AC260" s="36">
        <f t="shared" si="104"/>
        <v>0</v>
      </c>
      <c r="AD260" s="34">
        <f>IF($B260="P",VLOOKUP($E260,'[2]Costeo-JUL26'!$B$9:$CQ$307,AD$1,0),0)</f>
        <v>0</v>
      </c>
      <c r="AE260" s="16">
        <f>IF($B260="P",VLOOKUP($E260,'[2]Costeo-JUL26'!$B$9:$CQ$307,AE$1,0),0)*$G260</f>
        <v>0</v>
      </c>
      <c r="AF260" s="36">
        <f>IF($B260="P",VLOOKUP($E260,'[2]Costeo-JUL26'!$B$9:$CQ$307,AF$1,0),0)*$G260</f>
        <v>0</v>
      </c>
      <c r="AG260" s="35">
        <f>IF($B260="P",VLOOKUP($E260,'[2]Costeo-JUL26'!$B$9:$CQ$307,AG$1,0),0)</f>
        <v>0</v>
      </c>
      <c r="AH260" s="36">
        <f t="shared" si="105"/>
        <v>0</v>
      </c>
      <c r="AI260" s="36">
        <f t="shared" si="106"/>
        <v>0</v>
      </c>
      <c r="AJ260" s="34">
        <f>IF($B260="P",VLOOKUP($E260,'[2]Costeo-JUL26'!$B$9:$CQ$307,AJ$1,0),0)</f>
        <v>0</v>
      </c>
      <c r="AK260" s="16">
        <f>IF($B260="P",VLOOKUP($E260,'[2]Costeo-JUL26'!$B$9:$CQ$307,AK$1,0),0)*$G260</f>
        <v>0</v>
      </c>
      <c r="AL260" s="36">
        <f>IF($B260="P",VLOOKUP($E260,'[2]Costeo-JUL26'!$B$9:$CQ$307,AL$1,0),0)*$G260</f>
        <v>0</v>
      </c>
      <c r="AM260" s="35">
        <f>IF($B260="P",VLOOKUP($E260,'[2]Costeo-JUL26'!$B$9:$CQ$307,AM$1,0),0)</f>
        <v>0</v>
      </c>
      <c r="AN260" s="36">
        <f t="shared" si="107"/>
        <v>0</v>
      </c>
      <c r="AO260" s="36">
        <f t="shared" si="108"/>
        <v>0</v>
      </c>
      <c r="AP260" s="34">
        <f>IF($B260="P",VLOOKUP($E260,'[2]Costeo-JUL26'!$B$9:$CQ$307,AP$1,0),0)</f>
        <v>0</v>
      </c>
      <c r="AQ260" s="16">
        <f>IF($B260="P",VLOOKUP($E260,'[2]Costeo-JUL26'!$B$9:$CQ$307,AQ$1,0),0)*$G260</f>
        <v>0</v>
      </c>
      <c r="AR260" s="36">
        <f>IF($B260="P",VLOOKUP($E260,'[2]Costeo-JUL26'!$B$9:$CQ$307,AR$1,0),0)*$G260</f>
        <v>0</v>
      </c>
      <c r="AS260" s="35">
        <f>IF($B260="P",VLOOKUP($E260,'[2]Costeo-JUL26'!$B$9:$CQ$307,AS$1,0),0)</f>
        <v>0</v>
      </c>
      <c r="AT260" s="36">
        <f t="shared" si="109"/>
        <v>0</v>
      </c>
      <c r="AU260" s="36">
        <f t="shared" si="110"/>
        <v>0</v>
      </c>
      <c r="AV260" s="34">
        <f>IF($B260="P",VLOOKUP($E260,'[2]Costeo-JUL26'!$B$9:$CQ$307,AV$1,0),0)</f>
        <v>0</v>
      </c>
      <c r="AW260" s="16">
        <f>IF($B260="P",VLOOKUP($E260,'[2]Costeo-JUL26'!$B$9:$CQ$307,AW$1,0),0)*$G260</f>
        <v>0</v>
      </c>
      <c r="AX260" s="36">
        <f>IF($B260="P",VLOOKUP($E260,'[2]Costeo-JUL26'!$B$9:$CQ$307,AX$1,0),0)*$G260</f>
        <v>0</v>
      </c>
      <c r="AY260" s="35">
        <f>IF($B260="P",VLOOKUP($E260,'[2]Costeo-JUL26'!$B$9:$CQ$307,AY$1,0),0)</f>
        <v>0</v>
      </c>
      <c r="AZ260" s="36">
        <f t="shared" si="111"/>
        <v>0</v>
      </c>
      <c r="BA260" s="36">
        <f t="shared" si="112"/>
        <v>0</v>
      </c>
      <c r="BB260" s="34">
        <f>IF($B260="P",VLOOKUP($E260,'[2]Costeo-JUL26'!$B$9:$CQ$307,BB$1,0),0)</f>
        <v>0</v>
      </c>
      <c r="BC260" s="16">
        <f>IF($B260="P",VLOOKUP($E260,'[2]Costeo-JUL26'!$B$9:$CQ$307,BC$1,0),0)*$G260</f>
        <v>0</v>
      </c>
      <c r="BD260" s="36">
        <f>IF($B260="P",VLOOKUP($E260,'[2]Costeo-JUL26'!$B$9:$CQ$307,BD$1,0),0)*$G260</f>
        <v>0</v>
      </c>
      <c r="BE260" s="35">
        <f>IF($B260="P",VLOOKUP($E260,'[2]Costeo-JUL26'!$B$9:$CQ$307,BE$1,0),0)</f>
        <v>0</v>
      </c>
      <c r="BF260" s="36">
        <f t="shared" si="113"/>
        <v>0</v>
      </c>
      <c r="BG260" s="36">
        <f t="shared" si="114"/>
        <v>0</v>
      </c>
      <c r="BH260" s="34">
        <f>IF($B260="P",VLOOKUP($E260,'[2]Costeo-JUL26'!$B$9:$CQ$307,BH$1,0),0)</f>
        <v>0</v>
      </c>
      <c r="BI260" s="16">
        <f>IF($B260="P",VLOOKUP($E260,'[2]Costeo-JUL26'!$B$9:$CQ$307,BI$1,0),0)*$G260</f>
        <v>0</v>
      </c>
      <c r="BJ260" s="36">
        <f>IF($B260="P",VLOOKUP($E260,'[2]Costeo-JUL26'!$B$9:$CQ$307,BJ$1,0),0)*$G260</f>
        <v>0</v>
      </c>
      <c r="BK260" s="35">
        <f>IF(BH260=910319,0,IF($B260="P",VLOOKUP($E260,'[2]Costeo-JUL26'!$B$9:$CQ$307,BK$1,0),0))</f>
        <v>0</v>
      </c>
      <c r="BL260" s="36">
        <f t="shared" si="115"/>
        <v>0</v>
      </c>
      <c r="BM260" s="36">
        <f t="shared" si="116"/>
        <v>0</v>
      </c>
      <c r="BN260" s="34">
        <f>IF($B260="P",VLOOKUP($E260,'[2]Costeo-JUL26'!$B$9:$CQ$307,BN$1,0),0)</f>
        <v>0</v>
      </c>
      <c r="BO260" s="16">
        <f>IF($B260="P",VLOOKUP($E260,'[2]Costeo-JUL26'!$B$9:$CQ$307,BO$1,0),0)*$G260</f>
        <v>0</v>
      </c>
      <c r="BP260" s="36">
        <f>IF($B260="P",VLOOKUP($E260,'[2]Costeo-JUL26'!$B$9:$CQ$307,BP$1,0),0)*$G260</f>
        <v>0</v>
      </c>
      <c r="BQ260" s="35">
        <f>IF($B260="P",VLOOKUP($E260,'[2]Costeo-JUL26'!$B$9:$CQ$307,BQ$1,0),0)</f>
        <v>0</v>
      </c>
      <c r="BR260" s="36">
        <f t="shared" si="117"/>
        <v>0</v>
      </c>
      <c r="BS260" s="36">
        <f t="shared" si="118"/>
        <v>0</v>
      </c>
      <c r="BT260" s="34">
        <f>IF($B260="P",VLOOKUP($E260,'[2]Costeo-JUL26'!$B$9:$CQ$307,BT$1,0),0)</f>
        <v>0</v>
      </c>
      <c r="BU260" s="16">
        <f>IF($B260="P",VLOOKUP($E260,'[2]Costeo-JUL26'!$B$9:$CQ$307,BU$1,0),0)*$G260</f>
        <v>0</v>
      </c>
      <c r="BV260" s="36">
        <f>IF($B260="P",VLOOKUP($E260,'[2]Costeo-JUL26'!$B$9:$CQ$307,BV$1,0),0)*$G260</f>
        <v>0</v>
      </c>
      <c r="BW260" s="35">
        <f>IF($B260="P",VLOOKUP($E260,'[2]Costeo-JUL26'!$B$9:$CQ$307,BW$1,0),0)</f>
        <v>0</v>
      </c>
      <c r="BX260" s="36">
        <f t="shared" si="119"/>
        <v>0</v>
      </c>
      <c r="BY260" s="36">
        <f t="shared" si="120"/>
        <v>0</v>
      </c>
      <c r="BZ260" s="34">
        <f>IF($B260="P",VLOOKUP($E260,'[2]Costeo-JUL26'!$B$9:$CQ$307,BZ$1,0),0)</f>
        <v>0</v>
      </c>
      <c r="CA260" s="16">
        <f>IF($B260="P",VLOOKUP($E260,'[2]Costeo-JUL26'!$B$9:$CQ$307,CA$1,0),0)*$G260</f>
        <v>0</v>
      </c>
      <c r="CB260" s="36">
        <f>IF($B260="P",VLOOKUP($E260,'[2]Costeo-JUL26'!$B$9:$CQ$307,CB$1,0),0)*$G260</f>
        <v>0</v>
      </c>
      <c r="CC260" s="35">
        <f>IF($B260="P",VLOOKUP($E260,'[2]Costeo-JUL26'!$B$9:$CQ$307,CC$1,0),0)</f>
        <v>0</v>
      </c>
      <c r="CD260" s="36">
        <f t="shared" si="121"/>
        <v>0</v>
      </c>
      <c r="CE260" s="36">
        <f t="shared" si="122"/>
        <v>0</v>
      </c>
      <c r="CF260" s="37">
        <f t="shared" si="94"/>
        <v>0</v>
      </c>
      <c r="CG260" s="36">
        <f>IF($B260="r",VLOOKUP($E260,'[2]Costeo-JUL26'!$B$9:$CQ$307,CG$1,0),0)*$G260</f>
        <v>1910440.96</v>
      </c>
      <c r="CH260" s="35">
        <f>VLOOKUP($E260,'[2]TEORICOS (05.26)'!$A$8:$T$251,CH$1,0)</f>
        <v>0</v>
      </c>
      <c r="CI260" s="36">
        <f t="shared" si="123"/>
        <v>0</v>
      </c>
      <c r="CJ260" s="37">
        <f t="shared" si="124"/>
        <v>1910440.96</v>
      </c>
      <c r="CM260" s="16">
        <f>SUMIFS('[1]Ajuste Inventario'!$I:$I,'[1]Ajuste Inventario'!$B:$B,E260,'[1]Ajuste Inventario'!$S:$S,D260)*-1</f>
        <v>4.6669999999999998</v>
      </c>
      <c r="CN260" s="36">
        <f t="shared" si="95"/>
        <v>34828.234219999998</v>
      </c>
      <c r="CP260" t="str">
        <f t="shared" si="96"/>
        <v>3205Org.Vtas Dolores</v>
      </c>
      <c r="CQ260" s="10">
        <f t="shared" si="97"/>
        <v>7462.66</v>
      </c>
    </row>
    <row r="261" spans="1:95" x14ac:dyDescent="0.25">
      <c r="A261" s="30">
        <v>46204</v>
      </c>
      <c r="B261" s="31" t="str">
        <f>VLOOKUP($E261,'[2]TEORICOS (05.26)'!$A$8:$T$251,B$1,0)</f>
        <v>R</v>
      </c>
      <c r="C261" s="32" t="str">
        <f>VLOOKUP($E261,'[2]TEORICOS (05.26)'!$A$8:$T$251,C$1,0)</f>
        <v>Monster</v>
      </c>
      <c r="D261" t="s">
        <v>217</v>
      </c>
      <c r="E261">
        <v>3206</v>
      </c>
      <c r="F261" t="s">
        <v>169</v>
      </c>
      <c r="G261" s="16">
        <v>156</v>
      </c>
      <c r="H261" s="16">
        <v>78</v>
      </c>
      <c r="I261" s="33">
        <v>2079052.4499999988</v>
      </c>
      <c r="J261" s="33">
        <v>2060714.5599999996</v>
      </c>
      <c r="K261" s="34">
        <f>IF($B261="P",VLOOKUP($E261,'[2]Costeo-JUL26'!$B$9:$CQ$307,K$1,0),0)</f>
        <v>0</v>
      </c>
      <c r="L261" s="35">
        <f>VLOOKUP($E261,'[2]TEORICOS (05.26)'!$A$8:$T$251,L$1,0)</f>
        <v>0</v>
      </c>
      <c r="M261" s="36">
        <f t="shared" si="98"/>
        <v>0</v>
      </c>
      <c r="N261" s="35">
        <f>IF($B261="P",VLOOKUP($E261,'[2]Costeo-JUL26'!$B$9:$CQ$307,N$1,0),0)</f>
        <v>0</v>
      </c>
      <c r="O261" s="36">
        <f t="shared" si="99"/>
        <v>0</v>
      </c>
      <c r="P261" s="36">
        <f>IF($B261="P",VLOOKUP($E261,'[2]Costeo-JUL26'!$B$9:$CQ$307,P$1,0),0)*H261</f>
        <v>0</v>
      </c>
      <c r="Q261" s="36">
        <f t="shared" si="100"/>
        <v>0</v>
      </c>
      <c r="R261" s="34">
        <f>IF($B261="P",VLOOKUP($E261,'[2]Costeo-JUL26'!$B$9:$CQ$307,R$1,0),0)</f>
        <v>0</v>
      </c>
      <c r="S261" s="16">
        <f>IF($B261="P",VLOOKUP($E261,'[2]Costeo-JUL26'!$B$9:$CQ$307,S$1,0),0)*$G261</f>
        <v>0</v>
      </c>
      <c r="T261" s="36">
        <f>IF($B261="P",VLOOKUP($E261,'[2]Costeo-JUL26'!$B$9:$CQ$307,T$1,0),0)*$G261</f>
        <v>0</v>
      </c>
      <c r="U261" s="35">
        <f>IF($B261="P",VLOOKUP($E261,'[2]Costeo-JUL26'!$B$9:$CQ$307,U$1,0),0)</f>
        <v>0</v>
      </c>
      <c r="V261" s="36">
        <f t="shared" si="101"/>
        <v>0</v>
      </c>
      <c r="W261" s="36">
        <f t="shared" si="102"/>
        <v>0</v>
      </c>
      <c r="X261" s="34">
        <f>IF($B261="P",VLOOKUP($E261,'[2]Costeo-JUL26'!$B$9:$CQ$307,X$1,0),0)</f>
        <v>0</v>
      </c>
      <c r="Y261" s="16">
        <f>IF($B261="P",VLOOKUP($E261,'[2]Costeo-JUL26'!$B$9:$CQ$307,Y$1,0),0)*$G261</f>
        <v>0</v>
      </c>
      <c r="Z261" s="36">
        <f>IF($B261="P",VLOOKUP($E261,'[2]Costeo-JUL26'!$B$9:$CQ$307,Z$1,0),0)*$G261</f>
        <v>0</v>
      </c>
      <c r="AA261" s="35">
        <f>IF($B261="P",VLOOKUP($E261,'[2]Costeo-JUL26'!$B$9:$CQ$307,AA$1,0),0)</f>
        <v>0</v>
      </c>
      <c r="AB261" s="36">
        <f t="shared" si="103"/>
        <v>0</v>
      </c>
      <c r="AC261" s="36">
        <f t="shared" si="104"/>
        <v>0</v>
      </c>
      <c r="AD261" s="34">
        <f>IF($B261="P",VLOOKUP($E261,'[2]Costeo-JUL26'!$B$9:$CQ$307,AD$1,0),0)</f>
        <v>0</v>
      </c>
      <c r="AE261" s="16">
        <f>IF($B261="P",VLOOKUP($E261,'[2]Costeo-JUL26'!$B$9:$CQ$307,AE$1,0),0)*$G261</f>
        <v>0</v>
      </c>
      <c r="AF261" s="36">
        <f>IF($B261="P",VLOOKUP($E261,'[2]Costeo-JUL26'!$B$9:$CQ$307,AF$1,0),0)*$G261</f>
        <v>0</v>
      </c>
      <c r="AG261" s="35">
        <f>IF($B261="P",VLOOKUP($E261,'[2]Costeo-JUL26'!$B$9:$CQ$307,AG$1,0),0)</f>
        <v>0</v>
      </c>
      <c r="AH261" s="36">
        <f t="shared" si="105"/>
        <v>0</v>
      </c>
      <c r="AI261" s="36">
        <f t="shared" si="106"/>
        <v>0</v>
      </c>
      <c r="AJ261" s="34">
        <f>IF($B261="P",VLOOKUP($E261,'[2]Costeo-JUL26'!$B$9:$CQ$307,AJ$1,0),0)</f>
        <v>0</v>
      </c>
      <c r="AK261" s="16">
        <f>IF($B261="P",VLOOKUP($E261,'[2]Costeo-JUL26'!$B$9:$CQ$307,AK$1,0),0)*$G261</f>
        <v>0</v>
      </c>
      <c r="AL261" s="36">
        <f>IF($B261="P",VLOOKUP($E261,'[2]Costeo-JUL26'!$B$9:$CQ$307,AL$1,0),0)*$G261</f>
        <v>0</v>
      </c>
      <c r="AM261" s="35">
        <f>IF($B261="P",VLOOKUP($E261,'[2]Costeo-JUL26'!$B$9:$CQ$307,AM$1,0),0)</f>
        <v>0</v>
      </c>
      <c r="AN261" s="36">
        <f t="shared" si="107"/>
        <v>0</v>
      </c>
      <c r="AO261" s="36">
        <f t="shared" si="108"/>
        <v>0</v>
      </c>
      <c r="AP261" s="34">
        <f>IF($B261="P",VLOOKUP($E261,'[2]Costeo-JUL26'!$B$9:$CQ$307,AP$1,0),0)</f>
        <v>0</v>
      </c>
      <c r="AQ261" s="16">
        <f>IF($B261="P",VLOOKUP($E261,'[2]Costeo-JUL26'!$B$9:$CQ$307,AQ$1,0),0)*$G261</f>
        <v>0</v>
      </c>
      <c r="AR261" s="36">
        <f>IF($B261="P",VLOOKUP($E261,'[2]Costeo-JUL26'!$B$9:$CQ$307,AR$1,0),0)*$G261</f>
        <v>0</v>
      </c>
      <c r="AS261" s="35">
        <f>IF($B261="P",VLOOKUP($E261,'[2]Costeo-JUL26'!$B$9:$CQ$307,AS$1,0),0)</f>
        <v>0</v>
      </c>
      <c r="AT261" s="36">
        <f t="shared" si="109"/>
        <v>0</v>
      </c>
      <c r="AU261" s="36">
        <f t="shared" si="110"/>
        <v>0</v>
      </c>
      <c r="AV261" s="34">
        <f>IF($B261="P",VLOOKUP($E261,'[2]Costeo-JUL26'!$B$9:$CQ$307,AV$1,0),0)</f>
        <v>0</v>
      </c>
      <c r="AW261" s="16">
        <f>IF($B261="P",VLOOKUP($E261,'[2]Costeo-JUL26'!$B$9:$CQ$307,AW$1,0),0)*$G261</f>
        <v>0</v>
      </c>
      <c r="AX261" s="36">
        <f>IF($B261="P",VLOOKUP($E261,'[2]Costeo-JUL26'!$B$9:$CQ$307,AX$1,0),0)*$G261</f>
        <v>0</v>
      </c>
      <c r="AY261" s="35">
        <f>IF($B261="P",VLOOKUP($E261,'[2]Costeo-JUL26'!$B$9:$CQ$307,AY$1,0),0)</f>
        <v>0</v>
      </c>
      <c r="AZ261" s="36">
        <f t="shared" si="111"/>
        <v>0</v>
      </c>
      <c r="BA261" s="36">
        <f t="shared" si="112"/>
        <v>0</v>
      </c>
      <c r="BB261" s="34">
        <f>IF($B261="P",VLOOKUP($E261,'[2]Costeo-JUL26'!$B$9:$CQ$307,BB$1,0),0)</f>
        <v>0</v>
      </c>
      <c r="BC261" s="16">
        <f>IF($B261="P",VLOOKUP($E261,'[2]Costeo-JUL26'!$B$9:$CQ$307,BC$1,0),0)*$G261</f>
        <v>0</v>
      </c>
      <c r="BD261" s="36">
        <f>IF($B261="P",VLOOKUP($E261,'[2]Costeo-JUL26'!$B$9:$CQ$307,BD$1,0),0)*$G261</f>
        <v>0</v>
      </c>
      <c r="BE261" s="35">
        <f>IF($B261="P",VLOOKUP($E261,'[2]Costeo-JUL26'!$B$9:$CQ$307,BE$1,0),0)</f>
        <v>0</v>
      </c>
      <c r="BF261" s="36">
        <f t="shared" si="113"/>
        <v>0</v>
      </c>
      <c r="BG261" s="36">
        <f t="shared" si="114"/>
        <v>0</v>
      </c>
      <c r="BH261" s="34">
        <f>IF($B261="P",VLOOKUP($E261,'[2]Costeo-JUL26'!$B$9:$CQ$307,BH$1,0),0)</f>
        <v>0</v>
      </c>
      <c r="BI261" s="16">
        <f>IF($B261="P",VLOOKUP($E261,'[2]Costeo-JUL26'!$B$9:$CQ$307,BI$1,0),0)*$G261</f>
        <v>0</v>
      </c>
      <c r="BJ261" s="36">
        <f>IF($B261="P",VLOOKUP($E261,'[2]Costeo-JUL26'!$B$9:$CQ$307,BJ$1,0),0)*$G261</f>
        <v>0</v>
      </c>
      <c r="BK261" s="35">
        <f>IF(BH261=910319,0,IF($B261="P",VLOOKUP($E261,'[2]Costeo-JUL26'!$B$9:$CQ$307,BK$1,0),0))</f>
        <v>0</v>
      </c>
      <c r="BL261" s="36">
        <f t="shared" si="115"/>
        <v>0</v>
      </c>
      <c r="BM261" s="36">
        <f t="shared" si="116"/>
        <v>0</v>
      </c>
      <c r="BN261" s="34">
        <f>IF($B261="P",VLOOKUP($E261,'[2]Costeo-JUL26'!$B$9:$CQ$307,BN$1,0),0)</f>
        <v>0</v>
      </c>
      <c r="BO261" s="16">
        <f>IF($B261="P",VLOOKUP($E261,'[2]Costeo-JUL26'!$B$9:$CQ$307,BO$1,0),0)*$G261</f>
        <v>0</v>
      </c>
      <c r="BP261" s="36">
        <f>IF($B261="P",VLOOKUP($E261,'[2]Costeo-JUL26'!$B$9:$CQ$307,BP$1,0),0)*$G261</f>
        <v>0</v>
      </c>
      <c r="BQ261" s="35">
        <f>IF($B261="P",VLOOKUP($E261,'[2]Costeo-JUL26'!$B$9:$CQ$307,BQ$1,0),0)</f>
        <v>0</v>
      </c>
      <c r="BR261" s="36">
        <f t="shared" si="117"/>
        <v>0</v>
      </c>
      <c r="BS261" s="36">
        <f t="shared" si="118"/>
        <v>0</v>
      </c>
      <c r="BT261" s="34">
        <f>IF($B261="P",VLOOKUP($E261,'[2]Costeo-JUL26'!$B$9:$CQ$307,BT$1,0),0)</f>
        <v>0</v>
      </c>
      <c r="BU261" s="16">
        <f>IF($B261="P",VLOOKUP($E261,'[2]Costeo-JUL26'!$B$9:$CQ$307,BU$1,0),0)*$G261</f>
        <v>0</v>
      </c>
      <c r="BV261" s="36">
        <f>IF($B261="P",VLOOKUP($E261,'[2]Costeo-JUL26'!$B$9:$CQ$307,BV$1,0),0)*$G261</f>
        <v>0</v>
      </c>
      <c r="BW261" s="35">
        <f>IF($B261="P",VLOOKUP($E261,'[2]Costeo-JUL26'!$B$9:$CQ$307,BW$1,0),0)</f>
        <v>0</v>
      </c>
      <c r="BX261" s="36">
        <f t="shared" si="119"/>
        <v>0</v>
      </c>
      <c r="BY261" s="36">
        <f t="shared" si="120"/>
        <v>0</v>
      </c>
      <c r="BZ261" s="34">
        <f>IF($B261="P",VLOOKUP($E261,'[2]Costeo-JUL26'!$B$9:$CQ$307,BZ$1,0),0)</f>
        <v>0</v>
      </c>
      <c r="CA261" s="16">
        <f>IF($B261="P",VLOOKUP($E261,'[2]Costeo-JUL26'!$B$9:$CQ$307,CA$1,0),0)*$G261</f>
        <v>0</v>
      </c>
      <c r="CB261" s="36">
        <f>IF($B261="P",VLOOKUP($E261,'[2]Costeo-JUL26'!$B$9:$CQ$307,CB$1,0),0)*$G261</f>
        <v>0</v>
      </c>
      <c r="CC261" s="35">
        <f>IF($B261="P",VLOOKUP($E261,'[2]Costeo-JUL26'!$B$9:$CQ$307,CC$1,0),0)</f>
        <v>0</v>
      </c>
      <c r="CD261" s="36">
        <f t="shared" si="121"/>
        <v>0</v>
      </c>
      <c r="CE261" s="36">
        <f t="shared" si="122"/>
        <v>0</v>
      </c>
      <c r="CF261" s="37">
        <f t="shared" si="94"/>
        <v>0</v>
      </c>
      <c r="CG261" s="36">
        <f>IF($B261="r",VLOOKUP($E261,'[2]Costeo-JUL26'!$B$9:$CQ$307,CG$1,0),0)*$G261</f>
        <v>1120852.2</v>
      </c>
      <c r="CH261" s="35">
        <f>VLOOKUP($E261,'[2]TEORICOS (05.26)'!$A$8:$T$251,CH$1,0)</f>
        <v>0</v>
      </c>
      <c r="CI261" s="36">
        <f t="shared" si="123"/>
        <v>0</v>
      </c>
      <c r="CJ261" s="37">
        <f t="shared" si="124"/>
        <v>1120852.2</v>
      </c>
      <c r="CM261" s="16">
        <f>SUMIFS('[1]Ajuste Inventario'!$I:$I,'[1]Ajuste Inventario'!$B:$B,E261,'[1]Ajuste Inventario'!$S:$S,D261)*-1</f>
        <v>0.33300000000000002</v>
      </c>
      <c r="CN261" s="36">
        <f t="shared" si="95"/>
        <v>2392.58835</v>
      </c>
      <c r="CP261" t="str">
        <f t="shared" si="96"/>
        <v>3206Org.Vtas Dolores</v>
      </c>
      <c r="CQ261" s="10">
        <f t="shared" si="97"/>
        <v>7184.95</v>
      </c>
    </row>
    <row r="262" spans="1:95" x14ac:dyDescent="0.25">
      <c r="A262" s="30">
        <v>46204</v>
      </c>
      <c r="B262" s="31" t="str">
        <f>VLOOKUP($E262,'[2]TEORICOS (05.26)'!$A$8:$T$251,B$1,0)</f>
        <v>R</v>
      </c>
      <c r="C262" s="32" t="str">
        <f>VLOOKUP($E262,'[2]TEORICOS (05.26)'!$A$8:$T$251,C$1,0)</f>
        <v>Monster</v>
      </c>
      <c r="D262" t="s">
        <v>217</v>
      </c>
      <c r="E262">
        <v>3208</v>
      </c>
      <c r="F262" t="s">
        <v>170</v>
      </c>
      <c r="G262" s="16">
        <v>11</v>
      </c>
      <c r="H262" s="16">
        <v>5.5</v>
      </c>
      <c r="I262" s="33">
        <v>143693.61000000002</v>
      </c>
      <c r="J262" s="33">
        <v>143323.08000000002</v>
      </c>
      <c r="K262" s="34">
        <f>IF($B262="P",VLOOKUP($E262,'[2]Costeo-JUL26'!$B$9:$CQ$307,K$1,0),0)</f>
        <v>0</v>
      </c>
      <c r="L262" s="35">
        <f>VLOOKUP($E262,'[2]TEORICOS (05.26)'!$A$8:$T$251,L$1,0)</f>
        <v>0</v>
      </c>
      <c r="M262" s="36">
        <f t="shared" si="98"/>
        <v>0</v>
      </c>
      <c r="N262" s="35">
        <f>IF($B262="P",VLOOKUP($E262,'[2]Costeo-JUL26'!$B$9:$CQ$307,N$1,0),0)</f>
        <v>0</v>
      </c>
      <c r="O262" s="36">
        <f t="shared" si="99"/>
        <v>0</v>
      </c>
      <c r="P262" s="36">
        <f>IF($B262="P",VLOOKUP($E262,'[2]Costeo-JUL26'!$B$9:$CQ$307,P$1,0),0)*H262</f>
        <v>0</v>
      </c>
      <c r="Q262" s="36">
        <f t="shared" si="100"/>
        <v>0</v>
      </c>
      <c r="R262" s="34">
        <f>IF($B262="P",VLOOKUP($E262,'[2]Costeo-JUL26'!$B$9:$CQ$307,R$1,0),0)</f>
        <v>0</v>
      </c>
      <c r="S262" s="16">
        <f>IF($B262="P",VLOOKUP($E262,'[2]Costeo-JUL26'!$B$9:$CQ$307,S$1,0),0)*$G262</f>
        <v>0</v>
      </c>
      <c r="T262" s="36">
        <f>IF($B262="P",VLOOKUP($E262,'[2]Costeo-JUL26'!$B$9:$CQ$307,T$1,0),0)*$G262</f>
        <v>0</v>
      </c>
      <c r="U262" s="35">
        <f>IF($B262="P",VLOOKUP($E262,'[2]Costeo-JUL26'!$B$9:$CQ$307,U$1,0),0)</f>
        <v>0</v>
      </c>
      <c r="V262" s="36">
        <f t="shared" si="101"/>
        <v>0</v>
      </c>
      <c r="W262" s="36">
        <f t="shared" si="102"/>
        <v>0</v>
      </c>
      <c r="X262" s="34">
        <f>IF($B262="P",VLOOKUP($E262,'[2]Costeo-JUL26'!$B$9:$CQ$307,X$1,0),0)</f>
        <v>0</v>
      </c>
      <c r="Y262" s="16">
        <f>IF($B262="P",VLOOKUP($E262,'[2]Costeo-JUL26'!$B$9:$CQ$307,Y$1,0),0)*$G262</f>
        <v>0</v>
      </c>
      <c r="Z262" s="36">
        <f>IF($B262="P",VLOOKUP($E262,'[2]Costeo-JUL26'!$B$9:$CQ$307,Z$1,0),0)*$G262</f>
        <v>0</v>
      </c>
      <c r="AA262" s="35">
        <f>IF($B262="P",VLOOKUP($E262,'[2]Costeo-JUL26'!$B$9:$CQ$307,AA$1,0),0)</f>
        <v>0</v>
      </c>
      <c r="AB262" s="36">
        <f t="shared" si="103"/>
        <v>0</v>
      </c>
      <c r="AC262" s="36">
        <f t="shared" si="104"/>
        <v>0</v>
      </c>
      <c r="AD262" s="34">
        <f>IF($B262="P",VLOOKUP($E262,'[2]Costeo-JUL26'!$B$9:$CQ$307,AD$1,0),0)</f>
        <v>0</v>
      </c>
      <c r="AE262" s="16">
        <f>IF($B262="P",VLOOKUP($E262,'[2]Costeo-JUL26'!$B$9:$CQ$307,AE$1,0),0)*$G262</f>
        <v>0</v>
      </c>
      <c r="AF262" s="36">
        <f>IF($B262="P",VLOOKUP($E262,'[2]Costeo-JUL26'!$B$9:$CQ$307,AF$1,0),0)*$G262</f>
        <v>0</v>
      </c>
      <c r="AG262" s="35">
        <f>IF($B262="P",VLOOKUP($E262,'[2]Costeo-JUL26'!$B$9:$CQ$307,AG$1,0),0)</f>
        <v>0</v>
      </c>
      <c r="AH262" s="36">
        <f t="shared" si="105"/>
        <v>0</v>
      </c>
      <c r="AI262" s="36">
        <f t="shared" si="106"/>
        <v>0</v>
      </c>
      <c r="AJ262" s="34">
        <f>IF($B262="P",VLOOKUP($E262,'[2]Costeo-JUL26'!$B$9:$CQ$307,AJ$1,0),0)</f>
        <v>0</v>
      </c>
      <c r="AK262" s="16">
        <f>IF($B262="P",VLOOKUP($E262,'[2]Costeo-JUL26'!$B$9:$CQ$307,AK$1,0),0)*$G262</f>
        <v>0</v>
      </c>
      <c r="AL262" s="36">
        <f>IF($B262="P",VLOOKUP($E262,'[2]Costeo-JUL26'!$B$9:$CQ$307,AL$1,0),0)*$G262</f>
        <v>0</v>
      </c>
      <c r="AM262" s="35">
        <f>IF($B262="P",VLOOKUP($E262,'[2]Costeo-JUL26'!$B$9:$CQ$307,AM$1,0),0)</f>
        <v>0</v>
      </c>
      <c r="AN262" s="36">
        <f t="shared" si="107"/>
        <v>0</v>
      </c>
      <c r="AO262" s="36">
        <f t="shared" si="108"/>
        <v>0</v>
      </c>
      <c r="AP262" s="34">
        <f>IF($B262="P",VLOOKUP($E262,'[2]Costeo-JUL26'!$B$9:$CQ$307,AP$1,0),0)</f>
        <v>0</v>
      </c>
      <c r="AQ262" s="16">
        <f>IF($B262="P",VLOOKUP($E262,'[2]Costeo-JUL26'!$B$9:$CQ$307,AQ$1,0),0)*$G262</f>
        <v>0</v>
      </c>
      <c r="AR262" s="36">
        <f>IF($B262="P",VLOOKUP($E262,'[2]Costeo-JUL26'!$B$9:$CQ$307,AR$1,0),0)*$G262</f>
        <v>0</v>
      </c>
      <c r="AS262" s="35">
        <f>IF($B262="P",VLOOKUP($E262,'[2]Costeo-JUL26'!$B$9:$CQ$307,AS$1,0),0)</f>
        <v>0</v>
      </c>
      <c r="AT262" s="36">
        <f t="shared" si="109"/>
        <v>0</v>
      </c>
      <c r="AU262" s="36">
        <f t="shared" si="110"/>
        <v>0</v>
      </c>
      <c r="AV262" s="34">
        <f>IF($B262="P",VLOOKUP($E262,'[2]Costeo-JUL26'!$B$9:$CQ$307,AV$1,0),0)</f>
        <v>0</v>
      </c>
      <c r="AW262" s="16">
        <f>IF($B262="P",VLOOKUP($E262,'[2]Costeo-JUL26'!$B$9:$CQ$307,AW$1,0),0)*$G262</f>
        <v>0</v>
      </c>
      <c r="AX262" s="36">
        <f>IF($B262="P",VLOOKUP($E262,'[2]Costeo-JUL26'!$B$9:$CQ$307,AX$1,0),0)*$G262</f>
        <v>0</v>
      </c>
      <c r="AY262" s="35">
        <f>IF($B262="P",VLOOKUP($E262,'[2]Costeo-JUL26'!$B$9:$CQ$307,AY$1,0),0)</f>
        <v>0</v>
      </c>
      <c r="AZ262" s="36">
        <f t="shared" si="111"/>
        <v>0</v>
      </c>
      <c r="BA262" s="36">
        <f t="shared" si="112"/>
        <v>0</v>
      </c>
      <c r="BB262" s="34">
        <f>IF($B262="P",VLOOKUP($E262,'[2]Costeo-JUL26'!$B$9:$CQ$307,BB$1,0),0)</f>
        <v>0</v>
      </c>
      <c r="BC262" s="16">
        <f>IF($B262="P",VLOOKUP($E262,'[2]Costeo-JUL26'!$B$9:$CQ$307,BC$1,0),0)*$G262</f>
        <v>0</v>
      </c>
      <c r="BD262" s="36">
        <f>IF($B262="P",VLOOKUP($E262,'[2]Costeo-JUL26'!$B$9:$CQ$307,BD$1,0),0)*$G262</f>
        <v>0</v>
      </c>
      <c r="BE262" s="35">
        <f>IF($B262="P",VLOOKUP($E262,'[2]Costeo-JUL26'!$B$9:$CQ$307,BE$1,0),0)</f>
        <v>0</v>
      </c>
      <c r="BF262" s="36">
        <f t="shared" si="113"/>
        <v>0</v>
      </c>
      <c r="BG262" s="36">
        <f t="shared" si="114"/>
        <v>0</v>
      </c>
      <c r="BH262" s="34">
        <f>IF($B262="P",VLOOKUP($E262,'[2]Costeo-JUL26'!$B$9:$CQ$307,BH$1,0),0)</f>
        <v>0</v>
      </c>
      <c r="BI262" s="16">
        <f>IF($B262="P",VLOOKUP($E262,'[2]Costeo-JUL26'!$B$9:$CQ$307,BI$1,0),0)*$G262</f>
        <v>0</v>
      </c>
      <c r="BJ262" s="36">
        <f>IF($B262="P",VLOOKUP($E262,'[2]Costeo-JUL26'!$B$9:$CQ$307,BJ$1,0),0)*$G262</f>
        <v>0</v>
      </c>
      <c r="BK262" s="35">
        <f>IF(BH262=910319,0,IF($B262="P",VLOOKUP($E262,'[2]Costeo-JUL26'!$B$9:$CQ$307,BK$1,0),0))</f>
        <v>0</v>
      </c>
      <c r="BL262" s="36">
        <f t="shared" si="115"/>
        <v>0</v>
      </c>
      <c r="BM262" s="36">
        <f t="shared" si="116"/>
        <v>0</v>
      </c>
      <c r="BN262" s="34">
        <f>IF($B262="P",VLOOKUP($E262,'[2]Costeo-JUL26'!$B$9:$CQ$307,BN$1,0),0)</f>
        <v>0</v>
      </c>
      <c r="BO262" s="16">
        <f>IF($B262="P",VLOOKUP($E262,'[2]Costeo-JUL26'!$B$9:$CQ$307,BO$1,0),0)*$G262</f>
        <v>0</v>
      </c>
      <c r="BP262" s="36">
        <f>IF($B262="P",VLOOKUP($E262,'[2]Costeo-JUL26'!$B$9:$CQ$307,BP$1,0),0)*$G262</f>
        <v>0</v>
      </c>
      <c r="BQ262" s="35">
        <f>IF($B262="P",VLOOKUP($E262,'[2]Costeo-JUL26'!$B$9:$CQ$307,BQ$1,0),0)</f>
        <v>0</v>
      </c>
      <c r="BR262" s="36">
        <f t="shared" si="117"/>
        <v>0</v>
      </c>
      <c r="BS262" s="36">
        <f t="shared" si="118"/>
        <v>0</v>
      </c>
      <c r="BT262" s="34">
        <f>IF($B262="P",VLOOKUP($E262,'[2]Costeo-JUL26'!$B$9:$CQ$307,BT$1,0),0)</f>
        <v>0</v>
      </c>
      <c r="BU262" s="16">
        <f>IF($B262="P",VLOOKUP($E262,'[2]Costeo-JUL26'!$B$9:$CQ$307,BU$1,0),0)*$G262</f>
        <v>0</v>
      </c>
      <c r="BV262" s="36">
        <f>IF($B262="P",VLOOKUP($E262,'[2]Costeo-JUL26'!$B$9:$CQ$307,BV$1,0),0)*$G262</f>
        <v>0</v>
      </c>
      <c r="BW262" s="35">
        <f>IF($B262="P",VLOOKUP($E262,'[2]Costeo-JUL26'!$B$9:$CQ$307,BW$1,0),0)</f>
        <v>0</v>
      </c>
      <c r="BX262" s="36">
        <f t="shared" si="119"/>
        <v>0</v>
      </c>
      <c r="BY262" s="36">
        <f t="shared" si="120"/>
        <v>0</v>
      </c>
      <c r="BZ262" s="34">
        <f>IF($B262="P",VLOOKUP($E262,'[2]Costeo-JUL26'!$B$9:$CQ$307,BZ$1,0),0)</f>
        <v>0</v>
      </c>
      <c r="CA262" s="16">
        <f>IF($B262="P",VLOOKUP($E262,'[2]Costeo-JUL26'!$B$9:$CQ$307,CA$1,0),0)*$G262</f>
        <v>0</v>
      </c>
      <c r="CB262" s="36">
        <f>IF($B262="P",VLOOKUP($E262,'[2]Costeo-JUL26'!$B$9:$CQ$307,CB$1,0),0)*$G262</f>
        <v>0</v>
      </c>
      <c r="CC262" s="35">
        <f>IF($B262="P",VLOOKUP($E262,'[2]Costeo-JUL26'!$B$9:$CQ$307,CC$1,0),0)</f>
        <v>0</v>
      </c>
      <c r="CD262" s="36">
        <f t="shared" si="121"/>
        <v>0</v>
      </c>
      <c r="CE262" s="36">
        <f t="shared" si="122"/>
        <v>0</v>
      </c>
      <c r="CF262" s="37">
        <f t="shared" si="94"/>
        <v>0</v>
      </c>
      <c r="CG262" s="36">
        <f>IF($B262="r",VLOOKUP($E262,'[2]Costeo-JUL26'!$B$9:$CQ$307,CG$1,0),0)*$G262</f>
        <v>81291.430000000008</v>
      </c>
      <c r="CH262" s="35">
        <f>VLOOKUP($E262,'[2]TEORICOS (05.26)'!$A$8:$T$251,CH$1,0)</f>
        <v>0</v>
      </c>
      <c r="CI262" s="36">
        <f t="shared" si="123"/>
        <v>0</v>
      </c>
      <c r="CJ262" s="37">
        <f t="shared" si="124"/>
        <v>81291.430000000008</v>
      </c>
      <c r="CM262" s="16">
        <f>SUMIFS('[1]Ajuste Inventario'!$I:$I,'[1]Ajuste Inventario'!$B:$B,E262,'[1]Ajuste Inventario'!$S:$S,D262)*-1</f>
        <v>0</v>
      </c>
      <c r="CN262" s="36">
        <f t="shared" si="95"/>
        <v>0</v>
      </c>
      <c r="CP262" t="str">
        <f t="shared" si="96"/>
        <v>3208Org.Vtas Dolores</v>
      </c>
      <c r="CQ262" s="10" t="e">
        <f t="shared" si="97"/>
        <v>#DIV/0!</v>
      </c>
    </row>
    <row r="263" spans="1:95" x14ac:dyDescent="0.25">
      <c r="A263" s="30">
        <v>46204</v>
      </c>
      <c r="B263" s="31" t="str">
        <f>VLOOKUP($E263,'[2]TEORICOS (05.26)'!$A$8:$T$251,B$1,0)</f>
        <v>R</v>
      </c>
      <c r="C263" s="32" t="str">
        <f>VLOOKUP($E263,'[2]TEORICOS (05.26)'!$A$8:$T$251,C$1,0)</f>
        <v>Monster</v>
      </c>
      <c r="D263" t="s">
        <v>217</v>
      </c>
      <c r="E263">
        <v>3209</v>
      </c>
      <c r="F263" t="s">
        <v>171</v>
      </c>
      <c r="G263" s="16">
        <v>34</v>
      </c>
      <c r="H263" s="16">
        <v>17</v>
      </c>
      <c r="I263" s="33">
        <v>458123.01000000007</v>
      </c>
      <c r="J263" s="33">
        <v>456589.02000000014</v>
      </c>
      <c r="K263" s="34">
        <f>IF($B263="P",VLOOKUP($E263,'[2]Costeo-JUL26'!$B$9:$CQ$307,K$1,0),0)</f>
        <v>0</v>
      </c>
      <c r="L263" s="35">
        <f>VLOOKUP($E263,'[2]TEORICOS (05.26)'!$A$8:$T$251,L$1,0)</f>
        <v>0</v>
      </c>
      <c r="M263" s="36">
        <f t="shared" si="98"/>
        <v>0</v>
      </c>
      <c r="N263" s="35">
        <f>IF($B263="P",VLOOKUP($E263,'[2]Costeo-JUL26'!$B$9:$CQ$307,N$1,0),0)</f>
        <v>0</v>
      </c>
      <c r="O263" s="36">
        <f t="shared" si="99"/>
        <v>0</v>
      </c>
      <c r="P263" s="36">
        <f>IF($B263="P",VLOOKUP($E263,'[2]Costeo-JUL26'!$B$9:$CQ$307,P$1,0),0)*H263</f>
        <v>0</v>
      </c>
      <c r="Q263" s="36">
        <f t="shared" si="100"/>
        <v>0</v>
      </c>
      <c r="R263" s="34">
        <f>IF($B263="P",VLOOKUP($E263,'[2]Costeo-JUL26'!$B$9:$CQ$307,R$1,0),0)</f>
        <v>0</v>
      </c>
      <c r="S263" s="16">
        <f>IF($B263="P",VLOOKUP($E263,'[2]Costeo-JUL26'!$B$9:$CQ$307,S$1,0),0)*$G263</f>
        <v>0</v>
      </c>
      <c r="T263" s="36">
        <f>IF($B263="P",VLOOKUP($E263,'[2]Costeo-JUL26'!$B$9:$CQ$307,T$1,0),0)*$G263</f>
        <v>0</v>
      </c>
      <c r="U263" s="35">
        <f>IF($B263="P",VLOOKUP($E263,'[2]Costeo-JUL26'!$B$9:$CQ$307,U$1,0),0)</f>
        <v>0</v>
      </c>
      <c r="V263" s="36">
        <f t="shared" si="101"/>
        <v>0</v>
      </c>
      <c r="W263" s="36">
        <f t="shared" si="102"/>
        <v>0</v>
      </c>
      <c r="X263" s="34">
        <f>IF($B263="P",VLOOKUP($E263,'[2]Costeo-JUL26'!$B$9:$CQ$307,X$1,0),0)</f>
        <v>0</v>
      </c>
      <c r="Y263" s="16">
        <f>IF($B263="P",VLOOKUP($E263,'[2]Costeo-JUL26'!$B$9:$CQ$307,Y$1,0),0)*$G263</f>
        <v>0</v>
      </c>
      <c r="Z263" s="36">
        <f>IF($B263="P",VLOOKUP($E263,'[2]Costeo-JUL26'!$B$9:$CQ$307,Z$1,0),0)*$G263</f>
        <v>0</v>
      </c>
      <c r="AA263" s="35">
        <f>IF($B263="P",VLOOKUP($E263,'[2]Costeo-JUL26'!$B$9:$CQ$307,AA$1,0),0)</f>
        <v>0</v>
      </c>
      <c r="AB263" s="36">
        <f t="shared" si="103"/>
        <v>0</v>
      </c>
      <c r="AC263" s="36">
        <f t="shared" si="104"/>
        <v>0</v>
      </c>
      <c r="AD263" s="34">
        <f>IF($B263="P",VLOOKUP($E263,'[2]Costeo-JUL26'!$B$9:$CQ$307,AD$1,0),0)</f>
        <v>0</v>
      </c>
      <c r="AE263" s="16">
        <f>IF($B263="P",VLOOKUP($E263,'[2]Costeo-JUL26'!$B$9:$CQ$307,AE$1,0),0)*$G263</f>
        <v>0</v>
      </c>
      <c r="AF263" s="36">
        <f>IF($B263="P",VLOOKUP($E263,'[2]Costeo-JUL26'!$B$9:$CQ$307,AF$1,0),0)*$G263</f>
        <v>0</v>
      </c>
      <c r="AG263" s="35">
        <f>IF($B263="P",VLOOKUP($E263,'[2]Costeo-JUL26'!$B$9:$CQ$307,AG$1,0),0)</f>
        <v>0</v>
      </c>
      <c r="AH263" s="36">
        <f t="shared" si="105"/>
        <v>0</v>
      </c>
      <c r="AI263" s="36">
        <f t="shared" si="106"/>
        <v>0</v>
      </c>
      <c r="AJ263" s="34">
        <f>IF($B263="P",VLOOKUP($E263,'[2]Costeo-JUL26'!$B$9:$CQ$307,AJ$1,0),0)</f>
        <v>0</v>
      </c>
      <c r="AK263" s="16">
        <f>IF($B263="P",VLOOKUP($E263,'[2]Costeo-JUL26'!$B$9:$CQ$307,AK$1,0),0)*$G263</f>
        <v>0</v>
      </c>
      <c r="AL263" s="36">
        <f>IF($B263="P",VLOOKUP($E263,'[2]Costeo-JUL26'!$B$9:$CQ$307,AL$1,0),0)*$G263</f>
        <v>0</v>
      </c>
      <c r="AM263" s="35">
        <f>IF($B263="P",VLOOKUP($E263,'[2]Costeo-JUL26'!$B$9:$CQ$307,AM$1,0),0)</f>
        <v>0</v>
      </c>
      <c r="AN263" s="36">
        <f t="shared" si="107"/>
        <v>0</v>
      </c>
      <c r="AO263" s="36">
        <f t="shared" si="108"/>
        <v>0</v>
      </c>
      <c r="AP263" s="34">
        <f>IF($B263="P",VLOOKUP($E263,'[2]Costeo-JUL26'!$B$9:$CQ$307,AP$1,0),0)</f>
        <v>0</v>
      </c>
      <c r="AQ263" s="16">
        <f>IF($B263="P",VLOOKUP($E263,'[2]Costeo-JUL26'!$B$9:$CQ$307,AQ$1,0),0)*$G263</f>
        <v>0</v>
      </c>
      <c r="AR263" s="36">
        <f>IF($B263="P",VLOOKUP($E263,'[2]Costeo-JUL26'!$B$9:$CQ$307,AR$1,0),0)*$G263</f>
        <v>0</v>
      </c>
      <c r="AS263" s="35">
        <f>IF($B263="P",VLOOKUP($E263,'[2]Costeo-JUL26'!$B$9:$CQ$307,AS$1,0),0)</f>
        <v>0</v>
      </c>
      <c r="AT263" s="36">
        <f t="shared" si="109"/>
        <v>0</v>
      </c>
      <c r="AU263" s="36">
        <f t="shared" si="110"/>
        <v>0</v>
      </c>
      <c r="AV263" s="34">
        <f>IF($B263="P",VLOOKUP($E263,'[2]Costeo-JUL26'!$B$9:$CQ$307,AV$1,0),0)</f>
        <v>0</v>
      </c>
      <c r="AW263" s="16">
        <f>IF($B263="P",VLOOKUP($E263,'[2]Costeo-JUL26'!$B$9:$CQ$307,AW$1,0),0)*$G263</f>
        <v>0</v>
      </c>
      <c r="AX263" s="36">
        <f>IF($B263="P",VLOOKUP($E263,'[2]Costeo-JUL26'!$B$9:$CQ$307,AX$1,0),0)*$G263</f>
        <v>0</v>
      </c>
      <c r="AY263" s="35">
        <f>IF($B263="P",VLOOKUP($E263,'[2]Costeo-JUL26'!$B$9:$CQ$307,AY$1,0),0)</f>
        <v>0</v>
      </c>
      <c r="AZ263" s="36">
        <f t="shared" si="111"/>
        <v>0</v>
      </c>
      <c r="BA263" s="36">
        <f t="shared" si="112"/>
        <v>0</v>
      </c>
      <c r="BB263" s="34">
        <f>IF($B263="P",VLOOKUP($E263,'[2]Costeo-JUL26'!$B$9:$CQ$307,BB$1,0),0)</f>
        <v>0</v>
      </c>
      <c r="BC263" s="16">
        <f>IF($B263="P",VLOOKUP($E263,'[2]Costeo-JUL26'!$B$9:$CQ$307,BC$1,0),0)*$G263</f>
        <v>0</v>
      </c>
      <c r="BD263" s="36">
        <f>IF($B263="P",VLOOKUP($E263,'[2]Costeo-JUL26'!$B$9:$CQ$307,BD$1,0),0)*$G263</f>
        <v>0</v>
      </c>
      <c r="BE263" s="35">
        <f>IF($B263="P",VLOOKUP($E263,'[2]Costeo-JUL26'!$B$9:$CQ$307,BE$1,0),0)</f>
        <v>0</v>
      </c>
      <c r="BF263" s="36">
        <f t="shared" si="113"/>
        <v>0</v>
      </c>
      <c r="BG263" s="36">
        <f t="shared" si="114"/>
        <v>0</v>
      </c>
      <c r="BH263" s="34">
        <f>IF($B263="P",VLOOKUP($E263,'[2]Costeo-JUL26'!$B$9:$CQ$307,BH$1,0),0)</f>
        <v>0</v>
      </c>
      <c r="BI263" s="16">
        <f>IF($B263="P",VLOOKUP($E263,'[2]Costeo-JUL26'!$B$9:$CQ$307,BI$1,0),0)*$G263</f>
        <v>0</v>
      </c>
      <c r="BJ263" s="36">
        <f>IF($B263="P",VLOOKUP($E263,'[2]Costeo-JUL26'!$B$9:$CQ$307,BJ$1,0),0)*$G263</f>
        <v>0</v>
      </c>
      <c r="BK263" s="35">
        <f>IF(BH263=910319,0,IF($B263="P",VLOOKUP($E263,'[2]Costeo-JUL26'!$B$9:$CQ$307,BK$1,0),0))</f>
        <v>0</v>
      </c>
      <c r="BL263" s="36">
        <f t="shared" si="115"/>
        <v>0</v>
      </c>
      <c r="BM263" s="36">
        <f t="shared" si="116"/>
        <v>0</v>
      </c>
      <c r="BN263" s="34">
        <f>IF($B263="P",VLOOKUP($E263,'[2]Costeo-JUL26'!$B$9:$CQ$307,BN$1,0),0)</f>
        <v>0</v>
      </c>
      <c r="BO263" s="16">
        <f>IF($B263="P",VLOOKUP($E263,'[2]Costeo-JUL26'!$B$9:$CQ$307,BO$1,0),0)*$G263</f>
        <v>0</v>
      </c>
      <c r="BP263" s="36">
        <f>IF($B263="P",VLOOKUP($E263,'[2]Costeo-JUL26'!$B$9:$CQ$307,BP$1,0),0)*$G263</f>
        <v>0</v>
      </c>
      <c r="BQ263" s="35">
        <f>IF($B263="P",VLOOKUP($E263,'[2]Costeo-JUL26'!$B$9:$CQ$307,BQ$1,0),0)</f>
        <v>0</v>
      </c>
      <c r="BR263" s="36">
        <f t="shared" si="117"/>
        <v>0</v>
      </c>
      <c r="BS263" s="36">
        <f t="shared" si="118"/>
        <v>0</v>
      </c>
      <c r="BT263" s="34">
        <f>IF($B263="P",VLOOKUP($E263,'[2]Costeo-JUL26'!$B$9:$CQ$307,BT$1,0),0)</f>
        <v>0</v>
      </c>
      <c r="BU263" s="16">
        <f>IF($B263="P",VLOOKUP($E263,'[2]Costeo-JUL26'!$B$9:$CQ$307,BU$1,0),0)*$G263</f>
        <v>0</v>
      </c>
      <c r="BV263" s="36">
        <f>IF($B263="P",VLOOKUP($E263,'[2]Costeo-JUL26'!$B$9:$CQ$307,BV$1,0),0)*$G263</f>
        <v>0</v>
      </c>
      <c r="BW263" s="35">
        <f>IF($B263="P",VLOOKUP($E263,'[2]Costeo-JUL26'!$B$9:$CQ$307,BW$1,0),0)</f>
        <v>0</v>
      </c>
      <c r="BX263" s="36">
        <f t="shared" si="119"/>
        <v>0</v>
      </c>
      <c r="BY263" s="36">
        <f t="shared" si="120"/>
        <v>0</v>
      </c>
      <c r="BZ263" s="34">
        <f>IF($B263="P",VLOOKUP($E263,'[2]Costeo-JUL26'!$B$9:$CQ$307,BZ$1,0),0)</f>
        <v>0</v>
      </c>
      <c r="CA263" s="16">
        <f>IF($B263="P",VLOOKUP($E263,'[2]Costeo-JUL26'!$B$9:$CQ$307,CA$1,0),0)*$G263</f>
        <v>0</v>
      </c>
      <c r="CB263" s="36">
        <f>IF($B263="P",VLOOKUP($E263,'[2]Costeo-JUL26'!$B$9:$CQ$307,CB$1,0),0)*$G263</f>
        <v>0</v>
      </c>
      <c r="CC263" s="35">
        <f>IF($B263="P",VLOOKUP($E263,'[2]Costeo-JUL26'!$B$9:$CQ$307,CC$1,0),0)</f>
        <v>0</v>
      </c>
      <c r="CD263" s="36">
        <f t="shared" si="121"/>
        <v>0</v>
      </c>
      <c r="CE263" s="36">
        <f t="shared" si="122"/>
        <v>0</v>
      </c>
      <c r="CF263" s="37">
        <f t="shared" si="94"/>
        <v>0</v>
      </c>
      <c r="CG263" s="36">
        <f>IF($B263="r",VLOOKUP($E263,'[2]Costeo-JUL26'!$B$9:$CQ$307,CG$1,0),0)*$G263</f>
        <v>245479.66</v>
      </c>
      <c r="CH263" s="35">
        <f>VLOOKUP($E263,'[2]TEORICOS (05.26)'!$A$8:$T$251,CH$1,0)</f>
        <v>0</v>
      </c>
      <c r="CI263" s="36">
        <f t="shared" si="123"/>
        <v>0</v>
      </c>
      <c r="CJ263" s="37">
        <f t="shared" si="124"/>
        <v>245479.66</v>
      </c>
      <c r="CM263" s="16">
        <f>SUMIFS('[1]Ajuste Inventario'!$I:$I,'[1]Ajuste Inventario'!$B:$B,E263,'[1]Ajuste Inventario'!$S:$S,D263)*-1</f>
        <v>0</v>
      </c>
      <c r="CN263" s="36">
        <f t="shared" si="95"/>
        <v>0</v>
      </c>
      <c r="CP263" t="str">
        <f t="shared" si="96"/>
        <v>3209Org.Vtas Dolores</v>
      </c>
      <c r="CQ263" s="10" t="e">
        <f t="shared" si="97"/>
        <v>#DIV/0!</v>
      </c>
    </row>
    <row r="264" spans="1:95" x14ac:dyDescent="0.25">
      <c r="A264" s="30">
        <v>46204</v>
      </c>
      <c r="B264" s="31" t="str">
        <f>VLOOKUP($E264,'[2]TEORICOS (05.26)'!$A$8:$T$251,B$1,0)</f>
        <v>R</v>
      </c>
      <c r="C264" s="32" t="str">
        <f>VLOOKUP($E264,'[2]TEORICOS (05.26)'!$A$8:$T$251,C$1,0)</f>
        <v>Monster</v>
      </c>
      <c r="D264" t="s">
        <v>217</v>
      </c>
      <c r="E264">
        <v>3210</v>
      </c>
      <c r="F264" t="s">
        <v>172</v>
      </c>
      <c r="G264" s="16">
        <v>34</v>
      </c>
      <c r="H264" s="16">
        <v>17</v>
      </c>
      <c r="I264" s="33">
        <v>452518.15000000008</v>
      </c>
      <c r="J264" s="33">
        <v>447320.04</v>
      </c>
      <c r="K264" s="34">
        <f>IF($B264="P",VLOOKUP($E264,'[2]Costeo-JUL26'!$B$9:$CQ$307,K$1,0),0)</f>
        <v>0</v>
      </c>
      <c r="L264" s="35">
        <f>VLOOKUP($E264,'[2]TEORICOS (05.26)'!$A$8:$T$251,L$1,0)</f>
        <v>0</v>
      </c>
      <c r="M264" s="36">
        <f t="shared" si="98"/>
        <v>0</v>
      </c>
      <c r="N264" s="35">
        <f>IF($B264="P",VLOOKUP($E264,'[2]Costeo-JUL26'!$B$9:$CQ$307,N$1,0),0)</f>
        <v>0</v>
      </c>
      <c r="O264" s="36">
        <f t="shared" si="99"/>
        <v>0</v>
      </c>
      <c r="P264" s="36">
        <f>IF($B264="P",VLOOKUP($E264,'[2]Costeo-JUL26'!$B$9:$CQ$307,P$1,0),0)*H264</f>
        <v>0</v>
      </c>
      <c r="Q264" s="36">
        <f t="shared" si="100"/>
        <v>0</v>
      </c>
      <c r="R264" s="34">
        <f>IF($B264="P",VLOOKUP($E264,'[2]Costeo-JUL26'!$B$9:$CQ$307,R$1,0),0)</f>
        <v>0</v>
      </c>
      <c r="S264" s="16">
        <f>IF($B264="P",VLOOKUP($E264,'[2]Costeo-JUL26'!$B$9:$CQ$307,S$1,0),0)*$G264</f>
        <v>0</v>
      </c>
      <c r="T264" s="36">
        <f>IF($B264="P",VLOOKUP($E264,'[2]Costeo-JUL26'!$B$9:$CQ$307,T$1,0),0)*$G264</f>
        <v>0</v>
      </c>
      <c r="U264" s="35">
        <f>IF($B264="P",VLOOKUP($E264,'[2]Costeo-JUL26'!$B$9:$CQ$307,U$1,0),0)</f>
        <v>0</v>
      </c>
      <c r="V264" s="36">
        <f t="shared" si="101"/>
        <v>0</v>
      </c>
      <c r="W264" s="36">
        <f t="shared" si="102"/>
        <v>0</v>
      </c>
      <c r="X264" s="34">
        <f>IF($B264="P",VLOOKUP($E264,'[2]Costeo-JUL26'!$B$9:$CQ$307,X$1,0),0)</f>
        <v>0</v>
      </c>
      <c r="Y264" s="16">
        <f>IF($B264="P",VLOOKUP($E264,'[2]Costeo-JUL26'!$B$9:$CQ$307,Y$1,0),0)*$G264</f>
        <v>0</v>
      </c>
      <c r="Z264" s="36">
        <f>IF($B264="P",VLOOKUP($E264,'[2]Costeo-JUL26'!$B$9:$CQ$307,Z$1,0),0)*$G264</f>
        <v>0</v>
      </c>
      <c r="AA264" s="35">
        <f>IF($B264="P",VLOOKUP($E264,'[2]Costeo-JUL26'!$B$9:$CQ$307,AA$1,0),0)</f>
        <v>0</v>
      </c>
      <c r="AB264" s="36">
        <f t="shared" si="103"/>
        <v>0</v>
      </c>
      <c r="AC264" s="36">
        <f t="shared" si="104"/>
        <v>0</v>
      </c>
      <c r="AD264" s="34">
        <f>IF($B264="P",VLOOKUP($E264,'[2]Costeo-JUL26'!$B$9:$CQ$307,AD$1,0),0)</f>
        <v>0</v>
      </c>
      <c r="AE264" s="16">
        <f>IF($B264="P",VLOOKUP($E264,'[2]Costeo-JUL26'!$B$9:$CQ$307,AE$1,0),0)*$G264</f>
        <v>0</v>
      </c>
      <c r="AF264" s="36">
        <f>IF($B264="P",VLOOKUP($E264,'[2]Costeo-JUL26'!$B$9:$CQ$307,AF$1,0),0)*$G264</f>
        <v>0</v>
      </c>
      <c r="AG264" s="35">
        <f>IF($B264="P",VLOOKUP($E264,'[2]Costeo-JUL26'!$B$9:$CQ$307,AG$1,0),0)</f>
        <v>0</v>
      </c>
      <c r="AH264" s="36">
        <f t="shared" si="105"/>
        <v>0</v>
      </c>
      <c r="AI264" s="36">
        <f t="shared" si="106"/>
        <v>0</v>
      </c>
      <c r="AJ264" s="34">
        <f>IF($B264="P",VLOOKUP($E264,'[2]Costeo-JUL26'!$B$9:$CQ$307,AJ$1,0),0)</f>
        <v>0</v>
      </c>
      <c r="AK264" s="16">
        <f>IF($B264="P",VLOOKUP($E264,'[2]Costeo-JUL26'!$B$9:$CQ$307,AK$1,0),0)*$G264</f>
        <v>0</v>
      </c>
      <c r="AL264" s="36">
        <f>IF($B264="P",VLOOKUP($E264,'[2]Costeo-JUL26'!$B$9:$CQ$307,AL$1,0),0)*$G264</f>
        <v>0</v>
      </c>
      <c r="AM264" s="35">
        <f>IF($B264="P",VLOOKUP($E264,'[2]Costeo-JUL26'!$B$9:$CQ$307,AM$1,0),0)</f>
        <v>0</v>
      </c>
      <c r="AN264" s="36">
        <f t="shared" si="107"/>
        <v>0</v>
      </c>
      <c r="AO264" s="36">
        <f t="shared" si="108"/>
        <v>0</v>
      </c>
      <c r="AP264" s="34">
        <f>IF($B264="P",VLOOKUP($E264,'[2]Costeo-JUL26'!$B$9:$CQ$307,AP$1,0),0)</f>
        <v>0</v>
      </c>
      <c r="AQ264" s="16">
        <f>IF($B264="P",VLOOKUP($E264,'[2]Costeo-JUL26'!$B$9:$CQ$307,AQ$1,0),0)*$G264</f>
        <v>0</v>
      </c>
      <c r="AR264" s="36">
        <f>IF($B264="P",VLOOKUP($E264,'[2]Costeo-JUL26'!$B$9:$CQ$307,AR$1,0),0)*$G264</f>
        <v>0</v>
      </c>
      <c r="AS264" s="35">
        <f>IF($B264="P",VLOOKUP($E264,'[2]Costeo-JUL26'!$B$9:$CQ$307,AS$1,0),0)</f>
        <v>0</v>
      </c>
      <c r="AT264" s="36">
        <f t="shared" si="109"/>
        <v>0</v>
      </c>
      <c r="AU264" s="36">
        <f t="shared" si="110"/>
        <v>0</v>
      </c>
      <c r="AV264" s="34">
        <f>IF($B264="P",VLOOKUP($E264,'[2]Costeo-JUL26'!$B$9:$CQ$307,AV$1,0),0)</f>
        <v>0</v>
      </c>
      <c r="AW264" s="16">
        <f>IF($B264="P",VLOOKUP($E264,'[2]Costeo-JUL26'!$B$9:$CQ$307,AW$1,0),0)*$G264</f>
        <v>0</v>
      </c>
      <c r="AX264" s="36">
        <f>IF($B264="P",VLOOKUP($E264,'[2]Costeo-JUL26'!$B$9:$CQ$307,AX$1,0),0)*$G264</f>
        <v>0</v>
      </c>
      <c r="AY264" s="35">
        <f>IF($B264="P",VLOOKUP($E264,'[2]Costeo-JUL26'!$B$9:$CQ$307,AY$1,0),0)</f>
        <v>0</v>
      </c>
      <c r="AZ264" s="36">
        <f t="shared" si="111"/>
        <v>0</v>
      </c>
      <c r="BA264" s="36">
        <f t="shared" si="112"/>
        <v>0</v>
      </c>
      <c r="BB264" s="34">
        <f>IF($B264="P",VLOOKUP($E264,'[2]Costeo-JUL26'!$B$9:$CQ$307,BB$1,0),0)</f>
        <v>0</v>
      </c>
      <c r="BC264" s="16">
        <f>IF($B264="P",VLOOKUP($E264,'[2]Costeo-JUL26'!$B$9:$CQ$307,BC$1,0),0)*$G264</f>
        <v>0</v>
      </c>
      <c r="BD264" s="36">
        <f>IF($B264="P",VLOOKUP($E264,'[2]Costeo-JUL26'!$B$9:$CQ$307,BD$1,0),0)*$G264</f>
        <v>0</v>
      </c>
      <c r="BE264" s="35">
        <f>IF($B264="P",VLOOKUP($E264,'[2]Costeo-JUL26'!$B$9:$CQ$307,BE$1,0),0)</f>
        <v>0</v>
      </c>
      <c r="BF264" s="36">
        <f t="shared" si="113"/>
        <v>0</v>
      </c>
      <c r="BG264" s="36">
        <f t="shared" si="114"/>
        <v>0</v>
      </c>
      <c r="BH264" s="34">
        <f>IF($B264="P",VLOOKUP($E264,'[2]Costeo-JUL26'!$B$9:$CQ$307,BH$1,0),0)</f>
        <v>0</v>
      </c>
      <c r="BI264" s="16">
        <f>IF($B264="P",VLOOKUP($E264,'[2]Costeo-JUL26'!$B$9:$CQ$307,BI$1,0),0)*$G264</f>
        <v>0</v>
      </c>
      <c r="BJ264" s="36">
        <f>IF($B264="P",VLOOKUP($E264,'[2]Costeo-JUL26'!$B$9:$CQ$307,BJ$1,0),0)*$G264</f>
        <v>0</v>
      </c>
      <c r="BK264" s="35">
        <f>IF(BH264=910319,0,IF($B264="P",VLOOKUP($E264,'[2]Costeo-JUL26'!$B$9:$CQ$307,BK$1,0),0))</f>
        <v>0</v>
      </c>
      <c r="BL264" s="36">
        <f t="shared" si="115"/>
        <v>0</v>
      </c>
      <c r="BM264" s="36">
        <f t="shared" si="116"/>
        <v>0</v>
      </c>
      <c r="BN264" s="34">
        <f>IF($B264="P",VLOOKUP($E264,'[2]Costeo-JUL26'!$B$9:$CQ$307,BN$1,0),0)</f>
        <v>0</v>
      </c>
      <c r="BO264" s="16">
        <f>IF($B264="P",VLOOKUP($E264,'[2]Costeo-JUL26'!$B$9:$CQ$307,BO$1,0),0)*$G264</f>
        <v>0</v>
      </c>
      <c r="BP264" s="36">
        <f>IF($B264="P",VLOOKUP($E264,'[2]Costeo-JUL26'!$B$9:$CQ$307,BP$1,0),0)*$G264</f>
        <v>0</v>
      </c>
      <c r="BQ264" s="35">
        <f>IF($B264="P",VLOOKUP($E264,'[2]Costeo-JUL26'!$B$9:$CQ$307,BQ$1,0),0)</f>
        <v>0</v>
      </c>
      <c r="BR264" s="36">
        <f t="shared" si="117"/>
        <v>0</v>
      </c>
      <c r="BS264" s="36">
        <f t="shared" si="118"/>
        <v>0</v>
      </c>
      <c r="BT264" s="34">
        <f>IF($B264="P",VLOOKUP($E264,'[2]Costeo-JUL26'!$B$9:$CQ$307,BT$1,0),0)</f>
        <v>0</v>
      </c>
      <c r="BU264" s="16">
        <f>IF($B264="P",VLOOKUP($E264,'[2]Costeo-JUL26'!$B$9:$CQ$307,BU$1,0),0)*$G264</f>
        <v>0</v>
      </c>
      <c r="BV264" s="36">
        <f>IF($B264="P",VLOOKUP($E264,'[2]Costeo-JUL26'!$B$9:$CQ$307,BV$1,0),0)*$G264</f>
        <v>0</v>
      </c>
      <c r="BW264" s="35">
        <f>IF($B264="P",VLOOKUP($E264,'[2]Costeo-JUL26'!$B$9:$CQ$307,BW$1,0),0)</f>
        <v>0</v>
      </c>
      <c r="BX264" s="36">
        <f t="shared" si="119"/>
        <v>0</v>
      </c>
      <c r="BY264" s="36">
        <f t="shared" si="120"/>
        <v>0</v>
      </c>
      <c r="BZ264" s="34">
        <f>IF($B264="P",VLOOKUP($E264,'[2]Costeo-JUL26'!$B$9:$CQ$307,BZ$1,0),0)</f>
        <v>0</v>
      </c>
      <c r="CA264" s="16">
        <f>IF($B264="P",VLOOKUP($E264,'[2]Costeo-JUL26'!$B$9:$CQ$307,CA$1,0),0)*$G264</f>
        <v>0</v>
      </c>
      <c r="CB264" s="36">
        <f>IF($B264="P",VLOOKUP($E264,'[2]Costeo-JUL26'!$B$9:$CQ$307,CB$1,0),0)*$G264</f>
        <v>0</v>
      </c>
      <c r="CC264" s="35">
        <f>IF($B264="P",VLOOKUP($E264,'[2]Costeo-JUL26'!$B$9:$CQ$307,CC$1,0),0)</f>
        <v>0</v>
      </c>
      <c r="CD264" s="36">
        <f t="shared" si="121"/>
        <v>0</v>
      </c>
      <c r="CE264" s="36">
        <f t="shared" si="122"/>
        <v>0</v>
      </c>
      <c r="CF264" s="37">
        <f t="shared" si="94"/>
        <v>0</v>
      </c>
      <c r="CG264" s="36">
        <f>IF($B264="r",VLOOKUP($E264,'[2]Costeo-JUL26'!$B$9:$CQ$307,CG$1,0),0)*$G264</f>
        <v>245157.68000000002</v>
      </c>
      <c r="CH264" s="35">
        <f>VLOOKUP($E264,'[2]TEORICOS (05.26)'!$A$8:$T$251,CH$1,0)</f>
        <v>0</v>
      </c>
      <c r="CI264" s="36">
        <f t="shared" si="123"/>
        <v>0</v>
      </c>
      <c r="CJ264" s="37">
        <f t="shared" si="124"/>
        <v>245157.68000000002</v>
      </c>
      <c r="CM264" s="16">
        <f>SUMIFS('[1]Ajuste Inventario'!$I:$I,'[1]Ajuste Inventario'!$B:$B,E264,'[1]Ajuste Inventario'!$S:$S,D264)*-1</f>
        <v>0</v>
      </c>
      <c r="CN264" s="36">
        <f t="shared" si="95"/>
        <v>0</v>
      </c>
      <c r="CP264" t="str">
        <f t="shared" si="96"/>
        <v>3210Org.Vtas Dolores</v>
      </c>
      <c r="CQ264" s="10" t="e">
        <f t="shared" si="97"/>
        <v>#DIV/0!</v>
      </c>
    </row>
    <row r="265" spans="1:95" x14ac:dyDescent="0.25">
      <c r="A265" s="30">
        <v>46204</v>
      </c>
      <c r="B265" s="31" t="str">
        <f>VLOOKUP($E265,'[2]TEORICOS (05.26)'!$A$8:$T$251,B$1,0)</f>
        <v>R</v>
      </c>
      <c r="C265" s="32" t="str">
        <f>VLOOKUP($E265,'[2]TEORICOS (05.26)'!$A$8:$T$251,C$1,0)</f>
        <v>Monster</v>
      </c>
      <c r="D265" t="s">
        <v>217</v>
      </c>
      <c r="E265">
        <v>3211</v>
      </c>
      <c r="F265" t="s">
        <v>173</v>
      </c>
      <c r="G265" s="16">
        <v>185</v>
      </c>
      <c r="H265" s="16">
        <v>92.5</v>
      </c>
      <c r="I265" s="33">
        <v>2470839.7800000007</v>
      </c>
      <c r="J265" s="33">
        <v>2442013.4000000004</v>
      </c>
      <c r="K265" s="34">
        <f>IF($B265="P",VLOOKUP($E265,'[2]Costeo-JUL26'!$B$9:$CQ$307,K$1,0),0)</f>
        <v>0</v>
      </c>
      <c r="L265" s="35">
        <f>VLOOKUP($E265,'[2]TEORICOS (05.26)'!$A$8:$T$251,L$1,0)</f>
        <v>0</v>
      </c>
      <c r="M265" s="36">
        <f t="shared" si="98"/>
        <v>0</v>
      </c>
      <c r="N265" s="35">
        <f>IF($B265="P",VLOOKUP($E265,'[2]Costeo-JUL26'!$B$9:$CQ$307,N$1,0),0)</f>
        <v>0</v>
      </c>
      <c r="O265" s="36">
        <f t="shared" si="99"/>
        <v>0</v>
      </c>
      <c r="P265" s="36">
        <f>IF($B265="P",VLOOKUP($E265,'[2]Costeo-JUL26'!$B$9:$CQ$307,P$1,0),0)*H265</f>
        <v>0</v>
      </c>
      <c r="Q265" s="36">
        <f t="shared" si="100"/>
        <v>0</v>
      </c>
      <c r="R265" s="34">
        <f>IF($B265="P",VLOOKUP($E265,'[2]Costeo-JUL26'!$B$9:$CQ$307,R$1,0),0)</f>
        <v>0</v>
      </c>
      <c r="S265" s="16">
        <f>IF($B265="P",VLOOKUP($E265,'[2]Costeo-JUL26'!$B$9:$CQ$307,S$1,0),0)*$G265</f>
        <v>0</v>
      </c>
      <c r="T265" s="36">
        <f>IF($B265="P",VLOOKUP($E265,'[2]Costeo-JUL26'!$B$9:$CQ$307,T$1,0),0)*$G265</f>
        <v>0</v>
      </c>
      <c r="U265" s="35">
        <f>IF($B265="P",VLOOKUP($E265,'[2]Costeo-JUL26'!$B$9:$CQ$307,U$1,0),0)</f>
        <v>0</v>
      </c>
      <c r="V265" s="36">
        <f t="shared" si="101"/>
        <v>0</v>
      </c>
      <c r="W265" s="36">
        <f t="shared" si="102"/>
        <v>0</v>
      </c>
      <c r="X265" s="34">
        <f>IF($B265="P",VLOOKUP($E265,'[2]Costeo-JUL26'!$B$9:$CQ$307,X$1,0),0)</f>
        <v>0</v>
      </c>
      <c r="Y265" s="16">
        <f>IF($B265="P",VLOOKUP($E265,'[2]Costeo-JUL26'!$B$9:$CQ$307,Y$1,0),0)*$G265</f>
        <v>0</v>
      </c>
      <c r="Z265" s="36">
        <f>IF($B265="P",VLOOKUP($E265,'[2]Costeo-JUL26'!$B$9:$CQ$307,Z$1,0),0)*$G265</f>
        <v>0</v>
      </c>
      <c r="AA265" s="35">
        <f>IF($B265="P",VLOOKUP($E265,'[2]Costeo-JUL26'!$B$9:$CQ$307,AA$1,0),0)</f>
        <v>0</v>
      </c>
      <c r="AB265" s="36">
        <f t="shared" si="103"/>
        <v>0</v>
      </c>
      <c r="AC265" s="36">
        <f t="shared" si="104"/>
        <v>0</v>
      </c>
      <c r="AD265" s="34">
        <f>IF($B265="P",VLOOKUP($E265,'[2]Costeo-JUL26'!$B$9:$CQ$307,AD$1,0),0)</f>
        <v>0</v>
      </c>
      <c r="AE265" s="16">
        <f>IF($B265="P",VLOOKUP($E265,'[2]Costeo-JUL26'!$B$9:$CQ$307,AE$1,0),0)*$G265</f>
        <v>0</v>
      </c>
      <c r="AF265" s="36">
        <f>IF($B265="P",VLOOKUP($E265,'[2]Costeo-JUL26'!$B$9:$CQ$307,AF$1,0),0)*$G265</f>
        <v>0</v>
      </c>
      <c r="AG265" s="35">
        <f>IF($B265="P",VLOOKUP($E265,'[2]Costeo-JUL26'!$B$9:$CQ$307,AG$1,0),0)</f>
        <v>0</v>
      </c>
      <c r="AH265" s="36">
        <f t="shared" si="105"/>
        <v>0</v>
      </c>
      <c r="AI265" s="36">
        <f t="shared" si="106"/>
        <v>0</v>
      </c>
      <c r="AJ265" s="34">
        <f>IF($B265="P",VLOOKUP($E265,'[2]Costeo-JUL26'!$B$9:$CQ$307,AJ$1,0),0)</f>
        <v>0</v>
      </c>
      <c r="AK265" s="16">
        <f>IF($B265="P",VLOOKUP($E265,'[2]Costeo-JUL26'!$B$9:$CQ$307,AK$1,0),0)*$G265</f>
        <v>0</v>
      </c>
      <c r="AL265" s="36">
        <f>IF($B265="P",VLOOKUP($E265,'[2]Costeo-JUL26'!$B$9:$CQ$307,AL$1,0),0)*$G265</f>
        <v>0</v>
      </c>
      <c r="AM265" s="35">
        <f>IF($B265="P",VLOOKUP($E265,'[2]Costeo-JUL26'!$B$9:$CQ$307,AM$1,0),0)</f>
        <v>0</v>
      </c>
      <c r="AN265" s="36">
        <f t="shared" si="107"/>
        <v>0</v>
      </c>
      <c r="AO265" s="36">
        <f t="shared" si="108"/>
        <v>0</v>
      </c>
      <c r="AP265" s="34">
        <f>IF($B265="P",VLOOKUP($E265,'[2]Costeo-JUL26'!$B$9:$CQ$307,AP$1,0),0)</f>
        <v>0</v>
      </c>
      <c r="AQ265" s="16">
        <f>IF($B265="P",VLOOKUP($E265,'[2]Costeo-JUL26'!$B$9:$CQ$307,AQ$1,0),0)*$G265</f>
        <v>0</v>
      </c>
      <c r="AR265" s="36">
        <f>IF($B265="P",VLOOKUP($E265,'[2]Costeo-JUL26'!$B$9:$CQ$307,AR$1,0),0)*$G265</f>
        <v>0</v>
      </c>
      <c r="AS265" s="35">
        <f>IF($B265="P",VLOOKUP($E265,'[2]Costeo-JUL26'!$B$9:$CQ$307,AS$1,0),0)</f>
        <v>0</v>
      </c>
      <c r="AT265" s="36">
        <f t="shared" si="109"/>
        <v>0</v>
      </c>
      <c r="AU265" s="36">
        <f t="shared" si="110"/>
        <v>0</v>
      </c>
      <c r="AV265" s="34">
        <f>IF($B265="P",VLOOKUP($E265,'[2]Costeo-JUL26'!$B$9:$CQ$307,AV$1,0),0)</f>
        <v>0</v>
      </c>
      <c r="AW265" s="16">
        <f>IF($B265="P",VLOOKUP($E265,'[2]Costeo-JUL26'!$B$9:$CQ$307,AW$1,0),0)*$G265</f>
        <v>0</v>
      </c>
      <c r="AX265" s="36">
        <f>IF($B265="P",VLOOKUP($E265,'[2]Costeo-JUL26'!$B$9:$CQ$307,AX$1,0),0)*$G265</f>
        <v>0</v>
      </c>
      <c r="AY265" s="35">
        <f>IF($B265="P",VLOOKUP($E265,'[2]Costeo-JUL26'!$B$9:$CQ$307,AY$1,0),0)</f>
        <v>0</v>
      </c>
      <c r="AZ265" s="36">
        <f t="shared" si="111"/>
        <v>0</v>
      </c>
      <c r="BA265" s="36">
        <f t="shared" si="112"/>
        <v>0</v>
      </c>
      <c r="BB265" s="34">
        <f>IF($B265="P",VLOOKUP($E265,'[2]Costeo-JUL26'!$B$9:$CQ$307,BB$1,0),0)</f>
        <v>0</v>
      </c>
      <c r="BC265" s="16">
        <f>IF($B265="P",VLOOKUP($E265,'[2]Costeo-JUL26'!$B$9:$CQ$307,BC$1,0),0)*$G265</f>
        <v>0</v>
      </c>
      <c r="BD265" s="36">
        <f>IF($B265="P",VLOOKUP($E265,'[2]Costeo-JUL26'!$B$9:$CQ$307,BD$1,0),0)*$G265</f>
        <v>0</v>
      </c>
      <c r="BE265" s="35">
        <f>IF($B265="P",VLOOKUP($E265,'[2]Costeo-JUL26'!$B$9:$CQ$307,BE$1,0),0)</f>
        <v>0</v>
      </c>
      <c r="BF265" s="36">
        <f t="shared" si="113"/>
        <v>0</v>
      </c>
      <c r="BG265" s="36">
        <f t="shared" si="114"/>
        <v>0</v>
      </c>
      <c r="BH265" s="34">
        <f>IF($B265="P",VLOOKUP($E265,'[2]Costeo-JUL26'!$B$9:$CQ$307,BH$1,0),0)</f>
        <v>0</v>
      </c>
      <c r="BI265" s="16">
        <f>IF($B265="P",VLOOKUP($E265,'[2]Costeo-JUL26'!$B$9:$CQ$307,BI$1,0),0)*$G265</f>
        <v>0</v>
      </c>
      <c r="BJ265" s="36">
        <f>IF($B265="P",VLOOKUP($E265,'[2]Costeo-JUL26'!$B$9:$CQ$307,BJ$1,0),0)*$G265</f>
        <v>0</v>
      </c>
      <c r="BK265" s="35">
        <f>IF(BH265=910319,0,IF($B265="P",VLOOKUP($E265,'[2]Costeo-JUL26'!$B$9:$CQ$307,BK$1,0),0))</f>
        <v>0</v>
      </c>
      <c r="BL265" s="36">
        <f t="shared" si="115"/>
        <v>0</v>
      </c>
      <c r="BM265" s="36">
        <f t="shared" si="116"/>
        <v>0</v>
      </c>
      <c r="BN265" s="34">
        <f>IF($B265="P",VLOOKUP($E265,'[2]Costeo-JUL26'!$B$9:$CQ$307,BN$1,0),0)</f>
        <v>0</v>
      </c>
      <c r="BO265" s="16">
        <f>IF($B265="P",VLOOKUP($E265,'[2]Costeo-JUL26'!$B$9:$CQ$307,BO$1,0),0)*$G265</f>
        <v>0</v>
      </c>
      <c r="BP265" s="36">
        <f>IF($B265="P",VLOOKUP($E265,'[2]Costeo-JUL26'!$B$9:$CQ$307,BP$1,0),0)*$G265</f>
        <v>0</v>
      </c>
      <c r="BQ265" s="35">
        <f>IF($B265="P",VLOOKUP($E265,'[2]Costeo-JUL26'!$B$9:$CQ$307,BQ$1,0),0)</f>
        <v>0</v>
      </c>
      <c r="BR265" s="36">
        <f t="shared" si="117"/>
        <v>0</v>
      </c>
      <c r="BS265" s="36">
        <f t="shared" si="118"/>
        <v>0</v>
      </c>
      <c r="BT265" s="34">
        <f>IF($B265="P",VLOOKUP($E265,'[2]Costeo-JUL26'!$B$9:$CQ$307,BT$1,0),0)</f>
        <v>0</v>
      </c>
      <c r="BU265" s="16">
        <f>IF($B265="P",VLOOKUP($E265,'[2]Costeo-JUL26'!$B$9:$CQ$307,BU$1,0),0)*$G265</f>
        <v>0</v>
      </c>
      <c r="BV265" s="36">
        <f>IF($B265="P",VLOOKUP($E265,'[2]Costeo-JUL26'!$B$9:$CQ$307,BV$1,0),0)*$G265</f>
        <v>0</v>
      </c>
      <c r="BW265" s="35">
        <f>IF($B265="P",VLOOKUP($E265,'[2]Costeo-JUL26'!$B$9:$CQ$307,BW$1,0),0)</f>
        <v>0</v>
      </c>
      <c r="BX265" s="36">
        <f t="shared" si="119"/>
        <v>0</v>
      </c>
      <c r="BY265" s="36">
        <f t="shared" si="120"/>
        <v>0</v>
      </c>
      <c r="BZ265" s="34">
        <f>IF($B265="P",VLOOKUP($E265,'[2]Costeo-JUL26'!$B$9:$CQ$307,BZ$1,0),0)</f>
        <v>0</v>
      </c>
      <c r="CA265" s="16">
        <f>IF($B265="P",VLOOKUP($E265,'[2]Costeo-JUL26'!$B$9:$CQ$307,CA$1,0),0)*$G265</f>
        <v>0</v>
      </c>
      <c r="CB265" s="36">
        <f>IF($B265="P",VLOOKUP($E265,'[2]Costeo-JUL26'!$B$9:$CQ$307,CB$1,0),0)*$G265</f>
        <v>0</v>
      </c>
      <c r="CC265" s="35">
        <f>IF($B265="P",VLOOKUP($E265,'[2]Costeo-JUL26'!$B$9:$CQ$307,CC$1,0),0)</f>
        <v>0</v>
      </c>
      <c r="CD265" s="36">
        <f t="shared" si="121"/>
        <v>0</v>
      </c>
      <c r="CE265" s="36">
        <f t="shared" si="122"/>
        <v>0</v>
      </c>
      <c r="CF265" s="37">
        <f t="shared" si="94"/>
        <v>0</v>
      </c>
      <c r="CG265" s="36">
        <f>IF($B265="r",VLOOKUP($E265,'[2]Costeo-JUL26'!$B$9:$CQ$307,CG$1,0),0)*$G265</f>
        <v>1350117.0499999998</v>
      </c>
      <c r="CH265" s="35">
        <f>VLOOKUP($E265,'[2]TEORICOS (05.26)'!$A$8:$T$251,CH$1,0)</f>
        <v>0</v>
      </c>
      <c r="CI265" s="36">
        <f t="shared" si="123"/>
        <v>0</v>
      </c>
      <c r="CJ265" s="37">
        <f t="shared" si="124"/>
        <v>1350117.0499999998</v>
      </c>
      <c r="CM265" s="16">
        <f>SUMIFS('[1]Ajuste Inventario'!$I:$I,'[1]Ajuste Inventario'!$B:$B,E265,'[1]Ajuste Inventario'!$S:$S,D265)*-1</f>
        <v>0.16700000000000001</v>
      </c>
      <c r="CN265" s="36">
        <f t="shared" si="95"/>
        <v>1218.75431</v>
      </c>
      <c r="CP265" t="str">
        <f t="shared" si="96"/>
        <v>3211Org.Vtas Dolores</v>
      </c>
      <c r="CQ265" s="10">
        <f t="shared" si="97"/>
        <v>7297.9299999999994</v>
      </c>
    </row>
    <row r="266" spans="1:95" x14ac:dyDescent="0.25">
      <c r="A266" s="30">
        <v>46204</v>
      </c>
      <c r="B266" s="31" t="str">
        <f>VLOOKUP($E266,'[2]TEORICOS (05.26)'!$A$8:$T$251,B$1,0)</f>
        <v>R</v>
      </c>
      <c r="C266" s="32" t="str">
        <f>VLOOKUP($E266,'[2]TEORICOS (05.26)'!$A$8:$T$251,C$1,0)</f>
        <v>Monster</v>
      </c>
      <c r="D266" t="s">
        <v>217</v>
      </c>
      <c r="E266">
        <v>3212</v>
      </c>
      <c r="F266" t="s">
        <v>174</v>
      </c>
      <c r="G266" s="16">
        <v>46</v>
      </c>
      <c r="H266" s="16">
        <v>23</v>
      </c>
      <c r="I266" s="33">
        <v>601367.98000000021</v>
      </c>
      <c r="J266" s="33">
        <v>594216.28</v>
      </c>
      <c r="K266" s="34">
        <f>IF($B266="P",VLOOKUP($E266,'[2]Costeo-JUL26'!$B$9:$CQ$307,K$1,0),0)</f>
        <v>0</v>
      </c>
      <c r="L266" s="35">
        <f>VLOOKUP($E266,'[2]TEORICOS (05.26)'!$A$8:$T$251,L$1,0)</f>
        <v>0</v>
      </c>
      <c r="M266" s="36">
        <f t="shared" si="98"/>
        <v>0</v>
      </c>
      <c r="N266" s="35">
        <f>IF($B266="P",VLOOKUP($E266,'[2]Costeo-JUL26'!$B$9:$CQ$307,N$1,0),0)</f>
        <v>0</v>
      </c>
      <c r="O266" s="36">
        <f t="shared" si="99"/>
        <v>0</v>
      </c>
      <c r="P266" s="36">
        <f>IF($B266="P",VLOOKUP($E266,'[2]Costeo-JUL26'!$B$9:$CQ$307,P$1,0),0)*H266</f>
        <v>0</v>
      </c>
      <c r="Q266" s="36">
        <f t="shared" si="100"/>
        <v>0</v>
      </c>
      <c r="R266" s="34">
        <f>IF($B266="P",VLOOKUP($E266,'[2]Costeo-JUL26'!$B$9:$CQ$307,R$1,0),0)</f>
        <v>0</v>
      </c>
      <c r="S266" s="16">
        <f>IF($B266="P",VLOOKUP($E266,'[2]Costeo-JUL26'!$B$9:$CQ$307,S$1,0),0)*$G266</f>
        <v>0</v>
      </c>
      <c r="T266" s="36">
        <f>IF($B266="P",VLOOKUP($E266,'[2]Costeo-JUL26'!$B$9:$CQ$307,T$1,0),0)*$G266</f>
        <v>0</v>
      </c>
      <c r="U266" s="35">
        <f>IF($B266="P",VLOOKUP($E266,'[2]Costeo-JUL26'!$B$9:$CQ$307,U$1,0),0)</f>
        <v>0</v>
      </c>
      <c r="V266" s="36">
        <f t="shared" si="101"/>
        <v>0</v>
      </c>
      <c r="W266" s="36">
        <f t="shared" si="102"/>
        <v>0</v>
      </c>
      <c r="X266" s="34">
        <f>IF($B266="P",VLOOKUP($E266,'[2]Costeo-JUL26'!$B$9:$CQ$307,X$1,0),0)</f>
        <v>0</v>
      </c>
      <c r="Y266" s="16">
        <f>IF($B266="P",VLOOKUP($E266,'[2]Costeo-JUL26'!$B$9:$CQ$307,Y$1,0),0)*$G266</f>
        <v>0</v>
      </c>
      <c r="Z266" s="36">
        <f>IF($B266="P",VLOOKUP($E266,'[2]Costeo-JUL26'!$B$9:$CQ$307,Z$1,0),0)*$G266</f>
        <v>0</v>
      </c>
      <c r="AA266" s="35">
        <f>IF($B266="P",VLOOKUP($E266,'[2]Costeo-JUL26'!$B$9:$CQ$307,AA$1,0),0)</f>
        <v>0</v>
      </c>
      <c r="AB266" s="36">
        <f t="shared" si="103"/>
        <v>0</v>
      </c>
      <c r="AC266" s="36">
        <f t="shared" si="104"/>
        <v>0</v>
      </c>
      <c r="AD266" s="34">
        <f>IF($B266="P",VLOOKUP($E266,'[2]Costeo-JUL26'!$B$9:$CQ$307,AD$1,0),0)</f>
        <v>0</v>
      </c>
      <c r="AE266" s="16">
        <f>IF($B266="P",VLOOKUP($E266,'[2]Costeo-JUL26'!$B$9:$CQ$307,AE$1,0),0)*$G266</f>
        <v>0</v>
      </c>
      <c r="AF266" s="36">
        <f>IF($B266="P",VLOOKUP($E266,'[2]Costeo-JUL26'!$B$9:$CQ$307,AF$1,0),0)*$G266</f>
        <v>0</v>
      </c>
      <c r="AG266" s="35">
        <f>IF($B266="P",VLOOKUP($E266,'[2]Costeo-JUL26'!$B$9:$CQ$307,AG$1,0),0)</f>
        <v>0</v>
      </c>
      <c r="AH266" s="36">
        <f t="shared" si="105"/>
        <v>0</v>
      </c>
      <c r="AI266" s="36">
        <f t="shared" si="106"/>
        <v>0</v>
      </c>
      <c r="AJ266" s="34">
        <f>IF($B266="P",VLOOKUP($E266,'[2]Costeo-JUL26'!$B$9:$CQ$307,AJ$1,0),0)</f>
        <v>0</v>
      </c>
      <c r="AK266" s="16">
        <f>IF($B266="P",VLOOKUP($E266,'[2]Costeo-JUL26'!$B$9:$CQ$307,AK$1,0),0)*$G266</f>
        <v>0</v>
      </c>
      <c r="AL266" s="36">
        <f>IF($B266="P",VLOOKUP($E266,'[2]Costeo-JUL26'!$B$9:$CQ$307,AL$1,0),0)*$G266</f>
        <v>0</v>
      </c>
      <c r="AM266" s="35">
        <f>IF($B266="P",VLOOKUP($E266,'[2]Costeo-JUL26'!$B$9:$CQ$307,AM$1,0),0)</f>
        <v>0</v>
      </c>
      <c r="AN266" s="36">
        <f t="shared" si="107"/>
        <v>0</v>
      </c>
      <c r="AO266" s="36">
        <f t="shared" si="108"/>
        <v>0</v>
      </c>
      <c r="AP266" s="34">
        <f>IF($B266="P",VLOOKUP($E266,'[2]Costeo-JUL26'!$B$9:$CQ$307,AP$1,0),0)</f>
        <v>0</v>
      </c>
      <c r="AQ266" s="16">
        <f>IF($B266="P",VLOOKUP($E266,'[2]Costeo-JUL26'!$B$9:$CQ$307,AQ$1,0),0)*$G266</f>
        <v>0</v>
      </c>
      <c r="AR266" s="36">
        <f>IF($B266="P",VLOOKUP($E266,'[2]Costeo-JUL26'!$B$9:$CQ$307,AR$1,0),0)*$G266</f>
        <v>0</v>
      </c>
      <c r="AS266" s="35">
        <f>IF($B266="P",VLOOKUP($E266,'[2]Costeo-JUL26'!$B$9:$CQ$307,AS$1,0),0)</f>
        <v>0</v>
      </c>
      <c r="AT266" s="36">
        <f t="shared" si="109"/>
        <v>0</v>
      </c>
      <c r="AU266" s="36">
        <f t="shared" si="110"/>
        <v>0</v>
      </c>
      <c r="AV266" s="34">
        <f>IF($B266="P",VLOOKUP($E266,'[2]Costeo-JUL26'!$B$9:$CQ$307,AV$1,0),0)</f>
        <v>0</v>
      </c>
      <c r="AW266" s="16">
        <f>IF($B266="P",VLOOKUP($E266,'[2]Costeo-JUL26'!$B$9:$CQ$307,AW$1,0),0)*$G266</f>
        <v>0</v>
      </c>
      <c r="AX266" s="36">
        <f>IF($B266="P",VLOOKUP($E266,'[2]Costeo-JUL26'!$B$9:$CQ$307,AX$1,0),0)*$G266</f>
        <v>0</v>
      </c>
      <c r="AY266" s="35">
        <f>IF($B266="P",VLOOKUP($E266,'[2]Costeo-JUL26'!$B$9:$CQ$307,AY$1,0),0)</f>
        <v>0</v>
      </c>
      <c r="AZ266" s="36">
        <f t="shared" si="111"/>
        <v>0</v>
      </c>
      <c r="BA266" s="36">
        <f t="shared" si="112"/>
        <v>0</v>
      </c>
      <c r="BB266" s="34">
        <f>IF($B266="P",VLOOKUP($E266,'[2]Costeo-JUL26'!$B$9:$CQ$307,BB$1,0),0)</f>
        <v>0</v>
      </c>
      <c r="BC266" s="16">
        <f>IF($B266="P",VLOOKUP($E266,'[2]Costeo-JUL26'!$B$9:$CQ$307,BC$1,0),0)*$G266</f>
        <v>0</v>
      </c>
      <c r="BD266" s="36">
        <f>IF($B266="P",VLOOKUP($E266,'[2]Costeo-JUL26'!$B$9:$CQ$307,BD$1,0),0)*$G266</f>
        <v>0</v>
      </c>
      <c r="BE266" s="35">
        <f>IF($B266="P",VLOOKUP($E266,'[2]Costeo-JUL26'!$B$9:$CQ$307,BE$1,0),0)</f>
        <v>0</v>
      </c>
      <c r="BF266" s="36">
        <f t="shared" si="113"/>
        <v>0</v>
      </c>
      <c r="BG266" s="36">
        <f t="shared" si="114"/>
        <v>0</v>
      </c>
      <c r="BH266" s="34">
        <f>IF($B266="P",VLOOKUP($E266,'[2]Costeo-JUL26'!$B$9:$CQ$307,BH$1,0),0)</f>
        <v>0</v>
      </c>
      <c r="BI266" s="16">
        <f>IF($B266="P",VLOOKUP($E266,'[2]Costeo-JUL26'!$B$9:$CQ$307,BI$1,0),0)*$G266</f>
        <v>0</v>
      </c>
      <c r="BJ266" s="36">
        <f>IF($B266="P",VLOOKUP($E266,'[2]Costeo-JUL26'!$B$9:$CQ$307,BJ$1,0),0)*$G266</f>
        <v>0</v>
      </c>
      <c r="BK266" s="35">
        <f>IF(BH266=910319,0,IF($B266="P",VLOOKUP($E266,'[2]Costeo-JUL26'!$B$9:$CQ$307,BK$1,0),0))</f>
        <v>0</v>
      </c>
      <c r="BL266" s="36">
        <f t="shared" si="115"/>
        <v>0</v>
      </c>
      <c r="BM266" s="36">
        <f t="shared" si="116"/>
        <v>0</v>
      </c>
      <c r="BN266" s="34">
        <f>IF($B266="P",VLOOKUP($E266,'[2]Costeo-JUL26'!$B$9:$CQ$307,BN$1,0),0)</f>
        <v>0</v>
      </c>
      <c r="BO266" s="16">
        <f>IF($B266="P",VLOOKUP($E266,'[2]Costeo-JUL26'!$B$9:$CQ$307,BO$1,0),0)*$G266</f>
        <v>0</v>
      </c>
      <c r="BP266" s="36">
        <f>IF($B266="P",VLOOKUP($E266,'[2]Costeo-JUL26'!$B$9:$CQ$307,BP$1,0),0)*$G266</f>
        <v>0</v>
      </c>
      <c r="BQ266" s="35">
        <f>IF($B266="P",VLOOKUP($E266,'[2]Costeo-JUL26'!$B$9:$CQ$307,BQ$1,0),0)</f>
        <v>0</v>
      </c>
      <c r="BR266" s="36">
        <f t="shared" si="117"/>
        <v>0</v>
      </c>
      <c r="BS266" s="36">
        <f t="shared" si="118"/>
        <v>0</v>
      </c>
      <c r="BT266" s="34">
        <f>IF($B266="P",VLOOKUP($E266,'[2]Costeo-JUL26'!$B$9:$CQ$307,BT$1,0),0)</f>
        <v>0</v>
      </c>
      <c r="BU266" s="16">
        <f>IF($B266="P",VLOOKUP($E266,'[2]Costeo-JUL26'!$B$9:$CQ$307,BU$1,0),0)*$G266</f>
        <v>0</v>
      </c>
      <c r="BV266" s="36">
        <f>IF($B266="P",VLOOKUP($E266,'[2]Costeo-JUL26'!$B$9:$CQ$307,BV$1,0),0)*$G266</f>
        <v>0</v>
      </c>
      <c r="BW266" s="35">
        <f>IF($B266="P",VLOOKUP($E266,'[2]Costeo-JUL26'!$B$9:$CQ$307,BW$1,0),0)</f>
        <v>0</v>
      </c>
      <c r="BX266" s="36">
        <f t="shared" si="119"/>
        <v>0</v>
      </c>
      <c r="BY266" s="36">
        <f t="shared" si="120"/>
        <v>0</v>
      </c>
      <c r="BZ266" s="34">
        <f>IF($B266="P",VLOOKUP($E266,'[2]Costeo-JUL26'!$B$9:$CQ$307,BZ$1,0),0)</f>
        <v>0</v>
      </c>
      <c r="CA266" s="16">
        <f>IF($B266="P",VLOOKUP($E266,'[2]Costeo-JUL26'!$B$9:$CQ$307,CA$1,0),0)*$G266</f>
        <v>0</v>
      </c>
      <c r="CB266" s="36">
        <f>IF($B266="P",VLOOKUP($E266,'[2]Costeo-JUL26'!$B$9:$CQ$307,CB$1,0),0)*$G266</f>
        <v>0</v>
      </c>
      <c r="CC266" s="35">
        <f>IF($B266="P",VLOOKUP($E266,'[2]Costeo-JUL26'!$B$9:$CQ$307,CC$1,0),0)</f>
        <v>0</v>
      </c>
      <c r="CD266" s="36">
        <f t="shared" si="121"/>
        <v>0</v>
      </c>
      <c r="CE266" s="36">
        <f t="shared" si="122"/>
        <v>0</v>
      </c>
      <c r="CF266" s="37">
        <f t="shared" ref="CF266:CF329" si="125">Q266+W266+AC266+AI266+AO266+AU266+BA266+BG266+BM266+BS266+BY266+CE266</f>
        <v>0</v>
      </c>
      <c r="CG266" s="36">
        <f>IF($B266="r",VLOOKUP($E266,'[2]Costeo-JUL26'!$B$9:$CQ$307,CG$1,0),0)*$G266</f>
        <v>340949.7</v>
      </c>
      <c r="CH266" s="35">
        <f>VLOOKUP($E266,'[2]TEORICOS (05.26)'!$A$8:$T$251,CH$1,0)</f>
        <v>0</v>
      </c>
      <c r="CI266" s="36">
        <f t="shared" si="123"/>
        <v>0</v>
      </c>
      <c r="CJ266" s="37">
        <f t="shared" si="124"/>
        <v>340949.7</v>
      </c>
      <c r="CM266" s="16">
        <f>SUMIFS('[1]Ajuste Inventario'!$I:$I,'[1]Ajuste Inventario'!$B:$B,E266,'[1]Ajuste Inventario'!$S:$S,D266)*-1</f>
        <v>0</v>
      </c>
      <c r="CN266" s="36">
        <f t="shared" ref="CN266:CN329" si="126">IF(CM266=0,0,IF(B266="P",CF266/G266,CJ266/G266))*CM266</f>
        <v>0</v>
      </c>
      <c r="CP266" t="str">
        <f t="shared" ref="CP266:CP329" si="127">E266&amp;D266</f>
        <v>3212Org.Vtas Dolores</v>
      </c>
      <c r="CQ266" s="10" t="e">
        <f t="shared" ref="CQ266:CQ329" si="128">+CN266/CM266</f>
        <v>#DIV/0!</v>
      </c>
    </row>
    <row r="267" spans="1:95" x14ac:dyDescent="0.25">
      <c r="A267" s="30">
        <v>46204</v>
      </c>
      <c r="B267" s="31" t="str">
        <f>VLOOKUP($E267,'[2]TEORICOS (05.26)'!$A$8:$T$251,B$1,0)</f>
        <v>R</v>
      </c>
      <c r="C267" s="32" t="str">
        <f>VLOOKUP($E267,'[2]TEORICOS (05.26)'!$A$8:$T$251,C$1,0)</f>
        <v>Monster</v>
      </c>
      <c r="D267" t="s">
        <v>217</v>
      </c>
      <c r="E267">
        <v>3213</v>
      </c>
      <c r="F267" t="s">
        <v>175</v>
      </c>
      <c r="G267" s="16">
        <v>37</v>
      </c>
      <c r="H267" s="16">
        <v>18.5</v>
      </c>
      <c r="I267" s="33">
        <v>483855.24</v>
      </c>
      <c r="J267" s="33">
        <v>480058.89999999997</v>
      </c>
      <c r="K267" s="34">
        <f>IF($B267="P",VLOOKUP($E267,'[2]Costeo-JUL26'!$B$9:$CQ$307,K$1,0),0)</f>
        <v>0</v>
      </c>
      <c r="L267" s="35">
        <f>VLOOKUP($E267,'[2]TEORICOS (05.26)'!$A$8:$T$251,L$1,0)</f>
        <v>0</v>
      </c>
      <c r="M267" s="36">
        <f t="shared" si="98"/>
        <v>0</v>
      </c>
      <c r="N267" s="35">
        <f>IF($B267="P",VLOOKUP($E267,'[2]Costeo-JUL26'!$B$9:$CQ$307,N$1,0),0)</f>
        <v>0</v>
      </c>
      <c r="O267" s="36">
        <f t="shared" si="99"/>
        <v>0</v>
      </c>
      <c r="P267" s="36">
        <f>IF($B267="P",VLOOKUP($E267,'[2]Costeo-JUL26'!$B$9:$CQ$307,P$1,0),0)*H267</f>
        <v>0</v>
      </c>
      <c r="Q267" s="36">
        <f t="shared" si="100"/>
        <v>0</v>
      </c>
      <c r="R267" s="34">
        <f>IF($B267="P",VLOOKUP($E267,'[2]Costeo-JUL26'!$B$9:$CQ$307,R$1,0),0)</f>
        <v>0</v>
      </c>
      <c r="S267" s="16">
        <f>IF($B267="P",VLOOKUP($E267,'[2]Costeo-JUL26'!$B$9:$CQ$307,S$1,0),0)*$G267</f>
        <v>0</v>
      </c>
      <c r="T267" s="36">
        <f>IF($B267="P",VLOOKUP($E267,'[2]Costeo-JUL26'!$B$9:$CQ$307,T$1,0),0)*$G267</f>
        <v>0</v>
      </c>
      <c r="U267" s="35">
        <f>IF($B267="P",VLOOKUP($E267,'[2]Costeo-JUL26'!$B$9:$CQ$307,U$1,0),0)</f>
        <v>0</v>
      </c>
      <c r="V267" s="36">
        <f t="shared" si="101"/>
        <v>0</v>
      </c>
      <c r="W267" s="36">
        <f t="shared" si="102"/>
        <v>0</v>
      </c>
      <c r="X267" s="34">
        <f>IF($B267="P",VLOOKUP($E267,'[2]Costeo-JUL26'!$B$9:$CQ$307,X$1,0),0)</f>
        <v>0</v>
      </c>
      <c r="Y267" s="16">
        <f>IF($B267="P",VLOOKUP($E267,'[2]Costeo-JUL26'!$B$9:$CQ$307,Y$1,0),0)*$G267</f>
        <v>0</v>
      </c>
      <c r="Z267" s="36">
        <f>IF($B267="P",VLOOKUP($E267,'[2]Costeo-JUL26'!$B$9:$CQ$307,Z$1,0),0)*$G267</f>
        <v>0</v>
      </c>
      <c r="AA267" s="35">
        <f>IF($B267="P",VLOOKUP($E267,'[2]Costeo-JUL26'!$B$9:$CQ$307,AA$1,0),0)</f>
        <v>0</v>
      </c>
      <c r="AB267" s="36">
        <f t="shared" si="103"/>
        <v>0</v>
      </c>
      <c r="AC267" s="36">
        <f t="shared" si="104"/>
        <v>0</v>
      </c>
      <c r="AD267" s="34">
        <f>IF($B267="P",VLOOKUP($E267,'[2]Costeo-JUL26'!$B$9:$CQ$307,AD$1,0),0)</f>
        <v>0</v>
      </c>
      <c r="AE267" s="16">
        <f>IF($B267="P",VLOOKUP($E267,'[2]Costeo-JUL26'!$B$9:$CQ$307,AE$1,0),0)*$G267</f>
        <v>0</v>
      </c>
      <c r="AF267" s="36">
        <f>IF($B267="P",VLOOKUP($E267,'[2]Costeo-JUL26'!$B$9:$CQ$307,AF$1,0),0)*$G267</f>
        <v>0</v>
      </c>
      <c r="AG267" s="35">
        <f>IF($B267="P",VLOOKUP($E267,'[2]Costeo-JUL26'!$B$9:$CQ$307,AG$1,0),0)</f>
        <v>0</v>
      </c>
      <c r="AH267" s="36">
        <f t="shared" si="105"/>
        <v>0</v>
      </c>
      <c r="AI267" s="36">
        <f t="shared" si="106"/>
        <v>0</v>
      </c>
      <c r="AJ267" s="34">
        <f>IF($B267="P",VLOOKUP($E267,'[2]Costeo-JUL26'!$B$9:$CQ$307,AJ$1,0),0)</f>
        <v>0</v>
      </c>
      <c r="AK267" s="16">
        <f>IF($B267="P",VLOOKUP($E267,'[2]Costeo-JUL26'!$B$9:$CQ$307,AK$1,0),0)*$G267</f>
        <v>0</v>
      </c>
      <c r="AL267" s="36">
        <f>IF($B267="P",VLOOKUP($E267,'[2]Costeo-JUL26'!$B$9:$CQ$307,AL$1,0),0)*$G267</f>
        <v>0</v>
      </c>
      <c r="AM267" s="35">
        <f>IF($B267="P",VLOOKUP($E267,'[2]Costeo-JUL26'!$B$9:$CQ$307,AM$1,0),0)</f>
        <v>0</v>
      </c>
      <c r="AN267" s="36">
        <f t="shared" si="107"/>
        <v>0</v>
      </c>
      <c r="AO267" s="36">
        <f t="shared" si="108"/>
        <v>0</v>
      </c>
      <c r="AP267" s="34">
        <f>IF($B267="P",VLOOKUP($E267,'[2]Costeo-JUL26'!$B$9:$CQ$307,AP$1,0),0)</f>
        <v>0</v>
      </c>
      <c r="AQ267" s="16">
        <f>IF($B267="P",VLOOKUP($E267,'[2]Costeo-JUL26'!$B$9:$CQ$307,AQ$1,0),0)*$G267</f>
        <v>0</v>
      </c>
      <c r="AR267" s="36">
        <f>IF($B267="P",VLOOKUP($E267,'[2]Costeo-JUL26'!$B$9:$CQ$307,AR$1,0),0)*$G267</f>
        <v>0</v>
      </c>
      <c r="AS267" s="35">
        <f>IF($B267="P",VLOOKUP($E267,'[2]Costeo-JUL26'!$B$9:$CQ$307,AS$1,0),0)</f>
        <v>0</v>
      </c>
      <c r="AT267" s="36">
        <f t="shared" si="109"/>
        <v>0</v>
      </c>
      <c r="AU267" s="36">
        <f t="shared" si="110"/>
        <v>0</v>
      </c>
      <c r="AV267" s="34">
        <f>IF($B267="P",VLOOKUP($E267,'[2]Costeo-JUL26'!$B$9:$CQ$307,AV$1,0),0)</f>
        <v>0</v>
      </c>
      <c r="AW267" s="16">
        <f>IF($B267="P",VLOOKUP($E267,'[2]Costeo-JUL26'!$B$9:$CQ$307,AW$1,0),0)*$G267</f>
        <v>0</v>
      </c>
      <c r="AX267" s="36">
        <f>IF($B267="P",VLOOKUP($E267,'[2]Costeo-JUL26'!$B$9:$CQ$307,AX$1,0),0)*$G267</f>
        <v>0</v>
      </c>
      <c r="AY267" s="35">
        <f>IF($B267="P",VLOOKUP($E267,'[2]Costeo-JUL26'!$B$9:$CQ$307,AY$1,0),0)</f>
        <v>0</v>
      </c>
      <c r="AZ267" s="36">
        <f t="shared" si="111"/>
        <v>0</v>
      </c>
      <c r="BA267" s="36">
        <f t="shared" si="112"/>
        <v>0</v>
      </c>
      <c r="BB267" s="34">
        <f>IF($B267="P",VLOOKUP($E267,'[2]Costeo-JUL26'!$B$9:$CQ$307,BB$1,0),0)</f>
        <v>0</v>
      </c>
      <c r="BC267" s="16">
        <f>IF($B267="P",VLOOKUP($E267,'[2]Costeo-JUL26'!$B$9:$CQ$307,BC$1,0),0)*$G267</f>
        <v>0</v>
      </c>
      <c r="BD267" s="36">
        <f>IF($B267="P",VLOOKUP($E267,'[2]Costeo-JUL26'!$B$9:$CQ$307,BD$1,0),0)*$G267</f>
        <v>0</v>
      </c>
      <c r="BE267" s="35">
        <f>IF($B267="P",VLOOKUP($E267,'[2]Costeo-JUL26'!$B$9:$CQ$307,BE$1,0),0)</f>
        <v>0</v>
      </c>
      <c r="BF267" s="36">
        <f t="shared" si="113"/>
        <v>0</v>
      </c>
      <c r="BG267" s="36">
        <f t="shared" si="114"/>
        <v>0</v>
      </c>
      <c r="BH267" s="34">
        <f>IF($B267="P",VLOOKUP($E267,'[2]Costeo-JUL26'!$B$9:$CQ$307,BH$1,0),0)</f>
        <v>0</v>
      </c>
      <c r="BI267" s="16">
        <f>IF($B267="P",VLOOKUP($E267,'[2]Costeo-JUL26'!$B$9:$CQ$307,BI$1,0),0)*$G267</f>
        <v>0</v>
      </c>
      <c r="BJ267" s="36">
        <f>IF($B267="P",VLOOKUP($E267,'[2]Costeo-JUL26'!$B$9:$CQ$307,BJ$1,0),0)*$G267</f>
        <v>0</v>
      </c>
      <c r="BK267" s="35">
        <f>IF(BH267=910319,0,IF($B267="P",VLOOKUP($E267,'[2]Costeo-JUL26'!$B$9:$CQ$307,BK$1,0),0))</f>
        <v>0</v>
      </c>
      <c r="BL267" s="36">
        <f t="shared" si="115"/>
        <v>0</v>
      </c>
      <c r="BM267" s="36">
        <f t="shared" si="116"/>
        <v>0</v>
      </c>
      <c r="BN267" s="34">
        <f>IF($B267="P",VLOOKUP($E267,'[2]Costeo-JUL26'!$B$9:$CQ$307,BN$1,0),0)</f>
        <v>0</v>
      </c>
      <c r="BO267" s="16">
        <f>IF($B267="P",VLOOKUP($E267,'[2]Costeo-JUL26'!$B$9:$CQ$307,BO$1,0),0)*$G267</f>
        <v>0</v>
      </c>
      <c r="BP267" s="36">
        <f>IF($B267="P",VLOOKUP($E267,'[2]Costeo-JUL26'!$B$9:$CQ$307,BP$1,0),0)*$G267</f>
        <v>0</v>
      </c>
      <c r="BQ267" s="35">
        <f>IF($B267="P",VLOOKUP($E267,'[2]Costeo-JUL26'!$B$9:$CQ$307,BQ$1,0),0)</f>
        <v>0</v>
      </c>
      <c r="BR267" s="36">
        <f t="shared" si="117"/>
        <v>0</v>
      </c>
      <c r="BS267" s="36">
        <f t="shared" si="118"/>
        <v>0</v>
      </c>
      <c r="BT267" s="34">
        <f>IF($B267="P",VLOOKUP($E267,'[2]Costeo-JUL26'!$B$9:$CQ$307,BT$1,0),0)</f>
        <v>0</v>
      </c>
      <c r="BU267" s="16">
        <f>IF($B267="P",VLOOKUP($E267,'[2]Costeo-JUL26'!$B$9:$CQ$307,BU$1,0),0)*$G267</f>
        <v>0</v>
      </c>
      <c r="BV267" s="36">
        <f>IF($B267="P",VLOOKUP($E267,'[2]Costeo-JUL26'!$B$9:$CQ$307,BV$1,0),0)*$G267</f>
        <v>0</v>
      </c>
      <c r="BW267" s="35">
        <f>IF($B267="P",VLOOKUP($E267,'[2]Costeo-JUL26'!$B$9:$CQ$307,BW$1,0),0)</f>
        <v>0</v>
      </c>
      <c r="BX267" s="36">
        <f t="shared" si="119"/>
        <v>0</v>
      </c>
      <c r="BY267" s="36">
        <f t="shared" si="120"/>
        <v>0</v>
      </c>
      <c r="BZ267" s="34">
        <f>IF($B267="P",VLOOKUP($E267,'[2]Costeo-JUL26'!$B$9:$CQ$307,BZ$1,0),0)</f>
        <v>0</v>
      </c>
      <c r="CA267" s="16">
        <f>IF($B267="P",VLOOKUP($E267,'[2]Costeo-JUL26'!$B$9:$CQ$307,CA$1,0),0)*$G267</f>
        <v>0</v>
      </c>
      <c r="CB267" s="36">
        <f>IF($B267="P",VLOOKUP($E267,'[2]Costeo-JUL26'!$B$9:$CQ$307,CB$1,0),0)*$G267</f>
        <v>0</v>
      </c>
      <c r="CC267" s="35">
        <f>IF($B267="P",VLOOKUP($E267,'[2]Costeo-JUL26'!$B$9:$CQ$307,CC$1,0),0)</f>
        <v>0</v>
      </c>
      <c r="CD267" s="36">
        <f t="shared" si="121"/>
        <v>0</v>
      </c>
      <c r="CE267" s="36">
        <f t="shared" si="122"/>
        <v>0</v>
      </c>
      <c r="CF267" s="37">
        <f t="shared" si="125"/>
        <v>0</v>
      </c>
      <c r="CG267" s="36">
        <f>IF($B267="r",VLOOKUP($E267,'[2]Costeo-JUL26'!$B$9:$CQ$307,CG$1,0),0)*$G267</f>
        <v>270111.47000000003</v>
      </c>
      <c r="CH267" s="35">
        <f>VLOOKUP($E267,'[2]TEORICOS (05.26)'!$A$8:$T$251,CH$1,0)</f>
        <v>0</v>
      </c>
      <c r="CI267" s="36">
        <f t="shared" si="123"/>
        <v>0</v>
      </c>
      <c r="CJ267" s="37">
        <f t="shared" si="124"/>
        <v>270111.47000000003</v>
      </c>
      <c r="CM267" s="16">
        <f>SUMIFS('[1]Ajuste Inventario'!$I:$I,'[1]Ajuste Inventario'!$B:$B,E267,'[1]Ajuste Inventario'!$S:$S,D267)*-1</f>
        <v>1</v>
      </c>
      <c r="CN267" s="36">
        <f t="shared" si="126"/>
        <v>7300.31</v>
      </c>
      <c r="CP267" t="str">
        <f t="shared" si="127"/>
        <v>3213Org.Vtas Dolores</v>
      </c>
      <c r="CQ267" s="10">
        <f t="shared" si="128"/>
        <v>7300.31</v>
      </c>
    </row>
    <row r="268" spans="1:95" x14ac:dyDescent="0.25">
      <c r="A268" s="30">
        <v>46204</v>
      </c>
      <c r="B268" s="31" t="str">
        <f>VLOOKUP($E268,'[2]TEORICOS (05.26)'!$A$8:$T$251,B$1,0)</f>
        <v>R</v>
      </c>
      <c r="C268" s="32" t="str">
        <f>VLOOKUP($E268,'[2]TEORICOS (05.26)'!$A$8:$T$251,C$1,0)</f>
        <v>Monster</v>
      </c>
      <c r="D268" t="s">
        <v>217</v>
      </c>
      <c r="E268">
        <v>3214</v>
      </c>
      <c r="F268" t="s">
        <v>176</v>
      </c>
      <c r="G268" s="16">
        <v>38</v>
      </c>
      <c r="H268" s="16">
        <v>19</v>
      </c>
      <c r="I268" s="33">
        <v>497123.46</v>
      </c>
      <c r="J268" s="33">
        <v>494500.79000000004</v>
      </c>
      <c r="K268" s="34">
        <f>IF($B268="P",VLOOKUP($E268,'[2]Costeo-JUL26'!$B$9:$CQ$307,K$1,0),0)</f>
        <v>0</v>
      </c>
      <c r="L268" s="35">
        <f>VLOOKUP($E268,'[2]TEORICOS (05.26)'!$A$8:$T$251,L$1,0)</f>
        <v>0</v>
      </c>
      <c r="M268" s="36">
        <f t="shared" ref="M268:M331" si="129">IF(B268="P",L268*J268,0)</f>
        <v>0</v>
      </c>
      <c r="N268" s="35">
        <f>IF($B268="P",VLOOKUP($E268,'[2]Costeo-JUL26'!$B$9:$CQ$307,N$1,0),0)</f>
        <v>0</v>
      </c>
      <c r="O268" s="36">
        <f t="shared" ref="O268:O331" si="130">N268*M268</f>
        <v>0</v>
      </c>
      <c r="P268" s="36">
        <f>IF($B268="P",VLOOKUP($E268,'[2]Costeo-JUL26'!$B$9:$CQ$307,P$1,0),0)*H268</f>
        <v>0</v>
      </c>
      <c r="Q268" s="36">
        <f t="shared" ref="Q268:Q331" si="131">+M268+O268+P268</f>
        <v>0</v>
      </c>
      <c r="R268" s="34">
        <f>IF($B268="P",VLOOKUP($E268,'[2]Costeo-JUL26'!$B$9:$CQ$307,R$1,0),0)</f>
        <v>0</v>
      </c>
      <c r="S268" s="16">
        <f>IF($B268="P",VLOOKUP($E268,'[2]Costeo-JUL26'!$B$9:$CQ$307,S$1,0),0)*$G268</f>
        <v>0</v>
      </c>
      <c r="T268" s="36">
        <f>IF($B268="P",VLOOKUP($E268,'[2]Costeo-JUL26'!$B$9:$CQ$307,T$1,0),0)*$G268</f>
        <v>0</v>
      </c>
      <c r="U268" s="35">
        <f>IF($B268="P",VLOOKUP($E268,'[2]Costeo-JUL26'!$B$9:$CQ$307,U$1,0),0)</f>
        <v>0</v>
      </c>
      <c r="V268" s="36">
        <f t="shared" ref="V268:V331" si="132">U268*T268</f>
        <v>0</v>
      </c>
      <c r="W268" s="36">
        <f t="shared" ref="W268:W331" si="133">T268+V268</f>
        <v>0</v>
      </c>
      <c r="X268" s="34">
        <f>IF($B268="P",VLOOKUP($E268,'[2]Costeo-JUL26'!$B$9:$CQ$307,X$1,0),0)</f>
        <v>0</v>
      </c>
      <c r="Y268" s="16">
        <f>IF($B268="P",VLOOKUP($E268,'[2]Costeo-JUL26'!$B$9:$CQ$307,Y$1,0),0)*$G268</f>
        <v>0</v>
      </c>
      <c r="Z268" s="36">
        <f>IF($B268="P",VLOOKUP($E268,'[2]Costeo-JUL26'!$B$9:$CQ$307,Z$1,0),0)*$G268</f>
        <v>0</v>
      </c>
      <c r="AA268" s="35">
        <f>IF($B268="P",VLOOKUP($E268,'[2]Costeo-JUL26'!$B$9:$CQ$307,AA$1,0),0)</f>
        <v>0</v>
      </c>
      <c r="AB268" s="36">
        <f t="shared" ref="AB268:AB331" si="134">AA268*Z268</f>
        <v>0</v>
      </c>
      <c r="AC268" s="36">
        <f t="shared" ref="AC268:AC331" si="135">Z268+AB268</f>
        <v>0</v>
      </c>
      <c r="AD268" s="34">
        <f>IF($B268="P",VLOOKUP($E268,'[2]Costeo-JUL26'!$B$9:$CQ$307,AD$1,0),0)</f>
        <v>0</v>
      </c>
      <c r="AE268" s="16">
        <f>IF($B268="P",VLOOKUP($E268,'[2]Costeo-JUL26'!$B$9:$CQ$307,AE$1,0),0)*$G268</f>
        <v>0</v>
      </c>
      <c r="AF268" s="36">
        <f>IF($B268="P",VLOOKUP($E268,'[2]Costeo-JUL26'!$B$9:$CQ$307,AF$1,0),0)*$G268</f>
        <v>0</v>
      </c>
      <c r="AG268" s="35">
        <f>IF($B268="P",VLOOKUP($E268,'[2]Costeo-JUL26'!$B$9:$CQ$307,AG$1,0),0)</f>
        <v>0</v>
      </c>
      <c r="AH268" s="36">
        <f t="shared" ref="AH268:AH331" si="136">AG268*AF268</f>
        <v>0</v>
      </c>
      <c r="AI268" s="36">
        <f t="shared" ref="AI268:AI331" si="137">AF268+AH268</f>
        <v>0</v>
      </c>
      <c r="AJ268" s="34">
        <f>IF($B268="P",VLOOKUP($E268,'[2]Costeo-JUL26'!$B$9:$CQ$307,AJ$1,0),0)</f>
        <v>0</v>
      </c>
      <c r="AK268" s="16">
        <f>IF($B268="P",VLOOKUP($E268,'[2]Costeo-JUL26'!$B$9:$CQ$307,AK$1,0),0)*$G268</f>
        <v>0</v>
      </c>
      <c r="AL268" s="36">
        <f>IF($B268="P",VLOOKUP($E268,'[2]Costeo-JUL26'!$B$9:$CQ$307,AL$1,0),0)*$G268</f>
        <v>0</v>
      </c>
      <c r="AM268" s="35">
        <f>IF($B268="P",VLOOKUP($E268,'[2]Costeo-JUL26'!$B$9:$CQ$307,AM$1,0),0)</f>
        <v>0</v>
      </c>
      <c r="AN268" s="36">
        <f t="shared" ref="AN268:AN331" si="138">AM268*AL268</f>
        <v>0</v>
      </c>
      <c r="AO268" s="36">
        <f t="shared" ref="AO268:AO331" si="139">AL268+AN268</f>
        <v>0</v>
      </c>
      <c r="AP268" s="34">
        <f>IF($B268="P",VLOOKUP($E268,'[2]Costeo-JUL26'!$B$9:$CQ$307,AP$1,0),0)</f>
        <v>0</v>
      </c>
      <c r="AQ268" s="16">
        <f>IF($B268="P",VLOOKUP($E268,'[2]Costeo-JUL26'!$B$9:$CQ$307,AQ$1,0),0)*$G268</f>
        <v>0</v>
      </c>
      <c r="AR268" s="36">
        <f>IF($B268="P",VLOOKUP($E268,'[2]Costeo-JUL26'!$B$9:$CQ$307,AR$1,0),0)*$G268</f>
        <v>0</v>
      </c>
      <c r="AS268" s="35">
        <f>IF($B268="P",VLOOKUP($E268,'[2]Costeo-JUL26'!$B$9:$CQ$307,AS$1,0),0)</f>
        <v>0</v>
      </c>
      <c r="AT268" s="36">
        <f t="shared" ref="AT268:AT331" si="140">AS268*AR268</f>
        <v>0</v>
      </c>
      <c r="AU268" s="36">
        <f t="shared" ref="AU268:AU331" si="141">AR268+AT268</f>
        <v>0</v>
      </c>
      <c r="AV268" s="34">
        <f>IF($B268="P",VLOOKUP($E268,'[2]Costeo-JUL26'!$B$9:$CQ$307,AV$1,0),0)</f>
        <v>0</v>
      </c>
      <c r="AW268" s="16">
        <f>IF($B268="P",VLOOKUP($E268,'[2]Costeo-JUL26'!$B$9:$CQ$307,AW$1,0),0)*$G268</f>
        <v>0</v>
      </c>
      <c r="AX268" s="36">
        <f>IF($B268="P",VLOOKUP($E268,'[2]Costeo-JUL26'!$B$9:$CQ$307,AX$1,0),0)*$G268</f>
        <v>0</v>
      </c>
      <c r="AY268" s="35">
        <f>IF($B268="P",VLOOKUP($E268,'[2]Costeo-JUL26'!$B$9:$CQ$307,AY$1,0),0)</f>
        <v>0</v>
      </c>
      <c r="AZ268" s="36">
        <f t="shared" ref="AZ268:AZ331" si="142">AY268*AX268</f>
        <v>0</v>
      </c>
      <c r="BA268" s="36">
        <f t="shared" ref="BA268:BA331" si="143">AX268+AZ268</f>
        <v>0</v>
      </c>
      <c r="BB268" s="34">
        <f>IF($B268="P",VLOOKUP($E268,'[2]Costeo-JUL26'!$B$9:$CQ$307,BB$1,0),0)</f>
        <v>0</v>
      </c>
      <c r="BC268" s="16">
        <f>IF($B268="P",VLOOKUP($E268,'[2]Costeo-JUL26'!$B$9:$CQ$307,BC$1,0),0)*$G268</f>
        <v>0</v>
      </c>
      <c r="BD268" s="36">
        <f>IF($B268="P",VLOOKUP($E268,'[2]Costeo-JUL26'!$B$9:$CQ$307,BD$1,0),0)*$G268</f>
        <v>0</v>
      </c>
      <c r="BE268" s="35">
        <f>IF($B268="P",VLOOKUP($E268,'[2]Costeo-JUL26'!$B$9:$CQ$307,BE$1,0),0)</f>
        <v>0</v>
      </c>
      <c r="BF268" s="36">
        <f t="shared" ref="BF268:BF331" si="144">BE268*BD268</f>
        <v>0</v>
      </c>
      <c r="BG268" s="36">
        <f t="shared" ref="BG268:BG331" si="145">BD268+BF268</f>
        <v>0</v>
      </c>
      <c r="BH268" s="34">
        <f>IF($B268="P",VLOOKUP($E268,'[2]Costeo-JUL26'!$B$9:$CQ$307,BH$1,0),0)</f>
        <v>0</v>
      </c>
      <c r="BI268" s="16">
        <f>IF($B268="P",VLOOKUP($E268,'[2]Costeo-JUL26'!$B$9:$CQ$307,BI$1,0),0)*$G268</f>
        <v>0</v>
      </c>
      <c r="BJ268" s="36">
        <f>IF($B268="P",VLOOKUP($E268,'[2]Costeo-JUL26'!$B$9:$CQ$307,BJ$1,0),0)*$G268</f>
        <v>0</v>
      </c>
      <c r="BK268" s="35">
        <f>IF(BH268=910319,0,IF($B268="P",VLOOKUP($E268,'[2]Costeo-JUL26'!$B$9:$CQ$307,BK$1,0),0))</f>
        <v>0</v>
      </c>
      <c r="BL268" s="36">
        <f t="shared" ref="BL268:BL331" si="146">BK268*BJ268</f>
        <v>0</v>
      </c>
      <c r="BM268" s="36">
        <f t="shared" ref="BM268:BM331" si="147">BJ268+BL268</f>
        <v>0</v>
      </c>
      <c r="BN268" s="34">
        <f>IF($B268="P",VLOOKUP($E268,'[2]Costeo-JUL26'!$B$9:$CQ$307,BN$1,0),0)</f>
        <v>0</v>
      </c>
      <c r="BO268" s="16">
        <f>IF($B268="P",VLOOKUP($E268,'[2]Costeo-JUL26'!$B$9:$CQ$307,BO$1,0),0)*$G268</f>
        <v>0</v>
      </c>
      <c r="BP268" s="36">
        <f>IF($B268="P",VLOOKUP($E268,'[2]Costeo-JUL26'!$B$9:$CQ$307,BP$1,0),0)*$G268</f>
        <v>0</v>
      </c>
      <c r="BQ268" s="35">
        <f>IF($B268="P",VLOOKUP($E268,'[2]Costeo-JUL26'!$B$9:$CQ$307,BQ$1,0),0)</f>
        <v>0</v>
      </c>
      <c r="BR268" s="36">
        <f t="shared" ref="BR268:BR331" si="148">BQ268*BP268</f>
        <v>0</v>
      </c>
      <c r="BS268" s="36">
        <f t="shared" ref="BS268:BS331" si="149">BP268+BR268</f>
        <v>0</v>
      </c>
      <c r="BT268" s="34">
        <f>IF($B268="P",VLOOKUP($E268,'[2]Costeo-JUL26'!$B$9:$CQ$307,BT$1,0),0)</f>
        <v>0</v>
      </c>
      <c r="BU268" s="16">
        <f>IF($B268="P",VLOOKUP($E268,'[2]Costeo-JUL26'!$B$9:$CQ$307,BU$1,0),0)*$G268</f>
        <v>0</v>
      </c>
      <c r="BV268" s="36">
        <f>IF($B268="P",VLOOKUP($E268,'[2]Costeo-JUL26'!$B$9:$CQ$307,BV$1,0),0)*$G268</f>
        <v>0</v>
      </c>
      <c r="BW268" s="35">
        <f>IF($B268="P",VLOOKUP($E268,'[2]Costeo-JUL26'!$B$9:$CQ$307,BW$1,0),0)</f>
        <v>0</v>
      </c>
      <c r="BX268" s="36">
        <f t="shared" ref="BX268:BX331" si="150">BW268*BV268</f>
        <v>0</v>
      </c>
      <c r="BY268" s="36">
        <f t="shared" ref="BY268:BY331" si="151">BV268+BX268</f>
        <v>0</v>
      </c>
      <c r="BZ268" s="34">
        <f>IF($B268="P",VLOOKUP($E268,'[2]Costeo-JUL26'!$B$9:$CQ$307,BZ$1,0),0)</f>
        <v>0</v>
      </c>
      <c r="CA268" s="16">
        <f>IF($B268="P",VLOOKUP($E268,'[2]Costeo-JUL26'!$B$9:$CQ$307,CA$1,0),0)*$G268</f>
        <v>0</v>
      </c>
      <c r="CB268" s="36">
        <f>IF($B268="P",VLOOKUP($E268,'[2]Costeo-JUL26'!$B$9:$CQ$307,CB$1,0),0)*$G268</f>
        <v>0</v>
      </c>
      <c r="CC268" s="35">
        <f>IF($B268="P",VLOOKUP($E268,'[2]Costeo-JUL26'!$B$9:$CQ$307,CC$1,0),0)</f>
        <v>0</v>
      </c>
      <c r="CD268" s="36">
        <f t="shared" ref="CD268:CD331" si="152">CC268*CB268</f>
        <v>0</v>
      </c>
      <c r="CE268" s="36">
        <f t="shared" ref="CE268:CE331" si="153">CB268+CD268</f>
        <v>0</v>
      </c>
      <c r="CF268" s="37">
        <f t="shared" si="125"/>
        <v>0</v>
      </c>
      <c r="CG268" s="36">
        <f>IF($B268="r",VLOOKUP($E268,'[2]Costeo-JUL26'!$B$9:$CQ$307,CG$1,0),0)*$G268</f>
        <v>279957.78000000003</v>
      </c>
      <c r="CH268" s="35">
        <f>VLOOKUP($E268,'[2]TEORICOS (05.26)'!$A$8:$T$251,CH$1,0)</f>
        <v>0</v>
      </c>
      <c r="CI268" s="36">
        <f t="shared" ref="CI268:CI331" si="154">IF($B268="P",0,J268*L268-CG268*CH268)</f>
        <v>0</v>
      </c>
      <c r="CJ268" s="37">
        <f t="shared" ref="CJ268:CJ331" si="155">CG268+CI268</f>
        <v>279957.78000000003</v>
      </c>
      <c r="CM268" s="16">
        <f>SUMIFS('[1]Ajuste Inventario'!$I:$I,'[1]Ajuste Inventario'!$B:$B,E268,'[1]Ajuste Inventario'!$S:$S,D268)*-1</f>
        <v>-1</v>
      </c>
      <c r="CN268" s="36">
        <f t="shared" si="126"/>
        <v>-7367.31</v>
      </c>
      <c r="CP268" t="str">
        <f t="shared" si="127"/>
        <v>3214Org.Vtas Dolores</v>
      </c>
      <c r="CQ268" s="10">
        <f t="shared" si="128"/>
        <v>7367.31</v>
      </c>
    </row>
    <row r="269" spans="1:95" x14ac:dyDescent="0.25">
      <c r="A269" s="30">
        <v>46204</v>
      </c>
      <c r="B269" s="31" t="str">
        <f>VLOOKUP($E269,'[2]TEORICOS (05.26)'!$A$8:$T$251,B$1,0)</f>
        <v>P</v>
      </c>
      <c r="C269" s="32" t="str">
        <f>VLOOKUP($E269,'[2]TEORICOS (05.26)'!$A$8:$T$251,C$1,0)</f>
        <v>Schweppes</v>
      </c>
      <c r="D269" t="s">
        <v>217</v>
      </c>
      <c r="E269">
        <v>3510</v>
      </c>
      <c r="F269" t="s">
        <v>177</v>
      </c>
      <c r="G269" s="16">
        <v>20</v>
      </c>
      <c r="H269" s="16">
        <v>29.579999999999995</v>
      </c>
      <c r="I269" s="33">
        <v>568389.94999999995</v>
      </c>
      <c r="J269" s="33">
        <v>506969.02999999985</v>
      </c>
      <c r="K269" s="34">
        <f>IF($B269="P",VLOOKUP($E269,'[2]Costeo-JUL26'!$B$9:$CQ$307,K$1,0),0)</f>
        <v>928732</v>
      </c>
      <c r="L269" s="35">
        <f>VLOOKUP($E269,'[2]TEORICOS (05.26)'!$A$8:$T$251,L$1,0)</f>
        <v>0.23499999999999999</v>
      </c>
      <c r="M269" s="36">
        <f t="shared" si="129"/>
        <v>119137.72204999995</v>
      </c>
      <c r="N269" s="35">
        <f>IF($B269="P",VLOOKUP($E269,'[2]Costeo-JUL26'!$B$9:$CQ$307,N$1,0),0)</f>
        <v>2.5000000000000001E-2</v>
      </c>
      <c r="O269" s="36">
        <f t="shared" si="130"/>
        <v>2978.4430512499989</v>
      </c>
      <c r="P269" s="36">
        <f>IF($B269="P",VLOOKUP($E269,'[2]Costeo-JUL26'!$B$9:$CQ$307,P$1,0),0)*H269</f>
        <v>0</v>
      </c>
      <c r="Q269" s="36">
        <f t="shared" si="131"/>
        <v>122116.16510124995</v>
      </c>
      <c r="R269" s="34">
        <f>IF($B269="P",VLOOKUP($E269,'[2]Costeo-JUL26'!$B$9:$CQ$307,R$1,0),0)</f>
        <v>0</v>
      </c>
      <c r="S269" s="16">
        <f>IF($B269="P",VLOOKUP($E269,'[2]Costeo-JUL26'!$B$9:$CQ$307,S$1,0),0)*$G269</f>
        <v>0</v>
      </c>
      <c r="T269" s="36">
        <f>IF($B269="P",VLOOKUP($E269,'[2]Costeo-JUL26'!$B$9:$CQ$307,T$1,0),0)*$G269</f>
        <v>0</v>
      </c>
      <c r="U269" s="35">
        <f>IF($B269="P",VLOOKUP($E269,'[2]Costeo-JUL26'!$B$9:$CQ$307,U$1,0),0)</f>
        <v>0</v>
      </c>
      <c r="V269" s="36">
        <f t="shared" si="132"/>
        <v>0</v>
      </c>
      <c r="W269" s="36">
        <f t="shared" si="133"/>
        <v>0</v>
      </c>
      <c r="X269" s="34">
        <f>IF($B269="P",VLOOKUP($E269,'[2]Costeo-JUL26'!$B$9:$CQ$307,X$1,0),0)</f>
        <v>902338</v>
      </c>
      <c r="Y269" s="16">
        <f>IF($B269="P",VLOOKUP($E269,'[2]Costeo-JUL26'!$B$9:$CQ$307,Y$1,0),0)*$G269</f>
        <v>1.0977119999999998</v>
      </c>
      <c r="Z269" s="36">
        <f>IF($B269="P",VLOOKUP($E269,'[2]Costeo-JUL26'!$B$9:$CQ$307,Z$1,0),0)*$G269</f>
        <v>310.36709087999998</v>
      </c>
      <c r="AA269" s="35">
        <f>IF($B269="P",VLOOKUP($E269,'[2]Costeo-JUL26'!$B$9:$CQ$307,AA$1,0),0)</f>
        <v>0.45</v>
      </c>
      <c r="AB269" s="36">
        <f t="shared" si="134"/>
        <v>139.66519089599998</v>
      </c>
      <c r="AC269" s="36">
        <f t="shared" si="135"/>
        <v>450.03228177599999</v>
      </c>
      <c r="AD269" s="34">
        <f>IF($B269="P",VLOOKUP($E269,'[2]Costeo-JUL26'!$B$9:$CQ$307,AD$1,0),0)</f>
        <v>933139</v>
      </c>
      <c r="AE269" s="16">
        <f>IF($B269="P",VLOOKUP($E269,'[2]Costeo-JUL26'!$B$9:$CQ$307,AE$1,0),0)*$G269</f>
        <v>480</v>
      </c>
      <c r="AF269" s="36">
        <f>IF($B269="P",VLOOKUP($E269,'[2]Costeo-JUL26'!$B$9:$CQ$307,AF$1,0),0)*$G269</f>
        <v>5202.4895999999999</v>
      </c>
      <c r="AG269" s="35">
        <f>IF($B269="P",VLOOKUP($E269,'[2]Costeo-JUL26'!$B$9:$CQ$307,AG$1,0),0)</f>
        <v>6.0000000000000001E-3</v>
      </c>
      <c r="AH269" s="36">
        <f t="shared" si="136"/>
        <v>31.214937599999999</v>
      </c>
      <c r="AI269" s="36">
        <f t="shared" si="137"/>
        <v>5233.7045375999996</v>
      </c>
      <c r="AJ269" s="34">
        <f>IF($B269="P",VLOOKUP($E269,'[2]Costeo-JUL26'!$B$9:$CQ$307,AJ$1,0),0)</f>
        <v>934634</v>
      </c>
      <c r="AK269" s="16">
        <f>IF($B269="P",VLOOKUP($E269,'[2]Costeo-JUL26'!$B$9:$CQ$307,AK$1,0),0)*$G269</f>
        <v>480</v>
      </c>
      <c r="AL269" s="36">
        <f>IF($B269="P",VLOOKUP($E269,'[2]Costeo-JUL26'!$B$9:$CQ$307,AL$1,0),0)*$G269</f>
        <v>22045.046399999999</v>
      </c>
      <c r="AM269" s="35">
        <f>IF($B269="P",VLOOKUP($E269,'[2]Costeo-JUL26'!$B$9:$CQ$307,AM$1,0),0)</f>
        <v>1.7999999999999999E-2</v>
      </c>
      <c r="AN269" s="36">
        <f t="shared" si="138"/>
        <v>396.81083519999993</v>
      </c>
      <c r="AO269" s="36">
        <f t="shared" si="139"/>
        <v>22441.857235199997</v>
      </c>
      <c r="AP269" s="34">
        <f>IF($B269="P",VLOOKUP($E269,'[2]Costeo-JUL26'!$B$9:$CQ$307,AP$1,0),0)</f>
        <v>0</v>
      </c>
      <c r="AQ269" s="16">
        <f>IF($B269="P",VLOOKUP($E269,'[2]Costeo-JUL26'!$B$9:$CQ$307,AQ$1,0),0)*$G269</f>
        <v>0</v>
      </c>
      <c r="AR269" s="36">
        <f>IF($B269="P",VLOOKUP($E269,'[2]Costeo-JUL26'!$B$9:$CQ$307,AR$1,0),0)*$G269</f>
        <v>0</v>
      </c>
      <c r="AS269" s="35">
        <f>IF($B269="P",VLOOKUP($E269,'[2]Costeo-JUL26'!$B$9:$CQ$307,AS$1,0),0)</f>
        <v>0</v>
      </c>
      <c r="AT269" s="36">
        <f t="shared" si="140"/>
        <v>0</v>
      </c>
      <c r="AU269" s="36">
        <f t="shared" si="141"/>
        <v>0</v>
      </c>
      <c r="AV269" s="34">
        <f>IF($B269="P",VLOOKUP($E269,'[2]Costeo-JUL26'!$B$9:$CQ$307,AV$1,0),0)</f>
        <v>0</v>
      </c>
      <c r="AW269" s="16">
        <f>IF($B269="P",VLOOKUP($E269,'[2]Costeo-JUL26'!$B$9:$CQ$307,AW$1,0),0)*$G269</f>
        <v>0</v>
      </c>
      <c r="AX269" s="36">
        <f>IF($B269="P",VLOOKUP($E269,'[2]Costeo-JUL26'!$B$9:$CQ$307,AX$1,0),0)*$G269</f>
        <v>0</v>
      </c>
      <c r="AY269" s="35">
        <f>IF($B269="P",VLOOKUP($E269,'[2]Costeo-JUL26'!$B$9:$CQ$307,AY$1,0),0)</f>
        <v>0</v>
      </c>
      <c r="AZ269" s="36">
        <f t="shared" si="142"/>
        <v>0</v>
      </c>
      <c r="BA269" s="36">
        <f t="shared" si="143"/>
        <v>0</v>
      </c>
      <c r="BB269" s="34">
        <f>IF($B269="P",VLOOKUP($E269,'[2]Costeo-JUL26'!$B$9:$CQ$307,BB$1,0),0)</f>
        <v>0</v>
      </c>
      <c r="BC269" s="16">
        <f>IF($B269="P",VLOOKUP($E269,'[2]Costeo-JUL26'!$B$9:$CQ$307,BC$1,0),0)*$G269</f>
        <v>0</v>
      </c>
      <c r="BD269" s="36">
        <f>IF($B269="P",VLOOKUP($E269,'[2]Costeo-JUL26'!$B$9:$CQ$307,BD$1,0),0)*$G269</f>
        <v>0</v>
      </c>
      <c r="BE269" s="35">
        <f>IF($B269="P",VLOOKUP($E269,'[2]Costeo-JUL26'!$B$9:$CQ$307,BE$1,0),0)</f>
        <v>0</v>
      </c>
      <c r="BF269" s="36">
        <f t="shared" si="144"/>
        <v>0</v>
      </c>
      <c r="BG269" s="36">
        <f t="shared" si="145"/>
        <v>0</v>
      </c>
      <c r="BH269" s="34">
        <f>IF($B269="P",VLOOKUP($E269,'[2]Costeo-JUL26'!$B$9:$CQ$307,BH$1,0),0)</f>
        <v>0</v>
      </c>
      <c r="BI269" s="16">
        <f>IF($B269="P",VLOOKUP($E269,'[2]Costeo-JUL26'!$B$9:$CQ$307,BI$1,0),0)*$G269</f>
        <v>0</v>
      </c>
      <c r="BJ269" s="36">
        <f>IF($B269="P",VLOOKUP($E269,'[2]Costeo-JUL26'!$B$9:$CQ$307,BJ$1,0),0)*$G269</f>
        <v>0</v>
      </c>
      <c r="BK269" s="35">
        <f>IF(BH269=910319,0,IF($B269="P",VLOOKUP($E269,'[2]Costeo-JUL26'!$B$9:$CQ$307,BK$1,0),0))</f>
        <v>0</v>
      </c>
      <c r="BL269" s="36">
        <f t="shared" si="146"/>
        <v>0</v>
      </c>
      <c r="BM269" s="36">
        <f t="shared" si="147"/>
        <v>0</v>
      </c>
      <c r="BN269" s="34">
        <f>IF($B269="P",VLOOKUP($E269,'[2]Costeo-JUL26'!$B$9:$CQ$307,BN$1,0),0)</f>
        <v>0</v>
      </c>
      <c r="BO269" s="16">
        <f>IF($B269="P",VLOOKUP($E269,'[2]Costeo-JUL26'!$B$9:$CQ$307,BO$1,0),0)*$G269</f>
        <v>0</v>
      </c>
      <c r="BP269" s="36">
        <f>IF($B269="P",VLOOKUP($E269,'[2]Costeo-JUL26'!$B$9:$CQ$307,BP$1,0),0)*$G269</f>
        <v>0</v>
      </c>
      <c r="BQ269" s="35">
        <f>IF($B269="P",VLOOKUP($E269,'[2]Costeo-JUL26'!$B$9:$CQ$307,BQ$1,0),0)</f>
        <v>0</v>
      </c>
      <c r="BR269" s="36">
        <f t="shared" si="148"/>
        <v>0</v>
      </c>
      <c r="BS269" s="36">
        <f t="shared" si="149"/>
        <v>0</v>
      </c>
      <c r="BT269" s="34">
        <f>IF($B269="P",VLOOKUP($E269,'[2]Costeo-JUL26'!$B$9:$CQ$307,BT$1,0),0)</f>
        <v>0</v>
      </c>
      <c r="BU269" s="16">
        <f>IF($B269="P",VLOOKUP($E269,'[2]Costeo-JUL26'!$B$9:$CQ$307,BU$1,0),0)*$G269</f>
        <v>0</v>
      </c>
      <c r="BV269" s="36">
        <f>IF($B269="P",VLOOKUP($E269,'[2]Costeo-JUL26'!$B$9:$CQ$307,BV$1,0),0)*$G269</f>
        <v>0</v>
      </c>
      <c r="BW269" s="35">
        <f>IF($B269="P",VLOOKUP($E269,'[2]Costeo-JUL26'!$B$9:$CQ$307,BW$1,0),0)</f>
        <v>0</v>
      </c>
      <c r="BX269" s="36">
        <f t="shared" si="150"/>
        <v>0</v>
      </c>
      <c r="BY269" s="36">
        <f t="shared" si="151"/>
        <v>0</v>
      </c>
      <c r="BZ269" s="34">
        <f>IF($B269="P",VLOOKUP($E269,'[2]Costeo-JUL26'!$B$9:$CQ$307,BZ$1,0),0)</f>
        <v>0</v>
      </c>
      <c r="CA269" s="16">
        <f>IF($B269="P",VLOOKUP($E269,'[2]Costeo-JUL26'!$B$9:$CQ$307,CA$1,0),0)*$G269</f>
        <v>0</v>
      </c>
      <c r="CB269" s="36">
        <f>IF($B269="P",VLOOKUP($E269,'[2]Costeo-JUL26'!$B$9:$CQ$307,CB$1,0),0)*$G269</f>
        <v>0</v>
      </c>
      <c r="CC269" s="35">
        <f>IF($B269="P",VLOOKUP($E269,'[2]Costeo-JUL26'!$B$9:$CQ$307,CC$1,0),0)</f>
        <v>0</v>
      </c>
      <c r="CD269" s="36">
        <f t="shared" si="152"/>
        <v>0</v>
      </c>
      <c r="CE269" s="36">
        <f t="shared" si="153"/>
        <v>0</v>
      </c>
      <c r="CF269" s="37">
        <f t="shared" si="125"/>
        <v>150241.75915582594</v>
      </c>
      <c r="CG269" s="36">
        <f>IF($B269="r",VLOOKUP($E269,'[2]Costeo-JUL26'!$B$9:$CQ$307,CG$1,0),0)*$G269</f>
        <v>0</v>
      </c>
      <c r="CH269" s="35">
        <f>VLOOKUP($E269,'[2]TEORICOS (05.26)'!$A$8:$T$251,CH$1,0)</f>
        <v>0</v>
      </c>
      <c r="CI269" s="36">
        <f t="shared" si="154"/>
        <v>0</v>
      </c>
      <c r="CJ269" s="37">
        <f t="shared" si="155"/>
        <v>0</v>
      </c>
      <c r="CM269" s="16">
        <f>SUMIFS('[1]Ajuste Inventario'!$I:$I,'[1]Ajuste Inventario'!$B:$B,E269,'[1]Ajuste Inventario'!$S:$S,D269)*-1</f>
        <v>0.20799999999999999</v>
      </c>
      <c r="CN269" s="36">
        <f t="shared" si="126"/>
        <v>1562.5142952205897</v>
      </c>
      <c r="CP269" t="str">
        <f t="shared" si="127"/>
        <v>3510Org.Vtas Dolores</v>
      </c>
      <c r="CQ269" s="10">
        <f t="shared" si="128"/>
        <v>7512.0879577912974</v>
      </c>
    </row>
    <row r="270" spans="1:95" x14ac:dyDescent="0.25">
      <c r="A270" s="30">
        <v>46204</v>
      </c>
      <c r="B270" s="31" t="str">
        <f>VLOOKUP($E270,'[2]TEORICOS (05.26)'!$A$8:$T$251,B$1,0)</f>
        <v>R</v>
      </c>
      <c r="C270" s="32" t="str">
        <f>VLOOKUP($E270,'[2]TEORICOS (05.26)'!$A$8:$T$251,C$1,0)</f>
        <v>Schweppes</v>
      </c>
      <c r="D270" t="s">
        <v>217</v>
      </c>
      <c r="E270">
        <v>3518</v>
      </c>
      <c r="F270" t="s">
        <v>178</v>
      </c>
      <c r="G270" s="16">
        <v>12</v>
      </c>
      <c r="H270" s="16">
        <v>4.4879999999999995</v>
      </c>
      <c r="I270" s="33">
        <v>91920.38</v>
      </c>
      <c r="J270" s="33">
        <v>91257.37999999999</v>
      </c>
      <c r="K270" s="34">
        <f>IF($B270="P",VLOOKUP($E270,'[2]Costeo-JUL26'!$B$9:$CQ$307,K$1,0),0)</f>
        <v>0</v>
      </c>
      <c r="L270" s="35">
        <f>VLOOKUP($E270,'[2]TEORICOS (05.26)'!$A$8:$T$251,L$1,0)</f>
        <v>0.23499999999999999</v>
      </c>
      <c r="M270" s="36">
        <f t="shared" si="129"/>
        <v>0</v>
      </c>
      <c r="N270" s="35">
        <f>IF($B270="P",VLOOKUP($E270,'[2]Costeo-JUL26'!$B$9:$CQ$307,N$1,0),0)</f>
        <v>0</v>
      </c>
      <c r="O270" s="36">
        <f t="shared" si="130"/>
        <v>0</v>
      </c>
      <c r="P270" s="36">
        <f>IF($B270="P",VLOOKUP($E270,'[2]Costeo-JUL26'!$B$9:$CQ$307,P$1,0),0)*H270</f>
        <v>0</v>
      </c>
      <c r="Q270" s="36">
        <f t="shared" si="131"/>
        <v>0</v>
      </c>
      <c r="R270" s="34">
        <f>IF($B270="P",VLOOKUP($E270,'[2]Costeo-JUL26'!$B$9:$CQ$307,R$1,0),0)</f>
        <v>0</v>
      </c>
      <c r="S270" s="16">
        <f>IF($B270="P",VLOOKUP($E270,'[2]Costeo-JUL26'!$B$9:$CQ$307,S$1,0),0)*$G270</f>
        <v>0</v>
      </c>
      <c r="T270" s="36">
        <f>IF($B270="P",VLOOKUP($E270,'[2]Costeo-JUL26'!$B$9:$CQ$307,T$1,0),0)*$G270</f>
        <v>0</v>
      </c>
      <c r="U270" s="35">
        <f>IF($B270="P",VLOOKUP($E270,'[2]Costeo-JUL26'!$B$9:$CQ$307,U$1,0),0)</f>
        <v>0</v>
      </c>
      <c r="V270" s="36">
        <f t="shared" si="132"/>
        <v>0</v>
      </c>
      <c r="W270" s="36">
        <f t="shared" si="133"/>
        <v>0</v>
      </c>
      <c r="X270" s="34">
        <f>IF($B270="P",VLOOKUP($E270,'[2]Costeo-JUL26'!$B$9:$CQ$307,X$1,0),0)</f>
        <v>0</v>
      </c>
      <c r="Y270" s="16">
        <f>IF($B270="P",VLOOKUP($E270,'[2]Costeo-JUL26'!$B$9:$CQ$307,Y$1,0),0)*$G270</f>
        <v>0</v>
      </c>
      <c r="Z270" s="36">
        <f>IF($B270="P",VLOOKUP($E270,'[2]Costeo-JUL26'!$B$9:$CQ$307,Z$1,0),0)*$G270</f>
        <v>0</v>
      </c>
      <c r="AA270" s="35">
        <f>IF($B270="P",VLOOKUP($E270,'[2]Costeo-JUL26'!$B$9:$CQ$307,AA$1,0),0)</f>
        <v>0</v>
      </c>
      <c r="AB270" s="36">
        <f t="shared" si="134"/>
        <v>0</v>
      </c>
      <c r="AC270" s="36">
        <f t="shared" si="135"/>
        <v>0</v>
      </c>
      <c r="AD270" s="34">
        <f>IF($B270="P",VLOOKUP($E270,'[2]Costeo-JUL26'!$B$9:$CQ$307,AD$1,0),0)</f>
        <v>0</v>
      </c>
      <c r="AE270" s="16">
        <f>IF($B270="P",VLOOKUP($E270,'[2]Costeo-JUL26'!$B$9:$CQ$307,AE$1,0),0)*$G270</f>
        <v>0</v>
      </c>
      <c r="AF270" s="36">
        <f>IF($B270="P",VLOOKUP($E270,'[2]Costeo-JUL26'!$B$9:$CQ$307,AF$1,0),0)*$G270</f>
        <v>0</v>
      </c>
      <c r="AG270" s="35">
        <f>IF($B270="P",VLOOKUP($E270,'[2]Costeo-JUL26'!$B$9:$CQ$307,AG$1,0),0)</f>
        <v>0</v>
      </c>
      <c r="AH270" s="36">
        <f t="shared" si="136"/>
        <v>0</v>
      </c>
      <c r="AI270" s="36">
        <f t="shared" si="137"/>
        <v>0</v>
      </c>
      <c r="AJ270" s="34">
        <f>IF($B270="P",VLOOKUP($E270,'[2]Costeo-JUL26'!$B$9:$CQ$307,AJ$1,0),0)</f>
        <v>0</v>
      </c>
      <c r="AK270" s="16">
        <f>IF($B270="P",VLOOKUP($E270,'[2]Costeo-JUL26'!$B$9:$CQ$307,AK$1,0),0)*$G270</f>
        <v>0</v>
      </c>
      <c r="AL270" s="36">
        <f>IF($B270="P",VLOOKUP($E270,'[2]Costeo-JUL26'!$B$9:$CQ$307,AL$1,0),0)*$G270</f>
        <v>0</v>
      </c>
      <c r="AM270" s="35">
        <f>IF($B270="P",VLOOKUP($E270,'[2]Costeo-JUL26'!$B$9:$CQ$307,AM$1,0),0)</f>
        <v>0</v>
      </c>
      <c r="AN270" s="36">
        <f t="shared" si="138"/>
        <v>0</v>
      </c>
      <c r="AO270" s="36">
        <f t="shared" si="139"/>
        <v>0</v>
      </c>
      <c r="AP270" s="34">
        <f>IF($B270="P",VLOOKUP($E270,'[2]Costeo-JUL26'!$B$9:$CQ$307,AP$1,0),0)</f>
        <v>0</v>
      </c>
      <c r="AQ270" s="16">
        <f>IF($B270="P",VLOOKUP($E270,'[2]Costeo-JUL26'!$B$9:$CQ$307,AQ$1,0),0)*$G270</f>
        <v>0</v>
      </c>
      <c r="AR270" s="36">
        <f>IF($B270="P",VLOOKUP($E270,'[2]Costeo-JUL26'!$B$9:$CQ$307,AR$1,0),0)*$G270</f>
        <v>0</v>
      </c>
      <c r="AS270" s="35">
        <f>IF($B270="P",VLOOKUP($E270,'[2]Costeo-JUL26'!$B$9:$CQ$307,AS$1,0),0)</f>
        <v>0</v>
      </c>
      <c r="AT270" s="36">
        <f t="shared" si="140"/>
        <v>0</v>
      </c>
      <c r="AU270" s="36">
        <f t="shared" si="141"/>
        <v>0</v>
      </c>
      <c r="AV270" s="34">
        <f>IF($B270="P",VLOOKUP($E270,'[2]Costeo-JUL26'!$B$9:$CQ$307,AV$1,0),0)</f>
        <v>0</v>
      </c>
      <c r="AW270" s="16">
        <f>IF($B270="P",VLOOKUP($E270,'[2]Costeo-JUL26'!$B$9:$CQ$307,AW$1,0),0)*$G270</f>
        <v>0</v>
      </c>
      <c r="AX270" s="36">
        <f>IF($B270="P",VLOOKUP($E270,'[2]Costeo-JUL26'!$B$9:$CQ$307,AX$1,0),0)*$G270</f>
        <v>0</v>
      </c>
      <c r="AY270" s="35">
        <f>IF($B270="P",VLOOKUP($E270,'[2]Costeo-JUL26'!$B$9:$CQ$307,AY$1,0),0)</f>
        <v>0</v>
      </c>
      <c r="AZ270" s="36">
        <f t="shared" si="142"/>
        <v>0</v>
      </c>
      <c r="BA270" s="36">
        <f t="shared" si="143"/>
        <v>0</v>
      </c>
      <c r="BB270" s="34">
        <f>IF($B270="P",VLOOKUP($E270,'[2]Costeo-JUL26'!$B$9:$CQ$307,BB$1,0),0)</f>
        <v>0</v>
      </c>
      <c r="BC270" s="16">
        <f>IF($B270="P",VLOOKUP($E270,'[2]Costeo-JUL26'!$B$9:$CQ$307,BC$1,0),0)*$G270</f>
        <v>0</v>
      </c>
      <c r="BD270" s="36">
        <f>IF($B270="P",VLOOKUP($E270,'[2]Costeo-JUL26'!$B$9:$CQ$307,BD$1,0),0)*$G270</f>
        <v>0</v>
      </c>
      <c r="BE270" s="35">
        <f>IF($B270="P",VLOOKUP($E270,'[2]Costeo-JUL26'!$B$9:$CQ$307,BE$1,0),0)</f>
        <v>0</v>
      </c>
      <c r="BF270" s="36">
        <f t="shared" si="144"/>
        <v>0</v>
      </c>
      <c r="BG270" s="36">
        <f t="shared" si="145"/>
        <v>0</v>
      </c>
      <c r="BH270" s="34">
        <f>IF($B270="P",VLOOKUP($E270,'[2]Costeo-JUL26'!$B$9:$CQ$307,BH$1,0),0)</f>
        <v>0</v>
      </c>
      <c r="BI270" s="16">
        <f>IF($B270="P",VLOOKUP($E270,'[2]Costeo-JUL26'!$B$9:$CQ$307,BI$1,0),0)*$G270</f>
        <v>0</v>
      </c>
      <c r="BJ270" s="36">
        <f>IF($B270="P",VLOOKUP($E270,'[2]Costeo-JUL26'!$B$9:$CQ$307,BJ$1,0),0)*$G270</f>
        <v>0</v>
      </c>
      <c r="BK270" s="35">
        <f>IF(BH270=910319,0,IF($B270="P",VLOOKUP($E270,'[2]Costeo-JUL26'!$B$9:$CQ$307,BK$1,0),0))</f>
        <v>0</v>
      </c>
      <c r="BL270" s="36">
        <f t="shared" si="146"/>
        <v>0</v>
      </c>
      <c r="BM270" s="36">
        <f t="shared" si="147"/>
        <v>0</v>
      </c>
      <c r="BN270" s="34">
        <f>IF($B270="P",VLOOKUP($E270,'[2]Costeo-JUL26'!$B$9:$CQ$307,BN$1,0),0)</f>
        <v>0</v>
      </c>
      <c r="BO270" s="16">
        <f>IF($B270="P",VLOOKUP($E270,'[2]Costeo-JUL26'!$B$9:$CQ$307,BO$1,0),0)*$G270</f>
        <v>0</v>
      </c>
      <c r="BP270" s="36">
        <f>IF($B270="P",VLOOKUP($E270,'[2]Costeo-JUL26'!$B$9:$CQ$307,BP$1,0),0)*$G270</f>
        <v>0</v>
      </c>
      <c r="BQ270" s="35">
        <f>IF($B270="P",VLOOKUP($E270,'[2]Costeo-JUL26'!$B$9:$CQ$307,BQ$1,0),0)</f>
        <v>0</v>
      </c>
      <c r="BR270" s="36">
        <f t="shared" si="148"/>
        <v>0</v>
      </c>
      <c r="BS270" s="36">
        <f t="shared" si="149"/>
        <v>0</v>
      </c>
      <c r="BT270" s="34">
        <f>IF($B270="P",VLOOKUP($E270,'[2]Costeo-JUL26'!$B$9:$CQ$307,BT$1,0),0)</f>
        <v>0</v>
      </c>
      <c r="BU270" s="16">
        <f>IF($B270="P",VLOOKUP($E270,'[2]Costeo-JUL26'!$B$9:$CQ$307,BU$1,0),0)*$G270</f>
        <v>0</v>
      </c>
      <c r="BV270" s="36">
        <f>IF($B270="P",VLOOKUP($E270,'[2]Costeo-JUL26'!$B$9:$CQ$307,BV$1,0),0)*$G270</f>
        <v>0</v>
      </c>
      <c r="BW270" s="35">
        <f>IF($B270="P",VLOOKUP($E270,'[2]Costeo-JUL26'!$B$9:$CQ$307,BW$1,0),0)</f>
        <v>0</v>
      </c>
      <c r="BX270" s="36">
        <f t="shared" si="150"/>
        <v>0</v>
      </c>
      <c r="BY270" s="36">
        <f t="shared" si="151"/>
        <v>0</v>
      </c>
      <c r="BZ270" s="34">
        <f>IF($B270="P",VLOOKUP($E270,'[2]Costeo-JUL26'!$B$9:$CQ$307,BZ$1,0),0)</f>
        <v>0</v>
      </c>
      <c r="CA270" s="16">
        <f>IF($B270="P",VLOOKUP($E270,'[2]Costeo-JUL26'!$B$9:$CQ$307,CA$1,0),0)*$G270</f>
        <v>0</v>
      </c>
      <c r="CB270" s="36">
        <f>IF($B270="P",VLOOKUP($E270,'[2]Costeo-JUL26'!$B$9:$CQ$307,CB$1,0),0)*$G270</f>
        <v>0</v>
      </c>
      <c r="CC270" s="35">
        <f>IF($B270="P",VLOOKUP($E270,'[2]Costeo-JUL26'!$B$9:$CQ$307,CC$1,0),0)</f>
        <v>0</v>
      </c>
      <c r="CD270" s="36">
        <f t="shared" si="152"/>
        <v>0</v>
      </c>
      <c r="CE270" s="36">
        <f t="shared" si="153"/>
        <v>0</v>
      </c>
      <c r="CF270" s="37">
        <f t="shared" si="125"/>
        <v>0</v>
      </c>
      <c r="CG270" s="36">
        <f>IF($B270="r",VLOOKUP($E270,'[2]Costeo-JUL26'!$B$9:$CQ$307,CG$1,0),0)*$G270</f>
        <v>20577.36</v>
      </c>
      <c r="CH270" s="35">
        <f>VLOOKUP($E270,'[2]TEORICOS (05.26)'!$A$8:$T$251,CH$1,0)</f>
        <v>0.05</v>
      </c>
      <c r="CI270" s="36">
        <f t="shared" si="154"/>
        <v>20416.616299999998</v>
      </c>
      <c r="CJ270" s="37">
        <f t="shared" si="155"/>
        <v>40993.976299999995</v>
      </c>
      <c r="CM270" s="16">
        <f>SUMIFS('[1]Ajuste Inventario'!$I:$I,'[1]Ajuste Inventario'!$B:$B,E270,'[1]Ajuste Inventario'!$S:$S,D270)*-1</f>
        <v>0</v>
      </c>
      <c r="CN270" s="36">
        <f t="shared" si="126"/>
        <v>0</v>
      </c>
      <c r="CP270" t="str">
        <f t="shared" si="127"/>
        <v>3518Org.Vtas Dolores</v>
      </c>
      <c r="CQ270" s="10" t="e">
        <f t="shared" si="128"/>
        <v>#DIV/0!</v>
      </c>
    </row>
    <row r="271" spans="1:95" x14ac:dyDescent="0.25">
      <c r="A271" s="30">
        <v>46204</v>
      </c>
      <c r="B271" s="31" t="str">
        <f>VLOOKUP($E271,'[2]TEORICOS (05.26)'!$A$8:$T$251,B$1,0)</f>
        <v>P</v>
      </c>
      <c r="C271" s="32" t="str">
        <f>VLOOKUP($E271,'[2]TEORICOS (05.26)'!$A$8:$T$251,C$1,0)</f>
        <v>Schweppes</v>
      </c>
      <c r="D271" t="s">
        <v>217</v>
      </c>
      <c r="E271">
        <v>3527</v>
      </c>
      <c r="F271" t="s">
        <v>179</v>
      </c>
      <c r="G271" s="16">
        <v>166</v>
      </c>
      <c r="H271" s="16">
        <v>175.46199999999988</v>
      </c>
      <c r="I271" s="33">
        <v>2384696.5600000005</v>
      </c>
      <c r="J271" s="33">
        <v>2301514.4900000007</v>
      </c>
      <c r="K271" s="34">
        <f>IF($B271="P",VLOOKUP($E271,'[2]Costeo-JUL26'!$B$9:$CQ$307,K$1,0),0)</f>
        <v>928732</v>
      </c>
      <c r="L271" s="35">
        <f>VLOOKUP($E271,'[2]TEORICOS (05.26)'!$A$8:$T$251,L$1,0)</f>
        <v>0.23499999999999999</v>
      </c>
      <c r="M271" s="36">
        <f t="shared" si="129"/>
        <v>540855.90515000012</v>
      </c>
      <c r="N271" s="35">
        <f>IF($B271="P",VLOOKUP($E271,'[2]Costeo-JUL26'!$B$9:$CQ$307,N$1,0),0)</f>
        <v>2.5000000000000001E-2</v>
      </c>
      <c r="O271" s="36">
        <f t="shared" si="130"/>
        <v>13521.397628750005</v>
      </c>
      <c r="P271" s="36">
        <f>IF($B271="P",VLOOKUP($E271,'[2]Costeo-JUL26'!$B$9:$CQ$307,P$1,0),0)*H271</f>
        <v>0</v>
      </c>
      <c r="Q271" s="36">
        <f t="shared" si="131"/>
        <v>554377.30277875008</v>
      </c>
      <c r="R271" s="34">
        <f>IF($B271="P",VLOOKUP($E271,'[2]Costeo-JUL26'!$B$9:$CQ$307,R$1,0),0)</f>
        <v>0</v>
      </c>
      <c r="S271" s="16">
        <f>IF($B271="P",VLOOKUP($E271,'[2]Costeo-JUL26'!$B$9:$CQ$307,S$1,0),0)*$G271</f>
        <v>0</v>
      </c>
      <c r="T271" s="36">
        <f>IF($B271="P",VLOOKUP($E271,'[2]Costeo-JUL26'!$B$9:$CQ$307,T$1,0),0)*$G271</f>
        <v>0</v>
      </c>
      <c r="U271" s="35">
        <f>IF($B271="P",VLOOKUP($E271,'[2]Costeo-JUL26'!$B$9:$CQ$307,U$1,0),0)</f>
        <v>0</v>
      </c>
      <c r="V271" s="36">
        <f t="shared" si="132"/>
        <v>0</v>
      </c>
      <c r="W271" s="36">
        <f t="shared" si="133"/>
        <v>0</v>
      </c>
      <c r="X271" s="34">
        <f>IF($B271="P",VLOOKUP($E271,'[2]Costeo-JUL26'!$B$9:$CQ$307,X$1,0),0)</f>
        <v>902338</v>
      </c>
      <c r="Y271" s="16">
        <f>IF($B271="P",VLOOKUP($E271,'[2]Costeo-JUL26'!$B$9:$CQ$307,Y$1,0),0)*$G271</f>
        <v>6.5078640000000005</v>
      </c>
      <c r="Z271" s="36">
        <f>IF($B271="P",VLOOKUP($E271,'[2]Costeo-JUL26'!$B$9:$CQ$307,Z$1,0),0)*$G271</f>
        <v>1840.0334673600003</v>
      </c>
      <c r="AA271" s="35">
        <f>IF($B271="P",VLOOKUP($E271,'[2]Costeo-JUL26'!$B$9:$CQ$307,AA$1,0),0)</f>
        <v>0.45</v>
      </c>
      <c r="AB271" s="36">
        <f t="shared" si="134"/>
        <v>828.01506031200017</v>
      </c>
      <c r="AC271" s="36">
        <f t="shared" si="135"/>
        <v>2668.0485276720005</v>
      </c>
      <c r="AD271" s="34">
        <f>IF($B271="P",VLOOKUP($E271,'[2]Costeo-JUL26'!$B$9:$CQ$307,AD$1,0),0)</f>
        <v>901781</v>
      </c>
      <c r="AE271" s="16">
        <f>IF($B271="P",VLOOKUP($E271,'[2]Costeo-JUL26'!$B$9:$CQ$307,AE$1,0),0)*$G271</f>
        <v>1992</v>
      </c>
      <c r="AF271" s="36">
        <f>IF($B271="P",VLOOKUP($E271,'[2]Costeo-JUL26'!$B$9:$CQ$307,AF$1,0),0)*$G271</f>
        <v>30571.6224</v>
      </c>
      <c r="AG271" s="35">
        <f>IF($B271="P",VLOOKUP($E271,'[2]Costeo-JUL26'!$B$9:$CQ$307,AG$1,0),0)</f>
        <v>6.0000000000000001E-3</v>
      </c>
      <c r="AH271" s="36">
        <f t="shared" si="136"/>
        <v>183.4297344</v>
      </c>
      <c r="AI271" s="36">
        <f t="shared" si="137"/>
        <v>30755.052134400001</v>
      </c>
      <c r="AJ271" s="34">
        <f>IF($B271="P",VLOOKUP($E271,'[2]Costeo-JUL26'!$B$9:$CQ$307,AJ$1,0),0)</f>
        <v>909965</v>
      </c>
      <c r="AK271" s="16">
        <f>IF($B271="P",VLOOKUP($E271,'[2]Costeo-JUL26'!$B$9:$CQ$307,AK$1,0),0)*$G271</f>
        <v>1992</v>
      </c>
      <c r="AL271" s="36">
        <f>IF($B271="P",VLOOKUP($E271,'[2]Costeo-JUL26'!$B$9:$CQ$307,AL$1,0),0)*$G271</f>
        <v>13904.598240000001</v>
      </c>
      <c r="AM271" s="35">
        <f>IF($B271="P",VLOOKUP($E271,'[2]Costeo-JUL26'!$B$9:$CQ$307,AM$1,0),0)</f>
        <v>1.7999999999999999E-2</v>
      </c>
      <c r="AN271" s="36">
        <f t="shared" si="138"/>
        <v>250.28276832</v>
      </c>
      <c r="AO271" s="36">
        <f t="shared" si="139"/>
        <v>14154.881008320001</v>
      </c>
      <c r="AP271" s="34">
        <f>IF($B271="P",VLOOKUP($E271,'[2]Costeo-JUL26'!$B$9:$CQ$307,AP$1,0),0)</f>
        <v>901189</v>
      </c>
      <c r="AQ271" s="16">
        <f>IF($B271="P",VLOOKUP($E271,'[2]Costeo-JUL26'!$B$9:$CQ$307,AQ$1,0),0)*$G271</f>
        <v>1992</v>
      </c>
      <c r="AR271" s="36">
        <f>IF($B271="P",VLOOKUP($E271,'[2]Costeo-JUL26'!$B$9:$CQ$307,AR$1,0),0)*$G271</f>
        <v>152754.9264027639</v>
      </c>
      <c r="AS271" s="35">
        <f>IF($B271="P",VLOOKUP($E271,'[2]Costeo-JUL26'!$B$9:$CQ$307,AS$1,0),0)</f>
        <v>0.02</v>
      </c>
      <c r="AT271" s="36">
        <f t="shared" si="140"/>
        <v>3055.0985280552782</v>
      </c>
      <c r="AU271" s="36">
        <f t="shared" si="141"/>
        <v>155810.02493081917</v>
      </c>
      <c r="AV271" s="34">
        <f>IF($B271="P",VLOOKUP($E271,'[2]Costeo-JUL26'!$B$9:$CQ$307,AV$1,0),0)</f>
        <v>932317</v>
      </c>
      <c r="AW271" s="16">
        <f>IF($B271="P",VLOOKUP($E271,'[2]Costeo-JUL26'!$B$9:$CQ$307,AW$1,0),0)*$G271</f>
        <v>3.3034000000000003</v>
      </c>
      <c r="AX271" s="36">
        <f>IF($B271="P",VLOOKUP($E271,'[2]Costeo-JUL26'!$B$9:$CQ$307,AX$1,0),0)*$G271</f>
        <v>14197.352520000002</v>
      </c>
      <c r="AY271" s="35">
        <f>IF($B271="P",VLOOKUP($E271,'[2]Costeo-JUL26'!$B$9:$CQ$307,AY$1,0),0)</f>
        <v>0.03</v>
      </c>
      <c r="AZ271" s="36">
        <f t="shared" si="142"/>
        <v>425.92057560000006</v>
      </c>
      <c r="BA271" s="36">
        <f t="shared" si="143"/>
        <v>14623.273095600001</v>
      </c>
      <c r="BB271" s="34">
        <f>IF($B271="P",VLOOKUP($E271,'[2]Costeo-JUL26'!$B$9:$CQ$307,BB$1,0),0)</f>
        <v>902311</v>
      </c>
      <c r="BC271" s="16">
        <f>IF($B271="P",VLOOKUP($E271,'[2]Costeo-JUL26'!$B$9:$CQ$307,BC$1,0),0)*$G271</f>
        <v>0.46111111111111114</v>
      </c>
      <c r="BD271" s="36">
        <f>IF($B271="P",VLOOKUP($E271,'[2]Costeo-JUL26'!$B$9:$CQ$307,BD$1,0),0)*$G271</f>
        <v>1808.3140833333337</v>
      </c>
      <c r="BE271" s="35">
        <f>IF($B271="P",VLOOKUP($E271,'[2]Costeo-JUL26'!$B$9:$CQ$307,BE$1,0),0)</f>
        <v>0.03</v>
      </c>
      <c r="BF271" s="36">
        <f t="shared" si="144"/>
        <v>54.249422500000009</v>
      </c>
      <c r="BG271" s="36">
        <f t="shared" si="145"/>
        <v>1862.5635058333337</v>
      </c>
      <c r="BH271" s="34">
        <f>IF($B271="P",VLOOKUP($E271,'[2]Costeo-JUL26'!$B$9:$CQ$307,BH$1,0),0)</f>
        <v>933089</v>
      </c>
      <c r="BI271" s="16">
        <f>IF($B271="P",VLOOKUP($E271,'[2]Costeo-JUL26'!$B$9:$CQ$307,BI$1,0),0)*$G271</f>
        <v>5.7638888888888893</v>
      </c>
      <c r="BJ271" s="36">
        <f>IF($B271="P",VLOOKUP($E271,'[2]Costeo-JUL26'!$B$9:$CQ$307,BJ$1,0),0)*$G271</f>
        <v>4292.2097996515677</v>
      </c>
      <c r="BK271" s="35">
        <f>IF(BH271=910319,0,IF($B271="P",VLOOKUP($E271,'[2]Costeo-JUL26'!$B$9:$CQ$307,BK$1,0),0))</f>
        <v>0.02</v>
      </c>
      <c r="BL271" s="36">
        <f t="shared" si="146"/>
        <v>85.844195993031349</v>
      </c>
      <c r="BM271" s="36">
        <f t="shared" si="147"/>
        <v>4378.0539956445991</v>
      </c>
      <c r="BN271" s="34">
        <f>IF($B271="P",VLOOKUP($E271,'[2]Costeo-JUL26'!$B$9:$CQ$307,BN$1,0),0)</f>
        <v>0</v>
      </c>
      <c r="BO271" s="16">
        <f>IF($B271="P",VLOOKUP($E271,'[2]Costeo-JUL26'!$B$9:$CQ$307,BO$1,0),0)*$G271</f>
        <v>0</v>
      </c>
      <c r="BP271" s="36">
        <f>IF($B271="P",VLOOKUP($E271,'[2]Costeo-JUL26'!$B$9:$CQ$307,BP$1,0),0)*$G271</f>
        <v>0</v>
      </c>
      <c r="BQ271" s="35">
        <f>IF($B271="P",VLOOKUP($E271,'[2]Costeo-JUL26'!$B$9:$CQ$307,BQ$1,0),0)</f>
        <v>0</v>
      </c>
      <c r="BR271" s="36">
        <f t="shared" si="148"/>
        <v>0</v>
      </c>
      <c r="BS271" s="36">
        <f t="shared" si="149"/>
        <v>0</v>
      </c>
      <c r="BT271" s="34">
        <f>IF($B271="P",VLOOKUP($E271,'[2]Costeo-JUL26'!$B$9:$CQ$307,BT$1,0),0)</f>
        <v>0</v>
      </c>
      <c r="BU271" s="16">
        <f>IF($B271="P",VLOOKUP($E271,'[2]Costeo-JUL26'!$B$9:$CQ$307,BU$1,0),0)*$G271</f>
        <v>0</v>
      </c>
      <c r="BV271" s="36">
        <f>IF($B271="P",VLOOKUP($E271,'[2]Costeo-JUL26'!$B$9:$CQ$307,BV$1,0),0)*$G271</f>
        <v>0</v>
      </c>
      <c r="BW271" s="35">
        <f>IF($B271="P",VLOOKUP($E271,'[2]Costeo-JUL26'!$B$9:$CQ$307,BW$1,0),0)</f>
        <v>0</v>
      </c>
      <c r="BX271" s="36">
        <f t="shared" si="150"/>
        <v>0</v>
      </c>
      <c r="BY271" s="36">
        <f t="shared" si="151"/>
        <v>0</v>
      </c>
      <c r="BZ271" s="34">
        <f>IF($B271="P",VLOOKUP($E271,'[2]Costeo-JUL26'!$B$9:$CQ$307,BZ$1,0),0)</f>
        <v>0</v>
      </c>
      <c r="CA271" s="16">
        <f>IF($B271="P",VLOOKUP($E271,'[2]Costeo-JUL26'!$B$9:$CQ$307,CA$1,0),0)*$G271</f>
        <v>0</v>
      </c>
      <c r="CB271" s="36">
        <f>IF($B271="P",VLOOKUP($E271,'[2]Costeo-JUL26'!$B$9:$CQ$307,CB$1,0),0)*$G271</f>
        <v>0</v>
      </c>
      <c r="CC271" s="35">
        <f>IF($B271="P",VLOOKUP($E271,'[2]Costeo-JUL26'!$B$9:$CQ$307,CC$1,0),0)</f>
        <v>0</v>
      </c>
      <c r="CD271" s="36">
        <f t="shared" si="152"/>
        <v>0</v>
      </c>
      <c r="CE271" s="36">
        <f t="shared" si="153"/>
        <v>0</v>
      </c>
      <c r="CF271" s="37">
        <f t="shared" si="125"/>
        <v>778629.19997703913</v>
      </c>
      <c r="CG271" s="36">
        <f>IF($B271="r",VLOOKUP($E271,'[2]Costeo-JUL26'!$B$9:$CQ$307,CG$1,0),0)*$G271</f>
        <v>0</v>
      </c>
      <c r="CH271" s="35">
        <f>VLOOKUP($E271,'[2]TEORICOS (05.26)'!$A$8:$T$251,CH$1,0)</f>
        <v>0</v>
      </c>
      <c r="CI271" s="36">
        <f t="shared" si="154"/>
        <v>0</v>
      </c>
      <c r="CJ271" s="37">
        <f t="shared" si="155"/>
        <v>0</v>
      </c>
      <c r="CM271" s="16">
        <f>SUMIFS('[1]Ajuste Inventario'!$I:$I,'[1]Ajuste Inventario'!$B:$B,E271,'[1]Ajuste Inventario'!$S:$S,D271)*-1</f>
        <v>20.25</v>
      </c>
      <c r="CN271" s="36">
        <f t="shared" si="126"/>
        <v>94983.381322500252</v>
      </c>
      <c r="CP271" t="str">
        <f t="shared" si="127"/>
        <v>3527Org.Vtas Dolores</v>
      </c>
      <c r="CQ271" s="10">
        <f t="shared" si="128"/>
        <v>4690.5373492592717</v>
      </c>
    </row>
    <row r="272" spans="1:95" x14ac:dyDescent="0.25">
      <c r="A272" s="30">
        <v>46204</v>
      </c>
      <c r="B272" s="31" t="str">
        <f>VLOOKUP($E272,'[2]TEORICOS (05.26)'!$A$8:$T$251,B$1,0)</f>
        <v>P</v>
      </c>
      <c r="C272" s="32" t="str">
        <f>VLOOKUP($E272,'[2]TEORICOS (05.26)'!$A$8:$T$251,C$1,0)</f>
        <v>Schweppes</v>
      </c>
      <c r="D272" t="s">
        <v>217</v>
      </c>
      <c r="E272">
        <v>3535</v>
      </c>
      <c r="F272" t="s">
        <v>180</v>
      </c>
      <c r="G272" s="16">
        <v>9</v>
      </c>
      <c r="H272" s="16">
        <v>28.53</v>
      </c>
      <c r="I272" s="33">
        <v>177962.67</v>
      </c>
      <c r="J272" s="33">
        <v>176778.92</v>
      </c>
      <c r="K272" s="34">
        <f>IF($B272="P",VLOOKUP($E272,'[2]Costeo-JUL26'!$B$9:$CQ$307,K$1,0),0)</f>
        <v>928732</v>
      </c>
      <c r="L272" s="35">
        <f>VLOOKUP($E272,'[2]TEORICOS (05.26)'!$A$8:$T$251,L$1,0)</f>
        <v>0.23499999999999999</v>
      </c>
      <c r="M272" s="36">
        <f t="shared" si="129"/>
        <v>41543.046199999997</v>
      </c>
      <c r="N272" s="35">
        <f>IF($B272="P",VLOOKUP($E272,'[2]Costeo-JUL26'!$B$9:$CQ$307,N$1,0),0)</f>
        <v>2.5000000000000001E-2</v>
      </c>
      <c r="O272" s="36">
        <f t="shared" si="130"/>
        <v>1038.576155</v>
      </c>
      <c r="P272" s="36">
        <f>IF($B272="P",VLOOKUP($E272,'[2]Costeo-JUL26'!$B$9:$CQ$307,P$1,0),0)*H272</f>
        <v>0</v>
      </c>
      <c r="Q272" s="36">
        <f t="shared" si="131"/>
        <v>42581.622355</v>
      </c>
      <c r="R272" s="34">
        <f>IF($B272="P",VLOOKUP($E272,'[2]Costeo-JUL26'!$B$9:$CQ$307,R$1,0),0)</f>
        <v>0</v>
      </c>
      <c r="S272" s="16">
        <f>IF($B272="P",VLOOKUP($E272,'[2]Costeo-JUL26'!$B$9:$CQ$307,S$1,0),0)*$G272</f>
        <v>0</v>
      </c>
      <c r="T272" s="36">
        <f>IF($B272="P",VLOOKUP($E272,'[2]Costeo-JUL26'!$B$9:$CQ$307,T$1,0),0)*$G272</f>
        <v>0</v>
      </c>
      <c r="U272" s="35">
        <f>IF($B272="P",VLOOKUP($E272,'[2]Costeo-JUL26'!$B$9:$CQ$307,U$1,0),0)</f>
        <v>0</v>
      </c>
      <c r="V272" s="36">
        <f t="shared" si="132"/>
        <v>0</v>
      </c>
      <c r="W272" s="36">
        <f t="shared" si="133"/>
        <v>0</v>
      </c>
      <c r="X272" s="34">
        <f>IF($B272="P",VLOOKUP($E272,'[2]Costeo-JUL26'!$B$9:$CQ$307,X$1,0),0)</f>
        <v>902338</v>
      </c>
      <c r="Y272" s="16">
        <f>IF($B272="P",VLOOKUP($E272,'[2]Costeo-JUL26'!$B$9:$CQ$307,Y$1,0),0)*$G272</f>
        <v>1.058508</v>
      </c>
      <c r="Z272" s="36">
        <f>IF($B272="P",VLOOKUP($E272,'[2]Costeo-JUL26'!$B$9:$CQ$307,Z$1,0),0)*$G272</f>
        <v>299.28255192</v>
      </c>
      <c r="AA272" s="35">
        <f>IF($B272="P",VLOOKUP($E272,'[2]Costeo-JUL26'!$B$9:$CQ$307,AA$1,0),0)</f>
        <v>0.45</v>
      </c>
      <c r="AB272" s="36">
        <f t="shared" si="134"/>
        <v>134.677148364</v>
      </c>
      <c r="AC272" s="36">
        <f t="shared" si="135"/>
        <v>433.95970028400001</v>
      </c>
      <c r="AD272" s="34">
        <f>IF($B272="P",VLOOKUP($E272,'[2]Costeo-JUL26'!$B$9:$CQ$307,AD$1,0),0)</f>
        <v>939557</v>
      </c>
      <c r="AE272" s="16">
        <f>IF($B272="P",VLOOKUP($E272,'[2]Costeo-JUL26'!$B$9:$CQ$307,AE$1,0),0)*$G272</f>
        <v>81</v>
      </c>
      <c r="AF272" s="36">
        <f>IF($B272="P",VLOOKUP($E272,'[2]Costeo-JUL26'!$B$9:$CQ$307,AF$1,0),0)*$G272</f>
        <v>1680.588</v>
      </c>
      <c r="AG272" s="35">
        <f>IF($B272="P",VLOOKUP($E272,'[2]Costeo-JUL26'!$B$9:$CQ$307,AG$1,0),0)</f>
        <v>6.0000000000000001E-3</v>
      </c>
      <c r="AH272" s="36">
        <f t="shared" si="136"/>
        <v>10.083527999999999</v>
      </c>
      <c r="AI272" s="36">
        <f t="shared" si="137"/>
        <v>1690.6715279999999</v>
      </c>
      <c r="AJ272" s="34">
        <f>IF($B272="P",VLOOKUP($E272,'[2]Costeo-JUL26'!$B$9:$CQ$307,AJ$1,0),0)</f>
        <v>942251</v>
      </c>
      <c r="AK272" s="16">
        <f>IF($B272="P",VLOOKUP($E272,'[2]Costeo-JUL26'!$B$9:$CQ$307,AK$1,0),0)*$G272</f>
        <v>81</v>
      </c>
      <c r="AL272" s="36">
        <f>IF($B272="P",VLOOKUP($E272,'[2]Costeo-JUL26'!$B$9:$CQ$307,AL$1,0),0)*$G272</f>
        <v>2336.0173199999999</v>
      </c>
      <c r="AM272" s="35">
        <f>IF($B272="P",VLOOKUP($E272,'[2]Costeo-JUL26'!$B$9:$CQ$307,AM$1,0),0)</f>
        <v>1.7999999999999999E-2</v>
      </c>
      <c r="AN272" s="36">
        <f t="shared" si="138"/>
        <v>42.048311759999997</v>
      </c>
      <c r="AO272" s="36">
        <f t="shared" si="139"/>
        <v>2378.0656317600001</v>
      </c>
      <c r="AP272" s="34">
        <f>IF($B272="P",VLOOKUP($E272,'[2]Costeo-JUL26'!$B$9:$CQ$307,AP$1,0),0)</f>
        <v>0</v>
      </c>
      <c r="AQ272" s="16">
        <f>IF($B272="P",VLOOKUP($E272,'[2]Costeo-JUL26'!$B$9:$CQ$307,AQ$1,0),0)*$G272</f>
        <v>0</v>
      </c>
      <c r="AR272" s="36">
        <f>IF($B272="P",VLOOKUP($E272,'[2]Costeo-JUL26'!$B$9:$CQ$307,AR$1,0),0)*$G272</f>
        <v>0</v>
      </c>
      <c r="AS272" s="35">
        <f>IF($B272="P",VLOOKUP($E272,'[2]Costeo-JUL26'!$B$9:$CQ$307,AS$1,0),0)</f>
        <v>0</v>
      </c>
      <c r="AT272" s="36">
        <f t="shared" si="140"/>
        <v>0</v>
      </c>
      <c r="AU272" s="36">
        <f t="shared" si="141"/>
        <v>0</v>
      </c>
      <c r="AV272" s="34">
        <f>IF($B272="P",VLOOKUP($E272,'[2]Costeo-JUL26'!$B$9:$CQ$307,AV$1,0),0)</f>
        <v>0</v>
      </c>
      <c r="AW272" s="16">
        <f>IF($B272="P",VLOOKUP($E272,'[2]Costeo-JUL26'!$B$9:$CQ$307,AW$1,0),0)*$G272</f>
        <v>0</v>
      </c>
      <c r="AX272" s="36">
        <f>IF($B272="P",VLOOKUP($E272,'[2]Costeo-JUL26'!$B$9:$CQ$307,AX$1,0),0)*$G272</f>
        <v>0</v>
      </c>
      <c r="AY272" s="35">
        <f>IF($B272="P",VLOOKUP($E272,'[2]Costeo-JUL26'!$B$9:$CQ$307,AY$1,0),0)</f>
        <v>0</v>
      </c>
      <c r="AZ272" s="36">
        <f t="shared" si="142"/>
        <v>0</v>
      </c>
      <c r="BA272" s="36">
        <f t="shared" si="143"/>
        <v>0</v>
      </c>
      <c r="BB272" s="34">
        <f>IF($B272="P",VLOOKUP($E272,'[2]Costeo-JUL26'!$B$9:$CQ$307,BB$1,0),0)</f>
        <v>0</v>
      </c>
      <c r="BC272" s="16">
        <f>IF($B272="P",VLOOKUP($E272,'[2]Costeo-JUL26'!$B$9:$CQ$307,BC$1,0),0)*$G272</f>
        <v>0</v>
      </c>
      <c r="BD272" s="36">
        <f>IF($B272="P",VLOOKUP($E272,'[2]Costeo-JUL26'!$B$9:$CQ$307,BD$1,0),0)*$G272</f>
        <v>0</v>
      </c>
      <c r="BE272" s="35">
        <f>IF($B272="P",VLOOKUP($E272,'[2]Costeo-JUL26'!$B$9:$CQ$307,BE$1,0),0)</f>
        <v>0</v>
      </c>
      <c r="BF272" s="36">
        <f t="shared" si="144"/>
        <v>0</v>
      </c>
      <c r="BG272" s="36">
        <f t="shared" si="145"/>
        <v>0</v>
      </c>
      <c r="BH272" s="34">
        <f>IF($B272="P",VLOOKUP($E272,'[2]Costeo-JUL26'!$B$9:$CQ$307,BH$1,0),0)</f>
        <v>0</v>
      </c>
      <c r="BI272" s="16">
        <f>IF($B272="P",VLOOKUP($E272,'[2]Costeo-JUL26'!$B$9:$CQ$307,BI$1,0),0)*$G272</f>
        <v>0</v>
      </c>
      <c r="BJ272" s="36">
        <f>IF($B272="P",VLOOKUP($E272,'[2]Costeo-JUL26'!$B$9:$CQ$307,BJ$1,0),0)*$G272</f>
        <v>0</v>
      </c>
      <c r="BK272" s="35">
        <f>IF(BH272=910319,0,IF($B272="P",VLOOKUP($E272,'[2]Costeo-JUL26'!$B$9:$CQ$307,BK$1,0),0))</f>
        <v>0</v>
      </c>
      <c r="BL272" s="36">
        <f t="shared" si="146"/>
        <v>0</v>
      </c>
      <c r="BM272" s="36">
        <f t="shared" si="147"/>
        <v>0</v>
      </c>
      <c r="BN272" s="34">
        <f>IF($B272="P",VLOOKUP($E272,'[2]Costeo-JUL26'!$B$9:$CQ$307,BN$1,0),0)</f>
        <v>0</v>
      </c>
      <c r="BO272" s="16">
        <f>IF($B272="P",VLOOKUP($E272,'[2]Costeo-JUL26'!$B$9:$CQ$307,BO$1,0),0)*$G272</f>
        <v>0</v>
      </c>
      <c r="BP272" s="36">
        <f>IF($B272="P",VLOOKUP($E272,'[2]Costeo-JUL26'!$B$9:$CQ$307,BP$1,0),0)*$G272</f>
        <v>0</v>
      </c>
      <c r="BQ272" s="35">
        <f>IF($B272="P",VLOOKUP($E272,'[2]Costeo-JUL26'!$B$9:$CQ$307,BQ$1,0),0)</f>
        <v>0</v>
      </c>
      <c r="BR272" s="36">
        <f t="shared" si="148"/>
        <v>0</v>
      </c>
      <c r="BS272" s="36">
        <f t="shared" si="149"/>
        <v>0</v>
      </c>
      <c r="BT272" s="34">
        <f>IF($B272="P",VLOOKUP($E272,'[2]Costeo-JUL26'!$B$9:$CQ$307,BT$1,0),0)</f>
        <v>0</v>
      </c>
      <c r="BU272" s="16">
        <f>IF($B272="P",VLOOKUP($E272,'[2]Costeo-JUL26'!$B$9:$CQ$307,BU$1,0),0)*$G272</f>
        <v>0</v>
      </c>
      <c r="BV272" s="36">
        <f>IF($B272="P",VLOOKUP($E272,'[2]Costeo-JUL26'!$B$9:$CQ$307,BV$1,0),0)*$G272</f>
        <v>0</v>
      </c>
      <c r="BW272" s="35">
        <f>IF($B272="P",VLOOKUP($E272,'[2]Costeo-JUL26'!$B$9:$CQ$307,BW$1,0),0)</f>
        <v>0</v>
      </c>
      <c r="BX272" s="36">
        <f t="shared" si="150"/>
        <v>0</v>
      </c>
      <c r="BY272" s="36">
        <f t="shared" si="151"/>
        <v>0</v>
      </c>
      <c r="BZ272" s="34">
        <f>IF($B272="P",VLOOKUP($E272,'[2]Costeo-JUL26'!$B$9:$CQ$307,BZ$1,0),0)</f>
        <v>0</v>
      </c>
      <c r="CA272" s="16">
        <f>IF($B272="P",VLOOKUP($E272,'[2]Costeo-JUL26'!$B$9:$CQ$307,CA$1,0),0)*$G272</f>
        <v>0</v>
      </c>
      <c r="CB272" s="36">
        <f>IF($B272="P",VLOOKUP($E272,'[2]Costeo-JUL26'!$B$9:$CQ$307,CB$1,0),0)*$G272</f>
        <v>0</v>
      </c>
      <c r="CC272" s="35">
        <f>IF($B272="P",VLOOKUP($E272,'[2]Costeo-JUL26'!$B$9:$CQ$307,CC$1,0),0)</f>
        <v>0</v>
      </c>
      <c r="CD272" s="36">
        <f t="shared" si="152"/>
        <v>0</v>
      </c>
      <c r="CE272" s="36">
        <f t="shared" si="153"/>
        <v>0</v>
      </c>
      <c r="CF272" s="37">
        <f t="shared" si="125"/>
        <v>47084.319215044001</v>
      </c>
      <c r="CG272" s="36">
        <f>IF($B272="r",VLOOKUP($E272,'[2]Costeo-JUL26'!$B$9:$CQ$307,CG$1,0),0)*$G272</f>
        <v>0</v>
      </c>
      <c r="CH272" s="35">
        <f>VLOOKUP($E272,'[2]TEORICOS (05.26)'!$A$8:$T$251,CH$1,0)</f>
        <v>0</v>
      </c>
      <c r="CI272" s="36">
        <f t="shared" si="154"/>
        <v>0</v>
      </c>
      <c r="CJ272" s="37">
        <f t="shared" si="155"/>
        <v>0</v>
      </c>
      <c r="CM272" s="16">
        <f>SUMIFS('[1]Ajuste Inventario'!$I:$I,'[1]Ajuste Inventario'!$B:$B,E272,'[1]Ajuste Inventario'!$S:$S,D272)*-1</f>
        <v>0</v>
      </c>
      <c r="CN272" s="36">
        <f t="shared" si="126"/>
        <v>0</v>
      </c>
      <c r="CP272" t="str">
        <f t="shared" si="127"/>
        <v>3535Org.Vtas Dolores</v>
      </c>
      <c r="CQ272" s="10" t="e">
        <f t="shared" si="128"/>
        <v>#DIV/0!</v>
      </c>
    </row>
    <row r="273" spans="1:95" x14ac:dyDescent="0.25">
      <c r="A273" s="30">
        <v>46204</v>
      </c>
      <c r="B273" s="31" t="str">
        <f>VLOOKUP($E273,'[2]TEORICOS (05.26)'!$A$8:$T$251,B$1,0)</f>
        <v>P</v>
      </c>
      <c r="C273" s="32" t="str">
        <f>VLOOKUP($E273,'[2]TEORICOS (05.26)'!$A$8:$T$251,C$1,0)</f>
        <v>Schweppes</v>
      </c>
      <c r="D273" t="s">
        <v>217</v>
      </c>
      <c r="E273">
        <v>3536</v>
      </c>
      <c r="F273" t="s">
        <v>181</v>
      </c>
      <c r="G273" s="16">
        <v>376</v>
      </c>
      <c r="H273" s="16">
        <v>595.9599999999997</v>
      </c>
      <c r="I273" s="33">
        <v>5269509.2700000033</v>
      </c>
      <c r="J273" s="33">
        <v>5223653.1900000032</v>
      </c>
      <c r="K273" s="34">
        <f>IF($B273="P",VLOOKUP($E273,'[2]Costeo-JUL26'!$B$9:$CQ$307,K$1,0),0)</f>
        <v>928732</v>
      </c>
      <c r="L273" s="35">
        <f>VLOOKUP($E273,'[2]TEORICOS (05.26)'!$A$8:$T$251,L$1,0)</f>
        <v>0.23499999999999999</v>
      </c>
      <c r="M273" s="36">
        <f t="shared" si="129"/>
        <v>1227558.4996500006</v>
      </c>
      <c r="N273" s="35">
        <f>IF($B273="P",VLOOKUP($E273,'[2]Costeo-JUL26'!$B$9:$CQ$307,N$1,0),0)</f>
        <v>2.5000000000000001E-2</v>
      </c>
      <c r="O273" s="36">
        <f t="shared" si="130"/>
        <v>30688.962491250015</v>
      </c>
      <c r="P273" s="36">
        <f>IF($B273="P",VLOOKUP($E273,'[2]Costeo-JUL26'!$B$9:$CQ$307,P$1,0),0)*H273</f>
        <v>0</v>
      </c>
      <c r="Q273" s="36">
        <f t="shared" si="131"/>
        <v>1258247.4621412507</v>
      </c>
      <c r="R273" s="34">
        <f>IF($B273="P",VLOOKUP($E273,'[2]Costeo-JUL26'!$B$9:$CQ$307,R$1,0),0)</f>
        <v>0</v>
      </c>
      <c r="S273" s="16">
        <f>IF($B273="P",VLOOKUP($E273,'[2]Costeo-JUL26'!$B$9:$CQ$307,S$1,0),0)*$G273</f>
        <v>0</v>
      </c>
      <c r="T273" s="36">
        <f>IF($B273="P",VLOOKUP($E273,'[2]Costeo-JUL26'!$B$9:$CQ$307,T$1,0),0)*$G273</f>
        <v>0</v>
      </c>
      <c r="U273" s="35">
        <f>IF($B273="P",VLOOKUP($E273,'[2]Costeo-JUL26'!$B$9:$CQ$307,U$1,0),0)</f>
        <v>0</v>
      </c>
      <c r="V273" s="36">
        <f t="shared" si="132"/>
        <v>0</v>
      </c>
      <c r="W273" s="36">
        <f t="shared" si="133"/>
        <v>0</v>
      </c>
      <c r="X273" s="34">
        <f>IF($B273="P",VLOOKUP($E273,'[2]Costeo-JUL26'!$B$9:$CQ$307,X$1,0),0)</f>
        <v>902338</v>
      </c>
      <c r="Y273" s="16">
        <f>IF($B273="P",VLOOKUP($E273,'[2]Costeo-JUL26'!$B$9:$CQ$307,Y$1,0),0)*$G273</f>
        <v>22.111056000000001</v>
      </c>
      <c r="Z273" s="36">
        <f>IF($B273="P",VLOOKUP($E273,'[2]Costeo-JUL26'!$B$9:$CQ$307,Z$1,0),0)*$G273</f>
        <v>6251.6799734400001</v>
      </c>
      <c r="AA273" s="35">
        <f>IF($B273="P",VLOOKUP($E273,'[2]Costeo-JUL26'!$B$9:$CQ$307,AA$1,0),0)</f>
        <v>0.45</v>
      </c>
      <c r="AB273" s="36">
        <f t="shared" si="134"/>
        <v>2813.2559880480003</v>
      </c>
      <c r="AC273" s="36">
        <f t="shared" si="135"/>
        <v>9064.9359614880013</v>
      </c>
      <c r="AD273" s="34">
        <f>IF($B273="P",VLOOKUP($E273,'[2]Costeo-JUL26'!$B$9:$CQ$307,AD$1,0),0)</f>
        <v>901781</v>
      </c>
      <c r="AE273" s="16">
        <f>IF($B273="P",VLOOKUP($E273,'[2]Costeo-JUL26'!$B$9:$CQ$307,AE$1,0),0)*$G273</f>
        <v>2256</v>
      </c>
      <c r="AF273" s="36">
        <f>IF($B273="P",VLOOKUP($E273,'[2]Costeo-JUL26'!$B$9:$CQ$307,AF$1,0),0)*$G273</f>
        <v>34623.283200000005</v>
      </c>
      <c r="AG273" s="35">
        <f>IF($B273="P",VLOOKUP($E273,'[2]Costeo-JUL26'!$B$9:$CQ$307,AG$1,0),0)</f>
        <v>6.0000000000000001E-3</v>
      </c>
      <c r="AH273" s="36">
        <f t="shared" si="136"/>
        <v>207.73969920000005</v>
      </c>
      <c r="AI273" s="36">
        <f t="shared" si="137"/>
        <v>34831.022899200005</v>
      </c>
      <c r="AJ273" s="34">
        <f>IF($B273="P",VLOOKUP($E273,'[2]Costeo-JUL26'!$B$9:$CQ$307,AJ$1,0),0)</f>
        <v>923737</v>
      </c>
      <c r="AK273" s="16">
        <f>IF($B273="P",VLOOKUP($E273,'[2]Costeo-JUL26'!$B$9:$CQ$307,AK$1,0),0)*$G273</f>
        <v>2256</v>
      </c>
      <c r="AL273" s="36">
        <f>IF($B273="P",VLOOKUP($E273,'[2]Costeo-JUL26'!$B$9:$CQ$307,AL$1,0),0)*$G273</f>
        <v>29288.113919999996</v>
      </c>
      <c r="AM273" s="35">
        <f>IF($B273="P",VLOOKUP($E273,'[2]Costeo-JUL26'!$B$9:$CQ$307,AM$1,0),0)</f>
        <v>1.7999999999999999E-2</v>
      </c>
      <c r="AN273" s="36">
        <f t="shared" si="138"/>
        <v>527.1860505599999</v>
      </c>
      <c r="AO273" s="36">
        <f t="shared" si="139"/>
        <v>29815.299970559998</v>
      </c>
      <c r="AP273" s="34">
        <f>IF($B273="P",VLOOKUP($E273,'[2]Costeo-JUL26'!$B$9:$CQ$307,AP$1,0),0)</f>
        <v>913486</v>
      </c>
      <c r="AQ273" s="16">
        <f>IF($B273="P",VLOOKUP($E273,'[2]Costeo-JUL26'!$B$9:$CQ$307,AQ$1,0),0)*$G273</f>
        <v>2256</v>
      </c>
      <c r="AR273" s="36">
        <f>IF($B273="P",VLOOKUP($E273,'[2]Costeo-JUL26'!$B$9:$CQ$307,AR$1,0),0)*$G273</f>
        <v>278472.52885531139</v>
      </c>
      <c r="AS273" s="35">
        <f>IF($B273="P",VLOOKUP($E273,'[2]Costeo-JUL26'!$B$9:$CQ$307,AS$1,0),0)</f>
        <v>0.02</v>
      </c>
      <c r="AT273" s="36">
        <f t="shared" si="140"/>
        <v>5569.4505771062277</v>
      </c>
      <c r="AU273" s="36">
        <f t="shared" si="141"/>
        <v>284041.9794324176</v>
      </c>
      <c r="AV273" s="34">
        <f>IF($B273="P",VLOOKUP($E273,'[2]Costeo-JUL26'!$B$9:$CQ$307,AV$1,0),0)</f>
        <v>917330</v>
      </c>
      <c r="AW273" s="16">
        <f>IF($B273="P",VLOOKUP($E273,'[2]Costeo-JUL26'!$B$9:$CQ$307,AW$1,0),0)*$G273</f>
        <v>8.7607999999999997</v>
      </c>
      <c r="AX273" s="36">
        <f>IF($B273="P",VLOOKUP($E273,'[2]Costeo-JUL26'!$B$9:$CQ$307,AX$1,0),0)*$G273</f>
        <v>34441.388459272101</v>
      </c>
      <c r="AY273" s="35">
        <f>IF($B273="P",VLOOKUP($E273,'[2]Costeo-JUL26'!$B$9:$CQ$307,AY$1,0),0)</f>
        <v>0.03</v>
      </c>
      <c r="AZ273" s="36">
        <f t="shared" si="142"/>
        <v>1033.241653778163</v>
      </c>
      <c r="BA273" s="36">
        <f t="shared" si="143"/>
        <v>35474.630113050262</v>
      </c>
      <c r="BB273" s="34">
        <f>IF($B273="P",VLOOKUP($E273,'[2]Costeo-JUL26'!$B$9:$CQ$307,BB$1,0),0)</f>
        <v>902311</v>
      </c>
      <c r="BC273" s="16">
        <f>IF($B273="P",VLOOKUP($E273,'[2]Costeo-JUL26'!$B$9:$CQ$307,BC$1,0),0)*$G273</f>
        <v>1.5107142857142859</v>
      </c>
      <c r="BD273" s="36">
        <f>IF($B273="P",VLOOKUP($E273,'[2]Costeo-JUL26'!$B$9:$CQ$307,BD$1,0),0)*$G273</f>
        <v>5924.4851250000011</v>
      </c>
      <c r="BE273" s="35">
        <f>IF($B273="P",VLOOKUP($E273,'[2]Costeo-JUL26'!$B$9:$CQ$307,BE$1,0),0)</f>
        <v>0.03</v>
      </c>
      <c r="BF273" s="36">
        <f t="shared" si="144"/>
        <v>177.73455375000003</v>
      </c>
      <c r="BG273" s="36">
        <f t="shared" si="145"/>
        <v>6102.2196787500015</v>
      </c>
      <c r="BH273" s="34">
        <f>IF($B273="P",VLOOKUP($E273,'[2]Costeo-JUL26'!$B$9:$CQ$307,BH$1,0),0)</f>
        <v>910319</v>
      </c>
      <c r="BI273" s="16">
        <f>IF($B273="P",VLOOKUP($E273,'[2]Costeo-JUL26'!$B$9:$CQ$307,BI$1,0),0)*$G273</f>
        <v>5.0357142857142856</v>
      </c>
      <c r="BJ273" s="36">
        <f>IF($B273="P",VLOOKUP($E273,'[2]Costeo-JUL26'!$B$9:$CQ$307,BJ$1,0),0)*$G273</f>
        <v>13165.875</v>
      </c>
      <c r="BK273" s="35">
        <f>IF(BH273=910319,0,IF($B273="P",VLOOKUP($E273,'[2]Costeo-JUL26'!$B$9:$CQ$307,BK$1,0),0))</f>
        <v>0</v>
      </c>
      <c r="BL273" s="36">
        <f t="shared" si="146"/>
        <v>0</v>
      </c>
      <c r="BM273" s="36">
        <f t="shared" si="147"/>
        <v>13165.875</v>
      </c>
      <c r="BN273" s="34">
        <f>IF($B273="P",VLOOKUP($E273,'[2]Costeo-JUL26'!$B$9:$CQ$307,BN$1,0),0)</f>
        <v>0</v>
      </c>
      <c r="BO273" s="16">
        <f>IF($B273="P",VLOOKUP($E273,'[2]Costeo-JUL26'!$B$9:$CQ$307,BO$1,0),0)*$G273</f>
        <v>0</v>
      </c>
      <c r="BP273" s="36">
        <f>IF($B273="P",VLOOKUP($E273,'[2]Costeo-JUL26'!$B$9:$CQ$307,BP$1,0),0)*$G273</f>
        <v>0</v>
      </c>
      <c r="BQ273" s="35">
        <f>IF($B273="P",VLOOKUP($E273,'[2]Costeo-JUL26'!$B$9:$CQ$307,BQ$1,0),0)</f>
        <v>0</v>
      </c>
      <c r="BR273" s="36">
        <f t="shared" si="148"/>
        <v>0</v>
      </c>
      <c r="BS273" s="36">
        <f t="shared" si="149"/>
        <v>0</v>
      </c>
      <c r="BT273" s="34">
        <f>IF($B273="P",VLOOKUP($E273,'[2]Costeo-JUL26'!$B$9:$CQ$307,BT$1,0),0)</f>
        <v>0</v>
      </c>
      <c r="BU273" s="16">
        <f>IF($B273="P",VLOOKUP($E273,'[2]Costeo-JUL26'!$B$9:$CQ$307,BU$1,0),0)*$G273</f>
        <v>0</v>
      </c>
      <c r="BV273" s="36">
        <f>IF($B273="P",VLOOKUP($E273,'[2]Costeo-JUL26'!$B$9:$CQ$307,BV$1,0),0)*$G273</f>
        <v>0</v>
      </c>
      <c r="BW273" s="35">
        <f>IF($B273="P",VLOOKUP($E273,'[2]Costeo-JUL26'!$B$9:$CQ$307,BW$1,0),0)</f>
        <v>0</v>
      </c>
      <c r="BX273" s="36">
        <f t="shared" si="150"/>
        <v>0</v>
      </c>
      <c r="BY273" s="36">
        <f t="shared" si="151"/>
        <v>0</v>
      </c>
      <c r="BZ273" s="34">
        <f>IF($B273="P",VLOOKUP($E273,'[2]Costeo-JUL26'!$B$9:$CQ$307,BZ$1,0),0)</f>
        <v>0</v>
      </c>
      <c r="CA273" s="16">
        <f>IF($B273="P",VLOOKUP($E273,'[2]Costeo-JUL26'!$B$9:$CQ$307,CA$1,0),0)*$G273</f>
        <v>0</v>
      </c>
      <c r="CB273" s="36">
        <f>IF($B273="P",VLOOKUP($E273,'[2]Costeo-JUL26'!$B$9:$CQ$307,CB$1,0),0)*$G273</f>
        <v>0</v>
      </c>
      <c r="CC273" s="35">
        <f>IF($B273="P",VLOOKUP($E273,'[2]Costeo-JUL26'!$B$9:$CQ$307,CC$1,0),0)</f>
        <v>0</v>
      </c>
      <c r="CD273" s="36">
        <f t="shared" si="152"/>
        <v>0</v>
      </c>
      <c r="CE273" s="36">
        <f t="shared" si="153"/>
        <v>0</v>
      </c>
      <c r="CF273" s="37">
        <f t="shared" si="125"/>
        <v>1670743.4251967166</v>
      </c>
      <c r="CG273" s="36">
        <f>IF($B273="r",VLOOKUP($E273,'[2]Costeo-JUL26'!$B$9:$CQ$307,CG$1,0),0)*$G273</f>
        <v>0</v>
      </c>
      <c r="CH273" s="35">
        <f>VLOOKUP($E273,'[2]TEORICOS (05.26)'!$A$8:$T$251,CH$1,0)</f>
        <v>0</v>
      </c>
      <c r="CI273" s="36">
        <f t="shared" si="154"/>
        <v>0</v>
      </c>
      <c r="CJ273" s="37">
        <f t="shared" si="155"/>
        <v>0</v>
      </c>
      <c r="CM273" s="16">
        <f>SUMIFS('[1]Ajuste Inventario'!$I:$I,'[1]Ajuste Inventario'!$B:$B,E273,'[1]Ajuste Inventario'!$S:$S,D273)*-1</f>
        <v>7</v>
      </c>
      <c r="CN273" s="36">
        <f t="shared" si="126"/>
        <v>31104.265894619726</v>
      </c>
      <c r="CP273" t="str">
        <f t="shared" si="127"/>
        <v>3536Org.Vtas Dolores</v>
      </c>
      <c r="CQ273" s="10">
        <f t="shared" si="128"/>
        <v>4443.4665563742465</v>
      </c>
    </row>
    <row r="274" spans="1:95" x14ac:dyDescent="0.25">
      <c r="A274" s="30">
        <v>46204</v>
      </c>
      <c r="B274" s="31" t="str">
        <f>VLOOKUP($E274,'[2]TEORICOS (05.26)'!$A$8:$T$251,B$1,0)</f>
        <v>P</v>
      </c>
      <c r="C274" s="32" t="str">
        <f>VLOOKUP($E274,'[2]TEORICOS (05.26)'!$A$8:$T$251,C$1,0)</f>
        <v>Schweppes</v>
      </c>
      <c r="D274" t="s">
        <v>217</v>
      </c>
      <c r="E274">
        <v>3559</v>
      </c>
      <c r="F274" t="s">
        <v>182</v>
      </c>
      <c r="G274" s="16">
        <v>115</v>
      </c>
      <c r="H274" s="16">
        <v>273.46999999999974</v>
      </c>
      <c r="I274" s="33">
        <v>2110046.450000003</v>
      </c>
      <c r="J274" s="33">
        <v>2093456.4700000021</v>
      </c>
      <c r="K274" s="34">
        <f>IF($B274="P",VLOOKUP($E274,'[2]Costeo-JUL26'!$B$9:$CQ$307,K$1,0),0)</f>
        <v>928732</v>
      </c>
      <c r="L274" s="35">
        <f>VLOOKUP($E274,'[2]TEORICOS (05.26)'!$A$8:$T$251,L$1,0)</f>
        <v>0.23499999999999999</v>
      </c>
      <c r="M274" s="36">
        <f t="shared" si="129"/>
        <v>491962.27045000048</v>
      </c>
      <c r="N274" s="35">
        <f>IF($B274="P",VLOOKUP($E274,'[2]Costeo-JUL26'!$B$9:$CQ$307,N$1,0),0)</f>
        <v>2.5000000000000001E-2</v>
      </c>
      <c r="O274" s="36">
        <f t="shared" si="130"/>
        <v>12299.056761250013</v>
      </c>
      <c r="P274" s="36">
        <f>IF($B274="P",VLOOKUP($E274,'[2]Costeo-JUL26'!$B$9:$CQ$307,P$1,0),0)*H274</f>
        <v>0</v>
      </c>
      <c r="Q274" s="36">
        <f t="shared" si="131"/>
        <v>504261.32721125049</v>
      </c>
      <c r="R274" s="34">
        <f>IF($B274="P",VLOOKUP($E274,'[2]Costeo-JUL26'!$B$9:$CQ$307,R$1,0),0)</f>
        <v>0</v>
      </c>
      <c r="S274" s="16">
        <f>IF($B274="P",VLOOKUP($E274,'[2]Costeo-JUL26'!$B$9:$CQ$307,S$1,0),0)*$G274</f>
        <v>0</v>
      </c>
      <c r="T274" s="36">
        <f>IF($B274="P",VLOOKUP($E274,'[2]Costeo-JUL26'!$B$9:$CQ$307,T$1,0),0)*$G274</f>
        <v>0</v>
      </c>
      <c r="U274" s="35">
        <f>IF($B274="P",VLOOKUP($E274,'[2]Costeo-JUL26'!$B$9:$CQ$307,U$1,0),0)</f>
        <v>0</v>
      </c>
      <c r="V274" s="36">
        <f t="shared" si="132"/>
        <v>0</v>
      </c>
      <c r="W274" s="36">
        <f t="shared" si="133"/>
        <v>0</v>
      </c>
      <c r="X274" s="34">
        <f>IF($B274="P",VLOOKUP($E274,'[2]Costeo-JUL26'!$B$9:$CQ$307,X$1,0),0)</f>
        <v>902338</v>
      </c>
      <c r="Y274" s="16">
        <f>IF($B274="P",VLOOKUP($E274,'[2]Costeo-JUL26'!$B$9:$CQ$307,Y$1,0),0)*$G274</f>
        <v>10.144034999999999</v>
      </c>
      <c r="Z274" s="36">
        <f>IF($B274="P",VLOOKUP($E274,'[2]Costeo-JUL26'!$B$9:$CQ$307,Z$1,0),0)*$G274</f>
        <v>2868.1244559000002</v>
      </c>
      <c r="AA274" s="35">
        <f>IF($B274="P",VLOOKUP($E274,'[2]Costeo-JUL26'!$B$9:$CQ$307,AA$1,0),0)</f>
        <v>0.45</v>
      </c>
      <c r="AB274" s="36">
        <f t="shared" si="134"/>
        <v>1290.656005155</v>
      </c>
      <c r="AC274" s="36">
        <f t="shared" si="135"/>
        <v>4158.7804610550002</v>
      </c>
      <c r="AD274" s="34">
        <f>IF($B274="P",VLOOKUP($E274,'[2]Costeo-JUL26'!$B$9:$CQ$307,AD$1,0),0)</f>
        <v>901781</v>
      </c>
      <c r="AE274" s="16">
        <f>IF($B274="P",VLOOKUP($E274,'[2]Costeo-JUL26'!$B$9:$CQ$307,AE$1,0),0)*$G274</f>
        <v>690</v>
      </c>
      <c r="AF274" s="36">
        <f>IF($B274="P",VLOOKUP($E274,'[2]Costeo-JUL26'!$B$9:$CQ$307,AF$1,0),0)*$G274</f>
        <v>10589.568000000001</v>
      </c>
      <c r="AG274" s="35">
        <f>IF($B274="P",VLOOKUP($E274,'[2]Costeo-JUL26'!$B$9:$CQ$307,AG$1,0),0)</f>
        <v>6.0000000000000001E-3</v>
      </c>
      <c r="AH274" s="36">
        <f t="shared" si="136"/>
        <v>63.537408000000006</v>
      </c>
      <c r="AI274" s="36">
        <f t="shared" si="137"/>
        <v>10653.105408000001</v>
      </c>
      <c r="AJ274" s="34">
        <f>IF($B274="P",VLOOKUP($E274,'[2]Costeo-JUL26'!$B$9:$CQ$307,AJ$1,0),0)</f>
        <v>923738</v>
      </c>
      <c r="AK274" s="16">
        <f>IF($B274="P",VLOOKUP($E274,'[2]Costeo-JUL26'!$B$9:$CQ$307,AK$1,0),0)*$G274</f>
        <v>690</v>
      </c>
      <c r="AL274" s="36">
        <f>IF($B274="P",VLOOKUP($E274,'[2]Costeo-JUL26'!$B$9:$CQ$307,AL$1,0),0)*$G274</f>
        <v>14072.265169385195</v>
      </c>
      <c r="AM274" s="35">
        <f>IF($B274="P",VLOOKUP($E274,'[2]Costeo-JUL26'!$B$9:$CQ$307,AM$1,0),0)</f>
        <v>1.7999999999999999E-2</v>
      </c>
      <c r="AN274" s="36">
        <f t="shared" si="138"/>
        <v>253.30077304893348</v>
      </c>
      <c r="AO274" s="36">
        <f t="shared" si="139"/>
        <v>14325.565942434128</v>
      </c>
      <c r="AP274" s="34">
        <f>IF($B274="P",VLOOKUP($E274,'[2]Costeo-JUL26'!$B$9:$CQ$307,AP$1,0),0)</f>
        <v>916882</v>
      </c>
      <c r="AQ274" s="16">
        <f>IF($B274="P",VLOOKUP($E274,'[2]Costeo-JUL26'!$B$9:$CQ$307,AQ$1,0),0)*$G274</f>
        <v>690</v>
      </c>
      <c r="AR274" s="36">
        <f>IF($B274="P",VLOOKUP($E274,'[2]Costeo-JUL26'!$B$9:$CQ$307,AR$1,0),0)*$G274</f>
        <v>112577.77794471153</v>
      </c>
      <c r="AS274" s="35">
        <f>IF($B274="P",VLOOKUP($E274,'[2]Costeo-JUL26'!$B$9:$CQ$307,AS$1,0),0)</f>
        <v>0.02</v>
      </c>
      <c r="AT274" s="36">
        <f t="shared" si="140"/>
        <v>2251.5555588942307</v>
      </c>
      <c r="AU274" s="36">
        <f t="shared" si="141"/>
        <v>114829.33350360577</v>
      </c>
      <c r="AV274" s="34">
        <f>IF($B274="P",VLOOKUP($E274,'[2]Costeo-JUL26'!$B$9:$CQ$307,AV$1,0),0)</f>
        <v>932442</v>
      </c>
      <c r="AW274" s="16">
        <f>IF($B274="P",VLOOKUP($E274,'[2]Costeo-JUL26'!$B$9:$CQ$307,AW$1,0),0)*$G274</f>
        <v>3.1854999999999998</v>
      </c>
      <c r="AX274" s="36">
        <f>IF($B274="P",VLOOKUP($E274,'[2]Costeo-JUL26'!$B$9:$CQ$307,AX$1,0),0)*$G274</f>
        <v>11758.554338383256</v>
      </c>
      <c r="AY274" s="35">
        <f>IF($B274="P",VLOOKUP($E274,'[2]Costeo-JUL26'!$B$9:$CQ$307,AY$1,0),0)</f>
        <v>0.03</v>
      </c>
      <c r="AZ274" s="36">
        <f t="shared" si="142"/>
        <v>352.75663015149763</v>
      </c>
      <c r="BA274" s="36">
        <f t="shared" si="143"/>
        <v>12111.310968534754</v>
      </c>
      <c r="BB274" s="34">
        <f>IF($B274="P",VLOOKUP($E274,'[2]Costeo-JUL26'!$B$9:$CQ$307,BB$1,0),0)</f>
        <v>902311</v>
      </c>
      <c r="BC274" s="16">
        <f>IF($B274="P",VLOOKUP($E274,'[2]Costeo-JUL26'!$B$9:$CQ$307,BC$1,0),0)*$G274</f>
        <v>0.50312500000000004</v>
      </c>
      <c r="BD274" s="36">
        <f>IF($B274="P",VLOOKUP($E274,'[2]Costeo-JUL26'!$B$9:$CQ$307,BD$1,0),0)*$G274</f>
        <v>1973.0776406250004</v>
      </c>
      <c r="BE274" s="35">
        <f>IF($B274="P",VLOOKUP($E274,'[2]Costeo-JUL26'!$B$9:$CQ$307,BE$1,0),0)</f>
        <v>0.03</v>
      </c>
      <c r="BF274" s="36">
        <f t="shared" si="144"/>
        <v>59.192329218750011</v>
      </c>
      <c r="BG274" s="36">
        <f t="shared" si="145"/>
        <v>2032.2699698437505</v>
      </c>
      <c r="BH274" s="34">
        <f>IF($B274="P",VLOOKUP($E274,'[2]Costeo-JUL26'!$B$9:$CQ$307,BH$1,0),0)</f>
        <v>933089</v>
      </c>
      <c r="BI274" s="16">
        <f>IF($B274="P",VLOOKUP($E274,'[2]Costeo-JUL26'!$B$9:$CQ$307,BI$1,0),0)*$G274</f>
        <v>4.3125</v>
      </c>
      <c r="BJ274" s="36">
        <f>IF($B274="P",VLOOKUP($E274,'[2]Costeo-JUL26'!$B$9:$CQ$307,BJ$1,0),0)*$G274</f>
        <v>3211.4003440766551</v>
      </c>
      <c r="BK274" s="35">
        <f>IF(BH274=910319,0,IF($B274="P",VLOOKUP($E274,'[2]Costeo-JUL26'!$B$9:$CQ$307,BK$1,0),0))</f>
        <v>0.02</v>
      </c>
      <c r="BL274" s="36">
        <f t="shared" si="146"/>
        <v>64.228006881533105</v>
      </c>
      <c r="BM274" s="36">
        <f t="shared" si="147"/>
        <v>3275.6283509581881</v>
      </c>
      <c r="BN274" s="34">
        <f>IF($B274="P",VLOOKUP($E274,'[2]Costeo-JUL26'!$B$9:$CQ$307,BN$1,0),0)</f>
        <v>0</v>
      </c>
      <c r="BO274" s="16">
        <f>IF($B274="P",VLOOKUP($E274,'[2]Costeo-JUL26'!$B$9:$CQ$307,BO$1,0),0)*$G274</f>
        <v>0</v>
      </c>
      <c r="BP274" s="36">
        <f>IF($B274="P",VLOOKUP($E274,'[2]Costeo-JUL26'!$B$9:$CQ$307,BP$1,0),0)*$G274</f>
        <v>0</v>
      </c>
      <c r="BQ274" s="35">
        <f>IF($B274="P",VLOOKUP($E274,'[2]Costeo-JUL26'!$B$9:$CQ$307,BQ$1,0),0)</f>
        <v>0</v>
      </c>
      <c r="BR274" s="36">
        <f t="shared" si="148"/>
        <v>0</v>
      </c>
      <c r="BS274" s="36">
        <f t="shared" si="149"/>
        <v>0</v>
      </c>
      <c r="BT274" s="34">
        <f>IF($B274="P",VLOOKUP($E274,'[2]Costeo-JUL26'!$B$9:$CQ$307,BT$1,0),0)</f>
        <v>0</v>
      </c>
      <c r="BU274" s="16">
        <f>IF($B274="P",VLOOKUP($E274,'[2]Costeo-JUL26'!$B$9:$CQ$307,BU$1,0),0)*$G274</f>
        <v>0</v>
      </c>
      <c r="BV274" s="36">
        <f>IF($B274="P",VLOOKUP($E274,'[2]Costeo-JUL26'!$B$9:$CQ$307,BV$1,0),0)*$G274</f>
        <v>0</v>
      </c>
      <c r="BW274" s="35">
        <f>IF($B274="P",VLOOKUP($E274,'[2]Costeo-JUL26'!$B$9:$CQ$307,BW$1,0),0)</f>
        <v>0</v>
      </c>
      <c r="BX274" s="36">
        <f t="shared" si="150"/>
        <v>0</v>
      </c>
      <c r="BY274" s="36">
        <f t="shared" si="151"/>
        <v>0</v>
      </c>
      <c r="BZ274" s="34">
        <f>IF($B274="P",VLOOKUP($E274,'[2]Costeo-JUL26'!$B$9:$CQ$307,BZ$1,0),0)</f>
        <v>0</v>
      </c>
      <c r="CA274" s="16">
        <f>IF($B274="P",VLOOKUP($E274,'[2]Costeo-JUL26'!$B$9:$CQ$307,CA$1,0),0)*$G274</f>
        <v>0</v>
      </c>
      <c r="CB274" s="36">
        <f>IF($B274="P",VLOOKUP($E274,'[2]Costeo-JUL26'!$B$9:$CQ$307,CB$1,0),0)*$G274</f>
        <v>0</v>
      </c>
      <c r="CC274" s="35">
        <f>IF($B274="P",VLOOKUP($E274,'[2]Costeo-JUL26'!$B$9:$CQ$307,CC$1,0),0)</f>
        <v>0</v>
      </c>
      <c r="CD274" s="36">
        <f t="shared" si="152"/>
        <v>0</v>
      </c>
      <c r="CE274" s="36">
        <f t="shared" si="153"/>
        <v>0</v>
      </c>
      <c r="CF274" s="37">
        <f t="shared" si="125"/>
        <v>665647.32181568223</v>
      </c>
      <c r="CG274" s="36">
        <f>IF($B274="r",VLOOKUP($E274,'[2]Costeo-JUL26'!$B$9:$CQ$307,CG$1,0),0)*$G274</f>
        <v>0</v>
      </c>
      <c r="CH274" s="35">
        <f>VLOOKUP($E274,'[2]TEORICOS (05.26)'!$A$8:$T$251,CH$1,0)</f>
        <v>0</v>
      </c>
      <c r="CI274" s="36">
        <f t="shared" si="154"/>
        <v>0</v>
      </c>
      <c r="CJ274" s="37">
        <f t="shared" si="155"/>
        <v>0</v>
      </c>
      <c r="CM274" s="16">
        <f>SUMIFS('[1]Ajuste Inventario'!$I:$I,'[1]Ajuste Inventario'!$B:$B,E274,'[1]Ajuste Inventario'!$S:$S,D274)*-1</f>
        <v>0.33400000000000002</v>
      </c>
      <c r="CN274" s="36">
        <f t="shared" si="126"/>
        <v>1933.2713520559814</v>
      </c>
      <c r="CP274" t="str">
        <f t="shared" si="127"/>
        <v>3559Org.Vtas Dolores</v>
      </c>
      <c r="CQ274" s="10">
        <f t="shared" si="128"/>
        <v>5788.237581005932</v>
      </c>
    </row>
    <row r="275" spans="1:95" x14ac:dyDescent="0.25">
      <c r="A275" s="30">
        <v>46204</v>
      </c>
      <c r="B275" s="31" t="str">
        <f>VLOOKUP($E275,'[2]TEORICOS (05.26)'!$A$8:$T$251,B$1,0)</f>
        <v>P</v>
      </c>
      <c r="C275" s="32" t="str">
        <f>VLOOKUP($E275,'[2]TEORICOS (05.26)'!$A$8:$T$251,C$1,0)</f>
        <v>Cepita</v>
      </c>
      <c r="D275" t="s">
        <v>217</v>
      </c>
      <c r="E275">
        <v>3800</v>
      </c>
      <c r="F275" t="s">
        <v>183</v>
      </c>
      <c r="G275" s="16">
        <v>49</v>
      </c>
      <c r="H275" s="16">
        <v>15.533000000000005</v>
      </c>
      <c r="I275" s="33">
        <v>281705.84999999998</v>
      </c>
      <c r="J275" s="33">
        <v>281153.33999999997</v>
      </c>
      <c r="K275" s="34">
        <f>IF($B275="P",VLOOKUP($E275,'[2]Costeo-JUL26'!$B$9:$CQ$307,K$1,0),0)</f>
        <v>932505</v>
      </c>
      <c r="L275" s="35">
        <f>VLOOKUP($E275,'[2]TEORICOS (05.26)'!$A$8:$T$251,L$1,0)</f>
        <v>0.2</v>
      </c>
      <c r="M275" s="36">
        <f t="shared" si="129"/>
        <v>56230.667999999998</v>
      </c>
      <c r="N275" s="35">
        <f>IF($B275="P",VLOOKUP($E275,'[2]Costeo-JUL26'!$B$9:$CQ$307,N$1,0),0)</f>
        <v>0.2</v>
      </c>
      <c r="O275" s="36">
        <f t="shared" si="130"/>
        <v>11246.133600000001</v>
      </c>
      <c r="P275" s="36">
        <f>IF($B275="P",VLOOKUP($E275,'[2]Costeo-JUL26'!$B$9:$CQ$307,P$1,0),0)*H275</f>
        <v>0</v>
      </c>
      <c r="Q275" s="36">
        <f t="shared" si="131"/>
        <v>67476.801600000006</v>
      </c>
      <c r="R275" s="34">
        <f>IF($B275="P",VLOOKUP($E275,'[2]Costeo-JUL26'!$B$9:$CQ$307,R$1,0),0)</f>
        <v>0</v>
      </c>
      <c r="S275" s="16">
        <f>IF($B275="P",VLOOKUP($E275,'[2]Costeo-JUL26'!$B$9:$CQ$307,S$1,0),0)*$G275</f>
        <v>0</v>
      </c>
      <c r="T275" s="36">
        <f>IF($B275="P",VLOOKUP($E275,'[2]Costeo-JUL26'!$B$9:$CQ$307,T$1,0),0)*$G275</f>
        <v>0</v>
      </c>
      <c r="U275" s="35">
        <f>IF($B275="P",VLOOKUP($E275,'[2]Costeo-JUL26'!$B$9:$CQ$307,U$1,0),0)</f>
        <v>0</v>
      </c>
      <c r="V275" s="36">
        <f t="shared" si="132"/>
        <v>0</v>
      </c>
      <c r="W275" s="36">
        <f t="shared" si="133"/>
        <v>0</v>
      </c>
      <c r="X275" s="34">
        <f>IF($B275="P",VLOOKUP($E275,'[2]Costeo-JUL26'!$B$9:$CQ$307,X$1,0),0)</f>
        <v>0</v>
      </c>
      <c r="Y275" s="16">
        <f>IF($B275="P",VLOOKUP($E275,'[2]Costeo-JUL26'!$B$9:$CQ$307,Y$1,0),0)*$G275</f>
        <v>0</v>
      </c>
      <c r="Z275" s="36">
        <f>IF($B275="P",VLOOKUP($E275,'[2]Costeo-JUL26'!$B$9:$CQ$307,Z$1,0),0)*$G275</f>
        <v>0</v>
      </c>
      <c r="AA275" s="35">
        <f>IF($B275="P",VLOOKUP($E275,'[2]Costeo-JUL26'!$B$9:$CQ$307,AA$1,0),0)</f>
        <v>0</v>
      </c>
      <c r="AB275" s="36">
        <f t="shared" si="134"/>
        <v>0</v>
      </c>
      <c r="AC275" s="36">
        <f t="shared" si="135"/>
        <v>0</v>
      </c>
      <c r="AD275" s="34">
        <f>IF($B275="P",VLOOKUP($E275,'[2]Costeo-JUL26'!$B$9:$CQ$307,AD$1,0),0)</f>
        <v>917993</v>
      </c>
      <c r="AE275" s="16">
        <f>IF($B275="P",VLOOKUP($E275,'[2]Costeo-JUL26'!$B$9:$CQ$307,AE$1,0),0)*$G275</f>
        <v>294</v>
      </c>
      <c r="AF275" s="36">
        <f>IF($B275="P",VLOOKUP($E275,'[2]Costeo-JUL26'!$B$9:$CQ$307,AF$1,0),0)*$G275</f>
        <v>7989.2736000000004</v>
      </c>
      <c r="AG275" s="35">
        <f>IF($B275="P",VLOOKUP($E275,'[2]Costeo-JUL26'!$B$9:$CQ$307,AG$1,0),0)</f>
        <v>6.0000000000000001E-3</v>
      </c>
      <c r="AH275" s="36">
        <f t="shared" si="136"/>
        <v>47.935641600000004</v>
      </c>
      <c r="AI275" s="36">
        <f t="shared" si="137"/>
        <v>8037.2092416000005</v>
      </c>
      <c r="AJ275" s="34">
        <f>IF($B275="P",VLOOKUP($E275,'[2]Costeo-JUL26'!$B$9:$CQ$307,AJ$1,0),0)</f>
        <v>929253</v>
      </c>
      <c r="AK275" s="16">
        <f>IF($B275="P",VLOOKUP($E275,'[2]Costeo-JUL26'!$B$9:$CQ$307,AK$1,0),0)*$G275</f>
        <v>294</v>
      </c>
      <c r="AL275" s="36">
        <f>IF($B275="P",VLOOKUP($E275,'[2]Costeo-JUL26'!$B$9:$CQ$307,AL$1,0),0)*$G275</f>
        <v>4531.3631999999998</v>
      </c>
      <c r="AM275" s="35">
        <f>IF($B275="P",VLOOKUP($E275,'[2]Costeo-JUL26'!$B$9:$CQ$307,AM$1,0),0)</f>
        <v>1.7999999999999999E-2</v>
      </c>
      <c r="AN275" s="36">
        <f t="shared" si="138"/>
        <v>81.564537599999994</v>
      </c>
      <c r="AO275" s="36">
        <f t="shared" si="139"/>
        <v>4612.9277376</v>
      </c>
      <c r="AP275" s="34">
        <f>IF($B275="P",VLOOKUP($E275,'[2]Costeo-JUL26'!$B$9:$CQ$307,AP$1,0),0)</f>
        <v>929269</v>
      </c>
      <c r="AQ275" s="16">
        <f>IF($B275="P",VLOOKUP($E275,'[2]Costeo-JUL26'!$B$9:$CQ$307,AQ$1,0),0)*$G275</f>
        <v>294</v>
      </c>
      <c r="AR275" s="36">
        <f>IF($B275="P",VLOOKUP($E275,'[2]Costeo-JUL26'!$B$9:$CQ$307,AR$1,0),0)*$G275</f>
        <v>26072.766720000003</v>
      </c>
      <c r="AS275" s="35">
        <f>IF($B275="P",VLOOKUP($E275,'[2]Costeo-JUL26'!$B$9:$CQ$307,AS$1,0),0)</f>
        <v>0.02</v>
      </c>
      <c r="AT275" s="36">
        <f t="shared" si="140"/>
        <v>521.45533440000008</v>
      </c>
      <c r="AU275" s="36">
        <f t="shared" si="141"/>
        <v>26594.222054400005</v>
      </c>
      <c r="AV275" s="34">
        <f>IF($B275="P",VLOOKUP($E275,'[2]Costeo-JUL26'!$B$9:$CQ$307,AV$1,0),0)</f>
        <v>934139</v>
      </c>
      <c r="AW275" s="16">
        <f>IF($B275="P",VLOOKUP($E275,'[2]Costeo-JUL26'!$B$9:$CQ$307,AW$1,0),0)*$G275</f>
        <v>0.44099999999999995</v>
      </c>
      <c r="AX275" s="36">
        <f>IF($B275="P",VLOOKUP($E275,'[2]Costeo-JUL26'!$B$9:$CQ$307,AX$1,0),0)*$G275</f>
        <v>2267.8601399999998</v>
      </c>
      <c r="AY275" s="35">
        <f>IF($B275="P",VLOOKUP($E275,'[2]Costeo-JUL26'!$B$9:$CQ$307,AY$1,0),0)</f>
        <v>0.03</v>
      </c>
      <c r="AZ275" s="36">
        <f t="shared" si="142"/>
        <v>68.035804199999987</v>
      </c>
      <c r="BA275" s="36">
        <f t="shared" si="143"/>
        <v>2335.8959441999996</v>
      </c>
      <c r="BB275" s="34">
        <f>IF($B275="P",VLOOKUP($E275,'[2]Costeo-JUL26'!$B$9:$CQ$307,BB$1,0),0)</f>
        <v>902311</v>
      </c>
      <c r="BC275" s="16">
        <f>IF($B275="P",VLOOKUP($E275,'[2]Costeo-JUL26'!$B$9:$CQ$307,BC$1,0),0)*$G275</f>
        <v>5.2175200000000005E-2</v>
      </c>
      <c r="BD275" s="36">
        <f>IF($B275="P",VLOOKUP($E275,'[2]Costeo-JUL26'!$B$9:$CQ$307,BD$1,0),0)*$G275</f>
        <v>204.61261220400004</v>
      </c>
      <c r="BE275" s="35">
        <f>IF($B275="P",VLOOKUP($E275,'[2]Costeo-JUL26'!$B$9:$CQ$307,BE$1,0),0)</f>
        <v>0.03</v>
      </c>
      <c r="BF275" s="36">
        <f t="shared" si="144"/>
        <v>6.1383783661200013</v>
      </c>
      <c r="BG275" s="36">
        <f t="shared" si="145"/>
        <v>210.75099057012005</v>
      </c>
      <c r="BH275" s="34">
        <f>IF($B275="P",VLOOKUP($E275,'[2]Costeo-JUL26'!$B$9:$CQ$307,BH$1,0),0)</f>
        <v>902302</v>
      </c>
      <c r="BI275" s="16">
        <f>IF($B275="P",VLOOKUP($E275,'[2]Costeo-JUL26'!$B$9:$CQ$307,BI$1,0),0)*$G275</f>
        <v>0.90740740740740733</v>
      </c>
      <c r="BJ275" s="36">
        <f>IF($B275="P",VLOOKUP($E275,'[2]Costeo-JUL26'!$B$9:$CQ$307,BJ$1,0),0)*$G275</f>
        <v>596.89259259259256</v>
      </c>
      <c r="BK275" s="35">
        <f>IF(BH275=910319,0,IF($B275="P",VLOOKUP($E275,'[2]Costeo-JUL26'!$B$9:$CQ$307,BK$1,0),0))</f>
        <v>0.02</v>
      </c>
      <c r="BL275" s="36">
        <f t="shared" si="146"/>
        <v>11.937851851851851</v>
      </c>
      <c r="BM275" s="36">
        <f t="shared" si="147"/>
        <v>608.83044444444442</v>
      </c>
      <c r="BN275" s="34">
        <f>IF($B275="P",VLOOKUP($E275,'[2]Costeo-JUL26'!$B$9:$CQ$307,BN$1,0),0)</f>
        <v>0</v>
      </c>
      <c r="BO275" s="16">
        <f>IF($B275="P",VLOOKUP($E275,'[2]Costeo-JUL26'!$B$9:$CQ$307,BO$1,0),0)*$G275</f>
        <v>0</v>
      </c>
      <c r="BP275" s="36">
        <f>IF($B275="P",VLOOKUP($E275,'[2]Costeo-JUL26'!$B$9:$CQ$307,BP$1,0),0)*$G275</f>
        <v>0</v>
      </c>
      <c r="BQ275" s="35">
        <f>IF($B275="P",VLOOKUP($E275,'[2]Costeo-JUL26'!$B$9:$CQ$307,BQ$1,0),0)</f>
        <v>0</v>
      </c>
      <c r="BR275" s="36">
        <f t="shared" si="148"/>
        <v>0</v>
      </c>
      <c r="BS275" s="36">
        <f t="shared" si="149"/>
        <v>0</v>
      </c>
      <c r="BT275" s="34">
        <f>IF($B275="P",VLOOKUP($E275,'[2]Costeo-JUL26'!$B$9:$CQ$307,BT$1,0),0)</f>
        <v>0</v>
      </c>
      <c r="BU275" s="16">
        <f>IF($B275="P",VLOOKUP($E275,'[2]Costeo-JUL26'!$B$9:$CQ$307,BU$1,0),0)*$G275</f>
        <v>0</v>
      </c>
      <c r="BV275" s="36">
        <f>IF($B275="P",VLOOKUP($E275,'[2]Costeo-JUL26'!$B$9:$CQ$307,BV$1,0),0)*$G275</f>
        <v>0</v>
      </c>
      <c r="BW275" s="35">
        <f>IF($B275="P",VLOOKUP($E275,'[2]Costeo-JUL26'!$B$9:$CQ$307,BW$1,0),0)</f>
        <v>0</v>
      </c>
      <c r="BX275" s="36">
        <f t="shared" si="150"/>
        <v>0</v>
      </c>
      <c r="BY275" s="36">
        <f t="shared" si="151"/>
        <v>0</v>
      </c>
      <c r="BZ275" s="34">
        <f>IF($B275="P",VLOOKUP($E275,'[2]Costeo-JUL26'!$B$9:$CQ$307,BZ$1,0),0)</f>
        <v>0</v>
      </c>
      <c r="CA275" s="16">
        <f>IF($B275="P",VLOOKUP($E275,'[2]Costeo-JUL26'!$B$9:$CQ$307,CA$1,0),0)*$G275</f>
        <v>0</v>
      </c>
      <c r="CB275" s="36">
        <f>IF($B275="P",VLOOKUP($E275,'[2]Costeo-JUL26'!$B$9:$CQ$307,CB$1,0),0)*$G275</f>
        <v>0</v>
      </c>
      <c r="CC275" s="35">
        <f>IF($B275="P",VLOOKUP($E275,'[2]Costeo-JUL26'!$B$9:$CQ$307,CC$1,0),0)</f>
        <v>0</v>
      </c>
      <c r="CD275" s="36">
        <f t="shared" si="152"/>
        <v>0</v>
      </c>
      <c r="CE275" s="36">
        <f t="shared" si="153"/>
        <v>0</v>
      </c>
      <c r="CF275" s="37">
        <f t="shared" si="125"/>
        <v>109876.63801281457</v>
      </c>
      <c r="CG275" s="36">
        <f>IF($B275="r",VLOOKUP($E275,'[2]Costeo-JUL26'!$B$9:$CQ$307,CG$1,0),0)*$G275</f>
        <v>0</v>
      </c>
      <c r="CH275" s="35">
        <f>VLOOKUP($E275,'[2]TEORICOS (05.26)'!$A$8:$T$251,CH$1,0)</f>
        <v>0.15</v>
      </c>
      <c r="CI275" s="36">
        <f t="shared" si="154"/>
        <v>0</v>
      </c>
      <c r="CJ275" s="37">
        <f t="shared" si="155"/>
        <v>0</v>
      </c>
      <c r="CM275" s="16">
        <f>SUMIFS('[1]Ajuste Inventario'!$I:$I,'[1]Ajuste Inventario'!$B:$B,E275,'[1]Ajuste Inventario'!$S:$S,D275)*-1</f>
        <v>5</v>
      </c>
      <c r="CN275" s="36">
        <f t="shared" si="126"/>
        <v>11211.901838042304</v>
      </c>
      <c r="CP275" t="str">
        <f t="shared" si="127"/>
        <v>3800Org.Vtas Dolores</v>
      </c>
      <c r="CQ275" s="10">
        <f t="shared" si="128"/>
        <v>2242.3803676084608</v>
      </c>
    </row>
    <row r="276" spans="1:95" x14ac:dyDescent="0.25">
      <c r="A276" s="30">
        <v>46204</v>
      </c>
      <c r="B276" s="31" t="str">
        <f>VLOOKUP($E276,'[2]TEORICOS (05.26)'!$A$8:$T$251,B$1,0)</f>
        <v>P</v>
      </c>
      <c r="C276" s="32" t="str">
        <f>VLOOKUP($E276,'[2]TEORICOS (05.26)'!$A$8:$T$251,C$1,0)</f>
        <v>Powerade</v>
      </c>
      <c r="D276" t="s">
        <v>217</v>
      </c>
      <c r="E276">
        <v>3817</v>
      </c>
      <c r="F276" t="s">
        <v>184</v>
      </c>
      <c r="G276" s="16">
        <v>27</v>
      </c>
      <c r="H276" s="16">
        <v>14.256000000000007</v>
      </c>
      <c r="I276" s="33">
        <v>195288.34999999998</v>
      </c>
      <c r="J276" s="33">
        <v>194463.49</v>
      </c>
      <c r="K276" s="34">
        <f>IF($B276="P",VLOOKUP($E276,'[2]Costeo-JUL26'!$B$9:$CQ$307,K$1,0),0)</f>
        <v>942087</v>
      </c>
      <c r="L276" s="35">
        <f>VLOOKUP($E276,'[2]TEORICOS (05.26)'!$A$8:$T$251,L$1,0)</f>
        <v>0.22</v>
      </c>
      <c r="M276" s="36">
        <f t="shared" si="129"/>
        <v>42781.967799999999</v>
      </c>
      <c r="N276" s="35">
        <f>IF($B276="P",VLOOKUP($E276,'[2]Costeo-JUL26'!$B$9:$CQ$307,N$1,0),0)</f>
        <v>0.2</v>
      </c>
      <c r="O276" s="36">
        <f t="shared" si="130"/>
        <v>8556.3935600000004</v>
      </c>
      <c r="P276" s="36">
        <f>IF($B276="P",VLOOKUP($E276,'[2]Costeo-JUL26'!$B$9:$CQ$307,P$1,0),0)*H276</f>
        <v>0</v>
      </c>
      <c r="Q276" s="36">
        <f t="shared" si="131"/>
        <v>51338.361359999995</v>
      </c>
      <c r="R276" s="34">
        <f>IF($B276="P",VLOOKUP($E276,'[2]Costeo-JUL26'!$B$9:$CQ$307,R$1,0),0)</f>
        <v>902332</v>
      </c>
      <c r="S276" s="16">
        <f>IF($B276="P",VLOOKUP($E276,'[2]Costeo-JUL26'!$B$9:$CQ$307,S$1,0),0)*$G276</f>
        <v>4.4392315011547341</v>
      </c>
      <c r="T276" s="36">
        <f>IF($B276="P",VLOOKUP($E276,'[2]Costeo-JUL26'!$B$9:$CQ$307,T$1,0),0)*$G276</f>
        <v>3096.6032225336558</v>
      </c>
      <c r="U276" s="35">
        <f>IF($B276="P",VLOOKUP($E276,'[2]Costeo-JUL26'!$B$9:$CQ$307,U$1,0),0)</f>
        <v>1.4999999999999999E-2</v>
      </c>
      <c r="V276" s="36">
        <f t="shared" si="132"/>
        <v>46.449048338004836</v>
      </c>
      <c r="W276" s="36">
        <f t="shared" si="133"/>
        <v>3143.0522708716608</v>
      </c>
      <c r="X276" s="34">
        <f>IF($B276="P",VLOOKUP($E276,'[2]Costeo-JUL26'!$B$9:$CQ$307,X$1,0),0)</f>
        <v>0</v>
      </c>
      <c r="Y276" s="16">
        <f>IF($B276="P",VLOOKUP($E276,'[2]Costeo-JUL26'!$B$9:$CQ$307,Y$1,0),0)*$G276</f>
        <v>0</v>
      </c>
      <c r="Z276" s="36">
        <f>IF($B276="P",VLOOKUP($E276,'[2]Costeo-JUL26'!$B$9:$CQ$307,Z$1,0),0)*$G276</f>
        <v>0</v>
      </c>
      <c r="AA276" s="35">
        <f>IF($B276="P",VLOOKUP($E276,'[2]Costeo-JUL26'!$B$9:$CQ$307,AA$1,0),0)</f>
        <v>0</v>
      </c>
      <c r="AB276" s="36">
        <f t="shared" si="134"/>
        <v>0</v>
      </c>
      <c r="AC276" s="36">
        <f t="shared" si="135"/>
        <v>0</v>
      </c>
      <c r="AD276" s="34">
        <f>IF($B276="P",VLOOKUP($E276,'[2]Costeo-JUL26'!$B$9:$CQ$307,AD$1,0),0)</f>
        <v>917993</v>
      </c>
      <c r="AE276" s="16">
        <f>IF($B276="P",VLOOKUP($E276,'[2]Costeo-JUL26'!$B$9:$CQ$307,AE$1,0),0)*$G276</f>
        <v>162</v>
      </c>
      <c r="AF276" s="36">
        <f>IF($B276="P",VLOOKUP($E276,'[2]Costeo-JUL26'!$B$9:$CQ$307,AF$1,0),0)*$G276</f>
        <v>4402.2528000000002</v>
      </c>
      <c r="AG276" s="35">
        <f>IF($B276="P",VLOOKUP($E276,'[2]Costeo-JUL26'!$B$9:$CQ$307,AG$1,0),0)</f>
        <v>6.0000000000000001E-3</v>
      </c>
      <c r="AH276" s="36">
        <f t="shared" si="136"/>
        <v>26.4135168</v>
      </c>
      <c r="AI276" s="36">
        <f t="shared" si="137"/>
        <v>4428.6663168000005</v>
      </c>
      <c r="AJ276" s="34">
        <f>IF($B276="P",VLOOKUP($E276,'[2]Costeo-JUL26'!$B$9:$CQ$307,AJ$1,0),0)</f>
        <v>941907</v>
      </c>
      <c r="AK276" s="16">
        <f>IF($B276="P",VLOOKUP($E276,'[2]Costeo-JUL26'!$B$9:$CQ$307,AK$1,0),0)*$G276</f>
        <v>162</v>
      </c>
      <c r="AL276" s="36">
        <f>IF($B276="P",VLOOKUP($E276,'[2]Costeo-JUL26'!$B$9:$CQ$307,AL$1,0),0)*$G276</f>
        <v>14054.51736</v>
      </c>
      <c r="AM276" s="35">
        <f>IF($B276="P",VLOOKUP($E276,'[2]Costeo-JUL26'!$B$9:$CQ$307,AM$1,0),0)</f>
        <v>1.7999999999999999E-2</v>
      </c>
      <c r="AN276" s="36">
        <f t="shared" si="138"/>
        <v>252.98131247999999</v>
      </c>
      <c r="AO276" s="36">
        <f t="shared" si="139"/>
        <v>14307.49867248</v>
      </c>
      <c r="AP276" s="34">
        <f>IF($B276="P",VLOOKUP($E276,'[2]Costeo-JUL26'!$B$9:$CQ$307,AP$1,0),0)</f>
        <v>929270</v>
      </c>
      <c r="AQ276" s="16">
        <f>IF($B276="P",VLOOKUP($E276,'[2]Costeo-JUL26'!$B$9:$CQ$307,AQ$1,0),0)*$G276</f>
        <v>162</v>
      </c>
      <c r="AR276" s="36">
        <f>IF($B276="P",VLOOKUP($E276,'[2]Costeo-JUL26'!$B$9:$CQ$307,AR$1,0),0)*$G276</f>
        <v>17398.887480000001</v>
      </c>
      <c r="AS276" s="35">
        <f>IF($B276="P",VLOOKUP($E276,'[2]Costeo-JUL26'!$B$9:$CQ$307,AS$1,0),0)</f>
        <v>0.02</v>
      </c>
      <c r="AT276" s="36">
        <f t="shared" si="140"/>
        <v>347.97774960000004</v>
      </c>
      <c r="AU276" s="36">
        <f t="shared" si="141"/>
        <v>17746.8652296</v>
      </c>
      <c r="AV276" s="34">
        <f>IF($B276="P",VLOOKUP($E276,'[2]Costeo-JUL26'!$B$9:$CQ$307,AV$1,0),0)</f>
        <v>934139</v>
      </c>
      <c r="AW276" s="16">
        <f>IF($B276="P",VLOOKUP($E276,'[2]Costeo-JUL26'!$B$9:$CQ$307,AW$1,0),0)*$G276</f>
        <v>0.42389999999999994</v>
      </c>
      <c r="AX276" s="36">
        <f>IF($B276="P",VLOOKUP($E276,'[2]Costeo-JUL26'!$B$9:$CQ$307,AX$1,0),0)*$G276</f>
        <v>2179.9227059999998</v>
      </c>
      <c r="AY276" s="35">
        <f>IF($B276="P",VLOOKUP($E276,'[2]Costeo-JUL26'!$B$9:$CQ$307,AY$1,0),0)</f>
        <v>0.03</v>
      </c>
      <c r="AZ276" s="36">
        <f t="shared" si="142"/>
        <v>65.397681179999992</v>
      </c>
      <c r="BA276" s="36">
        <f t="shared" si="143"/>
        <v>2245.3203871799997</v>
      </c>
      <c r="BB276" s="34">
        <f>IF($B276="P",VLOOKUP($E276,'[2]Costeo-JUL26'!$B$9:$CQ$307,BB$1,0),0)</f>
        <v>902311</v>
      </c>
      <c r="BC276" s="16">
        <f>IF($B276="P",VLOOKUP($E276,'[2]Costeo-JUL26'!$B$9:$CQ$307,BC$1,0),0)*$G276</f>
        <v>3.85695E-2</v>
      </c>
      <c r="BD276" s="36">
        <f>IF($B276="P",VLOOKUP($E276,'[2]Costeo-JUL26'!$B$9:$CQ$307,BD$1,0),0)*$G276</f>
        <v>151.25588682750003</v>
      </c>
      <c r="BE276" s="35">
        <f>IF($B276="P",VLOOKUP($E276,'[2]Costeo-JUL26'!$B$9:$CQ$307,BE$1,0),0)</f>
        <v>0.03</v>
      </c>
      <c r="BF276" s="36">
        <f t="shared" si="144"/>
        <v>4.537676604825001</v>
      </c>
      <c r="BG276" s="36">
        <f t="shared" si="145"/>
        <v>155.79356343232504</v>
      </c>
      <c r="BH276" s="34">
        <f>IF($B276="P",VLOOKUP($E276,'[2]Costeo-JUL26'!$B$9:$CQ$307,BH$1,0),0)</f>
        <v>933089</v>
      </c>
      <c r="BI276" s="16">
        <f>IF($B276="P",VLOOKUP($E276,'[2]Costeo-JUL26'!$B$9:$CQ$307,BI$1,0),0)*$G276</f>
        <v>0.51428571428571435</v>
      </c>
      <c r="BJ276" s="36">
        <f>IF($B276="P",VLOOKUP($E276,'[2]Costeo-JUL26'!$B$9:$CQ$307,BJ$1,0),0)*$G276</f>
        <v>382.97445097063218</v>
      </c>
      <c r="BK276" s="35">
        <f>IF(BH276=910319,0,IF($B276="P",VLOOKUP($E276,'[2]Costeo-JUL26'!$B$9:$CQ$307,BK$1,0),0))</f>
        <v>0.02</v>
      </c>
      <c r="BL276" s="36">
        <f t="shared" si="146"/>
        <v>7.6594890194126437</v>
      </c>
      <c r="BM276" s="36">
        <f t="shared" si="147"/>
        <v>390.63393999004484</v>
      </c>
      <c r="BN276" s="34">
        <f>IF($B276="P",VLOOKUP($E276,'[2]Costeo-JUL26'!$B$9:$CQ$307,BN$1,0),0)</f>
        <v>0</v>
      </c>
      <c r="BO276" s="16">
        <f>IF($B276="P",VLOOKUP($E276,'[2]Costeo-JUL26'!$B$9:$CQ$307,BO$1,0),0)*$G276</f>
        <v>0</v>
      </c>
      <c r="BP276" s="36">
        <f>IF($B276="P",VLOOKUP($E276,'[2]Costeo-JUL26'!$B$9:$CQ$307,BP$1,0),0)*$G276</f>
        <v>0</v>
      </c>
      <c r="BQ276" s="35">
        <f>IF($B276="P",VLOOKUP($E276,'[2]Costeo-JUL26'!$B$9:$CQ$307,BQ$1,0),0)</f>
        <v>0</v>
      </c>
      <c r="BR276" s="36">
        <f t="shared" si="148"/>
        <v>0</v>
      </c>
      <c r="BS276" s="36">
        <f t="shared" si="149"/>
        <v>0</v>
      </c>
      <c r="BT276" s="34">
        <f>IF($B276="P",VLOOKUP($E276,'[2]Costeo-JUL26'!$B$9:$CQ$307,BT$1,0),0)</f>
        <v>0</v>
      </c>
      <c r="BU276" s="16">
        <f>IF($B276="P",VLOOKUP($E276,'[2]Costeo-JUL26'!$B$9:$CQ$307,BU$1,0),0)*$G276</f>
        <v>0</v>
      </c>
      <c r="BV276" s="36">
        <f>IF($B276="P",VLOOKUP($E276,'[2]Costeo-JUL26'!$B$9:$CQ$307,BV$1,0),0)*$G276</f>
        <v>0</v>
      </c>
      <c r="BW276" s="35">
        <f>IF($B276="P",VLOOKUP($E276,'[2]Costeo-JUL26'!$B$9:$CQ$307,BW$1,0),0)</f>
        <v>0</v>
      </c>
      <c r="BX276" s="36">
        <f t="shared" si="150"/>
        <v>0</v>
      </c>
      <c r="BY276" s="36">
        <f t="shared" si="151"/>
        <v>0</v>
      </c>
      <c r="BZ276" s="34">
        <f>IF($B276="P",VLOOKUP($E276,'[2]Costeo-JUL26'!$B$9:$CQ$307,BZ$1,0),0)</f>
        <v>0</v>
      </c>
      <c r="CA276" s="16">
        <f>IF($B276="P",VLOOKUP($E276,'[2]Costeo-JUL26'!$B$9:$CQ$307,CA$1,0),0)*$G276</f>
        <v>0</v>
      </c>
      <c r="CB276" s="36">
        <f>IF($B276="P",VLOOKUP($E276,'[2]Costeo-JUL26'!$B$9:$CQ$307,CB$1,0),0)*$G276</f>
        <v>0</v>
      </c>
      <c r="CC276" s="35">
        <f>IF($B276="P",VLOOKUP($E276,'[2]Costeo-JUL26'!$B$9:$CQ$307,CC$1,0),0)</f>
        <v>0</v>
      </c>
      <c r="CD276" s="36">
        <f t="shared" si="152"/>
        <v>0</v>
      </c>
      <c r="CE276" s="36">
        <f t="shared" si="153"/>
        <v>0</v>
      </c>
      <c r="CF276" s="37">
        <f t="shared" si="125"/>
        <v>93756.191740354028</v>
      </c>
      <c r="CG276" s="36">
        <f>IF($B276="r",VLOOKUP($E276,'[2]Costeo-JUL26'!$B$9:$CQ$307,CG$1,0),0)*$G276</f>
        <v>0</v>
      </c>
      <c r="CH276" s="35">
        <f>VLOOKUP($E276,'[2]TEORICOS (05.26)'!$A$8:$T$251,CH$1,0)</f>
        <v>0</v>
      </c>
      <c r="CI276" s="36">
        <f t="shared" si="154"/>
        <v>0</v>
      </c>
      <c r="CJ276" s="37">
        <f t="shared" si="155"/>
        <v>0</v>
      </c>
      <c r="CM276" s="16">
        <f>SUMIFS('[1]Ajuste Inventario'!$I:$I,'[1]Ajuste Inventario'!$B:$B,E276,'[1]Ajuste Inventario'!$S:$S,D276)*-1</f>
        <v>0</v>
      </c>
      <c r="CN276" s="36">
        <f t="shared" si="126"/>
        <v>0</v>
      </c>
      <c r="CP276" t="str">
        <f t="shared" si="127"/>
        <v>3817Org.Vtas Dolores</v>
      </c>
      <c r="CQ276" s="10" t="e">
        <f t="shared" si="128"/>
        <v>#DIV/0!</v>
      </c>
    </row>
    <row r="277" spans="1:95" x14ac:dyDescent="0.25">
      <c r="A277" s="30">
        <v>46204</v>
      </c>
      <c r="B277" s="31" t="str">
        <f>VLOOKUP($E277,'[2]TEORICOS (05.26)'!$A$8:$T$251,B$1,0)</f>
        <v>P</v>
      </c>
      <c r="C277" s="32" t="str">
        <f>VLOOKUP($E277,'[2]TEORICOS (05.26)'!$A$8:$T$251,C$1,0)</f>
        <v>Aquarius</v>
      </c>
      <c r="D277" t="s">
        <v>217</v>
      </c>
      <c r="E277">
        <v>3846</v>
      </c>
      <c r="F277" t="s">
        <v>185</v>
      </c>
      <c r="G277" s="16">
        <v>3</v>
      </c>
      <c r="H277" s="16">
        <v>4.7549999999999999</v>
      </c>
      <c r="I277" s="33">
        <v>30815.699999999997</v>
      </c>
      <c r="J277" s="33">
        <v>30815.699999999997</v>
      </c>
      <c r="K277" s="34">
        <f>IF($B277="P",VLOOKUP($E277,'[2]Costeo-JUL26'!$B$9:$CQ$307,K$1,0),0)</f>
        <v>931338</v>
      </c>
      <c r="L277" s="35">
        <f>VLOOKUP($E277,'[2]TEORICOS (05.26)'!$A$8:$T$251,L$1,0)</f>
        <v>0.17</v>
      </c>
      <c r="M277" s="36">
        <f t="shared" si="129"/>
        <v>5238.6689999999999</v>
      </c>
      <c r="N277" s="35">
        <f>IF($B277="P",VLOOKUP($E277,'[2]Costeo-JUL26'!$B$9:$CQ$307,N$1,0),0)</f>
        <v>0.1</v>
      </c>
      <c r="O277" s="36">
        <f t="shared" si="130"/>
        <v>523.86689999999999</v>
      </c>
      <c r="P277" s="36">
        <f>IF($B277="P",VLOOKUP($E277,'[2]Costeo-JUL26'!$B$9:$CQ$307,P$1,0),0)*H277</f>
        <v>0</v>
      </c>
      <c r="Q277" s="36">
        <f t="shared" si="131"/>
        <v>5762.5358999999999</v>
      </c>
      <c r="R277" s="34">
        <f>IF($B277="P",VLOOKUP($E277,'[2]Costeo-JUL26'!$B$9:$CQ$307,R$1,0),0)</f>
        <v>0</v>
      </c>
      <c r="S277" s="16">
        <f>IF($B277="P",VLOOKUP($E277,'[2]Costeo-JUL26'!$B$9:$CQ$307,S$1,0),0)*$G277</f>
        <v>0</v>
      </c>
      <c r="T277" s="36">
        <f>IF($B277="P",VLOOKUP($E277,'[2]Costeo-JUL26'!$B$9:$CQ$307,T$1,0),0)*$G277</f>
        <v>0</v>
      </c>
      <c r="U277" s="35">
        <f>IF($B277="P",VLOOKUP($E277,'[2]Costeo-JUL26'!$B$9:$CQ$307,U$1,0),0)</f>
        <v>0</v>
      </c>
      <c r="V277" s="36">
        <f t="shared" si="132"/>
        <v>0</v>
      </c>
      <c r="W277" s="36">
        <f t="shared" si="133"/>
        <v>0</v>
      </c>
      <c r="X277" s="34">
        <f>IF($B277="P",VLOOKUP($E277,'[2]Costeo-JUL26'!$B$9:$CQ$307,X$1,0),0)</f>
        <v>0</v>
      </c>
      <c r="Y277" s="16">
        <f>IF($B277="P",VLOOKUP($E277,'[2]Costeo-JUL26'!$B$9:$CQ$307,Y$1,0),0)*$G277</f>
        <v>0</v>
      </c>
      <c r="Z277" s="36">
        <f>IF($B277="P",VLOOKUP($E277,'[2]Costeo-JUL26'!$B$9:$CQ$307,Z$1,0),0)*$G277</f>
        <v>0</v>
      </c>
      <c r="AA277" s="35">
        <f>IF($B277="P",VLOOKUP($E277,'[2]Costeo-JUL26'!$B$9:$CQ$307,AA$1,0),0)</f>
        <v>0</v>
      </c>
      <c r="AB277" s="36">
        <f t="shared" si="134"/>
        <v>0</v>
      </c>
      <c r="AC277" s="36">
        <f t="shared" si="135"/>
        <v>0</v>
      </c>
      <c r="AD277" s="34">
        <f>IF($B277="P",VLOOKUP($E277,'[2]Costeo-JUL26'!$B$9:$CQ$307,AD$1,0),0)</f>
        <v>902257</v>
      </c>
      <c r="AE277" s="16">
        <f>IF($B277="P",VLOOKUP($E277,'[2]Costeo-JUL26'!$B$9:$CQ$307,AE$1,0),0)*$G277</f>
        <v>18</v>
      </c>
      <c r="AF277" s="36">
        <f>IF($B277="P",VLOOKUP($E277,'[2]Costeo-JUL26'!$B$9:$CQ$307,AF$1,0),0)*$G277</f>
        <v>276.24959999999999</v>
      </c>
      <c r="AG277" s="35">
        <f>IF($B277="P",VLOOKUP($E277,'[2]Costeo-JUL26'!$B$9:$CQ$307,AG$1,0),0)</f>
        <v>6.0000000000000001E-3</v>
      </c>
      <c r="AH277" s="36">
        <f t="shared" si="136"/>
        <v>1.6574975999999999</v>
      </c>
      <c r="AI277" s="36">
        <f t="shared" si="137"/>
        <v>277.90709759999999</v>
      </c>
      <c r="AJ277" s="34">
        <f>IF($B277="P",VLOOKUP($E277,'[2]Costeo-JUL26'!$B$9:$CQ$307,AJ$1,0),0)</f>
        <v>931330</v>
      </c>
      <c r="AK277" s="16">
        <f>IF($B277="P",VLOOKUP($E277,'[2]Costeo-JUL26'!$B$9:$CQ$307,AK$1,0),0)*$G277</f>
        <v>18</v>
      </c>
      <c r="AL277" s="36">
        <f>IF($B277="P",VLOOKUP($E277,'[2]Costeo-JUL26'!$B$9:$CQ$307,AL$1,0),0)*$G277</f>
        <v>327.31452000000002</v>
      </c>
      <c r="AM277" s="35">
        <f>IF($B277="P",VLOOKUP($E277,'[2]Costeo-JUL26'!$B$9:$CQ$307,AM$1,0),0)</f>
        <v>1.7999999999999999E-2</v>
      </c>
      <c r="AN277" s="36">
        <f t="shared" si="138"/>
        <v>5.8916613599999996</v>
      </c>
      <c r="AO277" s="36">
        <f t="shared" si="139"/>
        <v>333.20618136000002</v>
      </c>
      <c r="AP277" s="34">
        <f>IF($B277="P",VLOOKUP($E277,'[2]Costeo-JUL26'!$B$9:$CQ$307,AP$1,0),0)</f>
        <v>933429</v>
      </c>
      <c r="AQ277" s="16">
        <f>IF($B277="P",VLOOKUP($E277,'[2]Costeo-JUL26'!$B$9:$CQ$307,AQ$1,0),0)*$G277</f>
        <v>18</v>
      </c>
      <c r="AR277" s="36">
        <f>IF($B277="P",VLOOKUP($E277,'[2]Costeo-JUL26'!$B$9:$CQ$307,AR$1,0),0)*$G277</f>
        <v>1768.3520400000004</v>
      </c>
      <c r="AS277" s="35">
        <f>IF($B277="P",VLOOKUP($E277,'[2]Costeo-JUL26'!$B$9:$CQ$307,AS$1,0),0)</f>
        <v>0.02</v>
      </c>
      <c r="AT277" s="36">
        <f t="shared" si="140"/>
        <v>35.367040800000012</v>
      </c>
      <c r="AU277" s="36">
        <f t="shared" si="141"/>
        <v>1803.7190808000005</v>
      </c>
      <c r="AV277" s="34">
        <f>IF($B277="P",VLOOKUP($E277,'[2]Costeo-JUL26'!$B$9:$CQ$307,AV$1,0),0)</f>
        <v>939125</v>
      </c>
      <c r="AW277" s="16">
        <f>IF($B277="P",VLOOKUP($E277,'[2]Costeo-JUL26'!$B$9:$CQ$307,AW$1,0),0)*$G277</f>
        <v>8.7599999999999997E-2</v>
      </c>
      <c r="AX277" s="36">
        <f>IF($B277="P",VLOOKUP($E277,'[2]Costeo-JUL26'!$B$9:$CQ$307,AX$1,0),0)*$G277</f>
        <v>450.48650400000002</v>
      </c>
      <c r="AY277" s="35">
        <f>IF($B277="P",VLOOKUP($E277,'[2]Costeo-JUL26'!$B$9:$CQ$307,AY$1,0),0)</f>
        <v>0.03</v>
      </c>
      <c r="AZ277" s="36">
        <f t="shared" si="142"/>
        <v>13.514595120000001</v>
      </c>
      <c r="BA277" s="36">
        <f t="shared" si="143"/>
        <v>464.00109912000005</v>
      </c>
      <c r="BB277" s="34">
        <f>IF($B277="P",VLOOKUP($E277,'[2]Costeo-JUL26'!$B$9:$CQ$307,BB$1,0),0)</f>
        <v>902311</v>
      </c>
      <c r="BC277" s="16">
        <f>IF($B277="P",VLOOKUP($E277,'[2]Costeo-JUL26'!$B$9:$CQ$307,BC$1,0),0)*$G277</f>
        <v>1.2053571428571431E-2</v>
      </c>
      <c r="BD277" s="36">
        <f>IF($B277="P",VLOOKUP($E277,'[2]Costeo-JUL26'!$B$9:$CQ$307,BD$1,0),0)*$G277</f>
        <v>47.269828125000011</v>
      </c>
      <c r="BE277" s="35">
        <f>IF($B277="P",VLOOKUP($E277,'[2]Costeo-JUL26'!$B$9:$CQ$307,BE$1,0),0)</f>
        <v>0.03</v>
      </c>
      <c r="BF277" s="36">
        <f t="shared" si="144"/>
        <v>1.4180948437500003</v>
      </c>
      <c r="BG277" s="36">
        <f t="shared" si="145"/>
        <v>48.687922968750009</v>
      </c>
      <c r="BH277" s="34">
        <f>IF($B277="P",VLOOKUP($E277,'[2]Costeo-JUL26'!$B$9:$CQ$307,BH$1,0),0)</f>
        <v>933089</v>
      </c>
      <c r="BI277" s="16">
        <f>IF($B277="P",VLOOKUP($E277,'[2]Costeo-JUL26'!$B$9:$CQ$307,BI$1,0),0)*$G277</f>
        <v>8.0357142857142849E-2</v>
      </c>
      <c r="BJ277" s="36">
        <f>IF($B277="P",VLOOKUP($E277,'[2]Costeo-JUL26'!$B$9:$CQ$307,BJ$1,0),0)*$G277</f>
        <v>59.839757964161279</v>
      </c>
      <c r="BK277" s="35">
        <f>IF(BH277=910319,0,IF($B277="P",VLOOKUP($E277,'[2]Costeo-JUL26'!$B$9:$CQ$307,BK$1,0),0))</f>
        <v>0.02</v>
      </c>
      <c r="BL277" s="36">
        <f t="shared" si="146"/>
        <v>1.1967951592832256</v>
      </c>
      <c r="BM277" s="36">
        <f t="shared" si="147"/>
        <v>61.036553123444506</v>
      </c>
      <c r="BN277" s="34">
        <f>IF($B277="P",VLOOKUP($E277,'[2]Costeo-JUL26'!$B$9:$CQ$307,BN$1,0),0)</f>
        <v>0</v>
      </c>
      <c r="BO277" s="16">
        <f>IF($B277="P",VLOOKUP($E277,'[2]Costeo-JUL26'!$B$9:$CQ$307,BO$1,0),0)*$G277</f>
        <v>0</v>
      </c>
      <c r="BP277" s="36">
        <f>IF($B277="P",VLOOKUP($E277,'[2]Costeo-JUL26'!$B$9:$CQ$307,BP$1,0),0)*$G277</f>
        <v>0</v>
      </c>
      <c r="BQ277" s="35">
        <f>IF($B277="P",VLOOKUP($E277,'[2]Costeo-JUL26'!$B$9:$CQ$307,BQ$1,0),0)</f>
        <v>0</v>
      </c>
      <c r="BR277" s="36">
        <f t="shared" si="148"/>
        <v>0</v>
      </c>
      <c r="BS277" s="36">
        <f t="shared" si="149"/>
        <v>0</v>
      </c>
      <c r="BT277" s="34">
        <f>IF($B277="P",VLOOKUP($E277,'[2]Costeo-JUL26'!$B$9:$CQ$307,BT$1,0),0)</f>
        <v>0</v>
      </c>
      <c r="BU277" s="16">
        <f>IF($B277="P",VLOOKUP($E277,'[2]Costeo-JUL26'!$B$9:$CQ$307,BU$1,0),0)*$G277</f>
        <v>0</v>
      </c>
      <c r="BV277" s="36">
        <f>IF($B277="P",VLOOKUP($E277,'[2]Costeo-JUL26'!$B$9:$CQ$307,BV$1,0),0)*$G277</f>
        <v>0</v>
      </c>
      <c r="BW277" s="35">
        <f>IF($B277="P",VLOOKUP($E277,'[2]Costeo-JUL26'!$B$9:$CQ$307,BW$1,0),0)</f>
        <v>0</v>
      </c>
      <c r="BX277" s="36">
        <f t="shared" si="150"/>
        <v>0</v>
      </c>
      <c r="BY277" s="36">
        <f t="shared" si="151"/>
        <v>0</v>
      </c>
      <c r="BZ277" s="34">
        <f>IF($B277="P",VLOOKUP($E277,'[2]Costeo-JUL26'!$B$9:$CQ$307,BZ$1,0),0)</f>
        <v>936704</v>
      </c>
      <c r="CA277" s="16">
        <f>IF($B277="P",VLOOKUP($E277,'[2]Costeo-JUL26'!$B$9:$CQ$307,CA$1,0),0)*$G277</f>
        <v>0.16410835090487566</v>
      </c>
      <c r="CB277" s="36">
        <f>IF($B277="P",VLOOKUP($E277,'[2]Costeo-JUL26'!$B$9:$CQ$307,CB$1,0),0)*$G277</f>
        <v>78.339350268455931</v>
      </c>
      <c r="CC277" s="35">
        <f>IF($B277="P",VLOOKUP($E277,'[2]Costeo-JUL26'!$B$9:$CQ$307,CC$1,0),0)</f>
        <v>0.5</v>
      </c>
      <c r="CD277" s="36">
        <f t="shared" si="152"/>
        <v>39.169675134227965</v>
      </c>
      <c r="CE277" s="36">
        <f t="shared" si="153"/>
        <v>117.5090254026839</v>
      </c>
      <c r="CF277" s="37">
        <f t="shared" si="125"/>
        <v>8868.6028603748782</v>
      </c>
      <c r="CG277" s="36">
        <f>IF($B277="r",VLOOKUP($E277,'[2]Costeo-JUL26'!$B$9:$CQ$307,CG$1,0),0)*$G277</f>
        <v>0</v>
      </c>
      <c r="CH277" s="35">
        <f>VLOOKUP($E277,'[2]TEORICOS (05.26)'!$A$8:$T$251,CH$1,0)</f>
        <v>0</v>
      </c>
      <c r="CI277" s="36">
        <f t="shared" si="154"/>
        <v>0</v>
      </c>
      <c r="CJ277" s="37">
        <f t="shared" si="155"/>
        <v>0</v>
      </c>
      <c r="CM277" s="16">
        <f>SUMIFS('[1]Ajuste Inventario'!$I:$I,'[1]Ajuste Inventario'!$B:$B,E277,'[1]Ajuste Inventario'!$S:$S,D277)*-1</f>
        <v>0</v>
      </c>
      <c r="CN277" s="36">
        <f t="shared" si="126"/>
        <v>0</v>
      </c>
      <c r="CP277" t="str">
        <f t="shared" si="127"/>
        <v>3846Org.Vtas Dolores</v>
      </c>
      <c r="CQ277" s="10" t="e">
        <f t="shared" si="128"/>
        <v>#DIV/0!</v>
      </c>
    </row>
    <row r="278" spans="1:95" x14ac:dyDescent="0.25">
      <c r="A278" s="30">
        <v>46204</v>
      </c>
      <c r="B278" s="31" t="str">
        <f>VLOOKUP($E278,'[2]TEORICOS (05.26)'!$A$8:$T$251,B$1,0)</f>
        <v>P</v>
      </c>
      <c r="C278" s="32" t="str">
        <f>VLOOKUP($E278,'[2]TEORICOS (05.26)'!$A$8:$T$251,C$1,0)</f>
        <v>Coca Cola</v>
      </c>
      <c r="D278" t="s">
        <v>218</v>
      </c>
      <c r="E278">
        <v>105</v>
      </c>
      <c r="F278" t="s">
        <v>67</v>
      </c>
      <c r="G278" s="16">
        <v>820</v>
      </c>
      <c r="H278" s="16">
        <v>432.9600000000014</v>
      </c>
      <c r="I278" s="33">
        <v>7091296.4499999834</v>
      </c>
      <c r="J278" s="33">
        <v>6684719.5099999923</v>
      </c>
      <c r="K278" s="34">
        <f>IF($B278="P",VLOOKUP($E278,'[2]Costeo-JUL26'!$B$9:$CQ$307,K$1,0),0)</f>
        <v>902026</v>
      </c>
      <c r="L278" s="35">
        <f>VLOOKUP($E278,'[2]TEORICOS (05.26)'!$A$8:$T$251,L$1,0)</f>
        <v>0.2</v>
      </c>
      <c r="M278" s="36">
        <f t="shared" si="129"/>
        <v>1336943.9019999986</v>
      </c>
      <c r="N278" s="35">
        <f>IF($B278="P",VLOOKUP($E278,'[2]Costeo-JUL26'!$B$9:$CQ$307,N$1,0),0)</f>
        <v>0.01</v>
      </c>
      <c r="O278" s="36">
        <f t="shared" si="130"/>
        <v>13369.439019999987</v>
      </c>
      <c r="P278" s="36">
        <f>IF($B278="P",VLOOKUP($E278,'[2]Costeo-JUL26'!$B$9:$CQ$307,P$1,0),0)*H278</f>
        <v>0</v>
      </c>
      <c r="Q278" s="36">
        <f t="shared" si="131"/>
        <v>1350313.3410199985</v>
      </c>
      <c r="R278" s="34">
        <f>IF($B278="P",VLOOKUP($E278,'[2]Costeo-JUL26'!$B$9:$CQ$307,R$1,0),0)</f>
        <v>902332</v>
      </c>
      <c r="S278" s="16">
        <f>IF($B278="P",VLOOKUP($E278,'[2]Costeo-JUL26'!$B$9:$CQ$307,S$1,0),0)*$G278</f>
        <v>356.73664375000004</v>
      </c>
      <c r="T278" s="36">
        <f>IF($B278="P",VLOOKUP($E278,'[2]Costeo-JUL26'!$B$9:$CQ$307,T$1,0),0)*$G278</f>
        <v>248843.03518407256</v>
      </c>
      <c r="U278" s="35">
        <f>IF($B278="P",VLOOKUP($E278,'[2]Costeo-JUL26'!$B$9:$CQ$307,U$1,0),0)</f>
        <v>1.4999999999999999E-2</v>
      </c>
      <c r="V278" s="36">
        <f t="shared" si="132"/>
        <v>3732.6455277610885</v>
      </c>
      <c r="W278" s="36">
        <f t="shared" si="133"/>
        <v>252575.68071183364</v>
      </c>
      <c r="X278" s="34">
        <f>IF($B278="P",VLOOKUP($E278,'[2]Costeo-JUL26'!$B$9:$CQ$307,X$1,0),0)</f>
        <v>902338</v>
      </c>
      <c r="Y278" s="16">
        <f>IF($B278="P",VLOOKUP($E278,'[2]Costeo-JUL26'!$B$9:$CQ$307,Y$1,0),0)*$G278</f>
        <v>21.431519999999999</v>
      </c>
      <c r="Z278" s="36">
        <f>IF($B278="P",VLOOKUP($E278,'[2]Costeo-JUL26'!$B$9:$CQ$307,Z$1,0),0)*$G278</f>
        <v>6059.5479648</v>
      </c>
      <c r="AA278" s="35">
        <f>IF($B278="P",VLOOKUP($E278,'[2]Costeo-JUL26'!$B$9:$CQ$307,AA$1,0),0)</f>
        <v>0.45</v>
      </c>
      <c r="AB278" s="36">
        <f t="shared" si="134"/>
        <v>2726.7965841600003</v>
      </c>
      <c r="AC278" s="36">
        <f t="shared" si="135"/>
        <v>8786.3445489599999</v>
      </c>
      <c r="AD278" s="34">
        <f>IF($B278="P",VLOOKUP($E278,'[2]Costeo-JUL26'!$B$9:$CQ$307,AD$1,0),0)</f>
        <v>901733</v>
      </c>
      <c r="AE278" s="16">
        <f>IF($B278="P",VLOOKUP($E278,'[2]Costeo-JUL26'!$B$9:$CQ$307,AE$1,0),0)*$G278</f>
        <v>9840</v>
      </c>
      <c r="AF278" s="36">
        <f>IF($B278="P",VLOOKUP($E278,'[2]Costeo-JUL26'!$B$9:$CQ$307,AF$1,0),0)*$G278</f>
        <v>151016.448</v>
      </c>
      <c r="AG278" s="35">
        <f>IF($B278="P",VLOOKUP($E278,'[2]Costeo-JUL26'!$B$9:$CQ$307,AG$1,0),0)</f>
        <v>6.0000000000000001E-3</v>
      </c>
      <c r="AH278" s="36">
        <f t="shared" si="136"/>
        <v>906.09868800000004</v>
      </c>
      <c r="AI278" s="36">
        <f t="shared" si="137"/>
        <v>151922.546688</v>
      </c>
      <c r="AJ278" s="34">
        <f>IF($B278="P",VLOOKUP($E278,'[2]Costeo-JUL26'!$B$9:$CQ$307,AJ$1,0),0)</f>
        <v>939214</v>
      </c>
      <c r="AK278" s="16">
        <f>IF($B278="P",VLOOKUP($E278,'[2]Costeo-JUL26'!$B$9:$CQ$307,AK$1,0),0)*$G278</f>
        <v>9840</v>
      </c>
      <c r="AL278" s="36">
        <f>IF($B278="P",VLOOKUP($E278,'[2]Costeo-JUL26'!$B$9:$CQ$307,AL$1,0),0)*$G278</f>
        <v>61057.200000000004</v>
      </c>
      <c r="AM278" s="35">
        <f>IF($B278="P",VLOOKUP($E278,'[2]Costeo-JUL26'!$B$9:$CQ$307,AM$1,0),0)</f>
        <v>1.7999999999999999E-2</v>
      </c>
      <c r="AN278" s="36">
        <f t="shared" si="138"/>
        <v>1099.0296000000001</v>
      </c>
      <c r="AO278" s="36">
        <f t="shared" si="139"/>
        <v>62156.229600000006</v>
      </c>
      <c r="AP278" s="34">
        <f>IF($B278="P",VLOOKUP($E278,'[2]Costeo-JUL26'!$B$9:$CQ$307,AP$1,0),0)</f>
        <v>901189</v>
      </c>
      <c r="AQ278" s="16">
        <f>IF($B278="P",VLOOKUP($E278,'[2]Costeo-JUL26'!$B$9:$CQ$307,AQ$1,0),0)*$G278</f>
        <v>9840</v>
      </c>
      <c r="AR278" s="36">
        <f>IF($B278="P",VLOOKUP($E278,'[2]Costeo-JUL26'!$B$9:$CQ$307,AR$1,0),0)*$G278</f>
        <v>754572.52801365301</v>
      </c>
      <c r="AS278" s="35">
        <f>IF($B278="P",VLOOKUP($E278,'[2]Costeo-JUL26'!$B$9:$CQ$307,AS$1,0),0)</f>
        <v>0.02</v>
      </c>
      <c r="AT278" s="36">
        <f t="shared" si="140"/>
        <v>15091.450560273061</v>
      </c>
      <c r="AU278" s="36">
        <f t="shared" si="141"/>
        <v>769663.97857392603</v>
      </c>
      <c r="AV278" s="34">
        <f>IF($B278="P",VLOOKUP($E278,'[2]Costeo-JUL26'!$B$9:$CQ$307,AV$1,0),0)</f>
        <v>939510</v>
      </c>
      <c r="AW278" s="16">
        <f>IF($B278="P",VLOOKUP($E278,'[2]Costeo-JUL26'!$B$9:$CQ$307,AW$1,0),0)*$G278</f>
        <v>11.726000000000001</v>
      </c>
      <c r="AX278" s="36">
        <f>IF($B278="P",VLOOKUP($E278,'[2]Costeo-JUL26'!$B$9:$CQ$307,AX$1,0),0)*$G278</f>
        <v>50396.002800000002</v>
      </c>
      <c r="AY278" s="35">
        <f>IF($B278="P",VLOOKUP($E278,'[2]Costeo-JUL26'!$B$9:$CQ$307,AY$1,0),0)</f>
        <v>0.03</v>
      </c>
      <c r="AZ278" s="36">
        <f t="shared" si="142"/>
        <v>1511.8800839999999</v>
      </c>
      <c r="BA278" s="36">
        <f t="shared" si="143"/>
        <v>51907.882883999999</v>
      </c>
      <c r="BB278" s="34">
        <f>IF($B278="P",VLOOKUP($E278,'[2]Costeo-JUL26'!$B$9:$CQ$307,BB$1,0),0)</f>
        <v>902311</v>
      </c>
      <c r="BC278" s="16">
        <f>IF($B278="P",VLOOKUP($E278,'[2]Costeo-JUL26'!$B$9:$CQ$307,BC$1,0),0)*$G278</f>
        <v>2.2777777777777777</v>
      </c>
      <c r="BD278" s="36">
        <f>IF($B278="P",VLOOKUP($E278,'[2]Costeo-JUL26'!$B$9:$CQ$307,BD$1,0),0)*$G278</f>
        <v>8932.6358333333355</v>
      </c>
      <c r="BE278" s="35">
        <f>IF($B278="P",VLOOKUP($E278,'[2]Costeo-JUL26'!$B$9:$CQ$307,BE$1,0),0)</f>
        <v>0.03</v>
      </c>
      <c r="BF278" s="36">
        <f t="shared" si="144"/>
        <v>267.97907500000008</v>
      </c>
      <c r="BG278" s="36">
        <f t="shared" si="145"/>
        <v>9200.6149083333348</v>
      </c>
      <c r="BH278" s="34">
        <f>IF($B278="P",VLOOKUP($E278,'[2]Costeo-JUL26'!$B$9:$CQ$307,BH$1,0),0)</f>
        <v>933089</v>
      </c>
      <c r="BI278" s="16">
        <f>IF($B278="P",VLOOKUP($E278,'[2]Costeo-JUL26'!$B$9:$CQ$307,BI$1,0),0)*$G278</f>
        <v>22.421875</v>
      </c>
      <c r="BJ278" s="36">
        <f>IF($B278="P",VLOOKUP($E278,'[2]Costeo-JUL26'!$B$9:$CQ$307,BJ$1,0),0)*$G278</f>
        <v>16696.954687500001</v>
      </c>
      <c r="BK278" s="35">
        <f>IF(BH278=910319,0,IF($B278="P",VLOOKUP($E278,'[2]Costeo-JUL26'!$B$9:$CQ$307,BK$1,0),0))</f>
        <v>0.02</v>
      </c>
      <c r="BL278" s="36">
        <f t="shared" si="146"/>
        <v>333.93909375000004</v>
      </c>
      <c r="BM278" s="36">
        <f t="shared" si="147"/>
        <v>17030.893781250001</v>
      </c>
      <c r="BN278" s="34">
        <f>IF($B278="P",VLOOKUP($E278,'[2]Costeo-JUL26'!$B$9:$CQ$307,BN$1,0),0)</f>
        <v>0</v>
      </c>
      <c r="BO278" s="16">
        <f>IF($B278="P",VLOOKUP($E278,'[2]Costeo-JUL26'!$B$9:$CQ$307,BO$1,0),0)*$G278</f>
        <v>0</v>
      </c>
      <c r="BP278" s="36">
        <f>IF($B278="P",VLOOKUP($E278,'[2]Costeo-JUL26'!$B$9:$CQ$307,BP$1,0),0)*$G278</f>
        <v>0</v>
      </c>
      <c r="BQ278" s="35">
        <f>IF($B278="P",VLOOKUP($E278,'[2]Costeo-JUL26'!$B$9:$CQ$307,BQ$1,0),0)</f>
        <v>0</v>
      </c>
      <c r="BR278" s="36">
        <f t="shared" si="148"/>
        <v>0</v>
      </c>
      <c r="BS278" s="36">
        <f t="shared" si="149"/>
        <v>0</v>
      </c>
      <c r="BT278" s="34">
        <f>IF($B278="P",VLOOKUP($E278,'[2]Costeo-JUL26'!$B$9:$CQ$307,BT$1,0),0)</f>
        <v>0</v>
      </c>
      <c r="BU278" s="16">
        <f>IF($B278="P",VLOOKUP($E278,'[2]Costeo-JUL26'!$B$9:$CQ$307,BU$1,0),0)*$G278</f>
        <v>0</v>
      </c>
      <c r="BV278" s="36">
        <f>IF($B278="P",VLOOKUP($E278,'[2]Costeo-JUL26'!$B$9:$CQ$307,BV$1,0),0)*$G278</f>
        <v>0</v>
      </c>
      <c r="BW278" s="35">
        <f>IF($B278="P",VLOOKUP($E278,'[2]Costeo-JUL26'!$B$9:$CQ$307,BW$1,0),0)</f>
        <v>0</v>
      </c>
      <c r="BX278" s="36">
        <f t="shared" si="150"/>
        <v>0</v>
      </c>
      <c r="BY278" s="36">
        <f t="shared" si="151"/>
        <v>0</v>
      </c>
      <c r="BZ278" s="34">
        <f>IF($B278="P",VLOOKUP($E278,'[2]Costeo-JUL26'!$B$9:$CQ$307,BZ$1,0),0)</f>
        <v>0</v>
      </c>
      <c r="CA278" s="16">
        <f>IF($B278="P",VLOOKUP($E278,'[2]Costeo-JUL26'!$B$9:$CQ$307,CA$1,0),0)*$G278</f>
        <v>0</v>
      </c>
      <c r="CB278" s="36">
        <f>IF($B278="P",VLOOKUP($E278,'[2]Costeo-JUL26'!$B$9:$CQ$307,CB$1,0),0)*$G278</f>
        <v>0</v>
      </c>
      <c r="CC278" s="35">
        <f>IF($B278="P",VLOOKUP($E278,'[2]Costeo-JUL26'!$B$9:$CQ$307,CC$1,0),0)</f>
        <v>0</v>
      </c>
      <c r="CD278" s="36">
        <f t="shared" si="152"/>
        <v>0</v>
      </c>
      <c r="CE278" s="36">
        <f t="shared" si="153"/>
        <v>0</v>
      </c>
      <c r="CF278" s="37">
        <f t="shared" si="125"/>
        <v>2673557.5127163013</v>
      </c>
      <c r="CG278" s="36">
        <f>IF($B278="r",VLOOKUP($E278,'[2]Costeo-JUL26'!$B$9:$CQ$307,CG$1,0),0)*$G278</f>
        <v>0</v>
      </c>
      <c r="CH278" s="35">
        <f>VLOOKUP($E278,'[2]TEORICOS (05.26)'!$A$8:$T$251,CH$1,0)</f>
        <v>0.05</v>
      </c>
      <c r="CI278" s="36">
        <f t="shared" si="154"/>
        <v>0</v>
      </c>
      <c r="CJ278" s="37">
        <f t="shared" si="155"/>
        <v>0</v>
      </c>
      <c r="CM278" s="16">
        <f>SUMIFS('[1]Ajuste Inventario'!$I:$I,'[1]Ajuste Inventario'!$B:$B,E278,'[1]Ajuste Inventario'!$S:$S,D278)*-1</f>
        <v>0</v>
      </c>
      <c r="CN278" s="36">
        <f t="shared" si="126"/>
        <v>0</v>
      </c>
      <c r="CP278" t="str">
        <f t="shared" si="127"/>
        <v>105Org.Vtas La Plata</v>
      </c>
      <c r="CQ278" s="10" t="e">
        <f t="shared" si="128"/>
        <v>#DIV/0!</v>
      </c>
    </row>
    <row r="279" spans="1:95" x14ac:dyDescent="0.25">
      <c r="A279" s="30">
        <v>46204</v>
      </c>
      <c r="B279" s="31" t="str">
        <f>VLOOKUP($E279,'[2]TEORICOS (05.26)'!$A$8:$T$251,B$1,0)</f>
        <v>P</v>
      </c>
      <c r="C279" s="32" t="str">
        <f>VLOOKUP($E279,'[2]TEORICOS (05.26)'!$A$8:$T$251,C$1,0)</f>
        <v>Coca Cola</v>
      </c>
      <c r="D279" t="s">
        <v>218</v>
      </c>
      <c r="E279">
        <v>110</v>
      </c>
      <c r="F279" t="s">
        <v>68</v>
      </c>
      <c r="G279" s="16">
        <v>2165</v>
      </c>
      <c r="H279" s="16">
        <v>3202.0349999999967</v>
      </c>
      <c r="I279" s="33">
        <v>55540515.219999939</v>
      </c>
      <c r="J279" s="33">
        <v>45514620.680000052</v>
      </c>
      <c r="K279" s="34">
        <f>IF($B279="P",VLOOKUP($E279,'[2]Costeo-JUL26'!$B$9:$CQ$307,K$1,0),0)</f>
        <v>902026</v>
      </c>
      <c r="L279" s="35">
        <f>VLOOKUP($E279,'[2]TEORICOS (05.26)'!$A$8:$T$251,L$1,0)</f>
        <v>0.2</v>
      </c>
      <c r="M279" s="36">
        <f t="shared" si="129"/>
        <v>9102924.1360000111</v>
      </c>
      <c r="N279" s="35">
        <f>IF($B279="P",VLOOKUP($E279,'[2]Costeo-JUL26'!$B$9:$CQ$307,N$1,0),0)</f>
        <v>0.01</v>
      </c>
      <c r="O279" s="36">
        <f t="shared" si="130"/>
        <v>91029.241360000116</v>
      </c>
      <c r="P279" s="36">
        <f>IF($B279="P",VLOOKUP($E279,'[2]Costeo-JUL26'!$B$9:$CQ$307,P$1,0),0)*H279</f>
        <v>0</v>
      </c>
      <c r="Q279" s="36">
        <f t="shared" si="131"/>
        <v>9193953.3773600105</v>
      </c>
      <c r="R279" s="34">
        <f>IF($B279="P",VLOOKUP($E279,'[2]Costeo-JUL26'!$B$9:$CQ$307,R$1,0),0)</f>
        <v>902332</v>
      </c>
      <c r="S279" s="16">
        <f>IF($B279="P",VLOOKUP($E279,'[2]Costeo-JUL26'!$B$9:$CQ$307,S$1,0),0)*$G279</f>
        <v>2637.2408956250001</v>
      </c>
      <c r="T279" s="36">
        <f>IF($B279="P",VLOOKUP($E279,'[2]Costeo-JUL26'!$B$9:$CQ$307,T$1,0),0)*$G279</f>
        <v>1839617.6576656683</v>
      </c>
      <c r="U279" s="35">
        <f>IF($B279="P",VLOOKUP($E279,'[2]Costeo-JUL26'!$B$9:$CQ$307,U$1,0),0)</f>
        <v>1.4999999999999999E-2</v>
      </c>
      <c r="V279" s="36">
        <f t="shared" si="132"/>
        <v>27594.264864985023</v>
      </c>
      <c r="W279" s="36">
        <f t="shared" si="133"/>
        <v>1867211.9225306534</v>
      </c>
      <c r="X279" s="34">
        <f>IF($B279="P",VLOOKUP($E279,'[2]Costeo-JUL26'!$B$9:$CQ$307,X$1,0),0)</f>
        <v>902338</v>
      </c>
      <c r="Y279" s="16">
        <f>IF($B279="P",VLOOKUP($E279,'[2]Costeo-JUL26'!$B$9:$CQ$307,Y$1,0),0)*$G279</f>
        <v>144.03311999999997</v>
      </c>
      <c r="Z279" s="36">
        <f>IF($B279="P",VLOOKUP($E279,'[2]Costeo-JUL26'!$B$9:$CQ$307,Z$1,0),0)*$G279</f>
        <v>40723.924348799999</v>
      </c>
      <c r="AA279" s="35">
        <f>IF($B279="P",VLOOKUP($E279,'[2]Costeo-JUL26'!$B$9:$CQ$307,AA$1,0),0)</f>
        <v>0.45</v>
      </c>
      <c r="AB279" s="36">
        <f t="shared" si="134"/>
        <v>18325.76595696</v>
      </c>
      <c r="AC279" s="36">
        <f t="shared" si="135"/>
        <v>59049.690305759999</v>
      </c>
      <c r="AD279" s="34">
        <f>IF($B279="P",VLOOKUP($E279,'[2]Costeo-JUL26'!$B$9:$CQ$307,AD$1,0),0)</f>
        <v>933139</v>
      </c>
      <c r="AE279" s="16">
        <f>IF($B279="P",VLOOKUP($E279,'[2]Costeo-JUL26'!$B$9:$CQ$307,AE$1,0),0)*$G279</f>
        <v>51960</v>
      </c>
      <c r="AF279" s="36">
        <f>IF($B279="P",VLOOKUP($E279,'[2]Costeo-JUL26'!$B$9:$CQ$307,AF$1,0),0)*$G279</f>
        <v>563169.49919999996</v>
      </c>
      <c r="AG279" s="35">
        <f>IF($B279="P",VLOOKUP($E279,'[2]Costeo-JUL26'!$B$9:$CQ$307,AG$1,0),0)</f>
        <v>6.0000000000000001E-3</v>
      </c>
      <c r="AH279" s="36">
        <f t="shared" si="136"/>
        <v>3379.0169951999997</v>
      </c>
      <c r="AI279" s="36">
        <f t="shared" si="137"/>
        <v>566548.51619519992</v>
      </c>
      <c r="AJ279" s="34">
        <f>IF($B279="P",VLOOKUP($E279,'[2]Costeo-JUL26'!$B$9:$CQ$307,AJ$1,0),0)</f>
        <v>938219</v>
      </c>
      <c r="AK279" s="16">
        <f>IF($B279="P",VLOOKUP($E279,'[2]Costeo-JUL26'!$B$9:$CQ$307,AK$1,0),0)*$G279</f>
        <v>51960</v>
      </c>
      <c r="AL279" s="36">
        <f>IF($B279="P",VLOOKUP($E279,'[2]Costeo-JUL26'!$B$9:$CQ$307,AL$1,0),0)*$G279</f>
        <v>633748.8456</v>
      </c>
      <c r="AM279" s="35">
        <f>IF($B279="P",VLOOKUP($E279,'[2]Costeo-JUL26'!$B$9:$CQ$307,AM$1,0),0)</f>
        <v>1.7999999999999999E-2</v>
      </c>
      <c r="AN279" s="36">
        <f t="shared" si="138"/>
        <v>11407.4792208</v>
      </c>
      <c r="AO279" s="36">
        <f t="shared" si="139"/>
        <v>645156.32482079999</v>
      </c>
      <c r="AP279" s="34">
        <f>IF($B279="P",VLOOKUP($E279,'[2]Costeo-JUL26'!$B$9:$CQ$307,AP$1,0),0)</f>
        <v>0</v>
      </c>
      <c r="AQ279" s="16">
        <f>IF($B279="P",VLOOKUP($E279,'[2]Costeo-JUL26'!$B$9:$CQ$307,AQ$1,0),0)*$G279</f>
        <v>0</v>
      </c>
      <c r="AR279" s="36">
        <f>IF($B279="P",VLOOKUP($E279,'[2]Costeo-JUL26'!$B$9:$CQ$307,AR$1,0),0)*$G279</f>
        <v>0</v>
      </c>
      <c r="AS279" s="35">
        <f>IF($B279="P",VLOOKUP($E279,'[2]Costeo-JUL26'!$B$9:$CQ$307,AS$1,0),0)</f>
        <v>0</v>
      </c>
      <c r="AT279" s="36">
        <f t="shared" si="140"/>
        <v>0</v>
      </c>
      <c r="AU279" s="36">
        <f t="shared" si="141"/>
        <v>0</v>
      </c>
      <c r="AV279" s="34">
        <f>IF($B279="P",VLOOKUP($E279,'[2]Costeo-JUL26'!$B$9:$CQ$307,AV$1,0),0)</f>
        <v>0</v>
      </c>
      <c r="AW279" s="16">
        <f>IF($B279="P",VLOOKUP($E279,'[2]Costeo-JUL26'!$B$9:$CQ$307,AW$1,0),0)*$G279</f>
        <v>0</v>
      </c>
      <c r="AX279" s="36">
        <f>IF($B279="P",VLOOKUP($E279,'[2]Costeo-JUL26'!$B$9:$CQ$307,AX$1,0),0)*$G279</f>
        <v>0</v>
      </c>
      <c r="AY279" s="35">
        <f>IF($B279="P",VLOOKUP($E279,'[2]Costeo-JUL26'!$B$9:$CQ$307,AY$1,0),0)</f>
        <v>0</v>
      </c>
      <c r="AZ279" s="36">
        <f t="shared" si="142"/>
        <v>0</v>
      </c>
      <c r="BA279" s="36">
        <f t="shared" si="143"/>
        <v>0</v>
      </c>
      <c r="BB279" s="34">
        <f>IF($B279="P",VLOOKUP($E279,'[2]Costeo-JUL26'!$B$9:$CQ$307,BB$1,0),0)</f>
        <v>0</v>
      </c>
      <c r="BC279" s="16">
        <f>IF($B279="P",VLOOKUP($E279,'[2]Costeo-JUL26'!$B$9:$CQ$307,BC$1,0),0)*$G279</f>
        <v>0</v>
      </c>
      <c r="BD279" s="36">
        <f>IF($B279="P",VLOOKUP($E279,'[2]Costeo-JUL26'!$B$9:$CQ$307,BD$1,0),0)*$G279</f>
        <v>0</v>
      </c>
      <c r="BE279" s="35">
        <f>IF($B279="P",VLOOKUP($E279,'[2]Costeo-JUL26'!$B$9:$CQ$307,BE$1,0),0)</f>
        <v>0</v>
      </c>
      <c r="BF279" s="36">
        <f t="shared" si="144"/>
        <v>0</v>
      </c>
      <c r="BG279" s="36">
        <f t="shared" si="145"/>
        <v>0</v>
      </c>
      <c r="BH279" s="34">
        <f>IF($B279="P",VLOOKUP($E279,'[2]Costeo-JUL26'!$B$9:$CQ$307,BH$1,0),0)</f>
        <v>0</v>
      </c>
      <c r="BI279" s="16">
        <f>IF($B279="P",VLOOKUP($E279,'[2]Costeo-JUL26'!$B$9:$CQ$307,BI$1,0),0)*$G279</f>
        <v>0</v>
      </c>
      <c r="BJ279" s="36">
        <f>IF($B279="P",VLOOKUP($E279,'[2]Costeo-JUL26'!$B$9:$CQ$307,BJ$1,0),0)*$G279</f>
        <v>0</v>
      </c>
      <c r="BK279" s="35">
        <f>IF(BH279=910319,0,IF($B279="P",VLOOKUP($E279,'[2]Costeo-JUL26'!$B$9:$CQ$307,BK$1,0),0))</f>
        <v>0</v>
      </c>
      <c r="BL279" s="36">
        <f t="shared" si="146"/>
        <v>0</v>
      </c>
      <c r="BM279" s="36">
        <f t="shared" si="147"/>
        <v>0</v>
      </c>
      <c r="BN279" s="34">
        <f>IF($B279="P",VLOOKUP($E279,'[2]Costeo-JUL26'!$B$9:$CQ$307,BN$1,0),0)</f>
        <v>0</v>
      </c>
      <c r="BO279" s="16">
        <f>IF($B279="P",VLOOKUP($E279,'[2]Costeo-JUL26'!$B$9:$CQ$307,BO$1,0),0)*$G279</f>
        <v>0</v>
      </c>
      <c r="BP279" s="36">
        <f>IF($B279="P",VLOOKUP($E279,'[2]Costeo-JUL26'!$B$9:$CQ$307,BP$1,0),0)*$G279</f>
        <v>0</v>
      </c>
      <c r="BQ279" s="35">
        <f>IF($B279="P",VLOOKUP($E279,'[2]Costeo-JUL26'!$B$9:$CQ$307,BQ$1,0),0)</f>
        <v>0</v>
      </c>
      <c r="BR279" s="36">
        <f t="shared" si="148"/>
        <v>0</v>
      </c>
      <c r="BS279" s="36">
        <f t="shared" si="149"/>
        <v>0</v>
      </c>
      <c r="BT279" s="34">
        <f>IF($B279="P",VLOOKUP($E279,'[2]Costeo-JUL26'!$B$9:$CQ$307,BT$1,0),0)</f>
        <v>0</v>
      </c>
      <c r="BU279" s="16">
        <f>IF($B279="P",VLOOKUP($E279,'[2]Costeo-JUL26'!$B$9:$CQ$307,BU$1,0),0)*$G279</f>
        <v>0</v>
      </c>
      <c r="BV279" s="36">
        <f>IF($B279="P",VLOOKUP($E279,'[2]Costeo-JUL26'!$B$9:$CQ$307,BV$1,0),0)*$G279</f>
        <v>0</v>
      </c>
      <c r="BW279" s="35">
        <f>IF($B279="P",VLOOKUP($E279,'[2]Costeo-JUL26'!$B$9:$CQ$307,BW$1,0),0)</f>
        <v>0</v>
      </c>
      <c r="BX279" s="36">
        <f t="shared" si="150"/>
        <v>0</v>
      </c>
      <c r="BY279" s="36">
        <f t="shared" si="151"/>
        <v>0</v>
      </c>
      <c r="BZ279" s="34">
        <f>IF($B279="P",VLOOKUP($E279,'[2]Costeo-JUL26'!$B$9:$CQ$307,BZ$1,0),0)</f>
        <v>0</v>
      </c>
      <c r="CA279" s="16">
        <f>IF($B279="P",VLOOKUP($E279,'[2]Costeo-JUL26'!$B$9:$CQ$307,CA$1,0),0)*$G279</f>
        <v>0</v>
      </c>
      <c r="CB279" s="36">
        <f>IF($B279="P",VLOOKUP($E279,'[2]Costeo-JUL26'!$B$9:$CQ$307,CB$1,0),0)*$G279</f>
        <v>0</v>
      </c>
      <c r="CC279" s="35">
        <f>IF($B279="P",VLOOKUP($E279,'[2]Costeo-JUL26'!$B$9:$CQ$307,CC$1,0),0)</f>
        <v>0</v>
      </c>
      <c r="CD279" s="36">
        <f t="shared" si="152"/>
        <v>0</v>
      </c>
      <c r="CE279" s="36">
        <f t="shared" si="153"/>
        <v>0</v>
      </c>
      <c r="CF279" s="37">
        <f t="shared" si="125"/>
        <v>12331919.831212424</v>
      </c>
      <c r="CG279" s="36">
        <f>IF($B279="r",VLOOKUP($E279,'[2]Costeo-JUL26'!$B$9:$CQ$307,CG$1,0),0)*$G279</f>
        <v>0</v>
      </c>
      <c r="CH279" s="35">
        <f>VLOOKUP($E279,'[2]TEORICOS (05.26)'!$A$8:$T$251,CH$1,0)</f>
        <v>0</v>
      </c>
      <c r="CI279" s="36">
        <f t="shared" si="154"/>
        <v>0</v>
      </c>
      <c r="CJ279" s="37">
        <f t="shared" si="155"/>
        <v>0</v>
      </c>
      <c r="CM279" s="16">
        <f>SUMIFS('[1]Ajuste Inventario'!$I:$I,'[1]Ajuste Inventario'!$B:$B,E279,'[1]Ajuste Inventario'!$S:$S,D279)*-1</f>
        <v>0</v>
      </c>
      <c r="CN279" s="36">
        <f t="shared" si="126"/>
        <v>0</v>
      </c>
      <c r="CP279" t="str">
        <f t="shared" si="127"/>
        <v>110Org.Vtas La Plata</v>
      </c>
      <c r="CQ279" s="10" t="e">
        <f t="shared" si="128"/>
        <v>#DIV/0!</v>
      </c>
    </row>
    <row r="280" spans="1:95" x14ac:dyDescent="0.25">
      <c r="A280" s="30">
        <v>46204</v>
      </c>
      <c r="B280" s="31" t="str">
        <f>VLOOKUP($E280,'[2]TEORICOS (05.26)'!$A$8:$T$251,B$1,0)</f>
        <v>R</v>
      </c>
      <c r="C280" s="32" t="str">
        <f>VLOOKUP($E280,'[2]TEORICOS (05.26)'!$A$8:$T$251,C$1,0)</f>
        <v>Coca Cola</v>
      </c>
      <c r="D280" t="s">
        <v>218</v>
      </c>
      <c r="E280">
        <v>118</v>
      </c>
      <c r="F280" t="s">
        <v>69</v>
      </c>
      <c r="G280" s="16">
        <v>7976.9989999999998</v>
      </c>
      <c r="H280" s="16">
        <v>2983.3976259999572</v>
      </c>
      <c r="I280" s="33">
        <v>58450810.779997453</v>
      </c>
      <c r="J280" s="33">
        <v>57968630.719997734</v>
      </c>
      <c r="K280" s="34">
        <f>IF($B280="P",VLOOKUP($E280,'[2]Costeo-JUL26'!$B$9:$CQ$307,K$1,0),0)</f>
        <v>0</v>
      </c>
      <c r="L280" s="35">
        <f>VLOOKUP($E280,'[2]TEORICOS (05.26)'!$A$8:$T$251,L$1,0)</f>
        <v>0.2</v>
      </c>
      <c r="M280" s="36">
        <f t="shared" si="129"/>
        <v>0</v>
      </c>
      <c r="N280" s="35">
        <f>IF($B280="P",VLOOKUP($E280,'[2]Costeo-JUL26'!$B$9:$CQ$307,N$1,0),0)</f>
        <v>0</v>
      </c>
      <c r="O280" s="36">
        <f t="shared" si="130"/>
        <v>0</v>
      </c>
      <c r="P280" s="36">
        <f>IF($B280="P",VLOOKUP($E280,'[2]Costeo-JUL26'!$B$9:$CQ$307,P$1,0),0)*H280</f>
        <v>0</v>
      </c>
      <c r="Q280" s="36">
        <f t="shared" si="131"/>
        <v>0</v>
      </c>
      <c r="R280" s="34">
        <f>IF($B280="P",VLOOKUP($E280,'[2]Costeo-JUL26'!$B$9:$CQ$307,R$1,0),0)</f>
        <v>0</v>
      </c>
      <c r="S280" s="16">
        <f>IF($B280="P",VLOOKUP($E280,'[2]Costeo-JUL26'!$B$9:$CQ$307,S$1,0),0)*$G280</f>
        <v>0</v>
      </c>
      <c r="T280" s="36">
        <f>IF($B280="P",VLOOKUP($E280,'[2]Costeo-JUL26'!$B$9:$CQ$307,T$1,0),0)*$G280</f>
        <v>0</v>
      </c>
      <c r="U280" s="35">
        <f>IF($B280="P",VLOOKUP($E280,'[2]Costeo-JUL26'!$B$9:$CQ$307,U$1,0),0)</f>
        <v>0</v>
      </c>
      <c r="V280" s="36">
        <f t="shared" si="132"/>
        <v>0</v>
      </c>
      <c r="W280" s="36">
        <f t="shared" si="133"/>
        <v>0</v>
      </c>
      <c r="X280" s="34">
        <f>IF($B280="P",VLOOKUP($E280,'[2]Costeo-JUL26'!$B$9:$CQ$307,X$1,0),0)</f>
        <v>0</v>
      </c>
      <c r="Y280" s="16">
        <f>IF($B280="P",VLOOKUP($E280,'[2]Costeo-JUL26'!$B$9:$CQ$307,Y$1,0),0)*$G280</f>
        <v>0</v>
      </c>
      <c r="Z280" s="36">
        <f>IF($B280="P",VLOOKUP($E280,'[2]Costeo-JUL26'!$B$9:$CQ$307,Z$1,0),0)*$G280</f>
        <v>0</v>
      </c>
      <c r="AA280" s="35">
        <f>IF($B280="P",VLOOKUP($E280,'[2]Costeo-JUL26'!$B$9:$CQ$307,AA$1,0),0)</f>
        <v>0</v>
      </c>
      <c r="AB280" s="36">
        <f t="shared" si="134"/>
        <v>0</v>
      </c>
      <c r="AC280" s="36">
        <f t="shared" si="135"/>
        <v>0</v>
      </c>
      <c r="AD280" s="34">
        <f>IF($B280="P",VLOOKUP($E280,'[2]Costeo-JUL26'!$B$9:$CQ$307,AD$1,0),0)</f>
        <v>0</v>
      </c>
      <c r="AE280" s="16">
        <f>IF($B280="P",VLOOKUP($E280,'[2]Costeo-JUL26'!$B$9:$CQ$307,AE$1,0),0)*$G280</f>
        <v>0</v>
      </c>
      <c r="AF280" s="36">
        <f>IF($B280="P",VLOOKUP($E280,'[2]Costeo-JUL26'!$B$9:$CQ$307,AF$1,0),0)*$G280</f>
        <v>0</v>
      </c>
      <c r="AG280" s="35">
        <f>IF($B280="P",VLOOKUP($E280,'[2]Costeo-JUL26'!$B$9:$CQ$307,AG$1,0),0)</f>
        <v>0</v>
      </c>
      <c r="AH280" s="36">
        <f t="shared" si="136"/>
        <v>0</v>
      </c>
      <c r="AI280" s="36">
        <f t="shared" si="137"/>
        <v>0</v>
      </c>
      <c r="AJ280" s="34">
        <f>IF($B280="P",VLOOKUP($E280,'[2]Costeo-JUL26'!$B$9:$CQ$307,AJ$1,0),0)</f>
        <v>0</v>
      </c>
      <c r="AK280" s="16">
        <f>IF($B280="P",VLOOKUP($E280,'[2]Costeo-JUL26'!$B$9:$CQ$307,AK$1,0),0)*$G280</f>
        <v>0</v>
      </c>
      <c r="AL280" s="36">
        <f>IF($B280="P",VLOOKUP($E280,'[2]Costeo-JUL26'!$B$9:$CQ$307,AL$1,0),0)*$G280</f>
        <v>0</v>
      </c>
      <c r="AM280" s="35">
        <f>IF($B280="P",VLOOKUP($E280,'[2]Costeo-JUL26'!$B$9:$CQ$307,AM$1,0),0)</f>
        <v>0</v>
      </c>
      <c r="AN280" s="36">
        <f t="shared" si="138"/>
        <v>0</v>
      </c>
      <c r="AO280" s="36">
        <f t="shared" si="139"/>
        <v>0</v>
      </c>
      <c r="AP280" s="34">
        <f>IF($B280="P",VLOOKUP($E280,'[2]Costeo-JUL26'!$B$9:$CQ$307,AP$1,0),0)</f>
        <v>0</v>
      </c>
      <c r="AQ280" s="16">
        <f>IF($B280="P",VLOOKUP($E280,'[2]Costeo-JUL26'!$B$9:$CQ$307,AQ$1,0),0)*$G280</f>
        <v>0</v>
      </c>
      <c r="AR280" s="36">
        <f>IF($B280="P",VLOOKUP($E280,'[2]Costeo-JUL26'!$B$9:$CQ$307,AR$1,0),0)*$G280</f>
        <v>0</v>
      </c>
      <c r="AS280" s="35">
        <f>IF($B280="P",VLOOKUP($E280,'[2]Costeo-JUL26'!$B$9:$CQ$307,AS$1,0),0)</f>
        <v>0</v>
      </c>
      <c r="AT280" s="36">
        <f t="shared" si="140"/>
        <v>0</v>
      </c>
      <c r="AU280" s="36">
        <f t="shared" si="141"/>
        <v>0</v>
      </c>
      <c r="AV280" s="34">
        <f>IF($B280="P",VLOOKUP($E280,'[2]Costeo-JUL26'!$B$9:$CQ$307,AV$1,0),0)</f>
        <v>0</v>
      </c>
      <c r="AW280" s="16">
        <f>IF($B280="P",VLOOKUP($E280,'[2]Costeo-JUL26'!$B$9:$CQ$307,AW$1,0),0)*$G280</f>
        <v>0</v>
      </c>
      <c r="AX280" s="36">
        <f>IF($B280="P",VLOOKUP($E280,'[2]Costeo-JUL26'!$B$9:$CQ$307,AX$1,0),0)*$G280</f>
        <v>0</v>
      </c>
      <c r="AY280" s="35">
        <f>IF($B280="P",VLOOKUP($E280,'[2]Costeo-JUL26'!$B$9:$CQ$307,AY$1,0),0)</f>
        <v>0</v>
      </c>
      <c r="AZ280" s="36">
        <f t="shared" si="142"/>
        <v>0</v>
      </c>
      <c r="BA280" s="36">
        <f t="shared" si="143"/>
        <v>0</v>
      </c>
      <c r="BB280" s="34">
        <f>IF($B280="P",VLOOKUP($E280,'[2]Costeo-JUL26'!$B$9:$CQ$307,BB$1,0),0)</f>
        <v>0</v>
      </c>
      <c r="BC280" s="16">
        <f>IF($B280="P",VLOOKUP($E280,'[2]Costeo-JUL26'!$B$9:$CQ$307,BC$1,0),0)*$G280</f>
        <v>0</v>
      </c>
      <c r="BD280" s="36">
        <f>IF($B280="P",VLOOKUP($E280,'[2]Costeo-JUL26'!$B$9:$CQ$307,BD$1,0),0)*$G280</f>
        <v>0</v>
      </c>
      <c r="BE280" s="35">
        <f>IF($B280="P",VLOOKUP($E280,'[2]Costeo-JUL26'!$B$9:$CQ$307,BE$1,0),0)</f>
        <v>0</v>
      </c>
      <c r="BF280" s="36">
        <f t="shared" si="144"/>
        <v>0</v>
      </c>
      <c r="BG280" s="36">
        <f t="shared" si="145"/>
        <v>0</v>
      </c>
      <c r="BH280" s="34">
        <f>IF($B280="P",VLOOKUP($E280,'[2]Costeo-JUL26'!$B$9:$CQ$307,BH$1,0),0)</f>
        <v>0</v>
      </c>
      <c r="BI280" s="16">
        <f>IF($B280="P",VLOOKUP($E280,'[2]Costeo-JUL26'!$B$9:$CQ$307,BI$1,0),0)*$G280</f>
        <v>0</v>
      </c>
      <c r="BJ280" s="36">
        <f>IF($B280="P",VLOOKUP($E280,'[2]Costeo-JUL26'!$B$9:$CQ$307,BJ$1,0),0)*$G280</f>
        <v>0</v>
      </c>
      <c r="BK280" s="35">
        <f>IF(BH280=910319,0,IF($B280="P",VLOOKUP($E280,'[2]Costeo-JUL26'!$B$9:$CQ$307,BK$1,0),0))</f>
        <v>0</v>
      </c>
      <c r="BL280" s="36">
        <f t="shared" si="146"/>
        <v>0</v>
      </c>
      <c r="BM280" s="36">
        <f t="shared" si="147"/>
        <v>0</v>
      </c>
      <c r="BN280" s="34">
        <f>IF($B280="P",VLOOKUP($E280,'[2]Costeo-JUL26'!$B$9:$CQ$307,BN$1,0),0)</f>
        <v>0</v>
      </c>
      <c r="BO280" s="16">
        <f>IF($B280="P",VLOOKUP($E280,'[2]Costeo-JUL26'!$B$9:$CQ$307,BO$1,0),0)*$G280</f>
        <v>0</v>
      </c>
      <c r="BP280" s="36">
        <f>IF($B280="P",VLOOKUP($E280,'[2]Costeo-JUL26'!$B$9:$CQ$307,BP$1,0),0)*$G280</f>
        <v>0</v>
      </c>
      <c r="BQ280" s="35">
        <f>IF($B280="P",VLOOKUP($E280,'[2]Costeo-JUL26'!$B$9:$CQ$307,BQ$1,0),0)</f>
        <v>0</v>
      </c>
      <c r="BR280" s="36">
        <f t="shared" si="148"/>
        <v>0</v>
      </c>
      <c r="BS280" s="36">
        <f t="shared" si="149"/>
        <v>0</v>
      </c>
      <c r="BT280" s="34">
        <f>IF($B280="P",VLOOKUP($E280,'[2]Costeo-JUL26'!$B$9:$CQ$307,BT$1,0),0)</f>
        <v>0</v>
      </c>
      <c r="BU280" s="16">
        <f>IF($B280="P",VLOOKUP($E280,'[2]Costeo-JUL26'!$B$9:$CQ$307,BU$1,0),0)*$G280</f>
        <v>0</v>
      </c>
      <c r="BV280" s="36">
        <f>IF($B280="P",VLOOKUP($E280,'[2]Costeo-JUL26'!$B$9:$CQ$307,BV$1,0),0)*$G280</f>
        <v>0</v>
      </c>
      <c r="BW280" s="35">
        <f>IF($B280="P",VLOOKUP($E280,'[2]Costeo-JUL26'!$B$9:$CQ$307,BW$1,0),0)</f>
        <v>0</v>
      </c>
      <c r="BX280" s="36">
        <f t="shared" si="150"/>
        <v>0</v>
      </c>
      <c r="BY280" s="36">
        <f t="shared" si="151"/>
        <v>0</v>
      </c>
      <c r="BZ280" s="34">
        <f>IF($B280="P",VLOOKUP($E280,'[2]Costeo-JUL26'!$B$9:$CQ$307,BZ$1,0),0)</f>
        <v>0</v>
      </c>
      <c r="CA280" s="16">
        <f>IF($B280="P",VLOOKUP($E280,'[2]Costeo-JUL26'!$B$9:$CQ$307,CA$1,0),0)*$G280</f>
        <v>0</v>
      </c>
      <c r="CB280" s="36">
        <f>IF($B280="P",VLOOKUP($E280,'[2]Costeo-JUL26'!$B$9:$CQ$307,CB$1,0),0)*$G280</f>
        <v>0</v>
      </c>
      <c r="CC280" s="35">
        <f>IF($B280="P",VLOOKUP($E280,'[2]Costeo-JUL26'!$B$9:$CQ$307,CC$1,0),0)</f>
        <v>0</v>
      </c>
      <c r="CD280" s="36">
        <f t="shared" si="152"/>
        <v>0</v>
      </c>
      <c r="CE280" s="36">
        <f t="shared" si="153"/>
        <v>0</v>
      </c>
      <c r="CF280" s="37">
        <f t="shared" si="125"/>
        <v>0</v>
      </c>
      <c r="CG280" s="36">
        <f>IF($B280="r",VLOOKUP($E280,'[2]Costeo-JUL26'!$B$9:$CQ$307,CG$1,0),0)*$G280</f>
        <v>14180790.89229</v>
      </c>
      <c r="CH280" s="35">
        <f>VLOOKUP($E280,'[2]TEORICOS (05.26)'!$A$8:$T$251,CH$1,0)</f>
        <v>0.05</v>
      </c>
      <c r="CI280" s="36">
        <f t="shared" si="154"/>
        <v>10884686.599385047</v>
      </c>
      <c r="CJ280" s="37">
        <f t="shared" si="155"/>
        <v>25065477.491675049</v>
      </c>
      <c r="CM280" s="16">
        <f>SUMIFS('[1]Ajuste Inventario'!$I:$I,'[1]Ajuste Inventario'!$B:$B,E280,'[1]Ajuste Inventario'!$S:$S,D280)*-1</f>
        <v>0</v>
      </c>
      <c r="CN280" s="36">
        <f t="shared" si="126"/>
        <v>0</v>
      </c>
      <c r="CP280" t="str">
        <f t="shared" si="127"/>
        <v>118Org.Vtas La Plata</v>
      </c>
      <c r="CQ280" s="10" t="e">
        <f t="shared" si="128"/>
        <v>#DIV/0!</v>
      </c>
    </row>
    <row r="281" spans="1:95" x14ac:dyDescent="0.25">
      <c r="A281" s="30">
        <v>46204</v>
      </c>
      <c r="B281" s="31" t="str">
        <f>VLOOKUP($E281,'[2]TEORICOS (05.26)'!$A$8:$T$251,B$1,0)</f>
        <v>P</v>
      </c>
      <c r="C281" s="32" t="str">
        <f>VLOOKUP($E281,'[2]TEORICOS (05.26)'!$A$8:$T$251,C$1,0)</f>
        <v>Coca Cola</v>
      </c>
      <c r="D281" t="s">
        <v>218</v>
      </c>
      <c r="E281">
        <v>127</v>
      </c>
      <c r="F281" t="s">
        <v>70</v>
      </c>
      <c r="G281" s="16">
        <v>20778</v>
      </c>
      <c r="H281" s="16">
        <v>21962.346000001573</v>
      </c>
      <c r="I281" s="33">
        <v>279132978.56999868</v>
      </c>
      <c r="J281" s="33">
        <v>251910170.51999956</v>
      </c>
      <c r="K281" s="34">
        <f>IF($B281="P",VLOOKUP($E281,'[2]Costeo-JUL26'!$B$9:$CQ$307,K$1,0),0)</f>
        <v>902026</v>
      </c>
      <c r="L281" s="35">
        <f>VLOOKUP($E281,'[2]TEORICOS (05.26)'!$A$8:$T$251,L$1,0)</f>
        <v>0.2</v>
      </c>
      <c r="M281" s="36">
        <f t="shared" si="129"/>
        <v>50382034.103999913</v>
      </c>
      <c r="N281" s="35">
        <f>IF($B281="P",VLOOKUP($E281,'[2]Costeo-JUL26'!$B$9:$CQ$307,N$1,0),0)</f>
        <v>0.01</v>
      </c>
      <c r="O281" s="36">
        <f t="shared" si="130"/>
        <v>503820.34103999916</v>
      </c>
      <c r="P281" s="36">
        <f>IF($B281="P",VLOOKUP($E281,'[2]Costeo-JUL26'!$B$9:$CQ$307,P$1,0),0)*H281</f>
        <v>0</v>
      </c>
      <c r="Q281" s="36">
        <f t="shared" si="131"/>
        <v>50885854.445039913</v>
      </c>
      <c r="R281" s="34">
        <f>IF($B281="P",VLOOKUP($E281,'[2]Costeo-JUL26'!$B$9:$CQ$307,R$1,0),0)</f>
        <v>902332</v>
      </c>
      <c r="S281" s="16">
        <f>IF($B281="P",VLOOKUP($E281,'[2]Costeo-JUL26'!$B$9:$CQ$307,S$1,0),0)*$G281</f>
        <v>18078.717033750003</v>
      </c>
      <c r="T281" s="36">
        <f>IF($B281="P",VLOOKUP($E281,'[2]Costeo-JUL26'!$B$9:$CQ$307,T$1,0),0)*$G281</f>
        <v>12610879.475743072</v>
      </c>
      <c r="U281" s="35">
        <f>IF($B281="P",VLOOKUP($E281,'[2]Costeo-JUL26'!$B$9:$CQ$307,U$1,0),0)</f>
        <v>1.4999999999999999E-2</v>
      </c>
      <c r="V281" s="36">
        <f t="shared" si="132"/>
        <v>189163.19213614607</v>
      </c>
      <c r="W281" s="36">
        <f t="shared" si="133"/>
        <v>12800042.667879218</v>
      </c>
      <c r="X281" s="34">
        <f>IF($B281="P",VLOOKUP($E281,'[2]Costeo-JUL26'!$B$9:$CQ$307,X$1,0),0)</f>
        <v>902338</v>
      </c>
      <c r="Y281" s="16">
        <f>IF($B281="P",VLOOKUP($E281,'[2]Costeo-JUL26'!$B$9:$CQ$307,Y$1,0),0)*$G281</f>
        <v>1086.107616</v>
      </c>
      <c r="Z281" s="36">
        <f>IF($B281="P",VLOOKUP($E281,'[2]Costeo-JUL26'!$B$9:$CQ$307,Z$1,0),0)*$G281</f>
        <v>307086.06734784</v>
      </c>
      <c r="AA281" s="35">
        <f>IF($B281="P",VLOOKUP($E281,'[2]Costeo-JUL26'!$B$9:$CQ$307,AA$1,0),0)</f>
        <v>0.45</v>
      </c>
      <c r="AB281" s="36">
        <f t="shared" si="134"/>
        <v>138188.73030652801</v>
      </c>
      <c r="AC281" s="36">
        <f t="shared" si="135"/>
        <v>445274.79765436798</v>
      </c>
      <c r="AD281" s="34">
        <f>IF($B281="P",VLOOKUP($E281,'[2]Costeo-JUL26'!$B$9:$CQ$307,AD$1,0),0)</f>
        <v>901733</v>
      </c>
      <c r="AE281" s="16">
        <f>IF($B281="P",VLOOKUP($E281,'[2]Costeo-JUL26'!$B$9:$CQ$307,AE$1,0),0)*$G281</f>
        <v>249336</v>
      </c>
      <c r="AF281" s="36">
        <f>IF($B281="P",VLOOKUP($E281,'[2]Costeo-JUL26'!$B$9:$CQ$307,AF$1,0),0)*$G281</f>
        <v>3826609.4592000004</v>
      </c>
      <c r="AG281" s="35">
        <f>IF($B281="P",VLOOKUP($E281,'[2]Costeo-JUL26'!$B$9:$CQ$307,AG$1,0),0)</f>
        <v>6.0000000000000001E-3</v>
      </c>
      <c r="AH281" s="36">
        <f t="shared" si="136"/>
        <v>22959.656755200001</v>
      </c>
      <c r="AI281" s="36">
        <f t="shared" si="137"/>
        <v>3849569.1159552005</v>
      </c>
      <c r="AJ281" s="34">
        <f>IF($B281="P",VLOOKUP($E281,'[2]Costeo-JUL26'!$B$9:$CQ$307,AJ$1,0),0)</f>
        <v>910242</v>
      </c>
      <c r="AK281" s="16">
        <f>IF($B281="P",VLOOKUP($E281,'[2]Costeo-JUL26'!$B$9:$CQ$307,AK$1,0),0)*$G281</f>
        <v>249336</v>
      </c>
      <c r="AL281" s="36">
        <f>IF($B281="P",VLOOKUP($E281,'[2]Costeo-JUL26'!$B$9:$CQ$307,AL$1,0),0)*$G281</f>
        <v>979217.27280000004</v>
      </c>
      <c r="AM281" s="35">
        <f>IF($B281="P",VLOOKUP($E281,'[2]Costeo-JUL26'!$B$9:$CQ$307,AM$1,0),0)</f>
        <v>1.7999999999999999E-2</v>
      </c>
      <c r="AN281" s="36">
        <f t="shared" si="138"/>
        <v>17625.910910399998</v>
      </c>
      <c r="AO281" s="36">
        <f t="shared" si="139"/>
        <v>996843.18371040002</v>
      </c>
      <c r="AP281" s="34">
        <f>IF($B281="P",VLOOKUP($E281,'[2]Costeo-JUL26'!$B$9:$CQ$307,AP$1,0),0)</f>
        <v>901189</v>
      </c>
      <c r="AQ281" s="16">
        <f>IF($B281="P",VLOOKUP($E281,'[2]Costeo-JUL26'!$B$9:$CQ$307,AQ$1,0),0)*$G281</f>
        <v>249336</v>
      </c>
      <c r="AR281" s="36">
        <f>IF($B281="P",VLOOKUP($E281,'[2]Costeo-JUL26'!$B$9:$CQ$307,AR$1,0),0)*$G281</f>
        <v>19120131.691545956</v>
      </c>
      <c r="AS281" s="35">
        <f>IF($B281="P",VLOOKUP($E281,'[2]Costeo-JUL26'!$B$9:$CQ$307,AS$1,0),0)</f>
        <v>0.02</v>
      </c>
      <c r="AT281" s="36">
        <f t="shared" si="140"/>
        <v>382402.63383091911</v>
      </c>
      <c r="AU281" s="36">
        <f t="shared" si="141"/>
        <v>19502534.325376876</v>
      </c>
      <c r="AV281" s="34">
        <f>IF($B281="P",VLOOKUP($E281,'[2]Costeo-JUL26'!$B$9:$CQ$307,AV$1,0),0)</f>
        <v>932317</v>
      </c>
      <c r="AW281" s="16">
        <f>IF($B281="P",VLOOKUP($E281,'[2]Costeo-JUL26'!$B$9:$CQ$307,AW$1,0),0)*$G281</f>
        <v>413.48220000000003</v>
      </c>
      <c r="AX281" s="36">
        <f>IF($B281="P",VLOOKUP($E281,'[2]Costeo-JUL26'!$B$9:$CQ$307,AX$1,0),0)*$G281</f>
        <v>1777063.7991600002</v>
      </c>
      <c r="AY281" s="35">
        <f>IF($B281="P",VLOOKUP($E281,'[2]Costeo-JUL26'!$B$9:$CQ$307,AY$1,0),0)</f>
        <v>0.03</v>
      </c>
      <c r="AZ281" s="36">
        <f t="shared" si="142"/>
        <v>53311.913974800002</v>
      </c>
      <c r="BA281" s="36">
        <f t="shared" si="143"/>
        <v>1830375.7131348001</v>
      </c>
      <c r="BB281" s="34">
        <f>IF($B281="P",VLOOKUP($E281,'[2]Costeo-JUL26'!$B$9:$CQ$307,BB$1,0),0)</f>
        <v>902311</v>
      </c>
      <c r="BC281" s="16">
        <f>IF($B281="P",VLOOKUP($E281,'[2]Costeo-JUL26'!$B$9:$CQ$307,BC$1,0),0)*$G281</f>
        <v>57.716666666666669</v>
      </c>
      <c r="BD281" s="36">
        <f>IF($B281="P",VLOOKUP($E281,'[2]Costeo-JUL26'!$B$9:$CQ$307,BD$1,0),0)*$G281</f>
        <v>226344.27725000004</v>
      </c>
      <c r="BE281" s="35">
        <f>IF($B281="P",VLOOKUP($E281,'[2]Costeo-JUL26'!$B$9:$CQ$307,BE$1,0),0)</f>
        <v>0.03</v>
      </c>
      <c r="BF281" s="36">
        <f t="shared" si="144"/>
        <v>6790.3283175000006</v>
      </c>
      <c r="BG281" s="36">
        <f t="shared" si="145"/>
        <v>233134.60556750005</v>
      </c>
      <c r="BH281" s="34">
        <f>IF($B281="P",VLOOKUP($E281,'[2]Costeo-JUL26'!$B$9:$CQ$307,BH$1,0),0)</f>
        <v>933089</v>
      </c>
      <c r="BI281" s="16">
        <f>IF($B281="P",VLOOKUP($E281,'[2]Costeo-JUL26'!$B$9:$CQ$307,BI$1,0),0)*$G281</f>
        <v>721.45833333333337</v>
      </c>
      <c r="BJ281" s="36">
        <f>IF($B281="P",VLOOKUP($E281,'[2]Costeo-JUL26'!$B$9:$CQ$307,BJ$1,0),0)*$G281</f>
        <v>537250.21215156792</v>
      </c>
      <c r="BK281" s="35">
        <f>IF(BH281=910319,0,IF($B281="P",VLOOKUP($E281,'[2]Costeo-JUL26'!$B$9:$CQ$307,BK$1,0),0))</f>
        <v>0.02</v>
      </c>
      <c r="BL281" s="36">
        <f t="shared" si="146"/>
        <v>10745.004243031359</v>
      </c>
      <c r="BM281" s="36">
        <f t="shared" si="147"/>
        <v>547995.21639459929</v>
      </c>
      <c r="BN281" s="34">
        <f>IF($B281="P",VLOOKUP($E281,'[2]Costeo-JUL26'!$B$9:$CQ$307,BN$1,0),0)</f>
        <v>0</v>
      </c>
      <c r="BO281" s="16">
        <f>IF($B281="P",VLOOKUP($E281,'[2]Costeo-JUL26'!$B$9:$CQ$307,BO$1,0),0)*$G281</f>
        <v>0</v>
      </c>
      <c r="BP281" s="36">
        <f>IF($B281="P",VLOOKUP($E281,'[2]Costeo-JUL26'!$B$9:$CQ$307,BP$1,0),0)*$G281</f>
        <v>0</v>
      </c>
      <c r="BQ281" s="35">
        <f>IF($B281="P",VLOOKUP($E281,'[2]Costeo-JUL26'!$B$9:$CQ$307,BQ$1,0),0)</f>
        <v>0</v>
      </c>
      <c r="BR281" s="36">
        <f t="shared" si="148"/>
        <v>0</v>
      </c>
      <c r="BS281" s="36">
        <f t="shared" si="149"/>
        <v>0</v>
      </c>
      <c r="BT281" s="34">
        <f>IF($B281="P",VLOOKUP($E281,'[2]Costeo-JUL26'!$B$9:$CQ$307,BT$1,0),0)</f>
        <v>0</v>
      </c>
      <c r="BU281" s="16">
        <f>IF($B281="P",VLOOKUP($E281,'[2]Costeo-JUL26'!$B$9:$CQ$307,BU$1,0),0)*$G281</f>
        <v>0</v>
      </c>
      <c r="BV281" s="36">
        <f>IF($B281="P",VLOOKUP($E281,'[2]Costeo-JUL26'!$B$9:$CQ$307,BV$1,0),0)*$G281</f>
        <v>0</v>
      </c>
      <c r="BW281" s="35">
        <f>IF($B281="P",VLOOKUP($E281,'[2]Costeo-JUL26'!$B$9:$CQ$307,BW$1,0),0)</f>
        <v>0</v>
      </c>
      <c r="BX281" s="36">
        <f t="shared" si="150"/>
        <v>0</v>
      </c>
      <c r="BY281" s="36">
        <f t="shared" si="151"/>
        <v>0</v>
      </c>
      <c r="BZ281" s="34">
        <f>IF($B281="P",VLOOKUP($E281,'[2]Costeo-JUL26'!$B$9:$CQ$307,BZ$1,0),0)</f>
        <v>0</v>
      </c>
      <c r="CA281" s="16">
        <f>IF($B281="P",VLOOKUP($E281,'[2]Costeo-JUL26'!$B$9:$CQ$307,CA$1,0),0)*$G281</f>
        <v>0</v>
      </c>
      <c r="CB281" s="36">
        <f>IF($B281="P",VLOOKUP($E281,'[2]Costeo-JUL26'!$B$9:$CQ$307,CB$1,0),0)*$G281</f>
        <v>0</v>
      </c>
      <c r="CC281" s="35">
        <f>IF($B281="P",VLOOKUP($E281,'[2]Costeo-JUL26'!$B$9:$CQ$307,CC$1,0),0)</f>
        <v>0</v>
      </c>
      <c r="CD281" s="36">
        <f t="shared" si="152"/>
        <v>0</v>
      </c>
      <c r="CE281" s="36">
        <f t="shared" si="153"/>
        <v>0</v>
      </c>
      <c r="CF281" s="37">
        <f t="shared" si="125"/>
        <v>91091624.070712879</v>
      </c>
      <c r="CG281" s="36">
        <f>IF($B281="r",VLOOKUP($E281,'[2]Costeo-JUL26'!$B$9:$CQ$307,CG$1,0),0)*$G281</f>
        <v>0</v>
      </c>
      <c r="CH281" s="35">
        <f>VLOOKUP($E281,'[2]TEORICOS (05.26)'!$A$8:$T$251,CH$1,0)</f>
        <v>0</v>
      </c>
      <c r="CI281" s="36">
        <f t="shared" si="154"/>
        <v>0</v>
      </c>
      <c r="CJ281" s="37">
        <f t="shared" si="155"/>
        <v>0</v>
      </c>
      <c r="CM281" s="16">
        <f>SUMIFS('[1]Ajuste Inventario'!$I:$I,'[1]Ajuste Inventario'!$B:$B,E281,'[1]Ajuste Inventario'!$S:$S,D281)*-1</f>
        <v>0</v>
      </c>
      <c r="CN281" s="36">
        <f t="shared" si="126"/>
        <v>0</v>
      </c>
      <c r="CP281" t="str">
        <f t="shared" si="127"/>
        <v>127Org.Vtas La Plata</v>
      </c>
      <c r="CQ281" s="10" t="e">
        <f t="shared" si="128"/>
        <v>#DIV/0!</v>
      </c>
    </row>
    <row r="282" spans="1:95" x14ac:dyDescent="0.25">
      <c r="A282" s="30">
        <v>46204</v>
      </c>
      <c r="B282" s="31" t="str">
        <f>VLOOKUP($E282,'[2]TEORICOS (05.26)'!$A$8:$T$251,B$1,0)</f>
        <v>P</v>
      </c>
      <c r="C282" s="32" t="str">
        <f>VLOOKUP($E282,'[2]TEORICOS (05.26)'!$A$8:$T$251,C$1,0)</f>
        <v>Coca Cola</v>
      </c>
      <c r="D282" t="s">
        <v>218</v>
      </c>
      <c r="E282">
        <v>135</v>
      </c>
      <c r="F282" t="s">
        <v>71</v>
      </c>
      <c r="G282" s="16">
        <v>10639</v>
      </c>
      <c r="H282" s="16">
        <v>33725.629999996068</v>
      </c>
      <c r="I282" s="33">
        <v>175760681.08000177</v>
      </c>
      <c r="J282" s="33">
        <v>174807494.3000018</v>
      </c>
      <c r="K282" s="34">
        <f>IF($B282="P",VLOOKUP($E282,'[2]Costeo-JUL26'!$B$9:$CQ$307,K$1,0),0)</f>
        <v>933975</v>
      </c>
      <c r="L282" s="35">
        <f>VLOOKUP($E282,'[2]TEORICOS (05.26)'!$A$8:$T$251,L$1,0)</f>
        <v>0.2</v>
      </c>
      <c r="M282" s="36">
        <f t="shared" si="129"/>
        <v>34961498.860000364</v>
      </c>
      <c r="N282" s="35">
        <f>IF($B282="P",VLOOKUP($E282,'[2]Costeo-JUL26'!$B$9:$CQ$307,N$1,0),0)</f>
        <v>5.0000000000000001E-3</v>
      </c>
      <c r="O282" s="36">
        <f t="shared" si="130"/>
        <v>174807.49430000182</v>
      </c>
      <c r="P282" s="36">
        <f>IF($B282="P",VLOOKUP($E282,'[2]Costeo-JUL26'!$B$9:$CQ$307,P$1,0),0)*H282</f>
        <v>3628106.2483429569</v>
      </c>
      <c r="Q282" s="36">
        <f t="shared" si="131"/>
        <v>38764412.602643318</v>
      </c>
      <c r="R282" s="34">
        <f>IF($B282="P",VLOOKUP($E282,'[2]Costeo-JUL26'!$B$9:$CQ$307,R$1,0),0)</f>
        <v>902332</v>
      </c>
      <c r="S282" s="16">
        <f>IF($B282="P",VLOOKUP($E282,'[2]Costeo-JUL26'!$B$9:$CQ$307,S$1,0),0)*$G282</f>
        <v>19439.449807312503</v>
      </c>
      <c r="T282" s="36">
        <f>IF($B282="P",VLOOKUP($E282,'[2]Costeo-JUL26'!$B$9:$CQ$307,T$1,0),0)*$G282</f>
        <v>13560063.921412271</v>
      </c>
      <c r="U282" s="35">
        <f>IF($B282="P",VLOOKUP($E282,'[2]Costeo-JUL26'!$B$9:$CQ$307,U$1,0),0)</f>
        <v>1.4999999999999999E-2</v>
      </c>
      <c r="V282" s="36">
        <f t="shared" si="132"/>
        <v>203400.95882118406</v>
      </c>
      <c r="W282" s="36">
        <f t="shared" si="133"/>
        <v>13763464.880233455</v>
      </c>
      <c r="X282" s="34">
        <f>IF($B282="P",VLOOKUP($E282,'[2]Costeo-JUL26'!$B$9:$CQ$307,X$1,0),0)</f>
        <v>902338</v>
      </c>
      <c r="Y282" s="16">
        <f>IF($B282="P",VLOOKUP($E282,'[2]Costeo-JUL26'!$B$9:$CQ$307,Y$1,0),0)*$G282</f>
        <v>1668.3654239999998</v>
      </c>
      <c r="Z282" s="36">
        <f>IF($B282="P",VLOOKUP($E282,'[2]Costeo-JUL26'!$B$9:$CQ$307,Z$1,0),0)*$G282</f>
        <v>471713.63998176</v>
      </c>
      <c r="AA282" s="35">
        <f>IF($B282="P",VLOOKUP($E282,'[2]Costeo-JUL26'!$B$9:$CQ$307,AA$1,0),0)</f>
        <v>0.45</v>
      </c>
      <c r="AB282" s="36">
        <f t="shared" si="134"/>
        <v>212271.137991792</v>
      </c>
      <c r="AC282" s="36">
        <f t="shared" si="135"/>
        <v>683984.777973552</v>
      </c>
      <c r="AD282" s="34">
        <f>IF($B282="P",VLOOKUP($E282,'[2]Costeo-JUL26'!$B$9:$CQ$307,AD$1,0),0)</f>
        <v>939557</v>
      </c>
      <c r="AE282" s="16">
        <f>IF($B282="P",VLOOKUP($E282,'[2]Costeo-JUL26'!$B$9:$CQ$307,AE$1,0),0)*$G282</f>
        <v>95751</v>
      </c>
      <c r="AF282" s="36">
        <f>IF($B282="P",VLOOKUP($E282,'[2]Costeo-JUL26'!$B$9:$CQ$307,AF$1,0),0)*$G282</f>
        <v>1986641.7479999999</v>
      </c>
      <c r="AG282" s="35">
        <f>IF($B282="P",VLOOKUP($E282,'[2]Costeo-JUL26'!$B$9:$CQ$307,AG$1,0),0)</f>
        <v>6.0000000000000001E-3</v>
      </c>
      <c r="AH282" s="36">
        <f t="shared" si="136"/>
        <v>11919.850488</v>
      </c>
      <c r="AI282" s="36">
        <f t="shared" si="137"/>
        <v>1998561.598488</v>
      </c>
      <c r="AJ282" s="34">
        <f>IF($B282="P",VLOOKUP($E282,'[2]Costeo-JUL26'!$B$9:$CQ$307,AJ$1,0),0)</f>
        <v>939633</v>
      </c>
      <c r="AK282" s="16">
        <f>IF($B282="P",VLOOKUP($E282,'[2]Costeo-JUL26'!$B$9:$CQ$307,AK$1,0),0)*$G282</f>
        <v>95751</v>
      </c>
      <c r="AL282" s="36">
        <f>IF($B282="P",VLOOKUP($E282,'[2]Costeo-JUL26'!$B$9:$CQ$307,AL$1,0),0)*$G282</f>
        <v>1106546.4317235972</v>
      </c>
      <c r="AM282" s="35">
        <f>IF($B282="P",VLOOKUP($E282,'[2]Costeo-JUL26'!$B$9:$CQ$307,AM$1,0),0)</f>
        <v>1.7999999999999999E-2</v>
      </c>
      <c r="AN282" s="36">
        <f t="shared" si="138"/>
        <v>19917.835771024747</v>
      </c>
      <c r="AO282" s="36">
        <f t="shared" si="139"/>
        <v>1126464.2674946219</v>
      </c>
      <c r="AP282" s="34">
        <f>IF($B282="P",VLOOKUP($E282,'[2]Costeo-JUL26'!$B$9:$CQ$307,AP$1,0),0)</f>
        <v>0</v>
      </c>
      <c r="AQ282" s="16">
        <f>IF($B282="P",VLOOKUP($E282,'[2]Costeo-JUL26'!$B$9:$CQ$307,AQ$1,0),0)*$G282</f>
        <v>0</v>
      </c>
      <c r="AR282" s="36">
        <f>IF($B282="P",VLOOKUP($E282,'[2]Costeo-JUL26'!$B$9:$CQ$307,AR$1,0),0)*$G282</f>
        <v>0</v>
      </c>
      <c r="AS282" s="35">
        <f>IF($B282="P",VLOOKUP($E282,'[2]Costeo-JUL26'!$B$9:$CQ$307,AS$1,0),0)</f>
        <v>0</v>
      </c>
      <c r="AT282" s="36">
        <f t="shared" si="140"/>
        <v>0</v>
      </c>
      <c r="AU282" s="36">
        <f t="shared" si="141"/>
        <v>0</v>
      </c>
      <c r="AV282" s="34">
        <f>IF($B282="P",VLOOKUP($E282,'[2]Costeo-JUL26'!$B$9:$CQ$307,AV$1,0),0)</f>
        <v>0</v>
      </c>
      <c r="AW282" s="16">
        <f>IF($B282="P",VLOOKUP($E282,'[2]Costeo-JUL26'!$B$9:$CQ$307,AW$1,0),0)*$G282</f>
        <v>0</v>
      </c>
      <c r="AX282" s="36">
        <f>IF($B282="P",VLOOKUP($E282,'[2]Costeo-JUL26'!$B$9:$CQ$307,AX$1,0),0)*$G282</f>
        <v>0</v>
      </c>
      <c r="AY282" s="35">
        <f>IF($B282="P",VLOOKUP($E282,'[2]Costeo-JUL26'!$B$9:$CQ$307,AY$1,0),0)</f>
        <v>0</v>
      </c>
      <c r="AZ282" s="36">
        <f t="shared" si="142"/>
        <v>0</v>
      </c>
      <c r="BA282" s="36">
        <f t="shared" si="143"/>
        <v>0</v>
      </c>
      <c r="BB282" s="34">
        <f>IF($B282="P",VLOOKUP($E282,'[2]Costeo-JUL26'!$B$9:$CQ$307,BB$1,0),0)</f>
        <v>0</v>
      </c>
      <c r="BC282" s="16">
        <f>IF($B282="P",VLOOKUP($E282,'[2]Costeo-JUL26'!$B$9:$CQ$307,BC$1,0),0)*$G282</f>
        <v>0</v>
      </c>
      <c r="BD282" s="36">
        <f>IF($B282="P",VLOOKUP($E282,'[2]Costeo-JUL26'!$B$9:$CQ$307,BD$1,0),0)*$G282</f>
        <v>0</v>
      </c>
      <c r="BE282" s="35">
        <f>IF($B282="P",VLOOKUP($E282,'[2]Costeo-JUL26'!$B$9:$CQ$307,BE$1,0),0)</f>
        <v>0</v>
      </c>
      <c r="BF282" s="36">
        <f t="shared" si="144"/>
        <v>0</v>
      </c>
      <c r="BG282" s="36">
        <f t="shared" si="145"/>
        <v>0</v>
      </c>
      <c r="BH282" s="34">
        <f>IF($B282="P",VLOOKUP($E282,'[2]Costeo-JUL26'!$B$9:$CQ$307,BH$1,0),0)</f>
        <v>0</v>
      </c>
      <c r="BI282" s="16">
        <f>IF($B282="P",VLOOKUP($E282,'[2]Costeo-JUL26'!$B$9:$CQ$307,BI$1,0),0)*$G282</f>
        <v>0</v>
      </c>
      <c r="BJ282" s="36">
        <f>IF($B282="P",VLOOKUP($E282,'[2]Costeo-JUL26'!$B$9:$CQ$307,BJ$1,0),0)*$G282</f>
        <v>0</v>
      </c>
      <c r="BK282" s="35">
        <f>IF(BH282=910319,0,IF($B282="P",VLOOKUP($E282,'[2]Costeo-JUL26'!$B$9:$CQ$307,BK$1,0),0))</f>
        <v>0</v>
      </c>
      <c r="BL282" s="36">
        <f t="shared" si="146"/>
        <v>0</v>
      </c>
      <c r="BM282" s="36">
        <f t="shared" si="147"/>
        <v>0</v>
      </c>
      <c r="BN282" s="34">
        <f>IF($B282="P",VLOOKUP($E282,'[2]Costeo-JUL26'!$B$9:$CQ$307,BN$1,0),0)</f>
        <v>0</v>
      </c>
      <c r="BO282" s="16">
        <f>IF($B282="P",VLOOKUP($E282,'[2]Costeo-JUL26'!$B$9:$CQ$307,BO$1,0),0)*$G282</f>
        <v>0</v>
      </c>
      <c r="BP282" s="36">
        <f>IF($B282="P",VLOOKUP($E282,'[2]Costeo-JUL26'!$B$9:$CQ$307,BP$1,0),0)*$G282</f>
        <v>0</v>
      </c>
      <c r="BQ282" s="35">
        <f>IF($B282="P",VLOOKUP($E282,'[2]Costeo-JUL26'!$B$9:$CQ$307,BQ$1,0),0)</f>
        <v>0</v>
      </c>
      <c r="BR282" s="36">
        <f t="shared" si="148"/>
        <v>0</v>
      </c>
      <c r="BS282" s="36">
        <f t="shared" si="149"/>
        <v>0</v>
      </c>
      <c r="BT282" s="34">
        <f>IF($B282="P",VLOOKUP($E282,'[2]Costeo-JUL26'!$B$9:$CQ$307,BT$1,0),0)</f>
        <v>0</v>
      </c>
      <c r="BU282" s="16">
        <f>IF($B282="P",VLOOKUP($E282,'[2]Costeo-JUL26'!$B$9:$CQ$307,BU$1,0),0)*$G282</f>
        <v>0</v>
      </c>
      <c r="BV282" s="36">
        <f>IF($B282="P",VLOOKUP($E282,'[2]Costeo-JUL26'!$B$9:$CQ$307,BV$1,0),0)*$G282</f>
        <v>0</v>
      </c>
      <c r="BW282" s="35">
        <f>IF($B282="P",VLOOKUP($E282,'[2]Costeo-JUL26'!$B$9:$CQ$307,BW$1,0),0)</f>
        <v>0</v>
      </c>
      <c r="BX282" s="36">
        <f t="shared" si="150"/>
        <v>0</v>
      </c>
      <c r="BY282" s="36">
        <f t="shared" si="151"/>
        <v>0</v>
      </c>
      <c r="BZ282" s="34">
        <f>IF($B282="P",VLOOKUP($E282,'[2]Costeo-JUL26'!$B$9:$CQ$307,BZ$1,0),0)</f>
        <v>0</v>
      </c>
      <c r="CA282" s="16">
        <f>IF($B282="P",VLOOKUP($E282,'[2]Costeo-JUL26'!$B$9:$CQ$307,CA$1,0),0)*$G282</f>
        <v>0</v>
      </c>
      <c r="CB282" s="36">
        <f>IF($B282="P",VLOOKUP($E282,'[2]Costeo-JUL26'!$B$9:$CQ$307,CB$1,0),0)*$G282</f>
        <v>0</v>
      </c>
      <c r="CC282" s="35">
        <f>IF($B282="P",VLOOKUP($E282,'[2]Costeo-JUL26'!$B$9:$CQ$307,CC$1,0),0)</f>
        <v>0</v>
      </c>
      <c r="CD282" s="36">
        <f t="shared" si="152"/>
        <v>0</v>
      </c>
      <c r="CE282" s="36">
        <f t="shared" si="153"/>
        <v>0</v>
      </c>
      <c r="CF282" s="37">
        <f t="shared" si="125"/>
        <v>56336888.126832955</v>
      </c>
      <c r="CG282" s="36">
        <f>IF($B282="r",VLOOKUP($E282,'[2]Costeo-JUL26'!$B$9:$CQ$307,CG$1,0),0)*$G282</f>
        <v>0</v>
      </c>
      <c r="CH282" s="35">
        <f>VLOOKUP($E282,'[2]TEORICOS (05.26)'!$A$8:$T$251,CH$1,0)</f>
        <v>0</v>
      </c>
      <c r="CI282" s="36">
        <f t="shared" si="154"/>
        <v>0</v>
      </c>
      <c r="CJ282" s="37">
        <f t="shared" si="155"/>
        <v>0</v>
      </c>
      <c r="CM282" s="16">
        <f>SUMIFS('[1]Ajuste Inventario'!$I:$I,'[1]Ajuste Inventario'!$B:$B,E282,'[1]Ajuste Inventario'!$S:$S,D282)*-1</f>
        <v>0</v>
      </c>
      <c r="CN282" s="36">
        <f t="shared" si="126"/>
        <v>0</v>
      </c>
      <c r="CP282" t="str">
        <f t="shared" si="127"/>
        <v>135Org.Vtas La Plata</v>
      </c>
      <c r="CQ282" s="10" t="e">
        <f t="shared" si="128"/>
        <v>#DIV/0!</v>
      </c>
    </row>
    <row r="283" spans="1:95" x14ac:dyDescent="0.25">
      <c r="A283" s="30">
        <v>46204</v>
      </c>
      <c r="B283" s="31" t="str">
        <f>VLOOKUP($E283,'[2]TEORICOS (05.26)'!$A$8:$T$251,B$1,0)</f>
        <v>P</v>
      </c>
      <c r="C283" s="32" t="str">
        <f>VLOOKUP($E283,'[2]TEORICOS (05.26)'!$A$8:$T$251,C$1,0)</f>
        <v>Coca Cola</v>
      </c>
      <c r="D283" t="s">
        <v>218</v>
      </c>
      <c r="E283">
        <v>140</v>
      </c>
      <c r="F283" t="s">
        <v>72</v>
      </c>
      <c r="G283" s="16">
        <v>34386.125</v>
      </c>
      <c r="H283" s="16">
        <v>72657.882124997064</v>
      </c>
      <c r="I283" s="33">
        <v>583985716.21992815</v>
      </c>
      <c r="J283" s="33">
        <v>576829440.99994183</v>
      </c>
      <c r="K283" s="34">
        <f>IF($B283="P",VLOOKUP($E283,'[2]Costeo-JUL26'!$B$9:$CQ$307,K$1,0),0)</f>
        <v>933975</v>
      </c>
      <c r="L283" s="35">
        <f>VLOOKUP($E283,'[2]TEORICOS (05.26)'!$A$8:$T$251,L$1,0)</f>
        <v>0.2</v>
      </c>
      <c r="M283" s="36">
        <f t="shared" si="129"/>
        <v>115365888.19998837</v>
      </c>
      <c r="N283" s="35">
        <f>IF($B283="P",VLOOKUP($E283,'[2]Costeo-JUL26'!$B$9:$CQ$307,N$1,0),0)</f>
        <v>5.0000000000000001E-3</v>
      </c>
      <c r="O283" s="36">
        <f t="shared" si="130"/>
        <v>576829.44099994178</v>
      </c>
      <c r="P283" s="36">
        <f>IF($B283="P",VLOOKUP($E283,'[2]Costeo-JUL26'!$B$9:$CQ$307,P$1,0),0)*H283</f>
        <v>7816325.9256861508</v>
      </c>
      <c r="Q283" s="36">
        <f t="shared" si="131"/>
        <v>123759043.56667446</v>
      </c>
      <c r="R283" s="34">
        <f>IF($B283="P",VLOOKUP($E283,'[2]Costeo-JUL26'!$B$9:$CQ$307,R$1,0),0)</f>
        <v>902332</v>
      </c>
      <c r="S283" s="16">
        <f>IF($B283="P",VLOOKUP($E283,'[2]Costeo-JUL26'!$B$9:$CQ$307,S$1,0),0)*$G283</f>
        <v>41886.602813890626</v>
      </c>
      <c r="T283" s="36">
        <f>IF($B283="P",VLOOKUP($E283,'[2]Costeo-JUL26'!$B$9:$CQ$307,T$1,0),0)*$G283</f>
        <v>29218162.923186548</v>
      </c>
      <c r="U283" s="35">
        <f>IF($B283="P",VLOOKUP($E283,'[2]Costeo-JUL26'!$B$9:$CQ$307,U$1,0),0)</f>
        <v>1.4999999999999999E-2</v>
      </c>
      <c r="V283" s="36">
        <f t="shared" si="132"/>
        <v>438272.44384779822</v>
      </c>
      <c r="W283" s="36">
        <f t="shared" si="133"/>
        <v>29656435.367034346</v>
      </c>
      <c r="X283" s="34">
        <f>IF($B283="P",VLOOKUP($E283,'[2]Costeo-JUL26'!$B$9:$CQ$307,X$1,0),0)</f>
        <v>902338</v>
      </c>
      <c r="Y283" s="16">
        <f>IF($B283="P",VLOOKUP($E283,'[2]Costeo-JUL26'!$B$9:$CQ$307,Y$1,0),0)*$G283</f>
        <v>3594.8630520000002</v>
      </c>
      <c r="Z283" s="36">
        <f>IF($B283="P",VLOOKUP($E283,'[2]Costeo-JUL26'!$B$9:$CQ$307,Z$1,0),0)*$G283</f>
        <v>1016411.57932248</v>
      </c>
      <c r="AA283" s="35">
        <f>IF($B283="P",VLOOKUP($E283,'[2]Costeo-JUL26'!$B$9:$CQ$307,AA$1,0),0)</f>
        <v>0.45</v>
      </c>
      <c r="AB283" s="36">
        <f t="shared" si="134"/>
        <v>457385.21069511602</v>
      </c>
      <c r="AC283" s="36">
        <f t="shared" si="135"/>
        <v>1473796.790017596</v>
      </c>
      <c r="AD283" s="34">
        <f>IF($B283="P",VLOOKUP($E283,'[2]Costeo-JUL26'!$B$9:$CQ$307,AD$1,0),0)</f>
        <v>901733</v>
      </c>
      <c r="AE283" s="16">
        <f>IF($B283="P",VLOOKUP($E283,'[2]Costeo-JUL26'!$B$9:$CQ$307,AE$1,0),0)*$G283</f>
        <v>275089</v>
      </c>
      <c r="AF283" s="36">
        <f>IF($B283="P",VLOOKUP($E283,'[2]Costeo-JUL26'!$B$9:$CQ$307,AF$1,0),0)*$G283</f>
        <v>4221845.9007999999</v>
      </c>
      <c r="AG283" s="35">
        <f>IF($B283="P",VLOOKUP($E283,'[2]Costeo-JUL26'!$B$9:$CQ$307,AG$1,0),0)</f>
        <v>6.0000000000000001E-3</v>
      </c>
      <c r="AH283" s="36">
        <f t="shared" si="136"/>
        <v>25331.075404800002</v>
      </c>
      <c r="AI283" s="36">
        <f t="shared" si="137"/>
        <v>4247176.9762047995</v>
      </c>
      <c r="AJ283" s="34">
        <f>IF($B283="P",VLOOKUP($E283,'[2]Costeo-JUL26'!$B$9:$CQ$307,AJ$1,0),0)</f>
        <v>924134</v>
      </c>
      <c r="AK283" s="16">
        <f>IF($B283="P",VLOOKUP($E283,'[2]Costeo-JUL26'!$B$9:$CQ$307,AK$1,0),0)*$G283</f>
        <v>275089</v>
      </c>
      <c r="AL283" s="36">
        <f>IF($B283="P",VLOOKUP($E283,'[2]Costeo-JUL26'!$B$9:$CQ$307,AL$1,0),0)*$G283</f>
        <v>2172333.7564945472</v>
      </c>
      <c r="AM283" s="35">
        <f>IF($B283="P",VLOOKUP($E283,'[2]Costeo-JUL26'!$B$9:$CQ$307,AM$1,0),0)</f>
        <v>1.7999999999999999E-2</v>
      </c>
      <c r="AN283" s="36">
        <f t="shared" si="138"/>
        <v>39102.00761690185</v>
      </c>
      <c r="AO283" s="36">
        <f t="shared" si="139"/>
        <v>2211435.764111449</v>
      </c>
      <c r="AP283" s="34">
        <f>IF($B283="P",VLOOKUP($E283,'[2]Costeo-JUL26'!$B$9:$CQ$307,AP$1,0),0)</f>
        <v>913486</v>
      </c>
      <c r="AQ283" s="16">
        <f>IF($B283="P",VLOOKUP($E283,'[2]Costeo-JUL26'!$B$9:$CQ$307,AQ$1,0),0)*$G283</f>
        <v>275089</v>
      </c>
      <c r="AR283" s="36">
        <f>IF($B283="P",VLOOKUP($E283,'[2]Costeo-JUL26'!$B$9:$CQ$307,AR$1,0),0)*$G283</f>
        <v>33955997.114485256</v>
      </c>
      <c r="AS283" s="35">
        <f>IF($B283="P",VLOOKUP($E283,'[2]Costeo-JUL26'!$B$9:$CQ$307,AS$1,0),0)</f>
        <v>0.02</v>
      </c>
      <c r="AT283" s="36">
        <f t="shared" si="140"/>
        <v>679119.94228970516</v>
      </c>
      <c r="AU283" s="36">
        <f t="shared" si="141"/>
        <v>34635117.056774959</v>
      </c>
      <c r="AV283" s="34">
        <f>IF($B283="P",VLOOKUP($E283,'[2]Costeo-JUL26'!$B$9:$CQ$307,AV$1,0),0)</f>
        <v>902310</v>
      </c>
      <c r="AW283" s="16">
        <f>IF($B283="P",VLOOKUP($E283,'[2]Costeo-JUL26'!$B$9:$CQ$307,AW$1,0),0)*$G283</f>
        <v>1072.8471</v>
      </c>
      <c r="AX283" s="36">
        <f>IF($B283="P",VLOOKUP($E283,'[2]Costeo-JUL26'!$B$9:$CQ$307,AX$1,0),0)*$G283</f>
        <v>3758769.2647508364</v>
      </c>
      <c r="AY283" s="35">
        <f>IF($B283="P",VLOOKUP($E283,'[2]Costeo-JUL26'!$B$9:$CQ$307,AY$1,0),0)</f>
        <v>0.03</v>
      </c>
      <c r="AZ283" s="36">
        <f t="shared" si="142"/>
        <v>112763.07794252509</v>
      </c>
      <c r="BA283" s="36">
        <f t="shared" si="143"/>
        <v>3871532.3426933615</v>
      </c>
      <c r="BB283" s="34">
        <f>IF($B283="P",VLOOKUP($E283,'[2]Costeo-JUL26'!$B$9:$CQ$307,BB$1,0),0)</f>
        <v>902311</v>
      </c>
      <c r="BC283" s="16">
        <f>IF($B283="P",VLOOKUP($E283,'[2]Costeo-JUL26'!$B$9:$CQ$307,BC$1,0),0)*$G283</f>
        <v>171.93062499999999</v>
      </c>
      <c r="BD283" s="36">
        <f>IF($B283="P",VLOOKUP($E283,'[2]Costeo-JUL26'!$B$9:$CQ$307,BD$1,0),0)*$G283</f>
        <v>674250.87587812508</v>
      </c>
      <c r="BE283" s="35">
        <f>IF($B283="P",VLOOKUP($E283,'[2]Costeo-JUL26'!$B$9:$CQ$307,BE$1,0),0)</f>
        <v>0.03</v>
      </c>
      <c r="BF283" s="36">
        <f t="shared" si="144"/>
        <v>20227.526276343753</v>
      </c>
      <c r="BG283" s="36">
        <f t="shared" si="145"/>
        <v>694478.40215446881</v>
      </c>
      <c r="BH283" s="34">
        <f>IF($B283="P",VLOOKUP($E283,'[2]Costeo-JUL26'!$B$9:$CQ$307,BH$1,0),0)</f>
        <v>910319</v>
      </c>
      <c r="BI283" s="16">
        <f>IF($B283="P",VLOOKUP($E283,'[2]Costeo-JUL26'!$B$9:$CQ$307,BI$1,0),0)*$G283</f>
        <v>614.03794642857144</v>
      </c>
      <c r="BJ283" s="36">
        <f>IF($B283="P",VLOOKUP($E283,'[2]Costeo-JUL26'!$B$9:$CQ$307,BJ$1,0),0)*$G283</f>
        <v>1605402.2109375</v>
      </c>
      <c r="BK283" s="35">
        <f>IF(BH283=910319,0,IF($B283="P",VLOOKUP($E283,'[2]Costeo-JUL26'!$B$9:$CQ$307,BK$1,0),0))</f>
        <v>0</v>
      </c>
      <c r="BL283" s="36">
        <f t="shared" si="146"/>
        <v>0</v>
      </c>
      <c r="BM283" s="36">
        <f t="shared" si="147"/>
        <v>1605402.2109375</v>
      </c>
      <c r="BN283" s="34">
        <f>IF($B283="P",VLOOKUP($E283,'[2]Costeo-JUL26'!$B$9:$CQ$307,BN$1,0),0)</f>
        <v>0</v>
      </c>
      <c r="BO283" s="16">
        <f>IF($B283="P",VLOOKUP($E283,'[2]Costeo-JUL26'!$B$9:$CQ$307,BO$1,0),0)*$G283</f>
        <v>0</v>
      </c>
      <c r="BP283" s="36">
        <f>IF($B283="P",VLOOKUP($E283,'[2]Costeo-JUL26'!$B$9:$CQ$307,BP$1,0),0)*$G283</f>
        <v>0</v>
      </c>
      <c r="BQ283" s="35">
        <f>IF($B283="P",VLOOKUP($E283,'[2]Costeo-JUL26'!$B$9:$CQ$307,BQ$1,0),0)</f>
        <v>0</v>
      </c>
      <c r="BR283" s="36">
        <f t="shared" si="148"/>
        <v>0</v>
      </c>
      <c r="BS283" s="36">
        <f t="shared" si="149"/>
        <v>0</v>
      </c>
      <c r="BT283" s="34">
        <f>IF($B283="P",VLOOKUP($E283,'[2]Costeo-JUL26'!$B$9:$CQ$307,BT$1,0),0)</f>
        <v>0</v>
      </c>
      <c r="BU283" s="16">
        <f>IF($B283="P",VLOOKUP($E283,'[2]Costeo-JUL26'!$B$9:$CQ$307,BU$1,0),0)*$G283</f>
        <v>0</v>
      </c>
      <c r="BV283" s="36">
        <f>IF($B283="P",VLOOKUP($E283,'[2]Costeo-JUL26'!$B$9:$CQ$307,BV$1,0),0)*$G283</f>
        <v>0</v>
      </c>
      <c r="BW283" s="35">
        <f>IF($B283="P",VLOOKUP($E283,'[2]Costeo-JUL26'!$B$9:$CQ$307,BW$1,0),0)</f>
        <v>0</v>
      </c>
      <c r="BX283" s="36">
        <f t="shared" si="150"/>
        <v>0</v>
      </c>
      <c r="BY283" s="36">
        <f t="shared" si="151"/>
        <v>0</v>
      </c>
      <c r="BZ283" s="34">
        <f>IF($B283="P",VLOOKUP($E283,'[2]Costeo-JUL26'!$B$9:$CQ$307,BZ$1,0),0)</f>
        <v>0</v>
      </c>
      <c r="CA283" s="16">
        <f>IF($B283="P",VLOOKUP($E283,'[2]Costeo-JUL26'!$B$9:$CQ$307,CA$1,0),0)*$G283</f>
        <v>0</v>
      </c>
      <c r="CB283" s="36">
        <f>IF($B283="P",VLOOKUP($E283,'[2]Costeo-JUL26'!$B$9:$CQ$307,CB$1,0),0)*$G283</f>
        <v>0</v>
      </c>
      <c r="CC283" s="35">
        <f>IF($B283="P",VLOOKUP($E283,'[2]Costeo-JUL26'!$B$9:$CQ$307,CC$1,0),0)</f>
        <v>0</v>
      </c>
      <c r="CD283" s="36">
        <f t="shared" si="152"/>
        <v>0</v>
      </c>
      <c r="CE283" s="36">
        <f t="shared" si="153"/>
        <v>0</v>
      </c>
      <c r="CF283" s="37">
        <f t="shared" si="125"/>
        <v>202154418.47660297</v>
      </c>
      <c r="CG283" s="36">
        <f>IF($B283="r",VLOOKUP($E283,'[2]Costeo-JUL26'!$B$9:$CQ$307,CG$1,0),0)*$G283</f>
        <v>0</v>
      </c>
      <c r="CH283" s="35">
        <f>VLOOKUP($E283,'[2]TEORICOS (05.26)'!$A$8:$T$251,CH$1,0)</f>
        <v>0</v>
      </c>
      <c r="CI283" s="36">
        <f t="shared" si="154"/>
        <v>0</v>
      </c>
      <c r="CJ283" s="37">
        <f t="shared" si="155"/>
        <v>0</v>
      </c>
      <c r="CM283" s="16">
        <f>SUMIFS('[1]Ajuste Inventario'!$I:$I,'[1]Ajuste Inventario'!$B:$B,E283,'[1]Ajuste Inventario'!$S:$S,D283)*-1</f>
        <v>0</v>
      </c>
      <c r="CN283" s="36">
        <f t="shared" si="126"/>
        <v>0</v>
      </c>
      <c r="CP283" t="str">
        <f t="shared" si="127"/>
        <v>140Org.Vtas La Plata</v>
      </c>
      <c r="CQ283" s="10" t="e">
        <f t="shared" si="128"/>
        <v>#DIV/0!</v>
      </c>
    </row>
    <row r="284" spans="1:95" x14ac:dyDescent="0.25">
      <c r="A284" s="30">
        <v>46204</v>
      </c>
      <c r="B284" s="31" t="str">
        <f>VLOOKUP($E284,'[2]TEORICOS (05.26)'!$A$8:$T$251,B$1,0)</f>
        <v>P</v>
      </c>
      <c r="C284" s="32" t="str">
        <f>VLOOKUP($E284,'[2]TEORICOS (05.26)'!$A$8:$T$251,C$1,0)</f>
        <v>Coca Cola</v>
      </c>
      <c r="D284" t="s">
        <v>218</v>
      </c>
      <c r="E284">
        <v>144</v>
      </c>
      <c r="F284" t="s">
        <v>73</v>
      </c>
      <c r="G284" s="16">
        <v>2940.75</v>
      </c>
      <c r="H284" s="16">
        <v>7251.8895000000184</v>
      </c>
      <c r="I284" s="33">
        <v>56633934.550000228</v>
      </c>
      <c r="J284" s="33">
        <v>56021328.500000209</v>
      </c>
      <c r="K284" s="34">
        <f>IF($B284="P",VLOOKUP($E284,'[2]Costeo-JUL26'!$B$9:$CQ$307,K$1,0),0)</f>
        <v>933975</v>
      </c>
      <c r="L284" s="35">
        <f>VLOOKUP($E284,'[2]TEORICOS (05.26)'!$A$8:$T$251,L$1,0)</f>
        <v>0.2</v>
      </c>
      <c r="M284" s="36">
        <f t="shared" si="129"/>
        <v>11204265.700000042</v>
      </c>
      <c r="N284" s="35">
        <f>IF($B284="P",VLOOKUP($E284,'[2]Costeo-JUL26'!$B$9:$CQ$307,N$1,0),0)</f>
        <v>5.0000000000000001E-3</v>
      </c>
      <c r="O284" s="36">
        <f t="shared" si="130"/>
        <v>56021.328500000214</v>
      </c>
      <c r="P284" s="36">
        <f>IF($B284="P",VLOOKUP($E284,'[2]Costeo-JUL26'!$B$9:$CQ$307,P$1,0),0)*H284</f>
        <v>780137.40906384308</v>
      </c>
      <c r="Q284" s="36">
        <f t="shared" si="131"/>
        <v>12040424.437563885</v>
      </c>
      <c r="R284" s="34">
        <f>IF($B284="P",VLOOKUP($E284,'[2]Costeo-JUL26'!$B$9:$CQ$307,R$1,0),0)</f>
        <v>902332</v>
      </c>
      <c r="S284" s="16">
        <f>IF($B284="P",VLOOKUP($E284,'[2]Costeo-JUL26'!$B$9:$CQ$307,S$1,0),0)*$G284</f>
        <v>4179.2350382343748</v>
      </c>
      <c r="T284" s="36">
        <f>IF($B284="P",VLOOKUP($E284,'[2]Costeo-JUL26'!$B$9:$CQ$307,T$1,0),0)*$G284</f>
        <v>2915241.6772488221</v>
      </c>
      <c r="U284" s="35">
        <f>IF($B284="P",VLOOKUP($E284,'[2]Costeo-JUL26'!$B$9:$CQ$307,U$1,0),0)</f>
        <v>1.4999999999999999E-2</v>
      </c>
      <c r="V284" s="36">
        <f t="shared" si="132"/>
        <v>43728.625158732328</v>
      </c>
      <c r="W284" s="36">
        <f t="shared" si="133"/>
        <v>2958970.3024075544</v>
      </c>
      <c r="X284" s="34">
        <f>IF($B284="P",VLOOKUP($E284,'[2]Costeo-JUL26'!$B$9:$CQ$307,X$1,0),0)</f>
        <v>902338</v>
      </c>
      <c r="Y284" s="16">
        <f>IF($B284="P",VLOOKUP($E284,'[2]Costeo-JUL26'!$B$9:$CQ$307,Y$1,0),0)*$G284</f>
        <v>358.67739599999999</v>
      </c>
      <c r="Z284" s="36">
        <f>IF($B284="P",VLOOKUP($E284,'[2]Costeo-JUL26'!$B$9:$CQ$307,Z$1,0),0)*$G284</f>
        <v>101412.44694504001</v>
      </c>
      <c r="AA284" s="35">
        <f>IF($B284="P",VLOOKUP($E284,'[2]Costeo-JUL26'!$B$9:$CQ$307,AA$1,0),0)</f>
        <v>0.45</v>
      </c>
      <c r="AB284" s="36">
        <f t="shared" si="134"/>
        <v>45635.601125268004</v>
      </c>
      <c r="AC284" s="36">
        <f t="shared" si="135"/>
        <v>147048.048070308</v>
      </c>
      <c r="AD284" s="34">
        <f>IF($B284="P",VLOOKUP($E284,'[2]Costeo-JUL26'!$B$9:$CQ$307,AD$1,0),0)</f>
        <v>901733</v>
      </c>
      <c r="AE284" s="16">
        <f>IF($B284="P",VLOOKUP($E284,'[2]Costeo-JUL26'!$B$9:$CQ$307,AE$1,0),0)*$G284</f>
        <v>23526</v>
      </c>
      <c r="AF284" s="36">
        <f>IF($B284="P",VLOOKUP($E284,'[2]Costeo-JUL26'!$B$9:$CQ$307,AF$1,0),0)*$G284</f>
        <v>361058.22720000002</v>
      </c>
      <c r="AG284" s="35">
        <f>IF($B284="P",VLOOKUP($E284,'[2]Costeo-JUL26'!$B$9:$CQ$307,AG$1,0),0)</f>
        <v>6.0000000000000001E-3</v>
      </c>
      <c r="AH284" s="36">
        <f t="shared" si="136"/>
        <v>2166.3493632</v>
      </c>
      <c r="AI284" s="36">
        <f t="shared" si="137"/>
        <v>363224.57656320004</v>
      </c>
      <c r="AJ284" s="34">
        <f>IF($B284="P",VLOOKUP($E284,'[2]Costeo-JUL26'!$B$9:$CQ$307,AJ$1,0),0)</f>
        <v>930636</v>
      </c>
      <c r="AK284" s="16">
        <f>IF($B284="P",VLOOKUP($E284,'[2]Costeo-JUL26'!$B$9:$CQ$307,AK$1,0),0)*$G284</f>
        <v>23526</v>
      </c>
      <c r="AL284" s="36">
        <f>IF($B284="P",VLOOKUP($E284,'[2]Costeo-JUL26'!$B$9:$CQ$307,AL$1,0),0)*$G284</f>
        <v>254169.72828000004</v>
      </c>
      <c r="AM284" s="35">
        <f>IF($B284="P",VLOOKUP($E284,'[2]Costeo-JUL26'!$B$9:$CQ$307,AM$1,0),0)</f>
        <v>1.7999999999999999E-2</v>
      </c>
      <c r="AN284" s="36">
        <f t="shared" si="138"/>
        <v>4575.0551090400004</v>
      </c>
      <c r="AO284" s="36">
        <f t="shared" si="139"/>
        <v>258744.78338904004</v>
      </c>
      <c r="AP284" s="34">
        <f>IF($B284="P",VLOOKUP($E284,'[2]Costeo-JUL26'!$B$9:$CQ$307,AP$1,0),0)</f>
        <v>911881</v>
      </c>
      <c r="AQ284" s="16">
        <f>IF($B284="P",VLOOKUP($E284,'[2]Costeo-JUL26'!$B$9:$CQ$307,AQ$1,0),0)*$G284</f>
        <v>23526</v>
      </c>
      <c r="AR284" s="36">
        <f>IF($B284="P",VLOOKUP($E284,'[2]Costeo-JUL26'!$B$9:$CQ$307,AR$1,0),0)*$G284</f>
        <v>3192271.1712531713</v>
      </c>
      <c r="AS284" s="35">
        <f>IF($B284="P",VLOOKUP($E284,'[2]Costeo-JUL26'!$B$9:$CQ$307,AS$1,0),0)</f>
        <v>0.02</v>
      </c>
      <c r="AT284" s="36">
        <f t="shared" si="140"/>
        <v>63845.423425063425</v>
      </c>
      <c r="AU284" s="36">
        <f t="shared" si="141"/>
        <v>3256116.5946782348</v>
      </c>
      <c r="AV284" s="34">
        <f>IF($B284="P",VLOOKUP($E284,'[2]Costeo-JUL26'!$B$9:$CQ$307,AV$1,0),0)</f>
        <v>902310</v>
      </c>
      <c r="AW284" s="16">
        <f>IF($B284="P",VLOOKUP($E284,'[2]Costeo-JUL26'!$B$9:$CQ$307,AW$1,0),0)*$G284</f>
        <v>97.338824999999986</v>
      </c>
      <c r="AX284" s="36">
        <f>IF($B284="P",VLOOKUP($E284,'[2]Costeo-JUL26'!$B$9:$CQ$307,AX$1,0),0)*$G284</f>
        <v>341031.05994969863</v>
      </c>
      <c r="AY284" s="35">
        <f>IF($B284="P",VLOOKUP($E284,'[2]Costeo-JUL26'!$B$9:$CQ$307,AY$1,0),0)</f>
        <v>0.03</v>
      </c>
      <c r="AZ284" s="36">
        <f t="shared" si="142"/>
        <v>10230.931798490958</v>
      </c>
      <c r="BA284" s="36">
        <f t="shared" si="143"/>
        <v>351261.99174818955</v>
      </c>
      <c r="BB284" s="34">
        <f>IF($B284="P",VLOOKUP($E284,'[2]Costeo-JUL26'!$B$9:$CQ$307,BB$1,0),0)</f>
        <v>923266</v>
      </c>
      <c r="BC284" s="16">
        <f>IF($B284="P",VLOOKUP($E284,'[2]Costeo-JUL26'!$B$9:$CQ$307,BC$1,0),0)*$G284</f>
        <v>14.703749999999999</v>
      </c>
      <c r="BD284" s="36">
        <f>IF($B284="P",VLOOKUP($E284,'[2]Costeo-JUL26'!$B$9:$CQ$307,BD$1,0),0)*$G284</f>
        <v>59489.313975000005</v>
      </c>
      <c r="BE284" s="35">
        <f>IF($B284="P",VLOOKUP($E284,'[2]Costeo-JUL26'!$B$9:$CQ$307,BE$1,0),0)</f>
        <v>0.03</v>
      </c>
      <c r="BF284" s="36">
        <f t="shared" si="144"/>
        <v>1784.6794192500001</v>
      </c>
      <c r="BG284" s="36">
        <f t="shared" si="145"/>
        <v>61273.993394250007</v>
      </c>
      <c r="BH284" s="34">
        <f>IF($B284="P",VLOOKUP($E284,'[2]Costeo-JUL26'!$B$9:$CQ$307,BH$1,0),0)</f>
        <v>910319</v>
      </c>
      <c r="BI284" s="16">
        <f>IF($B284="P",VLOOKUP($E284,'[2]Costeo-JUL26'!$B$9:$CQ$307,BI$1,0),0)*$G284</f>
        <v>78.42</v>
      </c>
      <c r="BJ284" s="36">
        <f>IF($B284="P",VLOOKUP($E284,'[2]Costeo-JUL26'!$B$9:$CQ$307,BJ$1,0),0)*$G284</f>
        <v>205029.09</v>
      </c>
      <c r="BK284" s="35">
        <f>IF(BH284=910319,0,IF($B284="P",VLOOKUP($E284,'[2]Costeo-JUL26'!$B$9:$CQ$307,BK$1,0),0))</f>
        <v>0</v>
      </c>
      <c r="BL284" s="36">
        <f t="shared" si="146"/>
        <v>0</v>
      </c>
      <c r="BM284" s="36">
        <f t="shared" si="147"/>
        <v>205029.09</v>
      </c>
      <c r="BN284" s="34">
        <f>IF($B284="P",VLOOKUP($E284,'[2]Costeo-JUL26'!$B$9:$CQ$307,BN$1,0),0)</f>
        <v>0</v>
      </c>
      <c r="BO284" s="16">
        <f>IF($B284="P",VLOOKUP($E284,'[2]Costeo-JUL26'!$B$9:$CQ$307,BO$1,0),0)*$G284</f>
        <v>0</v>
      </c>
      <c r="BP284" s="36">
        <f>IF($B284="P",VLOOKUP($E284,'[2]Costeo-JUL26'!$B$9:$CQ$307,BP$1,0),0)*$G284</f>
        <v>0</v>
      </c>
      <c r="BQ284" s="35">
        <f>IF($B284="P",VLOOKUP($E284,'[2]Costeo-JUL26'!$B$9:$CQ$307,BQ$1,0),0)</f>
        <v>0</v>
      </c>
      <c r="BR284" s="36">
        <f t="shared" si="148"/>
        <v>0</v>
      </c>
      <c r="BS284" s="36">
        <f t="shared" si="149"/>
        <v>0</v>
      </c>
      <c r="BT284" s="34">
        <f>IF($B284="P",VLOOKUP($E284,'[2]Costeo-JUL26'!$B$9:$CQ$307,BT$1,0),0)</f>
        <v>0</v>
      </c>
      <c r="BU284" s="16">
        <f>IF($B284="P",VLOOKUP($E284,'[2]Costeo-JUL26'!$B$9:$CQ$307,BU$1,0),0)*$G284</f>
        <v>0</v>
      </c>
      <c r="BV284" s="36">
        <f>IF($B284="P",VLOOKUP($E284,'[2]Costeo-JUL26'!$B$9:$CQ$307,BV$1,0),0)*$G284</f>
        <v>0</v>
      </c>
      <c r="BW284" s="35">
        <f>IF($B284="P",VLOOKUP($E284,'[2]Costeo-JUL26'!$B$9:$CQ$307,BW$1,0),0)</f>
        <v>0</v>
      </c>
      <c r="BX284" s="36">
        <f t="shared" si="150"/>
        <v>0</v>
      </c>
      <c r="BY284" s="36">
        <f t="shared" si="151"/>
        <v>0</v>
      </c>
      <c r="BZ284" s="34">
        <f>IF($B284="P",VLOOKUP($E284,'[2]Costeo-JUL26'!$B$9:$CQ$307,BZ$1,0),0)</f>
        <v>0</v>
      </c>
      <c r="CA284" s="16">
        <f>IF($B284="P",VLOOKUP($E284,'[2]Costeo-JUL26'!$B$9:$CQ$307,CA$1,0),0)*$G284</f>
        <v>0</v>
      </c>
      <c r="CB284" s="36">
        <f>IF($B284="P",VLOOKUP($E284,'[2]Costeo-JUL26'!$B$9:$CQ$307,CB$1,0),0)*$G284</f>
        <v>0</v>
      </c>
      <c r="CC284" s="35">
        <f>IF($B284="P",VLOOKUP($E284,'[2]Costeo-JUL26'!$B$9:$CQ$307,CC$1,0),0)</f>
        <v>0</v>
      </c>
      <c r="CD284" s="36">
        <f t="shared" si="152"/>
        <v>0</v>
      </c>
      <c r="CE284" s="36">
        <f t="shared" si="153"/>
        <v>0</v>
      </c>
      <c r="CF284" s="37">
        <f t="shared" si="125"/>
        <v>19642093.817814659</v>
      </c>
      <c r="CG284" s="36">
        <f>IF($B284="r",VLOOKUP($E284,'[2]Costeo-JUL26'!$B$9:$CQ$307,CG$1,0),0)*$G284</f>
        <v>0</v>
      </c>
      <c r="CH284" s="35">
        <f>VLOOKUP($E284,'[2]TEORICOS (05.26)'!$A$8:$T$251,CH$1,0)</f>
        <v>0</v>
      </c>
      <c r="CI284" s="36">
        <f t="shared" si="154"/>
        <v>0</v>
      </c>
      <c r="CJ284" s="37">
        <f t="shared" si="155"/>
        <v>0</v>
      </c>
      <c r="CM284" s="16">
        <f>SUMIFS('[1]Ajuste Inventario'!$I:$I,'[1]Ajuste Inventario'!$B:$B,E284,'[1]Ajuste Inventario'!$S:$S,D284)*-1</f>
        <v>0</v>
      </c>
      <c r="CN284" s="36">
        <f t="shared" si="126"/>
        <v>0</v>
      </c>
      <c r="CP284" t="str">
        <f t="shared" si="127"/>
        <v>144Org.Vtas La Plata</v>
      </c>
      <c r="CQ284" s="10" t="e">
        <f t="shared" si="128"/>
        <v>#DIV/0!</v>
      </c>
    </row>
    <row r="285" spans="1:95" x14ac:dyDescent="0.25">
      <c r="A285" s="30">
        <v>46204</v>
      </c>
      <c r="B285" s="31" t="str">
        <f>VLOOKUP($E285,'[2]TEORICOS (05.26)'!$A$8:$T$251,B$1,0)</f>
        <v>P</v>
      </c>
      <c r="C285" s="32" t="str">
        <f>VLOOKUP($E285,'[2]TEORICOS (05.26)'!$A$8:$T$251,C$1,0)</f>
        <v>Coca Cola</v>
      </c>
      <c r="D285" t="s">
        <v>218</v>
      </c>
      <c r="E285">
        <v>159</v>
      </c>
      <c r="F285" t="s">
        <v>74</v>
      </c>
      <c r="G285" s="16">
        <v>64729.165000000001</v>
      </c>
      <c r="H285" s="16">
        <v>153925.95436998765</v>
      </c>
      <c r="I285" s="33">
        <v>1073610396.369918</v>
      </c>
      <c r="J285" s="33">
        <v>1057246305.8799236</v>
      </c>
      <c r="K285" s="34">
        <f>IF($B285="P",VLOOKUP($E285,'[2]Costeo-JUL26'!$B$9:$CQ$307,K$1,0),0)</f>
        <v>933975</v>
      </c>
      <c r="L285" s="35">
        <f>VLOOKUP($E285,'[2]TEORICOS (05.26)'!$A$8:$T$251,L$1,0)</f>
        <v>0.2</v>
      </c>
      <c r="M285" s="36">
        <f t="shared" si="129"/>
        <v>211449261.17598474</v>
      </c>
      <c r="N285" s="35">
        <f>IF($B285="P",VLOOKUP($E285,'[2]Costeo-JUL26'!$B$9:$CQ$307,N$1,0),0)</f>
        <v>5.0000000000000001E-3</v>
      </c>
      <c r="O285" s="36">
        <f t="shared" si="130"/>
        <v>1057246.3058799237</v>
      </c>
      <c r="P285" s="36">
        <f>IF($B285="P",VLOOKUP($E285,'[2]Costeo-JUL26'!$B$9:$CQ$307,P$1,0),0)*H285</f>
        <v>16558911.333367834</v>
      </c>
      <c r="Q285" s="36">
        <f t="shared" si="131"/>
        <v>229065418.81523249</v>
      </c>
      <c r="R285" s="34">
        <f>IF($B285="P",VLOOKUP($E285,'[2]Costeo-JUL26'!$B$9:$CQ$307,R$1,0),0)</f>
        <v>902332</v>
      </c>
      <c r="S285" s="16">
        <f>IF($B285="P",VLOOKUP($E285,'[2]Costeo-JUL26'!$B$9:$CQ$307,S$1,0),0)*$G285</f>
        <v>88704.249982616951</v>
      </c>
      <c r="T285" s="36">
        <f>IF($B285="P",VLOOKUP($E285,'[2]Costeo-JUL26'!$B$9:$CQ$307,T$1,0),0)*$G285</f>
        <v>61875995.040392093</v>
      </c>
      <c r="U285" s="35">
        <f>IF($B285="P",VLOOKUP($E285,'[2]Costeo-JUL26'!$B$9:$CQ$307,U$1,0),0)</f>
        <v>1.4999999999999999E-2</v>
      </c>
      <c r="V285" s="36">
        <f t="shared" si="132"/>
        <v>928139.92560588138</v>
      </c>
      <c r="W285" s="36">
        <f t="shared" si="133"/>
        <v>62804134.965997972</v>
      </c>
      <c r="X285" s="34">
        <f>IF($B285="P",VLOOKUP($E285,'[2]Costeo-JUL26'!$B$9:$CQ$307,X$1,0),0)</f>
        <v>902338</v>
      </c>
      <c r="Y285" s="16">
        <f>IF($B285="P",VLOOKUP($E285,'[2]Costeo-JUL26'!$B$9:$CQ$307,Y$1,0),0)*$G285</f>
        <v>7612.9265539799999</v>
      </c>
      <c r="Z285" s="36">
        <f>IF($B285="P",VLOOKUP($E285,'[2]Costeo-JUL26'!$B$9:$CQ$307,Z$1,0),0)*$G285</f>
        <v>2152478.8538723052</v>
      </c>
      <c r="AA285" s="35">
        <f>IF($B285="P",VLOOKUP($E285,'[2]Costeo-JUL26'!$B$9:$CQ$307,AA$1,0),0)</f>
        <v>0.45</v>
      </c>
      <c r="AB285" s="36">
        <f t="shared" si="134"/>
        <v>968615.48424253741</v>
      </c>
      <c r="AC285" s="36">
        <f t="shared" si="135"/>
        <v>3121094.3381148428</v>
      </c>
      <c r="AD285" s="34">
        <f>IF($B285="P",VLOOKUP($E285,'[2]Costeo-JUL26'!$B$9:$CQ$307,AD$1,0),0)</f>
        <v>901733</v>
      </c>
      <c r="AE285" s="16">
        <f>IF($B285="P",VLOOKUP($E285,'[2]Costeo-JUL26'!$B$9:$CQ$307,AE$1,0),0)*$G285</f>
        <v>388374.99</v>
      </c>
      <c r="AF285" s="36">
        <f>IF($B285="P",VLOOKUP($E285,'[2]Costeo-JUL26'!$B$9:$CQ$307,AF$1,0),0)*$G285</f>
        <v>5960468.646528</v>
      </c>
      <c r="AG285" s="35">
        <f>IF($B285="P",VLOOKUP($E285,'[2]Costeo-JUL26'!$B$9:$CQ$307,AG$1,0),0)</f>
        <v>6.0000000000000001E-3</v>
      </c>
      <c r="AH285" s="36">
        <f t="shared" si="136"/>
        <v>35762.811879168003</v>
      </c>
      <c r="AI285" s="36">
        <f t="shared" si="137"/>
        <v>5996231.4584071683</v>
      </c>
      <c r="AJ285" s="34">
        <f>IF($B285="P",VLOOKUP($E285,'[2]Costeo-JUL26'!$B$9:$CQ$307,AJ$1,0),0)</f>
        <v>906101</v>
      </c>
      <c r="AK285" s="16">
        <f>IF($B285="P",VLOOKUP($E285,'[2]Costeo-JUL26'!$B$9:$CQ$307,AK$1,0),0)*$G285</f>
        <v>388374.99</v>
      </c>
      <c r="AL285" s="36">
        <f>IF($B285="P",VLOOKUP($E285,'[2]Costeo-JUL26'!$B$9:$CQ$307,AL$1,0),0)*$G285</f>
        <v>4224696.5362211997</v>
      </c>
      <c r="AM285" s="35">
        <f>IF($B285="P",VLOOKUP($E285,'[2]Costeo-JUL26'!$B$9:$CQ$307,AM$1,0),0)</f>
        <v>1.7999999999999999E-2</v>
      </c>
      <c r="AN285" s="36">
        <f t="shared" si="138"/>
        <v>76044.537651981591</v>
      </c>
      <c r="AO285" s="36">
        <f t="shared" si="139"/>
        <v>4300741.0738731809</v>
      </c>
      <c r="AP285" s="34">
        <f>IF($B285="P",VLOOKUP($E285,'[2]Costeo-JUL26'!$B$9:$CQ$307,AP$1,0),0)</f>
        <v>911881</v>
      </c>
      <c r="AQ285" s="16">
        <f>IF($B285="P",VLOOKUP($E285,'[2]Costeo-JUL26'!$B$9:$CQ$307,AQ$1,0),0)*$G285</f>
        <v>388374.99</v>
      </c>
      <c r="AR285" s="36">
        <f>IF($B285="P",VLOOKUP($E285,'[2]Costeo-JUL26'!$B$9:$CQ$307,AR$1,0),0)*$G285</f>
        <v>52699068.44396577</v>
      </c>
      <c r="AS285" s="35">
        <f>IF($B285="P",VLOOKUP($E285,'[2]Costeo-JUL26'!$B$9:$CQ$307,AS$1,0),0)</f>
        <v>0.02</v>
      </c>
      <c r="AT285" s="36">
        <f t="shared" si="140"/>
        <v>1053981.3688793154</v>
      </c>
      <c r="AU285" s="36">
        <f t="shared" si="141"/>
        <v>53753049.812845089</v>
      </c>
      <c r="AV285" s="34">
        <f>IF($B285="P",VLOOKUP($E285,'[2]Costeo-JUL26'!$B$9:$CQ$307,AV$1,0),0)</f>
        <v>932442</v>
      </c>
      <c r="AW285" s="16">
        <f>IF($B285="P",VLOOKUP($E285,'[2]Costeo-JUL26'!$B$9:$CQ$307,AW$1,0),0)*$G285</f>
        <v>1792.9978704999999</v>
      </c>
      <c r="AX285" s="36">
        <f>IF($B285="P",VLOOKUP($E285,'[2]Costeo-JUL26'!$B$9:$CQ$307,AX$1,0),0)*$G285</f>
        <v>6618446.9907015273</v>
      </c>
      <c r="AY285" s="35">
        <f>IF($B285="P",VLOOKUP($E285,'[2]Costeo-JUL26'!$B$9:$CQ$307,AY$1,0),0)</f>
        <v>0.03</v>
      </c>
      <c r="AZ285" s="36">
        <f t="shared" si="142"/>
        <v>198553.40972104581</v>
      </c>
      <c r="BA285" s="36">
        <f t="shared" si="143"/>
        <v>6817000.4004225731</v>
      </c>
      <c r="BB285" s="34">
        <f>IF($B285="P",VLOOKUP($E285,'[2]Costeo-JUL26'!$B$9:$CQ$307,BB$1,0),0)</f>
        <v>902311</v>
      </c>
      <c r="BC285" s="16">
        <f>IF($B285="P",VLOOKUP($E285,'[2]Costeo-JUL26'!$B$9:$CQ$307,BC$1,0),0)*$G285</f>
        <v>283.19009687500005</v>
      </c>
      <c r="BD285" s="36">
        <f>IF($B285="P",VLOOKUP($E285,'[2]Costeo-JUL26'!$B$9:$CQ$307,BD$1,0),0)*$G285</f>
        <v>1110571.0274593597</v>
      </c>
      <c r="BE285" s="35">
        <f>IF($B285="P",VLOOKUP($E285,'[2]Costeo-JUL26'!$B$9:$CQ$307,BE$1,0),0)</f>
        <v>0.03</v>
      </c>
      <c r="BF285" s="36">
        <f t="shared" si="144"/>
        <v>33317.13082378079</v>
      </c>
      <c r="BG285" s="36">
        <f t="shared" si="145"/>
        <v>1143888.1582831405</v>
      </c>
      <c r="BH285" s="34">
        <f>IF($B285="P",VLOOKUP($E285,'[2]Costeo-JUL26'!$B$9:$CQ$307,BH$1,0),0)</f>
        <v>933089</v>
      </c>
      <c r="BI285" s="16">
        <f>IF($B285="P",VLOOKUP($E285,'[2]Costeo-JUL26'!$B$9:$CQ$307,BI$1,0),0)*$G285</f>
        <v>2427.3436874999998</v>
      </c>
      <c r="BJ285" s="36">
        <f>IF($B285="P",VLOOKUP($E285,'[2]Costeo-JUL26'!$B$9:$CQ$307,BJ$1,0),0)*$G285</f>
        <v>1807576.1978503878</v>
      </c>
      <c r="BK285" s="35">
        <f>IF(BH285=910319,0,IF($B285="P",VLOOKUP($E285,'[2]Costeo-JUL26'!$B$9:$CQ$307,BK$1,0),0))</f>
        <v>0.02</v>
      </c>
      <c r="BL285" s="36">
        <f t="shared" si="146"/>
        <v>36151.523957007754</v>
      </c>
      <c r="BM285" s="36">
        <f t="shared" si="147"/>
        <v>1843727.7218073956</v>
      </c>
      <c r="BN285" s="34">
        <f>IF($B285="P",VLOOKUP($E285,'[2]Costeo-JUL26'!$B$9:$CQ$307,BN$1,0),0)</f>
        <v>0</v>
      </c>
      <c r="BO285" s="16">
        <f>IF($B285="P",VLOOKUP($E285,'[2]Costeo-JUL26'!$B$9:$CQ$307,BO$1,0),0)*$G285</f>
        <v>0</v>
      </c>
      <c r="BP285" s="36">
        <f>IF($B285="P",VLOOKUP($E285,'[2]Costeo-JUL26'!$B$9:$CQ$307,BP$1,0),0)*$G285</f>
        <v>0</v>
      </c>
      <c r="BQ285" s="35">
        <f>IF($B285="P",VLOOKUP($E285,'[2]Costeo-JUL26'!$B$9:$CQ$307,BQ$1,0),0)</f>
        <v>0</v>
      </c>
      <c r="BR285" s="36">
        <f t="shared" si="148"/>
        <v>0</v>
      </c>
      <c r="BS285" s="36">
        <f t="shared" si="149"/>
        <v>0</v>
      </c>
      <c r="BT285" s="34">
        <f>IF($B285="P",VLOOKUP($E285,'[2]Costeo-JUL26'!$B$9:$CQ$307,BT$1,0),0)</f>
        <v>0</v>
      </c>
      <c r="BU285" s="16">
        <f>IF($B285="P",VLOOKUP($E285,'[2]Costeo-JUL26'!$B$9:$CQ$307,BU$1,0),0)*$G285</f>
        <v>0</v>
      </c>
      <c r="BV285" s="36">
        <f>IF($B285="P",VLOOKUP($E285,'[2]Costeo-JUL26'!$B$9:$CQ$307,BV$1,0),0)*$G285</f>
        <v>0</v>
      </c>
      <c r="BW285" s="35">
        <f>IF($B285="P",VLOOKUP($E285,'[2]Costeo-JUL26'!$B$9:$CQ$307,BW$1,0),0)</f>
        <v>0</v>
      </c>
      <c r="BX285" s="36">
        <f t="shared" si="150"/>
        <v>0</v>
      </c>
      <c r="BY285" s="36">
        <f t="shared" si="151"/>
        <v>0</v>
      </c>
      <c r="BZ285" s="34">
        <f>IF($B285="P",VLOOKUP($E285,'[2]Costeo-JUL26'!$B$9:$CQ$307,BZ$1,0),0)</f>
        <v>0</v>
      </c>
      <c r="CA285" s="16">
        <f>IF($B285="P",VLOOKUP($E285,'[2]Costeo-JUL26'!$B$9:$CQ$307,CA$1,0),0)*$G285</f>
        <v>0</v>
      </c>
      <c r="CB285" s="36">
        <f>IF($B285="P",VLOOKUP($E285,'[2]Costeo-JUL26'!$B$9:$CQ$307,CB$1,0),0)*$G285</f>
        <v>0</v>
      </c>
      <c r="CC285" s="35">
        <f>IF($B285="P",VLOOKUP($E285,'[2]Costeo-JUL26'!$B$9:$CQ$307,CC$1,0),0)</f>
        <v>0</v>
      </c>
      <c r="CD285" s="36">
        <f t="shared" si="152"/>
        <v>0</v>
      </c>
      <c r="CE285" s="36">
        <f t="shared" si="153"/>
        <v>0</v>
      </c>
      <c r="CF285" s="37">
        <f t="shared" si="125"/>
        <v>368845286.74498385</v>
      </c>
      <c r="CG285" s="36">
        <f>IF($B285="r",VLOOKUP($E285,'[2]Costeo-JUL26'!$B$9:$CQ$307,CG$1,0),0)*$G285</f>
        <v>0</v>
      </c>
      <c r="CH285" s="35">
        <f>VLOOKUP($E285,'[2]TEORICOS (05.26)'!$A$8:$T$251,CH$1,0)</f>
        <v>0</v>
      </c>
      <c r="CI285" s="36">
        <f t="shared" si="154"/>
        <v>0</v>
      </c>
      <c r="CJ285" s="37">
        <f t="shared" si="155"/>
        <v>0</v>
      </c>
      <c r="CM285" s="16">
        <f>SUMIFS('[1]Ajuste Inventario'!$I:$I,'[1]Ajuste Inventario'!$B:$B,E285,'[1]Ajuste Inventario'!$S:$S,D285)*-1</f>
        <v>0</v>
      </c>
      <c r="CN285" s="36">
        <f t="shared" si="126"/>
        <v>0</v>
      </c>
      <c r="CP285" t="str">
        <f t="shared" si="127"/>
        <v>159Org.Vtas La Plata</v>
      </c>
      <c r="CQ285" s="10" t="e">
        <f t="shared" si="128"/>
        <v>#DIV/0!</v>
      </c>
    </row>
    <row r="286" spans="1:95" x14ac:dyDescent="0.25">
      <c r="A286" s="30">
        <v>46204</v>
      </c>
      <c r="B286" s="31" t="str">
        <f>VLOOKUP($E286,'[2]TEORICOS (05.26)'!$A$8:$T$251,B$1,0)</f>
        <v>P</v>
      </c>
      <c r="C286" s="32" t="str">
        <f>VLOOKUP($E286,'[2]TEORICOS (05.26)'!$A$8:$T$251,C$1,0)</f>
        <v>Coca Cola</v>
      </c>
      <c r="D286" t="s">
        <v>218</v>
      </c>
      <c r="E286">
        <v>161</v>
      </c>
      <c r="F286" t="s">
        <v>75</v>
      </c>
      <c r="G286" s="16">
        <v>7247.4989999999998</v>
      </c>
      <c r="H286" s="16">
        <v>22974.571829999863</v>
      </c>
      <c r="I286" s="33">
        <v>145372932.74999604</v>
      </c>
      <c r="J286" s="33">
        <v>143970475.4799965</v>
      </c>
      <c r="K286" s="34">
        <f>IF($B286="P",VLOOKUP($E286,'[2]Costeo-JUL26'!$B$9:$CQ$307,K$1,0),0)</f>
        <v>933975</v>
      </c>
      <c r="L286" s="35">
        <f>VLOOKUP($E286,'[2]TEORICOS (05.26)'!$A$8:$T$251,L$1,0)</f>
        <v>0.2</v>
      </c>
      <c r="M286" s="36">
        <f t="shared" si="129"/>
        <v>28794095.0959993</v>
      </c>
      <c r="N286" s="35">
        <f>IF($B286="P",VLOOKUP($E286,'[2]Costeo-JUL26'!$B$9:$CQ$307,N$1,0),0)</f>
        <v>5.0000000000000001E-3</v>
      </c>
      <c r="O286" s="36">
        <f t="shared" si="130"/>
        <v>143970.4754799965</v>
      </c>
      <c r="P286" s="36">
        <f>IF($B286="P",VLOOKUP($E286,'[2]Costeo-JUL26'!$B$9:$CQ$307,P$1,0),0)*H286</f>
        <v>2471538.3407051642</v>
      </c>
      <c r="Q286" s="36">
        <f t="shared" si="131"/>
        <v>31409603.912184462</v>
      </c>
      <c r="R286" s="34">
        <f>IF($B286="P",VLOOKUP($E286,'[2]Costeo-JUL26'!$B$9:$CQ$307,R$1,0),0)</f>
        <v>902332</v>
      </c>
      <c r="S286" s="16">
        <f>IF($B286="P",VLOOKUP($E286,'[2]Costeo-JUL26'!$B$9:$CQ$307,S$1,0),0)*$G286</f>
        <v>13242.540937968563</v>
      </c>
      <c r="T286" s="36">
        <f>IF($B286="P",VLOOKUP($E286,'[2]Costeo-JUL26'!$B$9:$CQ$307,T$1,0),0)*$G286</f>
        <v>9237386.0052985698</v>
      </c>
      <c r="U286" s="35">
        <f>IF($B286="P",VLOOKUP($E286,'[2]Costeo-JUL26'!$B$9:$CQ$307,U$1,0),0)</f>
        <v>1.4999999999999999E-2</v>
      </c>
      <c r="V286" s="36">
        <f t="shared" si="132"/>
        <v>138560.79007947855</v>
      </c>
      <c r="W286" s="36">
        <f t="shared" si="133"/>
        <v>9375946.795378048</v>
      </c>
      <c r="X286" s="34">
        <f>IF($B286="P",VLOOKUP($E286,'[2]Costeo-JUL26'!$B$9:$CQ$307,X$1,0),0)</f>
        <v>902338</v>
      </c>
      <c r="Y286" s="16">
        <f>IF($B286="P",VLOOKUP($E286,'[2]Costeo-JUL26'!$B$9:$CQ$307,Y$1,0),0)*$G286</f>
        <v>1136.5238031840001</v>
      </c>
      <c r="Z286" s="36">
        <f>IF($B286="P",VLOOKUP($E286,'[2]Costeo-JUL26'!$B$9:$CQ$307,Z$1,0),0)*$G286</f>
        <v>321340.74011224421</v>
      </c>
      <c r="AA286" s="35">
        <f>IF($B286="P",VLOOKUP($E286,'[2]Costeo-JUL26'!$B$9:$CQ$307,AA$1,0),0)</f>
        <v>0.45</v>
      </c>
      <c r="AB286" s="36">
        <f t="shared" si="134"/>
        <v>144603.33305050989</v>
      </c>
      <c r="AC286" s="36">
        <f t="shared" si="135"/>
        <v>465944.07316275407</v>
      </c>
      <c r="AD286" s="34">
        <f>IF($B286="P",VLOOKUP($E286,'[2]Costeo-JUL26'!$B$9:$CQ$307,AD$1,0),0)</f>
        <v>901733</v>
      </c>
      <c r="AE286" s="16">
        <f>IF($B286="P",VLOOKUP($E286,'[2]Costeo-JUL26'!$B$9:$CQ$307,AE$1,0),0)*$G286</f>
        <v>43484.993999999999</v>
      </c>
      <c r="AF286" s="36">
        <f>IF($B286="P",VLOOKUP($E286,'[2]Costeo-JUL26'!$B$9:$CQ$307,AF$1,0),0)*$G286</f>
        <v>667372.89991679997</v>
      </c>
      <c r="AG286" s="35">
        <f>IF($B286="P",VLOOKUP($E286,'[2]Costeo-JUL26'!$B$9:$CQ$307,AG$1,0),0)</f>
        <v>6.0000000000000001E-3</v>
      </c>
      <c r="AH286" s="36">
        <f t="shared" si="136"/>
        <v>4004.2373995007997</v>
      </c>
      <c r="AI286" s="36">
        <f t="shared" si="137"/>
        <v>671377.13731630077</v>
      </c>
      <c r="AJ286" s="34">
        <f>IF($B286="P",VLOOKUP($E286,'[2]Costeo-JUL26'!$B$9:$CQ$307,AJ$1,0),0)</f>
        <v>919914</v>
      </c>
      <c r="AK286" s="16">
        <f>IF($B286="P",VLOOKUP($E286,'[2]Costeo-JUL26'!$B$9:$CQ$307,AK$1,0),0)*$G286</f>
        <v>43484.993999999999</v>
      </c>
      <c r="AL286" s="36">
        <f>IF($B286="P",VLOOKUP($E286,'[2]Costeo-JUL26'!$B$9:$CQ$307,AL$1,0),0)*$G286</f>
        <v>640580.92541352008</v>
      </c>
      <c r="AM286" s="35">
        <f>IF($B286="P",VLOOKUP($E286,'[2]Costeo-JUL26'!$B$9:$CQ$307,AM$1,0),0)</f>
        <v>1.7999999999999999E-2</v>
      </c>
      <c r="AN286" s="36">
        <f t="shared" si="138"/>
        <v>11530.456657443361</v>
      </c>
      <c r="AO286" s="36">
        <f t="shared" si="139"/>
        <v>652111.38207096339</v>
      </c>
      <c r="AP286" s="34">
        <f>IF($B286="P",VLOOKUP($E286,'[2]Costeo-JUL26'!$B$9:$CQ$307,AP$1,0),0)</f>
        <v>913487</v>
      </c>
      <c r="AQ286" s="16">
        <f>IF($B286="P",VLOOKUP($E286,'[2]Costeo-JUL26'!$B$9:$CQ$307,AQ$1,0),0)*$G286</f>
        <v>43484.993999999999</v>
      </c>
      <c r="AR286" s="36">
        <f>IF($B286="P",VLOOKUP($E286,'[2]Costeo-JUL26'!$B$9:$CQ$307,AR$1,0),0)*$G286</f>
        <v>8319162.471067816</v>
      </c>
      <c r="AS286" s="35">
        <f>IF($B286="P",VLOOKUP($E286,'[2]Costeo-JUL26'!$B$9:$CQ$307,AS$1,0),0)</f>
        <v>0.02</v>
      </c>
      <c r="AT286" s="36">
        <f t="shared" si="140"/>
        <v>166383.24942135633</v>
      </c>
      <c r="AU286" s="36">
        <f t="shared" si="141"/>
        <v>8485545.7204891723</v>
      </c>
      <c r="AV286" s="34">
        <f>IF($B286="P",VLOOKUP($E286,'[2]Costeo-JUL26'!$B$9:$CQ$307,AV$1,0),0)</f>
        <v>902310</v>
      </c>
      <c r="AW286" s="16">
        <f>IF($B286="P",VLOOKUP($E286,'[2]Costeo-JUL26'!$B$9:$CQ$307,AW$1,0),0)*$G286</f>
        <v>262.35946380000001</v>
      </c>
      <c r="AX286" s="36">
        <f>IF($B286="P",VLOOKUP($E286,'[2]Costeo-JUL26'!$B$9:$CQ$307,AX$1,0),0)*$G286</f>
        <v>919188.47415251425</v>
      </c>
      <c r="AY286" s="35">
        <f>IF($B286="P",VLOOKUP($E286,'[2]Costeo-JUL26'!$B$9:$CQ$307,AY$1,0),0)</f>
        <v>0.03</v>
      </c>
      <c r="AZ286" s="36">
        <f t="shared" si="142"/>
        <v>27575.654224575428</v>
      </c>
      <c r="BA286" s="36">
        <f t="shared" si="143"/>
        <v>946764.12837708963</v>
      </c>
      <c r="BB286" s="34">
        <f>IF($B286="P",VLOOKUP($E286,'[2]Costeo-JUL26'!$B$9:$CQ$307,BB$1,0),0)</f>
        <v>923266</v>
      </c>
      <c r="BC286" s="16">
        <f>IF($B286="P",VLOOKUP($E286,'[2]Costeo-JUL26'!$B$9:$CQ$307,BC$1,0),0)*$G286</f>
        <v>59.187425333399993</v>
      </c>
      <c r="BD286" s="36">
        <f>IF($B286="P",VLOOKUP($E286,'[2]Costeo-JUL26'!$B$9:$CQ$307,BD$1,0),0)*$G286</f>
        <v>239464.03665938973</v>
      </c>
      <c r="BE286" s="35">
        <f>IF($B286="P",VLOOKUP($E286,'[2]Costeo-JUL26'!$B$9:$CQ$307,BE$1,0),0)</f>
        <v>0.03</v>
      </c>
      <c r="BF286" s="36">
        <f t="shared" si="144"/>
        <v>7183.9210997816917</v>
      </c>
      <c r="BG286" s="36">
        <f t="shared" si="145"/>
        <v>246647.95775917143</v>
      </c>
      <c r="BH286" s="34">
        <f>IF($B286="P",VLOOKUP($E286,'[2]Costeo-JUL26'!$B$9:$CQ$307,BH$1,0),0)</f>
        <v>910319</v>
      </c>
      <c r="BI286" s="16">
        <f>IF($B286="P",VLOOKUP($E286,'[2]Costeo-JUL26'!$B$9:$CQ$307,BI$1,0),0)*$G286</f>
        <v>181.18747500000001</v>
      </c>
      <c r="BJ286" s="36">
        <f>IF($B286="P",VLOOKUP($E286,'[2]Costeo-JUL26'!$B$9:$CQ$307,BJ$1,0),0)*$G286</f>
        <v>473714.65338749997</v>
      </c>
      <c r="BK286" s="35">
        <f>IF(BH286=910319,0,IF($B286="P",VLOOKUP($E286,'[2]Costeo-JUL26'!$B$9:$CQ$307,BK$1,0),0))</f>
        <v>0</v>
      </c>
      <c r="BL286" s="36">
        <f t="shared" si="146"/>
        <v>0</v>
      </c>
      <c r="BM286" s="36">
        <f t="shared" si="147"/>
        <v>473714.65338749997</v>
      </c>
      <c r="BN286" s="34">
        <f>IF($B286="P",VLOOKUP($E286,'[2]Costeo-JUL26'!$B$9:$CQ$307,BN$1,0),0)</f>
        <v>0</v>
      </c>
      <c r="BO286" s="16">
        <f>IF($B286="P",VLOOKUP($E286,'[2]Costeo-JUL26'!$B$9:$CQ$307,BO$1,0),0)*$G286</f>
        <v>0</v>
      </c>
      <c r="BP286" s="36">
        <f>IF($B286="P",VLOOKUP($E286,'[2]Costeo-JUL26'!$B$9:$CQ$307,BP$1,0),0)*$G286</f>
        <v>0</v>
      </c>
      <c r="BQ286" s="35">
        <f>IF($B286="P",VLOOKUP($E286,'[2]Costeo-JUL26'!$B$9:$CQ$307,BQ$1,0),0)</f>
        <v>0</v>
      </c>
      <c r="BR286" s="36">
        <f t="shared" si="148"/>
        <v>0</v>
      </c>
      <c r="BS286" s="36">
        <f t="shared" si="149"/>
        <v>0</v>
      </c>
      <c r="BT286" s="34">
        <f>IF($B286="P",VLOOKUP($E286,'[2]Costeo-JUL26'!$B$9:$CQ$307,BT$1,0),0)</f>
        <v>0</v>
      </c>
      <c r="BU286" s="16">
        <f>IF($B286="P",VLOOKUP($E286,'[2]Costeo-JUL26'!$B$9:$CQ$307,BU$1,0),0)*$G286</f>
        <v>0</v>
      </c>
      <c r="BV286" s="36">
        <f>IF($B286="P",VLOOKUP($E286,'[2]Costeo-JUL26'!$B$9:$CQ$307,BV$1,0),0)*$G286</f>
        <v>0</v>
      </c>
      <c r="BW286" s="35">
        <f>IF($B286="P",VLOOKUP($E286,'[2]Costeo-JUL26'!$B$9:$CQ$307,BW$1,0),0)</f>
        <v>0</v>
      </c>
      <c r="BX286" s="36">
        <f t="shared" si="150"/>
        <v>0</v>
      </c>
      <c r="BY286" s="36">
        <f t="shared" si="151"/>
        <v>0</v>
      </c>
      <c r="BZ286" s="34">
        <f>IF($B286="P",VLOOKUP($E286,'[2]Costeo-JUL26'!$B$9:$CQ$307,BZ$1,0),0)</f>
        <v>0</v>
      </c>
      <c r="CA286" s="16">
        <f>IF($B286="P",VLOOKUP($E286,'[2]Costeo-JUL26'!$B$9:$CQ$307,CA$1,0),0)*$G286</f>
        <v>0</v>
      </c>
      <c r="CB286" s="36">
        <f>IF($B286="P",VLOOKUP($E286,'[2]Costeo-JUL26'!$B$9:$CQ$307,CB$1,0),0)*$G286</f>
        <v>0</v>
      </c>
      <c r="CC286" s="35">
        <f>IF($B286="P",VLOOKUP($E286,'[2]Costeo-JUL26'!$B$9:$CQ$307,CC$1,0),0)</f>
        <v>0</v>
      </c>
      <c r="CD286" s="36">
        <f t="shared" si="152"/>
        <v>0</v>
      </c>
      <c r="CE286" s="36">
        <f t="shared" si="153"/>
        <v>0</v>
      </c>
      <c r="CF286" s="37">
        <f t="shared" si="125"/>
        <v>52727655.760125466</v>
      </c>
      <c r="CG286" s="36">
        <f>IF($B286="r",VLOOKUP($E286,'[2]Costeo-JUL26'!$B$9:$CQ$307,CG$1,0),0)*$G286</f>
        <v>0</v>
      </c>
      <c r="CH286" s="35">
        <f>VLOOKUP($E286,'[2]TEORICOS (05.26)'!$A$8:$T$251,CH$1,0)</f>
        <v>0</v>
      </c>
      <c r="CI286" s="36">
        <f t="shared" si="154"/>
        <v>0</v>
      </c>
      <c r="CJ286" s="37">
        <f t="shared" si="155"/>
        <v>0</v>
      </c>
      <c r="CM286" s="16">
        <f>SUMIFS('[1]Ajuste Inventario'!$I:$I,'[1]Ajuste Inventario'!$B:$B,E286,'[1]Ajuste Inventario'!$S:$S,D286)*-1</f>
        <v>0</v>
      </c>
      <c r="CN286" s="36">
        <f t="shared" si="126"/>
        <v>0</v>
      </c>
      <c r="CP286" t="str">
        <f t="shared" si="127"/>
        <v>161Org.Vtas La Plata</v>
      </c>
      <c r="CQ286" s="10" t="e">
        <f t="shared" si="128"/>
        <v>#DIV/0!</v>
      </c>
    </row>
    <row r="287" spans="1:95" x14ac:dyDescent="0.25">
      <c r="A287" s="30">
        <v>46204</v>
      </c>
      <c r="B287" s="31" t="str">
        <f>VLOOKUP($E287,'[2]TEORICOS (05.26)'!$A$8:$T$251,B$1,0)</f>
        <v>P</v>
      </c>
      <c r="C287" s="32" t="str">
        <f>VLOOKUP($E287,'[2]TEORICOS (05.26)'!$A$8:$T$251,C$1,0)</f>
        <v>Coca Cola</v>
      </c>
      <c r="D287" t="s">
        <v>218</v>
      </c>
      <c r="E287">
        <v>180</v>
      </c>
      <c r="F287" t="s">
        <v>76</v>
      </c>
      <c r="G287" s="16">
        <v>516</v>
      </c>
      <c r="H287" s="16">
        <v>5816.3519999999971</v>
      </c>
      <c r="I287" s="33">
        <v>64274263.030000009</v>
      </c>
      <c r="J287" s="33">
        <v>60468375.190000013</v>
      </c>
      <c r="K287" s="34">
        <f>IF($B287="P",VLOOKUP($E287,'[2]Costeo-JUL26'!$B$9:$CQ$307,K$1,0),0)</f>
        <v>902026</v>
      </c>
      <c r="L287" s="35">
        <f>VLOOKUP($E287,'[2]TEORICOS (05.26)'!$A$8:$T$251,L$1,0)</f>
        <v>0.2</v>
      </c>
      <c r="M287" s="36">
        <f t="shared" si="129"/>
        <v>12093675.038000003</v>
      </c>
      <c r="N287" s="35">
        <f>IF($B287="P",VLOOKUP($E287,'[2]Costeo-JUL26'!$B$9:$CQ$307,N$1,0),0)</f>
        <v>0.01</v>
      </c>
      <c r="O287" s="36">
        <f t="shared" si="130"/>
        <v>120936.75038000003</v>
      </c>
      <c r="P287" s="36">
        <f>IF($B287="P",VLOOKUP($E287,'[2]Costeo-JUL26'!$B$9:$CQ$307,P$1,0),0)*H287</f>
        <v>0</v>
      </c>
      <c r="Q287" s="36">
        <f t="shared" si="131"/>
        <v>12214611.788380003</v>
      </c>
      <c r="R287" s="34">
        <f>IF($B287="P",VLOOKUP($E287,'[2]Costeo-JUL26'!$B$9:$CQ$307,R$1,0),0)</f>
        <v>902332</v>
      </c>
      <c r="S287" s="16">
        <f>IF($B287="P",VLOOKUP($E287,'[2]Costeo-JUL26'!$B$9:$CQ$307,S$1,0),0)*$G287</f>
        <v>4788.9719200000009</v>
      </c>
      <c r="T287" s="36">
        <f>IF($B287="P",VLOOKUP($E287,'[2]Costeo-JUL26'!$B$9:$CQ$307,T$1,0),0)*$G287</f>
        <v>3340566.0137881353</v>
      </c>
      <c r="U287" s="35">
        <f>IF($B287="P",VLOOKUP($E287,'[2]Costeo-JUL26'!$B$9:$CQ$307,U$1,0),0)</f>
        <v>1.4999999999999999E-2</v>
      </c>
      <c r="V287" s="36">
        <f t="shared" si="132"/>
        <v>50108.490206822025</v>
      </c>
      <c r="W287" s="36">
        <f t="shared" si="133"/>
        <v>3390674.5039949571</v>
      </c>
      <c r="X287" s="34">
        <f>IF($B287="P",VLOOKUP($E287,'[2]Costeo-JUL26'!$B$9:$CQ$307,X$1,0),0)</f>
        <v>0</v>
      </c>
      <c r="Y287" s="16">
        <f>IF($B287="P",VLOOKUP($E287,'[2]Costeo-JUL26'!$B$9:$CQ$307,Y$1,0),0)*$G287</f>
        <v>0</v>
      </c>
      <c r="Z287" s="36">
        <f>IF($B287="P",VLOOKUP($E287,'[2]Costeo-JUL26'!$B$9:$CQ$307,Z$1,0),0)*$G287</f>
        <v>0</v>
      </c>
      <c r="AA287" s="35">
        <f>IF($B287="P",VLOOKUP($E287,'[2]Costeo-JUL26'!$B$9:$CQ$307,AA$1,0),0)</f>
        <v>0</v>
      </c>
      <c r="AB287" s="36">
        <f t="shared" si="134"/>
        <v>0</v>
      </c>
      <c r="AC287" s="36">
        <f t="shared" si="135"/>
        <v>0</v>
      </c>
      <c r="AD287" s="34">
        <f>IF($B287="P",VLOOKUP($E287,'[2]Costeo-JUL26'!$B$9:$CQ$307,AD$1,0),0)</f>
        <v>0</v>
      </c>
      <c r="AE287" s="16">
        <f>IF($B287="P",VLOOKUP($E287,'[2]Costeo-JUL26'!$B$9:$CQ$307,AE$1,0),0)*$G287</f>
        <v>0</v>
      </c>
      <c r="AF287" s="36">
        <f>IF($B287="P",VLOOKUP($E287,'[2]Costeo-JUL26'!$B$9:$CQ$307,AF$1,0),0)*$G287</f>
        <v>0</v>
      </c>
      <c r="AG287" s="35">
        <f>IF($B287="P",VLOOKUP($E287,'[2]Costeo-JUL26'!$B$9:$CQ$307,AG$1,0),0)</f>
        <v>0</v>
      </c>
      <c r="AH287" s="36">
        <f t="shared" si="136"/>
        <v>0</v>
      </c>
      <c r="AI287" s="36">
        <f t="shared" si="137"/>
        <v>0</v>
      </c>
      <c r="AJ287" s="34">
        <f>IF($B287="P",VLOOKUP($E287,'[2]Costeo-JUL26'!$B$9:$CQ$307,AJ$1,0),0)</f>
        <v>931923</v>
      </c>
      <c r="AK287" s="16">
        <f>IF($B287="P",VLOOKUP($E287,'[2]Costeo-JUL26'!$B$9:$CQ$307,AK$1,0),0)*$G287</f>
        <v>516</v>
      </c>
      <c r="AL287" s="36">
        <f>IF($B287="P",VLOOKUP($E287,'[2]Costeo-JUL26'!$B$9:$CQ$307,AL$1,0),0)*$G287</f>
        <v>44370.84</v>
      </c>
      <c r="AM287" s="35">
        <f>IF($B287="P",VLOOKUP($E287,'[2]Costeo-JUL26'!$B$9:$CQ$307,AM$1,0),0)</f>
        <v>1.7999999999999999E-2</v>
      </c>
      <c r="AN287" s="36">
        <f t="shared" si="138"/>
        <v>798.67511999999988</v>
      </c>
      <c r="AO287" s="36">
        <f t="shared" si="139"/>
        <v>45169.515119999996</v>
      </c>
      <c r="AP287" s="34">
        <f>IF($B287="P",VLOOKUP($E287,'[2]Costeo-JUL26'!$B$9:$CQ$307,AP$1,0),0)</f>
        <v>0</v>
      </c>
      <c r="AQ287" s="16">
        <f>IF($B287="P",VLOOKUP($E287,'[2]Costeo-JUL26'!$B$9:$CQ$307,AQ$1,0),0)*$G287</f>
        <v>0</v>
      </c>
      <c r="AR287" s="36">
        <f>IF($B287="P",VLOOKUP($E287,'[2]Costeo-JUL26'!$B$9:$CQ$307,AR$1,0),0)*$G287</f>
        <v>0</v>
      </c>
      <c r="AS287" s="35">
        <f>IF($B287="P",VLOOKUP($E287,'[2]Costeo-JUL26'!$B$9:$CQ$307,AS$1,0),0)</f>
        <v>0</v>
      </c>
      <c r="AT287" s="36">
        <f t="shared" si="140"/>
        <v>0</v>
      </c>
      <c r="AU287" s="36">
        <f t="shared" si="141"/>
        <v>0</v>
      </c>
      <c r="AV287" s="34">
        <f>IF($B287="P",VLOOKUP($E287,'[2]Costeo-JUL26'!$B$9:$CQ$307,AV$1,0),0)</f>
        <v>0</v>
      </c>
      <c r="AW287" s="16">
        <f>IF($B287="P",VLOOKUP($E287,'[2]Costeo-JUL26'!$B$9:$CQ$307,AW$1,0),0)*$G287</f>
        <v>0</v>
      </c>
      <c r="AX287" s="36">
        <f>IF($B287="P",VLOOKUP($E287,'[2]Costeo-JUL26'!$B$9:$CQ$307,AX$1,0),0)*$G287</f>
        <v>0</v>
      </c>
      <c r="AY287" s="35">
        <f>IF($B287="P",VLOOKUP($E287,'[2]Costeo-JUL26'!$B$9:$CQ$307,AY$1,0),0)</f>
        <v>0</v>
      </c>
      <c r="AZ287" s="36">
        <f t="shared" si="142"/>
        <v>0</v>
      </c>
      <c r="BA287" s="36">
        <f t="shared" si="143"/>
        <v>0</v>
      </c>
      <c r="BB287" s="34">
        <f>IF($B287="P",VLOOKUP($E287,'[2]Costeo-JUL26'!$B$9:$CQ$307,BB$1,0),0)</f>
        <v>902311</v>
      </c>
      <c r="BC287" s="16">
        <f>IF($B287="P",VLOOKUP($E287,'[2]Costeo-JUL26'!$B$9:$CQ$307,BC$1,0),0)*$G287</f>
        <v>0.8599656</v>
      </c>
      <c r="BD287" s="36">
        <f>IF($B287="P",VLOOKUP($E287,'[2]Costeo-JUL26'!$B$9:$CQ$307,BD$1,0),0)*$G287</f>
        <v>3372.4797954120004</v>
      </c>
      <c r="BE287" s="35">
        <f>IF($B287="P",VLOOKUP($E287,'[2]Costeo-JUL26'!$B$9:$CQ$307,BE$1,0),0)</f>
        <v>0.03</v>
      </c>
      <c r="BF287" s="36">
        <f t="shared" si="144"/>
        <v>101.17439386236001</v>
      </c>
      <c r="BG287" s="36">
        <f t="shared" si="145"/>
        <v>3473.6541892743603</v>
      </c>
      <c r="BH287" s="34">
        <f>IF($B287="P",VLOOKUP($E287,'[2]Costeo-JUL26'!$B$9:$CQ$307,BH$1,0),0)</f>
        <v>0</v>
      </c>
      <c r="BI287" s="16">
        <f>IF($B287="P",VLOOKUP($E287,'[2]Costeo-JUL26'!$B$9:$CQ$307,BI$1,0),0)*$G287</f>
        <v>0</v>
      </c>
      <c r="BJ287" s="36">
        <f>IF($B287="P",VLOOKUP($E287,'[2]Costeo-JUL26'!$B$9:$CQ$307,BJ$1,0),0)*$G287</f>
        <v>0</v>
      </c>
      <c r="BK287" s="35">
        <f>IF(BH287=910319,0,IF($B287="P",VLOOKUP($E287,'[2]Costeo-JUL26'!$B$9:$CQ$307,BK$1,0),0))</f>
        <v>0</v>
      </c>
      <c r="BL287" s="36">
        <f t="shared" si="146"/>
        <v>0</v>
      </c>
      <c r="BM287" s="36">
        <f t="shared" si="147"/>
        <v>0</v>
      </c>
      <c r="BN287" s="34">
        <f>IF($B287="P",VLOOKUP($E287,'[2]Costeo-JUL26'!$B$9:$CQ$307,BN$1,0),0)</f>
        <v>931919</v>
      </c>
      <c r="BO287" s="16">
        <f>IF($B287="P",VLOOKUP($E287,'[2]Costeo-JUL26'!$B$9:$CQ$307,BO$1,0),0)*$G287</f>
        <v>516</v>
      </c>
      <c r="BP287" s="36">
        <f>IF($B287="P",VLOOKUP($E287,'[2]Costeo-JUL26'!$B$9:$CQ$307,BP$1,0),0)*$G287</f>
        <v>394470.64800000004</v>
      </c>
      <c r="BQ287" s="35">
        <f>IF($B287="P",VLOOKUP($E287,'[2]Costeo-JUL26'!$B$9:$CQ$307,BQ$1,0),0)</f>
        <v>0.02</v>
      </c>
      <c r="BR287" s="36">
        <f t="shared" si="148"/>
        <v>7889.4129600000015</v>
      </c>
      <c r="BS287" s="36">
        <f t="shared" si="149"/>
        <v>402360.06096000003</v>
      </c>
      <c r="BT287" s="34">
        <f>IF($B287="P",VLOOKUP($E287,'[2]Costeo-JUL26'!$B$9:$CQ$307,BT$1,0),0)</f>
        <v>931922</v>
      </c>
      <c r="BU287" s="16">
        <f>IF($B287="P",VLOOKUP($E287,'[2]Costeo-JUL26'!$B$9:$CQ$307,BU$1,0),0)*$G287</f>
        <v>516</v>
      </c>
      <c r="BV287" s="36">
        <f>IF($B287="P",VLOOKUP($E287,'[2]Costeo-JUL26'!$B$9:$CQ$307,BV$1,0),0)*$G287</f>
        <v>1025859.6</v>
      </c>
      <c r="BW287" s="35">
        <f>IF($B287="P",VLOOKUP($E287,'[2]Costeo-JUL26'!$B$9:$CQ$307,BW$1,0),0)</f>
        <v>0.02</v>
      </c>
      <c r="BX287" s="36">
        <f t="shared" si="150"/>
        <v>20517.191999999999</v>
      </c>
      <c r="BY287" s="36">
        <f t="shared" si="151"/>
        <v>1046376.792</v>
      </c>
      <c r="BZ287" s="34">
        <f>IF($B287="P",VLOOKUP($E287,'[2]Costeo-JUL26'!$B$9:$CQ$307,BZ$1,0),0)</f>
        <v>0</v>
      </c>
      <c r="CA287" s="16">
        <f>IF($B287="P",VLOOKUP($E287,'[2]Costeo-JUL26'!$B$9:$CQ$307,CA$1,0),0)*$G287</f>
        <v>0</v>
      </c>
      <c r="CB287" s="36">
        <f>IF($B287="P",VLOOKUP($E287,'[2]Costeo-JUL26'!$B$9:$CQ$307,CB$1,0),0)*$G287</f>
        <v>0</v>
      </c>
      <c r="CC287" s="35">
        <f>IF($B287="P",VLOOKUP($E287,'[2]Costeo-JUL26'!$B$9:$CQ$307,CC$1,0),0)</f>
        <v>0</v>
      </c>
      <c r="CD287" s="36">
        <f t="shared" si="152"/>
        <v>0</v>
      </c>
      <c r="CE287" s="36">
        <f t="shared" si="153"/>
        <v>0</v>
      </c>
      <c r="CF287" s="37">
        <f t="shared" si="125"/>
        <v>17102666.314644232</v>
      </c>
      <c r="CG287" s="36">
        <f>IF($B287="r",VLOOKUP($E287,'[2]Costeo-JUL26'!$B$9:$CQ$307,CG$1,0),0)*$G287</f>
        <v>0</v>
      </c>
      <c r="CH287" s="35">
        <f>VLOOKUP($E287,'[2]TEORICOS (05.26)'!$A$8:$T$251,CH$1,0)</f>
        <v>0</v>
      </c>
      <c r="CI287" s="36">
        <f t="shared" si="154"/>
        <v>0</v>
      </c>
      <c r="CJ287" s="37">
        <f t="shared" si="155"/>
        <v>0</v>
      </c>
      <c r="CM287" s="16">
        <f>SUMIFS('[1]Ajuste Inventario'!$I:$I,'[1]Ajuste Inventario'!$B:$B,E287,'[1]Ajuste Inventario'!$S:$S,D287)*-1</f>
        <v>0</v>
      </c>
      <c r="CN287" s="36">
        <f t="shared" si="126"/>
        <v>0</v>
      </c>
      <c r="CP287" t="str">
        <f t="shared" si="127"/>
        <v>180Org.Vtas La Plata</v>
      </c>
      <c r="CQ287" s="10" t="e">
        <f t="shared" si="128"/>
        <v>#DIV/0!</v>
      </c>
    </row>
    <row r="288" spans="1:95" x14ac:dyDescent="0.25">
      <c r="A288" s="30">
        <v>46204</v>
      </c>
      <c r="B288" s="31" t="str">
        <f>VLOOKUP($E288,'[2]TEORICOS (05.26)'!$A$8:$T$251,B$1,0)</f>
        <v>P</v>
      </c>
      <c r="C288" s="32" t="str">
        <f>VLOOKUP($E288,'[2]TEORICOS (05.26)'!$A$8:$T$251,C$1,0)</f>
        <v>Fanta</v>
      </c>
      <c r="D288" t="s">
        <v>218</v>
      </c>
      <c r="E288">
        <v>310</v>
      </c>
      <c r="F288" t="s">
        <v>77</v>
      </c>
      <c r="G288" s="16">
        <v>176</v>
      </c>
      <c r="H288" s="16">
        <v>260.30400000000083</v>
      </c>
      <c r="I288" s="33">
        <v>4534576.2399999881</v>
      </c>
      <c r="J288" s="33">
        <v>3673092.4699999965</v>
      </c>
      <c r="K288" s="34">
        <f>IF($B288="P",VLOOKUP($E288,'[2]Costeo-JUL26'!$B$9:$CQ$307,K$1,0),0)</f>
        <v>902315</v>
      </c>
      <c r="L288" s="35">
        <f>VLOOKUP($E288,'[2]TEORICOS (05.26)'!$A$8:$T$251,L$1,0)</f>
        <v>0.20250000000000001</v>
      </c>
      <c r="M288" s="36">
        <f t="shared" si="129"/>
        <v>743801.22517499933</v>
      </c>
      <c r="N288" s="35">
        <f>IF($B288="P",VLOOKUP($E288,'[2]Costeo-JUL26'!$B$9:$CQ$307,N$1,0),0)</f>
        <v>0.01</v>
      </c>
      <c r="O288" s="36">
        <f t="shared" si="130"/>
        <v>7438.0122517499931</v>
      </c>
      <c r="P288" s="36">
        <f>IF($B288="P",VLOOKUP($E288,'[2]Costeo-JUL26'!$B$9:$CQ$307,P$1,0),0)*H288</f>
        <v>0</v>
      </c>
      <c r="Q288" s="36">
        <f t="shared" si="131"/>
        <v>751239.23742674931</v>
      </c>
      <c r="R288" s="34">
        <f>IF($B288="P",VLOOKUP($E288,'[2]Costeo-JUL26'!$B$9:$CQ$307,R$1,0),0)</f>
        <v>902332</v>
      </c>
      <c r="S288" s="16">
        <f>IF($B288="P",VLOOKUP($E288,'[2]Costeo-JUL26'!$B$9:$CQ$307,S$1,0),0)*$G288</f>
        <v>235.59708479999998</v>
      </c>
      <c r="T288" s="36">
        <f>IF($B288="P",VLOOKUP($E288,'[2]Costeo-JUL26'!$B$9:$CQ$307,T$1,0),0)*$G288</f>
        <v>164341.66405186214</v>
      </c>
      <c r="U288" s="35">
        <f>IF($B288="P",VLOOKUP($E288,'[2]Costeo-JUL26'!$B$9:$CQ$307,U$1,0),0)</f>
        <v>1.4999999999999999E-2</v>
      </c>
      <c r="V288" s="36">
        <f t="shared" si="132"/>
        <v>2465.1249607779318</v>
      </c>
      <c r="W288" s="36">
        <f t="shared" si="133"/>
        <v>166806.78901264007</v>
      </c>
      <c r="X288" s="34">
        <f>IF($B288="P",VLOOKUP($E288,'[2]Costeo-JUL26'!$B$9:$CQ$307,X$1,0),0)</f>
        <v>902338</v>
      </c>
      <c r="Y288" s="16">
        <f>IF($B288="P",VLOOKUP($E288,'[2]Costeo-JUL26'!$B$9:$CQ$307,Y$1,0),0)*$G288</f>
        <v>8.196249599999998</v>
      </c>
      <c r="Z288" s="36">
        <f>IF($B288="P",VLOOKUP($E288,'[2]Costeo-JUL26'!$B$9:$CQ$307,Z$1,0),0)*$G288</f>
        <v>2317.4076119039996</v>
      </c>
      <c r="AA288" s="35">
        <f>IF($B288="P",VLOOKUP($E288,'[2]Costeo-JUL26'!$B$9:$CQ$307,AA$1,0),0)</f>
        <v>0.45</v>
      </c>
      <c r="AB288" s="36">
        <f t="shared" si="134"/>
        <v>1042.8334253567998</v>
      </c>
      <c r="AC288" s="36">
        <f t="shared" si="135"/>
        <v>3360.2410372607992</v>
      </c>
      <c r="AD288" s="34">
        <f>IF($B288="P",VLOOKUP($E288,'[2]Costeo-JUL26'!$B$9:$CQ$307,AD$1,0),0)</f>
        <v>933139</v>
      </c>
      <c r="AE288" s="16">
        <f>IF($B288="P",VLOOKUP($E288,'[2]Costeo-JUL26'!$B$9:$CQ$307,AE$1,0),0)*$G288</f>
        <v>4224</v>
      </c>
      <c r="AF288" s="36">
        <f>IF($B288="P",VLOOKUP($E288,'[2]Costeo-JUL26'!$B$9:$CQ$307,AF$1,0),0)*$G288</f>
        <v>45781.908479999998</v>
      </c>
      <c r="AG288" s="35">
        <f>IF($B288="P",VLOOKUP($E288,'[2]Costeo-JUL26'!$B$9:$CQ$307,AG$1,0),0)</f>
        <v>6.0000000000000001E-3</v>
      </c>
      <c r="AH288" s="36">
        <f t="shared" si="136"/>
        <v>274.69145087999999</v>
      </c>
      <c r="AI288" s="36">
        <f t="shared" si="137"/>
        <v>46056.599930879995</v>
      </c>
      <c r="AJ288" s="34">
        <f>IF($B288="P",VLOOKUP($E288,'[2]Costeo-JUL26'!$B$9:$CQ$307,AJ$1,0),0)</f>
        <v>935188</v>
      </c>
      <c r="AK288" s="16">
        <f>IF($B288="P",VLOOKUP($E288,'[2]Costeo-JUL26'!$B$9:$CQ$307,AK$1,0),0)*$G288</f>
        <v>4224</v>
      </c>
      <c r="AL288" s="36">
        <f>IF($B288="P",VLOOKUP($E288,'[2]Costeo-JUL26'!$B$9:$CQ$307,AL$1,0),0)*$G288</f>
        <v>175279.10399999999</v>
      </c>
      <c r="AM288" s="35">
        <f>IF($B288="P",VLOOKUP($E288,'[2]Costeo-JUL26'!$B$9:$CQ$307,AM$1,0),0)</f>
        <v>1.7999999999999999E-2</v>
      </c>
      <c r="AN288" s="36">
        <f t="shared" si="138"/>
        <v>3155.0238719999998</v>
      </c>
      <c r="AO288" s="36">
        <f t="shared" si="139"/>
        <v>178434.12787199998</v>
      </c>
      <c r="AP288" s="34">
        <f>IF($B288="P",VLOOKUP($E288,'[2]Costeo-JUL26'!$B$9:$CQ$307,AP$1,0),0)</f>
        <v>0</v>
      </c>
      <c r="AQ288" s="16">
        <f>IF($B288="P",VLOOKUP($E288,'[2]Costeo-JUL26'!$B$9:$CQ$307,AQ$1,0),0)*$G288</f>
        <v>0</v>
      </c>
      <c r="AR288" s="36">
        <f>IF($B288="P",VLOOKUP($E288,'[2]Costeo-JUL26'!$B$9:$CQ$307,AR$1,0),0)*$G288</f>
        <v>0</v>
      </c>
      <c r="AS288" s="35">
        <f>IF($B288="P",VLOOKUP($E288,'[2]Costeo-JUL26'!$B$9:$CQ$307,AS$1,0),0)</f>
        <v>0</v>
      </c>
      <c r="AT288" s="36">
        <f t="shared" si="140"/>
        <v>0</v>
      </c>
      <c r="AU288" s="36">
        <f t="shared" si="141"/>
        <v>0</v>
      </c>
      <c r="AV288" s="34">
        <f>IF($B288="P",VLOOKUP($E288,'[2]Costeo-JUL26'!$B$9:$CQ$307,AV$1,0),0)</f>
        <v>0</v>
      </c>
      <c r="AW288" s="16">
        <f>IF($B288="P",VLOOKUP($E288,'[2]Costeo-JUL26'!$B$9:$CQ$307,AW$1,0),0)*$G288</f>
        <v>0</v>
      </c>
      <c r="AX288" s="36">
        <f>IF($B288="P",VLOOKUP($E288,'[2]Costeo-JUL26'!$B$9:$CQ$307,AX$1,0),0)*$G288</f>
        <v>0</v>
      </c>
      <c r="AY288" s="35">
        <f>IF($B288="P",VLOOKUP($E288,'[2]Costeo-JUL26'!$B$9:$CQ$307,AY$1,0),0)</f>
        <v>0</v>
      </c>
      <c r="AZ288" s="36">
        <f t="shared" si="142"/>
        <v>0</v>
      </c>
      <c r="BA288" s="36">
        <f t="shared" si="143"/>
        <v>0</v>
      </c>
      <c r="BB288" s="34">
        <f>IF($B288="P",VLOOKUP($E288,'[2]Costeo-JUL26'!$B$9:$CQ$307,BB$1,0),0)</f>
        <v>0</v>
      </c>
      <c r="BC288" s="16">
        <f>IF($B288="P",VLOOKUP($E288,'[2]Costeo-JUL26'!$B$9:$CQ$307,BC$1,0),0)*$G288</f>
        <v>0</v>
      </c>
      <c r="BD288" s="36">
        <f>IF($B288="P",VLOOKUP($E288,'[2]Costeo-JUL26'!$B$9:$CQ$307,BD$1,0),0)*$G288</f>
        <v>0</v>
      </c>
      <c r="BE288" s="35">
        <f>IF($B288="P",VLOOKUP($E288,'[2]Costeo-JUL26'!$B$9:$CQ$307,BE$1,0),0)</f>
        <v>0</v>
      </c>
      <c r="BF288" s="36">
        <f t="shared" si="144"/>
        <v>0</v>
      </c>
      <c r="BG288" s="36">
        <f t="shared" si="145"/>
        <v>0</v>
      </c>
      <c r="BH288" s="34">
        <f>IF($B288="P",VLOOKUP($E288,'[2]Costeo-JUL26'!$B$9:$CQ$307,BH$1,0),0)</f>
        <v>0</v>
      </c>
      <c r="BI288" s="16">
        <f>IF($B288="P",VLOOKUP($E288,'[2]Costeo-JUL26'!$B$9:$CQ$307,BI$1,0),0)*$G288</f>
        <v>0</v>
      </c>
      <c r="BJ288" s="36">
        <f>IF($B288="P",VLOOKUP($E288,'[2]Costeo-JUL26'!$B$9:$CQ$307,BJ$1,0),0)*$G288</f>
        <v>0</v>
      </c>
      <c r="BK288" s="35">
        <f>IF(BH288=910319,0,IF($B288="P",VLOOKUP($E288,'[2]Costeo-JUL26'!$B$9:$CQ$307,BK$1,0),0))</f>
        <v>0</v>
      </c>
      <c r="BL288" s="36">
        <f t="shared" si="146"/>
        <v>0</v>
      </c>
      <c r="BM288" s="36">
        <f t="shared" si="147"/>
        <v>0</v>
      </c>
      <c r="BN288" s="34">
        <f>IF($B288="P",VLOOKUP($E288,'[2]Costeo-JUL26'!$B$9:$CQ$307,BN$1,0),0)</f>
        <v>0</v>
      </c>
      <c r="BO288" s="16">
        <f>IF($B288="P",VLOOKUP($E288,'[2]Costeo-JUL26'!$B$9:$CQ$307,BO$1,0),0)*$G288</f>
        <v>0</v>
      </c>
      <c r="BP288" s="36">
        <f>IF($B288="P",VLOOKUP($E288,'[2]Costeo-JUL26'!$B$9:$CQ$307,BP$1,0),0)*$G288</f>
        <v>0</v>
      </c>
      <c r="BQ288" s="35">
        <f>IF($B288="P",VLOOKUP($E288,'[2]Costeo-JUL26'!$B$9:$CQ$307,BQ$1,0),0)</f>
        <v>0</v>
      </c>
      <c r="BR288" s="36">
        <f t="shared" si="148"/>
        <v>0</v>
      </c>
      <c r="BS288" s="36">
        <f t="shared" si="149"/>
        <v>0</v>
      </c>
      <c r="BT288" s="34">
        <f>IF($B288="P",VLOOKUP($E288,'[2]Costeo-JUL26'!$B$9:$CQ$307,BT$1,0),0)</f>
        <v>0</v>
      </c>
      <c r="BU288" s="16">
        <f>IF($B288="P",VLOOKUP($E288,'[2]Costeo-JUL26'!$B$9:$CQ$307,BU$1,0),0)*$G288</f>
        <v>0</v>
      </c>
      <c r="BV288" s="36">
        <f>IF($B288="P",VLOOKUP($E288,'[2]Costeo-JUL26'!$B$9:$CQ$307,BV$1,0),0)*$G288</f>
        <v>0</v>
      </c>
      <c r="BW288" s="35">
        <f>IF($B288="P",VLOOKUP($E288,'[2]Costeo-JUL26'!$B$9:$CQ$307,BW$1,0),0)</f>
        <v>0</v>
      </c>
      <c r="BX288" s="36">
        <f t="shared" si="150"/>
        <v>0</v>
      </c>
      <c r="BY288" s="36">
        <f t="shared" si="151"/>
        <v>0</v>
      </c>
      <c r="BZ288" s="34">
        <f>IF($B288="P",VLOOKUP($E288,'[2]Costeo-JUL26'!$B$9:$CQ$307,BZ$1,0),0)</f>
        <v>0</v>
      </c>
      <c r="CA288" s="16">
        <f>IF($B288="P",VLOOKUP($E288,'[2]Costeo-JUL26'!$B$9:$CQ$307,CA$1,0),0)*$G288</f>
        <v>0</v>
      </c>
      <c r="CB288" s="36">
        <f>IF($B288="P",VLOOKUP($E288,'[2]Costeo-JUL26'!$B$9:$CQ$307,CB$1,0),0)*$G288</f>
        <v>0</v>
      </c>
      <c r="CC288" s="35">
        <f>IF($B288="P",VLOOKUP($E288,'[2]Costeo-JUL26'!$B$9:$CQ$307,CC$1,0),0)</f>
        <v>0</v>
      </c>
      <c r="CD288" s="36">
        <f t="shared" si="152"/>
        <v>0</v>
      </c>
      <c r="CE288" s="36">
        <f t="shared" si="153"/>
        <v>0</v>
      </c>
      <c r="CF288" s="37">
        <f t="shared" si="125"/>
        <v>1145896.9952795301</v>
      </c>
      <c r="CG288" s="36">
        <f>IF($B288="r",VLOOKUP($E288,'[2]Costeo-JUL26'!$B$9:$CQ$307,CG$1,0),0)*$G288</f>
        <v>0</v>
      </c>
      <c r="CH288" s="35">
        <f>VLOOKUP($E288,'[2]TEORICOS (05.26)'!$A$8:$T$251,CH$1,0)</f>
        <v>0</v>
      </c>
      <c r="CI288" s="36">
        <f t="shared" si="154"/>
        <v>0</v>
      </c>
      <c r="CJ288" s="37">
        <f t="shared" si="155"/>
        <v>0</v>
      </c>
      <c r="CM288" s="16">
        <f>SUMIFS('[1]Ajuste Inventario'!$I:$I,'[1]Ajuste Inventario'!$B:$B,E288,'[1]Ajuste Inventario'!$S:$S,D288)*-1</f>
        <v>0</v>
      </c>
      <c r="CN288" s="36">
        <f t="shared" si="126"/>
        <v>0</v>
      </c>
      <c r="CP288" t="str">
        <f t="shared" si="127"/>
        <v>310Org.Vtas La Plata</v>
      </c>
      <c r="CQ288" s="10" t="e">
        <f t="shared" si="128"/>
        <v>#DIV/0!</v>
      </c>
    </row>
    <row r="289" spans="1:95" x14ac:dyDescent="0.25">
      <c r="A289" s="30">
        <v>46204</v>
      </c>
      <c r="B289" s="31" t="str">
        <f>VLOOKUP($E289,'[2]TEORICOS (05.26)'!$A$8:$T$251,B$1,0)</f>
        <v>P</v>
      </c>
      <c r="C289" s="32" t="str">
        <f>VLOOKUP($E289,'[2]TEORICOS (05.26)'!$A$8:$T$251,C$1,0)</f>
        <v>Fanta</v>
      </c>
      <c r="D289" t="s">
        <v>218</v>
      </c>
      <c r="E289">
        <v>327</v>
      </c>
      <c r="F289" t="s">
        <v>78</v>
      </c>
      <c r="G289" s="16">
        <v>2312.6669999999999</v>
      </c>
      <c r="H289" s="16">
        <v>2444.4890190000001</v>
      </c>
      <c r="I289" s="33">
        <v>31513806.159999833</v>
      </c>
      <c r="J289" s="33">
        <v>28706383.169999886</v>
      </c>
      <c r="K289" s="34">
        <f>IF($B289="P",VLOOKUP($E289,'[2]Costeo-JUL26'!$B$9:$CQ$307,K$1,0),0)</f>
        <v>902315</v>
      </c>
      <c r="L289" s="35">
        <f>VLOOKUP($E289,'[2]TEORICOS (05.26)'!$A$8:$T$251,L$1,0)</f>
        <v>0.20250000000000001</v>
      </c>
      <c r="M289" s="36">
        <f t="shared" si="129"/>
        <v>5813042.5919249775</v>
      </c>
      <c r="N289" s="35">
        <f>IF($B289="P",VLOOKUP($E289,'[2]Costeo-JUL26'!$B$9:$CQ$307,N$1,0),0)</f>
        <v>0.01</v>
      </c>
      <c r="O289" s="36">
        <f t="shared" si="130"/>
        <v>58130.425919249778</v>
      </c>
      <c r="P289" s="36">
        <f>IF($B289="P",VLOOKUP($E289,'[2]Costeo-JUL26'!$B$9:$CQ$307,P$1,0),0)*H289</f>
        <v>0</v>
      </c>
      <c r="Q289" s="36">
        <f t="shared" si="131"/>
        <v>5871173.0178442271</v>
      </c>
      <c r="R289" s="34">
        <f>IF($B289="P",VLOOKUP($E289,'[2]Costeo-JUL26'!$B$9:$CQ$307,R$1,0),0)</f>
        <v>902332</v>
      </c>
      <c r="S289" s="16">
        <f>IF($B289="P",VLOOKUP($E289,'[2]Costeo-JUL26'!$B$9:$CQ$307,S$1,0),0)*$G289</f>
        <v>2211.2727407189996</v>
      </c>
      <c r="T289" s="36">
        <f>IF($B289="P",VLOOKUP($E289,'[2]Costeo-JUL26'!$B$9:$CQ$307,T$1,0),0)*$G289</f>
        <v>1542481.912247678</v>
      </c>
      <c r="U289" s="35">
        <f>IF($B289="P",VLOOKUP($E289,'[2]Costeo-JUL26'!$B$9:$CQ$307,U$1,0),0)</f>
        <v>1.4999999999999999E-2</v>
      </c>
      <c r="V289" s="36">
        <f t="shared" si="132"/>
        <v>23137.22868371517</v>
      </c>
      <c r="W289" s="36">
        <f t="shared" si="133"/>
        <v>1565619.1409313933</v>
      </c>
      <c r="X289" s="34">
        <f>IF($B289="P",VLOOKUP($E289,'[2]Costeo-JUL26'!$B$9:$CQ$307,X$1,0),0)</f>
        <v>902338</v>
      </c>
      <c r="Y289" s="16">
        <f>IF($B289="P",VLOOKUP($E289,'[2]Costeo-JUL26'!$B$9:$CQ$307,Y$1,0),0)*$G289</f>
        <v>87.918348671999993</v>
      </c>
      <c r="Z289" s="36">
        <f>IF($B289="P",VLOOKUP($E289,'[2]Costeo-JUL26'!$B$9:$CQ$307,Z$1,0),0)*$G289</f>
        <v>24858.033903521282</v>
      </c>
      <c r="AA289" s="35">
        <f>IF($B289="P",VLOOKUP($E289,'[2]Costeo-JUL26'!$B$9:$CQ$307,AA$1,0),0)</f>
        <v>0.45</v>
      </c>
      <c r="AB289" s="36">
        <f t="shared" si="134"/>
        <v>11186.115256584577</v>
      </c>
      <c r="AC289" s="36">
        <f t="shared" si="135"/>
        <v>36044.149160105859</v>
      </c>
      <c r="AD289" s="34">
        <f>IF($B289="P",VLOOKUP($E289,'[2]Costeo-JUL26'!$B$9:$CQ$307,AD$1,0),0)</f>
        <v>902255</v>
      </c>
      <c r="AE289" s="16">
        <f>IF($B289="P",VLOOKUP($E289,'[2]Costeo-JUL26'!$B$9:$CQ$307,AE$1,0),0)*$G289</f>
        <v>27752.004000000001</v>
      </c>
      <c r="AF289" s="36">
        <f>IF($B289="P",VLOOKUP($E289,'[2]Costeo-JUL26'!$B$9:$CQ$307,AF$1,0),0)*$G289</f>
        <v>415397.54627280001</v>
      </c>
      <c r="AG289" s="35">
        <f>IF($B289="P",VLOOKUP($E289,'[2]Costeo-JUL26'!$B$9:$CQ$307,AG$1,0),0)</f>
        <v>6.0000000000000001E-3</v>
      </c>
      <c r="AH289" s="36">
        <f t="shared" si="136"/>
        <v>2492.3852776368003</v>
      </c>
      <c r="AI289" s="36">
        <f t="shared" si="137"/>
        <v>417889.93155043683</v>
      </c>
      <c r="AJ289" s="34">
        <f>IF($B289="P",VLOOKUP($E289,'[2]Costeo-JUL26'!$B$9:$CQ$307,AJ$1,0),0)</f>
        <v>912887</v>
      </c>
      <c r="AK289" s="16">
        <f>IF($B289="P",VLOOKUP($E289,'[2]Costeo-JUL26'!$B$9:$CQ$307,AK$1,0),0)*$G289</f>
        <v>27752.004000000001</v>
      </c>
      <c r="AL289" s="36">
        <f>IF($B289="P",VLOOKUP($E289,'[2]Costeo-JUL26'!$B$9:$CQ$307,AL$1,0),0)*$G289</f>
        <v>136135.23546168001</v>
      </c>
      <c r="AM289" s="35">
        <f>IF($B289="P",VLOOKUP($E289,'[2]Costeo-JUL26'!$B$9:$CQ$307,AM$1,0),0)</f>
        <v>1.7999999999999999E-2</v>
      </c>
      <c r="AN289" s="36">
        <f t="shared" si="138"/>
        <v>2450.4342383102403</v>
      </c>
      <c r="AO289" s="36">
        <f t="shared" si="139"/>
        <v>138585.66969999025</v>
      </c>
      <c r="AP289" s="34">
        <f>IF($B289="P",VLOOKUP($E289,'[2]Costeo-JUL26'!$B$9:$CQ$307,AP$1,0),0)</f>
        <v>901189</v>
      </c>
      <c r="AQ289" s="16">
        <f>IF($B289="P",VLOOKUP($E289,'[2]Costeo-JUL26'!$B$9:$CQ$307,AQ$1,0),0)*$G289</f>
        <v>27752.004000000001</v>
      </c>
      <c r="AR289" s="36">
        <f>IF($B289="P",VLOOKUP($E289,'[2]Costeo-JUL26'!$B$9:$CQ$307,AR$1,0),0)*$G289</f>
        <v>2128140.2251753057</v>
      </c>
      <c r="AS289" s="35">
        <f>IF($B289="P",VLOOKUP($E289,'[2]Costeo-JUL26'!$B$9:$CQ$307,AS$1,0),0)</f>
        <v>0.02</v>
      </c>
      <c r="AT289" s="36">
        <f t="shared" si="140"/>
        <v>42562.804503506115</v>
      </c>
      <c r="AU289" s="36">
        <f t="shared" si="141"/>
        <v>2170703.0296788118</v>
      </c>
      <c r="AV289" s="34">
        <f>IF($B289="P",VLOOKUP($E289,'[2]Costeo-JUL26'!$B$9:$CQ$307,AV$1,0),0)</f>
        <v>932317</v>
      </c>
      <c r="AW289" s="16">
        <f>IF($B289="P",VLOOKUP($E289,'[2]Costeo-JUL26'!$B$9:$CQ$307,AW$1,0),0)*$G289</f>
        <v>46.022073300000002</v>
      </c>
      <c r="AX289" s="36">
        <f>IF($B289="P",VLOOKUP($E289,'[2]Costeo-JUL26'!$B$9:$CQ$307,AX$1,0),0)*$G289</f>
        <v>197793.66662874</v>
      </c>
      <c r="AY289" s="35">
        <f>IF($B289="P",VLOOKUP($E289,'[2]Costeo-JUL26'!$B$9:$CQ$307,AY$1,0),0)</f>
        <v>0.03</v>
      </c>
      <c r="AZ289" s="36">
        <f t="shared" si="142"/>
        <v>5933.8099988621998</v>
      </c>
      <c r="BA289" s="36">
        <f t="shared" si="143"/>
        <v>203727.47662760221</v>
      </c>
      <c r="BB289" s="34">
        <f>IF($B289="P",VLOOKUP($E289,'[2]Costeo-JUL26'!$B$9:$CQ$307,BB$1,0),0)</f>
        <v>902311</v>
      </c>
      <c r="BC289" s="16">
        <f>IF($B289="P",VLOOKUP($E289,'[2]Costeo-JUL26'!$B$9:$CQ$307,BC$1,0),0)*$G289</f>
        <v>6.4240750000000002</v>
      </c>
      <c r="BD289" s="36">
        <f>IF($B289="P",VLOOKUP($E289,'[2]Costeo-JUL26'!$B$9:$CQ$307,BD$1,0),0)*$G289</f>
        <v>25192.941603375002</v>
      </c>
      <c r="BE289" s="35">
        <f>IF($B289="P",VLOOKUP($E289,'[2]Costeo-JUL26'!$B$9:$CQ$307,BE$1,0),0)</f>
        <v>0.03</v>
      </c>
      <c r="BF289" s="36">
        <f t="shared" si="144"/>
        <v>755.78824810125002</v>
      </c>
      <c r="BG289" s="36">
        <f t="shared" si="145"/>
        <v>25948.729851476251</v>
      </c>
      <c r="BH289" s="34">
        <f>IF($B289="P",VLOOKUP($E289,'[2]Costeo-JUL26'!$B$9:$CQ$307,BH$1,0),0)</f>
        <v>933089</v>
      </c>
      <c r="BI289" s="16">
        <f>IF($B289="P",VLOOKUP($E289,'[2]Costeo-JUL26'!$B$9:$CQ$307,BI$1,0),0)*$G289</f>
        <v>80.300937500000003</v>
      </c>
      <c r="BJ289" s="36">
        <f>IF($B289="P",VLOOKUP($E289,'[2]Costeo-JUL26'!$B$9:$CQ$307,BJ$1,0),0)*$G289</f>
        <v>59797.903377896342</v>
      </c>
      <c r="BK289" s="35">
        <f>IF(BH289=910319,0,IF($B289="P",VLOOKUP($E289,'[2]Costeo-JUL26'!$B$9:$CQ$307,BK$1,0),0))</f>
        <v>0.02</v>
      </c>
      <c r="BL289" s="36">
        <f t="shared" si="146"/>
        <v>1195.9580675579268</v>
      </c>
      <c r="BM289" s="36">
        <f t="shared" si="147"/>
        <v>60993.861445454269</v>
      </c>
      <c r="BN289" s="34">
        <f>IF($B289="P",VLOOKUP($E289,'[2]Costeo-JUL26'!$B$9:$CQ$307,BN$1,0),0)</f>
        <v>0</v>
      </c>
      <c r="BO289" s="16">
        <f>IF($B289="P",VLOOKUP($E289,'[2]Costeo-JUL26'!$B$9:$CQ$307,BO$1,0),0)*$G289</f>
        <v>0</v>
      </c>
      <c r="BP289" s="36">
        <f>IF($B289="P",VLOOKUP($E289,'[2]Costeo-JUL26'!$B$9:$CQ$307,BP$1,0),0)*$G289</f>
        <v>0</v>
      </c>
      <c r="BQ289" s="35">
        <f>IF($B289="P",VLOOKUP($E289,'[2]Costeo-JUL26'!$B$9:$CQ$307,BQ$1,0),0)</f>
        <v>0</v>
      </c>
      <c r="BR289" s="36">
        <f t="shared" si="148"/>
        <v>0</v>
      </c>
      <c r="BS289" s="36">
        <f t="shared" si="149"/>
        <v>0</v>
      </c>
      <c r="BT289" s="34">
        <f>IF($B289="P",VLOOKUP($E289,'[2]Costeo-JUL26'!$B$9:$CQ$307,BT$1,0),0)</f>
        <v>0</v>
      </c>
      <c r="BU289" s="16">
        <f>IF($B289="P",VLOOKUP($E289,'[2]Costeo-JUL26'!$B$9:$CQ$307,BU$1,0),0)*$G289</f>
        <v>0</v>
      </c>
      <c r="BV289" s="36">
        <f>IF($B289="P",VLOOKUP($E289,'[2]Costeo-JUL26'!$B$9:$CQ$307,BV$1,0),0)*$G289</f>
        <v>0</v>
      </c>
      <c r="BW289" s="35">
        <f>IF($B289="P",VLOOKUP($E289,'[2]Costeo-JUL26'!$B$9:$CQ$307,BW$1,0),0)</f>
        <v>0</v>
      </c>
      <c r="BX289" s="36">
        <f t="shared" si="150"/>
        <v>0</v>
      </c>
      <c r="BY289" s="36">
        <f t="shared" si="151"/>
        <v>0</v>
      </c>
      <c r="BZ289" s="34">
        <f>IF($B289="P",VLOOKUP($E289,'[2]Costeo-JUL26'!$B$9:$CQ$307,BZ$1,0),0)</f>
        <v>0</v>
      </c>
      <c r="CA289" s="16">
        <f>IF($B289="P",VLOOKUP($E289,'[2]Costeo-JUL26'!$B$9:$CQ$307,CA$1,0),0)*$G289</f>
        <v>0</v>
      </c>
      <c r="CB289" s="36">
        <f>IF($B289="P",VLOOKUP($E289,'[2]Costeo-JUL26'!$B$9:$CQ$307,CB$1,0),0)*$G289</f>
        <v>0</v>
      </c>
      <c r="CC289" s="35">
        <f>IF($B289="P",VLOOKUP($E289,'[2]Costeo-JUL26'!$B$9:$CQ$307,CC$1,0),0)</f>
        <v>0</v>
      </c>
      <c r="CD289" s="36">
        <f t="shared" si="152"/>
        <v>0</v>
      </c>
      <c r="CE289" s="36">
        <f t="shared" si="153"/>
        <v>0</v>
      </c>
      <c r="CF289" s="37">
        <f t="shared" si="125"/>
        <v>10490685.006789498</v>
      </c>
      <c r="CG289" s="36">
        <f>IF($B289="r",VLOOKUP($E289,'[2]Costeo-JUL26'!$B$9:$CQ$307,CG$1,0),0)*$G289</f>
        <v>0</v>
      </c>
      <c r="CH289" s="35">
        <f>VLOOKUP($E289,'[2]TEORICOS (05.26)'!$A$8:$T$251,CH$1,0)</f>
        <v>0</v>
      </c>
      <c r="CI289" s="36">
        <f t="shared" si="154"/>
        <v>0</v>
      </c>
      <c r="CJ289" s="37">
        <f t="shared" si="155"/>
        <v>0</v>
      </c>
      <c r="CM289" s="16">
        <f>SUMIFS('[1]Ajuste Inventario'!$I:$I,'[1]Ajuste Inventario'!$B:$B,E289,'[1]Ajuste Inventario'!$S:$S,D289)*-1</f>
        <v>0</v>
      </c>
      <c r="CN289" s="36">
        <f t="shared" si="126"/>
        <v>0</v>
      </c>
      <c r="CP289" t="str">
        <f t="shared" si="127"/>
        <v>327Org.Vtas La Plata</v>
      </c>
      <c r="CQ289" s="10" t="e">
        <f t="shared" si="128"/>
        <v>#DIV/0!</v>
      </c>
    </row>
    <row r="290" spans="1:95" x14ac:dyDescent="0.25">
      <c r="A290" s="30">
        <v>46204</v>
      </c>
      <c r="B290" s="31" t="str">
        <f>VLOOKUP($E290,'[2]TEORICOS (05.26)'!$A$8:$T$251,B$1,0)</f>
        <v>P</v>
      </c>
      <c r="C290" s="32" t="str">
        <f>VLOOKUP($E290,'[2]TEORICOS (05.26)'!$A$8:$T$251,C$1,0)</f>
        <v>Fanta</v>
      </c>
      <c r="D290" t="s">
        <v>218</v>
      </c>
      <c r="E290">
        <v>335</v>
      </c>
      <c r="F290" t="s">
        <v>79</v>
      </c>
      <c r="G290" s="16">
        <v>372</v>
      </c>
      <c r="H290" s="16">
        <v>1179.2399999999975</v>
      </c>
      <c r="I290" s="33">
        <v>6133394.3400000297</v>
      </c>
      <c r="J290" s="33">
        <v>6086974.1900000265</v>
      </c>
      <c r="K290" s="34">
        <f>IF($B290="P",VLOOKUP($E290,'[2]Costeo-JUL26'!$B$9:$CQ$307,K$1,0),0)</f>
        <v>902315</v>
      </c>
      <c r="L290" s="35">
        <f>VLOOKUP($E290,'[2]TEORICOS (05.26)'!$A$8:$T$251,L$1,0)</f>
        <v>0.20250000000000001</v>
      </c>
      <c r="M290" s="36">
        <f t="shared" si="129"/>
        <v>1232612.2734750055</v>
      </c>
      <c r="N290" s="35">
        <f>IF($B290="P",VLOOKUP($E290,'[2]Costeo-JUL26'!$B$9:$CQ$307,N$1,0),0)</f>
        <v>0.01</v>
      </c>
      <c r="O290" s="36">
        <f t="shared" si="130"/>
        <v>12326.122734750055</v>
      </c>
      <c r="P290" s="36">
        <f>IF($B290="P",VLOOKUP($E290,'[2]Costeo-JUL26'!$B$9:$CQ$307,P$1,0),0)*H290</f>
        <v>0</v>
      </c>
      <c r="Q290" s="36">
        <f t="shared" si="131"/>
        <v>1244938.3962097557</v>
      </c>
      <c r="R290" s="34">
        <f>IF($B290="P",VLOOKUP($E290,'[2]Costeo-JUL26'!$B$9:$CQ$307,R$1,0),0)</f>
        <v>902332</v>
      </c>
      <c r="S290" s="16">
        <f>IF($B290="P",VLOOKUP($E290,'[2]Costeo-JUL26'!$B$9:$CQ$307,S$1,0),0)*$G290</f>
        <v>1067.0712119999998</v>
      </c>
      <c r="T290" s="36">
        <f>IF($B290="P",VLOOKUP($E290,'[2]Costeo-JUL26'!$B$9:$CQ$307,T$1,0),0)*$G290</f>
        <v>744339.67971541453</v>
      </c>
      <c r="U290" s="35">
        <f>IF($B290="P",VLOOKUP($E290,'[2]Costeo-JUL26'!$B$9:$CQ$307,U$1,0),0)</f>
        <v>1.4999999999999999E-2</v>
      </c>
      <c r="V290" s="36">
        <f t="shared" si="132"/>
        <v>11165.095195731217</v>
      </c>
      <c r="W290" s="36">
        <f t="shared" si="133"/>
        <v>755504.7749111458</v>
      </c>
      <c r="X290" s="34">
        <f>IF($B290="P",VLOOKUP($E290,'[2]Costeo-JUL26'!$B$9:$CQ$307,X$1,0),0)</f>
        <v>902338</v>
      </c>
      <c r="Y290" s="16">
        <f>IF($B290="P",VLOOKUP($E290,'[2]Costeo-JUL26'!$B$9:$CQ$307,Y$1,0),0)*$G290</f>
        <v>42.425856000000003</v>
      </c>
      <c r="Z290" s="36">
        <f>IF($B290="P",VLOOKUP($E290,'[2]Costeo-JUL26'!$B$9:$CQ$307,Z$1,0),0)*$G290</f>
        <v>11995.486525440003</v>
      </c>
      <c r="AA290" s="35">
        <f>IF($B290="P",VLOOKUP($E290,'[2]Costeo-JUL26'!$B$9:$CQ$307,AA$1,0),0)</f>
        <v>0.45</v>
      </c>
      <c r="AB290" s="36">
        <f t="shared" si="134"/>
        <v>5397.9689364480018</v>
      </c>
      <c r="AC290" s="36">
        <f t="shared" si="135"/>
        <v>17393.455461888007</v>
      </c>
      <c r="AD290" s="34">
        <f>IF($B290="P",VLOOKUP($E290,'[2]Costeo-JUL26'!$B$9:$CQ$307,AD$1,0),0)</f>
        <v>939557</v>
      </c>
      <c r="AE290" s="16">
        <f>IF($B290="P",VLOOKUP($E290,'[2]Costeo-JUL26'!$B$9:$CQ$307,AE$1,0),0)*$G290</f>
        <v>3348</v>
      </c>
      <c r="AF290" s="36">
        <f>IF($B290="P",VLOOKUP($E290,'[2]Costeo-JUL26'!$B$9:$CQ$307,AF$1,0),0)*$G290</f>
        <v>69464.304000000004</v>
      </c>
      <c r="AG290" s="35">
        <f>IF($B290="P",VLOOKUP($E290,'[2]Costeo-JUL26'!$B$9:$CQ$307,AG$1,0),0)</f>
        <v>6.0000000000000001E-3</v>
      </c>
      <c r="AH290" s="36">
        <f t="shared" si="136"/>
        <v>416.78582400000005</v>
      </c>
      <c r="AI290" s="36">
        <f t="shared" si="137"/>
        <v>69881.08982400001</v>
      </c>
      <c r="AJ290" s="34">
        <f>IF($B290="P",VLOOKUP($E290,'[2]Costeo-JUL26'!$B$9:$CQ$307,AJ$1,0),0)</f>
        <v>939636</v>
      </c>
      <c r="AK290" s="16">
        <f>IF($B290="P",VLOOKUP($E290,'[2]Costeo-JUL26'!$B$9:$CQ$307,AK$1,0),0)*$G290</f>
        <v>3348</v>
      </c>
      <c r="AL290" s="36">
        <f>IF($B290="P",VLOOKUP($E290,'[2]Costeo-JUL26'!$B$9:$CQ$307,AL$1,0),0)*$G290</f>
        <v>63708.690240000011</v>
      </c>
      <c r="AM290" s="35">
        <f>IF($B290="P",VLOOKUP($E290,'[2]Costeo-JUL26'!$B$9:$CQ$307,AM$1,0),0)</f>
        <v>1.7999999999999999E-2</v>
      </c>
      <c r="AN290" s="36">
        <f t="shared" si="138"/>
        <v>1146.7564243200002</v>
      </c>
      <c r="AO290" s="36">
        <f t="shared" si="139"/>
        <v>64855.446664320014</v>
      </c>
      <c r="AP290" s="34">
        <f>IF($B290="P",VLOOKUP($E290,'[2]Costeo-JUL26'!$B$9:$CQ$307,AP$1,0),0)</f>
        <v>0</v>
      </c>
      <c r="AQ290" s="16">
        <f>IF($B290="P",VLOOKUP($E290,'[2]Costeo-JUL26'!$B$9:$CQ$307,AQ$1,0),0)*$G290</f>
        <v>0</v>
      </c>
      <c r="AR290" s="36">
        <f>IF($B290="P",VLOOKUP($E290,'[2]Costeo-JUL26'!$B$9:$CQ$307,AR$1,0),0)*$G290</f>
        <v>0</v>
      </c>
      <c r="AS290" s="35">
        <f>IF($B290="P",VLOOKUP($E290,'[2]Costeo-JUL26'!$B$9:$CQ$307,AS$1,0),0)</f>
        <v>0</v>
      </c>
      <c r="AT290" s="36">
        <f t="shared" si="140"/>
        <v>0</v>
      </c>
      <c r="AU290" s="36">
        <f t="shared" si="141"/>
        <v>0</v>
      </c>
      <c r="AV290" s="34">
        <f>IF($B290="P",VLOOKUP($E290,'[2]Costeo-JUL26'!$B$9:$CQ$307,AV$1,0),0)</f>
        <v>0</v>
      </c>
      <c r="AW290" s="16">
        <f>IF($B290="P",VLOOKUP($E290,'[2]Costeo-JUL26'!$B$9:$CQ$307,AW$1,0),0)*$G290</f>
        <v>0</v>
      </c>
      <c r="AX290" s="36">
        <f>IF($B290="P",VLOOKUP($E290,'[2]Costeo-JUL26'!$B$9:$CQ$307,AX$1,0),0)*$G290</f>
        <v>0</v>
      </c>
      <c r="AY290" s="35">
        <f>IF($B290="P",VLOOKUP($E290,'[2]Costeo-JUL26'!$B$9:$CQ$307,AY$1,0),0)</f>
        <v>0</v>
      </c>
      <c r="AZ290" s="36">
        <f t="shared" si="142"/>
        <v>0</v>
      </c>
      <c r="BA290" s="36">
        <f t="shared" si="143"/>
        <v>0</v>
      </c>
      <c r="BB290" s="34">
        <f>IF($B290="P",VLOOKUP($E290,'[2]Costeo-JUL26'!$B$9:$CQ$307,BB$1,0),0)</f>
        <v>0</v>
      </c>
      <c r="BC290" s="16">
        <f>IF($B290="P",VLOOKUP($E290,'[2]Costeo-JUL26'!$B$9:$CQ$307,BC$1,0),0)*$G290</f>
        <v>0</v>
      </c>
      <c r="BD290" s="36">
        <f>IF($B290="P",VLOOKUP($E290,'[2]Costeo-JUL26'!$B$9:$CQ$307,BD$1,0),0)*$G290</f>
        <v>0</v>
      </c>
      <c r="BE290" s="35">
        <f>IF($B290="P",VLOOKUP($E290,'[2]Costeo-JUL26'!$B$9:$CQ$307,BE$1,0),0)</f>
        <v>0</v>
      </c>
      <c r="BF290" s="36">
        <f t="shared" si="144"/>
        <v>0</v>
      </c>
      <c r="BG290" s="36">
        <f t="shared" si="145"/>
        <v>0</v>
      </c>
      <c r="BH290" s="34">
        <f>IF($B290="P",VLOOKUP($E290,'[2]Costeo-JUL26'!$B$9:$CQ$307,BH$1,0),0)</f>
        <v>0</v>
      </c>
      <c r="BI290" s="16">
        <f>IF($B290="P",VLOOKUP($E290,'[2]Costeo-JUL26'!$B$9:$CQ$307,BI$1,0),0)*$G290</f>
        <v>0</v>
      </c>
      <c r="BJ290" s="36">
        <f>IF($B290="P",VLOOKUP($E290,'[2]Costeo-JUL26'!$B$9:$CQ$307,BJ$1,0),0)*$G290</f>
        <v>0</v>
      </c>
      <c r="BK290" s="35">
        <f>IF(BH290=910319,0,IF($B290="P",VLOOKUP($E290,'[2]Costeo-JUL26'!$B$9:$CQ$307,BK$1,0),0))</f>
        <v>0</v>
      </c>
      <c r="BL290" s="36">
        <f t="shared" si="146"/>
        <v>0</v>
      </c>
      <c r="BM290" s="36">
        <f t="shared" si="147"/>
        <v>0</v>
      </c>
      <c r="BN290" s="34">
        <f>IF($B290="P",VLOOKUP($E290,'[2]Costeo-JUL26'!$B$9:$CQ$307,BN$1,0),0)</f>
        <v>0</v>
      </c>
      <c r="BO290" s="16">
        <f>IF($B290="P",VLOOKUP($E290,'[2]Costeo-JUL26'!$B$9:$CQ$307,BO$1,0),0)*$G290</f>
        <v>0</v>
      </c>
      <c r="BP290" s="36">
        <f>IF($B290="P",VLOOKUP($E290,'[2]Costeo-JUL26'!$B$9:$CQ$307,BP$1,0),0)*$G290</f>
        <v>0</v>
      </c>
      <c r="BQ290" s="35">
        <f>IF($B290="P",VLOOKUP($E290,'[2]Costeo-JUL26'!$B$9:$CQ$307,BQ$1,0),0)</f>
        <v>0</v>
      </c>
      <c r="BR290" s="36">
        <f t="shared" si="148"/>
        <v>0</v>
      </c>
      <c r="BS290" s="36">
        <f t="shared" si="149"/>
        <v>0</v>
      </c>
      <c r="BT290" s="34">
        <f>IF($B290="P",VLOOKUP($E290,'[2]Costeo-JUL26'!$B$9:$CQ$307,BT$1,0),0)</f>
        <v>0</v>
      </c>
      <c r="BU290" s="16">
        <f>IF($B290="P",VLOOKUP($E290,'[2]Costeo-JUL26'!$B$9:$CQ$307,BU$1,0),0)*$G290</f>
        <v>0</v>
      </c>
      <c r="BV290" s="36">
        <f>IF($B290="P",VLOOKUP($E290,'[2]Costeo-JUL26'!$B$9:$CQ$307,BV$1,0),0)*$G290</f>
        <v>0</v>
      </c>
      <c r="BW290" s="35">
        <f>IF($B290="P",VLOOKUP($E290,'[2]Costeo-JUL26'!$B$9:$CQ$307,BW$1,0),0)</f>
        <v>0</v>
      </c>
      <c r="BX290" s="36">
        <f t="shared" si="150"/>
        <v>0</v>
      </c>
      <c r="BY290" s="36">
        <f t="shared" si="151"/>
        <v>0</v>
      </c>
      <c r="BZ290" s="34">
        <f>IF($B290="P",VLOOKUP($E290,'[2]Costeo-JUL26'!$B$9:$CQ$307,BZ$1,0),0)</f>
        <v>0</v>
      </c>
      <c r="CA290" s="16">
        <f>IF($B290="P",VLOOKUP($E290,'[2]Costeo-JUL26'!$B$9:$CQ$307,CA$1,0),0)*$G290</f>
        <v>0</v>
      </c>
      <c r="CB290" s="36">
        <f>IF($B290="P",VLOOKUP($E290,'[2]Costeo-JUL26'!$B$9:$CQ$307,CB$1,0),0)*$G290</f>
        <v>0</v>
      </c>
      <c r="CC290" s="35">
        <f>IF($B290="P",VLOOKUP($E290,'[2]Costeo-JUL26'!$B$9:$CQ$307,CC$1,0),0)</f>
        <v>0</v>
      </c>
      <c r="CD290" s="36">
        <f t="shared" si="152"/>
        <v>0</v>
      </c>
      <c r="CE290" s="36">
        <f t="shared" si="153"/>
        <v>0</v>
      </c>
      <c r="CF290" s="37">
        <f t="shared" si="125"/>
        <v>2152573.1630711094</v>
      </c>
      <c r="CG290" s="36">
        <f>IF($B290="r",VLOOKUP($E290,'[2]Costeo-JUL26'!$B$9:$CQ$307,CG$1,0),0)*$G290</f>
        <v>0</v>
      </c>
      <c r="CH290" s="35">
        <f>VLOOKUP($E290,'[2]TEORICOS (05.26)'!$A$8:$T$251,CH$1,0)</f>
        <v>0</v>
      </c>
      <c r="CI290" s="36">
        <f t="shared" si="154"/>
        <v>0</v>
      </c>
      <c r="CJ290" s="37">
        <f t="shared" si="155"/>
        <v>0</v>
      </c>
      <c r="CM290" s="16">
        <f>SUMIFS('[1]Ajuste Inventario'!$I:$I,'[1]Ajuste Inventario'!$B:$B,E290,'[1]Ajuste Inventario'!$S:$S,D290)*-1</f>
        <v>0</v>
      </c>
      <c r="CN290" s="36">
        <f t="shared" si="126"/>
        <v>0</v>
      </c>
      <c r="CP290" t="str">
        <f t="shared" si="127"/>
        <v>335Org.Vtas La Plata</v>
      </c>
      <c r="CQ290" s="10" t="e">
        <f t="shared" si="128"/>
        <v>#DIV/0!</v>
      </c>
    </row>
    <row r="291" spans="1:95" x14ac:dyDescent="0.25">
      <c r="A291" s="30">
        <v>46204</v>
      </c>
      <c r="B291" s="31" t="str">
        <f>VLOOKUP($E291,'[2]TEORICOS (05.26)'!$A$8:$T$251,B$1,0)</f>
        <v>P</v>
      </c>
      <c r="C291" s="32" t="str">
        <f>VLOOKUP($E291,'[2]TEORICOS (05.26)'!$A$8:$T$251,C$1,0)</f>
        <v>Fanta</v>
      </c>
      <c r="D291" t="s">
        <v>218</v>
      </c>
      <c r="E291">
        <v>340</v>
      </c>
      <c r="F291" t="s">
        <v>80</v>
      </c>
      <c r="G291" s="16">
        <v>2367.875</v>
      </c>
      <c r="H291" s="16">
        <v>5003.3198749999528</v>
      </c>
      <c r="I291" s="33">
        <v>40164765.640000574</v>
      </c>
      <c r="J291" s="33">
        <v>39737847.820000507</v>
      </c>
      <c r="K291" s="34">
        <f>IF($B291="P",VLOOKUP($E291,'[2]Costeo-JUL26'!$B$9:$CQ$307,K$1,0),0)</f>
        <v>902315</v>
      </c>
      <c r="L291" s="35">
        <f>VLOOKUP($E291,'[2]TEORICOS (05.26)'!$A$8:$T$251,L$1,0)</f>
        <v>0.20250000000000001</v>
      </c>
      <c r="M291" s="36">
        <f t="shared" si="129"/>
        <v>8046914.1835501036</v>
      </c>
      <c r="N291" s="35">
        <f>IF($B291="P",VLOOKUP($E291,'[2]Costeo-JUL26'!$B$9:$CQ$307,N$1,0),0)</f>
        <v>0.01</v>
      </c>
      <c r="O291" s="36">
        <f t="shared" si="130"/>
        <v>80469.141835501039</v>
      </c>
      <c r="P291" s="36">
        <f>IF($B291="P",VLOOKUP($E291,'[2]Costeo-JUL26'!$B$9:$CQ$307,P$1,0),0)*H291</f>
        <v>0</v>
      </c>
      <c r="Q291" s="36">
        <f t="shared" si="131"/>
        <v>8127383.325385605</v>
      </c>
      <c r="R291" s="34">
        <f>IF($B291="P",VLOOKUP($E291,'[2]Costeo-JUL26'!$B$9:$CQ$307,R$1,0),0)</f>
        <v>902332</v>
      </c>
      <c r="S291" s="16">
        <f>IF($B291="P",VLOOKUP($E291,'[2]Costeo-JUL26'!$B$9:$CQ$307,S$1,0),0)*$G291</f>
        <v>4528.1205127499998</v>
      </c>
      <c r="T291" s="36">
        <f>IF($B291="P",VLOOKUP($E291,'[2]Costeo-JUL26'!$B$9:$CQ$307,T$1,0),0)*$G291</f>
        <v>3158608.0987565187</v>
      </c>
      <c r="U291" s="35">
        <f>IF($B291="P",VLOOKUP($E291,'[2]Costeo-JUL26'!$B$9:$CQ$307,U$1,0),0)</f>
        <v>1.4999999999999999E-2</v>
      </c>
      <c r="V291" s="36">
        <f t="shared" si="132"/>
        <v>47379.121481347778</v>
      </c>
      <c r="W291" s="36">
        <f t="shared" si="133"/>
        <v>3205987.2202378665</v>
      </c>
      <c r="X291" s="34">
        <f>IF($B291="P",VLOOKUP($E291,'[2]Costeo-JUL26'!$B$9:$CQ$307,X$1,0),0)</f>
        <v>902338</v>
      </c>
      <c r="Y291" s="16">
        <f>IF($B291="P",VLOOKUP($E291,'[2]Costeo-JUL26'!$B$9:$CQ$307,Y$1,0),0)*$G291</f>
        <v>180.03427200000002</v>
      </c>
      <c r="Z291" s="36">
        <f>IF($B291="P",VLOOKUP($E291,'[2]Costeo-JUL26'!$B$9:$CQ$307,Z$1,0),0)*$G291</f>
        <v>50902.890065280008</v>
      </c>
      <c r="AA291" s="35">
        <f>IF($B291="P",VLOOKUP($E291,'[2]Costeo-JUL26'!$B$9:$CQ$307,AA$1,0),0)</f>
        <v>0.45</v>
      </c>
      <c r="AB291" s="36">
        <f t="shared" si="134"/>
        <v>22906.300529376003</v>
      </c>
      <c r="AC291" s="36">
        <f t="shared" si="135"/>
        <v>73809.190594656015</v>
      </c>
      <c r="AD291" s="34">
        <f>IF($B291="P",VLOOKUP($E291,'[2]Costeo-JUL26'!$B$9:$CQ$307,AD$1,0),0)</f>
        <v>902255</v>
      </c>
      <c r="AE291" s="16">
        <f>IF($B291="P",VLOOKUP($E291,'[2]Costeo-JUL26'!$B$9:$CQ$307,AE$1,0),0)*$G291</f>
        <v>18943</v>
      </c>
      <c r="AF291" s="36">
        <f>IF($B291="P",VLOOKUP($E291,'[2]Costeo-JUL26'!$B$9:$CQ$307,AF$1,0),0)*$G291</f>
        <v>283542.61259999999</v>
      </c>
      <c r="AG291" s="35">
        <f>IF($B291="P",VLOOKUP($E291,'[2]Costeo-JUL26'!$B$9:$CQ$307,AG$1,0),0)</f>
        <v>6.0000000000000001E-3</v>
      </c>
      <c r="AH291" s="36">
        <f t="shared" si="136"/>
        <v>1701.2556755999999</v>
      </c>
      <c r="AI291" s="36">
        <f t="shared" si="137"/>
        <v>285243.86827560002</v>
      </c>
      <c r="AJ291" s="34">
        <f>IF($B291="P",VLOOKUP($E291,'[2]Costeo-JUL26'!$B$9:$CQ$307,AJ$1,0),0)</f>
        <v>930211</v>
      </c>
      <c r="AK291" s="16">
        <f>IF($B291="P",VLOOKUP($E291,'[2]Costeo-JUL26'!$B$9:$CQ$307,AK$1,0),0)*$G291</f>
        <v>18943</v>
      </c>
      <c r="AL291" s="36">
        <f>IF($B291="P",VLOOKUP($E291,'[2]Costeo-JUL26'!$B$9:$CQ$307,AL$1,0),0)*$G291</f>
        <v>202410.12245999998</v>
      </c>
      <c r="AM291" s="35">
        <f>IF($B291="P",VLOOKUP($E291,'[2]Costeo-JUL26'!$B$9:$CQ$307,AM$1,0),0)</f>
        <v>1.7999999999999999E-2</v>
      </c>
      <c r="AN291" s="36">
        <f t="shared" si="138"/>
        <v>3643.3822042799993</v>
      </c>
      <c r="AO291" s="36">
        <f t="shared" si="139"/>
        <v>206053.50466427999</v>
      </c>
      <c r="AP291" s="34">
        <f>IF($B291="P",VLOOKUP($E291,'[2]Costeo-JUL26'!$B$9:$CQ$307,AP$1,0),0)</f>
        <v>913486</v>
      </c>
      <c r="AQ291" s="16">
        <f>IF($B291="P",VLOOKUP($E291,'[2]Costeo-JUL26'!$B$9:$CQ$307,AQ$1,0),0)*$G291</f>
        <v>18943</v>
      </c>
      <c r="AR291" s="36">
        <f>IF($B291="P",VLOOKUP($E291,'[2]Costeo-JUL26'!$B$9:$CQ$307,AR$1,0),0)*$G291</f>
        <v>2338255.8129903204</v>
      </c>
      <c r="AS291" s="35">
        <f>IF($B291="P",VLOOKUP($E291,'[2]Costeo-JUL26'!$B$9:$CQ$307,AS$1,0),0)</f>
        <v>0.02</v>
      </c>
      <c r="AT291" s="36">
        <f t="shared" si="140"/>
        <v>46765.116259806411</v>
      </c>
      <c r="AU291" s="36">
        <f t="shared" si="141"/>
        <v>2385020.9292501267</v>
      </c>
      <c r="AV291" s="34">
        <f>IF($B291="P",VLOOKUP($E291,'[2]Costeo-JUL26'!$B$9:$CQ$307,AV$1,0),0)</f>
        <v>902310</v>
      </c>
      <c r="AW291" s="16">
        <f>IF($B291="P",VLOOKUP($E291,'[2]Costeo-JUL26'!$B$9:$CQ$307,AW$1,0),0)*$G291</f>
        <v>73.87769999999999</v>
      </c>
      <c r="AX291" s="36">
        <f>IF($B291="P",VLOOKUP($E291,'[2]Costeo-JUL26'!$B$9:$CQ$307,AX$1,0),0)*$G291</f>
        <v>258833.92713694513</v>
      </c>
      <c r="AY291" s="35">
        <f>IF($B291="P",VLOOKUP($E291,'[2]Costeo-JUL26'!$B$9:$CQ$307,AY$1,0),0)</f>
        <v>0.03</v>
      </c>
      <c r="AZ291" s="36">
        <f t="shared" si="142"/>
        <v>7765.0178141083534</v>
      </c>
      <c r="BA291" s="36">
        <f t="shared" si="143"/>
        <v>266598.94495105348</v>
      </c>
      <c r="BB291" s="34">
        <f>IF($B291="P",VLOOKUP($E291,'[2]Costeo-JUL26'!$B$9:$CQ$307,BB$1,0),0)</f>
        <v>902311</v>
      </c>
      <c r="BC291" s="16">
        <f>IF($B291="P",VLOOKUP($E291,'[2]Costeo-JUL26'!$B$9:$CQ$307,BC$1,0),0)*$G291</f>
        <v>11.839375</v>
      </c>
      <c r="BD291" s="36">
        <f>IF($B291="P",VLOOKUP($E291,'[2]Costeo-JUL26'!$B$9:$CQ$307,BD$1,0),0)*$G291</f>
        <v>46429.825771875003</v>
      </c>
      <c r="BE291" s="35">
        <f>IF($B291="P",VLOOKUP($E291,'[2]Costeo-JUL26'!$B$9:$CQ$307,BE$1,0),0)</f>
        <v>0.03</v>
      </c>
      <c r="BF291" s="36">
        <f t="shared" si="144"/>
        <v>1392.89477315625</v>
      </c>
      <c r="BG291" s="36">
        <f t="shared" si="145"/>
        <v>47822.720545031254</v>
      </c>
      <c r="BH291" s="34">
        <f>IF($B291="P",VLOOKUP($E291,'[2]Costeo-JUL26'!$B$9:$CQ$307,BH$1,0),0)</f>
        <v>910319</v>
      </c>
      <c r="BI291" s="16">
        <f>IF($B291="P",VLOOKUP($E291,'[2]Costeo-JUL26'!$B$9:$CQ$307,BI$1,0),0)*$G291</f>
        <v>42.283482142857139</v>
      </c>
      <c r="BJ291" s="36">
        <f>IF($B291="P",VLOOKUP($E291,'[2]Costeo-JUL26'!$B$9:$CQ$307,BJ$1,0),0)*$G291</f>
        <v>110550.1640625</v>
      </c>
      <c r="BK291" s="35">
        <f>IF(BH291=910319,0,IF($B291="P",VLOOKUP($E291,'[2]Costeo-JUL26'!$B$9:$CQ$307,BK$1,0),0))</f>
        <v>0</v>
      </c>
      <c r="BL291" s="36">
        <f t="shared" si="146"/>
        <v>0</v>
      </c>
      <c r="BM291" s="36">
        <f t="shared" si="147"/>
        <v>110550.1640625</v>
      </c>
      <c r="BN291" s="34">
        <f>IF($B291="P",VLOOKUP($E291,'[2]Costeo-JUL26'!$B$9:$CQ$307,BN$1,0),0)</f>
        <v>0</v>
      </c>
      <c r="BO291" s="16">
        <f>IF($B291="P",VLOOKUP($E291,'[2]Costeo-JUL26'!$B$9:$CQ$307,BO$1,0),0)*$G291</f>
        <v>0</v>
      </c>
      <c r="BP291" s="36">
        <f>IF($B291="P",VLOOKUP($E291,'[2]Costeo-JUL26'!$B$9:$CQ$307,BP$1,0),0)*$G291</f>
        <v>0</v>
      </c>
      <c r="BQ291" s="35">
        <f>IF($B291="P",VLOOKUP($E291,'[2]Costeo-JUL26'!$B$9:$CQ$307,BQ$1,0),0)</f>
        <v>0</v>
      </c>
      <c r="BR291" s="36">
        <f t="shared" si="148"/>
        <v>0</v>
      </c>
      <c r="BS291" s="36">
        <f t="shared" si="149"/>
        <v>0</v>
      </c>
      <c r="BT291" s="34">
        <f>IF($B291="P",VLOOKUP($E291,'[2]Costeo-JUL26'!$B$9:$CQ$307,BT$1,0),0)</f>
        <v>0</v>
      </c>
      <c r="BU291" s="16">
        <f>IF($B291="P",VLOOKUP($E291,'[2]Costeo-JUL26'!$B$9:$CQ$307,BU$1,0),0)*$G291</f>
        <v>0</v>
      </c>
      <c r="BV291" s="36">
        <f>IF($B291="P",VLOOKUP($E291,'[2]Costeo-JUL26'!$B$9:$CQ$307,BV$1,0),0)*$G291</f>
        <v>0</v>
      </c>
      <c r="BW291" s="35">
        <f>IF($B291="P",VLOOKUP($E291,'[2]Costeo-JUL26'!$B$9:$CQ$307,BW$1,0),0)</f>
        <v>0</v>
      </c>
      <c r="BX291" s="36">
        <f t="shared" si="150"/>
        <v>0</v>
      </c>
      <c r="BY291" s="36">
        <f t="shared" si="151"/>
        <v>0</v>
      </c>
      <c r="BZ291" s="34">
        <f>IF($B291="P",VLOOKUP($E291,'[2]Costeo-JUL26'!$B$9:$CQ$307,BZ$1,0),0)</f>
        <v>0</v>
      </c>
      <c r="CA291" s="16">
        <f>IF($B291="P",VLOOKUP($E291,'[2]Costeo-JUL26'!$B$9:$CQ$307,CA$1,0),0)*$G291</f>
        <v>0</v>
      </c>
      <c r="CB291" s="36">
        <f>IF($B291="P",VLOOKUP($E291,'[2]Costeo-JUL26'!$B$9:$CQ$307,CB$1,0),0)*$G291</f>
        <v>0</v>
      </c>
      <c r="CC291" s="35">
        <f>IF($B291="P",VLOOKUP($E291,'[2]Costeo-JUL26'!$B$9:$CQ$307,CC$1,0),0)</f>
        <v>0</v>
      </c>
      <c r="CD291" s="36">
        <f t="shared" si="152"/>
        <v>0</v>
      </c>
      <c r="CE291" s="36">
        <f t="shared" si="153"/>
        <v>0</v>
      </c>
      <c r="CF291" s="37">
        <f t="shared" si="125"/>
        <v>14708469.867966719</v>
      </c>
      <c r="CG291" s="36">
        <f>IF($B291="r",VLOOKUP($E291,'[2]Costeo-JUL26'!$B$9:$CQ$307,CG$1,0),0)*$G291</f>
        <v>0</v>
      </c>
      <c r="CH291" s="35">
        <f>VLOOKUP($E291,'[2]TEORICOS (05.26)'!$A$8:$T$251,CH$1,0)</f>
        <v>0</v>
      </c>
      <c r="CI291" s="36">
        <f t="shared" si="154"/>
        <v>0</v>
      </c>
      <c r="CJ291" s="37">
        <f t="shared" si="155"/>
        <v>0</v>
      </c>
      <c r="CM291" s="16">
        <f>SUMIFS('[1]Ajuste Inventario'!$I:$I,'[1]Ajuste Inventario'!$B:$B,E291,'[1]Ajuste Inventario'!$S:$S,D291)*-1</f>
        <v>0</v>
      </c>
      <c r="CN291" s="36">
        <f t="shared" si="126"/>
        <v>0</v>
      </c>
      <c r="CP291" t="str">
        <f t="shared" si="127"/>
        <v>340Org.Vtas La Plata</v>
      </c>
      <c r="CQ291" s="10" t="e">
        <f t="shared" si="128"/>
        <v>#DIV/0!</v>
      </c>
    </row>
    <row r="292" spans="1:95" x14ac:dyDescent="0.25">
      <c r="A292" s="30">
        <v>46204</v>
      </c>
      <c r="B292" s="31" t="str">
        <f>VLOOKUP($E292,'[2]TEORICOS (05.26)'!$A$8:$T$251,B$1,0)</f>
        <v>P</v>
      </c>
      <c r="C292" s="32" t="str">
        <f>VLOOKUP($E292,'[2]TEORICOS (05.26)'!$A$8:$T$251,C$1,0)</f>
        <v>Fanta</v>
      </c>
      <c r="D292" t="s">
        <v>218</v>
      </c>
      <c r="E292">
        <v>344</v>
      </c>
      <c r="F292" t="s">
        <v>81</v>
      </c>
      <c r="G292" s="16">
        <v>135</v>
      </c>
      <c r="H292" s="16">
        <v>332.91000000000048</v>
      </c>
      <c r="I292" s="33">
        <v>2511794.0199999996</v>
      </c>
      <c r="J292" s="33">
        <v>2500131.4799999995</v>
      </c>
      <c r="K292" s="34">
        <f>IF($B292="P",VLOOKUP($E292,'[2]Costeo-JUL26'!$B$9:$CQ$307,K$1,0),0)</f>
        <v>902315</v>
      </c>
      <c r="L292" s="35">
        <f>VLOOKUP($E292,'[2]TEORICOS (05.26)'!$A$8:$T$251,L$1,0)</f>
        <v>0.20250000000000001</v>
      </c>
      <c r="M292" s="36">
        <f t="shared" si="129"/>
        <v>506276.62469999993</v>
      </c>
      <c r="N292" s="35">
        <f>IF($B292="P",VLOOKUP($E292,'[2]Costeo-JUL26'!$B$9:$CQ$307,N$1,0),0)</f>
        <v>0.01</v>
      </c>
      <c r="O292" s="36">
        <f t="shared" si="130"/>
        <v>5062.7662469999996</v>
      </c>
      <c r="P292" s="36">
        <f>IF($B292="P",VLOOKUP($E292,'[2]Costeo-JUL26'!$B$9:$CQ$307,P$1,0),0)*H292</f>
        <v>0</v>
      </c>
      <c r="Q292" s="36">
        <f t="shared" si="131"/>
        <v>511339.39094699995</v>
      </c>
      <c r="R292" s="34">
        <f>IF($B292="P",VLOOKUP($E292,'[2]Costeo-JUL26'!$B$9:$CQ$307,R$1,0),0)</f>
        <v>902332</v>
      </c>
      <c r="S292" s="16">
        <f>IF($B292="P",VLOOKUP($E292,'[2]Costeo-JUL26'!$B$9:$CQ$307,S$1,0),0)*$G292</f>
        <v>301.18945500000001</v>
      </c>
      <c r="T292" s="36">
        <f>IF($B292="P",VLOOKUP($E292,'[2]Costeo-JUL26'!$B$9:$CQ$307,T$1,0),0)*$G292</f>
        <v>210095.87733902829</v>
      </c>
      <c r="U292" s="35">
        <f>IF($B292="P",VLOOKUP($E292,'[2]Costeo-JUL26'!$B$9:$CQ$307,U$1,0),0)</f>
        <v>1.4999999999999999E-2</v>
      </c>
      <c r="V292" s="36">
        <f t="shared" si="132"/>
        <v>3151.438160085424</v>
      </c>
      <c r="W292" s="36">
        <f t="shared" si="133"/>
        <v>213247.3154991137</v>
      </c>
      <c r="X292" s="34">
        <f>IF($B292="P",VLOOKUP($E292,'[2]Costeo-JUL26'!$B$9:$CQ$307,X$1,0),0)</f>
        <v>902338</v>
      </c>
      <c r="Y292" s="16">
        <f>IF($B292="P",VLOOKUP($E292,'[2]Costeo-JUL26'!$B$9:$CQ$307,Y$1,0),0)*$G292</f>
        <v>11.97504</v>
      </c>
      <c r="Z292" s="36">
        <f>IF($B292="P",VLOOKUP($E292,'[2]Costeo-JUL26'!$B$9:$CQ$307,Z$1,0),0)*$G292</f>
        <v>3385.8228096000003</v>
      </c>
      <c r="AA292" s="35">
        <f>IF($B292="P",VLOOKUP($E292,'[2]Costeo-JUL26'!$B$9:$CQ$307,AA$1,0),0)</f>
        <v>0.45</v>
      </c>
      <c r="AB292" s="36">
        <f t="shared" si="134"/>
        <v>1523.6202643200002</v>
      </c>
      <c r="AC292" s="36">
        <f t="shared" si="135"/>
        <v>4909.4430739200006</v>
      </c>
      <c r="AD292" s="34">
        <f>IF($B292="P",VLOOKUP($E292,'[2]Costeo-JUL26'!$B$9:$CQ$307,AD$1,0),0)</f>
        <v>902255</v>
      </c>
      <c r="AE292" s="16">
        <f>IF($B292="P",VLOOKUP($E292,'[2]Costeo-JUL26'!$B$9:$CQ$307,AE$1,0),0)*$G292</f>
        <v>1080</v>
      </c>
      <c r="AF292" s="36">
        <f>IF($B292="P",VLOOKUP($E292,'[2]Costeo-JUL26'!$B$9:$CQ$307,AF$1,0),0)*$G292</f>
        <v>16165.655999999999</v>
      </c>
      <c r="AG292" s="35">
        <f>IF($B292="P",VLOOKUP($E292,'[2]Costeo-JUL26'!$B$9:$CQ$307,AG$1,0),0)</f>
        <v>6.0000000000000001E-3</v>
      </c>
      <c r="AH292" s="36">
        <f t="shared" si="136"/>
        <v>96.993935999999991</v>
      </c>
      <c r="AI292" s="36">
        <f t="shared" si="137"/>
        <v>16262.649936</v>
      </c>
      <c r="AJ292" s="34">
        <f>IF($B292="P",VLOOKUP($E292,'[2]Costeo-JUL26'!$B$9:$CQ$307,AJ$1,0),0)</f>
        <v>930637</v>
      </c>
      <c r="AK292" s="16">
        <f>IF($B292="P",VLOOKUP($E292,'[2]Costeo-JUL26'!$B$9:$CQ$307,AK$1,0),0)*$G292</f>
        <v>1080</v>
      </c>
      <c r="AL292" s="36">
        <f>IF($B292="P",VLOOKUP($E292,'[2]Costeo-JUL26'!$B$9:$CQ$307,AL$1,0),0)*$G292</f>
        <v>48833.085599999999</v>
      </c>
      <c r="AM292" s="35">
        <f>IF($B292="P",VLOOKUP($E292,'[2]Costeo-JUL26'!$B$9:$CQ$307,AM$1,0),0)</f>
        <v>1.7999999999999999E-2</v>
      </c>
      <c r="AN292" s="36">
        <f t="shared" si="138"/>
        <v>878.99554079999996</v>
      </c>
      <c r="AO292" s="36">
        <f t="shared" si="139"/>
        <v>49712.081140800001</v>
      </c>
      <c r="AP292" s="34">
        <f>IF($B292="P",VLOOKUP($E292,'[2]Costeo-JUL26'!$B$9:$CQ$307,AP$1,0),0)</f>
        <v>911881</v>
      </c>
      <c r="AQ292" s="16">
        <f>IF($B292="P",VLOOKUP($E292,'[2]Costeo-JUL26'!$B$9:$CQ$307,AQ$1,0),0)*$G292</f>
        <v>1080</v>
      </c>
      <c r="AR292" s="36">
        <f>IF($B292="P",VLOOKUP($E292,'[2]Costeo-JUL26'!$B$9:$CQ$307,AR$1,0),0)*$G292</f>
        <v>146546.49600244092</v>
      </c>
      <c r="AS292" s="35">
        <f>IF($B292="P",VLOOKUP($E292,'[2]Costeo-JUL26'!$B$9:$CQ$307,AS$1,0),0)</f>
        <v>0.02</v>
      </c>
      <c r="AT292" s="36">
        <f t="shared" si="140"/>
        <v>2930.9299200488185</v>
      </c>
      <c r="AU292" s="36">
        <f t="shared" si="141"/>
        <v>149477.42592248975</v>
      </c>
      <c r="AV292" s="34">
        <f>IF($B292="P",VLOOKUP($E292,'[2]Costeo-JUL26'!$B$9:$CQ$307,AV$1,0),0)</f>
        <v>902310</v>
      </c>
      <c r="AW292" s="16">
        <f>IF($B292="P",VLOOKUP($E292,'[2]Costeo-JUL26'!$B$9:$CQ$307,AW$1,0),0)*$G292</f>
        <v>4.4684999999999997</v>
      </c>
      <c r="AX292" s="36">
        <f>IF($B292="P",VLOOKUP($E292,'[2]Costeo-JUL26'!$B$9:$CQ$307,AX$1,0),0)*$G292</f>
        <v>15655.595713069562</v>
      </c>
      <c r="AY292" s="35">
        <f>IF($B292="P",VLOOKUP($E292,'[2]Costeo-JUL26'!$B$9:$CQ$307,AY$1,0),0)</f>
        <v>0.03</v>
      </c>
      <c r="AZ292" s="36">
        <f t="shared" si="142"/>
        <v>469.66787139208685</v>
      </c>
      <c r="BA292" s="36">
        <f t="shared" si="143"/>
        <v>16125.263584461649</v>
      </c>
      <c r="BB292" s="34">
        <f>IF($B292="P",VLOOKUP($E292,'[2]Costeo-JUL26'!$B$9:$CQ$307,BB$1,0),0)</f>
        <v>923266</v>
      </c>
      <c r="BC292" s="16">
        <f>IF($B292="P",VLOOKUP($E292,'[2]Costeo-JUL26'!$B$9:$CQ$307,BC$1,0),0)*$G292</f>
        <v>0.67500000000000004</v>
      </c>
      <c r="BD292" s="36">
        <f>IF($B292="P",VLOOKUP($E292,'[2]Costeo-JUL26'!$B$9:$CQ$307,BD$1,0),0)*$G292</f>
        <v>2730.9555000000005</v>
      </c>
      <c r="BE292" s="35">
        <f>IF($B292="P",VLOOKUP($E292,'[2]Costeo-JUL26'!$B$9:$CQ$307,BE$1,0),0)</f>
        <v>0.03</v>
      </c>
      <c r="BF292" s="36">
        <f t="shared" si="144"/>
        <v>81.928665000000009</v>
      </c>
      <c r="BG292" s="36">
        <f t="shared" si="145"/>
        <v>2812.8841650000004</v>
      </c>
      <c r="BH292" s="34">
        <f>IF($B292="P",VLOOKUP($E292,'[2]Costeo-JUL26'!$B$9:$CQ$307,BH$1,0),0)</f>
        <v>910319</v>
      </c>
      <c r="BI292" s="16">
        <f>IF($B292="P",VLOOKUP($E292,'[2]Costeo-JUL26'!$B$9:$CQ$307,BI$1,0),0)*$G292</f>
        <v>3.6</v>
      </c>
      <c r="BJ292" s="36">
        <f>IF($B292="P",VLOOKUP($E292,'[2]Costeo-JUL26'!$B$9:$CQ$307,BJ$1,0),0)*$G292</f>
        <v>9412.2000000000007</v>
      </c>
      <c r="BK292" s="35">
        <f>IF(BH292=910319,0,IF($B292="P",VLOOKUP($E292,'[2]Costeo-JUL26'!$B$9:$CQ$307,BK$1,0),0))</f>
        <v>0</v>
      </c>
      <c r="BL292" s="36">
        <f t="shared" si="146"/>
        <v>0</v>
      </c>
      <c r="BM292" s="36">
        <f t="shared" si="147"/>
        <v>9412.2000000000007</v>
      </c>
      <c r="BN292" s="34">
        <f>IF($B292="P",VLOOKUP($E292,'[2]Costeo-JUL26'!$B$9:$CQ$307,BN$1,0),0)</f>
        <v>0</v>
      </c>
      <c r="BO292" s="16">
        <f>IF($B292="P",VLOOKUP($E292,'[2]Costeo-JUL26'!$B$9:$CQ$307,BO$1,0),0)*$G292</f>
        <v>0</v>
      </c>
      <c r="BP292" s="36">
        <f>IF($B292="P",VLOOKUP($E292,'[2]Costeo-JUL26'!$B$9:$CQ$307,BP$1,0),0)*$G292</f>
        <v>0</v>
      </c>
      <c r="BQ292" s="35">
        <f>IF($B292="P",VLOOKUP($E292,'[2]Costeo-JUL26'!$B$9:$CQ$307,BQ$1,0),0)</f>
        <v>0</v>
      </c>
      <c r="BR292" s="36">
        <f t="shared" si="148"/>
        <v>0</v>
      </c>
      <c r="BS292" s="36">
        <f t="shared" si="149"/>
        <v>0</v>
      </c>
      <c r="BT292" s="34">
        <f>IF($B292="P",VLOOKUP($E292,'[2]Costeo-JUL26'!$B$9:$CQ$307,BT$1,0),0)</f>
        <v>0</v>
      </c>
      <c r="BU292" s="16">
        <f>IF($B292="P",VLOOKUP($E292,'[2]Costeo-JUL26'!$B$9:$CQ$307,BU$1,0),0)*$G292</f>
        <v>0</v>
      </c>
      <c r="BV292" s="36">
        <f>IF($B292="P",VLOOKUP($E292,'[2]Costeo-JUL26'!$B$9:$CQ$307,BV$1,0),0)*$G292</f>
        <v>0</v>
      </c>
      <c r="BW292" s="35">
        <f>IF($B292="P",VLOOKUP($E292,'[2]Costeo-JUL26'!$B$9:$CQ$307,BW$1,0),0)</f>
        <v>0</v>
      </c>
      <c r="BX292" s="36">
        <f t="shared" si="150"/>
        <v>0</v>
      </c>
      <c r="BY292" s="36">
        <f t="shared" si="151"/>
        <v>0</v>
      </c>
      <c r="BZ292" s="34">
        <f>IF($B292="P",VLOOKUP($E292,'[2]Costeo-JUL26'!$B$9:$CQ$307,BZ$1,0),0)</f>
        <v>0</v>
      </c>
      <c r="CA292" s="16">
        <f>IF($B292="P",VLOOKUP($E292,'[2]Costeo-JUL26'!$B$9:$CQ$307,CA$1,0),0)*$G292</f>
        <v>0</v>
      </c>
      <c r="CB292" s="36">
        <f>IF($B292="P",VLOOKUP($E292,'[2]Costeo-JUL26'!$B$9:$CQ$307,CB$1,0),0)*$G292</f>
        <v>0</v>
      </c>
      <c r="CC292" s="35">
        <f>IF($B292="P",VLOOKUP($E292,'[2]Costeo-JUL26'!$B$9:$CQ$307,CC$1,0),0)</f>
        <v>0</v>
      </c>
      <c r="CD292" s="36">
        <f t="shared" si="152"/>
        <v>0</v>
      </c>
      <c r="CE292" s="36">
        <f t="shared" si="153"/>
        <v>0</v>
      </c>
      <c r="CF292" s="37">
        <f t="shared" si="125"/>
        <v>973298.65426878503</v>
      </c>
      <c r="CG292" s="36">
        <f>IF($B292="r",VLOOKUP($E292,'[2]Costeo-JUL26'!$B$9:$CQ$307,CG$1,0),0)*$G292</f>
        <v>0</v>
      </c>
      <c r="CH292" s="35">
        <f>VLOOKUP($E292,'[2]TEORICOS (05.26)'!$A$8:$T$251,CH$1,0)</f>
        <v>0</v>
      </c>
      <c r="CI292" s="36">
        <f t="shared" si="154"/>
        <v>0</v>
      </c>
      <c r="CJ292" s="37">
        <f t="shared" si="155"/>
        <v>0</v>
      </c>
      <c r="CM292" s="16">
        <f>SUMIFS('[1]Ajuste Inventario'!$I:$I,'[1]Ajuste Inventario'!$B:$B,E292,'[1]Ajuste Inventario'!$S:$S,D292)*-1</f>
        <v>0</v>
      </c>
      <c r="CN292" s="36">
        <f t="shared" si="126"/>
        <v>0</v>
      </c>
      <c r="CP292" t="str">
        <f t="shared" si="127"/>
        <v>344Org.Vtas La Plata</v>
      </c>
      <c r="CQ292" s="10" t="e">
        <f t="shared" si="128"/>
        <v>#DIV/0!</v>
      </c>
    </row>
    <row r="293" spans="1:95" x14ac:dyDescent="0.25">
      <c r="A293" s="30">
        <v>46204</v>
      </c>
      <c r="B293" s="31" t="str">
        <f>VLOOKUP($E293,'[2]TEORICOS (05.26)'!$A$8:$T$251,B$1,0)</f>
        <v>P</v>
      </c>
      <c r="C293" s="32" t="str">
        <f>VLOOKUP($E293,'[2]TEORICOS (05.26)'!$A$8:$T$251,C$1,0)</f>
        <v>Fanta</v>
      </c>
      <c r="D293" t="s">
        <v>218</v>
      </c>
      <c r="E293">
        <v>359</v>
      </c>
      <c r="F293" t="s">
        <v>82</v>
      </c>
      <c r="G293" s="16">
        <v>2678</v>
      </c>
      <c r="H293" s="16">
        <v>6368.2840000000078</v>
      </c>
      <c r="I293" s="33">
        <v>45322301.180000544</v>
      </c>
      <c r="J293" s="33">
        <v>44832075.040000513</v>
      </c>
      <c r="K293" s="34">
        <f>IF($B293="P",VLOOKUP($E293,'[2]Costeo-JUL26'!$B$9:$CQ$307,K$1,0),0)</f>
        <v>902315</v>
      </c>
      <c r="L293" s="35">
        <f>VLOOKUP($E293,'[2]TEORICOS (05.26)'!$A$8:$T$251,L$1,0)</f>
        <v>0.20250000000000001</v>
      </c>
      <c r="M293" s="36">
        <f t="shared" si="129"/>
        <v>9078495.1956001054</v>
      </c>
      <c r="N293" s="35">
        <f>IF($B293="P",VLOOKUP($E293,'[2]Costeo-JUL26'!$B$9:$CQ$307,N$1,0),0)</f>
        <v>0.01</v>
      </c>
      <c r="O293" s="36">
        <f t="shared" si="130"/>
        <v>90784.951956001052</v>
      </c>
      <c r="P293" s="36">
        <f>IF($B293="P",VLOOKUP($E293,'[2]Costeo-JUL26'!$B$9:$CQ$307,P$1,0),0)*H293</f>
        <v>0</v>
      </c>
      <c r="Q293" s="36">
        <f t="shared" si="131"/>
        <v>9169280.1475561056</v>
      </c>
      <c r="R293" s="34">
        <f>IF($B293="P",VLOOKUP($E293,'[2]Costeo-JUL26'!$B$9:$CQ$307,R$1,0),0)</f>
        <v>902332</v>
      </c>
      <c r="S293" s="16">
        <f>IF($B293="P",VLOOKUP($E293,'[2]Costeo-JUL26'!$B$9:$CQ$307,S$1,0),0)*$G293</f>
        <v>5761.324003499999</v>
      </c>
      <c r="T293" s="36">
        <f>IF($B293="P",VLOOKUP($E293,'[2]Costeo-JUL26'!$B$9:$CQ$307,T$1,0),0)*$G293</f>
        <v>4018833.9965279833</v>
      </c>
      <c r="U293" s="35">
        <f>IF($B293="P",VLOOKUP($E293,'[2]Costeo-JUL26'!$B$9:$CQ$307,U$1,0),0)</f>
        <v>1.4999999999999999E-2</v>
      </c>
      <c r="V293" s="36">
        <f t="shared" si="132"/>
        <v>60282.509947919745</v>
      </c>
      <c r="W293" s="36">
        <f t="shared" si="133"/>
        <v>4079116.5064759031</v>
      </c>
      <c r="X293" s="34">
        <f>IF($B293="P",VLOOKUP($E293,'[2]Costeo-JUL26'!$B$9:$CQ$307,X$1,0),0)</f>
        <v>902338</v>
      </c>
      <c r="Y293" s="16">
        <f>IF($B293="P",VLOOKUP($E293,'[2]Costeo-JUL26'!$B$9:$CQ$307,Y$1,0),0)*$G293</f>
        <v>229.06540799999999</v>
      </c>
      <c r="Z293" s="36">
        <f>IF($B293="P",VLOOKUP($E293,'[2]Costeo-JUL26'!$B$9:$CQ$307,Z$1,0),0)*$G293</f>
        <v>64765.953457919997</v>
      </c>
      <c r="AA293" s="35">
        <f>IF($B293="P",VLOOKUP($E293,'[2]Costeo-JUL26'!$B$9:$CQ$307,AA$1,0),0)</f>
        <v>0.45</v>
      </c>
      <c r="AB293" s="36">
        <f t="shared" si="134"/>
        <v>29144.679056064</v>
      </c>
      <c r="AC293" s="36">
        <f t="shared" si="135"/>
        <v>93910.63251398399</v>
      </c>
      <c r="AD293" s="34">
        <f>IF($B293="P",VLOOKUP($E293,'[2]Costeo-JUL26'!$B$9:$CQ$307,AD$1,0),0)</f>
        <v>902255</v>
      </c>
      <c r="AE293" s="16">
        <f>IF($B293="P",VLOOKUP($E293,'[2]Costeo-JUL26'!$B$9:$CQ$307,AE$1,0),0)*$G293</f>
        <v>16068</v>
      </c>
      <c r="AF293" s="36">
        <f>IF($B293="P",VLOOKUP($E293,'[2]Costeo-JUL26'!$B$9:$CQ$307,AF$1,0),0)*$G293</f>
        <v>240509.03760000001</v>
      </c>
      <c r="AG293" s="35">
        <f>IF($B293="P",VLOOKUP($E293,'[2]Costeo-JUL26'!$B$9:$CQ$307,AG$1,0),0)</f>
        <v>6.0000000000000001E-3</v>
      </c>
      <c r="AH293" s="36">
        <f t="shared" si="136"/>
        <v>1443.0542256000001</v>
      </c>
      <c r="AI293" s="36">
        <f t="shared" si="137"/>
        <v>241952.09182560001</v>
      </c>
      <c r="AJ293" s="34">
        <f>IF($B293="P",VLOOKUP($E293,'[2]Costeo-JUL26'!$B$9:$CQ$307,AJ$1,0),0)</f>
        <v>930212</v>
      </c>
      <c r="AK293" s="16">
        <f>IF($B293="P",VLOOKUP($E293,'[2]Costeo-JUL26'!$B$9:$CQ$307,AK$1,0),0)*$G293</f>
        <v>16068</v>
      </c>
      <c r="AL293" s="36">
        <f>IF($B293="P",VLOOKUP($E293,'[2]Costeo-JUL26'!$B$9:$CQ$307,AL$1,0),0)*$G293</f>
        <v>195264.76320000002</v>
      </c>
      <c r="AM293" s="35">
        <f>IF($B293="P",VLOOKUP($E293,'[2]Costeo-JUL26'!$B$9:$CQ$307,AM$1,0),0)</f>
        <v>1.7999999999999999E-2</v>
      </c>
      <c r="AN293" s="36">
        <f t="shared" si="138"/>
        <v>3514.7657376000002</v>
      </c>
      <c r="AO293" s="36">
        <f t="shared" si="139"/>
        <v>198779.52893760003</v>
      </c>
      <c r="AP293" s="34">
        <f>IF($B293="P",VLOOKUP($E293,'[2]Costeo-JUL26'!$B$9:$CQ$307,AP$1,0),0)</f>
        <v>911423</v>
      </c>
      <c r="AQ293" s="16">
        <f>IF($B293="P",VLOOKUP($E293,'[2]Costeo-JUL26'!$B$9:$CQ$307,AQ$1,0),0)*$G293</f>
        <v>16068</v>
      </c>
      <c r="AR293" s="36">
        <f>IF($B293="P",VLOOKUP($E293,'[2]Costeo-JUL26'!$B$9:$CQ$307,AR$1,0),0)*$G293</f>
        <v>2452778.593133851</v>
      </c>
      <c r="AS293" s="35">
        <f>IF($B293="P",VLOOKUP($E293,'[2]Costeo-JUL26'!$B$9:$CQ$307,AS$1,0),0)</f>
        <v>0.02</v>
      </c>
      <c r="AT293" s="36">
        <f t="shared" si="140"/>
        <v>49055.571862677018</v>
      </c>
      <c r="AU293" s="36">
        <f t="shared" si="141"/>
        <v>2501834.1649965281</v>
      </c>
      <c r="AV293" s="34">
        <f>IF($B293="P",VLOOKUP($E293,'[2]Costeo-JUL26'!$B$9:$CQ$307,AV$1,0),0)</f>
        <v>932442</v>
      </c>
      <c r="AW293" s="16">
        <f>IF($B293="P",VLOOKUP($E293,'[2]Costeo-JUL26'!$B$9:$CQ$307,AW$1,0),0)*$G293</f>
        <v>74.180599999999998</v>
      </c>
      <c r="AX293" s="36">
        <f>IF($B293="P",VLOOKUP($E293,'[2]Costeo-JUL26'!$B$9:$CQ$307,AX$1,0),0)*$G293</f>
        <v>273820.94363643788</v>
      </c>
      <c r="AY293" s="35">
        <f>IF($B293="P",VLOOKUP($E293,'[2]Costeo-JUL26'!$B$9:$CQ$307,AY$1,0),0)</f>
        <v>0.03</v>
      </c>
      <c r="AZ293" s="36">
        <f t="shared" si="142"/>
        <v>8214.6283090931356</v>
      </c>
      <c r="BA293" s="36">
        <f t="shared" si="143"/>
        <v>282035.571945531</v>
      </c>
      <c r="BB293" s="34">
        <f>IF($B293="P",VLOOKUP($E293,'[2]Costeo-JUL26'!$B$9:$CQ$307,BB$1,0),0)</f>
        <v>902311</v>
      </c>
      <c r="BC293" s="16">
        <f>IF($B293="P",VLOOKUP($E293,'[2]Costeo-JUL26'!$B$9:$CQ$307,BC$1,0),0)*$G293</f>
        <v>11.71625</v>
      </c>
      <c r="BD293" s="36">
        <f>IF($B293="P",VLOOKUP($E293,'[2]Costeo-JUL26'!$B$9:$CQ$307,BD$1,0),0)*$G293</f>
        <v>45946.973231250013</v>
      </c>
      <c r="BE293" s="35">
        <f>IF($B293="P",VLOOKUP($E293,'[2]Costeo-JUL26'!$B$9:$CQ$307,BE$1,0),0)</f>
        <v>0.03</v>
      </c>
      <c r="BF293" s="36">
        <f t="shared" si="144"/>
        <v>1378.4091969375004</v>
      </c>
      <c r="BG293" s="36">
        <f t="shared" si="145"/>
        <v>47325.382428187513</v>
      </c>
      <c r="BH293" s="34">
        <f>IF($B293="P",VLOOKUP($E293,'[2]Costeo-JUL26'!$B$9:$CQ$307,BH$1,0),0)</f>
        <v>933089</v>
      </c>
      <c r="BI293" s="16">
        <f>IF($B293="P",VLOOKUP($E293,'[2]Costeo-JUL26'!$B$9:$CQ$307,BI$1,0),0)*$G293</f>
        <v>100.425</v>
      </c>
      <c r="BJ293" s="36">
        <f>IF($B293="P",VLOOKUP($E293,'[2]Costeo-JUL26'!$B$9:$CQ$307,BJ$1,0),0)*$G293</f>
        <v>74783.74018641116</v>
      </c>
      <c r="BK293" s="35">
        <f>IF(BH293=910319,0,IF($B293="P",VLOOKUP($E293,'[2]Costeo-JUL26'!$B$9:$CQ$307,BK$1,0),0))</f>
        <v>0.02</v>
      </c>
      <c r="BL293" s="36">
        <f t="shared" si="146"/>
        <v>1495.6748037282232</v>
      </c>
      <c r="BM293" s="36">
        <f t="shared" si="147"/>
        <v>76279.414990139383</v>
      </c>
      <c r="BN293" s="34">
        <f>IF($B293="P",VLOOKUP($E293,'[2]Costeo-JUL26'!$B$9:$CQ$307,BN$1,0),0)</f>
        <v>0</v>
      </c>
      <c r="BO293" s="16">
        <f>IF($B293="P",VLOOKUP($E293,'[2]Costeo-JUL26'!$B$9:$CQ$307,BO$1,0),0)*$G293</f>
        <v>0</v>
      </c>
      <c r="BP293" s="36">
        <f>IF($B293="P",VLOOKUP($E293,'[2]Costeo-JUL26'!$B$9:$CQ$307,BP$1,0),0)*$G293</f>
        <v>0</v>
      </c>
      <c r="BQ293" s="35">
        <f>IF($B293="P",VLOOKUP($E293,'[2]Costeo-JUL26'!$B$9:$CQ$307,BQ$1,0),0)</f>
        <v>0</v>
      </c>
      <c r="BR293" s="36">
        <f t="shared" si="148"/>
        <v>0</v>
      </c>
      <c r="BS293" s="36">
        <f t="shared" si="149"/>
        <v>0</v>
      </c>
      <c r="BT293" s="34">
        <f>IF($B293="P",VLOOKUP($E293,'[2]Costeo-JUL26'!$B$9:$CQ$307,BT$1,0),0)</f>
        <v>0</v>
      </c>
      <c r="BU293" s="16">
        <f>IF($B293="P",VLOOKUP($E293,'[2]Costeo-JUL26'!$B$9:$CQ$307,BU$1,0),0)*$G293</f>
        <v>0</v>
      </c>
      <c r="BV293" s="36">
        <f>IF($B293="P",VLOOKUP($E293,'[2]Costeo-JUL26'!$B$9:$CQ$307,BV$1,0),0)*$G293</f>
        <v>0</v>
      </c>
      <c r="BW293" s="35">
        <f>IF($B293="P",VLOOKUP($E293,'[2]Costeo-JUL26'!$B$9:$CQ$307,BW$1,0),0)</f>
        <v>0</v>
      </c>
      <c r="BX293" s="36">
        <f t="shared" si="150"/>
        <v>0</v>
      </c>
      <c r="BY293" s="36">
        <f t="shared" si="151"/>
        <v>0</v>
      </c>
      <c r="BZ293" s="34">
        <f>IF($B293="P",VLOOKUP($E293,'[2]Costeo-JUL26'!$B$9:$CQ$307,BZ$1,0),0)</f>
        <v>0</v>
      </c>
      <c r="CA293" s="16">
        <f>IF($B293="P",VLOOKUP($E293,'[2]Costeo-JUL26'!$B$9:$CQ$307,CA$1,0),0)*$G293</f>
        <v>0</v>
      </c>
      <c r="CB293" s="36">
        <f>IF($B293="P",VLOOKUP($E293,'[2]Costeo-JUL26'!$B$9:$CQ$307,CB$1,0),0)*$G293</f>
        <v>0</v>
      </c>
      <c r="CC293" s="35">
        <f>IF($B293="P",VLOOKUP($E293,'[2]Costeo-JUL26'!$B$9:$CQ$307,CC$1,0),0)</f>
        <v>0</v>
      </c>
      <c r="CD293" s="36">
        <f t="shared" si="152"/>
        <v>0</v>
      </c>
      <c r="CE293" s="36">
        <f t="shared" si="153"/>
        <v>0</v>
      </c>
      <c r="CF293" s="37">
        <f t="shared" si="125"/>
        <v>16690513.44166958</v>
      </c>
      <c r="CG293" s="36">
        <f>IF($B293="r",VLOOKUP($E293,'[2]Costeo-JUL26'!$B$9:$CQ$307,CG$1,0),0)*$G293</f>
        <v>0</v>
      </c>
      <c r="CH293" s="35">
        <f>VLOOKUP($E293,'[2]TEORICOS (05.26)'!$A$8:$T$251,CH$1,0)</f>
        <v>0</v>
      </c>
      <c r="CI293" s="36">
        <f t="shared" si="154"/>
        <v>0</v>
      </c>
      <c r="CJ293" s="37">
        <f t="shared" si="155"/>
        <v>0</v>
      </c>
      <c r="CM293" s="16">
        <f>SUMIFS('[1]Ajuste Inventario'!$I:$I,'[1]Ajuste Inventario'!$B:$B,E293,'[1]Ajuste Inventario'!$S:$S,D293)*-1</f>
        <v>0</v>
      </c>
      <c r="CN293" s="36">
        <f t="shared" si="126"/>
        <v>0</v>
      </c>
      <c r="CP293" t="str">
        <f t="shared" si="127"/>
        <v>359Org.Vtas La Plata</v>
      </c>
      <c r="CQ293" s="10" t="e">
        <f t="shared" si="128"/>
        <v>#DIV/0!</v>
      </c>
    </row>
    <row r="294" spans="1:95" x14ac:dyDescent="0.25">
      <c r="A294" s="30">
        <v>46204</v>
      </c>
      <c r="B294" s="31" t="str">
        <f>VLOOKUP($E294,'[2]TEORICOS (05.26)'!$A$8:$T$251,B$1,0)</f>
        <v>P</v>
      </c>
      <c r="C294" s="32" t="str">
        <f>VLOOKUP($E294,'[2]TEORICOS (05.26)'!$A$8:$T$251,C$1,0)</f>
        <v>Fanta</v>
      </c>
      <c r="D294" t="s">
        <v>218</v>
      </c>
      <c r="E294">
        <v>361</v>
      </c>
      <c r="F294" t="s">
        <v>83</v>
      </c>
      <c r="G294" s="16">
        <v>396.16700000000003</v>
      </c>
      <c r="H294" s="16">
        <v>1255.8493899999996</v>
      </c>
      <c r="I294" s="33">
        <v>7753857.3700000485</v>
      </c>
      <c r="J294" s="33">
        <v>7727610.700000043</v>
      </c>
      <c r="K294" s="34">
        <f>IF($B294="P",VLOOKUP($E294,'[2]Costeo-JUL26'!$B$9:$CQ$307,K$1,0),0)</f>
        <v>902315</v>
      </c>
      <c r="L294" s="35">
        <f>VLOOKUP($E294,'[2]TEORICOS (05.26)'!$A$8:$T$251,L$1,0)</f>
        <v>0.20250000000000001</v>
      </c>
      <c r="M294" s="36">
        <f t="shared" si="129"/>
        <v>1564841.1667500087</v>
      </c>
      <c r="N294" s="35">
        <f>IF($B294="P",VLOOKUP($E294,'[2]Costeo-JUL26'!$B$9:$CQ$307,N$1,0),0)</f>
        <v>0.01</v>
      </c>
      <c r="O294" s="36">
        <f t="shared" si="130"/>
        <v>15648.411667500088</v>
      </c>
      <c r="P294" s="36">
        <f>IF($B294="P",VLOOKUP($E294,'[2]Costeo-JUL26'!$B$9:$CQ$307,P$1,0),0)*H294</f>
        <v>0</v>
      </c>
      <c r="Q294" s="36">
        <f t="shared" si="131"/>
        <v>1580489.5784175089</v>
      </c>
      <c r="R294" s="34">
        <f>IF($B294="P",VLOOKUP($E294,'[2]Costeo-JUL26'!$B$9:$CQ$307,R$1,0),0)</f>
        <v>902332</v>
      </c>
      <c r="S294" s="16">
        <f>IF($B294="P",VLOOKUP($E294,'[2]Costeo-JUL26'!$B$9:$CQ$307,S$1,0),0)*$G294</f>
        <v>1136.3935506569999</v>
      </c>
      <c r="T294" s="36">
        <f>IF($B294="P",VLOOKUP($E294,'[2]Costeo-JUL26'!$B$9:$CQ$307,T$1,0),0)*$G294</f>
        <v>792695.74702638877</v>
      </c>
      <c r="U294" s="35">
        <f>IF($B294="P",VLOOKUP($E294,'[2]Costeo-JUL26'!$B$9:$CQ$307,U$1,0),0)</f>
        <v>1.4999999999999999E-2</v>
      </c>
      <c r="V294" s="36">
        <f t="shared" si="132"/>
        <v>11890.43620539583</v>
      </c>
      <c r="W294" s="36">
        <f t="shared" si="133"/>
        <v>804586.18323178461</v>
      </c>
      <c r="X294" s="34">
        <f>IF($B294="P",VLOOKUP($E294,'[2]Costeo-JUL26'!$B$9:$CQ$307,X$1,0),0)</f>
        <v>902338</v>
      </c>
      <c r="Y294" s="16">
        <f>IF($B294="P",VLOOKUP($E294,'[2]Costeo-JUL26'!$B$9:$CQ$307,Y$1,0),0)*$G294</f>
        <v>45.182054016000009</v>
      </c>
      <c r="Z294" s="36">
        <f>IF($B294="P",VLOOKUP($E294,'[2]Costeo-JUL26'!$B$9:$CQ$307,Z$1,0),0)*$G294</f>
        <v>12774.773952483843</v>
      </c>
      <c r="AA294" s="35">
        <f>IF($B294="P",VLOOKUP($E294,'[2]Costeo-JUL26'!$B$9:$CQ$307,AA$1,0),0)</f>
        <v>0.45</v>
      </c>
      <c r="AB294" s="36">
        <f t="shared" si="134"/>
        <v>5748.6482786177294</v>
      </c>
      <c r="AC294" s="36">
        <f t="shared" si="135"/>
        <v>18523.422231101573</v>
      </c>
      <c r="AD294" s="34">
        <f>IF($B294="P",VLOOKUP($E294,'[2]Costeo-JUL26'!$B$9:$CQ$307,AD$1,0),0)</f>
        <v>902255</v>
      </c>
      <c r="AE294" s="16">
        <f>IF($B294="P",VLOOKUP($E294,'[2]Costeo-JUL26'!$B$9:$CQ$307,AE$1,0),0)*$G294</f>
        <v>2377.0020000000004</v>
      </c>
      <c r="AF294" s="36">
        <f>IF($B294="P",VLOOKUP($E294,'[2]Costeo-JUL26'!$B$9:$CQ$307,AF$1,0),0)*$G294</f>
        <v>35579.441336400007</v>
      </c>
      <c r="AG294" s="35">
        <f>IF($B294="P",VLOOKUP($E294,'[2]Costeo-JUL26'!$B$9:$CQ$307,AG$1,0),0)</f>
        <v>6.0000000000000001E-3</v>
      </c>
      <c r="AH294" s="36">
        <f t="shared" si="136"/>
        <v>213.47664801840006</v>
      </c>
      <c r="AI294" s="36">
        <f t="shared" si="137"/>
        <v>35792.917984418404</v>
      </c>
      <c r="AJ294" s="34">
        <f>IF($B294="P",VLOOKUP($E294,'[2]Costeo-JUL26'!$B$9:$CQ$307,AJ$1,0),0)</f>
        <v>930213</v>
      </c>
      <c r="AK294" s="16">
        <f>IF($B294="P",VLOOKUP($E294,'[2]Costeo-JUL26'!$B$9:$CQ$307,AK$1,0),0)*$G294</f>
        <v>2377.0020000000004</v>
      </c>
      <c r="AL294" s="36">
        <f>IF($B294="P",VLOOKUP($E294,'[2]Costeo-JUL26'!$B$9:$CQ$307,AL$1,0),0)*$G294</f>
        <v>54285.068415239999</v>
      </c>
      <c r="AM294" s="35">
        <f>IF($B294="P",VLOOKUP($E294,'[2]Costeo-JUL26'!$B$9:$CQ$307,AM$1,0),0)</f>
        <v>1.7999999999999999E-2</v>
      </c>
      <c r="AN294" s="36">
        <f t="shared" si="138"/>
        <v>977.13123147431986</v>
      </c>
      <c r="AO294" s="36">
        <f t="shared" si="139"/>
        <v>55262.199646714318</v>
      </c>
      <c r="AP294" s="34">
        <f>IF($B294="P",VLOOKUP($E294,'[2]Costeo-JUL26'!$B$9:$CQ$307,AP$1,0),0)</f>
        <v>913487</v>
      </c>
      <c r="AQ294" s="16">
        <f>IF($B294="P",VLOOKUP($E294,'[2]Costeo-JUL26'!$B$9:$CQ$307,AQ$1,0),0)*$G294</f>
        <v>2377.0020000000004</v>
      </c>
      <c r="AR294" s="36">
        <f>IF($B294="P",VLOOKUP($E294,'[2]Costeo-JUL26'!$B$9:$CQ$307,AR$1,0),0)*$G294</f>
        <v>454746.89112416905</v>
      </c>
      <c r="AS294" s="35">
        <f>IF($B294="P",VLOOKUP($E294,'[2]Costeo-JUL26'!$B$9:$CQ$307,AS$1,0),0)</f>
        <v>0.02</v>
      </c>
      <c r="AT294" s="36">
        <f t="shared" si="140"/>
        <v>9094.9378224833818</v>
      </c>
      <c r="AU294" s="36">
        <f t="shared" si="141"/>
        <v>463841.82894665241</v>
      </c>
      <c r="AV294" s="34">
        <f>IF($B294="P",VLOOKUP($E294,'[2]Costeo-JUL26'!$B$9:$CQ$307,AV$1,0),0)</f>
        <v>902310</v>
      </c>
      <c r="AW294" s="16">
        <f>IF($B294="P",VLOOKUP($E294,'[2]Costeo-JUL26'!$B$9:$CQ$307,AW$1,0),0)*$G294</f>
        <v>14.341245400000002</v>
      </c>
      <c r="AX294" s="36">
        <f>IF($B294="P",VLOOKUP($E294,'[2]Costeo-JUL26'!$B$9:$CQ$307,AX$1,0),0)*$G294</f>
        <v>50245.214278688291</v>
      </c>
      <c r="AY294" s="35">
        <f>IF($B294="P",VLOOKUP($E294,'[2]Costeo-JUL26'!$B$9:$CQ$307,AY$1,0),0)</f>
        <v>0.03</v>
      </c>
      <c r="AZ294" s="36">
        <f t="shared" si="142"/>
        <v>1507.3564283606486</v>
      </c>
      <c r="BA294" s="36">
        <f t="shared" si="143"/>
        <v>51752.570707048937</v>
      </c>
      <c r="BB294" s="34">
        <f>IF($B294="P",VLOOKUP($E294,'[2]Costeo-JUL26'!$B$9:$CQ$307,BB$1,0),0)</f>
        <v>923266</v>
      </c>
      <c r="BC294" s="16">
        <f>IF($B294="P",VLOOKUP($E294,'[2]Costeo-JUL26'!$B$9:$CQ$307,BC$1,0),0)*$G294</f>
        <v>3.2353374222000002</v>
      </c>
      <c r="BD294" s="36">
        <f>IF($B294="P",VLOOKUP($E294,'[2]Costeo-JUL26'!$B$9:$CQ$307,BD$1,0),0)*$G294</f>
        <v>13089.722262982094</v>
      </c>
      <c r="BE294" s="35">
        <f>IF($B294="P",VLOOKUP($E294,'[2]Costeo-JUL26'!$B$9:$CQ$307,BE$1,0),0)</f>
        <v>0.03</v>
      </c>
      <c r="BF294" s="36">
        <f t="shared" si="144"/>
        <v>392.69166788946279</v>
      </c>
      <c r="BG294" s="36">
        <f t="shared" si="145"/>
        <v>13482.413930871557</v>
      </c>
      <c r="BH294" s="34">
        <f>IF($B294="P",VLOOKUP($E294,'[2]Costeo-JUL26'!$B$9:$CQ$307,BH$1,0),0)</f>
        <v>910319</v>
      </c>
      <c r="BI294" s="16">
        <f>IF($B294="P",VLOOKUP($E294,'[2]Costeo-JUL26'!$B$9:$CQ$307,BI$1,0),0)*$G294</f>
        <v>9.9041750000000022</v>
      </c>
      <c r="BJ294" s="36">
        <f>IF($B294="P",VLOOKUP($E294,'[2]Costeo-JUL26'!$B$9:$CQ$307,BJ$1,0),0)*$G294</f>
        <v>25894.4655375</v>
      </c>
      <c r="BK294" s="35">
        <f>IF(BH294=910319,0,IF($B294="P",VLOOKUP($E294,'[2]Costeo-JUL26'!$B$9:$CQ$307,BK$1,0),0))</f>
        <v>0</v>
      </c>
      <c r="BL294" s="36">
        <f t="shared" si="146"/>
        <v>0</v>
      </c>
      <c r="BM294" s="36">
        <f t="shared" si="147"/>
        <v>25894.4655375</v>
      </c>
      <c r="BN294" s="34">
        <f>IF($B294="P",VLOOKUP($E294,'[2]Costeo-JUL26'!$B$9:$CQ$307,BN$1,0),0)</f>
        <v>0</v>
      </c>
      <c r="BO294" s="16">
        <f>IF($B294="P",VLOOKUP($E294,'[2]Costeo-JUL26'!$B$9:$CQ$307,BO$1,0),0)*$G294</f>
        <v>0</v>
      </c>
      <c r="BP294" s="36">
        <f>IF($B294="P",VLOOKUP($E294,'[2]Costeo-JUL26'!$B$9:$CQ$307,BP$1,0),0)*$G294</f>
        <v>0</v>
      </c>
      <c r="BQ294" s="35">
        <f>IF($B294="P",VLOOKUP($E294,'[2]Costeo-JUL26'!$B$9:$CQ$307,BQ$1,0),0)</f>
        <v>0</v>
      </c>
      <c r="BR294" s="36">
        <f t="shared" si="148"/>
        <v>0</v>
      </c>
      <c r="BS294" s="36">
        <f t="shared" si="149"/>
        <v>0</v>
      </c>
      <c r="BT294" s="34">
        <f>IF($B294="P",VLOOKUP($E294,'[2]Costeo-JUL26'!$B$9:$CQ$307,BT$1,0),0)</f>
        <v>0</v>
      </c>
      <c r="BU294" s="16">
        <f>IF($B294="P",VLOOKUP($E294,'[2]Costeo-JUL26'!$B$9:$CQ$307,BU$1,0),0)*$G294</f>
        <v>0</v>
      </c>
      <c r="BV294" s="36">
        <f>IF($B294="P",VLOOKUP($E294,'[2]Costeo-JUL26'!$B$9:$CQ$307,BV$1,0),0)*$G294</f>
        <v>0</v>
      </c>
      <c r="BW294" s="35">
        <f>IF($B294="P",VLOOKUP($E294,'[2]Costeo-JUL26'!$B$9:$CQ$307,BW$1,0),0)</f>
        <v>0</v>
      </c>
      <c r="BX294" s="36">
        <f t="shared" si="150"/>
        <v>0</v>
      </c>
      <c r="BY294" s="36">
        <f t="shared" si="151"/>
        <v>0</v>
      </c>
      <c r="BZ294" s="34">
        <f>IF($B294="P",VLOOKUP($E294,'[2]Costeo-JUL26'!$B$9:$CQ$307,BZ$1,0),0)</f>
        <v>0</v>
      </c>
      <c r="CA294" s="16">
        <f>IF($B294="P",VLOOKUP($E294,'[2]Costeo-JUL26'!$B$9:$CQ$307,CA$1,0),0)*$G294</f>
        <v>0</v>
      </c>
      <c r="CB294" s="36">
        <f>IF($B294="P",VLOOKUP($E294,'[2]Costeo-JUL26'!$B$9:$CQ$307,CB$1,0),0)*$G294</f>
        <v>0</v>
      </c>
      <c r="CC294" s="35">
        <f>IF($B294="P",VLOOKUP($E294,'[2]Costeo-JUL26'!$B$9:$CQ$307,CC$1,0),0)</f>
        <v>0</v>
      </c>
      <c r="CD294" s="36">
        <f t="shared" si="152"/>
        <v>0</v>
      </c>
      <c r="CE294" s="36">
        <f t="shared" si="153"/>
        <v>0</v>
      </c>
      <c r="CF294" s="37">
        <f t="shared" si="125"/>
        <v>3049625.5806336002</v>
      </c>
      <c r="CG294" s="36">
        <f>IF($B294="r",VLOOKUP($E294,'[2]Costeo-JUL26'!$B$9:$CQ$307,CG$1,0),0)*$G294</f>
        <v>0</v>
      </c>
      <c r="CH294" s="35">
        <f>VLOOKUP($E294,'[2]TEORICOS (05.26)'!$A$8:$T$251,CH$1,0)</f>
        <v>0</v>
      </c>
      <c r="CI294" s="36">
        <f t="shared" si="154"/>
        <v>0</v>
      </c>
      <c r="CJ294" s="37">
        <f t="shared" si="155"/>
        <v>0</v>
      </c>
      <c r="CM294" s="16">
        <f>SUMIFS('[1]Ajuste Inventario'!$I:$I,'[1]Ajuste Inventario'!$B:$B,E294,'[1]Ajuste Inventario'!$S:$S,D294)*-1</f>
        <v>0</v>
      </c>
      <c r="CN294" s="36">
        <f t="shared" si="126"/>
        <v>0</v>
      </c>
      <c r="CP294" t="str">
        <f t="shared" si="127"/>
        <v>361Org.Vtas La Plata</v>
      </c>
      <c r="CQ294" s="10" t="e">
        <f t="shared" si="128"/>
        <v>#DIV/0!</v>
      </c>
    </row>
    <row r="295" spans="1:95" x14ac:dyDescent="0.25">
      <c r="A295" s="30">
        <v>46204</v>
      </c>
      <c r="B295" s="31" t="str">
        <f>VLOOKUP($E295,'[2]TEORICOS (05.26)'!$A$8:$T$251,B$1,0)</f>
        <v>R</v>
      </c>
      <c r="C295" s="32" t="str">
        <f>VLOOKUP($E295,'[2]TEORICOS (05.26)'!$A$8:$T$251,C$1,0)</f>
        <v>Ades</v>
      </c>
      <c r="D295" t="s">
        <v>218</v>
      </c>
      <c r="E295">
        <v>440</v>
      </c>
      <c r="F295" t="s">
        <v>84</v>
      </c>
      <c r="G295" s="16">
        <v>586.5</v>
      </c>
      <c r="H295" s="16">
        <v>826.37849999999776</v>
      </c>
      <c r="I295" s="33">
        <v>10219600.229999978</v>
      </c>
      <c r="J295" s="33">
        <v>10069780.019999979</v>
      </c>
      <c r="K295" s="34">
        <f>IF($B295="P",VLOOKUP($E295,'[2]Costeo-JUL26'!$B$9:$CQ$307,K$1,0),0)</f>
        <v>0</v>
      </c>
      <c r="L295" s="35">
        <f>VLOOKUP($E295,'[2]TEORICOS (05.26)'!$A$8:$T$251,L$1,0)</f>
        <v>0.24</v>
      </c>
      <c r="M295" s="36">
        <f t="shared" si="129"/>
        <v>0</v>
      </c>
      <c r="N295" s="35">
        <f>IF($B295="P",VLOOKUP($E295,'[2]Costeo-JUL26'!$B$9:$CQ$307,N$1,0),0)</f>
        <v>0</v>
      </c>
      <c r="O295" s="36">
        <f t="shared" si="130"/>
        <v>0</v>
      </c>
      <c r="P295" s="36">
        <f>IF($B295="P",VLOOKUP($E295,'[2]Costeo-JUL26'!$B$9:$CQ$307,P$1,0),0)*H295</f>
        <v>0</v>
      </c>
      <c r="Q295" s="36">
        <f t="shared" si="131"/>
        <v>0</v>
      </c>
      <c r="R295" s="34">
        <f>IF($B295="P",VLOOKUP($E295,'[2]Costeo-JUL26'!$B$9:$CQ$307,R$1,0),0)</f>
        <v>0</v>
      </c>
      <c r="S295" s="16">
        <f>IF($B295="P",VLOOKUP($E295,'[2]Costeo-JUL26'!$B$9:$CQ$307,S$1,0),0)*$G295</f>
        <v>0</v>
      </c>
      <c r="T295" s="36">
        <f>IF($B295="P",VLOOKUP($E295,'[2]Costeo-JUL26'!$B$9:$CQ$307,T$1,0),0)*$G295</f>
        <v>0</v>
      </c>
      <c r="U295" s="35">
        <f>IF($B295="P",VLOOKUP($E295,'[2]Costeo-JUL26'!$B$9:$CQ$307,U$1,0),0)</f>
        <v>0</v>
      </c>
      <c r="V295" s="36">
        <f t="shared" si="132"/>
        <v>0</v>
      </c>
      <c r="W295" s="36">
        <f t="shared" si="133"/>
        <v>0</v>
      </c>
      <c r="X295" s="34">
        <f>IF($B295="P",VLOOKUP($E295,'[2]Costeo-JUL26'!$B$9:$CQ$307,X$1,0),0)</f>
        <v>0</v>
      </c>
      <c r="Y295" s="16">
        <f>IF($B295="P",VLOOKUP($E295,'[2]Costeo-JUL26'!$B$9:$CQ$307,Y$1,0),0)*$G295</f>
        <v>0</v>
      </c>
      <c r="Z295" s="36">
        <f>IF($B295="P",VLOOKUP($E295,'[2]Costeo-JUL26'!$B$9:$CQ$307,Z$1,0),0)*$G295</f>
        <v>0</v>
      </c>
      <c r="AA295" s="35">
        <f>IF($B295="P",VLOOKUP($E295,'[2]Costeo-JUL26'!$B$9:$CQ$307,AA$1,0),0)</f>
        <v>0</v>
      </c>
      <c r="AB295" s="36">
        <f t="shared" si="134"/>
        <v>0</v>
      </c>
      <c r="AC295" s="36">
        <f t="shared" si="135"/>
        <v>0</v>
      </c>
      <c r="AD295" s="34">
        <f>IF($B295="P",VLOOKUP($E295,'[2]Costeo-JUL26'!$B$9:$CQ$307,AD$1,0),0)</f>
        <v>0</v>
      </c>
      <c r="AE295" s="16">
        <f>IF($B295="P",VLOOKUP($E295,'[2]Costeo-JUL26'!$B$9:$CQ$307,AE$1,0),0)*$G295</f>
        <v>0</v>
      </c>
      <c r="AF295" s="36">
        <f>IF($B295="P",VLOOKUP($E295,'[2]Costeo-JUL26'!$B$9:$CQ$307,AF$1,0),0)*$G295</f>
        <v>0</v>
      </c>
      <c r="AG295" s="35">
        <f>IF($B295="P",VLOOKUP($E295,'[2]Costeo-JUL26'!$B$9:$CQ$307,AG$1,0),0)</f>
        <v>0</v>
      </c>
      <c r="AH295" s="36">
        <f t="shared" si="136"/>
        <v>0</v>
      </c>
      <c r="AI295" s="36">
        <f t="shared" si="137"/>
        <v>0</v>
      </c>
      <c r="AJ295" s="34">
        <f>IF($B295="P",VLOOKUP($E295,'[2]Costeo-JUL26'!$B$9:$CQ$307,AJ$1,0),0)</f>
        <v>0</v>
      </c>
      <c r="AK295" s="16">
        <f>IF($B295="P",VLOOKUP($E295,'[2]Costeo-JUL26'!$B$9:$CQ$307,AK$1,0),0)*$G295</f>
        <v>0</v>
      </c>
      <c r="AL295" s="36">
        <f>IF($B295="P",VLOOKUP($E295,'[2]Costeo-JUL26'!$B$9:$CQ$307,AL$1,0),0)*$G295</f>
        <v>0</v>
      </c>
      <c r="AM295" s="35">
        <f>IF($B295="P",VLOOKUP($E295,'[2]Costeo-JUL26'!$B$9:$CQ$307,AM$1,0),0)</f>
        <v>0</v>
      </c>
      <c r="AN295" s="36">
        <f t="shared" si="138"/>
        <v>0</v>
      </c>
      <c r="AO295" s="36">
        <f t="shared" si="139"/>
        <v>0</v>
      </c>
      <c r="AP295" s="34">
        <f>IF($B295="P",VLOOKUP($E295,'[2]Costeo-JUL26'!$B$9:$CQ$307,AP$1,0),0)</f>
        <v>0</v>
      </c>
      <c r="AQ295" s="16">
        <f>IF($B295="P",VLOOKUP($E295,'[2]Costeo-JUL26'!$B$9:$CQ$307,AQ$1,0),0)*$G295</f>
        <v>0</v>
      </c>
      <c r="AR295" s="36">
        <f>IF($B295="P",VLOOKUP($E295,'[2]Costeo-JUL26'!$B$9:$CQ$307,AR$1,0),0)*$G295</f>
        <v>0</v>
      </c>
      <c r="AS295" s="35">
        <f>IF($B295="P",VLOOKUP($E295,'[2]Costeo-JUL26'!$B$9:$CQ$307,AS$1,0),0)</f>
        <v>0</v>
      </c>
      <c r="AT295" s="36">
        <f t="shared" si="140"/>
        <v>0</v>
      </c>
      <c r="AU295" s="36">
        <f t="shared" si="141"/>
        <v>0</v>
      </c>
      <c r="AV295" s="34">
        <f>IF($B295="P",VLOOKUP($E295,'[2]Costeo-JUL26'!$B$9:$CQ$307,AV$1,0),0)</f>
        <v>0</v>
      </c>
      <c r="AW295" s="16">
        <f>IF($B295="P",VLOOKUP($E295,'[2]Costeo-JUL26'!$B$9:$CQ$307,AW$1,0),0)*$G295</f>
        <v>0</v>
      </c>
      <c r="AX295" s="36">
        <f>IF($B295="P",VLOOKUP($E295,'[2]Costeo-JUL26'!$B$9:$CQ$307,AX$1,0),0)*$G295</f>
        <v>0</v>
      </c>
      <c r="AY295" s="35">
        <f>IF($B295="P",VLOOKUP($E295,'[2]Costeo-JUL26'!$B$9:$CQ$307,AY$1,0),0)</f>
        <v>0</v>
      </c>
      <c r="AZ295" s="36">
        <f t="shared" si="142"/>
        <v>0</v>
      </c>
      <c r="BA295" s="36">
        <f t="shared" si="143"/>
        <v>0</v>
      </c>
      <c r="BB295" s="34">
        <f>IF($B295="P",VLOOKUP($E295,'[2]Costeo-JUL26'!$B$9:$CQ$307,BB$1,0),0)</f>
        <v>0</v>
      </c>
      <c r="BC295" s="16">
        <f>IF($B295="P",VLOOKUP($E295,'[2]Costeo-JUL26'!$B$9:$CQ$307,BC$1,0),0)*$G295</f>
        <v>0</v>
      </c>
      <c r="BD295" s="36">
        <f>IF($B295="P",VLOOKUP($E295,'[2]Costeo-JUL26'!$B$9:$CQ$307,BD$1,0),0)*$G295</f>
        <v>0</v>
      </c>
      <c r="BE295" s="35">
        <f>IF($B295="P",VLOOKUP($E295,'[2]Costeo-JUL26'!$B$9:$CQ$307,BE$1,0),0)</f>
        <v>0</v>
      </c>
      <c r="BF295" s="36">
        <f t="shared" si="144"/>
        <v>0</v>
      </c>
      <c r="BG295" s="36">
        <f t="shared" si="145"/>
        <v>0</v>
      </c>
      <c r="BH295" s="34">
        <f>IF($B295="P",VLOOKUP($E295,'[2]Costeo-JUL26'!$B$9:$CQ$307,BH$1,0),0)</f>
        <v>0</v>
      </c>
      <c r="BI295" s="16">
        <f>IF($B295="P",VLOOKUP($E295,'[2]Costeo-JUL26'!$B$9:$CQ$307,BI$1,0),0)*$G295</f>
        <v>0</v>
      </c>
      <c r="BJ295" s="36">
        <f>IF($B295="P",VLOOKUP($E295,'[2]Costeo-JUL26'!$B$9:$CQ$307,BJ$1,0),0)*$G295</f>
        <v>0</v>
      </c>
      <c r="BK295" s="35">
        <f>IF(BH295=910319,0,IF($B295="P",VLOOKUP($E295,'[2]Costeo-JUL26'!$B$9:$CQ$307,BK$1,0),0))</f>
        <v>0</v>
      </c>
      <c r="BL295" s="36">
        <f t="shared" si="146"/>
        <v>0</v>
      </c>
      <c r="BM295" s="36">
        <f t="shared" si="147"/>
        <v>0</v>
      </c>
      <c r="BN295" s="34">
        <f>IF($B295="P",VLOOKUP($E295,'[2]Costeo-JUL26'!$B$9:$CQ$307,BN$1,0),0)</f>
        <v>0</v>
      </c>
      <c r="BO295" s="16">
        <f>IF($B295="P",VLOOKUP($E295,'[2]Costeo-JUL26'!$B$9:$CQ$307,BO$1,0),0)*$G295</f>
        <v>0</v>
      </c>
      <c r="BP295" s="36">
        <f>IF($B295="P",VLOOKUP($E295,'[2]Costeo-JUL26'!$B$9:$CQ$307,BP$1,0),0)*$G295</f>
        <v>0</v>
      </c>
      <c r="BQ295" s="35">
        <f>IF($B295="P",VLOOKUP($E295,'[2]Costeo-JUL26'!$B$9:$CQ$307,BQ$1,0),0)</f>
        <v>0</v>
      </c>
      <c r="BR295" s="36">
        <f t="shared" si="148"/>
        <v>0</v>
      </c>
      <c r="BS295" s="36">
        <f t="shared" si="149"/>
        <v>0</v>
      </c>
      <c r="BT295" s="34">
        <f>IF($B295="P",VLOOKUP($E295,'[2]Costeo-JUL26'!$B$9:$CQ$307,BT$1,0),0)</f>
        <v>0</v>
      </c>
      <c r="BU295" s="16">
        <f>IF($B295="P",VLOOKUP($E295,'[2]Costeo-JUL26'!$B$9:$CQ$307,BU$1,0),0)*$G295</f>
        <v>0</v>
      </c>
      <c r="BV295" s="36">
        <f>IF($B295="P",VLOOKUP($E295,'[2]Costeo-JUL26'!$B$9:$CQ$307,BV$1,0),0)*$G295</f>
        <v>0</v>
      </c>
      <c r="BW295" s="35">
        <f>IF($B295="P",VLOOKUP($E295,'[2]Costeo-JUL26'!$B$9:$CQ$307,BW$1,0),0)</f>
        <v>0</v>
      </c>
      <c r="BX295" s="36">
        <f t="shared" si="150"/>
        <v>0</v>
      </c>
      <c r="BY295" s="36">
        <f t="shared" si="151"/>
        <v>0</v>
      </c>
      <c r="BZ295" s="34">
        <f>IF($B295="P",VLOOKUP($E295,'[2]Costeo-JUL26'!$B$9:$CQ$307,BZ$1,0),0)</f>
        <v>0</v>
      </c>
      <c r="CA295" s="16">
        <f>IF($B295="P",VLOOKUP($E295,'[2]Costeo-JUL26'!$B$9:$CQ$307,CA$1,0),0)*$G295</f>
        <v>0</v>
      </c>
      <c r="CB295" s="36">
        <f>IF($B295="P",VLOOKUP($E295,'[2]Costeo-JUL26'!$B$9:$CQ$307,CB$1,0),0)*$G295</f>
        <v>0</v>
      </c>
      <c r="CC295" s="35">
        <f>IF($B295="P",VLOOKUP($E295,'[2]Costeo-JUL26'!$B$9:$CQ$307,CC$1,0),0)</f>
        <v>0</v>
      </c>
      <c r="CD295" s="36">
        <f t="shared" si="152"/>
        <v>0</v>
      </c>
      <c r="CE295" s="36">
        <f t="shared" si="153"/>
        <v>0</v>
      </c>
      <c r="CF295" s="37">
        <f t="shared" si="125"/>
        <v>0</v>
      </c>
      <c r="CG295" s="36">
        <f>IF($B295="r",VLOOKUP($E295,'[2]Costeo-JUL26'!$B$9:$CQ$307,CG$1,0),0)*$G295</f>
        <v>4612570.3049999997</v>
      </c>
      <c r="CH295" s="35">
        <f>VLOOKUP($E295,'[2]TEORICOS (05.26)'!$A$8:$T$251,CH$1,0)</f>
        <v>0.14000000000000001</v>
      </c>
      <c r="CI295" s="36">
        <f t="shared" si="154"/>
        <v>1770987.3620999949</v>
      </c>
      <c r="CJ295" s="37">
        <f t="shared" si="155"/>
        <v>6383557.6670999946</v>
      </c>
      <c r="CM295" s="16">
        <f>SUMIFS('[1]Ajuste Inventario'!$I:$I,'[1]Ajuste Inventario'!$B:$B,E295,'[1]Ajuste Inventario'!$S:$S,D295)*-1</f>
        <v>0</v>
      </c>
      <c r="CN295" s="36">
        <f t="shared" si="126"/>
        <v>0</v>
      </c>
      <c r="CP295" t="str">
        <f t="shared" si="127"/>
        <v>440Org.Vtas La Plata</v>
      </c>
      <c r="CQ295" s="10" t="e">
        <f t="shared" si="128"/>
        <v>#DIV/0!</v>
      </c>
    </row>
    <row r="296" spans="1:95" x14ac:dyDescent="0.25">
      <c r="A296" s="30">
        <v>46204</v>
      </c>
      <c r="B296" s="31" t="str">
        <f>VLOOKUP($E296,'[2]TEORICOS (05.26)'!$A$8:$T$251,B$1,0)</f>
        <v>R</v>
      </c>
      <c r="C296" s="32" t="str">
        <f>VLOOKUP($E296,'[2]TEORICOS (05.26)'!$A$8:$T$251,C$1,0)</f>
        <v>Ades</v>
      </c>
      <c r="D296" t="s">
        <v>218</v>
      </c>
      <c r="E296">
        <v>502</v>
      </c>
      <c r="F296" t="s">
        <v>85</v>
      </c>
      <c r="G296" s="16">
        <v>563</v>
      </c>
      <c r="H296" s="16">
        <v>118.79299999999952</v>
      </c>
      <c r="I296" s="33">
        <v>2518117.2700000121</v>
      </c>
      <c r="J296" s="33">
        <v>2497511.4700000104</v>
      </c>
      <c r="K296" s="34">
        <f>IF($B296="P",VLOOKUP($E296,'[2]Costeo-JUL26'!$B$9:$CQ$307,K$1,0),0)</f>
        <v>0</v>
      </c>
      <c r="L296" s="35">
        <f>VLOOKUP($E296,'[2]TEORICOS (05.26)'!$A$8:$T$251,L$1,0)</f>
        <v>0.24</v>
      </c>
      <c r="M296" s="36">
        <f t="shared" si="129"/>
        <v>0</v>
      </c>
      <c r="N296" s="35">
        <f>IF($B296="P",VLOOKUP($E296,'[2]Costeo-JUL26'!$B$9:$CQ$307,N$1,0),0)</f>
        <v>0</v>
      </c>
      <c r="O296" s="36">
        <f t="shared" si="130"/>
        <v>0</v>
      </c>
      <c r="P296" s="36">
        <f>IF($B296="P",VLOOKUP($E296,'[2]Costeo-JUL26'!$B$9:$CQ$307,P$1,0),0)*H296</f>
        <v>0</v>
      </c>
      <c r="Q296" s="36">
        <f t="shared" si="131"/>
        <v>0</v>
      </c>
      <c r="R296" s="34">
        <f>IF($B296="P",VLOOKUP($E296,'[2]Costeo-JUL26'!$B$9:$CQ$307,R$1,0),0)</f>
        <v>0</v>
      </c>
      <c r="S296" s="16">
        <f>IF($B296="P",VLOOKUP($E296,'[2]Costeo-JUL26'!$B$9:$CQ$307,S$1,0),0)*$G296</f>
        <v>0</v>
      </c>
      <c r="T296" s="36">
        <f>IF($B296="P",VLOOKUP($E296,'[2]Costeo-JUL26'!$B$9:$CQ$307,T$1,0),0)*$G296</f>
        <v>0</v>
      </c>
      <c r="U296" s="35">
        <f>IF($B296="P",VLOOKUP($E296,'[2]Costeo-JUL26'!$B$9:$CQ$307,U$1,0),0)</f>
        <v>0</v>
      </c>
      <c r="V296" s="36">
        <f t="shared" si="132"/>
        <v>0</v>
      </c>
      <c r="W296" s="36">
        <f t="shared" si="133"/>
        <v>0</v>
      </c>
      <c r="X296" s="34">
        <f>IF($B296="P",VLOOKUP($E296,'[2]Costeo-JUL26'!$B$9:$CQ$307,X$1,0),0)</f>
        <v>0</v>
      </c>
      <c r="Y296" s="16">
        <f>IF($B296="P",VLOOKUP($E296,'[2]Costeo-JUL26'!$B$9:$CQ$307,Y$1,0),0)*$G296</f>
        <v>0</v>
      </c>
      <c r="Z296" s="36">
        <f>IF($B296="P",VLOOKUP($E296,'[2]Costeo-JUL26'!$B$9:$CQ$307,Z$1,0),0)*$G296</f>
        <v>0</v>
      </c>
      <c r="AA296" s="35">
        <f>IF($B296="P",VLOOKUP($E296,'[2]Costeo-JUL26'!$B$9:$CQ$307,AA$1,0),0)</f>
        <v>0</v>
      </c>
      <c r="AB296" s="36">
        <f t="shared" si="134"/>
        <v>0</v>
      </c>
      <c r="AC296" s="36">
        <f t="shared" si="135"/>
        <v>0</v>
      </c>
      <c r="AD296" s="34">
        <f>IF($B296="P",VLOOKUP($E296,'[2]Costeo-JUL26'!$B$9:$CQ$307,AD$1,0),0)</f>
        <v>0</v>
      </c>
      <c r="AE296" s="16">
        <f>IF($B296="P",VLOOKUP($E296,'[2]Costeo-JUL26'!$B$9:$CQ$307,AE$1,0),0)*$G296</f>
        <v>0</v>
      </c>
      <c r="AF296" s="36">
        <f>IF($B296="P",VLOOKUP($E296,'[2]Costeo-JUL26'!$B$9:$CQ$307,AF$1,0),0)*$G296</f>
        <v>0</v>
      </c>
      <c r="AG296" s="35">
        <f>IF($B296="P",VLOOKUP($E296,'[2]Costeo-JUL26'!$B$9:$CQ$307,AG$1,0),0)</f>
        <v>0</v>
      </c>
      <c r="AH296" s="36">
        <f t="shared" si="136"/>
        <v>0</v>
      </c>
      <c r="AI296" s="36">
        <f t="shared" si="137"/>
        <v>0</v>
      </c>
      <c r="AJ296" s="34">
        <f>IF($B296="P",VLOOKUP($E296,'[2]Costeo-JUL26'!$B$9:$CQ$307,AJ$1,0),0)</f>
        <v>0</v>
      </c>
      <c r="AK296" s="16">
        <f>IF($B296="P",VLOOKUP($E296,'[2]Costeo-JUL26'!$B$9:$CQ$307,AK$1,0),0)*$G296</f>
        <v>0</v>
      </c>
      <c r="AL296" s="36">
        <f>IF($B296="P",VLOOKUP($E296,'[2]Costeo-JUL26'!$B$9:$CQ$307,AL$1,0),0)*$G296</f>
        <v>0</v>
      </c>
      <c r="AM296" s="35">
        <f>IF($B296="P",VLOOKUP($E296,'[2]Costeo-JUL26'!$B$9:$CQ$307,AM$1,0),0)</f>
        <v>0</v>
      </c>
      <c r="AN296" s="36">
        <f t="shared" si="138"/>
        <v>0</v>
      </c>
      <c r="AO296" s="36">
        <f t="shared" si="139"/>
        <v>0</v>
      </c>
      <c r="AP296" s="34">
        <f>IF($B296="P",VLOOKUP($E296,'[2]Costeo-JUL26'!$B$9:$CQ$307,AP$1,0),0)</f>
        <v>0</v>
      </c>
      <c r="AQ296" s="16">
        <f>IF($B296="P",VLOOKUP($E296,'[2]Costeo-JUL26'!$B$9:$CQ$307,AQ$1,0),0)*$G296</f>
        <v>0</v>
      </c>
      <c r="AR296" s="36">
        <f>IF($B296="P",VLOOKUP($E296,'[2]Costeo-JUL26'!$B$9:$CQ$307,AR$1,0),0)*$G296</f>
        <v>0</v>
      </c>
      <c r="AS296" s="35">
        <f>IF($B296="P",VLOOKUP($E296,'[2]Costeo-JUL26'!$B$9:$CQ$307,AS$1,0),0)</f>
        <v>0</v>
      </c>
      <c r="AT296" s="36">
        <f t="shared" si="140"/>
        <v>0</v>
      </c>
      <c r="AU296" s="36">
        <f t="shared" si="141"/>
        <v>0</v>
      </c>
      <c r="AV296" s="34">
        <f>IF($B296="P",VLOOKUP($E296,'[2]Costeo-JUL26'!$B$9:$CQ$307,AV$1,0),0)</f>
        <v>0</v>
      </c>
      <c r="AW296" s="16">
        <f>IF($B296="P",VLOOKUP($E296,'[2]Costeo-JUL26'!$B$9:$CQ$307,AW$1,0),0)*$G296</f>
        <v>0</v>
      </c>
      <c r="AX296" s="36">
        <f>IF($B296="P",VLOOKUP($E296,'[2]Costeo-JUL26'!$B$9:$CQ$307,AX$1,0),0)*$G296</f>
        <v>0</v>
      </c>
      <c r="AY296" s="35">
        <f>IF($B296="P",VLOOKUP($E296,'[2]Costeo-JUL26'!$B$9:$CQ$307,AY$1,0),0)</f>
        <v>0</v>
      </c>
      <c r="AZ296" s="36">
        <f t="shared" si="142"/>
        <v>0</v>
      </c>
      <c r="BA296" s="36">
        <f t="shared" si="143"/>
        <v>0</v>
      </c>
      <c r="BB296" s="34">
        <f>IF($B296="P",VLOOKUP($E296,'[2]Costeo-JUL26'!$B$9:$CQ$307,BB$1,0),0)</f>
        <v>0</v>
      </c>
      <c r="BC296" s="16">
        <f>IF($B296="P",VLOOKUP($E296,'[2]Costeo-JUL26'!$B$9:$CQ$307,BC$1,0),0)*$G296</f>
        <v>0</v>
      </c>
      <c r="BD296" s="36">
        <f>IF($B296="P",VLOOKUP($E296,'[2]Costeo-JUL26'!$B$9:$CQ$307,BD$1,0),0)*$G296</f>
        <v>0</v>
      </c>
      <c r="BE296" s="35">
        <f>IF($B296="P",VLOOKUP($E296,'[2]Costeo-JUL26'!$B$9:$CQ$307,BE$1,0),0)</f>
        <v>0</v>
      </c>
      <c r="BF296" s="36">
        <f t="shared" si="144"/>
        <v>0</v>
      </c>
      <c r="BG296" s="36">
        <f t="shared" si="145"/>
        <v>0</v>
      </c>
      <c r="BH296" s="34">
        <f>IF($B296="P",VLOOKUP($E296,'[2]Costeo-JUL26'!$B$9:$CQ$307,BH$1,0),0)</f>
        <v>0</v>
      </c>
      <c r="BI296" s="16">
        <f>IF($B296="P",VLOOKUP($E296,'[2]Costeo-JUL26'!$B$9:$CQ$307,BI$1,0),0)*$G296</f>
        <v>0</v>
      </c>
      <c r="BJ296" s="36">
        <f>IF($B296="P",VLOOKUP($E296,'[2]Costeo-JUL26'!$B$9:$CQ$307,BJ$1,0),0)*$G296</f>
        <v>0</v>
      </c>
      <c r="BK296" s="35">
        <f>IF(BH296=910319,0,IF($B296="P",VLOOKUP($E296,'[2]Costeo-JUL26'!$B$9:$CQ$307,BK$1,0),0))</f>
        <v>0</v>
      </c>
      <c r="BL296" s="36">
        <f t="shared" si="146"/>
        <v>0</v>
      </c>
      <c r="BM296" s="36">
        <f t="shared" si="147"/>
        <v>0</v>
      </c>
      <c r="BN296" s="34">
        <f>IF($B296="P",VLOOKUP($E296,'[2]Costeo-JUL26'!$B$9:$CQ$307,BN$1,0),0)</f>
        <v>0</v>
      </c>
      <c r="BO296" s="16">
        <f>IF($B296="P",VLOOKUP($E296,'[2]Costeo-JUL26'!$B$9:$CQ$307,BO$1,0),0)*$G296</f>
        <v>0</v>
      </c>
      <c r="BP296" s="36">
        <f>IF($B296="P",VLOOKUP($E296,'[2]Costeo-JUL26'!$B$9:$CQ$307,BP$1,0),0)*$G296</f>
        <v>0</v>
      </c>
      <c r="BQ296" s="35">
        <f>IF($B296="P",VLOOKUP($E296,'[2]Costeo-JUL26'!$B$9:$CQ$307,BQ$1,0),0)</f>
        <v>0</v>
      </c>
      <c r="BR296" s="36">
        <f t="shared" si="148"/>
        <v>0</v>
      </c>
      <c r="BS296" s="36">
        <f t="shared" si="149"/>
        <v>0</v>
      </c>
      <c r="BT296" s="34">
        <f>IF($B296="P",VLOOKUP($E296,'[2]Costeo-JUL26'!$B$9:$CQ$307,BT$1,0),0)</f>
        <v>0</v>
      </c>
      <c r="BU296" s="16">
        <f>IF($B296="P",VLOOKUP($E296,'[2]Costeo-JUL26'!$B$9:$CQ$307,BU$1,0),0)*$G296</f>
        <v>0</v>
      </c>
      <c r="BV296" s="36">
        <f>IF($B296="P",VLOOKUP($E296,'[2]Costeo-JUL26'!$B$9:$CQ$307,BV$1,0),0)*$G296</f>
        <v>0</v>
      </c>
      <c r="BW296" s="35">
        <f>IF($B296="P",VLOOKUP($E296,'[2]Costeo-JUL26'!$B$9:$CQ$307,BW$1,0),0)</f>
        <v>0</v>
      </c>
      <c r="BX296" s="36">
        <f t="shared" si="150"/>
        <v>0</v>
      </c>
      <c r="BY296" s="36">
        <f t="shared" si="151"/>
        <v>0</v>
      </c>
      <c r="BZ296" s="34">
        <f>IF($B296="P",VLOOKUP($E296,'[2]Costeo-JUL26'!$B$9:$CQ$307,BZ$1,0),0)</f>
        <v>0</v>
      </c>
      <c r="CA296" s="16">
        <f>IF($B296="P",VLOOKUP($E296,'[2]Costeo-JUL26'!$B$9:$CQ$307,CA$1,0),0)*$G296</f>
        <v>0</v>
      </c>
      <c r="CB296" s="36">
        <f>IF($B296="P",VLOOKUP($E296,'[2]Costeo-JUL26'!$B$9:$CQ$307,CB$1,0),0)*$G296</f>
        <v>0</v>
      </c>
      <c r="CC296" s="35">
        <f>IF($B296="P",VLOOKUP($E296,'[2]Costeo-JUL26'!$B$9:$CQ$307,CC$1,0),0)</f>
        <v>0</v>
      </c>
      <c r="CD296" s="36">
        <f t="shared" si="152"/>
        <v>0</v>
      </c>
      <c r="CE296" s="36">
        <f t="shared" si="153"/>
        <v>0</v>
      </c>
      <c r="CF296" s="37">
        <f t="shared" si="125"/>
        <v>0</v>
      </c>
      <c r="CG296" s="36">
        <f>IF($B296="r",VLOOKUP($E296,'[2]Costeo-JUL26'!$B$9:$CQ$307,CG$1,0),0)*$G296</f>
        <v>951239.16999999993</v>
      </c>
      <c r="CH296" s="35">
        <f>VLOOKUP($E296,'[2]TEORICOS (05.26)'!$A$8:$T$251,CH$1,0)</f>
        <v>0.14000000000000001</v>
      </c>
      <c r="CI296" s="36">
        <f t="shared" si="154"/>
        <v>466229.26900000242</v>
      </c>
      <c r="CJ296" s="37">
        <f t="shared" si="155"/>
        <v>1417468.4390000023</v>
      </c>
      <c r="CM296" s="16">
        <f>SUMIFS('[1]Ajuste Inventario'!$I:$I,'[1]Ajuste Inventario'!$B:$B,E296,'[1]Ajuste Inventario'!$S:$S,D296)*-1</f>
        <v>0</v>
      </c>
      <c r="CN296" s="36">
        <f t="shared" si="126"/>
        <v>0</v>
      </c>
      <c r="CP296" t="str">
        <f t="shared" si="127"/>
        <v>502Org.Vtas La Plata</v>
      </c>
      <c r="CQ296" s="10" t="e">
        <f t="shared" si="128"/>
        <v>#DIV/0!</v>
      </c>
    </row>
    <row r="297" spans="1:95" x14ac:dyDescent="0.25">
      <c r="A297" s="30">
        <v>46204</v>
      </c>
      <c r="B297" s="31" t="str">
        <f>VLOOKUP($E297,'[2]TEORICOS (05.26)'!$A$8:$T$251,B$1,0)</f>
        <v>R</v>
      </c>
      <c r="C297" s="32" t="str">
        <f>VLOOKUP($E297,'[2]TEORICOS (05.26)'!$A$8:$T$251,C$1,0)</f>
        <v>Ades</v>
      </c>
      <c r="D297" t="s">
        <v>218</v>
      </c>
      <c r="E297">
        <v>592</v>
      </c>
      <c r="F297" t="s">
        <v>86</v>
      </c>
      <c r="G297" s="16">
        <v>554.625</v>
      </c>
      <c r="H297" s="16">
        <v>781.46662499999752</v>
      </c>
      <c r="I297" s="33">
        <v>9602851.4099999741</v>
      </c>
      <c r="J297" s="33">
        <v>9488637.2199999765</v>
      </c>
      <c r="K297" s="34">
        <f>IF($B297="P",VLOOKUP($E297,'[2]Costeo-JUL26'!$B$9:$CQ$307,K$1,0),0)</f>
        <v>0</v>
      </c>
      <c r="L297" s="35">
        <f>VLOOKUP($E297,'[2]TEORICOS (05.26)'!$A$8:$T$251,L$1,0)</f>
        <v>0.24</v>
      </c>
      <c r="M297" s="36">
        <f t="shared" si="129"/>
        <v>0</v>
      </c>
      <c r="N297" s="35">
        <f>IF($B297="P",VLOOKUP($E297,'[2]Costeo-JUL26'!$B$9:$CQ$307,N$1,0),0)</f>
        <v>0</v>
      </c>
      <c r="O297" s="36">
        <f t="shared" si="130"/>
        <v>0</v>
      </c>
      <c r="P297" s="36">
        <f>IF($B297="P",VLOOKUP($E297,'[2]Costeo-JUL26'!$B$9:$CQ$307,P$1,0),0)*H297</f>
        <v>0</v>
      </c>
      <c r="Q297" s="36">
        <f t="shared" si="131"/>
        <v>0</v>
      </c>
      <c r="R297" s="34">
        <f>IF($B297="P",VLOOKUP($E297,'[2]Costeo-JUL26'!$B$9:$CQ$307,R$1,0),0)</f>
        <v>0</v>
      </c>
      <c r="S297" s="16">
        <f>IF($B297="P",VLOOKUP($E297,'[2]Costeo-JUL26'!$B$9:$CQ$307,S$1,0),0)*$G297</f>
        <v>0</v>
      </c>
      <c r="T297" s="36">
        <f>IF($B297="P",VLOOKUP($E297,'[2]Costeo-JUL26'!$B$9:$CQ$307,T$1,0),0)*$G297</f>
        <v>0</v>
      </c>
      <c r="U297" s="35">
        <f>IF($B297="P",VLOOKUP($E297,'[2]Costeo-JUL26'!$B$9:$CQ$307,U$1,0),0)</f>
        <v>0</v>
      </c>
      <c r="V297" s="36">
        <f t="shared" si="132"/>
        <v>0</v>
      </c>
      <c r="W297" s="36">
        <f t="shared" si="133"/>
        <v>0</v>
      </c>
      <c r="X297" s="34">
        <f>IF($B297="P",VLOOKUP($E297,'[2]Costeo-JUL26'!$B$9:$CQ$307,X$1,0),0)</f>
        <v>0</v>
      </c>
      <c r="Y297" s="16">
        <f>IF($B297="P",VLOOKUP($E297,'[2]Costeo-JUL26'!$B$9:$CQ$307,Y$1,0),0)*$G297</f>
        <v>0</v>
      </c>
      <c r="Z297" s="36">
        <f>IF($B297="P",VLOOKUP($E297,'[2]Costeo-JUL26'!$B$9:$CQ$307,Z$1,0),0)*$G297</f>
        <v>0</v>
      </c>
      <c r="AA297" s="35">
        <f>IF($B297="P",VLOOKUP($E297,'[2]Costeo-JUL26'!$B$9:$CQ$307,AA$1,0),0)</f>
        <v>0</v>
      </c>
      <c r="AB297" s="36">
        <f t="shared" si="134"/>
        <v>0</v>
      </c>
      <c r="AC297" s="36">
        <f t="shared" si="135"/>
        <v>0</v>
      </c>
      <c r="AD297" s="34">
        <f>IF($B297="P",VLOOKUP($E297,'[2]Costeo-JUL26'!$B$9:$CQ$307,AD$1,0),0)</f>
        <v>0</v>
      </c>
      <c r="AE297" s="16">
        <f>IF($B297="P",VLOOKUP($E297,'[2]Costeo-JUL26'!$B$9:$CQ$307,AE$1,0),0)*$G297</f>
        <v>0</v>
      </c>
      <c r="AF297" s="36">
        <f>IF($B297="P",VLOOKUP($E297,'[2]Costeo-JUL26'!$B$9:$CQ$307,AF$1,0),0)*$G297</f>
        <v>0</v>
      </c>
      <c r="AG297" s="35">
        <f>IF($B297="P",VLOOKUP($E297,'[2]Costeo-JUL26'!$B$9:$CQ$307,AG$1,0),0)</f>
        <v>0</v>
      </c>
      <c r="AH297" s="36">
        <f t="shared" si="136"/>
        <v>0</v>
      </c>
      <c r="AI297" s="36">
        <f t="shared" si="137"/>
        <v>0</v>
      </c>
      <c r="AJ297" s="34">
        <f>IF($B297="P",VLOOKUP($E297,'[2]Costeo-JUL26'!$B$9:$CQ$307,AJ$1,0),0)</f>
        <v>0</v>
      </c>
      <c r="AK297" s="16">
        <f>IF($B297="P",VLOOKUP($E297,'[2]Costeo-JUL26'!$B$9:$CQ$307,AK$1,0),0)*$G297</f>
        <v>0</v>
      </c>
      <c r="AL297" s="36">
        <f>IF($B297="P",VLOOKUP($E297,'[2]Costeo-JUL26'!$B$9:$CQ$307,AL$1,0),0)*$G297</f>
        <v>0</v>
      </c>
      <c r="AM297" s="35">
        <f>IF($B297="P",VLOOKUP($E297,'[2]Costeo-JUL26'!$B$9:$CQ$307,AM$1,0),0)</f>
        <v>0</v>
      </c>
      <c r="AN297" s="36">
        <f t="shared" si="138"/>
        <v>0</v>
      </c>
      <c r="AO297" s="36">
        <f t="shared" si="139"/>
        <v>0</v>
      </c>
      <c r="AP297" s="34">
        <f>IF($B297="P",VLOOKUP($E297,'[2]Costeo-JUL26'!$B$9:$CQ$307,AP$1,0),0)</f>
        <v>0</v>
      </c>
      <c r="AQ297" s="16">
        <f>IF($B297="P",VLOOKUP($E297,'[2]Costeo-JUL26'!$B$9:$CQ$307,AQ$1,0),0)*$G297</f>
        <v>0</v>
      </c>
      <c r="AR297" s="36">
        <f>IF($B297="P",VLOOKUP($E297,'[2]Costeo-JUL26'!$B$9:$CQ$307,AR$1,0),0)*$G297</f>
        <v>0</v>
      </c>
      <c r="AS297" s="35">
        <f>IF($B297="P",VLOOKUP($E297,'[2]Costeo-JUL26'!$B$9:$CQ$307,AS$1,0),0)</f>
        <v>0</v>
      </c>
      <c r="AT297" s="36">
        <f t="shared" si="140"/>
        <v>0</v>
      </c>
      <c r="AU297" s="36">
        <f t="shared" si="141"/>
        <v>0</v>
      </c>
      <c r="AV297" s="34">
        <f>IF($B297="P",VLOOKUP($E297,'[2]Costeo-JUL26'!$B$9:$CQ$307,AV$1,0),0)</f>
        <v>0</v>
      </c>
      <c r="AW297" s="16">
        <f>IF($B297="P",VLOOKUP($E297,'[2]Costeo-JUL26'!$B$9:$CQ$307,AW$1,0),0)*$G297</f>
        <v>0</v>
      </c>
      <c r="AX297" s="36">
        <f>IF($B297="P",VLOOKUP($E297,'[2]Costeo-JUL26'!$B$9:$CQ$307,AX$1,0),0)*$G297</f>
        <v>0</v>
      </c>
      <c r="AY297" s="35">
        <f>IF($B297="P",VLOOKUP($E297,'[2]Costeo-JUL26'!$B$9:$CQ$307,AY$1,0),0)</f>
        <v>0</v>
      </c>
      <c r="AZ297" s="36">
        <f t="shared" si="142"/>
        <v>0</v>
      </c>
      <c r="BA297" s="36">
        <f t="shared" si="143"/>
        <v>0</v>
      </c>
      <c r="BB297" s="34">
        <f>IF($B297="P",VLOOKUP($E297,'[2]Costeo-JUL26'!$B$9:$CQ$307,BB$1,0),0)</f>
        <v>0</v>
      </c>
      <c r="BC297" s="16">
        <f>IF($B297="P",VLOOKUP($E297,'[2]Costeo-JUL26'!$B$9:$CQ$307,BC$1,0),0)*$G297</f>
        <v>0</v>
      </c>
      <c r="BD297" s="36">
        <f>IF($B297="P",VLOOKUP($E297,'[2]Costeo-JUL26'!$B$9:$CQ$307,BD$1,0),0)*$G297</f>
        <v>0</v>
      </c>
      <c r="BE297" s="35">
        <f>IF($B297="P",VLOOKUP($E297,'[2]Costeo-JUL26'!$B$9:$CQ$307,BE$1,0),0)</f>
        <v>0</v>
      </c>
      <c r="BF297" s="36">
        <f t="shared" si="144"/>
        <v>0</v>
      </c>
      <c r="BG297" s="36">
        <f t="shared" si="145"/>
        <v>0</v>
      </c>
      <c r="BH297" s="34">
        <f>IF($B297="P",VLOOKUP($E297,'[2]Costeo-JUL26'!$B$9:$CQ$307,BH$1,0),0)</f>
        <v>0</v>
      </c>
      <c r="BI297" s="16">
        <f>IF($B297="P",VLOOKUP($E297,'[2]Costeo-JUL26'!$B$9:$CQ$307,BI$1,0),0)*$G297</f>
        <v>0</v>
      </c>
      <c r="BJ297" s="36">
        <f>IF($B297="P",VLOOKUP($E297,'[2]Costeo-JUL26'!$B$9:$CQ$307,BJ$1,0),0)*$G297</f>
        <v>0</v>
      </c>
      <c r="BK297" s="35">
        <f>IF(BH297=910319,0,IF($B297="P",VLOOKUP($E297,'[2]Costeo-JUL26'!$B$9:$CQ$307,BK$1,0),0))</f>
        <v>0</v>
      </c>
      <c r="BL297" s="36">
        <f t="shared" si="146"/>
        <v>0</v>
      </c>
      <c r="BM297" s="36">
        <f t="shared" si="147"/>
        <v>0</v>
      </c>
      <c r="BN297" s="34">
        <f>IF($B297="P",VLOOKUP($E297,'[2]Costeo-JUL26'!$B$9:$CQ$307,BN$1,0),0)</f>
        <v>0</v>
      </c>
      <c r="BO297" s="16">
        <f>IF($B297="P",VLOOKUP($E297,'[2]Costeo-JUL26'!$B$9:$CQ$307,BO$1,0),0)*$G297</f>
        <v>0</v>
      </c>
      <c r="BP297" s="36">
        <f>IF($B297="P",VLOOKUP($E297,'[2]Costeo-JUL26'!$B$9:$CQ$307,BP$1,0),0)*$G297</f>
        <v>0</v>
      </c>
      <c r="BQ297" s="35">
        <f>IF($B297="P",VLOOKUP($E297,'[2]Costeo-JUL26'!$B$9:$CQ$307,BQ$1,0),0)</f>
        <v>0</v>
      </c>
      <c r="BR297" s="36">
        <f t="shared" si="148"/>
        <v>0</v>
      </c>
      <c r="BS297" s="36">
        <f t="shared" si="149"/>
        <v>0</v>
      </c>
      <c r="BT297" s="34">
        <f>IF($B297="P",VLOOKUP($E297,'[2]Costeo-JUL26'!$B$9:$CQ$307,BT$1,0),0)</f>
        <v>0</v>
      </c>
      <c r="BU297" s="16">
        <f>IF($B297="P",VLOOKUP($E297,'[2]Costeo-JUL26'!$B$9:$CQ$307,BU$1,0),0)*$G297</f>
        <v>0</v>
      </c>
      <c r="BV297" s="36">
        <f>IF($B297="P",VLOOKUP($E297,'[2]Costeo-JUL26'!$B$9:$CQ$307,BV$1,0),0)*$G297</f>
        <v>0</v>
      </c>
      <c r="BW297" s="35">
        <f>IF($B297="P",VLOOKUP($E297,'[2]Costeo-JUL26'!$B$9:$CQ$307,BW$1,0),0)</f>
        <v>0</v>
      </c>
      <c r="BX297" s="36">
        <f t="shared" si="150"/>
        <v>0</v>
      </c>
      <c r="BY297" s="36">
        <f t="shared" si="151"/>
        <v>0</v>
      </c>
      <c r="BZ297" s="34">
        <f>IF($B297="P",VLOOKUP($E297,'[2]Costeo-JUL26'!$B$9:$CQ$307,BZ$1,0),0)</f>
        <v>0</v>
      </c>
      <c r="CA297" s="16">
        <f>IF($B297="P",VLOOKUP($E297,'[2]Costeo-JUL26'!$B$9:$CQ$307,CA$1,0),0)*$G297</f>
        <v>0</v>
      </c>
      <c r="CB297" s="36">
        <f>IF($B297="P",VLOOKUP($E297,'[2]Costeo-JUL26'!$B$9:$CQ$307,CB$1,0),0)*$G297</f>
        <v>0</v>
      </c>
      <c r="CC297" s="35">
        <f>IF($B297="P",VLOOKUP($E297,'[2]Costeo-JUL26'!$B$9:$CQ$307,CC$1,0),0)</f>
        <v>0</v>
      </c>
      <c r="CD297" s="36">
        <f t="shared" si="152"/>
        <v>0</v>
      </c>
      <c r="CE297" s="36">
        <f t="shared" si="153"/>
        <v>0</v>
      </c>
      <c r="CF297" s="37">
        <f t="shared" si="125"/>
        <v>0</v>
      </c>
      <c r="CG297" s="36">
        <f>IF($B297="r",VLOOKUP($E297,'[2]Costeo-JUL26'!$B$9:$CQ$307,CG$1,0),0)*$G297</f>
        <v>4361887.1362499995</v>
      </c>
      <c r="CH297" s="35">
        <f>VLOOKUP($E297,'[2]TEORICOS (05.26)'!$A$8:$T$251,CH$1,0)</f>
        <v>0.14000000000000001</v>
      </c>
      <c r="CI297" s="36">
        <f t="shared" si="154"/>
        <v>1666608.7337249946</v>
      </c>
      <c r="CJ297" s="37">
        <f t="shared" si="155"/>
        <v>6028495.8699749941</v>
      </c>
      <c r="CM297" s="16">
        <f>SUMIFS('[1]Ajuste Inventario'!$I:$I,'[1]Ajuste Inventario'!$B:$B,E297,'[1]Ajuste Inventario'!$S:$S,D297)*-1</f>
        <v>0</v>
      </c>
      <c r="CN297" s="36">
        <f t="shared" si="126"/>
        <v>0</v>
      </c>
      <c r="CP297" t="str">
        <f t="shared" si="127"/>
        <v>592Org.Vtas La Plata</v>
      </c>
      <c r="CQ297" s="10" t="e">
        <f t="shared" si="128"/>
        <v>#DIV/0!</v>
      </c>
    </row>
    <row r="298" spans="1:95" x14ac:dyDescent="0.25">
      <c r="A298" s="30">
        <v>46204</v>
      </c>
      <c r="B298" s="31" t="str">
        <f>VLOOKUP($E298,'[2]TEORICOS (05.26)'!$A$8:$T$251,B$1,0)</f>
        <v>P</v>
      </c>
      <c r="C298" s="32" t="str">
        <f>VLOOKUP($E298,'[2]TEORICOS (05.26)'!$A$8:$T$251,C$1,0)</f>
        <v>Sprite</v>
      </c>
      <c r="D298" t="s">
        <v>218</v>
      </c>
      <c r="E298">
        <v>610</v>
      </c>
      <c r="F298" t="s">
        <v>87</v>
      </c>
      <c r="G298" s="16">
        <v>676</v>
      </c>
      <c r="H298" s="16">
        <v>999.80400000000429</v>
      </c>
      <c r="I298" s="33">
        <v>17992443.710000098</v>
      </c>
      <c r="J298" s="33">
        <v>14647630.970000032</v>
      </c>
      <c r="K298" s="34">
        <f>IF($B298="P",VLOOKUP($E298,'[2]Costeo-JUL26'!$B$9:$CQ$307,K$1,0),0)</f>
        <v>933147</v>
      </c>
      <c r="L298" s="35">
        <f>VLOOKUP($E298,'[2]TEORICOS (05.26)'!$A$8:$T$251,L$1,0)</f>
        <v>0.25119999999999998</v>
      </c>
      <c r="M298" s="36">
        <f t="shared" si="129"/>
        <v>3679484.8996640076</v>
      </c>
      <c r="N298" s="35">
        <f>IF($B298="P",VLOOKUP($E298,'[2]Costeo-JUL26'!$B$9:$CQ$307,N$1,0),0)</f>
        <v>5.0000000000000001E-3</v>
      </c>
      <c r="O298" s="36">
        <f t="shared" si="130"/>
        <v>18397.424498320037</v>
      </c>
      <c r="P298" s="36">
        <f>IF($B298="P",VLOOKUP($E298,'[2]Costeo-JUL26'!$B$9:$CQ$307,P$1,0),0)*H298</f>
        <v>0</v>
      </c>
      <c r="Q298" s="36">
        <f t="shared" si="131"/>
        <v>3697882.3241623277</v>
      </c>
      <c r="R298" s="34">
        <f>IF($B298="P",VLOOKUP($E298,'[2]Costeo-JUL26'!$B$9:$CQ$307,R$1,0),0)</f>
        <v>902332</v>
      </c>
      <c r="S298" s="16">
        <f>IF($B298="P",VLOOKUP($E298,'[2]Costeo-JUL26'!$B$9:$CQ$307,S$1,0),0)*$G298</f>
        <v>544.55855999999994</v>
      </c>
      <c r="T298" s="36">
        <f>IF($B298="P",VLOOKUP($E298,'[2]Costeo-JUL26'!$B$9:$CQ$307,T$1,0),0)*$G298</f>
        <v>379858.9443500865</v>
      </c>
      <c r="U298" s="35">
        <f>IF($B298="P",VLOOKUP($E298,'[2]Costeo-JUL26'!$B$9:$CQ$307,U$1,0),0)</f>
        <v>1.4999999999999999E-2</v>
      </c>
      <c r="V298" s="36">
        <f t="shared" si="132"/>
        <v>5697.8841652512974</v>
      </c>
      <c r="W298" s="36">
        <f t="shared" si="133"/>
        <v>385556.82851533778</v>
      </c>
      <c r="X298" s="34">
        <f>IF($B298="P",VLOOKUP($E298,'[2]Costeo-JUL26'!$B$9:$CQ$307,X$1,0),0)</f>
        <v>902338</v>
      </c>
      <c r="Y298" s="16">
        <f>IF($B298="P",VLOOKUP($E298,'[2]Costeo-JUL26'!$B$9:$CQ$307,Y$1,0),0)*$G298</f>
        <v>44.972927999999996</v>
      </c>
      <c r="Z298" s="36">
        <f>IF($B298="P",VLOOKUP($E298,'[2]Costeo-JUL26'!$B$9:$CQ$307,Z$1,0),0)*$G298</f>
        <v>12715.64566272</v>
      </c>
      <c r="AA298" s="35">
        <f>IF($B298="P",VLOOKUP($E298,'[2]Costeo-JUL26'!$B$9:$CQ$307,AA$1,0),0)</f>
        <v>0.45</v>
      </c>
      <c r="AB298" s="36">
        <f t="shared" si="134"/>
        <v>5722.0405482240003</v>
      </c>
      <c r="AC298" s="36">
        <f t="shared" si="135"/>
        <v>18437.686210944001</v>
      </c>
      <c r="AD298" s="34">
        <f>IF($B298="P",VLOOKUP($E298,'[2]Costeo-JUL26'!$B$9:$CQ$307,AD$1,0),0)</f>
        <v>933139</v>
      </c>
      <c r="AE298" s="16">
        <f>IF($B298="P",VLOOKUP($E298,'[2]Costeo-JUL26'!$B$9:$CQ$307,AE$1,0),0)*$G298</f>
        <v>16224</v>
      </c>
      <c r="AF298" s="36">
        <f>IF($B298="P",VLOOKUP($E298,'[2]Costeo-JUL26'!$B$9:$CQ$307,AF$1,0),0)*$G298</f>
        <v>175844.14848</v>
      </c>
      <c r="AG298" s="35">
        <f>IF($B298="P",VLOOKUP($E298,'[2]Costeo-JUL26'!$B$9:$CQ$307,AG$1,0),0)</f>
        <v>6.0000000000000001E-3</v>
      </c>
      <c r="AH298" s="36">
        <f t="shared" si="136"/>
        <v>1055.0648908800001</v>
      </c>
      <c r="AI298" s="36">
        <f t="shared" si="137"/>
        <v>176899.21337088</v>
      </c>
      <c r="AJ298" s="34">
        <f>IF($B298="P",VLOOKUP($E298,'[2]Costeo-JUL26'!$B$9:$CQ$307,AJ$1,0),0)</f>
        <v>938243</v>
      </c>
      <c r="AK298" s="16">
        <f>IF($B298="P",VLOOKUP($E298,'[2]Costeo-JUL26'!$B$9:$CQ$307,AK$1,0),0)*$G298</f>
        <v>16224</v>
      </c>
      <c r="AL298" s="36">
        <f>IF($B298="P",VLOOKUP($E298,'[2]Costeo-JUL26'!$B$9:$CQ$307,AL$1,0),0)*$G298</f>
        <v>401293.82592000003</v>
      </c>
      <c r="AM298" s="35">
        <f>IF($B298="P",VLOOKUP($E298,'[2]Costeo-JUL26'!$B$9:$CQ$307,AM$1,0),0)</f>
        <v>1.7999999999999999E-2</v>
      </c>
      <c r="AN298" s="36">
        <f t="shared" si="138"/>
        <v>7223.2888665600003</v>
      </c>
      <c r="AO298" s="36">
        <f t="shared" si="139"/>
        <v>408517.11478656001</v>
      </c>
      <c r="AP298" s="34">
        <f>IF($B298="P",VLOOKUP($E298,'[2]Costeo-JUL26'!$B$9:$CQ$307,AP$1,0),0)</f>
        <v>0</v>
      </c>
      <c r="AQ298" s="16">
        <f>IF($B298="P",VLOOKUP($E298,'[2]Costeo-JUL26'!$B$9:$CQ$307,AQ$1,0),0)*$G298</f>
        <v>0</v>
      </c>
      <c r="AR298" s="36">
        <f>IF($B298="P",VLOOKUP($E298,'[2]Costeo-JUL26'!$B$9:$CQ$307,AR$1,0),0)*$G298</f>
        <v>0</v>
      </c>
      <c r="AS298" s="35">
        <f>IF($B298="P",VLOOKUP($E298,'[2]Costeo-JUL26'!$B$9:$CQ$307,AS$1,0),0)</f>
        <v>0</v>
      </c>
      <c r="AT298" s="36">
        <f t="shared" si="140"/>
        <v>0</v>
      </c>
      <c r="AU298" s="36">
        <f t="shared" si="141"/>
        <v>0</v>
      </c>
      <c r="AV298" s="34">
        <f>IF($B298="P",VLOOKUP($E298,'[2]Costeo-JUL26'!$B$9:$CQ$307,AV$1,0),0)</f>
        <v>0</v>
      </c>
      <c r="AW298" s="16">
        <f>IF($B298="P",VLOOKUP($E298,'[2]Costeo-JUL26'!$B$9:$CQ$307,AW$1,0),0)*$G298</f>
        <v>0</v>
      </c>
      <c r="AX298" s="36">
        <f>IF($B298="P",VLOOKUP($E298,'[2]Costeo-JUL26'!$B$9:$CQ$307,AX$1,0),0)*$G298</f>
        <v>0</v>
      </c>
      <c r="AY298" s="35">
        <f>IF($B298="P",VLOOKUP($E298,'[2]Costeo-JUL26'!$B$9:$CQ$307,AY$1,0),0)</f>
        <v>0</v>
      </c>
      <c r="AZ298" s="36">
        <f t="shared" si="142"/>
        <v>0</v>
      </c>
      <c r="BA298" s="36">
        <f t="shared" si="143"/>
        <v>0</v>
      </c>
      <c r="BB298" s="34">
        <f>IF($B298="P",VLOOKUP($E298,'[2]Costeo-JUL26'!$B$9:$CQ$307,BB$1,0),0)</f>
        <v>0</v>
      </c>
      <c r="BC298" s="16">
        <f>IF($B298="P",VLOOKUP($E298,'[2]Costeo-JUL26'!$B$9:$CQ$307,BC$1,0),0)*$G298</f>
        <v>0</v>
      </c>
      <c r="BD298" s="36">
        <f>IF($B298="P",VLOOKUP($E298,'[2]Costeo-JUL26'!$B$9:$CQ$307,BD$1,0),0)*$G298</f>
        <v>0</v>
      </c>
      <c r="BE298" s="35">
        <f>IF($B298="P",VLOOKUP($E298,'[2]Costeo-JUL26'!$B$9:$CQ$307,BE$1,0),0)</f>
        <v>0</v>
      </c>
      <c r="BF298" s="36">
        <f t="shared" si="144"/>
        <v>0</v>
      </c>
      <c r="BG298" s="36">
        <f t="shared" si="145"/>
        <v>0</v>
      </c>
      <c r="BH298" s="34">
        <f>IF($B298="P",VLOOKUP($E298,'[2]Costeo-JUL26'!$B$9:$CQ$307,BH$1,0),0)</f>
        <v>0</v>
      </c>
      <c r="BI298" s="16">
        <f>IF($B298="P",VLOOKUP($E298,'[2]Costeo-JUL26'!$B$9:$CQ$307,BI$1,0),0)*$G298</f>
        <v>0</v>
      </c>
      <c r="BJ298" s="36">
        <f>IF($B298="P",VLOOKUP($E298,'[2]Costeo-JUL26'!$B$9:$CQ$307,BJ$1,0),0)*$G298</f>
        <v>0</v>
      </c>
      <c r="BK298" s="35">
        <f>IF(BH298=910319,0,IF($B298="P",VLOOKUP($E298,'[2]Costeo-JUL26'!$B$9:$CQ$307,BK$1,0),0))</f>
        <v>0</v>
      </c>
      <c r="BL298" s="36">
        <f t="shared" si="146"/>
        <v>0</v>
      </c>
      <c r="BM298" s="36">
        <f t="shared" si="147"/>
        <v>0</v>
      </c>
      <c r="BN298" s="34">
        <f>IF($B298="P",VLOOKUP($E298,'[2]Costeo-JUL26'!$B$9:$CQ$307,BN$1,0),0)</f>
        <v>0</v>
      </c>
      <c r="BO298" s="16">
        <f>IF($B298="P",VLOOKUP($E298,'[2]Costeo-JUL26'!$B$9:$CQ$307,BO$1,0),0)*$G298</f>
        <v>0</v>
      </c>
      <c r="BP298" s="36">
        <f>IF($B298="P",VLOOKUP($E298,'[2]Costeo-JUL26'!$B$9:$CQ$307,BP$1,0),0)*$G298</f>
        <v>0</v>
      </c>
      <c r="BQ298" s="35">
        <f>IF($B298="P",VLOOKUP($E298,'[2]Costeo-JUL26'!$B$9:$CQ$307,BQ$1,0),0)</f>
        <v>0</v>
      </c>
      <c r="BR298" s="36">
        <f t="shared" si="148"/>
        <v>0</v>
      </c>
      <c r="BS298" s="36">
        <f t="shared" si="149"/>
        <v>0</v>
      </c>
      <c r="BT298" s="34">
        <f>IF($B298="P",VLOOKUP($E298,'[2]Costeo-JUL26'!$B$9:$CQ$307,BT$1,0),0)</f>
        <v>0</v>
      </c>
      <c r="BU298" s="16">
        <f>IF($B298="P",VLOOKUP($E298,'[2]Costeo-JUL26'!$B$9:$CQ$307,BU$1,0),0)*$G298</f>
        <v>0</v>
      </c>
      <c r="BV298" s="36">
        <f>IF($B298="P",VLOOKUP($E298,'[2]Costeo-JUL26'!$B$9:$CQ$307,BV$1,0),0)*$G298</f>
        <v>0</v>
      </c>
      <c r="BW298" s="35">
        <f>IF($B298="P",VLOOKUP($E298,'[2]Costeo-JUL26'!$B$9:$CQ$307,BW$1,0),0)</f>
        <v>0</v>
      </c>
      <c r="BX298" s="36">
        <f t="shared" si="150"/>
        <v>0</v>
      </c>
      <c r="BY298" s="36">
        <f t="shared" si="151"/>
        <v>0</v>
      </c>
      <c r="BZ298" s="34">
        <f>IF($B298="P",VLOOKUP($E298,'[2]Costeo-JUL26'!$B$9:$CQ$307,BZ$1,0),0)</f>
        <v>0</v>
      </c>
      <c r="CA298" s="16">
        <f>IF($B298="P",VLOOKUP($E298,'[2]Costeo-JUL26'!$B$9:$CQ$307,CA$1,0),0)*$G298</f>
        <v>0</v>
      </c>
      <c r="CB298" s="36">
        <f>IF($B298="P",VLOOKUP($E298,'[2]Costeo-JUL26'!$B$9:$CQ$307,CB$1,0),0)*$G298</f>
        <v>0</v>
      </c>
      <c r="CC298" s="35">
        <f>IF($B298="P",VLOOKUP($E298,'[2]Costeo-JUL26'!$B$9:$CQ$307,CC$1,0),0)</f>
        <v>0</v>
      </c>
      <c r="CD298" s="36">
        <f t="shared" si="152"/>
        <v>0</v>
      </c>
      <c r="CE298" s="36">
        <f t="shared" si="153"/>
        <v>0</v>
      </c>
      <c r="CF298" s="37">
        <f t="shared" si="125"/>
        <v>4687293.1670460487</v>
      </c>
      <c r="CG298" s="36">
        <f>IF($B298="r",VLOOKUP($E298,'[2]Costeo-JUL26'!$B$9:$CQ$307,CG$1,0),0)*$G298</f>
        <v>0</v>
      </c>
      <c r="CH298" s="35">
        <f>VLOOKUP($E298,'[2]TEORICOS (05.26)'!$A$8:$T$251,CH$1,0)</f>
        <v>0</v>
      </c>
      <c r="CI298" s="36">
        <f t="shared" si="154"/>
        <v>0</v>
      </c>
      <c r="CJ298" s="37">
        <f t="shared" si="155"/>
        <v>0</v>
      </c>
      <c r="CM298" s="16">
        <f>SUMIFS('[1]Ajuste Inventario'!$I:$I,'[1]Ajuste Inventario'!$B:$B,E298,'[1]Ajuste Inventario'!$S:$S,D298)*-1</f>
        <v>0</v>
      </c>
      <c r="CN298" s="36">
        <f t="shared" si="126"/>
        <v>0</v>
      </c>
      <c r="CP298" t="str">
        <f t="shared" si="127"/>
        <v>610Org.Vtas La Plata</v>
      </c>
      <c r="CQ298" s="10" t="e">
        <f t="shared" si="128"/>
        <v>#DIV/0!</v>
      </c>
    </row>
    <row r="299" spans="1:95" x14ac:dyDescent="0.25">
      <c r="A299" s="30">
        <v>46204</v>
      </c>
      <c r="B299" s="31" t="str">
        <f>VLOOKUP($E299,'[2]TEORICOS (05.26)'!$A$8:$T$251,B$1,0)</f>
        <v>R</v>
      </c>
      <c r="C299" s="32" t="str">
        <f>VLOOKUP($E299,'[2]TEORICOS (05.26)'!$A$8:$T$251,C$1,0)</f>
        <v>Sprite</v>
      </c>
      <c r="D299" t="s">
        <v>218</v>
      </c>
      <c r="E299">
        <v>618</v>
      </c>
      <c r="F299" t="s">
        <v>88</v>
      </c>
      <c r="G299" s="16">
        <v>1657.8319999999999</v>
      </c>
      <c r="H299" s="16">
        <v>620.02916800001208</v>
      </c>
      <c r="I299" s="33">
        <v>12079570.730000032</v>
      </c>
      <c r="J299" s="33">
        <v>11973674.790000025</v>
      </c>
      <c r="K299" s="34">
        <f>IF($B299="P",VLOOKUP($E299,'[2]Costeo-JUL26'!$B$9:$CQ$307,K$1,0),0)</f>
        <v>0</v>
      </c>
      <c r="L299" s="35">
        <f>VLOOKUP($E299,'[2]TEORICOS (05.26)'!$A$8:$T$251,L$1,0)</f>
        <v>0.25119999999999998</v>
      </c>
      <c r="M299" s="36">
        <f t="shared" si="129"/>
        <v>0</v>
      </c>
      <c r="N299" s="35">
        <f>IF($B299="P",VLOOKUP($E299,'[2]Costeo-JUL26'!$B$9:$CQ$307,N$1,0),0)</f>
        <v>0</v>
      </c>
      <c r="O299" s="36">
        <f t="shared" si="130"/>
        <v>0</v>
      </c>
      <c r="P299" s="36">
        <f>IF($B299="P",VLOOKUP($E299,'[2]Costeo-JUL26'!$B$9:$CQ$307,P$1,0),0)*H299</f>
        <v>0</v>
      </c>
      <c r="Q299" s="36">
        <f t="shared" si="131"/>
        <v>0</v>
      </c>
      <c r="R299" s="34">
        <f>IF($B299="P",VLOOKUP($E299,'[2]Costeo-JUL26'!$B$9:$CQ$307,R$1,0),0)</f>
        <v>0</v>
      </c>
      <c r="S299" s="16">
        <f>IF($B299="P",VLOOKUP($E299,'[2]Costeo-JUL26'!$B$9:$CQ$307,S$1,0),0)*$G299</f>
        <v>0</v>
      </c>
      <c r="T299" s="36">
        <f>IF($B299="P",VLOOKUP($E299,'[2]Costeo-JUL26'!$B$9:$CQ$307,T$1,0),0)*$G299</f>
        <v>0</v>
      </c>
      <c r="U299" s="35">
        <f>IF($B299="P",VLOOKUP($E299,'[2]Costeo-JUL26'!$B$9:$CQ$307,U$1,0),0)</f>
        <v>0</v>
      </c>
      <c r="V299" s="36">
        <f t="shared" si="132"/>
        <v>0</v>
      </c>
      <c r="W299" s="36">
        <f t="shared" si="133"/>
        <v>0</v>
      </c>
      <c r="X299" s="34">
        <f>IF($B299="P",VLOOKUP($E299,'[2]Costeo-JUL26'!$B$9:$CQ$307,X$1,0),0)</f>
        <v>0</v>
      </c>
      <c r="Y299" s="16">
        <f>IF($B299="P",VLOOKUP($E299,'[2]Costeo-JUL26'!$B$9:$CQ$307,Y$1,0),0)*$G299</f>
        <v>0</v>
      </c>
      <c r="Z299" s="36">
        <f>IF($B299="P",VLOOKUP($E299,'[2]Costeo-JUL26'!$B$9:$CQ$307,Z$1,0),0)*$G299</f>
        <v>0</v>
      </c>
      <c r="AA299" s="35">
        <f>IF($B299="P",VLOOKUP($E299,'[2]Costeo-JUL26'!$B$9:$CQ$307,AA$1,0),0)</f>
        <v>0</v>
      </c>
      <c r="AB299" s="36">
        <f t="shared" si="134"/>
        <v>0</v>
      </c>
      <c r="AC299" s="36">
        <f t="shared" si="135"/>
        <v>0</v>
      </c>
      <c r="AD299" s="34">
        <f>IF($B299="P",VLOOKUP($E299,'[2]Costeo-JUL26'!$B$9:$CQ$307,AD$1,0),0)</f>
        <v>0</v>
      </c>
      <c r="AE299" s="16">
        <f>IF($B299="P",VLOOKUP($E299,'[2]Costeo-JUL26'!$B$9:$CQ$307,AE$1,0),0)*$G299</f>
        <v>0</v>
      </c>
      <c r="AF299" s="36">
        <f>IF($B299="P",VLOOKUP($E299,'[2]Costeo-JUL26'!$B$9:$CQ$307,AF$1,0),0)*$G299</f>
        <v>0</v>
      </c>
      <c r="AG299" s="35">
        <f>IF($B299="P",VLOOKUP($E299,'[2]Costeo-JUL26'!$B$9:$CQ$307,AG$1,0),0)</f>
        <v>0</v>
      </c>
      <c r="AH299" s="36">
        <f t="shared" si="136"/>
        <v>0</v>
      </c>
      <c r="AI299" s="36">
        <f t="shared" si="137"/>
        <v>0</v>
      </c>
      <c r="AJ299" s="34">
        <f>IF($B299="P",VLOOKUP($E299,'[2]Costeo-JUL26'!$B$9:$CQ$307,AJ$1,0),0)</f>
        <v>0</v>
      </c>
      <c r="AK299" s="16">
        <f>IF($B299="P",VLOOKUP($E299,'[2]Costeo-JUL26'!$B$9:$CQ$307,AK$1,0),0)*$G299</f>
        <v>0</v>
      </c>
      <c r="AL299" s="36">
        <f>IF($B299="P",VLOOKUP($E299,'[2]Costeo-JUL26'!$B$9:$CQ$307,AL$1,0),0)*$G299</f>
        <v>0</v>
      </c>
      <c r="AM299" s="35">
        <f>IF($B299="P",VLOOKUP($E299,'[2]Costeo-JUL26'!$B$9:$CQ$307,AM$1,0),0)</f>
        <v>0</v>
      </c>
      <c r="AN299" s="36">
        <f t="shared" si="138"/>
        <v>0</v>
      </c>
      <c r="AO299" s="36">
        <f t="shared" si="139"/>
        <v>0</v>
      </c>
      <c r="AP299" s="34">
        <f>IF($B299="P",VLOOKUP($E299,'[2]Costeo-JUL26'!$B$9:$CQ$307,AP$1,0),0)</f>
        <v>0</v>
      </c>
      <c r="AQ299" s="16">
        <f>IF($B299="P",VLOOKUP($E299,'[2]Costeo-JUL26'!$B$9:$CQ$307,AQ$1,0),0)*$G299</f>
        <v>0</v>
      </c>
      <c r="AR299" s="36">
        <f>IF($B299="P",VLOOKUP($E299,'[2]Costeo-JUL26'!$B$9:$CQ$307,AR$1,0),0)*$G299</f>
        <v>0</v>
      </c>
      <c r="AS299" s="35">
        <f>IF($B299="P",VLOOKUP($E299,'[2]Costeo-JUL26'!$B$9:$CQ$307,AS$1,0),0)</f>
        <v>0</v>
      </c>
      <c r="AT299" s="36">
        <f t="shared" si="140"/>
        <v>0</v>
      </c>
      <c r="AU299" s="36">
        <f t="shared" si="141"/>
        <v>0</v>
      </c>
      <c r="AV299" s="34">
        <f>IF($B299="P",VLOOKUP($E299,'[2]Costeo-JUL26'!$B$9:$CQ$307,AV$1,0),0)</f>
        <v>0</v>
      </c>
      <c r="AW299" s="16">
        <f>IF($B299="P",VLOOKUP($E299,'[2]Costeo-JUL26'!$B$9:$CQ$307,AW$1,0),0)*$G299</f>
        <v>0</v>
      </c>
      <c r="AX299" s="36">
        <f>IF($B299="P",VLOOKUP($E299,'[2]Costeo-JUL26'!$B$9:$CQ$307,AX$1,0),0)*$G299</f>
        <v>0</v>
      </c>
      <c r="AY299" s="35">
        <f>IF($B299="P",VLOOKUP($E299,'[2]Costeo-JUL26'!$B$9:$CQ$307,AY$1,0),0)</f>
        <v>0</v>
      </c>
      <c r="AZ299" s="36">
        <f t="shared" si="142"/>
        <v>0</v>
      </c>
      <c r="BA299" s="36">
        <f t="shared" si="143"/>
        <v>0</v>
      </c>
      <c r="BB299" s="34">
        <f>IF($B299="P",VLOOKUP($E299,'[2]Costeo-JUL26'!$B$9:$CQ$307,BB$1,0),0)</f>
        <v>0</v>
      </c>
      <c r="BC299" s="16">
        <f>IF($B299="P",VLOOKUP($E299,'[2]Costeo-JUL26'!$B$9:$CQ$307,BC$1,0),0)*$G299</f>
        <v>0</v>
      </c>
      <c r="BD299" s="36">
        <f>IF($B299="P",VLOOKUP($E299,'[2]Costeo-JUL26'!$B$9:$CQ$307,BD$1,0),0)*$G299</f>
        <v>0</v>
      </c>
      <c r="BE299" s="35">
        <f>IF($B299="P",VLOOKUP($E299,'[2]Costeo-JUL26'!$B$9:$CQ$307,BE$1,0),0)</f>
        <v>0</v>
      </c>
      <c r="BF299" s="36">
        <f t="shared" si="144"/>
        <v>0</v>
      </c>
      <c r="BG299" s="36">
        <f t="shared" si="145"/>
        <v>0</v>
      </c>
      <c r="BH299" s="34">
        <f>IF($B299="P",VLOOKUP($E299,'[2]Costeo-JUL26'!$B$9:$CQ$307,BH$1,0),0)</f>
        <v>0</v>
      </c>
      <c r="BI299" s="16">
        <f>IF($B299="P",VLOOKUP($E299,'[2]Costeo-JUL26'!$B$9:$CQ$307,BI$1,0),0)*$G299</f>
        <v>0</v>
      </c>
      <c r="BJ299" s="36">
        <f>IF($B299="P",VLOOKUP($E299,'[2]Costeo-JUL26'!$B$9:$CQ$307,BJ$1,0),0)*$G299</f>
        <v>0</v>
      </c>
      <c r="BK299" s="35">
        <f>IF(BH299=910319,0,IF($B299="P",VLOOKUP($E299,'[2]Costeo-JUL26'!$B$9:$CQ$307,BK$1,0),0))</f>
        <v>0</v>
      </c>
      <c r="BL299" s="36">
        <f t="shared" si="146"/>
        <v>0</v>
      </c>
      <c r="BM299" s="36">
        <f t="shared" si="147"/>
        <v>0</v>
      </c>
      <c r="BN299" s="34">
        <f>IF($B299="P",VLOOKUP($E299,'[2]Costeo-JUL26'!$B$9:$CQ$307,BN$1,0),0)</f>
        <v>0</v>
      </c>
      <c r="BO299" s="16">
        <f>IF($B299="P",VLOOKUP($E299,'[2]Costeo-JUL26'!$B$9:$CQ$307,BO$1,0),0)*$G299</f>
        <v>0</v>
      </c>
      <c r="BP299" s="36">
        <f>IF($B299="P",VLOOKUP($E299,'[2]Costeo-JUL26'!$B$9:$CQ$307,BP$1,0),0)*$G299</f>
        <v>0</v>
      </c>
      <c r="BQ299" s="35">
        <f>IF($B299="P",VLOOKUP($E299,'[2]Costeo-JUL26'!$B$9:$CQ$307,BQ$1,0),0)</f>
        <v>0</v>
      </c>
      <c r="BR299" s="36">
        <f t="shared" si="148"/>
        <v>0</v>
      </c>
      <c r="BS299" s="36">
        <f t="shared" si="149"/>
        <v>0</v>
      </c>
      <c r="BT299" s="34">
        <f>IF($B299="P",VLOOKUP($E299,'[2]Costeo-JUL26'!$B$9:$CQ$307,BT$1,0),0)</f>
        <v>0</v>
      </c>
      <c r="BU299" s="16">
        <f>IF($B299="P",VLOOKUP($E299,'[2]Costeo-JUL26'!$B$9:$CQ$307,BU$1,0),0)*$G299</f>
        <v>0</v>
      </c>
      <c r="BV299" s="36">
        <f>IF($B299="P",VLOOKUP($E299,'[2]Costeo-JUL26'!$B$9:$CQ$307,BV$1,0),0)*$G299</f>
        <v>0</v>
      </c>
      <c r="BW299" s="35">
        <f>IF($B299="P",VLOOKUP($E299,'[2]Costeo-JUL26'!$B$9:$CQ$307,BW$1,0),0)</f>
        <v>0</v>
      </c>
      <c r="BX299" s="36">
        <f t="shared" si="150"/>
        <v>0</v>
      </c>
      <c r="BY299" s="36">
        <f t="shared" si="151"/>
        <v>0</v>
      </c>
      <c r="BZ299" s="34">
        <f>IF($B299="P",VLOOKUP($E299,'[2]Costeo-JUL26'!$B$9:$CQ$307,BZ$1,0),0)</f>
        <v>0</v>
      </c>
      <c r="CA299" s="16">
        <f>IF($B299="P",VLOOKUP($E299,'[2]Costeo-JUL26'!$B$9:$CQ$307,CA$1,0),0)*$G299</f>
        <v>0</v>
      </c>
      <c r="CB299" s="36">
        <f>IF($B299="P",VLOOKUP($E299,'[2]Costeo-JUL26'!$B$9:$CQ$307,CB$1,0),0)*$G299</f>
        <v>0</v>
      </c>
      <c r="CC299" s="35">
        <f>IF($B299="P",VLOOKUP($E299,'[2]Costeo-JUL26'!$B$9:$CQ$307,CC$1,0),0)</f>
        <v>0</v>
      </c>
      <c r="CD299" s="36">
        <f t="shared" si="152"/>
        <v>0</v>
      </c>
      <c r="CE299" s="36">
        <f t="shared" si="153"/>
        <v>0</v>
      </c>
      <c r="CF299" s="37">
        <f t="shared" si="125"/>
        <v>0</v>
      </c>
      <c r="CG299" s="36">
        <f>IF($B299="r",VLOOKUP($E299,'[2]Costeo-JUL26'!$B$9:$CQ$307,CG$1,0),0)*$G299</f>
        <v>3013010.1900799996</v>
      </c>
      <c r="CH299" s="35">
        <f>VLOOKUP($E299,'[2]TEORICOS (05.26)'!$A$8:$T$251,CH$1,0)</f>
        <v>0.1</v>
      </c>
      <c r="CI299" s="36">
        <f t="shared" si="154"/>
        <v>2706486.088240006</v>
      </c>
      <c r="CJ299" s="37">
        <f t="shared" si="155"/>
        <v>5719496.2783200052</v>
      </c>
      <c r="CM299" s="16">
        <f>SUMIFS('[1]Ajuste Inventario'!$I:$I,'[1]Ajuste Inventario'!$B:$B,E299,'[1]Ajuste Inventario'!$S:$S,D299)*-1</f>
        <v>0</v>
      </c>
      <c r="CN299" s="36">
        <f t="shared" si="126"/>
        <v>0</v>
      </c>
      <c r="CP299" t="str">
        <f t="shared" si="127"/>
        <v>618Org.Vtas La Plata</v>
      </c>
      <c r="CQ299" s="10" t="e">
        <f t="shared" si="128"/>
        <v>#DIV/0!</v>
      </c>
    </row>
    <row r="300" spans="1:95" x14ac:dyDescent="0.25">
      <c r="A300" s="30">
        <v>46204</v>
      </c>
      <c r="B300" s="31" t="str">
        <f>VLOOKUP($E300,'[2]TEORICOS (05.26)'!$A$8:$T$251,B$1,0)</f>
        <v>P</v>
      </c>
      <c r="C300" s="32" t="str">
        <f>VLOOKUP($E300,'[2]TEORICOS (05.26)'!$A$8:$T$251,C$1,0)</f>
        <v>Sprite</v>
      </c>
      <c r="D300" t="s">
        <v>218</v>
      </c>
      <c r="E300">
        <v>627</v>
      </c>
      <c r="F300" t="s">
        <v>89</v>
      </c>
      <c r="G300" s="16">
        <v>6172.1660000000002</v>
      </c>
      <c r="H300" s="16">
        <v>6523.9794619996355</v>
      </c>
      <c r="I300" s="33">
        <v>86352032.450000942</v>
      </c>
      <c r="J300" s="33">
        <v>79016578.960001379</v>
      </c>
      <c r="K300" s="34">
        <f>IF($B300="P",VLOOKUP($E300,'[2]Costeo-JUL26'!$B$9:$CQ$307,K$1,0),0)</f>
        <v>933147</v>
      </c>
      <c r="L300" s="35">
        <f>VLOOKUP($E300,'[2]TEORICOS (05.26)'!$A$8:$T$251,L$1,0)</f>
        <v>0.25119999999999998</v>
      </c>
      <c r="M300" s="36">
        <f t="shared" si="129"/>
        <v>19848964.634752344</v>
      </c>
      <c r="N300" s="35">
        <f>IF($B300="P",VLOOKUP($E300,'[2]Costeo-JUL26'!$B$9:$CQ$307,N$1,0),0)</f>
        <v>5.0000000000000001E-3</v>
      </c>
      <c r="O300" s="36">
        <f t="shared" si="130"/>
        <v>99244.823173761717</v>
      </c>
      <c r="P300" s="36">
        <f>IF($B300="P",VLOOKUP($E300,'[2]Costeo-JUL26'!$B$9:$CQ$307,P$1,0),0)*H300</f>
        <v>0</v>
      </c>
      <c r="Q300" s="36">
        <f t="shared" si="131"/>
        <v>19948209.457926106</v>
      </c>
      <c r="R300" s="34">
        <f>IF($B300="P",VLOOKUP($E300,'[2]Costeo-JUL26'!$B$9:$CQ$307,R$1,0),0)</f>
        <v>902332</v>
      </c>
      <c r="S300" s="16">
        <f>IF($B300="P",VLOOKUP($E300,'[2]Costeo-JUL26'!$B$9:$CQ$307,S$1,0),0)*$G300</f>
        <v>3551.4643164000004</v>
      </c>
      <c r="T300" s="36">
        <f>IF($B300="P",VLOOKUP($E300,'[2]Costeo-JUL26'!$B$9:$CQ$307,T$1,0),0)*$G300</f>
        <v>2477337.7653354779</v>
      </c>
      <c r="U300" s="35">
        <f>IF($B300="P",VLOOKUP($E300,'[2]Costeo-JUL26'!$B$9:$CQ$307,U$1,0),0)</f>
        <v>1.4999999999999999E-2</v>
      </c>
      <c r="V300" s="36">
        <f t="shared" si="132"/>
        <v>37160.066480032168</v>
      </c>
      <c r="W300" s="36">
        <f t="shared" si="133"/>
        <v>2514497.8318155101</v>
      </c>
      <c r="X300" s="34">
        <f>IF($B300="P",VLOOKUP($E300,'[2]Costeo-JUL26'!$B$9:$CQ$307,X$1,0),0)</f>
        <v>902338</v>
      </c>
      <c r="Y300" s="16">
        <f>IF($B300="P",VLOOKUP($E300,'[2]Costeo-JUL26'!$B$9:$CQ$307,Y$1,0),0)*$G300</f>
        <v>322.63146115199999</v>
      </c>
      <c r="Z300" s="36">
        <f>IF($B300="P",VLOOKUP($E300,'[2]Costeo-JUL26'!$B$9:$CQ$307,Z$1,0),0)*$G300</f>
        <v>91220.819326116485</v>
      </c>
      <c r="AA300" s="35">
        <f>IF($B300="P",VLOOKUP($E300,'[2]Costeo-JUL26'!$B$9:$CQ$307,AA$1,0),0)</f>
        <v>0.45</v>
      </c>
      <c r="AB300" s="36">
        <f t="shared" si="134"/>
        <v>41049.368696752419</v>
      </c>
      <c r="AC300" s="36">
        <f t="shared" si="135"/>
        <v>132270.18802286891</v>
      </c>
      <c r="AD300" s="34">
        <f>IF($B300="P",VLOOKUP($E300,'[2]Costeo-JUL26'!$B$9:$CQ$307,AD$1,0),0)</f>
        <v>901767</v>
      </c>
      <c r="AE300" s="16">
        <f>IF($B300="P",VLOOKUP($E300,'[2]Costeo-JUL26'!$B$9:$CQ$307,AE$1,0),0)*$G300</f>
        <v>74065.991999999998</v>
      </c>
      <c r="AF300" s="36">
        <f>IF($B300="P",VLOOKUP($E300,'[2]Costeo-JUL26'!$B$9:$CQ$307,AF$1,0),0)*$G300</f>
        <v>1136705.5924224001</v>
      </c>
      <c r="AG300" s="35">
        <f>IF($B300="P",VLOOKUP($E300,'[2]Costeo-JUL26'!$B$9:$CQ$307,AG$1,0),0)</f>
        <v>6.0000000000000001E-3</v>
      </c>
      <c r="AH300" s="36">
        <f t="shared" si="136"/>
        <v>6820.2335545344013</v>
      </c>
      <c r="AI300" s="36">
        <f t="shared" si="137"/>
        <v>1143525.8259769345</v>
      </c>
      <c r="AJ300" s="34">
        <f>IF($B300="P",VLOOKUP($E300,'[2]Costeo-JUL26'!$B$9:$CQ$307,AJ$1,0),0)</f>
        <v>912948</v>
      </c>
      <c r="AK300" s="16">
        <f>IF($B300="P",VLOOKUP($E300,'[2]Costeo-JUL26'!$B$9:$CQ$307,AK$1,0),0)*$G300</f>
        <v>74065.991999999998</v>
      </c>
      <c r="AL300" s="36">
        <f>IF($B300="P",VLOOKUP($E300,'[2]Costeo-JUL26'!$B$9:$CQ$307,AL$1,0),0)*$G300</f>
        <v>335507.83386119996</v>
      </c>
      <c r="AM300" s="35">
        <f>IF($B300="P",VLOOKUP($E300,'[2]Costeo-JUL26'!$B$9:$CQ$307,AM$1,0),0)</f>
        <v>1.7999999999999999E-2</v>
      </c>
      <c r="AN300" s="36">
        <f t="shared" si="138"/>
        <v>6039.141009501599</v>
      </c>
      <c r="AO300" s="36">
        <f t="shared" si="139"/>
        <v>341546.97487070155</v>
      </c>
      <c r="AP300" s="34">
        <f>IF($B300="P",VLOOKUP($E300,'[2]Costeo-JUL26'!$B$9:$CQ$307,AP$1,0),0)</f>
        <v>901189</v>
      </c>
      <c r="AQ300" s="16">
        <f>IF($B300="P",VLOOKUP($E300,'[2]Costeo-JUL26'!$B$9:$CQ$307,AQ$1,0),0)*$G300</f>
        <v>74065.991999999998</v>
      </c>
      <c r="AR300" s="36">
        <f>IF($B300="P",VLOOKUP($E300,'[2]Costeo-JUL26'!$B$9:$CQ$307,AR$1,0),0)*$G300</f>
        <v>5679691.3438291671</v>
      </c>
      <c r="AS300" s="35">
        <f>IF($B300="P",VLOOKUP($E300,'[2]Costeo-JUL26'!$B$9:$CQ$307,AS$1,0),0)</f>
        <v>0.02</v>
      </c>
      <c r="AT300" s="36">
        <f t="shared" si="140"/>
        <v>113593.82687658335</v>
      </c>
      <c r="AU300" s="36">
        <f t="shared" si="141"/>
        <v>5793285.1707057506</v>
      </c>
      <c r="AV300" s="34">
        <f>IF($B300="P",VLOOKUP($E300,'[2]Costeo-JUL26'!$B$9:$CQ$307,AV$1,0),0)</f>
        <v>932317</v>
      </c>
      <c r="AW300" s="16">
        <f>IF($B300="P",VLOOKUP($E300,'[2]Costeo-JUL26'!$B$9:$CQ$307,AW$1,0),0)*$G300</f>
        <v>122.82610340000001</v>
      </c>
      <c r="AX300" s="36">
        <f>IF($B300="P",VLOOKUP($E300,'[2]Costeo-JUL26'!$B$9:$CQ$307,AX$1,0),0)*$G300</f>
        <v>527882.02719252009</v>
      </c>
      <c r="AY300" s="35">
        <f>IF($B300="P",VLOOKUP($E300,'[2]Costeo-JUL26'!$B$9:$CQ$307,AY$1,0),0)</f>
        <v>0.03</v>
      </c>
      <c r="AZ300" s="36">
        <f t="shared" si="142"/>
        <v>15836.460815775603</v>
      </c>
      <c r="BA300" s="36">
        <f t="shared" si="143"/>
        <v>543718.48800829565</v>
      </c>
      <c r="BB300" s="34">
        <f>IF($B300="P",VLOOKUP($E300,'[2]Costeo-JUL26'!$B$9:$CQ$307,BB$1,0),0)</f>
        <v>902311</v>
      </c>
      <c r="BC300" s="16">
        <f>IF($B300="P",VLOOKUP($E300,'[2]Costeo-JUL26'!$B$9:$CQ$307,BC$1,0),0)*$G300</f>
        <v>17.144905555555557</v>
      </c>
      <c r="BD300" s="36">
        <f>IF($B300="P",VLOOKUP($E300,'[2]Costeo-JUL26'!$B$9:$CQ$307,BD$1,0),0)*$G300</f>
        <v>67236.233147416686</v>
      </c>
      <c r="BE300" s="35">
        <f>IF($B300="P",VLOOKUP($E300,'[2]Costeo-JUL26'!$B$9:$CQ$307,BE$1,0),0)</f>
        <v>0.03</v>
      </c>
      <c r="BF300" s="36">
        <f t="shared" si="144"/>
        <v>2017.0869944225005</v>
      </c>
      <c r="BG300" s="36">
        <f t="shared" si="145"/>
        <v>69253.320141839184</v>
      </c>
      <c r="BH300" s="34">
        <f>IF($B300="P",VLOOKUP($E300,'[2]Costeo-JUL26'!$B$9:$CQ$307,BH$1,0),0)</f>
        <v>933089</v>
      </c>
      <c r="BI300" s="16">
        <f>IF($B300="P",VLOOKUP($E300,'[2]Costeo-JUL26'!$B$9:$CQ$307,BI$1,0),0)*$G300</f>
        <v>214.31131944444445</v>
      </c>
      <c r="BJ300" s="36">
        <f>IF($B300="P",VLOOKUP($E300,'[2]Costeo-JUL26'!$B$9:$CQ$307,BJ$1,0),0)*$G300</f>
        <v>159591.75536310975</v>
      </c>
      <c r="BK300" s="35">
        <f>IF(BH300=910319,0,IF($B300="P",VLOOKUP($E300,'[2]Costeo-JUL26'!$B$9:$CQ$307,BK$1,0),0))</f>
        <v>0.02</v>
      </c>
      <c r="BL300" s="36">
        <f t="shared" si="146"/>
        <v>3191.8351072621954</v>
      </c>
      <c r="BM300" s="36">
        <f t="shared" si="147"/>
        <v>162783.59047037194</v>
      </c>
      <c r="BN300" s="34">
        <f>IF($B300="P",VLOOKUP($E300,'[2]Costeo-JUL26'!$B$9:$CQ$307,BN$1,0),0)</f>
        <v>0</v>
      </c>
      <c r="BO300" s="16">
        <f>IF($B300="P",VLOOKUP($E300,'[2]Costeo-JUL26'!$B$9:$CQ$307,BO$1,0),0)*$G300</f>
        <v>0</v>
      </c>
      <c r="BP300" s="36">
        <f>IF($B300="P",VLOOKUP($E300,'[2]Costeo-JUL26'!$B$9:$CQ$307,BP$1,0),0)*$G300</f>
        <v>0</v>
      </c>
      <c r="BQ300" s="35">
        <f>IF($B300="P",VLOOKUP($E300,'[2]Costeo-JUL26'!$B$9:$CQ$307,BQ$1,0),0)</f>
        <v>0</v>
      </c>
      <c r="BR300" s="36">
        <f t="shared" si="148"/>
        <v>0</v>
      </c>
      <c r="BS300" s="36">
        <f t="shared" si="149"/>
        <v>0</v>
      </c>
      <c r="BT300" s="34">
        <f>IF($B300="P",VLOOKUP($E300,'[2]Costeo-JUL26'!$B$9:$CQ$307,BT$1,0),0)</f>
        <v>0</v>
      </c>
      <c r="BU300" s="16">
        <f>IF($B300="P",VLOOKUP($E300,'[2]Costeo-JUL26'!$B$9:$CQ$307,BU$1,0),0)*$G300</f>
        <v>0</v>
      </c>
      <c r="BV300" s="36">
        <f>IF($B300="P",VLOOKUP($E300,'[2]Costeo-JUL26'!$B$9:$CQ$307,BV$1,0),0)*$G300</f>
        <v>0</v>
      </c>
      <c r="BW300" s="35">
        <f>IF($B300="P",VLOOKUP($E300,'[2]Costeo-JUL26'!$B$9:$CQ$307,BW$1,0),0)</f>
        <v>0</v>
      </c>
      <c r="BX300" s="36">
        <f t="shared" si="150"/>
        <v>0</v>
      </c>
      <c r="BY300" s="36">
        <f t="shared" si="151"/>
        <v>0</v>
      </c>
      <c r="BZ300" s="34">
        <f>IF($B300="P",VLOOKUP($E300,'[2]Costeo-JUL26'!$B$9:$CQ$307,BZ$1,0),0)</f>
        <v>0</v>
      </c>
      <c r="CA300" s="16">
        <f>IF($B300="P",VLOOKUP($E300,'[2]Costeo-JUL26'!$B$9:$CQ$307,CA$1,0),0)*$G300</f>
        <v>0</v>
      </c>
      <c r="CB300" s="36">
        <f>IF($B300="P",VLOOKUP($E300,'[2]Costeo-JUL26'!$B$9:$CQ$307,CB$1,0),0)*$G300</f>
        <v>0</v>
      </c>
      <c r="CC300" s="35">
        <f>IF($B300="P",VLOOKUP($E300,'[2]Costeo-JUL26'!$B$9:$CQ$307,CC$1,0),0)</f>
        <v>0</v>
      </c>
      <c r="CD300" s="36">
        <f t="shared" si="152"/>
        <v>0</v>
      </c>
      <c r="CE300" s="36">
        <f t="shared" si="153"/>
        <v>0</v>
      </c>
      <c r="CF300" s="37">
        <f t="shared" si="125"/>
        <v>30649090.847938381</v>
      </c>
      <c r="CG300" s="36">
        <f>IF($B300="r",VLOOKUP($E300,'[2]Costeo-JUL26'!$B$9:$CQ$307,CG$1,0),0)*$G300</f>
        <v>0</v>
      </c>
      <c r="CH300" s="35">
        <f>VLOOKUP($E300,'[2]TEORICOS (05.26)'!$A$8:$T$251,CH$1,0)</f>
        <v>0</v>
      </c>
      <c r="CI300" s="36">
        <f t="shared" si="154"/>
        <v>0</v>
      </c>
      <c r="CJ300" s="37">
        <f t="shared" si="155"/>
        <v>0</v>
      </c>
      <c r="CM300" s="16">
        <f>SUMIFS('[1]Ajuste Inventario'!$I:$I,'[1]Ajuste Inventario'!$B:$B,E300,'[1]Ajuste Inventario'!$S:$S,D300)*-1</f>
        <v>0</v>
      </c>
      <c r="CN300" s="36">
        <f t="shared" si="126"/>
        <v>0</v>
      </c>
      <c r="CP300" t="str">
        <f t="shared" si="127"/>
        <v>627Org.Vtas La Plata</v>
      </c>
      <c r="CQ300" s="10" t="e">
        <f t="shared" si="128"/>
        <v>#DIV/0!</v>
      </c>
    </row>
    <row r="301" spans="1:95" x14ac:dyDescent="0.25">
      <c r="A301" s="30">
        <v>46204</v>
      </c>
      <c r="B301" s="31" t="str">
        <f>VLOOKUP($E301,'[2]TEORICOS (05.26)'!$A$8:$T$251,B$1,0)</f>
        <v>P</v>
      </c>
      <c r="C301" s="32" t="str">
        <f>VLOOKUP($E301,'[2]TEORICOS (05.26)'!$A$8:$T$251,C$1,0)</f>
        <v>Sprite</v>
      </c>
      <c r="D301" t="s">
        <v>218</v>
      </c>
      <c r="E301">
        <v>635</v>
      </c>
      <c r="F301" t="s">
        <v>90</v>
      </c>
      <c r="G301" s="16">
        <v>1498</v>
      </c>
      <c r="H301" s="16">
        <v>4748.6600000000772</v>
      </c>
      <c r="I301" s="33">
        <v>25729965.690000314</v>
      </c>
      <c r="J301" s="33">
        <v>25595369.210000288</v>
      </c>
      <c r="K301" s="34">
        <f>IF($B301="P",VLOOKUP($E301,'[2]Costeo-JUL26'!$B$9:$CQ$307,K$1,0),0)</f>
        <v>933147</v>
      </c>
      <c r="L301" s="35">
        <f>VLOOKUP($E301,'[2]TEORICOS (05.26)'!$A$8:$T$251,L$1,0)</f>
        <v>0.25119999999999998</v>
      </c>
      <c r="M301" s="36">
        <f t="shared" si="129"/>
        <v>6429556.7455520714</v>
      </c>
      <c r="N301" s="35">
        <f>IF($B301="P",VLOOKUP($E301,'[2]Costeo-JUL26'!$B$9:$CQ$307,N$1,0),0)</f>
        <v>5.0000000000000001E-3</v>
      </c>
      <c r="O301" s="36">
        <f t="shared" si="130"/>
        <v>32147.783727760358</v>
      </c>
      <c r="P301" s="36">
        <f>IF($B301="P",VLOOKUP($E301,'[2]Costeo-JUL26'!$B$9:$CQ$307,P$1,0),0)*H301</f>
        <v>0</v>
      </c>
      <c r="Q301" s="36">
        <f t="shared" si="131"/>
        <v>6461704.5292798318</v>
      </c>
      <c r="R301" s="34">
        <f>IF($B301="P",VLOOKUP($E301,'[2]Costeo-JUL26'!$B$9:$CQ$307,R$1,0),0)</f>
        <v>902332</v>
      </c>
      <c r="S301" s="16">
        <f>IF($B301="P",VLOOKUP($E301,'[2]Costeo-JUL26'!$B$9:$CQ$307,S$1,0),0)*$G301</f>
        <v>2585.8476000000001</v>
      </c>
      <c r="T301" s="36">
        <f>IF($B301="P",VLOOKUP($E301,'[2]Costeo-JUL26'!$B$9:$CQ$307,T$1,0),0)*$G301</f>
        <v>1803768.0641476</v>
      </c>
      <c r="U301" s="35">
        <f>IF($B301="P",VLOOKUP($E301,'[2]Costeo-JUL26'!$B$9:$CQ$307,U$1,0),0)</f>
        <v>1.4999999999999999E-2</v>
      </c>
      <c r="V301" s="36">
        <f t="shared" si="132"/>
        <v>27056.520962213999</v>
      </c>
      <c r="W301" s="36">
        <f t="shared" si="133"/>
        <v>1830824.5851098141</v>
      </c>
      <c r="X301" s="34">
        <f>IF($B301="P",VLOOKUP($E301,'[2]Costeo-JUL26'!$B$9:$CQ$307,X$1,0),0)</f>
        <v>902338</v>
      </c>
      <c r="Y301" s="16">
        <f>IF($B301="P",VLOOKUP($E301,'[2]Costeo-JUL26'!$B$9:$CQ$307,Y$1,0),0)*$G301</f>
        <v>234.91036799999998</v>
      </c>
      <c r="Z301" s="36">
        <f>IF($B301="P",VLOOKUP($E301,'[2]Costeo-JUL26'!$B$9:$CQ$307,Z$1,0),0)*$G301</f>
        <v>66418.557448320003</v>
      </c>
      <c r="AA301" s="35">
        <f>IF($B301="P",VLOOKUP($E301,'[2]Costeo-JUL26'!$B$9:$CQ$307,AA$1,0),0)</f>
        <v>0.45</v>
      </c>
      <c r="AB301" s="36">
        <f t="shared" si="134"/>
        <v>29888.350851744002</v>
      </c>
      <c r="AC301" s="36">
        <f t="shared" si="135"/>
        <v>96306.908300064009</v>
      </c>
      <c r="AD301" s="34">
        <f>IF($B301="P",VLOOKUP($E301,'[2]Costeo-JUL26'!$B$9:$CQ$307,AD$1,0),0)</f>
        <v>939557</v>
      </c>
      <c r="AE301" s="16">
        <f>IF($B301="P",VLOOKUP($E301,'[2]Costeo-JUL26'!$B$9:$CQ$307,AE$1,0),0)*$G301</f>
        <v>13482</v>
      </c>
      <c r="AF301" s="36">
        <f>IF($B301="P",VLOOKUP($E301,'[2]Costeo-JUL26'!$B$9:$CQ$307,AF$1,0),0)*$G301</f>
        <v>279724.53600000002</v>
      </c>
      <c r="AG301" s="35">
        <f>IF($B301="P",VLOOKUP($E301,'[2]Costeo-JUL26'!$B$9:$CQ$307,AG$1,0),0)</f>
        <v>6.0000000000000001E-3</v>
      </c>
      <c r="AH301" s="36">
        <f t="shared" si="136"/>
        <v>1678.3472160000001</v>
      </c>
      <c r="AI301" s="36">
        <f t="shared" si="137"/>
        <v>281402.88321600005</v>
      </c>
      <c r="AJ301" s="34">
        <f>IF($B301="P",VLOOKUP($E301,'[2]Costeo-JUL26'!$B$9:$CQ$307,AJ$1,0),0)</f>
        <v>939635</v>
      </c>
      <c r="AK301" s="16">
        <f>IF($B301="P",VLOOKUP($E301,'[2]Costeo-JUL26'!$B$9:$CQ$307,AK$1,0),0)*$G301</f>
        <v>13482</v>
      </c>
      <c r="AL301" s="36">
        <f>IF($B301="P",VLOOKUP($E301,'[2]Costeo-JUL26'!$B$9:$CQ$307,AL$1,0),0)*$G301</f>
        <v>256547.36016000004</v>
      </c>
      <c r="AM301" s="35">
        <f>IF($B301="P",VLOOKUP($E301,'[2]Costeo-JUL26'!$B$9:$CQ$307,AM$1,0),0)</f>
        <v>1.7999999999999999E-2</v>
      </c>
      <c r="AN301" s="36">
        <f t="shared" si="138"/>
        <v>4617.85248288</v>
      </c>
      <c r="AO301" s="36">
        <f t="shared" si="139"/>
        <v>261165.21264288004</v>
      </c>
      <c r="AP301" s="34">
        <f>IF($B301="P",VLOOKUP($E301,'[2]Costeo-JUL26'!$B$9:$CQ$307,AP$1,0),0)</f>
        <v>0</v>
      </c>
      <c r="AQ301" s="16">
        <f>IF($B301="P",VLOOKUP($E301,'[2]Costeo-JUL26'!$B$9:$CQ$307,AQ$1,0),0)*$G301</f>
        <v>0</v>
      </c>
      <c r="AR301" s="36">
        <f>IF($B301="P",VLOOKUP($E301,'[2]Costeo-JUL26'!$B$9:$CQ$307,AR$1,0),0)*$G301</f>
        <v>0</v>
      </c>
      <c r="AS301" s="35">
        <f>IF($B301="P",VLOOKUP($E301,'[2]Costeo-JUL26'!$B$9:$CQ$307,AS$1,0),0)</f>
        <v>0</v>
      </c>
      <c r="AT301" s="36">
        <f t="shared" si="140"/>
        <v>0</v>
      </c>
      <c r="AU301" s="36">
        <f t="shared" si="141"/>
        <v>0</v>
      </c>
      <c r="AV301" s="34">
        <f>IF($B301="P",VLOOKUP($E301,'[2]Costeo-JUL26'!$B$9:$CQ$307,AV$1,0),0)</f>
        <v>0</v>
      </c>
      <c r="AW301" s="16">
        <f>IF($B301="P",VLOOKUP($E301,'[2]Costeo-JUL26'!$B$9:$CQ$307,AW$1,0),0)*$G301</f>
        <v>0</v>
      </c>
      <c r="AX301" s="36">
        <f>IF($B301="P",VLOOKUP($E301,'[2]Costeo-JUL26'!$B$9:$CQ$307,AX$1,0),0)*$G301</f>
        <v>0</v>
      </c>
      <c r="AY301" s="35">
        <f>IF($B301="P",VLOOKUP($E301,'[2]Costeo-JUL26'!$B$9:$CQ$307,AY$1,0),0)</f>
        <v>0</v>
      </c>
      <c r="AZ301" s="36">
        <f t="shared" si="142"/>
        <v>0</v>
      </c>
      <c r="BA301" s="36">
        <f t="shared" si="143"/>
        <v>0</v>
      </c>
      <c r="BB301" s="34">
        <f>IF($B301="P",VLOOKUP($E301,'[2]Costeo-JUL26'!$B$9:$CQ$307,BB$1,0),0)</f>
        <v>0</v>
      </c>
      <c r="BC301" s="16">
        <f>IF($B301="P",VLOOKUP($E301,'[2]Costeo-JUL26'!$B$9:$CQ$307,BC$1,0),0)*$G301</f>
        <v>0</v>
      </c>
      <c r="BD301" s="36">
        <f>IF($B301="P",VLOOKUP($E301,'[2]Costeo-JUL26'!$B$9:$CQ$307,BD$1,0),0)*$G301</f>
        <v>0</v>
      </c>
      <c r="BE301" s="35">
        <f>IF($B301="P",VLOOKUP($E301,'[2]Costeo-JUL26'!$B$9:$CQ$307,BE$1,0),0)</f>
        <v>0</v>
      </c>
      <c r="BF301" s="36">
        <f t="shared" si="144"/>
        <v>0</v>
      </c>
      <c r="BG301" s="36">
        <f t="shared" si="145"/>
        <v>0</v>
      </c>
      <c r="BH301" s="34">
        <f>IF($B301="P",VLOOKUP($E301,'[2]Costeo-JUL26'!$B$9:$CQ$307,BH$1,0),0)</f>
        <v>0</v>
      </c>
      <c r="BI301" s="16">
        <f>IF($B301="P",VLOOKUP($E301,'[2]Costeo-JUL26'!$B$9:$CQ$307,BI$1,0),0)*$G301</f>
        <v>0</v>
      </c>
      <c r="BJ301" s="36">
        <f>IF($B301="P",VLOOKUP($E301,'[2]Costeo-JUL26'!$B$9:$CQ$307,BJ$1,0),0)*$G301</f>
        <v>0</v>
      </c>
      <c r="BK301" s="35">
        <f>IF(BH301=910319,0,IF($B301="P",VLOOKUP($E301,'[2]Costeo-JUL26'!$B$9:$CQ$307,BK$1,0),0))</f>
        <v>0</v>
      </c>
      <c r="BL301" s="36">
        <f t="shared" si="146"/>
        <v>0</v>
      </c>
      <c r="BM301" s="36">
        <f t="shared" si="147"/>
        <v>0</v>
      </c>
      <c r="BN301" s="34">
        <f>IF($B301="P",VLOOKUP($E301,'[2]Costeo-JUL26'!$B$9:$CQ$307,BN$1,0),0)</f>
        <v>0</v>
      </c>
      <c r="BO301" s="16">
        <f>IF($B301="P",VLOOKUP($E301,'[2]Costeo-JUL26'!$B$9:$CQ$307,BO$1,0),0)*$G301</f>
        <v>0</v>
      </c>
      <c r="BP301" s="36">
        <f>IF($B301="P",VLOOKUP($E301,'[2]Costeo-JUL26'!$B$9:$CQ$307,BP$1,0),0)*$G301</f>
        <v>0</v>
      </c>
      <c r="BQ301" s="35">
        <f>IF($B301="P",VLOOKUP($E301,'[2]Costeo-JUL26'!$B$9:$CQ$307,BQ$1,0),0)</f>
        <v>0</v>
      </c>
      <c r="BR301" s="36">
        <f t="shared" si="148"/>
        <v>0</v>
      </c>
      <c r="BS301" s="36">
        <f t="shared" si="149"/>
        <v>0</v>
      </c>
      <c r="BT301" s="34">
        <f>IF($B301="P",VLOOKUP($E301,'[2]Costeo-JUL26'!$B$9:$CQ$307,BT$1,0),0)</f>
        <v>0</v>
      </c>
      <c r="BU301" s="16">
        <f>IF($B301="P",VLOOKUP($E301,'[2]Costeo-JUL26'!$B$9:$CQ$307,BU$1,0),0)*$G301</f>
        <v>0</v>
      </c>
      <c r="BV301" s="36">
        <f>IF($B301="P",VLOOKUP($E301,'[2]Costeo-JUL26'!$B$9:$CQ$307,BV$1,0),0)*$G301</f>
        <v>0</v>
      </c>
      <c r="BW301" s="35">
        <f>IF($B301="P",VLOOKUP($E301,'[2]Costeo-JUL26'!$B$9:$CQ$307,BW$1,0),0)</f>
        <v>0</v>
      </c>
      <c r="BX301" s="36">
        <f t="shared" si="150"/>
        <v>0</v>
      </c>
      <c r="BY301" s="36">
        <f t="shared" si="151"/>
        <v>0</v>
      </c>
      <c r="BZ301" s="34">
        <f>IF($B301="P",VLOOKUP($E301,'[2]Costeo-JUL26'!$B$9:$CQ$307,BZ$1,0),0)</f>
        <v>0</v>
      </c>
      <c r="CA301" s="16">
        <f>IF($B301="P",VLOOKUP($E301,'[2]Costeo-JUL26'!$B$9:$CQ$307,CA$1,0),0)*$G301</f>
        <v>0</v>
      </c>
      <c r="CB301" s="36">
        <f>IF($B301="P",VLOOKUP($E301,'[2]Costeo-JUL26'!$B$9:$CQ$307,CB$1,0),0)*$G301</f>
        <v>0</v>
      </c>
      <c r="CC301" s="35">
        <f>IF($B301="P",VLOOKUP($E301,'[2]Costeo-JUL26'!$B$9:$CQ$307,CC$1,0),0)</f>
        <v>0</v>
      </c>
      <c r="CD301" s="36">
        <f t="shared" si="152"/>
        <v>0</v>
      </c>
      <c r="CE301" s="36">
        <f t="shared" si="153"/>
        <v>0</v>
      </c>
      <c r="CF301" s="37">
        <f t="shared" si="125"/>
        <v>8931404.1185485888</v>
      </c>
      <c r="CG301" s="36">
        <f>IF($B301="r",VLOOKUP($E301,'[2]Costeo-JUL26'!$B$9:$CQ$307,CG$1,0),0)*$G301</f>
        <v>0</v>
      </c>
      <c r="CH301" s="35">
        <f>VLOOKUP($E301,'[2]TEORICOS (05.26)'!$A$8:$T$251,CH$1,0)</f>
        <v>0</v>
      </c>
      <c r="CI301" s="36">
        <f t="shared" si="154"/>
        <v>0</v>
      </c>
      <c r="CJ301" s="37">
        <f t="shared" si="155"/>
        <v>0</v>
      </c>
      <c r="CM301" s="16">
        <f>SUMIFS('[1]Ajuste Inventario'!$I:$I,'[1]Ajuste Inventario'!$B:$B,E301,'[1]Ajuste Inventario'!$S:$S,D301)*-1</f>
        <v>0</v>
      </c>
      <c r="CN301" s="36">
        <f t="shared" si="126"/>
        <v>0</v>
      </c>
      <c r="CP301" t="str">
        <f t="shared" si="127"/>
        <v>635Org.Vtas La Plata</v>
      </c>
      <c r="CQ301" s="10" t="e">
        <f t="shared" si="128"/>
        <v>#DIV/0!</v>
      </c>
    </row>
    <row r="302" spans="1:95" x14ac:dyDescent="0.25">
      <c r="A302" s="30">
        <v>46204</v>
      </c>
      <c r="B302" s="31" t="str">
        <f>VLOOKUP($E302,'[2]TEORICOS (05.26)'!$A$8:$T$251,B$1,0)</f>
        <v>P</v>
      </c>
      <c r="C302" s="32" t="str">
        <f>VLOOKUP($E302,'[2]TEORICOS (05.26)'!$A$8:$T$251,C$1,0)</f>
        <v>Sprite</v>
      </c>
      <c r="D302" t="s">
        <v>218</v>
      </c>
      <c r="E302">
        <v>640</v>
      </c>
      <c r="F302" t="s">
        <v>91</v>
      </c>
      <c r="G302" s="16">
        <v>9405.375</v>
      </c>
      <c r="H302" s="16">
        <v>19873.557374999451</v>
      </c>
      <c r="I302" s="33">
        <v>165308252.28000969</v>
      </c>
      <c r="J302" s="33">
        <v>163813764.43000877</v>
      </c>
      <c r="K302" s="34">
        <f>IF($B302="P",VLOOKUP($E302,'[2]Costeo-JUL26'!$B$9:$CQ$307,K$1,0),0)</f>
        <v>933147</v>
      </c>
      <c r="L302" s="35">
        <f>VLOOKUP($E302,'[2]TEORICOS (05.26)'!$A$8:$T$251,L$1,0)</f>
        <v>0.25119999999999998</v>
      </c>
      <c r="M302" s="36">
        <f t="shared" si="129"/>
        <v>41150017.624818198</v>
      </c>
      <c r="N302" s="35">
        <f>IF($B302="P",VLOOKUP($E302,'[2]Costeo-JUL26'!$B$9:$CQ$307,N$1,0),0)</f>
        <v>5.0000000000000001E-3</v>
      </c>
      <c r="O302" s="36">
        <f t="shared" si="130"/>
        <v>205750.08812409101</v>
      </c>
      <c r="P302" s="36">
        <f>IF($B302="P",VLOOKUP($E302,'[2]Costeo-JUL26'!$B$9:$CQ$307,P$1,0),0)*H302</f>
        <v>0</v>
      </c>
      <c r="Q302" s="36">
        <f t="shared" si="131"/>
        <v>41355767.712942287</v>
      </c>
      <c r="R302" s="34">
        <f>IF($B302="P",VLOOKUP($E302,'[2]Costeo-JUL26'!$B$9:$CQ$307,R$1,0),0)</f>
        <v>902332</v>
      </c>
      <c r="S302" s="16">
        <f>IF($B302="P",VLOOKUP($E302,'[2]Costeo-JUL26'!$B$9:$CQ$307,S$1,0),0)*$G302</f>
        <v>10823.705550000001</v>
      </c>
      <c r="T302" s="36">
        <f>IF($B302="P",VLOOKUP($E302,'[2]Costeo-JUL26'!$B$9:$CQ$307,T$1,0),0)*$G302</f>
        <v>7550117.9600944528</v>
      </c>
      <c r="U302" s="35">
        <f>IF($B302="P",VLOOKUP($E302,'[2]Costeo-JUL26'!$B$9:$CQ$307,U$1,0),0)</f>
        <v>1.4999999999999999E-2</v>
      </c>
      <c r="V302" s="36">
        <f t="shared" si="132"/>
        <v>113251.76940141679</v>
      </c>
      <c r="W302" s="36">
        <f t="shared" si="133"/>
        <v>7663369.7294958699</v>
      </c>
      <c r="X302" s="34">
        <f>IF($B302="P",VLOOKUP($E302,'[2]Costeo-JUL26'!$B$9:$CQ$307,X$1,0),0)</f>
        <v>902338</v>
      </c>
      <c r="Y302" s="16">
        <f>IF($B302="P",VLOOKUP($E302,'[2]Costeo-JUL26'!$B$9:$CQ$307,Y$1,0),0)*$G302</f>
        <v>983.27552400000002</v>
      </c>
      <c r="Z302" s="36">
        <f>IF($B302="P",VLOOKUP($E302,'[2]Costeo-JUL26'!$B$9:$CQ$307,Z$1,0),0)*$G302</f>
        <v>278011.32165576</v>
      </c>
      <c r="AA302" s="35">
        <f>IF($B302="P",VLOOKUP($E302,'[2]Costeo-JUL26'!$B$9:$CQ$307,AA$1,0),0)</f>
        <v>0.45</v>
      </c>
      <c r="AB302" s="36">
        <f t="shared" si="134"/>
        <v>125105.09474509201</v>
      </c>
      <c r="AC302" s="36">
        <f t="shared" si="135"/>
        <v>403116.41640085203</v>
      </c>
      <c r="AD302" s="34">
        <f>IF($B302="P",VLOOKUP($E302,'[2]Costeo-JUL26'!$B$9:$CQ$307,AD$1,0),0)</f>
        <v>901767</v>
      </c>
      <c r="AE302" s="16">
        <f>IF($B302="P",VLOOKUP($E302,'[2]Costeo-JUL26'!$B$9:$CQ$307,AE$1,0),0)*$G302</f>
        <v>75243</v>
      </c>
      <c r="AF302" s="36">
        <f>IF($B302="P",VLOOKUP($E302,'[2]Costeo-JUL26'!$B$9:$CQ$307,AF$1,0),0)*$G302</f>
        <v>1154769.3696000001</v>
      </c>
      <c r="AG302" s="35">
        <f>IF($B302="P",VLOOKUP($E302,'[2]Costeo-JUL26'!$B$9:$CQ$307,AG$1,0),0)</f>
        <v>6.0000000000000001E-3</v>
      </c>
      <c r="AH302" s="36">
        <f t="shared" si="136"/>
        <v>6928.6162176000007</v>
      </c>
      <c r="AI302" s="36">
        <f t="shared" si="137"/>
        <v>1161697.9858176</v>
      </c>
      <c r="AJ302" s="34">
        <f>IF($B302="P",VLOOKUP($E302,'[2]Costeo-JUL26'!$B$9:$CQ$307,AJ$1,0),0)</f>
        <v>910882</v>
      </c>
      <c r="AK302" s="16">
        <f>IF($B302="P",VLOOKUP($E302,'[2]Costeo-JUL26'!$B$9:$CQ$307,AK$1,0),0)*$G302</f>
        <v>75243</v>
      </c>
      <c r="AL302" s="36">
        <f>IF($B302="P",VLOOKUP($E302,'[2]Costeo-JUL26'!$B$9:$CQ$307,AL$1,0),0)*$G302</f>
        <v>730048.96964999998</v>
      </c>
      <c r="AM302" s="35">
        <f>IF($B302="P",VLOOKUP($E302,'[2]Costeo-JUL26'!$B$9:$CQ$307,AM$1,0),0)</f>
        <v>1.7999999999999999E-2</v>
      </c>
      <c r="AN302" s="36">
        <f t="shared" si="138"/>
        <v>13140.881453699998</v>
      </c>
      <c r="AO302" s="36">
        <f t="shared" si="139"/>
        <v>743189.8511037</v>
      </c>
      <c r="AP302" s="34">
        <f>IF($B302="P",VLOOKUP($E302,'[2]Costeo-JUL26'!$B$9:$CQ$307,AP$1,0),0)</f>
        <v>913486</v>
      </c>
      <c r="AQ302" s="16">
        <f>IF($B302="P",VLOOKUP($E302,'[2]Costeo-JUL26'!$B$9:$CQ$307,AQ$1,0),0)*$G302</f>
        <v>75243</v>
      </c>
      <c r="AR302" s="36">
        <f>IF($B302="P",VLOOKUP($E302,'[2]Costeo-JUL26'!$B$9:$CQ$307,AR$1,0),0)*$G302</f>
        <v>9287725.3939096592</v>
      </c>
      <c r="AS302" s="35">
        <f>IF($B302="P",VLOOKUP($E302,'[2]Costeo-JUL26'!$B$9:$CQ$307,AS$1,0),0)</f>
        <v>0.02</v>
      </c>
      <c r="AT302" s="36">
        <f t="shared" si="140"/>
        <v>185754.5078781932</v>
      </c>
      <c r="AU302" s="36">
        <f t="shared" si="141"/>
        <v>9473479.9017878529</v>
      </c>
      <c r="AV302" s="34">
        <f>IF($B302="P",VLOOKUP($E302,'[2]Costeo-JUL26'!$B$9:$CQ$307,AV$1,0),0)</f>
        <v>902310</v>
      </c>
      <c r="AW302" s="16">
        <f>IF($B302="P",VLOOKUP($E302,'[2]Costeo-JUL26'!$B$9:$CQ$307,AW$1,0),0)*$G302</f>
        <v>293.4477</v>
      </c>
      <c r="AX302" s="36">
        <f>IF($B302="P",VLOOKUP($E302,'[2]Costeo-JUL26'!$B$9:$CQ$307,AX$1,0),0)*$G302</f>
        <v>1028107.5426049286</v>
      </c>
      <c r="AY302" s="35">
        <f>IF($B302="P",VLOOKUP($E302,'[2]Costeo-JUL26'!$B$9:$CQ$307,AY$1,0),0)</f>
        <v>0.03</v>
      </c>
      <c r="AZ302" s="36">
        <f t="shared" si="142"/>
        <v>30843.226278147857</v>
      </c>
      <c r="BA302" s="36">
        <f t="shared" si="143"/>
        <v>1058950.7688830765</v>
      </c>
      <c r="BB302" s="34">
        <f>IF($B302="P",VLOOKUP($E302,'[2]Costeo-JUL26'!$B$9:$CQ$307,BB$1,0),0)</f>
        <v>902311</v>
      </c>
      <c r="BC302" s="16">
        <f>IF($B302="P",VLOOKUP($E302,'[2]Costeo-JUL26'!$B$9:$CQ$307,BC$1,0),0)*$G302</f>
        <v>47.026875000000004</v>
      </c>
      <c r="BD302" s="36">
        <f>IF($B302="P",VLOOKUP($E302,'[2]Costeo-JUL26'!$B$9:$CQ$307,BD$1,0),0)*$G302</f>
        <v>184422.709209375</v>
      </c>
      <c r="BE302" s="35">
        <f>IF($B302="P",VLOOKUP($E302,'[2]Costeo-JUL26'!$B$9:$CQ$307,BE$1,0),0)</f>
        <v>0.03</v>
      </c>
      <c r="BF302" s="36">
        <f t="shared" si="144"/>
        <v>5532.6812762812497</v>
      </c>
      <c r="BG302" s="36">
        <f t="shared" si="145"/>
        <v>189955.39048565624</v>
      </c>
      <c r="BH302" s="34">
        <f>IF($B302="P",VLOOKUP($E302,'[2]Costeo-JUL26'!$B$9:$CQ$307,BH$1,0),0)</f>
        <v>910319</v>
      </c>
      <c r="BI302" s="16">
        <f>IF($B302="P",VLOOKUP($E302,'[2]Costeo-JUL26'!$B$9:$CQ$307,BI$1,0),0)*$G302</f>
        <v>167.953125</v>
      </c>
      <c r="BJ302" s="36">
        <f>IF($B302="P",VLOOKUP($E302,'[2]Costeo-JUL26'!$B$9:$CQ$307,BJ$1,0),0)*$G302</f>
        <v>439113.4453125</v>
      </c>
      <c r="BK302" s="35">
        <f>IF(BH302=910319,0,IF($B302="P",VLOOKUP($E302,'[2]Costeo-JUL26'!$B$9:$CQ$307,BK$1,0),0))</f>
        <v>0</v>
      </c>
      <c r="BL302" s="36">
        <f t="shared" si="146"/>
        <v>0</v>
      </c>
      <c r="BM302" s="36">
        <f t="shared" si="147"/>
        <v>439113.4453125</v>
      </c>
      <c r="BN302" s="34">
        <f>IF($B302="P",VLOOKUP($E302,'[2]Costeo-JUL26'!$B$9:$CQ$307,BN$1,0),0)</f>
        <v>0</v>
      </c>
      <c r="BO302" s="16">
        <f>IF($B302="P",VLOOKUP($E302,'[2]Costeo-JUL26'!$B$9:$CQ$307,BO$1,0),0)*$G302</f>
        <v>0</v>
      </c>
      <c r="BP302" s="36">
        <f>IF($B302="P",VLOOKUP($E302,'[2]Costeo-JUL26'!$B$9:$CQ$307,BP$1,0),0)*$G302</f>
        <v>0</v>
      </c>
      <c r="BQ302" s="35">
        <f>IF($B302="P",VLOOKUP($E302,'[2]Costeo-JUL26'!$B$9:$CQ$307,BQ$1,0),0)</f>
        <v>0</v>
      </c>
      <c r="BR302" s="36">
        <f t="shared" si="148"/>
        <v>0</v>
      </c>
      <c r="BS302" s="36">
        <f t="shared" si="149"/>
        <v>0</v>
      </c>
      <c r="BT302" s="34">
        <f>IF($B302="P",VLOOKUP($E302,'[2]Costeo-JUL26'!$B$9:$CQ$307,BT$1,0),0)</f>
        <v>0</v>
      </c>
      <c r="BU302" s="16">
        <f>IF($B302="P",VLOOKUP($E302,'[2]Costeo-JUL26'!$B$9:$CQ$307,BU$1,0),0)*$G302</f>
        <v>0</v>
      </c>
      <c r="BV302" s="36">
        <f>IF($B302="P",VLOOKUP($E302,'[2]Costeo-JUL26'!$B$9:$CQ$307,BV$1,0),0)*$G302</f>
        <v>0</v>
      </c>
      <c r="BW302" s="35">
        <f>IF($B302="P",VLOOKUP($E302,'[2]Costeo-JUL26'!$B$9:$CQ$307,BW$1,0),0)</f>
        <v>0</v>
      </c>
      <c r="BX302" s="36">
        <f t="shared" si="150"/>
        <v>0</v>
      </c>
      <c r="BY302" s="36">
        <f t="shared" si="151"/>
        <v>0</v>
      </c>
      <c r="BZ302" s="34">
        <f>IF($B302="P",VLOOKUP($E302,'[2]Costeo-JUL26'!$B$9:$CQ$307,BZ$1,0),0)</f>
        <v>0</v>
      </c>
      <c r="CA302" s="16">
        <f>IF($B302="P",VLOOKUP($E302,'[2]Costeo-JUL26'!$B$9:$CQ$307,CA$1,0),0)*$G302</f>
        <v>0</v>
      </c>
      <c r="CB302" s="36">
        <f>IF($B302="P",VLOOKUP($E302,'[2]Costeo-JUL26'!$B$9:$CQ$307,CB$1,0),0)*$G302</f>
        <v>0</v>
      </c>
      <c r="CC302" s="35">
        <f>IF($B302="P",VLOOKUP($E302,'[2]Costeo-JUL26'!$B$9:$CQ$307,CC$1,0),0)</f>
        <v>0</v>
      </c>
      <c r="CD302" s="36">
        <f t="shared" si="152"/>
        <v>0</v>
      </c>
      <c r="CE302" s="36">
        <f t="shared" si="153"/>
        <v>0</v>
      </c>
      <c r="CF302" s="37">
        <f t="shared" si="125"/>
        <v>62488641.202229396</v>
      </c>
      <c r="CG302" s="36">
        <f>IF($B302="r",VLOOKUP($E302,'[2]Costeo-JUL26'!$B$9:$CQ$307,CG$1,0),0)*$G302</f>
        <v>0</v>
      </c>
      <c r="CH302" s="35">
        <f>VLOOKUP($E302,'[2]TEORICOS (05.26)'!$A$8:$T$251,CH$1,0)</f>
        <v>0</v>
      </c>
      <c r="CI302" s="36">
        <f t="shared" si="154"/>
        <v>0</v>
      </c>
      <c r="CJ302" s="37">
        <f t="shared" si="155"/>
        <v>0</v>
      </c>
      <c r="CM302" s="16">
        <f>SUMIFS('[1]Ajuste Inventario'!$I:$I,'[1]Ajuste Inventario'!$B:$B,E302,'[1]Ajuste Inventario'!$S:$S,D302)*-1</f>
        <v>0</v>
      </c>
      <c r="CN302" s="36">
        <f t="shared" si="126"/>
        <v>0</v>
      </c>
      <c r="CP302" t="str">
        <f t="shared" si="127"/>
        <v>640Org.Vtas La Plata</v>
      </c>
      <c r="CQ302" s="10" t="e">
        <f t="shared" si="128"/>
        <v>#DIV/0!</v>
      </c>
    </row>
    <row r="303" spans="1:95" x14ac:dyDescent="0.25">
      <c r="A303" s="30">
        <v>46204</v>
      </c>
      <c r="B303" s="31" t="str">
        <f>VLOOKUP($E303,'[2]TEORICOS (05.26)'!$A$8:$T$251,B$1,0)</f>
        <v>P</v>
      </c>
      <c r="C303" s="32" t="str">
        <f>VLOOKUP($E303,'[2]TEORICOS (05.26)'!$A$8:$T$251,C$1,0)</f>
        <v>Sprite</v>
      </c>
      <c r="D303" t="s">
        <v>218</v>
      </c>
      <c r="E303">
        <v>644</v>
      </c>
      <c r="F303" t="s">
        <v>92</v>
      </c>
      <c r="G303" s="16">
        <v>418</v>
      </c>
      <c r="H303" s="16">
        <v>1030.7880000000025</v>
      </c>
      <c r="I303" s="33">
        <v>8057992.5699999426</v>
      </c>
      <c r="J303" s="33">
        <v>8021183.0799999554</v>
      </c>
      <c r="K303" s="34">
        <f>IF($B303="P",VLOOKUP($E303,'[2]Costeo-JUL26'!$B$9:$CQ$307,K$1,0),0)</f>
        <v>933147</v>
      </c>
      <c r="L303" s="35">
        <f>VLOOKUP($E303,'[2]TEORICOS (05.26)'!$A$8:$T$251,L$1,0)</f>
        <v>0.25119999999999998</v>
      </c>
      <c r="M303" s="36">
        <f t="shared" si="129"/>
        <v>2014921.1896959885</v>
      </c>
      <c r="N303" s="35">
        <f>IF($B303="P",VLOOKUP($E303,'[2]Costeo-JUL26'!$B$9:$CQ$307,N$1,0),0)</f>
        <v>5.0000000000000001E-3</v>
      </c>
      <c r="O303" s="36">
        <f t="shared" si="130"/>
        <v>10074.605948479943</v>
      </c>
      <c r="P303" s="36">
        <f>IF($B303="P",VLOOKUP($E303,'[2]Costeo-JUL26'!$B$9:$CQ$307,P$1,0),0)*H303</f>
        <v>0</v>
      </c>
      <c r="Q303" s="36">
        <f t="shared" si="131"/>
        <v>2024995.7956444684</v>
      </c>
      <c r="R303" s="34">
        <f>IF($B303="P",VLOOKUP($E303,'[2]Costeo-JUL26'!$B$9:$CQ$307,R$1,0),0)</f>
        <v>902332</v>
      </c>
      <c r="S303" s="16">
        <f>IF($B303="P",VLOOKUP($E303,'[2]Costeo-JUL26'!$B$9:$CQ$307,S$1,0),0)*$G303</f>
        <v>561.20680000000004</v>
      </c>
      <c r="T303" s="36">
        <f>IF($B303="P",VLOOKUP($E303,'[2]Costeo-JUL26'!$B$9:$CQ$307,T$1,0),0)*$G303</f>
        <v>391471.98899984261</v>
      </c>
      <c r="U303" s="35">
        <f>IF($B303="P",VLOOKUP($E303,'[2]Costeo-JUL26'!$B$9:$CQ$307,U$1,0),0)</f>
        <v>1.4999999999999999E-2</v>
      </c>
      <c r="V303" s="36">
        <f t="shared" si="132"/>
        <v>5872.0798349976385</v>
      </c>
      <c r="W303" s="36">
        <f t="shared" si="133"/>
        <v>397344.06883484026</v>
      </c>
      <c r="X303" s="34">
        <f>IF($B303="P",VLOOKUP($E303,'[2]Costeo-JUL26'!$B$9:$CQ$307,X$1,0),0)</f>
        <v>902338</v>
      </c>
      <c r="Y303" s="16">
        <f>IF($B303="P",VLOOKUP($E303,'[2]Costeo-JUL26'!$B$9:$CQ$307,Y$1,0),0)*$G303</f>
        <v>46.347840000000005</v>
      </c>
      <c r="Z303" s="36">
        <f>IF($B303="P",VLOOKUP($E303,'[2]Costeo-JUL26'!$B$9:$CQ$307,Z$1,0),0)*$G303</f>
        <v>13104.388281600002</v>
      </c>
      <c r="AA303" s="35">
        <f>IF($B303="P",VLOOKUP($E303,'[2]Costeo-JUL26'!$B$9:$CQ$307,AA$1,0),0)</f>
        <v>0.45</v>
      </c>
      <c r="AB303" s="36">
        <f t="shared" si="134"/>
        <v>5896.9747267200009</v>
      </c>
      <c r="AC303" s="36">
        <f t="shared" si="135"/>
        <v>19001.363008320004</v>
      </c>
      <c r="AD303" s="34">
        <f>IF($B303="P",VLOOKUP($E303,'[2]Costeo-JUL26'!$B$9:$CQ$307,AD$1,0),0)</f>
        <v>901767</v>
      </c>
      <c r="AE303" s="16">
        <f>IF($B303="P",VLOOKUP($E303,'[2]Costeo-JUL26'!$B$9:$CQ$307,AE$1,0),0)*$G303</f>
        <v>3344</v>
      </c>
      <c r="AF303" s="36">
        <f>IF($B303="P",VLOOKUP($E303,'[2]Costeo-JUL26'!$B$9:$CQ$307,AF$1,0),0)*$G303</f>
        <v>51321.036800000002</v>
      </c>
      <c r="AG303" s="35">
        <f>IF($B303="P",VLOOKUP($E303,'[2]Costeo-JUL26'!$B$9:$CQ$307,AG$1,0),0)</f>
        <v>6.0000000000000001E-3</v>
      </c>
      <c r="AH303" s="36">
        <f t="shared" si="136"/>
        <v>307.92622080000001</v>
      </c>
      <c r="AI303" s="36">
        <f t="shared" si="137"/>
        <v>51628.963020800002</v>
      </c>
      <c r="AJ303" s="34">
        <f>IF($B303="P",VLOOKUP($E303,'[2]Costeo-JUL26'!$B$9:$CQ$307,AJ$1,0),0)</f>
        <v>930638</v>
      </c>
      <c r="AK303" s="16">
        <f>IF($B303="P",VLOOKUP($E303,'[2]Costeo-JUL26'!$B$9:$CQ$307,AK$1,0),0)*$G303</f>
        <v>3344</v>
      </c>
      <c r="AL303" s="36">
        <f>IF($B303="P",VLOOKUP($E303,'[2]Costeo-JUL26'!$B$9:$CQ$307,AL$1,0),0)*$G303</f>
        <v>76846.457599999994</v>
      </c>
      <c r="AM303" s="35">
        <f>IF($B303="P",VLOOKUP($E303,'[2]Costeo-JUL26'!$B$9:$CQ$307,AM$1,0),0)</f>
        <v>1.7999999999999999E-2</v>
      </c>
      <c r="AN303" s="36">
        <f t="shared" si="138"/>
        <v>1383.2362367999997</v>
      </c>
      <c r="AO303" s="36">
        <f t="shared" si="139"/>
        <v>78229.693836799997</v>
      </c>
      <c r="AP303" s="34">
        <f>IF($B303="P",VLOOKUP($E303,'[2]Costeo-JUL26'!$B$9:$CQ$307,AP$1,0),0)</f>
        <v>911881</v>
      </c>
      <c r="AQ303" s="16">
        <f>IF($B303="P",VLOOKUP($E303,'[2]Costeo-JUL26'!$B$9:$CQ$307,AQ$1,0),0)*$G303</f>
        <v>3344</v>
      </c>
      <c r="AR303" s="36">
        <f>IF($B303="P",VLOOKUP($E303,'[2]Costeo-JUL26'!$B$9:$CQ$307,AR$1,0),0)*$G303</f>
        <v>453751.37280755781</v>
      </c>
      <c r="AS303" s="35">
        <f>IF($B303="P",VLOOKUP($E303,'[2]Costeo-JUL26'!$B$9:$CQ$307,AS$1,0),0)</f>
        <v>0.02</v>
      </c>
      <c r="AT303" s="36">
        <f t="shared" si="140"/>
        <v>9075.027456151156</v>
      </c>
      <c r="AU303" s="36">
        <f t="shared" si="141"/>
        <v>462826.40026370896</v>
      </c>
      <c r="AV303" s="34">
        <f>IF($B303="P",VLOOKUP($E303,'[2]Costeo-JUL26'!$B$9:$CQ$307,AV$1,0),0)</f>
        <v>902310</v>
      </c>
      <c r="AW303" s="16">
        <f>IF($B303="P",VLOOKUP($E303,'[2]Costeo-JUL26'!$B$9:$CQ$307,AW$1,0),0)*$G303</f>
        <v>13.835799999999999</v>
      </c>
      <c r="AX303" s="36">
        <f>IF($B303="P",VLOOKUP($E303,'[2]Costeo-JUL26'!$B$9:$CQ$307,AX$1,0),0)*$G303</f>
        <v>48474.36302268946</v>
      </c>
      <c r="AY303" s="35">
        <f>IF($B303="P",VLOOKUP($E303,'[2]Costeo-JUL26'!$B$9:$CQ$307,AY$1,0),0)</f>
        <v>0.03</v>
      </c>
      <c r="AZ303" s="36">
        <f t="shared" si="142"/>
        <v>1454.2308906806838</v>
      </c>
      <c r="BA303" s="36">
        <f t="shared" si="143"/>
        <v>49928.593913370147</v>
      </c>
      <c r="BB303" s="34">
        <f>IF($B303="P",VLOOKUP($E303,'[2]Costeo-JUL26'!$B$9:$CQ$307,BB$1,0),0)</f>
        <v>923266</v>
      </c>
      <c r="BC303" s="16">
        <f>IF($B303="P",VLOOKUP($E303,'[2]Costeo-JUL26'!$B$9:$CQ$307,BC$1,0),0)*$G303</f>
        <v>2.09</v>
      </c>
      <c r="BD303" s="36">
        <f>IF($B303="P",VLOOKUP($E303,'[2]Costeo-JUL26'!$B$9:$CQ$307,BD$1,0),0)*$G303</f>
        <v>8455.8474000000006</v>
      </c>
      <c r="BE303" s="35">
        <f>IF($B303="P",VLOOKUP($E303,'[2]Costeo-JUL26'!$B$9:$CQ$307,BE$1,0),0)</f>
        <v>0.03</v>
      </c>
      <c r="BF303" s="36">
        <f t="shared" si="144"/>
        <v>253.675422</v>
      </c>
      <c r="BG303" s="36">
        <f t="shared" si="145"/>
        <v>8709.5228220000008</v>
      </c>
      <c r="BH303" s="34">
        <f>IF($B303="P",VLOOKUP($E303,'[2]Costeo-JUL26'!$B$9:$CQ$307,BH$1,0),0)</f>
        <v>910319</v>
      </c>
      <c r="BI303" s="16">
        <f>IF($B303="P",VLOOKUP($E303,'[2]Costeo-JUL26'!$B$9:$CQ$307,BI$1,0),0)*$G303</f>
        <v>11.146666666666667</v>
      </c>
      <c r="BJ303" s="36">
        <f>IF($B303="P",VLOOKUP($E303,'[2]Costeo-JUL26'!$B$9:$CQ$307,BJ$1,0),0)*$G303</f>
        <v>29142.959999999999</v>
      </c>
      <c r="BK303" s="35">
        <f>IF(BH303=910319,0,IF($B303="P",VLOOKUP($E303,'[2]Costeo-JUL26'!$B$9:$CQ$307,BK$1,0),0))</f>
        <v>0</v>
      </c>
      <c r="BL303" s="36">
        <f t="shared" si="146"/>
        <v>0</v>
      </c>
      <c r="BM303" s="36">
        <f t="shared" si="147"/>
        <v>29142.959999999999</v>
      </c>
      <c r="BN303" s="34">
        <f>IF($B303="P",VLOOKUP($E303,'[2]Costeo-JUL26'!$B$9:$CQ$307,BN$1,0),0)</f>
        <v>0</v>
      </c>
      <c r="BO303" s="16">
        <f>IF($B303="P",VLOOKUP($E303,'[2]Costeo-JUL26'!$B$9:$CQ$307,BO$1,0),0)*$G303</f>
        <v>0</v>
      </c>
      <c r="BP303" s="36">
        <f>IF($B303="P",VLOOKUP($E303,'[2]Costeo-JUL26'!$B$9:$CQ$307,BP$1,0),0)*$G303</f>
        <v>0</v>
      </c>
      <c r="BQ303" s="35">
        <f>IF($B303="P",VLOOKUP($E303,'[2]Costeo-JUL26'!$B$9:$CQ$307,BQ$1,0),0)</f>
        <v>0</v>
      </c>
      <c r="BR303" s="36">
        <f t="shared" si="148"/>
        <v>0</v>
      </c>
      <c r="BS303" s="36">
        <f t="shared" si="149"/>
        <v>0</v>
      </c>
      <c r="BT303" s="34">
        <f>IF($B303="P",VLOOKUP($E303,'[2]Costeo-JUL26'!$B$9:$CQ$307,BT$1,0),0)</f>
        <v>0</v>
      </c>
      <c r="BU303" s="16">
        <f>IF($B303="P",VLOOKUP($E303,'[2]Costeo-JUL26'!$B$9:$CQ$307,BU$1,0),0)*$G303</f>
        <v>0</v>
      </c>
      <c r="BV303" s="36">
        <f>IF($B303="P",VLOOKUP($E303,'[2]Costeo-JUL26'!$B$9:$CQ$307,BV$1,0),0)*$G303</f>
        <v>0</v>
      </c>
      <c r="BW303" s="35">
        <f>IF($B303="P",VLOOKUP($E303,'[2]Costeo-JUL26'!$B$9:$CQ$307,BW$1,0),0)</f>
        <v>0</v>
      </c>
      <c r="BX303" s="36">
        <f t="shared" si="150"/>
        <v>0</v>
      </c>
      <c r="BY303" s="36">
        <f t="shared" si="151"/>
        <v>0</v>
      </c>
      <c r="BZ303" s="34">
        <f>IF($B303="P",VLOOKUP($E303,'[2]Costeo-JUL26'!$B$9:$CQ$307,BZ$1,0),0)</f>
        <v>0</v>
      </c>
      <c r="CA303" s="16">
        <f>IF($B303="P",VLOOKUP($E303,'[2]Costeo-JUL26'!$B$9:$CQ$307,CA$1,0),0)*$G303</f>
        <v>0</v>
      </c>
      <c r="CB303" s="36">
        <f>IF($B303="P",VLOOKUP($E303,'[2]Costeo-JUL26'!$B$9:$CQ$307,CB$1,0),0)*$G303</f>
        <v>0</v>
      </c>
      <c r="CC303" s="35">
        <f>IF($B303="P",VLOOKUP($E303,'[2]Costeo-JUL26'!$B$9:$CQ$307,CC$1,0),0)</f>
        <v>0</v>
      </c>
      <c r="CD303" s="36">
        <f t="shared" si="152"/>
        <v>0</v>
      </c>
      <c r="CE303" s="36">
        <f t="shared" si="153"/>
        <v>0</v>
      </c>
      <c r="CF303" s="37">
        <f t="shared" si="125"/>
        <v>3121807.3613443077</v>
      </c>
      <c r="CG303" s="36">
        <f>IF($B303="r",VLOOKUP($E303,'[2]Costeo-JUL26'!$B$9:$CQ$307,CG$1,0),0)*$G303</f>
        <v>0</v>
      </c>
      <c r="CH303" s="35">
        <f>VLOOKUP($E303,'[2]TEORICOS (05.26)'!$A$8:$T$251,CH$1,0)</f>
        <v>0</v>
      </c>
      <c r="CI303" s="36">
        <f t="shared" si="154"/>
        <v>0</v>
      </c>
      <c r="CJ303" s="37">
        <f t="shared" si="155"/>
        <v>0</v>
      </c>
      <c r="CM303" s="16">
        <f>SUMIFS('[1]Ajuste Inventario'!$I:$I,'[1]Ajuste Inventario'!$B:$B,E303,'[1]Ajuste Inventario'!$S:$S,D303)*-1</f>
        <v>0</v>
      </c>
      <c r="CN303" s="36">
        <f t="shared" si="126"/>
        <v>0</v>
      </c>
      <c r="CP303" t="str">
        <f t="shared" si="127"/>
        <v>644Org.Vtas La Plata</v>
      </c>
      <c r="CQ303" s="10" t="e">
        <f t="shared" si="128"/>
        <v>#DIV/0!</v>
      </c>
    </row>
    <row r="304" spans="1:95" x14ac:dyDescent="0.25">
      <c r="A304" s="30">
        <v>46204</v>
      </c>
      <c r="B304" s="31" t="str">
        <f>VLOOKUP($E304,'[2]TEORICOS (05.26)'!$A$8:$T$251,B$1,0)</f>
        <v>P</v>
      </c>
      <c r="C304" s="32" t="str">
        <f>VLOOKUP($E304,'[2]TEORICOS (05.26)'!$A$8:$T$251,C$1,0)</f>
        <v>Sprite</v>
      </c>
      <c r="D304" t="s">
        <v>218</v>
      </c>
      <c r="E304">
        <v>659</v>
      </c>
      <c r="F304" t="s">
        <v>93</v>
      </c>
      <c r="G304" s="16">
        <v>14429.165999999999</v>
      </c>
      <c r="H304" s="16">
        <v>34312.556748001327</v>
      </c>
      <c r="I304" s="33">
        <v>245533762.17000479</v>
      </c>
      <c r="J304" s="33">
        <v>242702889.03000325</v>
      </c>
      <c r="K304" s="34">
        <f>IF($B304="P",VLOOKUP($E304,'[2]Costeo-JUL26'!$B$9:$CQ$307,K$1,0),0)</f>
        <v>933147</v>
      </c>
      <c r="L304" s="35">
        <f>VLOOKUP($E304,'[2]TEORICOS (05.26)'!$A$8:$T$251,L$1,0)</f>
        <v>0.25119999999999998</v>
      </c>
      <c r="M304" s="36">
        <f t="shared" si="129"/>
        <v>60966965.72433681</v>
      </c>
      <c r="N304" s="35">
        <f>IF($B304="P",VLOOKUP($E304,'[2]Costeo-JUL26'!$B$9:$CQ$307,N$1,0),0)</f>
        <v>5.0000000000000001E-3</v>
      </c>
      <c r="O304" s="36">
        <f t="shared" si="130"/>
        <v>304834.82862168405</v>
      </c>
      <c r="P304" s="36">
        <f>IF($B304="P",VLOOKUP($E304,'[2]Costeo-JUL26'!$B$9:$CQ$307,P$1,0),0)*H304</f>
        <v>0</v>
      </c>
      <c r="Q304" s="36">
        <f t="shared" si="131"/>
        <v>61271800.552958496</v>
      </c>
      <c r="R304" s="34">
        <f>IF($B304="P",VLOOKUP($E304,'[2]Costeo-JUL26'!$B$9:$CQ$307,R$1,0),0)</f>
        <v>902332</v>
      </c>
      <c r="S304" s="16">
        <f>IF($B304="P",VLOOKUP($E304,'[2]Costeo-JUL26'!$B$9:$CQ$307,S$1,0),0)*$G304</f>
        <v>18680.719761899996</v>
      </c>
      <c r="T304" s="36">
        <f>IF($B304="P",VLOOKUP($E304,'[2]Costeo-JUL26'!$B$9:$CQ$307,T$1,0),0)*$G304</f>
        <v>13030808.823306592</v>
      </c>
      <c r="U304" s="35">
        <f>IF($B304="P",VLOOKUP($E304,'[2]Costeo-JUL26'!$B$9:$CQ$307,U$1,0),0)</f>
        <v>1.4999999999999999E-2</v>
      </c>
      <c r="V304" s="36">
        <f t="shared" si="132"/>
        <v>195462.13234959886</v>
      </c>
      <c r="W304" s="36">
        <f t="shared" si="133"/>
        <v>13226270.955656191</v>
      </c>
      <c r="X304" s="34">
        <f>IF($B304="P",VLOOKUP($E304,'[2]Costeo-JUL26'!$B$9:$CQ$307,X$1,0),0)</f>
        <v>902338</v>
      </c>
      <c r="Y304" s="16">
        <f>IF($B304="P",VLOOKUP($E304,'[2]Costeo-JUL26'!$B$9:$CQ$307,Y$1,0),0)*$G304</f>
        <v>1697.0430715919999</v>
      </c>
      <c r="Z304" s="36">
        <f>IF($B304="P",VLOOKUP($E304,'[2]Costeo-JUL26'!$B$9:$CQ$307,Z$1,0),0)*$G304</f>
        <v>479821.95806192211</v>
      </c>
      <c r="AA304" s="35">
        <f>IF($B304="P",VLOOKUP($E304,'[2]Costeo-JUL26'!$B$9:$CQ$307,AA$1,0),0)</f>
        <v>0.45</v>
      </c>
      <c r="AB304" s="36">
        <f t="shared" si="134"/>
        <v>215919.88112786497</v>
      </c>
      <c r="AC304" s="36">
        <f t="shared" si="135"/>
        <v>695741.83918978705</v>
      </c>
      <c r="AD304" s="34">
        <f>IF($B304="P",VLOOKUP($E304,'[2]Costeo-JUL26'!$B$9:$CQ$307,AD$1,0),0)</f>
        <v>901767</v>
      </c>
      <c r="AE304" s="16">
        <f>IF($B304="P",VLOOKUP($E304,'[2]Costeo-JUL26'!$B$9:$CQ$307,AE$1,0),0)*$G304</f>
        <v>86574.995999999999</v>
      </c>
      <c r="AF304" s="36">
        <f>IF($B304="P",VLOOKUP($E304,'[2]Costeo-JUL26'!$B$9:$CQ$307,AF$1,0),0)*$G304</f>
        <v>1328683.7786111999</v>
      </c>
      <c r="AG304" s="35">
        <f>IF($B304="P",VLOOKUP($E304,'[2]Costeo-JUL26'!$B$9:$CQ$307,AG$1,0),0)</f>
        <v>6.0000000000000001E-3</v>
      </c>
      <c r="AH304" s="36">
        <f t="shared" si="136"/>
        <v>7972.1026716671995</v>
      </c>
      <c r="AI304" s="36">
        <f t="shared" si="137"/>
        <v>1336655.8812828672</v>
      </c>
      <c r="AJ304" s="34">
        <f>IF($B304="P",VLOOKUP($E304,'[2]Costeo-JUL26'!$B$9:$CQ$307,AJ$1,0),0)</f>
        <v>905625</v>
      </c>
      <c r="AK304" s="16">
        <f>IF($B304="P",VLOOKUP($E304,'[2]Costeo-JUL26'!$B$9:$CQ$307,AK$1,0),0)*$G304</f>
        <v>86574.995999999999</v>
      </c>
      <c r="AL304" s="36">
        <f>IF($B304="P",VLOOKUP($E304,'[2]Costeo-JUL26'!$B$9:$CQ$307,AL$1,0),0)*$G304</f>
        <v>989205.90429599991</v>
      </c>
      <c r="AM304" s="35">
        <f>IF($B304="P",VLOOKUP($E304,'[2]Costeo-JUL26'!$B$9:$CQ$307,AM$1,0),0)</f>
        <v>1.7999999999999999E-2</v>
      </c>
      <c r="AN304" s="36">
        <f t="shared" si="138"/>
        <v>17805.706277327998</v>
      </c>
      <c r="AO304" s="36">
        <f t="shared" si="139"/>
        <v>1007011.6105733279</v>
      </c>
      <c r="AP304" s="34">
        <f>IF($B304="P",VLOOKUP($E304,'[2]Costeo-JUL26'!$B$9:$CQ$307,AP$1,0),0)</f>
        <v>911881</v>
      </c>
      <c r="AQ304" s="16">
        <f>IF($B304="P",VLOOKUP($E304,'[2]Costeo-JUL26'!$B$9:$CQ$307,AQ$1,0),0)*$G304</f>
        <v>86574.995999999999</v>
      </c>
      <c r="AR304" s="36">
        <f>IF($B304="P",VLOOKUP($E304,'[2]Costeo-JUL26'!$B$9:$CQ$307,AR$1,0),0)*$G304</f>
        <v>11747465.097430868</v>
      </c>
      <c r="AS304" s="35">
        <f>IF($B304="P",VLOOKUP($E304,'[2]Costeo-JUL26'!$B$9:$CQ$307,AS$1,0),0)</f>
        <v>0.02</v>
      </c>
      <c r="AT304" s="36">
        <f t="shared" si="140"/>
        <v>234949.30194861736</v>
      </c>
      <c r="AU304" s="36">
        <f t="shared" si="141"/>
        <v>11982414.399379486</v>
      </c>
      <c r="AV304" s="34">
        <f>IF($B304="P",VLOOKUP($E304,'[2]Costeo-JUL26'!$B$9:$CQ$307,AV$1,0),0)</f>
        <v>932442</v>
      </c>
      <c r="AW304" s="16">
        <f>IF($B304="P",VLOOKUP($E304,'[2]Costeo-JUL26'!$B$9:$CQ$307,AW$1,0),0)*$G304</f>
        <v>399.68789819999995</v>
      </c>
      <c r="AX304" s="36">
        <f>IF($B304="P",VLOOKUP($E304,'[2]Costeo-JUL26'!$B$9:$CQ$307,AX$1,0),0)*$G304</f>
        <v>1475357.6736395841</v>
      </c>
      <c r="AY304" s="35">
        <f>IF($B304="P",VLOOKUP($E304,'[2]Costeo-JUL26'!$B$9:$CQ$307,AY$1,0),0)</f>
        <v>0.03</v>
      </c>
      <c r="AZ304" s="36">
        <f t="shared" si="142"/>
        <v>44260.730209187524</v>
      </c>
      <c r="BA304" s="36">
        <f t="shared" si="143"/>
        <v>1519618.4038487717</v>
      </c>
      <c r="BB304" s="34">
        <f>IF($B304="P",VLOOKUP($E304,'[2]Costeo-JUL26'!$B$9:$CQ$307,BB$1,0),0)</f>
        <v>902311</v>
      </c>
      <c r="BC304" s="16">
        <f>IF($B304="P",VLOOKUP($E304,'[2]Costeo-JUL26'!$B$9:$CQ$307,BC$1,0),0)*$G304</f>
        <v>63.127601250000005</v>
      </c>
      <c r="BD304" s="36">
        <f>IF($B304="P",VLOOKUP($E304,'[2]Costeo-JUL26'!$B$9:$CQ$307,BD$1,0),0)*$G304</f>
        <v>247564.04180405629</v>
      </c>
      <c r="BE304" s="35">
        <f>IF($B304="P",VLOOKUP($E304,'[2]Costeo-JUL26'!$B$9:$CQ$307,BE$1,0),0)</f>
        <v>0.03</v>
      </c>
      <c r="BF304" s="36">
        <f t="shared" si="144"/>
        <v>7426.9212541216884</v>
      </c>
      <c r="BG304" s="36">
        <f t="shared" si="145"/>
        <v>254990.96305817799</v>
      </c>
      <c r="BH304" s="34">
        <f>IF($B304="P",VLOOKUP($E304,'[2]Costeo-JUL26'!$B$9:$CQ$307,BH$1,0),0)</f>
        <v>933089</v>
      </c>
      <c r="BI304" s="16">
        <f>IF($B304="P",VLOOKUP($E304,'[2]Costeo-JUL26'!$B$9:$CQ$307,BI$1,0),0)*$G304</f>
        <v>541.09372499999995</v>
      </c>
      <c r="BJ304" s="36">
        <f>IF($B304="P",VLOOKUP($E304,'[2]Costeo-JUL26'!$B$9:$CQ$307,BJ$1,0),0)*$G304</f>
        <v>402937.64049686235</v>
      </c>
      <c r="BK304" s="35">
        <f>IF(BH304=910319,0,IF($B304="P",VLOOKUP($E304,'[2]Costeo-JUL26'!$B$9:$CQ$307,BK$1,0),0))</f>
        <v>0.02</v>
      </c>
      <c r="BL304" s="36">
        <f t="shared" si="146"/>
        <v>8058.7528099372475</v>
      </c>
      <c r="BM304" s="36">
        <f t="shared" si="147"/>
        <v>410996.39330679958</v>
      </c>
      <c r="BN304" s="34">
        <f>IF($B304="P",VLOOKUP($E304,'[2]Costeo-JUL26'!$B$9:$CQ$307,BN$1,0),0)</f>
        <v>0</v>
      </c>
      <c r="BO304" s="16">
        <f>IF($B304="P",VLOOKUP($E304,'[2]Costeo-JUL26'!$B$9:$CQ$307,BO$1,0),0)*$G304</f>
        <v>0</v>
      </c>
      <c r="BP304" s="36">
        <f>IF($B304="P",VLOOKUP($E304,'[2]Costeo-JUL26'!$B$9:$CQ$307,BP$1,0),0)*$G304</f>
        <v>0</v>
      </c>
      <c r="BQ304" s="35">
        <f>IF($B304="P",VLOOKUP($E304,'[2]Costeo-JUL26'!$B$9:$CQ$307,BQ$1,0),0)</f>
        <v>0</v>
      </c>
      <c r="BR304" s="36">
        <f t="shared" si="148"/>
        <v>0</v>
      </c>
      <c r="BS304" s="36">
        <f t="shared" si="149"/>
        <v>0</v>
      </c>
      <c r="BT304" s="34">
        <f>IF($B304="P",VLOOKUP($E304,'[2]Costeo-JUL26'!$B$9:$CQ$307,BT$1,0),0)</f>
        <v>0</v>
      </c>
      <c r="BU304" s="16">
        <f>IF($B304="P",VLOOKUP($E304,'[2]Costeo-JUL26'!$B$9:$CQ$307,BU$1,0),0)*$G304</f>
        <v>0</v>
      </c>
      <c r="BV304" s="36">
        <f>IF($B304="P",VLOOKUP($E304,'[2]Costeo-JUL26'!$B$9:$CQ$307,BV$1,0),0)*$G304</f>
        <v>0</v>
      </c>
      <c r="BW304" s="35">
        <f>IF($B304="P",VLOOKUP($E304,'[2]Costeo-JUL26'!$B$9:$CQ$307,BW$1,0),0)</f>
        <v>0</v>
      </c>
      <c r="BX304" s="36">
        <f t="shared" si="150"/>
        <v>0</v>
      </c>
      <c r="BY304" s="36">
        <f t="shared" si="151"/>
        <v>0</v>
      </c>
      <c r="BZ304" s="34">
        <f>IF($B304="P",VLOOKUP($E304,'[2]Costeo-JUL26'!$B$9:$CQ$307,BZ$1,0),0)</f>
        <v>0</v>
      </c>
      <c r="CA304" s="16">
        <f>IF($B304="P",VLOOKUP($E304,'[2]Costeo-JUL26'!$B$9:$CQ$307,CA$1,0),0)*$G304</f>
        <v>0</v>
      </c>
      <c r="CB304" s="36">
        <f>IF($B304="P",VLOOKUP($E304,'[2]Costeo-JUL26'!$B$9:$CQ$307,CB$1,0),0)*$G304</f>
        <v>0</v>
      </c>
      <c r="CC304" s="35">
        <f>IF($B304="P",VLOOKUP($E304,'[2]Costeo-JUL26'!$B$9:$CQ$307,CC$1,0),0)</f>
        <v>0</v>
      </c>
      <c r="CD304" s="36">
        <f t="shared" si="152"/>
        <v>0</v>
      </c>
      <c r="CE304" s="36">
        <f t="shared" si="153"/>
        <v>0</v>
      </c>
      <c r="CF304" s="37">
        <f t="shared" si="125"/>
        <v>91705500.999253899</v>
      </c>
      <c r="CG304" s="36">
        <f>IF($B304="r",VLOOKUP($E304,'[2]Costeo-JUL26'!$B$9:$CQ$307,CG$1,0),0)*$G304</f>
        <v>0</v>
      </c>
      <c r="CH304" s="35">
        <f>VLOOKUP($E304,'[2]TEORICOS (05.26)'!$A$8:$T$251,CH$1,0)</f>
        <v>0</v>
      </c>
      <c r="CI304" s="36">
        <f t="shared" si="154"/>
        <v>0</v>
      </c>
      <c r="CJ304" s="37">
        <f t="shared" si="155"/>
        <v>0</v>
      </c>
      <c r="CM304" s="16">
        <f>SUMIFS('[1]Ajuste Inventario'!$I:$I,'[1]Ajuste Inventario'!$B:$B,E304,'[1]Ajuste Inventario'!$S:$S,D304)*-1</f>
        <v>0</v>
      </c>
      <c r="CN304" s="36">
        <f t="shared" si="126"/>
        <v>0</v>
      </c>
      <c r="CP304" t="str">
        <f t="shared" si="127"/>
        <v>659Org.Vtas La Plata</v>
      </c>
      <c r="CQ304" s="10" t="e">
        <f t="shared" si="128"/>
        <v>#DIV/0!</v>
      </c>
    </row>
    <row r="305" spans="1:95" x14ac:dyDescent="0.25">
      <c r="A305" s="30">
        <v>46204</v>
      </c>
      <c r="B305" s="31" t="str">
        <f>VLOOKUP($E305,'[2]TEORICOS (05.26)'!$A$8:$T$251,B$1,0)</f>
        <v>P</v>
      </c>
      <c r="C305" s="32" t="str">
        <f>VLOOKUP($E305,'[2]TEORICOS (05.26)'!$A$8:$T$251,C$1,0)</f>
        <v>Sprite</v>
      </c>
      <c r="D305" t="s">
        <v>218</v>
      </c>
      <c r="E305">
        <v>661</v>
      </c>
      <c r="F305" t="s">
        <v>94</v>
      </c>
      <c r="G305" s="16">
        <v>1369.1669999999999</v>
      </c>
      <c r="H305" s="16">
        <v>4340.259390000042</v>
      </c>
      <c r="I305" s="33">
        <v>28128398.2900001</v>
      </c>
      <c r="J305" s="33">
        <v>27994914.670000087</v>
      </c>
      <c r="K305" s="34">
        <f>IF($B305="P",VLOOKUP($E305,'[2]Costeo-JUL26'!$B$9:$CQ$307,K$1,0),0)</f>
        <v>933147</v>
      </c>
      <c r="L305" s="35">
        <f>VLOOKUP($E305,'[2]TEORICOS (05.26)'!$A$8:$T$251,L$1,0)</f>
        <v>0.25119999999999998</v>
      </c>
      <c r="M305" s="36">
        <f t="shared" si="129"/>
        <v>7032322.5651040217</v>
      </c>
      <c r="N305" s="35">
        <f>IF($B305="P",VLOOKUP($E305,'[2]Costeo-JUL26'!$B$9:$CQ$307,N$1,0),0)</f>
        <v>5.0000000000000001E-3</v>
      </c>
      <c r="O305" s="36">
        <f t="shared" si="130"/>
        <v>35161.612825520111</v>
      </c>
      <c r="P305" s="36">
        <f>IF($B305="P",VLOOKUP($E305,'[2]Costeo-JUL26'!$B$9:$CQ$307,P$1,0),0)*H305</f>
        <v>0</v>
      </c>
      <c r="Q305" s="36">
        <f t="shared" si="131"/>
        <v>7067484.177929542</v>
      </c>
      <c r="R305" s="34">
        <f>IF($B305="P",VLOOKUP($E305,'[2]Costeo-JUL26'!$B$9:$CQ$307,R$1,0),0)</f>
        <v>902332</v>
      </c>
      <c r="S305" s="16">
        <f>IF($B305="P",VLOOKUP($E305,'[2]Costeo-JUL26'!$B$9:$CQ$307,S$1,0),0)*$G305</f>
        <v>2363.4560753999999</v>
      </c>
      <c r="T305" s="36">
        <f>IF($B305="P",VLOOKUP($E305,'[2]Costeo-JUL26'!$B$9:$CQ$307,T$1,0),0)*$G305</f>
        <v>1648637.9900432422</v>
      </c>
      <c r="U305" s="35">
        <f>IF($B305="P",VLOOKUP($E305,'[2]Costeo-JUL26'!$B$9:$CQ$307,U$1,0),0)</f>
        <v>1.4999999999999999E-2</v>
      </c>
      <c r="V305" s="36">
        <f t="shared" si="132"/>
        <v>24729.569850648633</v>
      </c>
      <c r="W305" s="36">
        <f t="shared" si="133"/>
        <v>1673367.5598938907</v>
      </c>
      <c r="X305" s="34">
        <f>IF($B305="P",VLOOKUP($E305,'[2]Costeo-JUL26'!$B$9:$CQ$307,X$1,0),0)</f>
        <v>902338</v>
      </c>
      <c r="Y305" s="16">
        <f>IF($B305="P",VLOOKUP($E305,'[2]Costeo-JUL26'!$B$9:$CQ$307,Y$1,0),0)*$G305</f>
        <v>214.70729227199999</v>
      </c>
      <c r="Z305" s="36">
        <f>IF($B305="P",VLOOKUP($E305,'[2]Costeo-JUL26'!$B$9:$CQ$307,Z$1,0),0)*$G305</f>
        <v>60706.339816985288</v>
      </c>
      <c r="AA305" s="35">
        <f>IF($B305="P",VLOOKUP($E305,'[2]Costeo-JUL26'!$B$9:$CQ$307,AA$1,0),0)</f>
        <v>0.45</v>
      </c>
      <c r="AB305" s="36">
        <f t="shared" si="134"/>
        <v>27317.85291764338</v>
      </c>
      <c r="AC305" s="36">
        <f t="shared" si="135"/>
        <v>88024.192734628668</v>
      </c>
      <c r="AD305" s="34">
        <f>IF($B305="P",VLOOKUP($E305,'[2]Costeo-JUL26'!$B$9:$CQ$307,AD$1,0),0)</f>
        <v>901767</v>
      </c>
      <c r="AE305" s="16">
        <f>IF($B305="P",VLOOKUP($E305,'[2]Costeo-JUL26'!$B$9:$CQ$307,AE$1,0),0)*$G305</f>
        <v>8215.0020000000004</v>
      </c>
      <c r="AF305" s="36">
        <f>IF($B305="P",VLOOKUP($E305,'[2]Costeo-JUL26'!$B$9:$CQ$307,AF$1,0),0)*$G305</f>
        <v>126077.2786944</v>
      </c>
      <c r="AG305" s="35">
        <f>IF($B305="P",VLOOKUP($E305,'[2]Costeo-JUL26'!$B$9:$CQ$307,AG$1,0),0)</f>
        <v>6.0000000000000001E-3</v>
      </c>
      <c r="AH305" s="36">
        <f t="shared" si="136"/>
        <v>756.46367216639999</v>
      </c>
      <c r="AI305" s="36">
        <f t="shared" si="137"/>
        <v>126833.7423665664</v>
      </c>
      <c r="AJ305" s="34">
        <f>IF($B305="P",VLOOKUP($E305,'[2]Costeo-JUL26'!$B$9:$CQ$307,AJ$1,0),0)</f>
        <v>919915</v>
      </c>
      <c r="AK305" s="16">
        <f>IF($B305="P",VLOOKUP($E305,'[2]Costeo-JUL26'!$B$9:$CQ$307,AK$1,0),0)*$G305</f>
        <v>8215.0020000000004</v>
      </c>
      <c r="AL305" s="36">
        <f>IF($B305="P",VLOOKUP($E305,'[2]Costeo-JUL26'!$B$9:$CQ$307,AL$1,0),0)*$G305</f>
        <v>152182.91204999998</v>
      </c>
      <c r="AM305" s="35">
        <f>IF($B305="P",VLOOKUP($E305,'[2]Costeo-JUL26'!$B$9:$CQ$307,AM$1,0),0)</f>
        <v>1.7999999999999999E-2</v>
      </c>
      <c r="AN305" s="36">
        <f t="shared" si="138"/>
        <v>2739.2924168999994</v>
      </c>
      <c r="AO305" s="36">
        <f t="shared" si="139"/>
        <v>154922.20446689997</v>
      </c>
      <c r="AP305" s="34">
        <f>IF($B305="P",VLOOKUP($E305,'[2]Costeo-JUL26'!$B$9:$CQ$307,AP$1,0),0)</f>
        <v>913487</v>
      </c>
      <c r="AQ305" s="16">
        <f>IF($B305="P",VLOOKUP($E305,'[2]Costeo-JUL26'!$B$9:$CQ$307,AQ$1,0),0)*$G305</f>
        <v>8215.0020000000004</v>
      </c>
      <c r="AR305" s="36">
        <f>IF($B305="P",VLOOKUP($E305,'[2]Costeo-JUL26'!$B$9:$CQ$307,AR$1,0),0)*$G305</f>
        <v>1571621.1513826367</v>
      </c>
      <c r="AS305" s="35">
        <f>IF($B305="P",VLOOKUP($E305,'[2]Costeo-JUL26'!$B$9:$CQ$307,AS$1,0),0)</f>
        <v>0.02</v>
      </c>
      <c r="AT305" s="36">
        <f t="shared" si="140"/>
        <v>31432.423027652734</v>
      </c>
      <c r="AU305" s="36">
        <f t="shared" si="141"/>
        <v>1603053.5744102895</v>
      </c>
      <c r="AV305" s="34">
        <f>IF($B305="P",VLOOKUP($E305,'[2]Costeo-JUL26'!$B$9:$CQ$307,AV$1,0),0)</f>
        <v>902310</v>
      </c>
      <c r="AW305" s="16">
        <f>IF($B305="P",VLOOKUP($E305,'[2]Costeo-JUL26'!$B$9:$CQ$307,AW$1,0),0)*$G305</f>
        <v>49.563845399999998</v>
      </c>
      <c r="AX305" s="36">
        <f>IF($B305="P",VLOOKUP($E305,'[2]Costeo-JUL26'!$B$9:$CQ$307,AX$1,0),0)*$G305</f>
        <v>173649.21686639424</v>
      </c>
      <c r="AY305" s="35">
        <f>IF($B305="P",VLOOKUP($E305,'[2]Costeo-JUL26'!$B$9:$CQ$307,AY$1,0),0)</f>
        <v>0.03</v>
      </c>
      <c r="AZ305" s="36">
        <f t="shared" si="142"/>
        <v>5209.4765059918273</v>
      </c>
      <c r="BA305" s="36">
        <f t="shared" si="143"/>
        <v>178858.69337238607</v>
      </c>
      <c r="BB305" s="34">
        <f>IF($B305="P",VLOOKUP($E305,'[2]Costeo-JUL26'!$B$9:$CQ$307,BB$1,0),0)</f>
        <v>923266</v>
      </c>
      <c r="BC305" s="16">
        <f>IF($B305="P",VLOOKUP($E305,'[2]Costeo-JUL26'!$B$9:$CQ$307,BC$1,0),0)*$G305</f>
        <v>11.181439222199998</v>
      </c>
      <c r="BD305" s="36">
        <f>IF($B305="P",VLOOKUP($E305,'[2]Costeo-JUL26'!$B$9:$CQ$307,BD$1,0),0)*$G305</f>
        <v>45238.537691530088</v>
      </c>
      <c r="BE305" s="35">
        <f>IF($B305="P",VLOOKUP($E305,'[2]Costeo-JUL26'!$B$9:$CQ$307,BE$1,0),0)</f>
        <v>0.03</v>
      </c>
      <c r="BF305" s="36">
        <f t="shared" si="144"/>
        <v>1357.1561307459026</v>
      </c>
      <c r="BG305" s="36">
        <f t="shared" si="145"/>
        <v>46595.693822275993</v>
      </c>
      <c r="BH305" s="34">
        <f>IF($B305="P",VLOOKUP($E305,'[2]Costeo-JUL26'!$B$9:$CQ$307,BH$1,0),0)</f>
        <v>910319</v>
      </c>
      <c r="BI305" s="16">
        <f>IF($B305="P",VLOOKUP($E305,'[2]Costeo-JUL26'!$B$9:$CQ$307,BI$1,0),0)*$G305</f>
        <v>34.229174999999998</v>
      </c>
      <c r="BJ305" s="36">
        <f>IF($B305="P",VLOOKUP($E305,'[2]Costeo-JUL26'!$B$9:$CQ$307,BJ$1,0),0)*$G305</f>
        <v>89492.178037499994</v>
      </c>
      <c r="BK305" s="35">
        <f>IF(BH305=910319,0,IF($B305="P",VLOOKUP($E305,'[2]Costeo-JUL26'!$B$9:$CQ$307,BK$1,0),0))</f>
        <v>0</v>
      </c>
      <c r="BL305" s="36">
        <f t="shared" si="146"/>
        <v>0</v>
      </c>
      <c r="BM305" s="36">
        <f t="shared" si="147"/>
        <v>89492.178037499994</v>
      </c>
      <c r="BN305" s="34">
        <f>IF($B305="P",VLOOKUP($E305,'[2]Costeo-JUL26'!$B$9:$CQ$307,BN$1,0),0)</f>
        <v>0</v>
      </c>
      <c r="BO305" s="16">
        <f>IF($B305="P",VLOOKUP($E305,'[2]Costeo-JUL26'!$B$9:$CQ$307,BO$1,0),0)*$G305</f>
        <v>0</v>
      </c>
      <c r="BP305" s="36">
        <f>IF($B305="P",VLOOKUP($E305,'[2]Costeo-JUL26'!$B$9:$CQ$307,BP$1,0),0)*$G305</f>
        <v>0</v>
      </c>
      <c r="BQ305" s="35">
        <f>IF($B305="P",VLOOKUP($E305,'[2]Costeo-JUL26'!$B$9:$CQ$307,BQ$1,0),0)</f>
        <v>0</v>
      </c>
      <c r="BR305" s="36">
        <f t="shared" si="148"/>
        <v>0</v>
      </c>
      <c r="BS305" s="36">
        <f t="shared" si="149"/>
        <v>0</v>
      </c>
      <c r="BT305" s="34">
        <f>IF($B305="P",VLOOKUP($E305,'[2]Costeo-JUL26'!$B$9:$CQ$307,BT$1,0),0)</f>
        <v>0</v>
      </c>
      <c r="BU305" s="16">
        <f>IF($B305="P",VLOOKUP($E305,'[2]Costeo-JUL26'!$B$9:$CQ$307,BU$1,0),0)*$G305</f>
        <v>0</v>
      </c>
      <c r="BV305" s="36">
        <f>IF($B305="P",VLOOKUP($E305,'[2]Costeo-JUL26'!$B$9:$CQ$307,BV$1,0),0)*$G305</f>
        <v>0</v>
      </c>
      <c r="BW305" s="35">
        <f>IF($B305="P",VLOOKUP($E305,'[2]Costeo-JUL26'!$B$9:$CQ$307,BW$1,0),0)</f>
        <v>0</v>
      </c>
      <c r="BX305" s="36">
        <f t="shared" si="150"/>
        <v>0</v>
      </c>
      <c r="BY305" s="36">
        <f t="shared" si="151"/>
        <v>0</v>
      </c>
      <c r="BZ305" s="34">
        <f>IF($B305="P",VLOOKUP($E305,'[2]Costeo-JUL26'!$B$9:$CQ$307,BZ$1,0),0)</f>
        <v>0</v>
      </c>
      <c r="CA305" s="16">
        <f>IF($B305="P",VLOOKUP($E305,'[2]Costeo-JUL26'!$B$9:$CQ$307,CA$1,0),0)*$G305</f>
        <v>0</v>
      </c>
      <c r="CB305" s="36">
        <f>IF($B305="P",VLOOKUP($E305,'[2]Costeo-JUL26'!$B$9:$CQ$307,CB$1,0),0)*$G305</f>
        <v>0</v>
      </c>
      <c r="CC305" s="35">
        <f>IF($B305="P",VLOOKUP($E305,'[2]Costeo-JUL26'!$B$9:$CQ$307,CC$1,0),0)</f>
        <v>0</v>
      </c>
      <c r="CD305" s="36">
        <f t="shared" si="152"/>
        <v>0</v>
      </c>
      <c r="CE305" s="36">
        <f t="shared" si="153"/>
        <v>0</v>
      </c>
      <c r="CF305" s="37">
        <f t="shared" si="125"/>
        <v>11028632.017033979</v>
      </c>
      <c r="CG305" s="36">
        <f>IF($B305="r",VLOOKUP($E305,'[2]Costeo-JUL26'!$B$9:$CQ$307,CG$1,0),0)*$G305</f>
        <v>0</v>
      </c>
      <c r="CH305" s="35">
        <f>VLOOKUP($E305,'[2]TEORICOS (05.26)'!$A$8:$T$251,CH$1,0)</f>
        <v>0</v>
      </c>
      <c r="CI305" s="36">
        <f t="shared" si="154"/>
        <v>0</v>
      </c>
      <c r="CJ305" s="37">
        <f t="shared" si="155"/>
        <v>0</v>
      </c>
      <c r="CM305" s="16">
        <f>SUMIFS('[1]Ajuste Inventario'!$I:$I,'[1]Ajuste Inventario'!$B:$B,E305,'[1]Ajuste Inventario'!$S:$S,D305)*-1</f>
        <v>0</v>
      </c>
      <c r="CN305" s="36">
        <f t="shared" si="126"/>
        <v>0</v>
      </c>
      <c r="CP305" t="str">
        <f t="shared" si="127"/>
        <v>661Org.Vtas La Plata</v>
      </c>
      <c r="CQ305" s="10" t="e">
        <f t="shared" si="128"/>
        <v>#DIV/0!</v>
      </c>
    </row>
    <row r="306" spans="1:95" x14ac:dyDescent="0.25">
      <c r="A306" s="30">
        <v>46204</v>
      </c>
      <c r="B306" s="31" t="str">
        <f>VLOOKUP($E306,'[2]TEORICOS (05.26)'!$A$8:$T$251,B$1,0)</f>
        <v>R</v>
      </c>
      <c r="C306" s="32" t="str">
        <f>VLOOKUP($E306,'[2]TEORICOS (05.26)'!$A$8:$T$251,C$1,0)</f>
        <v>Cepita</v>
      </c>
      <c r="D306" t="s">
        <v>218</v>
      </c>
      <c r="E306">
        <v>1001</v>
      </c>
      <c r="F306" t="s">
        <v>95</v>
      </c>
      <c r="G306" s="16">
        <v>1198.5</v>
      </c>
      <c r="H306" s="16">
        <v>252.88350000000338</v>
      </c>
      <c r="I306" s="33">
        <v>5159474.7299999967</v>
      </c>
      <c r="J306" s="33">
        <v>5052460.4699999904</v>
      </c>
      <c r="K306" s="34">
        <f>IF($B306="P",VLOOKUP($E306,'[2]Costeo-JUL26'!$B$9:$CQ$307,K$1,0),0)</f>
        <v>0</v>
      </c>
      <c r="L306" s="35">
        <f>VLOOKUP($E306,'[2]TEORICOS (05.26)'!$A$8:$T$251,L$1,0)</f>
        <v>0.2</v>
      </c>
      <c r="M306" s="36">
        <f t="shared" si="129"/>
        <v>0</v>
      </c>
      <c r="N306" s="35">
        <f>IF($B306="P",VLOOKUP($E306,'[2]Costeo-JUL26'!$B$9:$CQ$307,N$1,0),0)</f>
        <v>0</v>
      </c>
      <c r="O306" s="36">
        <f t="shared" si="130"/>
        <v>0</v>
      </c>
      <c r="P306" s="36">
        <f>IF($B306="P",VLOOKUP($E306,'[2]Costeo-JUL26'!$B$9:$CQ$307,P$1,0),0)*H306</f>
        <v>0</v>
      </c>
      <c r="Q306" s="36">
        <f t="shared" si="131"/>
        <v>0</v>
      </c>
      <c r="R306" s="34">
        <f>IF($B306="P",VLOOKUP($E306,'[2]Costeo-JUL26'!$B$9:$CQ$307,R$1,0),0)</f>
        <v>0</v>
      </c>
      <c r="S306" s="16">
        <f>IF($B306="P",VLOOKUP($E306,'[2]Costeo-JUL26'!$B$9:$CQ$307,S$1,0),0)*$G306</f>
        <v>0</v>
      </c>
      <c r="T306" s="36">
        <f>IF($B306="P",VLOOKUP($E306,'[2]Costeo-JUL26'!$B$9:$CQ$307,T$1,0),0)*$G306</f>
        <v>0</v>
      </c>
      <c r="U306" s="35">
        <f>IF($B306="P",VLOOKUP($E306,'[2]Costeo-JUL26'!$B$9:$CQ$307,U$1,0),0)</f>
        <v>0</v>
      </c>
      <c r="V306" s="36">
        <f t="shared" si="132"/>
        <v>0</v>
      </c>
      <c r="W306" s="36">
        <f t="shared" si="133"/>
        <v>0</v>
      </c>
      <c r="X306" s="34">
        <f>IF($B306="P",VLOOKUP($E306,'[2]Costeo-JUL26'!$B$9:$CQ$307,X$1,0),0)</f>
        <v>0</v>
      </c>
      <c r="Y306" s="16">
        <f>IF($B306="P",VLOOKUP($E306,'[2]Costeo-JUL26'!$B$9:$CQ$307,Y$1,0),0)*$G306</f>
        <v>0</v>
      </c>
      <c r="Z306" s="36">
        <f>IF($B306="P",VLOOKUP($E306,'[2]Costeo-JUL26'!$B$9:$CQ$307,Z$1,0),0)*$G306</f>
        <v>0</v>
      </c>
      <c r="AA306" s="35">
        <f>IF($B306="P",VLOOKUP($E306,'[2]Costeo-JUL26'!$B$9:$CQ$307,AA$1,0),0)</f>
        <v>0</v>
      </c>
      <c r="AB306" s="36">
        <f t="shared" si="134"/>
        <v>0</v>
      </c>
      <c r="AC306" s="36">
        <f t="shared" si="135"/>
        <v>0</v>
      </c>
      <c r="AD306" s="34">
        <f>IF($B306="P",VLOOKUP($E306,'[2]Costeo-JUL26'!$B$9:$CQ$307,AD$1,0),0)</f>
        <v>0</v>
      </c>
      <c r="AE306" s="16">
        <f>IF($B306="P",VLOOKUP($E306,'[2]Costeo-JUL26'!$B$9:$CQ$307,AE$1,0),0)*$G306</f>
        <v>0</v>
      </c>
      <c r="AF306" s="36">
        <f>IF($B306="P",VLOOKUP($E306,'[2]Costeo-JUL26'!$B$9:$CQ$307,AF$1,0),0)*$G306</f>
        <v>0</v>
      </c>
      <c r="AG306" s="35">
        <f>IF($B306="P",VLOOKUP($E306,'[2]Costeo-JUL26'!$B$9:$CQ$307,AG$1,0),0)</f>
        <v>0</v>
      </c>
      <c r="AH306" s="36">
        <f t="shared" si="136"/>
        <v>0</v>
      </c>
      <c r="AI306" s="36">
        <f t="shared" si="137"/>
        <v>0</v>
      </c>
      <c r="AJ306" s="34">
        <f>IF($B306="P",VLOOKUP($E306,'[2]Costeo-JUL26'!$B$9:$CQ$307,AJ$1,0),0)</f>
        <v>0</v>
      </c>
      <c r="AK306" s="16">
        <f>IF($B306="P",VLOOKUP($E306,'[2]Costeo-JUL26'!$B$9:$CQ$307,AK$1,0),0)*$G306</f>
        <v>0</v>
      </c>
      <c r="AL306" s="36">
        <f>IF($B306="P",VLOOKUP($E306,'[2]Costeo-JUL26'!$B$9:$CQ$307,AL$1,0),0)*$G306</f>
        <v>0</v>
      </c>
      <c r="AM306" s="35">
        <f>IF($B306="P",VLOOKUP($E306,'[2]Costeo-JUL26'!$B$9:$CQ$307,AM$1,0),0)</f>
        <v>0</v>
      </c>
      <c r="AN306" s="36">
        <f t="shared" si="138"/>
        <v>0</v>
      </c>
      <c r="AO306" s="36">
        <f t="shared" si="139"/>
        <v>0</v>
      </c>
      <c r="AP306" s="34">
        <f>IF($B306="P",VLOOKUP($E306,'[2]Costeo-JUL26'!$B$9:$CQ$307,AP$1,0),0)</f>
        <v>0</v>
      </c>
      <c r="AQ306" s="16">
        <f>IF($B306="P",VLOOKUP($E306,'[2]Costeo-JUL26'!$B$9:$CQ$307,AQ$1,0),0)*$G306</f>
        <v>0</v>
      </c>
      <c r="AR306" s="36">
        <f>IF($B306="P",VLOOKUP($E306,'[2]Costeo-JUL26'!$B$9:$CQ$307,AR$1,0),0)*$G306</f>
        <v>0</v>
      </c>
      <c r="AS306" s="35">
        <f>IF($B306="P",VLOOKUP($E306,'[2]Costeo-JUL26'!$B$9:$CQ$307,AS$1,0),0)</f>
        <v>0</v>
      </c>
      <c r="AT306" s="36">
        <f t="shared" si="140"/>
        <v>0</v>
      </c>
      <c r="AU306" s="36">
        <f t="shared" si="141"/>
        <v>0</v>
      </c>
      <c r="AV306" s="34">
        <f>IF($B306="P",VLOOKUP($E306,'[2]Costeo-JUL26'!$B$9:$CQ$307,AV$1,0),0)</f>
        <v>0</v>
      </c>
      <c r="AW306" s="16">
        <f>IF($B306="P",VLOOKUP($E306,'[2]Costeo-JUL26'!$B$9:$CQ$307,AW$1,0),0)*$G306</f>
        <v>0</v>
      </c>
      <c r="AX306" s="36">
        <f>IF($B306="P",VLOOKUP($E306,'[2]Costeo-JUL26'!$B$9:$CQ$307,AX$1,0),0)*$G306</f>
        <v>0</v>
      </c>
      <c r="AY306" s="35">
        <f>IF($B306="P",VLOOKUP($E306,'[2]Costeo-JUL26'!$B$9:$CQ$307,AY$1,0),0)</f>
        <v>0</v>
      </c>
      <c r="AZ306" s="36">
        <f t="shared" si="142"/>
        <v>0</v>
      </c>
      <c r="BA306" s="36">
        <f t="shared" si="143"/>
        <v>0</v>
      </c>
      <c r="BB306" s="34">
        <f>IF($B306="P",VLOOKUP($E306,'[2]Costeo-JUL26'!$B$9:$CQ$307,BB$1,0),0)</f>
        <v>0</v>
      </c>
      <c r="BC306" s="16">
        <f>IF($B306="P",VLOOKUP($E306,'[2]Costeo-JUL26'!$B$9:$CQ$307,BC$1,0),0)*$G306</f>
        <v>0</v>
      </c>
      <c r="BD306" s="36">
        <f>IF($B306="P",VLOOKUP($E306,'[2]Costeo-JUL26'!$B$9:$CQ$307,BD$1,0),0)*$G306</f>
        <v>0</v>
      </c>
      <c r="BE306" s="35">
        <f>IF($B306="P",VLOOKUP($E306,'[2]Costeo-JUL26'!$B$9:$CQ$307,BE$1,0),0)</f>
        <v>0</v>
      </c>
      <c r="BF306" s="36">
        <f t="shared" si="144"/>
        <v>0</v>
      </c>
      <c r="BG306" s="36">
        <f t="shared" si="145"/>
        <v>0</v>
      </c>
      <c r="BH306" s="34">
        <f>IF($B306="P",VLOOKUP($E306,'[2]Costeo-JUL26'!$B$9:$CQ$307,BH$1,0),0)</f>
        <v>0</v>
      </c>
      <c r="BI306" s="16">
        <f>IF($B306="P",VLOOKUP($E306,'[2]Costeo-JUL26'!$B$9:$CQ$307,BI$1,0),0)*$G306</f>
        <v>0</v>
      </c>
      <c r="BJ306" s="36">
        <f>IF($B306="P",VLOOKUP($E306,'[2]Costeo-JUL26'!$B$9:$CQ$307,BJ$1,0),0)*$G306</f>
        <v>0</v>
      </c>
      <c r="BK306" s="35">
        <f>IF(BH306=910319,0,IF($B306="P",VLOOKUP($E306,'[2]Costeo-JUL26'!$B$9:$CQ$307,BK$1,0),0))</f>
        <v>0</v>
      </c>
      <c r="BL306" s="36">
        <f t="shared" si="146"/>
        <v>0</v>
      </c>
      <c r="BM306" s="36">
        <f t="shared" si="147"/>
        <v>0</v>
      </c>
      <c r="BN306" s="34">
        <f>IF($B306="P",VLOOKUP($E306,'[2]Costeo-JUL26'!$B$9:$CQ$307,BN$1,0),0)</f>
        <v>0</v>
      </c>
      <c r="BO306" s="16">
        <f>IF($B306="P",VLOOKUP($E306,'[2]Costeo-JUL26'!$B$9:$CQ$307,BO$1,0),0)*$G306</f>
        <v>0</v>
      </c>
      <c r="BP306" s="36">
        <f>IF($B306="P",VLOOKUP($E306,'[2]Costeo-JUL26'!$B$9:$CQ$307,BP$1,0),0)*$G306</f>
        <v>0</v>
      </c>
      <c r="BQ306" s="35">
        <f>IF($B306="P",VLOOKUP($E306,'[2]Costeo-JUL26'!$B$9:$CQ$307,BQ$1,0),0)</f>
        <v>0</v>
      </c>
      <c r="BR306" s="36">
        <f t="shared" si="148"/>
        <v>0</v>
      </c>
      <c r="BS306" s="36">
        <f t="shared" si="149"/>
        <v>0</v>
      </c>
      <c r="BT306" s="34">
        <f>IF($B306="P",VLOOKUP($E306,'[2]Costeo-JUL26'!$B$9:$CQ$307,BT$1,0),0)</f>
        <v>0</v>
      </c>
      <c r="BU306" s="16">
        <f>IF($B306="P",VLOOKUP($E306,'[2]Costeo-JUL26'!$B$9:$CQ$307,BU$1,0),0)*$G306</f>
        <v>0</v>
      </c>
      <c r="BV306" s="36">
        <f>IF($B306="P",VLOOKUP($E306,'[2]Costeo-JUL26'!$B$9:$CQ$307,BV$1,0),0)*$G306</f>
        <v>0</v>
      </c>
      <c r="BW306" s="35">
        <f>IF($B306="P",VLOOKUP($E306,'[2]Costeo-JUL26'!$B$9:$CQ$307,BW$1,0),0)</f>
        <v>0</v>
      </c>
      <c r="BX306" s="36">
        <f t="shared" si="150"/>
        <v>0</v>
      </c>
      <c r="BY306" s="36">
        <f t="shared" si="151"/>
        <v>0</v>
      </c>
      <c r="BZ306" s="34">
        <f>IF($B306="P",VLOOKUP($E306,'[2]Costeo-JUL26'!$B$9:$CQ$307,BZ$1,0),0)</f>
        <v>0</v>
      </c>
      <c r="CA306" s="16">
        <f>IF($B306="P",VLOOKUP($E306,'[2]Costeo-JUL26'!$B$9:$CQ$307,CA$1,0),0)*$G306</f>
        <v>0</v>
      </c>
      <c r="CB306" s="36">
        <f>IF($B306="P",VLOOKUP($E306,'[2]Costeo-JUL26'!$B$9:$CQ$307,CB$1,0),0)*$G306</f>
        <v>0</v>
      </c>
      <c r="CC306" s="35">
        <f>IF($B306="P",VLOOKUP($E306,'[2]Costeo-JUL26'!$B$9:$CQ$307,CC$1,0),0)</f>
        <v>0</v>
      </c>
      <c r="CD306" s="36">
        <f t="shared" si="152"/>
        <v>0</v>
      </c>
      <c r="CE306" s="36">
        <f t="shared" si="153"/>
        <v>0</v>
      </c>
      <c r="CF306" s="37">
        <f t="shared" si="125"/>
        <v>0</v>
      </c>
      <c r="CG306" s="36">
        <f>IF($B306="r",VLOOKUP($E306,'[2]Costeo-JUL26'!$B$9:$CQ$307,CG$1,0),0)*$G306</f>
        <v>1476300.3149999999</v>
      </c>
      <c r="CH306" s="35">
        <f>VLOOKUP($E306,'[2]TEORICOS (05.26)'!$A$8:$T$251,CH$1,0)</f>
        <v>0.15</v>
      </c>
      <c r="CI306" s="36">
        <f t="shared" si="154"/>
        <v>789047.04674999823</v>
      </c>
      <c r="CJ306" s="37">
        <f t="shared" si="155"/>
        <v>2265347.3617499983</v>
      </c>
      <c r="CM306" s="16">
        <f>SUMIFS('[1]Ajuste Inventario'!$I:$I,'[1]Ajuste Inventario'!$B:$B,E306,'[1]Ajuste Inventario'!$S:$S,D306)*-1</f>
        <v>0</v>
      </c>
      <c r="CN306" s="36">
        <f t="shared" si="126"/>
        <v>0</v>
      </c>
      <c r="CP306" t="str">
        <f t="shared" si="127"/>
        <v>1001Org.Vtas La Plata</v>
      </c>
      <c r="CQ306" s="10" t="e">
        <f t="shared" si="128"/>
        <v>#DIV/0!</v>
      </c>
    </row>
    <row r="307" spans="1:95" x14ac:dyDescent="0.25">
      <c r="A307" s="30">
        <v>46204</v>
      </c>
      <c r="B307" s="31" t="str">
        <f>VLOOKUP($E307,'[2]TEORICOS (05.26)'!$A$8:$T$251,B$1,0)</f>
        <v>R</v>
      </c>
      <c r="C307" s="32" t="str">
        <f>VLOOKUP($E307,'[2]TEORICOS (05.26)'!$A$8:$T$251,C$1,0)</f>
        <v>Fanta</v>
      </c>
      <c r="D307" t="s">
        <v>218</v>
      </c>
      <c r="E307">
        <v>1028</v>
      </c>
      <c r="F307" t="s">
        <v>96</v>
      </c>
      <c r="G307" s="16">
        <v>572.83299999999997</v>
      </c>
      <c r="H307" s="16">
        <v>214.23954199999886</v>
      </c>
      <c r="I307" s="33">
        <v>4180541.1799999774</v>
      </c>
      <c r="J307" s="33">
        <v>4125032.6199999787</v>
      </c>
      <c r="K307" s="34">
        <f>IF($B307="P",VLOOKUP($E307,'[2]Costeo-JUL26'!$B$9:$CQ$307,K$1,0),0)</f>
        <v>0</v>
      </c>
      <c r="L307" s="35">
        <f>VLOOKUP($E307,'[2]TEORICOS (05.26)'!$A$8:$T$251,L$1,0)</f>
        <v>0.23499999999999999</v>
      </c>
      <c r="M307" s="36">
        <f t="shared" si="129"/>
        <v>0</v>
      </c>
      <c r="N307" s="35">
        <f>IF($B307="P",VLOOKUP($E307,'[2]Costeo-JUL26'!$B$9:$CQ$307,N$1,0),0)</f>
        <v>0</v>
      </c>
      <c r="O307" s="36">
        <f t="shared" si="130"/>
        <v>0</v>
      </c>
      <c r="P307" s="36">
        <f>IF($B307="P",VLOOKUP($E307,'[2]Costeo-JUL26'!$B$9:$CQ$307,P$1,0),0)*H307</f>
        <v>0</v>
      </c>
      <c r="Q307" s="36">
        <f t="shared" si="131"/>
        <v>0</v>
      </c>
      <c r="R307" s="34">
        <f>IF($B307="P",VLOOKUP($E307,'[2]Costeo-JUL26'!$B$9:$CQ$307,R$1,0),0)</f>
        <v>0</v>
      </c>
      <c r="S307" s="16">
        <f>IF($B307="P",VLOOKUP($E307,'[2]Costeo-JUL26'!$B$9:$CQ$307,S$1,0),0)*$G307</f>
        <v>0</v>
      </c>
      <c r="T307" s="36">
        <f>IF($B307="P",VLOOKUP($E307,'[2]Costeo-JUL26'!$B$9:$CQ$307,T$1,0),0)*$G307</f>
        <v>0</v>
      </c>
      <c r="U307" s="35">
        <f>IF($B307="P",VLOOKUP($E307,'[2]Costeo-JUL26'!$B$9:$CQ$307,U$1,0),0)</f>
        <v>0</v>
      </c>
      <c r="V307" s="36">
        <f t="shared" si="132"/>
        <v>0</v>
      </c>
      <c r="W307" s="36">
        <f t="shared" si="133"/>
        <v>0</v>
      </c>
      <c r="X307" s="34">
        <f>IF($B307="P",VLOOKUP($E307,'[2]Costeo-JUL26'!$B$9:$CQ$307,X$1,0),0)</f>
        <v>0</v>
      </c>
      <c r="Y307" s="16">
        <f>IF($B307="P",VLOOKUP($E307,'[2]Costeo-JUL26'!$B$9:$CQ$307,Y$1,0),0)*$G307</f>
        <v>0</v>
      </c>
      <c r="Z307" s="36">
        <f>IF($B307="P",VLOOKUP($E307,'[2]Costeo-JUL26'!$B$9:$CQ$307,Z$1,0),0)*$G307</f>
        <v>0</v>
      </c>
      <c r="AA307" s="35">
        <f>IF($B307="P",VLOOKUP($E307,'[2]Costeo-JUL26'!$B$9:$CQ$307,AA$1,0),0)</f>
        <v>0</v>
      </c>
      <c r="AB307" s="36">
        <f t="shared" si="134"/>
        <v>0</v>
      </c>
      <c r="AC307" s="36">
        <f t="shared" si="135"/>
        <v>0</v>
      </c>
      <c r="AD307" s="34">
        <f>IF($B307="P",VLOOKUP($E307,'[2]Costeo-JUL26'!$B$9:$CQ$307,AD$1,0),0)</f>
        <v>0</v>
      </c>
      <c r="AE307" s="16">
        <f>IF($B307="P",VLOOKUP($E307,'[2]Costeo-JUL26'!$B$9:$CQ$307,AE$1,0),0)*$G307</f>
        <v>0</v>
      </c>
      <c r="AF307" s="36">
        <f>IF($B307="P",VLOOKUP($E307,'[2]Costeo-JUL26'!$B$9:$CQ$307,AF$1,0),0)*$G307</f>
        <v>0</v>
      </c>
      <c r="AG307" s="35">
        <f>IF($B307="P",VLOOKUP($E307,'[2]Costeo-JUL26'!$B$9:$CQ$307,AG$1,0),0)</f>
        <v>0</v>
      </c>
      <c r="AH307" s="36">
        <f t="shared" si="136"/>
        <v>0</v>
      </c>
      <c r="AI307" s="36">
        <f t="shared" si="137"/>
        <v>0</v>
      </c>
      <c r="AJ307" s="34">
        <f>IF($B307="P",VLOOKUP($E307,'[2]Costeo-JUL26'!$B$9:$CQ$307,AJ$1,0),0)</f>
        <v>0</v>
      </c>
      <c r="AK307" s="16">
        <f>IF($B307="P",VLOOKUP($E307,'[2]Costeo-JUL26'!$B$9:$CQ$307,AK$1,0),0)*$G307</f>
        <v>0</v>
      </c>
      <c r="AL307" s="36">
        <f>IF($B307="P",VLOOKUP($E307,'[2]Costeo-JUL26'!$B$9:$CQ$307,AL$1,0),0)*$G307</f>
        <v>0</v>
      </c>
      <c r="AM307" s="35">
        <f>IF($B307="P",VLOOKUP($E307,'[2]Costeo-JUL26'!$B$9:$CQ$307,AM$1,0),0)</f>
        <v>0</v>
      </c>
      <c r="AN307" s="36">
        <f t="shared" si="138"/>
        <v>0</v>
      </c>
      <c r="AO307" s="36">
        <f t="shared" si="139"/>
        <v>0</v>
      </c>
      <c r="AP307" s="34">
        <f>IF($B307="P",VLOOKUP($E307,'[2]Costeo-JUL26'!$B$9:$CQ$307,AP$1,0),0)</f>
        <v>0</v>
      </c>
      <c r="AQ307" s="16">
        <f>IF($B307="P",VLOOKUP($E307,'[2]Costeo-JUL26'!$B$9:$CQ$307,AQ$1,0),0)*$G307</f>
        <v>0</v>
      </c>
      <c r="AR307" s="36">
        <f>IF($B307="P",VLOOKUP($E307,'[2]Costeo-JUL26'!$B$9:$CQ$307,AR$1,0),0)*$G307</f>
        <v>0</v>
      </c>
      <c r="AS307" s="35">
        <f>IF($B307="P",VLOOKUP($E307,'[2]Costeo-JUL26'!$B$9:$CQ$307,AS$1,0),0)</f>
        <v>0</v>
      </c>
      <c r="AT307" s="36">
        <f t="shared" si="140"/>
        <v>0</v>
      </c>
      <c r="AU307" s="36">
        <f t="shared" si="141"/>
        <v>0</v>
      </c>
      <c r="AV307" s="34">
        <f>IF($B307="P",VLOOKUP($E307,'[2]Costeo-JUL26'!$B$9:$CQ$307,AV$1,0),0)</f>
        <v>0</v>
      </c>
      <c r="AW307" s="16">
        <f>IF($B307="P",VLOOKUP($E307,'[2]Costeo-JUL26'!$B$9:$CQ$307,AW$1,0),0)*$G307</f>
        <v>0</v>
      </c>
      <c r="AX307" s="36">
        <f>IF($B307="P",VLOOKUP($E307,'[2]Costeo-JUL26'!$B$9:$CQ$307,AX$1,0),0)*$G307</f>
        <v>0</v>
      </c>
      <c r="AY307" s="35">
        <f>IF($B307="P",VLOOKUP($E307,'[2]Costeo-JUL26'!$B$9:$CQ$307,AY$1,0),0)</f>
        <v>0</v>
      </c>
      <c r="AZ307" s="36">
        <f t="shared" si="142"/>
        <v>0</v>
      </c>
      <c r="BA307" s="36">
        <f t="shared" si="143"/>
        <v>0</v>
      </c>
      <c r="BB307" s="34">
        <f>IF($B307="P",VLOOKUP($E307,'[2]Costeo-JUL26'!$B$9:$CQ$307,BB$1,0),0)</f>
        <v>0</v>
      </c>
      <c r="BC307" s="16">
        <f>IF($B307="P",VLOOKUP($E307,'[2]Costeo-JUL26'!$B$9:$CQ$307,BC$1,0),0)*$G307</f>
        <v>0</v>
      </c>
      <c r="BD307" s="36">
        <f>IF($B307="P",VLOOKUP($E307,'[2]Costeo-JUL26'!$B$9:$CQ$307,BD$1,0),0)*$G307</f>
        <v>0</v>
      </c>
      <c r="BE307" s="35">
        <f>IF($B307="P",VLOOKUP($E307,'[2]Costeo-JUL26'!$B$9:$CQ$307,BE$1,0),0)</f>
        <v>0</v>
      </c>
      <c r="BF307" s="36">
        <f t="shared" si="144"/>
        <v>0</v>
      </c>
      <c r="BG307" s="36">
        <f t="shared" si="145"/>
        <v>0</v>
      </c>
      <c r="BH307" s="34">
        <f>IF($B307="P",VLOOKUP($E307,'[2]Costeo-JUL26'!$B$9:$CQ$307,BH$1,0),0)</f>
        <v>0</v>
      </c>
      <c r="BI307" s="16">
        <f>IF($B307="P",VLOOKUP($E307,'[2]Costeo-JUL26'!$B$9:$CQ$307,BI$1,0),0)*$G307</f>
        <v>0</v>
      </c>
      <c r="BJ307" s="36">
        <f>IF($B307="P",VLOOKUP($E307,'[2]Costeo-JUL26'!$B$9:$CQ$307,BJ$1,0),0)*$G307</f>
        <v>0</v>
      </c>
      <c r="BK307" s="35">
        <f>IF(BH307=910319,0,IF($B307="P",VLOOKUP($E307,'[2]Costeo-JUL26'!$B$9:$CQ$307,BK$1,0),0))</f>
        <v>0</v>
      </c>
      <c r="BL307" s="36">
        <f t="shared" si="146"/>
        <v>0</v>
      </c>
      <c r="BM307" s="36">
        <f t="shared" si="147"/>
        <v>0</v>
      </c>
      <c r="BN307" s="34">
        <f>IF($B307="P",VLOOKUP($E307,'[2]Costeo-JUL26'!$B$9:$CQ$307,BN$1,0),0)</f>
        <v>0</v>
      </c>
      <c r="BO307" s="16">
        <f>IF($B307="P",VLOOKUP($E307,'[2]Costeo-JUL26'!$B$9:$CQ$307,BO$1,0),0)*$G307</f>
        <v>0</v>
      </c>
      <c r="BP307" s="36">
        <f>IF($B307="P",VLOOKUP($E307,'[2]Costeo-JUL26'!$B$9:$CQ$307,BP$1,0),0)*$G307</f>
        <v>0</v>
      </c>
      <c r="BQ307" s="35">
        <f>IF($B307="P",VLOOKUP($E307,'[2]Costeo-JUL26'!$B$9:$CQ$307,BQ$1,0),0)</f>
        <v>0</v>
      </c>
      <c r="BR307" s="36">
        <f t="shared" si="148"/>
        <v>0</v>
      </c>
      <c r="BS307" s="36">
        <f t="shared" si="149"/>
        <v>0</v>
      </c>
      <c r="BT307" s="34">
        <f>IF($B307="P",VLOOKUP($E307,'[2]Costeo-JUL26'!$B$9:$CQ$307,BT$1,0),0)</f>
        <v>0</v>
      </c>
      <c r="BU307" s="16">
        <f>IF($B307="P",VLOOKUP($E307,'[2]Costeo-JUL26'!$B$9:$CQ$307,BU$1,0),0)*$G307</f>
        <v>0</v>
      </c>
      <c r="BV307" s="36">
        <f>IF($B307="P",VLOOKUP($E307,'[2]Costeo-JUL26'!$B$9:$CQ$307,BV$1,0),0)*$G307</f>
        <v>0</v>
      </c>
      <c r="BW307" s="35">
        <f>IF($B307="P",VLOOKUP($E307,'[2]Costeo-JUL26'!$B$9:$CQ$307,BW$1,0),0)</f>
        <v>0</v>
      </c>
      <c r="BX307" s="36">
        <f t="shared" si="150"/>
        <v>0</v>
      </c>
      <c r="BY307" s="36">
        <f t="shared" si="151"/>
        <v>0</v>
      </c>
      <c r="BZ307" s="34">
        <f>IF($B307="P",VLOOKUP($E307,'[2]Costeo-JUL26'!$B$9:$CQ$307,BZ$1,0),0)</f>
        <v>0</v>
      </c>
      <c r="CA307" s="16">
        <f>IF($B307="P",VLOOKUP($E307,'[2]Costeo-JUL26'!$B$9:$CQ$307,CA$1,0),0)*$G307</f>
        <v>0</v>
      </c>
      <c r="CB307" s="36">
        <f>IF($B307="P",VLOOKUP($E307,'[2]Costeo-JUL26'!$B$9:$CQ$307,CB$1,0),0)*$G307</f>
        <v>0</v>
      </c>
      <c r="CC307" s="35">
        <f>IF($B307="P",VLOOKUP($E307,'[2]Costeo-JUL26'!$B$9:$CQ$307,CC$1,0),0)</f>
        <v>0</v>
      </c>
      <c r="CD307" s="36">
        <f t="shared" si="152"/>
        <v>0</v>
      </c>
      <c r="CE307" s="36">
        <f t="shared" si="153"/>
        <v>0</v>
      </c>
      <c r="CF307" s="37">
        <f t="shared" si="125"/>
        <v>0</v>
      </c>
      <c r="CG307" s="36">
        <f>IF($B307="r",VLOOKUP($E307,'[2]Costeo-JUL26'!$B$9:$CQ$307,CG$1,0),0)*$G307</f>
        <v>892204.58248999994</v>
      </c>
      <c r="CH307" s="35">
        <f>VLOOKUP($E307,'[2]TEORICOS (05.26)'!$A$8:$T$251,CH$1,0)</f>
        <v>0.05</v>
      </c>
      <c r="CI307" s="36">
        <f t="shared" si="154"/>
        <v>924772.43657549494</v>
      </c>
      <c r="CJ307" s="37">
        <f t="shared" si="155"/>
        <v>1816977.0190654949</v>
      </c>
      <c r="CM307" s="16">
        <f>SUMIFS('[1]Ajuste Inventario'!$I:$I,'[1]Ajuste Inventario'!$B:$B,E307,'[1]Ajuste Inventario'!$S:$S,D307)*-1</f>
        <v>0</v>
      </c>
      <c r="CN307" s="36">
        <f t="shared" si="126"/>
        <v>0</v>
      </c>
      <c r="CP307" t="str">
        <f t="shared" si="127"/>
        <v>1028Org.Vtas La Plata</v>
      </c>
      <c r="CQ307" s="10" t="e">
        <f t="shared" si="128"/>
        <v>#DIV/0!</v>
      </c>
    </row>
    <row r="308" spans="1:95" x14ac:dyDescent="0.25">
      <c r="A308" s="30">
        <v>46204</v>
      </c>
      <c r="B308" s="31" t="str">
        <f>VLOOKUP($E308,'[2]TEORICOS (05.26)'!$A$8:$T$251,B$1,0)</f>
        <v>P</v>
      </c>
      <c r="C308" s="32" t="str">
        <f>VLOOKUP($E308,'[2]TEORICOS (05.26)'!$A$8:$T$251,C$1,0)</f>
        <v>Fanta</v>
      </c>
      <c r="D308" t="s">
        <v>218</v>
      </c>
      <c r="E308">
        <v>1040</v>
      </c>
      <c r="F308" t="s">
        <v>97</v>
      </c>
      <c r="G308" s="16">
        <v>621.875</v>
      </c>
      <c r="H308" s="16">
        <v>1314.0218750000115</v>
      </c>
      <c r="I308" s="33">
        <v>10874938.900000023</v>
      </c>
      <c r="J308" s="33">
        <v>10711376.790000027</v>
      </c>
      <c r="K308" s="34">
        <f>IF($B308="P",VLOOKUP($E308,'[2]Costeo-JUL26'!$B$9:$CQ$307,K$1,0),0)</f>
        <v>919744</v>
      </c>
      <c r="L308" s="35">
        <f>VLOOKUP($E308,'[2]TEORICOS (05.26)'!$A$8:$T$251,L$1,0)</f>
        <v>0.23499999999999999</v>
      </c>
      <c r="M308" s="36">
        <f t="shared" si="129"/>
        <v>2517173.5456500063</v>
      </c>
      <c r="N308" s="35">
        <f>IF($B308="P",VLOOKUP($E308,'[2]Costeo-JUL26'!$B$9:$CQ$307,N$1,0),0)</f>
        <v>7.4999999999999997E-2</v>
      </c>
      <c r="O308" s="36">
        <f t="shared" si="130"/>
        <v>188788.01592375047</v>
      </c>
      <c r="P308" s="36">
        <f>IF($B308="P",VLOOKUP($E308,'[2]Costeo-JUL26'!$B$9:$CQ$307,P$1,0),0)*H308</f>
        <v>0</v>
      </c>
      <c r="Q308" s="36">
        <f t="shared" si="131"/>
        <v>2705961.5615737569</v>
      </c>
      <c r="R308" s="34">
        <f>IF($B308="P",VLOOKUP($E308,'[2]Costeo-JUL26'!$B$9:$CQ$307,R$1,0),0)</f>
        <v>0</v>
      </c>
      <c r="S308" s="16">
        <f>IF($B308="P",VLOOKUP($E308,'[2]Costeo-JUL26'!$B$9:$CQ$307,S$1,0),0)*$G308</f>
        <v>0</v>
      </c>
      <c r="T308" s="36">
        <f>IF($B308="P",VLOOKUP($E308,'[2]Costeo-JUL26'!$B$9:$CQ$307,T$1,0),0)*$G308</f>
        <v>0</v>
      </c>
      <c r="U308" s="35">
        <f>IF($B308="P",VLOOKUP($E308,'[2]Costeo-JUL26'!$B$9:$CQ$307,U$1,0),0)</f>
        <v>0</v>
      </c>
      <c r="V308" s="36">
        <f t="shared" si="132"/>
        <v>0</v>
      </c>
      <c r="W308" s="36">
        <f t="shared" si="133"/>
        <v>0</v>
      </c>
      <c r="X308" s="34">
        <f>IF($B308="P",VLOOKUP($E308,'[2]Costeo-JUL26'!$B$9:$CQ$307,X$1,0),0)</f>
        <v>902338</v>
      </c>
      <c r="Y308" s="16">
        <f>IF($B308="P",VLOOKUP($E308,'[2]Costeo-JUL26'!$B$9:$CQ$307,Y$1,0),0)*$G308</f>
        <v>48.759975000000004</v>
      </c>
      <c r="Z308" s="36">
        <f>IF($B308="P",VLOOKUP($E308,'[2]Costeo-JUL26'!$B$9:$CQ$307,Z$1,0),0)*$G308</f>
        <v>13786.395331500002</v>
      </c>
      <c r="AA308" s="35">
        <f>IF($B308="P",VLOOKUP($E308,'[2]Costeo-JUL26'!$B$9:$CQ$307,AA$1,0),0)</f>
        <v>0.45</v>
      </c>
      <c r="AB308" s="36">
        <f t="shared" si="134"/>
        <v>6203.8778991750005</v>
      </c>
      <c r="AC308" s="36">
        <f t="shared" si="135"/>
        <v>19990.273230675004</v>
      </c>
      <c r="AD308" s="34">
        <f>IF($B308="P",VLOOKUP($E308,'[2]Costeo-JUL26'!$B$9:$CQ$307,AD$1,0),0)</f>
        <v>901829</v>
      </c>
      <c r="AE308" s="16">
        <f>IF($B308="P",VLOOKUP($E308,'[2]Costeo-JUL26'!$B$9:$CQ$307,AE$1,0),0)*$G308</f>
        <v>4975</v>
      </c>
      <c r="AF308" s="36">
        <f>IF($B308="P",VLOOKUP($E308,'[2]Costeo-JUL26'!$B$9:$CQ$307,AF$1,0),0)*$G308</f>
        <v>74466.794999999998</v>
      </c>
      <c r="AG308" s="35">
        <f>IF($B308="P",VLOOKUP($E308,'[2]Costeo-JUL26'!$B$9:$CQ$307,AG$1,0),0)</f>
        <v>6.0000000000000001E-3</v>
      </c>
      <c r="AH308" s="36">
        <f t="shared" si="136"/>
        <v>446.80077</v>
      </c>
      <c r="AI308" s="36">
        <f t="shared" si="137"/>
        <v>74913.59577</v>
      </c>
      <c r="AJ308" s="34">
        <f>IF($B308="P",VLOOKUP($E308,'[2]Costeo-JUL26'!$B$9:$CQ$307,AJ$1,0),0)</f>
        <v>926529</v>
      </c>
      <c r="AK308" s="16">
        <f>IF($B308="P",VLOOKUP($E308,'[2]Costeo-JUL26'!$B$9:$CQ$307,AK$1,0),0)*$G308</f>
        <v>4975</v>
      </c>
      <c r="AL308" s="36">
        <f>IF($B308="P",VLOOKUP($E308,'[2]Costeo-JUL26'!$B$9:$CQ$307,AL$1,0),0)*$G308</f>
        <v>75277.819499999998</v>
      </c>
      <c r="AM308" s="35">
        <f>IF($B308="P",VLOOKUP($E308,'[2]Costeo-JUL26'!$B$9:$CQ$307,AM$1,0),0)</f>
        <v>1.7999999999999999E-2</v>
      </c>
      <c r="AN308" s="36">
        <f t="shared" si="138"/>
        <v>1355.0007509999998</v>
      </c>
      <c r="AO308" s="36">
        <f t="shared" si="139"/>
        <v>76632.820250999997</v>
      </c>
      <c r="AP308" s="34">
        <f>IF($B308="P",VLOOKUP($E308,'[2]Costeo-JUL26'!$B$9:$CQ$307,AP$1,0),0)</f>
        <v>913486</v>
      </c>
      <c r="AQ308" s="16">
        <f>IF($B308="P",VLOOKUP($E308,'[2]Costeo-JUL26'!$B$9:$CQ$307,AQ$1,0),0)*$G308</f>
        <v>4975</v>
      </c>
      <c r="AR308" s="36">
        <f>IF($B308="P",VLOOKUP($E308,'[2]Costeo-JUL26'!$B$9:$CQ$307,AR$1,0),0)*$G308</f>
        <v>614096.11305637145</v>
      </c>
      <c r="AS308" s="35">
        <f>IF($B308="P",VLOOKUP($E308,'[2]Costeo-JUL26'!$B$9:$CQ$307,AS$1,0),0)</f>
        <v>0.02</v>
      </c>
      <c r="AT308" s="36">
        <f t="shared" si="140"/>
        <v>12281.922261127429</v>
      </c>
      <c r="AU308" s="36">
        <f t="shared" si="141"/>
        <v>626378.03531749884</v>
      </c>
      <c r="AV308" s="34">
        <f>IF($B308="P",VLOOKUP($E308,'[2]Costeo-JUL26'!$B$9:$CQ$307,AV$1,0),0)</f>
        <v>925698</v>
      </c>
      <c r="AW308" s="16">
        <f>IF($B308="P",VLOOKUP($E308,'[2]Costeo-JUL26'!$B$9:$CQ$307,AW$1,0),0)*$G308</f>
        <v>19.4025</v>
      </c>
      <c r="AX308" s="36">
        <f>IF($B308="P",VLOOKUP($E308,'[2]Costeo-JUL26'!$B$9:$CQ$307,AX$1,0),0)*$G308</f>
        <v>99778.13235</v>
      </c>
      <c r="AY308" s="35">
        <f>IF($B308="P",VLOOKUP($E308,'[2]Costeo-JUL26'!$B$9:$CQ$307,AY$1,0),0)</f>
        <v>0.03</v>
      </c>
      <c r="AZ308" s="36">
        <f t="shared" si="142"/>
        <v>2993.3439705000001</v>
      </c>
      <c r="BA308" s="36">
        <f t="shared" si="143"/>
        <v>102771.47632050001</v>
      </c>
      <c r="BB308" s="34">
        <f>IF($B308="P",VLOOKUP($E308,'[2]Costeo-JUL26'!$B$9:$CQ$307,BB$1,0),0)</f>
        <v>902311</v>
      </c>
      <c r="BC308" s="16">
        <f>IF($B308="P",VLOOKUP($E308,'[2]Costeo-JUL26'!$B$9:$CQ$307,BC$1,0),0)*$G308</f>
        <v>3.109375</v>
      </c>
      <c r="BD308" s="36">
        <f>IF($B308="P",VLOOKUP($E308,'[2]Costeo-JUL26'!$B$9:$CQ$307,BD$1,0),0)*$G308</f>
        <v>12193.864921875</v>
      </c>
      <c r="BE308" s="35">
        <f>IF($B308="P",VLOOKUP($E308,'[2]Costeo-JUL26'!$B$9:$CQ$307,BE$1,0),0)</f>
        <v>0.03</v>
      </c>
      <c r="BF308" s="36">
        <f t="shared" si="144"/>
        <v>365.81594765624999</v>
      </c>
      <c r="BG308" s="36">
        <f t="shared" si="145"/>
        <v>12559.68086953125</v>
      </c>
      <c r="BH308" s="34">
        <f>IF($B308="P",VLOOKUP($E308,'[2]Costeo-JUL26'!$B$9:$CQ$307,BH$1,0),0)</f>
        <v>910319</v>
      </c>
      <c r="BI308" s="16">
        <f>IF($B308="P",VLOOKUP($E308,'[2]Costeo-JUL26'!$B$9:$CQ$307,BI$1,0),0)*$G308</f>
        <v>11.104910714285714</v>
      </c>
      <c r="BJ308" s="36">
        <f>IF($B308="P",VLOOKUP($E308,'[2]Costeo-JUL26'!$B$9:$CQ$307,BJ$1,0),0)*$G308</f>
        <v>29033.7890625</v>
      </c>
      <c r="BK308" s="35">
        <f>IF(BH308=910319,0,IF($B308="P",VLOOKUP($E308,'[2]Costeo-JUL26'!$B$9:$CQ$307,BK$1,0),0))</f>
        <v>0</v>
      </c>
      <c r="BL308" s="36">
        <f t="shared" si="146"/>
        <v>0</v>
      </c>
      <c r="BM308" s="36">
        <f t="shared" si="147"/>
        <v>29033.7890625</v>
      </c>
      <c r="BN308" s="34">
        <f>IF($B308="P",VLOOKUP($E308,'[2]Costeo-JUL26'!$B$9:$CQ$307,BN$1,0),0)</f>
        <v>0</v>
      </c>
      <c r="BO308" s="16">
        <f>IF($B308="P",VLOOKUP($E308,'[2]Costeo-JUL26'!$B$9:$CQ$307,BO$1,0),0)*$G308</f>
        <v>0</v>
      </c>
      <c r="BP308" s="36">
        <f>IF($B308="P",VLOOKUP($E308,'[2]Costeo-JUL26'!$B$9:$CQ$307,BP$1,0),0)*$G308</f>
        <v>0</v>
      </c>
      <c r="BQ308" s="35">
        <f>IF($B308="P",VLOOKUP($E308,'[2]Costeo-JUL26'!$B$9:$CQ$307,BQ$1,0),0)</f>
        <v>0</v>
      </c>
      <c r="BR308" s="36">
        <f t="shared" si="148"/>
        <v>0</v>
      </c>
      <c r="BS308" s="36">
        <f t="shared" si="149"/>
        <v>0</v>
      </c>
      <c r="BT308" s="34">
        <f>IF($B308="P",VLOOKUP($E308,'[2]Costeo-JUL26'!$B$9:$CQ$307,BT$1,0),0)</f>
        <v>0</v>
      </c>
      <c r="BU308" s="16">
        <f>IF($B308="P",VLOOKUP($E308,'[2]Costeo-JUL26'!$B$9:$CQ$307,BU$1,0),0)*$G308</f>
        <v>0</v>
      </c>
      <c r="BV308" s="36">
        <f>IF($B308="P",VLOOKUP($E308,'[2]Costeo-JUL26'!$B$9:$CQ$307,BV$1,0),0)*$G308</f>
        <v>0</v>
      </c>
      <c r="BW308" s="35">
        <f>IF($B308="P",VLOOKUP($E308,'[2]Costeo-JUL26'!$B$9:$CQ$307,BW$1,0),0)</f>
        <v>0</v>
      </c>
      <c r="BX308" s="36">
        <f t="shared" si="150"/>
        <v>0</v>
      </c>
      <c r="BY308" s="36">
        <f t="shared" si="151"/>
        <v>0</v>
      </c>
      <c r="BZ308" s="34">
        <f>IF($B308="P",VLOOKUP($E308,'[2]Costeo-JUL26'!$B$9:$CQ$307,BZ$1,0),0)</f>
        <v>0</v>
      </c>
      <c r="CA308" s="16">
        <f>IF($B308="P",VLOOKUP($E308,'[2]Costeo-JUL26'!$B$9:$CQ$307,CA$1,0),0)*$G308</f>
        <v>0</v>
      </c>
      <c r="CB308" s="36">
        <f>IF($B308="P",VLOOKUP($E308,'[2]Costeo-JUL26'!$B$9:$CQ$307,CB$1,0),0)*$G308</f>
        <v>0</v>
      </c>
      <c r="CC308" s="35">
        <f>IF($B308="P",VLOOKUP($E308,'[2]Costeo-JUL26'!$B$9:$CQ$307,CC$1,0),0)</f>
        <v>0</v>
      </c>
      <c r="CD308" s="36">
        <f t="shared" si="152"/>
        <v>0</v>
      </c>
      <c r="CE308" s="36">
        <f t="shared" si="153"/>
        <v>0</v>
      </c>
      <c r="CF308" s="37">
        <f t="shared" si="125"/>
        <v>3648241.2323954622</v>
      </c>
      <c r="CG308" s="36">
        <f>IF($B308="r",VLOOKUP($E308,'[2]Costeo-JUL26'!$B$9:$CQ$307,CG$1,0),0)*$G308</f>
        <v>0</v>
      </c>
      <c r="CH308" s="35">
        <f>VLOOKUP($E308,'[2]TEORICOS (05.26)'!$A$8:$T$251,CH$1,0)</f>
        <v>0</v>
      </c>
      <c r="CI308" s="36">
        <f t="shared" si="154"/>
        <v>0</v>
      </c>
      <c r="CJ308" s="37">
        <f t="shared" si="155"/>
        <v>0</v>
      </c>
      <c r="CM308" s="16">
        <f>SUMIFS('[1]Ajuste Inventario'!$I:$I,'[1]Ajuste Inventario'!$B:$B,E308,'[1]Ajuste Inventario'!$S:$S,D308)*-1</f>
        <v>0</v>
      </c>
      <c r="CN308" s="36">
        <f t="shared" si="126"/>
        <v>0</v>
      </c>
      <c r="CP308" t="str">
        <f t="shared" si="127"/>
        <v>1040Org.Vtas La Plata</v>
      </c>
      <c r="CQ308" s="10" t="e">
        <f t="shared" si="128"/>
        <v>#DIV/0!</v>
      </c>
    </row>
    <row r="309" spans="1:95" x14ac:dyDescent="0.25">
      <c r="A309" s="30">
        <v>46204</v>
      </c>
      <c r="B309" s="31" t="str">
        <f>VLOOKUP($E309,'[2]TEORICOS (05.26)'!$A$8:$T$251,B$1,0)</f>
        <v>P</v>
      </c>
      <c r="C309" s="32" t="str">
        <f>VLOOKUP($E309,'[2]TEORICOS (05.26)'!$A$8:$T$251,C$1,0)</f>
        <v>Fanta</v>
      </c>
      <c r="D309" t="s">
        <v>218</v>
      </c>
      <c r="E309">
        <v>1080</v>
      </c>
      <c r="F309" t="s">
        <v>98</v>
      </c>
      <c r="G309" s="16">
        <v>76</v>
      </c>
      <c r="H309" s="16">
        <v>669.2560000000002</v>
      </c>
      <c r="I309" s="33">
        <v>9617675.8800000027</v>
      </c>
      <c r="J309" s="33">
        <v>8963774.820000004</v>
      </c>
      <c r="K309" s="34">
        <f>IF($B309="P",VLOOKUP($E309,'[2]Costeo-JUL26'!$B$9:$CQ$307,K$1,0),0)</f>
        <v>919744</v>
      </c>
      <c r="L309" s="35">
        <f>VLOOKUP($E309,'[2]TEORICOS (05.26)'!$A$8:$T$251,L$1,0)</f>
        <v>0.23499999999999999</v>
      </c>
      <c r="M309" s="36">
        <f t="shared" si="129"/>
        <v>2106487.0827000006</v>
      </c>
      <c r="N309" s="35">
        <f>IF($B309="P",VLOOKUP($E309,'[2]Costeo-JUL26'!$B$9:$CQ$307,N$1,0),0)</f>
        <v>7.4999999999999997E-2</v>
      </c>
      <c r="O309" s="36">
        <f t="shared" si="130"/>
        <v>157986.53120250005</v>
      </c>
      <c r="P309" s="36">
        <f>IF($B309="P",VLOOKUP($E309,'[2]Costeo-JUL26'!$B$9:$CQ$307,P$1,0),0)*H309</f>
        <v>0</v>
      </c>
      <c r="Q309" s="36">
        <f t="shared" si="131"/>
        <v>2264473.6139025008</v>
      </c>
      <c r="R309" s="34">
        <f>IF($B309="P",VLOOKUP($E309,'[2]Costeo-JUL26'!$B$9:$CQ$307,R$1,0),0)</f>
        <v>0</v>
      </c>
      <c r="S309" s="16">
        <f>IF($B309="P",VLOOKUP($E309,'[2]Costeo-JUL26'!$B$9:$CQ$307,S$1,0),0)*$G309</f>
        <v>0</v>
      </c>
      <c r="T309" s="36">
        <f>IF($B309="P",VLOOKUP($E309,'[2]Costeo-JUL26'!$B$9:$CQ$307,T$1,0),0)*$G309</f>
        <v>0</v>
      </c>
      <c r="U309" s="35">
        <f>IF($B309="P",VLOOKUP($E309,'[2]Costeo-JUL26'!$B$9:$CQ$307,U$1,0),0)</f>
        <v>0</v>
      </c>
      <c r="V309" s="36">
        <f t="shared" si="132"/>
        <v>0</v>
      </c>
      <c r="W309" s="36">
        <f t="shared" si="133"/>
        <v>0</v>
      </c>
      <c r="X309" s="34">
        <f>IF($B309="P",VLOOKUP($E309,'[2]Costeo-JUL26'!$B$9:$CQ$307,X$1,0),0)</f>
        <v>0</v>
      </c>
      <c r="Y309" s="16">
        <f>IF($B309="P",VLOOKUP($E309,'[2]Costeo-JUL26'!$B$9:$CQ$307,Y$1,0),0)*$G309</f>
        <v>0</v>
      </c>
      <c r="Z309" s="36">
        <f>IF($B309="P",VLOOKUP($E309,'[2]Costeo-JUL26'!$B$9:$CQ$307,Z$1,0),0)*$G309</f>
        <v>0</v>
      </c>
      <c r="AA309" s="35">
        <f>IF($B309="P",VLOOKUP($E309,'[2]Costeo-JUL26'!$B$9:$CQ$307,AA$1,0),0)</f>
        <v>0</v>
      </c>
      <c r="AB309" s="36">
        <f t="shared" si="134"/>
        <v>0</v>
      </c>
      <c r="AC309" s="36">
        <f t="shared" si="135"/>
        <v>0</v>
      </c>
      <c r="AD309" s="34">
        <f>IF($B309="P",VLOOKUP($E309,'[2]Costeo-JUL26'!$B$9:$CQ$307,AD$1,0),0)</f>
        <v>0</v>
      </c>
      <c r="AE309" s="16">
        <f>IF($B309="P",VLOOKUP($E309,'[2]Costeo-JUL26'!$B$9:$CQ$307,AE$1,0),0)*$G309</f>
        <v>0</v>
      </c>
      <c r="AF309" s="36">
        <f>IF($B309="P",VLOOKUP($E309,'[2]Costeo-JUL26'!$B$9:$CQ$307,AF$1,0),0)*$G309</f>
        <v>0</v>
      </c>
      <c r="AG309" s="35">
        <f>IF($B309="P",VLOOKUP($E309,'[2]Costeo-JUL26'!$B$9:$CQ$307,AG$1,0),0)</f>
        <v>0</v>
      </c>
      <c r="AH309" s="36">
        <f t="shared" si="136"/>
        <v>0</v>
      </c>
      <c r="AI309" s="36">
        <f t="shared" si="137"/>
        <v>0</v>
      </c>
      <c r="AJ309" s="34">
        <f>IF($B309="P",VLOOKUP($E309,'[2]Costeo-JUL26'!$B$9:$CQ$307,AJ$1,0),0)</f>
        <v>932370</v>
      </c>
      <c r="AK309" s="16">
        <f>IF($B309="P",VLOOKUP($E309,'[2]Costeo-JUL26'!$B$9:$CQ$307,AK$1,0),0)*$G309</f>
        <v>76</v>
      </c>
      <c r="AL309" s="36">
        <f>IF($B309="P",VLOOKUP($E309,'[2]Costeo-JUL26'!$B$9:$CQ$307,AL$1,0),0)*$G309</f>
        <v>15792.039999999999</v>
      </c>
      <c r="AM309" s="35">
        <f>IF($B309="P",VLOOKUP($E309,'[2]Costeo-JUL26'!$B$9:$CQ$307,AM$1,0),0)</f>
        <v>1.7999999999999999E-2</v>
      </c>
      <c r="AN309" s="36">
        <f t="shared" si="138"/>
        <v>284.25671999999997</v>
      </c>
      <c r="AO309" s="36">
        <f t="shared" si="139"/>
        <v>16076.296719999998</v>
      </c>
      <c r="AP309" s="34">
        <f>IF($B309="P",VLOOKUP($E309,'[2]Costeo-JUL26'!$B$9:$CQ$307,AP$1,0),0)</f>
        <v>0</v>
      </c>
      <c r="AQ309" s="16">
        <f>IF($B309="P",VLOOKUP($E309,'[2]Costeo-JUL26'!$B$9:$CQ$307,AQ$1,0),0)*$G309</f>
        <v>0</v>
      </c>
      <c r="AR309" s="36">
        <f>IF($B309="P",VLOOKUP($E309,'[2]Costeo-JUL26'!$B$9:$CQ$307,AR$1,0),0)*$G309</f>
        <v>0</v>
      </c>
      <c r="AS309" s="35">
        <f>IF($B309="P",VLOOKUP($E309,'[2]Costeo-JUL26'!$B$9:$CQ$307,AS$1,0),0)</f>
        <v>0</v>
      </c>
      <c r="AT309" s="36">
        <f t="shared" si="140"/>
        <v>0</v>
      </c>
      <c r="AU309" s="36">
        <f t="shared" si="141"/>
        <v>0</v>
      </c>
      <c r="AV309" s="34">
        <f>IF($B309="P",VLOOKUP($E309,'[2]Costeo-JUL26'!$B$9:$CQ$307,AV$1,0),0)</f>
        <v>0</v>
      </c>
      <c r="AW309" s="16">
        <f>IF($B309="P",VLOOKUP($E309,'[2]Costeo-JUL26'!$B$9:$CQ$307,AW$1,0),0)*$G309</f>
        <v>0</v>
      </c>
      <c r="AX309" s="36">
        <f>IF($B309="P",VLOOKUP($E309,'[2]Costeo-JUL26'!$B$9:$CQ$307,AX$1,0),0)*$G309</f>
        <v>0</v>
      </c>
      <c r="AY309" s="35">
        <f>IF($B309="P",VLOOKUP($E309,'[2]Costeo-JUL26'!$B$9:$CQ$307,AY$1,0),0)</f>
        <v>0</v>
      </c>
      <c r="AZ309" s="36">
        <f t="shared" si="142"/>
        <v>0</v>
      </c>
      <c r="BA309" s="36">
        <f t="shared" si="143"/>
        <v>0</v>
      </c>
      <c r="BB309" s="34">
        <f>IF($B309="P",VLOOKUP($E309,'[2]Costeo-JUL26'!$B$9:$CQ$307,BB$1,0),0)</f>
        <v>902311</v>
      </c>
      <c r="BC309" s="16">
        <f>IF($B309="P",VLOOKUP($E309,'[2]Costeo-JUL26'!$B$9:$CQ$307,BC$1,0),0)*$G309</f>
        <v>0.31666160000000004</v>
      </c>
      <c r="BD309" s="36">
        <f>IF($B309="P",VLOOKUP($E309,'[2]Costeo-JUL26'!$B$9:$CQ$307,BD$1,0),0)*$G309</f>
        <v>1241.8343803320001</v>
      </c>
      <c r="BE309" s="35">
        <f>IF($B309="P",VLOOKUP($E309,'[2]Costeo-JUL26'!$B$9:$CQ$307,BE$1,0),0)</f>
        <v>0.03</v>
      </c>
      <c r="BF309" s="36">
        <f t="shared" si="144"/>
        <v>37.255031409960004</v>
      </c>
      <c r="BG309" s="36">
        <f t="shared" si="145"/>
        <v>1279.0894117419602</v>
      </c>
      <c r="BH309" s="34">
        <f>IF($B309="P",VLOOKUP($E309,'[2]Costeo-JUL26'!$B$9:$CQ$307,BH$1,0),0)</f>
        <v>0</v>
      </c>
      <c r="BI309" s="16">
        <f>IF($B309="P",VLOOKUP($E309,'[2]Costeo-JUL26'!$B$9:$CQ$307,BI$1,0),0)*$G309</f>
        <v>0</v>
      </c>
      <c r="BJ309" s="36">
        <f>IF($B309="P",VLOOKUP($E309,'[2]Costeo-JUL26'!$B$9:$CQ$307,BJ$1,0),0)*$G309</f>
        <v>0</v>
      </c>
      <c r="BK309" s="35">
        <f>IF(BH309=910319,0,IF($B309="P",VLOOKUP($E309,'[2]Costeo-JUL26'!$B$9:$CQ$307,BK$1,0),0))</f>
        <v>0</v>
      </c>
      <c r="BL309" s="36">
        <f t="shared" si="146"/>
        <v>0</v>
      </c>
      <c r="BM309" s="36">
        <f t="shared" si="147"/>
        <v>0</v>
      </c>
      <c r="BN309" s="34">
        <f>IF($B309="P",VLOOKUP($E309,'[2]Costeo-JUL26'!$B$9:$CQ$307,BN$1,0),0)</f>
        <v>931919</v>
      </c>
      <c r="BO309" s="16">
        <f>IF($B309="P",VLOOKUP($E309,'[2]Costeo-JUL26'!$B$9:$CQ$307,BO$1,0),0)*$G309</f>
        <v>76</v>
      </c>
      <c r="BP309" s="36">
        <f>IF($B309="P",VLOOKUP($E309,'[2]Costeo-JUL26'!$B$9:$CQ$307,BP$1,0),0)*$G309</f>
        <v>58100.328000000009</v>
      </c>
      <c r="BQ309" s="35">
        <f>IF($B309="P",VLOOKUP($E309,'[2]Costeo-JUL26'!$B$9:$CQ$307,BQ$1,0),0)</f>
        <v>0.02</v>
      </c>
      <c r="BR309" s="36">
        <f t="shared" si="148"/>
        <v>1162.0065600000003</v>
      </c>
      <c r="BS309" s="36">
        <f t="shared" si="149"/>
        <v>59262.33456000001</v>
      </c>
      <c r="BT309" s="34">
        <f>IF($B309="P",VLOOKUP($E309,'[2]Costeo-JUL26'!$B$9:$CQ$307,BT$1,0),0)</f>
        <v>932564</v>
      </c>
      <c r="BU309" s="16">
        <f>IF($B309="P",VLOOKUP($E309,'[2]Costeo-JUL26'!$B$9:$CQ$307,BU$1,0),0)*$G309</f>
        <v>76</v>
      </c>
      <c r="BV309" s="36">
        <f>IF($B309="P",VLOOKUP($E309,'[2]Costeo-JUL26'!$B$9:$CQ$307,BV$1,0),0)*$G309</f>
        <v>151095.6</v>
      </c>
      <c r="BW309" s="35">
        <f>IF($B309="P",VLOOKUP($E309,'[2]Costeo-JUL26'!$B$9:$CQ$307,BW$1,0),0)</f>
        <v>0.02</v>
      </c>
      <c r="BX309" s="36">
        <f t="shared" si="150"/>
        <v>3021.9120000000003</v>
      </c>
      <c r="BY309" s="36">
        <f t="shared" si="151"/>
        <v>154117.51200000002</v>
      </c>
      <c r="BZ309" s="34">
        <f>IF($B309="P",VLOOKUP($E309,'[2]Costeo-JUL26'!$B$9:$CQ$307,BZ$1,0),0)</f>
        <v>0</v>
      </c>
      <c r="CA309" s="16">
        <f>IF($B309="P",VLOOKUP($E309,'[2]Costeo-JUL26'!$B$9:$CQ$307,CA$1,0),0)*$G309</f>
        <v>0</v>
      </c>
      <c r="CB309" s="36">
        <f>IF($B309="P",VLOOKUP($E309,'[2]Costeo-JUL26'!$B$9:$CQ$307,CB$1,0),0)*$G309</f>
        <v>0</v>
      </c>
      <c r="CC309" s="35">
        <f>IF($B309="P",VLOOKUP($E309,'[2]Costeo-JUL26'!$B$9:$CQ$307,CC$1,0),0)</f>
        <v>0</v>
      </c>
      <c r="CD309" s="36">
        <f t="shared" si="152"/>
        <v>0</v>
      </c>
      <c r="CE309" s="36">
        <f t="shared" si="153"/>
        <v>0</v>
      </c>
      <c r="CF309" s="37">
        <f t="shared" si="125"/>
        <v>2495208.8465942428</v>
      </c>
      <c r="CG309" s="36">
        <f>IF($B309="r",VLOOKUP($E309,'[2]Costeo-JUL26'!$B$9:$CQ$307,CG$1,0),0)*$G309</f>
        <v>0</v>
      </c>
      <c r="CH309" s="35">
        <f>VLOOKUP($E309,'[2]TEORICOS (05.26)'!$A$8:$T$251,CH$1,0)</f>
        <v>0</v>
      </c>
      <c r="CI309" s="36">
        <f t="shared" si="154"/>
        <v>0</v>
      </c>
      <c r="CJ309" s="37">
        <f t="shared" si="155"/>
        <v>0</v>
      </c>
      <c r="CM309" s="16">
        <f>SUMIFS('[1]Ajuste Inventario'!$I:$I,'[1]Ajuste Inventario'!$B:$B,E309,'[1]Ajuste Inventario'!$S:$S,D309)*-1</f>
        <v>0</v>
      </c>
      <c r="CN309" s="36">
        <f t="shared" si="126"/>
        <v>0</v>
      </c>
      <c r="CP309" t="str">
        <f t="shared" si="127"/>
        <v>1080Org.Vtas La Plata</v>
      </c>
      <c r="CQ309" s="10" t="e">
        <f t="shared" si="128"/>
        <v>#DIV/0!</v>
      </c>
    </row>
    <row r="310" spans="1:95" x14ac:dyDescent="0.25">
      <c r="A310" s="30">
        <v>46204</v>
      </c>
      <c r="B310" s="31" t="str">
        <f>VLOOKUP($E310,'[2]TEORICOS (05.26)'!$A$8:$T$251,B$1,0)</f>
        <v>P</v>
      </c>
      <c r="C310" s="32" t="str">
        <f>VLOOKUP($E310,'[2]TEORICOS (05.26)'!$A$8:$T$251,C$1,0)</f>
        <v>Coca Cola</v>
      </c>
      <c r="D310" t="s">
        <v>218</v>
      </c>
      <c r="E310">
        <v>1110</v>
      </c>
      <c r="F310" t="s">
        <v>99</v>
      </c>
      <c r="G310" s="16">
        <v>1056</v>
      </c>
      <c r="H310" s="16">
        <v>1561.8240000000089</v>
      </c>
      <c r="I310" s="33">
        <v>27135979.930000149</v>
      </c>
      <c r="J310" s="33">
        <v>21903727.580000035</v>
      </c>
      <c r="K310" s="34">
        <f>IF($B310="P",VLOOKUP($E310,'[2]Costeo-JUL26'!$B$9:$CQ$307,K$1,0),0)</f>
        <v>915254</v>
      </c>
      <c r="L310" s="35">
        <f>VLOOKUP($E310,'[2]TEORICOS (05.26)'!$A$8:$T$251,L$1,0)</f>
        <v>0.23499999999999999</v>
      </c>
      <c r="M310" s="36">
        <f t="shared" si="129"/>
        <v>5147375.9813000085</v>
      </c>
      <c r="N310" s="35">
        <f>IF($B310="P",VLOOKUP($E310,'[2]Costeo-JUL26'!$B$9:$CQ$307,N$1,0),0)</f>
        <v>5.0000000000000001E-3</v>
      </c>
      <c r="O310" s="36">
        <f t="shared" si="130"/>
        <v>25736.879906500042</v>
      </c>
      <c r="P310" s="36">
        <f>IF($B310="P",VLOOKUP($E310,'[2]Costeo-JUL26'!$B$9:$CQ$307,P$1,0),0)*H310</f>
        <v>0</v>
      </c>
      <c r="Q310" s="36">
        <f t="shared" si="131"/>
        <v>5173112.8612065082</v>
      </c>
      <c r="R310" s="34">
        <f>IF($B310="P",VLOOKUP($E310,'[2]Costeo-JUL26'!$B$9:$CQ$307,R$1,0),0)</f>
        <v>0</v>
      </c>
      <c r="S310" s="16">
        <f>IF($B310="P",VLOOKUP($E310,'[2]Costeo-JUL26'!$B$9:$CQ$307,S$1,0),0)*$G310</f>
        <v>0</v>
      </c>
      <c r="T310" s="36">
        <f>IF($B310="P",VLOOKUP($E310,'[2]Costeo-JUL26'!$B$9:$CQ$307,T$1,0),0)*$G310</f>
        <v>0</v>
      </c>
      <c r="U310" s="35">
        <f>IF($B310="P",VLOOKUP($E310,'[2]Costeo-JUL26'!$B$9:$CQ$307,U$1,0),0)</f>
        <v>0</v>
      </c>
      <c r="V310" s="36">
        <f t="shared" si="132"/>
        <v>0</v>
      </c>
      <c r="W310" s="36">
        <f t="shared" si="133"/>
        <v>0</v>
      </c>
      <c r="X310" s="34">
        <f>IF($B310="P",VLOOKUP($E310,'[2]Costeo-JUL26'!$B$9:$CQ$307,X$1,0),0)</f>
        <v>902338</v>
      </c>
      <c r="Y310" s="16">
        <f>IF($B310="P",VLOOKUP($E310,'[2]Costeo-JUL26'!$B$9:$CQ$307,Y$1,0),0)*$G310</f>
        <v>70.253567999999987</v>
      </c>
      <c r="Z310" s="36">
        <f>IF($B310="P",VLOOKUP($E310,'[2]Costeo-JUL26'!$B$9:$CQ$307,Z$1,0),0)*$G310</f>
        <v>19863.493816319999</v>
      </c>
      <c r="AA310" s="35">
        <f>IF($B310="P",VLOOKUP($E310,'[2]Costeo-JUL26'!$B$9:$CQ$307,AA$1,0),0)</f>
        <v>0.45</v>
      </c>
      <c r="AB310" s="36">
        <f t="shared" si="134"/>
        <v>8938.572217343999</v>
      </c>
      <c r="AC310" s="36">
        <f t="shared" si="135"/>
        <v>28802.066033663999</v>
      </c>
      <c r="AD310" s="34">
        <f>IF($B310="P",VLOOKUP($E310,'[2]Costeo-JUL26'!$B$9:$CQ$307,AD$1,0),0)</f>
        <v>933139</v>
      </c>
      <c r="AE310" s="16">
        <f>IF($B310="P",VLOOKUP($E310,'[2]Costeo-JUL26'!$B$9:$CQ$307,AE$1,0),0)*$G310</f>
        <v>25344</v>
      </c>
      <c r="AF310" s="36">
        <f>IF($B310="P",VLOOKUP($E310,'[2]Costeo-JUL26'!$B$9:$CQ$307,AF$1,0),0)*$G310</f>
        <v>274691.45088000002</v>
      </c>
      <c r="AG310" s="35">
        <f>IF($B310="P",VLOOKUP($E310,'[2]Costeo-JUL26'!$B$9:$CQ$307,AG$1,0),0)</f>
        <v>6.0000000000000001E-3</v>
      </c>
      <c r="AH310" s="36">
        <f t="shared" si="136"/>
        <v>1648.1487052800001</v>
      </c>
      <c r="AI310" s="36">
        <f t="shared" si="137"/>
        <v>276339.59958528</v>
      </c>
      <c r="AJ310" s="34">
        <f>IF($B310="P",VLOOKUP($E310,'[2]Costeo-JUL26'!$B$9:$CQ$307,AJ$1,0),0)</f>
        <v>933556</v>
      </c>
      <c r="AK310" s="16">
        <f>IF($B310="P",VLOOKUP($E310,'[2]Costeo-JUL26'!$B$9:$CQ$307,AK$1,0),0)*$G310</f>
        <v>25344</v>
      </c>
      <c r="AL310" s="36">
        <f>IF($B310="P",VLOOKUP($E310,'[2]Costeo-JUL26'!$B$9:$CQ$307,AL$1,0),0)*$G310</f>
        <v>626873.19552000007</v>
      </c>
      <c r="AM310" s="35">
        <f>IF($B310="P",VLOOKUP($E310,'[2]Costeo-JUL26'!$B$9:$CQ$307,AM$1,0),0)</f>
        <v>1.7999999999999999E-2</v>
      </c>
      <c r="AN310" s="36">
        <f t="shared" si="138"/>
        <v>11283.71751936</v>
      </c>
      <c r="AO310" s="36">
        <f t="shared" si="139"/>
        <v>638156.91303936008</v>
      </c>
      <c r="AP310" s="34">
        <f>IF($B310="P",VLOOKUP($E310,'[2]Costeo-JUL26'!$B$9:$CQ$307,AP$1,0),0)</f>
        <v>0</v>
      </c>
      <c r="AQ310" s="16">
        <f>IF($B310="P",VLOOKUP($E310,'[2]Costeo-JUL26'!$B$9:$CQ$307,AQ$1,0),0)*$G310</f>
        <v>0</v>
      </c>
      <c r="AR310" s="36">
        <f>IF($B310="P",VLOOKUP($E310,'[2]Costeo-JUL26'!$B$9:$CQ$307,AR$1,0),0)*$G310</f>
        <v>0</v>
      </c>
      <c r="AS310" s="35">
        <f>IF($B310="P",VLOOKUP($E310,'[2]Costeo-JUL26'!$B$9:$CQ$307,AS$1,0),0)</f>
        <v>0</v>
      </c>
      <c r="AT310" s="36">
        <f t="shared" si="140"/>
        <v>0</v>
      </c>
      <c r="AU310" s="36">
        <f t="shared" si="141"/>
        <v>0</v>
      </c>
      <c r="AV310" s="34">
        <f>IF($B310="P",VLOOKUP($E310,'[2]Costeo-JUL26'!$B$9:$CQ$307,AV$1,0),0)</f>
        <v>0</v>
      </c>
      <c r="AW310" s="16">
        <f>IF($B310="P",VLOOKUP($E310,'[2]Costeo-JUL26'!$B$9:$CQ$307,AW$1,0),0)*$G310</f>
        <v>0</v>
      </c>
      <c r="AX310" s="36">
        <f>IF($B310="P",VLOOKUP($E310,'[2]Costeo-JUL26'!$B$9:$CQ$307,AX$1,0),0)*$G310</f>
        <v>0</v>
      </c>
      <c r="AY310" s="35">
        <f>IF($B310="P",VLOOKUP($E310,'[2]Costeo-JUL26'!$B$9:$CQ$307,AY$1,0),0)</f>
        <v>0</v>
      </c>
      <c r="AZ310" s="36">
        <f t="shared" si="142"/>
        <v>0</v>
      </c>
      <c r="BA310" s="36">
        <f t="shared" si="143"/>
        <v>0</v>
      </c>
      <c r="BB310" s="34">
        <f>IF($B310="P",VLOOKUP($E310,'[2]Costeo-JUL26'!$B$9:$CQ$307,BB$1,0),0)</f>
        <v>0</v>
      </c>
      <c r="BC310" s="16">
        <f>IF($B310="P",VLOOKUP($E310,'[2]Costeo-JUL26'!$B$9:$CQ$307,BC$1,0),0)*$G310</f>
        <v>0</v>
      </c>
      <c r="BD310" s="36">
        <f>IF($B310="P",VLOOKUP($E310,'[2]Costeo-JUL26'!$B$9:$CQ$307,BD$1,0),0)*$G310</f>
        <v>0</v>
      </c>
      <c r="BE310" s="35">
        <f>IF($B310="P",VLOOKUP($E310,'[2]Costeo-JUL26'!$B$9:$CQ$307,BE$1,0),0)</f>
        <v>0</v>
      </c>
      <c r="BF310" s="36">
        <f t="shared" si="144"/>
        <v>0</v>
      </c>
      <c r="BG310" s="36">
        <f t="shared" si="145"/>
        <v>0</v>
      </c>
      <c r="BH310" s="34">
        <f>IF($B310="P",VLOOKUP($E310,'[2]Costeo-JUL26'!$B$9:$CQ$307,BH$1,0),0)</f>
        <v>0</v>
      </c>
      <c r="BI310" s="16">
        <f>IF($B310="P",VLOOKUP($E310,'[2]Costeo-JUL26'!$B$9:$CQ$307,BI$1,0),0)*$G310</f>
        <v>0</v>
      </c>
      <c r="BJ310" s="36">
        <f>IF($B310="P",VLOOKUP($E310,'[2]Costeo-JUL26'!$B$9:$CQ$307,BJ$1,0),0)*$G310</f>
        <v>0</v>
      </c>
      <c r="BK310" s="35">
        <f>IF(BH310=910319,0,IF($B310="P",VLOOKUP($E310,'[2]Costeo-JUL26'!$B$9:$CQ$307,BK$1,0),0))</f>
        <v>0</v>
      </c>
      <c r="BL310" s="36">
        <f t="shared" si="146"/>
        <v>0</v>
      </c>
      <c r="BM310" s="36">
        <f t="shared" si="147"/>
        <v>0</v>
      </c>
      <c r="BN310" s="34">
        <f>IF($B310="P",VLOOKUP($E310,'[2]Costeo-JUL26'!$B$9:$CQ$307,BN$1,0),0)</f>
        <v>0</v>
      </c>
      <c r="BO310" s="16">
        <f>IF($B310="P",VLOOKUP($E310,'[2]Costeo-JUL26'!$B$9:$CQ$307,BO$1,0),0)*$G310</f>
        <v>0</v>
      </c>
      <c r="BP310" s="36">
        <f>IF($B310="P",VLOOKUP($E310,'[2]Costeo-JUL26'!$B$9:$CQ$307,BP$1,0),0)*$G310</f>
        <v>0</v>
      </c>
      <c r="BQ310" s="35">
        <f>IF($B310="P",VLOOKUP($E310,'[2]Costeo-JUL26'!$B$9:$CQ$307,BQ$1,0),0)</f>
        <v>0</v>
      </c>
      <c r="BR310" s="36">
        <f t="shared" si="148"/>
        <v>0</v>
      </c>
      <c r="BS310" s="36">
        <f t="shared" si="149"/>
        <v>0</v>
      </c>
      <c r="BT310" s="34">
        <f>IF($B310="P",VLOOKUP($E310,'[2]Costeo-JUL26'!$B$9:$CQ$307,BT$1,0),0)</f>
        <v>0</v>
      </c>
      <c r="BU310" s="16">
        <f>IF($B310="P",VLOOKUP($E310,'[2]Costeo-JUL26'!$B$9:$CQ$307,BU$1,0),0)*$G310</f>
        <v>0</v>
      </c>
      <c r="BV310" s="36">
        <f>IF($B310="P",VLOOKUP($E310,'[2]Costeo-JUL26'!$B$9:$CQ$307,BV$1,0),0)*$G310</f>
        <v>0</v>
      </c>
      <c r="BW310" s="35">
        <f>IF($B310="P",VLOOKUP($E310,'[2]Costeo-JUL26'!$B$9:$CQ$307,BW$1,0),0)</f>
        <v>0</v>
      </c>
      <c r="BX310" s="36">
        <f t="shared" si="150"/>
        <v>0</v>
      </c>
      <c r="BY310" s="36">
        <f t="shared" si="151"/>
        <v>0</v>
      </c>
      <c r="BZ310" s="34">
        <f>IF($B310="P",VLOOKUP($E310,'[2]Costeo-JUL26'!$B$9:$CQ$307,BZ$1,0),0)</f>
        <v>0</v>
      </c>
      <c r="CA310" s="16">
        <f>IF($B310="P",VLOOKUP($E310,'[2]Costeo-JUL26'!$B$9:$CQ$307,CA$1,0),0)*$G310</f>
        <v>0</v>
      </c>
      <c r="CB310" s="36">
        <f>IF($B310="P",VLOOKUP($E310,'[2]Costeo-JUL26'!$B$9:$CQ$307,CB$1,0),0)*$G310</f>
        <v>0</v>
      </c>
      <c r="CC310" s="35">
        <f>IF($B310="P",VLOOKUP($E310,'[2]Costeo-JUL26'!$B$9:$CQ$307,CC$1,0),0)</f>
        <v>0</v>
      </c>
      <c r="CD310" s="36">
        <f t="shared" si="152"/>
        <v>0</v>
      </c>
      <c r="CE310" s="36">
        <f t="shared" si="153"/>
        <v>0</v>
      </c>
      <c r="CF310" s="37">
        <f t="shared" si="125"/>
        <v>6116411.4398648124</v>
      </c>
      <c r="CG310" s="36">
        <f>IF($B310="r",VLOOKUP($E310,'[2]Costeo-JUL26'!$B$9:$CQ$307,CG$1,0),0)*$G310</f>
        <v>0</v>
      </c>
      <c r="CH310" s="35">
        <f>VLOOKUP($E310,'[2]TEORICOS (05.26)'!$A$8:$T$251,CH$1,0)</f>
        <v>0</v>
      </c>
      <c r="CI310" s="36">
        <f t="shared" si="154"/>
        <v>0</v>
      </c>
      <c r="CJ310" s="37">
        <f t="shared" si="155"/>
        <v>0</v>
      </c>
      <c r="CM310" s="16">
        <f>SUMIFS('[1]Ajuste Inventario'!$I:$I,'[1]Ajuste Inventario'!$B:$B,E310,'[1]Ajuste Inventario'!$S:$S,D310)*-1</f>
        <v>0</v>
      </c>
      <c r="CN310" s="36">
        <f t="shared" si="126"/>
        <v>0</v>
      </c>
      <c r="CP310" t="str">
        <f t="shared" si="127"/>
        <v>1110Org.Vtas La Plata</v>
      </c>
      <c r="CQ310" s="10" t="e">
        <f t="shared" si="128"/>
        <v>#DIV/0!</v>
      </c>
    </row>
    <row r="311" spans="1:95" x14ac:dyDescent="0.25">
      <c r="A311" s="30">
        <v>46204</v>
      </c>
      <c r="B311" s="31" t="str">
        <f>VLOOKUP($E311,'[2]TEORICOS (05.26)'!$A$8:$T$251,B$1,0)</f>
        <v>P</v>
      </c>
      <c r="C311" s="32" t="str">
        <f>VLOOKUP($E311,'[2]TEORICOS (05.26)'!$A$8:$T$251,C$1,0)</f>
        <v>Coca Cola</v>
      </c>
      <c r="D311" t="s">
        <v>218</v>
      </c>
      <c r="E311">
        <v>1127</v>
      </c>
      <c r="F311" t="s">
        <v>100</v>
      </c>
      <c r="G311" s="16">
        <v>7021.4989999999998</v>
      </c>
      <c r="H311" s="16">
        <v>7421.724442999589</v>
      </c>
      <c r="I311" s="33">
        <v>94069037.879997134</v>
      </c>
      <c r="J311" s="33">
        <v>87094332.139997929</v>
      </c>
      <c r="K311" s="34">
        <f>IF($B311="P",VLOOKUP($E311,'[2]Costeo-JUL26'!$B$9:$CQ$307,K$1,0),0)</f>
        <v>915254</v>
      </c>
      <c r="L311" s="35">
        <f>VLOOKUP($E311,'[2]TEORICOS (05.26)'!$A$8:$T$251,L$1,0)</f>
        <v>0.23499999999999999</v>
      </c>
      <c r="M311" s="36">
        <f t="shared" si="129"/>
        <v>20467168.052899513</v>
      </c>
      <c r="N311" s="35">
        <f>IF($B311="P",VLOOKUP($E311,'[2]Costeo-JUL26'!$B$9:$CQ$307,N$1,0),0)</f>
        <v>5.0000000000000001E-3</v>
      </c>
      <c r="O311" s="36">
        <f t="shared" si="130"/>
        <v>102335.84026449757</v>
      </c>
      <c r="P311" s="36">
        <f>IF($B311="P",VLOOKUP($E311,'[2]Costeo-JUL26'!$B$9:$CQ$307,P$1,0),0)*H311</f>
        <v>0</v>
      </c>
      <c r="Q311" s="36">
        <f t="shared" si="131"/>
        <v>20569503.893164013</v>
      </c>
      <c r="R311" s="34">
        <f>IF($B311="P",VLOOKUP($E311,'[2]Costeo-JUL26'!$B$9:$CQ$307,R$1,0),0)</f>
        <v>0</v>
      </c>
      <c r="S311" s="16">
        <f>IF($B311="P",VLOOKUP($E311,'[2]Costeo-JUL26'!$B$9:$CQ$307,S$1,0),0)*$G311</f>
        <v>0</v>
      </c>
      <c r="T311" s="36">
        <f>IF($B311="P",VLOOKUP($E311,'[2]Costeo-JUL26'!$B$9:$CQ$307,T$1,0),0)*$G311</f>
        <v>0</v>
      </c>
      <c r="U311" s="35">
        <f>IF($B311="P",VLOOKUP($E311,'[2]Costeo-JUL26'!$B$9:$CQ$307,U$1,0),0)</f>
        <v>0</v>
      </c>
      <c r="V311" s="36">
        <f t="shared" si="132"/>
        <v>0</v>
      </c>
      <c r="W311" s="36">
        <f t="shared" si="133"/>
        <v>0</v>
      </c>
      <c r="X311" s="34">
        <f>IF($B311="P",VLOOKUP($E311,'[2]Costeo-JUL26'!$B$9:$CQ$307,X$1,0),0)</f>
        <v>902338</v>
      </c>
      <c r="Y311" s="16">
        <f>IF($B311="P",VLOOKUP($E311,'[2]Costeo-JUL26'!$B$9:$CQ$307,Y$1,0),0)*$G311</f>
        <v>367.027795728</v>
      </c>
      <c r="Z311" s="36">
        <f>IF($B311="P",VLOOKUP($E311,'[2]Costeo-JUL26'!$B$9:$CQ$307,Z$1,0),0)*$G311</f>
        <v>103773.43896413471</v>
      </c>
      <c r="AA311" s="35">
        <f>IF($B311="P",VLOOKUP($E311,'[2]Costeo-JUL26'!$B$9:$CQ$307,AA$1,0),0)</f>
        <v>0.45</v>
      </c>
      <c r="AB311" s="36">
        <f t="shared" si="134"/>
        <v>46698.047533860619</v>
      </c>
      <c r="AC311" s="36">
        <f t="shared" si="135"/>
        <v>150471.48649799533</v>
      </c>
      <c r="AD311" s="34">
        <f>IF($B311="P",VLOOKUP($E311,'[2]Costeo-JUL26'!$B$9:$CQ$307,AD$1,0),0)</f>
        <v>901781</v>
      </c>
      <c r="AE311" s="16">
        <f>IF($B311="P",VLOOKUP($E311,'[2]Costeo-JUL26'!$B$9:$CQ$307,AE$1,0),0)*$G311</f>
        <v>84257.987999999998</v>
      </c>
      <c r="AF311" s="36">
        <f>IF($B311="P",VLOOKUP($E311,'[2]Costeo-JUL26'!$B$9:$CQ$307,AF$1,0),0)*$G311</f>
        <v>1293124.1934336</v>
      </c>
      <c r="AG311" s="35">
        <f>IF($B311="P",VLOOKUP($E311,'[2]Costeo-JUL26'!$B$9:$CQ$307,AG$1,0),0)</f>
        <v>6.0000000000000001E-3</v>
      </c>
      <c r="AH311" s="36">
        <f t="shared" si="136"/>
        <v>7758.7451606016002</v>
      </c>
      <c r="AI311" s="36">
        <f t="shared" si="137"/>
        <v>1300882.9385942016</v>
      </c>
      <c r="AJ311" s="34">
        <f>IF($B311="P",VLOOKUP($E311,'[2]Costeo-JUL26'!$B$9:$CQ$307,AJ$1,0),0)</f>
        <v>919361</v>
      </c>
      <c r="AK311" s="16">
        <f>IF($B311="P",VLOOKUP($E311,'[2]Costeo-JUL26'!$B$9:$CQ$307,AK$1,0),0)*$G311</f>
        <v>84257.987999999998</v>
      </c>
      <c r="AL311" s="36">
        <f>IF($B311="P",VLOOKUP($E311,'[2]Costeo-JUL26'!$B$9:$CQ$307,AL$1,0),0)*$G311</f>
        <v>352134.35376912</v>
      </c>
      <c r="AM311" s="35">
        <f>IF($B311="P",VLOOKUP($E311,'[2]Costeo-JUL26'!$B$9:$CQ$307,AM$1,0),0)</f>
        <v>1.7999999999999999E-2</v>
      </c>
      <c r="AN311" s="36">
        <f t="shared" si="138"/>
        <v>6338.4183678441595</v>
      </c>
      <c r="AO311" s="36">
        <f t="shared" si="139"/>
        <v>358472.77213696414</v>
      </c>
      <c r="AP311" s="34">
        <f>IF($B311="P",VLOOKUP($E311,'[2]Costeo-JUL26'!$B$9:$CQ$307,AP$1,0),0)</f>
        <v>901189</v>
      </c>
      <c r="AQ311" s="16">
        <f>IF($B311="P",VLOOKUP($E311,'[2]Costeo-JUL26'!$B$9:$CQ$307,AQ$1,0),0)*$G311</f>
        <v>84257.987999999998</v>
      </c>
      <c r="AR311" s="36">
        <f>IF($B311="P",VLOOKUP($E311,'[2]Costeo-JUL26'!$B$9:$CQ$307,AR$1,0),0)*$G311</f>
        <v>6461256.4035065081</v>
      </c>
      <c r="AS311" s="35">
        <f>IF($B311="P",VLOOKUP($E311,'[2]Costeo-JUL26'!$B$9:$CQ$307,AS$1,0),0)</f>
        <v>0.02</v>
      </c>
      <c r="AT311" s="36">
        <f t="shared" si="140"/>
        <v>129225.12807013016</v>
      </c>
      <c r="AU311" s="36">
        <f t="shared" si="141"/>
        <v>6590481.5315766381</v>
      </c>
      <c r="AV311" s="34">
        <f>IF($B311="P",VLOOKUP($E311,'[2]Costeo-JUL26'!$B$9:$CQ$307,AV$1,0),0)</f>
        <v>932317</v>
      </c>
      <c r="AW311" s="16">
        <f>IF($B311="P",VLOOKUP($E311,'[2]Costeo-JUL26'!$B$9:$CQ$307,AW$1,0),0)*$G311</f>
        <v>139.72783010000001</v>
      </c>
      <c r="AX311" s="36">
        <f>IF($B311="P",VLOOKUP($E311,'[2]Costeo-JUL26'!$B$9:$CQ$307,AX$1,0),0)*$G311</f>
        <v>600522.26820378006</v>
      </c>
      <c r="AY311" s="35">
        <f>IF($B311="P",VLOOKUP($E311,'[2]Costeo-JUL26'!$B$9:$CQ$307,AY$1,0),0)</f>
        <v>0.03</v>
      </c>
      <c r="AZ311" s="36">
        <f t="shared" si="142"/>
        <v>18015.668046113402</v>
      </c>
      <c r="BA311" s="36">
        <f t="shared" si="143"/>
        <v>618537.93624989351</v>
      </c>
      <c r="BB311" s="34">
        <f>IF($B311="P",VLOOKUP($E311,'[2]Costeo-JUL26'!$B$9:$CQ$307,BB$1,0),0)</f>
        <v>902311</v>
      </c>
      <c r="BC311" s="16">
        <f>IF($B311="P",VLOOKUP($E311,'[2]Costeo-JUL26'!$B$9:$CQ$307,BC$1,0),0)*$G311</f>
        <v>19.50416388888889</v>
      </c>
      <c r="BD311" s="36">
        <f>IF($B311="P",VLOOKUP($E311,'[2]Costeo-JUL26'!$B$9:$CQ$307,BD$1,0),0)*$G311</f>
        <v>76488.406794041672</v>
      </c>
      <c r="BE311" s="35">
        <f>IF($B311="P",VLOOKUP($E311,'[2]Costeo-JUL26'!$B$9:$CQ$307,BE$1,0),0)</f>
        <v>0.03</v>
      </c>
      <c r="BF311" s="36">
        <f t="shared" si="144"/>
        <v>2294.6522038212502</v>
      </c>
      <c r="BG311" s="36">
        <f t="shared" si="145"/>
        <v>78783.058997862929</v>
      </c>
      <c r="BH311" s="34">
        <f>IF($B311="P",VLOOKUP($E311,'[2]Costeo-JUL26'!$B$9:$CQ$307,BH$1,0),0)</f>
        <v>933089</v>
      </c>
      <c r="BI311" s="16">
        <f>IF($B311="P",VLOOKUP($E311,'[2]Costeo-JUL26'!$B$9:$CQ$307,BI$1,0),0)*$G311</f>
        <v>243.8020486111111</v>
      </c>
      <c r="BJ311" s="36">
        <f>IF($B311="P",VLOOKUP($E311,'[2]Costeo-JUL26'!$B$9:$CQ$307,BJ$1,0),0)*$G311</f>
        <v>181552.69166291377</v>
      </c>
      <c r="BK311" s="35">
        <f>IF(BH311=910319,0,IF($B311="P",VLOOKUP($E311,'[2]Costeo-JUL26'!$B$9:$CQ$307,BK$1,0),0))</f>
        <v>0.02</v>
      </c>
      <c r="BL311" s="36">
        <f t="shared" si="146"/>
        <v>3631.0538332582755</v>
      </c>
      <c r="BM311" s="36">
        <f t="shared" si="147"/>
        <v>185183.74549617205</v>
      </c>
      <c r="BN311" s="34">
        <f>IF($B311="P",VLOOKUP($E311,'[2]Costeo-JUL26'!$B$9:$CQ$307,BN$1,0),0)</f>
        <v>0</v>
      </c>
      <c r="BO311" s="16">
        <f>IF($B311="P",VLOOKUP($E311,'[2]Costeo-JUL26'!$B$9:$CQ$307,BO$1,0),0)*$G311</f>
        <v>0</v>
      </c>
      <c r="BP311" s="36">
        <f>IF($B311="P",VLOOKUP($E311,'[2]Costeo-JUL26'!$B$9:$CQ$307,BP$1,0),0)*$G311</f>
        <v>0</v>
      </c>
      <c r="BQ311" s="35">
        <f>IF($B311="P",VLOOKUP($E311,'[2]Costeo-JUL26'!$B$9:$CQ$307,BQ$1,0),0)</f>
        <v>0</v>
      </c>
      <c r="BR311" s="36">
        <f t="shared" si="148"/>
        <v>0</v>
      </c>
      <c r="BS311" s="36">
        <f t="shared" si="149"/>
        <v>0</v>
      </c>
      <c r="BT311" s="34">
        <f>IF($B311="P",VLOOKUP($E311,'[2]Costeo-JUL26'!$B$9:$CQ$307,BT$1,0),0)</f>
        <v>0</v>
      </c>
      <c r="BU311" s="16">
        <f>IF($B311="P",VLOOKUP($E311,'[2]Costeo-JUL26'!$B$9:$CQ$307,BU$1,0),0)*$G311</f>
        <v>0</v>
      </c>
      <c r="BV311" s="36">
        <f>IF($B311="P",VLOOKUP($E311,'[2]Costeo-JUL26'!$B$9:$CQ$307,BV$1,0),0)*$G311</f>
        <v>0</v>
      </c>
      <c r="BW311" s="35">
        <f>IF($B311="P",VLOOKUP($E311,'[2]Costeo-JUL26'!$B$9:$CQ$307,BW$1,0),0)</f>
        <v>0</v>
      </c>
      <c r="BX311" s="36">
        <f t="shared" si="150"/>
        <v>0</v>
      </c>
      <c r="BY311" s="36">
        <f t="shared" si="151"/>
        <v>0</v>
      </c>
      <c r="BZ311" s="34">
        <f>IF($B311="P",VLOOKUP($E311,'[2]Costeo-JUL26'!$B$9:$CQ$307,BZ$1,0),0)</f>
        <v>0</v>
      </c>
      <c r="CA311" s="16">
        <f>IF($B311="P",VLOOKUP($E311,'[2]Costeo-JUL26'!$B$9:$CQ$307,CA$1,0),0)*$G311</f>
        <v>0</v>
      </c>
      <c r="CB311" s="36">
        <f>IF($B311="P",VLOOKUP($E311,'[2]Costeo-JUL26'!$B$9:$CQ$307,CB$1,0),0)*$G311</f>
        <v>0</v>
      </c>
      <c r="CC311" s="35">
        <f>IF($B311="P",VLOOKUP($E311,'[2]Costeo-JUL26'!$B$9:$CQ$307,CC$1,0),0)</f>
        <v>0</v>
      </c>
      <c r="CD311" s="36">
        <f t="shared" si="152"/>
        <v>0</v>
      </c>
      <c r="CE311" s="36">
        <f t="shared" si="153"/>
        <v>0</v>
      </c>
      <c r="CF311" s="37">
        <f t="shared" si="125"/>
        <v>29852317.362713736</v>
      </c>
      <c r="CG311" s="36">
        <f>IF($B311="r",VLOOKUP($E311,'[2]Costeo-JUL26'!$B$9:$CQ$307,CG$1,0),0)*$G311</f>
        <v>0</v>
      </c>
      <c r="CH311" s="35">
        <f>VLOOKUP($E311,'[2]TEORICOS (05.26)'!$A$8:$T$251,CH$1,0)</f>
        <v>0</v>
      </c>
      <c r="CI311" s="36">
        <f t="shared" si="154"/>
        <v>0</v>
      </c>
      <c r="CJ311" s="37">
        <f t="shared" si="155"/>
        <v>0</v>
      </c>
      <c r="CM311" s="16">
        <f>SUMIFS('[1]Ajuste Inventario'!$I:$I,'[1]Ajuste Inventario'!$B:$B,E311,'[1]Ajuste Inventario'!$S:$S,D311)*-1</f>
        <v>0</v>
      </c>
      <c r="CN311" s="36">
        <f t="shared" si="126"/>
        <v>0</v>
      </c>
      <c r="CP311" t="str">
        <f t="shared" si="127"/>
        <v>1127Org.Vtas La Plata</v>
      </c>
      <c r="CQ311" s="10" t="e">
        <f t="shared" si="128"/>
        <v>#DIV/0!</v>
      </c>
    </row>
    <row r="312" spans="1:95" x14ac:dyDescent="0.25">
      <c r="A312" s="30">
        <v>46204</v>
      </c>
      <c r="B312" s="31" t="str">
        <f>VLOOKUP($E312,'[2]TEORICOS (05.26)'!$A$8:$T$251,B$1,0)</f>
        <v>R</v>
      </c>
      <c r="C312" s="32" t="str">
        <f>VLOOKUP($E312,'[2]TEORICOS (05.26)'!$A$8:$T$251,C$1,0)</f>
        <v>Coca Cola</v>
      </c>
      <c r="D312" t="s">
        <v>218</v>
      </c>
      <c r="E312">
        <v>1128</v>
      </c>
      <c r="F312" t="s">
        <v>101</v>
      </c>
      <c r="G312" s="16">
        <v>1852.3330000000001</v>
      </c>
      <c r="H312" s="16">
        <v>692.77254200000561</v>
      </c>
      <c r="I312" s="33">
        <v>14543006.879999977</v>
      </c>
      <c r="J312" s="33">
        <v>14416908.009999968</v>
      </c>
      <c r="K312" s="34">
        <f>IF($B312="P",VLOOKUP($E312,'[2]Costeo-JUL26'!$B$9:$CQ$307,K$1,0),0)</f>
        <v>0</v>
      </c>
      <c r="L312" s="35">
        <f>VLOOKUP($E312,'[2]TEORICOS (05.26)'!$A$8:$T$251,L$1,0)</f>
        <v>0.23499999999999999</v>
      </c>
      <c r="M312" s="36">
        <f t="shared" si="129"/>
        <v>0</v>
      </c>
      <c r="N312" s="35">
        <f>IF($B312="P",VLOOKUP($E312,'[2]Costeo-JUL26'!$B$9:$CQ$307,N$1,0),0)</f>
        <v>0</v>
      </c>
      <c r="O312" s="36">
        <f t="shared" si="130"/>
        <v>0</v>
      </c>
      <c r="P312" s="36">
        <f>IF($B312="P",VLOOKUP($E312,'[2]Costeo-JUL26'!$B$9:$CQ$307,P$1,0),0)*H312</f>
        <v>0</v>
      </c>
      <c r="Q312" s="36">
        <f t="shared" si="131"/>
        <v>0</v>
      </c>
      <c r="R312" s="34">
        <f>IF($B312="P",VLOOKUP($E312,'[2]Costeo-JUL26'!$B$9:$CQ$307,R$1,0),0)</f>
        <v>0</v>
      </c>
      <c r="S312" s="16">
        <f>IF($B312="P",VLOOKUP($E312,'[2]Costeo-JUL26'!$B$9:$CQ$307,S$1,0),0)*$G312</f>
        <v>0</v>
      </c>
      <c r="T312" s="36">
        <f>IF($B312="P",VLOOKUP($E312,'[2]Costeo-JUL26'!$B$9:$CQ$307,T$1,0),0)*$G312</f>
        <v>0</v>
      </c>
      <c r="U312" s="35">
        <f>IF($B312="P",VLOOKUP($E312,'[2]Costeo-JUL26'!$B$9:$CQ$307,U$1,0),0)</f>
        <v>0</v>
      </c>
      <c r="V312" s="36">
        <f t="shared" si="132"/>
        <v>0</v>
      </c>
      <c r="W312" s="36">
        <f t="shared" si="133"/>
        <v>0</v>
      </c>
      <c r="X312" s="34">
        <f>IF($B312="P",VLOOKUP($E312,'[2]Costeo-JUL26'!$B$9:$CQ$307,X$1,0),0)</f>
        <v>0</v>
      </c>
      <c r="Y312" s="16">
        <f>IF($B312="P",VLOOKUP($E312,'[2]Costeo-JUL26'!$B$9:$CQ$307,Y$1,0),0)*$G312</f>
        <v>0</v>
      </c>
      <c r="Z312" s="36">
        <f>IF($B312="P",VLOOKUP($E312,'[2]Costeo-JUL26'!$B$9:$CQ$307,Z$1,0),0)*$G312</f>
        <v>0</v>
      </c>
      <c r="AA312" s="35">
        <f>IF($B312="P",VLOOKUP($E312,'[2]Costeo-JUL26'!$B$9:$CQ$307,AA$1,0),0)</f>
        <v>0</v>
      </c>
      <c r="AB312" s="36">
        <f t="shared" si="134"/>
        <v>0</v>
      </c>
      <c r="AC312" s="36">
        <f t="shared" si="135"/>
        <v>0</v>
      </c>
      <c r="AD312" s="34">
        <f>IF($B312="P",VLOOKUP($E312,'[2]Costeo-JUL26'!$B$9:$CQ$307,AD$1,0),0)</f>
        <v>0</v>
      </c>
      <c r="AE312" s="16">
        <f>IF($B312="P",VLOOKUP($E312,'[2]Costeo-JUL26'!$B$9:$CQ$307,AE$1,0),0)*$G312</f>
        <v>0</v>
      </c>
      <c r="AF312" s="36">
        <f>IF($B312="P",VLOOKUP($E312,'[2]Costeo-JUL26'!$B$9:$CQ$307,AF$1,0),0)*$G312</f>
        <v>0</v>
      </c>
      <c r="AG312" s="35">
        <f>IF($B312="P",VLOOKUP($E312,'[2]Costeo-JUL26'!$B$9:$CQ$307,AG$1,0),0)</f>
        <v>0</v>
      </c>
      <c r="AH312" s="36">
        <f t="shared" si="136"/>
        <v>0</v>
      </c>
      <c r="AI312" s="36">
        <f t="shared" si="137"/>
        <v>0</v>
      </c>
      <c r="AJ312" s="34">
        <f>IF($B312="P",VLOOKUP($E312,'[2]Costeo-JUL26'!$B$9:$CQ$307,AJ$1,0),0)</f>
        <v>0</v>
      </c>
      <c r="AK312" s="16">
        <f>IF($B312="P",VLOOKUP($E312,'[2]Costeo-JUL26'!$B$9:$CQ$307,AK$1,0),0)*$G312</f>
        <v>0</v>
      </c>
      <c r="AL312" s="36">
        <f>IF($B312="P",VLOOKUP($E312,'[2]Costeo-JUL26'!$B$9:$CQ$307,AL$1,0),0)*$G312</f>
        <v>0</v>
      </c>
      <c r="AM312" s="35">
        <f>IF($B312="P",VLOOKUP($E312,'[2]Costeo-JUL26'!$B$9:$CQ$307,AM$1,0),0)</f>
        <v>0</v>
      </c>
      <c r="AN312" s="36">
        <f t="shared" si="138"/>
        <v>0</v>
      </c>
      <c r="AO312" s="36">
        <f t="shared" si="139"/>
        <v>0</v>
      </c>
      <c r="AP312" s="34">
        <f>IF($B312="P",VLOOKUP($E312,'[2]Costeo-JUL26'!$B$9:$CQ$307,AP$1,0),0)</f>
        <v>0</v>
      </c>
      <c r="AQ312" s="16">
        <f>IF($B312="P",VLOOKUP($E312,'[2]Costeo-JUL26'!$B$9:$CQ$307,AQ$1,0),0)*$G312</f>
        <v>0</v>
      </c>
      <c r="AR312" s="36">
        <f>IF($B312="P",VLOOKUP($E312,'[2]Costeo-JUL26'!$B$9:$CQ$307,AR$1,0),0)*$G312</f>
        <v>0</v>
      </c>
      <c r="AS312" s="35">
        <f>IF($B312="P",VLOOKUP($E312,'[2]Costeo-JUL26'!$B$9:$CQ$307,AS$1,0),0)</f>
        <v>0</v>
      </c>
      <c r="AT312" s="36">
        <f t="shared" si="140"/>
        <v>0</v>
      </c>
      <c r="AU312" s="36">
        <f t="shared" si="141"/>
        <v>0</v>
      </c>
      <c r="AV312" s="34">
        <f>IF($B312="P",VLOOKUP($E312,'[2]Costeo-JUL26'!$B$9:$CQ$307,AV$1,0),0)</f>
        <v>0</v>
      </c>
      <c r="AW312" s="16">
        <f>IF($B312="P",VLOOKUP($E312,'[2]Costeo-JUL26'!$B$9:$CQ$307,AW$1,0),0)*$G312</f>
        <v>0</v>
      </c>
      <c r="AX312" s="36">
        <f>IF($B312="P",VLOOKUP($E312,'[2]Costeo-JUL26'!$B$9:$CQ$307,AX$1,0),0)*$G312</f>
        <v>0</v>
      </c>
      <c r="AY312" s="35">
        <f>IF($B312="P",VLOOKUP($E312,'[2]Costeo-JUL26'!$B$9:$CQ$307,AY$1,0),0)</f>
        <v>0</v>
      </c>
      <c r="AZ312" s="36">
        <f t="shared" si="142"/>
        <v>0</v>
      </c>
      <c r="BA312" s="36">
        <f t="shared" si="143"/>
        <v>0</v>
      </c>
      <c r="BB312" s="34">
        <f>IF($B312="P",VLOOKUP($E312,'[2]Costeo-JUL26'!$B$9:$CQ$307,BB$1,0),0)</f>
        <v>0</v>
      </c>
      <c r="BC312" s="16">
        <f>IF($B312="P",VLOOKUP($E312,'[2]Costeo-JUL26'!$B$9:$CQ$307,BC$1,0),0)*$G312</f>
        <v>0</v>
      </c>
      <c r="BD312" s="36">
        <f>IF($B312="P",VLOOKUP($E312,'[2]Costeo-JUL26'!$B$9:$CQ$307,BD$1,0),0)*$G312</f>
        <v>0</v>
      </c>
      <c r="BE312" s="35">
        <f>IF($B312="P",VLOOKUP($E312,'[2]Costeo-JUL26'!$B$9:$CQ$307,BE$1,0),0)</f>
        <v>0</v>
      </c>
      <c r="BF312" s="36">
        <f t="shared" si="144"/>
        <v>0</v>
      </c>
      <c r="BG312" s="36">
        <f t="shared" si="145"/>
        <v>0</v>
      </c>
      <c r="BH312" s="34">
        <f>IF($B312="P",VLOOKUP($E312,'[2]Costeo-JUL26'!$B$9:$CQ$307,BH$1,0),0)</f>
        <v>0</v>
      </c>
      <c r="BI312" s="16">
        <f>IF($B312="P",VLOOKUP($E312,'[2]Costeo-JUL26'!$B$9:$CQ$307,BI$1,0),0)*$G312</f>
        <v>0</v>
      </c>
      <c r="BJ312" s="36">
        <f>IF($B312="P",VLOOKUP($E312,'[2]Costeo-JUL26'!$B$9:$CQ$307,BJ$1,0),0)*$G312</f>
        <v>0</v>
      </c>
      <c r="BK312" s="35">
        <f>IF(BH312=910319,0,IF($B312="P",VLOOKUP($E312,'[2]Costeo-JUL26'!$B$9:$CQ$307,BK$1,0),0))</f>
        <v>0</v>
      </c>
      <c r="BL312" s="36">
        <f t="shared" si="146"/>
        <v>0</v>
      </c>
      <c r="BM312" s="36">
        <f t="shared" si="147"/>
        <v>0</v>
      </c>
      <c r="BN312" s="34">
        <f>IF($B312="P",VLOOKUP($E312,'[2]Costeo-JUL26'!$B$9:$CQ$307,BN$1,0),0)</f>
        <v>0</v>
      </c>
      <c r="BO312" s="16">
        <f>IF($B312="P",VLOOKUP($E312,'[2]Costeo-JUL26'!$B$9:$CQ$307,BO$1,0),0)*$G312</f>
        <v>0</v>
      </c>
      <c r="BP312" s="36">
        <f>IF($B312="P",VLOOKUP($E312,'[2]Costeo-JUL26'!$B$9:$CQ$307,BP$1,0),0)*$G312</f>
        <v>0</v>
      </c>
      <c r="BQ312" s="35">
        <f>IF($B312="P",VLOOKUP($E312,'[2]Costeo-JUL26'!$B$9:$CQ$307,BQ$1,0),0)</f>
        <v>0</v>
      </c>
      <c r="BR312" s="36">
        <f t="shared" si="148"/>
        <v>0</v>
      </c>
      <c r="BS312" s="36">
        <f t="shared" si="149"/>
        <v>0</v>
      </c>
      <c r="BT312" s="34">
        <f>IF($B312="P",VLOOKUP($E312,'[2]Costeo-JUL26'!$B$9:$CQ$307,BT$1,0),0)</f>
        <v>0</v>
      </c>
      <c r="BU312" s="16">
        <f>IF($B312="P",VLOOKUP($E312,'[2]Costeo-JUL26'!$B$9:$CQ$307,BU$1,0),0)*$G312</f>
        <v>0</v>
      </c>
      <c r="BV312" s="36">
        <f>IF($B312="P",VLOOKUP($E312,'[2]Costeo-JUL26'!$B$9:$CQ$307,BV$1,0),0)*$G312</f>
        <v>0</v>
      </c>
      <c r="BW312" s="35">
        <f>IF($B312="P",VLOOKUP($E312,'[2]Costeo-JUL26'!$B$9:$CQ$307,BW$1,0),0)</f>
        <v>0</v>
      </c>
      <c r="BX312" s="36">
        <f t="shared" si="150"/>
        <v>0</v>
      </c>
      <c r="BY312" s="36">
        <f t="shared" si="151"/>
        <v>0</v>
      </c>
      <c r="BZ312" s="34">
        <f>IF($B312="P",VLOOKUP($E312,'[2]Costeo-JUL26'!$B$9:$CQ$307,BZ$1,0),0)</f>
        <v>0</v>
      </c>
      <c r="CA312" s="16">
        <f>IF($B312="P",VLOOKUP($E312,'[2]Costeo-JUL26'!$B$9:$CQ$307,CA$1,0),0)*$G312</f>
        <v>0</v>
      </c>
      <c r="CB312" s="36">
        <f>IF($B312="P",VLOOKUP($E312,'[2]Costeo-JUL26'!$B$9:$CQ$307,CB$1,0),0)*$G312</f>
        <v>0</v>
      </c>
      <c r="CC312" s="35">
        <f>IF($B312="P",VLOOKUP($E312,'[2]Costeo-JUL26'!$B$9:$CQ$307,CC$1,0),0)</f>
        <v>0</v>
      </c>
      <c r="CD312" s="36">
        <f t="shared" si="152"/>
        <v>0</v>
      </c>
      <c r="CE312" s="36">
        <f t="shared" si="153"/>
        <v>0</v>
      </c>
      <c r="CF312" s="37">
        <f t="shared" si="125"/>
        <v>0</v>
      </c>
      <c r="CG312" s="36">
        <f>IF($B312="r",VLOOKUP($E312,'[2]Costeo-JUL26'!$B$9:$CQ$307,CG$1,0),0)*$G312</f>
        <v>2882804.3712300006</v>
      </c>
      <c r="CH312" s="35">
        <f>VLOOKUP($E312,'[2]TEORICOS (05.26)'!$A$8:$T$251,CH$1,0)</f>
        <v>0.05</v>
      </c>
      <c r="CI312" s="36">
        <f t="shared" si="154"/>
        <v>3243833.1637884923</v>
      </c>
      <c r="CJ312" s="37">
        <f t="shared" si="155"/>
        <v>6126637.5350184925</v>
      </c>
      <c r="CM312" s="16">
        <f>SUMIFS('[1]Ajuste Inventario'!$I:$I,'[1]Ajuste Inventario'!$B:$B,E312,'[1]Ajuste Inventario'!$S:$S,D312)*-1</f>
        <v>0</v>
      </c>
      <c r="CN312" s="36">
        <f t="shared" si="126"/>
        <v>0</v>
      </c>
      <c r="CP312" t="str">
        <f t="shared" si="127"/>
        <v>1128Org.Vtas La Plata</v>
      </c>
      <c r="CQ312" s="10" t="e">
        <f t="shared" si="128"/>
        <v>#DIV/0!</v>
      </c>
    </row>
    <row r="313" spans="1:95" x14ac:dyDescent="0.25">
      <c r="A313" s="30">
        <v>46204</v>
      </c>
      <c r="B313" s="31" t="str">
        <f>VLOOKUP($E313,'[2]TEORICOS (05.26)'!$A$8:$T$251,B$1,0)</f>
        <v>P</v>
      </c>
      <c r="C313" s="32" t="str">
        <f>VLOOKUP($E313,'[2]TEORICOS (05.26)'!$A$8:$T$251,C$1,0)</f>
        <v>Coca Cola</v>
      </c>
      <c r="D313" t="s">
        <v>218</v>
      </c>
      <c r="E313">
        <v>1135</v>
      </c>
      <c r="F313" t="s">
        <v>102</v>
      </c>
      <c r="G313" s="16">
        <v>2077</v>
      </c>
      <c r="H313" s="16">
        <v>6584.0900000001056</v>
      </c>
      <c r="I313" s="33">
        <v>34385580.910000585</v>
      </c>
      <c r="J313" s="33">
        <v>34099277.520000532</v>
      </c>
      <c r="K313" s="34">
        <f>IF($B313="P",VLOOKUP($E313,'[2]Costeo-JUL26'!$B$9:$CQ$307,K$1,0),0)</f>
        <v>915254</v>
      </c>
      <c r="L313" s="35">
        <f>VLOOKUP($E313,'[2]TEORICOS (05.26)'!$A$8:$T$251,L$1,0)</f>
        <v>0.23499999999999999</v>
      </c>
      <c r="M313" s="36">
        <f t="shared" si="129"/>
        <v>8013330.2172001246</v>
      </c>
      <c r="N313" s="35">
        <f>IF($B313="P",VLOOKUP($E313,'[2]Costeo-JUL26'!$B$9:$CQ$307,N$1,0),0)</f>
        <v>5.0000000000000001E-3</v>
      </c>
      <c r="O313" s="36">
        <f t="shared" si="130"/>
        <v>40066.651086000624</v>
      </c>
      <c r="P313" s="36">
        <f>IF($B313="P",VLOOKUP($E313,'[2]Costeo-JUL26'!$B$9:$CQ$307,P$1,0),0)*H313</f>
        <v>0</v>
      </c>
      <c r="Q313" s="36">
        <f t="shared" si="131"/>
        <v>8053396.8682861254</v>
      </c>
      <c r="R313" s="34">
        <f>IF($B313="P",VLOOKUP($E313,'[2]Costeo-JUL26'!$B$9:$CQ$307,R$1,0),0)</f>
        <v>0</v>
      </c>
      <c r="S313" s="16">
        <f>IF($B313="P",VLOOKUP($E313,'[2]Costeo-JUL26'!$B$9:$CQ$307,S$1,0),0)*$G313</f>
        <v>0</v>
      </c>
      <c r="T313" s="36">
        <f>IF($B313="P",VLOOKUP($E313,'[2]Costeo-JUL26'!$B$9:$CQ$307,T$1,0),0)*$G313</f>
        <v>0</v>
      </c>
      <c r="U313" s="35">
        <f>IF($B313="P",VLOOKUP($E313,'[2]Costeo-JUL26'!$B$9:$CQ$307,U$1,0),0)</f>
        <v>0</v>
      </c>
      <c r="V313" s="36">
        <f t="shared" si="132"/>
        <v>0</v>
      </c>
      <c r="W313" s="36">
        <f t="shared" si="133"/>
        <v>0</v>
      </c>
      <c r="X313" s="34">
        <f>IF($B313="P",VLOOKUP($E313,'[2]Costeo-JUL26'!$B$9:$CQ$307,X$1,0),0)</f>
        <v>902338</v>
      </c>
      <c r="Y313" s="16">
        <f>IF($B313="P",VLOOKUP($E313,'[2]Costeo-JUL26'!$B$9:$CQ$307,Y$1,0),0)*$G313</f>
        <v>325.70683199999996</v>
      </c>
      <c r="Z313" s="36">
        <f>IF($B313="P",VLOOKUP($E313,'[2]Costeo-JUL26'!$B$9:$CQ$307,Z$1,0),0)*$G313</f>
        <v>92090.349679680003</v>
      </c>
      <c r="AA313" s="35">
        <f>IF($B313="P",VLOOKUP($E313,'[2]Costeo-JUL26'!$B$9:$CQ$307,AA$1,0),0)</f>
        <v>0.45</v>
      </c>
      <c r="AB313" s="36">
        <f t="shared" si="134"/>
        <v>41440.657355856005</v>
      </c>
      <c r="AC313" s="36">
        <f t="shared" si="135"/>
        <v>133531.00703553599</v>
      </c>
      <c r="AD313" s="34">
        <f>IF($B313="P",VLOOKUP($E313,'[2]Costeo-JUL26'!$B$9:$CQ$307,AD$1,0),0)</f>
        <v>939557</v>
      </c>
      <c r="AE313" s="16">
        <f>IF($B313="P",VLOOKUP($E313,'[2]Costeo-JUL26'!$B$9:$CQ$307,AE$1,0),0)*$G313</f>
        <v>18693</v>
      </c>
      <c r="AF313" s="36">
        <f>IF($B313="P",VLOOKUP($E313,'[2]Costeo-JUL26'!$B$9:$CQ$307,AF$1,0),0)*$G313</f>
        <v>387842.364</v>
      </c>
      <c r="AG313" s="35">
        <f>IF($B313="P",VLOOKUP($E313,'[2]Costeo-JUL26'!$B$9:$CQ$307,AG$1,0),0)</f>
        <v>6.0000000000000001E-3</v>
      </c>
      <c r="AH313" s="36">
        <f t="shared" si="136"/>
        <v>2327.0541840000001</v>
      </c>
      <c r="AI313" s="36">
        <f t="shared" si="137"/>
        <v>390169.41818400001</v>
      </c>
      <c r="AJ313" s="34">
        <f>IF($B313="P",VLOOKUP($E313,'[2]Costeo-JUL26'!$B$9:$CQ$307,AJ$1,0),0)</f>
        <v>939634</v>
      </c>
      <c r="AK313" s="16">
        <f>IF($B313="P",VLOOKUP($E313,'[2]Costeo-JUL26'!$B$9:$CQ$307,AK$1,0),0)*$G313</f>
        <v>18693</v>
      </c>
      <c r="AL313" s="36">
        <f>IF($B313="P",VLOOKUP($E313,'[2]Costeo-JUL26'!$B$9:$CQ$307,AL$1,0),0)*$G313</f>
        <v>236860.87230000002</v>
      </c>
      <c r="AM313" s="35">
        <f>IF($B313="P",VLOOKUP($E313,'[2]Costeo-JUL26'!$B$9:$CQ$307,AM$1,0),0)</f>
        <v>1.7999999999999999E-2</v>
      </c>
      <c r="AN313" s="36">
        <f t="shared" si="138"/>
        <v>4263.4957014000001</v>
      </c>
      <c r="AO313" s="36">
        <f t="shared" si="139"/>
        <v>241124.36800140003</v>
      </c>
      <c r="AP313" s="34">
        <f>IF($B313="P",VLOOKUP($E313,'[2]Costeo-JUL26'!$B$9:$CQ$307,AP$1,0),0)</f>
        <v>0</v>
      </c>
      <c r="AQ313" s="16">
        <f>IF($B313="P",VLOOKUP($E313,'[2]Costeo-JUL26'!$B$9:$CQ$307,AQ$1,0),0)*$G313</f>
        <v>0</v>
      </c>
      <c r="AR313" s="36">
        <f>IF($B313="P",VLOOKUP($E313,'[2]Costeo-JUL26'!$B$9:$CQ$307,AR$1,0),0)*$G313</f>
        <v>0</v>
      </c>
      <c r="AS313" s="35">
        <f>IF($B313="P",VLOOKUP($E313,'[2]Costeo-JUL26'!$B$9:$CQ$307,AS$1,0),0)</f>
        <v>0</v>
      </c>
      <c r="AT313" s="36">
        <f t="shared" si="140"/>
        <v>0</v>
      </c>
      <c r="AU313" s="36">
        <f t="shared" si="141"/>
        <v>0</v>
      </c>
      <c r="AV313" s="34">
        <f>IF($B313="P",VLOOKUP($E313,'[2]Costeo-JUL26'!$B$9:$CQ$307,AV$1,0),0)</f>
        <v>0</v>
      </c>
      <c r="AW313" s="16">
        <f>IF($B313="P",VLOOKUP($E313,'[2]Costeo-JUL26'!$B$9:$CQ$307,AW$1,0),0)*$G313</f>
        <v>0</v>
      </c>
      <c r="AX313" s="36">
        <f>IF($B313="P",VLOOKUP($E313,'[2]Costeo-JUL26'!$B$9:$CQ$307,AX$1,0),0)*$G313</f>
        <v>0</v>
      </c>
      <c r="AY313" s="35">
        <f>IF($B313="P",VLOOKUP($E313,'[2]Costeo-JUL26'!$B$9:$CQ$307,AY$1,0),0)</f>
        <v>0</v>
      </c>
      <c r="AZ313" s="36">
        <f t="shared" si="142"/>
        <v>0</v>
      </c>
      <c r="BA313" s="36">
        <f t="shared" si="143"/>
        <v>0</v>
      </c>
      <c r="BB313" s="34">
        <f>IF($B313="P",VLOOKUP($E313,'[2]Costeo-JUL26'!$B$9:$CQ$307,BB$1,0),0)</f>
        <v>0</v>
      </c>
      <c r="BC313" s="16">
        <f>IF($B313="P",VLOOKUP($E313,'[2]Costeo-JUL26'!$B$9:$CQ$307,BC$1,0),0)*$G313</f>
        <v>0</v>
      </c>
      <c r="BD313" s="36">
        <f>IF($B313="P",VLOOKUP($E313,'[2]Costeo-JUL26'!$B$9:$CQ$307,BD$1,0),0)*$G313</f>
        <v>0</v>
      </c>
      <c r="BE313" s="35">
        <f>IF($B313="P",VLOOKUP($E313,'[2]Costeo-JUL26'!$B$9:$CQ$307,BE$1,0),0)</f>
        <v>0</v>
      </c>
      <c r="BF313" s="36">
        <f t="shared" si="144"/>
        <v>0</v>
      </c>
      <c r="BG313" s="36">
        <f t="shared" si="145"/>
        <v>0</v>
      </c>
      <c r="BH313" s="34">
        <f>IF($B313="P",VLOOKUP($E313,'[2]Costeo-JUL26'!$B$9:$CQ$307,BH$1,0),0)</f>
        <v>0</v>
      </c>
      <c r="BI313" s="16">
        <f>IF($B313="P",VLOOKUP($E313,'[2]Costeo-JUL26'!$B$9:$CQ$307,BI$1,0),0)*$G313</f>
        <v>0</v>
      </c>
      <c r="BJ313" s="36">
        <f>IF($B313="P",VLOOKUP($E313,'[2]Costeo-JUL26'!$B$9:$CQ$307,BJ$1,0),0)*$G313</f>
        <v>0</v>
      </c>
      <c r="BK313" s="35">
        <f>IF(BH313=910319,0,IF($B313="P",VLOOKUP($E313,'[2]Costeo-JUL26'!$B$9:$CQ$307,BK$1,0),0))</f>
        <v>0</v>
      </c>
      <c r="BL313" s="36">
        <f t="shared" si="146"/>
        <v>0</v>
      </c>
      <c r="BM313" s="36">
        <f t="shared" si="147"/>
        <v>0</v>
      </c>
      <c r="BN313" s="34">
        <f>IF($B313="P",VLOOKUP($E313,'[2]Costeo-JUL26'!$B$9:$CQ$307,BN$1,0),0)</f>
        <v>0</v>
      </c>
      <c r="BO313" s="16">
        <f>IF($B313="P",VLOOKUP($E313,'[2]Costeo-JUL26'!$B$9:$CQ$307,BO$1,0),0)*$G313</f>
        <v>0</v>
      </c>
      <c r="BP313" s="36">
        <f>IF($B313="P",VLOOKUP($E313,'[2]Costeo-JUL26'!$B$9:$CQ$307,BP$1,0),0)*$G313</f>
        <v>0</v>
      </c>
      <c r="BQ313" s="35">
        <f>IF($B313="P",VLOOKUP($E313,'[2]Costeo-JUL26'!$B$9:$CQ$307,BQ$1,0),0)</f>
        <v>0</v>
      </c>
      <c r="BR313" s="36">
        <f t="shared" si="148"/>
        <v>0</v>
      </c>
      <c r="BS313" s="36">
        <f t="shared" si="149"/>
        <v>0</v>
      </c>
      <c r="BT313" s="34">
        <f>IF($B313="P",VLOOKUP($E313,'[2]Costeo-JUL26'!$B$9:$CQ$307,BT$1,0),0)</f>
        <v>0</v>
      </c>
      <c r="BU313" s="16">
        <f>IF($B313="P",VLOOKUP($E313,'[2]Costeo-JUL26'!$B$9:$CQ$307,BU$1,0),0)*$G313</f>
        <v>0</v>
      </c>
      <c r="BV313" s="36">
        <f>IF($B313="P",VLOOKUP($E313,'[2]Costeo-JUL26'!$B$9:$CQ$307,BV$1,0),0)*$G313</f>
        <v>0</v>
      </c>
      <c r="BW313" s="35">
        <f>IF($B313="P",VLOOKUP($E313,'[2]Costeo-JUL26'!$B$9:$CQ$307,BW$1,0),0)</f>
        <v>0</v>
      </c>
      <c r="BX313" s="36">
        <f t="shared" si="150"/>
        <v>0</v>
      </c>
      <c r="BY313" s="36">
        <f t="shared" si="151"/>
        <v>0</v>
      </c>
      <c r="BZ313" s="34">
        <f>IF($B313="P",VLOOKUP($E313,'[2]Costeo-JUL26'!$B$9:$CQ$307,BZ$1,0),0)</f>
        <v>0</v>
      </c>
      <c r="CA313" s="16">
        <f>IF($B313="P",VLOOKUP($E313,'[2]Costeo-JUL26'!$B$9:$CQ$307,CA$1,0),0)*$G313</f>
        <v>0</v>
      </c>
      <c r="CB313" s="36">
        <f>IF($B313="P",VLOOKUP($E313,'[2]Costeo-JUL26'!$B$9:$CQ$307,CB$1,0),0)*$G313</f>
        <v>0</v>
      </c>
      <c r="CC313" s="35">
        <f>IF($B313="P",VLOOKUP($E313,'[2]Costeo-JUL26'!$B$9:$CQ$307,CC$1,0),0)</f>
        <v>0</v>
      </c>
      <c r="CD313" s="36">
        <f t="shared" si="152"/>
        <v>0</v>
      </c>
      <c r="CE313" s="36">
        <f t="shared" si="153"/>
        <v>0</v>
      </c>
      <c r="CF313" s="37">
        <f t="shared" si="125"/>
        <v>8818221.6615070608</v>
      </c>
      <c r="CG313" s="36">
        <f>IF($B313="r",VLOOKUP($E313,'[2]Costeo-JUL26'!$B$9:$CQ$307,CG$1,0),0)*$G313</f>
        <v>0</v>
      </c>
      <c r="CH313" s="35">
        <f>VLOOKUP($E313,'[2]TEORICOS (05.26)'!$A$8:$T$251,CH$1,0)</f>
        <v>0</v>
      </c>
      <c r="CI313" s="36">
        <f t="shared" si="154"/>
        <v>0</v>
      </c>
      <c r="CJ313" s="37">
        <f t="shared" si="155"/>
        <v>0</v>
      </c>
      <c r="CM313" s="16">
        <f>SUMIFS('[1]Ajuste Inventario'!$I:$I,'[1]Ajuste Inventario'!$B:$B,E313,'[1]Ajuste Inventario'!$S:$S,D313)*-1</f>
        <v>0</v>
      </c>
      <c r="CN313" s="36">
        <f t="shared" si="126"/>
        <v>0</v>
      </c>
      <c r="CP313" t="str">
        <f t="shared" si="127"/>
        <v>1135Org.Vtas La Plata</v>
      </c>
      <c r="CQ313" s="10" t="e">
        <f t="shared" si="128"/>
        <v>#DIV/0!</v>
      </c>
    </row>
    <row r="314" spans="1:95" x14ac:dyDescent="0.25">
      <c r="A314" s="30">
        <v>46204</v>
      </c>
      <c r="B314" s="31" t="str">
        <f>VLOOKUP($E314,'[2]TEORICOS (05.26)'!$A$8:$T$251,B$1,0)</f>
        <v>P</v>
      </c>
      <c r="C314" s="32" t="str">
        <f>VLOOKUP($E314,'[2]TEORICOS (05.26)'!$A$8:$T$251,C$1,0)</f>
        <v>Coca Cola</v>
      </c>
      <c r="D314" t="s">
        <v>218</v>
      </c>
      <c r="E314">
        <v>1140</v>
      </c>
      <c r="F314" t="s">
        <v>103</v>
      </c>
      <c r="G314" s="16">
        <v>12508.375</v>
      </c>
      <c r="H314" s="16">
        <v>26430.196375000178</v>
      </c>
      <c r="I314" s="33">
        <v>217853375.91000709</v>
      </c>
      <c r="J314" s="33">
        <v>215308932.70000628</v>
      </c>
      <c r="K314" s="34">
        <f>IF($B314="P",VLOOKUP($E314,'[2]Costeo-JUL26'!$B$9:$CQ$307,K$1,0),0)</f>
        <v>915254</v>
      </c>
      <c r="L314" s="35">
        <f>VLOOKUP($E314,'[2]TEORICOS (05.26)'!$A$8:$T$251,L$1,0)</f>
        <v>0.23499999999999999</v>
      </c>
      <c r="M314" s="36">
        <f t="shared" si="129"/>
        <v>50597599.184501469</v>
      </c>
      <c r="N314" s="35">
        <f>IF($B314="P",VLOOKUP($E314,'[2]Costeo-JUL26'!$B$9:$CQ$307,N$1,0),0)</f>
        <v>5.0000000000000001E-3</v>
      </c>
      <c r="O314" s="36">
        <f t="shared" si="130"/>
        <v>252987.99592250734</v>
      </c>
      <c r="P314" s="36">
        <f>IF($B314="P",VLOOKUP($E314,'[2]Costeo-JUL26'!$B$9:$CQ$307,P$1,0),0)*H314</f>
        <v>0</v>
      </c>
      <c r="Q314" s="36">
        <f t="shared" si="131"/>
        <v>50850587.180423975</v>
      </c>
      <c r="R314" s="34">
        <f>IF($B314="P",VLOOKUP($E314,'[2]Costeo-JUL26'!$B$9:$CQ$307,R$1,0),0)</f>
        <v>0</v>
      </c>
      <c r="S314" s="16">
        <f>IF($B314="P",VLOOKUP($E314,'[2]Costeo-JUL26'!$B$9:$CQ$307,S$1,0),0)*$G314</f>
        <v>0</v>
      </c>
      <c r="T314" s="36">
        <f>IF($B314="P",VLOOKUP($E314,'[2]Costeo-JUL26'!$B$9:$CQ$307,T$1,0),0)*$G314</f>
        <v>0</v>
      </c>
      <c r="U314" s="35">
        <f>IF($B314="P",VLOOKUP($E314,'[2]Costeo-JUL26'!$B$9:$CQ$307,U$1,0),0)</f>
        <v>0</v>
      </c>
      <c r="V314" s="36">
        <f t="shared" si="132"/>
        <v>0</v>
      </c>
      <c r="W314" s="36">
        <f t="shared" si="133"/>
        <v>0</v>
      </c>
      <c r="X314" s="34">
        <f>IF($B314="P",VLOOKUP($E314,'[2]Costeo-JUL26'!$B$9:$CQ$307,X$1,0),0)</f>
        <v>902338</v>
      </c>
      <c r="Y314" s="16">
        <f>IF($B314="P",VLOOKUP($E314,'[2]Costeo-JUL26'!$B$9:$CQ$307,Y$1,0),0)*$G314</f>
        <v>1307.6755559999999</v>
      </c>
      <c r="Z314" s="36">
        <f>IF($B314="P",VLOOKUP($E314,'[2]Costeo-JUL26'!$B$9:$CQ$307,Z$1,0),0)*$G314</f>
        <v>369732.18670343998</v>
      </c>
      <c r="AA314" s="35">
        <f>IF($B314="P",VLOOKUP($E314,'[2]Costeo-JUL26'!$B$9:$CQ$307,AA$1,0),0)</f>
        <v>0.45</v>
      </c>
      <c r="AB314" s="36">
        <f t="shared" si="134"/>
        <v>166379.484016548</v>
      </c>
      <c r="AC314" s="36">
        <f t="shared" si="135"/>
        <v>536111.67071998795</v>
      </c>
      <c r="AD314" s="34">
        <f>IF($B314="P",VLOOKUP($E314,'[2]Costeo-JUL26'!$B$9:$CQ$307,AD$1,0),0)</f>
        <v>901781</v>
      </c>
      <c r="AE314" s="16">
        <f>IF($B314="P",VLOOKUP($E314,'[2]Costeo-JUL26'!$B$9:$CQ$307,AE$1,0),0)*$G314</f>
        <v>100067</v>
      </c>
      <c r="AF314" s="36">
        <f>IF($B314="P",VLOOKUP($E314,'[2]Costeo-JUL26'!$B$9:$CQ$307,AF$1,0),0)*$G314</f>
        <v>1535748.2624000001</v>
      </c>
      <c r="AG314" s="35">
        <f>IF($B314="P",VLOOKUP($E314,'[2]Costeo-JUL26'!$B$9:$CQ$307,AG$1,0),0)</f>
        <v>6.0000000000000001E-3</v>
      </c>
      <c r="AH314" s="36">
        <f t="shared" si="136"/>
        <v>9214.4895744000005</v>
      </c>
      <c r="AI314" s="36">
        <f t="shared" si="137"/>
        <v>1544962.7519744001</v>
      </c>
      <c r="AJ314" s="34">
        <f>IF($B314="P",VLOOKUP($E314,'[2]Costeo-JUL26'!$B$9:$CQ$307,AJ$1,0),0)</f>
        <v>935951</v>
      </c>
      <c r="AK314" s="16">
        <f>IF($B314="P",VLOOKUP($E314,'[2]Costeo-JUL26'!$B$9:$CQ$307,AK$1,0),0)*$G314</f>
        <v>100067</v>
      </c>
      <c r="AL314" s="36">
        <f>IF($B314="P",VLOOKUP($E314,'[2]Costeo-JUL26'!$B$9:$CQ$307,AL$1,0),0)*$G314</f>
        <v>860231.85078936385</v>
      </c>
      <c r="AM314" s="35">
        <f>IF($B314="P",VLOOKUP($E314,'[2]Costeo-JUL26'!$B$9:$CQ$307,AM$1,0),0)</f>
        <v>1.7999999999999999E-2</v>
      </c>
      <c r="AN314" s="36">
        <f t="shared" si="138"/>
        <v>15484.173314208549</v>
      </c>
      <c r="AO314" s="36">
        <f t="shared" si="139"/>
        <v>875716.02410357236</v>
      </c>
      <c r="AP314" s="34">
        <f>IF($B314="P",VLOOKUP($E314,'[2]Costeo-JUL26'!$B$9:$CQ$307,AP$1,0),0)</f>
        <v>913486</v>
      </c>
      <c r="AQ314" s="16">
        <f>IF($B314="P",VLOOKUP($E314,'[2]Costeo-JUL26'!$B$9:$CQ$307,AQ$1,0),0)*$G314</f>
        <v>100067</v>
      </c>
      <c r="AR314" s="36">
        <f>IF($B314="P",VLOOKUP($E314,'[2]Costeo-JUL26'!$B$9:$CQ$307,AR$1,0),0)*$G314</f>
        <v>12351910.702555159</v>
      </c>
      <c r="AS314" s="35">
        <f>IF($B314="P",VLOOKUP($E314,'[2]Costeo-JUL26'!$B$9:$CQ$307,AS$1,0),0)</f>
        <v>0.02</v>
      </c>
      <c r="AT314" s="36">
        <f t="shared" si="140"/>
        <v>247038.21405110319</v>
      </c>
      <c r="AU314" s="36">
        <f t="shared" si="141"/>
        <v>12598948.916606262</v>
      </c>
      <c r="AV314" s="34">
        <f>IF($B314="P",VLOOKUP($E314,'[2]Costeo-JUL26'!$B$9:$CQ$307,AV$1,0),0)</f>
        <v>902310</v>
      </c>
      <c r="AW314" s="16">
        <f>IF($B314="P",VLOOKUP($E314,'[2]Costeo-JUL26'!$B$9:$CQ$307,AW$1,0),0)*$G314</f>
        <v>390.26130000000001</v>
      </c>
      <c r="AX314" s="36">
        <f>IF($B314="P",VLOOKUP($E314,'[2]Costeo-JUL26'!$B$9:$CQ$307,AX$1,0),0)*$G314</f>
        <v>1367298.4525583428</v>
      </c>
      <c r="AY314" s="35">
        <f>IF($B314="P",VLOOKUP($E314,'[2]Costeo-JUL26'!$B$9:$CQ$307,AY$1,0),0)</f>
        <v>0.03</v>
      </c>
      <c r="AZ314" s="36">
        <f t="shared" si="142"/>
        <v>41018.953576750282</v>
      </c>
      <c r="BA314" s="36">
        <f t="shared" si="143"/>
        <v>1408317.4061350932</v>
      </c>
      <c r="BB314" s="34">
        <f>IF($B314="P",VLOOKUP($E314,'[2]Costeo-JUL26'!$B$9:$CQ$307,BB$1,0),0)</f>
        <v>902311</v>
      </c>
      <c r="BC314" s="16">
        <f>IF($B314="P",VLOOKUP($E314,'[2]Costeo-JUL26'!$B$9:$CQ$307,BC$1,0),0)*$G314</f>
        <v>62.541875000000005</v>
      </c>
      <c r="BD314" s="36">
        <f>IF($B314="P",VLOOKUP($E314,'[2]Costeo-JUL26'!$B$9:$CQ$307,BD$1,0),0)*$G314</f>
        <v>245267.031384375</v>
      </c>
      <c r="BE314" s="35">
        <f>IF($B314="P",VLOOKUP($E314,'[2]Costeo-JUL26'!$B$9:$CQ$307,BE$1,0),0)</f>
        <v>0.03</v>
      </c>
      <c r="BF314" s="36">
        <f t="shared" si="144"/>
        <v>7358.01094153125</v>
      </c>
      <c r="BG314" s="36">
        <f t="shared" si="145"/>
        <v>252625.04232590625</v>
      </c>
      <c r="BH314" s="34">
        <f>IF($B314="P",VLOOKUP($E314,'[2]Costeo-JUL26'!$B$9:$CQ$307,BH$1,0),0)</f>
        <v>910319</v>
      </c>
      <c r="BI314" s="16">
        <f>IF($B314="P",VLOOKUP($E314,'[2]Costeo-JUL26'!$B$9:$CQ$307,BI$1,0),0)*$G314</f>
        <v>223.36383928571428</v>
      </c>
      <c r="BJ314" s="36">
        <f>IF($B314="P",VLOOKUP($E314,'[2]Costeo-JUL26'!$B$9:$CQ$307,BJ$1,0),0)*$G314</f>
        <v>583984.7578125</v>
      </c>
      <c r="BK314" s="35">
        <f>IF(BH314=910319,0,IF($B314="P",VLOOKUP($E314,'[2]Costeo-JUL26'!$B$9:$CQ$307,BK$1,0),0))</f>
        <v>0</v>
      </c>
      <c r="BL314" s="36">
        <f t="shared" si="146"/>
        <v>0</v>
      </c>
      <c r="BM314" s="36">
        <f t="shared" si="147"/>
        <v>583984.7578125</v>
      </c>
      <c r="BN314" s="34">
        <f>IF($B314="P",VLOOKUP($E314,'[2]Costeo-JUL26'!$B$9:$CQ$307,BN$1,0),0)</f>
        <v>0</v>
      </c>
      <c r="BO314" s="16">
        <f>IF($B314="P",VLOOKUP($E314,'[2]Costeo-JUL26'!$B$9:$CQ$307,BO$1,0),0)*$G314</f>
        <v>0</v>
      </c>
      <c r="BP314" s="36">
        <f>IF($B314="P",VLOOKUP($E314,'[2]Costeo-JUL26'!$B$9:$CQ$307,BP$1,0),0)*$G314</f>
        <v>0</v>
      </c>
      <c r="BQ314" s="35">
        <f>IF($B314="P",VLOOKUP($E314,'[2]Costeo-JUL26'!$B$9:$CQ$307,BQ$1,0),0)</f>
        <v>0</v>
      </c>
      <c r="BR314" s="36">
        <f t="shared" si="148"/>
        <v>0</v>
      </c>
      <c r="BS314" s="36">
        <f t="shared" si="149"/>
        <v>0</v>
      </c>
      <c r="BT314" s="34">
        <f>IF($B314="P",VLOOKUP($E314,'[2]Costeo-JUL26'!$B$9:$CQ$307,BT$1,0),0)</f>
        <v>0</v>
      </c>
      <c r="BU314" s="16">
        <f>IF($B314="P",VLOOKUP($E314,'[2]Costeo-JUL26'!$B$9:$CQ$307,BU$1,0),0)*$G314</f>
        <v>0</v>
      </c>
      <c r="BV314" s="36">
        <f>IF($B314="P",VLOOKUP($E314,'[2]Costeo-JUL26'!$B$9:$CQ$307,BV$1,0),0)*$G314</f>
        <v>0</v>
      </c>
      <c r="BW314" s="35">
        <f>IF($B314="P",VLOOKUP($E314,'[2]Costeo-JUL26'!$B$9:$CQ$307,BW$1,0),0)</f>
        <v>0</v>
      </c>
      <c r="BX314" s="36">
        <f t="shared" si="150"/>
        <v>0</v>
      </c>
      <c r="BY314" s="36">
        <f t="shared" si="151"/>
        <v>0</v>
      </c>
      <c r="BZ314" s="34">
        <f>IF($B314="P",VLOOKUP($E314,'[2]Costeo-JUL26'!$B$9:$CQ$307,BZ$1,0),0)</f>
        <v>0</v>
      </c>
      <c r="CA314" s="16">
        <f>IF($B314="P",VLOOKUP($E314,'[2]Costeo-JUL26'!$B$9:$CQ$307,CA$1,0),0)*$G314</f>
        <v>0</v>
      </c>
      <c r="CB314" s="36">
        <f>IF($B314="P",VLOOKUP($E314,'[2]Costeo-JUL26'!$B$9:$CQ$307,CB$1,0),0)*$G314</f>
        <v>0</v>
      </c>
      <c r="CC314" s="35">
        <f>IF($B314="P",VLOOKUP($E314,'[2]Costeo-JUL26'!$B$9:$CQ$307,CC$1,0),0)</f>
        <v>0</v>
      </c>
      <c r="CD314" s="36">
        <f t="shared" si="152"/>
        <v>0</v>
      </c>
      <c r="CE314" s="36">
        <f t="shared" si="153"/>
        <v>0</v>
      </c>
      <c r="CF314" s="37">
        <f t="shared" si="125"/>
        <v>68651253.750101686</v>
      </c>
      <c r="CG314" s="36">
        <f>IF($B314="r",VLOOKUP($E314,'[2]Costeo-JUL26'!$B$9:$CQ$307,CG$1,0),0)*$G314</f>
        <v>0</v>
      </c>
      <c r="CH314" s="35">
        <f>VLOOKUP($E314,'[2]TEORICOS (05.26)'!$A$8:$T$251,CH$1,0)</f>
        <v>0</v>
      </c>
      <c r="CI314" s="36">
        <f t="shared" si="154"/>
        <v>0</v>
      </c>
      <c r="CJ314" s="37">
        <f t="shared" si="155"/>
        <v>0</v>
      </c>
      <c r="CM314" s="16">
        <f>SUMIFS('[1]Ajuste Inventario'!$I:$I,'[1]Ajuste Inventario'!$B:$B,E314,'[1]Ajuste Inventario'!$S:$S,D314)*-1</f>
        <v>0</v>
      </c>
      <c r="CN314" s="36">
        <f t="shared" si="126"/>
        <v>0</v>
      </c>
      <c r="CP314" t="str">
        <f t="shared" si="127"/>
        <v>1140Org.Vtas La Plata</v>
      </c>
      <c r="CQ314" s="10" t="e">
        <f t="shared" si="128"/>
        <v>#DIV/0!</v>
      </c>
    </row>
    <row r="315" spans="1:95" x14ac:dyDescent="0.25">
      <c r="A315" s="30">
        <v>46204</v>
      </c>
      <c r="B315" s="31" t="str">
        <f>VLOOKUP($E315,'[2]TEORICOS (05.26)'!$A$8:$T$251,B$1,0)</f>
        <v>P</v>
      </c>
      <c r="C315" s="32" t="str">
        <f>VLOOKUP($E315,'[2]TEORICOS (05.26)'!$A$8:$T$251,C$1,0)</f>
        <v>Coca Cola</v>
      </c>
      <c r="D315" t="s">
        <v>218</v>
      </c>
      <c r="E315">
        <v>1144</v>
      </c>
      <c r="F315" t="s">
        <v>104</v>
      </c>
      <c r="G315" s="16">
        <v>697</v>
      </c>
      <c r="H315" s="16">
        <v>1718.8019999999915</v>
      </c>
      <c r="I315" s="33">
        <v>12826130.690000013</v>
      </c>
      <c r="J315" s="33">
        <v>12731031.720000006</v>
      </c>
      <c r="K315" s="34">
        <f>IF($B315="P",VLOOKUP($E315,'[2]Costeo-JUL26'!$B$9:$CQ$307,K$1,0),0)</f>
        <v>915254</v>
      </c>
      <c r="L315" s="35">
        <f>VLOOKUP($E315,'[2]TEORICOS (05.26)'!$A$8:$T$251,L$1,0)</f>
        <v>0.23499999999999999</v>
      </c>
      <c r="M315" s="36">
        <f t="shared" si="129"/>
        <v>2991792.4542000014</v>
      </c>
      <c r="N315" s="35">
        <f>IF($B315="P",VLOOKUP($E315,'[2]Costeo-JUL26'!$B$9:$CQ$307,N$1,0),0)</f>
        <v>5.0000000000000001E-3</v>
      </c>
      <c r="O315" s="36">
        <f t="shared" si="130"/>
        <v>14958.962271000008</v>
      </c>
      <c r="P315" s="36">
        <f>IF($B315="P",VLOOKUP($E315,'[2]Costeo-JUL26'!$B$9:$CQ$307,P$1,0),0)*H315</f>
        <v>0</v>
      </c>
      <c r="Q315" s="36">
        <f t="shared" si="131"/>
        <v>3006751.4164710012</v>
      </c>
      <c r="R315" s="34">
        <f>IF($B315="P",VLOOKUP($E315,'[2]Costeo-JUL26'!$B$9:$CQ$307,R$1,0),0)</f>
        <v>0</v>
      </c>
      <c r="S315" s="16">
        <f>IF($B315="P",VLOOKUP($E315,'[2]Costeo-JUL26'!$B$9:$CQ$307,S$1,0),0)*$G315</f>
        <v>0</v>
      </c>
      <c r="T315" s="36">
        <f>IF($B315="P",VLOOKUP($E315,'[2]Costeo-JUL26'!$B$9:$CQ$307,T$1,0),0)*$G315</f>
        <v>0</v>
      </c>
      <c r="U315" s="35">
        <f>IF($B315="P",VLOOKUP($E315,'[2]Costeo-JUL26'!$B$9:$CQ$307,U$1,0),0)</f>
        <v>0</v>
      </c>
      <c r="V315" s="36">
        <f t="shared" si="132"/>
        <v>0</v>
      </c>
      <c r="W315" s="36">
        <f t="shared" si="133"/>
        <v>0</v>
      </c>
      <c r="X315" s="34">
        <f>IF($B315="P",VLOOKUP($E315,'[2]Costeo-JUL26'!$B$9:$CQ$307,X$1,0),0)</f>
        <v>902338</v>
      </c>
      <c r="Y315" s="16">
        <f>IF($B315="P",VLOOKUP($E315,'[2]Costeo-JUL26'!$B$9:$CQ$307,Y$1,0),0)*$G315</f>
        <v>85.011696000000001</v>
      </c>
      <c r="Z315" s="36">
        <f>IF($B315="P",VLOOKUP($E315,'[2]Costeo-JUL26'!$B$9:$CQ$307,Z$1,0),0)*$G315</f>
        <v>24036.206927040002</v>
      </c>
      <c r="AA315" s="35">
        <f>IF($B315="P",VLOOKUP($E315,'[2]Costeo-JUL26'!$B$9:$CQ$307,AA$1,0),0)</f>
        <v>0.45</v>
      </c>
      <c r="AB315" s="36">
        <f t="shared" si="134"/>
        <v>10816.293117168001</v>
      </c>
      <c r="AC315" s="36">
        <f t="shared" si="135"/>
        <v>34852.500044208005</v>
      </c>
      <c r="AD315" s="34">
        <f>IF($B315="P",VLOOKUP($E315,'[2]Costeo-JUL26'!$B$9:$CQ$307,AD$1,0),0)</f>
        <v>901781</v>
      </c>
      <c r="AE315" s="16">
        <f>IF($B315="P",VLOOKUP($E315,'[2]Costeo-JUL26'!$B$9:$CQ$307,AE$1,0),0)*$G315</f>
        <v>5576</v>
      </c>
      <c r="AF315" s="36">
        <f>IF($B315="P",VLOOKUP($E315,'[2]Costeo-JUL26'!$B$9:$CQ$307,AF$1,0),0)*$G315</f>
        <v>85575.987200000003</v>
      </c>
      <c r="AG315" s="35">
        <f>IF($B315="P",VLOOKUP($E315,'[2]Costeo-JUL26'!$B$9:$CQ$307,AG$1,0),0)</f>
        <v>6.0000000000000001E-3</v>
      </c>
      <c r="AH315" s="36">
        <f t="shared" si="136"/>
        <v>513.45592320000003</v>
      </c>
      <c r="AI315" s="36">
        <f t="shared" si="137"/>
        <v>86089.443123200006</v>
      </c>
      <c r="AJ315" s="34">
        <f>IF($B315="P",VLOOKUP($E315,'[2]Costeo-JUL26'!$B$9:$CQ$307,AJ$1,0),0)</f>
        <v>930635</v>
      </c>
      <c r="AK315" s="16">
        <f>IF($B315="P",VLOOKUP($E315,'[2]Costeo-JUL26'!$B$9:$CQ$307,AK$1,0),0)*$G315</f>
        <v>5576</v>
      </c>
      <c r="AL315" s="36">
        <f>IF($B315="P",VLOOKUP($E315,'[2]Costeo-JUL26'!$B$9:$CQ$307,AL$1,0),0)*$G315</f>
        <v>125855.11536</v>
      </c>
      <c r="AM315" s="35">
        <f>IF($B315="P",VLOOKUP($E315,'[2]Costeo-JUL26'!$B$9:$CQ$307,AM$1,0),0)</f>
        <v>1.7999999999999999E-2</v>
      </c>
      <c r="AN315" s="36">
        <f t="shared" si="138"/>
        <v>2265.3920764799996</v>
      </c>
      <c r="AO315" s="36">
        <f t="shared" si="139"/>
        <v>128120.50743647999</v>
      </c>
      <c r="AP315" s="34">
        <f>IF($B315="P",VLOOKUP($E315,'[2]Costeo-JUL26'!$B$9:$CQ$307,AP$1,0),0)</f>
        <v>911881</v>
      </c>
      <c r="AQ315" s="16">
        <f>IF($B315="P",VLOOKUP($E315,'[2]Costeo-JUL26'!$B$9:$CQ$307,AQ$1,0),0)*$G315</f>
        <v>5576</v>
      </c>
      <c r="AR315" s="36">
        <f>IF($B315="P",VLOOKUP($E315,'[2]Costeo-JUL26'!$B$9:$CQ$307,AR$1,0),0)*$G315</f>
        <v>756614.13121260237</v>
      </c>
      <c r="AS315" s="35">
        <f>IF($B315="P",VLOOKUP($E315,'[2]Costeo-JUL26'!$B$9:$CQ$307,AS$1,0),0)</f>
        <v>0.02</v>
      </c>
      <c r="AT315" s="36">
        <f t="shared" si="140"/>
        <v>15132.282624252048</v>
      </c>
      <c r="AU315" s="36">
        <f t="shared" si="141"/>
        <v>771746.41383685439</v>
      </c>
      <c r="AV315" s="34">
        <f>IF($B315="P",VLOOKUP($E315,'[2]Costeo-JUL26'!$B$9:$CQ$307,AV$1,0),0)</f>
        <v>902310</v>
      </c>
      <c r="AW315" s="16">
        <f>IF($B315="P",VLOOKUP($E315,'[2]Costeo-JUL26'!$B$9:$CQ$307,AW$1,0),0)*$G315</f>
        <v>23.070699999999999</v>
      </c>
      <c r="AX315" s="36">
        <f>IF($B315="P",VLOOKUP($E315,'[2]Costeo-JUL26'!$B$9:$CQ$307,AX$1,0),0)*$G315</f>
        <v>80829.260829699881</v>
      </c>
      <c r="AY315" s="35">
        <f>IF($B315="P",VLOOKUP($E315,'[2]Costeo-JUL26'!$B$9:$CQ$307,AY$1,0),0)</f>
        <v>0.03</v>
      </c>
      <c r="AZ315" s="36">
        <f t="shared" si="142"/>
        <v>2424.8778248909962</v>
      </c>
      <c r="BA315" s="36">
        <f t="shared" si="143"/>
        <v>83254.138654590875</v>
      </c>
      <c r="BB315" s="34">
        <f>IF($B315="P",VLOOKUP($E315,'[2]Costeo-JUL26'!$B$9:$CQ$307,BB$1,0),0)</f>
        <v>923266</v>
      </c>
      <c r="BC315" s="16">
        <f>IF($B315="P",VLOOKUP($E315,'[2]Costeo-JUL26'!$B$9:$CQ$307,BC$1,0),0)*$G315</f>
        <v>3.4849999999999999</v>
      </c>
      <c r="BD315" s="36">
        <f>IF($B315="P",VLOOKUP($E315,'[2]Costeo-JUL26'!$B$9:$CQ$307,BD$1,0),0)*$G315</f>
        <v>14099.822100000001</v>
      </c>
      <c r="BE315" s="35">
        <f>IF($B315="P",VLOOKUP($E315,'[2]Costeo-JUL26'!$B$9:$CQ$307,BE$1,0),0)</f>
        <v>0.03</v>
      </c>
      <c r="BF315" s="36">
        <f t="shared" si="144"/>
        <v>422.994663</v>
      </c>
      <c r="BG315" s="36">
        <f t="shared" si="145"/>
        <v>14522.816763000001</v>
      </c>
      <c r="BH315" s="34">
        <f>IF($B315="P",VLOOKUP($E315,'[2]Costeo-JUL26'!$B$9:$CQ$307,BH$1,0),0)</f>
        <v>910319</v>
      </c>
      <c r="BI315" s="16">
        <f>IF($B315="P",VLOOKUP($E315,'[2]Costeo-JUL26'!$B$9:$CQ$307,BI$1,0),0)*$G315</f>
        <v>18.58666666666667</v>
      </c>
      <c r="BJ315" s="36">
        <f>IF($B315="P",VLOOKUP($E315,'[2]Costeo-JUL26'!$B$9:$CQ$307,BJ$1,0),0)*$G315</f>
        <v>48594.84</v>
      </c>
      <c r="BK315" s="35">
        <f>IF(BH315=910319,0,IF($B315="P",VLOOKUP($E315,'[2]Costeo-JUL26'!$B$9:$CQ$307,BK$1,0),0))</f>
        <v>0</v>
      </c>
      <c r="BL315" s="36">
        <f t="shared" si="146"/>
        <v>0</v>
      </c>
      <c r="BM315" s="36">
        <f t="shared" si="147"/>
        <v>48594.84</v>
      </c>
      <c r="BN315" s="34">
        <f>IF($B315="P",VLOOKUP($E315,'[2]Costeo-JUL26'!$B$9:$CQ$307,BN$1,0),0)</f>
        <v>0</v>
      </c>
      <c r="BO315" s="16">
        <f>IF($B315="P",VLOOKUP($E315,'[2]Costeo-JUL26'!$B$9:$CQ$307,BO$1,0),0)*$G315</f>
        <v>0</v>
      </c>
      <c r="BP315" s="36">
        <f>IF($B315="P",VLOOKUP($E315,'[2]Costeo-JUL26'!$B$9:$CQ$307,BP$1,0),0)*$G315</f>
        <v>0</v>
      </c>
      <c r="BQ315" s="35">
        <f>IF($B315="P",VLOOKUP($E315,'[2]Costeo-JUL26'!$B$9:$CQ$307,BQ$1,0),0)</f>
        <v>0</v>
      </c>
      <c r="BR315" s="36">
        <f t="shared" si="148"/>
        <v>0</v>
      </c>
      <c r="BS315" s="36">
        <f t="shared" si="149"/>
        <v>0</v>
      </c>
      <c r="BT315" s="34">
        <f>IF($B315="P",VLOOKUP($E315,'[2]Costeo-JUL26'!$B$9:$CQ$307,BT$1,0),0)</f>
        <v>0</v>
      </c>
      <c r="BU315" s="16">
        <f>IF($B315="P",VLOOKUP($E315,'[2]Costeo-JUL26'!$B$9:$CQ$307,BU$1,0),0)*$G315</f>
        <v>0</v>
      </c>
      <c r="BV315" s="36">
        <f>IF($B315="P",VLOOKUP($E315,'[2]Costeo-JUL26'!$B$9:$CQ$307,BV$1,0),0)*$G315</f>
        <v>0</v>
      </c>
      <c r="BW315" s="35">
        <f>IF($B315="P",VLOOKUP($E315,'[2]Costeo-JUL26'!$B$9:$CQ$307,BW$1,0),0)</f>
        <v>0</v>
      </c>
      <c r="BX315" s="36">
        <f t="shared" si="150"/>
        <v>0</v>
      </c>
      <c r="BY315" s="36">
        <f t="shared" si="151"/>
        <v>0</v>
      </c>
      <c r="BZ315" s="34">
        <f>IF($B315="P",VLOOKUP($E315,'[2]Costeo-JUL26'!$B$9:$CQ$307,BZ$1,0),0)</f>
        <v>0</v>
      </c>
      <c r="CA315" s="16">
        <f>IF($B315="P",VLOOKUP($E315,'[2]Costeo-JUL26'!$B$9:$CQ$307,CA$1,0),0)*$G315</f>
        <v>0</v>
      </c>
      <c r="CB315" s="36">
        <f>IF($B315="P",VLOOKUP($E315,'[2]Costeo-JUL26'!$B$9:$CQ$307,CB$1,0),0)*$G315</f>
        <v>0</v>
      </c>
      <c r="CC315" s="35">
        <f>IF($B315="P",VLOOKUP($E315,'[2]Costeo-JUL26'!$B$9:$CQ$307,CC$1,0),0)</f>
        <v>0</v>
      </c>
      <c r="CD315" s="36">
        <f t="shared" si="152"/>
        <v>0</v>
      </c>
      <c r="CE315" s="36">
        <f t="shared" si="153"/>
        <v>0</v>
      </c>
      <c r="CF315" s="37">
        <f t="shared" si="125"/>
        <v>4173932.0763293346</v>
      </c>
      <c r="CG315" s="36">
        <f>IF($B315="r",VLOOKUP($E315,'[2]Costeo-JUL26'!$B$9:$CQ$307,CG$1,0),0)*$G315</f>
        <v>0</v>
      </c>
      <c r="CH315" s="35">
        <f>VLOOKUP($E315,'[2]TEORICOS (05.26)'!$A$8:$T$251,CH$1,0)</f>
        <v>0</v>
      </c>
      <c r="CI315" s="36">
        <f t="shared" si="154"/>
        <v>0</v>
      </c>
      <c r="CJ315" s="37">
        <f t="shared" si="155"/>
        <v>0</v>
      </c>
      <c r="CM315" s="16">
        <f>SUMIFS('[1]Ajuste Inventario'!$I:$I,'[1]Ajuste Inventario'!$B:$B,E315,'[1]Ajuste Inventario'!$S:$S,D315)*-1</f>
        <v>0</v>
      </c>
      <c r="CN315" s="36">
        <f t="shared" si="126"/>
        <v>0</v>
      </c>
      <c r="CP315" t="str">
        <f t="shared" si="127"/>
        <v>1144Org.Vtas La Plata</v>
      </c>
      <c r="CQ315" s="10" t="e">
        <f t="shared" si="128"/>
        <v>#DIV/0!</v>
      </c>
    </row>
    <row r="316" spans="1:95" x14ac:dyDescent="0.25">
      <c r="A316" s="30">
        <v>46204</v>
      </c>
      <c r="B316" s="31" t="str">
        <f>VLOOKUP($E316,'[2]TEORICOS (05.26)'!$A$8:$T$251,B$1,0)</f>
        <v>P</v>
      </c>
      <c r="C316" s="32" t="str">
        <f>VLOOKUP($E316,'[2]TEORICOS (05.26)'!$A$8:$T$251,C$1,0)</f>
        <v>Coca Cola</v>
      </c>
      <c r="D316" t="s">
        <v>218</v>
      </c>
      <c r="E316">
        <v>1159</v>
      </c>
      <c r="F316" t="s">
        <v>105</v>
      </c>
      <c r="G316" s="16">
        <v>15573.5</v>
      </c>
      <c r="H316" s="16">
        <v>37033.783000001036</v>
      </c>
      <c r="I316" s="33">
        <v>271854902.91000313</v>
      </c>
      <c r="J316" s="33">
        <v>267640564.0000031</v>
      </c>
      <c r="K316" s="34">
        <f>IF($B316="P",VLOOKUP($E316,'[2]Costeo-JUL26'!$B$9:$CQ$307,K$1,0),0)</f>
        <v>915254</v>
      </c>
      <c r="L316" s="35">
        <f>VLOOKUP($E316,'[2]TEORICOS (05.26)'!$A$8:$T$251,L$1,0)</f>
        <v>0.23499999999999999</v>
      </c>
      <c r="M316" s="36">
        <f t="shared" si="129"/>
        <v>62895532.540000722</v>
      </c>
      <c r="N316" s="35">
        <f>IF($B316="P",VLOOKUP($E316,'[2]Costeo-JUL26'!$B$9:$CQ$307,N$1,0),0)</f>
        <v>5.0000000000000001E-3</v>
      </c>
      <c r="O316" s="36">
        <f t="shared" si="130"/>
        <v>314477.6627000036</v>
      </c>
      <c r="P316" s="36">
        <f>IF($B316="P",VLOOKUP($E316,'[2]Costeo-JUL26'!$B$9:$CQ$307,P$1,0),0)*H316</f>
        <v>0</v>
      </c>
      <c r="Q316" s="36">
        <f t="shared" si="131"/>
        <v>63210010.202700727</v>
      </c>
      <c r="R316" s="34">
        <f>IF($B316="P",VLOOKUP($E316,'[2]Costeo-JUL26'!$B$9:$CQ$307,R$1,0),0)</f>
        <v>0</v>
      </c>
      <c r="S316" s="16">
        <f>IF($B316="P",VLOOKUP($E316,'[2]Costeo-JUL26'!$B$9:$CQ$307,S$1,0),0)*$G316</f>
        <v>0</v>
      </c>
      <c r="T316" s="36">
        <f>IF($B316="P",VLOOKUP($E316,'[2]Costeo-JUL26'!$B$9:$CQ$307,T$1,0),0)*$G316</f>
        <v>0</v>
      </c>
      <c r="U316" s="35">
        <f>IF($B316="P",VLOOKUP($E316,'[2]Costeo-JUL26'!$B$9:$CQ$307,U$1,0),0)</f>
        <v>0</v>
      </c>
      <c r="V316" s="36">
        <f t="shared" si="132"/>
        <v>0</v>
      </c>
      <c r="W316" s="36">
        <f t="shared" si="133"/>
        <v>0</v>
      </c>
      <c r="X316" s="34">
        <f>IF($B316="P",VLOOKUP($E316,'[2]Costeo-JUL26'!$B$9:$CQ$307,X$1,0),0)</f>
        <v>902338</v>
      </c>
      <c r="Y316" s="16">
        <f>IF($B316="P",VLOOKUP($E316,'[2]Costeo-JUL26'!$B$9:$CQ$307,Y$1,0),0)*$G316</f>
        <v>1831.6304819999998</v>
      </c>
      <c r="Z316" s="36">
        <f>IF($B316="P",VLOOKUP($E316,'[2]Costeo-JUL26'!$B$9:$CQ$307,Z$1,0),0)*$G316</f>
        <v>517875.20248068002</v>
      </c>
      <c r="AA316" s="35">
        <f>IF($B316="P",VLOOKUP($E316,'[2]Costeo-JUL26'!$B$9:$CQ$307,AA$1,0),0)</f>
        <v>0.45</v>
      </c>
      <c r="AB316" s="36">
        <f t="shared" si="134"/>
        <v>233043.84111630602</v>
      </c>
      <c r="AC316" s="36">
        <f t="shared" si="135"/>
        <v>750919.04359698598</v>
      </c>
      <c r="AD316" s="34">
        <f>IF($B316="P",VLOOKUP($E316,'[2]Costeo-JUL26'!$B$9:$CQ$307,AD$1,0),0)</f>
        <v>901781</v>
      </c>
      <c r="AE316" s="16">
        <f>IF($B316="P",VLOOKUP($E316,'[2]Costeo-JUL26'!$B$9:$CQ$307,AE$1,0),0)*$G316</f>
        <v>93441</v>
      </c>
      <c r="AF316" s="36">
        <f>IF($B316="P",VLOOKUP($E316,'[2]Costeo-JUL26'!$B$9:$CQ$307,AF$1,0),0)*$G316</f>
        <v>1434057.7152</v>
      </c>
      <c r="AG316" s="35">
        <f>IF($B316="P",VLOOKUP($E316,'[2]Costeo-JUL26'!$B$9:$CQ$307,AG$1,0),0)</f>
        <v>6.0000000000000001E-3</v>
      </c>
      <c r="AH316" s="36">
        <f t="shared" si="136"/>
        <v>8604.3462911999995</v>
      </c>
      <c r="AI316" s="36">
        <f t="shared" si="137"/>
        <v>1442662.0614912</v>
      </c>
      <c r="AJ316" s="34">
        <f>IF($B316="P",VLOOKUP($E316,'[2]Costeo-JUL26'!$B$9:$CQ$307,AJ$1,0),0)</f>
        <v>915284</v>
      </c>
      <c r="AK316" s="16">
        <f>IF($B316="P",VLOOKUP($E316,'[2]Costeo-JUL26'!$B$9:$CQ$307,AK$1,0),0)*$G316</f>
        <v>93441</v>
      </c>
      <c r="AL316" s="36">
        <f>IF($B316="P",VLOOKUP($E316,'[2]Costeo-JUL26'!$B$9:$CQ$307,AL$1,0),0)*$G316</f>
        <v>821066.06699999992</v>
      </c>
      <c r="AM316" s="35">
        <f>IF($B316="P",VLOOKUP($E316,'[2]Costeo-JUL26'!$B$9:$CQ$307,AM$1,0),0)</f>
        <v>1.7999999999999999E-2</v>
      </c>
      <c r="AN316" s="36">
        <f t="shared" si="138"/>
        <v>14779.189205999997</v>
      </c>
      <c r="AO316" s="36">
        <f t="shared" si="139"/>
        <v>835845.25620599987</v>
      </c>
      <c r="AP316" s="34">
        <f>IF($B316="P",VLOOKUP($E316,'[2]Costeo-JUL26'!$B$9:$CQ$307,AP$1,0),0)</f>
        <v>911881</v>
      </c>
      <c r="AQ316" s="16">
        <f>IF($B316="P",VLOOKUP($E316,'[2]Costeo-JUL26'!$B$9:$CQ$307,AQ$1,0),0)*$G316</f>
        <v>93441</v>
      </c>
      <c r="AR316" s="36">
        <f>IF($B316="P",VLOOKUP($E316,'[2]Costeo-JUL26'!$B$9:$CQ$307,AR$1,0),0)*$G316</f>
        <v>12679121.419411188</v>
      </c>
      <c r="AS316" s="35">
        <f>IF($B316="P",VLOOKUP($E316,'[2]Costeo-JUL26'!$B$9:$CQ$307,AS$1,0),0)</f>
        <v>0.02</v>
      </c>
      <c r="AT316" s="36">
        <f t="shared" si="140"/>
        <v>253582.42838822378</v>
      </c>
      <c r="AU316" s="36">
        <f t="shared" si="141"/>
        <v>12932703.847799411</v>
      </c>
      <c r="AV316" s="34">
        <f>IF($B316="P",VLOOKUP($E316,'[2]Costeo-JUL26'!$B$9:$CQ$307,AV$1,0),0)</f>
        <v>932442</v>
      </c>
      <c r="AW316" s="16">
        <f>IF($B316="P",VLOOKUP($E316,'[2]Costeo-JUL26'!$B$9:$CQ$307,AW$1,0),0)*$G316</f>
        <v>431.38594999999998</v>
      </c>
      <c r="AX316" s="36">
        <f>IF($B316="P",VLOOKUP($E316,'[2]Costeo-JUL26'!$B$9:$CQ$307,AX$1,0),0)*$G316</f>
        <v>1592363.8781635794</v>
      </c>
      <c r="AY316" s="35">
        <f>IF($B316="P",VLOOKUP($E316,'[2]Costeo-JUL26'!$B$9:$CQ$307,AY$1,0),0)</f>
        <v>0.03</v>
      </c>
      <c r="AZ316" s="36">
        <f t="shared" si="142"/>
        <v>47770.916344907382</v>
      </c>
      <c r="BA316" s="36">
        <f t="shared" si="143"/>
        <v>1640134.7945084868</v>
      </c>
      <c r="BB316" s="34">
        <f>IF($B316="P",VLOOKUP($E316,'[2]Costeo-JUL26'!$B$9:$CQ$307,BB$1,0),0)</f>
        <v>902311</v>
      </c>
      <c r="BC316" s="16">
        <f>IF($B316="P",VLOOKUP($E316,'[2]Costeo-JUL26'!$B$9:$CQ$307,BC$1,0),0)*$G316</f>
        <v>68.134062500000013</v>
      </c>
      <c r="BD316" s="36">
        <f>IF($B316="P",VLOOKUP($E316,'[2]Costeo-JUL26'!$B$9:$CQ$307,BD$1,0),0)*$G316</f>
        <v>267197.60553281254</v>
      </c>
      <c r="BE316" s="35">
        <f>IF($B316="P",VLOOKUP($E316,'[2]Costeo-JUL26'!$B$9:$CQ$307,BE$1,0),0)</f>
        <v>0.03</v>
      </c>
      <c r="BF316" s="36">
        <f t="shared" si="144"/>
        <v>8015.9281659843755</v>
      </c>
      <c r="BG316" s="36">
        <f t="shared" si="145"/>
        <v>275213.53369879693</v>
      </c>
      <c r="BH316" s="34">
        <f>IF($B316="P",VLOOKUP($E316,'[2]Costeo-JUL26'!$B$9:$CQ$307,BH$1,0),0)</f>
        <v>933089</v>
      </c>
      <c r="BI316" s="16">
        <f>IF($B316="P",VLOOKUP($E316,'[2]Costeo-JUL26'!$B$9:$CQ$307,BI$1,0),0)*$G316</f>
        <v>584.00625000000002</v>
      </c>
      <c r="BJ316" s="36">
        <f>IF($B316="P",VLOOKUP($E316,'[2]Costeo-JUL26'!$B$9:$CQ$307,BJ$1,0),0)*$G316</f>
        <v>434893.41963893734</v>
      </c>
      <c r="BK316" s="35">
        <f>IF(BH316=910319,0,IF($B316="P",VLOOKUP($E316,'[2]Costeo-JUL26'!$B$9:$CQ$307,BK$1,0),0))</f>
        <v>0.02</v>
      </c>
      <c r="BL316" s="36">
        <f t="shared" si="146"/>
        <v>8697.8683927787461</v>
      </c>
      <c r="BM316" s="36">
        <f t="shared" si="147"/>
        <v>443591.28803171607</v>
      </c>
      <c r="BN316" s="34">
        <f>IF($B316="P",VLOOKUP($E316,'[2]Costeo-JUL26'!$B$9:$CQ$307,BN$1,0),0)</f>
        <v>0</v>
      </c>
      <c r="BO316" s="16">
        <f>IF($B316="P",VLOOKUP($E316,'[2]Costeo-JUL26'!$B$9:$CQ$307,BO$1,0),0)*$G316</f>
        <v>0</v>
      </c>
      <c r="BP316" s="36">
        <f>IF($B316="P",VLOOKUP($E316,'[2]Costeo-JUL26'!$B$9:$CQ$307,BP$1,0),0)*$G316</f>
        <v>0</v>
      </c>
      <c r="BQ316" s="35">
        <f>IF($B316="P",VLOOKUP($E316,'[2]Costeo-JUL26'!$B$9:$CQ$307,BQ$1,0),0)</f>
        <v>0</v>
      </c>
      <c r="BR316" s="36">
        <f t="shared" si="148"/>
        <v>0</v>
      </c>
      <c r="BS316" s="36">
        <f t="shared" si="149"/>
        <v>0</v>
      </c>
      <c r="BT316" s="34">
        <f>IF($B316="P",VLOOKUP($E316,'[2]Costeo-JUL26'!$B$9:$CQ$307,BT$1,0),0)</f>
        <v>0</v>
      </c>
      <c r="BU316" s="16">
        <f>IF($B316="P",VLOOKUP($E316,'[2]Costeo-JUL26'!$B$9:$CQ$307,BU$1,0),0)*$G316</f>
        <v>0</v>
      </c>
      <c r="BV316" s="36">
        <f>IF($B316="P",VLOOKUP($E316,'[2]Costeo-JUL26'!$B$9:$CQ$307,BV$1,0),0)*$G316</f>
        <v>0</v>
      </c>
      <c r="BW316" s="35">
        <f>IF($B316="P",VLOOKUP($E316,'[2]Costeo-JUL26'!$B$9:$CQ$307,BW$1,0),0)</f>
        <v>0</v>
      </c>
      <c r="BX316" s="36">
        <f t="shared" si="150"/>
        <v>0</v>
      </c>
      <c r="BY316" s="36">
        <f t="shared" si="151"/>
        <v>0</v>
      </c>
      <c r="BZ316" s="34">
        <f>IF($B316="P",VLOOKUP($E316,'[2]Costeo-JUL26'!$B$9:$CQ$307,BZ$1,0),0)</f>
        <v>0</v>
      </c>
      <c r="CA316" s="16">
        <f>IF($B316="P",VLOOKUP($E316,'[2]Costeo-JUL26'!$B$9:$CQ$307,CA$1,0),0)*$G316</f>
        <v>0</v>
      </c>
      <c r="CB316" s="36">
        <f>IF($B316="P",VLOOKUP($E316,'[2]Costeo-JUL26'!$B$9:$CQ$307,CB$1,0),0)*$G316</f>
        <v>0</v>
      </c>
      <c r="CC316" s="35">
        <f>IF($B316="P",VLOOKUP($E316,'[2]Costeo-JUL26'!$B$9:$CQ$307,CC$1,0),0)</f>
        <v>0</v>
      </c>
      <c r="CD316" s="36">
        <f t="shared" si="152"/>
        <v>0</v>
      </c>
      <c r="CE316" s="36">
        <f t="shared" si="153"/>
        <v>0</v>
      </c>
      <c r="CF316" s="37">
        <f t="shared" si="125"/>
        <v>81531080.028033316</v>
      </c>
      <c r="CG316" s="36">
        <f>IF($B316="r",VLOOKUP($E316,'[2]Costeo-JUL26'!$B$9:$CQ$307,CG$1,0),0)*$G316</f>
        <v>0</v>
      </c>
      <c r="CH316" s="35">
        <f>VLOOKUP($E316,'[2]TEORICOS (05.26)'!$A$8:$T$251,CH$1,0)</f>
        <v>0</v>
      </c>
      <c r="CI316" s="36">
        <f t="shared" si="154"/>
        <v>0</v>
      </c>
      <c r="CJ316" s="37">
        <f t="shared" si="155"/>
        <v>0</v>
      </c>
      <c r="CM316" s="16">
        <f>SUMIFS('[1]Ajuste Inventario'!$I:$I,'[1]Ajuste Inventario'!$B:$B,E316,'[1]Ajuste Inventario'!$S:$S,D316)*-1</f>
        <v>0</v>
      </c>
      <c r="CN316" s="36">
        <f t="shared" si="126"/>
        <v>0</v>
      </c>
      <c r="CP316" t="str">
        <f t="shared" si="127"/>
        <v>1159Org.Vtas La Plata</v>
      </c>
      <c r="CQ316" s="10" t="e">
        <f t="shared" si="128"/>
        <v>#DIV/0!</v>
      </c>
    </row>
    <row r="317" spans="1:95" x14ac:dyDescent="0.25">
      <c r="A317" s="30">
        <v>46204</v>
      </c>
      <c r="B317" s="31" t="str">
        <f>VLOOKUP($E317,'[2]TEORICOS (05.26)'!$A$8:$T$251,B$1,0)</f>
        <v>P</v>
      </c>
      <c r="C317" s="32" t="str">
        <f>VLOOKUP($E317,'[2]TEORICOS (05.26)'!$A$8:$T$251,C$1,0)</f>
        <v>Coca Cola</v>
      </c>
      <c r="D317" t="s">
        <v>218</v>
      </c>
      <c r="E317">
        <v>1161</v>
      </c>
      <c r="F317" t="s">
        <v>106</v>
      </c>
      <c r="G317" s="16">
        <v>958.5</v>
      </c>
      <c r="H317" s="16">
        <v>3038.4450000000143</v>
      </c>
      <c r="I317" s="33">
        <v>19660283.839999981</v>
      </c>
      <c r="J317" s="33">
        <v>19410786.84999999</v>
      </c>
      <c r="K317" s="34">
        <f>IF($B317="P",VLOOKUP($E317,'[2]Costeo-JUL26'!$B$9:$CQ$307,K$1,0),0)</f>
        <v>915254</v>
      </c>
      <c r="L317" s="35">
        <f>VLOOKUP($E317,'[2]TEORICOS (05.26)'!$A$8:$T$251,L$1,0)</f>
        <v>0.23499999999999999</v>
      </c>
      <c r="M317" s="36">
        <f t="shared" si="129"/>
        <v>4561534.9097499978</v>
      </c>
      <c r="N317" s="35">
        <f>IF($B317="P",VLOOKUP($E317,'[2]Costeo-JUL26'!$B$9:$CQ$307,N$1,0),0)</f>
        <v>5.0000000000000001E-3</v>
      </c>
      <c r="O317" s="36">
        <f t="shared" si="130"/>
        <v>22807.67454874999</v>
      </c>
      <c r="P317" s="36">
        <f>IF($B317="P",VLOOKUP($E317,'[2]Costeo-JUL26'!$B$9:$CQ$307,P$1,0),0)*H317</f>
        <v>0</v>
      </c>
      <c r="Q317" s="36">
        <f t="shared" si="131"/>
        <v>4584342.5842987476</v>
      </c>
      <c r="R317" s="34">
        <f>IF($B317="P",VLOOKUP($E317,'[2]Costeo-JUL26'!$B$9:$CQ$307,R$1,0),0)</f>
        <v>0</v>
      </c>
      <c r="S317" s="16">
        <f>IF($B317="P",VLOOKUP($E317,'[2]Costeo-JUL26'!$B$9:$CQ$307,S$1,0),0)*$G317</f>
        <v>0</v>
      </c>
      <c r="T317" s="36">
        <f>IF($B317="P",VLOOKUP($E317,'[2]Costeo-JUL26'!$B$9:$CQ$307,T$1,0),0)*$G317</f>
        <v>0</v>
      </c>
      <c r="U317" s="35">
        <f>IF($B317="P",VLOOKUP($E317,'[2]Costeo-JUL26'!$B$9:$CQ$307,U$1,0),0)</f>
        <v>0</v>
      </c>
      <c r="V317" s="36">
        <f t="shared" si="132"/>
        <v>0</v>
      </c>
      <c r="W317" s="36">
        <f t="shared" si="133"/>
        <v>0</v>
      </c>
      <c r="X317" s="34">
        <f>IF($B317="P",VLOOKUP($E317,'[2]Costeo-JUL26'!$B$9:$CQ$307,X$1,0),0)</f>
        <v>902338</v>
      </c>
      <c r="Y317" s="16">
        <f>IF($B317="P",VLOOKUP($E317,'[2]Costeo-JUL26'!$B$9:$CQ$307,Y$1,0),0)*$G317</f>
        <v>150.30813600000002</v>
      </c>
      <c r="Z317" s="36">
        <f>IF($B317="P",VLOOKUP($E317,'[2]Costeo-JUL26'!$B$9:$CQ$307,Z$1,0),0)*$G317</f>
        <v>42498.122372640006</v>
      </c>
      <c r="AA317" s="35">
        <f>IF($B317="P",VLOOKUP($E317,'[2]Costeo-JUL26'!$B$9:$CQ$307,AA$1,0),0)</f>
        <v>0.45</v>
      </c>
      <c r="AB317" s="36">
        <f t="shared" si="134"/>
        <v>19124.155067688003</v>
      </c>
      <c r="AC317" s="36">
        <f t="shared" si="135"/>
        <v>61622.277440328005</v>
      </c>
      <c r="AD317" s="34">
        <f>IF($B317="P",VLOOKUP($E317,'[2]Costeo-JUL26'!$B$9:$CQ$307,AD$1,0),0)</f>
        <v>901781</v>
      </c>
      <c r="AE317" s="16">
        <f>IF($B317="P",VLOOKUP($E317,'[2]Costeo-JUL26'!$B$9:$CQ$307,AE$1,0),0)*$G317</f>
        <v>5751</v>
      </c>
      <c r="AF317" s="36">
        <f>IF($B317="P",VLOOKUP($E317,'[2]Costeo-JUL26'!$B$9:$CQ$307,AF$1,0),0)*$G317</f>
        <v>88261.747199999998</v>
      </c>
      <c r="AG317" s="35">
        <f>IF($B317="P",VLOOKUP($E317,'[2]Costeo-JUL26'!$B$9:$CQ$307,AG$1,0),0)</f>
        <v>6.0000000000000001E-3</v>
      </c>
      <c r="AH317" s="36">
        <f t="shared" si="136"/>
        <v>529.57048320000001</v>
      </c>
      <c r="AI317" s="36">
        <f t="shared" si="137"/>
        <v>88791.317683200003</v>
      </c>
      <c r="AJ317" s="34">
        <f>IF($B317="P",VLOOKUP($E317,'[2]Costeo-JUL26'!$B$9:$CQ$307,AJ$1,0),0)</f>
        <v>935952</v>
      </c>
      <c r="AK317" s="16">
        <f>IF($B317="P",VLOOKUP($E317,'[2]Costeo-JUL26'!$B$9:$CQ$307,AK$1,0),0)*$G317</f>
        <v>5751</v>
      </c>
      <c r="AL317" s="36">
        <f>IF($B317="P",VLOOKUP($E317,'[2]Costeo-JUL26'!$B$9:$CQ$307,AL$1,0),0)*$G317</f>
        <v>131339.15261999998</v>
      </c>
      <c r="AM317" s="35">
        <f>IF($B317="P",VLOOKUP($E317,'[2]Costeo-JUL26'!$B$9:$CQ$307,AM$1,0),0)</f>
        <v>1.7999999999999999E-2</v>
      </c>
      <c r="AN317" s="36">
        <f t="shared" si="138"/>
        <v>2364.1047471599995</v>
      </c>
      <c r="AO317" s="36">
        <f t="shared" si="139"/>
        <v>133703.25736715997</v>
      </c>
      <c r="AP317" s="34">
        <f>IF($B317="P",VLOOKUP($E317,'[2]Costeo-JUL26'!$B$9:$CQ$307,AP$1,0),0)</f>
        <v>913487</v>
      </c>
      <c r="AQ317" s="16">
        <f>IF($B317="P",VLOOKUP($E317,'[2]Costeo-JUL26'!$B$9:$CQ$307,AQ$1,0),0)*$G317</f>
        <v>5751</v>
      </c>
      <c r="AR317" s="36">
        <f>IF($B317="P",VLOOKUP($E317,'[2]Costeo-JUL26'!$B$9:$CQ$307,AR$1,0),0)*$G317</f>
        <v>1100230.1936872986</v>
      </c>
      <c r="AS317" s="35">
        <f>IF($B317="P",VLOOKUP($E317,'[2]Costeo-JUL26'!$B$9:$CQ$307,AS$1,0),0)</f>
        <v>0.02</v>
      </c>
      <c r="AT317" s="36">
        <f t="shared" si="140"/>
        <v>22004.603873745971</v>
      </c>
      <c r="AU317" s="36">
        <f t="shared" si="141"/>
        <v>1122234.7975610446</v>
      </c>
      <c r="AV317" s="34">
        <f>IF($B317="P",VLOOKUP($E317,'[2]Costeo-JUL26'!$B$9:$CQ$307,AV$1,0),0)</f>
        <v>902310</v>
      </c>
      <c r="AW317" s="16">
        <f>IF($B317="P",VLOOKUP($E317,'[2]Costeo-JUL26'!$B$9:$CQ$307,AW$1,0),0)*$G317</f>
        <v>34.697700000000005</v>
      </c>
      <c r="AX317" s="36">
        <f>IF($B317="P",VLOOKUP($E317,'[2]Costeo-JUL26'!$B$9:$CQ$307,AX$1,0),0)*$G317</f>
        <v>121564.9912439015</v>
      </c>
      <c r="AY317" s="35">
        <f>IF($B317="P",VLOOKUP($E317,'[2]Costeo-JUL26'!$B$9:$CQ$307,AY$1,0),0)</f>
        <v>0.03</v>
      </c>
      <c r="AZ317" s="36">
        <f t="shared" si="142"/>
        <v>3646.9497373170448</v>
      </c>
      <c r="BA317" s="36">
        <f t="shared" si="143"/>
        <v>125211.94098121855</v>
      </c>
      <c r="BB317" s="34">
        <f>IF($B317="P",VLOOKUP($E317,'[2]Costeo-JUL26'!$B$9:$CQ$307,BB$1,0),0)</f>
        <v>923266</v>
      </c>
      <c r="BC317" s="16">
        <f>IF($B317="P",VLOOKUP($E317,'[2]Costeo-JUL26'!$B$9:$CQ$307,BC$1,0),0)*$G317</f>
        <v>7.8276860999999993</v>
      </c>
      <c r="BD317" s="36">
        <f>IF($B317="P",VLOOKUP($E317,'[2]Costeo-JUL26'!$B$9:$CQ$307,BD$1,0),0)*$G317</f>
        <v>31669.722084546</v>
      </c>
      <c r="BE317" s="35">
        <f>IF($B317="P",VLOOKUP($E317,'[2]Costeo-JUL26'!$B$9:$CQ$307,BE$1,0),0)</f>
        <v>0.03</v>
      </c>
      <c r="BF317" s="36">
        <f t="shared" si="144"/>
        <v>950.09166253638</v>
      </c>
      <c r="BG317" s="36">
        <f t="shared" si="145"/>
        <v>32619.813747082379</v>
      </c>
      <c r="BH317" s="34">
        <f>IF($B317="P",VLOOKUP($E317,'[2]Costeo-JUL26'!$B$9:$CQ$307,BH$1,0),0)</f>
        <v>910319</v>
      </c>
      <c r="BI317" s="16">
        <f>IF($B317="P",VLOOKUP($E317,'[2]Costeo-JUL26'!$B$9:$CQ$307,BI$1,0),0)*$G317</f>
        <v>23.962500000000002</v>
      </c>
      <c r="BJ317" s="36">
        <f>IF($B317="P",VLOOKUP($E317,'[2]Costeo-JUL26'!$B$9:$CQ$307,BJ$1,0),0)*$G317</f>
        <v>62649.956249999996</v>
      </c>
      <c r="BK317" s="35">
        <f>IF(BH317=910319,0,IF($B317="P",VLOOKUP($E317,'[2]Costeo-JUL26'!$B$9:$CQ$307,BK$1,0),0))</f>
        <v>0</v>
      </c>
      <c r="BL317" s="36">
        <f t="shared" si="146"/>
        <v>0</v>
      </c>
      <c r="BM317" s="36">
        <f t="shared" si="147"/>
        <v>62649.956249999996</v>
      </c>
      <c r="BN317" s="34">
        <f>IF($B317="P",VLOOKUP($E317,'[2]Costeo-JUL26'!$B$9:$CQ$307,BN$1,0),0)</f>
        <v>0</v>
      </c>
      <c r="BO317" s="16">
        <f>IF($B317="P",VLOOKUP($E317,'[2]Costeo-JUL26'!$B$9:$CQ$307,BO$1,0),0)*$G317</f>
        <v>0</v>
      </c>
      <c r="BP317" s="36">
        <f>IF($B317="P",VLOOKUP($E317,'[2]Costeo-JUL26'!$B$9:$CQ$307,BP$1,0),0)*$G317</f>
        <v>0</v>
      </c>
      <c r="BQ317" s="35">
        <f>IF($B317="P",VLOOKUP($E317,'[2]Costeo-JUL26'!$B$9:$CQ$307,BQ$1,0),0)</f>
        <v>0</v>
      </c>
      <c r="BR317" s="36">
        <f t="shared" si="148"/>
        <v>0</v>
      </c>
      <c r="BS317" s="36">
        <f t="shared" si="149"/>
        <v>0</v>
      </c>
      <c r="BT317" s="34">
        <f>IF($B317="P",VLOOKUP($E317,'[2]Costeo-JUL26'!$B$9:$CQ$307,BT$1,0),0)</f>
        <v>0</v>
      </c>
      <c r="BU317" s="16">
        <f>IF($B317="P",VLOOKUP($E317,'[2]Costeo-JUL26'!$B$9:$CQ$307,BU$1,0),0)*$G317</f>
        <v>0</v>
      </c>
      <c r="BV317" s="36">
        <f>IF($B317="P",VLOOKUP($E317,'[2]Costeo-JUL26'!$B$9:$CQ$307,BV$1,0),0)*$G317</f>
        <v>0</v>
      </c>
      <c r="BW317" s="35">
        <f>IF($B317="P",VLOOKUP($E317,'[2]Costeo-JUL26'!$B$9:$CQ$307,BW$1,0),0)</f>
        <v>0</v>
      </c>
      <c r="BX317" s="36">
        <f t="shared" si="150"/>
        <v>0</v>
      </c>
      <c r="BY317" s="36">
        <f t="shared" si="151"/>
        <v>0</v>
      </c>
      <c r="BZ317" s="34">
        <f>IF($B317="P",VLOOKUP($E317,'[2]Costeo-JUL26'!$B$9:$CQ$307,BZ$1,0),0)</f>
        <v>0</v>
      </c>
      <c r="CA317" s="16">
        <f>IF($B317="P",VLOOKUP($E317,'[2]Costeo-JUL26'!$B$9:$CQ$307,CA$1,0),0)*$G317</f>
        <v>0</v>
      </c>
      <c r="CB317" s="36">
        <f>IF($B317="P",VLOOKUP($E317,'[2]Costeo-JUL26'!$B$9:$CQ$307,CB$1,0),0)*$G317</f>
        <v>0</v>
      </c>
      <c r="CC317" s="35">
        <f>IF($B317="P",VLOOKUP($E317,'[2]Costeo-JUL26'!$B$9:$CQ$307,CC$1,0),0)</f>
        <v>0</v>
      </c>
      <c r="CD317" s="36">
        <f t="shared" si="152"/>
        <v>0</v>
      </c>
      <c r="CE317" s="36">
        <f t="shared" si="153"/>
        <v>0</v>
      </c>
      <c r="CF317" s="37">
        <f t="shared" si="125"/>
        <v>6211175.9453287823</v>
      </c>
      <c r="CG317" s="36">
        <f>IF($B317="r",VLOOKUP($E317,'[2]Costeo-JUL26'!$B$9:$CQ$307,CG$1,0),0)*$G317</f>
        <v>0</v>
      </c>
      <c r="CH317" s="35">
        <f>VLOOKUP($E317,'[2]TEORICOS (05.26)'!$A$8:$T$251,CH$1,0)</f>
        <v>0</v>
      </c>
      <c r="CI317" s="36">
        <f t="shared" si="154"/>
        <v>0</v>
      </c>
      <c r="CJ317" s="37">
        <f t="shared" si="155"/>
        <v>0</v>
      </c>
      <c r="CM317" s="16">
        <f>SUMIFS('[1]Ajuste Inventario'!$I:$I,'[1]Ajuste Inventario'!$B:$B,E317,'[1]Ajuste Inventario'!$S:$S,D317)*-1</f>
        <v>0</v>
      </c>
      <c r="CN317" s="36">
        <f t="shared" si="126"/>
        <v>0</v>
      </c>
      <c r="CP317" t="str">
        <f t="shared" si="127"/>
        <v>1161Org.Vtas La Plata</v>
      </c>
      <c r="CQ317" s="10" t="e">
        <f t="shared" si="128"/>
        <v>#DIV/0!</v>
      </c>
    </row>
    <row r="318" spans="1:95" x14ac:dyDescent="0.25">
      <c r="A318" s="30">
        <v>46204</v>
      </c>
      <c r="B318" s="31" t="str">
        <f>VLOOKUP($E318,'[2]TEORICOS (05.26)'!$A$8:$T$251,B$1,0)</f>
        <v>P</v>
      </c>
      <c r="C318" s="32" t="str">
        <f>VLOOKUP($E318,'[2]TEORICOS (05.26)'!$A$8:$T$251,C$1,0)</f>
        <v>Coca Cola</v>
      </c>
      <c r="D318" t="s">
        <v>218</v>
      </c>
      <c r="E318">
        <v>1180</v>
      </c>
      <c r="F318" t="s">
        <v>107</v>
      </c>
      <c r="G318" s="16">
        <v>77</v>
      </c>
      <c r="H318" s="16">
        <v>867.94400000000053</v>
      </c>
      <c r="I318" s="33">
        <v>9913110.3200000115</v>
      </c>
      <c r="J318" s="33">
        <v>9480439.6100000069</v>
      </c>
      <c r="K318" s="34">
        <f>IF($B318="P",VLOOKUP($E318,'[2]Costeo-JUL26'!$B$9:$CQ$307,K$1,0),0)</f>
        <v>915254</v>
      </c>
      <c r="L318" s="35">
        <f>VLOOKUP($E318,'[2]TEORICOS (05.26)'!$A$8:$T$251,L$1,0)</f>
        <v>0.23499999999999999</v>
      </c>
      <c r="M318" s="36">
        <f t="shared" si="129"/>
        <v>2227903.3083500015</v>
      </c>
      <c r="N318" s="35">
        <f>IF($B318="P",VLOOKUP($E318,'[2]Costeo-JUL26'!$B$9:$CQ$307,N$1,0),0)</f>
        <v>5.0000000000000001E-3</v>
      </c>
      <c r="O318" s="36">
        <f t="shared" si="130"/>
        <v>11139.516541750008</v>
      </c>
      <c r="P318" s="36">
        <f>IF($B318="P",VLOOKUP($E318,'[2]Costeo-JUL26'!$B$9:$CQ$307,P$1,0),0)*H318</f>
        <v>0</v>
      </c>
      <c r="Q318" s="36">
        <f t="shared" si="131"/>
        <v>2239042.8248917516</v>
      </c>
      <c r="R318" s="34">
        <f>IF($B318="P",VLOOKUP($E318,'[2]Costeo-JUL26'!$B$9:$CQ$307,R$1,0),0)</f>
        <v>0</v>
      </c>
      <c r="S318" s="16">
        <f>IF($B318="P",VLOOKUP($E318,'[2]Costeo-JUL26'!$B$9:$CQ$307,S$1,0),0)*$G318</f>
        <v>0</v>
      </c>
      <c r="T318" s="36">
        <f>IF($B318="P",VLOOKUP($E318,'[2]Costeo-JUL26'!$B$9:$CQ$307,T$1,0),0)*$G318</f>
        <v>0</v>
      </c>
      <c r="U318" s="35">
        <f>IF($B318="P",VLOOKUP($E318,'[2]Costeo-JUL26'!$B$9:$CQ$307,U$1,0),0)</f>
        <v>0</v>
      </c>
      <c r="V318" s="36">
        <f t="shared" si="132"/>
        <v>0</v>
      </c>
      <c r="W318" s="36">
        <f t="shared" si="133"/>
        <v>0</v>
      </c>
      <c r="X318" s="34">
        <f>IF($B318="P",VLOOKUP($E318,'[2]Costeo-JUL26'!$B$9:$CQ$307,X$1,0),0)</f>
        <v>0</v>
      </c>
      <c r="Y318" s="16">
        <f>IF($B318="P",VLOOKUP($E318,'[2]Costeo-JUL26'!$B$9:$CQ$307,Y$1,0),0)*$G318</f>
        <v>0</v>
      </c>
      <c r="Z318" s="36">
        <f>IF($B318="P",VLOOKUP($E318,'[2]Costeo-JUL26'!$B$9:$CQ$307,Z$1,0),0)*$G318</f>
        <v>0</v>
      </c>
      <c r="AA318" s="35">
        <f>IF($B318="P",VLOOKUP($E318,'[2]Costeo-JUL26'!$B$9:$CQ$307,AA$1,0),0)</f>
        <v>0</v>
      </c>
      <c r="AB318" s="36">
        <f t="shared" si="134"/>
        <v>0</v>
      </c>
      <c r="AC318" s="36">
        <f t="shared" si="135"/>
        <v>0</v>
      </c>
      <c r="AD318" s="34">
        <f>IF($B318="P",VLOOKUP($E318,'[2]Costeo-JUL26'!$B$9:$CQ$307,AD$1,0),0)</f>
        <v>0</v>
      </c>
      <c r="AE318" s="16">
        <f>IF($B318="P",VLOOKUP($E318,'[2]Costeo-JUL26'!$B$9:$CQ$307,AE$1,0),0)*$G318</f>
        <v>0</v>
      </c>
      <c r="AF318" s="36">
        <f>IF($B318="P",VLOOKUP($E318,'[2]Costeo-JUL26'!$B$9:$CQ$307,AF$1,0),0)*$G318</f>
        <v>0</v>
      </c>
      <c r="AG318" s="35">
        <f>IF($B318="P",VLOOKUP($E318,'[2]Costeo-JUL26'!$B$9:$CQ$307,AG$1,0),0)</f>
        <v>0</v>
      </c>
      <c r="AH318" s="36">
        <f t="shared" si="136"/>
        <v>0</v>
      </c>
      <c r="AI318" s="36">
        <f t="shared" si="137"/>
        <v>0</v>
      </c>
      <c r="AJ318" s="34">
        <f>IF($B318="P",VLOOKUP($E318,'[2]Costeo-JUL26'!$B$9:$CQ$307,AJ$1,0),0)</f>
        <v>932675</v>
      </c>
      <c r="AK318" s="16">
        <f>IF($B318="P",VLOOKUP($E318,'[2]Costeo-JUL26'!$B$9:$CQ$307,AK$1,0),0)*$G318</f>
        <v>77</v>
      </c>
      <c r="AL318" s="36">
        <f>IF($B318="P",VLOOKUP($E318,'[2]Costeo-JUL26'!$B$9:$CQ$307,AL$1,0),0)*$G318</f>
        <v>20046.95</v>
      </c>
      <c r="AM318" s="35">
        <f>IF($B318="P",VLOOKUP($E318,'[2]Costeo-JUL26'!$B$9:$CQ$307,AM$1,0),0)</f>
        <v>1.7999999999999999E-2</v>
      </c>
      <c r="AN318" s="36">
        <f t="shared" si="138"/>
        <v>360.8451</v>
      </c>
      <c r="AO318" s="36">
        <f t="shared" si="139"/>
        <v>20407.795099999999</v>
      </c>
      <c r="AP318" s="34">
        <f>IF($B318="P",VLOOKUP($E318,'[2]Costeo-JUL26'!$B$9:$CQ$307,AP$1,0),0)</f>
        <v>0</v>
      </c>
      <c r="AQ318" s="16">
        <f>IF($B318="P",VLOOKUP($E318,'[2]Costeo-JUL26'!$B$9:$CQ$307,AQ$1,0),0)*$G318</f>
        <v>0</v>
      </c>
      <c r="AR318" s="36">
        <f>IF($B318="P",VLOOKUP($E318,'[2]Costeo-JUL26'!$B$9:$CQ$307,AR$1,0),0)*$G318</f>
        <v>0</v>
      </c>
      <c r="AS318" s="35">
        <f>IF($B318="P",VLOOKUP($E318,'[2]Costeo-JUL26'!$B$9:$CQ$307,AS$1,0),0)</f>
        <v>0</v>
      </c>
      <c r="AT318" s="36">
        <f t="shared" si="140"/>
        <v>0</v>
      </c>
      <c r="AU318" s="36">
        <f t="shared" si="141"/>
        <v>0</v>
      </c>
      <c r="AV318" s="34">
        <f>IF($B318="P",VLOOKUP($E318,'[2]Costeo-JUL26'!$B$9:$CQ$307,AV$1,0),0)</f>
        <v>0</v>
      </c>
      <c r="AW318" s="16">
        <f>IF($B318="P",VLOOKUP($E318,'[2]Costeo-JUL26'!$B$9:$CQ$307,AW$1,0),0)*$G318</f>
        <v>0</v>
      </c>
      <c r="AX318" s="36">
        <f>IF($B318="P",VLOOKUP($E318,'[2]Costeo-JUL26'!$B$9:$CQ$307,AX$1,0),0)*$G318</f>
        <v>0</v>
      </c>
      <c r="AY318" s="35">
        <f>IF($B318="P",VLOOKUP($E318,'[2]Costeo-JUL26'!$B$9:$CQ$307,AY$1,0),0)</f>
        <v>0</v>
      </c>
      <c r="AZ318" s="36">
        <f t="shared" si="142"/>
        <v>0</v>
      </c>
      <c r="BA318" s="36">
        <f t="shared" si="143"/>
        <v>0</v>
      </c>
      <c r="BB318" s="34">
        <f>IF($B318="P",VLOOKUP($E318,'[2]Costeo-JUL26'!$B$9:$CQ$307,BB$1,0),0)</f>
        <v>902311</v>
      </c>
      <c r="BC318" s="16">
        <f>IF($B318="P",VLOOKUP($E318,'[2]Costeo-JUL26'!$B$9:$CQ$307,BC$1,0),0)*$G318</f>
        <v>0.1283282</v>
      </c>
      <c r="BD318" s="36">
        <f>IF($B318="P",VLOOKUP($E318,'[2]Costeo-JUL26'!$B$9:$CQ$307,BD$1,0),0)*$G318</f>
        <v>503.25764388900006</v>
      </c>
      <c r="BE318" s="35">
        <f>IF($B318="P",VLOOKUP($E318,'[2]Costeo-JUL26'!$B$9:$CQ$307,BE$1,0),0)</f>
        <v>0.03</v>
      </c>
      <c r="BF318" s="36">
        <f t="shared" si="144"/>
        <v>15.097729316670002</v>
      </c>
      <c r="BG318" s="36">
        <f t="shared" si="145"/>
        <v>518.35537320567005</v>
      </c>
      <c r="BH318" s="34">
        <f>IF($B318="P",VLOOKUP($E318,'[2]Costeo-JUL26'!$B$9:$CQ$307,BH$1,0),0)</f>
        <v>0</v>
      </c>
      <c r="BI318" s="16">
        <f>IF($B318="P",VLOOKUP($E318,'[2]Costeo-JUL26'!$B$9:$CQ$307,BI$1,0),0)*$G318</f>
        <v>0</v>
      </c>
      <c r="BJ318" s="36">
        <f>IF($B318="P",VLOOKUP($E318,'[2]Costeo-JUL26'!$B$9:$CQ$307,BJ$1,0),0)*$G318</f>
        <v>0</v>
      </c>
      <c r="BK318" s="35">
        <f>IF(BH318=910319,0,IF($B318="P",VLOOKUP($E318,'[2]Costeo-JUL26'!$B$9:$CQ$307,BK$1,0),0))</f>
        <v>0</v>
      </c>
      <c r="BL318" s="36">
        <f t="shared" si="146"/>
        <v>0</v>
      </c>
      <c r="BM318" s="36">
        <f t="shared" si="147"/>
        <v>0</v>
      </c>
      <c r="BN318" s="34">
        <f>IF($B318="P",VLOOKUP($E318,'[2]Costeo-JUL26'!$B$9:$CQ$307,BN$1,0),0)</f>
        <v>931919</v>
      </c>
      <c r="BO318" s="16">
        <f>IF($B318="P",VLOOKUP($E318,'[2]Costeo-JUL26'!$B$9:$CQ$307,BO$1,0),0)*$G318</f>
        <v>77</v>
      </c>
      <c r="BP318" s="36">
        <f>IF($B318="P",VLOOKUP($E318,'[2]Costeo-JUL26'!$B$9:$CQ$307,BP$1,0),0)*$G318</f>
        <v>58864.806000000004</v>
      </c>
      <c r="BQ318" s="35">
        <f>IF($B318="P",VLOOKUP($E318,'[2]Costeo-JUL26'!$B$9:$CQ$307,BQ$1,0),0)</f>
        <v>0.02</v>
      </c>
      <c r="BR318" s="36">
        <f t="shared" si="148"/>
        <v>1177.2961200000002</v>
      </c>
      <c r="BS318" s="36">
        <f t="shared" si="149"/>
        <v>60042.102120000003</v>
      </c>
      <c r="BT318" s="34">
        <f>IF($B318="P",VLOOKUP($E318,'[2]Costeo-JUL26'!$B$9:$CQ$307,BT$1,0),0)</f>
        <v>932564</v>
      </c>
      <c r="BU318" s="16">
        <f>IF($B318="P",VLOOKUP($E318,'[2]Costeo-JUL26'!$B$9:$CQ$307,BU$1,0),0)*$G318</f>
        <v>77</v>
      </c>
      <c r="BV318" s="36">
        <f>IF($B318="P",VLOOKUP($E318,'[2]Costeo-JUL26'!$B$9:$CQ$307,BV$1,0),0)*$G318</f>
        <v>153083.69999999998</v>
      </c>
      <c r="BW318" s="35">
        <f>IF($B318="P",VLOOKUP($E318,'[2]Costeo-JUL26'!$B$9:$CQ$307,BW$1,0),0)</f>
        <v>0.02</v>
      </c>
      <c r="BX318" s="36">
        <f t="shared" si="150"/>
        <v>3061.6739999999995</v>
      </c>
      <c r="BY318" s="36">
        <f t="shared" si="151"/>
        <v>156145.37399999998</v>
      </c>
      <c r="BZ318" s="34">
        <f>IF($B318="P",VLOOKUP($E318,'[2]Costeo-JUL26'!$B$9:$CQ$307,BZ$1,0),0)</f>
        <v>0</v>
      </c>
      <c r="CA318" s="16">
        <f>IF($B318="P",VLOOKUP($E318,'[2]Costeo-JUL26'!$B$9:$CQ$307,CA$1,0),0)*$G318</f>
        <v>0</v>
      </c>
      <c r="CB318" s="36">
        <f>IF($B318="P",VLOOKUP($E318,'[2]Costeo-JUL26'!$B$9:$CQ$307,CB$1,0),0)*$G318</f>
        <v>0</v>
      </c>
      <c r="CC318" s="35">
        <f>IF($B318="P",VLOOKUP($E318,'[2]Costeo-JUL26'!$B$9:$CQ$307,CC$1,0),0)</f>
        <v>0</v>
      </c>
      <c r="CD318" s="36">
        <f t="shared" si="152"/>
        <v>0</v>
      </c>
      <c r="CE318" s="36">
        <f t="shared" si="153"/>
        <v>0</v>
      </c>
      <c r="CF318" s="37">
        <f t="shared" si="125"/>
        <v>2476156.4514849572</v>
      </c>
      <c r="CG318" s="36">
        <f>IF($B318="r",VLOOKUP($E318,'[2]Costeo-JUL26'!$B$9:$CQ$307,CG$1,0),0)*$G318</f>
        <v>0</v>
      </c>
      <c r="CH318" s="35">
        <f>VLOOKUP($E318,'[2]TEORICOS (05.26)'!$A$8:$T$251,CH$1,0)</f>
        <v>0.05</v>
      </c>
      <c r="CI318" s="36">
        <f t="shared" si="154"/>
        <v>0</v>
      </c>
      <c r="CJ318" s="37">
        <f t="shared" si="155"/>
        <v>0</v>
      </c>
      <c r="CM318" s="16">
        <f>SUMIFS('[1]Ajuste Inventario'!$I:$I,'[1]Ajuste Inventario'!$B:$B,E318,'[1]Ajuste Inventario'!$S:$S,D318)*-1</f>
        <v>0</v>
      </c>
      <c r="CN318" s="36">
        <f t="shared" si="126"/>
        <v>0</v>
      </c>
      <c r="CP318" t="str">
        <f t="shared" si="127"/>
        <v>1180Org.Vtas La Plata</v>
      </c>
      <c r="CQ318" s="10" t="e">
        <f t="shared" si="128"/>
        <v>#DIV/0!</v>
      </c>
    </row>
    <row r="319" spans="1:95" x14ac:dyDescent="0.25">
      <c r="A319" s="30">
        <v>46204</v>
      </c>
      <c r="B319" s="31" t="str">
        <f>VLOOKUP($E319,'[2]TEORICOS (05.26)'!$A$8:$T$251,B$1,0)</f>
        <v>P</v>
      </c>
      <c r="C319" s="32" t="str">
        <f>VLOOKUP($E319,'[2]TEORICOS (05.26)'!$A$8:$T$251,C$1,0)</f>
        <v>Coca Cola</v>
      </c>
      <c r="D319" t="s">
        <v>218</v>
      </c>
      <c r="E319">
        <v>1240</v>
      </c>
      <c r="F319" t="s">
        <v>108</v>
      </c>
      <c r="G319" s="16">
        <v>748.25</v>
      </c>
      <c r="H319" s="16">
        <v>1581.0522500000111</v>
      </c>
      <c r="I319" s="33">
        <v>13459136.99000001</v>
      </c>
      <c r="J319" s="33">
        <v>13282845.600000013</v>
      </c>
      <c r="K319" s="34">
        <f>IF($B319="P",VLOOKUP($E319,'[2]Costeo-JUL26'!$B$9:$CQ$307,K$1,0),0)</f>
        <v>902314</v>
      </c>
      <c r="L319" s="35">
        <f>VLOOKUP($E319,'[2]TEORICOS (05.26)'!$A$8:$T$251,L$1,0)</f>
        <v>0.23499999999999999</v>
      </c>
      <c r="M319" s="36">
        <f t="shared" si="129"/>
        <v>3121468.7160000028</v>
      </c>
      <c r="N319" s="35">
        <f>IF($B319="P",VLOOKUP($E319,'[2]Costeo-JUL26'!$B$9:$CQ$307,N$1,0),0)</f>
        <v>0.05</v>
      </c>
      <c r="O319" s="36">
        <f t="shared" si="130"/>
        <v>156073.43580000015</v>
      </c>
      <c r="P319" s="36">
        <f>IF($B319="P",VLOOKUP($E319,'[2]Costeo-JUL26'!$B$9:$CQ$307,P$1,0),0)*H319</f>
        <v>0</v>
      </c>
      <c r="Q319" s="36">
        <f t="shared" si="131"/>
        <v>3277542.1518000029</v>
      </c>
      <c r="R319" s="34">
        <f>IF($B319="P",VLOOKUP($E319,'[2]Costeo-JUL26'!$B$9:$CQ$307,R$1,0),0)</f>
        <v>0</v>
      </c>
      <c r="S319" s="16">
        <f>IF($B319="P",VLOOKUP($E319,'[2]Costeo-JUL26'!$B$9:$CQ$307,S$1,0),0)*$G319</f>
        <v>0</v>
      </c>
      <c r="T319" s="36">
        <f>IF($B319="P",VLOOKUP($E319,'[2]Costeo-JUL26'!$B$9:$CQ$307,T$1,0),0)*$G319</f>
        <v>0</v>
      </c>
      <c r="U319" s="35">
        <f>IF($B319="P",VLOOKUP($E319,'[2]Costeo-JUL26'!$B$9:$CQ$307,U$1,0),0)</f>
        <v>0</v>
      </c>
      <c r="V319" s="36">
        <f t="shared" si="132"/>
        <v>0</v>
      </c>
      <c r="W319" s="36">
        <f t="shared" si="133"/>
        <v>0</v>
      </c>
      <c r="X319" s="34">
        <f>IF($B319="P",VLOOKUP($E319,'[2]Costeo-JUL26'!$B$9:$CQ$307,X$1,0),0)</f>
        <v>902338</v>
      </c>
      <c r="Y319" s="16">
        <f>IF($B319="P",VLOOKUP($E319,'[2]Costeo-JUL26'!$B$9:$CQ$307,Y$1,0),0)*$G319</f>
        <v>74.669364000000002</v>
      </c>
      <c r="Z319" s="36">
        <f>IF($B319="P",VLOOKUP($E319,'[2]Costeo-JUL26'!$B$9:$CQ$307,Z$1,0),0)*$G319</f>
        <v>21112.015977360003</v>
      </c>
      <c r="AA319" s="35">
        <f>IF($B319="P",VLOOKUP($E319,'[2]Costeo-JUL26'!$B$9:$CQ$307,AA$1,0),0)</f>
        <v>0.45</v>
      </c>
      <c r="AB319" s="36">
        <f t="shared" si="134"/>
        <v>9500.4071898120019</v>
      </c>
      <c r="AC319" s="36">
        <f t="shared" si="135"/>
        <v>30612.423167172004</v>
      </c>
      <c r="AD319" s="34">
        <f>IF($B319="P",VLOOKUP($E319,'[2]Costeo-JUL26'!$B$9:$CQ$307,AD$1,0),0)</f>
        <v>901829</v>
      </c>
      <c r="AE319" s="16">
        <f>IF($B319="P",VLOOKUP($E319,'[2]Costeo-JUL26'!$B$9:$CQ$307,AE$1,0),0)*$G319</f>
        <v>5986</v>
      </c>
      <c r="AF319" s="36">
        <f>IF($B319="P",VLOOKUP($E319,'[2]Costeo-JUL26'!$B$9:$CQ$307,AF$1,0),0)*$G319</f>
        <v>89599.645199999999</v>
      </c>
      <c r="AG319" s="35">
        <f>IF($B319="P",VLOOKUP($E319,'[2]Costeo-JUL26'!$B$9:$CQ$307,AG$1,0),0)</f>
        <v>6.0000000000000001E-3</v>
      </c>
      <c r="AH319" s="36">
        <f t="shared" si="136"/>
        <v>537.59787119999999</v>
      </c>
      <c r="AI319" s="36">
        <f t="shared" si="137"/>
        <v>90137.243071200006</v>
      </c>
      <c r="AJ319" s="34">
        <f>IF($B319="P",VLOOKUP($E319,'[2]Costeo-JUL26'!$B$9:$CQ$307,AJ$1,0),0)</f>
        <v>925401</v>
      </c>
      <c r="AK319" s="16">
        <f>IF($B319="P",VLOOKUP($E319,'[2]Costeo-JUL26'!$B$9:$CQ$307,AK$1,0),0)*$G319</f>
        <v>5986</v>
      </c>
      <c r="AL319" s="36">
        <f>IF($B319="P",VLOOKUP($E319,'[2]Costeo-JUL26'!$B$9:$CQ$307,AL$1,0),0)*$G319</f>
        <v>71058.728520000004</v>
      </c>
      <c r="AM319" s="35">
        <f>IF($B319="P",VLOOKUP($E319,'[2]Costeo-JUL26'!$B$9:$CQ$307,AM$1,0),0)</f>
        <v>1.7999999999999999E-2</v>
      </c>
      <c r="AN319" s="36">
        <f t="shared" si="138"/>
        <v>1279.0571133599999</v>
      </c>
      <c r="AO319" s="36">
        <f t="shared" si="139"/>
        <v>72337.785633360007</v>
      </c>
      <c r="AP319" s="34">
        <f>IF($B319="P",VLOOKUP($E319,'[2]Costeo-JUL26'!$B$9:$CQ$307,AP$1,0),0)</f>
        <v>913486</v>
      </c>
      <c r="AQ319" s="16">
        <f>IF($B319="P",VLOOKUP($E319,'[2]Costeo-JUL26'!$B$9:$CQ$307,AQ$1,0),0)*$G319</f>
        <v>5986</v>
      </c>
      <c r="AR319" s="36">
        <f>IF($B319="P",VLOOKUP($E319,'[2]Costeo-JUL26'!$B$9:$CQ$307,AR$1,0),0)*$G319</f>
        <v>738890.31814179686</v>
      </c>
      <c r="AS319" s="35">
        <f>IF($B319="P",VLOOKUP($E319,'[2]Costeo-JUL26'!$B$9:$CQ$307,AS$1,0),0)</f>
        <v>0.02</v>
      </c>
      <c r="AT319" s="36">
        <f t="shared" si="140"/>
        <v>14777.806362835938</v>
      </c>
      <c r="AU319" s="36">
        <f t="shared" si="141"/>
        <v>753668.12450463278</v>
      </c>
      <c r="AV319" s="34">
        <f>IF($B319="P",VLOOKUP($E319,'[2]Costeo-JUL26'!$B$9:$CQ$307,AV$1,0),0)</f>
        <v>902310</v>
      </c>
      <c r="AW319" s="16">
        <f>IF($B319="P",VLOOKUP($E319,'[2]Costeo-JUL26'!$B$9:$CQ$307,AW$1,0),0)*$G319</f>
        <v>23.345399999999998</v>
      </c>
      <c r="AX319" s="36">
        <f>IF($B319="P",VLOOKUP($E319,'[2]Costeo-JUL26'!$B$9:$CQ$307,AX$1,0),0)*$G319</f>
        <v>81791.684941231768</v>
      </c>
      <c r="AY319" s="35">
        <f>IF($B319="P",VLOOKUP($E319,'[2]Costeo-JUL26'!$B$9:$CQ$307,AY$1,0),0)</f>
        <v>0.03</v>
      </c>
      <c r="AZ319" s="36">
        <f t="shared" si="142"/>
        <v>2453.7505482369529</v>
      </c>
      <c r="BA319" s="36">
        <f t="shared" si="143"/>
        <v>84245.435489468728</v>
      </c>
      <c r="BB319" s="34">
        <f>IF($B319="P",VLOOKUP($E319,'[2]Costeo-JUL26'!$B$9:$CQ$307,BB$1,0),0)</f>
        <v>902311</v>
      </c>
      <c r="BC319" s="16">
        <f>IF($B319="P",VLOOKUP($E319,'[2]Costeo-JUL26'!$B$9:$CQ$307,BC$1,0),0)*$G319</f>
        <v>3.74125</v>
      </c>
      <c r="BD319" s="36">
        <f>IF($B319="P",VLOOKUP($E319,'[2]Costeo-JUL26'!$B$9:$CQ$307,BD$1,0),0)*$G319</f>
        <v>14671.85435625</v>
      </c>
      <c r="BE319" s="35">
        <f>IF($B319="P",VLOOKUP($E319,'[2]Costeo-JUL26'!$B$9:$CQ$307,BE$1,0),0)</f>
        <v>0.03</v>
      </c>
      <c r="BF319" s="36">
        <f t="shared" si="144"/>
        <v>440.15563068749998</v>
      </c>
      <c r="BG319" s="36">
        <f t="shared" si="145"/>
        <v>15112.009986937501</v>
      </c>
      <c r="BH319" s="34">
        <f>IF($B319="P",VLOOKUP($E319,'[2]Costeo-JUL26'!$B$9:$CQ$307,BH$1,0),0)</f>
        <v>910319</v>
      </c>
      <c r="BI319" s="16">
        <f>IF($B319="P",VLOOKUP($E319,'[2]Costeo-JUL26'!$B$9:$CQ$307,BI$1,0),0)*$G319</f>
        <v>13.361607142857142</v>
      </c>
      <c r="BJ319" s="36">
        <f>IF($B319="P",VLOOKUP($E319,'[2]Costeo-JUL26'!$B$9:$CQ$307,BJ$1,0),0)*$G319</f>
        <v>34933.921875</v>
      </c>
      <c r="BK319" s="35">
        <f>IF(BH319=910319,0,IF($B319="P",VLOOKUP($E319,'[2]Costeo-JUL26'!$B$9:$CQ$307,BK$1,0),0))</f>
        <v>0</v>
      </c>
      <c r="BL319" s="36">
        <f t="shared" si="146"/>
        <v>0</v>
      </c>
      <c r="BM319" s="36">
        <f t="shared" si="147"/>
        <v>34933.921875</v>
      </c>
      <c r="BN319" s="34">
        <f>IF($B319="P",VLOOKUP($E319,'[2]Costeo-JUL26'!$B$9:$CQ$307,BN$1,0),0)</f>
        <v>0</v>
      </c>
      <c r="BO319" s="16">
        <f>IF($B319="P",VLOOKUP($E319,'[2]Costeo-JUL26'!$B$9:$CQ$307,BO$1,0),0)*$G319</f>
        <v>0</v>
      </c>
      <c r="BP319" s="36">
        <f>IF($B319="P",VLOOKUP($E319,'[2]Costeo-JUL26'!$B$9:$CQ$307,BP$1,0),0)*$G319</f>
        <v>0</v>
      </c>
      <c r="BQ319" s="35">
        <f>IF($B319="P",VLOOKUP($E319,'[2]Costeo-JUL26'!$B$9:$CQ$307,BQ$1,0),0)</f>
        <v>0</v>
      </c>
      <c r="BR319" s="36">
        <f t="shared" si="148"/>
        <v>0</v>
      </c>
      <c r="BS319" s="36">
        <f t="shared" si="149"/>
        <v>0</v>
      </c>
      <c r="BT319" s="34">
        <f>IF($B319="P",VLOOKUP($E319,'[2]Costeo-JUL26'!$B$9:$CQ$307,BT$1,0),0)</f>
        <v>0</v>
      </c>
      <c r="BU319" s="16">
        <f>IF($B319="P",VLOOKUP($E319,'[2]Costeo-JUL26'!$B$9:$CQ$307,BU$1,0),0)*$G319</f>
        <v>0</v>
      </c>
      <c r="BV319" s="36">
        <f>IF($B319="P",VLOOKUP($E319,'[2]Costeo-JUL26'!$B$9:$CQ$307,BV$1,0),0)*$G319</f>
        <v>0</v>
      </c>
      <c r="BW319" s="35">
        <f>IF($B319="P",VLOOKUP($E319,'[2]Costeo-JUL26'!$B$9:$CQ$307,BW$1,0),0)</f>
        <v>0</v>
      </c>
      <c r="BX319" s="36">
        <f t="shared" si="150"/>
        <v>0</v>
      </c>
      <c r="BY319" s="36">
        <f t="shared" si="151"/>
        <v>0</v>
      </c>
      <c r="BZ319" s="34">
        <f>IF($B319="P",VLOOKUP($E319,'[2]Costeo-JUL26'!$B$9:$CQ$307,BZ$1,0),0)</f>
        <v>0</v>
      </c>
      <c r="CA319" s="16">
        <f>IF($B319="P",VLOOKUP($E319,'[2]Costeo-JUL26'!$B$9:$CQ$307,CA$1,0),0)*$G319</f>
        <v>0</v>
      </c>
      <c r="CB319" s="36">
        <f>IF($B319="P",VLOOKUP($E319,'[2]Costeo-JUL26'!$B$9:$CQ$307,CB$1,0),0)*$G319</f>
        <v>0</v>
      </c>
      <c r="CC319" s="35">
        <f>IF($B319="P",VLOOKUP($E319,'[2]Costeo-JUL26'!$B$9:$CQ$307,CC$1,0),0)</f>
        <v>0</v>
      </c>
      <c r="CD319" s="36">
        <f t="shared" si="152"/>
        <v>0</v>
      </c>
      <c r="CE319" s="36">
        <f t="shared" si="153"/>
        <v>0</v>
      </c>
      <c r="CF319" s="37">
        <f t="shared" si="125"/>
        <v>4358589.0955277728</v>
      </c>
      <c r="CG319" s="36">
        <f>IF($B319="r",VLOOKUP($E319,'[2]Costeo-JUL26'!$B$9:$CQ$307,CG$1,0),0)*$G319</f>
        <v>0</v>
      </c>
      <c r="CH319" s="35">
        <f>VLOOKUP($E319,'[2]TEORICOS (05.26)'!$A$8:$T$251,CH$1,0)</f>
        <v>0</v>
      </c>
      <c r="CI319" s="36">
        <f t="shared" si="154"/>
        <v>0</v>
      </c>
      <c r="CJ319" s="37">
        <f t="shared" si="155"/>
        <v>0</v>
      </c>
      <c r="CM319" s="16">
        <f>SUMIFS('[1]Ajuste Inventario'!$I:$I,'[1]Ajuste Inventario'!$B:$B,E319,'[1]Ajuste Inventario'!$S:$S,D319)*-1</f>
        <v>0</v>
      </c>
      <c r="CN319" s="36">
        <f t="shared" si="126"/>
        <v>0</v>
      </c>
      <c r="CP319" t="str">
        <f t="shared" si="127"/>
        <v>1240Org.Vtas La Plata</v>
      </c>
      <c r="CQ319" s="10" t="e">
        <f t="shared" si="128"/>
        <v>#DIV/0!</v>
      </c>
    </row>
    <row r="320" spans="1:95" x14ac:dyDescent="0.25">
      <c r="A320" s="30">
        <v>46204</v>
      </c>
      <c r="B320" s="31" t="str">
        <f>VLOOKUP($E320,'[2]TEORICOS (05.26)'!$A$8:$T$251,B$1,0)</f>
        <v>P</v>
      </c>
      <c r="C320" s="32" t="str">
        <f>VLOOKUP($E320,'[2]TEORICOS (05.26)'!$A$8:$T$251,C$1,0)</f>
        <v>Coca Cola</v>
      </c>
      <c r="D320" t="s">
        <v>218</v>
      </c>
      <c r="E320">
        <v>1259</v>
      </c>
      <c r="F320" t="s">
        <v>109</v>
      </c>
      <c r="G320" s="16">
        <v>701.66599999999994</v>
      </c>
      <c r="H320" s="16">
        <v>1668.5617480000028</v>
      </c>
      <c r="I320" s="33">
        <v>12937721.130000014</v>
      </c>
      <c r="J320" s="33">
        <v>12691455.000000013</v>
      </c>
      <c r="K320" s="34">
        <f>IF($B320="P",VLOOKUP($E320,'[2]Costeo-JUL26'!$B$9:$CQ$307,K$1,0),0)</f>
        <v>902314</v>
      </c>
      <c r="L320" s="35">
        <f>VLOOKUP($E320,'[2]TEORICOS (05.26)'!$A$8:$T$251,L$1,0)</f>
        <v>0.23499999999999999</v>
      </c>
      <c r="M320" s="36">
        <f t="shared" si="129"/>
        <v>2982491.9250000031</v>
      </c>
      <c r="N320" s="35">
        <f>IF($B320="P",VLOOKUP($E320,'[2]Costeo-JUL26'!$B$9:$CQ$307,N$1,0),0)</f>
        <v>0.05</v>
      </c>
      <c r="O320" s="36">
        <f t="shared" si="130"/>
        <v>149124.59625000015</v>
      </c>
      <c r="P320" s="36">
        <f>IF($B320="P",VLOOKUP($E320,'[2]Costeo-JUL26'!$B$9:$CQ$307,P$1,0),0)*H320</f>
        <v>0</v>
      </c>
      <c r="Q320" s="36">
        <f t="shared" si="131"/>
        <v>3131616.521250003</v>
      </c>
      <c r="R320" s="34">
        <f>IF($B320="P",VLOOKUP($E320,'[2]Costeo-JUL26'!$B$9:$CQ$307,R$1,0),0)</f>
        <v>0</v>
      </c>
      <c r="S320" s="16">
        <f>IF($B320="P",VLOOKUP($E320,'[2]Costeo-JUL26'!$B$9:$CQ$307,S$1,0),0)*$G320</f>
        <v>0</v>
      </c>
      <c r="T320" s="36">
        <f>IF($B320="P",VLOOKUP($E320,'[2]Costeo-JUL26'!$B$9:$CQ$307,T$1,0),0)*$G320</f>
        <v>0</v>
      </c>
      <c r="U320" s="35">
        <f>IF($B320="P",VLOOKUP($E320,'[2]Costeo-JUL26'!$B$9:$CQ$307,U$1,0),0)</f>
        <v>0</v>
      </c>
      <c r="V320" s="36">
        <f t="shared" si="132"/>
        <v>0</v>
      </c>
      <c r="W320" s="36">
        <f t="shared" si="133"/>
        <v>0</v>
      </c>
      <c r="X320" s="34">
        <f>IF($B320="P",VLOOKUP($E320,'[2]Costeo-JUL26'!$B$9:$CQ$307,X$1,0),0)</f>
        <v>902338</v>
      </c>
      <c r="Y320" s="16">
        <f>IF($B320="P",VLOOKUP($E320,'[2]Costeo-JUL26'!$B$9:$CQ$307,Y$1,0),0)*$G320</f>
        <v>78.773235155999998</v>
      </c>
      <c r="Z320" s="36">
        <f>IF($B320="P",VLOOKUP($E320,'[2]Costeo-JUL26'!$B$9:$CQ$307,Z$1,0),0)*$G320</f>
        <v>22272.344508007438</v>
      </c>
      <c r="AA320" s="35">
        <f>IF($B320="P",VLOOKUP($E320,'[2]Costeo-JUL26'!$B$9:$CQ$307,AA$1,0),0)</f>
        <v>0.45</v>
      </c>
      <c r="AB320" s="36">
        <f t="shared" si="134"/>
        <v>10022.555028603347</v>
      </c>
      <c r="AC320" s="36">
        <f t="shared" si="135"/>
        <v>32294.899536610785</v>
      </c>
      <c r="AD320" s="34">
        <f>IF($B320="P",VLOOKUP($E320,'[2]Costeo-JUL26'!$B$9:$CQ$307,AD$1,0),0)</f>
        <v>901829</v>
      </c>
      <c r="AE320" s="16">
        <f>IF($B320="P",VLOOKUP($E320,'[2]Costeo-JUL26'!$B$9:$CQ$307,AE$1,0),0)*$G320</f>
        <v>4209.9959999999992</v>
      </c>
      <c r="AF320" s="36">
        <f>IF($B320="P",VLOOKUP($E320,'[2]Costeo-JUL26'!$B$9:$CQ$307,AF$1,0),0)*$G320</f>
        <v>63016.062127199999</v>
      </c>
      <c r="AG320" s="35">
        <f>IF($B320="P",VLOOKUP($E320,'[2]Costeo-JUL26'!$B$9:$CQ$307,AG$1,0),0)</f>
        <v>6.0000000000000001E-3</v>
      </c>
      <c r="AH320" s="36">
        <f t="shared" si="136"/>
        <v>378.09637276320001</v>
      </c>
      <c r="AI320" s="36">
        <f t="shared" si="137"/>
        <v>63394.158499963196</v>
      </c>
      <c r="AJ320" s="34">
        <f>IF($B320="P",VLOOKUP($E320,'[2]Costeo-JUL26'!$B$9:$CQ$307,AJ$1,0),0)</f>
        <v>925402</v>
      </c>
      <c r="AK320" s="16">
        <f>IF($B320="P",VLOOKUP($E320,'[2]Costeo-JUL26'!$B$9:$CQ$307,AK$1,0),0)*$G320</f>
        <v>4209.9959999999992</v>
      </c>
      <c r="AL320" s="36">
        <f>IF($B320="P",VLOOKUP($E320,'[2]Costeo-JUL26'!$B$9:$CQ$307,AL$1,0),0)*$G320</f>
        <v>53658.504081678788</v>
      </c>
      <c r="AM320" s="35">
        <f>IF($B320="P",VLOOKUP($E320,'[2]Costeo-JUL26'!$B$9:$CQ$307,AM$1,0),0)</f>
        <v>1.7999999999999999E-2</v>
      </c>
      <c r="AN320" s="36">
        <f t="shared" si="138"/>
        <v>965.85307347021808</v>
      </c>
      <c r="AO320" s="36">
        <f t="shared" si="139"/>
        <v>54624.357155149002</v>
      </c>
      <c r="AP320" s="34">
        <f>IF($B320="P",VLOOKUP($E320,'[2]Costeo-JUL26'!$B$9:$CQ$307,AP$1,0),0)</f>
        <v>911881</v>
      </c>
      <c r="AQ320" s="16">
        <f>IF($B320="P",VLOOKUP($E320,'[2]Costeo-JUL26'!$B$9:$CQ$307,AQ$1,0),0)*$G320</f>
        <v>4209.9959999999992</v>
      </c>
      <c r="AR320" s="36">
        <f>IF($B320="P",VLOOKUP($E320,'[2]Costeo-JUL26'!$B$9:$CQ$307,AR$1,0),0)*$G320</f>
        <v>571259.409244715</v>
      </c>
      <c r="AS320" s="35">
        <f>IF($B320="P",VLOOKUP($E320,'[2]Costeo-JUL26'!$B$9:$CQ$307,AS$1,0),0)</f>
        <v>0.02</v>
      </c>
      <c r="AT320" s="36">
        <f t="shared" si="140"/>
        <v>11425.188184894299</v>
      </c>
      <c r="AU320" s="36">
        <f t="shared" si="141"/>
        <v>582684.59742960928</v>
      </c>
      <c r="AV320" s="34">
        <f>IF($B320="P",VLOOKUP($E320,'[2]Costeo-JUL26'!$B$9:$CQ$307,AV$1,0),0)</f>
        <v>932442</v>
      </c>
      <c r="AW320" s="16">
        <f>IF($B320="P",VLOOKUP($E320,'[2]Costeo-JUL26'!$B$9:$CQ$307,AW$1,0),0)*$G320</f>
        <v>19.436148199999998</v>
      </c>
      <c r="AX320" s="36">
        <f>IF($B320="P",VLOOKUP($E320,'[2]Costeo-JUL26'!$B$9:$CQ$307,AX$1,0),0)*$G320</f>
        <v>71744.15468170456</v>
      </c>
      <c r="AY320" s="35">
        <f>IF($B320="P",VLOOKUP($E320,'[2]Costeo-JUL26'!$B$9:$CQ$307,AY$1,0),0)</f>
        <v>0.03</v>
      </c>
      <c r="AZ320" s="36">
        <f t="shared" si="142"/>
        <v>2152.3246404511369</v>
      </c>
      <c r="BA320" s="36">
        <f t="shared" si="143"/>
        <v>73896.47932215569</v>
      </c>
      <c r="BB320" s="34">
        <f>IF($B320="P",VLOOKUP($E320,'[2]Costeo-JUL26'!$B$9:$CQ$307,BB$1,0),0)</f>
        <v>902311</v>
      </c>
      <c r="BC320" s="16">
        <f>IF($B320="P",VLOOKUP($E320,'[2]Costeo-JUL26'!$B$9:$CQ$307,BC$1,0),0)*$G320</f>
        <v>3.0697887499999998</v>
      </c>
      <c r="BD320" s="36">
        <f>IF($B320="P",VLOOKUP($E320,'[2]Costeo-JUL26'!$B$9:$CQ$307,BD$1,0),0)*$G320</f>
        <v>12038.621702493752</v>
      </c>
      <c r="BE320" s="35">
        <f>IF($B320="P",VLOOKUP($E320,'[2]Costeo-JUL26'!$B$9:$CQ$307,BE$1,0),0)</f>
        <v>0.03</v>
      </c>
      <c r="BF320" s="36">
        <f t="shared" si="144"/>
        <v>361.15865107481255</v>
      </c>
      <c r="BG320" s="36">
        <f t="shared" si="145"/>
        <v>12399.780353568565</v>
      </c>
      <c r="BH320" s="34">
        <f>IF($B320="P",VLOOKUP($E320,'[2]Costeo-JUL26'!$B$9:$CQ$307,BH$1,0),0)</f>
        <v>933089</v>
      </c>
      <c r="BI320" s="16">
        <f>IF($B320="P",VLOOKUP($E320,'[2]Costeo-JUL26'!$B$9:$CQ$307,BI$1,0),0)*$G320</f>
        <v>26.312474999999996</v>
      </c>
      <c r="BJ320" s="36">
        <f>IF($B320="P",VLOOKUP($E320,'[2]Costeo-JUL26'!$B$9:$CQ$307,BJ$1,0),0)*$G320</f>
        <v>19594.177685451221</v>
      </c>
      <c r="BK320" s="35">
        <f>IF(BH320=910319,0,IF($B320="P",VLOOKUP($E320,'[2]Costeo-JUL26'!$B$9:$CQ$307,BK$1,0),0))</f>
        <v>0.02</v>
      </c>
      <c r="BL320" s="36">
        <f t="shared" si="146"/>
        <v>391.88355370902445</v>
      </c>
      <c r="BM320" s="36">
        <f t="shared" si="147"/>
        <v>19986.061239160244</v>
      </c>
      <c r="BN320" s="34">
        <f>IF($B320="P",VLOOKUP($E320,'[2]Costeo-JUL26'!$B$9:$CQ$307,BN$1,0),0)</f>
        <v>0</v>
      </c>
      <c r="BO320" s="16">
        <f>IF($B320="P",VLOOKUP($E320,'[2]Costeo-JUL26'!$B$9:$CQ$307,BO$1,0),0)*$G320</f>
        <v>0</v>
      </c>
      <c r="BP320" s="36">
        <f>IF($B320="P",VLOOKUP($E320,'[2]Costeo-JUL26'!$B$9:$CQ$307,BP$1,0),0)*$G320</f>
        <v>0</v>
      </c>
      <c r="BQ320" s="35">
        <f>IF($B320="P",VLOOKUP($E320,'[2]Costeo-JUL26'!$B$9:$CQ$307,BQ$1,0),0)</f>
        <v>0</v>
      </c>
      <c r="BR320" s="36">
        <f t="shared" si="148"/>
        <v>0</v>
      </c>
      <c r="BS320" s="36">
        <f t="shared" si="149"/>
        <v>0</v>
      </c>
      <c r="BT320" s="34">
        <f>IF($B320="P",VLOOKUP($E320,'[2]Costeo-JUL26'!$B$9:$CQ$307,BT$1,0),0)</f>
        <v>0</v>
      </c>
      <c r="BU320" s="16">
        <f>IF($B320="P",VLOOKUP($E320,'[2]Costeo-JUL26'!$B$9:$CQ$307,BU$1,0),0)*$G320</f>
        <v>0</v>
      </c>
      <c r="BV320" s="36">
        <f>IF($B320="P",VLOOKUP($E320,'[2]Costeo-JUL26'!$B$9:$CQ$307,BV$1,0),0)*$G320</f>
        <v>0</v>
      </c>
      <c r="BW320" s="35">
        <f>IF($B320="P",VLOOKUP($E320,'[2]Costeo-JUL26'!$B$9:$CQ$307,BW$1,0),0)</f>
        <v>0</v>
      </c>
      <c r="BX320" s="36">
        <f t="shared" si="150"/>
        <v>0</v>
      </c>
      <c r="BY320" s="36">
        <f t="shared" si="151"/>
        <v>0</v>
      </c>
      <c r="BZ320" s="34">
        <f>IF($B320="P",VLOOKUP($E320,'[2]Costeo-JUL26'!$B$9:$CQ$307,BZ$1,0),0)</f>
        <v>0</v>
      </c>
      <c r="CA320" s="16">
        <f>IF($B320="P",VLOOKUP($E320,'[2]Costeo-JUL26'!$B$9:$CQ$307,CA$1,0),0)*$G320</f>
        <v>0</v>
      </c>
      <c r="CB320" s="36">
        <f>IF($B320="P",VLOOKUP($E320,'[2]Costeo-JUL26'!$B$9:$CQ$307,CB$1,0),0)*$G320</f>
        <v>0</v>
      </c>
      <c r="CC320" s="35">
        <f>IF($B320="P",VLOOKUP($E320,'[2]Costeo-JUL26'!$B$9:$CQ$307,CC$1,0),0)</f>
        <v>0</v>
      </c>
      <c r="CD320" s="36">
        <f t="shared" si="152"/>
        <v>0</v>
      </c>
      <c r="CE320" s="36">
        <f t="shared" si="153"/>
        <v>0</v>
      </c>
      <c r="CF320" s="37">
        <f t="shared" si="125"/>
        <v>3970896.8547862191</v>
      </c>
      <c r="CG320" s="36">
        <f>IF($B320="r",VLOOKUP($E320,'[2]Costeo-JUL26'!$B$9:$CQ$307,CG$1,0),0)*$G320</f>
        <v>0</v>
      </c>
      <c r="CH320" s="35">
        <f>VLOOKUP($E320,'[2]TEORICOS (05.26)'!$A$8:$T$251,CH$1,0)</f>
        <v>0</v>
      </c>
      <c r="CI320" s="36">
        <f t="shared" si="154"/>
        <v>0</v>
      </c>
      <c r="CJ320" s="37">
        <f t="shared" si="155"/>
        <v>0</v>
      </c>
      <c r="CM320" s="16">
        <f>SUMIFS('[1]Ajuste Inventario'!$I:$I,'[1]Ajuste Inventario'!$B:$B,E320,'[1]Ajuste Inventario'!$S:$S,D320)*-1</f>
        <v>0</v>
      </c>
      <c r="CN320" s="36">
        <f t="shared" si="126"/>
        <v>0</v>
      </c>
      <c r="CP320" t="str">
        <f t="shared" si="127"/>
        <v>1259Org.Vtas La Plata</v>
      </c>
      <c r="CQ320" s="10" t="e">
        <f t="shared" si="128"/>
        <v>#DIV/0!</v>
      </c>
    </row>
    <row r="321" spans="1:95" x14ac:dyDescent="0.25">
      <c r="A321" s="30">
        <v>46204</v>
      </c>
      <c r="B321" s="31" t="str">
        <f>VLOOKUP($E321,'[2]TEORICOS (05.26)'!$A$8:$T$251,B$1,0)</f>
        <v>P</v>
      </c>
      <c r="C321" s="32" t="str">
        <f>VLOOKUP($E321,'[2]TEORICOS (05.26)'!$A$8:$T$251,C$1,0)</f>
        <v>Schweppes</v>
      </c>
      <c r="D321" t="s">
        <v>218</v>
      </c>
      <c r="E321">
        <v>1410</v>
      </c>
      <c r="F321" t="s">
        <v>110</v>
      </c>
      <c r="G321" s="16">
        <v>129</v>
      </c>
      <c r="H321" s="16">
        <v>190.79100000000039</v>
      </c>
      <c r="I321" s="33">
        <v>3326348.4499999932</v>
      </c>
      <c r="J321" s="33">
        <v>2711772.6399999983</v>
      </c>
      <c r="K321" s="34">
        <f>IF($B321="P",VLOOKUP($E321,'[2]Costeo-JUL26'!$B$9:$CQ$307,K$1,0),0)</f>
        <v>905752</v>
      </c>
      <c r="L321" s="35">
        <f>VLOOKUP($E321,'[2]TEORICOS (05.26)'!$A$8:$T$251,L$1,0)</f>
        <v>0.2</v>
      </c>
      <c r="M321" s="36">
        <f t="shared" si="129"/>
        <v>542354.5279999997</v>
      </c>
      <c r="N321" s="35">
        <f>IF($B321="P",VLOOKUP($E321,'[2]Costeo-JUL26'!$B$9:$CQ$307,N$1,0),0)</f>
        <v>2.5000000000000001E-2</v>
      </c>
      <c r="O321" s="36">
        <f t="shared" si="130"/>
        <v>13558.863199999993</v>
      </c>
      <c r="P321" s="36">
        <f>IF($B321="P",VLOOKUP($E321,'[2]Costeo-JUL26'!$B$9:$CQ$307,P$1,0),0)*H321</f>
        <v>0</v>
      </c>
      <c r="Q321" s="36">
        <f t="shared" si="131"/>
        <v>555913.39119999972</v>
      </c>
      <c r="R321" s="34">
        <f>IF($B321="P",VLOOKUP($E321,'[2]Costeo-JUL26'!$B$9:$CQ$307,R$1,0),0)</f>
        <v>902332</v>
      </c>
      <c r="S321" s="16">
        <f>IF($B321="P",VLOOKUP($E321,'[2]Costeo-JUL26'!$B$9:$CQ$307,S$1,0),0)*$G321</f>
        <v>131.81994</v>
      </c>
      <c r="T321" s="36">
        <f>IF($B321="P",VLOOKUP($E321,'[2]Costeo-JUL26'!$B$9:$CQ$307,T$1,0),0)*$G321</f>
        <v>91951.512529142405</v>
      </c>
      <c r="U321" s="35">
        <f>IF($B321="P",VLOOKUP($E321,'[2]Costeo-JUL26'!$B$9:$CQ$307,U$1,0),0)</f>
        <v>1.4999999999999999E-2</v>
      </c>
      <c r="V321" s="36">
        <f t="shared" si="132"/>
        <v>1379.272687937136</v>
      </c>
      <c r="W321" s="36">
        <f t="shared" si="133"/>
        <v>93330.785217079538</v>
      </c>
      <c r="X321" s="34">
        <f>IF($B321="P",VLOOKUP($E321,'[2]Costeo-JUL26'!$B$9:$CQ$307,X$1,0),0)</f>
        <v>902338</v>
      </c>
      <c r="Y321" s="16">
        <f>IF($B321="P",VLOOKUP($E321,'[2]Costeo-JUL26'!$B$9:$CQ$307,Y$1,0),0)*$G321</f>
        <v>8.5821119999999986</v>
      </c>
      <c r="Z321" s="36">
        <f>IF($B321="P",VLOOKUP($E321,'[2]Costeo-JUL26'!$B$9:$CQ$307,Z$1,0),0)*$G321</f>
        <v>2426.5063468799999</v>
      </c>
      <c r="AA321" s="35">
        <f>IF($B321="P",VLOOKUP($E321,'[2]Costeo-JUL26'!$B$9:$CQ$307,AA$1,0),0)</f>
        <v>0.45</v>
      </c>
      <c r="AB321" s="36">
        <f t="shared" si="134"/>
        <v>1091.9278560959999</v>
      </c>
      <c r="AC321" s="36">
        <f t="shared" si="135"/>
        <v>3518.4342029760001</v>
      </c>
      <c r="AD321" s="34">
        <f>IF($B321="P",VLOOKUP($E321,'[2]Costeo-JUL26'!$B$9:$CQ$307,AD$1,0),0)</f>
        <v>933139</v>
      </c>
      <c r="AE321" s="16">
        <f>IF($B321="P",VLOOKUP($E321,'[2]Costeo-JUL26'!$B$9:$CQ$307,AE$1,0),0)*$G321</f>
        <v>3096</v>
      </c>
      <c r="AF321" s="36">
        <f>IF($B321="P",VLOOKUP($E321,'[2]Costeo-JUL26'!$B$9:$CQ$307,AF$1,0),0)*$G321</f>
        <v>33556.057919999999</v>
      </c>
      <c r="AG321" s="35">
        <f>IF($B321="P",VLOOKUP($E321,'[2]Costeo-JUL26'!$B$9:$CQ$307,AG$1,0),0)</f>
        <v>6.0000000000000001E-3</v>
      </c>
      <c r="AH321" s="36">
        <f t="shared" si="136"/>
        <v>201.33634752</v>
      </c>
      <c r="AI321" s="36">
        <f t="shared" si="137"/>
        <v>33757.394267520001</v>
      </c>
      <c r="AJ321" s="34">
        <f>IF($B321="P",VLOOKUP($E321,'[2]Costeo-JUL26'!$B$9:$CQ$307,AJ$1,0),0)</f>
        <v>932981</v>
      </c>
      <c r="AK321" s="16">
        <f>IF($B321="P",VLOOKUP($E321,'[2]Costeo-JUL26'!$B$9:$CQ$307,AK$1,0),0)*$G321</f>
        <v>3096</v>
      </c>
      <c r="AL321" s="36">
        <f>IF($B321="P",VLOOKUP($E321,'[2]Costeo-JUL26'!$B$9:$CQ$307,AL$1,0),0)*$G321</f>
        <v>128471.61599999999</v>
      </c>
      <c r="AM321" s="35">
        <f>IF($B321="P",VLOOKUP($E321,'[2]Costeo-JUL26'!$B$9:$CQ$307,AM$1,0),0)</f>
        <v>1.7999999999999999E-2</v>
      </c>
      <c r="AN321" s="36">
        <f t="shared" si="138"/>
        <v>2312.4890879999998</v>
      </c>
      <c r="AO321" s="36">
        <f t="shared" si="139"/>
        <v>130784.105088</v>
      </c>
      <c r="AP321" s="34">
        <f>IF($B321="P",VLOOKUP($E321,'[2]Costeo-JUL26'!$B$9:$CQ$307,AP$1,0),0)</f>
        <v>0</v>
      </c>
      <c r="AQ321" s="16">
        <f>IF($B321="P",VLOOKUP($E321,'[2]Costeo-JUL26'!$B$9:$CQ$307,AQ$1,0),0)*$G321</f>
        <v>0</v>
      </c>
      <c r="AR321" s="36">
        <f>IF($B321="P",VLOOKUP($E321,'[2]Costeo-JUL26'!$B$9:$CQ$307,AR$1,0),0)*$G321</f>
        <v>0</v>
      </c>
      <c r="AS321" s="35">
        <f>IF($B321="P",VLOOKUP($E321,'[2]Costeo-JUL26'!$B$9:$CQ$307,AS$1,0),0)</f>
        <v>0</v>
      </c>
      <c r="AT321" s="36">
        <f t="shared" si="140"/>
        <v>0</v>
      </c>
      <c r="AU321" s="36">
        <f t="shared" si="141"/>
        <v>0</v>
      </c>
      <c r="AV321" s="34">
        <f>IF($B321="P",VLOOKUP($E321,'[2]Costeo-JUL26'!$B$9:$CQ$307,AV$1,0),0)</f>
        <v>0</v>
      </c>
      <c r="AW321" s="16">
        <f>IF($B321="P",VLOOKUP($E321,'[2]Costeo-JUL26'!$B$9:$CQ$307,AW$1,0),0)*$G321</f>
        <v>0</v>
      </c>
      <c r="AX321" s="36">
        <f>IF($B321="P",VLOOKUP($E321,'[2]Costeo-JUL26'!$B$9:$CQ$307,AX$1,0),0)*$G321</f>
        <v>0</v>
      </c>
      <c r="AY321" s="35">
        <f>IF($B321="P",VLOOKUP($E321,'[2]Costeo-JUL26'!$B$9:$CQ$307,AY$1,0),0)</f>
        <v>0</v>
      </c>
      <c r="AZ321" s="36">
        <f t="shared" si="142"/>
        <v>0</v>
      </c>
      <c r="BA321" s="36">
        <f t="shared" si="143"/>
        <v>0</v>
      </c>
      <c r="BB321" s="34">
        <f>IF($B321="P",VLOOKUP($E321,'[2]Costeo-JUL26'!$B$9:$CQ$307,BB$1,0),0)</f>
        <v>0</v>
      </c>
      <c r="BC321" s="16">
        <f>IF($B321="P",VLOOKUP($E321,'[2]Costeo-JUL26'!$B$9:$CQ$307,BC$1,0),0)*$G321</f>
        <v>0</v>
      </c>
      <c r="BD321" s="36">
        <f>IF($B321="P",VLOOKUP($E321,'[2]Costeo-JUL26'!$B$9:$CQ$307,BD$1,0),0)*$G321</f>
        <v>0</v>
      </c>
      <c r="BE321" s="35">
        <f>IF($B321="P",VLOOKUP($E321,'[2]Costeo-JUL26'!$B$9:$CQ$307,BE$1,0),0)</f>
        <v>0</v>
      </c>
      <c r="BF321" s="36">
        <f t="shared" si="144"/>
        <v>0</v>
      </c>
      <c r="BG321" s="36">
        <f t="shared" si="145"/>
        <v>0</v>
      </c>
      <c r="BH321" s="34">
        <f>IF($B321="P",VLOOKUP($E321,'[2]Costeo-JUL26'!$B$9:$CQ$307,BH$1,0),0)</f>
        <v>0</v>
      </c>
      <c r="BI321" s="16">
        <f>IF($B321="P",VLOOKUP($E321,'[2]Costeo-JUL26'!$B$9:$CQ$307,BI$1,0),0)*$G321</f>
        <v>0</v>
      </c>
      <c r="BJ321" s="36">
        <f>IF($B321="P",VLOOKUP($E321,'[2]Costeo-JUL26'!$B$9:$CQ$307,BJ$1,0),0)*$G321</f>
        <v>0</v>
      </c>
      <c r="BK321" s="35">
        <f>IF(BH321=910319,0,IF($B321="P",VLOOKUP($E321,'[2]Costeo-JUL26'!$B$9:$CQ$307,BK$1,0),0))</f>
        <v>0</v>
      </c>
      <c r="BL321" s="36">
        <f t="shared" si="146"/>
        <v>0</v>
      </c>
      <c r="BM321" s="36">
        <f t="shared" si="147"/>
        <v>0</v>
      </c>
      <c r="BN321" s="34">
        <f>IF($B321="P",VLOOKUP($E321,'[2]Costeo-JUL26'!$B$9:$CQ$307,BN$1,0),0)</f>
        <v>0</v>
      </c>
      <c r="BO321" s="16">
        <f>IF($B321="P",VLOOKUP($E321,'[2]Costeo-JUL26'!$B$9:$CQ$307,BO$1,0),0)*$G321</f>
        <v>0</v>
      </c>
      <c r="BP321" s="36">
        <f>IF($B321="P",VLOOKUP($E321,'[2]Costeo-JUL26'!$B$9:$CQ$307,BP$1,0),0)*$G321</f>
        <v>0</v>
      </c>
      <c r="BQ321" s="35">
        <f>IF($B321="P",VLOOKUP($E321,'[2]Costeo-JUL26'!$B$9:$CQ$307,BQ$1,0),0)</f>
        <v>0</v>
      </c>
      <c r="BR321" s="36">
        <f t="shared" si="148"/>
        <v>0</v>
      </c>
      <c r="BS321" s="36">
        <f t="shared" si="149"/>
        <v>0</v>
      </c>
      <c r="BT321" s="34">
        <f>IF($B321="P",VLOOKUP($E321,'[2]Costeo-JUL26'!$B$9:$CQ$307,BT$1,0),0)</f>
        <v>0</v>
      </c>
      <c r="BU321" s="16">
        <f>IF($B321="P",VLOOKUP($E321,'[2]Costeo-JUL26'!$B$9:$CQ$307,BU$1,0),0)*$G321</f>
        <v>0</v>
      </c>
      <c r="BV321" s="36">
        <f>IF($B321="P",VLOOKUP($E321,'[2]Costeo-JUL26'!$B$9:$CQ$307,BV$1,0),0)*$G321</f>
        <v>0</v>
      </c>
      <c r="BW321" s="35">
        <f>IF($B321="P",VLOOKUP($E321,'[2]Costeo-JUL26'!$B$9:$CQ$307,BW$1,0),0)</f>
        <v>0</v>
      </c>
      <c r="BX321" s="36">
        <f t="shared" si="150"/>
        <v>0</v>
      </c>
      <c r="BY321" s="36">
        <f t="shared" si="151"/>
        <v>0</v>
      </c>
      <c r="BZ321" s="34">
        <f>IF($B321="P",VLOOKUP($E321,'[2]Costeo-JUL26'!$B$9:$CQ$307,BZ$1,0),0)</f>
        <v>0</v>
      </c>
      <c r="CA321" s="16">
        <f>IF($B321="P",VLOOKUP($E321,'[2]Costeo-JUL26'!$B$9:$CQ$307,CA$1,0),0)*$G321</f>
        <v>0</v>
      </c>
      <c r="CB321" s="36">
        <f>IF($B321="P",VLOOKUP($E321,'[2]Costeo-JUL26'!$B$9:$CQ$307,CB$1,0),0)*$G321</f>
        <v>0</v>
      </c>
      <c r="CC321" s="35">
        <f>IF($B321="P",VLOOKUP($E321,'[2]Costeo-JUL26'!$B$9:$CQ$307,CC$1,0),0)</f>
        <v>0</v>
      </c>
      <c r="CD321" s="36">
        <f t="shared" si="152"/>
        <v>0</v>
      </c>
      <c r="CE321" s="36">
        <f t="shared" si="153"/>
        <v>0</v>
      </c>
      <c r="CF321" s="37">
        <f t="shared" si="125"/>
        <v>817304.10997557524</v>
      </c>
      <c r="CG321" s="36">
        <f>IF($B321="r",VLOOKUP($E321,'[2]Costeo-JUL26'!$B$9:$CQ$307,CG$1,0),0)*$G321</f>
        <v>0</v>
      </c>
      <c r="CH321" s="35">
        <f>VLOOKUP($E321,'[2]TEORICOS (05.26)'!$A$8:$T$251,CH$1,0)</f>
        <v>0</v>
      </c>
      <c r="CI321" s="36">
        <f t="shared" si="154"/>
        <v>0</v>
      </c>
      <c r="CJ321" s="37">
        <f t="shared" si="155"/>
        <v>0</v>
      </c>
      <c r="CM321" s="16">
        <f>SUMIFS('[1]Ajuste Inventario'!$I:$I,'[1]Ajuste Inventario'!$B:$B,E321,'[1]Ajuste Inventario'!$S:$S,D321)*-1</f>
        <v>0</v>
      </c>
      <c r="CN321" s="36">
        <f t="shared" si="126"/>
        <v>0</v>
      </c>
      <c r="CP321" t="str">
        <f t="shared" si="127"/>
        <v>1410Org.Vtas La Plata</v>
      </c>
      <c r="CQ321" s="10" t="e">
        <f t="shared" si="128"/>
        <v>#DIV/0!</v>
      </c>
    </row>
    <row r="322" spans="1:95" x14ac:dyDescent="0.25">
      <c r="A322" s="30">
        <v>46204</v>
      </c>
      <c r="B322" s="31" t="str">
        <f>VLOOKUP($E322,'[2]TEORICOS (05.26)'!$A$8:$T$251,B$1,0)</f>
        <v>R</v>
      </c>
      <c r="C322" s="32" t="str">
        <f>VLOOKUP($E322,'[2]TEORICOS (05.26)'!$A$8:$T$251,C$1,0)</f>
        <v>Schweppes</v>
      </c>
      <c r="D322" t="s">
        <v>218</v>
      </c>
      <c r="E322">
        <v>1418</v>
      </c>
      <c r="F322" t="s">
        <v>111</v>
      </c>
      <c r="G322" s="16">
        <v>448</v>
      </c>
      <c r="H322" s="16">
        <v>167.55199999999954</v>
      </c>
      <c r="I322" s="33">
        <v>3351953.0099999919</v>
      </c>
      <c r="J322" s="33">
        <v>3323798.4499999918</v>
      </c>
      <c r="K322" s="34">
        <f>IF($B322="P",VLOOKUP($E322,'[2]Costeo-JUL26'!$B$9:$CQ$307,K$1,0),0)</f>
        <v>0</v>
      </c>
      <c r="L322" s="35">
        <f>VLOOKUP($E322,'[2]TEORICOS (05.26)'!$A$8:$T$251,L$1,0)</f>
        <v>0.2</v>
      </c>
      <c r="M322" s="36">
        <f t="shared" si="129"/>
        <v>0</v>
      </c>
      <c r="N322" s="35">
        <f>IF($B322="P",VLOOKUP($E322,'[2]Costeo-JUL26'!$B$9:$CQ$307,N$1,0),0)</f>
        <v>0</v>
      </c>
      <c r="O322" s="36">
        <f t="shared" si="130"/>
        <v>0</v>
      </c>
      <c r="P322" s="36">
        <f>IF($B322="P",VLOOKUP($E322,'[2]Costeo-JUL26'!$B$9:$CQ$307,P$1,0),0)*H322</f>
        <v>0</v>
      </c>
      <c r="Q322" s="36">
        <f t="shared" si="131"/>
        <v>0</v>
      </c>
      <c r="R322" s="34">
        <f>IF($B322="P",VLOOKUP($E322,'[2]Costeo-JUL26'!$B$9:$CQ$307,R$1,0),0)</f>
        <v>0</v>
      </c>
      <c r="S322" s="16">
        <f>IF($B322="P",VLOOKUP($E322,'[2]Costeo-JUL26'!$B$9:$CQ$307,S$1,0),0)*$G322</f>
        <v>0</v>
      </c>
      <c r="T322" s="36">
        <f>IF($B322="P",VLOOKUP($E322,'[2]Costeo-JUL26'!$B$9:$CQ$307,T$1,0),0)*$G322</f>
        <v>0</v>
      </c>
      <c r="U322" s="35">
        <f>IF($B322="P",VLOOKUP($E322,'[2]Costeo-JUL26'!$B$9:$CQ$307,U$1,0),0)</f>
        <v>0</v>
      </c>
      <c r="V322" s="36">
        <f t="shared" si="132"/>
        <v>0</v>
      </c>
      <c r="W322" s="36">
        <f t="shared" si="133"/>
        <v>0</v>
      </c>
      <c r="X322" s="34">
        <f>IF($B322="P",VLOOKUP($E322,'[2]Costeo-JUL26'!$B$9:$CQ$307,X$1,0),0)</f>
        <v>0</v>
      </c>
      <c r="Y322" s="16">
        <f>IF($B322="P",VLOOKUP($E322,'[2]Costeo-JUL26'!$B$9:$CQ$307,Y$1,0),0)*$G322</f>
        <v>0</v>
      </c>
      <c r="Z322" s="36">
        <f>IF($B322="P",VLOOKUP($E322,'[2]Costeo-JUL26'!$B$9:$CQ$307,Z$1,0),0)*$G322</f>
        <v>0</v>
      </c>
      <c r="AA322" s="35">
        <f>IF($B322="P",VLOOKUP($E322,'[2]Costeo-JUL26'!$B$9:$CQ$307,AA$1,0),0)</f>
        <v>0</v>
      </c>
      <c r="AB322" s="36">
        <f t="shared" si="134"/>
        <v>0</v>
      </c>
      <c r="AC322" s="36">
        <f t="shared" si="135"/>
        <v>0</v>
      </c>
      <c r="AD322" s="34">
        <f>IF($B322="P",VLOOKUP($E322,'[2]Costeo-JUL26'!$B$9:$CQ$307,AD$1,0),0)</f>
        <v>0</v>
      </c>
      <c r="AE322" s="16">
        <f>IF($B322="P",VLOOKUP($E322,'[2]Costeo-JUL26'!$B$9:$CQ$307,AE$1,0),0)*$G322</f>
        <v>0</v>
      </c>
      <c r="AF322" s="36">
        <f>IF($B322="P",VLOOKUP($E322,'[2]Costeo-JUL26'!$B$9:$CQ$307,AF$1,0),0)*$G322</f>
        <v>0</v>
      </c>
      <c r="AG322" s="35">
        <f>IF($B322="P",VLOOKUP($E322,'[2]Costeo-JUL26'!$B$9:$CQ$307,AG$1,0),0)</f>
        <v>0</v>
      </c>
      <c r="AH322" s="36">
        <f t="shared" si="136"/>
        <v>0</v>
      </c>
      <c r="AI322" s="36">
        <f t="shared" si="137"/>
        <v>0</v>
      </c>
      <c r="AJ322" s="34">
        <f>IF($B322="P",VLOOKUP($E322,'[2]Costeo-JUL26'!$B$9:$CQ$307,AJ$1,0),0)</f>
        <v>0</v>
      </c>
      <c r="AK322" s="16">
        <f>IF($B322="P",VLOOKUP($E322,'[2]Costeo-JUL26'!$B$9:$CQ$307,AK$1,0),0)*$G322</f>
        <v>0</v>
      </c>
      <c r="AL322" s="36">
        <f>IF($B322="P",VLOOKUP($E322,'[2]Costeo-JUL26'!$B$9:$CQ$307,AL$1,0),0)*$G322</f>
        <v>0</v>
      </c>
      <c r="AM322" s="35">
        <f>IF($B322="P",VLOOKUP($E322,'[2]Costeo-JUL26'!$B$9:$CQ$307,AM$1,0),0)</f>
        <v>0</v>
      </c>
      <c r="AN322" s="36">
        <f t="shared" si="138"/>
        <v>0</v>
      </c>
      <c r="AO322" s="36">
        <f t="shared" si="139"/>
        <v>0</v>
      </c>
      <c r="AP322" s="34">
        <f>IF($B322="P",VLOOKUP($E322,'[2]Costeo-JUL26'!$B$9:$CQ$307,AP$1,0),0)</f>
        <v>0</v>
      </c>
      <c r="AQ322" s="16">
        <f>IF($B322="P",VLOOKUP($E322,'[2]Costeo-JUL26'!$B$9:$CQ$307,AQ$1,0),0)*$G322</f>
        <v>0</v>
      </c>
      <c r="AR322" s="36">
        <f>IF($B322="P",VLOOKUP($E322,'[2]Costeo-JUL26'!$B$9:$CQ$307,AR$1,0),0)*$G322</f>
        <v>0</v>
      </c>
      <c r="AS322" s="35">
        <f>IF($B322="P",VLOOKUP($E322,'[2]Costeo-JUL26'!$B$9:$CQ$307,AS$1,0),0)</f>
        <v>0</v>
      </c>
      <c r="AT322" s="36">
        <f t="shared" si="140"/>
        <v>0</v>
      </c>
      <c r="AU322" s="36">
        <f t="shared" si="141"/>
        <v>0</v>
      </c>
      <c r="AV322" s="34">
        <f>IF($B322="P",VLOOKUP($E322,'[2]Costeo-JUL26'!$B$9:$CQ$307,AV$1,0),0)</f>
        <v>0</v>
      </c>
      <c r="AW322" s="16">
        <f>IF($B322="P",VLOOKUP($E322,'[2]Costeo-JUL26'!$B$9:$CQ$307,AW$1,0),0)*$G322</f>
        <v>0</v>
      </c>
      <c r="AX322" s="36">
        <f>IF($B322="P",VLOOKUP($E322,'[2]Costeo-JUL26'!$B$9:$CQ$307,AX$1,0),0)*$G322</f>
        <v>0</v>
      </c>
      <c r="AY322" s="35">
        <f>IF($B322="P",VLOOKUP($E322,'[2]Costeo-JUL26'!$B$9:$CQ$307,AY$1,0),0)</f>
        <v>0</v>
      </c>
      <c r="AZ322" s="36">
        <f t="shared" si="142"/>
        <v>0</v>
      </c>
      <c r="BA322" s="36">
        <f t="shared" si="143"/>
        <v>0</v>
      </c>
      <c r="BB322" s="34">
        <f>IF($B322="P",VLOOKUP($E322,'[2]Costeo-JUL26'!$B$9:$CQ$307,BB$1,0),0)</f>
        <v>0</v>
      </c>
      <c r="BC322" s="16">
        <f>IF($B322="P",VLOOKUP($E322,'[2]Costeo-JUL26'!$B$9:$CQ$307,BC$1,0),0)*$G322</f>
        <v>0</v>
      </c>
      <c r="BD322" s="36">
        <f>IF($B322="P",VLOOKUP($E322,'[2]Costeo-JUL26'!$B$9:$CQ$307,BD$1,0),0)*$G322</f>
        <v>0</v>
      </c>
      <c r="BE322" s="35">
        <f>IF($B322="P",VLOOKUP($E322,'[2]Costeo-JUL26'!$B$9:$CQ$307,BE$1,0),0)</f>
        <v>0</v>
      </c>
      <c r="BF322" s="36">
        <f t="shared" si="144"/>
        <v>0</v>
      </c>
      <c r="BG322" s="36">
        <f t="shared" si="145"/>
        <v>0</v>
      </c>
      <c r="BH322" s="34">
        <f>IF($B322="P",VLOOKUP($E322,'[2]Costeo-JUL26'!$B$9:$CQ$307,BH$1,0),0)</f>
        <v>0</v>
      </c>
      <c r="BI322" s="16">
        <f>IF($B322="P",VLOOKUP($E322,'[2]Costeo-JUL26'!$B$9:$CQ$307,BI$1,0),0)*$G322</f>
        <v>0</v>
      </c>
      <c r="BJ322" s="36">
        <f>IF($B322="P",VLOOKUP($E322,'[2]Costeo-JUL26'!$B$9:$CQ$307,BJ$1,0),0)*$G322</f>
        <v>0</v>
      </c>
      <c r="BK322" s="35">
        <f>IF(BH322=910319,0,IF($B322="P",VLOOKUP($E322,'[2]Costeo-JUL26'!$B$9:$CQ$307,BK$1,0),0))</f>
        <v>0</v>
      </c>
      <c r="BL322" s="36">
        <f t="shared" si="146"/>
        <v>0</v>
      </c>
      <c r="BM322" s="36">
        <f t="shared" si="147"/>
        <v>0</v>
      </c>
      <c r="BN322" s="34">
        <f>IF($B322="P",VLOOKUP($E322,'[2]Costeo-JUL26'!$B$9:$CQ$307,BN$1,0),0)</f>
        <v>0</v>
      </c>
      <c r="BO322" s="16">
        <f>IF($B322="P",VLOOKUP($E322,'[2]Costeo-JUL26'!$B$9:$CQ$307,BO$1,0),0)*$G322</f>
        <v>0</v>
      </c>
      <c r="BP322" s="36">
        <f>IF($B322="P",VLOOKUP($E322,'[2]Costeo-JUL26'!$B$9:$CQ$307,BP$1,0),0)*$G322</f>
        <v>0</v>
      </c>
      <c r="BQ322" s="35">
        <f>IF($B322="P",VLOOKUP($E322,'[2]Costeo-JUL26'!$B$9:$CQ$307,BQ$1,0),0)</f>
        <v>0</v>
      </c>
      <c r="BR322" s="36">
        <f t="shared" si="148"/>
        <v>0</v>
      </c>
      <c r="BS322" s="36">
        <f t="shared" si="149"/>
        <v>0</v>
      </c>
      <c r="BT322" s="34">
        <f>IF($B322="P",VLOOKUP($E322,'[2]Costeo-JUL26'!$B$9:$CQ$307,BT$1,0),0)</f>
        <v>0</v>
      </c>
      <c r="BU322" s="16">
        <f>IF($B322="P",VLOOKUP($E322,'[2]Costeo-JUL26'!$B$9:$CQ$307,BU$1,0),0)*$G322</f>
        <v>0</v>
      </c>
      <c r="BV322" s="36">
        <f>IF($B322="P",VLOOKUP($E322,'[2]Costeo-JUL26'!$B$9:$CQ$307,BV$1,0),0)*$G322</f>
        <v>0</v>
      </c>
      <c r="BW322" s="35">
        <f>IF($B322="P",VLOOKUP($E322,'[2]Costeo-JUL26'!$B$9:$CQ$307,BW$1,0),0)</f>
        <v>0</v>
      </c>
      <c r="BX322" s="36">
        <f t="shared" si="150"/>
        <v>0</v>
      </c>
      <c r="BY322" s="36">
        <f t="shared" si="151"/>
        <v>0</v>
      </c>
      <c r="BZ322" s="34">
        <f>IF($B322="P",VLOOKUP($E322,'[2]Costeo-JUL26'!$B$9:$CQ$307,BZ$1,0),0)</f>
        <v>0</v>
      </c>
      <c r="CA322" s="16">
        <f>IF($B322="P",VLOOKUP($E322,'[2]Costeo-JUL26'!$B$9:$CQ$307,CA$1,0),0)*$G322</f>
        <v>0</v>
      </c>
      <c r="CB322" s="36">
        <f>IF($B322="P",VLOOKUP($E322,'[2]Costeo-JUL26'!$B$9:$CQ$307,CB$1,0),0)*$G322</f>
        <v>0</v>
      </c>
      <c r="CC322" s="35">
        <f>IF($B322="P",VLOOKUP($E322,'[2]Costeo-JUL26'!$B$9:$CQ$307,CC$1,0),0)</f>
        <v>0</v>
      </c>
      <c r="CD322" s="36">
        <f t="shared" si="152"/>
        <v>0</v>
      </c>
      <c r="CE322" s="36">
        <f t="shared" si="153"/>
        <v>0</v>
      </c>
      <c r="CF322" s="37">
        <f t="shared" si="125"/>
        <v>0</v>
      </c>
      <c r="CG322" s="36">
        <f>IF($B322="r",VLOOKUP($E322,'[2]Costeo-JUL26'!$B$9:$CQ$307,CG$1,0),0)*$G322</f>
        <v>851555.95141700411</v>
      </c>
      <c r="CH322" s="35">
        <f>VLOOKUP($E322,'[2]TEORICOS (05.26)'!$A$8:$T$251,CH$1,0)</f>
        <v>0.05</v>
      </c>
      <c r="CI322" s="36">
        <f t="shared" si="154"/>
        <v>622181.8924291482</v>
      </c>
      <c r="CJ322" s="37">
        <f t="shared" si="155"/>
        <v>1473737.8438461523</v>
      </c>
      <c r="CM322" s="16">
        <f>SUMIFS('[1]Ajuste Inventario'!$I:$I,'[1]Ajuste Inventario'!$B:$B,E322,'[1]Ajuste Inventario'!$S:$S,D322)*-1</f>
        <v>0</v>
      </c>
      <c r="CN322" s="36">
        <f t="shared" si="126"/>
        <v>0</v>
      </c>
      <c r="CP322" t="str">
        <f t="shared" si="127"/>
        <v>1418Org.Vtas La Plata</v>
      </c>
      <c r="CQ322" s="10" t="e">
        <f t="shared" si="128"/>
        <v>#DIV/0!</v>
      </c>
    </row>
    <row r="323" spans="1:95" x14ac:dyDescent="0.25">
      <c r="A323" s="30">
        <v>46204</v>
      </c>
      <c r="B323" s="31" t="str">
        <f>VLOOKUP($E323,'[2]TEORICOS (05.26)'!$A$8:$T$251,B$1,0)</f>
        <v>P</v>
      </c>
      <c r="C323" s="32" t="str">
        <f>VLOOKUP($E323,'[2]TEORICOS (05.26)'!$A$8:$T$251,C$1,0)</f>
        <v>Schweppes</v>
      </c>
      <c r="D323" t="s">
        <v>218</v>
      </c>
      <c r="E323">
        <v>1436</v>
      </c>
      <c r="F323" t="s">
        <v>112</v>
      </c>
      <c r="G323" s="16">
        <v>1735.6659999999999</v>
      </c>
      <c r="H323" s="16">
        <v>2751.0306100000244</v>
      </c>
      <c r="I323" s="33">
        <v>22306712.269999877</v>
      </c>
      <c r="J323" s="33">
        <v>22117176.799999893</v>
      </c>
      <c r="K323" s="34">
        <f>IF($B323="P",VLOOKUP($E323,'[2]Costeo-JUL26'!$B$9:$CQ$307,K$1,0),0)</f>
        <v>905752</v>
      </c>
      <c r="L323" s="35">
        <f>VLOOKUP($E323,'[2]TEORICOS (05.26)'!$A$8:$T$251,L$1,0)</f>
        <v>0.2</v>
      </c>
      <c r="M323" s="36">
        <f t="shared" si="129"/>
        <v>4423435.3599999789</v>
      </c>
      <c r="N323" s="35">
        <f>IF($B323="P",VLOOKUP($E323,'[2]Costeo-JUL26'!$B$9:$CQ$307,N$1,0),0)</f>
        <v>2.5000000000000001E-2</v>
      </c>
      <c r="O323" s="36">
        <f t="shared" si="130"/>
        <v>110585.88399999948</v>
      </c>
      <c r="P323" s="36">
        <f>IF($B323="P",VLOOKUP($E323,'[2]Costeo-JUL26'!$B$9:$CQ$307,P$1,0),0)*H323</f>
        <v>0</v>
      </c>
      <c r="Q323" s="36">
        <f t="shared" si="131"/>
        <v>4534021.2439999785</v>
      </c>
      <c r="R323" s="34">
        <f>IF($B323="P",VLOOKUP($E323,'[2]Costeo-JUL26'!$B$9:$CQ$307,R$1,0),0)</f>
        <v>902332</v>
      </c>
      <c r="S323" s="16">
        <f>IF($B323="P",VLOOKUP($E323,'[2]Costeo-JUL26'!$B$9:$CQ$307,S$1,0),0)*$G323</f>
        <v>1900.2939201000002</v>
      </c>
      <c r="T323" s="36">
        <f>IF($B323="P",VLOOKUP($E323,'[2]Costeo-JUL26'!$B$9:$CQ$307,T$1,0),0)*$G323</f>
        <v>1325557.4247957349</v>
      </c>
      <c r="U323" s="35">
        <f>IF($B323="P",VLOOKUP($E323,'[2]Costeo-JUL26'!$B$9:$CQ$307,U$1,0),0)</f>
        <v>1.4999999999999999E-2</v>
      </c>
      <c r="V323" s="36">
        <f t="shared" si="132"/>
        <v>19883.361371936022</v>
      </c>
      <c r="W323" s="36">
        <f t="shared" si="133"/>
        <v>1345440.786167671</v>
      </c>
      <c r="X323" s="34">
        <f>IF($B323="P",VLOOKUP($E323,'[2]Costeo-JUL26'!$B$9:$CQ$307,X$1,0),0)</f>
        <v>902338</v>
      </c>
      <c r="Y323" s="16">
        <f>IF($B323="P",VLOOKUP($E323,'[2]Costeo-JUL26'!$B$9:$CQ$307,Y$1,0),0)*$G323</f>
        <v>136.09009972800001</v>
      </c>
      <c r="Z323" s="36">
        <f>IF($B323="P",VLOOKUP($E323,'[2]Costeo-JUL26'!$B$9:$CQ$307,Z$1,0),0)*$G323</f>
        <v>38478.11479709472</v>
      </c>
      <c r="AA323" s="35">
        <f>IF($B323="P",VLOOKUP($E323,'[2]Costeo-JUL26'!$B$9:$CQ$307,AA$1,0),0)</f>
        <v>0.45</v>
      </c>
      <c r="AB323" s="36">
        <f t="shared" si="134"/>
        <v>17315.151658692626</v>
      </c>
      <c r="AC323" s="36">
        <f t="shared" si="135"/>
        <v>55793.26645578735</v>
      </c>
      <c r="AD323" s="34">
        <f>IF($B323="P",VLOOKUP($E323,'[2]Costeo-JUL26'!$B$9:$CQ$307,AD$1,0),0)</f>
        <v>902256</v>
      </c>
      <c r="AE323" s="16">
        <f>IF($B323="P",VLOOKUP($E323,'[2]Costeo-JUL26'!$B$9:$CQ$307,AE$1,0),0)*$G323</f>
        <v>10413.995999999999</v>
      </c>
      <c r="AF323" s="36">
        <f>IF($B323="P",VLOOKUP($E323,'[2]Costeo-JUL26'!$B$9:$CQ$307,AF$1,0),0)*$G323</f>
        <v>155878.77492719999</v>
      </c>
      <c r="AG323" s="35">
        <f>IF($B323="P",VLOOKUP($E323,'[2]Costeo-JUL26'!$B$9:$CQ$307,AG$1,0),0)</f>
        <v>6.0000000000000001E-3</v>
      </c>
      <c r="AH323" s="36">
        <f t="shared" si="136"/>
        <v>935.27264956319993</v>
      </c>
      <c r="AI323" s="36">
        <f t="shared" si="137"/>
        <v>156814.0475767632</v>
      </c>
      <c r="AJ323" s="34">
        <f>IF($B323="P",VLOOKUP($E323,'[2]Costeo-JUL26'!$B$9:$CQ$307,AJ$1,0),0)</f>
        <v>909867</v>
      </c>
      <c r="AK323" s="16">
        <f>IF($B323="P",VLOOKUP($E323,'[2]Costeo-JUL26'!$B$9:$CQ$307,AK$1,0),0)*$G323</f>
        <v>10413.995999999999</v>
      </c>
      <c r="AL323" s="36">
        <f>IF($B323="P",VLOOKUP($E323,'[2]Costeo-JUL26'!$B$9:$CQ$307,AL$1,0),0)*$G323</f>
        <v>135197.82855071998</v>
      </c>
      <c r="AM323" s="35">
        <f>IF($B323="P",VLOOKUP($E323,'[2]Costeo-JUL26'!$B$9:$CQ$307,AM$1,0),0)</f>
        <v>1.7999999999999999E-2</v>
      </c>
      <c r="AN323" s="36">
        <f t="shared" si="138"/>
        <v>2433.5609139129592</v>
      </c>
      <c r="AO323" s="36">
        <f t="shared" si="139"/>
        <v>137631.38946463293</v>
      </c>
      <c r="AP323" s="34">
        <f>IF($B323="P",VLOOKUP($E323,'[2]Costeo-JUL26'!$B$9:$CQ$307,AP$1,0),0)</f>
        <v>913486</v>
      </c>
      <c r="AQ323" s="16">
        <f>IF($B323="P",VLOOKUP($E323,'[2]Costeo-JUL26'!$B$9:$CQ$307,AQ$1,0),0)*$G323</f>
        <v>10413.995999999999</v>
      </c>
      <c r="AR323" s="36">
        <f>IF($B323="P",VLOOKUP($E323,'[2]Costeo-JUL26'!$B$9:$CQ$307,AR$1,0),0)*$G323</f>
        <v>1285466.2241175075</v>
      </c>
      <c r="AS323" s="35">
        <f>IF($B323="P",VLOOKUP($E323,'[2]Costeo-JUL26'!$B$9:$CQ$307,AS$1,0),0)</f>
        <v>0.02</v>
      </c>
      <c r="AT323" s="36">
        <f t="shared" si="140"/>
        <v>25709.324482350148</v>
      </c>
      <c r="AU323" s="36">
        <f t="shared" si="141"/>
        <v>1311175.5485998576</v>
      </c>
      <c r="AV323" s="34">
        <f>IF($B323="P",VLOOKUP($E323,'[2]Costeo-JUL26'!$B$9:$CQ$307,AV$1,0),0)</f>
        <v>917330</v>
      </c>
      <c r="AW323" s="16">
        <f>IF($B323="P",VLOOKUP($E323,'[2]Costeo-JUL26'!$B$9:$CQ$307,AW$1,0),0)*$G323</f>
        <v>40.441017799999997</v>
      </c>
      <c r="AX323" s="36">
        <f>IF($B323="P",VLOOKUP($E323,'[2]Costeo-JUL26'!$B$9:$CQ$307,AX$1,0),0)*$G323</f>
        <v>158986.0290998696</v>
      </c>
      <c r="AY323" s="35">
        <f>IF($B323="P",VLOOKUP($E323,'[2]Costeo-JUL26'!$B$9:$CQ$307,AY$1,0),0)</f>
        <v>0.03</v>
      </c>
      <c r="AZ323" s="36">
        <f t="shared" si="142"/>
        <v>4769.5808729960881</v>
      </c>
      <c r="BA323" s="36">
        <f t="shared" si="143"/>
        <v>163755.6099728657</v>
      </c>
      <c r="BB323" s="34">
        <f>IF($B323="P",VLOOKUP($E323,'[2]Costeo-JUL26'!$B$9:$CQ$307,BB$1,0),0)</f>
        <v>902311</v>
      </c>
      <c r="BC323" s="16">
        <f>IF($B323="P",VLOOKUP($E323,'[2]Costeo-JUL26'!$B$9:$CQ$307,BC$1,0),0)*$G323</f>
        <v>6.9736580357142861</v>
      </c>
      <c r="BD323" s="36">
        <f>IF($B323="P",VLOOKUP($E323,'[2]Costeo-JUL26'!$B$9:$CQ$307,BD$1,0),0)*$G323</f>
        <v>27348.211167468755</v>
      </c>
      <c r="BE323" s="35">
        <f>IF($B323="P",VLOOKUP($E323,'[2]Costeo-JUL26'!$B$9:$CQ$307,BE$1,0),0)</f>
        <v>0.03</v>
      </c>
      <c r="BF323" s="36">
        <f t="shared" si="144"/>
        <v>820.44633502406259</v>
      </c>
      <c r="BG323" s="36">
        <f t="shared" si="145"/>
        <v>28168.657502492817</v>
      </c>
      <c r="BH323" s="34">
        <f>IF($B323="P",VLOOKUP($E323,'[2]Costeo-JUL26'!$B$9:$CQ$307,BH$1,0),0)</f>
        <v>910319</v>
      </c>
      <c r="BI323" s="16">
        <f>IF($B323="P",VLOOKUP($E323,'[2]Costeo-JUL26'!$B$9:$CQ$307,BI$1,0),0)*$G323</f>
        <v>23.245526785714283</v>
      </c>
      <c r="BJ323" s="36">
        <f>IF($B323="P",VLOOKUP($E323,'[2]Costeo-JUL26'!$B$9:$CQ$307,BJ$1,0),0)*$G323</f>
        <v>60775.429781250001</v>
      </c>
      <c r="BK323" s="35">
        <f>IF(BH323=910319,0,IF($B323="P",VLOOKUP($E323,'[2]Costeo-JUL26'!$B$9:$CQ$307,BK$1,0),0))</f>
        <v>0</v>
      </c>
      <c r="BL323" s="36">
        <f t="shared" si="146"/>
        <v>0</v>
      </c>
      <c r="BM323" s="36">
        <f t="shared" si="147"/>
        <v>60775.429781250001</v>
      </c>
      <c r="BN323" s="34">
        <f>IF($B323="P",VLOOKUP($E323,'[2]Costeo-JUL26'!$B$9:$CQ$307,BN$1,0),0)</f>
        <v>0</v>
      </c>
      <c r="BO323" s="16">
        <f>IF($B323="P",VLOOKUP($E323,'[2]Costeo-JUL26'!$B$9:$CQ$307,BO$1,0),0)*$G323</f>
        <v>0</v>
      </c>
      <c r="BP323" s="36">
        <f>IF($B323="P",VLOOKUP($E323,'[2]Costeo-JUL26'!$B$9:$CQ$307,BP$1,0),0)*$G323</f>
        <v>0</v>
      </c>
      <c r="BQ323" s="35">
        <f>IF($B323="P",VLOOKUP($E323,'[2]Costeo-JUL26'!$B$9:$CQ$307,BQ$1,0),0)</f>
        <v>0</v>
      </c>
      <c r="BR323" s="36">
        <f t="shared" si="148"/>
        <v>0</v>
      </c>
      <c r="BS323" s="36">
        <f t="shared" si="149"/>
        <v>0</v>
      </c>
      <c r="BT323" s="34">
        <f>IF($B323="P",VLOOKUP($E323,'[2]Costeo-JUL26'!$B$9:$CQ$307,BT$1,0),0)</f>
        <v>0</v>
      </c>
      <c r="BU323" s="16">
        <f>IF($B323="P",VLOOKUP($E323,'[2]Costeo-JUL26'!$B$9:$CQ$307,BU$1,0),0)*$G323</f>
        <v>0</v>
      </c>
      <c r="BV323" s="36">
        <f>IF($B323="P",VLOOKUP($E323,'[2]Costeo-JUL26'!$B$9:$CQ$307,BV$1,0),0)*$G323</f>
        <v>0</v>
      </c>
      <c r="BW323" s="35">
        <f>IF($B323="P",VLOOKUP($E323,'[2]Costeo-JUL26'!$B$9:$CQ$307,BW$1,0),0)</f>
        <v>0</v>
      </c>
      <c r="BX323" s="36">
        <f t="shared" si="150"/>
        <v>0</v>
      </c>
      <c r="BY323" s="36">
        <f t="shared" si="151"/>
        <v>0</v>
      </c>
      <c r="BZ323" s="34">
        <f>IF($B323="P",VLOOKUP($E323,'[2]Costeo-JUL26'!$B$9:$CQ$307,BZ$1,0),0)</f>
        <v>0</v>
      </c>
      <c r="CA323" s="16">
        <f>IF($B323="P",VLOOKUP($E323,'[2]Costeo-JUL26'!$B$9:$CQ$307,CA$1,0),0)*$G323</f>
        <v>0</v>
      </c>
      <c r="CB323" s="36">
        <f>IF($B323="P",VLOOKUP($E323,'[2]Costeo-JUL26'!$B$9:$CQ$307,CB$1,0),0)*$G323</f>
        <v>0</v>
      </c>
      <c r="CC323" s="35">
        <f>IF($B323="P",VLOOKUP($E323,'[2]Costeo-JUL26'!$B$9:$CQ$307,CC$1,0),0)</f>
        <v>0</v>
      </c>
      <c r="CD323" s="36">
        <f t="shared" si="152"/>
        <v>0</v>
      </c>
      <c r="CE323" s="36">
        <f t="shared" si="153"/>
        <v>0</v>
      </c>
      <c r="CF323" s="37">
        <f t="shared" si="125"/>
        <v>7793575.9795212978</v>
      </c>
      <c r="CG323" s="36">
        <f>IF($B323="r",VLOOKUP($E323,'[2]Costeo-JUL26'!$B$9:$CQ$307,CG$1,0),0)*$G323</f>
        <v>0</v>
      </c>
      <c r="CH323" s="35">
        <f>VLOOKUP($E323,'[2]TEORICOS (05.26)'!$A$8:$T$251,CH$1,0)</f>
        <v>0</v>
      </c>
      <c r="CI323" s="36">
        <f t="shared" si="154"/>
        <v>0</v>
      </c>
      <c r="CJ323" s="37">
        <f t="shared" si="155"/>
        <v>0</v>
      </c>
      <c r="CM323" s="16">
        <f>SUMIFS('[1]Ajuste Inventario'!$I:$I,'[1]Ajuste Inventario'!$B:$B,E323,'[1]Ajuste Inventario'!$S:$S,D323)*-1</f>
        <v>0</v>
      </c>
      <c r="CN323" s="36">
        <f t="shared" si="126"/>
        <v>0</v>
      </c>
      <c r="CP323" t="str">
        <f t="shared" si="127"/>
        <v>1436Org.Vtas La Plata</v>
      </c>
      <c r="CQ323" s="10" t="e">
        <f t="shared" si="128"/>
        <v>#DIV/0!</v>
      </c>
    </row>
    <row r="324" spans="1:95" x14ac:dyDescent="0.25">
      <c r="A324" s="30">
        <v>46204</v>
      </c>
      <c r="B324" s="31" t="str">
        <f>VLOOKUP($E324,'[2]TEORICOS (05.26)'!$A$8:$T$251,B$1,0)</f>
        <v>P</v>
      </c>
      <c r="C324" s="32" t="str">
        <f>VLOOKUP($E324,'[2]TEORICOS (05.26)'!$A$8:$T$251,C$1,0)</f>
        <v>Schweppes</v>
      </c>
      <c r="D324" t="s">
        <v>218</v>
      </c>
      <c r="E324">
        <v>1459</v>
      </c>
      <c r="F324" t="s">
        <v>113</v>
      </c>
      <c r="G324" s="16">
        <v>1601.3330000000001</v>
      </c>
      <c r="H324" s="16">
        <v>3807.9698740000249</v>
      </c>
      <c r="I324" s="33">
        <v>27073903.910000071</v>
      </c>
      <c r="J324" s="33">
        <v>26820699.660000049</v>
      </c>
      <c r="K324" s="34">
        <f>IF($B324="P",VLOOKUP($E324,'[2]Costeo-JUL26'!$B$9:$CQ$307,K$1,0),0)</f>
        <v>905752</v>
      </c>
      <c r="L324" s="35">
        <f>VLOOKUP($E324,'[2]TEORICOS (05.26)'!$A$8:$T$251,L$1,0)</f>
        <v>0.2</v>
      </c>
      <c r="M324" s="36">
        <f t="shared" si="129"/>
        <v>5364139.9320000103</v>
      </c>
      <c r="N324" s="35">
        <f>IF($B324="P",VLOOKUP($E324,'[2]Costeo-JUL26'!$B$9:$CQ$307,N$1,0),0)</f>
        <v>2.5000000000000001E-2</v>
      </c>
      <c r="O324" s="36">
        <f t="shared" si="130"/>
        <v>134103.49830000027</v>
      </c>
      <c r="P324" s="36">
        <f>IF($B324="P",VLOOKUP($E324,'[2]Costeo-JUL26'!$B$9:$CQ$307,P$1,0),0)*H324</f>
        <v>0</v>
      </c>
      <c r="Q324" s="36">
        <f t="shared" si="131"/>
        <v>5498243.4303000104</v>
      </c>
      <c r="R324" s="34">
        <f>IF($B324="P",VLOOKUP($E324,'[2]Costeo-JUL26'!$B$9:$CQ$307,R$1,0),0)</f>
        <v>902332</v>
      </c>
      <c r="S324" s="16">
        <f>IF($B324="P",VLOOKUP($E324,'[2]Costeo-JUL26'!$B$9:$CQ$307,S$1,0),0)*$G324</f>
        <v>2629.8291525750005</v>
      </c>
      <c r="T324" s="36">
        <f>IF($B324="P",VLOOKUP($E324,'[2]Costeo-JUL26'!$B$9:$CQ$307,T$1,0),0)*$G324</f>
        <v>1834447.5674355796</v>
      </c>
      <c r="U324" s="35">
        <f>IF($B324="P",VLOOKUP($E324,'[2]Costeo-JUL26'!$B$9:$CQ$307,U$1,0),0)</f>
        <v>1.4999999999999999E-2</v>
      </c>
      <c r="V324" s="36">
        <f t="shared" si="132"/>
        <v>27516.713511533693</v>
      </c>
      <c r="W324" s="36">
        <f t="shared" si="133"/>
        <v>1861964.2809471134</v>
      </c>
      <c r="X324" s="34">
        <f>IF($B324="P",VLOOKUP($E324,'[2]Costeo-JUL26'!$B$9:$CQ$307,X$1,0),0)</f>
        <v>902338</v>
      </c>
      <c r="Y324" s="16">
        <f>IF($B324="P",VLOOKUP($E324,'[2]Costeo-JUL26'!$B$9:$CQ$307,Y$1,0),0)*$G324</f>
        <v>188.33597679600001</v>
      </c>
      <c r="Z324" s="36">
        <f>IF($B324="P",VLOOKUP($E324,'[2]Costeo-JUL26'!$B$9:$CQ$307,Z$1,0),0)*$G324</f>
        <v>53250.114079301049</v>
      </c>
      <c r="AA324" s="35">
        <f>IF($B324="P",VLOOKUP($E324,'[2]Costeo-JUL26'!$B$9:$CQ$307,AA$1,0),0)</f>
        <v>0.45</v>
      </c>
      <c r="AB324" s="36">
        <f t="shared" si="134"/>
        <v>23962.551335685472</v>
      </c>
      <c r="AC324" s="36">
        <f t="shared" si="135"/>
        <v>77212.665414986521</v>
      </c>
      <c r="AD324" s="34">
        <f>IF($B324="P",VLOOKUP($E324,'[2]Costeo-JUL26'!$B$9:$CQ$307,AD$1,0),0)</f>
        <v>902256</v>
      </c>
      <c r="AE324" s="16">
        <f>IF($B324="P",VLOOKUP($E324,'[2]Costeo-JUL26'!$B$9:$CQ$307,AE$1,0),0)*$G324</f>
        <v>9607.9979999999996</v>
      </c>
      <c r="AF324" s="36">
        <f>IF($B324="P",VLOOKUP($E324,'[2]Costeo-JUL26'!$B$9:$CQ$307,AF$1,0),0)*$G324</f>
        <v>143814.43566360002</v>
      </c>
      <c r="AG324" s="35">
        <f>IF($B324="P",VLOOKUP($E324,'[2]Costeo-JUL26'!$B$9:$CQ$307,AG$1,0),0)</f>
        <v>6.0000000000000001E-3</v>
      </c>
      <c r="AH324" s="36">
        <f t="shared" si="136"/>
        <v>862.88661398160014</v>
      </c>
      <c r="AI324" s="36">
        <f t="shared" si="137"/>
        <v>144677.32227758161</v>
      </c>
      <c r="AJ324" s="34">
        <f>IF($B324="P",VLOOKUP($E324,'[2]Costeo-JUL26'!$B$9:$CQ$307,AJ$1,0),0)</f>
        <v>923740</v>
      </c>
      <c r="AK324" s="16">
        <f>IF($B324="P",VLOOKUP($E324,'[2]Costeo-JUL26'!$B$9:$CQ$307,AK$1,0),0)*$G324</f>
        <v>9607.9979999999996</v>
      </c>
      <c r="AL324" s="36">
        <f>IF($B324="P",VLOOKUP($E324,'[2]Costeo-JUL26'!$B$9:$CQ$307,AL$1,0),0)*$G324</f>
        <v>143814.43566360002</v>
      </c>
      <c r="AM324" s="35">
        <f>IF($B324="P",VLOOKUP($E324,'[2]Costeo-JUL26'!$B$9:$CQ$307,AM$1,0),0)</f>
        <v>1.7999999999999999E-2</v>
      </c>
      <c r="AN324" s="36">
        <f t="shared" si="138"/>
        <v>2588.6598419448001</v>
      </c>
      <c r="AO324" s="36">
        <f t="shared" si="139"/>
        <v>146403.09550554483</v>
      </c>
      <c r="AP324" s="34">
        <f>IF($B324="P",VLOOKUP($E324,'[2]Costeo-JUL26'!$B$9:$CQ$307,AP$1,0),0)</f>
        <v>916882</v>
      </c>
      <c r="AQ324" s="16">
        <f>IF($B324="P",VLOOKUP($E324,'[2]Costeo-JUL26'!$B$9:$CQ$307,AQ$1,0),0)*$G324</f>
        <v>9607.9979999999996</v>
      </c>
      <c r="AR324" s="36">
        <f>IF($B324="P",VLOOKUP($E324,'[2]Costeo-JUL26'!$B$9:$CQ$307,AR$1,0),0)*$G324</f>
        <v>1567604.4425177283</v>
      </c>
      <c r="AS324" s="35">
        <f>IF($B324="P",VLOOKUP($E324,'[2]Costeo-JUL26'!$B$9:$CQ$307,AS$1,0),0)</f>
        <v>0.02</v>
      </c>
      <c r="AT324" s="36">
        <f t="shared" si="140"/>
        <v>31352.088850354568</v>
      </c>
      <c r="AU324" s="36">
        <f t="shared" si="141"/>
        <v>1598956.5313680829</v>
      </c>
      <c r="AV324" s="34">
        <f>IF($B324="P",VLOOKUP($E324,'[2]Costeo-JUL26'!$B$9:$CQ$307,AV$1,0),0)</f>
        <v>932442</v>
      </c>
      <c r="AW324" s="16">
        <f>IF($B324="P",VLOOKUP($E324,'[2]Costeo-JUL26'!$B$9:$CQ$307,AW$1,0),0)*$G324</f>
        <v>44.356924100000001</v>
      </c>
      <c r="AX324" s="36">
        <f>IF($B324="P",VLOOKUP($E324,'[2]Costeo-JUL26'!$B$9:$CQ$307,AX$1,0),0)*$G324</f>
        <v>163733.57473344586</v>
      </c>
      <c r="AY324" s="35">
        <f>IF($B324="P",VLOOKUP($E324,'[2]Costeo-JUL26'!$B$9:$CQ$307,AY$1,0),0)</f>
        <v>0.03</v>
      </c>
      <c r="AZ324" s="36">
        <f t="shared" si="142"/>
        <v>4912.0072420033757</v>
      </c>
      <c r="BA324" s="36">
        <f t="shared" si="143"/>
        <v>168645.58197544923</v>
      </c>
      <c r="BB324" s="34">
        <f>IF($B324="P",VLOOKUP($E324,'[2]Costeo-JUL26'!$B$9:$CQ$307,BB$1,0),0)</f>
        <v>902311</v>
      </c>
      <c r="BC324" s="16">
        <f>IF($B324="P",VLOOKUP($E324,'[2]Costeo-JUL26'!$B$9:$CQ$307,BC$1,0),0)*$G324</f>
        <v>7.005831875000001</v>
      </c>
      <c r="BD324" s="36">
        <f>IF($B324="P",VLOOKUP($E324,'[2]Costeo-JUL26'!$B$9:$CQ$307,BD$1,0),0)*$G324</f>
        <v>27474.385543434382</v>
      </c>
      <c r="BE324" s="35">
        <f>IF($B324="P",VLOOKUP($E324,'[2]Costeo-JUL26'!$B$9:$CQ$307,BE$1,0),0)</f>
        <v>0.03</v>
      </c>
      <c r="BF324" s="36">
        <f t="shared" si="144"/>
        <v>824.2315663030314</v>
      </c>
      <c r="BG324" s="36">
        <f t="shared" si="145"/>
        <v>28298.617109737414</v>
      </c>
      <c r="BH324" s="34">
        <f>IF($B324="P",VLOOKUP($E324,'[2]Costeo-JUL26'!$B$9:$CQ$307,BH$1,0),0)</f>
        <v>933089</v>
      </c>
      <c r="BI324" s="16">
        <f>IF($B324="P",VLOOKUP($E324,'[2]Costeo-JUL26'!$B$9:$CQ$307,BI$1,0),0)*$G324</f>
        <v>60.0499875</v>
      </c>
      <c r="BJ324" s="36">
        <f>IF($B324="P",VLOOKUP($E324,'[2]Costeo-JUL26'!$B$9:$CQ$307,BJ$1,0),0)*$G324</f>
        <v>44717.576932011332</v>
      </c>
      <c r="BK324" s="35">
        <f>IF(BH324=910319,0,IF($B324="P",VLOOKUP($E324,'[2]Costeo-JUL26'!$B$9:$CQ$307,BK$1,0),0))</f>
        <v>0.02</v>
      </c>
      <c r="BL324" s="36">
        <f t="shared" si="146"/>
        <v>894.35153864022664</v>
      </c>
      <c r="BM324" s="36">
        <f t="shared" si="147"/>
        <v>45611.928470651561</v>
      </c>
      <c r="BN324" s="34">
        <f>IF($B324="P",VLOOKUP($E324,'[2]Costeo-JUL26'!$B$9:$CQ$307,BN$1,0),0)</f>
        <v>0</v>
      </c>
      <c r="BO324" s="16">
        <f>IF($B324="P",VLOOKUP($E324,'[2]Costeo-JUL26'!$B$9:$CQ$307,BO$1,0),0)*$G324</f>
        <v>0</v>
      </c>
      <c r="BP324" s="36">
        <f>IF($B324="P",VLOOKUP($E324,'[2]Costeo-JUL26'!$B$9:$CQ$307,BP$1,0),0)*$G324</f>
        <v>0</v>
      </c>
      <c r="BQ324" s="35">
        <f>IF($B324="P",VLOOKUP($E324,'[2]Costeo-JUL26'!$B$9:$CQ$307,BQ$1,0),0)</f>
        <v>0</v>
      </c>
      <c r="BR324" s="36">
        <f t="shared" si="148"/>
        <v>0</v>
      </c>
      <c r="BS324" s="36">
        <f t="shared" si="149"/>
        <v>0</v>
      </c>
      <c r="BT324" s="34">
        <f>IF($B324="P",VLOOKUP($E324,'[2]Costeo-JUL26'!$B$9:$CQ$307,BT$1,0),0)</f>
        <v>0</v>
      </c>
      <c r="BU324" s="16">
        <f>IF($B324="P",VLOOKUP($E324,'[2]Costeo-JUL26'!$B$9:$CQ$307,BU$1,0),0)*$G324</f>
        <v>0</v>
      </c>
      <c r="BV324" s="36">
        <f>IF($B324="P",VLOOKUP($E324,'[2]Costeo-JUL26'!$B$9:$CQ$307,BV$1,0),0)*$G324</f>
        <v>0</v>
      </c>
      <c r="BW324" s="35">
        <f>IF($B324="P",VLOOKUP($E324,'[2]Costeo-JUL26'!$B$9:$CQ$307,BW$1,0),0)</f>
        <v>0</v>
      </c>
      <c r="BX324" s="36">
        <f t="shared" si="150"/>
        <v>0</v>
      </c>
      <c r="BY324" s="36">
        <f t="shared" si="151"/>
        <v>0</v>
      </c>
      <c r="BZ324" s="34">
        <f>IF($B324="P",VLOOKUP($E324,'[2]Costeo-JUL26'!$B$9:$CQ$307,BZ$1,0),0)</f>
        <v>0</v>
      </c>
      <c r="CA324" s="16">
        <f>IF($B324="P",VLOOKUP($E324,'[2]Costeo-JUL26'!$B$9:$CQ$307,CA$1,0),0)*$G324</f>
        <v>0</v>
      </c>
      <c r="CB324" s="36">
        <f>IF($B324="P",VLOOKUP($E324,'[2]Costeo-JUL26'!$B$9:$CQ$307,CB$1,0),0)*$G324</f>
        <v>0</v>
      </c>
      <c r="CC324" s="35">
        <f>IF($B324="P",VLOOKUP($E324,'[2]Costeo-JUL26'!$B$9:$CQ$307,CC$1,0),0)</f>
        <v>0</v>
      </c>
      <c r="CD324" s="36">
        <f t="shared" si="152"/>
        <v>0</v>
      </c>
      <c r="CE324" s="36">
        <f t="shared" si="153"/>
        <v>0</v>
      </c>
      <c r="CF324" s="37">
        <f t="shared" si="125"/>
        <v>9570013.4533691574</v>
      </c>
      <c r="CG324" s="36">
        <f>IF($B324="r",VLOOKUP($E324,'[2]Costeo-JUL26'!$B$9:$CQ$307,CG$1,0),0)*$G324</f>
        <v>0</v>
      </c>
      <c r="CH324" s="35">
        <f>VLOOKUP($E324,'[2]TEORICOS (05.26)'!$A$8:$T$251,CH$1,0)</f>
        <v>0</v>
      </c>
      <c r="CI324" s="36">
        <f t="shared" si="154"/>
        <v>0</v>
      </c>
      <c r="CJ324" s="37">
        <f t="shared" si="155"/>
        <v>0</v>
      </c>
      <c r="CM324" s="16">
        <f>SUMIFS('[1]Ajuste Inventario'!$I:$I,'[1]Ajuste Inventario'!$B:$B,E324,'[1]Ajuste Inventario'!$S:$S,D324)*-1</f>
        <v>0</v>
      </c>
      <c r="CN324" s="36">
        <f t="shared" si="126"/>
        <v>0</v>
      </c>
      <c r="CP324" t="str">
        <f t="shared" si="127"/>
        <v>1459Org.Vtas La Plata</v>
      </c>
      <c r="CQ324" s="10" t="e">
        <f t="shared" si="128"/>
        <v>#DIV/0!</v>
      </c>
    </row>
    <row r="325" spans="1:95" x14ac:dyDescent="0.25">
      <c r="A325" s="30">
        <v>46204</v>
      </c>
      <c r="B325" s="31" t="str">
        <f>VLOOKUP($E325,'[2]TEORICOS (05.26)'!$A$8:$T$251,B$1,0)</f>
        <v>P</v>
      </c>
      <c r="C325" s="32" t="str">
        <f>VLOOKUP($E325,'[2]TEORICOS (05.26)'!$A$8:$T$251,C$1,0)</f>
        <v>Benedictino</v>
      </c>
      <c r="D325" t="s">
        <v>218</v>
      </c>
      <c r="E325">
        <v>1620</v>
      </c>
      <c r="F325" t="s">
        <v>114</v>
      </c>
      <c r="G325" s="16">
        <v>1411</v>
      </c>
      <c r="H325" s="16">
        <v>1491.4270000000081</v>
      </c>
      <c r="I325" s="33">
        <v>12747144.889999969</v>
      </c>
      <c r="J325" s="33">
        <v>11327225.029999984</v>
      </c>
      <c r="K325" s="34">
        <f>IF($B325="P",VLOOKUP($E325,'[2]Costeo-JUL26'!$B$9:$CQ$307,K$1,0),0)</f>
        <v>939154</v>
      </c>
      <c r="L325" s="35">
        <f>VLOOKUP($E325,'[2]TEORICOS (05.26)'!$A$8:$T$251,L$1,0)</f>
        <v>2.5000000000000001E-2</v>
      </c>
      <c r="M325" s="36">
        <f t="shared" si="129"/>
        <v>283180.6257499996</v>
      </c>
      <c r="N325" s="35">
        <f>IF($B325="P",VLOOKUP($E325,'[2]Costeo-JUL26'!$B$9:$CQ$307,N$1,0),0)</f>
        <v>0.02</v>
      </c>
      <c r="O325" s="36">
        <f t="shared" si="130"/>
        <v>5663.6125149999925</v>
      </c>
      <c r="P325" s="36">
        <f>IF($B325="P",VLOOKUP($E325,'[2]Costeo-JUL26'!$B$9:$CQ$307,P$1,0),0)*H325</f>
        <v>0</v>
      </c>
      <c r="Q325" s="36">
        <f t="shared" si="131"/>
        <v>288844.23826499959</v>
      </c>
      <c r="R325" s="34">
        <f>IF($B325="P",VLOOKUP($E325,'[2]Costeo-JUL26'!$B$9:$CQ$307,R$1,0),0)</f>
        <v>0</v>
      </c>
      <c r="S325" s="16">
        <f>IF($B325="P",VLOOKUP($E325,'[2]Costeo-JUL26'!$B$9:$CQ$307,S$1,0),0)*$G325</f>
        <v>0</v>
      </c>
      <c r="T325" s="36">
        <f>IF($B325="P",VLOOKUP($E325,'[2]Costeo-JUL26'!$B$9:$CQ$307,T$1,0),0)*$G325</f>
        <v>0</v>
      </c>
      <c r="U325" s="35">
        <f>IF($B325="P",VLOOKUP($E325,'[2]Costeo-JUL26'!$B$9:$CQ$307,U$1,0),0)</f>
        <v>0</v>
      </c>
      <c r="V325" s="36">
        <f t="shared" si="132"/>
        <v>0</v>
      </c>
      <c r="W325" s="36">
        <f t="shared" si="133"/>
        <v>0</v>
      </c>
      <c r="X325" s="34">
        <f>IF($B325="P",VLOOKUP($E325,'[2]Costeo-JUL26'!$B$9:$CQ$307,X$1,0),0)</f>
        <v>902338</v>
      </c>
      <c r="Y325" s="16">
        <f>IF($B325="P",VLOOKUP($E325,'[2]Costeo-JUL26'!$B$9:$CQ$307,Y$1,0),0)*$G325</f>
        <v>55.316844000000003</v>
      </c>
      <c r="Z325" s="36">
        <f>IF($B325="P",VLOOKUP($E325,'[2]Costeo-JUL26'!$B$9:$CQ$307,Z$1,0),0)*$G325</f>
        <v>15640.284472560003</v>
      </c>
      <c r="AA325" s="35">
        <f>IF($B325="P",VLOOKUP($E325,'[2]Costeo-JUL26'!$B$9:$CQ$307,AA$1,0),0)</f>
        <v>0.45</v>
      </c>
      <c r="AB325" s="36">
        <f t="shared" si="134"/>
        <v>7038.1280126520014</v>
      </c>
      <c r="AC325" s="36">
        <f t="shared" si="135"/>
        <v>22678.412485212004</v>
      </c>
      <c r="AD325" s="34">
        <f>IF($B325="P",VLOOKUP($E325,'[2]Costeo-JUL26'!$B$9:$CQ$307,AD$1,0),0)</f>
        <v>931150</v>
      </c>
      <c r="AE325" s="16">
        <f>IF($B325="P",VLOOKUP($E325,'[2]Costeo-JUL26'!$B$9:$CQ$307,AE$1,0),0)*$G325</f>
        <v>16932</v>
      </c>
      <c r="AF325" s="36">
        <f>IF($B325="P",VLOOKUP($E325,'[2]Costeo-JUL26'!$B$9:$CQ$307,AF$1,0),0)*$G325</f>
        <v>253441.56240000002</v>
      </c>
      <c r="AG325" s="35">
        <f>IF($B325="P",VLOOKUP($E325,'[2]Costeo-JUL26'!$B$9:$CQ$307,AG$1,0),0)</f>
        <v>6.0000000000000001E-3</v>
      </c>
      <c r="AH325" s="36">
        <f t="shared" si="136"/>
        <v>1520.6493744000002</v>
      </c>
      <c r="AI325" s="36">
        <f t="shared" si="137"/>
        <v>254962.21177440003</v>
      </c>
      <c r="AJ325" s="34">
        <f>IF($B325="P",VLOOKUP($E325,'[2]Costeo-JUL26'!$B$9:$CQ$307,AJ$1,0),0)</f>
        <v>936448</v>
      </c>
      <c r="AK325" s="16">
        <f>IF($B325="P",VLOOKUP($E325,'[2]Costeo-JUL26'!$B$9:$CQ$307,AK$1,0),0)*$G325</f>
        <v>16932</v>
      </c>
      <c r="AL325" s="36">
        <f>IF($B325="P",VLOOKUP($E325,'[2]Costeo-JUL26'!$B$9:$CQ$307,AL$1,0),0)*$G325</f>
        <v>97110.77687999999</v>
      </c>
      <c r="AM325" s="35">
        <f>IF($B325="P",VLOOKUP($E325,'[2]Costeo-JUL26'!$B$9:$CQ$307,AM$1,0),0)</f>
        <v>1.7999999999999999E-2</v>
      </c>
      <c r="AN325" s="36">
        <f t="shared" si="138"/>
        <v>1747.9939838399996</v>
      </c>
      <c r="AO325" s="36">
        <f t="shared" si="139"/>
        <v>98858.770863839993</v>
      </c>
      <c r="AP325" s="34">
        <f>IF($B325="P",VLOOKUP($E325,'[2]Costeo-JUL26'!$B$9:$CQ$307,AP$1,0),0)</f>
        <v>939863</v>
      </c>
      <c r="AQ325" s="16">
        <f>IF($B325="P",VLOOKUP($E325,'[2]Costeo-JUL26'!$B$9:$CQ$307,AQ$1,0),0)*$G325</f>
        <v>16932</v>
      </c>
      <c r="AR325" s="36">
        <f>IF($B325="P",VLOOKUP($E325,'[2]Costeo-JUL26'!$B$9:$CQ$307,AR$1,0),0)*$G325</f>
        <v>1113888.2133599999</v>
      </c>
      <c r="AS325" s="35">
        <f>IF($B325="P",VLOOKUP($E325,'[2]Costeo-JUL26'!$B$9:$CQ$307,AS$1,0),0)</f>
        <v>0.02</v>
      </c>
      <c r="AT325" s="36">
        <f t="shared" si="140"/>
        <v>22277.7642672</v>
      </c>
      <c r="AU325" s="36">
        <f t="shared" si="141"/>
        <v>1136165.9776271998</v>
      </c>
      <c r="AV325" s="34">
        <f>IF($B325="P",VLOOKUP($E325,'[2]Costeo-JUL26'!$B$9:$CQ$307,AV$1,0),0)</f>
        <v>932317</v>
      </c>
      <c r="AW325" s="16">
        <f>IF($B325="P",VLOOKUP($E325,'[2]Costeo-JUL26'!$B$9:$CQ$307,AW$1,0),0)*$G325</f>
        <v>25.680200000000003</v>
      </c>
      <c r="AX325" s="36">
        <f>IF($B325="P",VLOOKUP($E325,'[2]Costeo-JUL26'!$B$9:$CQ$307,AX$1,0),0)*$G325</f>
        <v>110368.36356</v>
      </c>
      <c r="AY325" s="35">
        <f>IF($B325="P",VLOOKUP($E325,'[2]Costeo-JUL26'!$B$9:$CQ$307,AY$1,0),0)</f>
        <v>0.03</v>
      </c>
      <c r="AZ325" s="36">
        <f t="shared" si="142"/>
        <v>3311.0509067999997</v>
      </c>
      <c r="BA325" s="36">
        <f t="shared" si="143"/>
        <v>113679.41446679999</v>
      </c>
      <c r="BB325" s="34">
        <f>IF($B325="P",VLOOKUP($E325,'[2]Costeo-JUL26'!$B$9:$CQ$307,BB$1,0),0)</f>
        <v>902311</v>
      </c>
      <c r="BC325" s="16">
        <f>IF($B325="P",VLOOKUP($E325,'[2]Costeo-JUL26'!$B$9:$CQ$307,BC$1,0),0)*$G325</f>
        <v>3.9194444444444447</v>
      </c>
      <c r="BD325" s="36">
        <f>IF($B325="P",VLOOKUP($E325,'[2]Costeo-JUL26'!$B$9:$CQ$307,BD$1,0),0)*$G325</f>
        <v>15370.669708333337</v>
      </c>
      <c r="BE325" s="35">
        <f>IF($B325="P",VLOOKUP($E325,'[2]Costeo-JUL26'!$B$9:$CQ$307,BE$1,0),0)</f>
        <v>0.03</v>
      </c>
      <c r="BF325" s="36">
        <f t="shared" si="144"/>
        <v>461.12009125000009</v>
      </c>
      <c r="BG325" s="36">
        <f t="shared" si="145"/>
        <v>15831.789799583337</v>
      </c>
      <c r="BH325" s="34">
        <f>IF($B325="P",VLOOKUP($E325,'[2]Costeo-JUL26'!$B$9:$CQ$307,BH$1,0),0)</f>
        <v>933089</v>
      </c>
      <c r="BI325" s="16">
        <f>IF($B325="P",VLOOKUP($E325,'[2]Costeo-JUL26'!$B$9:$CQ$307,BI$1,0),0)*$G325</f>
        <v>48.993055555555557</v>
      </c>
      <c r="BJ325" s="36">
        <f>IF($B325="P",VLOOKUP($E325,'[2]Costeo-JUL26'!$B$9:$CQ$307,BJ$1,0),0)*$G325</f>
        <v>36483.783297038332</v>
      </c>
      <c r="BK325" s="35">
        <f>IF(BH325=910319,0,IF($B325="P",VLOOKUP($E325,'[2]Costeo-JUL26'!$B$9:$CQ$307,BK$1,0),0))</f>
        <v>0.02</v>
      </c>
      <c r="BL325" s="36">
        <f t="shared" si="146"/>
        <v>729.67566594076663</v>
      </c>
      <c r="BM325" s="36">
        <f t="shared" si="147"/>
        <v>37213.458962979101</v>
      </c>
      <c r="BN325" s="34">
        <f>IF($B325="P",VLOOKUP($E325,'[2]Costeo-JUL26'!$B$9:$CQ$307,BN$1,0),0)</f>
        <v>0</v>
      </c>
      <c r="BO325" s="16">
        <f>IF($B325="P",VLOOKUP($E325,'[2]Costeo-JUL26'!$B$9:$CQ$307,BO$1,0),0)*$G325</f>
        <v>0</v>
      </c>
      <c r="BP325" s="36">
        <f>IF($B325="P",VLOOKUP($E325,'[2]Costeo-JUL26'!$B$9:$CQ$307,BP$1,0),0)*$G325</f>
        <v>0</v>
      </c>
      <c r="BQ325" s="35">
        <f>IF($B325="P",VLOOKUP($E325,'[2]Costeo-JUL26'!$B$9:$CQ$307,BQ$1,0),0)</f>
        <v>0</v>
      </c>
      <c r="BR325" s="36">
        <f t="shared" si="148"/>
        <v>0</v>
      </c>
      <c r="BS325" s="36">
        <f t="shared" si="149"/>
        <v>0</v>
      </c>
      <c r="BT325" s="34">
        <f>IF($B325="P",VLOOKUP($E325,'[2]Costeo-JUL26'!$B$9:$CQ$307,BT$1,0),0)</f>
        <v>0</v>
      </c>
      <c r="BU325" s="16">
        <f>IF($B325="P",VLOOKUP($E325,'[2]Costeo-JUL26'!$B$9:$CQ$307,BU$1,0),0)*$G325</f>
        <v>0</v>
      </c>
      <c r="BV325" s="36">
        <f>IF($B325="P",VLOOKUP($E325,'[2]Costeo-JUL26'!$B$9:$CQ$307,BV$1,0),0)*$G325</f>
        <v>0</v>
      </c>
      <c r="BW325" s="35">
        <f>IF($B325="P",VLOOKUP($E325,'[2]Costeo-JUL26'!$B$9:$CQ$307,BW$1,0),0)</f>
        <v>0</v>
      </c>
      <c r="BX325" s="36">
        <f t="shared" si="150"/>
        <v>0</v>
      </c>
      <c r="BY325" s="36">
        <f t="shared" si="151"/>
        <v>0</v>
      </c>
      <c r="BZ325" s="34">
        <f>IF($B325="P",VLOOKUP($E325,'[2]Costeo-JUL26'!$B$9:$CQ$307,BZ$1,0),0)</f>
        <v>0</v>
      </c>
      <c r="CA325" s="16">
        <f>IF($B325="P",VLOOKUP($E325,'[2]Costeo-JUL26'!$B$9:$CQ$307,CA$1,0),0)*$G325</f>
        <v>0</v>
      </c>
      <c r="CB325" s="36">
        <f>IF($B325="P",VLOOKUP($E325,'[2]Costeo-JUL26'!$B$9:$CQ$307,CB$1,0),0)*$G325</f>
        <v>0</v>
      </c>
      <c r="CC325" s="35">
        <f>IF($B325="P",VLOOKUP($E325,'[2]Costeo-JUL26'!$B$9:$CQ$307,CC$1,0),0)</f>
        <v>0</v>
      </c>
      <c r="CD325" s="36">
        <f t="shared" si="152"/>
        <v>0</v>
      </c>
      <c r="CE325" s="36">
        <f t="shared" si="153"/>
        <v>0</v>
      </c>
      <c r="CF325" s="37">
        <f t="shared" si="125"/>
        <v>1968234.2742450137</v>
      </c>
      <c r="CG325" s="36">
        <f>IF($B325="r",VLOOKUP($E325,'[2]Costeo-JUL26'!$B$9:$CQ$307,CG$1,0),0)*$G325</f>
        <v>0</v>
      </c>
      <c r="CH325" s="35">
        <f>VLOOKUP($E325,'[2]TEORICOS (05.26)'!$A$8:$T$251,CH$1,0)</f>
        <v>0</v>
      </c>
      <c r="CI325" s="36">
        <f t="shared" si="154"/>
        <v>0</v>
      </c>
      <c r="CJ325" s="37">
        <f t="shared" si="155"/>
        <v>0</v>
      </c>
      <c r="CM325" s="16">
        <f>SUMIFS('[1]Ajuste Inventario'!$I:$I,'[1]Ajuste Inventario'!$B:$B,E325,'[1]Ajuste Inventario'!$S:$S,D325)*-1</f>
        <v>0</v>
      </c>
      <c r="CN325" s="36">
        <f t="shared" si="126"/>
        <v>0</v>
      </c>
      <c r="CP325" t="str">
        <f t="shared" si="127"/>
        <v>1620Org.Vtas La Plata</v>
      </c>
      <c r="CQ325" s="10" t="e">
        <f t="shared" si="128"/>
        <v>#DIV/0!</v>
      </c>
    </row>
    <row r="326" spans="1:95" x14ac:dyDescent="0.25">
      <c r="A326" s="30">
        <v>46204</v>
      </c>
      <c r="B326" s="31" t="str">
        <f>VLOOKUP($E326,'[2]TEORICOS (05.26)'!$A$8:$T$251,B$1,0)</f>
        <v>P</v>
      </c>
      <c r="C326" s="32" t="str">
        <f>VLOOKUP($E326,'[2]TEORICOS (05.26)'!$A$8:$T$251,C$1,0)</f>
        <v>Benedictino</v>
      </c>
      <c r="D326" t="s">
        <v>218</v>
      </c>
      <c r="E326">
        <v>1640</v>
      </c>
      <c r="F326" t="s">
        <v>115</v>
      </c>
      <c r="G326" s="16">
        <v>283.16800000000001</v>
      </c>
      <c r="H326" s="16">
        <v>448.82127999999943</v>
      </c>
      <c r="I326" s="33">
        <v>1773293.0099999981</v>
      </c>
      <c r="J326" s="33">
        <v>1728376.3499999982</v>
      </c>
      <c r="K326" s="34">
        <f>IF($B326="P",VLOOKUP($E326,'[2]Costeo-JUL26'!$B$9:$CQ$307,K$1,0),0)</f>
        <v>939154</v>
      </c>
      <c r="L326" s="35">
        <f>VLOOKUP($E326,'[2]TEORICOS (05.26)'!$A$8:$T$251,L$1,0)</f>
        <v>2.5000000000000001E-2</v>
      </c>
      <c r="M326" s="36">
        <f t="shared" si="129"/>
        <v>43209.408749999959</v>
      </c>
      <c r="N326" s="35">
        <f>IF($B326="P",VLOOKUP($E326,'[2]Costeo-JUL26'!$B$9:$CQ$307,N$1,0),0)</f>
        <v>0.02</v>
      </c>
      <c r="O326" s="36">
        <f t="shared" si="130"/>
        <v>864.18817499999921</v>
      </c>
      <c r="P326" s="36">
        <f>IF($B326="P",VLOOKUP($E326,'[2]Costeo-JUL26'!$B$9:$CQ$307,P$1,0),0)*H326</f>
        <v>0</v>
      </c>
      <c r="Q326" s="36">
        <f t="shared" si="131"/>
        <v>44073.596924999954</v>
      </c>
      <c r="R326" s="34">
        <f>IF($B326="P",VLOOKUP($E326,'[2]Costeo-JUL26'!$B$9:$CQ$307,R$1,0),0)</f>
        <v>0</v>
      </c>
      <c r="S326" s="16">
        <f>IF($B326="P",VLOOKUP($E326,'[2]Costeo-JUL26'!$B$9:$CQ$307,S$1,0),0)*$G326</f>
        <v>0</v>
      </c>
      <c r="T326" s="36">
        <f>IF($B326="P",VLOOKUP($E326,'[2]Costeo-JUL26'!$B$9:$CQ$307,T$1,0),0)*$G326</f>
        <v>0</v>
      </c>
      <c r="U326" s="35">
        <f>IF($B326="P",VLOOKUP($E326,'[2]Costeo-JUL26'!$B$9:$CQ$307,U$1,0),0)</f>
        <v>0</v>
      </c>
      <c r="V326" s="36">
        <f t="shared" si="132"/>
        <v>0</v>
      </c>
      <c r="W326" s="36">
        <f t="shared" si="133"/>
        <v>0</v>
      </c>
      <c r="X326" s="34">
        <f>IF($B326="P",VLOOKUP($E326,'[2]Costeo-JUL26'!$B$9:$CQ$307,X$1,0),0)</f>
        <v>902338</v>
      </c>
      <c r="Y326" s="16">
        <f>IF($B326="P",VLOOKUP($E326,'[2]Costeo-JUL26'!$B$9:$CQ$307,Y$1,0),0)*$G326</f>
        <v>16.651977408</v>
      </c>
      <c r="Z326" s="36">
        <f>IF($B326="P",VLOOKUP($E326,'[2]Costeo-JUL26'!$B$9:$CQ$307,Z$1,0),0)*$G326</f>
        <v>4708.1800923379205</v>
      </c>
      <c r="AA326" s="35">
        <f>IF($B326="P",VLOOKUP($E326,'[2]Costeo-JUL26'!$B$9:$CQ$307,AA$1,0),0)</f>
        <v>0.45</v>
      </c>
      <c r="AB326" s="36">
        <f t="shared" si="134"/>
        <v>2118.6810415520645</v>
      </c>
      <c r="AC326" s="36">
        <f t="shared" si="135"/>
        <v>6826.8611338899846</v>
      </c>
      <c r="AD326" s="34">
        <f>IF($B326="P",VLOOKUP($E326,'[2]Costeo-JUL26'!$B$9:$CQ$307,AD$1,0),0)</f>
        <v>931150</v>
      </c>
      <c r="AE326" s="16">
        <f>IF($B326="P",VLOOKUP($E326,'[2]Costeo-JUL26'!$B$9:$CQ$307,AE$1,0),0)*$G326</f>
        <v>1699.008</v>
      </c>
      <c r="AF326" s="36">
        <f>IF($B326="P",VLOOKUP($E326,'[2]Costeo-JUL26'!$B$9:$CQ$307,AF$1,0),0)*$G326</f>
        <v>25431.0915456</v>
      </c>
      <c r="AG326" s="35">
        <f>IF($B326="P",VLOOKUP($E326,'[2]Costeo-JUL26'!$B$9:$CQ$307,AG$1,0),0)</f>
        <v>6.0000000000000001E-3</v>
      </c>
      <c r="AH326" s="36">
        <f t="shared" si="136"/>
        <v>152.58654927360001</v>
      </c>
      <c r="AI326" s="36">
        <f t="shared" si="137"/>
        <v>25583.678094873601</v>
      </c>
      <c r="AJ326" s="34">
        <f>IF($B326="P",VLOOKUP($E326,'[2]Costeo-JUL26'!$B$9:$CQ$307,AJ$1,0),0)</f>
        <v>936449</v>
      </c>
      <c r="AK326" s="16">
        <f>IF($B326="P",VLOOKUP($E326,'[2]Costeo-JUL26'!$B$9:$CQ$307,AK$1,0),0)*$G326</f>
        <v>1699.008</v>
      </c>
      <c r="AL326" s="36">
        <f>IF($B326="P",VLOOKUP($E326,'[2]Costeo-JUL26'!$B$9:$CQ$307,AL$1,0),0)*$G326</f>
        <v>34269.025340160006</v>
      </c>
      <c r="AM326" s="35">
        <f>IF($B326="P",VLOOKUP($E326,'[2]Costeo-JUL26'!$B$9:$CQ$307,AM$1,0),0)</f>
        <v>1.7999999999999999E-2</v>
      </c>
      <c r="AN326" s="36">
        <f t="shared" si="138"/>
        <v>616.84245612288009</v>
      </c>
      <c r="AO326" s="36">
        <f t="shared" si="139"/>
        <v>34885.867796282888</v>
      </c>
      <c r="AP326" s="34">
        <f>IF($B326="P",VLOOKUP($E326,'[2]Costeo-JUL26'!$B$9:$CQ$307,AP$1,0),0)</f>
        <v>939522</v>
      </c>
      <c r="AQ326" s="16">
        <f>IF($B326="P",VLOOKUP($E326,'[2]Costeo-JUL26'!$B$9:$CQ$307,AQ$1,0),0)*$G326</f>
        <v>1699.008</v>
      </c>
      <c r="AR326" s="36">
        <f>IF($B326="P",VLOOKUP($E326,'[2]Costeo-JUL26'!$B$9:$CQ$307,AR$1,0),0)*$G326</f>
        <v>206415.76080752691</v>
      </c>
      <c r="AS326" s="35">
        <f>IF($B326="P",VLOOKUP($E326,'[2]Costeo-JUL26'!$B$9:$CQ$307,AS$1,0),0)</f>
        <v>0.02</v>
      </c>
      <c r="AT326" s="36">
        <f t="shared" si="140"/>
        <v>4128.3152161505386</v>
      </c>
      <c r="AU326" s="36">
        <f t="shared" si="141"/>
        <v>210544.07602367745</v>
      </c>
      <c r="AV326" s="34">
        <f>IF($B326="P",VLOOKUP($E326,'[2]Costeo-JUL26'!$B$9:$CQ$307,AV$1,0),0)</f>
        <v>932317</v>
      </c>
      <c r="AW326" s="16">
        <f>IF($B326="P",VLOOKUP($E326,'[2]Costeo-JUL26'!$B$9:$CQ$307,AW$1,0),0)*$G326</f>
        <v>6.2296959999999997</v>
      </c>
      <c r="AX326" s="36">
        <f>IF($B326="P",VLOOKUP($E326,'[2]Costeo-JUL26'!$B$9:$CQ$307,AX$1,0),0)*$G326</f>
        <v>26773.987468799998</v>
      </c>
      <c r="AY326" s="35">
        <f>IF($B326="P",VLOOKUP($E326,'[2]Costeo-JUL26'!$B$9:$CQ$307,AY$1,0),0)</f>
        <v>0.03</v>
      </c>
      <c r="AZ326" s="36">
        <f t="shared" si="142"/>
        <v>803.21962406399996</v>
      </c>
      <c r="BA326" s="36">
        <f t="shared" si="143"/>
        <v>27577.207092863999</v>
      </c>
      <c r="BB326" s="34">
        <f>IF($B326="P",VLOOKUP($E326,'[2]Costeo-JUL26'!$B$9:$CQ$307,BB$1,0),0)</f>
        <v>902311</v>
      </c>
      <c r="BC326" s="16">
        <f>IF($B326="P",VLOOKUP($E326,'[2]Costeo-JUL26'!$B$9:$CQ$307,BC$1,0),0)*$G326</f>
        <v>1.1798666666666666</v>
      </c>
      <c r="BD326" s="36">
        <f>IF($B326="P",VLOOKUP($E326,'[2]Costeo-JUL26'!$B$9:$CQ$307,BD$1,0),0)*$G326</f>
        <v>4627.0182140000006</v>
      </c>
      <c r="BE326" s="35">
        <f>IF($B326="P",VLOOKUP($E326,'[2]Costeo-JUL26'!$B$9:$CQ$307,BE$1,0),0)</f>
        <v>0.03</v>
      </c>
      <c r="BF326" s="36">
        <f t="shared" si="144"/>
        <v>138.81054642000001</v>
      </c>
      <c r="BG326" s="36">
        <f t="shared" si="145"/>
        <v>4765.8287604200004</v>
      </c>
      <c r="BH326" s="34">
        <f>IF($B326="P",VLOOKUP($E326,'[2]Costeo-JUL26'!$B$9:$CQ$307,BH$1,0),0)</f>
        <v>933089</v>
      </c>
      <c r="BI326" s="16">
        <f>IF($B326="P",VLOOKUP($E326,'[2]Costeo-JUL26'!$B$9:$CQ$307,BI$1,0),0)*$G326</f>
        <v>7.5848571428571425</v>
      </c>
      <c r="BJ326" s="36">
        <f>IF($B326="P",VLOOKUP($E326,'[2]Costeo-JUL26'!$B$9:$CQ$307,BJ$1,0),0)*$G326</f>
        <v>5648.234861065207</v>
      </c>
      <c r="BK326" s="35">
        <f>IF(BH326=910319,0,IF($B326="P",VLOOKUP($E326,'[2]Costeo-JUL26'!$B$9:$CQ$307,BK$1,0),0))</f>
        <v>0.02</v>
      </c>
      <c r="BL326" s="36">
        <f t="shared" si="146"/>
        <v>112.96469722130415</v>
      </c>
      <c r="BM326" s="36">
        <f t="shared" si="147"/>
        <v>5761.1995582865111</v>
      </c>
      <c r="BN326" s="34">
        <f>IF($B326="P",VLOOKUP($E326,'[2]Costeo-JUL26'!$B$9:$CQ$307,BN$1,0),0)</f>
        <v>0</v>
      </c>
      <c r="BO326" s="16">
        <f>IF($B326="P",VLOOKUP($E326,'[2]Costeo-JUL26'!$B$9:$CQ$307,BO$1,0),0)*$G326</f>
        <v>0</v>
      </c>
      <c r="BP326" s="36">
        <f>IF($B326="P",VLOOKUP($E326,'[2]Costeo-JUL26'!$B$9:$CQ$307,BP$1,0),0)*$G326</f>
        <v>0</v>
      </c>
      <c r="BQ326" s="35">
        <f>IF($B326="P",VLOOKUP($E326,'[2]Costeo-JUL26'!$B$9:$CQ$307,BQ$1,0),0)</f>
        <v>0</v>
      </c>
      <c r="BR326" s="36">
        <f t="shared" si="148"/>
        <v>0</v>
      </c>
      <c r="BS326" s="36">
        <f t="shared" si="149"/>
        <v>0</v>
      </c>
      <c r="BT326" s="34">
        <f>IF($B326="P",VLOOKUP($E326,'[2]Costeo-JUL26'!$B$9:$CQ$307,BT$1,0),0)</f>
        <v>0</v>
      </c>
      <c r="BU326" s="16">
        <f>IF($B326="P",VLOOKUP($E326,'[2]Costeo-JUL26'!$B$9:$CQ$307,BU$1,0),0)*$G326</f>
        <v>0</v>
      </c>
      <c r="BV326" s="36">
        <f>IF($B326="P",VLOOKUP($E326,'[2]Costeo-JUL26'!$B$9:$CQ$307,BV$1,0),0)*$G326</f>
        <v>0</v>
      </c>
      <c r="BW326" s="35">
        <f>IF($B326="P",VLOOKUP($E326,'[2]Costeo-JUL26'!$B$9:$CQ$307,BW$1,0),0)</f>
        <v>0</v>
      </c>
      <c r="BX326" s="36">
        <f t="shared" si="150"/>
        <v>0</v>
      </c>
      <c r="BY326" s="36">
        <f t="shared" si="151"/>
        <v>0</v>
      </c>
      <c r="BZ326" s="34">
        <f>IF($B326="P",VLOOKUP($E326,'[2]Costeo-JUL26'!$B$9:$CQ$307,BZ$1,0),0)</f>
        <v>0</v>
      </c>
      <c r="CA326" s="16">
        <f>IF($B326="P",VLOOKUP($E326,'[2]Costeo-JUL26'!$B$9:$CQ$307,CA$1,0),0)*$G326</f>
        <v>0</v>
      </c>
      <c r="CB326" s="36">
        <f>IF($B326="P",VLOOKUP($E326,'[2]Costeo-JUL26'!$B$9:$CQ$307,CB$1,0),0)*$G326</f>
        <v>0</v>
      </c>
      <c r="CC326" s="35">
        <f>IF($B326="P",VLOOKUP($E326,'[2]Costeo-JUL26'!$B$9:$CQ$307,CC$1,0),0)</f>
        <v>0</v>
      </c>
      <c r="CD326" s="36">
        <f t="shared" si="152"/>
        <v>0</v>
      </c>
      <c r="CE326" s="36">
        <f t="shared" si="153"/>
        <v>0</v>
      </c>
      <c r="CF326" s="37">
        <f t="shared" si="125"/>
        <v>360018.31538529432</v>
      </c>
      <c r="CG326" s="36">
        <f>IF($B326="r",VLOOKUP($E326,'[2]Costeo-JUL26'!$B$9:$CQ$307,CG$1,0),0)*$G326</f>
        <v>0</v>
      </c>
      <c r="CH326" s="35">
        <f>VLOOKUP($E326,'[2]TEORICOS (05.26)'!$A$8:$T$251,CH$1,0)</f>
        <v>0</v>
      </c>
      <c r="CI326" s="36">
        <f t="shared" si="154"/>
        <v>0</v>
      </c>
      <c r="CJ326" s="37">
        <f t="shared" si="155"/>
        <v>0</v>
      </c>
      <c r="CM326" s="16">
        <f>SUMIFS('[1]Ajuste Inventario'!$I:$I,'[1]Ajuste Inventario'!$B:$B,E326,'[1]Ajuste Inventario'!$S:$S,D326)*-1</f>
        <v>0</v>
      </c>
      <c r="CN326" s="36">
        <f t="shared" si="126"/>
        <v>0</v>
      </c>
      <c r="CP326" t="str">
        <f t="shared" si="127"/>
        <v>1640Org.Vtas La Plata</v>
      </c>
      <c r="CQ326" s="10" t="e">
        <f t="shared" si="128"/>
        <v>#DIV/0!</v>
      </c>
    </row>
    <row r="327" spans="1:95" x14ac:dyDescent="0.25">
      <c r="A327" s="30">
        <v>46204</v>
      </c>
      <c r="B327" s="31" t="str">
        <f>VLOOKUP($E327,'[2]TEORICOS (05.26)'!$A$8:$T$251,B$1,0)</f>
        <v>P</v>
      </c>
      <c r="C327" s="32" t="str">
        <f>VLOOKUP($E327,'[2]TEORICOS (05.26)'!$A$8:$T$251,C$1,0)</f>
        <v>Benedictino</v>
      </c>
      <c r="D327" t="s">
        <v>218</v>
      </c>
      <c r="E327">
        <v>1658</v>
      </c>
      <c r="F327" t="s">
        <v>116</v>
      </c>
      <c r="G327" s="16">
        <v>264.66700000000003</v>
      </c>
      <c r="H327" s="16">
        <v>629.3781259999995</v>
      </c>
      <c r="I327" s="33">
        <v>2040356.4500000058</v>
      </c>
      <c r="J327" s="33">
        <v>1957437.7500000035</v>
      </c>
      <c r="K327" s="34">
        <f>IF($B327="P",VLOOKUP($E327,'[2]Costeo-JUL26'!$B$9:$CQ$307,K$1,0),0)</f>
        <v>939154</v>
      </c>
      <c r="L327" s="35">
        <f>VLOOKUP($E327,'[2]TEORICOS (05.26)'!$A$8:$T$251,L$1,0)</f>
        <v>2.5000000000000001E-2</v>
      </c>
      <c r="M327" s="36">
        <f t="shared" si="129"/>
        <v>48935.943750000093</v>
      </c>
      <c r="N327" s="35">
        <f>IF($B327="P",VLOOKUP($E327,'[2]Costeo-JUL26'!$B$9:$CQ$307,N$1,0),0)</f>
        <v>0.02</v>
      </c>
      <c r="O327" s="36">
        <f t="shared" si="130"/>
        <v>978.71887500000184</v>
      </c>
      <c r="P327" s="36">
        <f>IF($B327="P",VLOOKUP($E327,'[2]Costeo-JUL26'!$B$9:$CQ$307,P$1,0),0)*H327</f>
        <v>0</v>
      </c>
      <c r="Q327" s="36">
        <f t="shared" si="131"/>
        <v>49914.662625000092</v>
      </c>
      <c r="R327" s="34">
        <f>IF($B327="P",VLOOKUP($E327,'[2]Costeo-JUL26'!$B$9:$CQ$307,R$1,0),0)</f>
        <v>0</v>
      </c>
      <c r="S327" s="16">
        <f>IF($B327="P",VLOOKUP($E327,'[2]Costeo-JUL26'!$B$9:$CQ$307,S$1,0),0)*$G327</f>
        <v>0</v>
      </c>
      <c r="T327" s="36">
        <f>IF($B327="P",VLOOKUP($E327,'[2]Costeo-JUL26'!$B$9:$CQ$307,T$1,0),0)*$G327</f>
        <v>0</v>
      </c>
      <c r="U327" s="35">
        <f>IF($B327="P",VLOOKUP($E327,'[2]Costeo-JUL26'!$B$9:$CQ$307,U$1,0),0)</f>
        <v>0</v>
      </c>
      <c r="V327" s="36">
        <f t="shared" si="132"/>
        <v>0</v>
      </c>
      <c r="W327" s="36">
        <f t="shared" si="133"/>
        <v>0</v>
      </c>
      <c r="X327" s="34">
        <f>IF($B327="P",VLOOKUP($E327,'[2]Costeo-JUL26'!$B$9:$CQ$307,X$1,0),0)</f>
        <v>902338</v>
      </c>
      <c r="Y327" s="16">
        <f>IF($B327="P",VLOOKUP($E327,'[2]Costeo-JUL26'!$B$9:$CQ$307,Y$1,0),0)*$G327</f>
        <v>23.346011403000002</v>
      </c>
      <c r="Z327" s="36">
        <f>IF($B327="P",VLOOKUP($E327,'[2]Costeo-JUL26'!$B$9:$CQ$307,Z$1,0),0)*$G327</f>
        <v>6600.8512640842209</v>
      </c>
      <c r="AA327" s="35">
        <f>IF($B327="P",VLOOKUP($E327,'[2]Costeo-JUL26'!$B$9:$CQ$307,AA$1,0),0)</f>
        <v>0.45</v>
      </c>
      <c r="AB327" s="36">
        <f t="shared" si="134"/>
        <v>2970.3830688378994</v>
      </c>
      <c r="AC327" s="36">
        <f t="shared" si="135"/>
        <v>9571.2343329221203</v>
      </c>
      <c r="AD327" s="34">
        <f>IF($B327="P",VLOOKUP($E327,'[2]Costeo-JUL26'!$B$9:$CQ$307,AD$1,0),0)</f>
        <v>931150</v>
      </c>
      <c r="AE327" s="16">
        <f>IF($B327="P",VLOOKUP($E327,'[2]Costeo-JUL26'!$B$9:$CQ$307,AE$1,0),0)*$G327</f>
        <v>1588.0020000000002</v>
      </c>
      <c r="AF327" s="36">
        <f>IF($B327="P",VLOOKUP($E327,'[2]Costeo-JUL26'!$B$9:$CQ$307,AF$1,0),0)*$G327</f>
        <v>23769.531536400005</v>
      </c>
      <c r="AG327" s="35">
        <f>IF($B327="P",VLOOKUP($E327,'[2]Costeo-JUL26'!$B$9:$CQ$307,AG$1,0),0)</f>
        <v>6.0000000000000001E-3</v>
      </c>
      <c r="AH327" s="36">
        <f t="shared" si="136"/>
        <v>142.61718921840003</v>
      </c>
      <c r="AI327" s="36">
        <f t="shared" si="137"/>
        <v>23912.148725618405</v>
      </c>
      <c r="AJ327" s="34">
        <f>IF($B327="P",VLOOKUP($E327,'[2]Costeo-JUL26'!$B$9:$CQ$307,AJ$1,0),0)</f>
        <v>936450</v>
      </c>
      <c r="AK327" s="16">
        <f>IF($B327="P",VLOOKUP($E327,'[2]Costeo-JUL26'!$B$9:$CQ$307,AK$1,0),0)*$G327</f>
        <v>1588.0020000000002</v>
      </c>
      <c r="AL327" s="36">
        <f>IF($B327="P",VLOOKUP($E327,'[2]Costeo-JUL26'!$B$9:$CQ$307,AL$1,0),0)*$G327</f>
        <v>35160.079322160003</v>
      </c>
      <c r="AM327" s="35">
        <f>IF($B327="P",VLOOKUP($E327,'[2]Costeo-JUL26'!$B$9:$CQ$307,AM$1,0),0)</f>
        <v>1.7999999999999999E-2</v>
      </c>
      <c r="AN327" s="36">
        <f t="shared" si="138"/>
        <v>632.88142779888005</v>
      </c>
      <c r="AO327" s="36">
        <f t="shared" si="139"/>
        <v>35792.960749958882</v>
      </c>
      <c r="AP327" s="34">
        <f>IF($B327="P",VLOOKUP($E327,'[2]Costeo-JUL26'!$B$9:$CQ$307,AP$1,0),0)</f>
        <v>933390</v>
      </c>
      <c r="AQ327" s="16">
        <f>IF($B327="P",VLOOKUP($E327,'[2]Costeo-JUL26'!$B$9:$CQ$307,AQ$1,0),0)*$G327</f>
        <v>1588.0020000000002</v>
      </c>
      <c r="AR327" s="36">
        <f>IF($B327="P",VLOOKUP($E327,'[2]Costeo-JUL26'!$B$9:$CQ$307,AR$1,0),0)*$G327</f>
        <v>231871.17510882003</v>
      </c>
      <c r="AS327" s="35">
        <f>IF($B327="P",VLOOKUP($E327,'[2]Costeo-JUL26'!$B$9:$CQ$307,AS$1,0),0)</f>
        <v>0.02</v>
      </c>
      <c r="AT327" s="36">
        <f t="shared" si="140"/>
        <v>4637.4235021764007</v>
      </c>
      <c r="AU327" s="36">
        <f t="shared" si="141"/>
        <v>236508.59861099641</v>
      </c>
      <c r="AV327" s="34">
        <f>IF($B327="P",VLOOKUP($E327,'[2]Costeo-JUL26'!$B$9:$CQ$307,AV$1,0),0)</f>
        <v>917330</v>
      </c>
      <c r="AW327" s="16">
        <f>IF($B327="P",VLOOKUP($E327,'[2]Costeo-JUL26'!$B$9:$CQ$307,AW$1,0),0)*$G327</f>
        <v>6.9872088000000003</v>
      </c>
      <c r="AX327" s="36">
        <f>IF($B327="P",VLOOKUP($E327,'[2]Costeo-JUL26'!$B$9:$CQ$307,AX$1,0),0)*$G327</f>
        <v>27468.8581552877</v>
      </c>
      <c r="AY327" s="35">
        <f>IF($B327="P",VLOOKUP($E327,'[2]Costeo-JUL26'!$B$9:$CQ$307,AY$1,0),0)</f>
        <v>0.03</v>
      </c>
      <c r="AZ327" s="36">
        <f t="shared" si="142"/>
        <v>824.06574465863093</v>
      </c>
      <c r="BA327" s="36">
        <f t="shared" si="143"/>
        <v>28292.92389994633</v>
      </c>
      <c r="BB327" s="34">
        <f>IF($B327="P",VLOOKUP($E327,'[2]Costeo-JUL26'!$B$9:$CQ$307,BB$1,0),0)</f>
        <v>902311</v>
      </c>
      <c r="BC327" s="16">
        <f>IF($B327="P",VLOOKUP($E327,'[2]Costeo-JUL26'!$B$9:$CQ$307,BC$1,0),0)*$G327</f>
        <v>1.1579181250000001</v>
      </c>
      <c r="BD327" s="36">
        <f>IF($B327="P",VLOOKUP($E327,'[2]Costeo-JUL26'!$B$9:$CQ$307,BD$1,0),0)*$G327</f>
        <v>4540.9438253156268</v>
      </c>
      <c r="BE327" s="35">
        <f>IF($B327="P",VLOOKUP($E327,'[2]Costeo-JUL26'!$B$9:$CQ$307,BE$1,0),0)</f>
        <v>0.03</v>
      </c>
      <c r="BF327" s="36">
        <f t="shared" si="144"/>
        <v>136.22831475946879</v>
      </c>
      <c r="BG327" s="36">
        <f t="shared" si="145"/>
        <v>4677.1721400750957</v>
      </c>
      <c r="BH327" s="34">
        <f>IF($B327="P",VLOOKUP($E327,'[2]Costeo-JUL26'!$B$9:$CQ$307,BH$1,0),0)</f>
        <v>933089</v>
      </c>
      <c r="BI327" s="16">
        <f>IF($B327="P",VLOOKUP($E327,'[2]Costeo-JUL26'!$B$9:$CQ$307,BI$1,0),0)*$G327</f>
        <v>9.9250125000000011</v>
      </c>
      <c r="BJ327" s="36">
        <f>IF($B327="P",VLOOKUP($E327,'[2]Costeo-JUL26'!$B$9:$CQ$307,BJ$1,0),0)*$G327</f>
        <v>7390.8843031803153</v>
      </c>
      <c r="BK327" s="35">
        <f>IF(BH327=910319,0,IF($B327="P",VLOOKUP($E327,'[2]Costeo-JUL26'!$B$9:$CQ$307,BK$1,0),0))</f>
        <v>0.02</v>
      </c>
      <c r="BL327" s="36">
        <f t="shared" si="146"/>
        <v>147.81768606360632</v>
      </c>
      <c r="BM327" s="36">
        <f t="shared" si="147"/>
        <v>7538.7019892439221</v>
      </c>
      <c r="BN327" s="34">
        <f>IF($B327="P",VLOOKUP($E327,'[2]Costeo-JUL26'!$B$9:$CQ$307,BN$1,0),0)</f>
        <v>0</v>
      </c>
      <c r="BO327" s="16">
        <f>IF($B327="P",VLOOKUP($E327,'[2]Costeo-JUL26'!$B$9:$CQ$307,BO$1,0),0)*$G327</f>
        <v>0</v>
      </c>
      <c r="BP327" s="36">
        <f>IF($B327="P",VLOOKUP($E327,'[2]Costeo-JUL26'!$B$9:$CQ$307,BP$1,0),0)*$G327</f>
        <v>0</v>
      </c>
      <c r="BQ327" s="35">
        <f>IF($B327="P",VLOOKUP($E327,'[2]Costeo-JUL26'!$B$9:$CQ$307,BQ$1,0),0)</f>
        <v>0</v>
      </c>
      <c r="BR327" s="36">
        <f t="shared" si="148"/>
        <v>0</v>
      </c>
      <c r="BS327" s="36">
        <f t="shared" si="149"/>
        <v>0</v>
      </c>
      <c r="BT327" s="34">
        <f>IF($B327="P",VLOOKUP($E327,'[2]Costeo-JUL26'!$B$9:$CQ$307,BT$1,0),0)</f>
        <v>0</v>
      </c>
      <c r="BU327" s="16">
        <f>IF($B327="P",VLOOKUP($E327,'[2]Costeo-JUL26'!$B$9:$CQ$307,BU$1,0),0)*$G327</f>
        <v>0</v>
      </c>
      <c r="BV327" s="36">
        <f>IF($B327="P",VLOOKUP($E327,'[2]Costeo-JUL26'!$B$9:$CQ$307,BV$1,0),0)*$G327</f>
        <v>0</v>
      </c>
      <c r="BW327" s="35">
        <f>IF($B327="P",VLOOKUP($E327,'[2]Costeo-JUL26'!$B$9:$CQ$307,BW$1,0),0)</f>
        <v>0</v>
      </c>
      <c r="BX327" s="36">
        <f t="shared" si="150"/>
        <v>0</v>
      </c>
      <c r="BY327" s="36">
        <f t="shared" si="151"/>
        <v>0</v>
      </c>
      <c r="BZ327" s="34">
        <f>IF($B327="P",VLOOKUP($E327,'[2]Costeo-JUL26'!$B$9:$CQ$307,BZ$1,0),0)</f>
        <v>0</v>
      </c>
      <c r="CA327" s="16">
        <f>IF($B327="P",VLOOKUP($E327,'[2]Costeo-JUL26'!$B$9:$CQ$307,CA$1,0),0)*$G327</f>
        <v>0</v>
      </c>
      <c r="CB327" s="36">
        <f>IF($B327="P",VLOOKUP($E327,'[2]Costeo-JUL26'!$B$9:$CQ$307,CB$1,0),0)*$G327</f>
        <v>0</v>
      </c>
      <c r="CC327" s="35">
        <f>IF($B327="P",VLOOKUP($E327,'[2]Costeo-JUL26'!$B$9:$CQ$307,CC$1,0),0)</f>
        <v>0</v>
      </c>
      <c r="CD327" s="36">
        <f t="shared" si="152"/>
        <v>0</v>
      </c>
      <c r="CE327" s="36">
        <f t="shared" si="153"/>
        <v>0</v>
      </c>
      <c r="CF327" s="37">
        <f t="shared" si="125"/>
        <v>396208.4030737612</v>
      </c>
      <c r="CG327" s="36">
        <f>IF($B327="r",VLOOKUP($E327,'[2]Costeo-JUL26'!$B$9:$CQ$307,CG$1,0),0)*$G327</f>
        <v>0</v>
      </c>
      <c r="CH327" s="35">
        <f>VLOOKUP($E327,'[2]TEORICOS (05.26)'!$A$8:$T$251,CH$1,0)</f>
        <v>0</v>
      </c>
      <c r="CI327" s="36">
        <f t="shared" si="154"/>
        <v>0</v>
      </c>
      <c r="CJ327" s="37">
        <f t="shared" si="155"/>
        <v>0</v>
      </c>
      <c r="CM327" s="16">
        <f>SUMIFS('[1]Ajuste Inventario'!$I:$I,'[1]Ajuste Inventario'!$B:$B,E327,'[1]Ajuste Inventario'!$S:$S,D327)*-1</f>
        <v>0</v>
      </c>
      <c r="CN327" s="36">
        <f t="shared" si="126"/>
        <v>0</v>
      </c>
      <c r="CP327" t="str">
        <f t="shared" si="127"/>
        <v>1658Org.Vtas La Plata</v>
      </c>
      <c r="CQ327" s="10" t="e">
        <f t="shared" si="128"/>
        <v>#DIV/0!</v>
      </c>
    </row>
    <row r="328" spans="1:95" x14ac:dyDescent="0.25">
      <c r="A328" s="30">
        <v>46204</v>
      </c>
      <c r="B328" s="31" t="str">
        <f>VLOOKUP($E328,'[2]TEORICOS (05.26)'!$A$8:$T$251,B$1,0)</f>
        <v>R</v>
      </c>
      <c r="C328" s="32" t="str">
        <f>VLOOKUP($E328,'[2]TEORICOS (05.26)'!$A$8:$T$251,C$1,0)</f>
        <v>Smartwater</v>
      </c>
      <c r="D328" t="s">
        <v>218</v>
      </c>
      <c r="E328">
        <v>1659</v>
      </c>
      <c r="F328" t="s">
        <v>117</v>
      </c>
      <c r="G328" s="16">
        <v>179.333</v>
      </c>
      <c r="H328" s="16">
        <v>112.083125</v>
      </c>
      <c r="I328" s="33">
        <v>1383289.5900000003</v>
      </c>
      <c r="J328" s="33">
        <v>1366981.68</v>
      </c>
      <c r="K328" s="34">
        <f>IF($B328="P",VLOOKUP($E328,'[2]Costeo-JUL26'!$B$9:$CQ$307,K$1,0),0)</f>
        <v>0</v>
      </c>
      <c r="L328" s="35">
        <f>VLOOKUP($E328,'[2]TEORICOS (05.26)'!$A$8:$T$251,L$1,0)</f>
        <v>0.115</v>
      </c>
      <c r="M328" s="36">
        <f t="shared" si="129"/>
        <v>0</v>
      </c>
      <c r="N328" s="35">
        <f>IF($B328="P",VLOOKUP($E328,'[2]Costeo-JUL26'!$B$9:$CQ$307,N$1,0),0)</f>
        <v>0</v>
      </c>
      <c r="O328" s="36">
        <f t="shared" si="130"/>
        <v>0</v>
      </c>
      <c r="P328" s="36">
        <f>IF($B328="P",VLOOKUP($E328,'[2]Costeo-JUL26'!$B$9:$CQ$307,P$1,0),0)*H328</f>
        <v>0</v>
      </c>
      <c r="Q328" s="36">
        <f t="shared" si="131"/>
        <v>0</v>
      </c>
      <c r="R328" s="34">
        <f>IF($B328="P",VLOOKUP($E328,'[2]Costeo-JUL26'!$B$9:$CQ$307,R$1,0),0)</f>
        <v>0</v>
      </c>
      <c r="S328" s="16">
        <f>IF($B328="P",VLOOKUP($E328,'[2]Costeo-JUL26'!$B$9:$CQ$307,S$1,0),0)*$G328</f>
        <v>0</v>
      </c>
      <c r="T328" s="36">
        <f>IF($B328="P",VLOOKUP($E328,'[2]Costeo-JUL26'!$B$9:$CQ$307,T$1,0),0)*$G328</f>
        <v>0</v>
      </c>
      <c r="U328" s="35">
        <f>IF($B328="P",VLOOKUP($E328,'[2]Costeo-JUL26'!$B$9:$CQ$307,U$1,0),0)</f>
        <v>0</v>
      </c>
      <c r="V328" s="36">
        <f t="shared" si="132"/>
        <v>0</v>
      </c>
      <c r="W328" s="36">
        <f t="shared" si="133"/>
        <v>0</v>
      </c>
      <c r="X328" s="34">
        <f>IF($B328="P",VLOOKUP($E328,'[2]Costeo-JUL26'!$B$9:$CQ$307,X$1,0),0)</f>
        <v>0</v>
      </c>
      <c r="Y328" s="16">
        <f>IF($B328="P",VLOOKUP($E328,'[2]Costeo-JUL26'!$B$9:$CQ$307,Y$1,0),0)*$G328</f>
        <v>0</v>
      </c>
      <c r="Z328" s="36">
        <f>IF($B328="P",VLOOKUP($E328,'[2]Costeo-JUL26'!$B$9:$CQ$307,Z$1,0),0)*$G328</f>
        <v>0</v>
      </c>
      <c r="AA328" s="35">
        <f>IF($B328="P",VLOOKUP($E328,'[2]Costeo-JUL26'!$B$9:$CQ$307,AA$1,0),0)</f>
        <v>0</v>
      </c>
      <c r="AB328" s="36">
        <f t="shared" si="134"/>
        <v>0</v>
      </c>
      <c r="AC328" s="36">
        <f t="shared" si="135"/>
        <v>0</v>
      </c>
      <c r="AD328" s="34">
        <f>IF($B328="P",VLOOKUP($E328,'[2]Costeo-JUL26'!$B$9:$CQ$307,AD$1,0),0)</f>
        <v>0</v>
      </c>
      <c r="AE328" s="16">
        <f>IF($B328="P",VLOOKUP($E328,'[2]Costeo-JUL26'!$B$9:$CQ$307,AE$1,0),0)*$G328</f>
        <v>0</v>
      </c>
      <c r="AF328" s="36">
        <f>IF($B328="P",VLOOKUP($E328,'[2]Costeo-JUL26'!$B$9:$CQ$307,AF$1,0),0)*$G328</f>
        <v>0</v>
      </c>
      <c r="AG328" s="35">
        <f>IF($B328="P",VLOOKUP($E328,'[2]Costeo-JUL26'!$B$9:$CQ$307,AG$1,0),0)</f>
        <v>0</v>
      </c>
      <c r="AH328" s="36">
        <f t="shared" si="136"/>
        <v>0</v>
      </c>
      <c r="AI328" s="36">
        <f t="shared" si="137"/>
        <v>0</v>
      </c>
      <c r="AJ328" s="34">
        <f>IF($B328="P",VLOOKUP($E328,'[2]Costeo-JUL26'!$B$9:$CQ$307,AJ$1,0),0)</f>
        <v>0</v>
      </c>
      <c r="AK328" s="16">
        <f>IF($B328="P",VLOOKUP($E328,'[2]Costeo-JUL26'!$B$9:$CQ$307,AK$1,0),0)*$G328</f>
        <v>0</v>
      </c>
      <c r="AL328" s="36">
        <f>IF($B328="P",VLOOKUP($E328,'[2]Costeo-JUL26'!$B$9:$CQ$307,AL$1,0),0)*$G328</f>
        <v>0</v>
      </c>
      <c r="AM328" s="35">
        <f>IF($B328="P",VLOOKUP($E328,'[2]Costeo-JUL26'!$B$9:$CQ$307,AM$1,0),0)</f>
        <v>0</v>
      </c>
      <c r="AN328" s="36">
        <f t="shared" si="138"/>
        <v>0</v>
      </c>
      <c r="AO328" s="36">
        <f t="shared" si="139"/>
        <v>0</v>
      </c>
      <c r="AP328" s="34">
        <f>IF($B328="P",VLOOKUP($E328,'[2]Costeo-JUL26'!$B$9:$CQ$307,AP$1,0),0)</f>
        <v>0</v>
      </c>
      <c r="AQ328" s="16">
        <f>IF($B328="P",VLOOKUP($E328,'[2]Costeo-JUL26'!$B$9:$CQ$307,AQ$1,0),0)*$G328</f>
        <v>0</v>
      </c>
      <c r="AR328" s="36">
        <f>IF($B328="P",VLOOKUP($E328,'[2]Costeo-JUL26'!$B$9:$CQ$307,AR$1,0),0)*$G328</f>
        <v>0</v>
      </c>
      <c r="AS328" s="35">
        <f>IF($B328="P",VLOOKUP($E328,'[2]Costeo-JUL26'!$B$9:$CQ$307,AS$1,0),0)</f>
        <v>0</v>
      </c>
      <c r="AT328" s="36">
        <f t="shared" si="140"/>
        <v>0</v>
      </c>
      <c r="AU328" s="36">
        <f t="shared" si="141"/>
        <v>0</v>
      </c>
      <c r="AV328" s="34">
        <f>IF($B328="P",VLOOKUP($E328,'[2]Costeo-JUL26'!$B$9:$CQ$307,AV$1,0),0)</f>
        <v>0</v>
      </c>
      <c r="AW328" s="16">
        <f>IF($B328="P",VLOOKUP($E328,'[2]Costeo-JUL26'!$B$9:$CQ$307,AW$1,0),0)*$G328</f>
        <v>0</v>
      </c>
      <c r="AX328" s="36">
        <f>IF($B328="P",VLOOKUP($E328,'[2]Costeo-JUL26'!$B$9:$CQ$307,AX$1,0),0)*$G328</f>
        <v>0</v>
      </c>
      <c r="AY328" s="35">
        <f>IF($B328="P",VLOOKUP($E328,'[2]Costeo-JUL26'!$B$9:$CQ$307,AY$1,0),0)</f>
        <v>0</v>
      </c>
      <c r="AZ328" s="36">
        <f t="shared" si="142"/>
        <v>0</v>
      </c>
      <c r="BA328" s="36">
        <f t="shared" si="143"/>
        <v>0</v>
      </c>
      <c r="BB328" s="34">
        <f>IF($B328="P",VLOOKUP($E328,'[2]Costeo-JUL26'!$B$9:$CQ$307,BB$1,0),0)</f>
        <v>0</v>
      </c>
      <c r="BC328" s="16">
        <f>IF($B328="P",VLOOKUP($E328,'[2]Costeo-JUL26'!$B$9:$CQ$307,BC$1,0),0)*$G328</f>
        <v>0</v>
      </c>
      <c r="BD328" s="36">
        <f>IF($B328="P",VLOOKUP($E328,'[2]Costeo-JUL26'!$B$9:$CQ$307,BD$1,0),0)*$G328</f>
        <v>0</v>
      </c>
      <c r="BE328" s="35">
        <f>IF($B328="P",VLOOKUP($E328,'[2]Costeo-JUL26'!$B$9:$CQ$307,BE$1,0),0)</f>
        <v>0</v>
      </c>
      <c r="BF328" s="36">
        <f t="shared" si="144"/>
        <v>0</v>
      </c>
      <c r="BG328" s="36">
        <f t="shared" si="145"/>
        <v>0</v>
      </c>
      <c r="BH328" s="34">
        <f>IF($B328="P",VLOOKUP($E328,'[2]Costeo-JUL26'!$B$9:$CQ$307,BH$1,0),0)</f>
        <v>0</v>
      </c>
      <c r="BI328" s="16">
        <f>IF($B328="P",VLOOKUP($E328,'[2]Costeo-JUL26'!$B$9:$CQ$307,BI$1,0),0)*$G328</f>
        <v>0</v>
      </c>
      <c r="BJ328" s="36">
        <f>IF($B328="P",VLOOKUP($E328,'[2]Costeo-JUL26'!$B$9:$CQ$307,BJ$1,0),0)*$G328</f>
        <v>0</v>
      </c>
      <c r="BK328" s="35">
        <f>IF(BH328=910319,0,IF($B328="P",VLOOKUP($E328,'[2]Costeo-JUL26'!$B$9:$CQ$307,BK$1,0),0))</f>
        <v>0</v>
      </c>
      <c r="BL328" s="36">
        <f t="shared" si="146"/>
        <v>0</v>
      </c>
      <c r="BM328" s="36">
        <f t="shared" si="147"/>
        <v>0</v>
      </c>
      <c r="BN328" s="34">
        <f>IF($B328="P",VLOOKUP($E328,'[2]Costeo-JUL26'!$B$9:$CQ$307,BN$1,0),0)</f>
        <v>0</v>
      </c>
      <c r="BO328" s="16">
        <f>IF($B328="P",VLOOKUP($E328,'[2]Costeo-JUL26'!$B$9:$CQ$307,BO$1,0),0)*$G328</f>
        <v>0</v>
      </c>
      <c r="BP328" s="36">
        <f>IF($B328="P",VLOOKUP($E328,'[2]Costeo-JUL26'!$B$9:$CQ$307,BP$1,0),0)*$G328</f>
        <v>0</v>
      </c>
      <c r="BQ328" s="35">
        <f>IF($B328="P",VLOOKUP($E328,'[2]Costeo-JUL26'!$B$9:$CQ$307,BQ$1,0),0)</f>
        <v>0</v>
      </c>
      <c r="BR328" s="36">
        <f t="shared" si="148"/>
        <v>0</v>
      </c>
      <c r="BS328" s="36">
        <f t="shared" si="149"/>
        <v>0</v>
      </c>
      <c r="BT328" s="34">
        <f>IF($B328="P",VLOOKUP($E328,'[2]Costeo-JUL26'!$B$9:$CQ$307,BT$1,0),0)</f>
        <v>0</v>
      </c>
      <c r="BU328" s="16">
        <f>IF($B328="P",VLOOKUP($E328,'[2]Costeo-JUL26'!$B$9:$CQ$307,BU$1,0),0)*$G328</f>
        <v>0</v>
      </c>
      <c r="BV328" s="36">
        <f>IF($B328="P",VLOOKUP($E328,'[2]Costeo-JUL26'!$B$9:$CQ$307,BV$1,0),0)*$G328</f>
        <v>0</v>
      </c>
      <c r="BW328" s="35">
        <f>IF($B328="P",VLOOKUP($E328,'[2]Costeo-JUL26'!$B$9:$CQ$307,BW$1,0),0)</f>
        <v>0</v>
      </c>
      <c r="BX328" s="36">
        <f t="shared" si="150"/>
        <v>0</v>
      </c>
      <c r="BY328" s="36">
        <f t="shared" si="151"/>
        <v>0</v>
      </c>
      <c r="BZ328" s="34">
        <f>IF($B328="P",VLOOKUP($E328,'[2]Costeo-JUL26'!$B$9:$CQ$307,BZ$1,0),0)</f>
        <v>0</v>
      </c>
      <c r="CA328" s="16">
        <f>IF($B328="P",VLOOKUP($E328,'[2]Costeo-JUL26'!$B$9:$CQ$307,CA$1,0),0)*$G328</f>
        <v>0</v>
      </c>
      <c r="CB328" s="36">
        <f>IF($B328="P",VLOOKUP($E328,'[2]Costeo-JUL26'!$B$9:$CQ$307,CB$1,0),0)*$G328</f>
        <v>0</v>
      </c>
      <c r="CC328" s="35">
        <f>IF($B328="P",VLOOKUP($E328,'[2]Costeo-JUL26'!$B$9:$CQ$307,CC$1,0),0)</f>
        <v>0</v>
      </c>
      <c r="CD328" s="36">
        <f t="shared" si="152"/>
        <v>0</v>
      </c>
      <c r="CE328" s="36">
        <f t="shared" si="153"/>
        <v>0</v>
      </c>
      <c r="CF328" s="37">
        <f t="shared" si="125"/>
        <v>0</v>
      </c>
      <c r="CG328" s="36">
        <f>IF($B328="r",VLOOKUP($E328,'[2]Costeo-JUL26'!$B$9:$CQ$307,CG$1,0),0)*$G328</f>
        <v>314420.96223999996</v>
      </c>
      <c r="CH328" s="35">
        <f>VLOOKUP($E328,'[2]TEORICOS (05.26)'!$A$8:$T$251,CH$1,0)</f>
        <v>0.04</v>
      </c>
      <c r="CI328" s="36">
        <f t="shared" si="154"/>
        <v>144626.0547104</v>
      </c>
      <c r="CJ328" s="37">
        <f t="shared" si="155"/>
        <v>459047.01695039996</v>
      </c>
      <c r="CM328" s="16">
        <f>SUMIFS('[1]Ajuste Inventario'!$I:$I,'[1]Ajuste Inventario'!$B:$B,E328,'[1]Ajuste Inventario'!$S:$S,D328)*-1</f>
        <v>0</v>
      </c>
      <c r="CN328" s="36">
        <f t="shared" si="126"/>
        <v>0</v>
      </c>
      <c r="CP328" t="str">
        <f t="shared" si="127"/>
        <v>1659Org.Vtas La Plata</v>
      </c>
      <c r="CQ328" s="10" t="e">
        <f t="shared" si="128"/>
        <v>#DIV/0!</v>
      </c>
    </row>
    <row r="329" spans="1:95" x14ac:dyDescent="0.25">
      <c r="A329" s="30">
        <v>46204</v>
      </c>
      <c r="B329" s="31" t="str">
        <f>VLOOKUP($E329,'[2]TEORICOS (05.26)'!$A$8:$T$251,B$1,0)</f>
        <v>R</v>
      </c>
      <c r="C329" s="32" t="str">
        <f>VLOOKUP($E329,'[2]TEORICOS (05.26)'!$A$8:$T$251,C$1,0)</f>
        <v>Smartwater</v>
      </c>
      <c r="D329" t="s">
        <v>218</v>
      </c>
      <c r="E329">
        <v>1715</v>
      </c>
      <c r="F329" t="s">
        <v>118</v>
      </c>
      <c r="G329" s="16">
        <v>290.83299999999997</v>
      </c>
      <c r="H329" s="16">
        <v>460.97030499999937</v>
      </c>
      <c r="I329" s="33">
        <v>3472068.6100000008</v>
      </c>
      <c r="J329" s="33">
        <v>3388180.0500000007</v>
      </c>
      <c r="K329" s="34">
        <f>IF($B329="P",VLOOKUP($E329,'[2]Costeo-JUL26'!$B$9:$CQ$307,K$1,0),0)</f>
        <v>0</v>
      </c>
      <c r="L329" s="35">
        <f>VLOOKUP($E329,'[2]TEORICOS (05.26)'!$A$8:$T$251,L$1,0)</f>
        <v>0.115</v>
      </c>
      <c r="M329" s="36">
        <f t="shared" si="129"/>
        <v>0</v>
      </c>
      <c r="N329" s="35">
        <f>IF($B329="P",VLOOKUP($E329,'[2]Costeo-JUL26'!$B$9:$CQ$307,N$1,0),0)</f>
        <v>0</v>
      </c>
      <c r="O329" s="36">
        <f t="shared" si="130"/>
        <v>0</v>
      </c>
      <c r="P329" s="36">
        <f>IF($B329="P",VLOOKUP($E329,'[2]Costeo-JUL26'!$B$9:$CQ$307,P$1,0),0)*H329</f>
        <v>0</v>
      </c>
      <c r="Q329" s="36">
        <f t="shared" si="131"/>
        <v>0</v>
      </c>
      <c r="R329" s="34">
        <f>IF($B329="P",VLOOKUP($E329,'[2]Costeo-JUL26'!$B$9:$CQ$307,R$1,0),0)</f>
        <v>0</v>
      </c>
      <c r="S329" s="16">
        <f>IF($B329="P",VLOOKUP($E329,'[2]Costeo-JUL26'!$B$9:$CQ$307,S$1,0),0)*$G329</f>
        <v>0</v>
      </c>
      <c r="T329" s="36">
        <f>IF($B329="P",VLOOKUP($E329,'[2]Costeo-JUL26'!$B$9:$CQ$307,T$1,0),0)*$G329</f>
        <v>0</v>
      </c>
      <c r="U329" s="35">
        <f>IF($B329="P",VLOOKUP($E329,'[2]Costeo-JUL26'!$B$9:$CQ$307,U$1,0),0)</f>
        <v>0</v>
      </c>
      <c r="V329" s="36">
        <f t="shared" si="132"/>
        <v>0</v>
      </c>
      <c r="W329" s="36">
        <f t="shared" si="133"/>
        <v>0</v>
      </c>
      <c r="X329" s="34">
        <f>IF($B329="P",VLOOKUP($E329,'[2]Costeo-JUL26'!$B$9:$CQ$307,X$1,0),0)</f>
        <v>0</v>
      </c>
      <c r="Y329" s="16">
        <f>IF($B329="P",VLOOKUP($E329,'[2]Costeo-JUL26'!$B$9:$CQ$307,Y$1,0),0)*$G329</f>
        <v>0</v>
      </c>
      <c r="Z329" s="36">
        <f>IF($B329="P",VLOOKUP($E329,'[2]Costeo-JUL26'!$B$9:$CQ$307,Z$1,0),0)*$G329</f>
        <v>0</v>
      </c>
      <c r="AA329" s="35">
        <f>IF($B329="P",VLOOKUP($E329,'[2]Costeo-JUL26'!$B$9:$CQ$307,AA$1,0),0)</f>
        <v>0</v>
      </c>
      <c r="AB329" s="36">
        <f t="shared" si="134"/>
        <v>0</v>
      </c>
      <c r="AC329" s="36">
        <f t="shared" si="135"/>
        <v>0</v>
      </c>
      <c r="AD329" s="34">
        <f>IF($B329="P",VLOOKUP($E329,'[2]Costeo-JUL26'!$B$9:$CQ$307,AD$1,0),0)</f>
        <v>0</v>
      </c>
      <c r="AE329" s="16">
        <f>IF($B329="P",VLOOKUP($E329,'[2]Costeo-JUL26'!$B$9:$CQ$307,AE$1,0),0)*$G329</f>
        <v>0</v>
      </c>
      <c r="AF329" s="36">
        <f>IF($B329="P",VLOOKUP($E329,'[2]Costeo-JUL26'!$B$9:$CQ$307,AF$1,0),0)*$G329</f>
        <v>0</v>
      </c>
      <c r="AG329" s="35">
        <f>IF($B329="P",VLOOKUP($E329,'[2]Costeo-JUL26'!$B$9:$CQ$307,AG$1,0),0)</f>
        <v>0</v>
      </c>
      <c r="AH329" s="36">
        <f t="shared" si="136"/>
        <v>0</v>
      </c>
      <c r="AI329" s="36">
        <f t="shared" si="137"/>
        <v>0</v>
      </c>
      <c r="AJ329" s="34">
        <f>IF($B329="P",VLOOKUP($E329,'[2]Costeo-JUL26'!$B$9:$CQ$307,AJ$1,0),0)</f>
        <v>0</v>
      </c>
      <c r="AK329" s="16">
        <f>IF($B329="P",VLOOKUP($E329,'[2]Costeo-JUL26'!$B$9:$CQ$307,AK$1,0),0)*$G329</f>
        <v>0</v>
      </c>
      <c r="AL329" s="36">
        <f>IF($B329="P",VLOOKUP($E329,'[2]Costeo-JUL26'!$B$9:$CQ$307,AL$1,0),0)*$G329</f>
        <v>0</v>
      </c>
      <c r="AM329" s="35">
        <f>IF($B329="P",VLOOKUP($E329,'[2]Costeo-JUL26'!$B$9:$CQ$307,AM$1,0),0)</f>
        <v>0</v>
      </c>
      <c r="AN329" s="36">
        <f t="shared" si="138"/>
        <v>0</v>
      </c>
      <c r="AO329" s="36">
        <f t="shared" si="139"/>
        <v>0</v>
      </c>
      <c r="AP329" s="34">
        <f>IF($B329="P",VLOOKUP($E329,'[2]Costeo-JUL26'!$B$9:$CQ$307,AP$1,0),0)</f>
        <v>0</v>
      </c>
      <c r="AQ329" s="16">
        <f>IF($B329="P",VLOOKUP($E329,'[2]Costeo-JUL26'!$B$9:$CQ$307,AQ$1,0),0)*$G329</f>
        <v>0</v>
      </c>
      <c r="AR329" s="36">
        <f>IF($B329="P",VLOOKUP($E329,'[2]Costeo-JUL26'!$B$9:$CQ$307,AR$1,0),0)*$G329</f>
        <v>0</v>
      </c>
      <c r="AS329" s="35">
        <f>IF($B329="P",VLOOKUP($E329,'[2]Costeo-JUL26'!$B$9:$CQ$307,AS$1,0),0)</f>
        <v>0</v>
      </c>
      <c r="AT329" s="36">
        <f t="shared" si="140"/>
        <v>0</v>
      </c>
      <c r="AU329" s="36">
        <f t="shared" si="141"/>
        <v>0</v>
      </c>
      <c r="AV329" s="34">
        <f>IF($B329="P",VLOOKUP($E329,'[2]Costeo-JUL26'!$B$9:$CQ$307,AV$1,0),0)</f>
        <v>0</v>
      </c>
      <c r="AW329" s="16">
        <f>IF($B329="P",VLOOKUP($E329,'[2]Costeo-JUL26'!$B$9:$CQ$307,AW$1,0),0)*$G329</f>
        <v>0</v>
      </c>
      <c r="AX329" s="36">
        <f>IF($B329="P",VLOOKUP($E329,'[2]Costeo-JUL26'!$B$9:$CQ$307,AX$1,0),0)*$G329</f>
        <v>0</v>
      </c>
      <c r="AY329" s="35">
        <f>IF($B329="P",VLOOKUP($E329,'[2]Costeo-JUL26'!$B$9:$CQ$307,AY$1,0),0)</f>
        <v>0</v>
      </c>
      <c r="AZ329" s="36">
        <f t="shared" si="142"/>
        <v>0</v>
      </c>
      <c r="BA329" s="36">
        <f t="shared" si="143"/>
        <v>0</v>
      </c>
      <c r="BB329" s="34">
        <f>IF($B329="P",VLOOKUP($E329,'[2]Costeo-JUL26'!$B$9:$CQ$307,BB$1,0),0)</f>
        <v>0</v>
      </c>
      <c r="BC329" s="16">
        <f>IF($B329="P",VLOOKUP($E329,'[2]Costeo-JUL26'!$B$9:$CQ$307,BC$1,0),0)*$G329</f>
        <v>0</v>
      </c>
      <c r="BD329" s="36">
        <f>IF($B329="P",VLOOKUP($E329,'[2]Costeo-JUL26'!$B$9:$CQ$307,BD$1,0),0)*$G329</f>
        <v>0</v>
      </c>
      <c r="BE329" s="35">
        <f>IF($B329="P",VLOOKUP($E329,'[2]Costeo-JUL26'!$B$9:$CQ$307,BE$1,0),0)</f>
        <v>0</v>
      </c>
      <c r="BF329" s="36">
        <f t="shared" si="144"/>
        <v>0</v>
      </c>
      <c r="BG329" s="36">
        <f t="shared" si="145"/>
        <v>0</v>
      </c>
      <c r="BH329" s="34">
        <f>IF($B329="P",VLOOKUP($E329,'[2]Costeo-JUL26'!$B$9:$CQ$307,BH$1,0),0)</f>
        <v>0</v>
      </c>
      <c r="BI329" s="16">
        <f>IF($B329="P",VLOOKUP($E329,'[2]Costeo-JUL26'!$B$9:$CQ$307,BI$1,0),0)*$G329</f>
        <v>0</v>
      </c>
      <c r="BJ329" s="36">
        <f>IF($B329="P",VLOOKUP($E329,'[2]Costeo-JUL26'!$B$9:$CQ$307,BJ$1,0),0)*$G329</f>
        <v>0</v>
      </c>
      <c r="BK329" s="35">
        <f>IF(BH329=910319,0,IF($B329="P",VLOOKUP($E329,'[2]Costeo-JUL26'!$B$9:$CQ$307,BK$1,0),0))</f>
        <v>0</v>
      </c>
      <c r="BL329" s="36">
        <f t="shared" si="146"/>
        <v>0</v>
      </c>
      <c r="BM329" s="36">
        <f t="shared" si="147"/>
        <v>0</v>
      </c>
      <c r="BN329" s="34">
        <f>IF($B329="P",VLOOKUP($E329,'[2]Costeo-JUL26'!$B$9:$CQ$307,BN$1,0),0)</f>
        <v>0</v>
      </c>
      <c r="BO329" s="16">
        <f>IF($B329="P",VLOOKUP($E329,'[2]Costeo-JUL26'!$B$9:$CQ$307,BO$1,0),0)*$G329</f>
        <v>0</v>
      </c>
      <c r="BP329" s="36">
        <f>IF($B329="P",VLOOKUP($E329,'[2]Costeo-JUL26'!$B$9:$CQ$307,BP$1,0),0)*$G329</f>
        <v>0</v>
      </c>
      <c r="BQ329" s="35">
        <f>IF($B329="P",VLOOKUP($E329,'[2]Costeo-JUL26'!$B$9:$CQ$307,BQ$1,0),0)</f>
        <v>0</v>
      </c>
      <c r="BR329" s="36">
        <f t="shared" si="148"/>
        <v>0</v>
      </c>
      <c r="BS329" s="36">
        <f t="shared" si="149"/>
        <v>0</v>
      </c>
      <c r="BT329" s="34">
        <f>IF($B329="P",VLOOKUP($E329,'[2]Costeo-JUL26'!$B$9:$CQ$307,BT$1,0),0)</f>
        <v>0</v>
      </c>
      <c r="BU329" s="16">
        <f>IF($B329="P",VLOOKUP($E329,'[2]Costeo-JUL26'!$B$9:$CQ$307,BU$1,0),0)*$G329</f>
        <v>0</v>
      </c>
      <c r="BV329" s="36">
        <f>IF($B329="P",VLOOKUP($E329,'[2]Costeo-JUL26'!$B$9:$CQ$307,BV$1,0),0)*$G329</f>
        <v>0</v>
      </c>
      <c r="BW329" s="35">
        <f>IF($B329="P",VLOOKUP($E329,'[2]Costeo-JUL26'!$B$9:$CQ$307,BW$1,0),0)</f>
        <v>0</v>
      </c>
      <c r="BX329" s="36">
        <f t="shared" si="150"/>
        <v>0</v>
      </c>
      <c r="BY329" s="36">
        <f t="shared" si="151"/>
        <v>0</v>
      </c>
      <c r="BZ329" s="34">
        <f>IF($B329="P",VLOOKUP($E329,'[2]Costeo-JUL26'!$B$9:$CQ$307,BZ$1,0),0)</f>
        <v>0</v>
      </c>
      <c r="CA329" s="16">
        <f>IF($B329="P",VLOOKUP($E329,'[2]Costeo-JUL26'!$B$9:$CQ$307,CA$1,0),0)*$G329</f>
        <v>0</v>
      </c>
      <c r="CB329" s="36">
        <f>IF($B329="P",VLOOKUP($E329,'[2]Costeo-JUL26'!$B$9:$CQ$307,CB$1,0),0)*$G329</f>
        <v>0</v>
      </c>
      <c r="CC329" s="35">
        <f>IF($B329="P",VLOOKUP($E329,'[2]Costeo-JUL26'!$B$9:$CQ$307,CC$1,0),0)</f>
        <v>0</v>
      </c>
      <c r="CD329" s="36">
        <f t="shared" si="152"/>
        <v>0</v>
      </c>
      <c r="CE329" s="36">
        <f t="shared" si="153"/>
        <v>0</v>
      </c>
      <c r="CF329" s="37">
        <f t="shared" si="125"/>
        <v>0</v>
      </c>
      <c r="CG329" s="36">
        <f>IF($B329="r",VLOOKUP($E329,'[2]Costeo-JUL26'!$B$9:$CQ$307,CG$1,0),0)*$G329</f>
        <v>839739.5708799999</v>
      </c>
      <c r="CH329" s="35">
        <f>VLOOKUP($E329,'[2]TEORICOS (05.26)'!$A$8:$T$251,CH$1,0)</f>
        <v>0.04</v>
      </c>
      <c r="CI329" s="36">
        <f t="shared" si="154"/>
        <v>356051.12291480007</v>
      </c>
      <c r="CJ329" s="37">
        <f t="shared" si="155"/>
        <v>1195790.6937948</v>
      </c>
      <c r="CM329" s="16">
        <f>SUMIFS('[1]Ajuste Inventario'!$I:$I,'[1]Ajuste Inventario'!$B:$B,E329,'[1]Ajuste Inventario'!$S:$S,D329)*-1</f>
        <v>0</v>
      </c>
      <c r="CN329" s="36">
        <f t="shared" si="126"/>
        <v>0</v>
      </c>
      <c r="CP329" t="str">
        <f t="shared" si="127"/>
        <v>1715Org.Vtas La Plata</v>
      </c>
      <c r="CQ329" s="10" t="e">
        <f t="shared" si="128"/>
        <v>#DIV/0!</v>
      </c>
    </row>
    <row r="330" spans="1:95" x14ac:dyDescent="0.25">
      <c r="A330" s="30">
        <v>46204</v>
      </c>
      <c r="B330" s="31" t="str">
        <f>VLOOKUP($E330,'[2]TEORICOS (05.26)'!$A$8:$T$251,B$1,0)</f>
        <v>P</v>
      </c>
      <c r="C330" s="32" t="str">
        <f>VLOOKUP($E330,'[2]TEORICOS (05.26)'!$A$8:$T$251,C$1,0)</f>
        <v>Benedictino</v>
      </c>
      <c r="D330" t="s">
        <v>218</v>
      </c>
      <c r="E330">
        <v>1720</v>
      </c>
      <c r="F330" t="s">
        <v>119</v>
      </c>
      <c r="G330" s="16">
        <v>7113.7510000000002</v>
      </c>
      <c r="H330" s="16">
        <v>7519.2348069998216</v>
      </c>
      <c r="I330" s="33">
        <v>61973388.050000831</v>
      </c>
      <c r="J330" s="33">
        <v>55509600.430000484</v>
      </c>
      <c r="K330" s="34">
        <f>IF($B330="P",VLOOKUP($E330,'[2]Costeo-JUL26'!$B$9:$CQ$307,K$1,0),0)</f>
        <v>939153</v>
      </c>
      <c r="L330" s="35">
        <f>VLOOKUP($E330,'[2]TEORICOS (05.26)'!$A$8:$T$251,L$1,0)</f>
        <v>2.5000000000000001E-2</v>
      </c>
      <c r="M330" s="36">
        <f t="shared" si="129"/>
        <v>1387740.0107500122</v>
      </c>
      <c r="N330" s="35">
        <f>IF($B330="P",VLOOKUP($E330,'[2]Costeo-JUL26'!$B$9:$CQ$307,N$1,0),0)</f>
        <v>0.02</v>
      </c>
      <c r="O330" s="36">
        <f t="shared" si="130"/>
        <v>27754.800215000247</v>
      </c>
      <c r="P330" s="36">
        <f>IF($B330="P",VLOOKUP($E330,'[2]Costeo-JUL26'!$B$9:$CQ$307,P$1,0),0)*H330</f>
        <v>0</v>
      </c>
      <c r="Q330" s="36">
        <f t="shared" si="131"/>
        <v>1415494.8109650125</v>
      </c>
      <c r="R330" s="34">
        <f>IF($B330="P",VLOOKUP($E330,'[2]Costeo-JUL26'!$B$9:$CQ$307,R$1,0),0)</f>
        <v>0</v>
      </c>
      <c r="S330" s="16">
        <f>IF($B330="P",VLOOKUP($E330,'[2]Costeo-JUL26'!$B$9:$CQ$307,S$1,0),0)*$G330</f>
        <v>0</v>
      </c>
      <c r="T330" s="36">
        <f>IF($B330="P",VLOOKUP($E330,'[2]Costeo-JUL26'!$B$9:$CQ$307,T$1,0),0)*$G330</f>
        <v>0</v>
      </c>
      <c r="U330" s="35">
        <f>IF($B330="P",VLOOKUP($E330,'[2]Costeo-JUL26'!$B$9:$CQ$307,U$1,0),0)</f>
        <v>0</v>
      </c>
      <c r="V330" s="36">
        <f t="shared" si="132"/>
        <v>0</v>
      </c>
      <c r="W330" s="36">
        <f t="shared" si="133"/>
        <v>0</v>
      </c>
      <c r="X330" s="34">
        <f>IF($B330="P",VLOOKUP($E330,'[2]Costeo-JUL26'!$B$9:$CQ$307,X$1,0),0)</f>
        <v>0</v>
      </c>
      <c r="Y330" s="16">
        <f>IF($B330="P",VLOOKUP($E330,'[2]Costeo-JUL26'!$B$9:$CQ$307,Y$1,0),0)*$G330</f>
        <v>0</v>
      </c>
      <c r="Z330" s="36">
        <f>IF($B330="P",VLOOKUP($E330,'[2]Costeo-JUL26'!$B$9:$CQ$307,Z$1,0),0)*$G330</f>
        <v>0</v>
      </c>
      <c r="AA330" s="35">
        <f>IF($B330="P",VLOOKUP($E330,'[2]Costeo-JUL26'!$B$9:$CQ$307,AA$1,0),0)</f>
        <v>0</v>
      </c>
      <c r="AB330" s="36">
        <f t="shared" si="134"/>
        <v>0</v>
      </c>
      <c r="AC330" s="36">
        <f t="shared" si="135"/>
        <v>0</v>
      </c>
      <c r="AD330" s="34">
        <f>IF($B330="P",VLOOKUP($E330,'[2]Costeo-JUL26'!$B$9:$CQ$307,AD$1,0),0)</f>
        <v>938972</v>
      </c>
      <c r="AE330" s="16">
        <f>IF($B330="P",VLOOKUP($E330,'[2]Costeo-JUL26'!$B$9:$CQ$307,AE$1,0),0)*$G330</f>
        <v>85365.012000000002</v>
      </c>
      <c r="AF330" s="36">
        <f>IF($B330="P",VLOOKUP($E330,'[2]Costeo-JUL26'!$B$9:$CQ$307,AF$1,0),0)*$G330</f>
        <v>1310113.9121664001</v>
      </c>
      <c r="AG330" s="35">
        <f>IF($B330="P",VLOOKUP($E330,'[2]Costeo-JUL26'!$B$9:$CQ$307,AG$1,0),0)</f>
        <v>6.0000000000000001E-3</v>
      </c>
      <c r="AH330" s="36">
        <f t="shared" si="136"/>
        <v>7860.6834729984012</v>
      </c>
      <c r="AI330" s="36">
        <f t="shared" si="137"/>
        <v>1317974.5956393986</v>
      </c>
      <c r="AJ330" s="34">
        <f>IF($B330="P",VLOOKUP($E330,'[2]Costeo-JUL26'!$B$9:$CQ$307,AJ$1,0),0)</f>
        <v>936445</v>
      </c>
      <c r="AK330" s="16">
        <f>IF($B330="P",VLOOKUP($E330,'[2]Costeo-JUL26'!$B$9:$CQ$307,AK$1,0),0)*$G330</f>
        <v>85365.012000000002</v>
      </c>
      <c r="AL330" s="36">
        <f>IF($B330="P",VLOOKUP($E330,'[2]Costeo-JUL26'!$B$9:$CQ$307,AL$1,0),0)*$G330</f>
        <v>401039.70447528001</v>
      </c>
      <c r="AM330" s="35">
        <f>IF($B330="P",VLOOKUP($E330,'[2]Costeo-JUL26'!$B$9:$CQ$307,AM$1,0),0)</f>
        <v>1.7999999999999999E-2</v>
      </c>
      <c r="AN330" s="36">
        <f t="shared" si="138"/>
        <v>7218.7146805550401</v>
      </c>
      <c r="AO330" s="36">
        <f t="shared" si="139"/>
        <v>408258.41915583506</v>
      </c>
      <c r="AP330" s="34">
        <f>IF($B330="P",VLOOKUP($E330,'[2]Costeo-JUL26'!$B$9:$CQ$307,AP$1,0),0)</f>
        <v>939863</v>
      </c>
      <c r="AQ330" s="16">
        <f>IF($B330="P",VLOOKUP($E330,'[2]Costeo-JUL26'!$B$9:$CQ$307,AQ$1,0),0)*$G330</f>
        <v>85365.012000000002</v>
      </c>
      <c r="AR330" s="36">
        <f>IF($B330="P",VLOOKUP($E330,'[2]Costeo-JUL26'!$B$9:$CQ$307,AR$1,0),0)*$G330</f>
        <v>5615820.9721317599</v>
      </c>
      <c r="AS330" s="35">
        <f>IF($B330="P",VLOOKUP($E330,'[2]Costeo-JUL26'!$B$9:$CQ$307,AS$1,0),0)</f>
        <v>0.02</v>
      </c>
      <c r="AT330" s="36">
        <f t="shared" si="140"/>
        <v>112316.4194426352</v>
      </c>
      <c r="AU330" s="36">
        <f t="shared" si="141"/>
        <v>5728137.3915743949</v>
      </c>
      <c r="AV330" s="34">
        <f>IF($B330="P",VLOOKUP($E330,'[2]Costeo-JUL26'!$B$9:$CQ$307,AV$1,0),0)</f>
        <v>932317</v>
      </c>
      <c r="AW330" s="16">
        <f>IF($B330="P",VLOOKUP($E330,'[2]Costeo-JUL26'!$B$9:$CQ$307,AW$1,0),0)*$G330</f>
        <v>129.47026820000002</v>
      </c>
      <c r="AX330" s="36">
        <f>IF($B330="P",VLOOKUP($E330,'[2]Costeo-JUL26'!$B$9:$CQ$307,AX$1,0),0)*$G330</f>
        <v>556437.31866996002</v>
      </c>
      <c r="AY330" s="35">
        <f>IF($B330="P",VLOOKUP($E330,'[2]Costeo-JUL26'!$B$9:$CQ$307,AY$1,0),0)</f>
        <v>0.03</v>
      </c>
      <c r="AZ330" s="36">
        <f t="shared" si="142"/>
        <v>16693.119560098799</v>
      </c>
      <c r="BA330" s="36">
        <f t="shared" si="143"/>
        <v>573130.43823005888</v>
      </c>
      <c r="BB330" s="34">
        <f>IF($B330="P",VLOOKUP($E330,'[2]Costeo-JUL26'!$B$9:$CQ$307,BB$1,0),0)</f>
        <v>902311</v>
      </c>
      <c r="BC330" s="16">
        <f>IF($B330="P",VLOOKUP($E330,'[2]Costeo-JUL26'!$B$9:$CQ$307,BC$1,0),0)*$G330</f>
        <v>19.760419444444445</v>
      </c>
      <c r="BD330" s="36">
        <f>IF($B330="P",VLOOKUP($E330,'[2]Costeo-JUL26'!$B$9:$CQ$307,BD$1,0),0)*$G330</f>
        <v>77493.350112208354</v>
      </c>
      <c r="BE330" s="35">
        <f>IF($B330="P",VLOOKUP($E330,'[2]Costeo-JUL26'!$B$9:$CQ$307,BE$1,0),0)</f>
        <v>0.03</v>
      </c>
      <c r="BF330" s="36">
        <f t="shared" si="144"/>
        <v>2324.8005033662507</v>
      </c>
      <c r="BG330" s="36">
        <f t="shared" si="145"/>
        <v>79818.150615574603</v>
      </c>
      <c r="BH330" s="34">
        <f>IF($B330="P",VLOOKUP($E330,'[2]Costeo-JUL26'!$B$9:$CQ$307,BH$1,0),0)</f>
        <v>933089</v>
      </c>
      <c r="BI330" s="16">
        <f>IF($B330="P",VLOOKUP($E330,'[2]Costeo-JUL26'!$B$9:$CQ$307,BI$1,0),0)*$G330</f>
        <v>247.00524305555558</v>
      </c>
      <c r="BJ330" s="36">
        <f>IF($B330="P",VLOOKUP($E330,'[2]Costeo-JUL26'!$B$9:$CQ$307,BJ$1,0),0)*$G330</f>
        <v>183938.02261735627</v>
      </c>
      <c r="BK330" s="35">
        <f>IF(BH330=910319,0,IF($B330="P",VLOOKUP($E330,'[2]Costeo-JUL26'!$B$9:$CQ$307,BK$1,0),0))</f>
        <v>0.02</v>
      </c>
      <c r="BL330" s="36">
        <f t="shared" si="146"/>
        <v>3678.7604523471255</v>
      </c>
      <c r="BM330" s="36">
        <f t="shared" si="147"/>
        <v>187616.78306970341</v>
      </c>
      <c r="BN330" s="34">
        <f>IF($B330="P",VLOOKUP($E330,'[2]Costeo-JUL26'!$B$9:$CQ$307,BN$1,0),0)</f>
        <v>0</v>
      </c>
      <c r="BO330" s="16">
        <f>IF($B330="P",VLOOKUP($E330,'[2]Costeo-JUL26'!$B$9:$CQ$307,BO$1,0),0)*$G330</f>
        <v>0</v>
      </c>
      <c r="BP330" s="36">
        <f>IF($B330="P",VLOOKUP($E330,'[2]Costeo-JUL26'!$B$9:$CQ$307,BP$1,0),0)*$G330</f>
        <v>0</v>
      </c>
      <c r="BQ330" s="35">
        <f>IF($B330="P",VLOOKUP($E330,'[2]Costeo-JUL26'!$B$9:$CQ$307,BQ$1,0),0)</f>
        <v>0</v>
      </c>
      <c r="BR330" s="36">
        <f t="shared" si="148"/>
        <v>0</v>
      </c>
      <c r="BS330" s="36">
        <f t="shared" si="149"/>
        <v>0</v>
      </c>
      <c r="BT330" s="34">
        <f>IF($B330="P",VLOOKUP($E330,'[2]Costeo-JUL26'!$B$9:$CQ$307,BT$1,0),0)</f>
        <v>0</v>
      </c>
      <c r="BU330" s="16">
        <f>IF($B330="P",VLOOKUP($E330,'[2]Costeo-JUL26'!$B$9:$CQ$307,BU$1,0),0)*$G330</f>
        <v>0</v>
      </c>
      <c r="BV330" s="36">
        <f>IF($B330="P",VLOOKUP($E330,'[2]Costeo-JUL26'!$B$9:$CQ$307,BV$1,0),0)*$G330</f>
        <v>0</v>
      </c>
      <c r="BW330" s="35">
        <f>IF($B330="P",VLOOKUP($E330,'[2]Costeo-JUL26'!$B$9:$CQ$307,BW$1,0),0)</f>
        <v>0</v>
      </c>
      <c r="BX330" s="36">
        <f t="shared" si="150"/>
        <v>0</v>
      </c>
      <c r="BY330" s="36">
        <f t="shared" si="151"/>
        <v>0</v>
      </c>
      <c r="BZ330" s="34">
        <f>IF($B330="P",VLOOKUP($E330,'[2]Costeo-JUL26'!$B$9:$CQ$307,BZ$1,0),0)</f>
        <v>936704</v>
      </c>
      <c r="CA330" s="16">
        <f>IF($B330="P",VLOOKUP($E330,'[2]Costeo-JUL26'!$B$9:$CQ$307,CA$1,0),0)*$G330</f>
        <v>259.42798785731333</v>
      </c>
      <c r="CB330" s="36">
        <f>IF($B330="P",VLOOKUP($E330,'[2]Costeo-JUL26'!$B$9:$CQ$307,CB$1,0),0)*$G330</f>
        <v>123841.47362479522</v>
      </c>
      <c r="CC330" s="35">
        <f>IF($B330="P",VLOOKUP($E330,'[2]Costeo-JUL26'!$B$9:$CQ$307,CC$1,0),0)</f>
        <v>0.5</v>
      </c>
      <c r="CD330" s="36">
        <f t="shared" si="152"/>
        <v>61920.736812397612</v>
      </c>
      <c r="CE330" s="36">
        <f t="shared" si="153"/>
        <v>185762.21043719284</v>
      </c>
      <c r="CF330" s="37">
        <f t="shared" ref="CF330:CF393" si="156">Q330+W330+AC330+AI330+AO330+AU330+BA330+BG330+BM330+BS330+BY330+CE330</f>
        <v>9896192.7996871714</v>
      </c>
      <c r="CG330" s="36">
        <f>IF($B330="r",VLOOKUP($E330,'[2]Costeo-JUL26'!$B$9:$CQ$307,CG$1,0),0)*$G330</f>
        <v>0</v>
      </c>
      <c r="CH330" s="35">
        <f>VLOOKUP($E330,'[2]TEORICOS (05.26)'!$A$8:$T$251,CH$1,0)</f>
        <v>0</v>
      </c>
      <c r="CI330" s="36">
        <f t="shared" si="154"/>
        <v>0</v>
      </c>
      <c r="CJ330" s="37">
        <f t="shared" si="155"/>
        <v>0</v>
      </c>
      <c r="CM330" s="16">
        <f>SUMIFS('[1]Ajuste Inventario'!$I:$I,'[1]Ajuste Inventario'!$B:$B,E330,'[1]Ajuste Inventario'!$S:$S,D330)*-1</f>
        <v>0</v>
      </c>
      <c r="CN330" s="36">
        <f t="shared" ref="CN330:CN393" si="157">IF(CM330=0,0,IF(B330="P",CF330/G330,CJ330/G330))*CM330</f>
        <v>0</v>
      </c>
      <c r="CP330" t="str">
        <f t="shared" ref="CP330:CP393" si="158">E330&amp;D330</f>
        <v>1720Org.Vtas La Plata</v>
      </c>
      <c r="CQ330" s="10" t="e">
        <f t="shared" ref="CQ330:CQ393" si="159">+CN330/CM330</f>
        <v>#DIV/0!</v>
      </c>
    </row>
    <row r="331" spans="1:95" x14ac:dyDescent="0.25">
      <c r="A331" s="30">
        <v>46204</v>
      </c>
      <c r="B331" s="31" t="str">
        <f>VLOOKUP($E331,'[2]TEORICOS (05.26)'!$A$8:$T$251,B$1,0)</f>
        <v>P</v>
      </c>
      <c r="C331" s="32" t="str">
        <f>VLOOKUP($E331,'[2]TEORICOS (05.26)'!$A$8:$T$251,C$1,0)</f>
        <v>Benedictino</v>
      </c>
      <c r="D331" t="s">
        <v>218</v>
      </c>
      <c r="E331">
        <v>1730</v>
      </c>
      <c r="F331" t="s">
        <v>120</v>
      </c>
      <c r="G331" s="16">
        <v>626.16699999999992</v>
      </c>
      <c r="H331" s="16">
        <v>1984.9493899999964</v>
      </c>
      <c r="I331" s="33">
        <v>6216497.180000009</v>
      </c>
      <c r="J331" s="33">
        <v>5870980.2500000075</v>
      </c>
      <c r="K331" s="34">
        <f>IF($B331="P",VLOOKUP($E331,'[2]Costeo-JUL26'!$B$9:$CQ$307,K$1,0),0)</f>
        <v>939153</v>
      </c>
      <c r="L331" s="35">
        <f>VLOOKUP($E331,'[2]TEORICOS (05.26)'!$A$8:$T$251,L$1,0)</f>
        <v>2.5000000000000001E-2</v>
      </c>
      <c r="M331" s="36">
        <f t="shared" si="129"/>
        <v>146774.50625000018</v>
      </c>
      <c r="N331" s="35">
        <f>IF($B331="P",VLOOKUP($E331,'[2]Costeo-JUL26'!$B$9:$CQ$307,N$1,0),0)</f>
        <v>0.02</v>
      </c>
      <c r="O331" s="36">
        <f t="shared" si="130"/>
        <v>2935.4901250000034</v>
      </c>
      <c r="P331" s="36">
        <f>IF($B331="P",VLOOKUP($E331,'[2]Costeo-JUL26'!$B$9:$CQ$307,P$1,0),0)*H331</f>
        <v>0</v>
      </c>
      <c r="Q331" s="36">
        <f t="shared" si="131"/>
        <v>149709.99637500019</v>
      </c>
      <c r="R331" s="34">
        <f>IF($B331="P",VLOOKUP($E331,'[2]Costeo-JUL26'!$B$9:$CQ$307,R$1,0),0)</f>
        <v>0</v>
      </c>
      <c r="S331" s="16">
        <f>IF($B331="P",VLOOKUP($E331,'[2]Costeo-JUL26'!$B$9:$CQ$307,S$1,0),0)*$G331</f>
        <v>0</v>
      </c>
      <c r="T331" s="36">
        <f>IF($B331="P",VLOOKUP($E331,'[2]Costeo-JUL26'!$B$9:$CQ$307,T$1,0),0)*$G331</f>
        <v>0</v>
      </c>
      <c r="U331" s="35">
        <f>IF($B331="P",VLOOKUP($E331,'[2]Costeo-JUL26'!$B$9:$CQ$307,U$1,0),0)</f>
        <v>0</v>
      </c>
      <c r="V331" s="36">
        <f t="shared" si="132"/>
        <v>0</v>
      </c>
      <c r="W331" s="36">
        <f t="shared" si="133"/>
        <v>0</v>
      </c>
      <c r="X331" s="34">
        <f>IF($B331="P",VLOOKUP($E331,'[2]Costeo-JUL26'!$B$9:$CQ$307,X$1,0),0)</f>
        <v>0</v>
      </c>
      <c r="Y331" s="16">
        <f>IF($B331="P",VLOOKUP($E331,'[2]Costeo-JUL26'!$B$9:$CQ$307,Y$1,0),0)*$G331</f>
        <v>0</v>
      </c>
      <c r="Z331" s="36">
        <f>IF($B331="P",VLOOKUP($E331,'[2]Costeo-JUL26'!$B$9:$CQ$307,Z$1,0),0)*$G331</f>
        <v>0</v>
      </c>
      <c r="AA331" s="35">
        <f>IF($B331="P",VLOOKUP($E331,'[2]Costeo-JUL26'!$B$9:$CQ$307,AA$1,0),0)</f>
        <v>0</v>
      </c>
      <c r="AB331" s="36">
        <f t="shared" si="134"/>
        <v>0</v>
      </c>
      <c r="AC331" s="36">
        <f t="shared" si="135"/>
        <v>0</v>
      </c>
      <c r="AD331" s="34">
        <f>IF($B331="P",VLOOKUP($E331,'[2]Costeo-JUL26'!$B$9:$CQ$307,AD$1,0),0)</f>
        <v>938972</v>
      </c>
      <c r="AE331" s="16">
        <f>IF($B331="P",VLOOKUP($E331,'[2]Costeo-JUL26'!$B$9:$CQ$307,AE$1,0),0)*$G331</f>
        <v>3757.0019999999995</v>
      </c>
      <c r="AF331" s="36">
        <f>IF($B331="P",VLOOKUP($E331,'[2]Costeo-JUL26'!$B$9:$CQ$307,AF$1,0),0)*$G331</f>
        <v>57659.461094399994</v>
      </c>
      <c r="AG331" s="35">
        <f>IF($B331="P",VLOOKUP($E331,'[2]Costeo-JUL26'!$B$9:$CQ$307,AG$1,0),0)</f>
        <v>6.0000000000000001E-3</v>
      </c>
      <c r="AH331" s="36">
        <f t="shared" si="136"/>
        <v>345.95676656639995</v>
      </c>
      <c r="AI331" s="36">
        <f t="shared" si="137"/>
        <v>58005.417860966394</v>
      </c>
      <c r="AJ331" s="34">
        <f>IF($B331="P",VLOOKUP($E331,'[2]Costeo-JUL26'!$B$9:$CQ$307,AJ$1,0),0)</f>
        <v>936975</v>
      </c>
      <c r="AK331" s="16">
        <f>IF($B331="P",VLOOKUP($E331,'[2]Costeo-JUL26'!$B$9:$CQ$307,AK$1,0),0)*$G331</f>
        <v>3757.0019999999995</v>
      </c>
      <c r="AL331" s="36">
        <f>IF($B331="P",VLOOKUP($E331,'[2]Costeo-JUL26'!$B$9:$CQ$307,AL$1,0),0)*$G331</f>
        <v>105010.15954103999</v>
      </c>
      <c r="AM331" s="35">
        <f>IF($B331="P",VLOOKUP($E331,'[2]Costeo-JUL26'!$B$9:$CQ$307,AM$1,0),0)</f>
        <v>1.7999999999999999E-2</v>
      </c>
      <c r="AN331" s="36">
        <f t="shared" si="138"/>
        <v>1890.1828717387198</v>
      </c>
      <c r="AO331" s="36">
        <f t="shared" si="139"/>
        <v>106900.34241277871</v>
      </c>
      <c r="AP331" s="34">
        <f>IF($B331="P",VLOOKUP($E331,'[2]Costeo-JUL26'!$B$9:$CQ$307,AP$1,0),0)</f>
        <v>938165</v>
      </c>
      <c r="AQ331" s="16">
        <f>IF($B331="P",VLOOKUP($E331,'[2]Costeo-JUL26'!$B$9:$CQ$307,AQ$1,0),0)*$G331</f>
        <v>3757.0019999999995</v>
      </c>
      <c r="AR331" s="36">
        <f>IF($B331="P",VLOOKUP($E331,'[2]Costeo-JUL26'!$B$9:$CQ$307,AR$1,0),0)*$G331</f>
        <v>616085.58606660005</v>
      </c>
      <c r="AS331" s="35">
        <f>IF($B331="P",VLOOKUP($E331,'[2]Costeo-JUL26'!$B$9:$CQ$307,AS$1,0),0)</f>
        <v>0.02</v>
      </c>
      <c r="AT331" s="36">
        <f t="shared" si="140"/>
        <v>12321.711721332002</v>
      </c>
      <c r="AU331" s="36">
        <f t="shared" si="141"/>
        <v>628407.2977879321</v>
      </c>
      <c r="AV331" s="34">
        <f>IF($B331="P",VLOOKUP($E331,'[2]Costeo-JUL26'!$B$9:$CQ$307,AV$1,0),0)</f>
        <v>902310</v>
      </c>
      <c r="AW331" s="16">
        <f>IF($B331="P",VLOOKUP($E331,'[2]Costeo-JUL26'!$B$9:$CQ$307,AW$1,0),0)*$G331</f>
        <v>20.913977799999998</v>
      </c>
      <c r="AX331" s="36">
        <f>IF($B331="P",VLOOKUP($E331,'[2]Costeo-JUL26'!$B$9:$CQ$307,AX$1,0),0)*$G331</f>
        <v>73273.085193893246</v>
      </c>
      <c r="AY331" s="35">
        <f>IF($B331="P",VLOOKUP($E331,'[2]Costeo-JUL26'!$B$9:$CQ$307,AY$1,0),0)</f>
        <v>0.03</v>
      </c>
      <c r="AZ331" s="36">
        <f t="shared" si="142"/>
        <v>2198.1925558167973</v>
      </c>
      <c r="BA331" s="36">
        <f t="shared" si="143"/>
        <v>75471.277749710047</v>
      </c>
      <c r="BB331" s="34">
        <f>IF($B331="P",VLOOKUP($E331,'[2]Costeo-JUL26'!$B$9:$CQ$307,BB$1,0),0)</f>
        <v>902311</v>
      </c>
      <c r="BC331" s="16">
        <f>IF($B331="P",VLOOKUP($E331,'[2]Costeo-JUL26'!$B$9:$CQ$307,BC$1,0),0)*$G331</f>
        <v>2.7332189549999995</v>
      </c>
      <c r="BD331" s="36">
        <f>IF($B331="P",VLOOKUP($E331,'[2]Costeo-JUL26'!$B$9:$CQ$307,BD$1,0),0)*$G331</f>
        <v>10718.714448780975</v>
      </c>
      <c r="BE331" s="35">
        <f>IF($B331="P",VLOOKUP($E331,'[2]Costeo-JUL26'!$B$9:$CQ$307,BE$1,0),0)</f>
        <v>0.03</v>
      </c>
      <c r="BF331" s="36">
        <f t="shared" si="144"/>
        <v>321.56143346342924</v>
      </c>
      <c r="BG331" s="36">
        <f t="shared" si="145"/>
        <v>11040.275882244405</v>
      </c>
      <c r="BH331" s="34">
        <f>IF($B331="P",VLOOKUP($E331,'[2]Costeo-JUL26'!$B$9:$CQ$307,BH$1,0),0)</f>
        <v>933089</v>
      </c>
      <c r="BI331" s="16">
        <f>IF($B331="P",VLOOKUP($E331,'[2]Costeo-JUL26'!$B$9:$CQ$307,BI$1,0),0)*$G331</f>
        <v>31.308349999999997</v>
      </c>
      <c r="BJ331" s="36">
        <f>IF($B331="P",VLOOKUP($E331,'[2]Costeo-JUL26'!$B$9:$CQ$307,BJ$1,0),0)*$G331</f>
        <v>23314.468628979092</v>
      </c>
      <c r="BK331" s="35">
        <f>IF(BH331=910319,0,IF($B331="P",VLOOKUP($E331,'[2]Costeo-JUL26'!$B$9:$CQ$307,BK$1,0),0))</f>
        <v>0.02</v>
      </c>
      <c r="BL331" s="36">
        <f t="shared" si="146"/>
        <v>466.28937257958182</v>
      </c>
      <c r="BM331" s="36">
        <f t="shared" si="147"/>
        <v>23780.758001558672</v>
      </c>
      <c r="BN331" s="34">
        <f>IF($B331="P",VLOOKUP($E331,'[2]Costeo-JUL26'!$B$9:$CQ$307,BN$1,0),0)</f>
        <v>0</v>
      </c>
      <c r="BO331" s="16">
        <f>IF($B331="P",VLOOKUP($E331,'[2]Costeo-JUL26'!$B$9:$CQ$307,BO$1,0),0)*$G331</f>
        <v>0</v>
      </c>
      <c r="BP331" s="36">
        <f>IF($B331="P",VLOOKUP($E331,'[2]Costeo-JUL26'!$B$9:$CQ$307,BP$1,0),0)*$G331</f>
        <v>0</v>
      </c>
      <c r="BQ331" s="35">
        <f>IF($B331="P",VLOOKUP($E331,'[2]Costeo-JUL26'!$B$9:$CQ$307,BQ$1,0),0)</f>
        <v>0</v>
      </c>
      <c r="BR331" s="36">
        <f t="shared" si="148"/>
        <v>0</v>
      </c>
      <c r="BS331" s="36">
        <f t="shared" si="149"/>
        <v>0</v>
      </c>
      <c r="BT331" s="34">
        <f>IF($B331="P",VLOOKUP($E331,'[2]Costeo-JUL26'!$B$9:$CQ$307,BT$1,0),0)</f>
        <v>0</v>
      </c>
      <c r="BU331" s="16">
        <f>IF($B331="P",VLOOKUP($E331,'[2]Costeo-JUL26'!$B$9:$CQ$307,BU$1,0),0)*$G331</f>
        <v>0</v>
      </c>
      <c r="BV331" s="36">
        <f>IF($B331="P",VLOOKUP($E331,'[2]Costeo-JUL26'!$B$9:$CQ$307,BV$1,0),0)*$G331</f>
        <v>0</v>
      </c>
      <c r="BW331" s="35">
        <f>IF($B331="P",VLOOKUP($E331,'[2]Costeo-JUL26'!$B$9:$CQ$307,BW$1,0),0)</f>
        <v>0</v>
      </c>
      <c r="BX331" s="36">
        <f t="shared" si="150"/>
        <v>0</v>
      </c>
      <c r="BY331" s="36">
        <f t="shared" si="151"/>
        <v>0</v>
      </c>
      <c r="BZ331" s="34">
        <f>IF($B331="P",VLOOKUP($E331,'[2]Costeo-JUL26'!$B$9:$CQ$307,BZ$1,0),0)</f>
        <v>936704</v>
      </c>
      <c r="CA331" s="16">
        <f>IF($B331="P",VLOOKUP($E331,'[2]Costeo-JUL26'!$B$9:$CQ$307,CA$1,0),0)*$G331</f>
        <v>68.506155840702178</v>
      </c>
      <c r="CB331" s="36">
        <f>IF($B331="P",VLOOKUP($E331,'[2]Costeo-JUL26'!$B$9:$CQ$307,CB$1,0),0)*$G331</f>
        <v>32702.343959698828</v>
      </c>
      <c r="CC331" s="35">
        <f>IF($B331="P",VLOOKUP($E331,'[2]Costeo-JUL26'!$B$9:$CQ$307,CC$1,0),0)</f>
        <v>0.5</v>
      </c>
      <c r="CD331" s="36">
        <f t="shared" si="152"/>
        <v>16351.171979849414</v>
      </c>
      <c r="CE331" s="36">
        <f t="shared" si="153"/>
        <v>49053.515939548241</v>
      </c>
      <c r="CF331" s="37">
        <f t="shared" si="156"/>
        <v>1102368.8820097386</v>
      </c>
      <c r="CG331" s="36">
        <f>IF($B331="r",VLOOKUP($E331,'[2]Costeo-JUL26'!$B$9:$CQ$307,CG$1,0),0)*$G331</f>
        <v>0</v>
      </c>
      <c r="CH331" s="35">
        <f>VLOOKUP($E331,'[2]TEORICOS (05.26)'!$A$8:$T$251,CH$1,0)</f>
        <v>0</v>
      </c>
      <c r="CI331" s="36">
        <f t="shared" si="154"/>
        <v>0</v>
      </c>
      <c r="CJ331" s="37">
        <f t="shared" si="155"/>
        <v>0</v>
      </c>
      <c r="CM331" s="16">
        <f>SUMIFS('[1]Ajuste Inventario'!$I:$I,'[1]Ajuste Inventario'!$B:$B,E331,'[1]Ajuste Inventario'!$S:$S,D331)*-1</f>
        <v>0</v>
      </c>
      <c r="CN331" s="36">
        <f t="shared" si="157"/>
        <v>0</v>
      </c>
      <c r="CP331" t="str">
        <f t="shared" si="158"/>
        <v>1730Org.Vtas La Plata</v>
      </c>
      <c r="CQ331" s="10" t="e">
        <f t="shared" si="159"/>
        <v>#DIV/0!</v>
      </c>
    </row>
    <row r="332" spans="1:95" x14ac:dyDescent="0.25">
      <c r="A332" s="30">
        <v>46204</v>
      </c>
      <c r="B332" s="31" t="str">
        <f>VLOOKUP($E332,'[2]TEORICOS (05.26)'!$A$8:$T$251,B$1,0)</f>
        <v>P</v>
      </c>
      <c r="C332" s="32" t="str">
        <f>VLOOKUP($E332,'[2]TEORICOS (05.26)'!$A$8:$T$251,C$1,0)</f>
        <v>Benedictino</v>
      </c>
      <c r="D332" t="s">
        <v>218</v>
      </c>
      <c r="E332">
        <v>1740</v>
      </c>
      <c r="F332" t="s">
        <v>121</v>
      </c>
      <c r="G332" s="16">
        <v>1534.8330000000001</v>
      </c>
      <c r="H332" s="16">
        <v>2432.7103050000237</v>
      </c>
      <c r="I332" s="33">
        <v>9489592.4800001178</v>
      </c>
      <c r="J332" s="33">
        <v>9323354.6500001065</v>
      </c>
      <c r="K332" s="34">
        <f>IF($B332="P",VLOOKUP($E332,'[2]Costeo-JUL26'!$B$9:$CQ$307,K$1,0),0)</f>
        <v>939153</v>
      </c>
      <c r="L332" s="35">
        <f>VLOOKUP($E332,'[2]TEORICOS (05.26)'!$A$8:$T$251,L$1,0)</f>
        <v>2.5000000000000001E-2</v>
      </c>
      <c r="M332" s="36">
        <f t="shared" ref="M332:M395" si="160">IF(B332="P",L332*J332,0)</f>
        <v>233083.86625000267</v>
      </c>
      <c r="N332" s="35">
        <f>IF($B332="P",VLOOKUP($E332,'[2]Costeo-JUL26'!$B$9:$CQ$307,N$1,0),0)</f>
        <v>0.02</v>
      </c>
      <c r="O332" s="36">
        <f t="shared" ref="O332:O395" si="161">N332*M332</f>
        <v>4661.6773250000533</v>
      </c>
      <c r="P332" s="36">
        <f>IF($B332="P",VLOOKUP($E332,'[2]Costeo-JUL26'!$B$9:$CQ$307,P$1,0),0)*H332</f>
        <v>0</v>
      </c>
      <c r="Q332" s="36">
        <f t="shared" ref="Q332:Q395" si="162">+M332+O332+P332</f>
        <v>237745.54357500272</v>
      </c>
      <c r="R332" s="34">
        <f>IF($B332="P",VLOOKUP($E332,'[2]Costeo-JUL26'!$B$9:$CQ$307,R$1,0),0)</f>
        <v>0</v>
      </c>
      <c r="S332" s="16">
        <f>IF($B332="P",VLOOKUP($E332,'[2]Costeo-JUL26'!$B$9:$CQ$307,S$1,0),0)*$G332</f>
        <v>0</v>
      </c>
      <c r="T332" s="36">
        <f>IF($B332="P",VLOOKUP($E332,'[2]Costeo-JUL26'!$B$9:$CQ$307,T$1,0),0)*$G332</f>
        <v>0</v>
      </c>
      <c r="U332" s="35">
        <f>IF($B332="P",VLOOKUP($E332,'[2]Costeo-JUL26'!$B$9:$CQ$307,U$1,0),0)</f>
        <v>0</v>
      </c>
      <c r="V332" s="36">
        <f t="shared" ref="V332:V395" si="163">U332*T332</f>
        <v>0</v>
      </c>
      <c r="W332" s="36">
        <f t="shared" ref="W332:W395" si="164">T332+V332</f>
        <v>0</v>
      </c>
      <c r="X332" s="34">
        <f>IF($B332="P",VLOOKUP($E332,'[2]Costeo-JUL26'!$B$9:$CQ$307,X$1,0),0)</f>
        <v>0</v>
      </c>
      <c r="Y332" s="16">
        <f>IF($B332="P",VLOOKUP($E332,'[2]Costeo-JUL26'!$B$9:$CQ$307,Y$1,0),0)*$G332</f>
        <v>0</v>
      </c>
      <c r="Z332" s="36">
        <f>IF($B332="P",VLOOKUP($E332,'[2]Costeo-JUL26'!$B$9:$CQ$307,Z$1,0),0)*$G332</f>
        <v>0</v>
      </c>
      <c r="AA332" s="35">
        <f>IF($B332="P",VLOOKUP($E332,'[2]Costeo-JUL26'!$B$9:$CQ$307,AA$1,0),0)</f>
        <v>0</v>
      </c>
      <c r="AB332" s="36">
        <f t="shared" ref="AB332:AB395" si="165">AA332*Z332</f>
        <v>0</v>
      </c>
      <c r="AC332" s="36">
        <f t="shared" ref="AC332:AC395" si="166">Z332+AB332</f>
        <v>0</v>
      </c>
      <c r="AD332" s="34">
        <f>IF($B332="P",VLOOKUP($E332,'[2]Costeo-JUL26'!$B$9:$CQ$307,AD$1,0),0)</f>
        <v>938972</v>
      </c>
      <c r="AE332" s="16">
        <f>IF($B332="P",VLOOKUP($E332,'[2]Costeo-JUL26'!$B$9:$CQ$307,AE$1,0),0)*$G332</f>
        <v>9208.9979999999996</v>
      </c>
      <c r="AF332" s="36">
        <f>IF($B332="P",VLOOKUP($E332,'[2]Costeo-JUL26'!$B$9:$CQ$307,AF$1,0),0)*$G332</f>
        <v>141332.33410560002</v>
      </c>
      <c r="AG332" s="35">
        <f>IF($B332="P",VLOOKUP($E332,'[2]Costeo-JUL26'!$B$9:$CQ$307,AG$1,0),0)</f>
        <v>6.0000000000000001E-3</v>
      </c>
      <c r="AH332" s="36">
        <f t="shared" ref="AH332:AH395" si="167">AG332*AF332</f>
        <v>847.99400463360018</v>
      </c>
      <c r="AI332" s="36">
        <f t="shared" ref="AI332:AI395" si="168">AF332+AH332</f>
        <v>142180.32811023362</v>
      </c>
      <c r="AJ332" s="34">
        <f>IF($B332="P",VLOOKUP($E332,'[2]Costeo-JUL26'!$B$9:$CQ$307,AJ$1,0),0)</f>
        <v>936446</v>
      </c>
      <c r="AK332" s="16">
        <f>IF($B332="P",VLOOKUP($E332,'[2]Costeo-JUL26'!$B$9:$CQ$307,AK$1,0),0)*$G332</f>
        <v>9208.9979999999996</v>
      </c>
      <c r="AL332" s="36">
        <f>IF($B332="P",VLOOKUP($E332,'[2]Costeo-JUL26'!$B$9:$CQ$307,AL$1,0),0)*$G332</f>
        <v>107953.58413476002</v>
      </c>
      <c r="AM332" s="35">
        <f>IF($B332="P",VLOOKUP($E332,'[2]Costeo-JUL26'!$B$9:$CQ$307,AM$1,0),0)</f>
        <v>1.7999999999999999E-2</v>
      </c>
      <c r="AN332" s="36">
        <f t="shared" ref="AN332:AN395" si="169">AM332*AL332</f>
        <v>1943.1645144256802</v>
      </c>
      <c r="AO332" s="36">
        <f t="shared" ref="AO332:AO395" si="170">AL332+AN332</f>
        <v>109896.7486491857</v>
      </c>
      <c r="AP332" s="34">
        <f>IF($B332="P",VLOOKUP($E332,'[2]Costeo-JUL26'!$B$9:$CQ$307,AP$1,0),0)</f>
        <v>938979</v>
      </c>
      <c r="AQ332" s="16">
        <f>IF($B332="P",VLOOKUP($E332,'[2]Costeo-JUL26'!$B$9:$CQ$307,AQ$1,0),0)*$G332</f>
        <v>9208.9979999999996</v>
      </c>
      <c r="AR332" s="36">
        <f>IF($B332="P",VLOOKUP($E332,'[2]Costeo-JUL26'!$B$9:$CQ$307,AR$1,0),0)*$G332</f>
        <v>800849.09191248007</v>
      </c>
      <c r="AS332" s="35">
        <f>IF($B332="P",VLOOKUP($E332,'[2]Costeo-JUL26'!$B$9:$CQ$307,AS$1,0),0)</f>
        <v>0.02</v>
      </c>
      <c r="AT332" s="36">
        <f t="shared" ref="AT332:AT395" si="171">AS332*AR332</f>
        <v>16016.981838249601</v>
      </c>
      <c r="AU332" s="36">
        <f t="shared" ref="AU332:AU395" si="172">AR332+AT332</f>
        <v>816866.07375072967</v>
      </c>
      <c r="AV332" s="34">
        <f>IF($B332="P",VLOOKUP($E332,'[2]Costeo-JUL26'!$B$9:$CQ$307,AV$1,0),0)</f>
        <v>932317</v>
      </c>
      <c r="AW332" s="16">
        <f>IF($B332="P",VLOOKUP($E332,'[2]Costeo-JUL26'!$B$9:$CQ$307,AW$1,0),0)*$G332</f>
        <v>33.766325999999999</v>
      </c>
      <c r="AX332" s="36">
        <f>IF($B332="P",VLOOKUP($E332,'[2]Costeo-JUL26'!$B$9:$CQ$307,AX$1,0),0)*$G332</f>
        <v>145120.91588280001</v>
      </c>
      <c r="AY332" s="35">
        <f>IF($B332="P",VLOOKUP($E332,'[2]Costeo-JUL26'!$B$9:$CQ$307,AY$1,0),0)</f>
        <v>0.03</v>
      </c>
      <c r="AZ332" s="36">
        <f t="shared" ref="AZ332:AZ395" si="173">AY332*AX332</f>
        <v>4353.627476484</v>
      </c>
      <c r="BA332" s="36">
        <f t="shared" ref="BA332:BA395" si="174">AX332+AZ332</f>
        <v>149474.543359284</v>
      </c>
      <c r="BB332" s="34">
        <f>IF($B332="P",VLOOKUP($E332,'[2]Costeo-JUL26'!$B$9:$CQ$307,BB$1,0),0)</f>
        <v>902311</v>
      </c>
      <c r="BC332" s="16">
        <f>IF($B332="P",VLOOKUP($E332,'[2]Costeo-JUL26'!$B$9:$CQ$307,BC$1,0),0)*$G332</f>
        <v>6.3951375000000006</v>
      </c>
      <c r="BD332" s="36">
        <f>IF($B332="P",VLOOKUP($E332,'[2]Costeo-JUL26'!$B$9:$CQ$307,BD$1,0),0)*$G332</f>
        <v>25079.459001187504</v>
      </c>
      <c r="BE332" s="35">
        <f>IF($B332="P",VLOOKUP($E332,'[2]Costeo-JUL26'!$B$9:$CQ$307,BE$1,0),0)</f>
        <v>0.03</v>
      </c>
      <c r="BF332" s="36">
        <f t="shared" ref="BF332:BF395" si="175">BE332*BD332</f>
        <v>752.38377003562505</v>
      </c>
      <c r="BG332" s="36">
        <f t="shared" ref="BG332:BG395" si="176">BD332+BF332</f>
        <v>25831.842771223128</v>
      </c>
      <c r="BH332" s="34">
        <f>IF($B332="P",VLOOKUP($E332,'[2]Costeo-JUL26'!$B$9:$CQ$307,BH$1,0),0)</f>
        <v>933089</v>
      </c>
      <c r="BI332" s="16">
        <f>IF($B332="P",VLOOKUP($E332,'[2]Costeo-JUL26'!$B$9:$CQ$307,BI$1,0),0)*$G332</f>
        <v>41.111598214285713</v>
      </c>
      <c r="BJ332" s="36">
        <f>IF($B332="P",VLOOKUP($E332,'[2]Costeo-JUL26'!$B$9:$CQ$307,BJ$1,0),0)*$G332</f>
        <v>30614.678411802517</v>
      </c>
      <c r="BK332" s="35">
        <f>IF(BH332=910319,0,IF($B332="P",VLOOKUP($E332,'[2]Costeo-JUL26'!$B$9:$CQ$307,BK$1,0),0))</f>
        <v>0.02</v>
      </c>
      <c r="BL332" s="36">
        <f t="shared" ref="BL332:BL395" si="177">BK332*BJ332</f>
        <v>612.29356823605031</v>
      </c>
      <c r="BM332" s="36">
        <f t="shared" ref="BM332:BM395" si="178">BJ332+BL332</f>
        <v>31226.971980038568</v>
      </c>
      <c r="BN332" s="34">
        <f>IF($B332="P",VLOOKUP($E332,'[2]Costeo-JUL26'!$B$9:$CQ$307,BN$1,0),0)</f>
        <v>0</v>
      </c>
      <c r="BO332" s="16">
        <f>IF($B332="P",VLOOKUP($E332,'[2]Costeo-JUL26'!$B$9:$CQ$307,BO$1,0),0)*$G332</f>
        <v>0</v>
      </c>
      <c r="BP332" s="36">
        <f>IF($B332="P",VLOOKUP($E332,'[2]Costeo-JUL26'!$B$9:$CQ$307,BP$1,0),0)*$G332</f>
        <v>0</v>
      </c>
      <c r="BQ332" s="35">
        <f>IF($B332="P",VLOOKUP($E332,'[2]Costeo-JUL26'!$B$9:$CQ$307,BQ$1,0),0)</f>
        <v>0</v>
      </c>
      <c r="BR332" s="36">
        <f t="shared" ref="BR332:BR395" si="179">BQ332*BP332</f>
        <v>0</v>
      </c>
      <c r="BS332" s="36">
        <f t="shared" ref="BS332:BS395" si="180">BP332+BR332</f>
        <v>0</v>
      </c>
      <c r="BT332" s="34">
        <f>IF($B332="P",VLOOKUP($E332,'[2]Costeo-JUL26'!$B$9:$CQ$307,BT$1,0),0)</f>
        <v>0</v>
      </c>
      <c r="BU332" s="16">
        <f>IF($B332="P",VLOOKUP($E332,'[2]Costeo-JUL26'!$B$9:$CQ$307,BU$1,0),0)*$G332</f>
        <v>0</v>
      </c>
      <c r="BV332" s="36">
        <f>IF($B332="P",VLOOKUP($E332,'[2]Costeo-JUL26'!$B$9:$CQ$307,BV$1,0),0)*$G332</f>
        <v>0</v>
      </c>
      <c r="BW332" s="35">
        <f>IF($B332="P",VLOOKUP($E332,'[2]Costeo-JUL26'!$B$9:$CQ$307,BW$1,0),0)</f>
        <v>0</v>
      </c>
      <c r="BX332" s="36">
        <f t="shared" ref="BX332:BX395" si="181">BW332*BV332</f>
        <v>0</v>
      </c>
      <c r="BY332" s="36">
        <f t="shared" ref="BY332:BY395" si="182">BV332+BX332</f>
        <v>0</v>
      </c>
      <c r="BZ332" s="34">
        <f>IF($B332="P",VLOOKUP($E332,'[2]Costeo-JUL26'!$B$9:$CQ$307,BZ$1,0),0)</f>
        <v>936704</v>
      </c>
      <c r="CA332" s="16">
        <f>IF($B332="P",VLOOKUP($E332,'[2]Costeo-JUL26'!$B$9:$CQ$307,CA$1,0),0)*$G332</f>
        <v>83.959637514794352</v>
      </c>
      <c r="CB332" s="36">
        <f>IF($B332="P",VLOOKUP($E332,'[2]Costeo-JUL26'!$B$9:$CQ$307,CB$1,0),0)*$G332</f>
        <v>40079.273330195014</v>
      </c>
      <c r="CC332" s="35">
        <f>IF($B332="P",VLOOKUP($E332,'[2]Costeo-JUL26'!$B$9:$CQ$307,CC$1,0),0)</f>
        <v>0.5</v>
      </c>
      <c r="CD332" s="36">
        <f t="shared" ref="CD332:CD395" si="183">CC332*CB332</f>
        <v>20039.636665097507</v>
      </c>
      <c r="CE332" s="36">
        <f t="shared" ref="CE332:CE395" si="184">CB332+CD332</f>
        <v>60118.909995292517</v>
      </c>
      <c r="CF332" s="37">
        <f t="shared" si="156"/>
        <v>1573340.9621909899</v>
      </c>
      <c r="CG332" s="36">
        <f>IF($B332="r",VLOOKUP($E332,'[2]Costeo-JUL26'!$B$9:$CQ$307,CG$1,0),0)*$G332</f>
        <v>0</v>
      </c>
      <c r="CH332" s="35">
        <f>VLOOKUP($E332,'[2]TEORICOS (05.26)'!$A$8:$T$251,CH$1,0)</f>
        <v>0</v>
      </c>
      <c r="CI332" s="36">
        <f t="shared" ref="CI332:CI395" si="185">IF($B332="P",0,J332*L332-CG332*CH332)</f>
        <v>0</v>
      </c>
      <c r="CJ332" s="37">
        <f t="shared" ref="CJ332:CJ395" si="186">CG332+CI332</f>
        <v>0</v>
      </c>
      <c r="CM332" s="16">
        <f>SUMIFS('[1]Ajuste Inventario'!$I:$I,'[1]Ajuste Inventario'!$B:$B,E332,'[1]Ajuste Inventario'!$S:$S,D332)*-1</f>
        <v>0</v>
      </c>
      <c r="CN332" s="36">
        <f t="shared" si="157"/>
        <v>0</v>
      </c>
      <c r="CP332" t="str">
        <f t="shared" si="158"/>
        <v>1740Org.Vtas La Plata</v>
      </c>
      <c r="CQ332" s="10" t="e">
        <f t="shared" si="159"/>
        <v>#DIV/0!</v>
      </c>
    </row>
    <row r="333" spans="1:95" x14ac:dyDescent="0.25">
      <c r="A333" s="30">
        <v>46204</v>
      </c>
      <c r="B333" s="31" t="str">
        <f>VLOOKUP($E333,'[2]TEORICOS (05.26)'!$A$8:$T$251,B$1,0)</f>
        <v>P</v>
      </c>
      <c r="C333" s="32" t="str">
        <f>VLOOKUP($E333,'[2]TEORICOS (05.26)'!$A$8:$T$251,C$1,0)</f>
        <v>Benedictino</v>
      </c>
      <c r="D333" t="s">
        <v>218</v>
      </c>
      <c r="E333">
        <v>1758</v>
      </c>
      <c r="F333" t="s">
        <v>122</v>
      </c>
      <c r="G333" s="16">
        <v>1322.1659999999999</v>
      </c>
      <c r="H333" s="16">
        <v>3144.1107480000073</v>
      </c>
      <c r="I333" s="33">
        <v>10600373.689999904</v>
      </c>
      <c r="J333" s="33">
        <v>9986860.3199999556</v>
      </c>
      <c r="K333" s="34">
        <f>IF($B333="P",VLOOKUP($E333,'[2]Costeo-JUL26'!$B$9:$CQ$307,K$1,0),0)</f>
        <v>939153</v>
      </c>
      <c r="L333" s="35">
        <f>VLOOKUP($E333,'[2]TEORICOS (05.26)'!$A$8:$T$251,L$1,0)</f>
        <v>2.5000000000000001E-2</v>
      </c>
      <c r="M333" s="36">
        <f t="shared" si="160"/>
        <v>249671.5079999989</v>
      </c>
      <c r="N333" s="35">
        <f>IF($B333="P",VLOOKUP($E333,'[2]Costeo-JUL26'!$B$9:$CQ$307,N$1,0),0)</f>
        <v>0.02</v>
      </c>
      <c r="O333" s="36">
        <f t="shared" si="161"/>
        <v>4993.4301599999781</v>
      </c>
      <c r="P333" s="36">
        <f>IF($B333="P",VLOOKUP($E333,'[2]Costeo-JUL26'!$B$9:$CQ$307,P$1,0),0)*H333</f>
        <v>0</v>
      </c>
      <c r="Q333" s="36">
        <f t="shared" si="162"/>
        <v>254664.93815999888</v>
      </c>
      <c r="R333" s="34">
        <f>IF($B333="P",VLOOKUP($E333,'[2]Costeo-JUL26'!$B$9:$CQ$307,R$1,0),0)</f>
        <v>0</v>
      </c>
      <c r="S333" s="16">
        <f>IF($B333="P",VLOOKUP($E333,'[2]Costeo-JUL26'!$B$9:$CQ$307,S$1,0),0)*$G333</f>
        <v>0</v>
      </c>
      <c r="T333" s="36">
        <f>IF($B333="P",VLOOKUP($E333,'[2]Costeo-JUL26'!$B$9:$CQ$307,T$1,0),0)*$G333</f>
        <v>0</v>
      </c>
      <c r="U333" s="35">
        <f>IF($B333="P",VLOOKUP($E333,'[2]Costeo-JUL26'!$B$9:$CQ$307,U$1,0),0)</f>
        <v>0</v>
      </c>
      <c r="V333" s="36">
        <f t="shared" si="163"/>
        <v>0</v>
      </c>
      <c r="W333" s="36">
        <f t="shared" si="164"/>
        <v>0</v>
      </c>
      <c r="X333" s="34">
        <f>IF($B333="P",VLOOKUP($E333,'[2]Costeo-JUL26'!$B$9:$CQ$307,X$1,0),0)</f>
        <v>0</v>
      </c>
      <c r="Y333" s="16">
        <f>IF($B333="P",VLOOKUP($E333,'[2]Costeo-JUL26'!$B$9:$CQ$307,Y$1,0),0)*$G333</f>
        <v>0</v>
      </c>
      <c r="Z333" s="36">
        <f>IF($B333="P",VLOOKUP($E333,'[2]Costeo-JUL26'!$B$9:$CQ$307,Z$1,0),0)*$G333</f>
        <v>0</v>
      </c>
      <c r="AA333" s="35">
        <f>IF($B333="P",VLOOKUP($E333,'[2]Costeo-JUL26'!$B$9:$CQ$307,AA$1,0),0)</f>
        <v>0</v>
      </c>
      <c r="AB333" s="36">
        <f t="shared" si="165"/>
        <v>0</v>
      </c>
      <c r="AC333" s="36">
        <f t="shared" si="166"/>
        <v>0</v>
      </c>
      <c r="AD333" s="34">
        <f>IF($B333="P",VLOOKUP($E333,'[2]Costeo-JUL26'!$B$9:$CQ$307,AD$1,0),0)</f>
        <v>938972</v>
      </c>
      <c r="AE333" s="16">
        <f>IF($B333="P",VLOOKUP($E333,'[2]Costeo-JUL26'!$B$9:$CQ$307,AE$1,0),0)*$G333</f>
        <v>7932.9959999999992</v>
      </c>
      <c r="AF333" s="36">
        <f>IF($B333="P",VLOOKUP($E333,'[2]Costeo-JUL26'!$B$9:$CQ$307,AF$1,0),0)*$G333</f>
        <v>121749.27621120001</v>
      </c>
      <c r="AG333" s="35">
        <f>IF($B333="P",VLOOKUP($E333,'[2]Costeo-JUL26'!$B$9:$CQ$307,AG$1,0),0)</f>
        <v>6.0000000000000001E-3</v>
      </c>
      <c r="AH333" s="36">
        <f t="shared" si="167"/>
        <v>730.49565726720004</v>
      </c>
      <c r="AI333" s="36">
        <f t="shared" si="168"/>
        <v>122479.7718684672</v>
      </c>
      <c r="AJ333" s="34">
        <f>IF($B333="P",VLOOKUP($E333,'[2]Costeo-JUL26'!$B$9:$CQ$307,AJ$1,0),0)</f>
        <v>936447</v>
      </c>
      <c r="AK333" s="16">
        <f>IF($B333="P",VLOOKUP($E333,'[2]Costeo-JUL26'!$B$9:$CQ$307,AK$1,0),0)*$G333</f>
        <v>7932.9959999999992</v>
      </c>
      <c r="AL333" s="36">
        <f>IF($B333="P",VLOOKUP($E333,'[2]Costeo-JUL26'!$B$9:$CQ$307,AL$1,0),0)*$G333</f>
        <v>124268.31976103999</v>
      </c>
      <c r="AM333" s="35">
        <f>IF($B333="P",VLOOKUP($E333,'[2]Costeo-JUL26'!$B$9:$CQ$307,AM$1,0),0)</f>
        <v>1.7999999999999999E-2</v>
      </c>
      <c r="AN333" s="36">
        <f t="shared" si="169"/>
        <v>2236.82975569872</v>
      </c>
      <c r="AO333" s="36">
        <f t="shared" si="170"/>
        <v>126505.14951673872</v>
      </c>
      <c r="AP333" s="34">
        <f>IF($B333="P",VLOOKUP($E333,'[2]Costeo-JUL26'!$B$9:$CQ$307,AP$1,0),0)</f>
        <v>904570</v>
      </c>
      <c r="AQ333" s="16">
        <f>IF($B333="P",VLOOKUP($E333,'[2]Costeo-JUL26'!$B$9:$CQ$307,AQ$1,0),0)*$G333</f>
        <v>7932.9959999999992</v>
      </c>
      <c r="AR333" s="36">
        <f>IF($B333="P",VLOOKUP($E333,'[2]Costeo-JUL26'!$B$9:$CQ$307,AR$1,0),0)*$G333</f>
        <v>1066367.76037272</v>
      </c>
      <c r="AS333" s="35">
        <f>IF($B333="P",VLOOKUP($E333,'[2]Costeo-JUL26'!$B$9:$CQ$307,AS$1,0),0)</f>
        <v>0.02</v>
      </c>
      <c r="AT333" s="36">
        <f t="shared" si="171"/>
        <v>21327.355207454399</v>
      </c>
      <c r="AU333" s="36">
        <f t="shared" si="172"/>
        <v>1087695.1155801744</v>
      </c>
      <c r="AV333" s="34">
        <f>IF($B333="P",VLOOKUP($E333,'[2]Costeo-JUL26'!$B$9:$CQ$307,AV$1,0),0)</f>
        <v>917330</v>
      </c>
      <c r="AW333" s="16">
        <f>IF($B333="P",VLOOKUP($E333,'[2]Costeo-JUL26'!$B$9:$CQ$307,AW$1,0),0)*$G333</f>
        <v>34.905182400000001</v>
      </c>
      <c r="AX333" s="36">
        <f>IF($B333="P",VLOOKUP($E333,'[2]Costeo-JUL26'!$B$9:$CQ$307,AX$1,0),0)*$G333</f>
        <v>137222.96437313344</v>
      </c>
      <c r="AY333" s="35">
        <f>IF($B333="P",VLOOKUP($E333,'[2]Costeo-JUL26'!$B$9:$CQ$307,AY$1,0),0)</f>
        <v>0.03</v>
      </c>
      <c r="AZ333" s="36">
        <f t="shared" si="173"/>
        <v>4116.6889311940031</v>
      </c>
      <c r="BA333" s="36">
        <f t="shared" si="174"/>
        <v>141339.65330432745</v>
      </c>
      <c r="BB333" s="34">
        <f>IF($B333="P",VLOOKUP($E333,'[2]Costeo-JUL26'!$B$9:$CQ$307,BB$1,0),0)</f>
        <v>902311</v>
      </c>
      <c r="BC333" s="16">
        <f>IF($B333="P",VLOOKUP($E333,'[2]Costeo-JUL26'!$B$9:$CQ$307,BC$1,0),0)*$G333</f>
        <v>5.78447625</v>
      </c>
      <c r="BD333" s="36">
        <f>IF($B333="P",VLOOKUP($E333,'[2]Costeo-JUL26'!$B$9:$CQ$307,BD$1,0),0)*$G333</f>
        <v>22684.662363431253</v>
      </c>
      <c r="BE333" s="35">
        <f>IF($B333="P",VLOOKUP($E333,'[2]Costeo-JUL26'!$B$9:$CQ$307,BE$1,0),0)</f>
        <v>0.03</v>
      </c>
      <c r="BF333" s="36">
        <f t="shared" si="175"/>
        <v>680.53987090293754</v>
      </c>
      <c r="BG333" s="36">
        <f t="shared" si="176"/>
        <v>23365.202234334189</v>
      </c>
      <c r="BH333" s="34">
        <f>IF($B333="P",VLOOKUP($E333,'[2]Costeo-JUL26'!$B$9:$CQ$307,BH$1,0),0)</f>
        <v>933089</v>
      </c>
      <c r="BI333" s="16">
        <f>IF($B333="P",VLOOKUP($E333,'[2]Costeo-JUL26'!$B$9:$CQ$307,BI$1,0),0)*$G333</f>
        <v>49.581224999999996</v>
      </c>
      <c r="BJ333" s="36">
        <f>IF($B333="P",VLOOKUP($E333,'[2]Costeo-JUL26'!$B$9:$CQ$307,BJ$1,0),0)*$G333</f>
        <v>36921.776933273519</v>
      </c>
      <c r="BK333" s="35">
        <f>IF(BH333=910319,0,IF($B333="P",VLOOKUP($E333,'[2]Costeo-JUL26'!$B$9:$CQ$307,BK$1,0),0))</f>
        <v>0.02</v>
      </c>
      <c r="BL333" s="36">
        <f t="shared" si="177"/>
        <v>738.4355386654704</v>
      </c>
      <c r="BM333" s="36">
        <f t="shared" si="178"/>
        <v>37660.21247193899</v>
      </c>
      <c r="BN333" s="34">
        <f>IF($B333="P",VLOOKUP($E333,'[2]Costeo-JUL26'!$B$9:$CQ$307,BN$1,0),0)</f>
        <v>0</v>
      </c>
      <c r="BO333" s="16">
        <f>IF($B333="P",VLOOKUP($E333,'[2]Costeo-JUL26'!$B$9:$CQ$307,BO$1,0),0)*$G333</f>
        <v>0</v>
      </c>
      <c r="BP333" s="36">
        <f>IF($B333="P",VLOOKUP($E333,'[2]Costeo-JUL26'!$B$9:$CQ$307,BP$1,0),0)*$G333</f>
        <v>0</v>
      </c>
      <c r="BQ333" s="35">
        <f>IF($B333="P",VLOOKUP($E333,'[2]Costeo-JUL26'!$B$9:$CQ$307,BQ$1,0),0)</f>
        <v>0</v>
      </c>
      <c r="BR333" s="36">
        <f t="shared" si="179"/>
        <v>0</v>
      </c>
      <c r="BS333" s="36">
        <f t="shared" si="180"/>
        <v>0</v>
      </c>
      <c r="BT333" s="34">
        <f>IF($B333="P",VLOOKUP($E333,'[2]Costeo-JUL26'!$B$9:$CQ$307,BT$1,0),0)</f>
        <v>0</v>
      </c>
      <c r="BU333" s="16">
        <f>IF($B333="P",VLOOKUP($E333,'[2]Costeo-JUL26'!$B$9:$CQ$307,BU$1,0),0)*$G333</f>
        <v>0</v>
      </c>
      <c r="BV333" s="36">
        <f>IF($B333="P",VLOOKUP($E333,'[2]Costeo-JUL26'!$B$9:$CQ$307,BV$1,0),0)*$G333</f>
        <v>0</v>
      </c>
      <c r="BW333" s="35">
        <f>IF($B333="P",VLOOKUP($E333,'[2]Costeo-JUL26'!$B$9:$CQ$307,BW$1,0),0)</f>
        <v>0</v>
      </c>
      <c r="BX333" s="36">
        <f t="shared" si="181"/>
        <v>0</v>
      </c>
      <c r="BY333" s="36">
        <f t="shared" si="182"/>
        <v>0</v>
      </c>
      <c r="BZ333" s="34">
        <f>IF($B333="P",VLOOKUP($E333,'[2]Costeo-JUL26'!$B$9:$CQ$307,BZ$1,0),0)</f>
        <v>936704</v>
      </c>
      <c r="CA333" s="16">
        <f>IF($B333="P",VLOOKUP($E333,'[2]Costeo-JUL26'!$B$9:$CQ$307,CA$1,0),0)*$G333</f>
        <v>108.4892409412479</v>
      </c>
      <c r="CB333" s="36">
        <f>IF($B333="P",VLOOKUP($E333,'[2]Costeo-JUL26'!$B$9:$CQ$307,CB$1,0),0)*$G333</f>
        <v>51788.812693521642</v>
      </c>
      <c r="CC333" s="35">
        <f>IF($B333="P",VLOOKUP($E333,'[2]Costeo-JUL26'!$B$9:$CQ$307,CC$1,0),0)</f>
        <v>0.5</v>
      </c>
      <c r="CD333" s="36">
        <f t="shared" si="183"/>
        <v>25894.406346760821</v>
      </c>
      <c r="CE333" s="36">
        <f t="shared" si="184"/>
        <v>77683.219040282464</v>
      </c>
      <c r="CF333" s="37">
        <f t="shared" si="156"/>
        <v>1871393.2621762622</v>
      </c>
      <c r="CG333" s="36">
        <f>IF($B333="r",VLOOKUP($E333,'[2]Costeo-JUL26'!$B$9:$CQ$307,CG$1,0),0)*$G333</f>
        <v>0</v>
      </c>
      <c r="CH333" s="35">
        <f>VLOOKUP($E333,'[2]TEORICOS (05.26)'!$A$8:$T$251,CH$1,0)</f>
        <v>0</v>
      </c>
      <c r="CI333" s="36">
        <f t="shared" si="185"/>
        <v>0</v>
      </c>
      <c r="CJ333" s="37">
        <f t="shared" si="186"/>
        <v>0</v>
      </c>
      <c r="CM333" s="16">
        <f>SUMIFS('[1]Ajuste Inventario'!$I:$I,'[1]Ajuste Inventario'!$B:$B,E333,'[1]Ajuste Inventario'!$S:$S,D333)*-1</f>
        <v>0</v>
      </c>
      <c r="CN333" s="36">
        <f t="shared" si="157"/>
        <v>0</v>
      </c>
      <c r="CP333" t="str">
        <f t="shared" si="158"/>
        <v>1758Org.Vtas La Plata</v>
      </c>
      <c r="CQ333" s="10" t="e">
        <f t="shared" si="159"/>
        <v>#DIV/0!</v>
      </c>
    </row>
    <row r="334" spans="1:95" x14ac:dyDescent="0.25">
      <c r="A334" s="30">
        <v>46204</v>
      </c>
      <c r="B334" s="31" t="str">
        <f>VLOOKUP($E334,'[2]TEORICOS (05.26)'!$A$8:$T$251,B$1,0)</f>
        <v>R</v>
      </c>
      <c r="C334" s="32" t="str">
        <f>VLOOKUP($E334,'[2]TEORICOS (05.26)'!$A$8:$T$251,C$1,0)</f>
        <v>Smartwater</v>
      </c>
      <c r="D334" t="s">
        <v>218</v>
      </c>
      <c r="E334">
        <v>1759</v>
      </c>
      <c r="F334" t="s">
        <v>123</v>
      </c>
      <c r="G334" s="16">
        <v>1301.5</v>
      </c>
      <c r="H334" s="16">
        <v>813.4375</v>
      </c>
      <c r="I334" s="33">
        <v>9849628.999999987</v>
      </c>
      <c r="J334" s="33">
        <v>9603889.4999999888</v>
      </c>
      <c r="K334" s="34">
        <f>IF($B334="P",VLOOKUP($E334,'[2]Costeo-JUL26'!$B$9:$CQ$307,K$1,0),0)</f>
        <v>0</v>
      </c>
      <c r="L334" s="35">
        <f>VLOOKUP($E334,'[2]TEORICOS (05.26)'!$A$8:$T$251,L$1,0)</f>
        <v>0.115</v>
      </c>
      <c r="M334" s="36">
        <f t="shared" si="160"/>
        <v>0</v>
      </c>
      <c r="N334" s="35">
        <f>IF($B334="P",VLOOKUP($E334,'[2]Costeo-JUL26'!$B$9:$CQ$307,N$1,0),0)</f>
        <v>0</v>
      </c>
      <c r="O334" s="36">
        <f t="shared" si="161"/>
        <v>0</v>
      </c>
      <c r="P334" s="36">
        <f>IF($B334="P",VLOOKUP($E334,'[2]Costeo-JUL26'!$B$9:$CQ$307,P$1,0),0)*H334</f>
        <v>0</v>
      </c>
      <c r="Q334" s="36">
        <f t="shared" si="162"/>
        <v>0</v>
      </c>
      <c r="R334" s="34">
        <f>IF($B334="P",VLOOKUP($E334,'[2]Costeo-JUL26'!$B$9:$CQ$307,R$1,0),0)</f>
        <v>0</v>
      </c>
      <c r="S334" s="16">
        <f>IF($B334="P",VLOOKUP($E334,'[2]Costeo-JUL26'!$B$9:$CQ$307,S$1,0),0)*$G334</f>
        <v>0</v>
      </c>
      <c r="T334" s="36">
        <f>IF($B334="P",VLOOKUP($E334,'[2]Costeo-JUL26'!$B$9:$CQ$307,T$1,0),0)*$G334</f>
        <v>0</v>
      </c>
      <c r="U334" s="35">
        <f>IF($B334="P",VLOOKUP($E334,'[2]Costeo-JUL26'!$B$9:$CQ$307,U$1,0),0)</f>
        <v>0</v>
      </c>
      <c r="V334" s="36">
        <f t="shared" si="163"/>
        <v>0</v>
      </c>
      <c r="W334" s="36">
        <f t="shared" si="164"/>
        <v>0</v>
      </c>
      <c r="X334" s="34">
        <f>IF($B334="P",VLOOKUP($E334,'[2]Costeo-JUL26'!$B$9:$CQ$307,X$1,0),0)</f>
        <v>0</v>
      </c>
      <c r="Y334" s="16">
        <f>IF($B334="P",VLOOKUP($E334,'[2]Costeo-JUL26'!$B$9:$CQ$307,Y$1,0),0)*$G334</f>
        <v>0</v>
      </c>
      <c r="Z334" s="36">
        <f>IF($B334="P",VLOOKUP($E334,'[2]Costeo-JUL26'!$B$9:$CQ$307,Z$1,0),0)*$G334</f>
        <v>0</v>
      </c>
      <c r="AA334" s="35">
        <f>IF($B334="P",VLOOKUP($E334,'[2]Costeo-JUL26'!$B$9:$CQ$307,AA$1,0),0)</f>
        <v>0</v>
      </c>
      <c r="AB334" s="36">
        <f t="shared" si="165"/>
        <v>0</v>
      </c>
      <c r="AC334" s="36">
        <f t="shared" si="166"/>
        <v>0</v>
      </c>
      <c r="AD334" s="34">
        <f>IF($B334="P",VLOOKUP($E334,'[2]Costeo-JUL26'!$B$9:$CQ$307,AD$1,0),0)</f>
        <v>0</v>
      </c>
      <c r="AE334" s="16">
        <f>IF($B334="P",VLOOKUP($E334,'[2]Costeo-JUL26'!$B$9:$CQ$307,AE$1,0),0)*$G334</f>
        <v>0</v>
      </c>
      <c r="AF334" s="36">
        <f>IF($B334="P",VLOOKUP($E334,'[2]Costeo-JUL26'!$B$9:$CQ$307,AF$1,0),0)*$G334</f>
        <v>0</v>
      </c>
      <c r="AG334" s="35">
        <f>IF($B334="P",VLOOKUP($E334,'[2]Costeo-JUL26'!$B$9:$CQ$307,AG$1,0),0)</f>
        <v>0</v>
      </c>
      <c r="AH334" s="36">
        <f t="shared" si="167"/>
        <v>0</v>
      </c>
      <c r="AI334" s="36">
        <f t="shared" si="168"/>
        <v>0</v>
      </c>
      <c r="AJ334" s="34">
        <f>IF($B334="P",VLOOKUP($E334,'[2]Costeo-JUL26'!$B$9:$CQ$307,AJ$1,0),0)</f>
        <v>0</v>
      </c>
      <c r="AK334" s="16">
        <f>IF($B334="P",VLOOKUP($E334,'[2]Costeo-JUL26'!$B$9:$CQ$307,AK$1,0),0)*$G334</f>
        <v>0</v>
      </c>
      <c r="AL334" s="36">
        <f>IF($B334="P",VLOOKUP($E334,'[2]Costeo-JUL26'!$B$9:$CQ$307,AL$1,0),0)*$G334</f>
        <v>0</v>
      </c>
      <c r="AM334" s="35">
        <f>IF($B334="P",VLOOKUP($E334,'[2]Costeo-JUL26'!$B$9:$CQ$307,AM$1,0),0)</f>
        <v>0</v>
      </c>
      <c r="AN334" s="36">
        <f t="shared" si="169"/>
        <v>0</v>
      </c>
      <c r="AO334" s="36">
        <f t="shared" si="170"/>
        <v>0</v>
      </c>
      <c r="AP334" s="34">
        <f>IF($B334="P",VLOOKUP($E334,'[2]Costeo-JUL26'!$B$9:$CQ$307,AP$1,0),0)</f>
        <v>0</v>
      </c>
      <c r="AQ334" s="16">
        <f>IF($B334="P",VLOOKUP($E334,'[2]Costeo-JUL26'!$B$9:$CQ$307,AQ$1,0),0)*$G334</f>
        <v>0</v>
      </c>
      <c r="AR334" s="36">
        <f>IF($B334="P",VLOOKUP($E334,'[2]Costeo-JUL26'!$B$9:$CQ$307,AR$1,0),0)*$G334</f>
        <v>0</v>
      </c>
      <c r="AS334" s="35">
        <f>IF($B334="P",VLOOKUP($E334,'[2]Costeo-JUL26'!$B$9:$CQ$307,AS$1,0),0)</f>
        <v>0</v>
      </c>
      <c r="AT334" s="36">
        <f t="shared" si="171"/>
        <v>0</v>
      </c>
      <c r="AU334" s="36">
        <f t="shared" si="172"/>
        <v>0</v>
      </c>
      <c r="AV334" s="34">
        <f>IF($B334="P",VLOOKUP($E334,'[2]Costeo-JUL26'!$B$9:$CQ$307,AV$1,0),0)</f>
        <v>0</v>
      </c>
      <c r="AW334" s="16">
        <f>IF($B334="P",VLOOKUP($E334,'[2]Costeo-JUL26'!$B$9:$CQ$307,AW$1,0),0)*$G334</f>
        <v>0</v>
      </c>
      <c r="AX334" s="36">
        <f>IF($B334="P",VLOOKUP($E334,'[2]Costeo-JUL26'!$B$9:$CQ$307,AX$1,0),0)*$G334</f>
        <v>0</v>
      </c>
      <c r="AY334" s="35">
        <f>IF($B334="P",VLOOKUP($E334,'[2]Costeo-JUL26'!$B$9:$CQ$307,AY$1,0),0)</f>
        <v>0</v>
      </c>
      <c r="AZ334" s="36">
        <f t="shared" si="173"/>
        <v>0</v>
      </c>
      <c r="BA334" s="36">
        <f t="shared" si="174"/>
        <v>0</v>
      </c>
      <c r="BB334" s="34">
        <f>IF($B334="P",VLOOKUP($E334,'[2]Costeo-JUL26'!$B$9:$CQ$307,BB$1,0),0)</f>
        <v>0</v>
      </c>
      <c r="BC334" s="16">
        <f>IF($B334="P",VLOOKUP($E334,'[2]Costeo-JUL26'!$B$9:$CQ$307,BC$1,0),0)*$G334</f>
        <v>0</v>
      </c>
      <c r="BD334" s="36">
        <f>IF($B334="P",VLOOKUP($E334,'[2]Costeo-JUL26'!$B$9:$CQ$307,BD$1,0),0)*$G334</f>
        <v>0</v>
      </c>
      <c r="BE334" s="35">
        <f>IF($B334="P",VLOOKUP($E334,'[2]Costeo-JUL26'!$B$9:$CQ$307,BE$1,0),0)</f>
        <v>0</v>
      </c>
      <c r="BF334" s="36">
        <f t="shared" si="175"/>
        <v>0</v>
      </c>
      <c r="BG334" s="36">
        <f t="shared" si="176"/>
        <v>0</v>
      </c>
      <c r="BH334" s="34">
        <f>IF($B334="P",VLOOKUP($E334,'[2]Costeo-JUL26'!$B$9:$CQ$307,BH$1,0),0)</f>
        <v>0</v>
      </c>
      <c r="BI334" s="16">
        <f>IF($B334="P",VLOOKUP($E334,'[2]Costeo-JUL26'!$B$9:$CQ$307,BI$1,0),0)*$G334</f>
        <v>0</v>
      </c>
      <c r="BJ334" s="36">
        <f>IF($B334="P",VLOOKUP($E334,'[2]Costeo-JUL26'!$B$9:$CQ$307,BJ$1,0),0)*$G334</f>
        <v>0</v>
      </c>
      <c r="BK334" s="35">
        <f>IF(BH334=910319,0,IF($B334="P",VLOOKUP($E334,'[2]Costeo-JUL26'!$B$9:$CQ$307,BK$1,0),0))</f>
        <v>0</v>
      </c>
      <c r="BL334" s="36">
        <f t="shared" si="177"/>
        <v>0</v>
      </c>
      <c r="BM334" s="36">
        <f t="shared" si="178"/>
        <v>0</v>
      </c>
      <c r="BN334" s="34">
        <f>IF($B334="P",VLOOKUP($E334,'[2]Costeo-JUL26'!$B$9:$CQ$307,BN$1,0),0)</f>
        <v>0</v>
      </c>
      <c r="BO334" s="16">
        <f>IF($B334="P",VLOOKUP($E334,'[2]Costeo-JUL26'!$B$9:$CQ$307,BO$1,0),0)*$G334</f>
        <v>0</v>
      </c>
      <c r="BP334" s="36">
        <f>IF($B334="P",VLOOKUP($E334,'[2]Costeo-JUL26'!$B$9:$CQ$307,BP$1,0),0)*$G334</f>
        <v>0</v>
      </c>
      <c r="BQ334" s="35">
        <f>IF($B334="P",VLOOKUP($E334,'[2]Costeo-JUL26'!$B$9:$CQ$307,BQ$1,0),0)</f>
        <v>0</v>
      </c>
      <c r="BR334" s="36">
        <f t="shared" si="179"/>
        <v>0</v>
      </c>
      <c r="BS334" s="36">
        <f t="shared" si="180"/>
        <v>0</v>
      </c>
      <c r="BT334" s="34">
        <f>IF($B334="P",VLOOKUP($E334,'[2]Costeo-JUL26'!$B$9:$CQ$307,BT$1,0),0)</f>
        <v>0</v>
      </c>
      <c r="BU334" s="16">
        <f>IF($B334="P",VLOOKUP($E334,'[2]Costeo-JUL26'!$B$9:$CQ$307,BU$1,0),0)*$G334</f>
        <v>0</v>
      </c>
      <c r="BV334" s="36">
        <f>IF($B334="P",VLOOKUP($E334,'[2]Costeo-JUL26'!$B$9:$CQ$307,BV$1,0),0)*$G334</f>
        <v>0</v>
      </c>
      <c r="BW334" s="35">
        <f>IF($B334="P",VLOOKUP($E334,'[2]Costeo-JUL26'!$B$9:$CQ$307,BW$1,0),0)</f>
        <v>0</v>
      </c>
      <c r="BX334" s="36">
        <f t="shared" si="181"/>
        <v>0</v>
      </c>
      <c r="BY334" s="36">
        <f t="shared" si="182"/>
        <v>0</v>
      </c>
      <c r="BZ334" s="34">
        <f>IF($B334="P",VLOOKUP($E334,'[2]Costeo-JUL26'!$B$9:$CQ$307,BZ$1,0),0)</f>
        <v>0</v>
      </c>
      <c r="CA334" s="16">
        <f>IF($B334="P",VLOOKUP($E334,'[2]Costeo-JUL26'!$B$9:$CQ$307,CA$1,0),0)*$G334</f>
        <v>0</v>
      </c>
      <c r="CB334" s="36">
        <f>IF($B334="P",VLOOKUP($E334,'[2]Costeo-JUL26'!$B$9:$CQ$307,CB$1,0),0)*$G334</f>
        <v>0</v>
      </c>
      <c r="CC334" s="35">
        <f>IF($B334="P",VLOOKUP($E334,'[2]Costeo-JUL26'!$B$9:$CQ$307,CC$1,0),0)</f>
        <v>0</v>
      </c>
      <c r="CD334" s="36">
        <f t="shared" si="183"/>
        <v>0</v>
      </c>
      <c r="CE334" s="36">
        <f t="shared" si="184"/>
        <v>0</v>
      </c>
      <c r="CF334" s="37">
        <f t="shared" si="156"/>
        <v>0</v>
      </c>
      <c r="CG334" s="36">
        <f>IF($B334="r",VLOOKUP($E334,'[2]Costeo-JUL26'!$B$9:$CQ$307,CG$1,0),0)*$G334</f>
        <v>2076400.0849999997</v>
      </c>
      <c r="CH334" s="35">
        <f>VLOOKUP($E334,'[2]TEORICOS (05.26)'!$A$8:$T$251,CH$1,0)</f>
        <v>0.04</v>
      </c>
      <c r="CI334" s="36">
        <f t="shared" si="185"/>
        <v>1021391.2890999988</v>
      </c>
      <c r="CJ334" s="37">
        <f t="shared" si="186"/>
        <v>3097791.3740999987</v>
      </c>
      <c r="CM334" s="16">
        <f>SUMIFS('[1]Ajuste Inventario'!$I:$I,'[1]Ajuste Inventario'!$B:$B,E334,'[1]Ajuste Inventario'!$S:$S,D334)*-1</f>
        <v>0</v>
      </c>
      <c r="CN334" s="36">
        <f t="shared" si="157"/>
        <v>0</v>
      </c>
      <c r="CP334" t="str">
        <f t="shared" si="158"/>
        <v>1759Org.Vtas La Plata</v>
      </c>
      <c r="CQ334" s="10" t="e">
        <f t="shared" si="159"/>
        <v>#DIV/0!</v>
      </c>
    </row>
    <row r="335" spans="1:95" x14ac:dyDescent="0.25">
      <c r="A335" s="30">
        <v>46204</v>
      </c>
      <c r="B335" s="31" t="str">
        <f>VLOOKUP($E335,'[2]TEORICOS (05.26)'!$A$8:$T$251,B$1,0)</f>
        <v>P</v>
      </c>
      <c r="C335" s="32" t="str">
        <f>VLOOKUP($E335,'[2]TEORICOS (05.26)'!$A$8:$T$251,C$1,0)</f>
        <v>Cepita</v>
      </c>
      <c r="D335" t="s">
        <v>218</v>
      </c>
      <c r="E335">
        <v>2003</v>
      </c>
      <c r="F335" t="s">
        <v>124</v>
      </c>
      <c r="G335" s="16">
        <v>3702.5</v>
      </c>
      <c r="H335" s="16">
        <v>3913.542499999875</v>
      </c>
      <c r="I335" s="33">
        <v>40370292.670001291</v>
      </c>
      <c r="J335" s="33">
        <v>39532262.100001097</v>
      </c>
      <c r="K335" s="34">
        <f>IF($B335="P",VLOOKUP($E335,'[2]Costeo-JUL26'!$B$9:$CQ$307,K$1,0),0)</f>
        <v>929230</v>
      </c>
      <c r="L335" s="35">
        <f>VLOOKUP($E335,'[2]TEORICOS (05.26)'!$A$8:$T$251,L$1,0)</f>
        <v>0.2</v>
      </c>
      <c r="M335" s="36">
        <f t="shared" si="160"/>
        <v>7906452.4200002197</v>
      </c>
      <c r="N335" s="35">
        <f>IF($B335="P",VLOOKUP($E335,'[2]Costeo-JUL26'!$B$9:$CQ$307,N$1,0),0)</f>
        <v>0.03</v>
      </c>
      <c r="O335" s="36">
        <f t="shared" si="161"/>
        <v>237193.57260000659</v>
      </c>
      <c r="P335" s="36">
        <f>IF($B335="P",VLOOKUP($E335,'[2]Costeo-JUL26'!$B$9:$CQ$307,P$1,0),0)*H335</f>
        <v>0</v>
      </c>
      <c r="Q335" s="36">
        <f t="shared" si="162"/>
        <v>8143645.9926002268</v>
      </c>
      <c r="R335" s="34">
        <f>IF($B335="P",VLOOKUP($E335,'[2]Costeo-JUL26'!$B$9:$CQ$307,R$1,0),0)</f>
        <v>902332</v>
      </c>
      <c r="S335" s="16">
        <f>IF($B335="P",VLOOKUP($E335,'[2]Costeo-JUL26'!$B$9:$CQ$307,S$1,0),0)*$G335</f>
        <v>2873.8093897532185</v>
      </c>
      <c r="T335" s="36">
        <f>IF($B335="P",VLOOKUP($E335,'[2]Costeo-JUL26'!$B$9:$CQ$307,T$1,0),0)*$G335</f>
        <v>2004636.9320776521</v>
      </c>
      <c r="U335" s="35">
        <f>IF($B335="P",VLOOKUP($E335,'[2]Costeo-JUL26'!$B$9:$CQ$307,U$1,0),0)</f>
        <v>1.4999999999999999E-2</v>
      </c>
      <c r="V335" s="36">
        <f t="shared" si="163"/>
        <v>30069.55398116478</v>
      </c>
      <c r="W335" s="36">
        <f t="shared" si="164"/>
        <v>2034706.4860588168</v>
      </c>
      <c r="X335" s="34">
        <f>IF($B335="P",VLOOKUP($E335,'[2]Costeo-JUL26'!$B$9:$CQ$307,X$1,0),0)</f>
        <v>0</v>
      </c>
      <c r="Y335" s="16">
        <f>IF($B335="P",VLOOKUP($E335,'[2]Costeo-JUL26'!$B$9:$CQ$307,Y$1,0),0)*$G335</f>
        <v>0</v>
      </c>
      <c r="Z335" s="36">
        <f>IF($B335="P",VLOOKUP($E335,'[2]Costeo-JUL26'!$B$9:$CQ$307,Z$1,0),0)*$G335</f>
        <v>0</v>
      </c>
      <c r="AA335" s="35">
        <f>IF($B335="P",VLOOKUP($E335,'[2]Costeo-JUL26'!$B$9:$CQ$307,AA$1,0),0)</f>
        <v>0</v>
      </c>
      <c r="AB335" s="36">
        <f t="shared" si="165"/>
        <v>0</v>
      </c>
      <c r="AC335" s="36">
        <f t="shared" si="166"/>
        <v>0</v>
      </c>
      <c r="AD335" s="34">
        <f>IF($B335="P",VLOOKUP($E335,'[2]Costeo-JUL26'!$B$9:$CQ$307,AD$1,0),0)</f>
        <v>917993</v>
      </c>
      <c r="AE335" s="16">
        <f>IF($B335="P",VLOOKUP($E335,'[2]Costeo-JUL26'!$B$9:$CQ$307,AE$1,0),0)*$G335</f>
        <v>22215</v>
      </c>
      <c r="AF335" s="36">
        <f>IF($B335="P",VLOOKUP($E335,'[2]Costeo-JUL26'!$B$9:$CQ$307,AF$1,0),0)*$G335</f>
        <v>603679.29599999997</v>
      </c>
      <c r="AG335" s="35">
        <f>IF($B335="P",VLOOKUP($E335,'[2]Costeo-JUL26'!$B$9:$CQ$307,AG$1,0),0)</f>
        <v>6.0000000000000001E-3</v>
      </c>
      <c r="AH335" s="36">
        <f t="shared" si="167"/>
        <v>3622.0757760000001</v>
      </c>
      <c r="AI335" s="36">
        <f t="shared" si="168"/>
        <v>607301.37177600001</v>
      </c>
      <c r="AJ335" s="34">
        <f>IF($B335="P",VLOOKUP($E335,'[2]Costeo-JUL26'!$B$9:$CQ$307,AJ$1,0),0)</f>
        <v>940058</v>
      </c>
      <c r="AK335" s="16">
        <f>IF($B335="P",VLOOKUP($E335,'[2]Costeo-JUL26'!$B$9:$CQ$307,AK$1,0),0)*$G335</f>
        <v>22215</v>
      </c>
      <c r="AL335" s="36">
        <f>IF($B335="P",VLOOKUP($E335,'[2]Costeo-JUL26'!$B$9:$CQ$307,AL$1,0),0)*$G335</f>
        <v>1303736.148</v>
      </c>
      <c r="AM335" s="35">
        <f>IF($B335="P",VLOOKUP($E335,'[2]Costeo-JUL26'!$B$9:$CQ$307,AM$1,0),0)</f>
        <v>1.7999999999999999E-2</v>
      </c>
      <c r="AN335" s="36">
        <f t="shared" si="169"/>
        <v>23467.250663999999</v>
      </c>
      <c r="AO335" s="36">
        <f t="shared" si="170"/>
        <v>1327203.398664</v>
      </c>
      <c r="AP335" s="34">
        <f>IF($B335="P",VLOOKUP($E335,'[2]Costeo-JUL26'!$B$9:$CQ$307,AP$1,0),0)</f>
        <v>929272</v>
      </c>
      <c r="AQ335" s="16">
        <f>IF($B335="P",VLOOKUP($E335,'[2]Costeo-JUL26'!$B$9:$CQ$307,AQ$1,0),0)*$G335</f>
        <v>22215</v>
      </c>
      <c r="AR335" s="36">
        <f>IF($B335="P",VLOOKUP($E335,'[2]Costeo-JUL26'!$B$9:$CQ$307,AR$1,0),0)*$G335</f>
        <v>3263415.7118771463</v>
      </c>
      <c r="AS335" s="35">
        <f>IF($B335="P",VLOOKUP($E335,'[2]Costeo-JUL26'!$B$9:$CQ$307,AS$1,0),0)</f>
        <v>0.02</v>
      </c>
      <c r="AT335" s="36">
        <f t="shared" si="171"/>
        <v>65268.314237542923</v>
      </c>
      <c r="AU335" s="36">
        <f t="shared" si="172"/>
        <v>3328684.0261146892</v>
      </c>
      <c r="AV335" s="34">
        <f>IF($B335="P",VLOOKUP($E335,'[2]Costeo-JUL26'!$B$9:$CQ$307,AV$1,0),0)</f>
        <v>922605</v>
      </c>
      <c r="AW335" s="16">
        <f>IF($B335="P",VLOOKUP($E335,'[2]Costeo-JUL26'!$B$9:$CQ$307,AW$1,0),0)*$G335</f>
        <v>62.942500000000003</v>
      </c>
      <c r="AX335" s="36">
        <f>IF($B335="P",VLOOKUP($E335,'[2]Costeo-JUL26'!$B$9:$CQ$307,AX$1,0),0)*$G335</f>
        <v>307102.69725432899</v>
      </c>
      <c r="AY335" s="35">
        <f>IF($B335="P",VLOOKUP($E335,'[2]Costeo-JUL26'!$B$9:$CQ$307,AY$1,0),0)</f>
        <v>0.03</v>
      </c>
      <c r="AZ335" s="36">
        <f t="shared" si="173"/>
        <v>9213.0809176298699</v>
      </c>
      <c r="BA335" s="36">
        <f t="shared" si="174"/>
        <v>316315.77817195887</v>
      </c>
      <c r="BB335" s="34">
        <f>IF($B335="P",VLOOKUP($E335,'[2]Costeo-JUL26'!$B$9:$CQ$307,BB$1,0),0)</f>
        <v>902311</v>
      </c>
      <c r="BC335" s="16">
        <f>IF($B335="P",VLOOKUP($E335,'[2]Costeo-JUL26'!$B$9:$CQ$307,BC$1,0),0)*$G335</f>
        <v>11.9005755</v>
      </c>
      <c r="BD335" s="36">
        <f>IF($B335="P",VLOOKUP($E335,'[2]Costeo-JUL26'!$B$9:$CQ$307,BD$1,0),0)*$G335</f>
        <v>46669.832406697504</v>
      </c>
      <c r="BE335" s="35">
        <f>IF($B335="P",VLOOKUP($E335,'[2]Costeo-JUL26'!$B$9:$CQ$307,BE$1,0),0)</f>
        <v>0.03</v>
      </c>
      <c r="BF335" s="36">
        <f t="shared" si="175"/>
        <v>1400.094972200925</v>
      </c>
      <c r="BG335" s="36">
        <f t="shared" si="176"/>
        <v>48069.927378898428</v>
      </c>
      <c r="BH335" s="34">
        <f>IF($B335="P",VLOOKUP($E335,'[2]Costeo-JUL26'!$B$9:$CQ$307,BH$1,0),0)</f>
        <v>902302</v>
      </c>
      <c r="BI335" s="16">
        <f>IF($B335="P",VLOOKUP($E335,'[2]Costeo-JUL26'!$B$9:$CQ$307,BI$1,0),0)*$G335</f>
        <v>158.67857142857142</v>
      </c>
      <c r="BJ335" s="36">
        <f>IF($B335="P",VLOOKUP($E335,'[2]Costeo-JUL26'!$B$9:$CQ$307,BJ$1,0),0)*$G335</f>
        <v>104378.76428571428</v>
      </c>
      <c r="BK335" s="35">
        <f>IF(BH335=910319,0,IF($B335="P",VLOOKUP($E335,'[2]Costeo-JUL26'!$B$9:$CQ$307,BK$1,0),0))</f>
        <v>0.02</v>
      </c>
      <c r="BL335" s="36">
        <f t="shared" si="177"/>
        <v>2087.5752857142857</v>
      </c>
      <c r="BM335" s="36">
        <f t="shared" si="178"/>
        <v>106466.33957142856</v>
      </c>
      <c r="BN335" s="34">
        <f>IF($B335="P",VLOOKUP($E335,'[2]Costeo-JUL26'!$B$9:$CQ$307,BN$1,0),0)</f>
        <v>0</v>
      </c>
      <c r="BO335" s="16">
        <f>IF($B335="P",VLOOKUP($E335,'[2]Costeo-JUL26'!$B$9:$CQ$307,BO$1,0),0)*$G335</f>
        <v>0</v>
      </c>
      <c r="BP335" s="36">
        <f>IF($B335="P",VLOOKUP($E335,'[2]Costeo-JUL26'!$B$9:$CQ$307,BP$1,0),0)*$G335</f>
        <v>0</v>
      </c>
      <c r="BQ335" s="35">
        <f>IF($B335="P",VLOOKUP($E335,'[2]Costeo-JUL26'!$B$9:$CQ$307,BQ$1,0),0)</f>
        <v>0</v>
      </c>
      <c r="BR335" s="36">
        <f t="shared" si="179"/>
        <v>0</v>
      </c>
      <c r="BS335" s="36">
        <f t="shared" si="180"/>
        <v>0</v>
      </c>
      <c r="BT335" s="34">
        <f>IF($B335="P",VLOOKUP($E335,'[2]Costeo-JUL26'!$B$9:$CQ$307,BT$1,0),0)</f>
        <v>0</v>
      </c>
      <c r="BU335" s="16">
        <f>IF($B335="P",VLOOKUP($E335,'[2]Costeo-JUL26'!$B$9:$CQ$307,BU$1,0),0)*$G335</f>
        <v>0</v>
      </c>
      <c r="BV335" s="36">
        <f>IF($B335="P",VLOOKUP($E335,'[2]Costeo-JUL26'!$B$9:$CQ$307,BV$1,0),0)*$G335</f>
        <v>0</v>
      </c>
      <c r="BW335" s="35">
        <f>IF($B335="P",VLOOKUP($E335,'[2]Costeo-JUL26'!$B$9:$CQ$307,BW$1,0),0)</f>
        <v>0</v>
      </c>
      <c r="BX335" s="36">
        <f t="shared" si="181"/>
        <v>0</v>
      </c>
      <c r="BY335" s="36">
        <f t="shared" si="182"/>
        <v>0</v>
      </c>
      <c r="BZ335" s="34">
        <f>IF($B335="P",VLOOKUP($E335,'[2]Costeo-JUL26'!$B$9:$CQ$307,BZ$1,0),0)</f>
        <v>0</v>
      </c>
      <c r="CA335" s="16">
        <f>IF($B335="P",VLOOKUP($E335,'[2]Costeo-JUL26'!$B$9:$CQ$307,CA$1,0),0)*$G335</f>
        <v>0</v>
      </c>
      <c r="CB335" s="36">
        <f>IF($B335="P",VLOOKUP($E335,'[2]Costeo-JUL26'!$B$9:$CQ$307,CB$1,0),0)*$G335</f>
        <v>0</v>
      </c>
      <c r="CC335" s="35">
        <f>IF($B335="P",VLOOKUP($E335,'[2]Costeo-JUL26'!$B$9:$CQ$307,CC$1,0),0)</f>
        <v>0</v>
      </c>
      <c r="CD335" s="36">
        <f t="shared" si="183"/>
        <v>0</v>
      </c>
      <c r="CE335" s="36">
        <f t="shared" si="184"/>
        <v>0</v>
      </c>
      <c r="CF335" s="37">
        <f t="shared" si="156"/>
        <v>15912393.320336018</v>
      </c>
      <c r="CG335" s="36">
        <f>IF($B335="r",VLOOKUP($E335,'[2]Costeo-JUL26'!$B$9:$CQ$307,CG$1,0),0)*$G335</f>
        <v>0</v>
      </c>
      <c r="CH335" s="35">
        <f>VLOOKUP($E335,'[2]TEORICOS (05.26)'!$A$8:$T$251,CH$1,0)</f>
        <v>0</v>
      </c>
      <c r="CI335" s="36">
        <f t="shared" si="185"/>
        <v>0</v>
      </c>
      <c r="CJ335" s="37">
        <f t="shared" si="186"/>
        <v>0</v>
      </c>
      <c r="CM335" s="16">
        <f>SUMIFS('[1]Ajuste Inventario'!$I:$I,'[1]Ajuste Inventario'!$B:$B,E335,'[1]Ajuste Inventario'!$S:$S,D335)*-1</f>
        <v>0</v>
      </c>
      <c r="CN335" s="36">
        <f t="shared" si="157"/>
        <v>0</v>
      </c>
      <c r="CP335" t="str">
        <f t="shared" si="158"/>
        <v>2003Org.Vtas La Plata</v>
      </c>
      <c r="CQ335" s="10" t="e">
        <f t="shared" si="159"/>
        <v>#DIV/0!</v>
      </c>
    </row>
    <row r="336" spans="1:95" x14ac:dyDescent="0.25">
      <c r="A336" s="30">
        <v>46204</v>
      </c>
      <c r="B336" s="31" t="str">
        <f>VLOOKUP($E336,'[2]TEORICOS (05.26)'!$A$8:$T$251,B$1,0)</f>
        <v>P</v>
      </c>
      <c r="C336" s="32" t="str">
        <f>VLOOKUP($E336,'[2]TEORICOS (05.26)'!$A$8:$T$251,C$1,0)</f>
        <v>Cepita</v>
      </c>
      <c r="D336" t="s">
        <v>218</v>
      </c>
      <c r="E336">
        <v>2004</v>
      </c>
      <c r="F336" t="s">
        <v>125</v>
      </c>
      <c r="G336" s="16">
        <v>1746.25</v>
      </c>
      <c r="H336" s="16">
        <v>1845.7862500000101</v>
      </c>
      <c r="I336" s="33">
        <v>18832911.910000026</v>
      </c>
      <c r="J336" s="33">
        <v>18433693.400000021</v>
      </c>
      <c r="K336" s="34">
        <f>IF($B336="P",VLOOKUP($E336,'[2]Costeo-JUL26'!$B$9:$CQ$307,K$1,0),0)</f>
        <v>929230</v>
      </c>
      <c r="L336" s="35">
        <f>VLOOKUP($E336,'[2]TEORICOS (05.26)'!$A$8:$T$251,L$1,0)</f>
        <v>0.2</v>
      </c>
      <c r="M336" s="36">
        <f t="shared" si="160"/>
        <v>3686738.6800000044</v>
      </c>
      <c r="N336" s="35">
        <f>IF($B336="P",VLOOKUP($E336,'[2]Costeo-JUL26'!$B$9:$CQ$307,N$1,0),0)</f>
        <v>0.03</v>
      </c>
      <c r="O336" s="36">
        <f t="shared" si="161"/>
        <v>110602.16040000012</v>
      </c>
      <c r="P336" s="36">
        <f>IF($B336="P",VLOOKUP($E336,'[2]Costeo-JUL26'!$B$9:$CQ$307,P$1,0),0)*H336</f>
        <v>0</v>
      </c>
      <c r="Q336" s="36">
        <f t="shared" si="162"/>
        <v>3797340.8404000043</v>
      </c>
      <c r="R336" s="34">
        <f>IF($B336="P",VLOOKUP($E336,'[2]Costeo-JUL26'!$B$9:$CQ$307,R$1,0),0)</f>
        <v>902332</v>
      </c>
      <c r="S336" s="16">
        <f>IF($B336="P",VLOOKUP($E336,'[2]Costeo-JUL26'!$B$9:$CQ$307,S$1,0),0)*$G336</f>
        <v>1355.4057115075107</v>
      </c>
      <c r="T336" s="36">
        <f>IF($B336="P",VLOOKUP($E336,'[2]Costeo-JUL26'!$B$9:$CQ$307,T$1,0),0)*$G336</f>
        <v>945468.5327861174</v>
      </c>
      <c r="U336" s="35">
        <f>IF($B336="P",VLOOKUP($E336,'[2]Costeo-JUL26'!$B$9:$CQ$307,U$1,0),0)</f>
        <v>1.4999999999999999E-2</v>
      </c>
      <c r="V336" s="36">
        <f t="shared" si="163"/>
        <v>14182.02799179176</v>
      </c>
      <c r="W336" s="36">
        <f t="shared" si="164"/>
        <v>959650.56077790912</v>
      </c>
      <c r="X336" s="34">
        <f>IF($B336="P",VLOOKUP($E336,'[2]Costeo-JUL26'!$B$9:$CQ$307,X$1,0),0)</f>
        <v>0</v>
      </c>
      <c r="Y336" s="16">
        <f>IF($B336="P",VLOOKUP($E336,'[2]Costeo-JUL26'!$B$9:$CQ$307,Y$1,0),0)*$G336</f>
        <v>0</v>
      </c>
      <c r="Z336" s="36">
        <f>IF($B336="P",VLOOKUP($E336,'[2]Costeo-JUL26'!$B$9:$CQ$307,Z$1,0),0)*$G336</f>
        <v>0</v>
      </c>
      <c r="AA336" s="35">
        <f>IF($B336="P",VLOOKUP($E336,'[2]Costeo-JUL26'!$B$9:$CQ$307,AA$1,0),0)</f>
        <v>0</v>
      </c>
      <c r="AB336" s="36">
        <f t="shared" si="165"/>
        <v>0</v>
      </c>
      <c r="AC336" s="36">
        <f t="shared" si="166"/>
        <v>0</v>
      </c>
      <c r="AD336" s="34">
        <f>IF($B336="P",VLOOKUP($E336,'[2]Costeo-JUL26'!$B$9:$CQ$307,AD$1,0),0)</f>
        <v>917993</v>
      </c>
      <c r="AE336" s="16">
        <f>IF($B336="P",VLOOKUP($E336,'[2]Costeo-JUL26'!$B$9:$CQ$307,AE$1,0),0)*$G336</f>
        <v>6985</v>
      </c>
      <c r="AF336" s="36">
        <f>IF($B336="P",VLOOKUP($E336,'[2]Costeo-JUL26'!$B$9:$CQ$307,AF$1,0),0)*$G336</f>
        <v>189813.18399999998</v>
      </c>
      <c r="AG336" s="35">
        <f>IF($B336="P",VLOOKUP($E336,'[2]Costeo-JUL26'!$B$9:$CQ$307,AG$1,0),0)</f>
        <v>6.0000000000000001E-3</v>
      </c>
      <c r="AH336" s="36">
        <f t="shared" si="167"/>
        <v>1138.8791039999999</v>
      </c>
      <c r="AI336" s="36">
        <f t="shared" si="168"/>
        <v>190952.06310399997</v>
      </c>
      <c r="AJ336" s="34">
        <f>IF($B336="P",VLOOKUP($E336,'[2]Costeo-JUL26'!$B$9:$CQ$307,AJ$1,0),0)</f>
        <v>940060</v>
      </c>
      <c r="AK336" s="16">
        <f>IF($B336="P",VLOOKUP($E336,'[2]Costeo-JUL26'!$B$9:$CQ$307,AK$1,0),0)*$G336</f>
        <v>6985</v>
      </c>
      <c r="AL336" s="36">
        <f>IF($B336="P",VLOOKUP($E336,'[2]Costeo-JUL26'!$B$9:$CQ$307,AL$1,0),0)*$G336</f>
        <v>620795.64689999993</v>
      </c>
      <c r="AM336" s="35">
        <f>IF($B336="P",VLOOKUP($E336,'[2]Costeo-JUL26'!$B$9:$CQ$307,AM$1,0),0)</f>
        <v>1.7999999999999999E-2</v>
      </c>
      <c r="AN336" s="36">
        <f t="shared" si="169"/>
        <v>11174.321644199998</v>
      </c>
      <c r="AO336" s="36">
        <f t="shared" si="170"/>
        <v>631969.96854419995</v>
      </c>
      <c r="AP336" s="34">
        <f>IF($B336="P",VLOOKUP($E336,'[2]Costeo-JUL26'!$B$9:$CQ$307,AP$1,0),0)</f>
        <v>929273</v>
      </c>
      <c r="AQ336" s="16">
        <f>IF($B336="P",VLOOKUP($E336,'[2]Costeo-JUL26'!$B$9:$CQ$307,AQ$1,0),0)*$G336</f>
        <v>6985</v>
      </c>
      <c r="AR336" s="36">
        <f>IF($B336="P",VLOOKUP($E336,'[2]Costeo-JUL26'!$B$9:$CQ$307,AR$1,0),0)*$G336</f>
        <v>1342314.0158999998</v>
      </c>
      <c r="AS336" s="35">
        <f>IF($B336="P",VLOOKUP($E336,'[2]Costeo-JUL26'!$B$9:$CQ$307,AS$1,0),0)</f>
        <v>0.02</v>
      </c>
      <c r="AT336" s="36">
        <f t="shared" si="171"/>
        <v>26846.280317999997</v>
      </c>
      <c r="AU336" s="36">
        <f t="shared" si="172"/>
        <v>1369160.2962179997</v>
      </c>
      <c r="AV336" s="34">
        <f>IF($B336="P",VLOOKUP($E336,'[2]Costeo-JUL26'!$B$9:$CQ$307,AV$1,0),0)</f>
        <v>934139</v>
      </c>
      <c r="AW336" s="16">
        <f>IF($B336="P",VLOOKUP($E336,'[2]Costeo-JUL26'!$B$9:$CQ$307,AW$1,0),0)*$G336</f>
        <v>29.686250000000001</v>
      </c>
      <c r="AX336" s="36">
        <f>IF($B336="P",VLOOKUP($E336,'[2]Costeo-JUL26'!$B$9:$CQ$307,AX$1,0),0)*$G336</f>
        <v>152662.72807499999</v>
      </c>
      <c r="AY336" s="35">
        <f>IF($B336="P",VLOOKUP($E336,'[2]Costeo-JUL26'!$B$9:$CQ$307,AY$1,0),0)</f>
        <v>0.03</v>
      </c>
      <c r="AZ336" s="36">
        <f t="shared" si="173"/>
        <v>4579.8818422499999</v>
      </c>
      <c r="BA336" s="36">
        <f t="shared" si="174"/>
        <v>157242.60991725</v>
      </c>
      <c r="BB336" s="34">
        <f>IF($B336="P",VLOOKUP($E336,'[2]Costeo-JUL26'!$B$9:$CQ$307,BB$1,0),0)</f>
        <v>902311</v>
      </c>
      <c r="BC336" s="16">
        <f>IF($B336="P",VLOOKUP($E336,'[2]Costeo-JUL26'!$B$9:$CQ$307,BC$1,0),0)*$G336</f>
        <v>5.0931127500000004</v>
      </c>
      <c r="BD336" s="36">
        <f>IF($B336="P",VLOOKUP($E336,'[2]Costeo-JUL26'!$B$9:$CQ$307,BD$1,0),0)*$G336</f>
        <v>19973.380150473753</v>
      </c>
      <c r="BE336" s="35">
        <f>IF($B336="P",VLOOKUP($E336,'[2]Costeo-JUL26'!$B$9:$CQ$307,BE$1,0),0)</f>
        <v>0.03</v>
      </c>
      <c r="BF336" s="36">
        <f t="shared" si="175"/>
        <v>599.20140451421253</v>
      </c>
      <c r="BG336" s="36">
        <f t="shared" si="176"/>
        <v>20572.581554987966</v>
      </c>
      <c r="BH336" s="34">
        <f>IF($B336="P",VLOOKUP($E336,'[2]Costeo-JUL26'!$B$9:$CQ$307,BH$1,0),0)</f>
        <v>902302</v>
      </c>
      <c r="BI336" s="16">
        <f>IF($B336="P",VLOOKUP($E336,'[2]Costeo-JUL26'!$B$9:$CQ$307,BI$1,0),0)*$G336</f>
        <v>43.65625</v>
      </c>
      <c r="BJ336" s="36">
        <f>IF($B336="P",VLOOKUP($E336,'[2]Costeo-JUL26'!$B$9:$CQ$307,BJ$1,0),0)*$G336</f>
        <v>28717.081249999999</v>
      </c>
      <c r="BK336" s="35">
        <f>IF(BH336=910319,0,IF($B336="P",VLOOKUP($E336,'[2]Costeo-JUL26'!$B$9:$CQ$307,BK$1,0),0))</f>
        <v>0.02</v>
      </c>
      <c r="BL336" s="36">
        <f t="shared" si="177"/>
        <v>574.34162500000002</v>
      </c>
      <c r="BM336" s="36">
        <f t="shared" si="178"/>
        <v>29291.422875</v>
      </c>
      <c r="BN336" s="34">
        <f>IF($B336="P",VLOOKUP($E336,'[2]Costeo-JUL26'!$B$9:$CQ$307,BN$1,0),0)</f>
        <v>0</v>
      </c>
      <c r="BO336" s="16">
        <f>IF($B336="P",VLOOKUP($E336,'[2]Costeo-JUL26'!$B$9:$CQ$307,BO$1,0),0)*$G336</f>
        <v>0</v>
      </c>
      <c r="BP336" s="36">
        <f>IF($B336="P",VLOOKUP($E336,'[2]Costeo-JUL26'!$B$9:$CQ$307,BP$1,0),0)*$G336</f>
        <v>0</v>
      </c>
      <c r="BQ336" s="35">
        <f>IF($B336="P",VLOOKUP($E336,'[2]Costeo-JUL26'!$B$9:$CQ$307,BQ$1,0),0)</f>
        <v>0</v>
      </c>
      <c r="BR336" s="36">
        <f t="shared" si="179"/>
        <v>0</v>
      </c>
      <c r="BS336" s="36">
        <f t="shared" si="180"/>
        <v>0</v>
      </c>
      <c r="BT336" s="34">
        <f>IF($B336="P",VLOOKUP($E336,'[2]Costeo-JUL26'!$B$9:$CQ$307,BT$1,0),0)</f>
        <v>0</v>
      </c>
      <c r="BU336" s="16">
        <f>IF($B336="P",VLOOKUP($E336,'[2]Costeo-JUL26'!$B$9:$CQ$307,BU$1,0),0)*$G336</f>
        <v>0</v>
      </c>
      <c r="BV336" s="36">
        <f>IF($B336="P",VLOOKUP($E336,'[2]Costeo-JUL26'!$B$9:$CQ$307,BV$1,0),0)*$G336</f>
        <v>0</v>
      </c>
      <c r="BW336" s="35">
        <f>IF($B336="P",VLOOKUP($E336,'[2]Costeo-JUL26'!$B$9:$CQ$307,BW$1,0),0)</f>
        <v>0</v>
      </c>
      <c r="BX336" s="36">
        <f t="shared" si="181"/>
        <v>0</v>
      </c>
      <c r="BY336" s="36">
        <f t="shared" si="182"/>
        <v>0</v>
      </c>
      <c r="BZ336" s="34">
        <f>IF($B336="P",VLOOKUP($E336,'[2]Costeo-JUL26'!$B$9:$CQ$307,BZ$1,0),0)</f>
        <v>0</v>
      </c>
      <c r="CA336" s="16">
        <f>IF($B336="P",VLOOKUP($E336,'[2]Costeo-JUL26'!$B$9:$CQ$307,CA$1,0),0)*$G336</f>
        <v>0</v>
      </c>
      <c r="CB336" s="36">
        <f>IF($B336="P",VLOOKUP($E336,'[2]Costeo-JUL26'!$B$9:$CQ$307,CB$1,0),0)*$G336</f>
        <v>0</v>
      </c>
      <c r="CC336" s="35">
        <f>IF($B336="P",VLOOKUP($E336,'[2]Costeo-JUL26'!$B$9:$CQ$307,CC$1,0),0)</f>
        <v>0</v>
      </c>
      <c r="CD336" s="36">
        <f t="shared" si="183"/>
        <v>0</v>
      </c>
      <c r="CE336" s="36">
        <f t="shared" si="184"/>
        <v>0</v>
      </c>
      <c r="CF336" s="37">
        <f t="shared" si="156"/>
        <v>7156180.3433913514</v>
      </c>
      <c r="CG336" s="36">
        <f>IF($B336="r",VLOOKUP($E336,'[2]Costeo-JUL26'!$B$9:$CQ$307,CG$1,0),0)*$G336</f>
        <v>0</v>
      </c>
      <c r="CH336" s="35">
        <f>VLOOKUP($E336,'[2]TEORICOS (05.26)'!$A$8:$T$251,CH$1,0)</f>
        <v>0</v>
      </c>
      <c r="CI336" s="36">
        <f t="shared" si="185"/>
        <v>0</v>
      </c>
      <c r="CJ336" s="37">
        <f t="shared" si="186"/>
        <v>0</v>
      </c>
      <c r="CM336" s="16">
        <f>SUMIFS('[1]Ajuste Inventario'!$I:$I,'[1]Ajuste Inventario'!$B:$B,E336,'[1]Ajuste Inventario'!$S:$S,D336)*-1</f>
        <v>0</v>
      </c>
      <c r="CN336" s="36">
        <f t="shared" si="157"/>
        <v>0</v>
      </c>
      <c r="CP336" t="str">
        <f t="shared" si="158"/>
        <v>2004Org.Vtas La Plata</v>
      </c>
      <c r="CQ336" s="10" t="e">
        <f t="shared" si="159"/>
        <v>#DIV/0!</v>
      </c>
    </row>
    <row r="337" spans="1:95" x14ac:dyDescent="0.25">
      <c r="A337" s="30">
        <v>46204</v>
      </c>
      <c r="B337" s="31" t="str">
        <f>VLOOKUP($E337,'[2]TEORICOS (05.26)'!$A$8:$T$251,B$1,0)</f>
        <v>P</v>
      </c>
      <c r="C337" s="32" t="str">
        <f>VLOOKUP($E337,'[2]TEORICOS (05.26)'!$A$8:$T$251,C$1,0)</f>
        <v>Cepita</v>
      </c>
      <c r="D337" t="s">
        <v>218</v>
      </c>
      <c r="E337">
        <v>2013</v>
      </c>
      <c r="F337" t="s">
        <v>126</v>
      </c>
      <c r="G337" s="16">
        <v>2560.3330000000001</v>
      </c>
      <c r="H337" s="16">
        <v>2706.2719809999735</v>
      </c>
      <c r="I337" s="33">
        <v>29652123.810001031</v>
      </c>
      <c r="J337" s="33">
        <v>29278482.390000902</v>
      </c>
      <c r="K337" s="34">
        <f>IF($B337="P",VLOOKUP($E337,'[2]Costeo-JUL26'!$B$9:$CQ$307,K$1,0),0)</f>
        <v>936622</v>
      </c>
      <c r="L337" s="35">
        <f>VLOOKUP($E337,'[2]TEORICOS (05.26)'!$A$8:$T$251,L$1,0)</f>
        <v>0.2</v>
      </c>
      <c r="M337" s="36">
        <f t="shared" si="160"/>
        <v>5855696.4780001808</v>
      </c>
      <c r="N337" s="35">
        <f>IF($B337="P",VLOOKUP($E337,'[2]Costeo-JUL26'!$B$9:$CQ$307,N$1,0),0)</f>
        <v>0.03</v>
      </c>
      <c r="O337" s="36">
        <f t="shared" si="161"/>
        <v>175670.89434000541</v>
      </c>
      <c r="P337" s="36">
        <f>IF($B337="P",VLOOKUP($E337,'[2]Costeo-JUL26'!$B$9:$CQ$307,P$1,0),0)*H337</f>
        <v>0</v>
      </c>
      <c r="Q337" s="36">
        <f t="shared" si="162"/>
        <v>6031367.3723401865</v>
      </c>
      <c r="R337" s="34">
        <f>IF($B337="P",VLOOKUP($E337,'[2]Costeo-JUL26'!$B$9:$CQ$307,R$1,0),0)</f>
        <v>902332</v>
      </c>
      <c r="S337" s="16">
        <f>IF($B337="P",VLOOKUP($E337,'[2]Costeo-JUL26'!$B$9:$CQ$307,S$1,0),0)*$G337</f>
        <v>1592.5851788983582</v>
      </c>
      <c r="T337" s="36">
        <f>IF($B337="P",VLOOKUP($E337,'[2]Costeo-JUL26'!$B$9:$CQ$307,T$1,0),0)*$G337</f>
        <v>1110913.9939769269</v>
      </c>
      <c r="U337" s="35">
        <f>IF($B337="P",VLOOKUP($E337,'[2]Costeo-JUL26'!$B$9:$CQ$307,U$1,0),0)</f>
        <v>1.4999999999999999E-2</v>
      </c>
      <c r="V337" s="36">
        <f t="shared" si="163"/>
        <v>16663.709909653902</v>
      </c>
      <c r="W337" s="36">
        <f t="shared" si="164"/>
        <v>1127577.7038865809</v>
      </c>
      <c r="X337" s="34">
        <f>IF($B337="P",VLOOKUP($E337,'[2]Costeo-JUL26'!$B$9:$CQ$307,X$1,0),0)</f>
        <v>0</v>
      </c>
      <c r="Y337" s="16">
        <f>IF($B337="P",VLOOKUP($E337,'[2]Costeo-JUL26'!$B$9:$CQ$307,Y$1,0),0)*$G337</f>
        <v>0</v>
      </c>
      <c r="Z337" s="36">
        <f>IF($B337="P",VLOOKUP($E337,'[2]Costeo-JUL26'!$B$9:$CQ$307,Z$1,0),0)*$G337</f>
        <v>0</v>
      </c>
      <c r="AA337" s="35">
        <f>IF($B337="P",VLOOKUP($E337,'[2]Costeo-JUL26'!$B$9:$CQ$307,AA$1,0),0)</f>
        <v>0</v>
      </c>
      <c r="AB337" s="36">
        <f t="shared" si="165"/>
        <v>0</v>
      </c>
      <c r="AC337" s="36">
        <f t="shared" si="166"/>
        <v>0</v>
      </c>
      <c r="AD337" s="34">
        <f>IF($B337="P",VLOOKUP($E337,'[2]Costeo-JUL26'!$B$9:$CQ$307,AD$1,0),0)</f>
        <v>917993</v>
      </c>
      <c r="AE337" s="16">
        <f>IF($B337="P",VLOOKUP($E337,'[2]Costeo-JUL26'!$B$9:$CQ$307,AE$1,0),0)*$G337</f>
        <v>15361.998</v>
      </c>
      <c r="AF337" s="36">
        <f>IF($B337="P",VLOOKUP($E337,'[2]Costeo-JUL26'!$B$9:$CQ$307,AF$1,0),0)*$G337</f>
        <v>417453.07845120004</v>
      </c>
      <c r="AG337" s="35">
        <f>IF($B337="P",VLOOKUP($E337,'[2]Costeo-JUL26'!$B$9:$CQ$307,AG$1,0),0)</f>
        <v>6.0000000000000001E-3</v>
      </c>
      <c r="AH337" s="36">
        <f t="shared" si="167"/>
        <v>2504.7184707072001</v>
      </c>
      <c r="AI337" s="36">
        <f t="shared" si="168"/>
        <v>419957.79692190723</v>
      </c>
      <c r="AJ337" s="34">
        <f>IF($B337="P",VLOOKUP($E337,'[2]Costeo-JUL26'!$B$9:$CQ$307,AJ$1,0),0)</f>
        <v>930267</v>
      </c>
      <c r="AK337" s="16">
        <f>IF($B337="P",VLOOKUP($E337,'[2]Costeo-JUL26'!$B$9:$CQ$307,AK$1,0),0)*$G337</f>
        <v>15361.998</v>
      </c>
      <c r="AL337" s="36">
        <f>IF($B337="P",VLOOKUP($E337,'[2]Costeo-JUL26'!$B$9:$CQ$307,AL$1,0),0)*$G337</f>
        <v>936385.36501068017</v>
      </c>
      <c r="AM337" s="35">
        <f>IF($B337="P",VLOOKUP($E337,'[2]Costeo-JUL26'!$B$9:$CQ$307,AM$1,0),0)</f>
        <v>1.7999999999999999E-2</v>
      </c>
      <c r="AN337" s="36">
        <f t="shared" si="169"/>
        <v>16854.936570192243</v>
      </c>
      <c r="AO337" s="36">
        <f t="shared" si="170"/>
        <v>953240.30158087239</v>
      </c>
      <c r="AP337" s="34">
        <f>IF($B337="P",VLOOKUP($E337,'[2]Costeo-JUL26'!$B$9:$CQ$307,AP$1,0),0)</f>
        <v>929272</v>
      </c>
      <c r="AQ337" s="16">
        <f>IF($B337="P",VLOOKUP($E337,'[2]Costeo-JUL26'!$B$9:$CQ$307,AQ$1,0),0)*$G337</f>
        <v>15361.998</v>
      </c>
      <c r="AR337" s="36">
        <f>IF($B337="P",VLOOKUP($E337,'[2]Costeo-JUL26'!$B$9:$CQ$307,AR$1,0),0)*$G337</f>
        <v>2256699.7811850235</v>
      </c>
      <c r="AS337" s="35">
        <f>IF($B337="P",VLOOKUP($E337,'[2]Costeo-JUL26'!$B$9:$CQ$307,AS$1,0),0)</f>
        <v>0.02</v>
      </c>
      <c r="AT337" s="36">
        <f t="shared" si="171"/>
        <v>45133.995623700474</v>
      </c>
      <c r="AU337" s="36">
        <f t="shared" si="172"/>
        <v>2301833.7768087238</v>
      </c>
      <c r="AV337" s="34">
        <f>IF($B337="P",VLOOKUP($E337,'[2]Costeo-JUL26'!$B$9:$CQ$307,AV$1,0),0)</f>
        <v>922605</v>
      </c>
      <c r="AW337" s="16">
        <f>IF($B337="P",VLOOKUP($E337,'[2]Costeo-JUL26'!$B$9:$CQ$307,AW$1,0),0)*$G337</f>
        <v>43.525661000000007</v>
      </c>
      <c r="AX337" s="36">
        <f>IF($B337="P",VLOOKUP($E337,'[2]Costeo-JUL26'!$B$9:$CQ$307,AX$1,0),0)*$G337</f>
        <v>212366.01490054501</v>
      </c>
      <c r="AY337" s="35">
        <f>IF($B337="P",VLOOKUP($E337,'[2]Costeo-JUL26'!$B$9:$CQ$307,AY$1,0),0)</f>
        <v>0.03</v>
      </c>
      <c r="AZ337" s="36">
        <f t="shared" si="173"/>
        <v>6370.9804470163499</v>
      </c>
      <c r="BA337" s="36">
        <f t="shared" si="174"/>
        <v>218736.99534756134</v>
      </c>
      <c r="BB337" s="34">
        <f>IF($B337="P",VLOOKUP($E337,'[2]Costeo-JUL26'!$B$9:$CQ$307,BB$1,0),0)</f>
        <v>902311</v>
      </c>
      <c r="BC337" s="16">
        <f>IF($B337="P",VLOOKUP($E337,'[2]Costeo-JUL26'!$B$9:$CQ$307,BC$1,0),0)*$G337</f>
        <v>8.2294223286000001</v>
      </c>
      <c r="BD337" s="36">
        <f>IF($B337="P",VLOOKUP($E337,'[2]Costeo-JUL26'!$B$9:$CQ$307,BD$1,0),0)*$G337</f>
        <v>32272.872927842553</v>
      </c>
      <c r="BE337" s="35">
        <f>IF($B337="P",VLOOKUP($E337,'[2]Costeo-JUL26'!$B$9:$CQ$307,BE$1,0),0)</f>
        <v>0.03</v>
      </c>
      <c r="BF337" s="36">
        <f t="shared" si="175"/>
        <v>968.18618783527654</v>
      </c>
      <c r="BG337" s="36">
        <f t="shared" si="176"/>
        <v>33241.059115677832</v>
      </c>
      <c r="BH337" s="34">
        <f>IF($B337="P",VLOOKUP($E337,'[2]Costeo-JUL26'!$B$9:$CQ$307,BH$1,0),0)</f>
        <v>902302</v>
      </c>
      <c r="BI337" s="16">
        <f>IF($B337="P",VLOOKUP($E337,'[2]Costeo-JUL26'!$B$9:$CQ$307,BI$1,0),0)*$G337</f>
        <v>109.72855714285714</v>
      </c>
      <c r="BJ337" s="36">
        <f>IF($B337="P",VLOOKUP($E337,'[2]Costeo-JUL26'!$B$9:$CQ$307,BJ$1,0),0)*$G337</f>
        <v>72179.444888571423</v>
      </c>
      <c r="BK337" s="35">
        <f>IF(BH337=910319,0,IF($B337="P",VLOOKUP($E337,'[2]Costeo-JUL26'!$B$9:$CQ$307,BK$1,0),0))</f>
        <v>0.02</v>
      </c>
      <c r="BL337" s="36">
        <f t="shared" si="177"/>
        <v>1443.5888977714285</v>
      </c>
      <c r="BM337" s="36">
        <f t="shared" si="178"/>
        <v>73623.033786342858</v>
      </c>
      <c r="BN337" s="34">
        <f>IF($B337="P",VLOOKUP($E337,'[2]Costeo-JUL26'!$B$9:$CQ$307,BN$1,0),0)</f>
        <v>0</v>
      </c>
      <c r="BO337" s="16">
        <f>IF($B337="P",VLOOKUP($E337,'[2]Costeo-JUL26'!$B$9:$CQ$307,BO$1,0),0)*$G337</f>
        <v>0</v>
      </c>
      <c r="BP337" s="36">
        <f>IF($B337="P",VLOOKUP($E337,'[2]Costeo-JUL26'!$B$9:$CQ$307,BP$1,0),0)*$G337</f>
        <v>0</v>
      </c>
      <c r="BQ337" s="35">
        <f>IF($B337="P",VLOOKUP($E337,'[2]Costeo-JUL26'!$B$9:$CQ$307,BQ$1,0),0)</f>
        <v>0</v>
      </c>
      <c r="BR337" s="36">
        <f t="shared" si="179"/>
        <v>0</v>
      </c>
      <c r="BS337" s="36">
        <f t="shared" si="180"/>
        <v>0</v>
      </c>
      <c r="BT337" s="34">
        <f>IF($B337="P",VLOOKUP($E337,'[2]Costeo-JUL26'!$B$9:$CQ$307,BT$1,0),0)</f>
        <v>0</v>
      </c>
      <c r="BU337" s="16">
        <f>IF($B337="P",VLOOKUP($E337,'[2]Costeo-JUL26'!$B$9:$CQ$307,BU$1,0),0)*$G337</f>
        <v>0</v>
      </c>
      <c r="BV337" s="36">
        <f>IF($B337="P",VLOOKUP($E337,'[2]Costeo-JUL26'!$B$9:$CQ$307,BV$1,0),0)*$G337</f>
        <v>0</v>
      </c>
      <c r="BW337" s="35">
        <f>IF($B337="P",VLOOKUP($E337,'[2]Costeo-JUL26'!$B$9:$CQ$307,BW$1,0),0)</f>
        <v>0</v>
      </c>
      <c r="BX337" s="36">
        <f t="shared" si="181"/>
        <v>0</v>
      </c>
      <c r="BY337" s="36">
        <f t="shared" si="182"/>
        <v>0</v>
      </c>
      <c r="BZ337" s="34">
        <f>IF($B337="P",VLOOKUP($E337,'[2]Costeo-JUL26'!$B$9:$CQ$307,BZ$1,0),0)</f>
        <v>0</v>
      </c>
      <c r="CA337" s="16">
        <f>IF($B337="P",VLOOKUP($E337,'[2]Costeo-JUL26'!$B$9:$CQ$307,CA$1,0),0)*$G337</f>
        <v>0</v>
      </c>
      <c r="CB337" s="36">
        <f>IF($B337="P",VLOOKUP($E337,'[2]Costeo-JUL26'!$B$9:$CQ$307,CB$1,0),0)*$G337</f>
        <v>0</v>
      </c>
      <c r="CC337" s="35">
        <f>IF($B337="P",VLOOKUP($E337,'[2]Costeo-JUL26'!$B$9:$CQ$307,CC$1,0),0)</f>
        <v>0</v>
      </c>
      <c r="CD337" s="36">
        <f t="shared" si="183"/>
        <v>0</v>
      </c>
      <c r="CE337" s="36">
        <f t="shared" si="184"/>
        <v>0</v>
      </c>
      <c r="CF337" s="37">
        <f t="shared" si="156"/>
        <v>11159578.039787853</v>
      </c>
      <c r="CG337" s="36">
        <f>IF($B337="r",VLOOKUP($E337,'[2]Costeo-JUL26'!$B$9:$CQ$307,CG$1,0),0)*$G337</f>
        <v>0</v>
      </c>
      <c r="CH337" s="35">
        <f>VLOOKUP($E337,'[2]TEORICOS (05.26)'!$A$8:$T$251,CH$1,0)</f>
        <v>0</v>
      </c>
      <c r="CI337" s="36">
        <f t="shared" si="185"/>
        <v>0</v>
      </c>
      <c r="CJ337" s="37">
        <f t="shared" si="186"/>
        <v>0</v>
      </c>
      <c r="CM337" s="16">
        <f>SUMIFS('[1]Ajuste Inventario'!$I:$I,'[1]Ajuste Inventario'!$B:$B,E337,'[1]Ajuste Inventario'!$S:$S,D337)*-1</f>
        <v>0</v>
      </c>
      <c r="CN337" s="36">
        <f t="shared" si="157"/>
        <v>0</v>
      </c>
      <c r="CP337" t="str">
        <f t="shared" si="158"/>
        <v>2013Org.Vtas La Plata</v>
      </c>
      <c r="CQ337" s="10" t="e">
        <f t="shared" si="159"/>
        <v>#DIV/0!</v>
      </c>
    </row>
    <row r="338" spans="1:95" x14ac:dyDescent="0.25">
      <c r="A338" s="30">
        <v>46204</v>
      </c>
      <c r="B338" s="31" t="str">
        <f>VLOOKUP($E338,'[2]TEORICOS (05.26)'!$A$8:$T$251,B$1,0)</f>
        <v>P</v>
      </c>
      <c r="C338" s="32" t="str">
        <f>VLOOKUP($E338,'[2]TEORICOS (05.26)'!$A$8:$T$251,C$1,0)</f>
        <v>Cepita</v>
      </c>
      <c r="D338" t="s">
        <v>218</v>
      </c>
      <c r="E338">
        <v>2014</v>
      </c>
      <c r="F338" t="s">
        <v>127</v>
      </c>
      <c r="G338" s="16">
        <v>1008.75</v>
      </c>
      <c r="H338" s="16">
        <v>1066.2487500000038</v>
      </c>
      <c r="I338" s="33">
        <v>10814983.230000034</v>
      </c>
      <c r="J338" s="33">
        <v>10622416.180000028</v>
      </c>
      <c r="K338" s="34">
        <f>IF($B338="P",VLOOKUP($E338,'[2]Costeo-JUL26'!$B$9:$CQ$307,K$1,0),0)</f>
        <v>936622</v>
      </c>
      <c r="L338" s="35">
        <f>VLOOKUP($E338,'[2]TEORICOS (05.26)'!$A$8:$T$251,L$1,0)</f>
        <v>0.2</v>
      </c>
      <c r="M338" s="36">
        <f t="shared" si="160"/>
        <v>2124483.2360000056</v>
      </c>
      <c r="N338" s="35">
        <f>IF($B338="P",VLOOKUP($E338,'[2]Costeo-JUL26'!$B$9:$CQ$307,N$1,0),0)</f>
        <v>0.03</v>
      </c>
      <c r="O338" s="36">
        <f t="shared" si="161"/>
        <v>63734.497080000168</v>
      </c>
      <c r="P338" s="36">
        <f>IF($B338="P",VLOOKUP($E338,'[2]Costeo-JUL26'!$B$9:$CQ$307,P$1,0),0)*H338</f>
        <v>0</v>
      </c>
      <c r="Q338" s="36">
        <f t="shared" si="162"/>
        <v>2188217.7330800057</v>
      </c>
      <c r="R338" s="34">
        <f>IF($B338="P",VLOOKUP($E338,'[2]Costeo-JUL26'!$B$9:$CQ$307,R$1,0),0)</f>
        <v>902332</v>
      </c>
      <c r="S338" s="16">
        <f>IF($B338="P",VLOOKUP($E338,'[2]Costeo-JUL26'!$B$9:$CQ$307,S$1,0),0)*$G338</f>
        <v>627.46537236121969</v>
      </c>
      <c r="T338" s="36">
        <f>IF($B338="P",VLOOKUP($E338,'[2]Costeo-JUL26'!$B$9:$CQ$307,T$1,0),0)*$G338</f>
        <v>437690.91419913934</v>
      </c>
      <c r="U338" s="35">
        <f>IF($B338="P",VLOOKUP($E338,'[2]Costeo-JUL26'!$B$9:$CQ$307,U$1,0),0)</f>
        <v>1.4999999999999999E-2</v>
      </c>
      <c r="V338" s="36">
        <f t="shared" si="163"/>
        <v>6565.3637129870895</v>
      </c>
      <c r="W338" s="36">
        <f t="shared" si="164"/>
        <v>444256.27791212645</v>
      </c>
      <c r="X338" s="34">
        <f>IF($B338="P",VLOOKUP($E338,'[2]Costeo-JUL26'!$B$9:$CQ$307,X$1,0),0)</f>
        <v>0</v>
      </c>
      <c r="Y338" s="16">
        <f>IF($B338="P",VLOOKUP($E338,'[2]Costeo-JUL26'!$B$9:$CQ$307,Y$1,0),0)*$G338</f>
        <v>0</v>
      </c>
      <c r="Z338" s="36">
        <f>IF($B338="P",VLOOKUP($E338,'[2]Costeo-JUL26'!$B$9:$CQ$307,Z$1,0),0)*$G338</f>
        <v>0</v>
      </c>
      <c r="AA338" s="35">
        <f>IF($B338="P",VLOOKUP($E338,'[2]Costeo-JUL26'!$B$9:$CQ$307,AA$1,0),0)</f>
        <v>0</v>
      </c>
      <c r="AB338" s="36">
        <f t="shared" si="165"/>
        <v>0</v>
      </c>
      <c r="AC338" s="36">
        <f t="shared" si="166"/>
        <v>0</v>
      </c>
      <c r="AD338" s="34">
        <f>IF($B338="P",VLOOKUP($E338,'[2]Costeo-JUL26'!$B$9:$CQ$307,AD$1,0),0)</f>
        <v>917993</v>
      </c>
      <c r="AE338" s="16">
        <f>IF($B338="P",VLOOKUP($E338,'[2]Costeo-JUL26'!$B$9:$CQ$307,AE$1,0),0)*$G338</f>
        <v>4035</v>
      </c>
      <c r="AF338" s="36">
        <f>IF($B338="P",VLOOKUP($E338,'[2]Costeo-JUL26'!$B$9:$CQ$307,AF$1,0),0)*$G338</f>
        <v>109648.704</v>
      </c>
      <c r="AG338" s="35">
        <f>IF($B338="P",VLOOKUP($E338,'[2]Costeo-JUL26'!$B$9:$CQ$307,AG$1,0),0)</f>
        <v>6.0000000000000001E-3</v>
      </c>
      <c r="AH338" s="36">
        <f t="shared" si="167"/>
        <v>657.89222400000006</v>
      </c>
      <c r="AI338" s="36">
        <f t="shared" si="168"/>
        <v>110306.59622399999</v>
      </c>
      <c r="AJ338" s="34">
        <f>IF($B338="P",VLOOKUP($E338,'[2]Costeo-JUL26'!$B$9:$CQ$307,AJ$1,0),0)</f>
        <v>929255</v>
      </c>
      <c r="AK338" s="16">
        <f>IF($B338="P",VLOOKUP($E338,'[2]Costeo-JUL26'!$B$9:$CQ$307,AK$1,0),0)*$G338</f>
        <v>4035</v>
      </c>
      <c r="AL338" s="36">
        <f>IF($B338="P",VLOOKUP($E338,'[2]Costeo-JUL26'!$B$9:$CQ$307,AL$1,0),0)*$G338</f>
        <v>358612.80389999994</v>
      </c>
      <c r="AM338" s="35">
        <f>IF($B338="P",VLOOKUP($E338,'[2]Costeo-JUL26'!$B$9:$CQ$307,AM$1,0),0)</f>
        <v>1.7999999999999999E-2</v>
      </c>
      <c r="AN338" s="36">
        <f t="shared" si="169"/>
        <v>6455.0304701999985</v>
      </c>
      <c r="AO338" s="36">
        <f t="shared" si="170"/>
        <v>365067.83437019994</v>
      </c>
      <c r="AP338" s="34">
        <f>IF($B338="P",VLOOKUP($E338,'[2]Costeo-JUL26'!$B$9:$CQ$307,AP$1,0),0)</f>
        <v>929273</v>
      </c>
      <c r="AQ338" s="16">
        <f>IF($B338="P",VLOOKUP($E338,'[2]Costeo-JUL26'!$B$9:$CQ$307,AQ$1,0),0)*$G338</f>
        <v>4035</v>
      </c>
      <c r="AR338" s="36">
        <f>IF($B338="P",VLOOKUP($E338,'[2]Costeo-JUL26'!$B$9:$CQ$307,AR$1,0),0)*$G338</f>
        <v>775409.74289999984</v>
      </c>
      <c r="AS338" s="35">
        <f>IF($B338="P",VLOOKUP($E338,'[2]Costeo-JUL26'!$B$9:$CQ$307,AS$1,0),0)</f>
        <v>0.02</v>
      </c>
      <c r="AT338" s="36">
        <f t="shared" si="171"/>
        <v>15508.194857999997</v>
      </c>
      <c r="AU338" s="36">
        <f t="shared" si="172"/>
        <v>790917.93775799987</v>
      </c>
      <c r="AV338" s="34">
        <f>IF($B338="P",VLOOKUP($E338,'[2]Costeo-JUL26'!$B$9:$CQ$307,AV$1,0),0)</f>
        <v>934139</v>
      </c>
      <c r="AW338" s="16">
        <f>IF($B338="P",VLOOKUP($E338,'[2]Costeo-JUL26'!$B$9:$CQ$307,AW$1,0),0)*$G338</f>
        <v>17.14875</v>
      </c>
      <c r="AX338" s="36">
        <f>IF($B338="P",VLOOKUP($E338,'[2]Costeo-JUL26'!$B$9:$CQ$307,AX$1,0),0)*$G338</f>
        <v>88188.132825000008</v>
      </c>
      <c r="AY338" s="35">
        <f>IF($B338="P",VLOOKUP($E338,'[2]Costeo-JUL26'!$B$9:$CQ$307,AY$1,0),0)</f>
        <v>0.03</v>
      </c>
      <c r="AZ338" s="36">
        <f t="shared" si="173"/>
        <v>2645.6439847500001</v>
      </c>
      <c r="BA338" s="36">
        <f t="shared" si="174"/>
        <v>90833.776809750008</v>
      </c>
      <c r="BB338" s="34">
        <f>IF($B338="P",VLOOKUP($E338,'[2]Costeo-JUL26'!$B$9:$CQ$307,BB$1,0),0)</f>
        <v>902311</v>
      </c>
      <c r="BC338" s="16">
        <f>IF($B338="P",VLOOKUP($E338,'[2]Costeo-JUL26'!$B$9:$CQ$307,BC$1,0),0)*$G338</f>
        <v>2.9421202499999999</v>
      </c>
      <c r="BD338" s="36">
        <f>IF($B338="P",VLOOKUP($E338,'[2]Costeo-JUL26'!$B$9:$CQ$307,BD$1,0),0)*$G338</f>
        <v>11537.951167811252</v>
      </c>
      <c r="BE338" s="35">
        <f>IF($B338="P",VLOOKUP($E338,'[2]Costeo-JUL26'!$B$9:$CQ$307,BE$1,0),0)</f>
        <v>0.03</v>
      </c>
      <c r="BF338" s="36">
        <f t="shared" si="175"/>
        <v>346.13853503433756</v>
      </c>
      <c r="BG338" s="36">
        <f t="shared" si="176"/>
        <v>11884.089702845589</v>
      </c>
      <c r="BH338" s="34">
        <f>IF($B338="P",VLOOKUP($E338,'[2]Costeo-JUL26'!$B$9:$CQ$307,BH$1,0),0)</f>
        <v>902302</v>
      </c>
      <c r="BI338" s="16">
        <f>IF($B338="P",VLOOKUP($E338,'[2]Costeo-JUL26'!$B$9:$CQ$307,BI$1,0),0)*$G338</f>
        <v>25.21875</v>
      </c>
      <c r="BJ338" s="36">
        <f>IF($B338="P",VLOOKUP($E338,'[2]Costeo-JUL26'!$B$9:$CQ$307,BJ$1,0),0)*$G338</f>
        <v>16588.893749999999</v>
      </c>
      <c r="BK338" s="35">
        <f>IF(BH338=910319,0,IF($B338="P",VLOOKUP($E338,'[2]Costeo-JUL26'!$B$9:$CQ$307,BK$1,0),0))</f>
        <v>0.02</v>
      </c>
      <c r="BL338" s="36">
        <f t="shared" si="177"/>
        <v>331.77787499999999</v>
      </c>
      <c r="BM338" s="36">
        <f t="shared" si="178"/>
        <v>16920.671624999999</v>
      </c>
      <c r="BN338" s="34">
        <f>IF($B338="P",VLOOKUP($E338,'[2]Costeo-JUL26'!$B$9:$CQ$307,BN$1,0),0)</f>
        <v>0</v>
      </c>
      <c r="BO338" s="16">
        <f>IF($B338="P",VLOOKUP($E338,'[2]Costeo-JUL26'!$B$9:$CQ$307,BO$1,0),0)*$G338</f>
        <v>0</v>
      </c>
      <c r="BP338" s="36">
        <f>IF($B338="P",VLOOKUP($E338,'[2]Costeo-JUL26'!$B$9:$CQ$307,BP$1,0),0)*$G338</f>
        <v>0</v>
      </c>
      <c r="BQ338" s="35">
        <f>IF($B338="P",VLOOKUP($E338,'[2]Costeo-JUL26'!$B$9:$CQ$307,BQ$1,0),0)</f>
        <v>0</v>
      </c>
      <c r="BR338" s="36">
        <f t="shared" si="179"/>
        <v>0</v>
      </c>
      <c r="BS338" s="36">
        <f t="shared" si="180"/>
        <v>0</v>
      </c>
      <c r="BT338" s="34">
        <f>IF($B338="P",VLOOKUP($E338,'[2]Costeo-JUL26'!$B$9:$CQ$307,BT$1,0),0)</f>
        <v>0</v>
      </c>
      <c r="BU338" s="16">
        <f>IF($B338="P",VLOOKUP($E338,'[2]Costeo-JUL26'!$B$9:$CQ$307,BU$1,0),0)*$G338</f>
        <v>0</v>
      </c>
      <c r="BV338" s="36">
        <f>IF($B338="P",VLOOKUP($E338,'[2]Costeo-JUL26'!$B$9:$CQ$307,BV$1,0),0)*$G338</f>
        <v>0</v>
      </c>
      <c r="BW338" s="35">
        <f>IF($B338="P",VLOOKUP($E338,'[2]Costeo-JUL26'!$B$9:$CQ$307,BW$1,0),0)</f>
        <v>0</v>
      </c>
      <c r="BX338" s="36">
        <f t="shared" si="181"/>
        <v>0</v>
      </c>
      <c r="BY338" s="36">
        <f t="shared" si="182"/>
        <v>0</v>
      </c>
      <c r="BZ338" s="34">
        <f>IF($B338="P",VLOOKUP($E338,'[2]Costeo-JUL26'!$B$9:$CQ$307,BZ$1,0),0)</f>
        <v>0</v>
      </c>
      <c r="CA338" s="16">
        <f>IF($B338="P",VLOOKUP($E338,'[2]Costeo-JUL26'!$B$9:$CQ$307,CA$1,0),0)*$G338</f>
        <v>0</v>
      </c>
      <c r="CB338" s="36">
        <f>IF($B338="P",VLOOKUP($E338,'[2]Costeo-JUL26'!$B$9:$CQ$307,CB$1,0),0)*$G338</f>
        <v>0</v>
      </c>
      <c r="CC338" s="35">
        <f>IF($B338="P",VLOOKUP($E338,'[2]Costeo-JUL26'!$B$9:$CQ$307,CC$1,0),0)</f>
        <v>0</v>
      </c>
      <c r="CD338" s="36">
        <f t="shared" si="183"/>
        <v>0</v>
      </c>
      <c r="CE338" s="36">
        <f t="shared" si="184"/>
        <v>0</v>
      </c>
      <c r="CF338" s="37">
        <f t="shared" si="156"/>
        <v>4018404.9174819277</v>
      </c>
      <c r="CG338" s="36">
        <f>IF($B338="r",VLOOKUP($E338,'[2]Costeo-JUL26'!$B$9:$CQ$307,CG$1,0),0)*$G338</f>
        <v>0</v>
      </c>
      <c r="CH338" s="35">
        <f>VLOOKUP($E338,'[2]TEORICOS (05.26)'!$A$8:$T$251,CH$1,0)</f>
        <v>0</v>
      </c>
      <c r="CI338" s="36">
        <f t="shared" si="185"/>
        <v>0</v>
      </c>
      <c r="CJ338" s="37">
        <f t="shared" si="186"/>
        <v>0</v>
      </c>
      <c r="CM338" s="16">
        <f>SUMIFS('[1]Ajuste Inventario'!$I:$I,'[1]Ajuste Inventario'!$B:$B,E338,'[1]Ajuste Inventario'!$S:$S,D338)*-1</f>
        <v>0</v>
      </c>
      <c r="CN338" s="36">
        <f t="shared" si="157"/>
        <v>0</v>
      </c>
      <c r="CP338" t="str">
        <f t="shared" si="158"/>
        <v>2014Org.Vtas La Plata</v>
      </c>
      <c r="CQ338" s="10" t="e">
        <f t="shared" si="159"/>
        <v>#DIV/0!</v>
      </c>
    </row>
    <row r="339" spans="1:95" x14ac:dyDescent="0.25">
      <c r="A339" s="30">
        <v>46204</v>
      </c>
      <c r="B339" s="31" t="str">
        <f>VLOOKUP($E339,'[2]TEORICOS (05.26)'!$A$8:$T$251,B$1,0)</f>
        <v>R</v>
      </c>
      <c r="C339" s="32" t="str">
        <f>VLOOKUP($E339,'[2]TEORICOS (05.26)'!$A$8:$T$251,C$1,0)</f>
        <v>Cepita</v>
      </c>
      <c r="D339" t="s">
        <v>218</v>
      </c>
      <c r="E339">
        <v>2021</v>
      </c>
      <c r="F339" t="s">
        <v>128</v>
      </c>
      <c r="G339" s="16">
        <v>959</v>
      </c>
      <c r="H339" s="16">
        <v>202.34900000000158</v>
      </c>
      <c r="I339" s="33">
        <v>4134220.8899999796</v>
      </c>
      <c r="J339" s="33">
        <v>4055913.6299999822</v>
      </c>
      <c r="K339" s="34">
        <f>IF($B339="P",VLOOKUP($E339,'[2]Costeo-JUL26'!$B$9:$CQ$307,K$1,0),0)</f>
        <v>0</v>
      </c>
      <c r="L339" s="35">
        <f>VLOOKUP($E339,'[2]TEORICOS (05.26)'!$A$8:$T$251,L$1,0)</f>
        <v>0.2</v>
      </c>
      <c r="M339" s="36">
        <f t="shared" si="160"/>
        <v>0</v>
      </c>
      <c r="N339" s="35">
        <f>IF($B339="P",VLOOKUP($E339,'[2]Costeo-JUL26'!$B$9:$CQ$307,N$1,0),0)</f>
        <v>0</v>
      </c>
      <c r="O339" s="36">
        <f t="shared" si="161"/>
        <v>0</v>
      </c>
      <c r="P339" s="36">
        <f>IF($B339="P",VLOOKUP($E339,'[2]Costeo-JUL26'!$B$9:$CQ$307,P$1,0),0)*H339</f>
        <v>0</v>
      </c>
      <c r="Q339" s="36">
        <f t="shared" si="162"/>
        <v>0</v>
      </c>
      <c r="R339" s="34">
        <f>IF($B339="P",VLOOKUP($E339,'[2]Costeo-JUL26'!$B$9:$CQ$307,R$1,0),0)</f>
        <v>0</v>
      </c>
      <c r="S339" s="16">
        <f>IF($B339="P",VLOOKUP($E339,'[2]Costeo-JUL26'!$B$9:$CQ$307,S$1,0),0)*$G339</f>
        <v>0</v>
      </c>
      <c r="T339" s="36">
        <f>IF($B339="P",VLOOKUP($E339,'[2]Costeo-JUL26'!$B$9:$CQ$307,T$1,0),0)*$G339</f>
        <v>0</v>
      </c>
      <c r="U339" s="35">
        <f>IF($B339="P",VLOOKUP($E339,'[2]Costeo-JUL26'!$B$9:$CQ$307,U$1,0),0)</f>
        <v>0</v>
      </c>
      <c r="V339" s="36">
        <f t="shared" si="163"/>
        <v>0</v>
      </c>
      <c r="W339" s="36">
        <f t="shared" si="164"/>
        <v>0</v>
      </c>
      <c r="X339" s="34">
        <f>IF($B339="P",VLOOKUP($E339,'[2]Costeo-JUL26'!$B$9:$CQ$307,X$1,0),0)</f>
        <v>0</v>
      </c>
      <c r="Y339" s="16">
        <f>IF($B339="P",VLOOKUP($E339,'[2]Costeo-JUL26'!$B$9:$CQ$307,Y$1,0),0)*$G339</f>
        <v>0</v>
      </c>
      <c r="Z339" s="36">
        <f>IF($B339="P",VLOOKUP($E339,'[2]Costeo-JUL26'!$B$9:$CQ$307,Z$1,0),0)*$G339</f>
        <v>0</v>
      </c>
      <c r="AA339" s="35">
        <f>IF($B339="P",VLOOKUP($E339,'[2]Costeo-JUL26'!$B$9:$CQ$307,AA$1,0),0)</f>
        <v>0</v>
      </c>
      <c r="AB339" s="36">
        <f t="shared" si="165"/>
        <v>0</v>
      </c>
      <c r="AC339" s="36">
        <f t="shared" si="166"/>
        <v>0</v>
      </c>
      <c r="AD339" s="34">
        <f>IF($B339="P",VLOOKUP($E339,'[2]Costeo-JUL26'!$B$9:$CQ$307,AD$1,0),0)</f>
        <v>0</v>
      </c>
      <c r="AE339" s="16">
        <f>IF($B339="P",VLOOKUP($E339,'[2]Costeo-JUL26'!$B$9:$CQ$307,AE$1,0),0)*$G339</f>
        <v>0</v>
      </c>
      <c r="AF339" s="36">
        <f>IF($B339="P",VLOOKUP($E339,'[2]Costeo-JUL26'!$B$9:$CQ$307,AF$1,0),0)*$G339</f>
        <v>0</v>
      </c>
      <c r="AG339" s="35">
        <f>IF($B339="P",VLOOKUP($E339,'[2]Costeo-JUL26'!$B$9:$CQ$307,AG$1,0),0)</f>
        <v>0</v>
      </c>
      <c r="AH339" s="36">
        <f t="shared" si="167"/>
        <v>0</v>
      </c>
      <c r="AI339" s="36">
        <f t="shared" si="168"/>
        <v>0</v>
      </c>
      <c r="AJ339" s="34">
        <f>IF($B339="P",VLOOKUP($E339,'[2]Costeo-JUL26'!$B$9:$CQ$307,AJ$1,0),0)</f>
        <v>0</v>
      </c>
      <c r="AK339" s="16">
        <f>IF($B339="P",VLOOKUP($E339,'[2]Costeo-JUL26'!$B$9:$CQ$307,AK$1,0),0)*$G339</f>
        <v>0</v>
      </c>
      <c r="AL339" s="36">
        <f>IF($B339="P",VLOOKUP($E339,'[2]Costeo-JUL26'!$B$9:$CQ$307,AL$1,0),0)*$G339</f>
        <v>0</v>
      </c>
      <c r="AM339" s="35">
        <f>IF($B339="P",VLOOKUP($E339,'[2]Costeo-JUL26'!$B$9:$CQ$307,AM$1,0),0)</f>
        <v>0</v>
      </c>
      <c r="AN339" s="36">
        <f t="shared" si="169"/>
        <v>0</v>
      </c>
      <c r="AO339" s="36">
        <f t="shared" si="170"/>
        <v>0</v>
      </c>
      <c r="AP339" s="34">
        <f>IF($B339="P",VLOOKUP($E339,'[2]Costeo-JUL26'!$B$9:$CQ$307,AP$1,0),0)</f>
        <v>0</v>
      </c>
      <c r="AQ339" s="16">
        <f>IF($B339="P",VLOOKUP($E339,'[2]Costeo-JUL26'!$B$9:$CQ$307,AQ$1,0),0)*$G339</f>
        <v>0</v>
      </c>
      <c r="AR339" s="36">
        <f>IF($B339="P",VLOOKUP($E339,'[2]Costeo-JUL26'!$B$9:$CQ$307,AR$1,0),0)*$G339</f>
        <v>0</v>
      </c>
      <c r="AS339" s="35">
        <f>IF($B339="P",VLOOKUP($E339,'[2]Costeo-JUL26'!$B$9:$CQ$307,AS$1,0),0)</f>
        <v>0</v>
      </c>
      <c r="AT339" s="36">
        <f t="shared" si="171"/>
        <v>0</v>
      </c>
      <c r="AU339" s="36">
        <f t="shared" si="172"/>
        <v>0</v>
      </c>
      <c r="AV339" s="34">
        <f>IF($B339="P",VLOOKUP($E339,'[2]Costeo-JUL26'!$B$9:$CQ$307,AV$1,0),0)</f>
        <v>0</v>
      </c>
      <c r="AW339" s="16">
        <f>IF($B339="P",VLOOKUP($E339,'[2]Costeo-JUL26'!$B$9:$CQ$307,AW$1,0),0)*$G339</f>
        <v>0</v>
      </c>
      <c r="AX339" s="36">
        <f>IF($B339="P",VLOOKUP($E339,'[2]Costeo-JUL26'!$B$9:$CQ$307,AX$1,0),0)*$G339</f>
        <v>0</v>
      </c>
      <c r="AY339" s="35">
        <f>IF($B339="P",VLOOKUP($E339,'[2]Costeo-JUL26'!$B$9:$CQ$307,AY$1,0),0)</f>
        <v>0</v>
      </c>
      <c r="AZ339" s="36">
        <f t="shared" si="173"/>
        <v>0</v>
      </c>
      <c r="BA339" s="36">
        <f t="shared" si="174"/>
        <v>0</v>
      </c>
      <c r="BB339" s="34">
        <f>IF($B339="P",VLOOKUP($E339,'[2]Costeo-JUL26'!$B$9:$CQ$307,BB$1,0),0)</f>
        <v>0</v>
      </c>
      <c r="BC339" s="16">
        <f>IF($B339="P",VLOOKUP($E339,'[2]Costeo-JUL26'!$B$9:$CQ$307,BC$1,0),0)*$G339</f>
        <v>0</v>
      </c>
      <c r="BD339" s="36">
        <f>IF($B339="P",VLOOKUP($E339,'[2]Costeo-JUL26'!$B$9:$CQ$307,BD$1,0),0)*$G339</f>
        <v>0</v>
      </c>
      <c r="BE339" s="35">
        <f>IF($B339="P",VLOOKUP($E339,'[2]Costeo-JUL26'!$B$9:$CQ$307,BE$1,0),0)</f>
        <v>0</v>
      </c>
      <c r="BF339" s="36">
        <f t="shared" si="175"/>
        <v>0</v>
      </c>
      <c r="BG339" s="36">
        <f t="shared" si="176"/>
        <v>0</v>
      </c>
      <c r="BH339" s="34">
        <f>IF($B339="P",VLOOKUP($E339,'[2]Costeo-JUL26'!$B$9:$CQ$307,BH$1,0),0)</f>
        <v>0</v>
      </c>
      <c r="BI339" s="16">
        <f>IF($B339="P",VLOOKUP($E339,'[2]Costeo-JUL26'!$B$9:$CQ$307,BI$1,0),0)*$G339</f>
        <v>0</v>
      </c>
      <c r="BJ339" s="36">
        <f>IF($B339="P",VLOOKUP($E339,'[2]Costeo-JUL26'!$B$9:$CQ$307,BJ$1,0),0)*$G339</f>
        <v>0</v>
      </c>
      <c r="BK339" s="35">
        <f>IF(BH339=910319,0,IF($B339="P",VLOOKUP($E339,'[2]Costeo-JUL26'!$B$9:$CQ$307,BK$1,0),0))</f>
        <v>0</v>
      </c>
      <c r="BL339" s="36">
        <f t="shared" si="177"/>
        <v>0</v>
      </c>
      <c r="BM339" s="36">
        <f t="shared" si="178"/>
        <v>0</v>
      </c>
      <c r="BN339" s="34">
        <f>IF($B339="P",VLOOKUP($E339,'[2]Costeo-JUL26'!$B$9:$CQ$307,BN$1,0),0)</f>
        <v>0</v>
      </c>
      <c r="BO339" s="16">
        <f>IF($B339="P",VLOOKUP($E339,'[2]Costeo-JUL26'!$B$9:$CQ$307,BO$1,0),0)*$G339</f>
        <v>0</v>
      </c>
      <c r="BP339" s="36">
        <f>IF($B339="P",VLOOKUP($E339,'[2]Costeo-JUL26'!$B$9:$CQ$307,BP$1,0),0)*$G339</f>
        <v>0</v>
      </c>
      <c r="BQ339" s="35">
        <f>IF($B339="P",VLOOKUP($E339,'[2]Costeo-JUL26'!$B$9:$CQ$307,BQ$1,0),0)</f>
        <v>0</v>
      </c>
      <c r="BR339" s="36">
        <f t="shared" si="179"/>
        <v>0</v>
      </c>
      <c r="BS339" s="36">
        <f t="shared" si="180"/>
        <v>0</v>
      </c>
      <c r="BT339" s="34">
        <f>IF($B339="P",VLOOKUP($E339,'[2]Costeo-JUL26'!$B$9:$CQ$307,BT$1,0),0)</f>
        <v>0</v>
      </c>
      <c r="BU339" s="16">
        <f>IF($B339="P",VLOOKUP($E339,'[2]Costeo-JUL26'!$B$9:$CQ$307,BU$1,0),0)*$G339</f>
        <v>0</v>
      </c>
      <c r="BV339" s="36">
        <f>IF($B339="P",VLOOKUP($E339,'[2]Costeo-JUL26'!$B$9:$CQ$307,BV$1,0),0)*$G339</f>
        <v>0</v>
      </c>
      <c r="BW339" s="35">
        <f>IF($B339="P",VLOOKUP($E339,'[2]Costeo-JUL26'!$B$9:$CQ$307,BW$1,0),0)</f>
        <v>0</v>
      </c>
      <c r="BX339" s="36">
        <f t="shared" si="181"/>
        <v>0</v>
      </c>
      <c r="BY339" s="36">
        <f t="shared" si="182"/>
        <v>0</v>
      </c>
      <c r="BZ339" s="34">
        <f>IF($B339="P",VLOOKUP($E339,'[2]Costeo-JUL26'!$B$9:$CQ$307,BZ$1,0),0)</f>
        <v>0</v>
      </c>
      <c r="CA339" s="16">
        <f>IF($B339="P",VLOOKUP($E339,'[2]Costeo-JUL26'!$B$9:$CQ$307,CA$1,0),0)*$G339</f>
        <v>0</v>
      </c>
      <c r="CB339" s="36">
        <f>IF($B339="P",VLOOKUP($E339,'[2]Costeo-JUL26'!$B$9:$CQ$307,CB$1,0),0)*$G339</f>
        <v>0</v>
      </c>
      <c r="CC339" s="35">
        <f>IF($B339="P",VLOOKUP($E339,'[2]Costeo-JUL26'!$B$9:$CQ$307,CC$1,0),0)</f>
        <v>0</v>
      </c>
      <c r="CD339" s="36">
        <f t="shared" si="183"/>
        <v>0</v>
      </c>
      <c r="CE339" s="36">
        <f t="shared" si="184"/>
        <v>0</v>
      </c>
      <c r="CF339" s="37">
        <f t="shared" si="156"/>
        <v>0</v>
      </c>
      <c r="CG339" s="36">
        <f>IF($B339="r",VLOOKUP($E339,'[2]Costeo-JUL26'!$B$9:$CQ$307,CG$1,0),0)*$G339</f>
        <v>1160581.8</v>
      </c>
      <c r="CH339" s="35">
        <f>VLOOKUP($E339,'[2]TEORICOS (05.26)'!$A$8:$T$251,CH$1,0)</f>
        <v>0.15</v>
      </c>
      <c r="CI339" s="36">
        <f t="shared" si="185"/>
        <v>637095.45599999651</v>
      </c>
      <c r="CJ339" s="37">
        <f t="shared" si="186"/>
        <v>1797677.2559999966</v>
      </c>
      <c r="CM339" s="16">
        <f>SUMIFS('[1]Ajuste Inventario'!$I:$I,'[1]Ajuste Inventario'!$B:$B,E339,'[1]Ajuste Inventario'!$S:$S,D339)*-1</f>
        <v>0</v>
      </c>
      <c r="CN339" s="36">
        <f t="shared" si="157"/>
        <v>0</v>
      </c>
      <c r="CP339" t="str">
        <f t="shared" si="158"/>
        <v>2021Org.Vtas La Plata</v>
      </c>
      <c r="CQ339" s="10" t="e">
        <f t="shared" si="159"/>
        <v>#DIV/0!</v>
      </c>
    </row>
    <row r="340" spans="1:95" x14ac:dyDescent="0.25">
      <c r="A340" s="30">
        <v>46204</v>
      </c>
      <c r="B340" s="31" t="str">
        <f>VLOOKUP($E340,'[2]TEORICOS (05.26)'!$A$8:$T$251,B$1,0)</f>
        <v>R</v>
      </c>
      <c r="C340" s="32" t="str">
        <f>VLOOKUP($E340,'[2]TEORICOS (05.26)'!$A$8:$T$251,C$1,0)</f>
        <v>Cepita</v>
      </c>
      <c r="D340" t="s">
        <v>218</v>
      </c>
      <c r="E340">
        <v>2031</v>
      </c>
      <c r="F340" t="s">
        <v>129</v>
      </c>
      <c r="G340" s="16">
        <v>1134</v>
      </c>
      <c r="H340" s="16">
        <v>239.27400000000321</v>
      </c>
      <c r="I340" s="33">
        <v>4813912.1400000183</v>
      </c>
      <c r="J340" s="33">
        <v>4724446.3800000185</v>
      </c>
      <c r="K340" s="34">
        <f>IF($B340="P",VLOOKUP($E340,'[2]Costeo-JUL26'!$B$9:$CQ$307,K$1,0),0)</f>
        <v>0</v>
      </c>
      <c r="L340" s="35">
        <f>VLOOKUP($E340,'[2]TEORICOS (05.26)'!$A$8:$T$251,L$1,0)</f>
        <v>0.2</v>
      </c>
      <c r="M340" s="36">
        <f t="shared" si="160"/>
        <v>0</v>
      </c>
      <c r="N340" s="35">
        <f>IF($B340="P",VLOOKUP($E340,'[2]Costeo-JUL26'!$B$9:$CQ$307,N$1,0),0)</f>
        <v>0</v>
      </c>
      <c r="O340" s="36">
        <f t="shared" si="161"/>
        <v>0</v>
      </c>
      <c r="P340" s="36">
        <f>IF($B340="P",VLOOKUP($E340,'[2]Costeo-JUL26'!$B$9:$CQ$307,P$1,0),0)*H340</f>
        <v>0</v>
      </c>
      <c r="Q340" s="36">
        <f t="shared" si="162"/>
        <v>0</v>
      </c>
      <c r="R340" s="34">
        <f>IF($B340="P",VLOOKUP($E340,'[2]Costeo-JUL26'!$B$9:$CQ$307,R$1,0),0)</f>
        <v>0</v>
      </c>
      <c r="S340" s="16">
        <f>IF($B340="P",VLOOKUP($E340,'[2]Costeo-JUL26'!$B$9:$CQ$307,S$1,0),0)*$G340</f>
        <v>0</v>
      </c>
      <c r="T340" s="36">
        <f>IF($B340="P",VLOOKUP($E340,'[2]Costeo-JUL26'!$B$9:$CQ$307,T$1,0),0)*$G340</f>
        <v>0</v>
      </c>
      <c r="U340" s="35">
        <f>IF($B340="P",VLOOKUP($E340,'[2]Costeo-JUL26'!$B$9:$CQ$307,U$1,0),0)</f>
        <v>0</v>
      </c>
      <c r="V340" s="36">
        <f t="shared" si="163"/>
        <v>0</v>
      </c>
      <c r="W340" s="36">
        <f t="shared" si="164"/>
        <v>0</v>
      </c>
      <c r="X340" s="34">
        <f>IF($B340="P",VLOOKUP($E340,'[2]Costeo-JUL26'!$B$9:$CQ$307,X$1,0),0)</f>
        <v>0</v>
      </c>
      <c r="Y340" s="16">
        <f>IF($B340="P",VLOOKUP($E340,'[2]Costeo-JUL26'!$B$9:$CQ$307,Y$1,0),0)*$G340</f>
        <v>0</v>
      </c>
      <c r="Z340" s="36">
        <f>IF($B340="P",VLOOKUP($E340,'[2]Costeo-JUL26'!$B$9:$CQ$307,Z$1,0),0)*$G340</f>
        <v>0</v>
      </c>
      <c r="AA340" s="35">
        <f>IF($B340="P",VLOOKUP($E340,'[2]Costeo-JUL26'!$B$9:$CQ$307,AA$1,0),0)</f>
        <v>0</v>
      </c>
      <c r="AB340" s="36">
        <f t="shared" si="165"/>
        <v>0</v>
      </c>
      <c r="AC340" s="36">
        <f t="shared" si="166"/>
        <v>0</v>
      </c>
      <c r="AD340" s="34">
        <f>IF($B340="P",VLOOKUP($E340,'[2]Costeo-JUL26'!$B$9:$CQ$307,AD$1,0),0)</f>
        <v>0</v>
      </c>
      <c r="AE340" s="16">
        <f>IF($B340="P",VLOOKUP($E340,'[2]Costeo-JUL26'!$B$9:$CQ$307,AE$1,0),0)*$G340</f>
        <v>0</v>
      </c>
      <c r="AF340" s="36">
        <f>IF($B340="P",VLOOKUP($E340,'[2]Costeo-JUL26'!$B$9:$CQ$307,AF$1,0),0)*$G340</f>
        <v>0</v>
      </c>
      <c r="AG340" s="35">
        <f>IF($B340="P",VLOOKUP($E340,'[2]Costeo-JUL26'!$B$9:$CQ$307,AG$1,0),0)</f>
        <v>0</v>
      </c>
      <c r="AH340" s="36">
        <f t="shared" si="167"/>
        <v>0</v>
      </c>
      <c r="AI340" s="36">
        <f t="shared" si="168"/>
        <v>0</v>
      </c>
      <c r="AJ340" s="34">
        <f>IF($B340="P",VLOOKUP($E340,'[2]Costeo-JUL26'!$B$9:$CQ$307,AJ$1,0),0)</f>
        <v>0</v>
      </c>
      <c r="AK340" s="16">
        <f>IF($B340="P",VLOOKUP($E340,'[2]Costeo-JUL26'!$B$9:$CQ$307,AK$1,0),0)*$G340</f>
        <v>0</v>
      </c>
      <c r="AL340" s="36">
        <f>IF($B340="P",VLOOKUP($E340,'[2]Costeo-JUL26'!$B$9:$CQ$307,AL$1,0),0)*$G340</f>
        <v>0</v>
      </c>
      <c r="AM340" s="35">
        <f>IF($B340="P",VLOOKUP($E340,'[2]Costeo-JUL26'!$B$9:$CQ$307,AM$1,0),0)</f>
        <v>0</v>
      </c>
      <c r="AN340" s="36">
        <f t="shared" si="169"/>
        <v>0</v>
      </c>
      <c r="AO340" s="36">
        <f t="shared" si="170"/>
        <v>0</v>
      </c>
      <c r="AP340" s="34">
        <f>IF($B340="P",VLOOKUP($E340,'[2]Costeo-JUL26'!$B$9:$CQ$307,AP$1,0),0)</f>
        <v>0</v>
      </c>
      <c r="AQ340" s="16">
        <f>IF($B340="P",VLOOKUP($E340,'[2]Costeo-JUL26'!$B$9:$CQ$307,AQ$1,0),0)*$G340</f>
        <v>0</v>
      </c>
      <c r="AR340" s="36">
        <f>IF($B340="P",VLOOKUP($E340,'[2]Costeo-JUL26'!$B$9:$CQ$307,AR$1,0),0)*$G340</f>
        <v>0</v>
      </c>
      <c r="AS340" s="35">
        <f>IF($B340="P",VLOOKUP($E340,'[2]Costeo-JUL26'!$B$9:$CQ$307,AS$1,0),0)</f>
        <v>0</v>
      </c>
      <c r="AT340" s="36">
        <f t="shared" si="171"/>
        <v>0</v>
      </c>
      <c r="AU340" s="36">
        <f t="shared" si="172"/>
        <v>0</v>
      </c>
      <c r="AV340" s="34">
        <f>IF($B340="P",VLOOKUP($E340,'[2]Costeo-JUL26'!$B$9:$CQ$307,AV$1,0),0)</f>
        <v>0</v>
      </c>
      <c r="AW340" s="16">
        <f>IF($B340="P",VLOOKUP($E340,'[2]Costeo-JUL26'!$B$9:$CQ$307,AW$1,0),0)*$G340</f>
        <v>0</v>
      </c>
      <c r="AX340" s="36">
        <f>IF($B340="P",VLOOKUP($E340,'[2]Costeo-JUL26'!$B$9:$CQ$307,AX$1,0),0)*$G340</f>
        <v>0</v>
      </c>
      <c r="AY340" s="35">
        <f>IF($B340="P",VLOOKUP($E340,'[2]Costeo-JUL26'!$B$9:$CQ$307,AY$1,0),0)</f>
        <v>0</v>
      </c>
      <c r="AZ340" s="36">
        <f t="shared" si="173"/>
        <v>0</v>
      </c>
      <c r="BA340" s="36">
        <f t="shared" si="174"/>
        <v>0</v>
      </c>
      <c r="BB340" s="34">
        <f>IF($B340="P",VLOOKUP($E340,'[2]Costeo-JUL26'!$B$9:$CQ$307,BB$1,0),0)</f>
        <v>0</v>
      </c>
      <c r="BC340" s="16">
        <f>IF($B340="P",VLOOKUP($E340,'[2]Costeo-JUL26'!$B$9:$CQ$307,BC$1,0),0)*$G340</f>
        <v>0</v>
      </c>
      <c r="BD340" s="36">
        <f>IF($B340="P",VLOOKUP($E340,'[2]Costeo-JUL26'!$B$9:$CQ$307,BD$1,0),0)*$G340</f>
        <v>0</v>
      </c>
      <c r="BE340" s="35">
        <f>IF($B340="P",VLOOKUP($E340,'[2]Costeo-JUL26'!$B$9:$CQ$307,BE$1,0),0)</f>
        <v>0</v>
      </c>
      <c r="BF340" s="36">
        <f t="shared" si="175"/>
        <v>0</v>
      </c>
      <c r="BG340" s="36">
        <f t="shared" si="176"/>
        <v>0</v>
      </c>
      <c r="BH340" s="34">
        <f>IF($B340="P",VLOOKUP($E340,'[2]Costeo-JUL26'!$B$9:$CQ$307,BH$1,0),0)</f>
        <v>0</v>
      </c>
      <c r="BI340" s="16">
        <f>IF($B340="P",VLOOKUP($E340,'[2]Costeo-JUL26'!$B$9:$CQ$307,BI$1,0),0)*$G340</f>
        <v>0</v>
      </c>
      <c r="BJ340" s="36">
        <f>IF($B340="P",VLOOKUP($E340,'[2]Costeo-JUL26'!$B$9:$CQ$307,BJ$1,0),0)*$G340</f>
        <v>0</v>
      </c>
      <c r="BK340" s="35">
        <f>IF(BH340=910319,0,IF($B340="P",VLOOKUP($E340,'[2]Costeo-JUL26'!$B$9:$CQ$307,BK$1,0),0))</f>
        <v>0</v>
      </c>
      <c r="BL340" s="36">
        <f t="shared" si="177"/>
        <v>0</v>
      </c>
      <c r="BM340" s="36">
        <f t="shared" si="178"/>
        <v>0</v>
      </c>
      <c r="BN340" s="34">
        <f>IF($B340="P",VLOOKUP($E340,'[2]Costeo-JUL26'!$B$9:$CQ$307,BN$1,0),0)</f>
        <v>0</v>
      </c>
      <c r="BO340" s="16">
        <f>IF($B340="P",VLOOKUP($E340,'[2]Costeo-JUL26'!$B$9:$CQ$307,BO$1,0),0)*$G340</f>
        <v>0</v>
      </c>
      <c r="BP340" s="36">
        <f>IF($B340="P",VLOOKUP($E340,'[2]Costeo-JUL26'!$B$9:$CQ$307,BP$1,0),0)*$G340</f>
        <v>0</v>
      </c>
      <c r="BQ340" s="35">
        <f>IF($B340="P",VLOOKUP($E340,'[2]Costeo-JUL26'!$B$9:$CQ$307,BQ$1,0),0)</f>
        <v>0</v>
      </c>
      <c r="BR340" s="36">
        <f t="shared" si="179"/>
        <v>0</v>
      </c>
      <c r="BS340" s="36">
        <f t="shared" si="180"/>
        <v>0</v>
      </c>
      <c r="BT340" s="34">
        <f>IF($B340="P",VLOOKUP($E340,'[2]Costeo-JUL26'!$B$9:$CQ$307,BT$1,0),0)</f>
        <v>0</v>
      </c>
      <c r="BU340" s="16">
        <f>IF($B340="P",VLOOKUP($E340,'[2]Costeo-JUL26'!$B$9:$CQ$307,BU$1,0),0)*$G340</f>
        <v>0</v>
      </c>
      <c r="BV340" s="36">
        <f>IF($B340="P",VLOOKUP($E340,'[2]Costeo-JUL26'!$B$9:$CQ$307,BV$1,0),0)*$G340</f>
        <v>0</v>
      </c>
      <c r="BW340" s="35">
        <f>IF($B340="P",VLOOKUP($E340,'[2]Costeo-JUL26'!$B$9:$CQ$307,BW$1,0),0)</f>
        <v>0</v>
      </c>
      <c r="BX340" s="36">
        <f t="shared" si="181"/>
        <v>0</v>
      </c>
      <c r="BY340" s="36">
        <f t="shared" si="182"/>
        <v>0</v>
      </c>
      <c r="BZ340" s="34">
        <f>IF($B340="P",VLOOKUP($E340,'[2]Costeo-JUL26'!$B$9:$CQ$307,BZ$1,0),0)</f>
        <v>0</v>
      </c>
      <c r="CA340" s="16">
        <f>IF($B340="P",VLOOKUP($E340,'[2]Costeo-JUL26'!$B$9:$CQ$307,CA$1,0),0)*$G340</f>
        <v>0</v>
      </c>
      <c r="CB340" s="36">
        <f>IF($B340="P",VLOOKUP($E340,'[2]Costeo-JUL26'!$B$9:$CQ$307,CB$1,0),0)*$G340</f>
        <v>0</v>
      </c>
      <c r="CC340" s="35">
        <f>IF($B340="P",VLOOKUP($E340,'[2]Costeo-JUL26'!$B$9:$CQ$307,CC$1,0),0)</f>
        <v>0</v>
      </c>
      <c r="CD340" s="36">
        <f t="shared" si="183"/>
        <v>0</v>
      </c>
      <c r="CE340" s="36">
        <f t="shared" si="184"/>
        <v>0</v>
      </c>
      <c r="CF340" s="37">
        <f t="shared" si="156"/>
        <v>0</v>
      </c>
      <c r="CG340" s="36">
        <f>IF($B340="r",VLOOKUP($E340,'[2]Costeo-JUL26'!$B$9:$CQ$307,CG$1,0),0)*$G340</f>
        <v>1361219.58</v>
      </c>
      <c r="CH340" s="35">
        <f>VLOOKUP($E340,'[2]TEORICOS (05.26)'!$A$8:$T$251,CH$1,0)</f>
        <v>0.15</v>
      </c>
      <c r="CI340" s="36">
        <f t="shared" si="185"/>
        <v>740706.33900000376</v>
      </c>
      <c r="CJ340" s="37">
        <f t="shared" si="186"/>
        <v>2101925.919000004</v>
      </c>
      <c r="CM340" s="16">
        <f>SUMIFS('[1]Ajuste Inventario'!$I:$I,'[1]Ajuste Inventario'!$B:$B,E340,'[1]Ajuste Inventario'!$S:$S,D340)*-1</f>
        <v>0</v>
      </c>
      <c r="CN340" s="36">
        <f t="shared" si="157"/>
        <v>0</v>
      </c>
      <c r="CP340" t="str">
        <f t="shared" si="158"/>
        <v>2031Org.Vtas La Plata</v>
      </c>
      <c r="CQ340" s="10" t="e">
        <f t="shared" si="159"/>
        <v>#DIV/0!</v>
      </c>
    </row>
    <row r="341" spans="1:95" x14ac:dyDescent="0.25">
      <c r="A341" s="30">
        <v>46204</v>
      </c>
      <c r="B341" s="31" t="str">
        <f>VLOOKUP($E341,'[2]TEORICOS (05.26)'!$A$8:$T$251,B$1,0)</f>
        <v>P</v>
      </c>
      <c r="C341" s="32" t="str">
        <f>VLOOKUP($E341,'[2]TEORICOS (05.26)'!$A$8:$T$251,C$1,0)</f>
        <v>Cepita</v>
      </c>
      <c r="D341" t="s">
        <v>218</v>
      </c>
      <c r="E341">
        <v>2033</v>
      </c>
      <c r="F341" t="s">
        <v>130</v>
      </c>
      <c r="G341" s="16">
        <v>895</v>
      </c>
      <c r="H341" s="16">
        <v>946.0150000000059</v>
      </c>
      <c r="I341" s="33">
        <v>10402764.43</v>
      </c>
      <c r="J341" s="33">
        <v>10215201.279999994</v>
      </c>
      <c r="K341" s="34">
        <f>IF($B341="P",VLOOKUP($E341,'[2]Costeo-JUL26'!$B$9:$CQ$307,K$1,0),0)</f>
        <v>929439</v>
      </c>
      <c r="L341" s="35">
        <f>VLOOKUP($E341,'[2]TEORICOS (05.26)'!$A$8:$T$251,L$1,0)</f>
        <v>0.2</v>
      </c>
      <c r="M341" s="36">
        <f t="shared" si="160"/>
        <v>2043040.2559999989</v>
      </c>
      <c r="N341" s="35">
        <f>IF($B341="P",VLOOKUP($E341,'[2]Costeo-JUL26'!$B$9:$CQ$307,N$1,0),0)</f>
        <v>0.03</v>
      </c>
      <c r="O341" s="36">
        <f t="shared" si="161"/>
        <v>61291.207679999963</v>
      </c>
      <c r="P341" s="36">
        <f>IF($B341="P",VLOOKUP($E341,'[2]Costeo-JUL26'!$B$9:$CQ$307,P$1,0),0)*H341</f>
        <v>0</v>
      </c>
      <c r="Q341" s="36">
        <f t="shared" si="162"/>
        <v>2104331.4636799986</v>
      </c>
      <c r="R341" s="34">
        <f>IF($B341="P",VLOOKUP($E341,'[2]Costeo-JUL26'!$B$9:$CQ$307,R$1,0),0)</f>
        <v>902332</v>
      </c>
      <c r="S341" s="16">
        <f>IF($B341="P",VLOOKUP($E341,'[2]Costeo-JUL26'!$B$9:$CQ$307,S$1,0),0)*$G341</f>
        <v>573.05217414018284</v>
      </c>
      <c r="T341" s="36">
        <f>IF($B341="P",VLOOKUP($E341,'[2]Costeo-JUL26'!$B$9:$CQ$307,T$1,0),0)*$G341</f>
        <v>399734.77586398018</v>
      </c>
      <c r="U341" s="35">
        <f>IF($B341="P",VLOOKUP($E341,'[2]Costeo-JUL26'!$B$9:$CQ$307,U$1,0),0)</f>
        <v>1.4999999999999999E-2</v>
      </c>
      <c r="V341" s="36">
        <f t="shared" si="163"/>
        <v>5996.0216379597023</v>
      </c>
      <c r="W341" s="36">
        <f t="shared" si="164"/>
        <v>405730.79750193987</v>
      </c>
      <c r="X341" s="34">
        <f>IF($B341="P",VLOOKUP($E341,'[2]Costeo-JUL26'!$B$9:$CQ$307,X$1,0),0)</f>
        <v>0</v>
      </c>
      <c r="Y341" s="16">
        <f>IF($B341="P",VLOOKUP($E341,'[2]Costeo-JUL26'!$B$9:$CQ$307,Y$1,0),0)*$G341</f>
        <v>0</v>
      </c>
      <c r="Z341" s="36">
        <f>IF($B341="P",VLOOKUP($E341,'[2]Costeo-JUL26'!$B$9:$CQ$307,Z$1,0),0)*$G341</f>
        <v>0</v>
      </c>
      <c r="AA341" s="35">
        <f>IF($B341="P",VLOOKUP($E341,'[2]Costeo-JUL26'!$B$9:$CQ$307,AA$1,0),0)</f>
        <v>0</v>
      </c>
      <c r="AB341" s="36">
        <f t="shared" si="165"/>
        <v>0</v>
      </c>
      <c r="AC341" s="36">
        <f t="shared" si="166"/>
        <v>0</v>
      </c>
      <c r="AD341" s="34">
        <f>IF($B341="P",VLOOKUP($E341,'[2]Costeo-JUL26'!$B$9:$CQ$307,AD$1,0),0)</f>
        <v>917993</v>
      </c>
      <c r="AE341" s="16">
        <f>IF($B341="P",VLOOKUP($E341,'[2]Costeo-JUL26'!$B$9:$CQ$307,AE$1,0),0)*$G341</f>
        <v>5370</v>
      </c>
      <c r="AF341" s="36">
        <f>IF($B341="P",VLOOKUP($E341,'[2]Costeo-JUL26'!$B$9:$CQ$307,AF$1,0),0)*$G341</f>
        <v>145926.52799999999</v>
      </c>
      <c r="AG341" s="35">
        <f>IF($B341="P",VLOOKUP($E341,'[2]Costeo-JUL26'!$B$9:$CQ$307,AG$1,0),0)</f>
        <v>6.0000000000000001E-3</v>
      </c>
      <c r="AH341" s="36">
        <f t="shared" si="167"/>
        <v>875.559168</v>
      </c>
      <c r="AI341" s="36">
        <f t="shared" si="168"/>
        <v>146802.087168</v>
      </c>
      <c r="AJ341" s="34">
        <f>IF($B341="P",VLOOKUP($E341,'[2]Costeo-JUL26'!$B$9:$CQ$307,AJ$1,0),0)</f>
        <v>930266</v>
      </c>
      <c r="AK341" s="16">
        <f>IF($B341="P",VLOOKUP($E341,'[2]Costeo-JUL26'!$B$9:$CQ$307,AK$1,0),0)*$G341</f>
        <v>5370</v>
      </c>
      <c r="AL341" s="36">
        <f>IF($B341="P",VLOOKUP($E341,'[2]Costeo-JUL26'!$B$9:$CQ$307,AL$1,0),0)*$G341</f>
        <v>339741.53459999996</v>
      </c>
      <c r="AM341" s="35">
        <f>IF($B341="P",VLOOKUP($E341,'[2]Costeo-JUL26'!$B$9:$CQ$307,AM$1,0),0)</f>
        <v>1.7999999999999999E-2</v>
      </c>
      <c r="AN341" s="36">
        <f t="shared" si="169"/>
        <v>6115.347622799999</v>
      </c>
      <c r="AO341" s="36">
        <f t="shared" si="170"/>
        <v>345856.88222279993</v>
      </c>
      <c r="AP341" s="34">
        <f>IF($B341="P",VLOOKUP($E341,'[2]Costeo-JUL26'!$B$9:$CQ$307,AP$1,0),0)</f>
        <v>929272</v>
      </c>
      <c r="AQ341" s="16">
        <f>IF($B341="P",VLOOKUP($E341,'[2]Costeo-JUL26'!$B$9:$CQ$307,AQ$1,0),0)*$G341</f>
        <v>5370</v>
      </c>
      <c r="AR341" s="36">
        <f>IF($B341="P",VLOOKUP($E341,'[2]Costeo-JUL26'!$B$9:$CQ$307,AR$1,0),0)*$G341</f>
        <v>788860.78653073485</v>
      </c>
      <c r="AS341" s="35">
        <f>IF($B341="P",VLOOKUP($E341,'[2]Costeo-JUL26'!$B$9:$CQ$307,AS$1,0),0)</f>
        <v>0.02</v>
      </c>
      <c r="AT341" s="36">
        <f t="shared" si="171"/>
        <v>15777.215730614698</v>
      </c>
      <c r="AU341" s="36">
        <f t="shared" si="172"/>
        <v>804638.00226134958</v>
      </c>
      <c r="AV341" s="34">
        <f>IF($B341="P",VLOOKUP($E341,'[2]Costeo-JUL26'!$B$9:$CQ$307,AV$1,0),0)</f>
        <v>922605</v>
      </c>
      <c r="AW341" s="16">
        <f>IF($B341="P",VLOOKUP($E341,'[2]Costeo-JUL26'!$B$9:$CQ$307,AW$1,0),0)*$G341</f>
        <v>15.215000000000002</v>
      </c>
      <c r="AX341" s="36">
        <f>IF($B341="P",VLOOKUP($E341,'[2]Costeo-JUL26'!$B$9:$CQ$307,AX$1,0),0)*$G341</f>
        <v>74235.493326839816</v>
      </c>
      <c r="AY341" s="35">
        <f>IF($B341="P",VLOOKUP($E341,'[2]Costeo-JUL26'!$B$9:$CQ$307,AY$1,0),0)</f>
        <v>0.03</v>
      </c>
      <c r="AZ341" s="36">
        <f t="shared" si="173"/>
        <v>2227.0647998051945</v>
      </c>
      <c r="BA341" s="36">
        <f t="shared" si="174"/>
        <v>76462.558126645017</v>
      </c>
      <c r="BB341" s="34">
        <f>IF($B341="P",VLOOKUP($E341,'[2]Costeo-JUL26'!$B$9:$CQ$307,BB$1,0),0)</f>
        <v>902311</v>
      </c>
      <c r="BC341" s="16">
        <f>IF($B341="P",VLOOKUP($E341,'[2]Costeo-JUL26'!$B$9:$CQ$307,BC$1,0),0)*$G341</f>
        <v>2.876709</v>
      </c>
      <c r="BD341" s="36">
        <f>IF($B341="P",VLOOKUP($E341,'[2]Costeo-JUL26'!$B$9:$CQ$307,BD$1,0),0)*$G341</f>
        <v>11281.431466305001</v>
      </c>
      <c r="BE341" s="35">
        <f>IF($B341="P",VLOOKUP($E341,'[2]Costeo-JUL26'!$B$9:$CQ$307,BE$1,0),0)</f>
        <v>0.03</v>
      </c>
      <c r="BF341" s="36">
        <f t="shared" si="175"/>
        <v>338.44294398915002</v>
      </c>
      <c r="BG341" s="36">
        <f t="shared" si="176"/>
        <v>11619.874410294151</v>
      </c>
      <c r="BH341" s="34">
        <f>IF($B341="P",VLOOKUP($E341,'[2]Costeo-JUL26'!$B$9:$CQ$307,BH$1,0),0)</f>
        <v>902302</v>
      </c>
      <c r="BI341" s="16">
        <f>IF($B341="P",VLOOKUP($E341,'[2]Costeo-JUL26'!$B$9:$CQ$307,BI$1,0),0)*$G341</f>
        <v>38.357142857142854</v>
      </c>
      <c r="BJ341" s="36">
        <f>IF($B341="P",VLOOKUP($E341,'[2]Costeo-JUL26'!$B$9:$CQ$307,BJ$1,0),0)*$G341</f>
        <v>25231.32857142857</v>
      </c>
      <c r="BK341" s="35">
        <f>IF(BH341=910319,0,IF($B341="P",VLOOKUP($E341,'[2]Costeo-JUL26'!$B$9:$CQ$307,BK$1,0),0))</f>
        <v>0.02</v>
      </c>
      <c r="BL341" s="36">
        <f t="shared" si="177"/>
        <v>504.62657142857142</v>
      </c>
      <c r="BM341" s="36">
        <f t="shared" si="178"/>
        <v>25735.955142857143</v>
      </c>
      <c r="BN341" s="34">
        <f>IF($B341="P",VLOOKUP($E341,'[2]Costeo-JUL26'!$B$9:$CQ$307,BN$1,0),0)</f>
        <v>0</v>
      </c>
      <c r="BO341" s="16">
        <f>IF($B341="P",VLOOKUP($E341,'[2]Costeo-JUL26'!$B$9:$CQ$307,BO$1,0),0)*$G341</f>
        <v>0</v>
      </c>
      <c r="BP341" s="36">
        <f>IF($B341="P",VLOOKUP($E341,'[2]Costeo-JUL26'!$B$9:$CQ$307,BP$1,0),0)*$G341</f>
        <v>0</v>
      </c>
      <c r="BQ341" s="35">
        <f>IF($B341="P",VLOOKUP($E341,'[2]Costeo-JUL26'!$B$9:$CQ$307,BQ$1,0),0)</f>
        <v>0</v>
      </c>
      <c r="BR341" s="36">
        <f t="shared" si="179"/>
        <v>0</v>
      </c>
      <c r="BS341" s="36">
        <f t="shared" si="180"/>
        <v>0</v>
      </c>
      <c r="BT341" s="34">
        <f>IF($B341="P",VLOOKUP($E341,'[2]Costeo-JUL26'!$B$9:$CQ$307,BT$1,0),0)</f>
        <v>0</v>
      </c>
      <c r="BU341" s="16">
        <f>IF($B341="P",VLOOKUP($E341,'[2]Costeo-JUL26'!$B$9:$CQ$307,BU$1,0),0)*$G341</f>
        <v>0</v>
      </c>
      <c r="BV341" s="36">
        <f>IF($B341="P",VLOOKUP($E341,'[2]Costeo-JUL26'!$B$9:$CQ$307,BV$1,0),0)*$G341</f>
        <v>0</v>
      </c>
      <c r="BW341" s="35">
        <f>IF($B341="P",VLOOKUP($E341,'[2]Costeo-JUL26'!$B$9:$CQ$307,BW$1,0),0)</f>
        <v>0</v>
      </c>
      <c r="BX341" s="36">
        <f t="shared" si="181"/>
        <v>0</v>
      </c>
      <c r="BY341" s="36">
        <f t="shared" si="182"/>
        <v>0</v>
      </c>
      <c r="BZ341" s="34">
        <f>IF($B341="P",VLOOKUP($E341,'[2]Costeo-JUL26'!$B$9:$CQ$307,BZ$1,0),0)</f>
        <v>0</v>
      </c>
      <c r="CA341" s="16">
        <f>IF($B341="P",VLOOKUP($E341,'[2]Costeo-JUL26'!$B$9:$CQ$307,CA$1,0),0)*$G341</f>
        <v>0</v>
      </c>
      <c r="CB341" s="36">
        <f>IF($B341="P",VLOOKUP($E341,'[2]Costeo-JUL26'!$B$9:$CQ$307,CB$1,0),0)*$G341</f>
        <v>0</v>
      </c>
      <c r="CC341" s="35">
        <f>IF($B341="P",VLOOKUP($E341,'[2]Costeo-JUL26'!$B$9:$CQ$307,CC$1,0),0)</f>
        <v>0</v>
      </c>
      <c r="CD341" s="36">
        <f t="shared" si="183"/>
        <v>0</v>
      </c>
      <c r="CE341" s="36">
        <f t="shared" si="184"/>
        <v>0</v>
      </c>
      <c r="CF341" s="37">
        <f t="shared" si="156"/>
        <v>3921177.6205138844</v>
      </c>
      <c r="CG341" s="36">
        <f>IF($B341="r",VLOOKUP($E341,'[2]Costeo-JUL26'!$B$9:$CQ$307,CG$1,0),0)*$G341</f>
        <v>0</v>
      </c>
      <c r="CH341" s="35">
        <f>VLOOKUP($E341,'[2]TEORICOS (05.26)'!$A$8:$T$251,CH$1,0)</f>
        <v>0</v>
      </c>
      <c r="CI341" s="36">
        <f t="shared" si="185"/>
        <v>0</v>
      </c>
      <c r="CJ341" s="37">
        <f t="shared" si="186"/>
        <v>0</v>
      </c>
      <c r="CM341" s="16">
        <f>SUMIFS('[1]Ajuste Inventario'!$I:$I,'[1]Ajuste Inventario'!$B:$B,E341,'[1]Ajuste Inventario'!$S:$S,D341)*-1</f>
        <v>0</v>
      </c>
      <c r="CN341" s="36">
        <f t="shared" si="157"/>
        <v>0</v>
      </c>
      <c r="CP341" t="str">
        <f t="shared" si="158"/>
        <v>2033Org.Vtas La Plata</v>
      </c>
      <c r="CQ341" s="10" t="e">
        <f t="shared" si="159"/>
        <v>#DIV/0!</v>
      </c>
    </row>
    <row r="342" spans="1:95" x14ac:dyDescent="0.25">
      <c r="A342" s="30">
        <v>46204</v>
      </c>
      <c r="B342" s="31" t="str">
        <f>VLOOKUP($E342,'[2]TEORICOS (05.26)'!$A$8:$T$251,B$1,0)</f>
        <v>P</v>
      </c>
      <c r="C342" s="32" t="str">
        <f>VLOOKUP($E342,'[2]TEORICOS (05.26)'!$A$8:$T$251,C$1,0)</f>
        <v>Cepita</v>
      </c>
      <c r="D342" t="s">
        <v>218</v>
      </c>
      <c r="E342">
        <v>2154</v>
      </c>
      <c r="F342" t="s">
        <v>131</v>
      </c>
      <c r="G342" s="16">
        <v>-6.6669999999999998</v>
      </c>
      <c r="H342" s="16">
        <v>-10.567195000000002</v>
      </c>
      <c r="I342" s="33">
        <v>-76294.420000000013</v>
      </c>
      <c r="J342" s="33">
        <v>-60272.589999999982</v>
      </c>
      <c r="K342" s="34">
        <f>IF($B342="P",VLOOKUP($E342,'[2]Costeo-JUL26'!$B$9:$CQ$307,K$1,0),0)</f>
        <v>938059</v>
      </c>
      <c r="L342" s="35">
        <f>VLOOKUP($E342,'[2]TEORICOS (05.26)'!$A$8:$T$251,L$1,0)</f>
        <v>0.17</v>
      </c>
      <c r="M342" s="36">
        <f t="shared" si="160"/>
        <v>-10246.340299999998</v>
      </c>
      <c r="N342" s="35">
        <f>IF($B342="P",VLOOKUP($E342,'[2]Costeo-JUL26'!$B$9:$CQ$307,N$1,0),0)</f>
        <v>1.4999999999999999E-2</v>
      </c>
      <c r="O342" s="36">
        <f t="shared" si="161"/>
        <v>-153.69510449999996</v>
      </c>
      <c r="P342" s="36">
        <f>IF($B342="P",VLOOKUP($E342,'[2]Costeo-JUL26'!$B$9:$CQ$307,P$1,0),0)*H342</f>
        <v>0</v>
      </c>
      <c r="Q342" s="36">
        <f t="shared" si="162"/>
        <v>-10400.035404499999</v>
      </c>
      <c r="R342" s="34">
        <f>IF($B342="P",VLOOKUP($E342,'[2]Costeo-JUL26'!$B$9:$CQ$307,R$1,0),0)</f>
        <v>902332</v>
      </c>
      <c r="S342" s="16">
        <f>IF($B342="P",VLOOKUP($E342,'[2]Costeo-JUL26'!$B$9:$CQ$307,S$1,0),0)*$G342</f>
        <v>0</v>
      </c>
      <c r="T342" s="36">
        <f>IF($B342="P",VLOOKUP($E342,'[2]Costeo-JUL26'!$B$9:$CQ$307,T$1,0),0)*$G342</f>
        <v>0</v>
      </c>
      <c r="U342" s="35">
        <f>IF($B342="P",VLOOKUP($E342,'[2]Costeo-JUL26'!$B$9:$CQ$307,U$1,0),0)</f>
        <v>1.4999999999999999E-2</v>
      </c>
      <c r="V342" s="36">
        <f t="shared" si="163"/>
        <v>0</v>
      </c>
      <c r="W342" s="36">
        <f t="shared" si="164"/>
        <v>0</v>
      </c>
      <c r="X342" s="34">
        <f>IF($B342="P",VLOOKUP($E342,'[2]Costeo-JUL26'!$B$9:$CQ$307,X$1,0),0)</f>
        <v>0</v>
      </c>
      <c r="Y342" s="16">
        <f>IF($B342="P",VLOOKUP($E342,'[2]Costeo-JUL26'!$B$9:$CQ$307,Y$1,0),0)*$G342</f>
        <v>0</v>
      </c>
      <c r="Z342" s="36">
        <f>IF($B342="P",VLOOKUP($E342,'[2]Costeo-JUL26'!$B$9:$CQ$307,Z$1,0),0)*$G342</f>
        <v>0</v>
      </c>
      <c r="AA342" s="35">
        <f>IF($B342="P",VLOOKUP($E342,'[2]Costeo-JUL26'!$B$9:$CQ$307,AA$1,0),0)</f>
        <v>0</v>
      </c>
      <c r="AB342" s="36">
        <f t="shared" si="165"/>
        <v>0</v>
      </c>
      <c r="AC342" s="36">
        <f t="shared" si="166"/>
        <v>0</v>
      </c>
      <c r="AD342" s="34">
        <f>IF($B342="P",VLOOKUP($E342,'[2]Costeo-JUL26'!$B$9:$CQ$307,AD$1,0),0)</f>
        <v>901781</v>
      </c>
      <c r="AE342" s="16">
        <f>IF($B342="P",VLOOKUP($E342,'[2]Costeo-JUL26'!$B$9:$CQ$307,AE$1,0),0)*$G342</f>
        <v>-40.001999999999995</v>
      </c>
      <c r="AF342" s="36">
        <f>IF($B342="P",VLOOKUP($E342,'[2]Costeo-JUL26'!$B$9:$CQ$307,AF$1,0),0)*$G342</f>
        <v>-613.91869440000005</v>
      </c>
      <c r="AG342" s="35">
        <f>IF($B342="P",VLOOKUP($E342,'[2]Costeo-JUL26'!$B$9:$CQ$307,AG$1,0),0)</f>
        <v>6.0000000000000001E-3</v>
      </c>
      <c r="AH342" s="36">
        <f t="shared" si="167"/>
        <v>-3.6835121664000003</v>
      </c>
      <c r="AI342" s="36">
        <f t="shared" si="168"/>
        <v>-617.60220656640001</v>
      </c>
      <c r="AJ342" s="34">
        <f>IF($B342="P",VLOOKUP($E342,'[2]Costeo-JUL26'!$B$9:$CQ$307,AJ$1,0),0)</f>
        <v>928579</v>
      </c>
      <c r="AK342" s="16">
        <f>IF($B342="P",VLOOKUP($E342,'[2]Costeo-JUL26'!$B$9:$CQ$307,AK$1,0),0)*$G342</f>
        <v>-40.001999999999995</v>
      </c>
      <c r="AL342" s="36">
        <f>IF($B342="P",VLOOKUP($E342,'[2]Costeo-JUL26'!$B$9:$CQ$307,AL$1,0),0)*$G342</f>
        <v>-765.93589487999986</v>
      </c>
      <c r="AM342" s="35">
        <f>IF($B342="P",VLOOKUP($E342,'[2]Costeo-JUL26'!$B$9:$CQ$307,AM$1,0),0)</f>
        <v>1.7999999999999999E-2</v>
      </c>
      <c r="AN342" s="36">
        <f t="shared" si="169"/>
        <v>-13.786846107839997</v>
      </c>
      <c r="AO342" s="36">
        <f t="shared" si="170"/>
        <v>-779.72274098783987</v>
      </c>
      <c r="AP342" s="34">
        <f>IF($B342="P",VLOOKUP($E342,'[2]Costeo-JUL26'!$B$9:$CQ$307,AP$1,0),0)</f>
        <v>933429</v>
      </c>
      <c r="AQ342" s="16">
        <f>IF($B342="P",VLOOKUP($E342,'[2]Costeo-JUL26'!$B$9:$CQ$307,AQ$1,0),0)*$G342</f>
        <v>-40.001999999999995</v>
      </c>
      <c r="AR342" s="36">
        <f>IF($B342="P",VLOOKUP($E342,'[2]Costeo-JUL26'!$B$9:$CQ$307,AR$1,0),0)*$G342</f>
        <v>-3929.8676835600008</v>
      </c>
      <c r="AS342" s="35">
        <f>IF($B342="P",VLOOKUP($E342,'[2]Costeo-JUL26'!$B$9:$CQ$307,AS$1,0),0)</f>
        <v>0.02</v>
      </c>
      <c r="AT342" s="36">
        <f t="shared" si="171"/>
        <v>-78.597353671200025</v>
      </c>
      <c r="AU342" s="36">
        <f t="shared" si="172"/>
        <v>-4008.4650372312008</v>
      </c>
      <c r="AV342" s="34">
        <f>IF($B342="P",VLOOKUP($E342,'[2]Costeo-JUL26'!$B$9:$CQ$307,AV$1,0),0)</f>
        <v>932317</v>
      </c>
      <c r="AW342" s="16">
        <f>IF($B342="P",VLOOKUP($E342,'[2]Costeo-JUL26'!$B$9:$CQ$307,AW$1,0),0)*$G342</f>
        <v>-0.146674</v>
      </c>
      <c r="AX342" s="36">
        <f>IF($B342="P",VLOOKUP($E342,'[2]Costeo-JUL26'!$B$9:$CQ$307,AX$1,0),0)*$G342</f>
        <v>-630.37551719999999</v>
      </c>
      <c r="AY342" s="35">
        <f>IF($B342="P",VLOOKUP($E342,'[2]Costeo-JUL26'!$B$9:$CQ$307,AY$1,0),0)</f>
        <v>0.03</v>
      </c>
      <c r="AZ342" s="36">
        <f t="shared" si="173"/>
        <v>-18.911265516</v>
      </c>
      <c r="BA342" s="36">
        <f t="shared" si="174"/>
        <v>-649.28678271599995</v>
      </c>
      <c r="BB342" s="34">
        <f>IF($B342="P",VLOOKUP($E342,'[2]Costeo-JUL26'!$B$9:$CQ$307,BB$1,0),0)</f>
        <v>902311</v>
      </c>
      <c r="BC342" s="16">
        <f>IF($B342="P",VLOOKUP($E342,'[2]Costeo-JUL26'!$B$9:$CQ$307,BC$1,0),0)*$G342</f>
        <v>-2.7779166666666664E-2</v>
      </c>
      <c r="BD342" s="36">
        <f>IF($B342="P",VLOOKUP($E342,'[2]Costeo-JUL26'!$B$9:$CQ$307,BD$1,0),0)*$G342</f>
        <v>-108.94003006250001</v>
      </c>
      <c r="BE342" s="35">
        <f>IF($B342="P",VLOOKUP($E342,'[2]Costeo-JUL26'!$B$9:$CQ$307,BE$1,0),0)</f>
        <v>0.03</v>
      </c>
      <c r="BF342" s="36">
        <f t="shared" si="175"/>
        <v>-3.2682009018750002</v>
      </c>
      <c r="BG342" s="36">
        <f t="shared" si="176"/>
        <v>-112.20823096437502</v>
      </c>
      <c r="BH342" s="34">
        <f>IF($B342="P",VLOOKUP($E342,'[2]Costeo-JUL26'!$B$9:$CQ$307,BH$1,0),0)</f>
        <v>933089</v>
      </c>
      <c r="BI342" s="16">
        <f>IF($B342="P",VLOOKUP($E342,'[2]Costeo-JUL26'!$B$9:$CQ$307,BI$1,0),0)*$G342</f>
        <v>-0.17858035714285714</v>
      </c>
      <c r="BJ342" s="36">
        <f>IF($B342="P",VLOOKUP($E342,'[2]Costeo-JUL26'!$B$9:$CQ$307,BJ$1,0),0)*$G342</f>
        <v>-132.9838887823544</v>
      </c>
      <c r="BK342" s="35">
        <f>IF(BH342=910319,0,IF($B342="P",VLOOKUP($E342,'[2]Costeo-JUL26'!$B$9:$CQ$307,BK$1,0),0))</f>
        <v>0.02</v>
      </c>
      <c r="BL342" s="36">
        <f t="shared" si="177"/>
        <v>-2.6596777756470882</v>
      </c>
      <c r="BM342" s="36">
        <f t="shared" si="178"/>
        <v>-135.64356655800148</v>
      </c>
      <c r="BN342" s="34">
        <f>IF($B342="P",VLOOKUP($E342,'[2]Costeo-JUL26'!$B$9:$CQ$307,BN$1,0),0)</f>
        <v>0</v>
      </c>
      <c r="BO342" s="16">
        <f>IF($B342="P",VLOOKUP($E342,'[2]Costeo-JUL26'!$B$9:$CQ$307,BO$1,0),0)*$G342</f>
        <v>0</v>
      </c>
      <c r="BP342" s="36">
        <f>IF($B342="P",VLOOKUP($E342,'[2]Costeo-JUL26'!$B$9:$CQ$307,BP$1,0),0)*$G342</f>
        <v>0</v>
      </c>
      <c r="BQ342" s="35">
        <f>IF($B342="P",VLOOKUP($E342,'[2]Costeo-JUL26'!$B$9:$CQ$307,BQ$1,0),0)</f>
        <v>0</v>
      </c>
      <c r="BR342" s="36">
        <f t="shared" si="179"/>
        <v>0</v>
      </c>
      <c r="BS342" s="36">
        <f t="shared" si="180"/>
        <v>0</v>
      </c>
      <c r="BT342" s="34">
        <f>IF($B342="P",VLOOKUP($E342,'[2]Costeo-JUL26'!$B$9:$CQ$307,BT$1,0),0)</f>
        <v>0</v>
      </c>
      <c r="BU342" s="16">
        <f>IF($B342="P",VLOOKUP($E342,'[2]Costeo-JUL26'!$B$9:$CQ$307,BU$1,0),0)*$G342</f>
        <v>0</v>
      </c>
      <c r="BV342" s="36">
        <f>IF($B342="P",VLOOKUP($E342,'[2]Costeo-JUL26'!$B$9:$CQ$307,BV$1,0),0)*$G342</f>
        <v>0</v>
      </c>
      <c r="BW342" s="35">
        <f>IF($B342="P",VLOOKUP($E342,'[2]Costeo-JUL26'!$B$9:$CQ$307,BW$1,0),0)</f>
        <v>0</v>
      </c>
      <c r="BX342" s="36">
        <f t="shared" si="181"/>
        <v>0</v>
      </c>
      <c r="BY342" s="36">
        <f t="shared" si="182"/>
        <v>0</v>
      </c>
      <c r="BZ342" s="34">
        <f>IF($B342="P",VLOOKUP($E342,'[2]Costeo-JUL26'!$B$9:$CQ$307,BZ$1,0),0)</f>
        <v>0</v>
      </c>
      <c r="CA342" s="16">
        <f>IF($B342="P",VLOOKUP($E342,'[2]Costeo-JUL26'!$B$9:$CQ$307,CA$1,0),0)*$G342</f>
        <v>0</v>
      </c>
      <c r="CB342" s="36">
        <f>IF($B342="P",VLOOKUP($E342,'[2]Costeo-JUL26'!$B$9:$CQ$307,CB$1,0),0)*$G342</f>
        <v>0</v>
      </c>
      <c r="CC342" s="35">
        <f>IF($B342="P",VLOOKUP($E342,'[2]Costeo-JUL26'!$B$9:$CQ$307,CC$1,0),0)</f>
        <v>0</v>
      </c>
      <c r="CD342" s="36">
        <f t="shared" si="183"/>
        <v>0</v>
      </c>
      <c r="CE342" s="36">
        <f t="shared" si="184"/>
        <v>0</v>
      </c>
      <c r="CF342" s="37">
        <f t="shared" si="156"/>
        <v>-16702.963969523815</v>
      </c>
      <c r="CG342" s="36">
        <f>IF($B342="r",VLOOKUP($E342,'[2]Costeo-JUL26'!$B$9:$CQ$307,CG$1,0),0)*$G342</f>
        <v>0</v>
      </c>
      <c r="CH342" s="35">
        <f>VLOOKUP($E342,'[2]TEORICOS (05.26)'!$A$8:$T$251,CH$1,0)</f>
        <v>0.15</v>
      </c>
      <c r="CI342" s="36">
        <f t="shared" si="185"/>
        <v>0</v>
      </c>
      <c r="CJ342" s="37">
        <f t="shared" si="186"/>
        <v>0</v>
      </c>
      <c r="CM342" s="16">
        <f>SUMIFS('[1]Ajuste Inventario'!$I:$I,'[1]Ajuste Inventario'!$B:$B,E342,'[1]Ajuste Inventario'!$S:$S,D342)*-1</f>
        <v>0</v>
      </c>
      <c r="CN342" s="36">
        <f t="shared" si="157"/>
        <v>0</v>
      </c>
      <c r="CP342" t="str">
        <f t="shared" si="158"/>
        <v>2154Org.Vtas La Plata</v>
      </c>
      <c r="CQ342" s="10" t="e">
        <f t="shared" si="159"/>
        <v>#DIV/0!</v>
      </c>
    </row>
    <row r="343" spans="1:95" x14ac:dyDescent="0.25">
      <c r="A343" s="30">
        <v>46204</v>
      </c>
      <c r="B343" s="31" t="str">
        <f>VLOOKUP($E343,'[2]TEORICOS (05.26)'!$A$8:$T$251,B$1,0)</f>
        <v>P</v>
      </c>
      <c r="C343" s="32" t="str">
        <f>VLOOKUP($E343,'[2]TEORICOS (05.26)'!$A$8:$T$251,C$1,0)</f>
        <v>Crush</v>
      </c>
      <c r="D343" t="s">
        <v>218</v>
      </c>
      <c r="E343">
        <v>2359</v>
      </c>
      <c r="F343" t="s">
        <v>132</v>
      </c>
      <c r="G343" s="16">
        <v>2236.1669999999999</v>
      </c>
      <c r="H343" s="16">
        <v>5317.6051260000213</v>
      </c>
      <c r="I343" s="33">
        <v>16866760.500000283</v>
      </c>
      <c r="J343" s="33">
        <v>16022351.720000168</v>
      </c>
      <c r="K343" s="34">
        <f>IF($B343="P",VLOOKUP($E343,'[2]Costeo-JUL26'!$B$9:$CQ$307,K$1,0),0)</f>
        <v>901768</v>
      </c>
      <c r="L343" s="35">
        <f>VLOOKUP($E343,'[2]TEORICOS (05.26)'!$A$8:$T$251,L$1,0)</f>
        <v>0.13</v>
      </c>
      <c r="M343" s="36">
        <f t="shared" si="160"/>
        <v>2082905.723600022</v>
      </c>
      <c r="N343" s="35">
        <f>IF($B343="P",VLOOKUP($E343,'[2]Costeo-JUL26'!$B$9:$CQ$307,N$1,0),0)</f>
        <v>8.0000000000000002E-3</v>
      </c>
      <c r="O343" s="36">
        <f t="shared" si="161"/>
        <v>16663.245788800177</v>
      </c>
      <c r="P343" s="36">
        <f>IF($B343="P",VLOOKUP($E343,'[2]Costeo-JUL26'!$B$9:$CQ$307,P$1,0),0)*H343</f>
        <v>0</v>
      </c>
      <c r="Q343" s="36">
        <f t="shared" si="162"/>
        <v>2099568.9693888221</v>
      </c>
      <c r="R343" s="34">
        <f>IF($B343="P",VLOOKUP($E343,'[2]Costeo-JUL26'!$B$9:$CQ$307,R$1,0),0)</f>
        <v>0</v>
      </c>
      <c r="S343" s="16">
        <f>IF($B343="P",VLOOKUP($E343,'[2]Costeo-JUL26'!$B$9:$CQ$307,S$1,0),0)*$G343</f>
        <v>0</v>
      </c>
      <c r="T343" s="36">
        <f>IF($B343="P",VLOOKUP($E343,'[2]Costeo-JUL26'!$B$9:$CQ$307,T$1,0),0)*$G343</f>
        <v>0</v>
      </c>
      <c r="U343" s="35">
        <f>IF($B343="P",VLOOKUP($E343,'[2]Costeo-JUL26'!$B$9:$CQ$307,U$1,0),0)</f>
        <v>0</v>
      </c>
      <c r="V343" s="36">
        <f t="shared" si="163"/>
        <v>0</v>
      </c>
      <c r="W343" s="36">
        <f t="shared" si="164"/>
        <v>0</v>
      </c>
      <c r="X343" s="34">
        <f>IF($B343="P",VLOOKUP($E343,'[2]Costeo-JUL26'!$B$9:$CQ$307,X$1,0),0)</f>
        <v>902338</v>
      </c>
      <c r="Y343" s="16">
        <f>IF($B343="P",VLOOKUP($E343,'[2]Costeo-JUL26'!$B$9:$CQ$307,Y$1,0),0)*$G343</f>
        <v>197.25005490299998</v>
      </c>
      <c r="Z343" s="36">
        <f>IF($B343="P",VLOOKUP($E343,'[2]Costeo-JUL26'!$B$9:$CQ$307,Z$1,0),0)*$G343</f>
        <v>55770.480523274222</v>
      </c>
      <c r="AA343" s="35">
        <f>IF($B343="P",VLOOKUP($E343,'[2]Costeo-JUL26'!$B$9:$CQ$307,AA$1,0),0)</f>
        <v>0.45</v>
      </c>
      <c r="AB343" s="36">
        <f t="shared" si="165"/>
        <v>25096.716235473399</v>
      </c>
      <c r="AC343" s="36">
        <f t="shared" si="166"/>
        <v>80867.196758747625</v>
      </c>
      <c r="AD343" s="34">
        <f>IF($B343="P",VLOOKUP($E343,'[2]Costeo-JUL26'!$B$9:$CQ$307,AD$1,0),0)</f>
        <v>901767</v>
      </c>
      <c r="AE343" s="16">
        <f>IF($B343="P",VLOOKUP($E343,'[2]Costeo-JUL26'!$B$9:$CQ$307,AE$1,0),0)*$G343</f>
        <v>13417.002</v>
      </c>
      <c r="AF343" s="36">
        <f>IF($B343="P",VLOOKUP($E343,'[2]Costeo-JUL26'!$B$9:$CQ$307,AF$1,0),0)*$G343</f>
        <v>205913.41309439999</v>
      </c>
      <c r="AG343" s="35">
        <f>IF($B343="P",VLOOKUP($E343,'[2]Costeo-JUL26'!$B$9:$CQ$307,AG$1,0),0)</f>
        <v>6.0000000000000001E-3</v>
      </c>
      <c r="AH343" s="36">
        <f t="shared" si="167"/>
        <v>1235.4804785664001</v>
      </c>
      <c r="AI343" s="36">
        <f t="shared" si="168"/>
        <v>207148.89357296639</v>
      </c>
      <c r="AJ343" s="34">
        <f>IF($B343="P",VLOOKUP($E343,'[2]Costeo-JUL26'!$B$9:$CQ$307,AJ$1,0),0)</f>
        <v>909141</v>
      </c>
      <c r="AK343" s="16">
        <f>IF($B343="P",VLOOKUP($E343,'[2]Costeo-JUL26'!$B$9:$CQ$307,AK$1,0),0)*$G343</f>
        <v>13417.002</v>
      </c>
      <c r="AL343" s="36">
        <f>IF($B343="P",VLOOKUP($E343,'[2]Costeo-JUL26'!$B$9:$CQ$307,AL$1,0),0)*$G343</f>
        <v>205799.36857739996</v>
      </c>
      <c r="AM343" s="35">
        <f>IF($B343="P",VLOOKUP($E343,'[2]Costeo-JUL26'!$B$9:$CQ$307,AM$1,0),0)</f>
        <v>1.7999999999999999E-2</v>
      </c>
      <c r="AN343" s="36">
        <f t="shared" si="169"/>
        <v>3704.388634393199</v>
      </c>
      <c r="AO343" s="36">
        <f t="shared" si="170"/>
        <v>209503.75721179316</v>
      </c>
      <c r="AP343" s="34">
        <f>IF($B343="P",VLOOKUP($E343,'[2]Costeo-JUL26'!$B$9:$CQ$307,AP$1,0),0)</f>
        <v>911423</v>
      </c>
      <c r="AQ343" s="16">
        <f>IF($B343="P",VLOOKUP($E343,'[2]Costeo-JUL26'!$B$9:$CQ$307,AQ$1,0),0)*$G343</f>
        <v>13417.002</v>
      </c>
      <c r="AR343" s="36">
        <f>IF($B343="P",VLOOKUP($E343,'[2]Costeo-JUL26'!$B$9:$CQ$307,AR$1,0),0)*$G343</f>
        <v>2048104.0135445644</v>
      </c>
      <c r="AS343" s="35">
        <f>IF($B343="P",VLOOKUP($E343,'[2]Costeo-JUL26'!$B$9:$CQ$307,AS$1,0),0)</f>
        <v>0.02</v>
      </c>
      <c r="AT343" s="36">
        <f t="shared" si="171"/>
        <v>40962.080270891289</v>
      </c>
      <c r="AU343" s="36">
        <f t="shared" si="172"/>
        <v>2089066.0938154557</v>
      </c>
      <c r="AV343" s="34">
        <f>IF($B343="P",VLOOKUP($E343,'[2]Costeo-JUL26'!$B$9:$CQ$307,AV$1,0),0)</f>
        <v>932442</v>
      </c>
      <c r="AW343" s="16">
        <f>IF($B343="P",VLOOKUP($E343,'[2]Costeo-JUL26'!$B$9:$CQ$307,AW$1,0),0)*$G343</f>
        <v>61.941825899999998</v>
      </c>
      <c r="AX343" s="36">
        <f>IF($B343="P",VLOOKUP($E343,'[2]Costeo-JUL26'!$B$9:$CQ$307,AX$1,0),0)*$G343</f>
        <v>228644.27112347365</v>
      </c>
      <c r="AY343" s="35">
        <f>IF($B343="P",VLOOKUP($E343,'[2]Costeo-JUL26'!$B$9:$CQ$307,AY$1,0),0)</f>
        <v>0.03</v>
      </c>
      <c r="AZ343" s="36">
        <f t="shared" si="173"/>
        <v>6859.328133704209</v>
      </c>
      <c r="BA343" s="36">
        <f t="shared" si="174"/>
        <v>235503.59925717785</v>
      </c>
      <c r="BB343" s="34">
        <f>IF($B343="P",VLOOKUP($E343,'[2]Costeo-JUL26'!$B$9:$CQ$307,BB$1,0),0)</f>
        <v>902311</v>
      </c>
      <c r="BC343" s="16">
        <f>IF($B343="P",VLOOKUP($E343,'[2]Costeo-JUL26'!$B$9:$CQ$307,BC$1,0),0)*$G343</f>
        <v>9.7832306249999998</v>
      </c>
      <c r="BD343" s="36">
        <f>IF($B343="P",VLOOKUP($E343,'[2]Costeo-JUL26'!$B$9:$CQ$307,BD$1,0),0)*$G343</f>
        <v>38366.357464378132</v>
      </c>
      <c r="BE343" s="35">
        <f>IF($B343="P",VLOOKUP($E343,'[2]Costeo-JUL26'!$B$9:$CQ$307,BE$1,0),0)</f>
        <v>0.03</v>
      </c>
      <c r="BF343" s="36">
        <f t="shared" si="175"/>
        <v>1150.9907239313438</v>
      </c>
      <c r="BG343" s="36">
        <f t="shared" si="176"/>
        <v>39517.348188309479</v>
      </c>
      <c r="BH343" s="34">
        <f>IF($B343="P",VLOOKUP($E343,'[2]Costeo-JUL26'!$B$9:$CQ$307,BH$1,0),0)</f>
        <v>933089</v>
      </c>
      <c r="BI343" s="16">
        <f>IF($B343="P",VLOOKUP($E343,'[2]Costeo-JUL26'!$B$9:$CQ$307,BI$1,0),0)*$G343</f>
        <v>83.8562625</v>
      </c>
      <c r="BJ343" s="36">
        <f>IF($B343="P",VLOOKUP($E343,'[2]Costeo-JUL26'!$B$9:$CQ$307,BJ$1,0),0)*$G343</f>
        <v>62445.456288807494</v>
      </c>
      <c r="BK343" s="35">
        <f>IF(BH343=910319,0,IF($B343="P",VLOOKUP($E343,'[2]Costeo-JUL26'!$B$9:$CQ$307,BK$1,0),0))</f>
        <v>0.02</v>
      </c>
      <c r="BL343" s="36">
        <f t="shared" si="177"/>
        <v>1248.9091257761499</v>
      </c>
      <c r="BM343" s="36">
        <f t="shared" si="178"/>
        <v>63694.365414583641</v>
      </c>
      <c r="BN343" s="34">
        <f>IF($B343="P",VLOOKUP($E343,'[2]Costeo-JUL26'!$B$9:$CQ$307,BN$1,0),0)</f>
        <v>0</v>
      </c>
      <c r="BO343" s="16">
        <f>IF($B343="P",VLOOKUP($E343,'[2]Costeo-JUL26'!$B$9:$CQ$307,BO$1,0),0)*$G343</f>
        <v>0</v>
      </c>
      <c r="BP343" s="36">
        <f>IF($B343="P",VLOOKUP($E343,'[2]Costeo-JUL26'!$B$9:$CQ$307,BP$1,0),0)*$G343</f>
        <v>0</v>
      </c>
      <c r="BQ343" s="35">
        <f>IF($B343="P",VLOOKUP($E343,'[2]Costeo-JUL26'!$B$9:$CQ$307,BQ$1,0),0)</f>
        <v>0</v>
      </c>
      <c r="BR343" s="36">
        <f t="shared" si="179"/>
        <v>0</v>
      </c>
      <c r="BS343" s="36">
        <f t="shared" si="180"/>
        <v>0</v>
      </c>
      <c r="BT343" s="34">
        <f>IF($B343="P",VLOOKUP($E343,'[2]Costeo-JUL26'!$B$9:$CQ$307,BT$1,0),0)</f>
        <v>0</v>
      </c>
      <c r="BU343" s="16">
        <f>IF($B343="P",VLOOKUP($E343,'[2]Costeo-JUL26'!$B$9:$CQ$307,BU$1,0),0)*$G343</f>
        <v>0</v>
      </c>
      <c r="BV343" s="36">
        <f>IF($B343="P",VLOOKUP($E343,'[2]Costeo-JUL26'!$B$9:$CQ$307,BV$1,0),0)*$G343</f>
        <v>0</v>
      </c>
      <c r="BW343" s="35">
        <f>IF($B343="P",VLOOKUP($E343,'[2]Costeo-JUL26'!$B$9:$CQ$307,BW$1,0),0)</f>
        <v>0</v>
      </c>
      <c r="BX343" s="36">
        <f t="shared" si="181"/>
        <v>0</v>
      </c>
      <c r="BY343" s="36">
        <f t="shared" si="182"/>
        <v>0</v>
      </c>
      <c r="BZ343" s="34">
        <f>IF($B343="P",VLOOKUP($E343,'[2]Costeo-JUL26'!$B$9:$CQ$307,BZ$1,0),0)</f>
        <v>0</v>
      </c>
      <c r="CA343" s="16">
        <f>IF($B343="P",VLOOKUP($E343,'[2]Costeo-JUL26'!$B$9:$CQ$307,CA$1,0),0)*$G343</f>
        <v>0</v>
      </c>
      <c r="CB343" s="36">
        <f>IF($B343="P",VLOOKUP($E343,'[2]Costeo-JUL26'!$B$9:$CQ$307,CB$1,0),0)*$G343</f>
        <v>0</v>
      </c>
      <c r="CC343" s="35">
        <f>IF($B343="P",VLOOKUP($E343,'[2]Costeo-JUL26'!$B$9:$CQ$307,CC$1,0),0)</f>
        <v>0</v>
      </c>
      <c r="CD343" s="36">
        <f t="shared" si="183"/>
        <v>0</v>
      </c>
      <c r="CE343" s="36">
        <f t="shared" si="184"/>
        <v>0</v>
      </c>
      <c r="CF343" s="37">
        <f t="shared" si="156"/>
        <v>5024870.2236078568</v>
      </c>
      <c r="CG343" s="36">
        <f>IF($B343="r",VLOOKUP($E343,'[2]Costeo-JUL26'!$B$9:$CQ$307,CG$1,0),0)*$G343</f>
        <v>0</v>
      </c>
      <c r="CH343" s="35">
        <f>VLOOKUP($E343,'[2]TEORICOS (05.26)'!$A$8:$T$251,CH$1,0)</f>
        <v>0</v>
      </c>
      <c r="CI343" s="36">
        <f t="shared" si="185"/>
        <v>0</v>
      </c>
      <c r="CJ343" s="37">
        <f t="shared" si="186"/>
        <v>0</v>
      </c>
      <c r="CM343" s="16">
        <f>SUMIFS('[1]Ajuste Inventario'!$I:$I,'[1]Ajuste Inventario'!$B:$B,E343,'[1]Ajuste Inventario'!$S:$S,D343)*-1</f>
        <v>0</v>
      </c>
      <c r="CN343" s="36">
        <f t="shared" si="157"/>
        <v>0</v>
      </c>
      <c r="CP343" t="str">
        <f t="shared" si="158"/>
        <v>2359Org.Vtas La Plata</v>
      </c>
      <c r="CQ343" s="10" t="e">
        <f t="shared" si="159"/>
        <v>#DIV/0!</v>
      </c>
    </row>
    <row r="344" spans="1:95" x14ac:dyDescent="0.25">
      <c r="A344" s="30">
        <v>46204</v>
      </c>
      <c r="B344" s="31" t="str">
        <f>VLOOKUP($E344,'[2]TEORICOS (05.26)'!$A$8:$T$251,B$1,0)</f>
        <v>P</v>
      </c>
      <c r="C344" s="32" t="str">
        <f>VLOOKUP($E344,'[2]TEORICOS (05.26)'!$A$8:$T$251,C$1,0)</f>
        <v>Aquarius</v>
      </c>
      <c r="D344" t="s">
        <v>218</v>
      </c>
      <c r="E344">
        <v>2423</v>
      </c>
      <c r="F344" t="s">
        <v>133</v>
      </c>
      <c r="G344" s="16">
        <v>505.125</v>
      </c>
      <c r="H344" s="16">
        <v>355.60800000000091</v>
      </c>
      <c r="I344" s="33">
        <v>4667873.840000011</v>
      </c>
      <c r="J344" s="33">
        <v>4410371.9700000072</v>
      </c>
      <c r="K344" s="34">
        <f>IF($B344="P",VLOOKUP($E344,'[2]Costeo-JUL26'!$B$9:$CQ$307,K$1,0),0)</f>
        <v>938684</v>
      </c>
      <c r="L344" s="35">
        <f>VLOOKUP($E344,'[2]TEORICOS (05.26)'!$A$8:$T$251,L$1,0)</f>
        <v>0.17</v>
      </c>
      <c r="M344" s="36">
        <f t="shared" si="160"/>
        <v>749763.23490000132</v>
      </c>
      <c r="N344" s="35">
        <f>IF($B344="P",VLOOKUP($E344,'[2]Costeo-JUL26'!$B$9:$CQ$307,N$1,0),0)</f>
        <v>0.05</v>
      </c>
      <c r="O344" s="36">
        <f t="shared" si="161"/>
        <v>37488.16174500007</v>
      </c>
      <c r="P344" s="36">
        <f>IF($B344="P",VLOOKUP($E344,'[2]Costeo-JUL26'!$B$9:$CQ$307,P$1,0),0)*H344</f>
        <v>0</v>
      </c>
      <c r="Q344" s="36">
        <f t="shared" si="162"/>
        <v>787251.39664500137</v>
      </c>
      <c r="R344" s="34">
        <f>IF($B344="P",VLOOKUP($E344,'[2]Costeo-JUL26'!$B$9:$CQ$307,R$1,0),0)</f>
        <v>902332</v>
      </c>
      <c r="S344" s="16">
        <f>IF($B344="P",VLOOKUP($E344,'[2]Costeo-JUL26'!$B$9:$CQ$307,S$1,0),0)*$G344</f>
        <v>213.27216007500002</v>
      </c>
      <c r="T344" s="36">
        <f>IF($B344="P",VLOOKUP($E344,'[2]Costeo-JUL26'!$B$9:$CQ$307,T$1,0),0)*$G344</f>
        <v>148768.82586392944</v>
      </c>
      <c r="U344" s="35">
        <f>IF($B344="P",VLOOKUP($E344,'[2]Costeo-JUL26'!$B$9:$CQ$307,U$1,0),0)</f>
        <v>1.4999999999999999E-2</v>
      </c>
      <c r="V344" s="36">
        <f t="shared" si="163"/>
        <v>2231.5323879589414</v>
      </c>
      <c r="W344" s="36">
        <f t="shared" si="164"/>
        <v>151000.35825188836</v>
      </c>
      <c r="X344" s="34">
        <f>IF($B344="P",VLOOKUP($E344,'[2]Costeo-JUL26'!$B$9:$CQ$307,X$1,0),0)</f>
        <v>0</v>
      </c>
      <c r="Y344" s="16">
        <f>IF($B344="P",VLOOKUP($E344,'[2]Costeo-JUL26'!$B$9:$CQ$307,Y$1,0),0)*$G344</f>
        <v>0</v>
      </c>
      <c r="Z344" s="36">
        <f>IF($B344="P",VLOOKUP($E344,'[2]Costeo-JUL26'!$B$9:$CQ$307,Z$1,0),0)*$G344</f>
        <v>0</v>
      </c>
      <c r="AA344" s="35">
        <f>IF($B344="P",VLOOKUP($E344,'[2]Costeo-JUL26'!$B$9:$CQ$307,AA$1,0),0)</f>
        <v>0</v>
      </c>
      <c r="AB344" s="36">
        <f t="shared" si="165"/>
        <v>0</v>
      </c>
      <c r="AC344" s="36">
        <f t="shared" si="166"/>
        <v>0</v>
      </c>
      <c r="AD344" s="34">
        <f>IF($B344="P",VLOOKUP($E344,'[2]Costeo-JUL26'!$B$9:$CQ$307,AD$1,0),0)</f>
        <v>902257</v>
      </c>
      <c r="AE344" s="16">
        <f>IF($B344="P",VLOOKUP($E344,'[2]Costeo-JUL26'!$B$9:$CQ$307,AE$1,0),0)*$G344</f>
        <v>4041</v>
      </c>
      <c r="AF344" s="36">
        <f>IF($B344="P",VLOOKUP($E344,'[2]Costeo-JUL26'!$B$9:$CQ$307,AF$1,0),0)*$G344</f>
        <v>62018.035200000006</v>
      </c>
      <c r="AG344" s="35">
        <f>IF($B344="P",VLOOKUP($E344,'[2]Costeo-JUL26'!$B$9:$CQ$307,AG$1,0),0)</f>
        <v>6.0000000000000001E-3</v>
      </c>
      <c r="AH344" s="36">
        <f t="shared" si="167"/>
        <v>372.10821120000003</v>
      </c>
      <c r="AI344" s="36">
        <f t="shared" si="168"/>
        <v>62390.143411200006</v>
      </c>
      <c r="AJ344" s="34">
        <f>IF($B344="P",VLOOKUP($E344,'[2]Costeo-JUL26'!$B$9:$CQ$307,AJ$1,0),0)</f>
        <v>938574</v>
      </c>
      <c r="AK344" s="16">
        <f>IF($B344="P",VLOOKUP($E344,'[2]Costeo-JUL26'!$B$9:$CQ$307,AK$1,0),0)*$G344</f>
        <v>4041</v>
      </c>
      <c r="AL344" s="36">
        <f>IF($B344="P",VLOOKUP($E344,'[2]Costeo-JUL26'!$B$9:$CQ$307,AL$1,0),0)*$G344</f>
        <v>51152.998588096794</v>
      </c>
      <c r="AM344" s="35">
        <f>IF($B344="P",VLOOKUP($E344,'[2]Costeo-JUL26'!$B$9:$CQ$307,AM$1,0),0)</f>
        <v>1.7999999999999999E-2</v>
      </c>
      <c r="AN344" s="36">
        <f t="shared" si="169"/>
        <v>920.75397458574218</v>
      </c>
      <c r="AO344" s="36">
        <f t="shared" si="170"/>
        <v>52073.752562682537</v>
      </c>
      <c r="AP344" s="34">
        <f>IF($B344="P",VLOOKUP($E344,'[2]Costeo-JUL26'!$B$9:$CQ$307,AP$1,0),0)</f>
        <v>901569</v>
      </c>
      <c r="AQ344" s="16">
        <f>IF($B344="P",VLOOKUP($E344,'[2]Costeo-JUL26'!$B$9:$CQ$307,AQ$1,0),0)*$G344</f>
        <v>4041</v>
      </c>
      <c r="AR344" s="36">
        <f>IF($B344="P",VLOOKUP($E344,'[2]Costeo-JUL26'!$B$9:$CQ$307,AR$1,0),0)*$G344</f>
        <v>262806.51583847735</v>
      </c>
      <c r="AS344" s="35">
        <f>IF($B344="P",VLOOKUP($E344,'[2]Costeo-JUL26'!$B$9:$CQ$307,AS$1,0),0)</f>
        <v>0.02</v>
      </c>
      <c r="AT344" s="36">
        <f t="shared" si="171"/>
        <v>5256.1303167695469</v>
      </c>
      <c r="AU344" s="36">
        <f t="shared" si="172"/>
        <v>268062.64615524688</v>
      </c>
      <c r="AV344" s="34">
        <f>IF($B344="P",VLOOKUP($E344,'[2]Costeo-JUL26'!$B$9:$CQ$307,AV$1,0),0)</f>
        <v>932435</v>
      </c>
      <c r="AW344" s="16">
        <f>IF($B344="P",VLOOKUP($E344,'[2]Costeo-JUL26'!$B$9:$CQ$307,AW$1,0),0)*$G344</f>
        <v>8.5871250000000003</v>
      </c>
      <c r="AX344" s="36">
        <f>IF($B344="P",VLOOKUP($E344,'[2]Costeo-JUL26'!$B$9:$CQ$307,AX$1,0),0)*$G344</f>
        <v>44159.633797499999</v>
      </c>
      <c r="AY344" s="35">
        <f>IF($B344="P",VLOOKUP($E344,'[2]Costeo-JUL26'!$B$9:$CQ$307,AY$1,0),0)</f>
        <v>0.03</v>
      </c>
      <c r="AZ344" s="36">
        <f t="shared" si="173"/>
        <v>1324.7890139249998</v>
      </c>
      <c r="BA344" s="36">
        <f t="shared" si="174"/>
        <v>45484.422811425</v>
      </c>
      <c r="BB344" s="34">
        <f>IF($B344="P",VLOOKUP($E344,'[2]Costeo-JUL26'!$B$9:$CQ$307,BB$1,0),0)</f>
        <v>902311</v>
      </c>
      <c r="BC344" s="16">
        <f>IF($B344="P",VLOOKUP($E344,'[2]Costeo-JUL26'!$B$9:$CQ$307,BC$1,0),0)*$G344</f>
        <v>1.0523437499999999</v>
      </c>
      <c r="BD344" s="36">
        <f>IF($B344="P",VLOOKUP($E344,'[2]Costeo-JUL26'!$B$9:$CQ$307,BD$1,0),0)*$G344</f>
        <v>4126.9186054687507</v>
      </c>
      <c r="BE344" s="35">
        <f>IF($B344="P",VLOOKUP($E344,'[2]Costeo-JUL26'!$B$9:$CQ$307,BE$1,0),0)</f>
        <v>0.03</v>
      </c>
      <c r="BF344" s="36">
        <f t="shared" si="175"/>
        <v>123.80755816406251</v>
      </c>
      <c r="BG344" s="36">
        <f t="shared" si="176"/>
        <v>4250.726163632813</v>
      </c>
      <c r="BH344" s="34">
        <f>IF($B344="P",VLOOKUP($E344,'[2]Costeo-JUL26'!$B$9:$CQ$307,BH$1,0),0)</f>
        <v>933089</v>
      </c>
      <c r="BI344" s="16">
        <f>IF($B344="P",VLOOKUP($E344,'[2]Costeo-JUL26'!$B$9:$CQ$307,BI$1,0),0)*$G344</f>
        <v>11.692708333333332</v>
      </c>
      <c r="BJ344" s="36">
        <f>IF($B344="P",VLOOKUP($E344,'[2]Costeo-JUL26'!$B$9:$CQ$307,BJ$1,0),0)*$G344</f>
        <v>8707.2388556184669</v>
      </c>
      <c r="BK344" s="35">
        <f>IF(BH344=910319,0,IF($B344="P",VLOOKUP($E344,'[2]Costeo-JUL26'!$B$9:$CQ$307,BK$1,0),0))</f>
        <v>0.02</v>
      </c>
      <c r="BL344" s="36">
        <f t="shared" si="177"/>
        <v>174.14477711236935</v>
      </c>
      <c r="BM344" s="36">
        <f t="shared" si="178"/>
        <v>8881.3836327308363</v>
      </c>
      <c r="BN344" s="34">
        <f>IF($B344="P",VLOOKUP($E344,'[2]Costeo-JUL26'!$B$9:$CQ$307,BN$1,0),0)</f>
        <v>0</v>
      </c>
      <c r="BO344" s="16">
        <f>IF($B344="P",VLOOKUP($E344,'[2]Costeo-JUL26'!$B$9:$CQ$307,BO$1,0),0)*$G344</f>
        <v>0</v>
      </c>
      <c r="BP344" s="36">
        <f>IF($B344="P",VLOOKUP($E344,'[2]Costeo-JUL26'!$B$9:$CQ$307,BP$1,0),0)*$G344</f>
        <v>0</v>
      </c>
      <c r="BQ344" s="35">
        <f>IF($B344="P",VLOOKUP($E344,'[2]Costeo-JUL26'!$B$9:$CQ$307,BQ$1,0),0)</f>
        <v>0</v>
      </c>
      <c r="BR344" s="36">
        <f t="shared" si="179"/>
        <v>0</v>
      </c>
      <c r="BS344" s="36">
        <f t="shared" si="180"/>
        <v>0</v>
      </c>
      <c r="BT344" s="34">
        <f>IF($B344="P",VLOOKUP($E344,'[2]Costeo-JUL26'!$B$9:$CQ$307,BT$1,0),0)</f>
        <v>0</v>
      </c>
      <c r="BU344" s="16">
        <f>IF($B344="P",VLOOKUP($E344,'[2]Costeo-JUL26'!$B$9:$CQ$307,BU$1,0),0)*$G344</f>
        <v>0</v>
      </c>
      <c r="BV344" s="36">
        <f>IF($B344="P",VLOOKUP($E344,'[2]Costeo-JUL26'!$B$9:$CQ$307,BV$1,0),0)*$G344</f>
        <v>0</v>
      </c>
      <c r="BW344" s="35">
        <f>IF($B344="P",VLOOKUP($E344,'[2]Costeo-JUL26'!$B$9:$CQ$307,BW$1,0),0)</f>
        <v>0</v>
      </c>
      <c r="BX344" s="36">
        <f t="shared" si="181"/>
        <v>0</v>
      </c>
      <c r="BY344" s="36">
        <f t="shared" si="182"/>
        <v>0</v>
      </c>
      <c r="BZ344" s="34">
        <f>IF($B344="P",VLOOKUP($E344,'[2]Costeo-JUL26'!$B$9:$CQ$307,BZ$1,0),0)</f>
        <v>936704</v>
      </c>
      <c r="CA344" s="16">
        <f>IF($B344="P",VLOOKUP($E344,'[2]Costeo-JUL26'!$B$9:$CQ$307,CA$1,0),0)*$G344</f>
        <v>12.280774926048194</v>
      </c>
      <c r="CB344" s="36">
        <f>IF($B344="P",VLOOKUP($E344,'[2]Costeo-JUL26'!$B$9:$CQ$307,CB$1,0),0)*$G344</f>
        <v>5862.3947117561183</v>
      </c>
      <c r="CC344" s="35">
        <f>IF($B344="P",VLOOKUP($E344,'[2]Costeo-JUL26'!$B$9:$CQ$307,CC$1,0),0)</f>
        <v>0.5</v>
      </c>
      <c r="CD344" s="36">
        <f t="shared" si="183"/>
        <v>2931.1973558780592</v>
      </c>
      <c r="CE344" s="36">
        <f t="shared" si="184"/>
        <v>8793.5920676341775</v>
      </c>
      <c r="CF344" s="37">
        <f t="shared" si="156"/>
        <v>1388188.421701442</v>
      </c>
      <c r="CG344" s="36">
        <f>IF($B344="r",VLOOKUP($E344,'[2]Costeo-JUL26'!$B$9:$CQ$307,CG$1,0),0)*$G344</f>
        <v>0</v>
      </c>
      <c r="CH344" s="35">
        <f>VLOOKUP($E344,'[2]TEORICOS (05.26)'!$A$8:$T$251,CH$1,0)</f>
        <v>0</v>
      </c>
      <c r="CI344" s="36">
        <f t="shared" si="185"/>
        <v>0</v>
      </c>
      <c r="CJ344" s="37">
        <f t="shared" si="186"/>
        <v>0</v>
      </c>
      <c r="CM344" s="16">
        <f>SUMIFS('[1]Ajuste Inventario'!$I:$I,'[1]Ajuste Inventario'!$B:$B,E344,'[1]Ajuste Inventario'!$S:$S,D344)*-1</f>
        <v>0</v>
      </c>
      <c r="CN344" s="36">
        <f t="shared" si="157"/>
        <v>0</v>
      </c>
      <c r="CP344" t="str">
        <f t="shared" si="158"/>
        <v>2423Org.Vtas La Plata</v>
      </c>
      <c r="CQ344" s="10" t="e">
        <f t="shared" si="159"/>
        <v>#DIV/0!</v>
      </c>
    </row>
    <row r="345" spans="1:95" x14ac:dyDescent="0.25">
      <c r="A345" s="30">
        <v>46204</v>
      </c>
      <c r="B345" s="31" t="str">
        <f>VLOOKUP($E345,'[2]TEORICOS (05.26)'!$A$8:$T$251,B$1,0)</f>
        <v>P</v>
      </c>
      <c r="C345" s="32" t="str">
        <f>VLOOKUP($E345,'[2]TEORICOS (05.26)'!$A$8:$T$251,C$1,0)</f>
        <v>Aquarius</v>
      </c>
      <c r="D345" t="s">
        <v>218</v>
      </c>
      <c r="E345">
        <v>2426</v>
      </c>
      <c r="F345" t="s">
        <v>134</v>
      </c>
      <c r="G345" s="16">
        <v>606</v>
      </c>
      <c r="H345" s="16">
        <v>960.51000000000488</v>
      </c>
      <c r="I345" s="33">
        <v>5879181.9399999548</v>
      </c>
      <c r="J345" s="33">
        <v>5832864.0999999577</v>
      </c>
      <c r="K345" s="34">
        <f>IF($B345="P",VLOOKUP($E345,'[2]Costeo-JUL26'!$B$9:$CQ$307,K$1,0),0)</f>
        <v>938684</v>
      </c>
      <c r="L345" s="35">
        <f>VLOOKUP($E345,'[2]TEORICOS (05.26)'!$A$8:$T$251,L$1,0)</f>
        <v>0.17</v>
      </c>
      <c r="M345" s="36">
        <f t="shared" si="160"/>
        <v>991586.8969999929</v>
      </c>
      <c r="N345" s="35">
        <f>IF($B345="P",VLOOKUP($E345,'[2]Costeo-JUL26'!$B$9:$CQ$307,N$1,0),0)</f>
        <v>0.05</v>
      </c>
      <c r="O345" s="36">
        <f t="shared" si="161"/>
        <v>49579.344849999645</v>
      </c>
      <c r="P345" s="36">
        <f>IF($B345="P",VLOOKUP($E345,'[2]Costeo-JUL26'!$B$9:$CQ$307,P$1,0),0)*H345</f>
        <v>0</v>
      </c>
      <c r="Q345" s="36">
        <f t="shared" si="162"/>
        <v>1041166.2418499925</v>
      </c>
      <c r="R345" s="34">
        <f>IF($B345="P",VLOOKUP($E345,'[2]Costeo-JUL26'!$B$9:$CQ$307,R$1,0),0)</f>
        <v>902332</v>
      </c>
      <c r="S345" s="16">
        <f>IF($B345="P",VLOOKUP($E345,'[2]Costeo-JUL26'!$B$9:$CQ$307,S$1,0),0)*$G345</f>
        <v>575.69233410000004</v>
      </c>
      <c r="T345" s="36">
        <f>IF($B345="P",VLOOKUP($E345,'[2]Costeo-JUL26'!$B$9:$CQ$307,T$1,0),0)*$G345</f>
        <v>401576.42972624162</v>
      </c>
      <c r="U345" s="35">
        <f>IF($B345="P",VLOOKUP($E345,'[2]Costeo-JUL26'!$B$9:$CQ$307,U$1,0),0)</f>
        <v>1.4999999999999999E-2</v>
      </c>
      <c r="V345" s="36">
        <f t="shared" si="163"/>
        <v>6023.6464458936243</v>
      </c>
      <c r="W345" s="36">
        <f t="shared" si="164"/>
        <v>407600.07617213525</v>
      </c>
      <c r="X345" s="34">
        <f>IF($B345="P",VLOOKUP($E345,'[2]Costeo-JUL26'!$B$9:$CQ$307,X$1,0),0)</f>
        <v>0</v>
      </c>
      <c r="Y345" s="16">
        <f>IF($B345="P",VLOOKUP($E345,'[2]Costeo-JUL26'!$B$9:$CQ$307,Y$1,0),0)*$G345</f>
        <v>0</v>
      </c>
      <c r="Z345" s="36">
        <f>IF($B345="P",VLOOKUP($E345,'[2]Costeo-JUL26'!$B$9:$CQ$307,Z$1,0),0)*$G345</f>
        <v>0</v>
      </c>
      <c r="AA345" s="35">
        <f>IF($B345="P",VLOOKUP($E345,'[2]Costeo-JUL26'!$B$9:$CQ$307,AA$1,0),0)</f>
        <v>0</v>
      </c>
      <c r="AB345" s="36">
        <f t="shared" si="165"/>
        <v>0</v>
      </c>
      <c r="AC345" s="36">
        <f t="shared" si="166"/>
        <v>0</v>
      </c>
      <c r="AD345" s="34">
        <f>IF($B345="P",VLOOKUP($E345,'[2]Costeo-JUL26'!$B$9:$CQ$307,AD$1,0),0)</f>
        <v>902257</v>
      </c>
      <c r="AE345" s="16">
        <f>IF($B345="P",VLOOKUP($E345,'[2]Costeo-JUL26'!$B$9:$CQ$307,AE$1,0),0)*$G345</f>
        <v>3636</v>
      </c>
      <c r="AF345" s="36">
        <f>IF($B345="P",VLOOKUP($E345,'[2]Costeo-JUL26'!$B$9:$CQ$307,AF$1,0),0)*$G345</f>
        <v>55802.419200000004</v>
      </c>
      <c r="AG345" s="35">
        <f>IF($B345="P",VLOOKUP($E345,'[2]Costeo-JUL26'!$B$9:$CQ$307,AG$1,0),0)</f>
        <v>6.0000000000000001E-3</v>
      </c>
      <c r="AH345" s="36">
        <f t="shared" si="167"/>
        <v>334.81451520000002</v>
      </c>
      <c r="AI345" s="36">
        <f t="shared" si="168"/>
        <v>56137.233715200004</v>
      </c>
      <c r="AJ345" s="34">
        <f>IF($B345="P",VLOOKUP($E345,'[2]Costeo-JUL26'!$B$9:$CQ$307,AJ$1,0),0)</f>
        <v>940570</v>
      </c>
      <c r="AK345" s="16">
        <f>IF($B345="P",VLOOKUP($E345,'[2]Costeo-JUL26'!$B$9:$CQ$307,AK$1,0),0)*$G345</f>
        <v>3636</v>
      </c>
      <c r="AL345" s="36">
        <f>IF($B345="P",VLOOKUP($E345,'[2]Costeo-JUL26'!$B$9:$CQ$307,AL$1,0),0)*$G345</f>
        <v>64177.654319999994</v>
      </c>
      <c r="AM345" s="35">
        <f>IF($B345="P",VLOOKUP($E345,'[2]Costeo-JUL26'!$B$9:$CQ$307,AM$1,0),0)</f>
        <v>1.7999999999999999E-2</v>
      </c>
      <c r="AN345" s="36">
        <f t="shared" si="169"/>
        <v>1155.1977777599998</v>
      </c>
      <c r="AO345" s="36">
        <f t="shared" si="170"/>
        <v>65332.852097759991</v>
      </c>
      <c r="AP345" s="34">
        <f>IF($B345="P",VLOOKUP($E345,'[2]Costeo-JUL26'!$B$9:$CQ$307,AP$1,0),0)</f>
        <v>933429</v>
      </c>
      <c r="AQ345" s="16">
        <f>IF($B345="P",VLOOKUP($E345,'[2]Costeo-JUL26'!$B$9:$CQ$307,AQ$1,0),0)*$G345</f>
        <v>3636</v>
      </c>
      <c r="AR345" s="36">
        <f>IF($B345="P",VLOOKUP($E345,'[2]Costeo-JUL26'!$B$9:$CQ$307,AR$1,0),0)*$G345</f>
        <v>357207.11208000011</v>
      </c>
      <c r="AS345" s="35">
        <f>IF($B345="P",VLOOKUP($E345,'[2]Costeo-JUL26'!$B$9:$CQ$307,AS$1,0),0)</f>
        <v>0.02</v>
      </c>
      <c r="AT345" s="36">
        <f t="shared" si="171"/>
        <v>7144.1422416000023</v>
      </c>
      <c r="AU345" s="36">
        <f t="shared" si="172"/>
        <v>364351.25432160014</v>
      </c>
      <c r="AV345" s="34">
        <f>IF($B345="P",VLOOKUP($E345,'[2]Costeo-JUL26'!$B$9:$CQ$307,AV$1,0),0)</f>
        <v>932437</v>
      </c>
      <c r="AW345" s="16">
        <f>IF($B345="P",VLOOKUP($E345,'[2]Costeo-JUL26'!$B$9:$CQ$307,AW$1,0),0)*$G345</f>
        <v>17.634599999999999</v>
      </c>
      <c r="AX345" s="36">
        <f>IF($B345="P",VLOOKUP($E345,'[2]Costeo-JUL26'!$B$9:$CQ$307,AX$1,0),0)*$G345</f>
        <v>90686.635884000003</v>
      </c>
      <c r="AY345" s="35">
        <f>IF($B345="P",VLOOKUP($E345,'[2]Costeo-JUL26'!$B$9:$CQ$307,AY$1,0),0)</f>
        <v>0.03</v>
      </c>
      <c r="AZ345" s="36">
        <f t="shared" si="173"/>
        <v>2720.5990765199999</v>
      </c>
      <c r="BA345" s="36">
        <f t="shared" si="174"/>
        <v>93407.23496052</v>
      </c>
      <c r="BB345" s="34">
        <f>IF($B345="P",VLOOKUP($E345,'[2]Costeo-JUL26'!$B$9:$CQ$307,BB$1,0),0)</f>
        <v>902311</v>
      </c>
      <c r="BC345" s="16">
        <f>IF($B345="P",VLOOKUP($E345,'[2]Costeo-JUL26'!$B$9:$CQ$307,BC$1,0),0)*$G345</f>
        <v>2.4348214285714289</v>
      </c>
      <c r="BD345" s="36">
        <f>IF($B345="P",VLOOKUP($E345,'[2]Costeo-JUL26'!$B$9:$CQ$307,BD$1,0),0)*$G345</f>
        <v>9548.5052812500016</v>
      </c>
      <c r="BE345" s="35">
        <f>IF($B345="P",VLOOKUP($E345,'[2]Costeo-JUL26'!$B$9:$CQ$307,BE$1,0),0)</f>
        <v>0.03</v>
      </c>
      <c r="BF345" s="36">
        <f t="shared" si="175"/>
        <v>286.45515843750002</v>
      </c>
      <c r="BG345" s="36">
        <f t="shared" si="176"/>
        <v>9834.960439687502</v>
      </c>
      <c r="BH345" s="34">
        <f>IF($B345="P",VLOOKUP($E345,'[2]Costeo-JUL26'!$B$9:$CQ$307,BH$1,0),0)</f>
        <v>933089</v>
      </c>
      <c r="BI345" s="16">
        <f>IF($B345="P",VLOOKUP($E345,'[2]Costeo-JUL26'!$B$9:$CQ$307,BI$1,0),0)*$G345</f>
        <v>16.232142857142858</v>
      </c>
      <c r="BJ345" s="36">
        <f>IF($B345="P",VLOOKUP($E345,'[2]Costeo-JUL26'!$B$9:$CQ$307,BJ$1,0),0)*$G345</f>
        <v>12087.631108760577</v>
      </c>
      <c r="BK345" s="35">
        <f>IF(BH345=910319,0,IF($B345="P",VLOOKUP($E345,'[2]Costeo-JUL26'!$B$9:$CQ$307,BK$1,0),0))</f>
        <v>0.02</v>
      </c>
      <c r="BL345" s="36">
        <f t="shared" si="177"/>
        <v>241.75262217521154</v>
      </c>
      <c r="BM345" s="36">
        <f t="shared" si="178"/>
        <v>12329.38373093579</v>
      </c>
      <c r="BN345" s="34">
        <f>IF($B345="P",VLOOKUP($E345,'[2]Costeo-JUL26'!$B$9:$CQ$307,BN$1,0),0)</f>
        <v>0</v>
      </c>
      <c r="BO345" s="16">
        <f>IF($B345="P",VLOOKUP($E345,'[2]Costeo-JUL26'!$B$9:$CQ$307,BO$1,0),0)*$G345</f>
        <v>0</v>
      </c>
      <c r="BP345" s="36">
        <f>IF($B345="P",VLOOKUP($E345,'[2]Costeo-JUL26'!$B$9:$CQ$307,BP$1,0),0)*$G345</f>
        <v>0</v>
      </c>
      <c r="BQ345" s="35">
        <f>IF($B345="P",VLOOKUP($E345,'[2]Costeo-JUL26'!$B$9:$CQ$307,BQ$1,0),0)</f>
        <v>0</v>
      </c>
      <c r="BR345" s="36">
        <f t="shared" si="179"/>
        <v>0</v>
      </c>
      <c r="BS345" s="36">
        <f t="shared" si="180"/>
        <v>0</v>
      </c>
      <c r="BT345" s="34">
        <f>IF($B345="P",VLOOKUP($E345,'[2]Costeo-JUL26'!$B$9:$CQ$307,BT$1,0),0)</f>
        <v>0</v>
      </c>
      <c r="BU345" s="16">
        <f>IF($B345="P",VLOOKUP($E345,'[2]Costeo-JUL26'!$B$9:$CQ$307,BU$1,0),0)*$G345</f>
        <v>0</v>
      </c>
      <c r="BV345" s="36">
        <f>IF($B345="P",VLOOKUP($E345,'[2]Costeo-JUL26'!$B$9:$CQ$307,BV$1,0),0)*$G345</f>
        <v>0</v>
      </c>
      <c r="BW345" s="35">
        <f>IF($B345="P",VLOOKUP($E345,'[2]Costeo-JUL26'!$B$9:$CQ$307,BW$1,0),0)</f>
        <v>0</v>
      </c>
      <c r="BX345" s="36">
        <f t="shared" si="181"/>
        <v>0</v>
      </c>
      <c r="BY345" s="36">
        <f t="shared" si="182"/>
        <v>0</v>
      </c>
      <c r="BZ345" s="34">
        <f>IF($B345="P",VLOOKUP($E345,'[2]Costeo-JUL26'!$B$9:$CQ$307,BZ$1,0),0)</f>
        <v>936704</v>
      </c>
      <c r="CA345" s="16">
        <f>IF($B345="P",VLOOKUP($E345,'[2]Costeo-JUL26'!$B$9:$CQ$307,CA$1,0),0)*$G345</f>
        <v>33.149886882784884</v>
      </c>
      <c r="CB345" s="36">
        <f>IF($B345="P",VLOOKUP($E345,'[2]Costeo-JUL26'!$B$9:$CQ$307,CB$1,0),0)*$G345</f>
        <v>15824.548754228099</v>
      </c>
      <c r="CC345" s="35">
        <f>IF($B345="P",VLOOKUP($E345,'[2]Costeo-JUL26'!$B$9:$CQ$307,CC$1,0),0)</f>
        <v>0.5</v>
      </c>
      <c r="CD345" s="36">
        <f t="shared" si="183"/>
        <v>7912.2743771140495</v>
      </c>
      <c r="CE345" s="36">
        <f t="shared" si="184"/>
        <v>23736.823131342149</v>
      </c>
      <c r="CF345" s="37">
        <f t="shared" si="156"/>
        <v>2073896.0604191734</v>
      </c>
      <c r="CG345" s="36">
        <f>IF($B345="r",VLOOKUP($E345,'[2]Costeo-JUL26'!$B$9:$CQ$307,CG$1,0),0)*$G345</f>
        <v>0</v>
      </c>
      <c r="CH345" s="35">
        <f>VLOOKUP($E345,'[2]TEORICOS (05.26)'!$A$8:$T$251,CH$1,0)</f>
        <v>0</v>
      </c>
      <c r="CI345" s="36">
        <f t="shared" si="185"/>
        <v>0</v>
      </c>
      <c r="CJ345" s="37">
        <f t="shared" si="186"/>
        <v>0</v>
      </c>
      <c r="CM345" s="16">
        <f>SUMIFS('[1]Ajuste Inventario'!$I:$I,'[1]Ajuste Inventario'!$B:$B,E345,'[1]Ajuste Inventario'!$S:$S,D345)*-1</f>
        <v>0</v>
      </c>
      <c r="CN345" s="36">
        <f t="shared" si="157"/>
        <v>0</v>
      </c>
      <c r="CP345" t="str">
        <f t="shared" si="158"/>
        <v>2426Org.Vtas La Plata</v>
      </c>
      <c r="CQ345" s="10" t="e">
        <f t="shared" si="159"/>
        <v>#DIV/0!</v>
      </c>
    </row>
    <row r="346" spans="1:95" x14ac:dyDescent="0.25">
      <c r="A346" s="30">
        <v>46204</v>
      </c>
      <c r="B346" s="31" t="str">
        <f>VLOOKUP($E346,'[2]TEORICOS (05.26)'!$A$8:$T$251,B$1,0)</f>
        <v>P</v>
      </c>
      <c r="C346" s="32" t="str">
        <f>VLOOKUP($E346,'[2]TEORICOS (05.26)'!$A$8:$T$251,C$1,0)</f>
        <v>Aquarius</v>
      </c>
      <c r="D346" t="s">
        <v>218</v>
      </c>
      <c r="E346">
        <v>2428</v>
      </c>
      <c r="F346" t="s">
        <v>135</v>
      </c>
      <c r="G346" s="16">
        <v>465.83299999999997</v>
      </c>
      <c r="H346" s="16">
        <v>1107.7508740000037</v>
      </c>
      <c r="I346" s="33">
        <v>5897151.9300000016</v>
      </c>
      <c r="J346" s="33">
        <v>5731871.4899999984</v>
      </c>
      <c r="K346" s="34">
        <f>IF($B346="P",VLOOKUP($E346,'[2]Costeo-JUL26'!$B$9:$CQ$307,K$1,0),0)</f>
        <v>938684</v>
      </c>
      <c r="L346" s="35">
        <f>VLOOKUP($E346,'[2]TEORICOS (05.26)'!$A$8:$T$251,L$1,0)</f>
        <v>0.17</v>
      </c>
      <c r="M346" s="36">
        <f t="shared" si="160"/>
        <v>974418.15329999977</v>
      </c>
      <c r="N346" s="35">
        <f>IF($B346="P",VLOOKUP($E346,'[2]Costeo-JUL26'!$B$9:$CQ$307,N$1,0),0)</f>
        <v>0.05</v>
      </c>
      <c r="O346" s="36">
        <f t="shared" si="161"/>
        <v>48720.907664999992</v>
      </c>
      <c r="P346" s="36">
        <f>IF($B346="P",VLOOKUP($E346,'[2]Costeo-JUL26'!$B$9:$CQ$307,P$1,0),0)*H346</f>
        <v>0</v>
      </c>
      <c r="Q346" s="36">
        <f t="shared" si="162"/>
        <v>1023139.0609649997</v>
      </c>
      <c r="R346" s="34">
        <f>IF($B346="P",VLOOKUP($E346,'[2]Costeo-JUL26'!$B$9:$CQ$307,R$1,0),0)</f>
        <v>902332</v>
      </c>
      <c r="S346" s="16">
        <f>IF($B346="P",VLOOKUP($E346,'[2]Costeo-JUL26'!$B$9:$CQ$307,S$1,0),0)*$G346</f>
        <v>663.803185818825</v>
      </c>
      <c r="T346" s="36">
        <f>IF($B346="P",VLOOKUP($E346,'[2]Costeo-JUL26'!$B$9:$CQ$307,T$1,0),0)*$G346</f>
        <v>463038.4974966938</v>
      </c>
      <c r="U346" s="35">
        <f>IF($B346="P",VLOOKUP($E346,'[2]Costeo-JUL26'!$B$9:$CQ$307,U$1,0),0)</f>
        <v>1.4999999999999999E-2</v>
      </c>
      <c r="V346" s="36">
        <f t="shared" si="163"/>
        <v>6945.5774624504065</v>
      </c>
      <c r="W346" s="36">
        <f t="shared" si="164"/>
        <v>469984.07495914423</v>
      </c>
      <c r="X346" s="34">
        <f>IF($B346="P",VLOOKUP($E346,'[2]Costeo-JUL26'!$B$9:$CQ$307,X$1,0),0)</f>
        <v>0</v>
      </c>
      <c r="Y346" s="16">
        <f>IF($B346="P",VLOOKUP($E346,'[2]Costeo-JUL26'!$B$9:$CQ$307,Y$1,0),0)*$G346</f>
        <v>0</v>
      </c>
      <c r="Z346" s="36">
        <f>IF($B346="P",VLOOKUP($E346,'[2]Costeo-JUL26'!$B$9:$CQ$307,Z$1,0),0)*$G346</f>
        <v>0</v>
      </c>
      <c r="AA346" s="35">
        <f>IF($B346="P",VLOOKUP($E346,'[2]Costeo-JUL26'!$B$9:$CQ$307,AA$1,0),0)</f>
        <v>0</v>
      </c>
      <c r="AB346" s="36">
        <f t="shared" si="165"/>
        <v>0</v>
      </c>
      <c r="AC346" s="36">
        <f t="shared" si="166"/>
        <v>0</v>
      </c>
      <c r="AD346" s="34">
        <f>IF($B346="P",VLOOKUP($E346,'[2]Costeo-JUL26'!$B$9:$CQ$307,AD$1,0),0)</f>
        <v>902257</v>
      </c>
      <c r="AE346" s="16">
        <f>IF($B346="P",VLOOKUP($E346,'[2]Costeo-JUL26'!$B$9:$CQ$307,AE$1,0),0)*$G346</f>
        <v>2794.9979999999996</v>
      </c>
      <c r="AF346" s="36">
        <f>IF($B346="P",VLOOKUP($E346,'[2]Costeo-JUL26'!$B$9:$CQ$307,AF$1,0),0)*$G346</f>
        <v>42895.393305600002</v>
      </c>
      <c r="AG346" s="35">
        <f>IF($B346="P",VLOOKUP($E346,'[2]Costeo-JUL26'!$B$9:$CQ$307,AG$1,0),0)</f>
        <v>6.0000000000000001E-3</v>
      </c>
      <c r="AH346" s="36">
        <f t="shared" si="167"/>
        <v>257.3723598336</v>
      </c>
      <c r="AI346" s="36">
        <f t="shared" si="168"/>
        <v>43152.765665433602</v>
      </c>
      <c r="AJ346" s="34">
        <f>IF($B346="P",VLOOKUP($E346,'[2]Costeo-JUL26'!$B$9:$CQ$307,AJ$1,0),0)</f>
        <v>938575</v>
      </c>
      <c r="AK346" s="16">
        <f>IF($B346="P",VLOOKUP($E346,'[2]Costeo-JUL26'!$B$9:$CQ$307,AK$1,0),0)*$G346</f>
        <v>2794.9979999999996</v>
      </c>
      <c r="AL346" s="36">
        <f>IF($B346="P",VLOOKUP($E346,'[2]Costeo-JUL26'!$B$9:$CQ$307,AL$1,0),0)*$G346</f>
        <v>59606.071448039998</v>
      </c>
      <c r="AM346" s="35">
        <f>IF($B346="P",VLOOKUP($E346,'[2]Costeo-JUL26'!$B$9:$CQ$307,AM$1,0),0)</f>
        <v>1.7999999999999999E-2</v>
      </c>
      <c r="AN346" s="36">
        <f t="shared" si="169"/>
        <v>1072.9092860647199</v>
      </c>
      <c r="AO346" s="36">
        <f t="shared" si="170"/>
        <v>60678.98073410472</v>
      </c>
      <c r="AP346" s="34">
        <f>IF($B346="P",VLOOKUP($E346,'[2]Costeo-JUL26'!$B$9:$CQ$307,AP$1,0),0)</f>
        <v>911881</v>
      </c>
      <c r="AQ346" s="16">
        <f>IF($B346="P",VLOOKUP($E346,'[2]Costeo-JUL26'!$B$9:$CQ$307,AQ$1,0),0)*$G346</f>
        <v>2794.9979999999996</v>
      </c>
      <c r="AR346" s="36">
        <f>IF($B346="P",VLOOKUP($E346,'[2]Costeo-JUL26'!$B$9:$CQ$307,AR$1,0),0)*$G346</f>
        <v>379256.63262391702</v>
      </c>
      <c r="AS346" s="35">
        <f>IF($B346="P",VLOOKUP($E346,'[2]Costeo-JUL26'!$B$9:$CQ$307,AS$1,0),0)</f>
        <v>0.02</v>
      </c>
      <c r="AT346" s="36">
        <f t="shared" si="171"/>
        <v>7585.1326524783408</v>
      </c>
      <c r="AU346" s="36">
        <f t="shared" si="172"/>
        <v>386841.76527639537</v>
      </c>
      <c r="AV346" s="34">
        <f>IF($B346="P",VLOOKUP($E346,'[2]Costeo-JUL26'!$B$9:$CQ$307,AV$1,0),0)</f>
        <v>925698</v>
      </c>
      <c r="AW346" s="16">
        <f>IF($B346="P",VLOOKUP($E346,'[2]Costeo-JUL26'!$B$9:$CQ$307,AW$1,0),0)*$G346</f>
        <v>18.586736699999999</v>
      </c>
      <c r="AX346" s="36">
        <f>IF($B346="P",VLOOKUP($E346,'[2]Costeo-JUL26'!$B$9:$CQ$307,AX$1,0),0)*$G346</f>
        <v>95583.036949217989</v>
      </c>
      <c r="AY346" s="35">
        <f>IF($B346="P",VLOOKUP($E346,'[2]Costeo-JUL26'!$B$9:$CQ$307,AY$1,0),0)</f>
        <v>0.03</v>
      </c>
      <c r="AZ346" s="36">
        <f t="shared" si="173"/>
        <v>2867.4911084765395</v>
      </c>
      <c r="BA346" s="36">
        <f t="shared" si="174"/>
        <v>98450.528057694522</v>
      </c>
      <c r="BB346" s="34">
        <f>IF($B346="P",VLOOKUP($E346,'[2]Costeo-JUL26'!$B$9:$CQ$307,BB$1,0),0)</f>
        <v>902311</v>
      </c>
      <c r="BC346" s="16">
        <f>IF($B346="P",VLOOKUP($E346,'[2]Costeo-JUL26'!$B$9:$CQ$307,BC$1,0),0)*$G346</f>
        <v>2.0380193750000002</v>
      </c>
      <c r="BD346" s="36">
        <f>IF($B346="P",VLOOKUP($E346,'[2]Costeo-JUL26'!$B$9:$CQ$307,BD$1,0),0)*$G346</f>
        <v>7992.3884918718759</v>
      </c>
      <c r="BE346" s="35">
        <f>IF($B346="P",VLOOKUP($E346,'[2]Costeo-JUL26'!$B$9:$CQ$307,BE$1,0),0)</f>
        <v>0.03</v>
      </c>
      <c r="BF346" s="36">
        <f t="shared" si="175"/>
        <v>239.77165475615627</v>
      </c>
      <c r="BG346" s="36">
        <f t="shared" si="176"/>
        <v>8232.1601466280317</v>
      </c>
      <c r="BH346" s="34">
        <f>IF($B346="P",VLOOKUP($E346,'[2]Costeo-JUL26'!$B$9:$CQ$307,BH$1,0),0)</f>
        <v>933089</v>
      </c>
      <c r="BI346" s="16">
        <f>IF($B346="P",VLOOKUP($E346,'[2]Costeo-JUL26'!$B$9:$CQ$307,BI$1,0),0)*$G346</f>
        <v>17.4687375</v>
      </c>
      <c r="BJ346" s="36">
        <f>IF($B346="P",VLOOKUP($E346,'[2]Costeo-JUL26'!$B$9:$CQ$307,BJ$1,0),0)*$G346</f>
        <v>13008.489186802264</v>
      </c>
      <c r="BK346" s="35">
        <f>IF(BH346=910319,0,IF($B346="P",VLOOKUP($E346,'[2]Costeo-JUL26'!$B$9:$CQ$307,BK$1,0),0))</f>
        <v>0.02</v>
      </c>
      <c r="BL346" s="36">
        <f t="shared" si="177"/>
        <v>260.1697837360453</v>
      </c>
      <c r="BM346" s="36">
        <f t="shared" si="178"/>
        <v>13268.65897053831</v>
      </c>
      <c r="BN346" s="34">
        <f>IF($B346="P",VLOOKUP($E346,'[2]Costeo-JUL26'!$B$9:$CQ$307,BN$1,0),0)</f>
        <v>0</v>
      </c>
      <c r="BO346" s="16">
        <f>IF($B346="P",VLOOKUP($E346,'[2]Costeo-JUL26'!$B$9:$CQ$307,BO$1,0),0)*$G346</f>
        <v>0</v>
      </c>
      <c r="BP346" s="36">
        <f>IF($B346="P",VLOOKUP($E346,'[2]Costeo-JUL26'!$B$9:$CQ$307,BP$1,0),0)*$G346</f>
        <v>0</v>
      </c>
      <c r="BQ346" s="35">
        <f>IF($B346="P",VLOOKUP($E346,'[2]Costeo-JUL26'!$B$9:$CQ$307,BQ$1,0),0)</f>
        <v>0</v>
      </c>
      <c r="BR346" s="36">
        <f t="shared" si="179"/>
        <v>0</v>
      </c>
      <c r="BS346" s="36">
        <f t="shared" si="180"/>
        <v>0</v>
      </c>
      <c r="BT346" s="34">
        <f>IF($B346="P",VLOOKUP($E346,'[2]Costeo-JUL26'!$B$9:$CQ$307,BT$1,0),0)</f>
        <v>0</v>
      </c>
      <c r="BU346" s="16">
        <f>IF($B346="P",VLOOKUP($E346,'[2]Costeo-JUL26'!$B$9:$CQ$307,BU$1,0),0)*$G346</f>
        <v>0</v>
      </c>
      <c r="BV346" s="36">
        <f>IF($B346="P",VLOOKUP($E346,'[2]Costeo-JUL26'!$B$9:$CQ$307,BV$1,0),0)*$G346</f>
        <v>0</v>
      </c>
      <c r="BW346" s="35">
        <f>IF($B346="P",VLOOKUP($E346,'[2]Costeo-JUL26'!$B$9:$CQ$307,BW$1,0),0)</f>
        <v>0</v>
      </c>
      <c r="BX346" s="36">
        <f t="shared" si="181"/>
        <v>0</v>
      </c>
      <c r="BY346" s="36">
        <f t="shared" si="182"/>
        <v>0</v>
      </c>
      <c r="BZ346" s="34">
        <f>IF($B346="P",VLOOKUP($E346,'[2]Costeo-JUL26'!$B$9:$CQ$307,BZ$1,0),0)</f>
        <v>936704</v>
      </c>
      <c r="CA346" s="16">
        <f>IF($B346="P",VLOOKUP($E346,'[2]Costeo-JUL26'!$B$9:$CQ$307,CA$1,0),0)*$G346</f>
        <v>38.223542713535466</v>
      </c>
      <c r="CB346" s="36">
        <f>IF($B346="P",VLOOKUP($E346,'[2]Costeo-JUL26'!$B$9:$CQ$307,CB$1,0),0)*$G346</f>
        <v>18246.527276802812</v>
      </c>
      <c r="CC346" s="35">
        <f>IF($B346="P",VLOOKUP($E346,'[2]Costeo-JUL26'!$B$9:$CQ$307,CC$1,0),0)</f>
        <v>0.5</v>
      </c>
      <c r="CD346" s="36">
        <f t="shared" si="183"/>
        <v>9123.2636384014058</v>
      </c>
      <c r="CE346" s="36">
        <f t="shared" si="184"/>
        <v>27369.790915204219</v>
      </c>
      <c r="CF346" s="37">
        <f t="shared" si="156"/>
        <v>2131117.7856901428</v>
      </c>
      <c r="CG346" s="36">
        <f>IF($B346="r",VLOOKUP($E346,'[2]Costeo-JUL26'!$B$9:$CQ$307,CG$1,0),0)*$G346</f>
        <v>0</v>
      </c>
      <c r="CH346" s="35">
        <f>VLOOKUP($E346,'[2]TEORICOS (05.26)'!$A$8:$T$251,CH$1,0)</f>
        <v>0</v>
      </c>
      <c r="CI346" s="36">
        <f t="shared" si="185"/>
        <v>0</v>
      </c>
      <c r="CJ346" s="37">
        <f t="shared" si="186"/>
        <v>0</v>
      </c>
      <c r="CM346" s="16">
        <f>SUMIFS('[1]Ajuste Inventario'!$I:$I,'[1]Ajuste Inventario'!$B:$B,E346,'[1]Ajuste Inventario'!$S:$S,D346)*-1</f>
        <v>0</v>
      </c>
      <c r="CN346" s="36">
        <f t="shared" si="157"/>
        <v>0</v>
      </c>
      <c r="CP346" t="str">
        <f t="shared" si="158"/>
        <v>2428Org.Vtas La Plata</v>
      </c>
      <c r="CQ346" s="10" t="e">
        <f t="shared" si="159"/>
        <v>#DIV/0!</v>
      </c>
    </row>
    <row r="347" spans="1:95" x14ac:dyDescent="0.25">
      <c r="A347" s="30">
        <v>46204</v>
      </c>
      <c r="B347" s="31" t="str">
        <f>VLOOKUP($E347,'[2]TEORICOS (05.26)'!$A$8:$T$251,B$1,0)</f>
        <v>P</v>
      </c>
      <c r="C347" s="32" t="str">
        <f>VLOOKUP($E347,'[2]TEORICOS (05.26)'!$A$8:$T$251,C$1,0)</f>
        <v>Aquarius</v>
      </c>
      <c r="D347" t="s">
        <v>218</v>
      </c>
      <c r="E347">
        <v>2443</v>
      </c>
      <c r="F347" t="s">
        <v>136</v>
      </c>
      <c r="G347" s="16">
        <v>1436.25</v>
      </c>
      <c r="H347" s="16">
        <v>1011.119999999987</v>
      </c>
      <c r="I347" s="33">
        <v>13196937.540000141</v>
      </c>
      <c r="J347" s="33">
        <v>12594132.71000007</v>
      </c>
      <c r="K347" s="34">
        <f>IF($B347="P",VLOOKUP($E347,'[2]Costeo-JUL26'!$B$9:$CQ$307,K$1,0),0)</f>
        <v>919322</v>
      </c>
      <c r="L347" s="35">
        <f>VLOOKUP($E347,'[2]TEORICOS (05.26)'!$A$8:$T$251,L$1,0)</f>
        <v>0.17</v>
      </c>
      <c r="M347" s="36">
        <f t="shared" si="160"/>
        <v>2141002.5607000119</v>
      </c>
      <c r="N347" s="35">
        <f>IF($B347="P",VLOOKUP($E347,'[2]Costeo-JUL26'!$B$9:$CQ$307,N$1,0),0)</f>
        <v>8.0000000000000002E-3</v>
      </c>
      <c r="O347" s="36">
        <f t="shared" si="161"/>
        <v>17128.020485600096</v>
      </c>
      <c r="P347" s="36">
        <f>IF($B347="P",VLOOKUP($E347,'[2]Costeo-JUL26'!$B$9:$CQ$307,P$1,0),0)*H347</f>
        <v>0</v>
      </c>
      <c r="Q347" s="36">
        <f t="shared" si="162"/>
        <v>2158130.5811856119</v>
      </c>
      <c r="R347" s="34">
        <f>IF($B347="P",VLOOKUP($E347,'[2]Costeo-JUL26'!$B$9:$CQ$307,R$1,0),0)</f>
        <v>902332</v>
      </c>
      <c r="S347" s="16">
        <f>IF($B347="P",VLOOKUP($E347,'[2]Costeo-JUL26'!$B$9:$CQ$307,S$1,0),0)*$G347</f>
        <v>517.13042999999993</v>
      </c>
      <c r="T347" s="36">
        <f>IF($B347="P",VLOOKUP($E347,'[2]Costeo-JUL26'!$B$9:$CQ$307,T$1,0),0)*$G347</f>
        <v>360726.34544778126</v>
      </c>
      <c r="U347" s="35">
        <f>IF($B347="P",VLOOKUP($E347,'[2]Costeo-JUL26'!$B$9:$CQ$307,U$1,0),0)</f>
        <v>1.4999999999999999E-2</v>
      </c>
      <c r="V347" s="36">
        <f t="shared" si="163"/>
        <v>5410.895181716719</v>
      </c>
      <c r="W347" s="36">
        <f t="shared" si="164"/>
        <v>366137.24062949797</v>
      </c>
      <c r="X347" s="34">
        <f>IF($B347="P",VLOOKUP($E347,'[2]Costeo-JUL26'!$B$9:$CQ$307,X$1,0),0)</f>
        <v>0</v>
      </c>
      <c r="Y347" s="16">
        <f>IF($B347="P",VLOOKUP($E347,'[2]Costeo-JUL26'!$B$9:$CQ$307,Y$1,0),0)*$G347</f>
        <v>0</v>
      </c>
      <c r="Z347" s="36">
        <f>IF($B347="P",VLOOKUP($E347,'[2]Costeo-JUL26'!$B$9:$CQ$307,Z$1,0),0)*$G347</f>
        <v>0</v>
      </c>
      <c r="AA347" s="35">
        <f>IF($B347="P",VLOOKUP($E347,'[2]Costeo-JUL26'!$B$9:$CQ$307,AA$1,0),0)</f>
        <v>0</v>
      </c>
      <c r="AB347" s="36">
        <f t="shared" si="165"/>
        <v>0</v>
      </c>
      <c r="AC347" s="36">
        <f t="shared" si="166"/>
        <v>0</v>
      </c>
      <c r="AD347" s="34">
        <f>IF($B347="P",VLOOKUP($E347,'[2]Costeo-JUL26'!$B$9:$CQ$307,AD$1,0),0)</f>
        <v>902257</v>
      </c>
      <c r="AE347" s="16">
        <f>IF($B347="P",VLOOKUP($E347,'[2]Costeo-JUL26'!$B$9:$CQ$307,AE$1,0),0)*$G347</f>
        <v>11490</v>
      </c>
      <c r="AF347" s="36">
        <f>IF($B347="P",VLOOKUP($E347,'[2]Costeo-JUL26'!$B$9:$CQ$307,AF$1,0),0)*$G347</f>
        <v>176339.32800000001</v>
      </c>
      <c r="AG347" s="35">
        <f>IF($B347="P",VLOOKUP($E347,'[2]Costeo-JUL26'!$B$9:$CQ$307,AG$1,0),0)</f>
        <v>6.0000000000000001E-3</v>
      </c>
      <c r="AH347" s="36">
        <f t="shared" si="167"/>
        <v>1058.0359680000001</v>
      </c>
      <c r="AI347" s="36">
        <f t="shared" si="168"/>
        <v>177397.36396800002</v>
      </c>
      <c r="AJ347" s="34">
        <f>IF($B347="P",VLOOKUP($E347,'[2]Costeo-JUL26'!$B$9:$CQ$307,AJ$1,0),0)</f>
        <v>919215</v>
      </c>
      <c r="AK347" s="16">
        <f>IF($B347="P",VLOOKUP($E347,'[2]Costeo-JUL26'!$B$9:$CQ$307,AK$1,0),0)*$G347</f>
        <v>11490</v>
      </c>
      <c r="AL347" s="36">
        <f>IF($B347="P",VLOOKUP($E347,'[2]Costeo-JUL26'!$B$9:$CQ$307,AL$1,0),0)*$G347</f>
        <v>80803.425000000003</v>
      </c>
      <c r="AM347" s="35">
        <f>IF($B347="P",VLOOKUP($E347,'[2]Costeo-JUL26'!$B$9:$CQ$307,AM$1,0),0)</f>
        <v>1.7999999999999999E-2</v>
      </c>
      <c r="AN347" s="36">
        <f t="shared" si="169"/>
        <v>1454.46165</v>
      </c>
      <c r="AO347" s="36">
        <f t="shared" si="170"/>
        <v>82257.88665</v>
      </c>
      <c r="AP347" s="34">
        <f>IF($B347="P",VLOOKUP($E347,'[2]Costeo-JUL26'!$B$9:$CQ$307,AP$1,0),0)</f>
        <v>901569</v>
      </c>
      <c r="AQ347" s="16">
        <f>IF($B347="P",VLOOKUP($E347,'[2]Costeo-JUL26'!$B$9:$CQ$307,AQ$1,0),0)*$G347</f>
        <v>11490</v>
      </c>
      <c r="AR347" s="36">
        <f>IF($B347="P",VLOOKUP($E347,'[2]Costeo-JUL26'!$B$9:$CQ$307,AR$1,0),0)*$G347</f>
        <v>747252.37985253776</v>
      </c>
      <c r="AS347" s="35">
        <f>IF($B347="P",VLOOKUP($E347,'[2]Costeo-JUL26'!$B$9:$CQ$307,AS$1,0),0)</f>
        <v>0.02</v>
      </c>
      <c r="AT347" s="36">
        <f t="shared" si="171"/>
        <v>14945.047597050756</v>
      </c>
      <c r="AU347" s="36">
        <f t="shared" si="172"/>
        <v>762197.42744958855</v>
      </c>
      <c r="AV347" s="34">
        <f>IF($B347="P",VLOOKUP($E347,'[2]Costeo-JUL26'!$B$9:$CQ$307,AV$1,0),0)</f>
        <v>932436</v>
      </c>
      <c r="AW347" s="16">
        <f>IF($B347="P",VLOOKUP($E347,'[2]Costeo-JUL26'!$B$9:$CQ$307,AW$1,0),0)*$G347</f>
        <v>22.261875</v>
      </c>
      <c r="AX347" s="36">
        <f>IF($B347="P",VLOOKUP($E347,'[2]Costeo-JUL26'!$B$9:$CQ$307,AX$1,0),0)*$G347</f>
        <v>106234.55797499999</v>
      </c>
      <c r="AY347" s="35">
        <f>IF($B347="P",VLOOKUP($E347,'[2]Costeo-JUL26'!$B$9:$CQ$307,AY$1,0),0)</f>
        <v>0.03</v>
      </c>
      <c r="AZ347" s="36">
        <f t="shared" si="173"/>
        <v>3187.0367392499998</v>
      </c>
      <c r="BA347" s="36">
        <f t="shared" si="174"/>
        <v>109421.59471424999</v>
      </c>
      <c r="BB347" s="34">
        <f>IF($B347="P",VLOOKUP($E347,'[2]Costeo-JUL26'!$B$9:$CQ$307,BB$1,0),0)</f>
        <v>902311</v>
      </c>
      <c r="BC347" s="16">
        <f>IF($B347="P",VLOOKUP($E347,'[2]Costeo-JUL26'!$B$9:$CQ$307,BC$1,0),0)*$G347</f>
        <v>2.9921875</v>
      </c>
      <c r="BD347" s="36">
        <f>IF($B347="P",VLOOKUP($E347,'[2]Costeo-JUL26'!$B$9:$CQ$307,BD$1,0),0)*$G347</f>
        <v>11734.297148437501</v>
      </c>
      <c r="BE347" s="35">
        <f>IF($B347="P",VLOOKUP($E347,'[2]Costeo-JUL26'!$B$9:$CQ$307,BE$1,0),0)</f>
        <v>0.03</v>
      </c>
      <c r="BF347" s="36">
        <f t="shared" si="175"/>
        <v>352.02891445312503</v>
      </c>
      <c r="BG347" s="36">
        <f t="shared" si="176"/>
        <v>12086.326062890626</v>
      </c>
      <c r="BH347" s="34">
        <f>IF($B347="P",VLOOKUP($E347,'[2]Costeo-JUL26'!$B$9:$CQ$307,BH$1,0),0)</f>
        <v>933089</v>
      </c>
      <c r="BI347" s="16">
        <f>IF($B347="P",VLOOKUP($E347,'[2]Costeo-JUL26'!$B$9:$CQ$307,BI$1,0),0)*$G347</f>
        <v>33.246527777777779</v>
      </c>
      <c r="BJ347" s="36">
        <f>IF($B347="P",VLOOKUP($E347,'[2]Costeo-JUL26'!$B$9:$CQ$307,BJ$1,0),0)*$G347</f>
        <v>24757.776404616725</v>
      </c>
      <c r="BK347" s="35">
        <f>IF(BH347=910319,0,IF($B347="P",VLOOKUP($E347,'[2]Costeo-JUL26'!$B$9:$CQ$307,BK$1,0),0))</f>
        <v>0.02</v>
      </c>
      <c r="BL347" s="36">
        <f t="shared" si="177"/>
        <v>495.15552809233452</v>
      </c>
      <c r="BM347" s="36">
        <f t="shared" si="178"/>
        <v>25252.93193270906</v>
      </c>
      <c r="BN347" s="34">
        <f>IF($B347="P",VLOOKUP($E347,'[2]Costeo-JUL26'!$B$9:$CQ$307,BN$1,0),0)</f>
        <v>0</v>
      </c>
      <c r="BO347" s="16">
        <f>IF($B347="P",VLOOKUP($E347,'[2]Costeo-JUL26'!$B$9:$CQ$307,BO$1,0),0)*$G347</f>
        <v>0</v>
      </c>
      <c r="BP347" s="36">
        <f>IF($B347="P",VLOOKUP($E347,'[2]Costeo-JUL26'!$B$9:$CQ$307,BP$1,0),0)*$G347</f>
        <v>0</v>
      </c>
      <c r="BQ347" s="35">
        <f>IF($B347="P",VLOOKUP($E347,'[2]Costeo-JUL26'!$B$9:$CQ$307,BQ$1,0),0)</f>
        <v>0</v>
      </c>
      <c r="BR347" s="36">
        <f t="shared" si="179"/>
        <v>0</v>
      </c>
      <c r="BS347" s="36">
        <f t="shared" si="180"/>
        <v>0</v>
      </c>
      <c r="BT347" s="34">
        <f>IF($B347="P",VLOOKUP($E347,'[2]Costeo-JUL26'!$B$9:$CQ$307,BT$1,0),0)</f>
        <v>0</v>
      </c>
      <c r="BU347" s="16">
        <f>IF($B347="P",VLOOKUP($E347,'[2]Costeo-JUL26'!$B$9:$CQ$307,BU$1,0),0)*$G347</f>
        <v>0</v>
      </c>
      <c r="BV347" s="36">
        <f>IF($B347="P",VLOOKUP($E347,'[2]Costeo-JUL26'!$B$9:$CQ$307,BV$1,0),0)*$G347</f>
        <v>0</v>
      </c>
      <c r="BW347" s="35">
        <f>IF($B347="P",VLOOKUP($E347,'[2]Costeo-JUL26'!$B$9:$CQ$307,BW$1,0),0)</f>
        <v>0</v>
      </c>
      <c r="BX347" s="36">
        <f t="shared" si="181"/>
        <v>0</v>
      </c>
      <c r="BY347" s="36">
        <f t="shared" si="182"/>
        <v>0</v>
      </c>
      <c r="BZ347" s="34">
        <f>IF($B347="P",VLOOKUP($E347,'[2]Costeo-JUL26'!$B$9:$CQ$307,BZ$1,0),0)</f>
        <v>936704</v>
      </c>
      <c r="CA347" s="16">
        <f>IF($B347="P",VLOOKUP($E347,'[2]Costeo-JUL26'!$B$9:$CQ$307,CA$1,0),0)*$G347</f>
        <v>34.918610220315209</v>
      </c>
      <c r="CB347" s="36">
        <f>IF($B347="P",VLOOKUP($E347,'[2]Costeo-JUL26'!$B$9:$CQ$307,CB$1,0),0)*$G347</f>
        <v>16668.87286267701</v>
      </c>
      <c r="CC347" s="35">
        <f>IF($B347="P",VLOOKUP($E347,'[2]Costeo-JUL26'!$B$9:$CQ$307,CC$1,0),0)</f>
        <v>0.5</v>
      </c>
      <c r="CD347" s="36">
        <f t="shared" si="183"/>
        <v>8334.4364313385049</v>
      </c>
      <c r="CE347" s="36">
        <f t="shared" si="184"/>
        <v>25003.309294015515</v>
      </c>
      <c r="CF347" s="37">
        <f t="shared" si="156"/>
        <v>3717884.6618865635</v>
      </c>
      <c r="CG347" s="36">
        <f>IF($B347="r",VLOOKUP($E347,'[2]Costeo-JUL26'!$B$9:$CQ$307,CG$1,0),0)*$G347</f>
        <v>0</v>
      </c>
      <c r="CH347" s="35">
        <f>VLOOKUP($E347,'[2]TEORICOS (05.26)'!$A$8:$T$251,CH$1,0)</f>
        <v>0</v>
      </c>
      <c r="CI347" s="36">
        <f t="shared" si="185"/>
        <v>0</v>
      </c>
      <c r="CJ347" s="37">
        <f t="shared" si="186"/>
        <v>0</v>
      </c>
      <c r="CM347" s="16">
        <f>SUMIFS('[1]Ajuste Inventario'!$I:$I,'[1]Ajuste Inventario'!$B:$B,E347,'[1]Ajuste Inventario'!$S:$S,D347)*-1</f>
        <v>0</v>
      </c>
      <c r="CN347" s="36">
        <f t="shared" si="157"/>
        <v>0</v>
      </c>
      <c r="CP347" t="str">
        <f t="shared" si="158"/>
        <v>2443Org.Vtas La Plata</v>
      </c>
      <c r="CQ347" s="10" t="e">
        <f t="shared" si="159"/>
        <v>#DIV/0!</v>
      </c>
    </row>
    <row r="348" spans="1:95" x14ac:dyDescent="0.25">
      <c r="A348" s="30">
        <v>46204</v>
      </c>
      <c r="B348" s="31" t="str">
        <f>VLOOKUP($E348,'[2]TEORICOS (05.26)'!$A$8:$T$251,B$1,0)</f>
        <v>P</v>
      </c>
      <c r="C348" s="32" t="str">
        <f>VLOOKUP($E348,'[2]TEORICOS (05.26)'!$A$8:$T$251,C$1,0)</f>
        <v>Aquarius</v>
      </c>
      <c r="D348" t="s">
        <v>218</v>
      </c>
      <c r="E348">
        <v>2446</v>
      </c>
      <c r="F348" t="s">
        <v>137</v>
      </c>
      <c r="G348" s="16">
        <v>1617.8330000000001</v>
      </c>
      <c r="H348" s="16">
        <v>2564.2653050000322</v>
      </c>
      <c r="I348" s="33">
        <v>15875754.800000159</v>
      </c>
      <c r="J348" s="33">
        <v>15707752.920000136</v>
      </c>
      <c r="K348" s="34">
        <f>IF($B348="P",VLOOKUP($E348,'[2]Costeo-JUL26'!$B$9:$CQ$307,K$1,0),0)</f>
        <v>919322</v>
      </c>
      <c r="L348" s="35">
        <f>VLOOKUP($E348,'[2]TEORICOS (05.26)'!$A$8:$T$251,L$1,0)</f>
        <v>0.17</v>
      </c>
      <c r="M348" s="36">
        <f t="shared" si="160"/>
        <v>2670317.9964000233</v>
      </c>
      <c r="N348" s="35">
        <f>IF($B348="P",VLOOKUP($E348,'[2]Costeo-JUL26'!$B$9:$CQ$307,N$1,0),0)</f>
        <v>8.0000000000000002E-3</v>
      </c>
      <c r="O348" s="36">
        <f t="shared" si="161"/>
        <v>21362.543971200186</v>
      </c>
      <c r="P348" s="36">
        <f>IF($B348="P",VLOOKUP($E348,'[2]Costeo-JUL26'!$B$9:$CQ$307,P$1,0),0)*H348</f>
        <v>0</v>
      </c>
      <c r="Q348" s="36">
        <f t="shared" si="162"/>
        <v>2691680.5403712234</v>
      </c>
      <c r="R348" s="34">
        <f>IF($B348="P",VLOOKUP($E348,'[2]Costeo-JUL26'!$B$9:$CQ$307,R$1,0),0)</f>
        <v>902332</v>
      </c>
      <c r="S348" s="16">
        <f>IF($B348="P",VLOOKUP($E348,'[2]Costeo-JUL26'!$B$9:$CQ$307,S$1,0),0)*$G348</f>
        <v>1310.6485769580001</v>
      </c>
      <c r="T348" s="36">
        <f>IF($B348="P",VLOOKUP($E348,'[2]Costeo-JUL26'!$B$9:$CQ$307,T$1,0),0)*$G348</f>
        <v>914248.01927125896</v>
      </c>
      <c r="U348" s="35">
        <f>IF($B348="P",VLOOKUP($E348,'[2]Costeo-JUL26'!$B$9:$CQ$307,U$1,0),0)</f>
        <v>1.4999999999999999E-2</v>
      </c>
      <c r="V348" s="36">
        <f t="shared" si="163"/>
        <v>13713.720289068884</v>
      </c>
      <c r="W348" s="36">
        <f t="shared" si="164"/>
        <v>927961.73956032784</v>
      </c>
      <c r="X348" s="34">
        <f>IF($B348="P",VLOOKUP($E348,'[2]Costeo-JUL26'!$B$9:$CQ$307,X$1,0),0)</f>
        <v>0</v>
      </c>
      <c r="Y348" s="16">
        <f>IF($B348="P",VLOOKUP($E348,'[2]Costeo-JUL26'!$B$9:$CQ$307,Y$1,0),0)*$G348</f>
        <v>0</v>
      </c>
      <c r="Z348" s="36">
        <f>IF($B348="P",VLOOKUP($E348,'[2]Costeo-JUL26'!$B$9:$CQ$307,Z$1,0),0)*$G348</f>
        <v>0</v>
      </c>
      <c r="AA348" s="35">
        <f>IF($B348="P",VLOOKUP($E348,'[2]Costeo-JUL26'!$B$9:$CQ$307,AA$1,0),0)</f>
        <v>0</v>
      </c>
      <c r="AB348" s="36">
        <f t="shared" si="165"/>
        <v>0</v>
      </c>
      <c r="AC348" s="36">
        <f t="shared" si="166"/>
        <v>0</v>
      </c>
      <c r="AD348" s="34">
        <f>IF($B348="P",VLOOKUP($E348,'[2]Costeo-JUL26'!$B$9:$CQ$307,AD$1,0),0)</f>
        <v>902257</v>
      </c>
      <c r="AE348" s="16">
        <f>IF($B348="P",VLOOKUP($E348,'[2]Costeo-JUL26'!$B$9:$CQ$307,AE$1,0),0)*$G348</f>
        <v>9706.9979999999996</v>
      </c>
      <c r="AF348" s="36">
        <f>IF($B348="P",VLOOKUP($E348,'[2]Costeo-JUL26'!$B$9:$CQ$307,AF$1,0),0)*$G348</f>
        <v>148975.23970560002</v>
      </c>
      <c r="AG348" s="35">
        <f>IF($B348="P",VLOOKUP($E348,'[2]Costeo-JUL26'!$B$9:$CQ$307,AG$1,0),0)</f>
        <v>6.0000000000000001E-3</v>
      </c>
      <c r="AH348" s="36">
        <f t="shared" si="167"/>
        <v>893.85143823360011</v>
      </c>
      <c r="AI348" s="36">
        <f t="shared" si="168"/>
        <v>149869.09114383362</v>
      </c>
      <c r="AJ348" s="34">
        <f>IF($B348="P",VLOOKUP($E348,'[2]Costeo-JUL26'!$B$9:$CQ$307,AJ$1,0),0)</f>
        <v>919216</v>
      </c>
      <c r="AK348" s="16">
        <f>IF($B348="P",VLOOKUP($E348,'[2]Costeo-JUL26'!$B$9:$CQ$307,AK$1,0),0)*$G348</f>
        <v>9706.9979999999996</v>
      </c>
      <c r="AL348" s="36">
        <f>IF($B348="P",VLOOKUP($E348,'[2]Costeo-JUL26'!$B$9:$CQ$307,AL$1,0),0)*$G348</f>
        <v>97103.954493000012</v>
      </c>
      <c r="AM348" s="35">
        <f>IF($B348="P",VLOOKUP($E348,'[2]Costeo-JUL26'!$B$9:$CQ$307,AM$1,0),0)</f>
        <v>1.7999999999999999E-2</v>
      </c>
      <c r="AN348" s="36">
        <f t="shared" si="169"/>
        <v>1747.8711808740002</v>
      </c>
      <c r="AO348" s="36">
        <f t="shared" si="170"/>
        <v>98851.825673874017</v>
      </c>
      <c r="AP348" s="34">
        <f>IF($B348="P",VLOOKUP($E348,'[2]Costeo-JUL26'!$B$9:$CQ$307,AP$1,0),0)</f>
        <v>933429</v>
      </c>
      <c r="AQ348" s="16">
        <f>IF($B348="P",VLOOKUP($E348,'[2]Costeo-JUL26'!$B$9:$CQ$307,AQ$1,0),0)*$G348</f>
        <v>9706.9979999999996</v>
      </c>
      <c r="AR348" s="36">
        <f>IF($B348="P",VLOOKUP($E348,'[2]Costeo-JUL26'!$B$9:$CQ$307,AR$1,0),0)*$G348</f>
        <v>953632.76197644032</v>
      </c>
      <c r="AS348" s="35">
        <f>IF($B348="P",VLOOKUP($E348,'[2]Costeo-JUL26'!$B$9:$CQ$307,AS$1,0),0)</f>
        <v>0.02</v>
      </c>
      <c r="AT348" s="36">
        <f t="shared" si="171"/>
        <v>19072.655239528805</v>
      </c>
      <c r="AU348" s="36">
        <f t="shared" si="172"/>
        <v>972705.41721596918</v>
      </c>
      <c r="AV348" s="34">
        <f>IF($B348="P",VLOOKUP($E348,'[2]Costeo-JUL26'!$B$9:$CQ$307,AV$1,0),0)</f>
        <v>932438</v>
      </c>
      <c r="AW348" s="16">
        <f>IF($B348="P",VLOOKUP($E348,'[2]Costeo-JUL26'!$B$9:$CQ$307,AW$1,0),0)*$G348</f>
        <v>47.240723600000003</v>
      </c>
      <c r="AX348" s="36">
        <f>IF($B348="P",VLOOKUP($E348,'[2]Costeo-JUL26'!$B$9:$CQ$307,AX$1,0),0)*$G348</f>
        <v>225434.62264814402</v>
      </c>
      <c r="AY348" s="35">
        <f>IF($B348="P",VLOOKUP($E348,'[2]Costeo-JUL26'!$B$9:$CQ$307,AY$1,0),0)</f>
        <v>0.03</v>
      </c>
      <c r="AZ348" s="36">
        <f t="shared" si="173"/>
        <v>6763.0386794443202</v>
      </c>
      <c r="BA348" s="36">
        <f t="shared" si="174"/>
        <v>232197.66132758834</v>
      </c>
      <c r="BB348" s="34">
        <f>IF($B348="P",VLOOKUP($E348,'[2]Costeo-JUL26'!$B$9:$CQ$307,BB$1,0),0)</f>
        <v>902311</v>
      </c>
      <c r="BC348" s="16">
        <f>IF($B348="P",VLOOKUP($E348,'[2]Costeo-JUL26'!$B$9:$CQ$307,BC$1,0),0)*$G348</f>
        <v>6.5002218750000011</v>
      </c>
      <c r="BD348" s="36">
        <f>IF($B348="P",VLOOKUP($E348,'[2]Costeo-JUL26'!$B$9:$CQ$307,BD$1,0),0)*$G348</f>
        <v>25491.562614984381</v>
      </c>
      <c r="BE348" s="35">
        <f>IF($B348="P",VLOOKUP($E348,'[2]Costeo-JUL26'!$B$9:$CQ$307,BE$1,0),0)</f>
        <v>0.03</v>
      </c>
      <c r="BF348" s="36">
        <f t="shared" si="175"/>
        <v>764.74687844953144</v>
      </c>
      <c r="BG348" s="36">
        <f t="shared" si="176"/>
        <v>26256.309493433913</v>
      </c>
      <c r="BH348" s="34">
        <f>IF($B348="P",VLOOKUP($E348,'[2]Costeo-JUL26'!$B$9:$CQ$307,BH$1,0),0)</f>
        <v>933089</v>
      </c>
      <c r="BI348" s="16">
        <f>IF($B348="P",VLOOKUP($E348,'[2]Costeo-JUL26'!$B$9:$CQ$307,BI$1,0),0)*$G348</f>
        <v>43.334812499999998</v>
      </c>
      <c r="BJ348" s="36">
        <f>IF($B348="P",VLOOKUP($E348,'[2]Costeo-JUL26'!$B$9:$CQ$307,BJ$1,0),0)*$G348</f>
        <v>32270.245048810979</v>
      </c>
      <c r="BK348" s="35">
        <f>IF(BH348=910319,0,IF($B348="P",VLOOKUP($E348,'[2]Costeo-JUL26'!$B$9:$CQ$307,BK$1,0),0))</f>
        <v>0.02</v>
      </c>
      <c r="BL348" s="36">
        <f t="shared" si="177"/>
        <v>645.40490097621955</v>
      </c>
      <c r="BM348" s="36">
        <f t="shared" si="178"/>
        <v>32915.649949787199</v>
      </c>
      <c r="BN348" s="34">
        <f>IF($B348="P",VLOOKUP($E348,'[2]Costeo-JUL26'!$B$9:$CQ$307,BN$1,0),0)</f>
        <v>0</v>
      </c>
      <c r="BO348" s="16">
        <f>IF($B348="P",VLOOKUP($E348,'[2]Costeo-JUL26'!$B$9:$CQ$307,BO$1,0),0)*$G348</f>
        <v>0</v>
      </c>
      <c r="BP348" s="36">
        <f>IF($B348="P",VLOOKUP($E348,'[2]Costeo-JUL26'!$B$9:$CQ$307,BP$1,0),0)*$G348</f>
        <v>0</v>
      </c>
      <c r="BQ348" s="35">
        <f>IF($B348="P",VLOOKUP($E348,'[2]Costeo-JUL26'!$B$9:$CQ$307,BQ$1,0),0)</f>
        <v>0</v>
      </c>
      <c r="BR348" s="36">
        <f t="shared" si="179"/>
        <v>0</v>
      </c>
      <c r="BS348" s="36">
        <f t="shared" si="180"/>
        <v>0</v>
      </c>
      <c r="BT348" s="34">
        <f>IF($B348="P",VLOOKUP($E348,'[2]Costeo-JUL26'!$B$9:$CQ$307,BT$1,0),0)</f>
        <v>0</v>
      </c>
      <c r="BU348" s="16">
        <f>IF($B348="P",VLOOKUP($E348,'[2]Costeo-JUL26'!$B$9:$CQ$307,BU$1,0),0)*$G348</f>
        <v>0</v>
      </c>
      <c r="BV348" s="36">
        <f>IF($B348="P",VLOOKUP($E348,'[2]Costeo-JUL26'!$B$9:$CQ$307,BV$1,0),0)*$G348</f>
        <v>0</v>
      </c>
      <c r="BW348" s="35">
        <f>IF($B348="P",VLOOKUP($E348,'[2]Costeo-JUL26'!$B$9:$CQ$307,BW$1,0),0)</f>
        <v>0</v>
      </c>
      <c r="BX348" s="36">
        <f t="shared" si="181"/>
        <v>0</v>
      </c>
      <c r="BY348" s="36">
        <f t="shared" si="182"/>
        <v>0</v>
      </c>
      <c r="BZ348" s="34">
        <f>IF($B348="P",VLOOKUP($E348,'[2]Costeo-JUL26'!$B$9:$CQ$307,BZ$1,0),0)</f>
        <v>936704</v>
      </c>
      <c r="CA348" s="16">
        <f>IF($B348="P",VLOOKUP($E348,'[2]Costeo-JUL26'!$B$9:$CQ$307,CA$1,0),0)*$G348</f>
        <v>88.499968556495915</v>
      </c>
      <c r="CB348" s="36">
        <f>IF($B348="P",VLOOKUP($E348,'[2]Costeo-JUL26'!$B$9:$CQ$307,CB$1,0),0)*$G348</f>
        <v>42246.662020955628</v>
      </c>
      <c r="CC348" s="35">
        <f>IF($B348="P",VLOOKUP($E348,'[2]Costeo-JUL26'!$B$9:$CQ$307,CC$1,0),0)</f>
        <v>0.5</v>
      </c>
      <c r="CD348" s="36">
        <f t="shared" si="183"/>
        <v>21123.331010477814</v>
      </c>
      <c r="CE348" s="36">
        <f t="shared" si="184"/>
        <v>63369.993031433442</v>
      </c>
      <c r="CF348" s="37">
        <f t="shared" si="156"/>
        <v>5195808.2277674712</v>
      </c>
      <c r="CG348" s="36">
        <f>IF($B348="r",VLOOKUP($E348,'[2]Costeo-JUL26'!$B$9:$CQ$307,CG$1,0),0)*$G348</f>
        <v>0</v>
      </c>
      <c r="CH348" s="35">
        <f>VLOOKUP($E348,'[2]TEORICOS (05.26)'!$A$8:$T$251,CH$1,0)</f>
        <v>0</v>
      </c>
      <c r="CI348" s="36">
        <f t="shared" si="185"/>
        <v>0</v>
      </c>
      <c r="CJ348" s="37">
        <f t="shared" si="186"/>
        <v>0</v>
      </c>
      <c r="CM348" s="16">
        <f>SUMIFS('[1]Ajuste Inventario'!$I:$I,'[1]Ajuste Inventario'!$B:$B,E348,'[1]Ajuste Inventario'!$S:$S,D348)*-1</f>
        <v>0</v>
      </c>
      <c r="CN348" s="36">
        <f t="shared" si="157"/>
        <v>0</v>
      </c>
      <c r="CP348" t="str">
        <f t="shared" si="158"/>
        <v>2446Org.Vtas La Plata</v>
      </c>
      <c r="CQ348" s="10" t="e">
        <f t="shared" si="159"/>
        <v>#DIV/0!</v>
      </c>
    </row>
    <row r="349" spans="1:95" x14ac:dyDescent="0.25">
      <c r="A349" s="30">
        <v>46204</v>
      </c>
      <c r="B349" s="31" t="str">
        <f>VLOOKUP($E349,'[2]TEORICOS (05.26)'!$A$8:$T$251,B$1,0)</f>
        <v>P</v>
      </c>
      <c r="C349" s="32" t="str">
        <f>VLOOKUP($E349,'[2]TEORICOS (05.26)'!$A$8:$T$251,C$1,0)</f>
        <v>Aquarius</v>
      </c>
      <c r="D349" t="s">
        <v>218</v>
      </c>
      <c r="E349">
        <v>2448</v>
      </c>
      <c r="F349" t="s">
        <v>138</v>
      </c>
      <c r="G349" s="16">
        <v>1020</v>
      </c>
      <c r="H349" s="16">
        <v>2425.5599999999877</v>
      </c>
      <c r="I349" s="33">
        <v>12876734.360000148</v>
      </c>
      <c r="J349" s="33">
        <v>12650536.240000134</v>
      </c>
      <c r="K349" s="34">
        <f>IF($B349="P",VLOOKUP($E349,'[2]Costeo-JUL26'!$B$9:$CQ$307,K$1,0),0)</f>
        <v>919322</v>
      </c>
      <c r="L349" s="35">
        <f>VLOOKUP($E349,'[2]TEORICOS (05.26)'!$A$8:$T$251,L$1,0)</f>
        <v>0.17</v>
      </c>
      <c r="M349" s="36">
        <f t="shared" si="160"/>
        <v>2150591.160800023</v>
      </c>
      <c r="N349" s="35">
        <f>IF($B349="P",VLOOKUP($E349,'[2]Costeo-JUL26'!$B$9:$CQ$307,N$1,0),0)</f>
        <v>8.0000000000000002E-3</v>
      </c>
      <c r="O349" s="36">
        <f t="shared" si="161"/>
        <v>17204.729286400183</v>
      </c>
      <c r="P349" s="36">
        <f>IF($B349="P",VLOOKUP($E349,'[2]Costeo-JUL26'!$B$9:$CQ$307,P$1,0),0)*H349</f>
        <v>0</v>
      </c>
      <c r="Q349" s="36">
        <f t="shared" si="162"/>
        <v>2167795.8900864231</v>
      </c>
      <c r="R349" s="34">
        <f>IF($B349="P",VLOOKUP($E349,'[2]Costeo-JUL26'!$B$9:$CQ$307,R$1,0),0)</f>
        <v>902332</v>
      </c>
      <c r="S349" s="16">
        <f>IF($B349="P",VLOOKUP($E349,'[2]Costeo-JUL26'!$B$9:$CQ$307,S$1,0),0)*$G349</f>
        <v>1239.49278</v>
      </c>
      <c r="T349" s="36">
        <f>IF($B349="P",VLOOKUP($E349,'[2]Costeo-JUL26'!$B$9:$CQ$307,T$1,0),0)*$G349</f>
        <v>864613.01598188828</v>
      </c>
      <c r="U349" s="35">
        <f>IF($B349="P",VLOOKUP($E349,'[2]Costeo-JUL26'!$B$9:$CQ$307,U$1,0),0)</f>
        <v>1.4999999999999999E-2</v>
      </c>
      <c r="V349" s="36">
        <f t="shared" si="163"/>
        <v>12969.195239728324</v>
      </c>
      <c r="W349" s="36">
        <f t="shared" si="164"/>
        <v>877582.2112216166</v>
      </c>
      <c r="X349" s="34">
        <f>IF($B349="P",VLOOKUP($E349,'[2]Costeo-JUL26'!$B$9:$CQ$307,X$1,0),0)</f>
        <v>0</v>
      </c>
      <c r="Y349" s="16">
        <f>IF($B349="P",VLOOKUP($E349,'[2]Costeo-JUL26'!$B$9:$CQ$307,Y$1,0),0)*$G349</f>
        <v>0</v>
      </c>
      <c r="Z349" s="36">
        <f>IF($B349="P",VLOOKUP($E349,'[2]Costeo-JUL26'!$B$9:$CQ$307,Z$1,0),0)*$G349</f>
        <v>0</v>
      </c>
      <c r="AA349" s="35">
        <f>IF($B349="P",VLOOKUP($E349,'[2]Costeo-JUL26'!$B$9:$CQ$307,AA$1,0),0)</f>
        <v>0</v>
      </c>
      <c r="AB349" s="36">
        <f t="shared" si="165"/>
        <v>0</v>
      </c>
      <c r="AC349" s="36">
        <f t="shared" si="166"/>
        <v>0</v>
      </c>
      <c r="AD349" s="34">
        <f>IF($B349="P",VLOOKUP($E349,'[2]Costeo-JUL26'!$B$9:$CQ$307,AD$1,0),0)</f>
        <v>902257</v>
      </c>
      <c r="AE349" s="16">
        <f>IF($B349="P",VLOOKUP($E349,'[2]Costeo-JUL26'!$B$9:$CQ$307,AE$1,0),0)*$G349</f>
        <v>6120</v>
      </c>
      <c r="AF349" s="36">
        <f>IF($B349="P",VLOOKUP($E349,'[2]Costeo-JUL26'!$B$9:$CQ$307,AF$1,0),0)*$G349</f>
        <v>93924.864000000001</v>
      </c>
      <c r="AG349" s="35">
        <f>IF($B349="P",VLOOKUP($E349,'[2]Costeo-JUL26'!$B$9:$CQ$307,AG$1,0),0)</f>
        <v>6.0000000000000001E-3</v>
      </c>
      <c r="AH349" s="36">
        <f t="shared" si="167"/>
        <v>563.54918399999997</v>
      </c>
      <c r="AI349" s="36">
        <f t="shared" si="168"/>
        <v>94488.413184000005</v>
      </c>
      <c r="AJ349" s="34">
        <f>IF($B349="P",VLOOKUP($E349,'[2]Costeo-JUL26'!$B$9:$CQ$307,AJ$1,0),0)</f>
        <v>925508</v>
      </c>
      <c r="AK349" s="16">
        <f>IF($B349="P",VLOOKUP($E349,'[2]Costeo-JUL26'!$B$9:$CQ$307,AK$1,0),0)*$G349</f>
        <v>6120</v>
      </c>
      <c r="AL349" s="36">
        <f>IF($B349="P",VLOOKUP($E349,'[2]Costeo-JUL26'!$B$9:$CQ$307,AL$1,0),0)*$G349</f>
        <v>84814.937999999995</v>
      </c>
      <c r="AM349" s="35">
        <f>IF($B349="P",VLOOKUP($E349,'[2]Costeo-JUL26'!$B$9:$CQ$307,AM$1,0),0)</f>
        <v>1.7999999999999999E-2</v>
      </c>
      <c r="AN349" s="36">
        <f t="shared" si="169"/>
        <v>1526.6688839999997</v>
      </c>
      <c r="AO349" s="36">
        <f t="shared" si="170"/>
        <v>86341.606883999993</v>
      </c>
      <c r="AP349" s="34">
        <f>IF($B349="P",VLOOKUP($E349,'[2]Costeo-JUL26'!$B$9:$CQ$307,AP$1,0),0)</f>
        <v>911881</v>
      </c>
      <c r="AQ349" s="16">
        <f>IF($B349="P",VLOOKUP($E349,'[2]Costeo-JUL26'!$B$9:$CQ$307,AQ$1,0),0)*$G349</f>
        <v>6120</v>
      </c>
      <c r="AR349" s="36">
        <f>IF($B349="P",VLOOKUP($E349,'[2]Costeo-JUL26'!$B$9:$CQ$307,AR$1,0),0)*$G349</f>
        <v>830430.14401383186</v>
      </c>
      <c r="AS349" s="35">
        <f>IF($B349="P",VLOOKUP($E349,'[2]Costeo-JUL26'!$B$9:$CQ$307,AS$1,0),0)</f>
        <v>0.02</v>
      </c>
      <c r="AT349" s="36">
        <f t="shared" si="171"/>
        <v>16608.602880276638</v>
      </c>
      <c r="AU349" s="36">
        <f t="shared" si="172"/>
        <v>847038.74689410848</v>
      </c>
      <c r="AV349" s="34">
        <f>IF($B349="P",VLOOKUP($E349,'[2]Costeo-JUL26'!$B$9:$CQ$307,AV$1,0),0)</f>
        <v>901729</v>
      </c>
      <c r="AW349" s="16">
        <f>IF($B349="P",VLOOKUP($E349,'[2]Costeo-JUL26'!$B$9:$CQ$307,AW$1,0),0)*$G349</f>
        <v>41.921999999999997</v>
      </c>
      <c r="AX349" s="36">
        <f>IF($B349="P",VLOOKUP($E349,'[2]Costeo-JUL26'!$B$9:$CQ$307,AX$1,0),0)*$G349</f>
        <v>200053.46088</v>
      </c>
      <c r="AY349" s="35">
        <f>IF($B349="P",VLOOKUP($E349,'[2]Costeo-JUL26'!$B$9:$CQ$307,AY$1,0),0)</f>
        <v>0.03</v>
      </c>
      <c r="AZ349" s="36">
        <f t="shared" si="173"/>
        <v>6001.6038263999999</v>
      </c>
      <c r="BA349" s="36">
        <f t="shared" si="174"/>
        <v>206055.06470640001</v>
      </c>
      <c r="BB349" s="34">
        <f>IF($B349="P",VLOOKUP($E349,'[2]Costeo-JUL26'!$B$9:$CQ$307,BB$1,0),0)</f>
        <v>902311</v>
      </c>
      <c r="BC349" s="16">
        <f>IF($B349="P",VLOOKUP($E349,'[2]Costeo-JUL26'!$B$9:$CQ$307,BC$1,0),0)*$G349</f>
        <v>4.4625000000000004</v>
      </c>
      <c r="BD349" s="36">
        <f>IF($B349="P",VLOOKUP($E349,'[2]Costeo-JUL26'!$B$9:$CQ$307,BD$1,0),0)*$G349</f>
        <v>17500.340812500002</v>
      </c>
      <c r="BE349" s="35">
        <f>IF($B349="P",VLOOKUP($E349,'[2]Costeo-JUL26'!$B$9:$CQ$307,BE$1,0),0)</f>
        <v>0.03</v>
      </c>
      <c r="BF349" s="36">
        <f t="shared" si="175"/>
        <v>525.01022437500001</v>
      </c>
      <c r="BG349" s="36">
        <f t="shared" si="176"/>
        <v>18025.351036875003</v>
      </c>
      <c r="BH349" s="34">
        <f>IF($B349="P",VLOOKUP($E349,'[2]Costeo-JUL26'!$B$9:$CQ$307,BH$1,0),0)</f>
        <v>933089</v>
      </c>
      <c r="BI349" s="16">
        <f>IF($B349="P",VLOOKUP($E349,'[2]Costeo-JUL26'!$B$9:$CQ$307,BI$1,0),0)*$G349</f>
        <v>38.25</v>
      </c>
      <c r="BJ349" s="36">
        <f>IF($B349="P",VLOOKUP($E349,'[2]Costeo-JUL26'!$B$9:$CQ$307,BJ$1,0),0)*$G349</f>
        <v>28483.724790940767</v>
      </c>
      <c r="BK349" s="35">
        <f>IF(BH349=910319,0,IF($B349="P",VLOOKUP($E349,'[2]Costeo-JUL26'!$B$9:$CQ$307,BK$1,0),0))</f>
        <v>0.02</v>
      </c>
      <c r="BL349" s="36">
        <f t="shared" si="177"/>
        <v>569.67449581881533</v>
      </c>
      <c r="BM349" s="36">
        <f t="shared" si="178"/>
        <v>29053.399286759581</v>
      </c>
      <c r="BN349" s="34">
        <f>IF($B349="P",VLOOKUP($E349,'[2]Costeo-JUL26'!$B$9:$CQ$307,BN$1,0),0)</f>
        <v>0</v>
      </c>
      <c r="BO349" s="16">
        <f>IF($B349="P",VLOOKUP($E349,'[2]Costeo-JUL26'!$B$9:$CQ$307,BO$1,0),0)*$G349</f>
        <v>0</v>
      </c>
      <c r="BP349" s="36">
        <f>IF($B349="P",VLOOKUP($E349,'[2]Costeo-JUL26'!$B$9:$CQ$307,BP$1,0),0)*$G349</f>
        <v>0</v>
      </c>
      <c r="BQ349" s="35">
        <f>IF($B349="P",VLOOKUP($E349,'[2]Costeo-JUL26'!$B$9:$CQ$307,BQ$1,0),0)</f>
        <v>0</v>
      </c>
      <c r="BR349" s="36">
        <f t="shared" si="179"/>
        <v>0</v>
      </c>
      <c r="BS349" s="36">
        <f t="shared" si="180"/>
        <v>0</v>
      </c>
      <c r="BT349" s="34">
        <f>IF($B349="P",VLOOKUP($E349,'[2]Costeo-JUL26'!$B$9:$CQ$307,BT$1,0),0)</f>
        <v>0</v>
      </c>
      <c r="BU349" s="16">
        <f>IF($B349="P",VLOOKUP($E349,'[2]Costeo-JUL26'!$B$9:$CQ$307,BU$1,0),0)*$G349</f>
        <v>0</v>
      </c>
      <c r="BV349" s="36">
        <f>IF($B349="P",VLOOKUP($E349,'[2]Costeo-JUL26'!$B$9:$CQ$307,BV$1,0),0)*$G349</f>
        <v>0</v>
      </c>
      <c r="BW349" s="35">
        <f>IF($B349="P",VLOOKUP($E349,'[2]Costeo-JUL26'!$B$9:$CQ$307,BW$1,0),0)</f>
        <v>0</v>
      </c>
      <c r="BX349" s="36">
        <f t="shared" si="181"/>
        <v>0</v>
      </c>
      <c r="BY349" s="36">
        <f t="shared" si="182"/>
        <v>0</v>
      </c>
      <c r="BZ349" s="34">
        <f>IF($B349="P",VLOOKUP($E349,'[2]Costeo-JUL26'!$B$9:$CQ$307,BZ$1,0),0)</f>
        <v>936704</v>
      </c>
      <c r="CA349" s="16">
        <f>IF($B349="P",VLOOKUP($E349,'[2]Costeo-JUL26'!$B$9:$CQ$307,CA$1,0),0)*$G349</f>
        <v>83.695258961486573</v>
      </c>
      <c r="CB349" s="36">
        <f>IF($B349="P",VLOOKUP($E349,'[2]Costeo-JUL26'!$B$9:$CQ$307,CB$1,0),0)*$G349</f>
        <v>39953.068636912518</v>
      </c>
      <c r="CC349" s="35">
        <f>IF($B349="P",VLOOKUP($E349,'[2]Costeo-JUL26'!$B$9:$CQ$307,CC$1,0),0)</f>
        <v>0.5</v>
      </c>
      <c r="CD349" s="36">
        <f t="shared" si="183"/>
        <v>19976.534318456259</v>
      </c>
      <c r="CE349" s="36">
        <f t="shared" si="184"/>
        <v>59929.602955368777</v>
      </c>
      <c r="CF349" s="37">
        <f t="shared" si="156"/>
        <v>4386310.2862555515</v>
      </c>
      <c r="CG349" s="36">
        <f>IF($B349="r",VLOOKUP($E349,'[2]Costeo-JUL26'!$B$9:$CQ$307,CG$1,0),0)*$G349</f>
        <v>0</v>
      </c>
      <c r="CH349" s="35">
        <f>VLOOKUP($E349,'[2]TEORICOS (05.26)'!$A$8:$T$251,CH$1,0)</f>
        <v>0</v>
      </c>
      <c r="CI349" s="36">
        <f t="shared" si="185"/>
        <v>0</v>
      </c>
      <c r="CJ349" s="37">
        <f t="shared" si="186"/>
        <v>0</v>
      </c>
      <c r="CM349" s="16">
        <f>SUMIFS('[1]Ajuste Inventario'!$I:$I,'[1]Ajuste Inventario'!$B:$B,E349,'[1]Ajuste Inventario'!$S:$S,D349)*-1</f>
        <v>0</v>
      </c>
      <c r="CN349" s="36">
        <f t="shared" si="157"/>
        <v>0</v>
      </c>
      <c r="CP349" t="str">
        <f t="shared" si="158"/>
        <v>2448Org.Vtas La Plata</v>
      </c>
      <c r="CQ349" s="10" t="e">
        <f t="shared" si="159"/>
        <v>#DIV/0!</v>
      </c>
    </row>
    <row r="350" spans="1:95" x14ac:dyDescent="0.25">
      <c r="A350" s="30">
        <v>46204</v>
      </c>
      <c r="B350" s="31" t="str">
        <f>VLOOKUP($E350,'[2]TEORICOS (05.26)'!$A$8:$T$251,B$1,0)</f>
        <v>P</v>
      </c>
      <c r="C350" s="32" t="str">
        <f>VLOOKUP($E350,'[2]TEORICOS (05.26)'!$A$8:$T$251,C$1,0)</f>
        <v>Aquarius</v>
      </c>
      <c r="D350" t="s">
        <v>218</v>
      </c>
      <c r="E350">
        <v>2453</v>
      </c>
      <c r="F350" t="s">
        <v>139</v>
      </c>
      <c r="G350" s="16">
        <v>2801</v>
      </c>
      <c r="H350" s="16">
        <v>1971.9039999999468</v>
      </c>
      <c r="I350" s="33">
        <v>25725904.270000581</v>
      </c>
      <c r="J350" s="33">
        <v>24439382.320000343</v>
      </c>
      <c r="K350" s="34">
        <f>IF($B350="P",VLOOKUP($E350,'[2]Costeo-JUL26'!$B$9:$CQ$307,K$1,0),0)</f>
        <v>919321</v>
      </c>
      <c r="L350" s="35">
        <f>VLOOKUP($E350,'[2]TEORICOS (05.26)'!$A$8:$T$251,L$1,0)</f>
        <v>0.17</v>
      </c>
      <c r="M350" s="36">
        <f t="shared" si="160"/>
        <v>4154694.9944000584</v>
      </c>
      <c r="N350" s="35">
        <f>IF($B350="P",VLOOKUP($E350,'[2]Costeo-JUL26'!$B$9:$CQ$307,N$1,0),0)</f>
        <v>8.0000000000000002E-3</v>
      </c>
      <c r="O350" s="36">
        <f t="shared" si="161"/>
        <v>33237.559955200471</v>
      </c>
      <c r="P350" s="36">
        <f>IF($B350="P",VLOOKUP($E350,'[2]Costeo-JUL26'!$B$9:$CQ$307,P$1,0),0)*H350</f>
        <v>0</v>
      </c>
      <c r="Q350" s="36">
        <f t="shared" si="162"/>
        <v>4187932.5543552591</v>
      </c>
      <c r="R350" s="34">
        <f>IF($B350="P",VLOOKUP($E350,'[2]Costeo-JUL26'!$B$9:$CQ$307,R$1,0),0)</f>
        <v>902332</v>
      </c>
      <c r="S350" s="16">
        <f>IF($B350="P",VLOOKUP($E350,'[2]Costeo-JUL26'!$B$9:$CQ$307,S$1,0),0)*$G350</f>
        <v>940.12559576405522</v>
      </c>
      <c r="T350" s="36">
        <f>IF($B350="P",VLOOKUP($E350,'[2]Costeo-JUL26'!$B$9:$CQ$307,T$1,0),0)*$G350</f>
        <v>655788.27071128984</v>
      </c>
      <c r="U350" s="35">
        <f>IF($B350="P",VLOOKUP($E350,'[2]Costeo-JUL26'!$B$9:$CQ$307,U$1,0),0)</f>
        <v>1.4999999999999999E-2</v>
      </c>
      <c r="V350" s="36">
        <f t="shared" si="163"/>
        <v>9836.8240606693471</v>
      </c>
      <c r="W350" s="36">
        <f t="shared" si="164"/>
        <v>665625.09477195924</v>
      </c>
      <c r="X350" s="34">
        <f>IF($B350="P",VLOOKUP($E350,'[2]Costeo-JUL26'!$B$9:$CQ$307,X$1,0),0)</f>
        <v>0</v>
      </c>
      <c r="Y350" s="16">
        <f>IF($B350="P",VLOOKUP($E350,'[2]Costeo-JUL26'!$B$9:$CQ$307,Y$1,0),0)*$G350</f>
        <v>0</v>
      </c>
      <c r="Z350" s="36">
        <f>IF($B350="P",VLOOKUP($E350,'[2]Costeo-JUL26'!$B$9:$CQ$307,Z$1,0),0)*$G350</f>
        <v>0</v>
      </c>
      <c r="AA350" s="35">
        <f>IF($B350="P",VLOOKUP($E350,'[2]Costeo-JUL26'!$B$9:$CQ$307,AA$1,0),0)</f>
        <v>0</v>
      </c>
      <c r="AB350" s="36">
        <f t="shared" si="165"/>
        <v>0</v>
      </c>
      <c r="AC350" s="36">
        <f t="shared" si="166"/>
        <v>0</v>
      </c>
      <c r="AD350" s="34">
        <f>IF($B350="P",VLOOKUP($E350,'[2]Costeo-JUL26'!$B$9:$CQ$307,AD$1,0),0)</f>
        <v>902257</v>
      </c>
      <c r="AE350" s="16">
        <f>IF($B350="P",VLOOKUP($E350,'[2]Costeo-JUL26'!$B$9:$CQ$307,AE$1,0),0)*$G350</f>
        <v>22408</v>
      </c>
      <c r="AF350" s="36">
        <f>IF($B350="P",VLOOKUP($E350,'[2]Costeo-JUL26'!$B$9:$CQ$307,AF$1,0),0)*$G350</f>
        <v>343900.0576</v>
      </c>
      <c r="AG350" s="35">
        <f>IF($B350="P",VLOOKUP($E350,'[2]Costeo-JUL26'!$B$9:$CQ$307,AG$1,0),0)</f>
        <v>6.0000000000000001E-3</v>
      </c>
      <c r="AH350" s="36">
        <f t="shared" si="167"/>
        <v>2063.4003456</v>
      </c>
      <c r="AI350" s="36">
        <f t="shared" si="168"/>
        <v>345963.45794559998</v>
      </c>
      <c r="AJ350" s="34">
        <f>IF($B350="P",VLOOKUP($E350,'[2]Costeo-JUL26'!$B$9:$CQ$307,AJ$1,0),0)</f>
        <v>919214</v>
      </c>
      <c r="AK350" s="16">
        <f>IF($B350="P",VLOOKUP($E350,'[2]Costeo-JUL26'!$B$9:$CQ$307,AK$1,0),0)*$G350</f>
        <v>22408</v>
      </c>
      <c r="AL350" s="36">
        <f>IF($B350="P",VLOOKUP($E350,'[2]Costeo-JUL26'!$B$9:$CQ$307,AL$1,0),0)*$G350</f>
        <v>130842.10464000001</v>
      </c>
      <c r="AM350" s="35">
        <f>IF($B350="P",VLOOKUP($E350,'[2]Costeo-JUL26'!$B$9:$CQ$307,AM$1,0),0)</f>
        <v>1.7999999999999999E-2</v>
      </c>
      <c r="AN350" s="36">
        <f t="shared" si="169"/>
        <v>2355.1578835199998</v>
      </c>
      <c r="AO350" s="36">
        <f t="shared" si="170"/>
        <v>133197.26252352001</v>
      </c>
      <c r="AP350" s="34">
        <f>IF($B350="P",VLOOKUP($E350,'[2]Costeo-JUL26'!$B$9:$CQ$307,AP$1,0),0)</f>
        <v>901569</v>
      </c>
      <c r="AQ350" s="16">
        <f>IF($B350="P",VLOOKUP($E350,'[2]Costeo-JUL26'!$B$9:$CQ$307,AQ$1,0),0)*$G350</f>
        <v>22408</v>
      </c>
      <c r="AR350" s="36">
        <f>IF($B350="P",VLOOKUP($E350,'[2]Costeo-JUL26'!$B$9:$CQ$307,AR$1,0),0)*$G350</f>
        <v>1457304.7282624601</v>
      </c>
      <c r="AS350" s="35">
        <f>IF($B350="P",VLOOKUP($E350,'[2]Costeo-JUL26'!$B$9:$CQ$307,AS$1,0),0)</f>
        <v>0.02</v>
      </c>
      <c r="AT350" s="36">
        <f t="shared" si="171"/>
        <v>29146.094565249201</v>
      </c>
      <c r="AU350" s="36">
        <f t="shared" si="172"/>
        <v>1486450.8228277094</v>
      </c>
      <c r="AV350" s="34">
        <f>IF($B350="P",VLOOKUP($E350,'[2]Costeo-JUL26'!$B$9:$CQ$307,AV$1,0),0)</f>
        <v>932436</v>
      </c>
      <c r="AW350" s="16">
        <f>IF($B350="P",VLOOKUP($E350,'[2]Costeo-JUL26'!$B$9:$CQ$307,AW$1,0),0)*$G350</f>
        <v>43.415500000000002</v>
      </c>
      <c r="AX350" s="36">
        <f>IF($B350="P",VLOOKUP($E350,'[2]Costeo-JUL26'!$B$9:$CQ$307,AX$1,0),0)*$G350</f>
        <v>207180.50261999998</v>
      </c>
      <c r="AY350" s="35">
        <f>IF($B350="P",VLOOKUP($E350,'[2]Costeo-JUL26'!$B$9:$CQ$307,AY$1,0),0)</f>
        <v>0.03</v>
      </c>
      <c r="AZ350" s="36">
        <f t="shared" si="173"/>
        <v>6215.4150785999991</v>
      </c>
      <c r="BA350" s="36">
        <f t="shared" si="174"/>
        <v>213395.91769859998</v>
      </c>
      <c r="BB350" s="34">
        <f>IF($B350="P",VLOOKUP($E350,'[2]Costeo-JUL26'!$B$9:$CQ$307,BB$1,0),0)</f>
        <v>902311</v>
      </c>
      <c r="BC350" s="16">
        <f>IF($B350="P",VLOOKUP($E350,'[2]Costeo-JUL26'!$B$9:$CQ$307,BC$1,0),0)*$G350</f>
        <v>5.8354166666666663</v>
      </c>
      <c r="BD350" s="36">
        <f>IF($B350="P",VLOOKUP($E350,'[2]Costeo-JUL26'!$B$9:$CQ$307,BD$1,0),0)*$G350</f>
        <v>22884.432593750003</v>
      </c>
      <c r="BE350" s="35">
        <f>IF($B350="P",VLOOKUP($E350,'[2]Costeo-JUL26'!$B$9:$CQ$307,BE$1,0),0)</f>
        <v>0.03</v>
      </c>
      <c r="BF350" s="36">
        <f t="shared" si="175"/>
        <v>686.53297781250012</v>
      </c>
      <c r="BG350" s="36">
        <f t="shared" si="176"/>
        <v>23570.965571562505</v>
      </c>
      <c r="BH350" s="34">
        <f>IF($B350="P",VLOOKUP($E350,'[2]Costeo-JUL26'!$B$9:$CQ$307,BH$1,0),0)</f>
        <v>933089</v>
      </c>
      <c r="BI350" s="16">
        <f>IF($B350="P",VLOOKUP($E350,'[2]Costeo-JUL26'!$B$9:$CQ$307,BI$1,0),0)*$G350</f>
        <v>64.837962962962962</v>
      </c>
      <c r="BJ350" s="36">
        <f>IF($B350="P",VLOOKUP($E350,'[2]Costeo-JUL26'!$B$9:$CQ$307,BJ$1,0),0)*$G350</f>
        <v>48283.050798490127</v>
      </c>
      <c r="BK350" s="35">
        <f>IF(BH350=910319,0,IF($B350="P",VLOOKUP($E350,'[2]Costeo-JUL26'!$B$9:$CQ$307,BK$1,0),0))</f>
        <v>0.02</v>
      </c>
      <c r="BL350" s="36">
        <f t="shared" si="177"/>
        <v>965.66101596980252</v>
      </c>
      <c r="BM350" s="36">
        <f t="shared" si="178"/>
        <v>49248.71181445993</v>
      </c>
      <c r="BN350" s="34">
        <f>IF($B350="P",VLOOKUP($E350,'[2]Costeo-JUL26'!$B$9:$CQ$307,BN$1,0),0)</f>
        <v>0</v>
      </c>
      <c r="BO350" s="16">
        <f>IF($B350="P",VLOOKUP($E350,'[2]Costeo-JUL26'!$B$9:$CQ$307,BO$1,0),0)*$G350</f>
        <v>0</v>
      </c>
      <c r="BP350" s="36">
        <f>IF($B350="P",VLOOKUP($E350,'[2]Costeo-JUL26'!$B$9:$CQ$307,BP$1,0),0)*$G350</f>
        <v>0</v>
      </c>
      <c r="BQ350" s="35">
        <f>IF($B350="P",VLOOKUP($E350,'[2]Costeo-JUL26'!$B$9:$CQ$307,BQ$1,0),0)</f>
        <v>0</v>
      </c>
      <c r="BR350" s="36">
        <f t="shared" si="179"/>
        <v>0</v>
      </c>
      <c r="BS350" s="36">
        <f t="shared" si="180"/>
        <v>0</v>
      </c>
      <c r="BT350" s="34">
        <f>IF($B350="P",VLOOKUP($E350,'[2]Costeo-JUL26'!$B$9:$CQ$307,BT$1,0),0)</f>
        <v>0</v>
      </c>
      <c r="BU350" s="16">
        <f>IF($B350="P",VLOOKUP($E350,'[2]Costeo-JUL26'!$B$9:$CQ$307,BU$1,0),0)*$G350</f>
        <v>0</v>
      </c>
      <c r="BV350" s="36">
        <f>IF($B350="P",VLOOKUP($E350,'[2]Costeo-JUL26'!$B$9:$CQ$307,BV$1,0),0)*$G350</f>
        <v>0</v>
      </c>
      <c r="BW350" s="35">
        <f>IF($B350="P",VLOOKUP($E350,'[2]Costeo-JUL26'!$B$9:$CQ$307,BW$1,0),0)</f>
        <v>0</v>
      </c>
      <c r="BX350" s="36">
        <f t="shared" si="181"/>
        <v>0</v>
      </c>
      <c r="BY350" s="36">
        <f t="shared" si="182"/>
        <v>0</v>
      </c>
      <c r="BZ350" s="34">
        <f>IF($B350="P",VLOOKUP($E350,'[2]Costeo-JUL26'!$B$9:$CQ$307,BZ$1,0),0)</f>
        <v>936704</v>
      </c>
      <c r="CA350" s="16">
        <f>IF($B350="P",VLOOKUP($E350,'[2]Costeo-JUL26'!$B$9:$CQ$307,CA$1,0),0)*$G350</f>
        <v>68.098887538452843</v>
      </c>
      <c r="CB350" s="36">
        <f>IF($B350="P",VLOOKUP($E350,'[2]Costeo-JUL26'!$B$9:$CQ$307,CB$1,0),0)*$G350</f>
        <v>32507.928903991859</v>
      </c>
      <c r="CC350" s="35">
        <f>IF($B350="P",VLOOKUP($E350,'[2]Costeo-JUL26'!$B$9:$CQ$307,CC$1,0),0)</f>
        <v>0.5</v>
      </c>
      <c r="CD350" s="36">
        <f t="shared" si="183"/>
        <v>16253.964451995929</v>
      </c>
      <c r="CE350" s="36">
        <f t="shared" si="184"/>
        <v>48761.893355987791</v>
      </c>
      <c r="CF350" s="37">
        <f t="shared" si="156"/>
        <v>7154146.6808646591</v>
      </c>
      <c r="CG350" s="36">
        <f>IF($B350="r",VLOOKUP($E350,'[2]Costeo-JUL26'!$B$9:$CQ$307,CG$1,0),0)*$G350</f>
        <v>0</v>
      </c>
      <c r="CH350" s="35">
        <f>VLOOKUP($E350,'[2]TEORICOS (05.26)'!$A$8:$T$251,CH$1,0)</f>
        <v>0</v>
      </c>
      <c r="CI350" s="36">
        <f t="shared" si="185"/>
        <v>0</v>
      </c>
      <c r="CJ350" s="37">
        <f t="shared" si="186"/>
        <v>0</v>
      </c>
      <c r="CM350" s="16">
        <f>SUMIFS('[1]Ajuste Inventario'!$I:$I,'[1]Ajuste Inventario'!$B:$B,E350,'[1]Ajuste Inventario'!$S:$S,D350)*-1</f>
        <v>0</v>
      </c>
      <c r="CN350" s="36">
        <f t="shared" si="157"/>
        <v>0</v>
      </c>
      <c r="CP350" t="str">
        <f t="shared" si="158"/>
        <v>2453Org.Vtas La Plata</v>
      </c>
      <c r="CQ350" s="10" t="e">
        <f t="shared" si="159"/>
        <v>#DIV/0!</v>
      </c>
    </row>
    <row r="351" spans="1:95" x14ac:dyDescent="0.25">
      <c r="A351" s="30">
        <v>46204</v>
      </c>
      <c r="B351" s="31" t="str">
        <f>VLOOKUP($E351,'[2]TEORICOS (05.26)'!$A$8:$T$251,B$1,0)</f>
        <v>P</v>
      </c>
      <c r="C351" s="32" t="str">
        <f>VLOOKUP($E351,'[2]TEORICOS (05.26)'!$A$8:$T$251,C$1,0)</f>
        <v>Aquarius</v>
      </c>
      <c r="D351" t="s">
        <v>218</v>
      </c>
      <c r="E351">
        <v>2456</v>
      </c>
      <c r="F351" t="s">
        <v>140</v>
      </c>
      <c r="G351" s="16">
        <v>3744</v>
      </c>
      <c r="H351" s="16">
        <v>5934.2400000000944</v>
      </c>
      <c r="I351" s="33">
        <v>36519560.849999167</v>
      </c>
      <c r="J351" s="33">
        <v>36055128.939999223</v>
      </c>
      <c r="K351" s="34">
        <f>IF($B351="P",VLOOKUP($E351,'[2]Costeo-JUL26'!$B$9:$CQ$307,K$1,0),0)</f>
        <v>919321</v>
      </c>
      <c r="L351" s="35">
        <f>VLOOKUP($E351,'[2]TEORICOS (05.26)'!$A$8:$T$251,L$1,0)</f>
        <v>0.17</v>
      </c>
      <c r="M351" s="36">
        <f t="shared" si="160"/>
        <v>6129371.919799868</v>
      </c>
      <c r="N351" s="35">
        <f>IF($B351="P",VLOOKUP($E351,'[2]Costeo-JUL26'!$B$9:$CQ$307,N$1,0),0)</f>
        <v>8.0000000000000002E-3</v>
      </c>
      <c r="O351" s="36">
        <f t="shared" si="161"/>
        <v>49034.975358398944</v>
      </c>
      <c r="P351" s="36">
        <f>IF($B351="P",VLOOKUP($E351,'[2]Costeo-JUL26'!$B$9:$CQ$307,P$1,0),0)*H351</f>
        <v>0</v>
      </c>
      <c r="Q351" s="36">
        <f t="shared" si="162"/>
        <v>6178406.8951582666</v>
      </c>
      <c r="R351" s="34">
        <f>IF($B351="P",VLOOKUP($E351,'[2]Costeo-JUL26'!$B$9:$CQ$307,R$1,0),0)</f>
        <v>902332</v>
      </c>
      <c r="S351" s="16">
        <f>IF($B351="P",VLOOKUP($E351,'[2]Costeo-JUL26'!$B$9:$CQ$307,S$1,0),0)*$G351</f>
        <v>2827.4252119658695</v>
      </c>
      <c r="T351" s="36">
        <f>IF($B351="P",VLOOKUP($E351,'[2]Costeo-JUL26'!$B$9:$CQ$307,T$1,0),0)*$G351</f>
        <v>1972281.4682156036</v>
      </c>
      <c r="U351" s="35">
        <f>IF($B351="P",VLOOKUP($E351,'[2]Costeo-JUL26'!$B$9:$CQ$307,U$1,0),0)</f>
        <v>1.4999999999999999E-2</v>
      </c>
      <c r="V351" s="36">
        <f t="shared" si="163"/>
        <v>29584.222023234051</v>
      </c>
      <c r="W351" s="36">
        <f t="shared" si="164"/>
        <v>2001865.6902388376</v>
      </c>
      <c r="X351" s="34">
        <f>IF($B351="P",VLOOKUP($E351,'[2]Costeo-JUL26'!$B$9:$CQ$307,X$1,0),0)</f>
        <v>0</v>
      </c>
      <c r="Y351" s="16">
        <f>IF($B351="P",VLOOKUP($E351,'[2]Costeo-JUL26'!$B$9:$CQ$307,Y$1,0),0)*$G351</f>
        <v>0</v>
      </c>
      <c r="Z351" s="36">
        <f>IF($B351="P",VLOOKUP($E351,'[2]Costeo-JUL26'!$B$9:$CQ$307,Z$1,0),0)*$G351</f>
        <v>0</v>
      </c>
      <c r="AA351" s="35">
        <f>IF($B351="P",VLOOKUP($E351,'[2]Costeo-JUL26'!$B$9:$CQ$307,AA$1,0),0)</f>
        <v>0</v>
      </c>
      <c r="AB351" s="36">
        <f t="shared" si="165"/>
        <v>0</v>
      </c>
      <c r="AC351" s="36">
        <f t="shared" si="166"/>
        <v>0</v>
      </c>
      <c r="AD351" s="34">
        <f>IF($B351="P",VLOOKUP($E351,'[2]Costeo-JUL26'!$B$9:$CQ$307,AD$1,0),0)</f>
        <v>902257</v>
      </c>
      <c r="AE351" s="16">
        <f>IF($B351="P",VLOOKUP($E351,'[2]Costeo-JUL26'!$B$9:$CQ$307,AE$1,0),0)*$G351</f>
        <v>22464</v>
      </c>
      <c r="AF351" s="36">
        <f>IF($B351="P",VLOOKUP($E351,'[2]Costeo-JUL26'!$B$9:$CQ$307,AF$1,0),0)*$G351</f>
        <v>344759.50080000004</v>
      </c>
      <c r="AG351" s="35">
        <f>IF($B351="P",VLOOKUP($E351,'[2]Costeo-JUL26'!$B$9:$CQ$307,AG$1,0),0)</f>
        <v>6.0000000000000001E-3</v>
      </c>
      <c r="AH351" s="36">
        <f t="shared" si="167"/>
        <v>2068.5570048000004</v>
      </c>
      <c r="AI351" s="36">
        <f t="shared" si="168"/>
        <v>346828.05780480005</v>
      </c>
      <c r="AJ351" s="34">
        <f>IF($B351="P",VLOOKUP($E351,'[2]Costeo-JUL26'!$B$9:$CQ$307,AJ$1,0),0)</f>
        <v>919217</v>
      </c>
      <c r="AK351" s="16">
        <f>IF($B351="P",VLOOKUP($E351,'[2]Costeo-JUL26'!$B$9:$CQ$307,AK$1,0),0)*$G351</f>
        <v>22464</v>
      </c>
      <c r="AL351" s="36">
        <f>IF($B351="P",VLOOKUP($E351,'[2]Costeo-JUL26'!$B$9:$CQ$307,AL$1,0),0)*$G351</f>
        <v>193757.39136000001</v>
      </c>
      <c r="AM351" s="35">
        <f>IF($B351="P",VLOOKUP($E351,'[2]Costeo-JUL26'!$B$9:$CQ$307,AM$1,0),0)</f>
        <v>1.7999999999999999E-2</v>
      </c>
      <c r="AN351" s="36">
        <f t="shared" si="169"/>
        <v>3487.6330444800001</v>
      </c>
      <c r="AO351" s="36">
        <f t="shared" si="170"/>
        <v>197245.02440448001</v>
      </c>
      <c r="AP351" s="34">
        <f>IF($B351="P",VLOOKUP($E351,'[2]Costeo-JUL26'!$B$9:$CQ$307,AP$1,0),0)</f>
        <v>933429</v>
      </c>
      <c r="AQ351" s="16">
        <f>IF($B351="P",VLOOKUP($E351,'[2]Costeo-JUL26'!$B$9:$CQ$307,AQ$1,0),0)*$G351</f>
        <v>22464</v>
      </c>
      <c r="AR351" s="36">
        <f>IF($B351="P",VLOOKUP($E351,'[2]Costeo-JUL26'!$B$9:$CQ$307,AR$1,0),0)*$G351</f>
        <v>2206903.3459200007</v>
      </c>
      <c r="AS351" s="35">
        <f>IF($B351="P",VLOOKUP($E351,'[2]Costeo-JUL26'!$B$9:$CQ$307,AS$1,0),0)</f>
        <v>0.02</v>
      </c>
      <c r="AT351" s="36">
        <f t="shared" si="171"/>
        <v>44138.066918400014</v>
      </c>
      <c r="AU351" s="36">
        <f t="shared" si="172"/>
        <v>2251041.4128384008</v>
      </c>
      <c r="AV351" s="34">
        <f>IF($B351="P",VLOOKUP($E351,'[2]Costeo-JUL26'!$B$9:$CQ$307,AV$1,0),0)</f>
        <v>932438</v>
      </c>
      <c r="AW351" s="16">
        <f>IF($B351="P",VLOOKUP($E351,'[2]Costeo-JUL26'!$B$9:$CQ$307,AW$1,0),0)*$G351</f>
        <v>109.3248</v>
      </c>
      <c r="AX351" s="36">
        <f>IF($B351="P",VLOOKUP($E351,'[2]Costeo-JUL26'!$B$9:$CQ$307,AX$1,0),0)*$G351</f>
        <v>521702.318592</v>
      </c>
      <c r="AY351" s="35">
        <f>IF($B351="P",VLOOKUP($E351,'[2]Costeo-JUL26'!$B$9:$CQ$307,AY$1,0),0)</f>
        <v>0.03</v>
      </c>
      <c r="AZ351" s="36">
        <f t="shared" si="173"/>
        <v>15651.06955776</v>
      </c>
      <c r="BA351" s="36">
        <f t="shared" si="174"/>
        <v>537353.38814975997</v>
      </c>
      <c r="BB351" s="34">
        <f>IF($B351="P",VLOOKUP($E351,'[2]Costeo-JUL26'!$B$9:$CQ$307,BB$1,0),0)</f>
        <v>902311</v>
      </c>
      <c r="BC351" s="16">
        <f>IF($B351="P",VLOOKUP($E351,'[2]Costeo-JUL26'!$B$9:$CQ$307,BC$1,0),0)*$G351</f>
        <v>15.042857142857144</v>
      </c>
      <c r="BD351" s="36">
        <f>IF($B351="P",VLOOKUP($E351,'[2]Costeo-JUL26'!$B$9:$CQ$307,BD$1,0),0)*$G351</f>
        <v>58992.745500000012</v>
      </c>
      <c r="BE351" s="35">
        <f>IF($B351="P",VLOOKUP($E351,'[2]Costeo-JUL26'!$B$9:$CQ$307,BE$1,0),0)</f>
        <v>0.03</v>
      </c>
      <c r="BF351" s="36">
        <f t="shared" si="175"/>
        <v>1769.7823650000003</v>
      </c>
      <c r="BG351" s="36">
        <f t="shared" si="176"/>
        <v>60762.527865000011</v>
      </c>
      <c r="BH351" s="34">
        <f>IF($B351="P",VLOOKUP($E351,'[2]Costeo-JUL26'!$B$9:$CQ$307,BH$1,0),0)</f>
        <v>933089</v>
      </c>
      <c r="BI351" s="16">
        <f>IF($B351="P",VLOOKUP($E351,'[2]Costeo-JUL26'!$B$9:$CQ$307,BI$1,0),0)*$G351</f>
        <v>100.28571428571428</v>
      </c>
      <c r="BJ351" s="36">
        <f>IF($B351="P",VLOOKUP($E351,'[2]Costeo-JUL26'!$B$9:$CQ$307,BJ$1,0),0)*$G351</f>
        <v>74680.017939273268</v>
      </c>
      <c r="BK351" s="35">
        <f>IF(BH351=910319,0,IF($B351="P",VLOOKUP($E351,'[2]Costeo-JUL26'!$B$9:$CQ$307,BK$1,0),0))</f>
        <v>0.02</v>
      </c>
      <c r="BL351" s="36">
        <f t="shared" si="177"/>
        <v>1493.6003587854655</v>
      </c>
      <c r="BM351" s="36">
        <f t="shared" si="178"/>
        <v>76173.618298058733</v>
      </c>
      <c r="BN351" s="34">
        <f>IF($B351="P",VLOOKUP($E351,'[2]Costeo-JUL26'!$B$9:$CQ$307,BN$1,0),0)</f>
        <v>0</v>
      </c>
      <c r="BO351" s="16">
        <f>IF($B351="P",VLOOKUP($E351,'[2]Costeo-JUL26'!$B$9:$CQ$307,BO$1,0),0)*$G351</f>
        <v>0</v>
      </c>
      <c r="BP351" s="36">
        <f>IF($B351="P",VLOOKUP($E351,'[2]Costeo-JUL26'!$B$9:$CQ$307,BP$1,0),0)*$G351</f>
        <v>0</v>
      </c>
      <c r="BQ351" s="35">
        <f>IF($B351="P",VLOOKUP($E351,'[2]Costeo-JUL26'!$B$9:$CQ$307,BQ$1,0),0)</f>
        <v>0</v>
      </c>
      <c r="BR351" s="36">
        <f t="shared" si="179"/>
        <v>0</v>
      </c>
      <c r="BS351" s="36">
        <f t="shared" si="180"/>
        <v>0</v>
      </c>
      <c r="BT351" s="34">
        <f>IF($B351="P",VLOOKUP($E351,'[2]Costeo-JUL26'!$B$9:$CQ$307,BT$1,0),0)</f>
        <v>0</v>
      </c>
      <c r="BU351" s="16">
        <f>IF($B351="P",VLOOKUP($E351,'[2]Costeo-JUL26'!$B$9:$CQ$307,BU$1,0),0)*$G351</f>
        <v>0</v>
      </c>
      <c r="BV351" s="36">
        <f>IF($B351="P",VLOOKUP($E351,'[2]Costeo-JUL26'!$B$9:$CQ$307,BV$1,0),0)*$G351</f>
        <v>0</v>
      </c>
      <c r="BW351" s="35">
        <f>IF($B351="P",VLOOKUP($E351,'[2]Costeo-JUL26'!$B$9:$CQ$307,BW$1,0),0)</f>
        <v>0</v>
      </c>
      <c r="BX351" s="36">
        <f t="shared" si="181"/>
        <v>0</v>
      </c>
      <c r="BY351" s="36">
        <f t="shared" si="182"/>
        <v>0</v>
      </c>
      <c r="BZ351" s="34">
        <f>IF($B351="P",VLOOKUP($E351,'[2]Costeo-JUL26'!$B$9:$CQ$307,BZ$1,0),0)</f>
        <v>936704</v>
      </c>
      <c r="CA351" s="16">
        <f>IF($B351="P",VLOOKUP($E351,'[2]Costeo-JUL26'!$B$9:$CQ$307,CA$1,0),0)*$G351</f>
        <v>204.80722192928482</v>
      </c>
      <c r="CB351" s="36">
        <f>IF($B351="P",VLOOKUP($E351,'[2]Costeo-JUL26'!$B$9:$CQ$307,CB$1,0),0)*$G351</f>
        <v>97767.509135033004</v>
      </c>
      <c r="CC351" s="35">
        <f>IF($B351="P",VLOOKUP($E351,'[2]Costeo-JUL26'!$B$9:$CQ$307,CC$1,0),0)</f>
        <v>0.5</v>
      </c>
      <c r="CD351" s="36">
        <f t="shared" si="183"/>
        <v>48883.754567516502</v>
      </c>
      <c r="CE351" s="36">
        <f t="shared" si="184"/>
        <v>146651.26370254951</v>
      </c>
      <c r="CF351" s="37">
        <f t="shared" si="156"/>
        <v>11796327.878460154</v>
      </c>
      <c r="CG351" s="36">
        <f>IF($B351="r",VLOOKUP($E351,'[2]Costeo-JUL26'!$B$9:$CQ$307,CG$1,0),0)*$G351</f>
        <v>0</v>
      </c>
      <c r="CH351" s="35">
        <f>VLOOKUP($E351,'[2]TEORICOS (05.26)'!$A$8:$T$251,CH$1,0)</f>
        <v>0</v>
      </c>
      <c r="CI351" s="36">
        <f t="shared" si="185"/>
        <v>0</v>
      </c>
      <c r="CJ351" s="37">
        <f t="shared" si="186"/>
        <v>0</v>
      </c>
      <c r="CM351" s="16">
        <f>SUMIFS('[1]Ajuste Inventario'!$I:$I,'[1]Ajuste Inventario'!$B:$B,E351,'[1]Ajuste Inventario'!$S:$S,D351)*-1</f>
        <v>0</v>
      </c>
      <c r="CN351" s="36">
        <f t="shared" si="157"/>
        <v>0</v>
      </c>
      <c r="CP351" t="str">
        <f t="shared" si="158"/>
        <v>2456Org.Vtas La Plata</v>
      </c>
      <c r="CQ351" s="10" t="e">
        <f t="shared" si="159"/>
        <v>#DIV/0!</v>
      </c>
    </row>
    <row r="352" spans="1:95" x14ac:dyDescent="0.25">
      <c r="A352" s="30">
        <v>46204</v>
      </c>
      <c r="B352" s="31" t="str">
        <f>VLOOKUP($E352,'[2]TEORICOS (05.26)'!$A$8:$T$251,B$1,0)</f>
        <v>P</v>
      </c>
      <c r="C352" s="32" t="str">
        <f>VLOOKUP($E352,'[2]TEORICOS (05.26)'!$A$8:$T$251,C$1,0)</f>
        <v>Aquarius</v>
      </c>
      <c r="D352" t="s">
        <v>218</v>
      </c>
      <c r="E352">
        <v>2458</v>
      </c>
      <c r="F352" t="s">
        <v>141</v>
      </c>
      <c r="G352" s="16">
        <v>2885</v>
      </c>
      <c r="H352" s="16">
        <v>6860.5299999999488</v>
      </c>
      <c r="I352" s="33">
        <v>36255261.26000087</v>
      </c>
      <c r="J352" s="33">
        <v>35683867.630000778</v>
      </c>
      <c r="K352" s="34">
        <f>IF($B352="P",VLOOKUP($E352,'[2]Costeo-JUL26'!$B$9:$CQ$307,K$1,0),0)</f>
        <v>919321</v>
      </c>
      <c r="L352" s="35">
        <f>VLOOKUP($E352,'[2]TEORICOS (05.26)'!$A$8:$T$251,L$1,0)</f>
        <v>0.17</v>
      </c>
      <c r="M352" s="36">
        <f t="shared" si="160"/>
        <v>6066257.4971001325</v>
      </c>
      <c r="N352" s="35">
        <f>IF($B352="P",VLOOKUP($E352,'[2]Costeo-JUL26'!$B$9:$CQ$307,N$1,0),0)</f>
        <v>8.0000000000000002E-3</v>
      </c>
      <c r="O352" s="36">
        <f t="shared" si="161"/>
        <v>48530.059976801058</v>
      </c>
      <c r="P352" s="36">
        <f>IF($B352="P",VLOOKUP($E352,'[2]Costeo-JUL26'!$B$9:$CQ$307,P$1,0),0)*H352</f>
        <v>0</v>
      </c>
      <c r="Q352" s="36">
        <f t="shared" si="162"/>
        <v>6114787.5570769338</v>
      </c>
      <c r="R352" s="34">
        <f>IF($B352="P",VLOOKUP($E352,'[2]Costeo-JUL26'!$B$9:$CQ$307,R$1,0),0)</f>
        <v>902332</v>
      </c>
      <c r="S352" s="16">
        <f>IF($B352="P",VLOOKUP($E352,'[2]Costeo-JUL26'!$B$9:$CQ$307,S$1,0),0)*$G352</f>
        <v>3268.0776187986917</v>
      </c>
      <c r="T352" s="36">
        <f>IF($B352="P",VLOOKUP($E352,'[2]Costeo-JUL26'!$B$9:$CQ$307,T$1,0),0)*$G352</f>
        <v>2279660.2707540132</v>
      </c>
      <c r="U352" s="35">
        <f>IF($B352="P",VLOOKUP($E352,'[2]Costeo-JUL26'!$B$9:$CQ$307,U$1,0),0)</f>
        <v>1.4999999999999999E-2</v>
      </c>
      <c r="V352" s="36">
        <f t="shared" si="163"/>
        <v>34194.904061310197</v>
      </c>
      <c r="W352" s="36">
        <f t="shared" si="164"/>
        <v>2313855.1748153232</v>
      </c>
      <c r="X352" s="34">
        <f>IF($B352="P",VLOOKUP($E352,'[2]Costeo-JUL26'!$B$9:$CQ$307,X$1,0),0)</f>
        <v>0</v>
      </c>
      <c r="Y352" s="16">
        <f>IF($B352="P",VLOOKUP($E352,'[2]Costeo-JUL26'!$B$9:$CQ$307,Y$1,0),0)*$G352</f>
        <v>0</v>
      </c>
      <c r="Z352" s="36">
        <f>IF($B352="P",VLOOKUP($E352,'[2]Costeo-JUL26'!$B$9:$CQ$307,Z$1,0),0)*$G352</f>
        <v>0</v>
      </c>
      <c r="AA352" s="35">
        <f>IF($B352="P",VLOOKUP($E352,'[2]Costeo-JUL26'!$B$9:$CQ$307,AA$1,0),0)</f>
        <v>0</v>
      </c>
      <c r="AB352" s="36">
        <f t="shared" si="165"/>
        <v>0</v>
      </c>
      <c r="AC352" s="36">
        <f t="shared" si="166"/>
        <v>0</v>
      </c>
      <c r="AD352" s="34">
        <f>IF($B352="P",VLOOKUP($E352,'[2]Costeo-JUL26'!$B$9:$CQ$307,AD$1,0),0)</f>
        <v>902257</v>
      </c>
      <c r="AE352" s="16">
        <f>IF($B352="P",VLOOKUP($E352,'[2]Costeo-JUL26'!$B$9:$CQ$307,AE$1,0),0)*$G352</f>
        <v>17310</v>
      </c>
      <c r="AF352" s="36">
        <f>IF($B352="P",VLOOKUP($E352,'[2]Costeo-JUL26'!$B$9:$CQ$307,AF$1,0),0)*$G352</f>
        <v>265660.03200000001</v>
      </c>
      <c r="AG352" s="35">
        <f>IF($B352="P",VLOOKUP($E352,'[2]Costeo-JUL26'!$B$9:$CQ$307,AG$1,0),0)</f>
        <v>6.0000000000000001E-3</v>
      </c>
      <c r="AH352" s="36">
        <f t="shared" si="167"/>
        <v>1593.960192</v>
      </c>
      <c r="AI352" s="36">
        <f t="shared" si="168"/>
        <v>267253.99219200003</v>
      </c>
      <c r="AJ352" s="34">
        <f>IF($B352="P",VLOOKUP($E352,'[2]Costeo-JUL26'!$B$9:$CQ$307,AJ$1,0),0)</f>
        <v>925511</v>
      </c>
      <c r="AK352" s="16">
        <f>IF($B352="P",VLOOKUP($E352,'[2]Costeo-JUL26'!$B$9:$CQ$307,AK$1,0),0)*$G352</f>
        <v>17310</v>
      </c>
      <c r="AL352" s="36">
        <f>IF($B352="P",VLOOKUP($E352,'[2]Costeo-JUL26'!$B$9:$CQ$307,AL$1,0),0)*$G352</f>
        <v>237807.20339999997</v>
      </c>
      <c r="AM352" s="35">
        <f>IF($B352="P",VLOOKUP($E352,'[2]Costeo-JUL26'!$B$9:$CQ$307,AM$1,0),0)</f>
        <v>1.7999999999999999E-2</v>
      </c>
      <c r="AN352" s="36">
        <f t="shared" si="169"/>
        <v>4280.5296611999993</v>
      </c>
      <c r="AO352" s="36">
        <f t="shared" si="170"/>
        <v>242087.73306119998</v>
      </c>
      <c r="AP352" s="34">
        <f>IF($B352="P",VLOOKUP($E352,'[2]Costeo-JUL26'!$B$9:$CQ$307,AP$1,0),0)</f>
        <v>911881</v>
      </c>
      <c r="AQ352" s="16">
        <f>IF($B352="P",VLOOKUP($E352,'[2]Costeo-JUL26'!$B$9:$CQ$307,AQ$1,0),0)*$G352</f>
        <v>17310</v>
      </c>
      <c r="AR352" s="36">
        <f>IF($B352="P",VLOOKUP($E352,'[2]Costeo-JUL26'!$B$9:$CQ$307,AR$1,0),0)*$G352</f>
        <v>2348814.6720391228</v>
      </c>
      <c r="AS352" s="35">
        <f>IF($B352="P",VLOOKUP($E352,'[2]Costeo-JUL26'!$B$9:$CQ$307,AS$1,0),0)</f>
        <v>0.02</v>
      </c>
      <c r="AT352" s="36">
        <f t="shared" si="171"/>
        <v>46976.293440782458</v>
      </c>
      <c r="AU352" s="36">
        <f t="shared" si="172"/>
        <v>2395790.9654799053</v>
      </c>
      <c r="AV352" s="34">
        <f>IF($B352="P",VLOOKUP($E352,'[2]Costeo-JUL26'!$B$9:$CQ$307,AV$1,0),0)</f>
        <v>901729</v>
      </c>
      <c r="AW352" s="16">
        <f>IF($B352="P",VLOOKUP($E352,'[2]Costeo-JUL26'!$B$9:$CQ$307,AW$1,0),0)*$G352</f>
        <v>118.5735</v>
      </c>
      <c r="AX352" s="36">
        <f>IF($B352="P",VLOOKUP($E352,'[2]Costeo-JUL26'!$B$9:$CQ$307,AX$1,0),0)*$G352</f>
        <v>565837.48493999999</v>
      </c>
      <c r="AY352" s="35">
        <f>IF($B352="P",VLOOKUP($E352,'[2]Costeo-JUL26'!$B$9:$CQ$307,AY$1,0),0)</f>
        <v>0.03</v>
      </c>
      <c r="AZ352" s="36">
        <f t="shared" si="173"/>
        <v>16975.124548199998</v>
      </c>
      <c r="BA352" s="36">
        <f t="shared" si="174"/>
        <v>582812.60948820005</v>
      </c>
      <c r="BB352" s="34">
        <f>IF($B352="P",VLOOKUP($E352,'[2]Costeo-JUL26'!$B$9:$CQ$307,BB$1,0),0)</f>
        <v>902311</v>
      </c>
      <c r="BC352" s="16">
        <f>IF($B352="P",VLOOKUP($E352,'[2]Costeo-JUL26'!$B$9:$CQ$307,BC$1,0),0)*$G352</f>
        <v>12.621875000000001</v>
      </c>
      <c r="BD352" s="36">
        <f>IF($B352="P",VLOOKUP($E352,'[2]Costeo-JUL26'!$B$9:$CQ$307,BD$1,0),0)*$G352</f>
        <v>49498.512984375011</v>
      </c>
      <c r="BE352" s="35">
        <f>IF($B352="P",VLOOKUP($E352,'[2]Costeo-JUL26'!$B$9:$CQ$307,BE$1,0),0)</f>
        <v>0.03</v>
      </c>
      <c r="BF352" s="36">
        <f t="shared" si="175"/>
        <v>1484.9553895312504</v>
      </c>
      <c r="BG352" s="36">
        <f t="shared" si="176"/>
        <v>50983.46837390626</v>
      </c>
      <c r="BH352" s="34">
        <f>IF($B352="P",VLOOKUP($E352,'[2]Costeo-JUL26'!$B$9:$CQ$307,BH$1,0),0)</f>
        <v>933089</v>
      </c>
      <c r="BI352" s="16">
        <f>IF($B352="P",VLOOKUP($E352,'[2]Costeo-JUL26'!$B$9:$CQ$307,BI$1,0),0)*$G352</f>
        <v>108.1875</v>
      </c>
      <c r="BJ352" s="36">
        <f>IF($B352="P",VLOOKUP($E352,'[2]Costeo-JUL26'!$B$9:$CQ$307,BJ$1,0),0)*$G352</f>
        <v>80564.260805749131</v>
      </c>
      <c r="BK352" s="35">
        <f>IF(BH352=910319,0,IF($B352="P",VLOOKUP($E352,'[2]Costeo-JUL26'!$B$9:$CQ$307,BK$1,0),0))</f>
        <v>0.02</v>
      </c>
      <c r="BL352" s="36">
        <f t="shared" si="177"/>
        <v>1611.2852161149826</v>
      </c>
      <c r="BM352" s="36">
        <f t="shared" si="178"/>
        <v>82175.546021864109</v>
      </c>
      <c r="BN352" s="34">
        <f>IF($B352="P",VLOOKUP($E352,'[2]Costeo-JUL26'!$B$9:$CQ$307,BN$1,0),0)</f>
        <v>0</v>
      </c>
      <c r="BO352" s="16">
        <f>IF($B352="P",VLOOKUP($E352,'[2]Costeo-JUL26'!$B$9:$CQ$307,BO$1,0),0)*$G352</f>
        <v>0</v>
      </c>
      <c r="BP352" s="36">
        <f>IF($B352="P",VLOOKUP($E352,'[2]Costeo-JUL26'!$B$9:$CQ$307,BP$1,0),0)*$G352</f>
        <v>0</v>
      </c>
      <c r="BQ352" s="35">
        <f>IF($B352="P",VLOOKUP($E352,'[2]Costeo-JUL26'!$B$9:$CQ$307,BQ$1,0),0)</f>
        <v>0</v>
      </c>
      <c r="BR352" s="36">
        <f t="shared" si="179"/>
        <v>0</v>
      </c>
      <c r="BS352" s="36">
        <f t="shared" si="180"/>
        <v>0</v>
      </c>
      <c r="BT352" s="34">
        <f>IF($B352="P",VLOOKUP($E352,'[2]Costeo-JUL26'!$B$9:$CQ$307,BT$1,0),0)</f>
        <v>0</v>
      </c>
      <c r="BU352" s="16">
        <f>IF($B352="P",VLOOKUP($E352,'[2]Costeo-JUL26'!$B$9:$CQ$307,BU$1,0),0)*$G352</f>
        <v>0</v>
      </c>
      <c r="BV352" s="36">
        <f>IF($B352="P",VLOOKUP($E352,'[2]Costeo-JUL26'!$B$9:$CQ$307,BV$1,0),0)*$G352</f>
        <v>0</v>
      </c>
      <c r="BW352" s="35">
        <f>IF($B352="P",VLOOKUP($E352,'[2]Costeo-JUL26'!$B$9:$CQ$307,BW$1,0),0)</f>
        <v>0</v>
      </c>
      <c r="BX352" s="36">
        <f t="shared" si="181"/>
        <v>0</v>
      </c>
      <c r="BY352" s="36">
        <f t="shared" si="182"/>
        <v>0</v>
      </c>
      <c r="BZ352" s="34">
        <f>IF($B352="P",VLOOKUP($E352,'[2]Costeo-JUL26'!$B$9:$CQ$307,BZ$1,0),0)</f>
        <v>936704</v>
      </c>
      <c r="CA352" s="16">
        <f>IF($B352="P",VLOOKUP($E352,'[2]Costeo-JUL26'!$B$9:$CQ$307,CA$1,0),0)*$G352</f>
        <v>236.7262961802831</v>
      </c>
      <c r="CB352" s="36">
        <f>IF($B352="P",VLOOKUP($E352,'[2]Costeo-JUL26'!$B$9:$CQ$307,CB$1,0),0)*$G352</f>
        <v>113004.51276224766</v>
      </c>
      <c r="CC352" s="35">
        <f>IF($B352="P",VLOOKUP($E352,'[2]Costeo-JUL26'!$B$9:$CQ$307,CC$1,0),0)</f>
        <v>0.5</v>
      </c>
      <c r="CD352" s="36">
        <f t="shared" si="183"/>
        <v>56502.256381123829</v>
      </c>
      <c r="CE352" s="36">
        <f t="shared" si="184"/>
        <v>169506.76914337149</v>
      </c>
      <c r="CF352" s="37">
        <f t="shared" si="156"/>
        <v>12219253.815652704</v>
      </c>
      <c r="CG352" s="36">
        <f>IF($B352="r",VLOOKUP($E352,'[2]Costeo-JUL26'!$B$9:$CQ$307,CG$1,0),0)*$G352</f>
        <v>0</v>
      </c>
      <c r="CH352" s="35">
        <f>VLOOKUP($E352,'[2]TEORICOS (05.26)'!$A$8:$T$251,CH$1,0)</f>
        <v>0</v>
      </c>
      <c r="CI352" s="36">
        <f t="shared" si="185"/>
        <v>0</v>
      </c>
      <c r="CJ352" s="37">
        <f t="shared" si="186"/>
        <v>0</v>
      </c>
      <c r="CM352" s="16">
        <f>SUMIFS('[1]Ajuste Inventario'!$I:$I,'[1]Ajuste Inventario'!$B:$B,E352,'[1]Ajuste Inventario'!$S:$S,D352)*-1</f>
        <v>0</v>
      </c>
      <c r="CN352" s="36">
        <f t="shared" si="157"/>
        <v>0</v>
      </c>
      <c r="CP352" t="str">
        <f t="shared" si="158"/>
        <v>2458Org.Vtas La Plata</v>
      </c>
      <c r="CQ352" s="10" t="e">
        <f t="shared" si="159"/>
        <v>#DIV/0!</v>
      </c>
    </row>
    <row r="353" spans="1:95" x14ac:dyDescent="0.25">
      <c r="A353" s="30">
        <v>46204</v>
      </c>
      <c r="B353" s="31" t="str">
        <f>VLOOKUP($E353,'[2]TEORICOS (05.26)'!$A$8:$T$251,B$1,0)</f>
        <v>P</v>
      </c>
      <c r="C353" s="32" t="str">
        <f>VLOOKUP($E353,'[2]TEORICOS (05.26)'!$A$8:$T$251,C$1,0)</f>
        <v>Crush</v>
      </c>
      <c r="D353" t="s">
        <v>218</v>
      </c>
      <c r="E353">
        <v>2459</v>
      </c>
      <c r="F353" t="s">
        <v>142</v>
      </c>
      <c r="G353" s="16">
        <v>3531.6669999999999</v>
      </c>
      <c r="H353" s="16">
        <v>8398.3041259999027</v>
      </c>
      <c r="I353" s="33">
        <v>26580568.549999788</v>
      </c>
      <c r="J353" s="33">
        <v>25270956.319999974</v>
      </c>
      <c r="K353" s="34">
        <f>IF($B353="P",VLOOKUP($E353,'[2]Costeo-JUL26'!$B$9:$CQ$307,K$1,0),0)</f>
        <v>901769</v>
      </c>
      <c r="L353" s="35">
        <f>VLOOKUP($E353,'[2]TEORICOS (05.26)'!$A$8:$T$251,L$1,0)</f>
        <v>0.13</v>
      </c>
      <c r="M353" s="36">
        <f t="shared" si="160"/>
        <v>3285224.3215999966</v>
      </c>
      <c r="N353" s="35">
        <f>IF($B353="P",VLOOKUP($E353,'[2]Costeo-JUL26'!$B$9:$CQ$307,N$1,0),0)</f>
        <v>8.0000000000000002E-3</v>
      </c>
      <c r="O353" s="36">
        <f t="shared" si="161"/>
        <v>26281.794572799972</v>
      </c>
      <c r="P353" s="36">
        <f>IF($B353="P",VLOOKUP($E353,'[2]Costeo-JUL26'!$B$9:$CQ$307,P$1,0),0)*H353</f>
        <v>0</v>
      </c>
      <c r="Q353" s="36">
        <f t="shared" si="162"/>
        <v>3311506.1161727966</v>
      </c>
      <c r="R353" s="34">
        <f>IF($B353="P",VLOOKUP($E353,'[2]Costeo-JUL26'!$B$9:$CQ$307,R$1,0),0)</f>
        <v>0</v>
      </c>
      <c r="S353" s="16">
        <f>IF($B353="P",VLOOKUP($E353,'[2]Costeo-JUL26'!$B$9:$CQ$307,S$1,0),0)*$G353</f>
        <v>0</v>
      </c>
      <c r="T353" s="36">
        <f>IF($B353="P",VLOOKUP($E353,'[2]Costeo-JUL26'!$B$9:$CQ$307,T$1,0),0)*$G353</f>
        <v>0</v>
      </c>
      <c r="U353" s="35">
        <f>IF($B353="P",VLOOKUP($E353,'[2]Costeo-JUL26'!$B$9:$CQ$307,U$1,0),0)</f>
        <v>0</v>
      </c>
      <c r="V353" s="36">
        <f t="shared" si="163"/>
        <v>0</v>
      </c>
      <c r="W353" s="36">
        <f t="shared" si="164"/>
        <v>0</v>
      </c>
      <c r="X353" s="34">
        <f>IF($B353="P",VLOOKUP($E353,'[2]Costeo-JUL26'!$B$9:$CQ$307,X$1,0),0)</f>
        <v>902338</v>
      </c>
      <c r="Y353" s="16">
        <f>IF($B353="P",VLOOKUP($E353,'[2]Costeo-JUL26'!$B$9:$CQ$307,Y$1,0),0)*$G353</f>
        <v>387.04598153099994</v>
      </c>
      <c r="Z353" s="36">
        <f>IF($B353="P",VLOOKUP($E353,'[2]Costeo-JUL26'!$B$9:$CQ$307,Z$1,0),0)*$G353</f>
        <v>109433.38081807492</v>
      </c>
      <c r="AA353" s="35">
        <f>IF($B353="P",VLOOKUP($E353,'[2]Costeo-JUL26'!$B$9:$CQ$307,AA$1,0),0)</f>
        <v>0.45</v>
      </c>
      <c r="AB353" s="36">
        <f t="shared" si="165"/>
        <v>49245.021368133712</v>
      </c>
      <c r="AC353" s="36">
        <f t="shared" si="166"/>
        <v>158678.40218620864</v>
      </c>
      <c r="AD353" s="34">
        <f>IF($B353="P",VLOOKUP($E353,'[2]Costeo-JUL26'!$B$9:$CQ$307,AD$1,0),0)</f>
        <v>901767</v>
      </c>
      <c r="AE353" s="16">
        <f>IF($B353="P",VLOOKUP($E353,'[2]Costeo-JUL26'!$B$9:$CQ$307,AE$1,0),0)*$G353</f>
        <v>21190.002</v>
      </c>
      <c r="AF353" s="36">
        <f>IF($B353="P",VLOOKUP($E353,'[2]Costeo-JUL26'!$B$9:$CQ$307,AF$1,0),0)*$G353</f>
        <v>325207.19869440002</v>
      </c>
      <c r="AG353" s="35">
        <f>IF($B353="P",VLOOKUP($E353,'[2]Costeo-JUL26'!$B$9:$CQ$307,AG$1,0),0)</f>
        <v>6.0000000000000001E-3</v>
      </c>
      <c r="AH353" s="36">
        <f t="shared" si="167"/>
        <v>1951.2431921664001</v>
      </c>
      <c r="AI353" s="36">
        <f t="shared" si="168"/>
        <v>327158.4418865664</v>
      </c>
      <c r="AJ353" s="34">
        <f>IF($B353="P",VLOOKUP($E353,'[2]Costeo-JUL26'!$B$9:$CQ$307,AJ$1,0),0)</f>
        <v>909144</v>
      </c>
      <c r="AK353" s="16">
        <f>IF($B353="P",VLOOKUP($E353,'[2]Costeo-JUL26'!$B$9:$CQ$307,AK$1,0),0)*$G353</f>
        <v>21190.002</v>
      </c>
      <c r="AL353" s="36">
        <f>IF($B353="P",VLOOKUP($E353,'[2]Costeo-JUL26'!$B$9:$CQ$307,AL$1,0),0)*$G353</f>
        <v>295193.67986159999</v>
      </c>
      <c r="AM353" s="35">
        <f>IF($B353="P",VLOOKUP($E353,'[2]Costeo-JUL26'!$B$9:$CQ$307,AM$1,0),0)</f>
        <v>1.7999999999999999E-2</v>
      </c>
      <c r="AN353" s="36">
        <f t="shared" si="169"/>
        <v>5313.4862375087996</v>
      </c>
      <c r="AO353" s="36">
        <f t="shared" si="170"/>
        <v>300507.16609910881</v>
      </c>
      <c r="AP353" s="34">
        <f>IF($B353="P",VLOOKUP($E353,'[2]Costeo-JUL26'!$B$9:$CQ$307,AP$1,0),0)</f>
        <v>911423</v>
      </c>
      <c r="AQ353" s="16">
        <f>IF($B353="P",VLOOKUP($E353,'[2]Costeo-JUL26'!$B$9:$CQ$307,AQ$1,0),0)*$G353</f>
        <v>21190.002</v>
      </c>
      <c r="AR353" s="36">
        <f>IF($B353="P",VLOOKUP($E353,'[2]Costeo-JUL26'!$B$9:$CQ$307,AR$1,0),0)*$G353</f>
        <v>3234651.6862125644</v>
      </c>
      <c r="AS353" s="35">
        <f>IF($B353="P",VLOOKUP($E353,'[2]Costeo-JUL26'!$B$9:$CQ$307,AS$1,0),0)</f>
        <v>0.02</v>
      </c>
      <c r="AT353" s="36">
        <f t="shared" si="171"/>
        <v>64693.033724251291</v>
      </c>
      <c r="AU353" s="36">
        <f t="shared" si="172"/>
        <v>3299344.7199368156</v>
      </c>
      <c r="AV353" s="34">
        <f>IF($B353="P",VLOOKUP($E353,'[2]Costeo-JUL26'!$B$9:$CQ$307,AV$1,0),0)</f>
        <v>932442</v>
      </c>
      <c r="AW353" s="16">
        <f>IF($B353="P",VLOOKUP($E353,'[2]Costeo-JUL26'!$B$9:$CQ$307,AW$1,0),0)*$G353</f>
        <v>97.8271759</v>
      </c>
      <c r="AX353" s="36">
        <f>IF($B353="P",VLOOKUP($E353,'[2]Costeo-JUL26'!$B$9:$CQ$307,AX$1,0),0)*$G353</f>
        <v>361106.94195282587</v>
      </c>
      <c r="AY353" s="35">
        <f>IF($B353="P",VLOOKUP($E353,'[2]Costeo-JUL26'!$B$9:$CQ$307,AY$1,0),0)</f>
        <v>0.03</v>
      </c>
      <c r="AZ353" s="36">
        <f t="shared" si="173"/>
        <v>10833.208258584777</v>
      </c>
      <c r="BA353" s="36">
        <f t="shared" si="174"/>
        <v>371940.15021141066</v>
      </c>
      <c r="BB353" s="34">
        <f>IF($B353="P",VLOOKUP($E353,'[2]Costeo-JUL26'!$B$9:$CQ$307,BB$1,0),0)</f>
        <v>902311</v>
      </c>
      <c r="BC353" s="16">
        <f>IF($B353="P",VLOOKUP($E353,'[2]Costeo-JUL26'!$B$9:$CQ$307,BC$1,0),0)*$G353</f>
        <v>15.451043125000002</v>
      </c>
      <c r="BD353" s="36">
        <f>IF($B353="P",VLOOKUP($E353,'[2]Costeo-JUL26'!$B$9:$CQ$307,BD$1,0),0)*$G353</f>
        <v>60593.506015940635</v>
      </c>
      <c r="BE353" s="35">
        <f>IF($B353="P",VLOOKUP($E353,'[2]Costeo-JUL26'!$B$9:$CQ$307,BE$1,0),0)</f>
        <v>0.03</v>
      </c>
      <c r="BF353" s="36">
        <f t="shared" si="175"/>
        <v>1817.805180478219</v>
      </c>
      <c r="BG353" s="36">
        <f t="shared" si="176"/>
        <v>62411.311196418857</v>
      </c>
      <c r="BH353" s="34">
        <f>IF($B353="P",VLOOKUP($E353,'[2]Costeo-JUL26'!$B$9:$CQ$307,BH$1,0),0)</f>
        <v>933089</v>
      </c>
      <c r="BI353" s="16">
        <f>IF($B353="P",VLOOKUP($E353,'[2]Costeo-JUL26'!$B$9:$CQ$307,BI$1,0),0)*$G353</f>
        <v>132.4375125</v>
      </c>
      <c r="BJ353" s="36">
        <f>IF($B353="P",VLOOKUP($E353,'[2]Costeo-JUL26'!$B$9:$CQ$307,BJ$1,0),0)*$G353</f>
        <v>98622.579295340591</v>
      </c>
      <c r="BK353" s="35">
        <f>IF(BH353=910319,0,IF($B353="P",VLOOKUP($E353,'[2]Costeo-JUL26'!$B$9:$CQ$307,BK$1,0),0))</f>
        <v>0.02</v>
      </c>
      <c r="BL353" s="36">
        <f t="shared" si="177"/>
        <v>1972.4515859068119</v>
      </c>
      <c r="BM353" s="36">
        <f t="shared" si="178"/>
        <v>100595.0308812474</v>
      </c>
      <c r="BN353" s="34">
        <f>IF($B353="P",VLOOKUP($E353,'[2]Costeo-JUL26'!$B$9:$CQ$307,BN$1,0),0)</f>
        <v>0</v>
      </c>
      <c r="BO353" s="16">
        <f>IF($B353="P",VLOOKUP($E353,'[2]Costeo-JUL26'!$B$9:$CQ$307,BO$1,0),0)*$G353</f>
        <v>0</v>
      </c>
      <c r="BP353" s="36">
        <f>IF($B353="P",VLOOKUP($E353,'[2]Costeo-JUL26'!$B$9:$CQ$307,BP$1,0),0)*$G353</f>
        <v>0</v>
      </c>
      <c r="BQ353" s="35">
        <f>IF($B353="P",VLOOKUP($E353,'[2]Costeo-JUL26'!$B$9:$CQ$307,BQ$1,0),0)</f>
        <v>0</v>
      </c>
      <c r="BR353" s="36">
        <f t="shared" si="179"/>
        <v>0</v>
      </c>
      <c r="BS353" s="36">
        <f t="shared" si="180"/>
        <v>0</v>
      </c>
      <c r="BT353" s="34">
        <f>IF($B353="P",VLOOKUP($E353,'[2]Costeo-JUL26'!$B$9:$CQ$307,BT$1,0),0)</f>
        <v>0</v>
      </c>
      <c r="BU353" s="16">
        <f>IF($B353="P",VLOOKUP($E353,'[2]Costeo-JUL26'!$B$9:$CQ$307,BU$1,0),0)*$G353</f>
        <v>0</v>
      </c>
      <c r="BV353" s="36">
        <f>IF($B353="P",VLOOKUP($E353,'[2]Costeo-JUL26'!$B$9:$CQ$307,BV$1,0),0)*$G353</f>
        <v>0</v>
      </c>
      <c r="BW353" s="35">
        <f>IF($B353="P",VLOOKUP($E353,'[2]Costeo-JUL26'!$B$9:$CQ$307,BW$1,0),0)</f>
        <v>0</v>
      </c>
      <c r="BX353" s="36">
        <f t="shared" si="181"/>
        <v>0</v>
      </c>
      <c r="BY353" s="36">
        <f t="shared" si="182"/>
        <v>0</v>
      </c>
      <c r="BZ353" s="34">
        <f>IF($B353="P",VLOOKUP($E353,'[2]Costeo-JUL26'!$B$9:$CQ$307,BZ$1,0),0)</f>
        <v>0</v>
      </c>
      <c r="CA353" s="16">
        <f>IF($B353="P",VLOOKUP($E353,'[2]Costeo-JUL26'!$B$9:$CQ$307,CA$1,0),0)*$G353</f>
        <v>0</v>
      </c>
      <c r="CB353" s="36">
        <f>IF($B353="P",VLOOKUP($E353,'[2]Costeo-JUL26'!$B$9:$CQ$307,CB$1,0),0)*$G353</f>
        <v>0</v>
      </c>
      <c r="CC353" s="35">
        <f>IF($B353="P",VLOOKUP($E353,'[2]Costeo-JUL26'!$B$9:$CQ$307,CC$1,0),0)</f>
        <v>0</v>
      </c>
      <c r="CD353" s="36">
        <f t="shared" si="183"/>
        <v>0</v>
      </c>
      <c r="CE353" s="36">
        <f t="shared" si="184"/>
        <v>0</v>
      </c>
      <c r="CF353" s="37">
        <f t="shared" si="156"/>
        <v>7932141.3385705734</v>
      </c>
      <c r="CG353" s="36">
        <f>IF($B353="r",VLOOKUP($E353,'[2]Costeo-JUL26'!$B$9:$CQ$307,CG$1,0),0)*$G353</f>
        <v>0</v>
      </c>
      <c r="CH353" s="35">
        <f>VLOOKUP($E353,'[2]TEORICOS (05.26)'!$A$8:$T$251,CH$1,0)</f>
        <v>0</v>
      </c>
      <c r="CI353" s="36">
        <f t="shared" si="185"/>
        <v>0</v>
      </c>
      <c r="CJ353" s="37">
        <f t="shared" si="186"/>
        <v>0</v>
      </c>
      <c r="CM353" s="16">
        <f>SUMIFS('[1]Ajuste Inventario'!$I:$I,'[1]Ajuste Inventario'!$B:$B,E353,'[1]Ajuste Inventario'!$S:$S,D353)*-1</f>
        <v>0</v>
      </c>
      <c r="CN353" s="36">
        <f t="shared" si="157"/>
        <v>0</v>
      </c>
      <c r="CP353" t="str">
        <f t="shared" si="158"/>
        <v>2459Org.Vtas La Plata</v>
      </c>
      <c r="CQ353" s="10" t="e">
        <f t="shared" si="159"/>
        <v>#DIV/0!</v>
      </c>
    </row>
    <row r="354" spans="1:95" x14ac:dyDescent="0.25">
      <c r="A354" s="30">
        <v>46204</v>
      </c>
      <c r="B354" s="31" t="str">
        <f>VLOOKUP($E354,'[2]TEORICOS (05.26)'!$A$8:$T$251,B$1,0)</f>
        <v>P</v>
      </c>
      <c r="C354" s="32" t="str">
        <f>VLOOKUP($E354,'[2]TEORICOS (05.26)'!$A$8:$T$251,C$1,0)</f>
        <v>Aquarius</v>
      </c>
      <c r="D354" t="s">
        <v>218</v>
      </c>
      <c r="E354">
        <v>2463</v>
      </c>
      <c r="F354" t="s">
        <v>143</v>
      </c>
      <c r="G354" s="16">
        <v>3920.5</v>
      </c>
      <c r="H354" s="16">
        <v>2760.0319999999929</v>
      </c>
      <c r="I354" s="33">
        <v>35824530.490000784</v>
      </c>
      <c r="J354" s="33">
        <v>33952054.100000516</v>
      </c>
      <c r="K354" s="34">
        <f>IF($B354="P",VLOOKUP($E354,'[2]Costeo-JUL26'!$B$9:$CQ$307,K$1,0),0)</f>
        <v>919320</v>
      </c>
      <c r="L354" s="35">
        <f>VLOOKUP($E354,'[2]TEORICOS (05.26)'!$A$8:$T$251,L$1,0)</f>
        <v>0.17</v>
      </c>
      <c r="M354" s="36">
        <f t="shared" si="160"/>
        <v>5771849.1970000882</v>
      </c>
      <c r="N354" s="35">
        <f>IF($B354="P",VLOOKUP($E354,'[2]Costeo-JUL26'!$B$9:$CQ$307,N$1,0),0)</f>
        <v>8.0000000000000002E-3</v>
      </c>
      <c r="O354" s="36">
        <f t="shared" si="161"/>
        <v>46174.793576000709</v>
      </c>
      <c r="P354" s="36">
        <f>IF($B354="P",VLOOKUP($E354,'[2]Costeo-JUL26'!$B$9:$CQ$307,P$1,0),0)*H354</f>
        <v>0</v>
      </c>
      <c r="Q354" s="36">
        <f t="shared" si="162"/>
        <v>5818023.9905760884</v>
      </c>
      <c r="R354" s="34">
        <f>IF($B354="P",VLOOKUP($E354,'[2]Costeo-JUL26'!$B$9:$CQ$307,R$1,0),0)</f>
        <v>902332</v>
      </c>
      <c r="S354" s="16">
        <f>IF($B354="P",VLOOKUP($E354,'[2]Costeo-JUL26'!$B$9:$CQ$307,S$1,0),0)*$G354</f>
        <v>1457.4619843996657</v>
      </c>
      <c r="T354" s="36">
        <f>IF($B354="P",VLOOKUP($E354,'[2]Costeo-JUL26'!$B$9:$CQ$307,T$1,0),0)*$G354</f>
        <v>1016658.2834074616</v>
      </c>
      <c r="U354" s="35">
        <f>IF($B354="P",VLOOKUP($E354,'[2]Costeo-JUL26'!$B$9:$CQ$307,U$1,0),0)</f>
        <v>1.4999999999999999E-2</v>
      </c>
      <c r="V354" s="36">
        <f t="shared" si="163"/>
        <v>15249.874251111924</v>
      </c>
      <c r="W354" s="36">
        <f t="shared" si="164"/>
        <v>1031908.1576585735</v>
      </c>
      <c r="X354" s="34">
        <f>IF($B354="P",VLOOKUP($E354,'[2]Costeo-JUL26'!$B$9:$CQ$307,X$1,0),0)</f>
        <v>0</v>
      </c>
      <c r="Y354" s="16">
        <f>IF($B354="P",VLOOKUP($E354,'[2]Costeo-JUL26'!$B$9:$CQ$307,Y$1,0),0)*$G354</f>
        <v>0</v>
      </c>
      <c r="Z354" s="36">
        <f>IF($B354="P",VLOOKUP($E354,'[2]Costeo-JUL26'!$B$9:$CQ$307,Z$1,0),0)*$G354</f>
        <v>0</v>
      </c>
      <c r="AA354" s="35">
        <f>IF($B354="P",VLOOKUP($E354,'[2]Costeo-JUL26'!$B$9:$CQ$307,AA$1,0),0)</f>
        <v>0</v>
      </c>
      <c r="AB354" s="36">
        <f t="shared" si="165"/>
        <v>0</v>
      </c>
      <c r="AC354" s="36">
        <f t="shared" si="166"/>
        <v>0</v>
      </c>
      <c r="AD354" s="34">
        <f>IF($B354="P",VLOOKUP($E354,'[2]Costeo-JUL26'!$B$9:$CQ$307,AD$1,0),0)</f>
        <v>902257</v>
      </c>
      <c r="AE354" s="16">
        <f>IF($B354="P",VLOOKUP($E354,'[2]Costeo-JUL26'!$B$9:$CQ$307,AE$1,0),0)*$G354</f>
        <v>31364</v>
      </c>
      <c r="AF354" s="36">
        <f>IF($B354="P",VLOOKUP($E354,'[2]Costeo-JUL26'!$B$9:$CQ$307,AF$1,0),0)*$G354</f>
        <v>481349.58080000005</v>
      </c>
      <c r="AG354" s="35">
        <f>IF($B354="P",VLOOKUP($E354,'[2]Costeo-JUL26'!$B$9:$CQ$307,AG$1,0),0)</f>
        <v>6.0000000000000001E-3</v>
      </c>
      <c r="AH354" s="36">
        <f t="shared" si="167"/>
        <v>2888.0974848000005</v>
      </c>
      <c r="AI354" s="36">
        <f t="shared" si="168"/>
        <v>484237.67828480003</v>
      </c>
      <c r="AJ354" s="34">
        <f>IF($B354="P",VLOOKUP($E354,'[2]Costeo-JUL26'!$B$9:$CQ$307,AJ$1,0),0)</f>
        <v>940039</v>
      </c>
      <c r="AK354" s="16">
        <f>IF($B354="P",VLOOKUP($E354,'[2]Costeo-JUL26'!$B$9:$CQ$307,AK$1,0),0)*$G354</f>
        <v>31364</v>
      </c>
      <c r="AL354" s="36">
        <f>IF($B354="P",VLOOKUP($E354,'[2]Costeo-JUL26'!$B$9:$CQ$307,AL$1,0),0)*$G354</f>
        <v>183136.90512000001</v>
      </c>
      <c r="AM354" s="35">
        <f>IF($B354="P",VLOOKUP($E354,'[2]Costeo-JUL26'!$B$9:$CQ$307,AM$1,0),0)</f>
        <v>1.7999999999999999E-2</v>
      </c>
      <c r="AN354" s="36">
        <f t="shared" si="169"/>
        <v>3296.4642921599998</v>
      </c>
      <c r="AO354" s="36">
        <f t="shared" si="170"/>
        <v>186433.36941216001</v>
      </c>
      <c r="AP354" s="34">
        <f>IF($B354="P",VLOOKUP($E354,'[2]Costeo-JUL26'!$B$9:$CQ$307,AP$1,0),0)</f>
        <v>901569</v>
      </c>
      <c r="AQ354" s="16">
        <f>IF($B354="P",VLOOKUP($E354,'[2]Costeo-JUL26'!$B$9:$CQ$307,AQ$1,0),0)*$G354</f>
        <v>31364</v>
      </c>
      <c r="AR354" s="36">
        <f>IF($B354="P",VLOOKUP($E354,'[2]Costeo-JUL26'!$B$9:$CQ$307,AR$1,0),0)*$G354</f>
        <v>2039758.367423411</v>
      </c>
      <c r="AS354" s="35">
        <f>IF($B354="P",VLOOKUP($E354,'[2]Costeo-JUL26'!$B$9:$CQ$307,AS$1,0),0)</f>
        <v>0.02</v>
      </c>
      <c r="AT354" s="36">
        <f t="shared" si="171"/>
        <v>40795.167348468218</v>
      </c>
      <c r="AU354" s="36">
        <f t="shared" si="172"/>
        <v>2080553.5347718792</v>
      </c>
      <c r="AV354" s="34">
        <f>IF($B354="P",VLOOKUP($E354,'[2]Costeo-JUL26'!$B$9:$CQ$307,AV$1,0),0)</f>
        <v>932436</v>
      </c>
      <c r="AW354" s="16">
        <f>IF($B354="P",VLOOKUP($E354,'[2]Costeo-JUL26'!$B$9:$CQ$307,AW$1,0),0)*$G354</f>
        <v>60.767749999999999</v>
      </c>
      <c r="AX354" s="36">
        <f>IF($B354="P",VLOOKUP($E354,'[2]Costeo-JUL26'!$B$9:$CQ$307,AX$1,0),0)*$G354</f>
        <v>289986.13370999997</v>
      </c>
      <c r="AY354" s="35">
        <f>IF($B354="P",VLOOKUP($E354,'[2]Costeo-JUL26'!$B$9:$CQ$307,AY$1,0),0)</f>
        <v>0.03</v>
      </c>
      <c r="AZ354" s="36">
        <f t="shared" si="173"/>
        <v>8699.5840112999995</v>
      </c>
      <c r="BA354" s="36">
        <f t="shared" si="174"/>
        <v>298685.71772129997</v>
      </c>
      <c r="BB354" s="34">
        <f>IF($B354="P",VLOOKUP($E354,'[2]Costeo-JUL26'!$B$9:$CQ$307,BB$1,0),0)</f>
        <v>902311</v>
      </c>
      <c r="BC354" s="16">
        <f>IF($B354="P",VLOOKUP($E354,'[2]Costeo-JUL26'!$B$9:$CQ$307,BC$1,0),0)*$G354</f>
        <v>8.1677083333333336</v>
      </c>
      <c r="BD354" s="36">
        <f>IF($B354="P",VLOOKUP($E354,'[2]Costeo-JUL26'!$B$9:$CQ$307,BD$1,0),0)*$G354</f>
        <v>32030.852546875005</v>
      </c>
      <c r="BE354" s="35">
        <f>IF($B354="P",VLOOKUP($E354,'[2]Costeo-JUL26'!$B$9:$CQ$307,BE$1,0),0)</f>
        <v>0.03</v>
      </c>
      <c r="BF354" s="36">
        <f t="shared" si="175"/>
        <v>960.92557640625012</v>
      </c>
      <c r="BG354" s="36">
        <f t="shared" si="176"/>
        <v>32991.778123281256</v>
      </c>
      <c r="BH354" s="34">
        <f>IF($B354="P",VLOOKUP($E354,'[2]Costeo-JUL26'!$B$9:$CQ$307,BH$1,0),0)</f>
        <v>933089</v>
      </c>
      <c r="BI354" s="16">
        <f>IF($B354="P",VLOOKUP($E354,'[2]Costeo-JUL26'!$B$9:$CQ$307,BI$1,0),0)*$G354</f>
        <v>90.75231481481481</v>
      </c>
      <c r="BJ354" s="36">
        <f>IF($B354="P",VLOOKUP($E354,'[2]Costeo-JUL26'!$B$9:$CQ$307,BJ$1,0),0)*$G354</f>
        <v>67580.757106562131</v>
      </c>
      <c r="BK354" s="35">
        <f>IF(BH354=910319,0,IF($B354="P",VLOOKUP($E354,'[2]Costeo-JUL26'!$B$9:$CQ$307,BK$1,0),0))</f>
        <v>0.02</v>
      </c>
      <c r="BL354" s="36">
        <f t="shared" si="177"/>
        <v>1351.6151421312427</v>
      </c>
      <c r="BM354" s="36">
        <f t="shared" si="178"/>
        <v>68932.372248693369</v>
      </c>
      <c r="BN354" s="34">
        <f>IF($B354="P",VLOOKUP($E354,'[2]Costeo-JUL26'!$B$9:$CQ$307,BN$1,0),0)</f>
        <v>0</v>
      </c>
      <c r="BO354" s="16">
        <f>IF($B354="P",VLOOKUP($E354,'[2]Costeo-JUL26'!$B$9:$CQ$307,BO$1,0),0)*$G354</f>
        <v>0</v>
      </c>
      <c r="BP354" s="36">
        <f>IF($B354="P",VLOOKUP($E354,'[2]Costeo-JUL26'!$B$9:$CQ$307,BP$1,0),0)*$G354</f>
        <v>0</v>
      </c>
      <c r="BQ354" s="35">
        <f>IF($B354="P",VLOOKUP($E354,'[2]Costeo-JUL26'!$B$9:$CQ$307,BQ$1,0),0)</f>
        <v>0</v>
      </c>
      <c r="BR354" s="36">
        <f t="shared" si="179"/>
        <v>0</v>
      </c>
      <c r="BS354" s="36">
        <f t="shared" si="180"/>
        <v>0</v>
      </c>
      <c r="BT354" s="34">
        <f>IF($B354="P",VLOOKUP($E354,'[2]Costeo-JUL26'!$B$9:$CQ$307,BT$1,0),0)</f>
        <v>0</v>
      </c>
      <c r="BU354" s="16">
        <f>IF($B354="P",VLOOKUP($E354,'[2]Costeo-JUL26'!$B$9:$CQ$307,BU$1,0),0)*$G354</f>
        <v>0</v>
      </c>
      <c r="BV354" s="36">
        <f>IF($B354="P",VLOOKUP($E354,'[2]Costeo-JUL26'!$B$9:$CQ$307,BV$1,0),0)*$G354</f>
        <v>0</v>
      </c>
      <c r="BW354" s="35">
        <f>IF($B354="P",VLOOKUP($E354,'[2]Costeo-JUL26'!$B$9:$CQ$307,BW$1,0),0)</f>
        <v>0</v>
      </c>
      <c r="BX354" s="36">
        <f t="shared" si="181"/>
        <v>0</v>
      </c>
      <c r="BY354" s="36">
        <f t="shared" si="182"/>
        <v>0</v>
      </c>
      <c r="BZ354" s="34">
        <f>IF($B354="P",VLOOKUP($E354,'[2]Costeo-JUL26'!$B$9:$CQ$307,BZ$1,0),0)</f>
        <v>936704</v>
      </c>
      <c r="CA354" s="16">
        <f>IF($B354="P",VLOOKUP($E354,'[2]Costeo-JUL26'!$B$9:$CQ$307,CA$1,0),0)*$G354</f>
        <v>95.316561440379999</v>
      </c>
      <c r="CB354" s="36">
        <f>IF($B354="P",VLOOKUP($E354,'[2]Costeo-JUL26'!$B$9:$CQ$307,CB$1,0),0)*$G354</f>
        <v>45500.655218886139</v>
      </c>
      <c r="CC354" s="35">
        <f>IF($B354="P",VLOOKUP($E354,'[2]Costeo-JUL26'!$B$9:$CQ$307,CC$1,0),0)</f>
        <v>0.5</v>
      </c>
      <c r="CD354" s="36">
        <f t="shared" si="183"/>
        <v>22750.327609443069</v>
      </c>
      <c r="CE354" s="36">
        <f t="shared" si="184"/>
        <v>68250.982828329201</v>
      </c>
      <c r="CF354" s="37">
        <f t="shared" si="156"/>
        <v>10070017.581625102</v>
      </c>
      <c r="CG354" s="36">
        <f>IF($B354="r",VLOOKUP($E354,'[2]Costeo-JUL26'!$B$9:$CQ$307,CG$1,0),0)*$G354</f>
        <v>0</v>
      </c>
      <c r="CH354" s="35">
        <f>VLOOKUP($E354,'[2]TEORICOS (05.26)'!$A$8:$T$251,CH$1,0)</f>
        <v>0</v>
      </c>
      <c r="CI354" s="36">
        <f t="shared" si="185"/>
        <v>0</v>
      </c>
      <c r="CJ354" s="37">
        <f t="shared" si="186"/>
        <v>0</v>
      </c>
      <c r="CM354" s="16">
        <f>SUMIFS('[1]Ajuste Inventario'!$I:$I,'[1]Ajuste Inventario'!$B:$B,E354,'[1]Ajuste Inventario'!$S:$S,D354)*-1</f>
        <v>0</v>
      </c>
      <c r="CN354" s="36">
        <f t="shared" si="157"/>
        <v>0</v>
      </c>
      <c r="CP354" t="str">
        <f t="shared" si="158"/>
        <v>2463Org.Vtas La Plata</v>
      </c>
      <c r="CQ354" s="10" t="e">
        <f t="shared" si="159"/>
        <v>#DIV/0!</v>
      </c>
    </row>
    <row r="355" spans="1:95" x14ac:dyDescent="0.25">
      <c r="A355" s="30">
        <v>46204</v>
      </c>
      <c r="B355" s="31" t="str">
        <f>VLOOKUP($E355,'[2]TEORICOS (05.26)'!$A$8:$T$251,B$1,0)</f>
        <v>P</v>
      </c>
      <c r="C355" s="32" t="str">
        <f>VLOOKUP($E355,'[2]TEORICOS (05.26)'!$A$8:$T$251,C$1,0)</f>
        <v>Aquarius</v>
      </c>
      <c r="D355" t="s">
        <v>218</v>
      </c>
      <c r="E355">
        <v>2466</v>
      </c>
      <c r="F355" t="s">
        <v>144</v>
      </c>
      <c r="G355" s="16">
        <v>4325.8329999999996</v>
      </c>
      <c r="H355" s="16">
        <v>6856.4453050001102</v>
      </c>
      <c r="I355" s="33">
        <v>42177302.35999956</v>
      </c>
      <c r="J355" s="33">
        <v>41652159.269999556</v>
      </c>
      <c r="K355" s="34">
        <f>IF($B355="P",VLOOKUP($E355,'[2]Costeo-JUL26'!$B$9:$CQ$307,K$1,0),0)</f>
        <v>919320</v>
      </c>
      <c r="L355" s="35">
        <f>VLOOKUP($E355,'[2]TEORICOS (05.26)'!$A$8:$T$251,L$1,0)</f>
        <v>0.17</v>
      </c>
      <c r="M355" s="36">
        <f t="shared" si="160"/>
        <v>7080867.0758999251</v>
      </c>
      <c r="N355" s="35">
        <f>IF($B355="P",VLOOKUP($E355,'[2]Costeo-JUL26'!$B$9:$CQ$307,N$1,0),0)</f>
        <v>8.0000000000000002E-3</v>
      </c>
      <c r="O355" s="36">
        <f t="shared" si="161"/>
        <v>56646.936607199401</v>
      </c>
      <c r="P355" s="36">
        <f>IF($B355="P",VLOOKUP($E355,'[2]Costeo-JUL26'!$B$9:$CQ$307,P$1,0),0)*H355</f>
        <v>0</v>
      </c>
      <c r="Q355" s="36">
        <f t="shared" si="162"/>
        <v>7137514.0125071248</v>
      </c>
      <c r="R355" s="34">
        <f>IF($B355="P",VLOOKUP($E355,'[2]Costeo-JUL26'!$B$9:$CQ$307,R$1,0),0)</f>
        <v>902332</v>
      </c>
      <c r="S355" s="16">
        <f>IF($B355="P",VLOOKUP($E355,'[2]Costeo-JUL26'!$B$9:$CQ$307,S$1,0),0)*$G355</f>
        <v>3618.3289335068248</v>
      </c>
      <c r="T355" s="36">
        <f>IF($B355="P",VLOOKUP($E355,'[2]Costeo-JUL26'!$B$9:$CQ$307,T$1,0),0)*$G355</f>
        <v>2523979.4394073556</v>
      </c>
      <c r="U355" s="35">
        <f>IF($B355="P",VLOOKUP($E355,'[2]Costeo-JUL26'!$B$9:$CQ$307,U$1,0),0)</f>
        <v>1.4999999999999999E-2</v>
      </c>
      <c r="V355" s="36">
        <f t="shared" si="163"/>
        <v>37859.691591110335</v>
      </c>
      <c r="W355" s="36">
        <f t="shared" si="164"/>
        <v>2561839.1309984662</v>
      </c>
      <c r="X355" s="34">
        <f>IF($B355="P",VLOOKUP($E355,'[2]Costeo-JUL26'!$B$9:$CQ$307,X$1,0),0)</f>
        <v>0</v>
      </c>
      <c r="Y355" s="16">
        <f>IF($B355="P",VLOOKUP($E355,'[2]Costeo-JUL26'!$B$9:$CQ$307,Y$1,0),0)*$G355</f>
        <v>0</v>
      </c>
      <c r="Z355" s="36">
        <f>IF($B355="P",VLOOKUP($E355,'[2]Costeo-JUL26'!$B$9:$CQ$307,Z$1,0),0)*$G355</f>
        <v>0</v>
      </c>
      <c r="AA355" s="35">
        <f>IF($B355="P",VLOOKUP($E355,'[2]Costeo-JUL26'!$B$9:$CQ$307,AA$1,0),0)</f>
        <v>0</v>
      </c>
      <c r="AB355" s="36">
        <f t="shared" si="165"/>
        <v>0</v>
      </c>
      <c r="AC355" s="36">
        <f t="shared" si="166"/>
        <v>0</v>
      </c>
      <c r="AD355" s="34">
        <f>IF($B355="P",VLOOKUP($E355,'[2]Costeo-JUL26'!$B$9:$CQ$307,AD$1,0),0)</f>
        <v>902257</v>
      </c>
      <c r="AE355" s="16">
        <f>IF($B355="P",VLOOKUP($E355,'[2]Costeo-JUL26'!$B$9:$CQ$307,AE$1,0),0)*$G355</f>
        <v>25954.998</v>
      </c>
      <c r="AF355" s="36">
        <f>IF($B355="P",VLOOKUP($E355,'[2]Costeo-JUL26'!$B$9:$CQ$307,AF$1,0),0)*$G355</f>
        <v>398336.54530559998</v>
      </c>
      <c r="AG355" s="35">
        <f>IF($B355="P",VLOOKUP($E355,'[2]Costeo-JUL26'!$B$9:$CQ$307,AG$1,0),0)</f>
        <v>6.0000000000000001E-3</v>
      </c>
      <c r="AH355" s="36">
        <f t="shared" si="167"/>
        <v>2390.0192718335998</v>
      </c>
      <c r="AI355" s="36">
        <f t="shared" si="168"/>
        <v>400726.56457743357</v>
      </c>
      <c r="AJ355" s="34">
        <f>IF($B355="P",VLOOKUP($E355,'[2]Costeo-JUL26'!$B$9:$CQ$307,AJ$1,0),0)</f>
        <v>940044</v>
      </c>
      <c r="AK355" s="16">
        <f>IF($B355="P",VLOOKUP($E355,'[2]Costeo-JUL26'!$B$9:$CQ$307,AK$1,0),0)*$G355</f>
        <v>25954.998</v>
      </c>
      <c r="AL355" s="36">
        <f>IF($B355="P",VLOOKUP($E355,'[2]Costeo-JUL26'!$B$9:$CQ$307,AL$1,0),0)*$G355</f>
        <v>223868.08694951999</v>
      </c>
      <c r="AM355" s="35">
        <f>IF($B355="P",VLOOKUP($E355,'[2]Costeo-JUL26'!$B$9:$CQ$307,AM$1,0),0)</f>
        <v>1.7999999999999999E-2</v>
      </c>
      <c r="AN355" s="36">
        <f t="shared" si="169"/>
        <v>4029.6255650913595</v>
      </c>
      <c r="AO355" s="36">
        <f t="shared" si="170"/>
        <v>227897.71251461134</v>
      </c>
      <c r="AP355" s="34">
        <f>IF($B355="P",VLOOKUP($E355,'[2]Costeo-JUL26'!$B$9:$CQ$307,AP$1,0),0)</f>
        <v>933429</v>
      </c>
      <c r="AQ355" s="16">
        <f>IF($B355="P",VLOOKUP($E355,'[2]Costeo-JUL26'!$B$9:$CQ$307,AQ$1,0),0)*$G355</f>
        <v>25954.998</v>
      </c>
      <c r="AR355" s="36">
        <f>IF($B355="P",VLOOKUP($E355,'[2]Costeo-JUL26'!$B$9:$CQ$307,AR$1,0),0)*$G355</f>
        <v>2549865.2034164406</v>
      </c>
      <c r="AS355" s="35">
        <f>IF($B355="P",VLOOKUP($E355,'[2]Costeo-JUL26'!$B$9:$CQ$307,AS$1,0),0)</f>
        <v>0.02</v>
      </c>
      <c r="AT355" s="36">
        <f t="shared" si="171"/>
        <v>50997.304068328813</v>
      </c>
      <c r="AU355" s="36">
        <f t="shared" si="172"/>
        <v>2600862.5074847694</v>
      </c>
      <c r="AV355" s="34">
        <f>IF($B355="P",VLOOKUP($E355,'[2]Costeo-JUL26'!$B$9:$CQ$307,AV$1,0),0)</f>
        <v>932438</v>
      </c>
      <c r="AW355" s="16">
        <f>IF($B355="P",VLOOKUP($E355,'[2]Costeo-JUL26'!$B$9:$CQ$307,AW$1,0),0)*$G355</f>
        <v>126.31432359999999</v>
      </c>
      <c r="AX355" s="36">
        <f>IF($B355="P",VLOOKUP($E355,'[2]Costeo-JUL26'!$B$9:$CQ$307,AX$1,0),0)*$G355</f>
        <v>602777.00479214394</v>
      </c>
      <c r="AY355" s="35">
        <f>IF($B355="P",VLOOKUP($E355,'[2]Costeo-JUL26'!$B$9:$CQ$307,AY$1,0),0)</f>
        <v>0.03</v>
      </c>
      <c r="AZ355" s="36">
        <f t="shared" si="173"/>
        <v>18083.310143764316</v>
      </c>
      <c r="BA355" s="36">
        <f t="shared" si="174"/>
        <v>620860.3149359083</v>
      </c>
      <c r="BB355" s="34">
        <f>IF($B355="P",VLOOKUP($E355,'[2]Costeo-JUL26'!$B$9:$CQ$307,BB$1,0),0)</f>
        <v>902311</v>
      </c>
      <c r="BC355" s="16">
        <f>IF($B355="P",VLOOKUP($E355,'[2]Costeo-JUL26'!$B$9:$CQ$307,BC$1,0),0)*$G355</f>
        <v>17.380579017857144</v>
      </c>
      <c r="BD355" s="36">
        <f>IF($B355="P",VLOOKUP($E355,'[2]Costeo-JUL26'!$B$9:$CQ$307,BD$1,0),0)*$G355</f>
        <v>68160.460802484391</v>
      </c>
      <c r="BE355" s="35">
        <f>IF($B355="P",VLOOKUP($E355,'[2]Costeo-JUL26'!$B$9:$CQ$307,BE$1,0),0)</f>
        <v>0.03</v>
      </c>
      <c r="BF355" s="36">
        <f t="shared" si="175"/>
        <v>2044.8138240745316</v>
      </c>
      <c r="BG355" s="36">
        <f t="shared" si="176"/>
        <v>70205.274626558923</v>
      </c>
      <c r="BH355" s="34">
        <f>IF($B355="P",VLOOKUP($E355,'[2]Costeo-JUL26'!$B$9:$CQ$307,BH$1,0),0)</f>
        <v>933089</v>
      </c>
      <c r="BI355" s="16">
        <f>IF($B355="P",VLOOKUP($E355,'[2]Costeo-JUL26'!$B$9:$CQ$307,BI$1,0),0)*$G355</f>
        <v>115.87052678571428</v>
      </c>
      <c r="BJ355" s="36">
        <f>IF($B355="P",VLOOKUP($E355,'[2]Costeo-JUL26'!$B$9:$CQ$307,BJ$1,0),0)*$G355</f>
        <v>86285.599904460541</v>
      </c>
      <c r="BK355" s="35">
        <f>IF(BH355=910319,0,IF($B355="P",VLOOKUP($E355,'[2]Costeo-JUL26'!$B$9:$CQ$307,BK$1,0),0))</f>
        <v>0.02</v>
      </c>
      <c r="BL355" s="36">
        <f t="shared" si="177"/>
        <v>1725.711998089211</v>
      </c>
      <c r="BM355" s="36">
        <f t="shared" si="178"/>
        <v>88011.311902549758</v>
      </c>
      <c r="BN355" s="34">
        <f>IF($B355="P",VLOOKUP($E355,'[2]Costeo-JUL26'!$B$9:$CQ$307,BN$1,0),0)</f>
        <v>0</v>
      </c>
      <c r="BO355" s="16">
        <f>IF($B355="P",VLOOKUP($E355,'[2]Costeo-JUL26'!$B$9:$CQ$307,BO$1,0),0)*$G355</f>
        <v>0</v>
      </c>
      <c r="BP355" s="36">
        <f>IF($B355="P",VLOOKUP($E355,'[2]Costeo-JUL26'!$B$9:$CQ$307,BP$1,0),0)*$G355</f>
        <v>0</v>
      </c>
      <c r="BQ355" s="35">
        <f>IF($B355="P",VLOOKUP($E355,'[2]Costeo-JUL26'!$B$9:$CQ$307,BQ$1,0),0)</f>
        <v>0</v>
      </c>
      <c r="BR355" s="36">
        <f t="shared" si="179"/>
        <v>0</v>
      </c>
      <c r="BS355" s="36">
        <f t="shared" si="180"/>
        <v>0</v>
      </c>
      <c r="BT355" s="34">
        <f>IF($B355="P",VLOOKUP($E355,'[2]Costeo-JUL26'!$B$9:$CQ$307,BT$1,0),0)</f>
        <v>0</v>
      </c>
      <c r="BU355" s="16">
        <f>IF($B355="P",VLOOKUP($E355,'[2]Costeo-JUL26'!$B$9:$CQ$307,BU$1,0),0)*$G355</f>
        <v>0</v>
      </c>
      <c r="BV355" s="36">
        <f>IF($B355="P",VLOOKUP($E355,'[2]Costeo-JUL26'!$B$9:$CQ$307,BV$1,0),0)*$G355</f>
        <v>0</v>
      </c>
      <c r="BW355" s="35">
        <f>IF($B355="P",VLOOKUP($E355,'[2]Costeo-JUL26'!$B$9:$CQ$307,BW$1,0),0)</f>
        <v>0</v>
      </c>
      <c r="BX355" s="36">
        <f t="shared" si="181"/>
        <v>0</v>
      </c>
      <c r="BY355" s="36">
        <f t="shared" si="182"/>
        <v>0</v>
      </c>
      <c r="BZ355" s="34">
        <f>IF($B355="P",VLOOKUP($E355,'[2]Costeo-JUL26'!$B$9:$CQ$307,BZ$1,0),0)</f>
        <v>936704</v>
      </c>
      <c r="CA355" s="16">
        <f>IF($B355="P",VLOOKUP($E355,'[2]Costeo-JUL26'!$B$9:$CQ$307,CA$1,0),0)*$G355</f>
        <v>236.63510663996365</v>
      </c>
      <c r="CB355" s="36">
        <f>IF($B355="P",VLOOKUP($E355,'[2]Costeo-JUL26'!$B$9:$CQ$307,CB$1,0),0)*$G355</f>
        <v>112960.98219661516</v>
      </c>
      <c r="CC355" s="35">
        <f>IF($B355="P",VLOOKUP($E355,'[2]Costeo-JUL26'!$B$9:$CQ$307,CC$1,0),0)</f>
        <v>0.5</v>
      </c>
      <c r="CD355" s="36">
        <f t="shared" si="183"/>
        <v>56480.491098307582</v>
      </c>
      <c r="CE355" s="36">
        <f t="shared" si="184"/>
        <v>169441.47329492273</v>
      </c>
      <c r="CF355" s="37">
        <f t="shared" si="156"/>
        <v>13877358.302842345</v>
      </c>
      <c r="CG355" s="36">
        <f>IF($B355="r",VLOOKUP($E355,'[2]Costeo-JUL26'!$B$9:$CQ$307,CG$1,0),0)*$G355</f>
        <v>0</v>
      </c>
      <c r="CH355" s="35">
        <f>VLOOKUP($E355,'[2]TEORICOS (05.26)'!$A$8:$T$251,CH$1,0)</f>
        <v>0</v>
      </c>
      <c r="CI355" s="36">
        <f t="shared" si="185"/>
        <v>0</v>
      </c>
      <c r="CJ355" s="37">
        <f t="shared" si="186"/>
        <v>0</v>
      </c>
      <c r="CM355" s="16">
        <f>SUMIFS('[1]Ajuste Inventario'!$I:$I,'[1]Ajuste Inventario'!$B:$B,E355,'[1]Ajuste Inventario'!$S:$S,D355)*-1</f>
        <v>0</v>
      </c>
      <c r="CN355" s="36">
        <f t="shared" si="157"/>
        <v>0</v>
      </c>
      <c r="CP355" t="str">
        <f t="shared" si="158"/>
        <v>2466Org.Vtas La Plata</v>
      </c>
      <c r="CQ355" s="10" t="e">
        <f t="shared" si="159"/>
        <v>#DIV/0!</v>
      </c>
    </row>
    <row r="356" spans="1:95" x14ac:dyDescent="0.25">
      <c r="A356" s="30">
        <v>46204</v>
      </c>
      <c r="B356" s="31" t="str">
        <f>VLOOKUP($E356,'[2]TEORICOS (05.26)'!$A$8:$T$251,B$1,0)</f>
        <v>P</v>
      </c>
      <c r="C356" s="32" t="str">
        <f>VLOOKUP($E356,'[2]TEORICOS (05.26)'!$A$8:$T$251,C$1,0)</f>
        <v>Aquarius</v>
      </c>
      <c r="D356" t="s">
        <v>218</v>
      </c>
      <c r="E356">
        <v>2468</v>
      </c>
      <c r="F356" t="s">
        <v>145</v>
      </c>
      <c r="G356" s="16">
        <v>4254.3329999999996</v>
      </c>
      <c r="H356" s="16">
        <v>10116.803873999836</v>
      </c>
      <c r="I356" s="33">
        <v>53912479.780001</v>
      </c>
      <c r="J356" s="33">
        <v>52999892.390000887</v>
      </c>
      <c r="K356" s="34">
        <f>IF($B356="P",VLOOKUP($E356,'[2]Costeo-JUL26'!$B$9:$CQ$307,K$1,0),0)</f>
        <v>919320</v>
      </c>
      <c r="L356" s="35">
        <f>VLOOKUP($E356,'[2]TEORICOS (05.26)'!$A$8:$T$251,L$1,0)</f>
        <v>0.17</v>
      </c>
      <c r="M356" s="36">
        <f t="shared" si="160"/>
        <v>9009981.7063001506</v>
      </c>
      <c r="N356" s="35">
        <f>IF($B356="P",VLOOKUP($E356,'[2]Costeo-JUL26'!$B$9:$CQ$307,N$1,0),0)</f>
        <v>8.0000000000000002E-3</v>
      </c>
      <c r="O356" s="36">
        <f t="shared" si="161"/>
        <v>72079.853650401201</v>
      </c>
      <c r="P356" s="36">
        <f>IF($B356="P",VLOOKUP($E356,'[2]Costeo-JUL26'!$B$9:$CQ$307,P$1,0),0)*H356</f>
        <v>0</v>
      </c>
      <c r="Q356" s="36">
        <f t="shared" si="162"/>
        <v>9082061.559950551</v>
      </c>
      <c r="R356" s="34">
        <f>IF($B356="P",VLOOKUP($E356,'[2]Costeo-JUL26'!$B$9:$CQ$307,R$1,0),0)</f>
        <v>902332</v>
      </c>
      <c r="S356" s="16">
        <f>IF($B356="P",VLOOKUP($E356,'[2]Costeo-JUL26'!$B$9:$CQ$307,S$1,0),0)*$G356</f>
        <v>5337.7844868281636</v>
      </c>
      <c r="T356" s="36">
        <f>IF($B356="P",VLOOKUP($E356,'[2]Costeo-JUL26'!$B$9:$CQ$307,T$1,0),0)*$G356</f>
        <v>3723392.3571687392</v>
      </c>
      <c r="U356" s="35">
        <f>IF($B356="P",VLOOKUP($E356,'[2]Costeo-JUL26'!$B$9:$CQ$307,U$1,0),0)</f>
        <v>1.4999999999999999E-2</v>
      </c>
      <c r="V356" s="36">
        <f t="shared" si="163"/>
        <v>55850.885357531086</v>
      </c>
      <c r="W356" s="36">
        <f t="shared" si="164"/>
        <v>3779243.2425262704</v>
      </c>
      <c r="X356" s="34">
        <f>IF($B356="P",VLOOKUP($E356,'[2]Costeo-JUL26'!$B$9:$CQ$307,X$1,0),0)</f>
        <v>0</v>
      </c>
      <c r="Y356" s="16">
        <f>IF($B356="P",VLOOKUP($E356,'[2]Costeo-JUL26'!$B$9:$CQ$307,Y$1,0),0)*$G356</f>
        <v>0</v>
      </c>
      <c r="Z356" s="36">
        <f>IF($B356="P",VLOOKUP($E356,'[2]Costeo-JUL26'!$B$9:$CQ$307,Z$1,0),0)*$G356</f>
        <v>0</v>
      </c>
      <c r="AA356" s="35">
        <f>IF($B356="P",VLOOKUP($E356,'[2]Costeo-JUL26'!$B$9:$CQ$307,AA$1,0),0)</f>
        <v>0</v>
      </c>
      <c r="AB356" s="36">
        <f t="shared" si="165"/>
        <v>0</v>
      </c>
      <c r="AC356" s="36">
        <f t="shared" si="166"/>
        <v>0</v>
      </c>
      <c r="AD356" s="34">
        <f>IF($B356="P",VLOOKUP($E356,'[2]Costeo-JUL26'!$B$9:$CQ$307,AD$1,0),0)</f>
        <v>902257</v>
      </c>
      <c r="AE356" s="16">
        <f>IF($B356="P",VLOOKUP($E356,'[2]Costeo-JUL26'!$B$9:$CQ$307,AE$1,0),0)*$G356</f>
        <v>25525.998</v>
      </c>
      <c r="AF356" s="36">
        <f>IF($B356="P",VLOOKUP($E356,'[2]Costeo-JUL26'!$B$9:$CQ$307,AF$1,0),0)*$G356</f>
        <v>391752.59650559997</v>
      </c>
      <c r="AG356" s="35">
        <f>IF($B356="P",VLOOKUP($E356,'[2]Costeo-JUL26'!$B$9:$CQ$307,AG$1,0),0)</f>
        <v>6.0000000000000001E-3</v>
      </c>
      <c r="AH356" s="36">
        <f t="shared" si="167"/>
        <v>2350.5155790335998</v>
      </c>
      <c r="AI356" s="36">
        <f t="shared" si="168"/>
        <v>394103.11208463355</v>
      </c>
      <c r="AJ356" s="34">
        <f>IF($B356="P",VLOOKUP($E356,'[2]Costeo-JUL26'!$B$9:$CQ$307,AJ$1,0),0)</f>
        <v>940045</v>
      </c>
      <c r="AK356" s="16">
        <f>IF($B356="P",VLOOKUP($E356,'[2]Costeo-JUL26'!$B$9:$CQ$307,AK$1,0),0)*$G356</f>
        <v>25525.998</v>
      </c>
      <c r="AL356" s="36">
        <f>IF($B356="P",VLOOKUP($E356,'[2]Costeo-JUL26'!$B$9:$CQ$307,AL$1,0),0)*$G356</f>
        <v>320037.81564456003</v>
      </c>
      <c r="AM356" s="35">
        <f>IF($B356="P",VLOOKUP($E356,'[2]Costeo-JUL26'!$B$9:$CQ$307,AM$1,0),0)</f>
        <v>1.7999999999999999E-2</v>
      </c>
      <c r="AN356" s="36">
        <f t="shared" si="169"/>
        <v>5760.6806816020799</v>
      </c>
      <c r="AO356" s="36">
        <f t="shared" si="170"/>
        <v>325798.49632616213</v>
      </c>
      <c r="AP356" s="34">
        <f>IF($B356="P",VLOOKUP($E356,'[2]Costeo-JUL26'!$B$9:$CQ$307,AP$1,0),0)</f>
        <v>911881</v>
      </c>
      <c r="AQ356" s="16">
        <f>IF($B356="P",VLOOKUP($E356,'[2]Costeo-JUL26'!$B$9:$CQ$307,AQ$1,0),0)*$G356</f>
        <v>25525.998</v>
      </c>
      <c r="AR356" s="36">
        <f>IF($B356="P",VLOOKUP($E356,'[2]Costeo-JUL26'!$B$9:$CQ$307,AR$1,0),0)*$G356</f>
        <v>3463653.2998752915</v>
      </c>
      <c r="AS356" s="35">
        <f>IF($B356="P",VLOOKUP($E356,'[2]Costeo-JUL26'!$B$9:$CQ$307,AS$1,0),0)</f>
        <v>0.02</v>
      </c>
      <c r="AT356" s="36">
        <f t="shared" si="171"/>
        <v>69273.065997505837</v>
      </c>
      <c r="AU356" s="36">
        <f t="shared" si="172"/>
        <v>3532926.3658727976</v>
      </c>
      <c r="AV356" s="34">
        <f>IF($B356="P",VLOOKUP($E356,'[2]Costeo-JUL26'!$B$9:$CQ$307,AV$1,0),0)</f>
        <v>901729</v>
      </c>
      <c r="AW356" s="16">
        <f>IF($B356="P",VLOOKUP($E356,'[2]Costeo-JUL26'!$B$9:$CQ$307,AW$1,0),0)*$G356</f>
        <v>174.85308629999997</v>
      </c>
      <c r="AX356" s="36">
        <f>IF($B356="P",VLOOKUP($E356,'[2]Costeo-JUL26'!$B$9:$CQ$307,AX$1,0),0)*$G356</f>
        <v>834405.92194705189</v>
      </c>
      <c r="AY356" s="35">
        <f>IF($B356="P",VLOOKUP($E356,'[2]Costeo-JUL26'!$B$9:$CQ$307,AY$1,0),0)</f>
        <v>0.03</v>
      </c>
      <c r="AZ356" s="36">
        <f t="shared" si="173"/>
        <v>25032.177658411554</v>
      </c>
      <c r="BA356" s="36">
        <f t="shared" si="174"/>
        <v>859438.09960546345</v>
      </c>
      <c r="BB356" s="34">
        <f>IF($B356="P",VLOOKUP($E356,'[2]Costeo-JUL26'!$B$9:$CQ$307,BB$1,0),0)</f>
        <v>902311</v>
      </c>
      <c r="BC356" s="16">
        <f>IF($B356="P",VLOOKUP($E356,'[2]Costeo-JUL26'!$B$9:$CQ$307,BC$1,0),0)*$G356</f>
        <v>18.612706875000001</v>
      </c>
      <c r="BD356" s="36">
        <f>IF($B356="P",VLOOKUP($E356,'[2]Costeo-JUL26'!$B$9:$CQ$307,BD$1,0),0)*$G356</f>
        <v>72992.428852809389</v>
      </c>
      <c r="BE356" s="35">
        <f>IF($B356="P",VLOOKUP($E356,'[2]Costeo-JUL26'!$B$9:$CQ$307,BE$1,0),0)</f>
        <v>0.03</v>
      </c>
      <c r="BF356" s="36">
        <f t="shared" si="175"/>
        <v>2189.7728655842816</v>
      </c>
      <c r="BG356" s="36">
        <f t="shared" si="176"/>
        <v>75182.20171839367</v>
      </c>
      <c r="BH356" s="34">
        <f>IF($B356="P",VLOOKUP($E356,'[2]Costeo-JUL26'!$B$9:$CQ$307,BH$1,0),0)</f>
        <v>933089</v>
      </c>
      <c r="BI356" s="16">
        <f>IF($B356="P",VLOOKUP($E356,'[2]Costeo-JUL26'!$B$9:$CQ$307,BI$1,0),0)*$G356</f>
        <v>159.53748749999997</v>
      </c>
      <c r="BJ356" s="36">
        <f>IF($B356="P",VLOOKUP($E356,'[2]Costeo-JUL26'!$B$9:$CQ$307,BJ$1,0),0)*$G356</f>
        <v>118803.18660884059</v>
      </c>
      <c r="BK356" s="35">
        <f>IF(BH356=910319,0,IF($B356="P",VLOOKUP($E356,'[2]Costeo-JUL26'!$B$9:$CQ$307,BK$1,0),0))</f>
        <v>0.02</v>
      </c>
      <c r="BL356" s="36">
        <f t="shared" si="177"/>
        <v>2376.0637321768118</v>
      </c>
      <c r="BM356" s="36">
        <f t="shared" si="178"/>
        <v>121179.25034101741</v>
      </c>
      <c r="BN356" s="34">
        <f>IF($B356="P",VLOOKUP($E356,'[2]Costeo-JUL26'!$B$9:$CQ$307,BN$1,0),0)</f>
        <v>0</v>
      </c>
      <c r="BO356" s="16">
        <f>IF($B356="P",VLOOKUP($E356,'[2]Costeo-JUL26'!$B$9:$CQ$307,BO$1,0),0)*$G356</f>
        <v>0</v>
      </c>
      <c r="BP356" s="36">
        <f>IF($B356="P",VLOOKUP($E356,'[2]Costeo-JUL26'!$B$9:$CQ$307,BP$1,0),0)*$G356</f>
        <v>0</v>
      </c>
      <c r="BQ356" s="35">
        <f>IF($B356="P",VLOOKUP($E356,'[2]Costeo-JUL26'!$B$9:$CQ$307,BQ$1,0),0)</f>
        <v>0</v>
      </c>
      <c r="BR356" s="36">
        <f t="shared" si="179"/>
        <v>0</v>
      </c>
      <c r="BS356" s="36">
        <f t="shared" si="180"/>
        <v>0</v>
      </c>
      <c r="BT356" s="34">
        <f>IF($B356="P",VLOOKUP($E356,'[2]Costeo-JUL26'!$B$9:$CQ$307,BT$1,0),0)</f>
        <v>0</v>
      </c>
      <c r="BU356" s="16">
        <f>IF($B356="P",VLOOKUP($E356,'[2]Costeo-JUL26'!$B$9:$CQ$307,BU$1,0),0)*$G356</f>
        <v>0</v>
      </c>
      <c r="BV356" s="36">
        <f>IF($B356="P",VLOOKUP($E356,'[2]Costeo-JUL26'!$B$9:$CQ$307,BV$1,0),0)*$G356</f>
        <v>0</v>
      </c>
      <c r="BW356" s="35">
        <f>IF($B356="P",VLOOKUP($E356,'[2]Costeo-JUL26'!$B$9:$CQ$307,BW$1,0),0)</f>
        <v>0</v>
      </c>
      <c r="BX356" s="36">
        <f t="shared" si="181"/>
        <v>0</v>
      </c>
      <c r="BY356" s="36">
        <f t="shared" si="182"/>
        <v>0</v>
      </c>
      <c r="BZ356" s="34">
        <f>IF($B356="P",VLOOKUP($E356,'[2]Costeo-JUL26'!$B$9:$CQ$307,BZ$1,0),0)</f>
        <v>936704</v>
      </c>
      <c r="CA356" s="16">
        <f>IF($B356="P",VLOOKUP($E356,'[2]Costeo-JUL26'!$B$9:$CQ$307,CA$1,0),0)*$G356</f>
        <v>349.08578641509609</v>
      </c>
      <c r="CB356" s="36">
        <f>IF($B356="P",VLOOKUP($E356,'[2]Costeo-JUL26'!$B$9:$CQ$307,CB$1,0),0)*$G356</f>
        <v>166640.84152282542</v>
      </c>
      <c r="CC356" s="35">
        <f>IF($B356="P",VLOOKUP($E356,'[2]Costeo-JUL26'!$B$9:$CQ$307,CC$1,0),0)</f>
        <v>0.5</v>
      </c>
      <c r="CD356" s="36">
        <f t="shared" si="183"/>
        <v>83320.420761412708</v>
      </c>
      <c r="CE356" s="36">
        <f t="shared" si="184"/>
        <v>249961.26228423812</v>
      </c>
      <c r="CF356" s="37">
        <f t="shared" si="156"/>
        <v>18419893.590709526</v>
      </c>
      <c r="CG356" s="36">
        <f>IF($B356="r",VLOOKUP($E356,'[2]Costeo-JUL26'!$B$9:$CQ$307,CG$1,0),0)*$G356</f>
        <v>0</v>
      </c>
      <c r="CH356" s="35">
        <f>VLOOKUP($E356,'[2]TEORICOS (05.26)'!$A$8:$T$251,CH$1,0)</f>
        <v>0</v>
      </c>
      <c r="CI356" s="36">
        <f t="shared" si="185"/>
        <v>0</v>
      </c>
      <c r="CJ356" s="37">
        <f t="shared" si="186"/>
        <v>0</v>
      </c>
      <c r="CM356" s="16">
        <f>SUMIFS('[1]Ajuste Inventario'!$I:$I,'[1]Ajuste Inventario'!$B:$B,E356,'[1]Ajuste Inventario'!$S:$S,D356)*-1</f>
        <v>0</v>
      </c>
      <c r="CN356" s="36">
        <f t="shared" si="157"/>
        <v>0</v>
      </c>
      <c r="CP356" t="str">
        <f t="shared" si="158"/>
        <v>2468Org.Vtas La Plata</v>
      </c>
      <c r="CQ356" s="10" t="e">
        <f t="shared" si="159"/>
        <v>#DIV/0!</v>
      </c>
    </row>
    <row r="357" spans="1:95" x14ac:dyDescent="0.25">
      <c r="A357" s="30">
        <v>46204</v>
      </c>
      <c r="B357" s="31" t="str">
        <f>VLOOKUP($E357,'[2]TEORICOS (05.26)'!$A$8:$T$251,B$1,0)</f>
        <v>P</v>
      </c>
      <c r="C357" s="32" t="str">
        <f>VLOOKUP($E357,'[2]TEORICOS (05.26)'!$A$8:$T$251,C$1,0)</f>
        <v>Aquarius</v>
      </c>
      <c r="D357" t="s">
        <v>218</v>
      </c>
      <c r="E357">
        <v>2473</v>
      </c>
      <c r="F357" t="s">
        <v>146</v>
      </c>
      <c r="G357" s="16">
        <v>3831.625</v>
      </c>
      <c r="H357" s="16">
        <v>2697.4639999999936</v>
      </c>
      <c r="I357" s="33">
        <v>35023710.240000695</v>
      </c>
      <c r="J357" s="33">
        <v>32824011.550000459</v>
      </c>
      <c r="K357" s="34">
        <f>IF($B357="P",VLOOKUP($E357,'[2]Costeo-JUL26'!$B$9:$CQ$307,K$1,0),0)</f>
        <v>919319</v>
      </c>
      <c r="L357" s="35">
        <f>VLOOKUP($E357,'[2]TEORICOS (05.26)'!$A$8:$T$251,L$1,0)</f>
        <v>0.17</v>
      </c>
      <c r="M357" s="36">
        <f t="shared" si="160"/>
        <v>5580081.9635000788</v>
      </c>
      <c r="N357" s="35">
        <f>IF($B357="P",VLOOKUP($E357,'[2]Costeo-JUL26'!$B$9:$CQ$307,N$1,0),0)</f>
        <v>8.0000000000000002E-3</v>
      </c>
      <c r="O357" s="36">
        <f t="shared" si="161"/>
        <v>44640.655708000631</v>
      </c>
      <c r="P357" s="36">
        <f>IF($B357="P",VLOOKUP($E357,'[2]Costeo-JUL26'!$B$9:$CQ$307,P$1,0),0)*H357</f>
        <v>0</v>
      </c>
      <c r="Q357" s="36">
        <f t="shared" si="162"/>
        <v>5624722.6192080798</v>
      </c>
      <c r="R357" s="34">
        <f>IF($B357="P",VLOOKUP($E357,'[2]Costeo-JUL26'!$B$9:$CQ$307,R$1,0),0)</f>
        <v>902332</v>
      </c>
      <c r="S357" s="16">
        <f>IF($B357="P",VLOOKUP($E357,'[2]Costeo-JUL26'!$B$9:$CQ$307,S$1,0),0)*$G357</f>
        <v>1410.4671064190366</v>
      </c>
      <c r="T357" s="36">
        <f>IF($B357="P",VLOOKUP($E357,'[2]Costeo-JUL26'!$B$9:$CQ$307,T$1,0),0)*$G357</f>
        <v>983876.82324717531</v>
      </c>
      <c r="U357" s="35">
        <f>IF($B357="P",VLOOKUP($E357,'[2]Costeo-JUL26'!$B$9:$CQ$307,U$1,0),0)</f>
        <v>1.4999999999999999E-2</v>
      </c>
      <c r="V357" s="36">
        <f t="shared" si="163"/>
        <v>14758.152348707628</v>
      </c>
      <c r="W357" s="36">
        <f t="shared" si="164"/>
        <v>998634.97559588298</v>
      </c>
      <c r="X357" s="34">
        <f>IF($B357="P",VLOOKUP($E357,'[2]Costeo-JUL26'!$B$9:$CQ$307,X$1,0),0)</f>
        <v>0</v>
      </c>
      <c r="Y357" s="16">
        <f>IF($B357="P",VLOOKUP($E357,'[2]Costeo-JUL26'!$B$9:$CQ$307,Y$1,0),0)*$G357</f>
        <v>0</v>
      </c>
      <c r="Z357" s="36">
        <f>IF($B357="P",VLOOKUP($E357,'[2]Costeo-JUL26'!$B$9:$CQ$307,Z$1,0),0)*$G357</f>
        <v>0</v>
      </c>
      <c r="AA357" s="35">
        <f>IF($B357="P",VLOOKUP($E357,'[2]Costeo-JUL26'!$B$9:$CQ$307,AA$1,0),0)</f>
        <v>0</v>
      </c>
      <c r="AB357" s="36">
        <f t="shared" si="165"/>
        <v>0</v>
      </c>
      <c r="AC357" s="36">
        <f t="shared" si="166"/>
        <v>0</v>
      </c>
      <c r="AD357" s="34">
        <f>IF($B357="P",VLOOKUP($E357,'[2]Costeo-JUL26'!$B$9:$CQ$307,AD$1,0),0)</f>
        <v>902257</v>
      </c>
      <c r="AE357" s="16">
        <f>IF($B357="P",VLOOKUP($E357,'[2]Costeo-JUL26'!$B$9:$CQ$307,AE$1,0),0)*$G357</f>
        <v>30653</v>
      </c>
      <c r="AF357" s="36">
        <f>IF($B357="P",VLOOKUP($E357,'[2]Costeo-JUL26'!$B$9:$CQ$307,AF$1,0),0)*$G357</f>
        <v>470437.72160000005</v>
      </c>
      <c r="AG357" s="35">
        <f>IF($B357="P",VLOOKUP($E357,'[2]Costeo-JUL26'!$B$9:$CQ$307,AG$1,0),0)</f>
        <v>6.0000000000000001E-3</v>
      </c>
      <c r="AH357" s="36">
        <f t="shared" si="167"/>
        <v>2822.6263296000002</v>
      </c>
      <c r="AI357" s="36">
        <f t="shared" si="168"/>
        <v>473260.34792960004</v>
      </c>
      <c r="AJ357" s="34">
        <f>IF($B357="P",VLOOKUP($E357,'[2]Costeo-JUL26'!$B$9:$CQ$307,AJ$1,0),0)</f>
        <v>919019</v>
      </c>
      <c r="AK357" s="16">
        <f>IF($B357="P",VLOOKUP($E357,'[2]Costeo-JUL26'!$B$9:$CQ$307,AK$1,0),0)*$G357</f>
        <v>30653</v>
      </c>
      <c r="AL357" s="36">
        <f>IF($B357="P",VLOOKUP($E357,'[2]Costeo-JUL26'!$B$9:$CQ$307,AL$1,0),0)*$G357</f>
        <v>180898.67899072936</v>
      </c>
      <c r="AM357" s="35">
        <f>IF($B357="P",VLOOKUP($E357,'[2]Costeo-JUL26'!$B$9:$CQ$307,AM$1,0),0)</f>
        <v>1.7999999999999999E-2</v>
      </c>
      <c r="AN357" s="36">
        <f t="shared" si="169"/>
        <v>3256.1762218331282</v>
      </c>
      <c r="AO357" s="36">
        <f t="shared" si="170"/>
        <v>184154.85521256248</v>
      </c>
      <c r="AP357" s="34">
        <f>IF($B357="P",VLOOKUP($E357,'[2]Costeo-JUL26'!$B$9:$CQ$307,AP$1,0),0)</f>
        <v>901569</v>
      </c>
      <c r="AQ357" s="16">
        <f>IF($B357="P",VLOOKUP($E357,'[2]Costeo-JUL26'!$B$9:$CQ$307,AQ$1,0),0)*$G357</f>
        <v>30653</v>
      </c>
      <c r="AR357" s="36">
        <f>IF($B357="P",VLOOKUP($E357,'[2]Costeo-JUL26'!$B$9:$CQ$307,AR$1,0),0)*$G357</f>
        <v>1993518.46820016</v>
      </c>
      <c r="AS357" s="35">
        <f>IF($B357="P",VLOOKUP($E357,'[2]Costeo-JUL26'!$B$9:$CQ$307,AS$1,0),0)</f>
        <v>0.02</v>
      </c>
      <c r="AT357" s="36">
        <f t="shared" si="171"/>
        <v>39870.3693640032</v>
      </c>
      <c r="AU357" s="36">
        <f t="shared" si="172"/>
        <v>2033388.8375641631</v>
      </c>
      <c r="AV357" s="34">
        <f>IF($B357="P",VLOOKUP($E357,'[2]Costeo-JUL26'!$B$9:$CQ$307,AV$1,0),0)</f>
        <v>932436</v>
      </c>
      <c r="AW357" s="16">
        <f>IF($B357="P",VLOOKUP($E357,'[2]Costeo-JUL26'!$B$9:$CQ$307,AW$1,0),0)*$G357</f>
        <v>59.390187499999996</v>
      </c>
      <c r="AX357" s="36">
        <f>IF($B357="P",VLOOKUP($E357,'[2]Costeo-JUL26'!$B$9:$CQ$307,AX$1,0),0)*$G357</f>
        <v>283412.35035749996</v>
      </c>
      <c r="AY357" s="35">
        <f>IF($B357="P",VLOOKUP($E357,'[2]Costeo-JUL26'!$B$9:$CQ$307,AY$1,0),0)</f>
        <v>0.03</v>
      </c>
      <c r="AZ357" s="36">
        <f t="shared" si="173"/>
        <v>8502.3705107249989</v>
      </c>
      <c r="BA357" s="36">
        <f t="shared" si="174"/>
        <v>291914.72086822498</v>
      </c>
      <c r="BB357" s="34">
        <f>IF($B357="P",VLOOKUP($E357,'[2]Costeo-JUL26'!$B$9:$CQ$307,BB$1,0),0)</f>
        <v>902311</v>
      </c>
      <c r="BC357" s="16">
        <f>IF($B357="P",VLOOKUP($E357,'[2]Costeo-JUL26'!$B$9:$CQ$307,BC$1,0),0)*$G357</f>
        <v>7.9825520833333332</v>
      </c>
      <c r="BD357" s="36">
        <f>IF($B357="P",VLOOKUP($E357,'[2]Costeo-JUL26'!$B$9:$CQ$307,BD$1,0),0)*$G357</f>
        <v>31304.735464843754</v>
      </c>
      <c r="BE357" s="35">
        <f>IF($B357="P",VLOOKUP($E357,'[2]Costeo-JUL26'!$B$9:$CQ$307,BE$1,0),0)</f>
        <v>0.03</v>
      </c>
      <c r="BF357" s="36">
        <f t="shared" si="175"/>
        <v>939.14206394531254</v>
      </c>
      <c r="BG357" s="36">
        <f t="shared" si="176"/>
        <v>32243.877528789068</v>
      </c>
      <c r="BH357" s="34">
        <f>IF($B357="P",VLOOKUP($E357,'[2]Costeo-JUL26'!$B$9:$CQ$307,BH$1,0),0)</f>
        <v>933089</v>
      </c>
      <c r="BI357" s="16">
        <f>IF($B357="P",VLOOKUP($E357,'[2]Costeo-JUL26'!$B$9:$CQ$307,BI$1,0),0)*$G357</f>
        <v>88.695023148148138</v>
      </c>
      <c r="BJ357" s="36">
        <f>IF($B357="P",VLOOKUP($E357,'[2]Costeo-JUL26'!$B$9:$CQ$307,BJ$1,0),0)*$G357</f>
        <v>66048.748488313009</v>
      </c>
      <c r="BK357" s="35">
        <f>IF(BH357=910319,0,IF($B357="P",VLOOKUP($E357,'[2]Costeo-JUL26'!$B$9:$CQ$307,BK$1,0),0))</f>
        <v>0.02</v>
      </c>
      <c r="BL357" s="36">
        <f t="shared" si="177"/>
        <v>1320.9749697662603</v>
      </c>
      <c r="BM357" s="36">
        <f t="shared" si="178"/>
        <v>67369.723458079272</v>
      </c>
      <c r="BN357" s="34">
        <f>IF($B357="P",VLOOKUP($E357,'[2]Costeo-JUL26'!$B$9:$CQ$307,BN$1,0),0)</f>
        <v>0</v>
      </c>
      <c r="BO357" s="16">
        <f>IF($B357="P",VLOOKUP($E357,'[2]Costeo-JUL26'!$B$9:$CQ$307,BO$1,0),0)*$G357</f>
        <v>0</v>
      </c>
      <c r="BP357" s="36">
        <f>IF($B357="P",VLOOKUP($E357,'[2]Costeo-JUL26'!$B$9:$CQ$307,BP$1,0),0)*$G357</f>
        <v>0</v>
      </c>
      <c r="BQ357" s="35">
        <f>IF($B357="P",VLOOKUP($E357,'[2]Costeo-JUL26'!$B$9:$CQ$307,BQ$1,0),0)</f>
        <v>0</v>
      </c>
      <c r="BR357" s="36">
        <f t="shared" si="179"/>
        <v>0</v>
      </c>
      <c r="BS357" s="36">
        <f t="shared" si="180"/>
        <v>0</v>
      </c>
      <c r="BT357" s="34">
        <f>IF($B357="P",VLOOKUP($E357,'[2]Costeo-JUL26'!$B$9:$CQ$307,BT$1,0),0)</f>
        <v>0</v>
      </c>
      <c r="BU357" s="16">
        <f>IF($B357="P",VLOOKUP($E357,'[2]Costeo-JUL26'!$B$9:$CQ$307,BU$1,0),0)*$G357</f>
        <v>0</v>
      </c>
      <c r="BV357" s="36">
        <f>IF($B357="P",VLOOKUP($E357,'[2]Costeo-JUL26'!$B$9:$CQ$307,BV$1,0),0)*$G357</f>
        <v>0</v>
      </c>
      <c r="BW357" s="35">
        <f>IF($B357="P",VLOOKUP($E357,'[2]Costeo-JUL26'!$B$9:$CQ$307,BW$1,0),0)</f>
        <v>0</v>
      </c>
      <c r="BX357" s="36">
        <f t="shared" si="181"/>
        <v>0</v>
      </c>
      <c r="BY357" s="36">
        <f t="shared" si="182"/>
        <v>0</v>
      </c>
      <c r="BZ357" s="34">
        <f>IF($B357="P",VLOOKUP($E357,'[2]Costeo-JUL26'!$B$9:$CQ$307,BZ$1,0),0)</f>
        <v>936704</v>
      </c>
      <c r="CA357" s="16">
        <f>IF($B357="P",VLOOKUP($E357,'[2]Costeo-JUL26'!$B$9:$CQ$307,CA$1,0),0)*$G357</f>
        <v>93.155801486799135</v>
      </c>
      <c r="CB357" s="36">
        <f>IF($B357="P",VLOOKUP($E357,'[2]Costeo-JUL26'!$B$9:$CQ$307,CB$1,0),0)*$G357</f>
        <v>44469.187107018137</v>
      </c>
      <c r="CC357" s="35">
        <f>IF($B357="P",VLOOKUP($E357,'[2]Costeo-JUL26'!$B$9:$CQ$307,CC$1,0),0)</f>
        <v>0.5</v>
      </c>
      <c r="CD357" s="36">
        <f t="shared" si="183"/>
        <v>22234.593553509068</v>
      </c>
      <c r="CE357" s="36">
        <f t="shared" si="184"/>
        <v>66703.780660527205</v>
      </c>
      <c r="CF357" s="37">
        <f t="shared" si="156"/>
        <v>9772393.7380259074</v>
      </c>
      <c r="CG357" s="36">
        <f>IF($B357="r",VLOOKUP($E357,'[2]Costeo-JUL26'!$B$9:$CQ$307,CG$1,0),0)*$G357</f>
        <v>0</v>
      </c>
      <c r="CH357" s="35">
        <f>VLOOKUP($E357,'[2]TEORICOS (05.26)'!$A$8:$T$251,CH$1,0)</f>
        <v>0</v>
      </c>
      <c r="CI357" s="36">
        <f t="shared" si="185"/>
        <v>0</v>
      </c>
      <c r="CJ357" s="37">
        <f t="shared" si="186"/>
        <v>0</v>
      </c>
      <c r="CM357" s="16">
        <f>SUMIFS('[1]Ajuste Inventario'!$I:$I,'[1]Ajuste Inventario'!$B:$B,E357,'[1]Ajuste Inventario'!$S:$S,D357)*-1</f>
        <v>0</v>
      </c>
      <c r="CN357" s="36">
        <f t="shared" si="157"/>
        <v>0</v>
      </c>
      <c r="CP357" t="str">
        <f t="shared" si="158"/>
        <v>2473Org.Vtas La Plata</v>
      </c>
      <c r="CQ357" s="10" t="e">
        <f t="shared" si="159"/>
        <v>#DIV/0!</v>
      </c>
    </row>
    <row r="358" spans="1:95" x14ac:dyDescent="0.25">
      <c r="A358" s="30">
        <v>46204</v>
      </c>
      <c r="B358" s="31" t="str">
        <f>VLOOKUP($E358,'[2]TEORICOS (05.26)'!$A$8:$T$251,B$1,0)</f>
        <v>P</v>
      </c>
      <c r="C358" s="32" t="str">
        <f>VLOOKUP($E358,'[2]TEORICOS (05.26)'!$A$8:$T$251,C$1,0)</f>
        <v>Aquarius</v>
      </c>
      <c r="D358" t="s">
        <v>218</v>
      </c>
      <c r="E358">
        <v>2476</v>
      </c>
      <c r="F358" t="s">
        <v>147</v>
      </c>
      <c r="G358" s="16">
        <v>3568</v>
      </c>
      <c r="H358" s="16">
        <v>5655.2800000000916</v>
      </c>
      <c r="I358" s="33">
        <v>34882142.749999002</v>
      </c>
      <c r="J358" s="33">
        <v>34499141.009999074</v>
      </c>
      <c r="K358" s="34">
        <f>IF($B358="P",VLOOKUP($E358,'[2]Costeo-JUL26'!$B$9:$CQ$307,K$1,0),0)</f>
        <v>919319</v>
      </c>
      <c r="L358" s="35">
        <f>VLOOKUP($E358,'[2]TEORICOS (05.26)'!$A$8:$T$251,L$1,0)</f>
        <v>0.17</v>
      </c>
      <c r="M358" s="36">
        <f t="shared" si="160"/>
        <v>5864853.9716998432</v>
      </c>
      <c r="N358" s="35">
        <f>IF($B358="P",VLOOKUP($E358,'[2]Costeo-JUL26'!$B$9:$CQ$307,N$1,0),0)</f>
        <v>8.0000000000000002E-3</v>
      </c>
      <c r="O358" s="36">
        <f t="shared" si="161"/>
        <v>46918.831773598744</v>
      </c>
      <c r="P358" s="36">
        <f>IF($B358="P",VLOOKUP($E358,'[2]Costeo-JUL26'!$B$9:$CQ$307,P$1,0),0)*H358</f>
        <v>0</v>
      </c>
      <c r="Q358" s="36">
        <f t="shared" si="162"/>
        <v>5911772.8034734419</v>
      </c>
      <c r="R358" s="34">
        <f>IF($B358="P",VLOOKUP($E358,'[2]Costeo-JUL26'!$B$9:$CQ$307,R$1,0),0)</f>
        <v>902332</v>
      </c>
      <c r="S358" s="16">
        <f>IF($B358="P",VLOOKUP($E358,'[2]Costeo-JUL26'!$B$9:$CQ$307,S$1,0),0)*$G358</f>
        <v>2955.2030614509572</v>
      </c>
      <c r="T358" s="36">
        <f>IF($B358="P",VLOOKUP($E358,'[2]Costeo-JUL26'!$B$9:$CQ$307,T$1,0),0)*$G358</f>
        <v>2061413.4047638595</v>
      </c>
      <c r="U358" s="35">
        <f>IF($B358="P",VLOOKUP($E358,'[2]Costeo-JUL26'!$B$9:$CQ$307,U$1,0),0)</f>
        <v>1.4999999999999999E-2</v>
      </c>
      <c r="V358" s="36">
        <f t="shared" si="163"/>
        <v>30921.20107145789</v>
      </c>
      <c r="W358" s="36">
        <f t="shared" si="164"/>
        <v>2092334.6058353174</v>
      </c>
      <c r="X358" s="34">
        <f>IF($B358="P",VLOOKUP($E358,'[2]Costeo-JUL26'!$B$9:$CQ$307,X$1,0),0)</f>
        <v>0</v>
      </c>
      <c r="Y358" s="16">
        <f>IF($B358="P",VLOOKUP($E358,'[2]Costeo-JUL26'!$B$9:$CQ$307,Y$1,0),0)*$G358</f>
        <v>0</v>
      </c>
      <c r="Z358" s="36">
        <f>IF($B358="P",VLOOKUP($E358,'[2]Costeo-JUL26'!$B$9:$CQ$307,Z$1,0),0)*$G358</f>
        <v>0</v>
      </c>
      <c r="AA358" s="35">
        <f>IF($B358="P",VLOOKUP($E358,'[2]Costeo-JUL26'!$B$9:$CQ$307,AA$1,0),0)</f>
        <v>0</v>
      </c>
      <c r="AB358" s="36">
        <f t="shared" si="165"/>
        <v>0</v>
      </c>
      <c r="AC358" s="36">
        <f t="shared" si="166"/>
        <v>0</v>
      </c>
      <c r="AD358" s="34">
        <f>IF($B358="P",VLOOKUP($E358,'[2]Costeo-JUL26'!$B$9:$CQ$307,AD$1,0),0)</f>
        <v>902257</v>
      </c>
      <c r="AE358" s="16">
        <f>IF($B358="P",VLOOKUP($E358,'[2]Costeo-JUL26'!$B$9:$CQ$307,AE$1,0),0)*$G358</f>
        <v>21408</v>
      </c>
      <c r="AF358" s="36">
        <f>IF($B358="P",VLOOKUP($E358,'[2]Costeo-JUL26'!$B$9:$CQ$307,AF$1,0),0)*$G358</f>
        <v>328552.85760000005</v>
      </c>
      <c r="AG358" s="35">
        <f>IF($B358="P",VLOOKUP($E358,'[2]Costeo-JUL26'!$B$9:$CQ$307,AG$1,0),0)</f>
        <v>6.0000000000000001E-3</v>
      </c>
      <c r="AH358" s="36">
        <f t="shared" si="167"/>
        <v>1971.3171456000002</v>
      </c>
      <c r="AI358" s="36">
        <f t="shared" si="168"/>
        <v>330524.17474560003</v>
      </c>
      <c r="AJ358" s="34">
        <f>IF($B358="P",VLOOKUP($E358,'[2]Costeo-JUL26'!$B$9:$CQ$307,AJ$1,0),0)</f>
        <v>919016</v>
      </c>
      <c r="AK358" s="16">
        <f>IF($B358="P",VLOOKUP($E358,'[2]Costeo-JUL26'!$B$9:$CQ$307,AK$1,0),0)*$G358</f>
        <v>21408</v>
      </c>
      <c r="AL358" s="36">
        <f>IF($B358="P",VLOOKUP($E358,'[2]Costeo-JUL26'!$B$9:$CQ$307,AL$1,0),0)*$G358</f>
        <v>184649.13792000001</v>
      </c>
      <c r="AM358" s="35">
        <f>IF($B358="P",VLOOKUP($E358,'[2]Costeo-JUL26'!$B$9:$CQ$307,AM$1,0),0)</f>
        <v>1.7999999999999999E-2</v>
      </c>
      <c r="AN358" s="36">
        <f t="shared" si="169"/>
        <v>3323.6844825600001</v>
      </c>
      <c r="AO358" s="36">
        <f t="shared" si="170"/>
        <v>187972.82240256001</v>
      </c>
      <c r="AP358" s="34">
        <f>IF($B358="P",VLOOKUP($E358,'[2]Costeo-JUL26'!$B$9:$CQ$307,AP$1,0),0)</f>
        <v>933429</v>
      </c>
      <c r="AQ358" s="16">
        <f>IF($B358="P",VLOOKUP($E358,'[2]Costeo-JUL26'!$B$9:$CQ$307,AQ$1,0),0)*$G358</f>
        <v>21408</v>
      </c>
      <c r="AR358" s="36">
        <f>IF($B358="P",VLOOKUP($E358,'[2]Costeo-JUL26'!$B$9:$CQ$307,AR$1,0),0)*$G358</f>
        <v>2103160.0262400005</v>
      </c>
      <c r="AS358" s="35">
        <f>IF($B358="P",VLOOKUP($E358,'[2]Costeo-JUL26'!$B$9:$CQ$307,AS$1,0),0)</f>
        <v>0.02</v>
      </c>
      <c r="AT358" s="36">
        <f t="shared" si="171"/>
        <v>42063.200524800013</v>
      </c>
      <c r="AU358" s="36">
        <f t="shared" si="172"/>
        <v>2145223.2267648005</v>
      </c>
      <c r="AV358" s="34">
        <f>IF($B358="P",VLOOKUP($E358,'[2]Costeo-JUL26'!$B$9:$CQ$307,AV$1,0),0)</f>
        <v>932438</v>
      </c>
      <c r="AW358" s="16">
        <f>IF($B358="P",VLOOKUP($E358,'[2]Costeo-JUL26'!$B$9:$CQ$307,AW$1,0),0)*$G358</f>
        <v>104.18560000000001</v>
      </c>
      <c r="AX358" s="36">
        <f>IF($B358="P",VLOOKUP($E358,'[2]Costeo-JUL26'!$B$9:$CQ$307,AX$1,0),0)*$G358</f>
        <v>497177.85062400001</v>
      </c>
      <c r="AY358" s="35">
        <f>IF($B358="P",VLOOKUP($E358,'[2]Costeo-JUL26'!$B$9:$CQ$307,AY$1,0),0)</f>
        <v>0.03</v>
      </c>
      <c r="AZ358" s="36">
        <f t="shared" si="173"/>
        <v>14915.33551872</v>
      </c>
      <c r="BA358" s="36">
        <f t="shared" si="174"/>
        <v>512093.18614271999</v>
      </c>
      <c r="BB358" s="34">
        <f>IF($B358="P",VLOOKUP($E358,'[2]Costeo-JUL26'!$B$9:$CQ$307,BB$1,0),0)</f>
        <v>902311</v>
      </c>
      <c r="BC358" s="16">
        <f>IF($B358="P",VLOOKUP($E358,'[2]Costeo-JUL26'!$B$9:$CQ$307,BC$1,0),0)*$G358</f>
        <v>14.335714285714287</v>
      </c>
      <c r="BD358" s="36">
        <f>IF($B358="P",VLOOKUP($E358,'[2]Costeo-JUL26'!$B$9:$CQ$307,BD$1,0),0)*$G358</f>
        <v>56219.582250000014</v>
      </c>
      <c r="BE358" s="35">
        <f>IF($B358="P",VLOOKUP($E358,'[2]Costeo-JUL26'!$B$9:$CQ$307,BE$1,0),0)</f>
        <v>0.03</v>
      </c>
      <c r="BF358" s="36">
        <f t="shared" si="175"/>
        <v>1686.5874675000005</v>
      </c>
      <c r="BG358" s="36">
        <f t="shared" si="176"/>
        <v>57906.169717500015</v>
      </c>
      <c r="BH358" s="34">
        <f>IF($B358="P",VLOOKUP($E358,'[2]Costeo-JUL26'!$B$9:$CQ$307,BH$1,0),0)</f>
        <v>933089</v>
      </c>
      <c r="BI358" s="16">
        <f>IF($B358="P",VLOOKUP($E358,'[2]Costeo-JUL26'!$B$9:$CQ$307,BI$1,0),0)*$G358</f>
        <v>95.571428571428569</v>
      </c>
      <c r="BJ358" s="36">
        <f>IF($B358="P",VLOOKUP($E358,'[2]Costeo-JUL26'!$B$9:$CQ$307,BJ$1,0),0)*$G358</f>
        <v>71169.418805375812</v>
      </c>
      <c r="BK358" s="35">
        <f>IF(BH358=910319,0,IF($B358="P",VLOOKUP($E358,'[2]Costeo-JUL26'!$B$9:$CQ$307,BK$1,0),0))</f>
        <v>0.02</v>
      </c>
      <c r="BL358" s="36">
        <f t="shared" si="177"/>
        <v>1423.3883761075163</v>
      </c>
      <c r="BM358" s="36">
        <f t="shared" si="178"/>
        <v>72592.807181483324</v>
      </c>
      <c r="BN358" s="34">
        <f>IF($B358="P",VLOOKUP($E358,'[2]Costeo-JUL26'!$B$9:$CQ$307,BN$1,0),0)</f>
        <v>0</v>
      </c>
      <c r="BO358" s="16">
        <f>IF($B358="P",VLOOKUP($E358,'[2]Costeo-JUL26'!$B$9:$CQ$307,BO$1,0),0)*$G358</f>
        <v>0</v>
      </c>
      <c r="BP358" s="36">
        <f>IF($B358="P",VLOOKUP($E358,'[2]Costeo-JUL26'!$B$9:$CQ$307,BP$1,0),0)*$G358</f>
        <v>0</v>
      </c>
      <c r="BQ358" s="35">
        <f>IF($B358="P",VLOOKUP($E358,'[2]Costeo-JUL26'!$B$9:$CQ$307,BQ$1,0),0)</f>
        <v>0</v>
      </c>
      <c r="BR358" s="36">
        <f t="shared" si="179"/>
        <v>0</v>
      </c>
      <c r="BS358" s="36">
        <f t="shared" si="180"/>
        <v>0</v>
      </c>
      <c r="BT358" s="34">
        <f>IF($B358="P",VLOOKUP($E358,'[2]Costeo-JUL26'!$B$9:$CQ$307,BT$1,0),0)</f>
        <v>0</v>
      </c>
      <c r="BU358" s="16">
        <f>IF($B358="P",VLOOKUP($E358,'[2]Costeo-JUL26'!$B$9:$CQ$307,BU$1,0),0)*$G358</f>
        <v>0</v>
      </c>
      <c r="BV358" s="36">
        <f>IF($B358="P",VLOOKUP($E358,'[2]Costeo-JUL26'!$B$9:$CQ$307,BV$1,0),0)*$G358</f>
        <v>0</v>
      </c>
      <c r="BW358" s="35">
        <f>IF($B358="P",VLOOKUP($E358,'[2]Costeo-JUL26'!$B$9:$CQ$307,BW$1,0),0)</f>
        <v>0</v>
      </c>
      <c r="BX358" s="36">
        <f t="shared" si="181"/>
        <v>0</v>
      </c>
      <c r="BY358" s="36">
        <f t="shared" si="182"/>
        <v>0</v>
      </c>
      <c r="BZ358" s="34">
        <f>IF($B358="P",VLOOKUP($E358,'[2]Costeo-JUL26'!$B$9:$CQ$307,BZ$1,0),0)</f>
        <v>936704</v>
      </c>
      <c r="CA358" s="16">
        <f>IF($B358="P",VLOOKUP($E358,'[2]Costeo-JUL26'!$B$9:$CQ$307,CA$1,0),0)*$G358</f>
        <v>195.17953200953212</v>
      </c>
      <c r="CB358" s="36">
        <f>IF($B358="P",VLOOKUP($E358,'[2]Costeo-JUL26'!$B$9:$CQ$307,CB$1,0),0)*$G358</f>
        <v>93171.600585950262</v>
      </c>
      <c r="CC358" s="35">
        <f>IF($B358="P",VLOOKUP($E358,'[2]Costeo-JUL26'!$B$9:$CQ$307,CC$1,0),0)</f>
        <v>0.5</v>
      </c>
      <c r="CD358" s="36">
        <f t="shared" si="183"/>
        <v>46585.800292975131</v>
      </c>
      <c r="CE358" s="36">
        <f t="shared" si="184"/>
        <v>139757.4008789254</v>
      </c>
      <c r="CF358" s="37">
        <f t="shared" si="156"/>
        <v>11450177.197142348</v>
      </c>
      <c r="CG358" s="36">
        <f>IF($B358="r",VLOOKUP($E358,'[2]Costeo-JUL26'!$B$9:$CQ$307,CG$1,0),0)*$G358</f>
        <v>0</v>
      </c>
      <c r="CH358" s="35">
        <f>VLOOKUP($E358,'[2]TEORICOS (05.26)'!$A$8:$T$251,CH$1,0)</f>
        <v>0</v>
      </c>
      <c r="CI358" s="36">
        <f t="shared" si="185"/>
        <v>0</v>
      </c>
      <c r="CJ358" s="37">
        <f t="shared" si="186"/>
        <v>0</v>
      </c>
      <c r="CM358" s="16">
        <f>SUMIFS('[1]Ajuste Inventario'!$I:$I,'[1]Ajuste Inventario'!$B:$B,E358,'[1]Ajuste Inventario'!$S:$S,D358)*-1</f>
        <v>0</v>
      </c>
      <c r="CN358" s="36">
        <f t="shared" si="157"/>
        <v>0</v>
      </c>
      <c r="CP358" t="str">
        <f t="shared" si="158"/>
        <v>2476Org.Vtas La Plata</v>
      </c>
      <c r="CQ358" s="10" t="e">
        <f t="shared" si="159"/>
        <v>#DIV/0!</v>
      </c>
    </row>
    <row r="359" spans="1:95" x14ac:dyDescent="0.25">
      <c r="A359" s="30">
        <v>46204</v>
      </c>
      <c r="B359" s="31" t="str">
        <f>VLOOKUP($E359,'[2]TEORICOS (05.26)'!$A$8:$T$251,B$1,0)</f>
        <v>P</v>
      </c>
      <c r="C359" s="32" t="str">
        <f>VLOOKUP($E359,'[2]TEORICOS (05.26)'!$A$8:$T$251,C$1,0)</f>
        <v>Aquarius</v>
      </c>
      <c r="D359" t="s">
        <v>218</v>
      </c>
      <c r="E359">
        <v>2478</v>
      </c>
      <c r="F359" t="s">
        <v>148</v>
      </c>
      <c r="G359" s="16">
        <v>2199</v>
      </c>
      <c r="H359" s="16">
        <v>5229.2220000000589</v>
      </c>
      <c r="I359" s="33">
        <v>27774110.26000068</v>
      </c>
      <c r="J359" s="33">
        <v>27272199.950000606</v>
      </c>
      <c r="K359" s="34">
        <f>IF($B359="P",VLOOKUP($E359,'[2]Costeo-JUL26'!$B$9:$CQ$307,K$1,0),0)</f>
        <v>919319</v>
      </c>
      <c r="L359" s="35">
        <f>VLOOKUP($E359,'[2]TEORICOS (05.26)'!$A$8:$T$251,L$1,0)</f>
        <v>0.17</v>
      </c>
      <c r="M359" s="36">
        <f t="shared" si="160"/>
        <v>4636273.9915001038</v>
      </c>
      <c r="N359" s="35">
        <f>IF($B359="P",VLOOKUP($E359,'[2]Costeo-JUL26'!$B$9:$CQ$307,N$1,0),0)</f>
        <v>8.0000000000000002E-3</v>
      </c>
      <c r="O359" s="36">
        <f t="shared" si="161"/>
        <v>37090.191932000831</v>
      </c>
      <c r="P359" s="36">
        <f>IF($B359="P",VLOOKUP($E359,'[2]Costeo-JUL26'!$B$9:$CQ$307,P$1,0),0)*H359</f>
        <v>0</v>
      </c>
      <c r="Q359" s="36">
        <f t="shared" si="162"/>
        <v>4673364.183432105</v>
      </c>
      <c r="R359" s="34">
        <f>IF($B359="P",VLOOKUP($E359,'[2]Costeo-JUL26'!$B$9:$CQ$307,R$1,0),0)</f>
        <v>902332</v>
      </c>
      <c r="S359" s="16">
        <f>IF($B359="P",VLOOKUP($E359,'[2]Costeo-JUL26'!$B$9:$CQ$307,S$1,0),0)*$G359</f>
        <v>2731.9891530818336</v>
      </c>
      <c r="T359" s="36">
        <f>IF($B359="P",VLOOKUP($E359,'[2]Costeo-JUL26'!$B$9:$CQ$307,T$1,0),0)*$G359</f>
        <v>1905709.6736585177</v>
      </c>
      <c r="U359" s="35">
        <f>IF($B359="P",VLOOKUP($E359,'[2]Costeo-JUL26'!$B$9:$CQ$307,U$1,0),0)</f>
        <v>1.4999999999999999E-2</v>
      </c>
      <c r="V359" s="36">
        <f t="shared" si="163"/>
        <v>28585.645104877764</v>
      </c>
      <c r="W359" s="36">
        <f t="shared" si="164"/>
        <v>1934295.3187633953</v>
      </c>
      <c r="X359" s="34">
        <f>IF($B359="P",VLOOKUP($E359,'[2]Costeo-JUL26'!$B$9:$CQ$307,X$1,0),0)</f>
        <v>0</v>
      </c>
      <c r="Y359" s="16">
        <f>IF($B359="P",VLOOKUP($E359,'[2]Costeo-JUL26'!$B$9:$CQ$307,Y$1,0),0)*$G359</f>
        <v>0</v>
      </c>
      <c r="Z359" s="36">
        <f>IF($B359="P",VLOOKUP($E359,'[2]Costeo-JUL26'!$B$9:$CQ$307,Z$1,0),0)*$G359</f>
        <v>0</v>
      </c>
      <c r="AA359" s="35">
        <f>IF($B359="P",VLOOKUP($E359,'[2]Costeo-JUL26'!$B$9:$CQ$307,AA$1,0),0)</f>
        <v>0</v>
      </c>
      <c r="AB359" s="36">
        <f t="shared" si="165"/>
        <v>0</v>
      </c>
      <c r="AC359" s="36">
        <f t="shared" si="166"/>
        <v>0</v>
      </c>
      <c r="AD359" s="34">
        <f>IF($B359="P",VLOOKUP($E359,'[2]Costeo-JUL26'!$B$9:$CQ$307,AD$1,0),0)</f>
        <v>902257</v>
      </c>
      <c r="AE359" s="16">
        <f>IF($B359="P",VLOOKUP($E359,'[2]Costeo-JUL26'!$B$9:$CQ$307,AE$1,0),0)*$G359</f>
        <v>13194</v>
      </c>
      <c r="AF359" s="36">
        <f>IF($B359="P",VLOOKUP($E359,'[2]Costeo-JUL26'!$B$9:$CQ$307,AF$1,0),0)*$G359</f>
        <v>202490.95680000001</v>
      </c>
      <c r="AG359" s="35">
        <f>IF($B359="P",VLOOKUP($E359,'[2]Costeo-JUL26'!$B$9:$CQ$307,AG$1,0),0)</f>
        <v>6.0000000000000001E-3</v>
      </c>
      <c r="AH359" s="36">
        <f t="shared" si="167"/>
        <v>1214.9457408000001</v>
      </c>
      <c r="AI359" s="36">
        <f t="shared" si="168"/>
        <v>203705.90254080002</v>
      </c>
      <c r="AJ359" s="34">
        <f>IF($B359="P",VLOOKUP($E359,'[2]Costeo-JUL26'!$B$9:$CQ$307,AJ$1,0),0)</f>
        <v>925507</v>
      </c>
      <c r="AK359" s="16">
        <f>IF($B359="P",VLOOKUP($E359,'[2]Costeo-JUL26'!$B$9:$CQ$307,AK$1,0),0)*$G359</f>
        <v>13194</v>
      </c>
      <c r="AL359" s="36">
        <f>IF($B359="P",VLOOKUP($E359,'[2]Costeo-JUL26'!$B$9:$CQ$307,AL$1,0),0)*$G359</f>
        <v>159947.69543999998</v>
      </c>
      <c r="AM359" s="35">
        <f>IF($B359="P",VLOOKUP($E359,'[2]Costeo-JUL26'!$B$9:$CQ$307,AM$1,0),0)</f>
        <v>1.7999999999999999E-2</v>
      </c>
      <c r="AN359" s="36">
        <f t="shared" si="169"/>
        <v>2879.0585179199993</v>
      </c>
      <c r="AO359" s="36">
        <f t="shared" si="170"/>
        <v>162826.75395791998</v>
      </c>
      <c r="AP359" s="34">
        <f>IF($B359="P",VLOOKUP($E359,'[2]Costeo-JUL26'!$B$9:$CQ$307,AP$1,0),0)</f>
        <v>911881</v>
      </c>
      <c r="AQ359" s="16">
        <f>IF($B359="P",VLOOKUP($E359,'[2]Costeo-JUL26'!$B$9:$CQ$307,AQ$1,0),0)*$G359</f>
        <v>13194</v>
      </c>
      <c r="AR359" s="36">
        <f>IF($B359="P",VLOOKUP($E359,'[2]Costeo-JUL26'!$B$9:$CQ$307,AR$1,0),0)*$G359</f>
        <v>1790309.6928298199</v>
      </c>
      <c r="AS359" s="35">
        <f>IF($B359="P",VLOOKUP($E359,'[2]Costeo-JUL26'!$B$9:$CQ$307,AS$1,0),0)</f>
        <v>0.02</v>
      </c>
      <c r="AT359" s="36">
        <f t="shared" si="171"/>
        <v>35806.193856596401</v>
      </c>
      <c r="AU359" s="36">
        <f t="shared" si="172"/>
        <v>1826115.8866864163</v>
      </c>
      <c r="AV359" s="34">
        <f>IF($B359="P",VLOOKUP($E359,'[2]Costeo-JUL26'!$B$9:$CQ$307,AV$1,0),0)</f>
        <v>901729</v>
      </c>
      <c r="AW359" s="16">
        <f>IF($B359="P",VLOOKUP($E359,'[2]Costeo-JUL26'!$B$9:$CQ$307,AW$1,0),0)*$G359</f>
        <v>90.378900000000002</v>
      </c>
      <c r="AX359" s="36">
        <f>IF($B359="P",VLOOKUP($E359,'[2]Costeo-JUL26'!$B$9:$CQ$307,AX$1,0),0)*$G359</f>
        <v>431291.72595599998</v>
      </c>
      <c r="AY359" s="35">
        <f>IF($B359="P",VLOOKUP($E359,'[2]Costeo-JUL26'!$B$9:$CQ$307,AY$1,0),0)</f>
        <v>0.03</v>
      </c>
      <c r="AZ359" s="36">
        <f t="shared" si="173"/>
        <v>12938.751778679998</v>
      </c>
      <c r="BA359" s="36">
        <f t="shared" si="174"/>
        <v>444230.47773468</v>
      </c>
      <c r="BB359" s="34">
        <f>IF($B359="P",VLOOKUP($E359,'[2]Costeo-JUL26'!$B$9:$CQ$307,BB$1,0),0)</f>
        <v>902311</v>
      </c>
      <c r="BC359" s="16">
        <f>IF($B359="P",VLOOKUP($E359,'[2]Costeo-JUL26'!$B$9:$CQ$307,BC$1,0),0)*$G359</f>
        <v>9.6206250000000004</v>
      </c>
      <c r="BD359" s="36">
        <f>IF($B359="P",VLOOKUP($E359,'[2]Costeo-JUL26'!$B$9:$CQ$307,BD$1,0),0)*$G359</f>
        <v>37728.675928125005</v>
      </c>
      <c r="BE359" s="35">
        <f>IF($B359="P",VLOOKUP($E359,'[2]Costeo-JUL26'!$B$9:$CQ$307,BE$1,0),0)</f>
        <v>0.03</v>
      </c>
      <c r="BF359" s="36">
        <f t="shared" si="175"/>
        <v>1131.8602778437501</v>
      </c>
      <c r="BG359" s="36">
        <f t="shared" si="176"/>
        <v>38860.536205968754</v>
      </c>
      <c r="BH359" s="34">
        <f>IF($B359="P",VLOOKUP($E359,'[2]Costeo-JUL26'!$B$9:$CQ$307,BH$1,0),0)</f>
        <v>933089</v>
      </c>
      <c r="BI359" s="16">
        <f>IF($B359="P",VLOOKUP($E359,'[2]Costeo-JUL26'!$B$9:$CQ$307,BI$1,0),0)*$G359</f>
        <v>82.462499999999991</v>
      </c>
      <c r="BJ359" s="36">
        <f>IF($B359="P",VLOOKUP($E359,'[2]Costeo-JUL26'!$B$9:$CQ$307,BJ$1,0),0)*$G359</f>
        <v>61407.559622822308</v>
      </c>
      <c r="BK359" s="35">
        <f>IF(BH359=910319,0,IF($B359="P",VLOOKUP($E359,'[2]Costeo-JUL26'!$B$9:$CQ$307,BK$1,0),0))</f>
        <v>0.02</v>
      </c>
      <c r="BL359" s="36">
        <f t="shared" si="177"/>
        <v>1228.1511924564461</v>
      </c>
      <c r="BM359" s="36">
        <f t="shared" si="178"/>
        <v>62635.710815278755</v>
      </c>
      <c r="BN359" s="34">
        <f>IF($B359="P",VLOOKUP($E359,'[2]Costeo-JUL26'!$B$9:$CQ$307,BN$1,0),0)</f>
        <v>0</v>
      </c>
      <c r="BO359" s="16">
        <f>IF($B359="P",VLOOKUP($E359,'[2]Costeo-JUL26'!$B$9:$CQ$307,BO$1,0),0)*$G359</f>
        <v>0</v>
      </c>
      <c r="BP359" s="36">
        <f>IF($B359="P",VLOOKUP($E359,'[2]Costeo-JUL26'!$B$9:$CQ$307,BP$1,0),0)*$G359</f>
        <v>0</v>
      </c>
      <c r="BQ359" s="35">
        <f>IF($B359="P",VLOOKUP($E359,'[2]Costeo-JUL26'!$B$9:$CQ$307,BQ$1,0),0)</f>
        <v>0</v>
      </c>
      <c r="BR359" s="36">
        <f t="shared" si="179"/>
        <v>0</v>
      </c>
      <c r="BS359" s="36">
        <f t="shared" si="180"/>
        <v>0</v>
      </c>
      <c r="BT359" s="34">
        <f>IF($B359="P",VLOOKUP($E359,'[2]Costeo-JUL26'!$B$9:$CQ$307,BT$1,0),0)</f>
        <v>0</v>
      </c>
      <c r="BU359" s="16">
        <f>IF($B359="P",VLOOKUP($E359,'[2]Costeo-JUL26'!$B$9:$CQ$307,BU$1,0),0)*$G359</f>
        <v>0</v>
      </c>
      <c r="BV359" s="36">
        <f>IF($B359="P",VLOOKUP($E359,'[2]Costeo-JUL26'!$B$9:$CQ$307,BV$1,0),0)*$G359</f>
        <v>0</v>
      </c>
      <c r="BW359" s="35">
        <f>IF($B359="P",VLOOKUP($E359,'[2]Costeo-JUL26'!$B$9:$CQ$307,BW$1,0),0)</f>
        <v>0</v>
      </c>
      <c r="BX359" s="36">
        <f t="shared" si="181"/>
        <v>0</v>
      </c>
      <c r="BY359" s="36">
        <f t="shared" si="182"/>
        <v>0</v>
      </c>
      <c r="BZ359" s="34">
        <f>IF($B359="P",VLOOKUP($E359,'[2]Costeo-JUL26'!$B$9:$CQ$307,BZ$1,0),0)</f>
        <v>936704</v>
      </c>
      <c r="CA359" s="16">
        <f>IF($B359="P",VLOOKUP($E359,'[2]Costeo-JUL26'!$B$9:$CQ$307,CA$1,0),0)*$G359</f>
        <v>180.43713181991075</v>
      </c>
      <c r="CB359" s="36">
        <f>IF($B359="P",VLOOKUP($E359,'[2]Costeo-JUL26'!$B$9:$CQ$307,CB$1,0),0)*$G359</f>
        <v>86134.115620167286</v>
      </c>
      <c r="CC359" s="35">
        <f>IF($B359="P",VLOOKUP($E359,'[2]Costeo-JUL26'!$B$9:$CQ$307,CC$1,0),0)</f>
        <v>0.5</v>
      </c>
      <c r="CD359" s="36">
        <f t="shared" si="183"/>
        <v>43067.057810083643</v>
      </c>
      <c r="CE359" s="36">
        <f t="shared" si="184"/>
        <v>129201.17343025093</v>
      </c>
      <c r="CF359" s="37">
        <f t="shared" si="156"/>
        <v>9475235.9435668141</v>
      </c>
      <c r="CG359" s="36">
        <f>IF($B359="r",VLOOKUP($E359,'[2]Costeo-JUL26'!$B$9:$CQ$307,CG$1,0),0)*$G359</f>
        <v>0</v>
      </c>
      <c r="CH359" s="35">
        <f>VLOOKUP($E359,'[2]TEORICOS (05.26)'!$A$8:$T$251,CH$1,0)</f>
        <v>0</v>
      </c>
      <c r="CI359" s="36">
        <f t="shared" si="185"/>
        <v>0</v>
      </c>
      <c r="CJ359" s="37">
        <f t="shared" si="186"/>
        <v>0</v>
      </c>
      <c r="CM359" s="16">
        <f>SUMIFS('[1]Ajuste Inventario'!$I:$I,'[1]Ajuste Inventario'!$B:$B,E359,'[1]Ajuste Inventario'!$S:$S,D359)*-1</f>
        <v>0</v>
      </c>
      <c r="CN359" s="36">
        <f t="shared" si="157"/>
        <v>0</v>
      </c>
      <c r="CP359" t="str">
        <f t="shared" si="158"/>
        <v>2478Org.Vtas La Plata</v>
      </c>
      <c r="CQ359" s="10" t="e">
        <f t="shared" si="159"/>
        <v>#DIV/0!</v>
      </c>
    </row>
    <row r="360" spans="1:95" x14ac:dyDescent="0.25">
      <c r="A360" s="30">
        <v>46204</v>
      </c>
      <c r="B360" s="31" t="str">
        <f>VLOOKUP($E360,'[2]TEORICOS (05.26)'!$A$8:$T$251,B$1,0)</f>
        <v>P</v>
      </c>
      <c r="C360" s="32" t="str">
        <f>VLOOKUP($E360,'[2]TEORICOS (05.26)'!$A$8:$T$251,C$1,0)</f>
        <v>Aquarius</v>
      </c>
      <c r="D360" t="s">
        <v>218</v>
      </c>
      <c r="E360">
        <v>2483</v>
      </c>
      <c r="F360" t="s">
        <v>149</v>
      </c>
      <c r="G360" s="16">
        <v>4506.125</v>
      </c>
      <c r="H360" s="16">
        <v>3172.3120000000254</v>
      </c>
      <c r="I360" s="33">
        <v>41234448.580000639</v>
      </c>
      <c r="J360" s="33">
        <v>38325400.450000465</v>
      </c>
      <c r="K360" s="34">
        <f>IF($B360="P",VLOOKUP($E360,'[2]Costeo-JUL26'!$B$9:$CQ$307,K$1,0),0)</f>
        <v>938769</v>
      </c>
      <c r="L360" s="35">
        <f>VLOOKUP($E360,'[2]TEORICOS (05.26)'!$A$8:$T$251,L$1,0)</f>
        <v>0.17</v>
      </c>
      <c r="M360" s="36">
        <f t="shared" si="160"/>
        <v>6515318.0765000796</v>
      </c>
      <c r="N360" s="35">
        <f>IF($B360="P",VLOOKUP($E360,'[2]Costeo-JUL26'!$B$9:$CQ$307,N$1,0),0)</f>
        <v>8.0000000000000002E-3</v>
      </c>
      <c r="O360" s="36">
        <f t="shared" si="161"/>
        <v>52122.544612000638</v>
      </c>
      <c r="P360" s="36">
        <f>IF($B360="P",VLOOKUP($E360,'[2]Costeo-JUL26'!$B$9:$CQ$307,P$1,0),0)*H360</f>
        <v>0</v>
      </c>
      <c r="Q360" s="36">
        <f t="shared" si="162"/>
        <v>6567440.6211120803</v>
      </c>
      <c r="R360" s="34">
        <f>IF($B360="P",VLOOKUP($E360,'[2]Costeo-JUL26'!$B$9:$CQ$307,R$1,0),0)</f>
        <v>902332</v>
      </c>
      <c r="S360" s="16">
        <f>IF($B360="P",VLOOKUP($E360,'[2]Costeo-JUL26'!$B$9:$CQ$307,S$1,0),0)*$G360</f>
        <v>1901.0730174731823</v>
      </c>
      <c r="T360" s="36">
        <f>IF($B360="P",VLOOKUP($E360,'[2]Costeo-JUL26'!$B$9:$CQ$307,T$1,0),0)*$G360</f>
        <v>1326100.8872026484</v>
      </c>
      <c r="U360" s="35">
        <f>IF($B360="P",VLOOKUP($E360,'[2]Costeo-JUL26'!$B$9:$CQ$307,U$1,0),0)</f>
        <v>1.4999999999999999E-2</v>
      </c>
      <c r="V360" s="36">
        <f t="shared" si="163"/>
        <v>19891.513308039725</v>
      </c>
      <c r="W360" s="36">
        <f t="shared" si="164"/>
        <v>1345992.4005106881</v>
      </c>
      <c r="X360" s="34">
        <f>IF($B360="P",VLOOKUP($E360,'[2]Costeo-JUL26'!$B$9:$CQ$307,X$1,0),0)</f>
        <v>0</v>
      </c>
      <c r="Y360" s="16">
        <f>IF($B360="P",VLOOKUP($E360,'[2]Costeo-JUL26'!$B$9:$CQ$307,Y$1,0),0)*$G360</f>
        <v>0</v>
      </c>
      <c r="Z360" s="36">
        <f>IF($B360="P",VLOOKUP($E360,'[2]Costeo-JUL26'!$B$9:$CQ$307,Z$1,0),0)*$G360</f>
        <v>0</v>
      </c>
      <c r="AA360" s="35">
        <f>IF($B360="P",VLOOKUP($E360,'[2]Costeo-JUL26'!$B$9:$CQ$307,AA$1,0),0)</f>
        <v>0</v>
      </c>
      <c r="AB360" s="36">
        <f t="shared" si="165"/>
        <v>0</v>
      </c>
      <c r="AC360" s="36">
        <f t="shared" si="166"/>
        <v>0</v>
      </c>
      <c r="AD360" s="34">
        <f>IF($B360="P",VLOOKUP($E360,'[2]Costeo-JUL26'!$B$9:$CQ$307,AD$1,0),0)</f>
        <v>902257</v>
      </c>
      <c r="AE360" s="16">
        <f>IF($B360="P",VLOOKUP($E360,'[2]Costeo-JUL26'!$B$9:$CQ$307,AE$1,0),0)*$G360</f>
        <v>36049</v>
      </c>
      <c r="AF360" s="36">
        <f>IF($B360="P",VLOOKUP($E360,'[2]Costeo-JUL26'!$B$9:$CQ$307,AF$1,0),0)*$G360</f>
        <v>553251.21279999998</v>
      </c>
      <c r="AG360" s="35">
        <f>IF($B360="P",VLOOKUP($E360,'[2]Costeo-JUL26'!$B$9:$CQ$307,AG$1,0),0)</f>
        <v>6.0000000000000001E-3</v>
      </c>
      <c r="AH360" s="36">
        <f t="shared" si="167"/>
        <v>3319.5072768</v>
      </c>
      <c r="AI360" s="36">
        <f t="shared" si="168"/>
        <v>556570.72007679997</v>
      </c>
      <c r="AJ360" s="34">
        <f>IF($B360="P",VLOOKUP($E360,'[2]Costeo-JUL26'!$B$9:$CQ$307,AJ$1,0),0)</f>
        <v>919017</v>
      </c>
      <c r="AK360" s="16">
        <f>IF($B360="P",VLOOKUP($E360,'[2]Costeo-JUL26'!$B$9:$CQ$307,AK$1,0),0)*$G360</f>
        <v>36049</v>
      </c>
      <c r="AL360" s="36">
        <f>IF($B360="P",VLOOKUP($E360,'[2]Costeo-JUL26'!$B$9:$CQ$307,AL$1,0),0)*$G360</f>
        <v>199273.82513999997</v>
      </c>
      <c r="AM360" s="35">
        <f>IF($B360="P",VLOOKUP($E360,'[2]Costeo-JUL26'!$B$9:$CQ$307,AM$1,0),0)</f>
        <v>1.7999999999999999E-2</v>
      </c>
      <c r="AN360" s="36">
        <f t="shared" si="169"/>
        <v>3586.9288525199991</v>
      </c>
      <c r="AO360" s="36">
        <f t="shared" si="170"/>
        <v>202860.75399251998</v>
      </c>
      <c r="AP360" s="34">
        <f>IF($B360="P",VLOOKUP($E360,'[2]Costeo-JUL26'!$B$9:$CQ$307,AP$1,0),0)</f>
        <v>901569</v>
      </c>
      <c r="AQ360" s="16">
        <f>IF($B360="P",VLOOKUP($E360,'[2]Costeo-JUL26'!$B$9:$CQ$307,AQ$1,0),0)*$G360</f>
        <v>36049</v>
      </c>
      <c r="AR360" s="36">
        <f>IF($B360="P",VLOOKUP($E360,'[2]Costeo-JUL26'!$B$9:$CQ$307,AR$1,0),0)*$G360</f>
        <v>2344447.436144833</v>
      </c>
      <c r="AS360" s="35">
        <f>IF($B360="P",VLOOKUP($E360,'[2]Costeo-JUL26'!$B$9:$CQ$307,AS$1,0),0)</f>
        <v>0.02</v>
      </c>
      <c r="AT360" s="36">
        <f t="shared" si="171"/>
        <v>46888.948722896661</v>
      </c>
      <c r="AU360" s="36">
        <f t="shared" si="172"/>
        <v>2391336.3848677296</v>
      </c>
      <c r="AV360" s="34">
        <f>IF($B360="P",VLOOKUP($E360,'[2]Costeo-JUL26'!$B$9:$CQ$307,AV$1,0),0)</f>
        <v>932435</v>
      </c>
      <c r="AW360" s="16">
        <f>IF($B360="P",VLOOKUP($E360,'[2]Costeo-JUL26'!$B$9:$CQ$307,AW$1,0),0)*$G360</f>
        <v>76.60412500000001</v>
      </c>
      <c r="AX360" s="36">
        <f>IF($B360="P",VLOOKUP($E360,'[2]Costeo-JUL26'!$B$9:$CQ$307,AX$1,0),0)*$G360</f>
        <v>393939.77697750001</v>
      </c>
      <c r="AY360" s="35">
        <f>IF($B360="P",VLOOKUP($E360,'[2]Costeo-JUL26'!$B$9:$CQ$307,AY$1,0),0)</f>
        <v>0.03</v>
      </c>
      <c r="AZ360" s="36">
        <f t="shared" si="173"/>
        <v>11818.193309324999</v>
      </c>
      <c r="BA360" s="36">
        <f t="shared" si="174"/>
        <v>405757.97028682503</v>
      </c>
      <c r="BB360" s="34">
        <f>IF($B360="P",VLOOKUP($E360,'[2]Costeo-JUL26'!$B$9:$CQ$307,BB$1,0),0)</f>
        <v>902311</v>
      </c>
      <c r="BC360" s="16">
        <f>IF($B360="P",VLOOKUP($E360,'[2]Costeo-JUL26'!$B$9:$CQ$307,BC$1,0),0)*$G360</f>
        <v>9.3877604166666657</v>
      </c>
      <c r="BD360" s="36">
        <f>IF($B360="P",VLOOKUP($E360,'[2]Costeo-JUL26'!$B$9:$CQ$307,BD$1,0),0)*$G360</f>
        <v>36815.463699218759</v>
      </c>
      <c r="BE360" s="35">
        <f>IF($B360="P",VLOOKUP($E360,'[2]Costeo-JUL26'!$B$9:$CQ$307,BE$1,0),0)</f>
        <v>0.03</v>
      </c>
      <c r="BF360" s="36">
        <f t="shared" si="175"/>
        <v>1104.4639109765628</v>
      </c>
      <c r="BG360" s="36">
        <f t="shared" si="176"/>
        <v>37919.927610195322</v>
      </c>
      <c r="BH360" s="34">
        <f>IF($B360="P",VLOOKUP($E360,'[2]Costeo-JUL26'!$B$9:$CQ$307,BH$1,0),0)</f>
        <v>933089</v>
      </c>
      <c r="BI360" s="16">
        <f>IF($B360="P",VLOOKUP($E360,'[2]Costeo-JUL26'!$B$9:$CQ$307,BI$1,0),0)*$G360</f>
        <v>104.30844907407406</v>
      </c>
      <c r="BJ360" s="36">
        <f>IF($B360="P",VLOOKUP($E360,'[2]Costeo-JUL26'!$B$9:$CQ$307,BJ$1,0),0)*$G360</f>
        <v>77675.638086164341</v>
      </c>
      <c r="BK360" s="35">
        <f>IF(BH360=910319,0,IF($B360="P",VLOOKUP($E360,'[2]Costeo-JUL26'!$B$9:$CQ$307,BK$1,0),0))</f>
        <v>0.02</v>
      </c>
      <c r="BL360" s="36">
        <f t="shared" si="177"/>
        <v>1553.5127617232868</v>
      </c>
      <c r="BM360" s="36">
        <f t="shared" si="178"/>
        <v>79229.150847887635</v>
      </c>
      <c r="BN360" s="34">
        <f>IF($B360="P",VLOOKUP($E360,'[2]Costeo-JUL26'!$B$9:$CQ$307,BN$1,0),0)</f>
        <v>0</v>
      </c>
      <c r="BO360" s="16">
        <f>IF($B360="P",VLOOKUP($E360,'[2]Costeo-JUL26'!$B$9:$CQ$307,BO$1,0),0)*$G360</f>
        <v>0</v>
      </c>
      <c r="BP360" s="36">
        <f>IF($B360="P",VLOOKUP($E360,'[2]Costeo-JUL26'!$B$9:$CQ$307,BP$1,0),0)*$G360</f>
        <v>0</v>
      </c>
      <c r="BQ360" s="35">
        <f>IF($B360="P",VLOOKUP($E360,'[2]Costeo-JUL26'!$B$9:$CQ$307,BQ$1,0),0)</f>
        <v>0</v>
      </c>
      <c r="BR360" s="36">
        <f t="shared" si="179"/>
        <v>0</v>
      </c>
      <c r="BS360" s="36">
        <f t="shared" si="180"/>
        <v>0</v>
      </c>
      <c r="BT360" s="34">
        <f>IF($B360="P",VLOOKUP($E360,'[2]Costeo-JUL26'!$B$9:$CQ$307,BT$1,0),0)</f>
        <v>0</v>
      </c>
      <c r="BU360" s="16">
        <f>IF($B360="P",VLOOKUP($E360,'[2]Costeo-JUL26'!$B$9:$CQ$307,BU$1,0),0)*$G360</f>
        <v>0</v>
      </c>
      <c r="BV360" s="36">
        <f>IF($B360="P",VLOOKUP($E360,'[2]Costeo-JUL26'!$B$9:$CQ$307,BV$1,0),0)*$G360</f>
        <v>0</v>
      </c>
      <c r="BW360" s="35">
        <f>IF($B360="P",VLOOKUP($E360,'[2]Costeo-JUL26'!$B$9:$CQ$307,BW$1,0),0)</f>
        <v>0</v>
      </c>
      <c r="BX360" s="36">
        <f t="shared" si="181"/>
        <v>0</v>
      </c>
      <c r="BY360" s="36">
        <f t="shared" si="182"/>
        <v>0</v>
      </c>
      <c r="BZ360" s="34">
        <f>IF($B360="P",VLOOKUP($E360,'[2]Costeo-JUL26'!$B$9:$CQ$307,BZ$1,0),0)</f>
        <v>936704</v>
      </c>
      <c r="CA360" s="16">
        <f>IF($B360="P",VLOOKUP($E360,'[2]Costeo-JUL26'!$B$9:$CQ$307,CA$1,0),0)*$G360</f>
        <v>109.55448040314559</v>
      </c>
      <c r="CB360" s="36">
        <f>IF($B360="P",VLOOKUP($E360,'[2]Costeo-JUL26'!$B$9:$CQ$307,CB$1,0),0)*$G360</f>
        <v>52297.319219029028</v>
      </c>
      <c r="CC360" s="35">
        <f>IF($B360="P",VLOOKUP($E360,'[2]Costeo-JUL26'!$B$9:$CQ$307,CC$1,0),0)</f>
        <v>0.5</v>
      </c>
      <c r="CD360" s="36">
        <f t="shared" si="183"/>
        <v>26148.659609514514</v>
      </c>
      <c r="CE360" s="36">
        <f t="shared" si="184"/>
        <v>78445.978828543535</v>
      </c>
      <c r="CF360" s="37">
        <f t="shared" si="156"/>
        <v>11665553.908133272</v>
      </c>
      <c r="CG360" s="36">
        <f>IF($B360="r",VLOOKUP($E360,'[2]Costeo-JUL26'!$B$9:$CQ$307,CG$1,0),0)*$G360</f>
        <v>0</v>
      </c>
      <c r="CH360" s="35">
        <f>VLOOKUP($E360,'[2]TEORICOS (05.26)'!$A$8:$T$251,CH$1,0)</f>
        <v>0</v>
      </c>
      <c r="CI360" s="36">
        <f t="shared" si="185"/>
        <v>0</v>
      </c>
      <c r="CJ360" s="37">
        <f t="shared" si="186"/>
        <v>0</v>
      </c>
      <c r="CM360" s="16">
        <f>SUMIFS('[1]Ajuste Inventario'!$I:$I,'[1]Ajuste Inventario'!$B:$B,E360,'[1]Ajuste Inventario'!$S:$S,D360)*-1</f>
        <v>0</v>
      </c>
      <c r="CN360" s="36">
        <f t="shared" si="157"/>
        <v>0</v>
      </c>
      <c r="CP360" t="str">
        <f t="shared" si="158"/>
        <v>2483Org.Vtas La Plata</v>
      </c>
      <c r="CQ360" s="10" t="e">
        <f t="shared" si="159"/>
        <v>#DIV/0!</v>
      </c>
    </row>
    <row r="361" spans="1:95" x14ac:dyDescent="0.25">
      <c r="A361" s="30">
        <v>46204</v>
      </c>
      <c r="B361" s="31" t="str">
        <f>VLOOKUP($E361,'[2]TEORICOS (05.26)'!$A$8:$T$251,B$1,0)</f>
        <v>P</v>
      </c>
      <c r="C361" s="32" t="str">
        <f>VLOOKUP($E361,'[2]TEORICOS (05.26)'!$A$8:$T$251,C$1,0)</f>
        <v>Aquarius</v>
      </c>
      <c r="D361" t="s">
        <v>218</v>
      </c>
      <c r="E361">
        <v>2486</v>
      </c>
      <c r="F361" t="s">
        <v>150</v>
      </c>
      <c r="G361" s="16">
        <v>3953</v>
      </c>
      <c r="H361" s="16">
        <v>6265.5050000001002</v>
      </c>
      <c r="I361" s="33">
        <v>38774538.099998921</v>
      </c>
      <c r="J361" s="33">
        <v>38279505.509999037</v>
      </c>
      <c r="K361" s="34">
        <f>IF($B361="P",VLOOKUP($E361,'[2]Costeo-JUL26'!$B$9:$CQ$307,K$1,0),0)</f>
        <v>938769</v>
      </c>
      <c r="L361" s="35">
        <f>VLOOKUP($E361,'[2]TEORICOS (05.26)'!$A$8:$T$251,L$1,0)</f>
        <v>0.17</v>
      </c>
      <c r="M361" s="36">
        <f t="shared" si="160"/>
        <v>6507515.9366998365</v>
      </c>
      <c r="N361" s="35">
        <f>IF($B361="P",VLOOKUP($E361,'[2]Costeo-JUL26'!$B$9:$CQ$307,N$1,0),0)</f>
        <v>8.0000000000000002E-3</v>
      </c>
      <c r="O361" s="36">
        <f t="shared" si="161"/>
        <v>52060.127493598695</v>
      </c>
      <c r="P361" s="36">
        <f>IF($B361="P",VLOOKUP($E361,'[2]Costeo-JUL26'!$B$9:$CQ$307,P$1,0),0)*H361</f>
        <v>0</v>
      </c>
      <c r="Q361" s="36">
        <f t="shared" si="162"/>
        <v>6559576.064193435</v>
      </c>
      <c r="R361" s="34">
        <f>IF($B361="P",VLOOKUP($E361,'[2]Costeo-JUL26'!$B$9:$CQ$307,R$1,0),0)</f>
        <v>902332</v>
      </c>
      <c r="S361" s="16">
        <f>IF($B361="P",VLOOKUP($E361,'[2]Costeo-JUL26'!$B$9:$CQ$307,S$1,0),0)*$G361</f>
        <v>3752.3634354707988</v>
      </c>
      <c r="T361" s="36">
        <f>IF($B361="P",VLOOKUP($E361,'[2]Costeo-JUL26'!$B$9:$CQ$307,T$1,0),0)*$G361</f>
        <v>2617475.7282592375</v>
      </c>
      <c r="U361" s="35">
        <f>IF($B361="P",VLOOKUP($E361,'[2]Costeo-JUL26'!$B$9:$CQ$307,U$1,0),0)</f>
        <v>1.4999999999999999E-2</v>
      </c>
      <c r="V361" s="36">
        <f t="shared" si="163"/>
        <v>39262.135923888563</v>
      </c>
      <c r="W361" s="36">
        <f t="shared" si="164"/>
        <v>2656737.864183126</v>
      </c>
      <c r="X361" s="34">
        <f>IF($B361="P",VLOOKUP($E361,'[2]Costeo-JUL26'!$B$9:$CQ$307,X$1,0),0)</f>
        <v>0</v>
      </c>
      <c r="Y361" s="16">
        <f>IF($B361="P",VLOOKUP($E361,'[2]Costeo-JUL26'!$B$9:$CQ$307,Y$1,0),0)*$G361</f>
        <v>0</v>
      </c>
      <c r="Z361" s="36">
        <f>IF($B361="P",VLOOKUP($E361,'[2]Costeo-JUL26'!$B$9:$CQ$307,Z$1,0),0)*$G361</f>
        <v>0</v>
      </c>
      <c r="AA361" s="35">
        <f>IF($B361="P",VLOOKUP($E361,'[2]Costeo-JUL26'!$B$9:$CQ$307,AA$1,0),0)</f>
        <v>0</v>
      </c>
      <c r="AB361" s="36">
        <f t="shared" si="165"/>
        <v>0</v>
      </c>
      <c r="AC361" s="36">
        <f t="shared" si="166"/>
        <v>0</v>
      </c>
      <c r="AD361" s="34">
        <f>IF($B361="P",VLOOKUP($E361,'[2]Costeo-JUL26'!$B$9:$CQ$307,AD$1,0),0)</f>
        <v>902257</v>
      </c>
      <c r="AE361" s="16">
        <f>IF($B361="P",VLOOKUP($E361,'[2]Costeo-JUL26'!$B$9:$CQ$307,AE$1,0),0)*$G361</f>
        <v>23718</v>
      </c>
      <c r="AF361" s="36">
        <f>IF($B361="P",VLOOKUP($E361,'[2]Costeo-JUL26'!$B$9:$CQ$307,AF$1,0),0)*$G361</f>
        <v>364004.88959999999</v>
      </c>
      <c r="AG361" s="35">
        <f>IF($B361="P",VLOOKUP($E361,'[2]Costeo-JUL26'!$B$9:$CQ$307,AG$1,0),0)</f>
        <v>6.0000000000000001E-3</v>
      </c>
      <c r="AH361" s="36">
        <f t="shared" si="167"/>
        <v>2184.0293376</v>
      </c>
      <c r="AI361" s="36">
        <f t="shared" si="168"/>
        <v>366188.91893759998</v>
      </c>
      <c r="AJ361" s="34">
        <f>IF($B361="P",VLOOKUP($E361,'[2]Costeo-JUL26'!$B$9:$CQ$307,AJ$1,0),0)</f>
        <v>919014</v>
      </c>
      <c r="AK361" s="16">
        <f>IF($B361="P",VLOOKUP($E361,'[2]Costeo-JUL26'!$B$9:$CQ$307,AK$1,0),0)*$G361</f>
        <v>23718</v>
      </c>
      <c r="AL361" s="36">
        <f>IF($B361="P",VLOOKUP($E361,'[2]Costeo-JUL26'!$B$9:$CQ$307,AL$1,0),0)*$G361</f>
        <v>204573.44232</v>
      </c>
      <c r="AM361" s="35">
        <f>IF($B361="P",VLOOKUP($E361,'[2]Costeo-JUL26'!$B$9:$CQ$307,AM$1,0),0)</f>
        <v>1.7999999999999999E-2</v>
      </c>
      <c r="AN361" s="36">
        <f t="shared" si="169"/>
        <v>3682.3219617599998</v>
      </c>
      <c r="AO361" s="36">
        <f t="shared" si="170"/>
        <v>208255.76428176</v>
      </c>
      <c r="AP361" s="34">
        <f>IF($B361="P",VLOOKUP($E361,'[2]Costeo-JUL26'!$B$9:$CQ$307,AP$1,0),0)</f>
        <v>933429</v>
      </c>
      <c r="AQ361" s="16">
        <f>IF($B361="P",VLOOKUP($E361,'[2]Costeo-JUL26'!$B$9:$CQ$307,AQ$1,0),0)*$G361</f>
        <v>23718</v>
      </c>
      <c r="AR361" s="36">
        <f>IF($B361="P",VLOOKUP($E361,'[2]Costeo-JUL26'!$B$9:$CQ$307,AR$1,0),0)*$G361</f>
        <v>2330098.5380400005</v>
      </c>
      <c r="AS361" s="35">
        <f>IF($B361="P",VLOOKUP($E361,'[2]Costeo-JUL26'!$B$9:$CQ$307,AS$1,0),0)</f>
        <v>0.02</v>
      </c>
      <c r="AT361" s="36">
        <f t="shared" si="171"/>
        <v>46601.97076080001</v>
      </c>
      <c r="AU361" s="36">
        <f t="shared" si="172"/>
        <v>2376700.5088008004</v>
      </c>
      <c r="AV361" s="34">
        <f>IF($B361="P",VLOOKUP($E361,'[2]Costeo-JUL26'!$B$9:$CQ$307,AV$1,0),0)</f>
        <v>932437</v>
      </c>
      <c r="AW361" s="16">
        <f>IF($B361="P",VLOOKUP($E361,'[2]Costeo-JUL26'!$B$9:$CQ$307,AW$1,0),0)*$G361</f>
        <v>115.03230000000001</v>
      </c>
      <c r="AX361" s="36">
        <f>IF($B361="P",VLOOKUP($E361,'[2]Costeo-JUL26'!$B$9:$CQ$307,AX$1,0),0)*$G361</f>
        <v>591558.20404200011</v>
      </c>
      <c r="AY361" s="35">
        <f>IF($B361="P",VLOOKUP($E361,'[2]Costeo-JUL26'!$B$9:$CQ$307,AY$1,0),0)</f>
        <v>0.03</v>
      </c>
      <c r="AZ361" s="36">
        <f t="shared" si="173"/>
        <v>17746.746121260003</v>
      </c>
      <c r="BA361" s="36">
        <f t="shared" si="174"/>
        <v>609304.9501632601</v>
      </c>
      <c r="BB361" s="34">
        <f>IF($B361="P",VLOOKUP($E361,'[2]Costeo-JUL26'!$B$9:$CQ$307,BB$1,0),0)</f>
        <v>902311</v>
      </c>
      <c r="BC361" s="16">
        <f>IF($B361="P",VLOOKUP($E361,'[2]Costeo-JUL26'!$B$9:$CQ$307,BC$1,0),0)*$G361</f>
        <v>15.882589285714287</v>
      </c>
      <c r="BD361" s="36">
        <f>IF($B361="P",VLOOKUP($E361,'[2]Costeo-JUL26'!$B$9:$CQ$307,BD$1,0),0)*$G361</f>
        <v>62285.876859375014</v>
      </c>
      <c r="BE361" s="35">
        <f>IF($B361="P",VLOOKUP($E361,'[2]Costeo-JUL26'!$B$9:$CQ$307,BE$1,0),0)</f>
        <v>0.03</v>
      </c>
      <c r="BF361" s="36">
        <f t="shared" si="175"/>
        <v>1868.5763057812503</v>
      </c>
      <c r="BG361" s="36">
        <f t="shared" si="176"/>
        <v>64154.453165156265</v>
      </c>
      <c r="BH361" s="34">
        <f>IF($B361="P",VLOOKUP($E361,'[2]Costeo-JUL26'!$B$9:$CQ$307,BH$1,0),0)</f>
        <v>933089</v>
      </c>
      <c r="BI361" s="16">
        <f>IF($B361="P",VLOOKUP($E361,'[2]Costeo-JUL26'!$B$9:$CQ$307,BI$1,0),0)*$G361</f>
        <v>105.88392857142857</v>
      </c>
      <c r="BJ361" s="36">
        <f>IF($B361="P",VLOOKUP($E361,'[2]Costeo-JUL26'!$B$9:$CQ$307,BJ$1,0),0)*$G361</f>
        <v>78848.854410776505</v>
      </c>
      <c r="BK361" s="35">
        <f>IF(BH361=910319,0,IF($B361="P",VLOOKUP($E361,'[2]Costeo-JUL26'!$B$9:$CQ$307,BK$1,0),0))</f>
        <v>0.02</v>
      </c>
      <c r="BL361" s="36">
        <f t="shared" si="177"/>
        <v>1576.9770882155301</v>
      </c>
      <c r="BM361" s="36">
        <f t="shared" si="178"/>
        <v>80425.831498992033</v>
      </c>
      <c r="BN361" s="34">
        <f>IF($B361="P",VLOOKUP($E361,'[2]Costeo-JUL26'!$B$9:$CQ$307,BN$1,0),0)</f>
        <v>0</v>
      </c>
      <c r="BO361" s="16">
        <f>IF($B361="P",VLOOKUP($E361,'[2]Costeo-JUL26'!$B$9:$CQ$307,BO$1,0),0)*$G361</f>
        <v>0</v>
      </c>
      <c r="BP361" s="36">
        <f>IF($B361="P",VLOOKUP($E361,'[2]Costeo-JUL26'!$B$9:$CQ$307,BP$1,0),0)*$G361</f>
        <v>0</v>
      </c>
      <c r="BQ361" s="35">
        <f>IF($B361="P",VLOOKUP($E361,'[2]Costeo-JUL26'!$B$9:$CQ$307,BQ$1,0),0)</f>
        <v>0</v>
      </c>
      <c r="BR361" s="36">
        <f t="shared" si="179"/>
        <v>0</v>
      </c>
      <c r="BS361" s="36">
        <f t="shared" si="180"/>
        <v>0</v>
      </c>
      <c r="BT361" s="34">
        <f>IF($B361="P",VLOOKUP($E361,'[2]Costeo-JUL26'!$B$9:$CQ$307,BT$1,0),0)</f>
        <v>0</v>
      </c>
      <c r="BU361" s="16">
        <f>IF($B361="P",VLOOKUP($E361,'[2]Costeo-JUL26'!$B$9:$CQ$307,BU$1,0),0)*$G361</f>
        <v>0</v>
      </c>
      <c r="BV361" s="36">
        <f>IF($B361="P",VLOOKUP($E361,'[2]Costeo-JUL26'!$B$9:$CQ$307,BV$1,0),0)*$G361</f>
        <v>0</v>
      </c>
      <c r="BW361" s="35">
        <f>IF($B361="P",VLOOKUP($E361,'[2]Costeo-JUL26'!$B$9:$CQ$307,BW$1,0),0)</f>
        <v>0</v>
      </c>
      <c r="BX361" s="36">
        <f t="shared" si="181"/>
        <v>0</v>
      </c>
      <c r="BY361" s="36">
        <f t="shared" si="182"/>
        <v>0</v>
      </c>
      <c r="BZ361" s="34">
        <f>IF($B361="P",VLOOKUP($E361,'[2]Costeo-JUL26'!$B$9:$CQ$307,BZ$1,0),0)</f>
        <v>936704</v>
      </c>
      <c r="CA361" s="16">
        <f>IF($B361="P",VLOOKUP($E361,'[2]Costeo-JUL26'!$B$9:$CQ$307,CA$1,0),0)*$G361</f>
        <v>216.24010370899117</v>
      </c>
      <c r="CB361" s="36">
        <f>IF($B361="P",VLOOKUP($E361,'[2]Costeo-JUL26'!$B$9:$CQ$307,CB$1,0),0)*$G361</f>
        <v>103225.15053706877</v>
      </c>
      <c r="CC361" s="35">
        <f>IF($B361="P",VLOOKUP($E361,'[2]Costeo-JUL26'!$B$9:$CQ$307,CC$1,0),0)</f>
        <v>0.5</v>
      </c>
      <c r="CD361" s="36">
        <f t="shared" si="183"/>
        <v>51612.575268534383</v>
      </c>
      <c r="CE361" s="36">
        <f t="shared" si="184"/>
        <v>154837.72580560314</v>
      </c>
      <c r="CF361" s="37">
        <f t="shared" si="156"/>
        <v>13076182.081029734</v>
      </c>
      <c r="CG361" s="36">
        <f>IF($B361="r",VLOOKUP($E361,'[2]Costeo-JUL26'!$B$9:$CQ$307,CG$1,0),0)*$G361</f>
        <v>0</v>
      </c>
      <c r="CH361" s="35">
        <f>VLOOKUP($E361,'[2]TEORICOS (05.26)'!$A$8:$T$251,CH$1,0)</f>
        <v>0</v>
      </c>
      <c r="CI361" s="36">
        <f t="shared" si="185"/>
        <v>0</v>
      </c>
      <c r="CJ361" s="37">
        <f t="shared" si="186"/>
        <v>0</v>
      </c>
      <c r="CM361" s="16">
        <f>SUMIFS('[1]Ajuste Inventario'!$I:$I,'[1]Ajuste Inventario'!$B:$B,E361,'[1]Ajuste Inventario'!$S:$S,D361)*-1</f>
        <v>0</v>
      </c>
      <c r="CN361" s="36">
        <f t="shared" si="157"/>
        <v>0</v>
      </c>
      <c r="CP361" t="str">
        <f t="shared" si="158"/>
        <v>2486Org.Vtas La Plata</v>
      </c>
      <c r="CQ361" s="10" t="e">
        <f t="shared" si="159"/>
        <v>#DIV/0!</v>
      </c>
    </row>
    <row r="362" spans="1:95" x14ac:dyDescent="0.25">
      <c r="A362" s="30">
        <v>46204</v>
      </c>
      <c r="B362" s="31" t="str">
        <f>VLOOKUP($E362,'[2]TEORICOS (05.26)'!$A$8:$T$251,B$1,0)</f>
        <v>P</v>
      </c>
      <c r="C362" s="32" t="str">
        <f>VLOOKUP($E362,'[2]TEORICOS (05.26)'!$A$8:$T$251,C$1,0)</f>
        <v>Aquarius</v>
      </c>
      <c r="D362" t="s">
        <v>218</v>
      </c>
      <c r="E362">
        <v>2488</v>
      </c>
      <c r="F362" t="s">
        <v>151</v>
      </c>
      <c r="G362" s="16">
        <v>2983.6660000000002</v>
      </c>
      <c r="H362" s="16">
        <v>7095.1577479999578</v>
      </c>
      <c r="I362" s="33">
        <v>37745589.340000831</v>
      </c>
      <c r="J362" s="33">
        <v>36995067.880000755</v>
      </c>
      <c r="K362" s="34">
        <f>IF($B362="P",VLOOKUP($E362,'[2]Costeo-JUL26'!$B$9:$CQ$307,K$1,0),0)</f>
        <v>938769</v>
      </c>
      <c r="L362" s="35">
        <f>VLOOKUP($E362,'[2]TEORICOS (05.26)'!$A$8:$T$251,L$1,0)</f>
        <v>0.17</v>
      </c>
      <c r="M362" s="36">
        <f t="shared" si="160"/>
        <v>6289161.5396001292</v>
      </c>
      <c r="N362" s="35">
        <f>IF($B362="P",VLOOKUP($E362,'[2]Costeo-JUL26'!$B$9:$CQ$307,N$1,0),0)</f>
        <v>8.0000000000000002E-3</v>
      </c>
      <c r="O362" s="36">
        <f t="shared" si="161"/>
        <v>50313.292316801038</v>
      </c>
      <c r="P362" s="36">
        <f>IF($B362="P",VLOOKUP($E362,'[2]Costeo-JUL26'!$B$9:$CQ$307,P$1,0),0)*H362</f>
        <v>0</v>
      </c>
      <c r="Q362" s="36">
        <f t="shared" si="162"/>
        <v>6339474.8319169302</v>
      </c>
      <c r="R362" s="34">
        <f>IF($B362="P",VLOOKUP($E362,'[2]Costeo-JUL26'!$B$9:$CQ$307,R$1,0),0)</f>
        <v>902332</v>
      </c>
      <c r="S362" s="16">
        <f>IF($B362="P",VLOOKUP($E362,'[2]Costeo-JUL26'!$B$9:$CQ$307,S$1,0),0)*$G362</f>
        <v>4248.3427278234567</v>
      </c>
      <c r="T362" s="36">
        <f>IF($B362="P",VLOOKUP($E362,'[2]Costeo-JUL26'!$B$9:$CQ$307,T$1,0),0)*$G362</f>
        <v>2963448.0152665037</v>
      </c>
      <c r="U362" s="35">
        <f>IF($B362="P",VLOOKUP($E362,'[2]Costeo-JUL26'!$B$9:$CQ$307,U$1,0),0)</f>
        <v>1.4999999999999999E-2</v>
      </c>
      <c r="V362" s="36">
        <f t="shared" si="163"/>
        <v>44451.720228997554</v>
      </c>
      <c r="W362" s="36">
        <f t="shared" si="164"/>
        <v>3007899.7354955012</v>
      </c>
      <c r="X362" s="34">
        <f>IF($B362="P",VLOOKUP($E362,'[2]Costeo-JUL26'!$B$9:$CQ$307,X$1,0),0)</f>
        <v>0</v>
      </c>
      <c r="Y362" s="16">
        <f>IF($B362="P",VLOOKUP($E362,'[2]Costeo-JUL26'!$B$9:$CQ$307,Y$1,0),0)*$G362</f>
        <v>0</v>
      </c>
      <c r="Z362" s="36">
        <f>IF($B362="P",VLOOKUP($E362,'[2]Costeo-JUL26'!$B$9:$CQ$307,Z$1,0),0)*$G362</f>
        <v>0</v>
      </c>
      <c r="AA362" s="35">
        <f>IF($B362="P",VLOOKUP($E362,'[2]Costeo-JUL26'!$B$9:$CQ$307,AA$1,0),0)</f>
        <v>0</v>
      </c>
      <c r="AB362" s="36">
        <f t="shared" si="165"/>
        <v>0</v>
      </c>
      <c r="AC362" s="36">
        <f t="shared" si="166"/>
        <v>0</v>
      </c>
      <c r="AD362" s="34">
        <f>IF($B362="P",VLOOKUP($E362,'[2]Costeo-JUL26'!$B$9:$CQ$307,AD$1,0),0)</f>
        <v>902257</v>
      </c>
      <c r="AE362" s="16">
        <f>IF($B362="P",VLOOKUP($E362,'[2]Costeo-JUL26'!$B$9:$CQ$307,AE$1,0),0)*$G362</f>
        <v>17901.995999999999</v>
      </c>
      <c r="AF362" s="36">
        <f>IF($B362="P",VLOOKUP($E362,'[2]Costeo-JUL26'!$B$9:$CQ$307,AF$1,0),0)*$G362</f>
        <v>274745.5130112</v>
      </c>
      <c r="AG362" s="35">
        <f>IF($B362="P",VLOOKUP($E362,'[2]Costeo-JUL26'!$B$9:$CQ$307,AG$1,0),0)</f>
        <v>6.0000000000000001E-3</v>
      </c>
      <c r="AH362" s="36">
        <f t="shared" si="167"/>
        <v>1648.4730780672</v>
      </c>
      <c r="AI362" s="36">
        <f t="shared" si="168"/>
        <v>276393.98608926719</v>
      </c>
      <c r="AJ362" s="34">
        <f>IF($B362="P",VLOOKUP($E362,'[2]Costeo-JUL26'!$B$9:$CQ$307,AJ$1,0),0)</f>
        <v>925510</v>
      </c>
      <c r="AK362" s="16">
        <f>IF($B362="P",VLOOKUP($E362,'[2]Costeo-JUL26'!$B$9:$CQ$307,AK$1,0),0)*$G362</f>
        <v>17901.995999999999</v>
      </c>
      <c r="AL362" s="36">
        <f>IF($B362="P",VLOOKUP($E362,'[2]Costeo-JUL26'!$B$9:$CQ$307,AL$1,0),0)*$G362</f>
        <v>217021.60102895999</v>
      </c>
      <c r="AM362" s="35">
        <f>IF($B362="P",VLOOKUP($E362,'[2]Costeo-JUL26'!$B$9:$CQ$307,AM$1,0),0)</f>
        <v>1.7999999999999999E-2</v>
      </c>
      <c r="AN362" s="36">
        <f t="shared" si="169"/>
        <v>3906.3888185212795</v>
      </c>
      <c r="AO362" s="36">
        <f t="shared" si="170"/>
        <v>220927.98984748128</v>
      </c>
      <c r="AP362" s="34">
        <f>IF($B362="P",VLOOKUP($E362,'[2]Costeo-JUL26'!$B$9:$CQ$307,AP$1,0),0)</f>
        <v>911881</v>
      </c>
      <c r="AQ362" s="16">
        <f>IF($B362="P",VLOOKUP($E362,'[2]Costeo-JUL26'!$B$9:$CQ$307,AQ$1,0),0)*$G362</f>
        <v>17901.995999999999</v>
      </c>
      <c r="AR362" s="36">
        <f>IF($B362="P",VLOOKUP($E362,'[2]Costeo-JUL26'!$B$9:$CQ$307,AR$1,0),0)*$G362</f>
        <v>2429143.3196756607</v>
      </c>
      <c r="AS362" s="35">
        <f>IF($B362="P",VLOOKUP($E362,'[2]Costeo-JUL26'!$B$9:$CQ$307,AS$1,0),0)</f>
        <v>0.02</v>
      </c>
      <c r="AT362" s="36">
        <f t="shared" si="171"/>
        <v>48582.866393513214</v>
      </c>
      <c r="AU362" s="36">
        <f t="shared" si="172"/>
        <v>2477726.1860691737</v>
      </c>
      <c r="AV362" s="34">
        <f>IF($B362="P",VLOOKUP($E362,'[2]Costeo-JUL26'!$B$9:$CQ$307,AV$1,0),0)</f>
        <v>925698</v>
      </c>
      <c r="AW362" s="16">
        <f>IF($B362="P",VLOOKUP($E362,'[2]Costeo-JUL26'!$B$9:$CQ$307,AW$1,0),0)*$G362</f>
        <v>119.0482734</v>
      </c>
      <c r="AX362" s="36">
        <f>IF($B362="P",VLOOKUP($E362,'[2]Costeo-JUL26'!$B$9:$CQ$307,AX$1,0),0)*$G362</f>
        <v>612210.50789043598</v>
      </c>
      <c r="AY362" s="35">
        <f>IF($B362="P",VLOOKUP($E362,'[2]Costeo-JUL26'!$B$9:$CQ$307,AY$1,0),0)</f>
        <v>0.03</v>
      </c>
      <c r="AZ362" s="36">
        <f t="shared" si="173"/>
        <v>18366.315236713079</v>
      </c>
      <c r="BA362" s="36">
        <f t="shared" si="174"/>
        <v>630576.82312714902</v>
      </c>
      <c r="BB362" s="34">
        <f>IF($B362="P",VLOOKUP($E362,'[2]Costeo-JUL26'!$B$9:$CQ$307,BB$1,0),0)</f>
        <v>902311</v>
      </c>
      <c r="BC362" s="16">
        <f>IF($B362="P",VLOOKUP($E362,'[2]Costeo-JUL26'!$B$9:$CQ$307,BC$1,0),0)*$G362</f>
        <v>13.053538750000001</v>
      </c>
      <c r="BD362" s="36">
        <f>IF($B362="P",VLOOKUP($E362,'[2]Costeo-JUL26'!$B$9:$CQ$307,BD$1,0),0)*$G362</f>
        <v>51191.344971243765</v>
      </c>
      <c r="BE362" s="35">
        <f>IF($B362="P",VLOOKUP($E362,'[2]Costeo-JUL26'!$B$9:$CQ$307,BE$1,0),0)</f>
        <v>0.03</v>
      </c>
      <c r="BF362" s="36">
        <f t="shared" si="175"/>
        <v>1535.7403491373129</v>
      </c>
      <c r="BG362" s="36">
        <f t="shared" si="176"/>
        <v>52727.085320381077</v>
      </c>
      <c r="BH362" s="34">
        <f>IF($B362="P",VLOOKUP($E362,'[2]Costeo-JUL26'!$B$9:$CQ$307,BH$1,0),0)</f>
        <v>933089</v>
      </c>
      <c r="BI362" s="16">
        <f>IF($B362="P",VLOOKUP($E362,'[2]Costeo-JUL26'!$B$9:$CQ$307,BI$1,0),0)*$G362</f>
        <v>111.88747500000001</v>
      </c>
      <c r="BJ362" s="36">
        <f>IF($B362="P",VLOOKUP($E362,'[2]Costeo-JUL26'!$B$9:$CQ$307,BJ$1,0),0)*$G362</f>
        <v>83319.530600085374</v>
      </c>
      <c r="BK362" s="35">
        <f>IF(BH362=910319,0,IF($B362="P",VLOOKUP($E362,'[2]Costeo-JUL26'!$B$9:$CQ$307,BK$1,0),0))</f>
        <v>0.02</v>
      </c>
      <c r="BL362" s="36">
        <f t="shared" si="177"/>
        <v>1666.3906120017075</v>
      </c>
      <c r="BM362" s="36">
        <f t="shared" si="178"/>
        <v>84985.92121208708</v>
      </c>
      <c r="BN362" s="34">
        <f>IF($B362="P",VLOOKUP($E362,'[2]Costeo-JUL26'!$B$9:$CQ$307,BN$1,0),0)</f>
        <v>0</v>
      </c>
      <c r="BO362" s="16">
        <f>IF($B362="P",VLOOKUP($E362,'[2]Costeo-JUL26'!$B$9:$CQ$307,BO$1,0),0)*$G362</f>
        <v>0</v>
      </c>
      <c r="BP362" s="36">
        <f>IF($B362="P",VLOOKUP($E362,'[2]Costeo-JUL26'!$B$9:$CQ$307,BP$1,0),0)*$G362</f>
        <v>0</v>
      </c>
      <c r="BQ362" s="35">
        <f>IF($B362="P",VLOOKUP($E362,'[2]Costeo-JUL26'!$B$9:$CQ$307,BQ$1,0),0)</f>
        <v>0</v>
      </c>
      <c r="BR362" s="36">
        <f t="shared" si="179"/>
        <v>0</v>
      </c>
      <c r="BS362" s="36">
        <f t="shared" si="180"/>
        <v>0</v>
      </c>
      <c r="BT362" s="34">
        <f>IF($B362="P",VLOOKUP($E362,'[2]Costeo-JUL26'!$B$9:$CQ$307,BT$1,0),0)</f>
        <v>0</v>
      </c>
      <c r="BU362" s="16">
        <f>IF($B362="P",VLOOKUP($E362,'[2]Costeo-JUL26'!$B$9:$CQ$307,BU$1,0),0)*$G362</f>
        <v>0</v>
      </c>
      <c r="BV362" s="36">
        <f>IF($B362="P",VLOOKUP($E362,'[2]Costeo-JUL26'!$B$9:$CQ$307,BV$1,0),0)*$G362</f>
        <v>0</v>
      </c>
      <c r="BW362" s="35">
        <f>IF($B362="P",VLOOKUP($E362,'[2]Costeo-JUL26'!$B$9:$CQ$307,BW$1,0),0)</f>
        <v>0</v>
      </c>
      <c r="BX362" s="36">
        <f t="shared" si="181"/>
        <v>0</v>
      </c>
      <c r="BY362" s="36">
        <f t="shared" si="182"/>
        <v>0</v>
      </c>
      <c r="BZ362" s="34">
        <f>IF($B362="P",VLOOKUP($E362,'[2]Costeo-JUL26'!$B$9:$CQ$307,BZ$1,0),0)</f>
        <v>936704</v>
      </c>
      <c r="CA362" s="16">
        <f>IF($B362="P",VLOOKUP($E362,'[2]Costeo-JUL26'!$B$9:$CQ$307,CA$1,0),0)*$G362</f>
        <v>244.82225345547334</v>
      </c>
      <c r="CB362" s="36">
        <f>IF($B362="P",VLOOKUP($E362,'[2]Costeo-JUL26'!$B$9:$CQ$307,CB$1,0),0)*$G362</f>
        <v>116869.2279290414</v>
      </c>
      <c r="CC362" s="35">
        <f>IF($B362="P",VLOOKUP($E362,'[2]Costeo-JUL26'!$B$9:$CQ$307,CC$1,0),0)</f>
        <v>0.5</v>
      </c>
      <c r="CD362" s="36">
        <f t="shared" si="183"/>
        <v>58434.6139645207</v>
      </c>
      <c r="CE362" s="36">
        <f t="shared" si="184"/>
        <v>175303.84189356212</v>
      </c>
      <c r="CF362" s="37">
        <f t="shared" si="156"/>
        <v>13266016.400971532</v>
      </c>
      <c r="CG362" s="36">
        <f>IF($B362="r",VLOOKUP($E362,'[2]Costeo-JUL26'!$B$9:$CQ$307,CG$1,0),0)*$G362</f>
        <v>0</v>
      </c>
      <c r="CH362" s="35">
        <f>VLOOKUP($E362,'[2]TEORICOS (05.26)'!$A$8:$T$251,CH$1,0)</f>
        <v>0</v>
      </c>
      <c r="CI362" s="36">
        <f t="shared" si="185"/>
        <v>0</v>
      </c>
      <c r="CJ362" s="37">
        <f t="shared" si="186"/>
        <v>0</v>
      </c>
      <c r="CM362" s="16">
        <f>SUMIFS('[1]Ajuste Inventario'!$I:$I,'[1]Ajuste Inventario'!$B:$B,E362,'[1]Ajuste Inventario'!$S:$S,D362)*-1</f>
        <v>0</v>
      </c>
      <c r="CN362" s="36">
        <f t="shared" si="157"/>
        <v>0</v>
      </c>
      <c r="CP362" t="str">
        <f t="shared" si="158"/>
        <v>2488Org.Vtas La Plata</v>
      </c>
      <c r="CQ362" s="10" t="e">
        <f t="shared" si="159"/>
        <v>#DIV/0!</v>
      </c>
    </row>
    <row r="363" spans="1:95" x14ac:dyDescent="0.25">
      <c r="A363" s="30">
        <v>46204</v>
      </c>
      <c r="B363" s="31" t="str">
        <f>VLOOKUP($E363,'[2]TEORICOS (05.26)'!$A$8:$T$251,B$1,0)</f>
        <v>P</v>
      </c>
      <c r="C363" s="32" t="str">
        <f>VLOOKUP($E363,'[2]TEORICOS (05.26)'!$A$8:$T$251,C$1,0)</f>
        <v>Powerade</v>
      </c>
      <c r="D363" t="s">
        <v>218</v>
      </c>
      <c r="E363">
        <v>2608</v>
      </c>
      <c r="F363" t="s">
        <v>152</v>
      </c>
      <c r="G363" s="16">
        <v>140</v>
      </c>
      <c r="H363" s="16">
        <v>147.14000000000001</v>
      </c>
      <c r="I363" s="33">
        <v>1517558.4199999974</v>
      </c>
      <c r="J363" s="33">
        <v>1492433.8999999978</v>
      </c>
      <c r="K363" s="34">
        <f>IF($B363="P",VLOOKUP($E363,'[2]Costeo-JUL26'!$B$9:$CQ$307,K$1,0),0)</f>
        <v>939014</v>
      </c>
      <c r="L363" s="35">
        <f>VLOOKUP($E363,'[2]TEORICOS (05.26)'!$A$8:$T$251,L$1,0)</f>
        <v>0.22</v>
      </c>
      <c r="M363" s="36">
        <f t="shared" si="160"/>
        <v>328335.45799999952</v>
      </c>
      <c r="N363" s="35">
        <f>IF($B363="P",VLOOKUP($E363,'[2]Costeo-JUL26'!$B$9:$CQ$307,N$1,0),0)</f>
        <v>7.4999999999999997E-2</v>
      </c>
      <c r="O363" s="36">
        <f t="shared" si="161"/>
        <v>24625.159349999962</v>
      </c>
      <c r="P363" s="36">
        <f>IF($B363="P",VLOOKUP($E363,'[2]Costeo-JUL26'!$B$9:$CQ$307,P$1,0),0)*H363</f>
        <v>0</v>
      </c>
      <c r="Q363" s="36">
        <f t="shared" si="162"/>
        <v>352960.61734999949</v>
      </c>
      <c r="R363" s="34">
        <f>IF($B363="P",VLOOKUP($E363,'[2]Costeo-JUL26'!$B$9:$CQ$307,R$1,0),0)</f>
        <v>902332</v>
      </c>
      <c r="S363" s="16">
        <f>IF($B363="P",VLOOKUP($E363,'[2]Costeo-JUL26'!$B$9:$CQ$307,S$1,0),0)*$G363</f>
        <v>71.676684289544241</v>
      </c>
      <c r="T363" s="36">
        <f>IF($B363="P",VLOOKUP($E363,'[2]Costeo-JUL26'!$B$9:$CQ$307,T$1,0),0)*$G363</f>
        <v>49998.350276122197</v>
      </c>
      <c r="U363" s="35">
        <f>IF($B363="P",VLOOKUP($E363,'[2]Costeo-JUL26'!$B$9:$CQ$307,U$1,0),0)</f>
        <v>1.4999999999999999E-2</v>
      </c>
      <c r="V363" s="36">
        <f t="shared" si="163"/>
        <v>749.97525414183292</v>
      </c>
      <c r="W363" s="36">
        <f t="shared" si="164"/>
        <v>50748.325530264032</v>
      </c>
      <c r="X363" s="34">
        <f>IF($B363="P",VLOOKUP($E363,'[2]Costeo-JUL26'!$B$9:$CQ$307,X$1,0),0)</f>
        <v>0</v>
      </c>
      <c r="Y363" s="16">
        <f>IF($B363="P",VLOOKUP($E363,'[2]Costeo-JUL26'!$B$9:$CQ$307,Y$1,0),0)*$G363</f>
        <v>0</v>
      </c>
      <c r="Z363" s="36">
        <f>IF($B363="P",VLOOKUP($E363,'[2]Costeo-JUL26'!$B$9:$CQ$307,Z$1,0),0)*$G363</f>
        <v>0</v>
      </c>
      <c r="AA363" s="35">
        <f>IF($B363="P",VLOOKUP($E363,'[2]Costeo-JUL26'!$B$9:$CQ$307,AA$1,0),0)</f>
        <v>0</v>
      </c>
      <c r="AB363" s="36">
        <f t="shared" si="165"/>
        <v>0</v>
      </c>
      <c r="AC363" s="36">
        <f t="shared" si="166"/>
        <v>0</v>
      </c>
      <c r="AD363" s="34">
        <f>IF($B363="P",VLOOKUP($E363,'[2]Costeo-JUL26'!$B$9:$CQ$307,AD$1,0),0)</f>
        <v>917993</v>
      </c>
      <c r="AE363" s="16">
        <f>IF($B363="P",VLOOKUP($E363,'[2]Costeo-JUL26'!$B$9:$CQ$307,AE$1,0),0)*$G363</f>
        <v>840</v>
      </c>
      <c r="AF363" s="36">
        <f>IF($B363="P",VLOOKUP($E363,'[2]Costeo-JUL26'!$B$9:$CQ$307,AF$1,0),0)*$G363</f>
        <v>22826.495999999999</v>
      </c>
      <c r="AG363" s="35">
        <f>IF($B363="P",VLOOKUP($E363,'[2]Costeo-JUL26'!$B$9:$CQ$307,AG$1,0),0)</f>
        <v>6.0000000000000001E-3</v>
      </c>
      <c r="AH363" s="36">
        <f t="shared" si="167"/>
        <v>136.95897600000001</v>
      </c>
      <c r="AI363" s="36">
        <f t="shared" si="168"/>
        <v>22963.454976000001</v>
      </c>
      <c r="AJ363" s="34">
        <f>IF($B363="P",VLOOKUP($E363,'[2]Costeo-JUL26'!$B$9:$CQ$307,AJ$1,0),0)</f>
        <v>940683</v>
      </c>
      <c r="AK363" s="16">
        <f>IF($B363="P",VLOOKUP($E363,'[2]Costeo-JUL26'!$B$9:$CQ$307,AK$1,0),0)*$G363</f>
        <v>840</v>
      </c>
      <c r="AL363" s="36">
        <f>IF($B363="P",VLOOKUP($E363,'[2]Costeo-JUL26'!$B$9:$CQ$307,AL$1,0),0)*$G363</f>
        <v>12486.1464</v>
      </c>
      <c r="AM363" s="35">
        <f>IF($B363="P",VLOOKUP($E363,'[2]Costeo-JUL26'!$B$9:$CQ$307,AM$1,0),0)</f>
        <v>1.7999999999999999E-2</v>
      </c>
      <c r="AN363" s="36">
        <f t="shared" si="169"/>
        <v>224.75063519999998</v>
      </c>
      <c r="AO363" s="36">
        <f t="shared" si="170"/>
        <v>12710.8970352</v>
      </c>
      <c r="AP363" s="34">
        <f>IF($B363="P",VLOOKUP($E363,'[2]Costeo-JUL26'!$B$9:$CQ$307,AP$1,0),0)</f>
        <v>929272</v>
      </c>
      <c r="AQ363" s="16">
        <f>IF($B363="P",VLOOKUP($E363,'[2]Costeo-JUL26'!$B$9:$CQ$307,AQ$1,0),0)*$G363</f>
        <v>840</v>
      </c>
      <c r="AR363" s="36">
        <f>IF($B363="P",VLOOKUP($E363,'[2]Costeo-JUL26'!$B$9:$CQ$307,AR$1,0),0)*$G363</f>
        <v>123397.21800480768</v>
      </c>
      <c r="AS363" s="35">
        <f>IF($B363="P",VLOOKUP($E363,'[2]Costeo-JUL26'!$B$9:$CQ$307,AS$1,0),0)</f>
        <v>0.02</v>
      </c>
      <c r="AT363" s="36">
        <f t="shared" si="171"/>
        <v>2467.9443600961536</v>
      </c>
      <c r="AU363" s="36">
        <f t="shared" si="172"/>
        <v>125865.16236490384</v>
      </c>
      <c r="AV363" s="34">
        <f>IF($B363="P",VLOOKUP($E363,'[2]Costeo-JUL26'!$B$9:$CQ$307,AV$1,0),0)</f>
        <v>922605</v>
      </c>
      <c r="AW363" s="16">
        <f>IF($B363="P",VLOOKUP($E363,'[2]Costeo-JUL26'!$B$9:$CQ$307,AW$1,0),0)*$G363</f>
        <v>2.8000000000000003</v>
      </c>
      <c r="AX363" s="36">
        <f>IF($B363="P",VLOOKUP($E363,'[2]Costeo-JUL26'!$B$9:$CQ$307,AX$1,0),0)*$G363</f>
        <v>13661.477575757577</v>
      </c>
      <c r="AY363" s="35">
        <f>IF($B363="P",VLOOKUP($E363,'[2]Costeo-JUL26'!$B$9:$CQ$307,AY$1,0),0)</f>
        <v>0.03</v>
      </c>
      <c r="AZ363" s="36">
        <f t="shared" si="173"/>
        <v>409.8443272727273</v>
      </c>
      <c r="BA363" s="36">
        <f t="shared" si="174"/>
        <v>14071.321903030304</v>
      </c>
      <c r="BB363" s="34">
        <f>IF($B363="P",VLOOKUP($E363,'[2]Costeo-JUL26'!$B$9:$CQ$307,BB$1,0),0)</f>
        <v>902311</v>
      </c>
      <c r="BC363" s="16">
        <f>IF($B363="P",VLOOKUP($E363,'[2]Costeo-JUL26'!$B$9:$CQ$307,BC$1,0),0)*$G363</f>
        <v>0.19999</v>
      </c>
      <c r="BD363" s="36">
        <f>IF($B363="P",VLOOKUP($E363,'[2]Costeo-JUL26'!$B$9:$CQ$307,BD$1,0),0)*$G363</f>
        <v>784.28978355000015</v>
      </c>
      <c r="BE363" s="35">
        <f>IF($B363="P",VLOOKUP($E363,'[2]Costeo-JUL26'!$B$9:$CQ$307,BE$1,0),0)</f>
        <v>0.03</v>
      </c>
      <c r="BF363" s="36">
        <f t="shared" si="175"/>
        <v>23.528693506500005</v>
      </c>
      <c r="BG363" s="36">
        <f t="shared" si="176"/>
        <v>807.81847705650011</v>
      </c>
      <c r="BH363" s="34">
        <f>IF($B363="P",VLOOKUP($E363,'[2]Costeo-JUL26'!$B$9:$CQ$307,BH$1,0),0)</f>
        <v>902302</v>
      </c>
      <c r="BI363" s="16">
        <f>IF($B363="P",VLOOKUP($E363,'[2]Costeo-JUL26'!$B$9:$CQ$307,BI$1,0),0)*$G363</f>
        <v>4</v>
      </c>
      <c r="BJ363" s="36">
        <f>IF($B363="P",VLOOKUP($E363,'[2]Costeo-JUL26'!$B$9:$CQ$307,BJ$1,0),0)*$G363</f>
        <v>2631.2</v>
      </c>
      <c r="BK363" s="35">
        <f>IF(BH363=910319,0,IF($B363="P",VLOOKUP($E363,'[2]Costeo-JUL26'!$B$9:$CQ$307,BK$1,0),0))</f>
        <v>0.02</v>
      </c>
      <c r="BL363" s="36">
        <f t="shared" si="177"/>
        <v>52.623999999999995</v>
      </c>
      <c r="BM363" s="36">
        <f t="shared" si="178"/>
        <v>2683.8239999999996</v>
      </c>
      <c r="BN363" s="34">
        <f>IF($B363="P",VLOOKUP($E363,'[2]Costeo-JUL26'!$B$9:$CQ$307,BN$1,0),0)</f>
        <v>0</v>
      </c>
      <c r="BO363" s="16">
        <f>IF($B363="P",VLOOKUP($E363,'[2]Costeo-JUL26'!$B$9:$CQ$307,BO$1,0),0)*$G363</f>
        <v>0</v>
      </c>
      <c r="BP363" s="36">
        <f>IF($B363="P",VLOOKUP($E363,'[2]Costeo-JUL26'!$B$9:$CQ$307,BP$1,0),0)*$G363</f>
        <v>0</v>
      </c>
      <c r="BQ363" s="35">
        <f>IF($B363="P",VLOOKUP($E363,'[2]Costeo-JUL26'!$B$9:$CQ$307,BQ$1,0),0)</f>
        <v>0</v>
      </c>
      <c r="BR363" s="36">
        <f t="shared" si="179"/>
        <v>0</v>
      </c>
      <c r="BS363" s="36">
        <f t="shared" si="180"/>
        <v>0</v>
      </c>
      <c r="BT363" s="34">
        <f>IF($B363="P",VLOOKUP($E363,'[2]Costeo-JUL26'!$B$9:$CQ$307,BT$1,0),0)</f>
        <v>0</v>
      </c>
      <c r="BU363" s="16">
        <f>IF($B363="P",VLOOKUP($E363,'[2]Costeo-JUL26'!$B$9:$CQ$307,BU$1,0),0)*$G363</f>
        <v>0</v>
      </c>
      <c r="BV363" s="36">
        <f>IF($B363="P",VLOOKUP($E363,'[2]Costeo-JUL26'!$B$9:$CQ$307,BV$1,0),0)*$G363</f>
        <v>0</v>
      </c>
      <c r="BW363" s="35">
        <f>IF($B363="P",VLOOKUP($E363,'[2]Costeo-JUL26'!$B$9:$CQ$307,BW$1,0),0)</f>
        <v>0</v>
      </c>
      <c r="BX363" s="36">
        <f t="shared" si="181"/>
        <v>0</v>
      </c>
      <c r="BY363" s="36">
        <f t="shared" si="182"/>
        <v>0</v>
      </c>
      <c r="BZ363" s="34">
        <f>IF($B363="P",VLOOKUP($E363,'[2]Costeo-JUL26'!$B$9:$CQ$307,BZ$1,0),0)</f>
        <v>0</v>
      </c>
      <c r="CA363" s="16">
        <f>IF($B363="P",VLOOKUP($E363,'[2]Costeo-JUL26'!$B$9:$CQ$307,CA$1,0),0)*$G363</f>
        <v>0</v>
      </c>
      <c r="CB363" s="36">
        <f>IF($B363="P",VLOOKUP($E363,'[2]Costeo-JUL26'!$B$9:$CQ$307,CB$1,0),0)*$G363</f>
        <v>0</v>
      </c>
      <c r="CC363" s="35">
        <f>IF($B363="P",VLOOKUP($E363,'[2]Costeo-JUL26'!$B$9:$CQ$307,CC$1,0),0)</f>
        <v>0</v>
      </c>
      <c r="CD363" s="36">
        <f t="shared" si="183"/>
        <v>0</v>
      </c>
      <c r="CE363" s="36">
        <f t="shared" si="184"/>
        <v>0</v>
      </c>
      <c r="CF363" s="37">
        <f t="shared" si="156"/>
        <v>582811.42163645418</v>
      </c>
      <c r="CG363" s="36">
        <f>IF($B363="r",VLOOKUP($E363,'[2]Costeo-JUL26'!$B$9:$CQ$307,CG$1,0),0)*$G363</f>
        <v>0</v>
      </c>
      <c r="CH363" s="35">
        <f>VLOOKUP($E363,'[2]TEORICOS (05.26)'!$A$8:$T$251,CH$1,0)</f>
        <v>0</v>
      </c>
      <c r="CI363" s="36">
        <f t="shared" si="185"/>
        <v>0</v>
      </c>
      <c r="CJ363" s="37">
        <f t="shared" si="186"/>
        <v>0</v>
      </c>
      <c r="CM363" s="16">
        <f>SUMIFS('[1]Ajuste Inventario'!$I:$I,'[1]Ajuste Inventario'!$B:$B,E363,'[1]Ajuste Inventario'!$S:$S,D363)*-1</f>
        <v>0</v>
      </c>
      <c r="CN363" s="36">
        <f t="shared" si="157"/>
        <v>0</v>
      </c>
      <c r="CP363" t="str">
        <f t="shared" si="158"/>
        <v>2608Org.Vtas La Plata</v>
      </c>
      <c r="CQ363" s="10" t="e">
        <f t="shared" si="159"/>
        <v>#DIV/0!</v>
      </c>
    </row>
    <row r="364" spans="1:95" x14ac:dyDescent="0.25">
      <c r="A364" s="30">
        <v>46204</v>
      </c>
      <c r="B364" s="31" t="str">
        <f>VLOOKUP($E364,'[2]TEORICOS (05.26)'!$A$8:$T$251,B$1,0)</f>
        <v>P</v>
      </c>
      <c r="C364" s="32" t="str">
        <f>VLOOKUP($E364,'[2]TEORICOS (05.26)'!$A$8:$T$251,C$1,0)</f>
        <v>Powerade</v>
      </c>
      <c r="D364" t="s">
        <v>218</v>
      </c>
      <c r="E364">
        <v>2612</v>
      </c>
      <c r="F364" t="s">
        <v>153</v>
      </c>
      <c r="G364" s="16">
        <v>472.33299999999997</v>
      </c>
      <c r="H364" s="16">
        <v>249.39182399999945</v>
      </c>
      <c r="I364" s="33">
        <v>3135304.9600000102</v>
      </c>
      <c r="J364" s="33">
        <v>3107620.9900000086</v>
      </c>
      <c r="K364" s="34">
        <f>IF($B364="P",VLOOKUP($E364,'[2]Costeo-JUL26'!$B$9:$CQ$307,K$1,0),0)</f>
        <v>939014</v>
      </c>
      <c r="L364" s="35">
        <f>VLOOKUP($E364,'[2]TEORICOS (05.26)'!$A$8:$T$251,L$1,0)</f>
        <v>0.22</v>
      </c>
      <c r="M364" s="36">
        <f t="shared" si="160"/>
        <v>683676.61780000187</v>
      </c>
      <c r="N364" s="35">
        <f>IF($B364="P",VLOOKUP($E364,'[2]Costeo-JUL26'!$B$9:$CQ$307,N$1,0),0)</f>
        <v>7.4999999999999997E-2</v>
      </c>
      <c r="O364" s="36">
        <f t="shared" si="161"/>
        <v>51275.746335000142</v>
      </c>
      <c r="P364" s="36">
        <f>IF($B364="P",VLOOKUP($E364,'[2]Costeo-JUL26'!$B$9:$CQ$307,P$1,0),0)*H364</f>
        <v>0</v>
      </c>
      <c r="Q364" s="36">
        <f t="shared" si="162"/>
        <v>734952.36413500202</v>
      </c>
      <c r="R364" s="34">
        <f>IF($B364="P",VLOOKUP($E364,'[2]Costeo-JUL26'!$B$9:$CQ$307,R$1,0),0)</f>
        <v>902332</v>
      </c>
      <c r="S364" s="16">
        <f>IF($B364="P",VLOOKUP($E364,'[2]Costeo-JUL26'!$B$9:$CQ$307,S$1,0),0)*$G364</f>
        <v>121.51925097104557</v>
      </c>
      <c r="T364" s="36">
        <f>IF($B364="P",VLOOKUP($E364,'[2]Costeo-JUL26'!$B$9:$CQ$307,T$1,0),0)*$G364</f>
        <v>84766.226780228375</v>
      </c>
      <c r="U364" s="35">
        <f>IF($B364="P",VLOOKUP($E364,'[2]Costeo-JUL26'!$B$9:$CQ$307,U$1,0),0)</f>
        <v>1.4999999999999999E-2</v>
      </c>
      <c r="V364" s="36">
        <f t="shared" si="163"/>
        <v>1271.4934017034257</v>
      </c>
      <c r="W364" s="36">
        <f t="shared" si="164"/>
        <v>86037.7201819318</v>
      </c>
      <c r="X364" s="34">
        <f>IF($B364="P",VLOOKUP($E364,'[2]Costeo-JUL26'!$B$9:$CQ$307,X$1,0),0)</f>
        <v>0</v>
      </c>
      <c r="Y364" s="16">
        <f>IF($B364="P",VLOOKUP($E364,'[2]Costeo-JUL26'!$B$9:$CQ$307,Y$1,0),0)*$G364</f>
        <v>0</v>
      </c>
      <c r="Z364" s="36">
        <f>IF($B364="P",VLOOKUP($E364,'[2]Costeo-JUL26'!$B$9:$CQ$307,Z$1,0),0)*$G364</f>
        <v>0</v>
      </c>
      <c r="AA364" s="35">
        <f>IF($B364="P",VLOOKUP($E364,'[2]Costeo-JUL26'!$B$9:$CQ$307,AA$1,0),0)</f>
        <v>0</v>
      </c>
      <c r="AB364" s="36">
        <f t="shared" si="165"/>
        <v>0</v>
      </c>
      <c r="AC364" s="36">
        <f t="shared" si="166"/>
        <v>0</v>
      </c>
      <c r="AD364" s="34">
        <f>IF($B364="P",VLOOKUP($E364,'[2]Costeo-JUL26'!$B$9:$CQ$307,AD$1,0),0)</f>
        <v>917993</v>
      </c>
      <c r="AE364" s="16">
        <f>IF($B364="P",VLOOKUP($E364,'[2]Costeo-JUL26'!$B$9:$CQ$307,AE$1,0),0)*$G364</f>
        <v>2833.9979999999996</v>
      </c>
      <c r="AF364" s="36">
        <f>IF($B364="P",VLOOKUP($E364,'[2]Costeo-JUL26'!$B$9:$CQ$307,AF$1,0),0)*$G364</f>
        <v>77012.195251199999</v>
      </c>
      <c r="AG364" s="35">
        <f>IF($B364="P",VLOOKUP($E364,'[2]Costeo-JUL26'!$B$9:$CQ$307,AG$1,0),0)</f>
        <v>6.0000000000000001E-3</v>
      </c>
      <c r="AH364" s="36">
        <f t="shared" si="167"/>
        <v>462.07317150720002</v>
      </c>
      <c r="AI364" s="36">
        <f t="shared" si="168"/>
        <v>77474.268422707202</v>
      </c>
      <c r="AJ364" s="34">
        <f>IF($B364="P",VLOOKUP($E364,'[2]Costeo-JUL26'!$B$9:$CQ$307,AJ$1,0),0)</f>
        <v>938688</v>
      </c>
      <c r="AK364" s="16">
        <f>IF($B364="P",VLOOKUP($E364,'[2]Costeo-JUL26'!$B$9:$CQ$307,AK$1,0),0)*$G364</f>
        <v>2833.9979999999996</v>
      </c>
      <c r="AL364" s="36">
        <f>IF($B364="P",VLOOKUP($E364,'[2]Costeo-JUL26'!$B$9:$CQ$307,AL$1,0),0)*$G364</f>
        <v>26459.9057268</v>
      </c>
      <c r="AM364" s="35">
        <f>IF($B364="P",VLOOKUP($E364,'[2]Costeo-JUL26'!$B$9:$CQ$307,AM$1,0),0)</f>
        <v>1.7999999999999999E-2</v>
      </c>
      <c r="AN364" s="36">
        <f t="shared" si="169"/>
        <v>476.27830308239999</v>
      </c>
      <c r="AO364" s="36">
        <f t="shared" si="170"/>
        <v>26936.184029882399</v>
      </c>
      <c r="AP364" s="34">
        <f>IF($B364="P",VLOOKUP($E364,'[2]Costeo-JUL26'!$B$9:$CQ$307,AP$1,0),0)</f>
        <v>929270</v>
      </c>
      <c r="AQ364" s="16">
        <f>IF($B364="P",VLOOKUP($E364,'[2]Costeo-JUL26'!$B$9:$CQ$307,AQ$1,0),0)*$G364</f>
        <v>2833.9979999999996</v>
      </c>
      <c r="AR364" s="36">
        <f>IF($B364="P",VLOOKUP($E364,'[2]Costeo-JUL26'!$B$9:$CQ$307,AR$1,0),0)*$G364</f>
        <v>304372.91555891995</v>
      </c>
      <c r="AS364" s="35">
        <f>IF($B364="P",VLOOKUP($E364,'[2]Costeo-JUL26'!$B$9:$CQ$307,AS$1,0),0)</f>
        <v>0.02</v>
      </c>
      <c r="AT364" s="36">
        <f t="shared" si="171"/>
        <v>6087.4583111783995</v>
      </c>
      <c r="AU364" s="36">
        <f t="shared" si="172"/>
        <v>310460.37387009832</v>
      </c>
      <c r="AV364" s="34">
        <f>IF($B364="P",VLOOKUP($E364,'[2]Costeo-JUL26'!$B$9:$CQ$307,AV$1,0),0)</f>
        <v>934139</v>
      </c>
      <c r="AW364" s="16">
        <f>IF($B364="P",VLOOKUP($E364,'[2]Costeo-JUL26'!$B$9:$CQ$307,AW$1,0),0)*$G364</f>
        <v>7.4156280999999993</v>
      </c>
      <c r="AX364" s="36">
        <f>IF($B364="P",VLOOKUP($E364,'[2]Costeo-JUL26'!$B$9:$CQ$307,AX$1,0),0)*$G364</f>
        <v>38135.164129373996</v>
      </c>
      <c r="AY364" s="35">
        <f>IF($B364="P",VLOOKUP($E364,'[2]Costeo-JUL26'!$B$9:$CQ$307,AY$1,0),0)</f>
        <v>0.03</v>
      </c>
      <c r="AZ364" s="36">
        <f t="shared" si="173"/>
        <v>1144.0549238812198</v>
      </c>
      <c r="BA364" s="36">
        <f t="shared" si="174"/>
        <v>39279.219053255212</v>
      </c>
      <c r="BB364" s="34">
        <f>IF($B364="P",VLOOKUP($E364,'[2]Costeo-JUL26'!$B$9:$CQ$307,BB$1,0),0)</f>
        <v>902311</v>
      </c>
      <c r="BC364" s="16">
        <f>IF($B364="P",VLOOKUP($E364,'[2]Costeo-JUL26'!$B$9:$CQ$307,BC$1,0),0)*$G364</f>
        <v>0.67472769050000003</v>
      </c>
      <c r="BD364" s="36">
        <f>IF($B364="P",VLOOKUP($E364,'[2]Costeo-JUL26'!$B$9:$CQ$307,BD$1,0),0)*$G364</f>
        <v>2646.0424738108727</v>
      </c>
      <c r="BE364" s="35">
        <f>IF($B364="P",VLOOKUP($E364,'[2]Costeo-JUL26'!$B$9:$CQ$307,BE$1,0),0)</f>
        <v>0.03</v>
      </c>
      <c r="BF364" s="36">
        <f t="shared" si="175"/>
        <v>79.381274214326183</v>
      </c>
      <c r="BG364" s="36">
        <f t="shared" si="176"/>
        <v>2725.4237480251991</v>
      </c>
      <c r="BH364" s="34">
        <f>IF($B364="P",VLOOKUP($E364,'[2]Costeo-JUL26'!$B$9:$CQ$307,BH$1,0),0)</f>
        <v>933089</v>
      </c>
      <c r="BI364" s="16">
        <f>IF($B364="P",VLOOKUP($E364,'[2]Costeo-JUL26'!$B$9:$CQ$307,BI$1,0),0)*$G364</f>
        <v>8.9968190476190486</v>
      </c>
      <c r="BJ364" s="36">
        <f>IF($B364="P",VLOOKUP($E364,'[2]Costeo-JUL26'!$B$9:$CQ$307,BJ$1,0),0)*$G364</f>
        <v>6699.6841240856147</v>
      </c>
      <c r="BK364" s="35">
        <f>IF(BH364=910319,0,IF($B364="P",VLOOKUP($E364,'[2]Costeo-JUL26'!$B$9:$CQ$307,BK$1,0),0))</f>
        <v>0.02</v>
      </c>
      <c r="BL364" s="36">
        <f t="shared" si="177"/>
        <v>133.99368248171228</v>
      </c>
      <c r="BM364" s="36">
        <f t="shared" si="178"/>
        <v>6833.677806567327</v>
      </c>
      <c r="BN364" s="34">
        <f>IF($B364="P",VLOOKUP($E364,'[2]Costeo-JUL26'!$B$9:$CQ$307,BN$1,0),0)</f>
        <v>0</v>
      </c>
      <c r="BO364" s="16">
        <f>IF($B364="P",VLOOKUP($E364,'[2]Costeo-JUL26'!$B$9:$CQ$307,BO$1,0),0)*$G364</f>
        <v>0</v>
      </c>
      <c r="BP364" s="36">
        <f>IF($B364="P",VLOOKUP($E364,'[2]Costeo-JUL26'!$B$9:$CQ$307,BP$1,0),0)*$G364</f>
        <v>0</v>
      </c>
      <c r="BQ364" s="35">
        <f>IF($B364="P",VLOOKUP($E364,'[2]Costeo-JUL26'!$B$9:$CQ$307,BQ$1,0),0)</f>
        <v>0</v>
      </c>
      <c r="BR364" s="36">
        <f t="shared" si="179"/>
        <v>0</v>
      </c>
      <c r="BS364" s="36">
        <f t="shared" si="180"/>
        <v>0</v>
      </c>
      <c r="BT364" s="34">
        <f>IF($B364="P",VLOOKUP($E364,'[2]Costeo-JUL26'!$B$9:$CQ$307,BT$1,0),0)</f>
        <v>0</v>
      </c>
      <c r="BU364" s="16">
        <f>IF($B364="P",VLOOKUP($E364,'[2]Costeo-JUL26'!$B$9:$CQ$307,BU$1,0),0)*$G364</f>
        <v>0</v>
      </c>
      <c r="BV364" s="36">
        <f>IF($B364="P",VLOOKUP($E364,'[2]Costeo-JUL26'!$B$9:$CQ$307,BV$1,0),0)*$G364</f>
        <v>0</v>
      </c>
      <c r="BW364" s="35">
        <f>IF($B364="P",VLOOKUP($E364,'[2]Costeo-JUL26'!$B$9:$CQ$307,BW$1,0),0)</f>
        <v>0</v>
      </c>
      <c r="BX364" s="36">
        <f t="shared" si="181"/>
        <v>0</v>
      </c>
      <c r="BY364" s="36">
        <f t="shared" si="182"/>
        <v>0</v>
      </c>
      <c r="BZ364" s="34">
        <f>IF($B364="P",VLOOKUP($E364,'[2]Costeo-JUL26'!$B$9:$CQ$307,BZ$1,0),0)</f>
        <v>0</v>
      </c>
      <c r="CA364" s="16">
        <f>IF($B364="P",VLOOKUP($E364,'[2]Costeo-JUL26'!$B$9:$CQ$307,CA$1,0),0)*$G364</f>
        <v>0</v>
      </c>
      <c r="CB364" s="36">
        <f>IF($B364="P",VLOOKUP($E364,'[2]Costeo-JUL26'!$B$9:$CQ$307,CB$1,0),0)*$G364</f>
        <v>0</v>
      </c>
      <c r="CC364" s="35">
        <f>IF($B364="P",VLOOKUP($E364,'[2]Costeo-JUL26'!$B$9:$CQ$307,CC$1,0),0)</f>
        <v>0</v>
      </c>
      <c r="CD364" s="36">
        <f t="shared" si="183"/>
        <v>0</v>
      </c>
      <c r="CE364" s="36">
        <f t="shared" si="184"/>
        <v>0</v>
      </c>
      <c r="CF364" s="37">
        <f t="shared" si="156"/>
        <v>1284699.2312474695</v>
      </c>
      <c r="CG364" s="36">
        <f>IF($B364="r",VLOOKUP($E364,'[2]Costeo-JUL26'!$B$9:$CQ$307,CG$1,0),0)*$G364</f>
        <v>0</v>
      </c>
      <c r="CH364" s="35">
        <f>VLOOKUP($E364,'[2]TEORICOS (05.26)'!$A$8:$T$251,CH$1,0)</f>
        <v>0</v>
      </c>
      <c r="CI364" s="36">
        <f t="shared" si="185"/>
        <v>0</v>
      </c>
      <c r="CJ364" s="37">
        <f t="shared" si="186"/>
        <v>0</v>
      </c>
      <c r="CM364" s="16">
        <f>SUMIFS('[1]Ajuste Inventario'!$I:$I,'[1]Ajuste Inventario'!$B:$B,E364,'[1]Ajuste Inventario'!$S:$S,D364)*-1</f>
        <v>0</v>
      </c>
      <c r="CN364" s="36">
        <f t="shared" si="157"/>
        <v>0</v>
      </c>
      <c r="CP364" t="str">
        <f t="shared" si="158"/>
        <v>2612Org.Vtas La Plata</v>
      </c>
      <c r="CQ364" s="10" t="e">
        <f t="shared" si="159"/>
        <v>#DIV/0!</v>
      </c>
    </row>
    <row r="365" spans="1:95" x14ac:dyDescent="0.25">
      <c r="A365" s="30">
        <v>46204</v>
      </c>
      <c r="B365" s="31" t="str">
        <f>VLOOKUP($E365,'[2]TEORICOS (05.26)'!$A$8:$T$251,B$1,0)</f>
        <v>P</v>
      </c>
      <c r="C365" s="32" t="str">
        <f>VLOOKUP($E365,'[2]TEORICOS (05.26)'!$A$8:$T$251,C$1,0)</f>
        <v>Powerade</v>
      </c>
      <c r="D365" t="s">
        <v>218</v>
      </c>
      <c r="E365">
        <v>2642</v>
      </c>
      <c r="F365" t="s">
        <v>154</v>
      </c>
      <c r="G365" s="16">
        <v>921</v>
      </c>
      <c r="H365" s="16">
        <v>486.28800000000263</v>
      </c>
      <c r="I365" s="33">
        <v>6372796.1200000215</v>
      </c>
      <c r="J365" s="33">
        <v>6331745.2300000153</v>
      </c>
      <c r="K365" s="34">
        <f>IF($B365="P",VLOOKUP($E365,'[2]Costeo-JUL26'!$B$9:$CQ$307,K$1,0),0)</f>
        <v>929228</v>
      </c>
      <c r="L365" s="35">
        <f>VLOOKUP($E365,'[2]TEORICOS (05.26)'!$A$8:$T$251,L$1,0)</f>
        <v>0.22</v>
      </c>
      <c r="M365" s="36">
        <f t="shared" si="160"/>
        <v>1392983.9506000034</v>
      </c>
      <c r="N365" s="35">
        <f>IF($B365="P",VLOOKUP($E365,'[2]Costeo-JUL26'!$B$9:$CQ$307,N$1,0),0)</f>
        <v>0.05</v>
      </c>
      <c r="O365" s="36">
        <f t="shared" si="161"/>
        <v>69649.197530000165</v>
      </c>
      <c r="P365" s="36">
        <f>IF($B365="P",VLOOKUP($E365,'[2]Costeo-JUL26'!$B$9:$CQ$307,P$1,0),0)*H365</f>
        <v>0</v>
      </c>
      <c r="Q365" s="36">
        <f t="shared" si="162"/>
        <v>1462633.1481300036</v>
      </c>
      <c r="R365" s="34">
        <f>IF($B365="P",VLOOKUP($E365,'[2]Costeo-JUL26'!$B$9:$CQ$307,R$1,0),0)</f>
        <v>902332</v>
      </c>
      <c r="S365" s="16">
        <f>IF($B365="P",VLOOKUP($E365,'[2]Costeo-JUL26'!$B$9:$CQ$307,S$1,0),0)*$G365</f>
        <v>227.1365595</v>
      </c>
      <c r="T365" s="36">
        <f>IF($B365="P",VLOOKUP($E365,'[2]Costeo-JUL26'!$B$9:$CQ$307,T$1,0),0)*$G365</f>
        <v>158439.99167872893</v>
      </c>
      <c r="U365" s="35">
        <f>IF($B365="P",VLOOKUP($E365,'[2]Costeo-JUL26'!$B$9:$CQ$307,U$1,0),0)</f>
        <v>1.4999999999999999E-2</v>
      </c>
      <c r="V365" s="36">
        <f t="shared" si="163"/>
        <v>2376.5998751809339</v>
      </c>
      <c r="W365" s="36">
        <f t="shared" si="164"/>
        <v>160816.59155390985</v>
      </c>
      <c r="X365" s="34">
        <f>IF($B365="P",VLOOKUP($E365,'[2]Costeo-JUL26'!$B$9:$CQ$307,X$1,0),0)</f>
        <v>0</v>
      </c>
      <c r="Y365" s="16">
        <f>IF($B365="P",VLOOKUP($E365,'[2]Costeo-JUL26'!$B$9:$CQ$307,Y$1,0),0)*$G365</f>
        <v>0</v>
      </c>
      <c r="Z365" s="36">
        <f>IF($B365="P",VLOOKUP($E365,'[2]Costeo-JUL26'!$B$9:$CQ$307,Z$1,0),0)*$G365</f>
        <v>0</v>
      </c>
      <c r="AA365" s="35">
        <f>IF($B365="P",VLOOKUP($E365,'[2]Costeo-JUL26'!$B$9:$CQ$307,AA$1,0),0)</f>
        <v>0</v>
      </c>
      <c r="AB365" s="36">
        <f t="shared" si="165"/>
        <v>0</v>
      </c>
      <c r="AC365" s="36">
        <f t="shared" si="166"/>
        <v>0</v>
      </c>
      <c r="AD365" s="34">
        <f>IF($B365="P",VLOOKUP($E365,'[2]Costeo-JUL26'!$B$9:$CQ$307,AD$1,0),0)</f>
        <v>917993</v>
      </c>
      <c r="AE365" s="16">
        <f>IF($B365="P",VLOOKUP($E365,'[2]Costeo-JUL26'!$B$9:$CQ$307,AE$1,0),0)*$G365</f>
        <v>5526</v>
      </c>
      <c r="AF365" s="36">
        <f>IF($B365="P",VLOOKUP($E365,'[2]Costeo-JUL26'!$B$9:$CQ$307,AF$1,0),0)*$G365</f>
        <v>150165.73440000002</v>
      </c>
      <c r="AG365" s="35">
        <f>IF($B365="P",VLOOKUP($E365,'[2]Costeo-JUL26'!$B$9:$CQ$307,AG$1,0),0)</f>
        <v>6.0000000000000001E-3</v>
      </c>
      <c r="AH365" s="36">
        <f t="shared" si="167"/>
        <v>900.99440640000012</v>
      </c>
      <c r="AI365" s="36">
        <f t="shared" si="168"/>
        <v>151066.7288064</v>
      </c>
      <c r="AJ365" s="34">
        <f>IF($B365="P",VLOOKUP($E365,'[2]Costeo-JUL26'!$B$9:$CQ$307,AJ$1,0),0)</f>
        <v>929258</v>
      </c>
      <c r="AK365" s="16">
        <f>IF($B365="P",VLOOKUP($E365,'[2]Costeo-JUL26'!$B$9:$CQ$307,AK$1,0),0)*$G365</f>
        <v>5526</v>
      </c>
      <c r="AL365" s="36">
        <f>IF($B365="P",VLOOKUP($E365,'[2]Costeo-JUL26'!$B$9:$CQ$307,AL$1,0),0)*$G365</f>
        <v>46352.751120000001</v>
      </c>
      <c r="AM365" s="35">
        <f>IF($B365="P",VLOOKUP($E365,'[2]Costeo-JUL26'!$B$9:$CQ$307,AM$1,0),0)</f>
        <v>1.7999999999999999E-2</v>
      </c>
      <c r="AN365" s="36">
        <f t="shared" si="169"/>
        <v>834.34952016</v>
      </c>
      <c r="AO365" s="36">
        <f t="shared" si="170"/>
        <v>47187.100640160003</v>
      </c>
      <c r="AP365" s="34">
        <f>IF($B365="P",VLOOKUP($E365,'[2]Costeo-JUL26'!$B$9:$CQ$307,AP$1,0),0)</f>
        <v>929270</v>
      </c>
      <c r="AQ365" s="16">
        <f>IF($B365="P",VLOOKUP($E365,'[2]Costeo-JUL26'!$B$9:$CQ$307,AQ$1,0),0)*$G365</f>
        <v>5526</v>
      </c>
      <c r="AR365" s="36">
        <f>IF($B365="P",VLOOKUP($E365,'[2]Costeo-JUL26'!$B$9:$CQ$307,AR$1,0),0)*$G365</f>
        <v>593495.38404000003</v>
      </c>
      <c r="AS365" s="35">
        <f>IF($B365="P",VLOOKUP($E365,'[2]Costeo-JUL26'!$B$9:$CQ$307,AS$1,0),0)</f>
        <v>0.02</v>
      </c>
      <c r="AT365" s="36">
        <f t="shared" si="171"/>
        <v>11869.907680800001</v>
      </c>
      <c r="AU365" s="36">
        <f t="shared" si="172"/>
        <v>605365.29172079999</v>
      </c>
      <c r="AV365" s="34">
        <f>IF($B365="P",VLOOKUP($E365,'[2]Costeo-JUL26'!$B$9:$CQ$307,AV$1,0),0)</f>
        <v>934139</v>
      </c>
      <c r="AW365" s="16">
        <f>IF($B365="P",VLOOKUP($E365,'[2]Costeo-JUL26'!$B$9:$CQ$307,AW$1,0),0)*$G365</f>
        <v>14.459699999999998</v>
      </c>
      <c r="AX365" s="36">
        <f>IF($B365="P",VLOOKUP($E365,'[2]Costeo-JUL26'!$B$9:$CQ$307,AX$1,0),0)*$G365</f>
        <v>74359.58563799999</v>
      </c>
      <c r="AY365" s="35">
        <f>IF($B365="P",VLOOKUP($E365,'[2]Costeo-JUL26'!$B$9:$CQ$307,AY$1,0),0)</f>
        <v>0.03</v>
      </c>
      <c r="AZ365" s="36">
        <f t="shared" si="173"/>
        <v>2230.7875691399995</v>
      </c>
      <c r="BA365" s="36">
        <f t="shared" si="174"/>
        <v>76590.373207139986</v>
      </c>
      <c r="BB365" s="34">
        <f>IF($B365="P",VLOOKUP($E365,'[2]Costeo-JUL26'!$B$9:$CQ$307,BB$1,0),0)</f>
        <v>902311</v>
      </c>
      <c r="BC365" s="16">
        <f>IF($B365="P",VLOOKUP($E365,'[2]Costeo-JUL26'!$B$9:$CQ$307,BC$1,0),0)*$G365</f>
        <v>1.3156485</v>
      </c>
      <c r="BD365" s="36">
        <f>IF($B365="P",VLOOKUP($E365,'[2]Costeo-JUL26'!$B$9:$CQ$307,BD$1,0),0)*$G365</f>
        <v>5159.5063617825008</v>
      </c>
      <c r="BE365" s="35">
        <f>IF($B365="P",VLOOKUP($E365,'[2]Costeo-JUL26'!$B$9:$CQ$307,BE$1,0),0)</f>
        <v>0.03</v>
      </c>
      <c r="BF365" s="36">
        <f t="shared" si="175"/>
        <v>154.78519085347503</v>
      </c>
      <c r="BG365" s="36">
        <f t="shared" si="176"/>
        <v>5314.2915526359757</v>
      </c>
      <c r="BH365" s="34">
        <f>IF($B365="P",VLOOKUP($E365,'[2]Costeo-JUL26'!$B$9:$CQ$307,BH$1,0),0)</f>
        <v>933089</v>
      </c>
      <c r="BI365" s="16">
        <f>IF($B365="P",VLOOKUP($E365,'[2]Costeo-JUL26'!$B$9:$CQ$307,BI$1,0),0)*$G365</f>
        <v>17.542857142857144</v>
      </c>
      <c r="BJ365" s="36">
        <f>IF($B365="P",VLOOKUP($E365,'[2]Costeo-JUL26'!$B$9:$CQ$307,BJ$1,0),0)*$G365</f>
        <v>13063.684049776009</v>
      </c>
      <c r="BK365" s="35">
        <f>IF(BH365=910319,0,IF($B365="P",VLOOKUP($E365,'[2]Costeo-JUL26'!$B$9:$CQ$307,BK$1,0),0))</f>
        <v>0.02</v>
      </c>
      <c r="BL365" s="36">
        <f t="shared" si="177"/>
        <v>261.27368099552018</v>
      </c>
      <c r="BM365" s="36">
        <f t="shared" si="178"/>
        <v>13324.95773077153</v>
      </c>
      <c r="BN365" s="34">
        <f>IF($B365="P",VLOOKUP($E365,'[2]Costeo-JUL26'!$B$9:$CQ$307,BN$1,0),0)</f>
        <v>0</v>
      </c>
      <c r="BO365" s="16">
        <f>IF($B365="P",VLOOKUP($E365,'[2]Costeo-JUL26'!$B$9:$CQ$307,BO$1,0),0)*$G365</f>
        <v>0</v>
      </c>
      <c r="BP365" s="36">
        <f>IF($B365="P",VLOOKUP($E365,'[2]Costeo-JUL26'!$B$9:$CQ$307,BP$1,0),0)*$G365</f>
        <v>0</v>
      </c>
      <c r="BQ365" s="35">
        <f>IF($B365="P",VLOOKUP($E365,'[2]Costeo-JUL26'!$B$9:$CQ$307,BQ$1,0),0)</f>
        <v>0</v>
      </c>
      <c r="BR365" s="36">
        <f t="shared" si="179"/>
        <v>0</v>
      </c>
      <c r="BS365" s="36">
        <f t="shared" si="180"/>
        <v>0</v>
      </c>
      <c r="BT365" s="34">
        <f>IF($B365="P",VLOOKUP($E365,'[2]Costeo-JUL26'!$B$9:$CQ$307,BT$1,0),0)</f>
        <v>0</v>
      </c>
      <c r="BU365" s="16">
        <f>IF($B365="P",VLOOKUP($E365,'[2]Costeo-JUL26'!$B$9:$CQ$307,BU$1,0),0)*$G365</f>
        <v>0</v>
      </c>
      <c r="BV365" s="36">
        <f>IF($B365="P",VLOOKUP($E365,'[2]Costeo-JUL26'!$B$9:$CQ$307,BV$1,0),0)*$G365</f>
        <v>0</v>
      </c>
      <c r="BW365" s="35">
        <f>IF($B365="P",VLOOKUP($E365,'[2]Costeo-JUL26'!$B$9:$CQ$307,BW$1,0),0)</f>
        <v>0</v>
      </c>
      <c r="BX365" s="36">
        <f t="shared" si="181"/>
        <v>0</v>
      </c>
      <c r="BY365" s="36">
        <f t="shared" si="182"/>
        <v>0</v>
      </c>
      <c r="BZ365" s="34">
        <f>IF($B365="P",VLOOKUP($E365,'[2]Costeo-JUL26'!$B$9:$CQ$307,BZ$1,0),0)</f>
        <v>0</v>
      </c>
      <c r="CA365" s="16">
        <f>IF($B365="P",VLOOKUP($E365,'[2]Costeo-JUL26'!$B$9:$CQ$307,CA$1,0),0)*$G365</f>
        <v>0</v>
      </c>
      <c r="CB365" s="36">
        <f>IF($B365="P",VLOOKUP($E365,'[2]Costeo-JUL26'!$B$9:$CQ$307,CB$1,0),0)*$G365</f>
        <v>0</v>
      </c>
      <c r="CC365" s="35">
        <f>IF($B365="P",VLOOKUP($E365,'[2]Costeo-JUL26'!$B$9:$CQ$307,CC$1,0),0)</f>
        <v>0</v>
      </c>
      <c r="CD365" s="36">
        <f t="shared" si="183"/>
        <v>0</v>
      </c>
      <c r="CE365" s="36">
        <f t="shared" si="184"/>
        <v>0</v>
      </c>
      <c r="CF365" s="37">
        <f t="shared" si="156"/>
        <v>2522298.4833418205</v>
      </c>
      <c r="CG365" s="36">
        <f>IF($B365="r",VLOOKUP($E365,'[2]Costeo-JUL26'!$B$9:$CQ$307,CG$1,0),0)*$G365</f>
        <v>0</v>
      </c>
      <c r="CH365" s="35">
        <f>VLOOKUP($E365,'[2]TEORICOS (05.26)'!$A$8:$T$251,CH$1,0)</f>
        <v>0</v>
      </c>
      <c r="CI365" s="36">
        <f t="shared" si="185"/>
        <v>0</v>
      </c>
      <c r="CJ365" s="37">
        <f t="shared" si="186"/>
        <v>0</v>
      </c>
      <c r="CM365" s="16">
        <f>SUMIFS('[1]Ajuste Inventario'!$I:$I,'[1]Ajuste Inventario'!$B:$B,E365,'[1]Ajuste Inventario'!$S:$S,D365)*-1</f>
        <v>0</v>
      </c>
      <c r="CN365" s="36">
        <f t="shared" si="157"/>
        <v>0</v>
      </c>
      <c r="CP365" t="str">
        <f t="shared" si="158"/>
        <v>2642Org.Vtas La Plata</v>
      </c>
      <c r="CQ365" s="10" t="e">
        <f t="shared" si="159"/>
        <v>#DIV/0!</v>
      </c>
    </row>
    <row r="366" spans="1:95" x14ac:dyDescent="0.25">
      <c r="A366" s="30">
        <v>46204</v>
      </c>
      <c r="B366" s="31" t="str">
        <f>VLOOKUP($E366,'[2]TEORICOS (05.26)'!$A$8:$T$251,B$1,0)</f>
        <v>P</v>
      </c>
      <c r="C366" s="32" t="str">
        <f>VLOOKUP($E366,'[2]TEORICOS (05.26)'!$A$8:$T$251,C$1,0)</f>
        <v>Powerade</v>
      </c>
      <c r="D366" t="s">
        <v>218</v>
      </c>
      <c r="E366">
        <v>2648</v>
      </c>
      <c r="F366" t="s">
        <v>155</v>
      </c>
      <c r="G366" s="16">
        <v>347.834</v>
      </c>
      <c r="H366" s="16">
        <v>365.57353399999863</v>
      </c>
      <c r="I366" s="33">
        <v>4103933.5000000023</v>
      </c>
      <c r="J366" s="33">
        <v>4006691.2200000063</v>
      </c>
      <c r="K366" s="34">
        <f>IF($B366="P",VLOOKUP($E366,'[2]Costeo-JUL26'!$B$9:$CQ$307,K$1,0),0)</f>
        <v>929228</v>
      </c>
      <c r="L366" s="35">
        <f>VLOOKUP($E366,'[2]TEORICOS (05.26)'!$A$8:$T$251,L$1,0)</f>
        <v>0.22</v>
      </c>
      <c r="M366" s="36">
        <f t="shared" si="160"/>
        <v>881472.06840000139</v>
      </c>
      <c r="N366" s="35">
        <f>IF($B366="P",VLOOKUP($E366,'[2]Costeo-JUL26'!$B$9:$CQ$307,N$1,0),0)</f>
        <v>0.05</v>
      </c>
      <c r="O366" s="36">
        <f t="shared" si="161"/>
        <v>44073.603420000072</v>
      </c>
      <c r="P366" s="36">
        <f>IF($B366="P",VLOOKUP($E366,'[2]Costeo-JUL26'!$B$9:$CQ$307,P$1,0),0)*H366</f>
        <v>0</v>
      </c>
      <c r="Q366" s="36">
        <f t="shared" si="162"/>
        <v>925545.67182000144</v>
      </c>
      <c r="R366" s="34">
        <f>IF($B366="P",VLOOKUP($E366,'[2]Costeo-JUL26'!$B$9:$CQ$307,R$1,0),0)</f>
        <v>902332</v>
      </c>
      <c r="S366" s="16">
        <f>IF($B366="P",VLOOKUP($E366,'[2]Costeo-JUL26'!$B$9:$CQ$307,S$1,0),0)*$G366</f>
        <v>170.70746785436998</v>
      </c>
      <c r="T366" s="36">
        <f>IF($B366="P",VLOOKUP($E366,'[2]Costeo-JUL26'!$B$9:$CQ$307,T$1,0),0)*$G366</f>
        <v>119077.65903420435</v>
      </c>
      <c r="U366" s="35">
        <f>IF($B366="P",VLOOKUP($E366,'[2]Costeo-JUL26'!$B$9:$CQ$307,U$1,0),0)</f>
        <v>1.4999999999999999E-2</v>
      </c>
      <c r="V366" s="36">
        <f t="shared" si="163"/>
        <v>1786.1648855130652</v>
      </c>
      <c r="W366" s="36">
        <f t="shared" si="164"/>
        <v>120863.82391971741</v>
      </c>
      <c r="X366" s="34">
        <f>IF($B366="P",VLOOKUP($E366,'[2]Costeo-JUL26'!$B$9:$CQ$307,X$1,0),0)</f>
        <v>0</v>
      </c>
      <c r="Y366" s="16">
        <f>IF($B366="P",VLOOKUP($E366,'[2]Costeo-JUL26'!$B$9:$CQ$307,Y$1,0),0)*$G366</f>
        <v>0</v>
      </c>
      <c r="Z366" s="36">
        <f>IF($B366="P",VLOOKUP($E366,'[2]Costeo-JUL26'!$B$9:$CQ$307,Z$1,0),0)*$G366</f>
        <v>0</v>
      </c>
      <c r="AA366" s="35">
        <f>IF($B366="P",VLOOKUP($E366,'[2]Costeo-JUL26'!$B$9:$CQ$307,AA$1,0),0)</f>
        <v>0</v>
      </c>
      <c r="AB366" s="36">
        <f t="shared" si="165"/>
        <v>0</v>
      </c>
      <c r="AC366" s="36">
        <f t="shared" si="166"/>
        <v>0</v>
      </c>
      <c r="AD366" s="34">
        <f>IF($B366="P",VLOOKUP($E366,'[2]Costeo-JUL26'!$B$9:$CQ$307,AD$1,0),0)</f>
        <v>917993</v>
      </c>
      <c r="AE366" s="16">
        <f>IF($B366="P",VLOOKUP($E366,'[2]Costeo-JUL26'!$B$9:$CQ$307,AE$1,0),0)*$G366</f>
        <v>2087.0039999999999</v>
      </c>
      <c r="AF366" s="36">
        <f>IF($B366="P",VLOOKUP($E366,'[2]Costeo-JUL26'!$B$9:$CQ$307,AF$1,0),0)*$G366</f>
        <v>56713.081497600004</v>
      </c>
      <c r="AG366" s="35">
        <f>IF($B366="P",VLOOKUP($E366,'[2]Costeo-JUL26'!$B$9:$CQ$307,AG$1,0),0)</f>
        <v>6.0000000000000001E-3</v>
      </c>
      <c r="AH366" s="36">
        <f t="shared" si="167"/>
        <v>340.27848898560001</v>
      </c>
      <c r="AI366" s="36">
        <f t="shared" si="168"/>
        <v>57053.359986585601</v>
      </c>
      <c r="AJ366" s="34">
        <f>IF($B366="P",VLOOKUP($E366,'[2]Costeo-JUL26'!$B$9:$CQ$307,AJ$1,0),0)</f>
        <v>938125</v>
      </c>
      <c r="AK366" s="16">
        <f>IF($B366="P",VLOOKUP($E366,'[2]Costeo-JUL26'!$B$9:$CQ$307,AK$1,0),0)*$G366</f>
        <v>2087.0039999999999</v>
      </c>
      <c r="AL366" s="36">
        <f>IF($B366="P",VLOOKUP($E366,'[2]Costeo-JUL26'!$B$9:$CQ$307,AL$1,0),0)*$G366</f>
        <v>31022.187477839998</v>
      </c>
      <c r="AM366" s="35">
        <f>IF($B366="P",VLOOKUP($E366,'[2]Costeo-JUL26'!$B$9:$CQ$307,AM$1,0),0)</f>
        <v>1.7999999999999999E-2</v>
      </c>
      <c r="AN366" s="36">
        <f t="shared" si="169"/>
        <v>558.39937460111992</v>
      </c>
      <c r="AO366" s="36">
        <f t="shared" si="170"/>
        <v>31580.586852441116</v>
      </c>
      <c r="AP366" s="34">
        <f>IF($B366="P",VLOOKUP($E366,'[2]Costeo-JUL26'!$B$9:$CQ$307,AP$1,0),0)</f>
        <v>929272</v>
      </c>
      <c r="AQ366" s="16">
        <f>IF($B366="P",VLOOKUP($E366,'[2]Costeo-JUL26'!$B$9:$CQ$307,AQ$1,0),0)*$G366</f>
        <v>2087.0039999999999</v>
      </c>
      <c r="AR366" s="36">
        <f>IF($B366="P",VLOOKUP($E366,'[2]Costeo-JUL26'!$B$9:$CQ$307,AR$1,0),0)*$G366</f>
        <v>306583.91376774485</v>
      </c>
      <c r="AS366" s="35">
        <f>IF($B366="P",VLOOKUP($E366,'[2]Costeo-JUL26'!$B$9:$CQ$307,AS$1,0),0)</f>
        <v>0.02</v>
      </c>
      <c r="AT366" s="36">
        <f t="shared" si="171"/>
        <v>6131.6782753548969</v>
      </c>
      <c r="AU366" s="36">
        <f t="shared" si="172"/>
        <v>312715.59204309975</v>
      </c>
      <c r="AV366" s="34">
        <f>IF($B366="P",VLOOKUP($E366,'[2]Costeo-JUL26'!$B$9:$CQ$307,AV$1,0),0)</f>
        <v>922605</v>
      </c>
      <c r="AW366" s="16">
        <f>IF($B366="P",VLOOKUP($E366,'[2]Costeo-JUL26'!$B$9:$CQ$307,AW$1,0),0)*$G366</f>
        <v>6.9566800000000004</v>
      </c>
      <c r="AX366" s="36">
        <f>IF($B366="P",VLOOKUP($E366,'[2]Costeo-JUL26'!$B$9:$CQ$307,AX$1,0),0)*$G366</f>
        <v>33942.331364900434</v>
      </c>
      <c r="AY366" s="35">
        <f>IF($B366="P",VLOOKUP($E366,'[2]Costeo-JUL26'!$B$9:$CQ$307,AY$1,0),0)</f>
        <v>0.03</v>
      </c>
      <c r="AZ366" s="36">
        <f t="shared" si="173"/>
        <v>1018.269940947013</v>
      </c>
      <c r="BA366" s="36">
        <f t="shared" si="174"/>
        <v>34960.601305847449</v>
      </c>
      <c r="BB366" s="34">
        <f>IF($B366="P",VLOOKUP($E366,'[2]Costeo-JUL26'!$B$9:$CQ$307,BB$1,0),0)</f>
        <v>902311</v>
      </c>
      <c r="BC366" s="16">
        <f>IF($B366="P",VLOOKUP($E366,'[2]Costeo-JUL26'!$B$9:$CQ$307,BC$1,0),0)*$G366</f>
        <v>0.49688086900000006</v>
      </c>
      <c r="BD366" s="36">
        <f>IF($B366="P",VLOOKUP($E366,'[2]Costeo-JUL26'!$B$9:$CQ$307,BD$1,0),0)*$G366</f>
        <v>1948.5903755095055</v>
      </c>
      <c r="BE366" s="35">
        <f>IF($B366="P",VLOOKUP($E366,'[2]Costeo-JUL26'!$B$9:$CQ$307,BE$1,0),0)</f>
        <v>0.03</v>
      </c>
      <c r="BF366" s="36">
        <f t="shared" si="175"/>
        <v>58.457711265285162</v>
      </c>
      <c r="BG366" s="36">
        <f t="shared" si="176"/>
        <v>2007.0480867747906</v>
      </c>
      <c r="BH366" s="34">
        <f>IF($B366="P",VLOOKUP($E366,'[2]Costeo-JUL26'!$B$9:$CQ$307,BH$1,0),0)</f>
        <v>902302</v>
      </c>
      <c r="BI366" s="16">
        <f>IF($B366="P",VLOOKUP($E366,'[2]Costeo-JUL26'!$B$9:$CQ$307,BI$1,0),0)*$G366</f>
        <v>9.9381142857142848</v>
      </c>
      <c r="BJ366" s="36">
        <f>IF($B366="P",VLOOKUP($E366,'[2]Costeo-JUL26'!$B$9:$CQ$307,BJ$1,0),0)*$G366</f>
        <v>6537.291577142857</v>
      </c>
      <c r="BK366" s="35">
        <f>IF(BH366=910319,0,IF($B366="P",VLOOKUP($E366,'[2]Costeo-JUL26'!$B$9:$CQ$307,BK$1,0),0))</f>
        <v>0.02</v>
      </c>
      <c r="BL366" s="36">
        <f t="shared" si="177"/>
        <v>130.74583154285713</v>
      </c>
      <c r="BM366" s="36">
        <f t="shared" si="178"/>
        <v>6668.0374086857146</v>
      </c>
      <c r="BN366" s="34">
        <f>IF($B366="P",VLOOKUP($E366,'[2]Costeo-JUL26'!$B$9:$CQ$307,BN$1,0),0)</f>
        <v>0</v>
      </c>
      <c r="BO366" s="16">
        <f>IF($B366="P",VLOOKUP($E366,'[2]Costeo-JUL26'!$B$9:$CQ$307,BO$1,0),0)*$G366</f>
        <v>0</v>
      </c>
      <c r="BP366" s="36">
        <f>IF($B366="P",VLOOKUP($E366,'[2]Costeo-JUL26'!$B$9:$CQ$307,BP$1,0),0)*$G366</f>
        <v>0</v>
      </c>
      <c r="BQ366" s="35">
        <f>IF($B366="P",VLOOKUP($E366,'[2]Costeo-JUL26'!$B$9:$CQ$307,BQ$1,0),0)</f>
        <v>0</v>
      </c>
      <c r="BR366" s="36">
        <f t="shared" si="179"/>
        <v>0</v>
      </c>
      <c r="BS366" s="36">
        <f t="shared" si="180"/>
        <v>0</v>
      </c>
      <c r="BT366" s="34">
        <f>IF($B366="P",VLOOKUP($E366,'[2]Costeo-JUL26'!$B$9:$CQ$307,BT$1,0),0)</f>
        <v>0</v>
      </c>
      <c r="BU366" s="16">
        <f>IF($B366="P",VLOOKUP($E366,'[2]Costeo-JUL26'!$B$9:$CQ$307,BU$1,0),0)*$G366</f>
        <v>0</v>
      </c>
      <c r="BV366" s="36">
        <f>IF($B366="P",VLOOKUP($E366,'[2]Costeo-JUL26'!$B$9:$CQ$307,BV$1,0),0)*$G366</f>
        <v>0</v>
      </c>
      <c r="BW366" s="35">
        <f>IF($B366="P",VLOOKUP($E366,'[2]Costeo-JUL26'!$B$9:$CQ$307,BW$1,0),0)</f>
        <v>0</v>
      </c>
      <c r="BX366" s="36">
        <f t="shared" si="181"/>
        <v>0</v>
      </c>
      <c r="BY366" s="36">
        <f t="shared" si="182"/>
        <v>0</v>
      </c>
      <c r="BZ366" s="34">
        <f>IF($B366="P",VLOOKUP($E366,'[2]Costeo-JUL26'!$B$9:$CQ$307,BZ$1,0),0)</f>
        <v>0</v>
      </c>
      <c r="CA366" s="16">
        <f>IF($B366="P",VLOOKUP($E366,'[2]Costeo-JUL26'!$B$9:$CQ$307,CA$1,0),0)*$G366</f>
        <v>0</v>
      </c>
      <c r="CB366" s="36">
        <f>IF($B366="P",VLOOKUP($E366,'[2]Costeo-JUL26'!$B$9:$CQ$307,CB$1,0),0)*$G366</f>
        <v>0</v>
      </c>
      <c r="CC366" s="35">
        <f>IF($B366="P",VLOOKUP($E366,'[2]Costeo-JUL26'!$B$9:$CQ$307,CC$1,0),0)</f>
        <v>0</v>
      </c>
      <c r="CD366" s="36">
        <f t="shared" si="183"/>
        <v>0</v>
      </c>
      <c r="CE366" s="36">
        <f t="shared" si="184"/>
        <v>0</v>
      </c>
      <c r="CF366" s="37">
        <f t="shared" si="156"/>
        <v>1491394.7214231533</v>
      </c>
      <c r="CG366" s="36">
        <f>IF($B366="r",VLOOKUP($E366,'[2]Costeo-JUL26'!$B$9:$CQ$307,CG$1,0),0)*$G366</f>
        <v>0</v>
      </c>
      <c r="CH366" s="35">
        <f>VLOOKUP($E366,'[2]TEORICOS (05.26)'!$A$8:$T$251,CH$1,0)</f>
        <v>0.1</v>
      </c>
      <c r="CI366" s="36">
        <f t="shared" si="185"/>
        <v>0</v>
      </c>
      <c r="CJ366" s="37">
        <f t="shared" si="186"/>
        <v>0</v>
      </c>
      <c r="CM366" s="16">
        <f>SUMIFS('[1]Ajuste Inventario'!$I:$I,'[1]Ajuste Inventario'!$B:$B,E366,'[1]Ajuste Inventario'!$S:$S,D366)*-1</f>
        <v>0</v>
      </c>
      <c r="CN366" s="36">
        <f t="shared" si="157"/>
        <v>0</v>
      </c>
      <c r="CP366" t="str">
        <f t="shared" si="158"/>
        <v>2648Org.Vtas La Plata</v>
      </c>
      <c r="CQ366" s="10" t="e">
        <f t="shared" si="159"/>
        <v>#DIV/0!</v>
      </c>
    </row>
    <row r="367" spans="1:95" x14ac:dyDescent="0.25">
      <c r="A367" s="30">
        <v>46204</v>
      </c>
      <c r="B367" s="31" t="str">
        <f>VLOOKUP($E367,'[2]TEORICOS (05.26)'!$A$8:$T$251,B$1,0)</f>
        <v>P</v>
      </c>
      <c r="C367" s="32" t="str">
        <f>VLOOKUP($E367,'[2]TEORICOS (05.26)'!$A$8:$T$251,C$1,0)</f>
        <v>Crush</v>
      </c>
      <c r="D367" t="s">
        <v>218</v>
      </c>
      <c r="E367">
        <v>2659</v>
      </c>
      <c r="F367" t="s">
        <v>156</v>
      </c>
      <c r="G367" s="16">
        <v>3575.5</v>
      </c>
      <c r="H367" s="16">
        <v>8502.5389999999406</v>
      </c>
      <c r="I367" s="33">
        <v>27699720.9599999</v>
      </c>
      <c r="J367" s="33">
        <v>26151903.00000003</v>
      </c>
      <c r="K367" s="34">
        <f>IF($B367="P",VLOOKUP($E367,'[2]Costeo-JUL26'!$B$9:$CQ$307,K$1,0),0)</f>
        <v>901770</v>
      </c>
      <c r="L367" s="35">
        <f>VLOOKUP($E367,'[2]TEORICOS (05.26)'!$A$8:$T$251,L$1,0)</f>
        <v>0.19900000000000001</v>
      </c>
      <c r="M367" s="36">
        <f t="shared" si="160"/>
        <v>5204228.6970000062</v>
      </c>
      <c r="N367" s="35">
        <f>IF($B367="P",VLOOKUP($E367,'[2]Costeo-JUL26'!$B$9:$CQ$307,N$1,0),0)</f>
        <v>8.0000000000000002E-3</v>
      </c>
      <c r="O367" s="36">
        <f t="shared" si="161"/>
        <v>41633.829576000047</v>
      </c>
      <c r="P367" s="36">
        <f>IF($B367="P",VLOOKUP($E367,'[2]Costeo-JUL26'!$B$9:$CQ$307,P$1,0),0)*H367</f>
        <v>0</v>
      </c>
      <c r="Q367" s="36">
        <f t="shared" si="162"/>
        <v>5245862.5265760059</v>
      </c>
      <c r="R367" s="34">
        <f>IF($B367="P",VLOOKUP($E367,'[2]Costeo-JUL26'!$B$9:$CQ$307,R$1,0),0)</f>
        <v>0</v>
      </c>
      <c r="S367" s="16">
        <f>IF($B367="P",VLOOKUP($E367,'[2]Costeo-JUL26'!$B$9:$CQ$307,S$1,0),0)*$G367</f>
        <v>0</v>
      </c>
      <c r="T367" s="36">
        <f>IF($B367="P",VLOOKUP($E367,'[2]Costeo-JUL26'!$B$9:$CQ$307,T$1,0),0)*$G367</f>
        <v>0</v>
      </c>
      <c r="U367" s="35">
        <f>IF($B367="P",VLOOKUP($E367,'[2]Costeo-JUL26'!$B$9:$CQ$307,U$1,0),0)</f>
        <v>0</v>
      </c>
      <c r="V367" s="36">
        <f t="shared" si="163"/>
        <v>0</v>
      </c>
      <c r="W367" s="36">
        <f t="shared" si="164"/>
        <v>0</v>
      </c>
      <c r="X367" s="34">
        <f>IF($B367="P",VLOOKUP($E367,'[2]Costeo-JUL26'!$B$9:$CQ$307,X$1,0),0)</f>
        <v>902338</v>
      </c>
      <c r="Y367" s="16">
        <f>IF($B367="P",VLOOKUP($E367,'[2]Costeo-JUL26'!$B$9:$CQ$307,Y$1,0),0)*$G367</f>
        <v>391.84977149999992</v>
      </c>
      <c r="Z367" s="36">
        <f>IF($B367="P",VLOOKUP($E367,'[2]Costeo-JUL26'!$B$9:$CQ$307,Z$1,0),0)*$G367</f>
        <v>110791.60439390999</v>
      </c>
      <c r="AA367" s="35">
        <f>IF($B367="P",VLOOKUP($E367,'[2]Costeo-JUL26'!$B$9:$CQ$307,AA$1,0),0)</f>
        <v>0.45</v>
      </c>
      <c r="AB367" s="36">
        <f t="shared" si="165"/>
        <v>49856.221977259498</v>
      </c>
      <c r="AC367" s="36">
        <f t="shared" si="166"/>
        <v>160647.82637116947</v>
      </c>
      <c r="AD367" s="34">
        <f>IF($B367="P",VLOOKUP($E367,'[2]Costeo-JUL26'!$B$9:$CQ$307,AD$1,0),0)</f>
        <v>901767</v>
      </c>
      <c r="AE367" s="16">
        <f>IF($B367="P",VLOOKUP($E367,'[2]Costeo-JUL26'!$B$9:$CQ$307,AE$1,0),0)*$G367</f>
        <v>21453</v>
      </c>
      <c r="AF367" s="36">
        <f>IF($B367="P",VLOOKUP($E367,'[2]Costeo-JUL26'!$B$9:$CQ$307,AF$1,0),0)*$G367</f>
        <v>329243.4816</v>
      </c>
      <c r="AG367" s="35">
        <f>IF($B367="P",VLOOKUP($E367,'[2]Costeo-JUL26'!$B$9:$CQ$307,AG$1,0),0)</f>
        <v>6.0000000000000001E-3</v>
      </c>
      <c r="AH367" s="36">
        <f t="shared" si="167"/>
        <v>1975.4608896</v>
      </c>
      <c r="AI367" s="36">
        <f t="shared" si="168"/>
        <v>331218.94248959998</v>
      </c>
      <c r="AJ367" s="34">
        <f>IF($B367="P",VLOOKUP($E367,'[2]Costeo-JUL26'!$B$9:$CQ$307,AJ$1,0),0)</f>
        <v>909143</v>
      </c>
      <c r="AK367" s="16">
        <f>IF($B367="P",VLOOKUP($E367,'[2]Costeo-JUL26'!$B$9:$CQ$307,AK$1,0),0)*$G367</f>
        <v>21453</v>
      </c>
      <c r="AL367" s="36">
        <f>IF($B367="P",VLOOKUP($E367,'[2]Costeo-JUL26'!$B$9:$CQ$307,AL$1,0),0)*$G367</f>
        <v>304443.81359999999</v>
      </c>
      <c r="AM367" s="35">
        <f>IF($B367="P",VLOOKUP($E367,'[2]Costeo-JUL26'!$B$9:$CQ$307,AM$1,0),0)</f>
        <v>1.7999999999999999E-2</v>
      </c>
      <c r="AN367" s="36">
        <f t="shared" si="169"/>
        <v>5479.9886447999997</v>
      </c>
      <c r="AO367" s="36">
        <f t="shared" si="170"/>
        <v>309923.80224479997</v>
      </c>
      <c r="AP367" s="34">
        <f>IF($B367="P",VLOOKUP($E367,'[2]Costeo-JUL26'!$B$9:$CQ$307,AP$1,0),0)</f>
        <v>911423</v>
      </c>
      <c r="AQ367" s="16">
        <f>IF($B367="P",VLOOKUP($E367,'[2]Costeo-JUL26'!$B$9:$CQ$307,AQ$1,0),0)*$G367</f>
        <v>21453</v>
      </c>
      <c r="AR367" s="36">
        <f>IF($B367="P",VLOOKUP($E367,'[2]Costeo-JUL26'!$B$9:$CQ$307,AR$1,0),0)*$G367</f>
        <v>3274798.304611682</v>
      </c>
      <c r="AS367" s="35">
        <f>IF($B367="P",VLOOKUP($E367,'[2]Costeo-JUL26'!$B$9:$CQ$307,AS$1,0),0)</f>
        <v>0.02</v>
      </c>
      <c r="AT367" s="36">
        <f t="shared" si="171"/>
        <v>65495.966092233641</v>
      </c>
      <c r="AU367" s="36">
        <f t="shared" si="172"/>
        <v>3340294.2707039155</v>
      </c>
      <c r="AV367" s="34">
        <f>IF($B367="P",VLOOKUP($E367,'[2]Costeo-JUL26'!$B$9:$CQ$307,AV$1,0),0)</f>
        <v>932442</v>
      </c>
      <c r="AW367" s="16">
        <f>IF($B367="P",VLOOKUP($E367,'[2]Costeo-JUL26'!$B$9:$CQ$307,AW$1,0),0)*$G367</f>
        <v>99.041349999999994</v>
      </c>
      <c r="AX367" s="36">
        <f>IF($B367="P",VLOOKUP($E367,'[2]Costeo-JUL26'!$B$9:$CQ$307,AX$1,0),0)*$G367</f>
        <v>365588.79162512464</v>
      </c>
      <c r="AY367" s="35">
        <f>IF($B367="P",VLOOKUP($E367,'[2]Costeo-JUL26'!$B$9:$CQ$307,AY$1,0),0)</f>
        <v>0.03</v>
      </c>
      <c r="AZ367" s="36">
        <f t="shared" si="173"/>
        <v>10967.663748753739</v>
      </c>
      <c r="BA367" s="36">
        <f t="shared" si="174"/>
        <v>376556.45537387836</v>
      </c>
      <c r="BB367" s="34">
        <f>IF($B367="P",VLOOKUP($E367,'[2]Costeo-JUL26'!$B$9:$CQ$307,BB$1,0),0)</f>
        <v>902311</v>
      </c>
      <c r="BC367" s="16">
        <f>IF($B367="P",VLOOKUP($E367,'[2]Costeo-JUL26'!$B$9:$CQ$307,BC$1,0),0)*$G367</f>
        <v>15.642812500000002</v>
      </c>
      <c r="BD367" s="36">
        <f>IF($B367="P",VLOOKUP($E367,'[2]Costeo-JUL26'!$B$9:$CQ$307,BD$1,0),0)*$G367</f>
        <v>61345.557426562511</v>
      </c>
      <c r="BE367" s="35">
        <f>IF($B367="P",VLOOKUP($E367,'[2]Costeo-JUL26'!$B$9:$CQ$307,BE$1,0),0)</f>
        <v>0.03</v>
      </c>
      <c r="BF367" s="36">
        <f t="shared" si="175"/>
        <v>1840.3667227968754</v>
      </c>
      <c r="BG367" s="36">
        <f t="shared" si="176"/>
        <v>63185.924149359387</v>
      </c>
      <c r="BH367" s="34">
        <f>IF($B367="P",VLOOKUP($E367,'[2]Costeo-JUL26'!$B$9:$CQ$307,BH$1,0),0)</f>
        <v>933089</v>
      </c>
      <c r="BI367" s="16">
        <f>IF($B367="P",VLOOKUP($E367,'[2]Costeo-JUL26'!$B$9:$CQ$307,BI$1,0),0)*$G367</f>
        <v>134.08124999999998</v>
      </c>
      <c r="BJ367" s="36">
        <f>IF($B367="P",VLOOKUP($E367,'[2]Costeo-JUL26'!$B$9:$CQ$307,BJ$1,0),0)*$G367</f>
        <v>99846.625480400704</v>
      </c>
      <c r="BK367" s="35">
        <f>IF(BH367=910319,0,IF($B367="P",VLOOKUP($E367,'[2]Costeo-JUL26'!$B$9:$CQ$307,BK$1,0),0))</f>
        <v>0.02</v>
      </c>
      <c r="BL367" s="36">
        <f t="shared" si="177"/>
        <v>1996.932509608014</v>
      </c>
      <c r="BM367" s="36">
        <f t="shared" si="178"/>
        <v>101843.55799000872</v>
      </c>
      <c r="BN367" s="34">
        <f>IF($B367="P",VLOOKUP($E367,'[2]Costeo-JUL26'!$B$9:$CQ$307,BN$1,0),0)</f>
        <v>0</v>
      </c>
      <c r="BO367" s="16">
        <f>IF($B367="P",VLOOKUP($E367,'[2]Costeo-JUL26'!$B$9:$CQ$307,BO$1,0),0)*$G367</f>
        <v>0</v>
      </c>
      <c r="BP367" s="36">
        <f>IF($B367="P",VLOOKUP($E367,'[2]Costeo-JUL26'!$B$9:$CQ$307,BP$1,0),0)*$G367</f>
        <v>0</v>
      </c>
      <c r="BQ367" s="35">
        <f>IF($B367="P",VLOOKUP($E367,'[2]Costeo-JUL26'!$B$9:$CQ$307,BQ$1,0),0)</f>
        <v>0</v>
      </c>
      <c r="BR367" s="36">
        <f t="shared" si="179"/>
        <v>0</v>
      </c>
      <c r="BS367" s="36">
        <f t="shared" si="180"/>
        <v>0</v>
      </c>
      <c r="BT367" s="34">
        <f>IF($B367="P",VLOOKUP($E367,'[2]Costeo-JUL26'!$B$9:$CQ$307,BT$1,0),0)</f>
        <v>0</v>
      </c>
      <c r="BU367" s="16">
        <f>IF($B367="P",VLOOKUP($E367,'[2]Costeo-JUL26'!$B$9:$CQ$307,BU$1,0),0)*$G367</f>
        <v>0</v>
      </c>
      <c r="BV367" s="36">
        <f>IF($B367="P",VLOOKUP($E367,'[2]Costeo-JUL26'!$B$9:$CQ$307,BV$1,0),0)*$G367</f>
        <v>0</v>
      </c>
      <c r="BW367" s="35">
        <f>IF($B367="P",VLOOKUP($E367,'[2]Costeo-JUL26'!$B$9:$CQ$307,BW$1,0),0)</f>
        <v>0</v>
      </c>
      <c r="BX367" s="36">
        <f t="shared" si="181"/>
        <v>0</v>
      </c>
      <c r="BY367" s="36">
        <f t="shared" si="182"/>
        <v>0</v>
      </c>
      <c r="BZ367" s="34">
        <f>IF($B367="P",VLOOKUP($E367,'[2]Costeo-JUL26'!$B$9:$CQ$307,BZ$1,0),0)</f>
        <v>0</v>
      </c>
      <c r="CA367" s="16">
        <f>IF($B367="P",VLOOKUP($E367,'[2]Costeo-JUL26'!$B$9:$CQ$307,CA$1,0),0)*$G367</f>
        <v>0</v>
      </c>
      <c r="CB367" s="36">
        <f>IF($B367="P",VLOOKUP($E367,'[2]Costeo-JUL26'!$B$9:$CQ$307,CB$1,0),0)*$G367</f>
        <v>0</v>
      </c>
      <c r="CC367" s="35">
        <f>IF($B367="P",VLOOKUP($E367,'[2]Costeo-JUL26'!$B$9:$CQ$307,CC$1,0),0)</f>
        <v>0</v>
      </c>
      <c r="CD367" s="36">
        <f t="shared" si="183"/>
        <v>0</v>
      </c>
      <c r="CE367" s="36">
        <f t="shared" si="184"/>
        <v>0</v>
      </c>
      <c r="CF367" s="37">
        <f t="shared" si="156"/>
        <v>9929533.3058987353</v>
      </c>
      <c r="CG367" s="36">
        <f>IF($B367="r",VLOOKUP($E367,'[2]Costeo-JUL26'!$B$9:$CQ$307,CG$1,0),0)*$G367</f>
        <v>0</v>
      </c>
      <c r="CH367" s="35">
        <f>VLOOKUP($E367,'[2]TEORICOS (05.26)'!$A$8:$T$251,CH$1,0)</f>
        <v>0</v>
      </c>
      <c r="CI367" s="36">
        <f t="shared" si="185"/>
        <v>0</v>
      </c>
      <c r="CJ367" s="37">
        <f t="shared" si="186"/>
        <v>0</v>
      </c>
      <c r="CM367" s="16">
        <f>SUMIFS('[1]Ajuste Inventario'!$I:$I,'[1]Ajuste Inventario'!$B:$B,E367,'[1]Ajuste Inventario'!$S:$S,D367)*-1</f>
        <v>0</v>
      </c>
      <c r="CN367" s="36">
        <f t="shared" si="157"/>
        <v>0</v>
      </c>
      <c r="CP367" t="str">
        <f t="shared" si="158"/>
        <v>2659Org.Vtas La Plata</v>
      </c>
      <c r="CQ367" s="10" t="e">
        <f t="shared" si="159"/>
        <v>#DIV/0!</v>
      </c>
    </row>
    <row r="368" spans="1:95" x14ac:dyDescent="0.25">
      <c r="A368" s="30">
        <v>46204</v>
      </c>
      <c r="B368" s="31" t="str">
        <f>VLOOKUP($E368,'[2]TEORICOS (05.26)'!$A$8:$T$251,B$1,0)</f>
        <v>P</v>
      </c>
      <c r="C368" s="32" t="str">
        <f>VLOOKUP($E368,'[2]TEORICOS (05.26)'!$A$8:$T$251,C$1,0)</f>
        <v>Powerade</v>
      </c>
      <c r="D368" t="s">
        <v>218</v>
      </c>
      <c r="E368">
        <v>2662</v>
      </c>
      <c r="F368" t="s">
        <v>157</v>
      </c>
      <c r="G368" s="16">
        <v>190</v>
      </c>
      <c r="H368" s="16">
        <v>100.32000000000019</v>
      </c>
      <c r="I368" s="33">
        <v>1313116.8299999987</v>
      </c>
      <c r="J368" s="33">
        <v>1301845.8299999987</v>
      </c>
      <c r="K368" s="34">
        <f>IF($B368="P",VLOOKUP($E368,'[2]Costeo-JUL26'!$B$9:$CQ$307,K$1,0),0)</f>
        <v>929226</v>
      </c>
      <c r="L368" s="35">
        <f>VLOOKUP($E368,'[2]TEORICOS (05.26)'!$A$8:$T$251,L$1,0)</f>
        <v>0.22</v>
      </c>
      <c r="M368" s="36">
        <f t="shared" si="160"/>
        <v>286406.08259999973</v>
      </c>
      <c r="N368" s="35">
        <f>IF($B368="P",VLOOKUP($E368,'[2]Costeo-JUL26'!$B$9:$CQ$307,N$1,0),0)</f>
        <v>0.2</v>
      </c>
      <c r="O368" s="36">
        <f t="shared" si="161"/>
        <v>57281.216519999951</v>
      </c>
      <c r="P368" s="36">
        <f>IF($B368="P",VLOOKUP($E368,'[2]Costeo-JUL26'!$B$9:$CQ$307,P$1,0),0)*H368</f>
        <v>0</v>
      </c>
      <c r="Q368" s="36">
        <f t="shared" si="162"/>
        <v>343687.29911999969</v>
      </c>
      <c r="R368" s="34">
        <f>IF($B368="P",VLOOKUP($E368,'[2]Costeo-JUL26'!$B$9:$CQ$307,R$1,0),0)</f>
        <v>902332</v>
      </c>
      <c r="S368" s="16">
        <f>IF($B368="P",VLOOKUP($E368,'[2]Costeo-JUL26'!$B$9:$CQ$307,S$1,0),0)*$G368</f>
        <v>46.857704999999996</v>
      </c>
      <c r="T368" s="36">
        <f>IF($B368="P",VLOOKUP($E368,'[2]Costeo-JUL26'!$B$9:$CQ$307,T$1,0),0)*$G368</f>
        <v>32685.774613418562</v>
      </c>
      <c r="U368" s="35">
        <f>IF($B368="P",VLOOKUP($E368,'[2]Costeo-JUL26'!$B$9:$CQ$307,U$1,0),0)</f>
        <v>1.4999999999999999E-2</v>
      </c>
      <c r="V368" s="36">
        <f t="shared" si="163"/>
        <v>490.28661920127843</v>
      </c>
      <c r="W368" s="36">
        <f t="shared" si="164"/>
        <v>33176.061232619839</v>
      </c>
      <c r="X368" s="34">
        <f>IF($B368="P",VLOOKUP($E368,'[2]Costeo-JUL26'!$B$9:$CQ$307,X$1,0),0)</f>
        <v>0</v>
      </c>
      <c r="Y368" s="16">
        <f>IF($B368="P",VLOOKUP($E368,'[2]Costeo-JUL26'!$B$9:$CQ$307,Y$1,0),0)*$G368</f>
        <v>0</v>
      </c>
      <c r="Z368" s="36">
        <f>IF($B368="P",VLOOKUP($E368,'[2]Costeo-JUL26'!$B$9:$CQ$307,Z$1,0),0)*$G368</f>
        <v>0</v>
      </c>
      <c r="AA368" s="35">
        <f>IF($B368="P",VLOOKUP($E368,'[2]Costeo-JUL26'!$B$9:$CQ$307,AA$1,0),0)</f>
        <v>0</v>
      </c>
      <c r="AB368" s="36">
        <f t="shared" si="165"/>
        <v>0</v>
      </c>
      <c r="AC368" s="36">
        <f t="shared" si="166"/>
        <v>0</v>
      </c>
      <c r="AD368" s="34">
        <f>IF($B368="P",VLOOKUP($E368,'[2]Costeo-JUL26'!$B$9:$CQ$307,AD$1,0),0)</f>
        <v>917993</v>
      </c>
      <c r="AE368" s="16">
        <f>IF($B368="P",VLOOKUP($E368,'[2]Costeo-JUL26'!$B$9:$CQ$307,AE$1,0),0)*$G368</f>
        <v>1140</v>
      </c>
      <c r="AF368" s="36">
        <f>IF($B368="P",VLOOKUP($E368,'[2]Costeo-JUL26'!$B$9:$CQ$307,AF$1,0),0)*$G368</f>
        <v>30978.816000000003</v>
      </c>
      <c r="AG368" s="35">
        <f>IF($B368="P",VLOOKUP($E368,'[2]Costeo-JUL26'!$B$9:$CQ$307,AG$1,0),0)</f>
        <v>6.0000000000000001E-3</v>
      </c>
      <c r="AH368" s="36">
        <f t="shared" si="167"/>
        <v>185.87289600000003</v>
      </c>
      <c r="AI368" s="36">
        <f t="shared" si="168"/>
        <v>31164.688896000003</v>
      </c>
      <c r="AJ368" s="34">
        <f>IF($B368="P",VLOOKUP($E368,'[2]Costeo-JUL26'!$B$9:$CQ$307,AJ$1,0),0)</f>
        <v>929260</v>
      </c>
      <c r="AK368" s="16">
        <f>IF($B368="P",VLOOKUP($E368,'[2]Costeo-JUL26'!$B$9:$CQ$307,AK$1,0),0)*$G368</f>
        <v>1140</v>
      </c>
      <c r="AL368" s="36">
        <f>IF($B368="P",VLOOKUP($E368,'[2]Costeo-JUL26'!$B$9:$CQ$307,AL$1,0),0)*$G368</f>
        <v>10643.724</v>
      </c>
      <c r="AM368" s="35">
        <f>IF($B368="P",VLOOKUP($E368,'[2]Costeo-JUL26'!$B$9:$CQ$307,AM$1,0),0)</f>
        <v>1.7999999999999999E-2</v>
      </c>
      <c r="AN368" s="36">
        <f t="shared" si="169"/>
        <v>191.58703199999999</v>
      </c>
      <c r="AO368" s="36">
        <f t="shared" si="170"/>
        <v>10835.311032</v>
      </c>
      <c r="AP368" s="34">
        <f>IF($B368="P",VLOOKUP($E368,'[2]Costeo-JUL26'!$B$9:$CQ$307,AP$1,0),0)</f>
        <v>929270</v>
      </c>
      <c r="AQ368" s="16">
        <f>IF($B368="P",VLOOKUP($E368,'[2]Costeo-JUL26'!$B$9:$CQ$307,AQ$1,0),0)*$G368</f>
        <v>1140</v>
      </c>
      <c r="AR368" s="36">
        <f>IF($B368="P",VLOOKUP($E368,'[2]Costeo-JUL26'!$B$9:$CQ$307,AR$1,0),0)*$G368</f>
        <v>122436.61559999999</v>
      </c>
      <c r="AS368" s="35">
        <f>IF($B368="P",VLOOKUP($E368,'[2]Costeo-JUL26'!$B$9:$CQ$307,AS$1,0),0)</f>
        <v>0.02</v>
      </c>
      <c r="AT368" s="36">
        <f t="shared" si="171"/>
        <v>2448.7323119999996</v>
      </c>
      <c r="AU368" s="36">
        <f t="shared" si="172"/>
        <v>124885.34791199998</v>
      </c>
      <c r="AV368" s="34">
        <f>IF($B368="P",VLOOKUP($E368,'[2]Costeo-JUL26'!$B$9:$CQ$307,AV$1,0),0)</f>
        <v>934139</v>
      </c>
      <c r="AW368" s="16">
        <f>IF($B368="P",VLOOKUP($E368,'[2]Costeo-JUL26'!$B$9:$CQ$307,AW$1,0),0)*$G368</f>
        <v>2.9829999999999997</v>
      </c>
      <c r="AX368" s="36">
        <f>IF($B368="P",VLOOKUP($E368,'[2]Costeo-JUL26'!$B$9:$CQ$307,AX$1,0),0)*$G368</f>
        <v>15340.196819999999</v>
      </c>
      <c r="AY368" s="35">
        <f>IF($B368="P",VLOOKUP($E368,'[2]Costeo-JUL26'!$B$9:$CQ$307,AY$1,0),0)</f>
        <v>0.03</v>
      </c>
      <c r="AZ368" s="36">
        <f t="shared" si="173"/>
        <v>460.20590459999994</v>
      </c>
      <c r="BA368" s="36">
        <f t="shared" si="174"/>
        <v>15800.402724599999</v>
      </c>
      <c r="BB368" s="34">
        <f>IF($B368="P",VLOOKUP($E368,'[2]Costeo-JUL26'!$B$9:$CQ$307,BB$1,0),0)</f>
        <v>902311</v>
      </c>
      <c r="BC368" s="16">
        <f>IF($B368="P",VLOOKUP($E368,'[2]Costeo-JUL26'!$B$9:$CQ$307,BC$1,0),0)*$G368</f>
        <v>0.27141500000000002</v>
      </c>
      <c r="BD368" s="36">
        <f>IF($B368="P",VLOOKUP($E368,'[2]Costeo-JUL26'!$B$9:$CQ$307,BD$1,0),0)*$G368</f>
        <v>1064.3932776750003</v>
      </c>
      <c r="BE368" s="35">
        <f>IF($B368="P",VLOOKUP($E368,'[2]Costeo-JUL26'!$B$9:$CQ$307,BE$1,0),0)</f>
        <v>0.03</v>
      </c>
      <c r="BF368" s="36">
        <f t="shared" si="175"/>
        <v>31.931798330250007</v>
      </c>
      <c r="BG368" s="36">
        <f t="shared" si="176"/>
        <v>1096.3250760052504</v>
      </c>
      <c r="BH368" s="34">
        <f>IF($B368="P",VLOOKUP($E368,'[2]Costeo-JUL26'!$B$9:$CQ$307,BH$1,0),0)</f>
        <v>933089</v>
      </c>
      <c r="BI368" s="16">
        <f>IF($B368="P",VLOOKUP($E368,'[2]Costeo-JUL26'!$B$9:$CQ$307,BI$1,0),0)*$G368</f>
        <v>3.6190476190476195</v>
      </c>
      <c r="BJ368" s="36">
        <f>IF($B368="P",VLOOKUP($E368,'[2]Costeo-JUL26'!$B$9:$CQ$307,BJ$1,0),0)*$G368</f>
        <v>2695.0053957192636</v>
      </c>
      <c r="BK368" s="35">
        <f>IF(BH368=910319,0,IF($B368="P",VLOOKUP($E368,'[2]Costeo-JUL26'!$B$9:$CQ$307,BK$1,0),0))</f>
        <v>0.02</v>
      </c>
      <c r="BL368" s="36">
        <f t="shared" si="177"/>
        <v>53.900107914385273</v>
      </c>
      <c r="BM368" s="36">
        <f t="shared" si="178"/>
        <v>2748.905503633649</v>
      </c>
      <c r="BN368" s="34">
        <f>IF($B368="P",VLOOKUP($E368,'[2]Costeo-JUL26'!$B$9:$CQ$307,BN$1,0),0)</f>
        <v>0</v>
      </c>
      <c r="BO368" s="16">
        <f>IF($B368="P",VLOOKUP($E368,'[2]Costeo-JUL26'!$B$9:$CQ$307,BO$1,0),0)*$G368</f>
        <v>0</v>
      </c>
      <c r="BP368" s="36">
        <f>IF($B368="P",VLOOKUP($E368,'[2]Costeo-JUL26'!$B$9:$CQ$307,BP$1,0),0)*$G368</f>
        <v>0</v>
      </c>
      <c r="BQ368" s="35">
        <f>IF($B368="P",VLOOKUP($E368,'[2]Costeo-JUL26'!$B$9:$CQ$307,BQ$1,0),0)</f>
        <v>0</v>
      </c>
      <c r="BR368" s="36">
        <f t="shared" si="179"/>
        <v>0</v>
      </c>
      <c r="BS368" s="36">
        <f t="shared" si="180"/>
        <v>0</v>
      </c>
      <c r="BT368" s="34">
        <f>IF($B368="P",VLOOKUP($E368,'[2]Costeo-JUL26'!$B$9:$CQ$307,BT$1,0),0)</f>
        <v>0</v>
      </c>
      <c r="BU368" s="16">
        <f>IF($B368="P",VLOOKUP($E368,'[2]Costeo-JUL26'!$B$9:$CQ$307,BU$1,0),0)*$G368</f>
        <v>0</v>
      </c>
      <c r="BV368" s="36">
        <f>IF($B368="P",VLOOKUP($E368,'[2]Costeo-JUL26'!$B$9:$CQ$307,BV$1,0),0)*$G368</f>
        <v>0</v>
      </c>
      <c r="BW368" s="35">
        <f>IF($B368="P",VLOOKUP($E368,'[2]Costeo-JUL26'!$B$9:$CQ$307,BW$1,0),0)</f>
        <v>0</v>
      </c>
      <c r="BX368" s="36">
        <f t="shared" si="181"/>
        <v>0</v>
      </c>
      <c r="BY368" s="36">
        <f t="shared" si="182"/>
        <v>0</v>
      </c>
      <c r="BZ368" s="34">
        <f>IF($B368="P",VLOOKUP($E368,'[2]Costeo-JUL26'!$B$9:$CQ$307,BZ$1,0),0)</f>
        <v>0</v>
      </c>
      <c r="CA368" s="16">
        <f>IF($B368="P",VLOOKUP($E368,'[2]Costeo-JUL26'!$B$9:$CQ$307,CA$1,0),0)*$G368</f>
        <v>0</v>
      </c>
      <c r="CB368" s="36">
        <f>IF($B368="P",VLOOKUP($E368,'[2]Costeo-JUL26'!$B$9:$CQ$307,CB$1,0),0)*$G368</f>
        <v>0</v>
      </c>
      <c r="CC368" s="35">
        <f>IF($B368="P",VLOOKUP($E368,'[2]Costeo-JUL26'!$B$9:$CQ$307,CC$1,0),0)</f>
        <v>0</v>
      </c>
      <c r="CD368" s="36">
        <f t="shared" si="183"/>
        <v>0</v>
      </c>
      <c r="CE368" s="36">
        <f t="shared" si="184"/>
        <v>0</v>
      </c>
      <c r="CF368" s="37">
        <f t="shared" si="156"/>
        <v>563394.34149685851</v>
      </c>
      <c r="CG368" s="36">
        <f>IF($B368="r",VLOOKUP($E368,'[2]Costeo-JUL26'!$B$9:$CQ$307,CG$1,0),0)*$G368</f>
        <v>0</v>
      </c>
      <c r="CH368" s="35">
        <f>VLOOKUP($E368,'[2]TEORICOS (05.26)'!$A$8:$T$251,CH$1,0)</f>
        <v>0</v>
      </c>
      <c r="CI368" s="36">
        <f t="shared" si="185"/>
        <v>0</v>
      </c>
      <c r="CJ368" s="37">
        <f t="shared" si="186"/>
        <v>0</v>
      </c>
      <c r="CM368" s="16">
        <f>SUMIFS('[1]Ajuste Inventario'!$I:$I,'[1]Ajuste Inventario'!$B:$B,E368,'[1]Ajuste Inventario'!$S:$S,D368)*-1</f>
        <v>0</v>
      </c>
      <c r="CN368" s="36">
        <f t="shared" si="157"/>
        <v>0</v>
      </c>
      <c r="CP368" t="str">
        <f t="shared" si="158"/>
        <v>2662Org.Vtas La Plata</v>
      </c>
      <c r="CQ368" s="10" t="e">
        <f t="shared" si="159"/>
        <v>#DIV/0!</v>
      </c>
    </row>
    <row r="369" spans="1:95" x14ac:dyDescent="0.25">
      <c r="A369" s="30">
        <v>46204</v>
      </c>
      <c r="B369" s="31" t="str">
        <f>VLOOKUP($E369,'[2]TEORICOS (05.26)'!$A$8:$T$251,B$1,0)</f>
        <v>P</v>
      </c>
      <c r="C369" s="32" t="str">
        <f>VLOOKUP($E369,'[2]TEORICOS (05.26)'!$A$8:$T$251,C$1,0)</f>
        <v>Powerade</v>
      </c>
      <c r="D369" t="s">
        <v>218</v>
      </c>
      <c r="E369">
        <v>2672</v>
      </c>
      <c r="F369" t="s">
        <v>158</v>
      </c>
      <c r="G369" s="16">
        <v>637.16499999999996</v>
      </c>
      <c r="H369" s="16">
        <v>336.42312000000055</v>
      </c>
      <c r="I369" s="33">
        <v>4385083.889999981</v>
      </c>
      <c r="J369" s="33">
        <v>4356448.1699999832</v>
      </c>
      <c r="K369" s="34">
        <f>IF($B369="P",VLOOKUP($E369,'[2]Costeo-JUL26'!$B$9:$CQ$307,K$1,0),0)</f>
        <v>929225</v>
      </c>
      <c r="L369" s="35">
        <f>VLOOKUP($E369,'[2]TEORICOS (05.26)'!$A$8:$T$251,L$1,0)</f>
        <v>0.22</v>
      </c>
      <c r="M369" s="36">
        <f t="shared" si="160"/>
        <v>958418.59739999624</v>
      </c>
      <c r="N369" s="35">
        <f>IF($B369="P",VLOOKUP($E369,'[2]Costeo-JUL26'!$B$9:$CQ$307,N$1,0),0)</f>
        <v>0.05</v>
      </c>
      <c r="O369" s="36">
        <f t="shared" si="161"/>
        <v>47920.929869999818</v>
      </c>
      <c r="P369" s="36">
        <f>IF($B369="P",VLOOKUP($E369,'[2]Costeo-JUL26'!$B$9:$CQ$307,P$1,0),0)*H369</f>
        <v>0</v>
      </c>
      <c r="Q369" s="36">
        <f t="shared" si="162"/>
        <v>1006339.527269996</v>
      </c>
      <c r="R369" s="34">
        <f>IF($B369="P",VLOOKUP($E369,'[2]Costeo-JUL26'!$B$9:$CQ$307,R$1,0),0)</f>
        <v>902332</v>
      </c>
      <c r="S369" s="16">
        <f>IF($B369="P",VLOOKUP($E369,'[2]Costeo-JUL26'!$B$9:$CQ$307,S$1,0),0)*$G369</f>
        <v>157.21692748424996</v>
      </c>
      <c r="T369" s="36">
        <f>IF($B369="P",VLOOKUP($E369,'[2]Costeo-JUL26'!$B$9:$CQ$307,T$1,0),0)*$G369</f>
        <v>109667.28005915708</v>
      </c>
      <c r="U369" s="35">
        <f>IF($B369="P",VLOOKUP($E369,'[2]Costeo-JUL26'!$B$9:$CQ$307,U$1,0),0)</f>
        <v>1.4999999999999999E-2</v>
      </c>
      <c r="V369" s="36">
        <f t="shared" si="163"/>
        <v>1645.0092008873562</v>
      </c>
      <c r="W369" s="36">
        <f t="shared" si="164"/>
        <v>111312.28926004445</v>
      </c>
      <c r="X369" s="34">
        <f>IF($B369="P",VLOOKUP($E369,'[2]Costeo-JUL26'!$B$9:$CQ$307,X$1,0),0)</f>
        <v>0</v>
      </c>
      <c r="Y369" s="16">
        <f>IF($B369="P",VLOOKUP($E369,'[2]Costeo-JUL26'!$B$9:$CQ$307,Y$1,0),0)*$G369</f>
        <v>0</v>
      </c>
      <c r="Z369" s="36">
        <f>IF($B369="P",VLOOKUP($E369,'[2]Costeo-JUL26'!$B$9:$CQ$307,Z$1,0),0)*$G369</f>
        <v>0</v>
      </c>
      <c r="AA369" s="35">
        <f>IF($B369="P",VLOOKUP($E369,'[2]Costeo-JUL26'!$B$9:$CQ$307,AA$1,0),0)</f>
        <v>0</v>
      </c>
      <c r="AB369" s="36">
        <f t="shared" si="165"/>
        <v>0</v>
      </c>
      <c r="AC369" s="36">
        <f t="shared" si="166"/>
        <v>0</v>
      </c>
      <c r="AD369" s="34">
        <f>IF($B369="P",VLOOKUP($E369,'[2]Costeo-JUL26'!$B$9:$CQ$307,AD$1,0),0)</f>
        <v>917993</v>
      </c>
      <c r="AE369" s="16">
        <f>IF($B369="P",VLOOKUP($E369,'[2]Costeo-JUL26'!$B$9:$CQ$307,AE$1,0),0)*$G369</f>
        <v>3822.99</v>
      </c>
      <c r="AF369" s="36">
        <f>IF($B369="P",VLOOKUP($E369,'[2]Costeo-JUL26'!$B$9:$CQ$307,AF$1,0),0)*$G369</f>
        <v>103887.459456</v>
      </c>
      <c r="AG369" s="35">
        <f>IF($B369="P",VLOOKUP($E369,'[2]Costeo-JUL26'!$B$9:$CQ$307,AG$1,0),0)</f>
        <v>6.0000000000000001E-3</v>
      </c>
      <c r="AH369" s="36">
        <f t="shared" si="167"/>
        <v>623.32475673600004</v>
      </c>
      <c r="AI369" s="36">
        <f t="shared" si="168"/>
        <v>104510.78421273599</v>
      </c>
      <c r="AJ369" s="34">
        <f>IF($B369="P",VLOOKUP($E369,'[2]Costeo-JUL26'!$B$9:$CQ$307,AJ$1,0),0)</f>
        <v>929259</v>
      </c>
      <c r="AK369" s="16">
        <f>IF($B369="P",VLOOKUP($E369,'[2]Costeo-JUL26'!$B$9:$CQ$307,AK$1,0),0)*$G369</f>
        <v>3822.99</v>
      </c>
      <c r="AL369" s="36">
        <f>IF($B369="P",VLOOKUP($E369,'[2]Costeo-JUL26'!$B$9:$CQ$307,AL$1,0),0)*$G369</f>
        <v>35693.728433999997</v>
      </c>
      <c r="AM369" s="35">
        <f>IF($B369="P",VLOOKUP($E369,'[2]Costeo-JUL26'!$B$9:$CQ$307,AM$1,0),0)</f>
        <v>1.7999999999999999E-2</v>
      </c>
      <c r="AN369" s="36">
        <f t="shared" si="169"/>
        <v>642.48711181199985</v>
      </c>
      <c r="AO369" s="36">
        <f t="shared" si="170"/>
        <v>36336.215545811996</v>
      </c>
      <c r="AP369" s="34">
        <f>IF($B369="P",VLOOKUP($E369,'[2]Costeo-JUL26'!$B$9:$CQ$307,AP$1,0),0)</f>
        <v>929270</v>
      </c>
      <c r="AQ369" s="16">
        <f>IF($B369="P",VLOOKUP($E369,'[2]Costeo-JUL26'!$B$9:$CQ$307,AQ$1,0),0)*$G369</f>
        <v>3822.99</v>
      </c>
      <c r="AR369" s="36">
        <f>IF($B369="P",VLOOKUP($E369,'[2]Costeo-JUL26'!$B$9:$CQ$307,AR$1,0),0)*$G369</f>
        <v>410591.19041459996</v>
      </c>
      <c r="AS369" s="35">
        <f>IF($B369="P",VLOOKUP($E369,'[2]Costeo-JUL26'!$B$9:$CQ$307,AS$1,0),0)</f>
        <v>0.02</v>
      </c>
      <c r="AT369" s="36">
        <f t="shared" si="171"/>
        <v>8211.8238082919997</v>
      </c>
      <c r="AU369" s="36">
        <f t="shared" si="172"/>
        <v>418803.01422289194</v>
      </c>
      <c r="AV369" s="34">
        <f>IF($B369="P",VLOOKUP($E369,'[2]Costeo-JUL26'!$B$9:$CQ$307,AV$1,0),0)</f>
        <v>934139</v>
      </c>
      <c r="AW369" s="16">
        <f>IF($B369="P",VLOOKUP($E369,'[2]Costeo-JUL26'!$B$9:$CQ$307,AW$1,0),0)*$G369</f>
        <v>10.003490499999998</v>
      </c>
      <c r="AX369" s="36">
        <f>IF($B369="P",VLOOKUP($E369,'[2]Costeo-JUL26'!$B$9:$CQ$307,AX$1,0),0)*$G369</f>
        <v>51443.350035869997</v>
      </c>
      <c r="AY369" s="35">
        <f>IF($B369="P",VLOOKUP($E369,'[2]Costeo-JUL26'!$B$9:$CQ$307,AY$1,0),0)</f>
        <v>0.03</v>
      </c>
      <c r="AZ369" s="36">
        <f t="shared" si="173"/>
        <v>1543.3005010760999</v>
      </c>
      <c r="BA369" s="36">
        <f t="shared" si="174"/>
        <v>52986.650536946094</v>
      </c>
      <c r="BB369" s="34">
        <f>IF($B369="P",VLOOKUP($E369,'[2]Costeo-JUL26'!$B$9:$CQ$307,BB$1,0),0)</f>
        <v>902311</v>
      </c>
      <c r="BC369" s="16">
        <f>IF($B369="P",VLOOKUP($E369,'[2]Costeo-JUL26'!$B$9:$CQ$307,BC$1,0),0)*$G369</f>
        <v>0.91019020250000005</v>
      </c>
      <c r="BD369" s="36">
        <f>IF($B369="P",VLOOKUP($E369,'[2]Costeo-JUL26'!$B$9:$CQ$307,BD$1,0),0)*$G369</f>
        <v>3569.442856683113</v>
      </c>
      <c r="BE369" s="35">
        <f>IF($B369="P",VLOOKUP($E369,'[2]Costeo-JUL26'!$B$9:$CQ$307,BE$1,0),0)</f>
        <v>0.03</v>
      </c>
      <c r="BF369" s="36">
        <f t="shared" si="175"/>
        <v>107.08328570049339</v>
      </c>
      <c r="BG369" s="36">
        <f t="shared" si="176"/>
        <v>3676.5261423836064</v>
      </c>
      <c r="BH369" s="34">
        <f>IF($B369="P",VLOOKUP($E369,'[2]Costeo-JUL26'!$B$9:$CQ$307,BH$1,0),0)</f>
        <v>933089</v>
      </c>
      <c r="BI369" s="16">
        <f>IF($B369="P",VLOOKUP($E369,'[2]Costeo-JUL26'!$B$9:$CQ$307,BI$1,0),0)*$G369</f>
        <v>12.136476190476191</v>
      </c>
      <c r="BJ369" s="36">
        <f>IF($B369="P",VLOOKUP($E369,'[2]Costeo-JUL26'!$B$9:$CQ$307,BJ$1,0),0)*$G369</f>
        <v>9037.7005945445508</v>
      </c>
      <c r="BK369" s="35">
        <f>IF(BH369=910319,0,IF($B369="P",VLOOKUP($E369,'[2]Costeo-JUL26'!$B$9:$CQ$307,BK$1,0),0))</f>
        <v>0.02</v>
      </c>
      <c r="BL369" s="36">
        <f t="shared" si="177"/>
        <v>180.75401189089101</v>
      </c>
      <c r="BM369" s="36">
        <f t="shared" si="178"/>
        <v>9218.4546064354417</v>
      </c>
      <c r="BN369" s="34">
        <f>IF($B369="P",VLOOKUP($E369,'[2]Costeo-JUL26'!$B$9:$CQ$307,BN$1,0),0)</f>
        <v>0</v>
      </c>
      <c r="BO369" s="16">
        <f>IF($B369="P",VLOOKUP($E369,'[2]Costeo-JUL26'!$B$9:$CQ$307,BO$1,0),0)*$G369</f>
        <v>0</v>
      </c>
      <c r="BP369" s="36">
        <f>IF($B369="P",VLOOKUP($E369,'[2]Costeo-JUL26'!$B$9:$CQ$307,BP$1,0),0)*$G369</f>
        <v>0</v>
      </c>
      <c r="BQ369" s="35">
        <f>IF($B369="P",VLOOKUP($E369,'[2]Costeo-JUL26'!$B$9:$CQ$307,BQ$1,0),0)</f>
        <v>0</v>
      </c>
      <c r="BR369" s="36">
        <f t="shared" si="179"/>
        <v>0</v>
      </c>
      <c r="BS369" s="36">
        <f t="shared" si="180"/>
        <v>0</v>
      </c>
      <c r="BT369" s="34">
        <f>IF($B369="P",VLOOKUP($E369,'[2]Costeo-JUL26'!$B$9:$CQ$307,BT$1,0),0)</f>
        <v>0</v>
      </c>
      <c r="BU369" s="16">
        <f>IF($B369="P",VLOOKUP($E369,'[2]Costeo-JUL26'!$B$9:$CQ$307,BU$1,0),0)*$G369</f>
        <v>0</v>
      </c>
      <c r="BV369" s="36">
        <f>IF($B369="P",VLOOKUP($E369,'[2]Costeo-JUL26'!$B$9:$CQ$307,BV$1,0),0)*$G369</f>
        <v>0</v>
      </c>
      <c r="BW369" s="35">
        <f>IF($B369="P",VLOOKUP($E369,'[2]Costeo-JUL26'!$B$9:$CQ$307,BW$1,0),0)</f>
        <v>0</v>
      </c>
      <c r="BX369" s="36">
        <f t="shared" si="181"/>
        <v>0</v>
      </c>
      <c r="BY369" s="36">
        <f t="shared" si="182"/>
        <v>0</v>
      </c>
      <c r="BZ369" s="34">
        <f>IF($B369="P",VLOOKUP($E369,'[2]Costeo-JUL26'!$B$9:$CQ$307,BZ$1,0),0)</f>
        <v>0</v>
      </c>
      <c r="CA369" s="16">
        <f>IF($B369="P",VLOOKUP($E369,'[2]Costeo-JUL26'!$B$9:$CQ$307,CA$1,0),0)*$G369</f>
        <v>0</v>
      </c>
      <c r="CB369" s="36">
        <f>IF($B369="P",VLOOKUP($E369,'[2]Costeo-JUL26'!$B$9:$CQ$307,CB$1,0),0)*$G369</f>
        <v>0</v>
      </c>
      <c r="CC369" s="35">
        <f>IF($B369="P",VLOOKUP($E369,'[2]Costeo-JUL26'!$B$9:$CQ$307,CC$1,0),0)</f>
        <v>0</v>
      </c>
      <c r="CD369" s="36">
        <f t="shared" si="183"/>
        <v>0</v>
      </c>
      <c r="CE369" s="36">
        <f t="shared" si="184"/>
        <v>0</v>
      </c>
      <c r="CF369" s="37">
        <f t="shared" si="156"/>
        <v>1743183.4617972455</v>
      </c>
      <c r="CG369" s="36">
        <f>IF($B369="r",VLOOKUP($E369,'[2]Costeo-JUL26'!$B$9:$CQ$307,CG$1,0),0)*$G369</f>
        <v>0</v>
      </c>
      <c r="CH369" s="35">
        <f>VLOOKUP($E369,'[2]TEORICOS (05.26)'!$A$8:$T$251,CH$1,0)</f>
        <v>0</v>
      </c>
      <c r="CI369" s="36">
        <f t="shared" si="185"/>
        <v>0</v>
      </c>
      <c r="CJ369" s="37">
        <f t="shared" si="186"/>
        <v>0</v>
      </c>
      <c r="CM369" s="16">
        <f>SUMIFS('[1]Ajuste Inventario'!$I:$I,'[1]Ajuste Inventario'!$B:$B,E369,'[1]Ajuste Inventario'!$S:$S,D369)*-1</f>
        <v>0</v>
      </c>
      <c r="CN369" s="36">
        <f t="shared" si="157"/>
        <v>0</v>
      </c>
      <c r="CP369" t="str">
        <f t="shared" si="158"/>
        <v>2672Org.Vtas La Plata</v>
      </c>
      <c r="CQ369" s="10" t="e">
        <f t="shared" si="159"/>
        <v>#DIV/0!</v>
      </c>
    </row>
    <row r="370" spans="1:95" x14ac:dyDescent="0.25">
      <c r="A370" s="30">
        <v>46204</v>
      </c>
      <c r="B370" s="31" t="str">
        <f>VLOOKUP($E370,'[2]TEORICOS (05.26)'!$A$8:$T$251,B$1,0)</f>
        <v>P</v>
      </c>
      <c r="C370" s="32" t="str">
        <f>VLOOKUP($E370,'[2]TEORICOS (05.26)'!$A$8:$T$251,C$1,0)</f>
        <v>Powerade</v>
      </c>
      <c r="D370" t="s">
        <v>218</v>
      </c>
      <c r="E370">
        <v>2678</v>
      </c>
      <c r="F370" t="s">
        <v>159</v>
      </c>
      <c r="G370" s="16">
        <v>266.33300000000003</v>
      </c>
      <c r="H370" s="16">
        <v>279.91598299999902</v>
      </c>
      <c r="I370" s="33">
        <v>3127944.9000000041</v>
      </c>
      <c r="J370" s="33">
        <v>3058140.5600000047</v>
      </c>
      <c r="K370" s="34">
        <f>IF($B370="P",VLOOKUP($E370,'[2]Costeo-JUL26'!$B$9:$CQ$307,K$1,0),0)</f>
        <v>929225</v>
      </c>
      <c r="L370" s="35">
        <f>VLOOKUP($E370,'[2]TEORICOS (05.26)'!$A$8:$T$251,L$1,0)</f>
        <v>0.22</v>
      </c>
      <c r="M370" s="36">
        <f t="shared" si="160"/>
        <v>672790.92320000101</v>
      </c>
      <c r="N370" s="35">
        <f>IF($B370="P",VLOOKUP($E370,'[2]Costeo-JUL26'!$B$9:$CQ$307,N$1,0),0)</f>
        <v>0.05</v>
      </c>
      <c r="O370" s="36">
        <f t="shared" si="161"/>
        <v>33639.546160000049</v>
      </c>
      <c r="P370" s="36">
        <f>IF($B370="P",VLOOKUP($E370,'[2]Costeo-JUL26'!$B$9:$CQ$307,P$1,0),0)*H370</f>
        <v>0</v>
      </c>
      <c r="Q370" s="36">
        <f t="shared" si="162"/>
        <v>706430.46936000104</v>
      </c>
      <c r="R370" s="34">
        <f>IF($B370="P",VLOOKUP($E370,'[2]Costeo-JUL26'!$B$9:$CQ$307,R$1,0),0)</f>
        <v>902332</v>
      </c>
      <c r="S370" s="16">
        <f>IF($B370="P",VLOOKUP($E370,'[2]Costeo-JUL26'!$B$9:$CQ$307,S$1,0),0)*$G370</f>
        <v>130.77521730768152</v>
      </c>
      <c r="T370" s="36">
        <f>IF($B370="P",VLOOKUP($E370,'[2]Costeo-JUL26'!$B$9:$CQ$307,T$1,0),0)*$G370</f>
        <v>91222.762146368725</v>
      </c>
      <c r="U370" s="35">
        <f>IF($B370="P",VLOOKUP($E370,'[2]Costeo-JUL26'!$B$9:$CQ$307,U$1,0),0)</f>
        <v>1.4999999999999999E-2</v>
      </c>
      <c r="V370" s="36">
        <f t="shared" si="163"/>
        <v>1368.3414321955308</v>
      </c>
      <c r="W370" s="36">
        <f t="shared" si="164"/>
        <v>92591.10357856426</v>
      </c>
      <c r="X370" s="34">
        <f>IF($B370="P",VLOOKUP($E370,'[2]Costeo-JUL26'!$B$9:$CQ$307,X$1,0),0)</f>
        <v>0</v>
      </c>
      <c r="Y370" s="16">
        <f>IF($B370="P",VLOOKUP($E370,'[2]Costeo-JUL26'!$B$9:$CQ$307,Y$1,0),0)*$G370</f>
        <v>0</v>
      </c>
      <c r="Z370" s="36">
        <f>IF($B370="P",VLOOKUP($E370,'[2]Costeo-JUL26'!$B$9:$CQ$307,Z$1,0),0)*$G370</f>
        <v>0</v>
      </c>
      <c r="AA370" s="35">
        <f>IF($B370="P",VLOOKUP($E370,'[2]Costeo-JUL26'!$B$9:$CQ$307,AA$1,0),0)</f>
        <v>0</v>
      </c>
      <c r="AB370" s="36">
        <f t="shared" si="165"/>
        <v>0</v>
      </c>
      <c r="AC370" s="36">
        <f t="shared" si="166"/>
        <v>0</v>
      </c>
      <c r="AD370" s="34">
        <f>IF($B370="P",VLOOKUP($E370,'[2]Costeo-JUL26'!$B$9:$CQ$307,AD$1,0),0)</f>
        <v>917993</v>
      </c>
      <c r="AE370" s="16">
        <f>IF($B370="P",VLOOKUP($E370,'[2]Costeo-JUL26'!$B$9:$CQ$307,AE$1,0),0)*$G370</f>
        <v>1597.998</v>
      </c>
      <c r="AF370" s="36">
        <f>IF($B370="P",VLOOKUP($E370,'[2]Costeo-JUL26'!$B$9:$CQ$307,AF$1,0),0)*$G370</f>
        <v>43424.636851200004</v>
      </c>
      <c r="AG370" s="35">
        <f>IF($B370="P",VLOOKUP($E370,'[2]Costeo-JUL26'!$B$9:$CQ$307,AG$1,0),0)</f>
        <v>6.0000000000000001E-3</v>
      </c>
      <c r="AH370" s="36">
        <f t="shared" si="167"/>
        <v>260.54782110720004</v>
      </c>
      <c r="AI370" s="36">
        <f t="shared" si="168"/>
        <v>43685.184672307201</v>
      </c>
      <c r="AJ370" s="34">
        <f>IF($B370="P",VLOOKUP($E370,'[2]Costeo-JUL26'!$B$9:$CQ$307,AJ$1,0),0)</f>
        <v>938126</v>
      </c>
      <c r="AK370" s="16">
        <f>IF($B370="P",VLOOKUP($E370,'[2]Costeo-JUL26'!$B$9:$CQ$307,AK$1,0),0)*$G370</f>
        <v>1597.998</v>
      </c>
      <c r="AL370" s="36">
        <f>IF($B370="P",VLOOKUP($E370,'[2]Costeo-JUL26'!$B$9:$CQ$307,AL$1,0),0)*$G370</f>
        <v>23753.377351080002</v>
      </c>
      <c r="AM370" s="35">
        <f>IF($B370="P",VLOOKUP($E370,'[2]Costeo-JUL26'!$B$9:$CQ$307,AM$1,0),0)</f>
        <v>1.7999999999999999E-2</v>
      </c>
      <c r="AN370" s="36">
        <f t="shared" si="169"/>
        <v>427.56079231944</v>
      </c>
      <c r="AO370" s="36">
        <f t="shared" si="170"/>
        <v>24180.938143399442</v>
      </c>
      <c r="AP370" s="34">
        <f>IF($B370="P",VLOOKUP($E370,'[2]Costeo-JUL26'!$B$9:$CQ$307,AP$1,0),0)</f>
        <v>929272</v>
      </c>
      <c r="AQ370" s="16">
        <f>IF($B370="P",VLOOKUP($E370,'[2]Costeo-JUL26'!$B$9:$CQ$307,AQ$1,0),0)*$G370</f>
        <v>1597.998</v>
      </c>
      <c r="AR370" s="36">
        <f>IF($B370="P",VLOOKUP($E370,'[2]Costeo-JUL26'!$B$9:$CQ$307,AR$1,0),0)*$G370</f>
        <v>234748.22330624607</v>
      </c>
      <c r="AS370" s="35">
        <f>IF($B370="P",VLOOKUP($E370,'[2]Costeo-JUL26'!$B$9:$CQ$307,AS$1,0),0)</f>
        <v>0.02</v>
      </c>
      <c r="AT370" s="36">
        <f t="shared" si="171"/>
        <v>4694.9644661249213</v>
      </c>
      <c r="AU370" s="36">
        <f t="shared" si="172"/>
        <v>239443.18777237099</v>
      </c>
      <c r="AV370" s="34">
        <f>IF($B370="P",VLOOKUP($E370,'[2]Costeo-JUL26'!$B$9:$CQ$307,AV$1,0),0)</f>
        <v>922605</v>
      </c>
      <c r="AW370" s="16">
        <f>IF($B370="P",VLOOKUP($E370,'[2]Costeo-JUL26'!$B$9:$CQ$307,AW$1,0),0)*$G370</f>
        <v>5.3266600000000004</v>
      </c>
      <c r="AX370" s="36">
        <f>IF($B370="P",VLOOKUP($E370,'[2]Costeo-JUL26'!$B$9:$CQ$307,AX$1,0),0)*$G370</f>
        <v>25989.302194173164</v>
      </c>
      <c r="AY370" s="35">
        <f>IF($B370="P",VLOOKUP($E370,'[2]Costeo-JUL26'!$B$9:$CQ$307,AY$1,0),0)</f>
        <v>0.03</v>
      </c>
      <c r="AZ370" s="36">
        <f t="shared" si="173"/>
        <v>779.67906582519493</v>
      </c>
      <c r="BA370" s="36">
        <f t="shared" si="174"/>
        <v>26768.98125999836</v>
      </c>
      <c r="BB370" s="34">
        <f>IF($B370="P",VLOOKUP($E370,'[2]Costeo-JUL26'!$B$9:$CQ$307,BB$1,0),0)</f>
        <v>902311</v>
      </c>
      <c r="BC370" s="16">
        <f>IF($B370="P",VLOOKUP($E370,'[2]Costeo-JUL26'!$B$9:$CQ$307,BC$1,0),0)*$G370</f>
        <v>0.38045669050000008</v>
      </c>
      <c r="BD370" s="36">
        <f>IF($B370="P",VLOOKUP($E370,'[2]Costeo-JUL26'!$B$9:$CQ$307,BD$1,0),0)*$G370</f>
        <v>1492.0160780158731</v>
      </c>
      <c r="BE370" s="35">
        <f>IF($B370="P",VLOOKUP($E370,'[2]Costeo-JUL26'!$B$9:$CQ$307,BE$1,0),0)</f>
        <v>0.03</v>
      </c>
      <c r="BF370" s="36">
        <f t="shared" si="175"/>
        <v>44.760482340476187</v>
      </c>
      <c r="BG370" s="36">
        <f t="shared" si="176"/>
        <v>1536.7765603563494</v>
      </c>
      <c r="BH370" s="34">
        <f>IF($B370="P",VLOOKUP($E370,'[2]Costeo-JUL26'!$B$9:$CQ$307,BH$1,0),0)</f>
        <v>902302</v>
      </c>
      <c r="BI370" s="16">
        <f>IF($B370="P",VLOOKUP($E370,'[2]Costeo-JUL26'!$B$9:$CQ$307,BI$1,0),0)*$G370</f>
        <v>7.6095142857142859</v>
      </c>
      <c r="BJ370" s="36">
        <f>IF($B370="P",VLOOKUP($E370,'[2]Costeo-JUL26'!$B$9:$CQ$307,BJ$1,0),0)*$G370</f>
        <v>5005.5384971428575</v>
      </c>
      <c r="BK370" s="35">
        <f>IF(BH370=910319,0,IF($B370="P",VLOOKUP($E370,'[2]Costeo-JUL26'!$B$9:$CQ$307,BK$1,0),0))</f>
        <v>0.02</v>
      </c>
      <c r="BL370" s="36">
        <f t="shared" si="177"/>
        <v>100.11076994285715</v>
      </c>
      <c r="BM370" s="36">
        <f t="shared" si="178"/>
        <v>5105.6492670857151</v>
      </c>
      <c r="BN370" s="34">
        <f>IF($B370="P",VLOOKUP($E370,'[2]Costeo-JUL26'!$B$9:$CQ$307,BN$1,0),0)</f>
        <v>0</v>
      </c>
      <c r="BO370" s="16">
        <f>IF($B370="P",VLOOKUP($E370,'[2]Costeo-JUL26'!$B$9:$CQ$307,BO$1,0),0)*$G370</f>
        <v>0</v>
      </c>
      <c r="BP370" s="36">
        <f>IF($B370="P",VLOOKUP($E370,'[2]Costeo-JUL26'!$B$9:$CQ$307,BP$1,0),0)*$G370</f>
        <v>0</v>
      </c>
      <c r="BQ370" s="35">
        <f>IF($B370="P",VLOOKUP($E370,'[2]Costeo-JUL26'!$B$9:$CQ$307,BQ$1,0),0)</f>
        <v>0</v>
      </c>
      <c r="BR370" s="36">
        <f t="shared" si="179"/>
        <v>0</v>
      </c>
      <c r="BS370" s="36">
        <f t="shared" si="180"/>
        <v>0</v>
      </c>
      <c r="BT370" s="34">
        <f>IF($B370="P",VLOOKUP($E370,'[2]Costeo-JUL26'!$B$9:$CQ$307,BT$1,0),0)</f>
        <v>0</v>
      </c>
      <c r="BU370" s="16">
        <f>IF($B370="P",VLOOKUP($E370,'[2]Costeo-JUL26'!$B$9:$CQ$307,BU$1,0),0)*$G370</f>
        <v>0</v>
      </c>
      <c r="BV370" s="36">
        <f>IF($B370="P",VLOOKUP($E370,'[2]Costeo-JUL26'!$B$9:$CQ$307,BV$1,0),0)*$G370</f>
        <v>0</v>
      </c>
      <c r="BW370" s="35">
        <f>IF($B370="P",VLOOKUP($E370,'[2]Costeo-JUL26'!$B$9:$CQ$307,BW$1,0),0)</f>
        <v>0</v>
      </c>
      <c r="BX370" s="36">
        <f t="shared" si="181"/>
        <v>0</v>
      </c>
      <c r="BY370" s="36">
        <f t="shared" si="182"/>
        <v>0</v>
      </c>
      <c r="BZ370" s="34">
        <f>IF($B370="P",VLOOKUP($E370,'[2]Costeo-JUL26'!$B$9:$CQ$307,BZ$1,0),0)</f>
        <v>0</v>
      </c>
      <c r="CA370" s="16">
        <f>IF($B370="P",VLOOKUP($E370,'[2]Costeo-JUL26'!$B$9:$CQ$307,CA$1,0),0)*$G370</f>
        <v>0</v>
      </c>
      <c r="CB370" s="36">
        <f>IF($B370="P",VLOOKUP($E370,'[2]Costeo-JUL26'!$B$9:$CQ$307,CB$1,0),0)*$G370</f>
        <v>0</v>
      </c>
      <c r="CC370" s="35">
        <f>IF($B370="P",VLOOKUP($E370,'[2]Costeo-JUL26'!$B$9:$CQ$307,CC$1,0),0)</f>
        <v>0</v>
      </c>
      <c r="CD370" s="36">
        <f t="shared" si="183"/>
        <v>0</v>
      </c>
      <c r="CE370" s="36">
        <f t="shared" si="184"/>
        <v>0</v>
      </c>
      <c r="CF370" s="37">
        <f t="shared" si="156"/>
        <v>1139742.2906140834</v>
      </c>
      <c r="CG370" s="36">
        <f>IF($B370="r",VLOOKUP($E370,'[2]Costeo-JUL26'!$B$9:$CQ$307,CG$1,0),0)*$G370</f>
        <v>0</v>
      </c>
      <c r="CH370" s="35">
        <f>VLOOKUP($E370,'[2]TEORICOS (05.26)'!$A$8:$T$251,CH$1,0)</f>
        <v>0.1</v>
      </c>
      <c r="CI370" s="36">
        <f t="shared" si="185"/>
        <v>0</v>
      </c>
      <c r="CJ370" s="37">
        <f t="shared" si="186"/>
        <v>0</v>
      </c>
      <c r="CM370" s="16">
        <f>SUMIFS('[1]Ajuste Inventario'!$I:$I,'[1]Ajuste Inventario'!$B:$B,E370,'[1]Ajuste Inventario'!$S:$S,D370)*-1</f>
        <v>0</v>
      </c>
      <c r="CN370" s="36">
        <f t="shared" si="157"/>
        <v>0</v>
      </c>
      <c r="CP370" t="str">
        <f t="shared" si="158"/>
        <v>2678Org.Vtas La Plata</v>
      </c>
      <c r="CQ370" s="10" t="e">
        <f t="shared" si="159"/>
        <v>#DIV/0!</v>
      </c>
    </row>
    <row r="371" spans="1:95" x14ac:dyDescent="0.25">
      <c r="A371" s="30">
        <v>46204</v>
      </c>
      <c r="B371" s="31" t="str">
        <f>VLOOKUP($E371,'[2]TEORICOS (05.26)'!$A$8:$T$251,B$1,0)</f>
        <v>P</v>
      </c>
      <c r="C371" s="32" t="str">
        <f>VLOOKUP($E371,'[2]TEORICOS (05.26)'!$A$8:$T$251,C$1,0)</f>
        <v>Powerade</v>
      </c>
      <c r="D371" t="s">
        <v>218</v>
      </c>
      <c r="E371">
        <v>2682</v>
      </c>
      <c r="F371" t="s">
        <v>160</v>
      </c>
      <c r="G371" s="16">
        <v>1293.8330000000001</v>
      </c>
      <c r="H371" s="16">
        <v>683.143824000005</v>
      </c>
      <c r="I371" s="33">
        <v>8987214.3300000615</v>
      </c>
      <c r="J371" s="33">
        <v>8914738.1300000567</v>
      </c>
      <c r="K371" s="34">
        <f>IF($B371="P",VLOOKUP($E371,'[2]Costeo-JUL26'!$B$9:$CQ$307,K$1,0),0)</f>
        <v>929227</v>
      </c>
      <c r="L371" s="35">
        <f>VLOOKUP($E371,'[2]TEORICOS (05.26)'!$A$8:$T$251,L$1,0)</f>
        <v>0.22</v>
      </c>
      <c r="M371" s="36">
        <f t="shared" si="160"/>
        <v>1961242.3886000125</v>
      </c>
      <c r="N371" s="35">
        <f>IF($B371="P",VLOOKUP($E371,'[2]Costeo-JUL26'!$B$9:$CQ$307,N$1,0),0)</f>
        <v>0.05</v>
      </c>
      <c r="O371" s="36">
        <f t="shared" si="161"/>
        <v>98062.119430000632</v>
      </c>
      <c r="P371" s="36">
        <f>IF($B371="P",VLOOKUP($E371,'[2]Costeo-JUL26'!$B$9:$CQ$307,P$1,0),0)*H371</f>
        <v>0</v>
      </c>
      <c r="Q371" s="36">
        <f t="shared" si="162"/>
        <v>2059304.5080300132</v>
      </c>
      <c r="R371" s="34">
        <f>IF($B371="P",VLOOKUP($E371,'[2]Costeo-JUL26'!$B$9:$CQ$307,R$1,0),0)</f>
        <v>902332</v>
      </c>
      <c r="S371" s="16">
        <f>IF($B371="P",VLOOKUP($E371,'[2]Costeo-JUL26'!$B$9:$CQ$307,S$1,0),0)*$G371</f>
        <v>319.0844475435</v>
      </c>
      <c r="T371" s="36">
        <f>IF($B371="P",VLOOKUP($E371,'[2]Costeo-JUL26'!$B$9:$CQ$307,T$1,0),0)*$G371</f>
        <v>222578.59908106938</v>
      </c>
      <c r="U371" s="35">
        <f>IF($B371="P",VLOOKUP($E371,'[2]Costeo-JUL26'!$B$9:$CQ$307,U$1,0),0)</f>
        <v>1.4999999999999999E-2</v>
      </c>
      <c r="V371" s="36">
        <f t="shared" si="163"/>
        <v>3338.6789862160404</v>
      </c>
      <c r="W371" s="36">
        <f t="shared" si="164"/>
        <v>225917.27806728543</v>
      </c>
      <c r="X371" s="34">
        <f>IF($B371="P",VLOOKUP($E371,'[2]Costeo-JUL26'!$B$9:$CQ$307,X$1,0),0)</f>
        <v>0</v>
      </c>
      <c r="Y371" s="16">
        <f>IF($B371="P",VLOOKUP($E371,'[2]Costeo-JUL26'!$B$9:$CQ$307,Y$1,0),0)*$G371</f>
        <v>0</v>
      </c>
      <c r="Z371" s="36">
        <f>IF($B371="P",VLOOKUP($E371,'[2]Costeo-JUL26'!$B$9:$CQ$307,Z$1,0),0)*$G371</f>
        <v>0</v>
      </c>
      <c r="AA371" s="35">
        <f>IF($B371="P",VLOOKUP($E371,'[2]Costeo-JUL26'!$B$9:$CQ$307,AA$1,0),0)</f>
        <v>0</v>
      </c>
      <c r="AB371" s="36">
        <f t="shared" si="165"/>
        <v>0</v>
      </c>
      <c r="AC371" s="36">
        <f t="shared" si="166"/>
        <v>0</v>
      </c>
      <c r="AD371" s="34">
        <f>IF($B371="P",VLOOKUP($E371,'[2]Costeo-JUL26'!$B$9:$CQ$307,AD$1,0),0)</f>
        <v>917993</v>
      </c>
      <c r="AE371" s="16">
        <f>IF($B371="P",VLOOKUP($E371,'[2]Costeo-JUL26'!$B$9:$CQ$307,AE$1,0),0)*$G371</f>
        <v>7762.9980000000005</v>
      </c>
      <c r="AF371" s="36">
        <f>IF($B371="P",VLOOKUP($E371,'[2]Costeo-JUL26'!$B$9:$CQ$307,AF$1,0),0)*$G371</f>
        <v>210954.81285120003</v>
      </c>
      <c r="AG371" s="35">
        <f>IF($B371="P",VLOOKUP($E371,'[2]Costeo-JUL26'!$B$9:$CQ$307,AG$1,0),0)</f>
        <v>6.0000000000000001E-3</v>
      </c>
      <c r="AH371" s="36">
        <f t="shared" si="167"/>
        <v>1265.7288771072001</v>
      </c>
      <c r="AI371" s="36">
        <f t="shared" si="168"/>
        <v>212220.54172830723</v>
      </c>
      <c r="AJ371" s="34">
        <f>IF($B371="P",VLOOKUP($E371,'[2]Costeo-JUL26'!$B$9:$CQ$307,AJ$1,0),0)</f>
        <v>929257</v>
      </c>
      <c r="AK371" s="16">
        <f>IF($B371="P",VLOOKUP($E371,'[2]Costeo-JUL26'!$B$9:$CQ$307,AK$1,0),0)*$G371</f>
        <v>7762.9980000000005</v>
      </c>
      <c r="AL371" s="36">
        <f>IF($B371="P",VLOOKUP($E371,'[2]Costeo-JUL26'!$B$9:$CQ$307,AL$1,0),0)*$G371</f>
        <v>65116.958783760012</v>
      </c>
      <c r="AM371" s="35">
        <f>IF($B371="P",VLOOKUP($E371,'[2]Costeo-JUL26'!$B$9:$CQ$307,AM$1,0),0)</f>
        <v>1.7999999999999999E-2</v>
      </c>
      <c r="AN371" s="36">
        <f t="shared" si="169"/>
        <v>1172.1052581076801</v>
      </c>
      <c r="AO371" s="36">
        <f t="shared" si="170"/>
        <v>66289.064041867692</v>
      </c>
      <c r="AP371" s="34">
        <f>IF($B371="P",VLOOKUP($E371,'[2]Costeo-JUL26'!$B$9:$CQ$307,AP$1,0),0)</f>
        <v>929270</v>
      </c>
      <c r="AQ371" s="16">
        <f>IF($B371="P",VLOOKUP($E371,'[2]Costeo-JUL26'!$B$9:$CQ$307,AQ$1,0),0)*$G371</f>
        <v>7762.9980000000005</v>
      </c>
      <c r="AR371" s="36">
        <f>IF($B371="P",VLOOKUP($E371,'[2]Costeo-JUL26'!$B$9:$CQ$307,AR$1,0),0)*$G371</f>
        <v>833750.17721892009</v>
      </c>
      <c r="AS371" s="35">
        <f>IF($B371="P",VLOOKUP($E371,'[2]Costeo-JUL26'!$B$9:$CQ$307,AS$1,0),0)</f>
        <v>0.02</v>
      </c>
      <c r="AT371" s="36">
        <f t="shared" si="171"/>
        <v>16675.003544378404</v>
      </c>
      <c r="AU371" s="36">
        <f t="shared" si="172"/>
        <v>850425.18076329853</v>
      </c>
      <c r="AV371" s="34">
        <f>IF($B371="P",VLOOKUP($E371,'[2]Costeo-JUL26'!$B$9:$CQ$307,AV$1,0),0)</f>
        <v>934139</v>
      </c>
      <c r="AW371" s="16">
        <f>IF($B371="P",VLOOKUP($E371,'[2]Costeo-JUL26'!$B$9:$CQ$307,AW$1,0),0)*$G371</f>
        <v>20.313178099999998</v>
      </c>
      <c r="AX371" s="36">
        <f>IF($B371="P",VLOOKUP($E371,'[2]Costeo-JUL26'!$B$9:$CQ$307,AX$1,0),0)*$G371</f>
        <v>104461.330906374</v>
      </c>
      <c r="AY371" s="35">
        <f>IF($B371="P",VLOOKUP($E371,'[2]Costeo-JUL26'!$B$9:$CQ$307,AY$1,0),0)</f>
        <v>0.03</v>
      </c>
      <c r="AZ371" s="36">
        <f t="shared" si="173"/>
        <v>3133.8399271912199</v>
      </c>
      <c r="BA371" s="36">
        <f t="shared" si="174"/>
        <v>107595.17083356522</v>
      </c>
      <c r="BB371" s="34">
        <f>IF($B371="P",VLOOKUP($E371,'[2]Costeo-JUL26'!$B$9:$CQ$307,BB$1,0),0)</f>
        <v>902311</v>
      </c>
      <c r="BC371" s="16">
        <f>IF($B371="P",VLOOKUP($E371,'[2]Costeo-JUL26'!$B$9:$CQ$307,BC$1,0),0)*$G371</f>
        <v>1.8482404405000001</v>
      </c>
      <c r="BD371" s="36">
        <f>IF($B371="P",VLOOKUP($E371,'[2]Costeo-JUL26'!$B$9:$CQ$307,BD$1,0),0)*$G371</f>
        <v>7248.1428822846246</v>
      </c>
      <c r="BE371" s="35">
        <f>IF($B371="P",VLOOKUP($E371,'[2]Costeo-JUL26'!$B$9:$CQ$307,BE$1,0),0)</f>
        <v>0.03</v>
      </c>
      <c r="BF371" s="36">
        <f t="shared" si="175"/>
        <v>217.44428646853873</v>
      </c>
      <c r="BG371" s="36">
        <f t="shared" si="176"/>
        <v>7465.5871687531635</v>
      </c>
      <c r="BH371" s="34">
        <f>IF($B371="P",VLOOKUP($E371,'[2]Costeo-JUL26'!$B$9:$CQ$307,BH$1,0),0)</f>
        <v>933089</v>
      </c>
      <c r="BI371" s="16">
        <f>IF($B371="P",VLOOKUP($E371,'[2]Costeo-JUL26'!$B$9:$CQ$307,BI$1,0),0)*$G371</f>
        <v>24.644438095238097</v>
      </c>
      <c r="BJ371" s="36">
        <f>IF($B371="P",VLOOKUP($E371,'[2]Costeo-JUL26'!$B$9:$CQ$307,BJ$1,0),0)*$G371</f>
        <v>18352.036400840221</v>
      </c>
      <c r="BK371" s="35">
        <f>IF(BH371=910319,0,IF($B371="P",VLOOKUP($E371,'[2]Costeo-JUL26'!$B$9:$CQ$307,BK$1,0),0))</f>
        <v>0.02</v>
      </c>
      <c r="BL371" s="36">
        <f t="shared" si="177"/>
        <v>367.04072801680445</v>
      </c>
      <c r="BM371" s="36">
        <f t="shared" si="178"/>
        <v>18719.077128857025</v>
      </c>
      <c r="BN371" s="34">
        <f>IF($B371="P",VLOOKUP($E371,'[2]Costeo-JUL26'!$B$9:$CQ$307,BN$1,0),0)</f>
        <v>0</v>
      </c>
      <c r="BO371" s="16">
        <f>IF($B371="P",VLOOKUP($E371,'[2]Costeo-JUL26'!$B$9:$CQ$307,BO$1,0),0)*$G371</f>
        <v>0</v>
      </c>
      <c r="BP371" s="36">
        <f>IF($B371="P",VLOOKUP($E371,'[2]Costeo-JUL26'!$B$9:$CQ$307,BP$1,0),0)*$G371</f>
        <v>0</v>
      </c>
      <c r="BQ371" s="35">
        <f>IF($B371="P",VLOOKUP($E371,'[2]Costeo-JUL26'!$B$9:$CQ$307,BQ$1,0),0)</f>
        <v>0</v>
      </c>
      <c r="BR371" s="36">
        <f t="shared" si="179"/>
        <v>0</v>
      </c>
      <c r="BS371" s="36">
        <f t="shared" si="180"/>
        <v>0</v>
      </c>
      <c r="BT371" s="34">
        <f>IF($B371="P",VLOOKUP($E371,'[2]Costeo-JUL26'!$B$9:$CQ$307,BT$1,0),0)</f>
        <v>0</v>
      </c>
      <c r="BU371" s="16">
        <f>IF($B371="P",VLOOKUP($E371,'[2]Costeo-JUL26'!$B$9:$CQ$307,BU$1,0),0)*$G371</f>
        <v>0</v>
      </c>
      <c r="BV371" s="36">
        <f>IF($B371="P",VLOOKUP($E371,'[2]Costeo-JUL26'!$B$9:$CQ$307,BV$1,0),0)*$G371</f>
        <v>0</v>
      </c>
      <c r="BW371" s="35">
        <f>IF($B371="P",VLOOKUP($E371,'[2]Costeo-JUL26'!$B$9:$CQ$307,BW$1,0),0)</f>
        <v>0</v>
      </c>
      <c r="BX371" s="36">
        <f t="shared" si="181"/>
        <v>0</v>
      </c>
      <c r="BY371" s="36">
        <f t="shared" si="182"/>
        <v>0</v>
      </c>
      <c r="BZ371" s="34">
        <f>IF($B371="P",VLOOKUP($E371,'[2]Costeo-JUL26'!$B$9:$CQ$307,BZ$1,0),0)</f>
        <v>0</v>
      </c>
      <c r="CA371" s="16">
        <f>IF($B371="P",VLOOKUP($E371,'[2]Costeo-JUL26'!$B$9:$CQ$307,CA$1,0),0)*$G371</f>
        <v>0</v>
      </c>
      <c r="CB371" s="36">
        <f>IF($B371="P",VLOOKUP($E371,'[2]Costeo-JUL26'!$B$9:$CQ$307,CB$1,0),0)*$G371</f>
        <v>0</v>
      </c>
      <c r="CC371" s="35">
        <f>IF($B371="P",VLOOKUP($E371,'[2]Costeo-JUL26'!$B$9:$CQ$307,CC$1,0),0)</f>
        <v>0</v>
      </c>
      <c r="CD371" s="36">
        <f t="shared" si="183"/>
        <v>0</v>
      </c>
      <c r="CE371" s="36">
        <f t="shared" si="184"/>
        <v>0</v>
      </c>
      <c r="CF371" s="37">
        <f t="shared" si="156"/>
        <v>3547936.4077619473</v>
      </c>
      <c r="CG371" s="36">
        <f>IF($B371="r",VLOOKUP($E371,'[2]Costeo-JUL26'!$B$9:$CQ$307,CG$1,0),0)*$G371</f>
        <v>0</v>
      </c>
      <c r="CH371" s="35">
        <f>VLOOKUP($E371,'[2]TEORICOS (05.26)'!$A$8:$T$251,CH$1,0)</f>
        <v>0</v>
      </c>
      <c r="CI371" s="36">
        <f t="shared" si="185"/>
        <v>0</v>
      </c>
      <c r="CJ371" s="37">
        <f t="shared" si="186"/>
        <v>0</v>
      </c>
      <c r="CM371" s="16">
        <f>SUMIFS('[1]Ajuste Inventario'!$I:$I,'[1]Ajuste Inventario'!$B:$B,E371,'[1]Ajuste Inventario'!$S:$S,D371)*-1</f>
        <v>0</v>
      </c>
      <c r="CN371" s="36">
        <f t="shared" si="157"/>
        <v>0</v>
      </c>
      <c r="CP371" t="str">
        <f t="shared" si="158"/>
        <v>2682Org.Vtas La Plata</v>
      </c>
      <c r="CQ371" s="10" t="e">
        <f t="shared" si="159"/>
        <v>#DIV/0!</v>
      </c>
    </row>
    <row r="372" spans="1:95" x14ac:dyDescent="0.25">
      <c r="A372" s="30">
        <v>46204</v>
      </c>
      <c r="B372" s="31" t="str">
        <f>VLOOKUP($E372,'[2]TEORICOS (05.26)'!$A$8:$T$251,B$1,0)</f>
        <v>P</v>
      </c>
      <c r="C372" s="32" t="str">
        <f>VLOOKUP($E372,'[2]TEORICOS (05.26)'!$A$8:$T$251,C$1,0)</f>
        <v>Powerade</v>
      </c>
      <c r="D372" t="s">
        <v>218</v>
      </c>
      <c r="E372">
        <v>2688</v>
      </c>
      <c r="F372" t="s">
        <v>161</v>
      </c>
      <c r="G372" s="16">
        <v>504.83299999999997</v>
      </c>
      <c r="H372" s="16">
        <v>530.57948299999725</v>
      </c>
      <c r="I372" s="33">
        <v>5999055.7399999993</v>
      </c>
      <c r="J372" s="33">
        <v>5838093.009999997</v>
      </c>
      <c r="K372" s="34">
        <f>IF($B372="P",VLOOKUP($E372,'[2]Costeo-JUL26'!$B$9:$CQ$307,K$1,0),0)</f>
        <v>929227</v>
      </c>
      <c r="L372" s="35">
        <f>VLOOKUP($E372,'[2]TEORICOS (05.26)'!$A$8:$T$251,L$1,0)</f>
        <v>0.22</v>
      </c>
      <c r="M372" s="36">
        <f t="shared" si="160"/>
        <v>1284380.4621999993</v>
      </c>
      <c r="N372" s="35">
        <f>IF($B372="P",VLOOKUP($E372,'[2]Costeo-JUL26'!$B$9:$CQ$307,N$1,0),0)</f>
        <v>0.05</v>
      </c>
      <c r="O372" s="36">
        <f t="shared" si="161"/>
        <v>64219.023109999966</v>
      </c>
      <c r="P372" s="36">
        <f>IF($B372="P",VLOOKUP($E372,'[2]Costeo-JUL26'!$B$9:$CQ$307,P$1,0),0)*H372</f>
        <v>0</v>
      </c>
      <c r="Q372" s="36">
        <f t="shared" si="162"/>
        <v>1348599.4853099992</v>
      </c>
      <c r="R372" s="34">
        <f>IF($B372="P",VLOOKUP($E372,'[2]Costeo-JUL26'!$B$9:$CQ$307,R$1,0),0)</f>
        <v>902332</v>
      </c>
      <c r="S372" s="16">
        <f>IF($B372="P",VLOOKUP($E372,'[2]Costeo-JUL26'!$B$9:$CQ$307,S$1,0),0)*$G372</f>
        <v>247.75830746656499</v>
      </c>
      <c r="T372" s="36">
        <f>IF($B372="P",VLOOKUP($E372,'[2]Costeo-JUL26'!$B$9:$CQ$307,T$1,0),0)*$G372</f>
        <v>172824.77228567214</v>
      </c>
      <c r="U372" s="35">
        <f>IF($B372="P",VLOOKUP($E372,'[2]Costeo-JUL26'!$B$9:$CQ$307,U$1,0),0)</f>
        <v>1.4999999999999999E-2</v>
      </c>
      <c r="V372" s="36">
        <f t="shared" si="163"/>
        <v>2592.371584285082</v>
      </c>
      <c r="W372" s="36">
        <f t="shared" si="164"/>
        <v>175417.14386995722</v>
      </c>
      <c r="X372" s="34">
        <f>IF($B372="P",VLOOKUP($E372,'[2]Costeo-JUL26'!$B$9:$CQ$307,X$1,0),0)</f>
        <v>0</v>
      </c>
      <c r="Y372" s="16">
        <f>IF($B372="P",VLOOKUP($E372,'[2]Costeo-JUL26'!$B$9:$CQ$307,Y$1,0),0)*$G372</f>
        <v>0</v>
      </c>
      <c r="Z372" s="36">
        <f>IF($B372="P",VLOOKUP($E372,'[2]Costeo-JUL26'!$B$9:$CQ$307,Z$1,0),0)*$G372</f>
        <v>0</v>
      </c>
      <c r="AA372" s="35">
        <f>IF($B372="P",VLOOKUP($E372,'[2]Costeo-JUL26'!$B$9:$CQ$307,AA$1,0),0)</f>
        <v>0</v>
      </c>
      <c r="AB372" s="36">
        <f t="shared" si="165"/>
        <v>0</v>
      </c>
      <c r="AC372" s="36">
        <f t="shared" si="166"/>
        <v>0</v>
      </c>
      <c r="AD372" s="34">
        <f>IF($B372="P",VLOOKUP($E372,'[2]Costeo-JUL26'!$B$9:$CQ$307,AD$1,0),0)</f>
        <v>917993</v>
      </c>
      <c r="AE372" s="16">
        <f>IF($B372="P",VLOOKUP($E372,'[2]Costeo-JUL26'!$B$9:$CQ$307,AE$1,0),0)*$G372</f>
        <v>3028.9979999999996</v>
      </c>
      <c r="AF372" s="36">
        <f>IF($B372="P",VLOOKUP($E372,'[2]Costeo-JUL26'!$B$9:$CQ$307,AF$1,0),0)*$G372</f>
        <v>82311.203251200001</v>
      </c>
      <c r="AG372" s="35">
        <f>IF($B372="P",VLOOKUP($E372,'[2]Costeo-JUL26'!$B$9:$CQ$307,AG$1,0),0)</f>
        <v>6.0000000000000001E-3</v>
      </c>
      <c r="AH372" s="36">
        <f t="shared" si="167"/>
        <v>493.86721950719999</v>
      </c>
      <c r="AI372" s="36">
        <f t="shared" si="168"/>
        <v>82805.0704707072</v>
      </c>
      <c r="AJ372" s="34">
        <f>IF($B372="P",VLOOKUP($E372,'[2]Costeo-JUL26'!$B$9:$CQ$307,AJ$1,0),0)</f>
        <v>929262</v>
      </c>
      <c r="AK372" s="16">
        <f>IF($B372="P",VLOOKUP($E372,'[2]Costeo-JUL26'!$B$9:$CQ$307,AK$1,0),0)*$G372</f>
        <v>3028.9979999999996</v>
      </c>
      <c r="AL372" s="36">
        <f>IF($B372="P",VLOOKUP($E372,'[2]Costeo-JUL26'!$B$9:$CQ$307,AL$1,0),0)*$G372</f>
        <v>45024.419611079997</v>
      </c>
      <c r="AM372" s="35">
        <f>IF($B372="P",VLOOKUP($E372,'[2]Costeo-JUL26'!$B$9:$CQ$307,AM$1,0),0)</f>
        <v>1.7999999999999999E-2</v>
      </c>
      <c r="AN372" s="36">
        <f t="shared" si="169"/>
        <v>810.43955299943991</v>
      </c>
      <c r="AO372" s="36">
        <f t="shared" si="170"/>
        <v>45834.859164079433</v>
      </c>
      <c r="AP372" s="34">
        <f>IF($B372="P",VLOOKUP($E372,'[2]Costeo-JUL26'!$B$9:$CQ$307,AP$1,0),0)</f>
        <v>929272</v>
      </c>
      <c r="AQ372" s="16">
        <f>IF($B372="P",VLOOKUP($E372,'[2]Costeo-JUL26'!$B$9:$CQ$307,AQ$1,0),0)*$G372</f>
        <v>3028.9979999999996</v>
      </c>
      <c r="AR372" s="36">
        <f>IF($B372="P",VLOOKUP($E372,'[2]Costeo-JUL26'!$B$9:$CQ$307,AR$1,0),0)*$G372</f>
        <v>444964.19826443627</v>
      </c>
      <c r="AS372" s="35">
        <f>IF($B372="P",VLOOKUP($E372,'[2]Costeo-JUL26'!$B$9:$CQ$307,AS$1,0),0)</f>
        <v>0.02</v>
      </c>
      <c r="AT372" s="36">
        <f t="shared" si="171"/>
        <v>8899.2839652887251</v>
      </c>
      <c r="AU372" s="36">
        <f t="shared" si="172"/>
        <v>453863.48222972499</v>
      </c>
      <c r="AV372" s="34">
        <f>IF($B372="P",VLOOKUP($E372,'[2]Costeo-JUL26'!$B$9:$CQ$307,AV$1,0),0)</f>
        <v>922605</v>
      </c>
      <c r="AW372" s="16">
        <f>IF($B372="P",VLOOKUP($E372,'[2]Costeo-JUL26'!$B$9:$CQ$307,AW$1,0),0)*$G372</f>
        <v>10.09666</v>
      </c>
      <c r="AX372" s="36">
        <f>IF($B372="P",VLOOKUP($E372,'[2]Costeo-JUL26'!$B$9:$CQ$307,AX$1,0),0)*$G372</f>
        <v>49262.605064303032</v>
      </c>
      <c r="AY372" s="35">
        <f>IF($B372="P",VLOOKUP($E372,'[2]Costeo-JUL26'!$B$9:$CQ$307,AY$1,0),0)</f>
        <v>0.03</v>
      </c>
      <c r="AZ372" s="36">
        <f t="shared" si="173"/>
        <v>1477.878151929091</v>
      </c>
      <c r="BA372" s="36">
        <f t="shared" si="174"/>
        <v>50740.483216232125</v>
      </c>
      <c r="BB372" s="34">
        <f>IF($B372="P",VLOOKUP($E372,'[2]Costeo-JUL26'!$B$9:$CQ$307,BB$1,0),0)</f>
        <v>902311</v>
      </c>
      <c r="BC372" s="16">
        <f>IF($B372="P",VLOOKUP($E372,'[2]Costeo-JUL26'!$B$9:$CQ$307,BC$1,0),0)*$G372</f>
        <v>0.72115394050000003</v>
      </c>
      <c r="BD372" s="36">
        <f>IF($B372="P",VLOOKUP($E372,'[2]Costeo-JUL26'!$B$9:$CQ$307,BD$1,0),0)*$G372</f>
        <v>2828.1097449921231</v>
      </c>
      <c r="BE372" s="35">
        <f>IF($B372="P",VLOOKUP($E372,'[2]Costeo-JUL26'!$B$9:$CQ$307,BE$1,0),0)</f>
        <v>0.03</v>
      </c>
      <c r="BF372" s="36">
        <f t="shared" si="175"/>
        <v>84.843292349763686</v>
      </c>
      <c r="BG372" s="36">
        <f t="shared" si="176"/>
        <v>2912.9530373418866</v>
      </c>
      <c r="BH372" s="34">
        <f>IF($B372="P",VLOOKUP($E372,'[2]Costeo-JUL26'!$B$9:$CQ$307,BH$1,0),0)</f>
        <v>902302</v>
      </c>
      <c r="BI372" s="16">
        <f>IF($B372="P",VLOOKUP($E372,'[2]Costeo-JUL26'!$B$9:$CQ$307,BI$1,0),0)*$G372</f>
        <v>14.423799999999998</v>
      </c>
      <c r="BJ372" s="36">
        <f>IF($B372="P",VLOOKUP($E372,'[2]Costeo-JUL26'!$B$9:$CQ$307,BJ$1,0),0)*$G372</f>
        <v>9487.9756399999987</v>
      </c>
      <c r="BK372" s="35">
        <f>IF(BH372=910319,0,IF($B372="P",VLOOKUP($E372,'[2]Costeo-JUL26'!$B$9:$CQ$307,BK$1,0),0))</f>
        <v>0.02</v>
      </c>
      <c r="BL372" s="36">
        <f t="shared" si="177"/>
        <v>189.75951279999998</v>
      </c>
      <c r="BM372" s="36">
        <f t="shared" si="178"/>
        <v>9677.7351527999981</v>
      </c>
      <c r="BN372" s="34">
        <f>IF($B372="P",VLOOKUP($E372,'[2]Costeo-JUL26'!$B$9:$CQ$307,BN$1,0),0)</f>
        <v>0</v>
      </c>
      <c r="BO372" s="16">
        <f>IF($B372="P",VLOOKUP($E372,'[2]Costeo-JUL26'!$B$9:$CQ$307,BO$1,0),0)*$G372</f>
        <v>0</v>
      </c>
      <c r="BP372" s="36">
        <f>IF($B372="P",VLOOKUP($E372,'[2]Costeo-JUL26'!$B$9:$CQ$307,BP$1,0),0)*$G372</f>
        <v>0</v>
      </c>
      <c r="BQ372" s="35">
        <f>IF($B372="P",VLOOKUP($E372,'[2]Costeo-JUL26'!$B$9:$CQ$307,BQ$1,0),0)</f>
        <v>0</v>
      </c>
      <c r="BR372" s="36">
        <f t="shared" si="179"/>
        <v>0</v>
      </c>
      <c r="BS372" s="36">
        <f t="shared" si="180"/>
        <v>0</v>
      </c>
      <c r="BT372" s="34">
        <f>IF($B372="P",VLOOKUP($E372,'[2]Costeo-JUL26'!$B$9:$CQ$307,BT$1,0),0)</f>
        <v>0</v>
      </c>
      <c r="BU372" s="16">
        <f>IF($B372="P",VLOOKUP($E372,'[2]Costeo-JUL26'!$B$9:$CQ$307,BU$1,0),0)*$G372</f>
        <v>0</v>
      </c>
      <c r="BV372" s="36">
        <f>IF($B372="P",VLOOKUP($E372,'[2]Costeo-JUL26'!$B$9:$CQ$307,BV$1,0),0)*$G372</f>
        <v>0</v>
      </c>
      <c r="BW372" s="35">
        <f>IF($B372="P",VLOOKUP($E372,'[2]Costeo-JUL26'!$B$9:$CQ$307,BW$1,0),0)</f>
        <v>0</v>
      </c>
      <c r="BX372" s="36">
        <f t="shared" si="181"/>
        <v>0</v>
      </c>
      <c r="BY372" s="36">
        <f t="shared" si="182"/>
        <v>0</v>
      </c>
      <c r="BZ372" s="34">
        <f>IF($B372="P",VLOOKUP($E372,'[2]Costeo-JUL26'!$B$9:$CQ$307,BZ$1,0),0)</f>
        <v>0</v>
      </c>
      <c r="CA372" s="16">
        <f>IF($B372="P",VLOOKUP($E372,'[2]Costeo-JUL26'!$B$9:$CQ$307,CA$1,0),0)*$G372</f>
        <v>0</v>
      </c>
      <c r="CB372" s="36">
        <f>IF($B372="P",VLOOKUP($E372,'[2]Costeo-JUL26'!$B$9:$CQ$307,CB$1,0),0)*$G372</f>
        <v>0</v>
      </c>
      <c r="CC372" s="35">
        <f>IF($B372="P",VLOOKUP($E372,'[2]Costeo-JUL26'!$B$9:$CQ$307,CC$1,0),0)</f>
        <v>0</v>
      </c>
      <c r="CD372" s="36">
        <f t="shared" si="183"/>
        <v>0</v>
      </c>
      <c r="CE372" s="36">
        <f t="shared" si="184"/>
        <v>0</v>
      </c>
      <c r="CF372" s="37">
        <f t="shared" si="156"/>
        <v>2169851.2124508424</v>
      </c>
      <c r="CG372" s="36">
        <f>IF($B372="r",VLOOKUP($E372,'[2]Costeo-JUL26'!$B$9:$CQ$307,CG$1,0),0)*$G372</f>
        <v>0</v>
      </c>
      <c r="CH372" s="35">
        <f>VLOOKUP($E372,'[2]TEORICOS (05.26)'!$A$8:$T$251,CH$1,0)</f>
        <v>0.1</v>
      </c>
      <c r="CI372" s="36">
        <f t="shared" si="185"/>
        <v>0</v>
      </c>
      <c r="CJ372" s="37">
        <f t="shared" si="186"/>
        <v>0</v>
      </c>
      <c r="CM372" s="16">
        <f>SUMIFS('[1]Ajuste Inventario'!$I:$I,'[1]Ajuste Inventario'!$B:$B,E372,'[1]Ajuste Inventario'!$S:$S,D372)*-1</f>
        <v>0</v>
      </c>
      <c r="CN372" s="36">
        <f t="shared" si="157"/>
        <v>0</v>
      </c>
      <c r="CP372" t="str">
        <f t="shared" si="158"/>
        <v>2688Org.Vtas La Plata</v>
      </c>
      <c r="CQ372" s="10" t="e">
        <f t="shared" si="159"/>
        <v>#DIV/0!</v>
      </c>
    </row>
    <row r="373" spans="1:95" x14ac:dyDescent="0.25">
      <c r="A373" s="30">
        <v>46204</v>
      </c>
      <c r="B373" s="31" t="str">
        <f>VLOOKUP($E373,'[2]TEORICOS (05.26)'!$A$8:$T$251,B$1,0)</f>
        <v>P</v>
      </c>
      <c r="C373" s="32" t="str">
        <f>VLOOKUP($E373,'[2]TEORICOS (05.26)'!$A$8:$T$251,C$1,0)</f>
        <v>Sprite</v>
      </c>
      <c r="D373" t="s">
        <v>218</v>
      </c>
      <c r="E373">
        <v>2710</v>
      </c>
      <c r="F373" t="s">
        <v>162</v>
      </c>
      <c r="G373" s="16">
        <v>232</v>
      </c>
      <c r="H373" s="16">
        <v>343.1280000000005</v>
      </c>
      <c r="I373" s="33">
        <v>6171876.4999999944</v>
      </c>
      <c r="J373" s="33">
        <v>4922631.4700000063</v>
      </c>
      <c r="K373" s="34">
        <f>IF($B373="P",VLOOKUP($E373,'[2]Costeo-JUL26'!$B$9:$CQ$307,K$1,0),0)</f>
        <v>911399</v>
      </c>
      <c r="L373" s="35">
        <f>VLOOKUP($E373,'[2]TEORICOS (05.26)'!$A$8:$T$251,L$1,0)</f>
        <v>0.27500000000000002</v>
      </c>
      <c r="M373" s="36">
        <f t="shared" si="160"/>
        <v>1353723.6542500018</v>
      </c>
      <c r="N373" s="35">
        <f>IF($B373="P",VLOOKUP($E373,'[2]Costeo-JUL26'!$B$9:$CQ$307,N$1,0),0)</f>
        <v>3.5000000000000003E-2</v>
      </c>
      <c r="O373" s="36">
        <f t="shared" si="161"/>
        <v>47380.327898750067</v>
      </c>
      <c r="P373" s="36">
        <f>IF($B373="P",VLOOKUP($E373,'[2]Costeo-JUL26'!$B$9:$CQ$307,P$1,0),0)*H373</f>
        <v>0</v>
      </c>
      <c r="Q373" s="36">
        <f t="shared" si="162"/>
        <v>1401103.9821487518</v>
      </c>
      <c r="R373" s="34">
        <f>IF($B373="P",VLOOKUP($E373,'[2]Costeo-JUL26'!$B$9:$CQ$307,R$1,0),0)</f>
        <v>0</v>
      </c>
      <c r="S373" s="16">
        <f>IF($B373="P",VLOOKUP($E373,'[2]Costeo-JUL26'!$B$9:$CQ$307,S$1,0),0)*$G373</f>
        <v>0</v>
      </c>
      <c r="T373" s="36">
        <f>IF($B373="P",VLOOKUP($E373,'[2]Costeo-JUL26'!$B$9:$CQ$307,T$1,0),0)*$G373</f>
        <v>0</v>
      </c>
      <c r="U373" s="35">
        <f>IF($B373="P",VLOOKUP($E373,'[2]Costeo-JUL26'!$B$9:$CQ$307,U$1,0),0)</f>
        <v>0</v>
      </c>
      <c r="V373" s="36">
        <f t="shared" si="163"/>
        <v>0</v>
      </c>
      <c r="W373" s="36">
        <f t="shared" si="164"/>
        <v>0</v>
      </c>
      <c r="X373" s="34">
        <f>IF($B373="P",VLOOKUP($E373,'[2]Costeo-JUL26'!$B$9:$CQ$307,X$1,0),0)</f>
        <v>902338</v>
      </c>
      <c r="Y373" s="16">
        <f>IF($B373="P",VLOOKUP($E373,'[2]Costeo-JUL26'!$B$9:$CQ$307,Y$1,0),0)*$G373</f>
        <v>15.0486336</v>
      </c>
      <c r="Z373" s="36">
        <f>IF($B373="P",VLOOKUP($E373,'[2]Costeo-JUL26'!$B$9:$CQ$307,Z$1,0),0)*$G373</f>
        <v>4254.8506640639998</v>
      </c>
      <c r="AA373" s="35">
        <f>IF($B373="P",VLOOKUP($E373,'[2]Costeo-JUL26'!$B$9:$CQ$307,AA$1,0),0)</f>
        <v>0.45</v>
      </c>
      <c r="AB373" s="36">
        <f t="shared" si="165"/>
        <v>1914.6827988288001</v>
      </c>
      <c r="AC373" s="36">
        <f t="shared" si="166"/>
        <v>6169.5334628927994</v>
      </c>
      <c r="AD373" s="34">
        <f>IF($B373="P",VLOOKUP($E373,'[2]Costeo-JUL26'!$B$9:$CQ$307,AD$1,0),0)</f>
        <v>933139</v>
      </c>
      <c r="AE373" s="16">
        <f>IF($B373="P",VLOOKUP($E373,'[2]Costeo-JUL26'!$B$9:$CQ$307,AE$1,0),0)*$G373</f>
        <v>5568</v>
      </c>
      <c r="AF373" s="36">
        <f>IF($B373="P",VLOOKUP($E373,'[2]Costeo-JUL26'!$B$9:$CQ$307,AF$1,0),0)*$G373</f>
        <v>60348.879359999999</v>
      </c>
      <c r="AG373" s="35">
        <f>IF($B373="P",VLOOKUP($E373,'[2]Costeo-JUL26'!$B$9:$CQ$307,AG$1,0),0)</f>
        <v>6.0000000000000001E-3</v>
      </c>
      <c r="AH373" s="36">
        <f t="shared" si="167"/>
        <v>362.09327616000002</v>
      </c>
      <c r="AI373" s="36">
        <f t="shared" si="168"/>
        <v>60710.972636159997</v>
      </c>
      <c r="AJ373" s="34">
        <f>IF($B373="P",VLOOKUP($E373,'[2]Costeo-JUL26'!$B$9:$CQ$307,AJ$1,0),0)</f>
        <v>932980</v>
      </c>
      <c r="AK373" s="16">
        <f>IF($B373="P",VLOOKUP($E373,'[2]Costeo-JUL26'!$B$9:$CQ$307,AK$1,0),0)*$G373</f>
        <v>5568</v>
      </c>
      <c r="AL373" s="36">
        <f>IF($B373="P",VLOOKUP($E373,'[2]Costeo-JUL26'!$B$9:$CQ$307,AL$1,0),0)*$G373</f>
        <v>255722.53824000002</v>
      </c>
      <c r="AM373" s="35">
        <f>IF($B373="P",VLOOKUP($E373,'[2]Costeo-JUL26'!$B$9:$CQ$307,AM$1,0),0)</f>
        <v>1.7999999999999999E-2</v>
      </c>
      <c r="AN373" s="36">
        <f t="shared" si="169"/>
        <v>4603.0056883200004</v>
      </c>
      <c r="AO373" s="36">
        <f t="shared" si="170"/>
        <v>260325.54392832002</v>
      </c>
      <c r="AP373" s="34">
        <f>IF($B373="P",VLOOKUP($E373,'[2]Costeo-JUL26'!$B$9:$CQ$307,AP$1,0),0)</f>
        <v>0</v>
      </c>
      <c r="AQ373" s="16">
        <f>IF($B373="P",VLOOKUP($E373,'[2]Costeo-JUL26'!$B$9:$CQ$307,AQ$1,0),0)*$G373</f>
        <v>0</v>
      </c>
      <c r="AR373" s="36">
        <f>IF($B373="P",VLOOKUP($E373,'[2]Costeo-JUL26'!$B$9:$CQ$307,AR$1,0),0)*$G373</f>
        <v>0</v>
      </c>
      <c r="AS373" s="35">
        <f>IF($B373="P",VLOOKUP($E373,'[2]Costeo-JUL26'!$B$9:$CQ$307,AS$1,0),0)</f>
        <v>0</v>
      </c>
      <c r="AT373" s="36">
        <f t="shared" si="171"/>
        <v>0</v>
      </c>
      <c r="AU373" s="36">
        <f t="shared" si="172"/>
        <v>0</v>
      </c>
      <c r="AV373" s="34">
        <f>IF($B373="P",VLOOKUP($E373,'[2]Costeo-JUL26'!$B$9:$CQ$307,AV$1,0),0)</f>
        <v>0</v>
      </c>
      <c r="AW373" s="16">
        <f>IF($B373="P",VLOOKUP($E373,'[2]Costeo-JUL26'!$B$9:$CQ$307,AW$1,0),0)*$G373</f>
        <v>0</v>
      </c>
      <c r="AX373" s="36">
        <f>IF($B373="P",VLOOKUP($E373,'[2]Costeo-JUL26'!$B$9:$CQ$307,AX$1,0),0)*$G373</f>
        <v>0</v>
      </c>
      <c r="AY373" s="35">
        <f>IF($B373="P",VLOOKUP($E373,'[2]Costeo-JUL26'!$B$9:$CQ$307,AY$1,0),0)</f>
        <v>0</v>
      </c>
      <c r="AZ373" s="36">
        <f t="shared" si="173"/>
        <v>0</v>
      </c>
      <c r="BA373" s="36">
        <f t="shared" si="174"/>
        <v>0</v>
      </c>
      <c r="BB373" s="34">
        <f>IF($B373="P",VLOOKUP($E373,'[2]Costeo-JUL26'!$B$9:$CQ$307,BB$1,0),0)</f>
        <v>0</v>
      </c>
      <c r="BC373" s="16">
        <f>IF($B373="P",VLOOKUP($E373,'[2]Costeo-JUL26'!$B$9:$CQ$307,BC$1,0),0)*$G373</f>
        <v>0</v>
      </c>
      <c r="BD373" s="36">
        <f>IF($B373="P",VLOOKUP($E373,'[2]Costeo-JUL26'!$B$9:$CQ$307,BD$1,0),0)*$G373</f>
        <v>0</v>
      </c>
      <c r="BE373" s="35">
        <f>IF($B373="P",VLOOKUP($E373,'[2]Costeo-JUL26'!$B$9:$CQ$307,BE$1,0),0)</f>
        <v>0</v>
      </c>
      <c r="BF373" s="36">
        <f t="shared" si="175"/>
        <v>0</v>
      </c>
      <c r="BG373" s="36">
        <f t="shared" si="176"/>
        <v>0</v>
      </c>
      <c r="BH373" s="34">
        <f>IF($B373="P",VLOOKUP($E373,'[2]Costeo-JUL26'!$B$9:$CQ$307,BH$1,0),0)</f>
        <v>0</v>
      </c>
      <c r="BI373" s="16">
        <f>IF($B373="P",VLOOKUP($E373,'[2]Costeo-JUL26'!$B$9:$CQ$307,BI$1,0),0)*$G373</f>
        <v>0</v>
      </c>
      <c r="BJ373" s="36">
        <f>IF($B373="P",VLOOKUP($E373,'[2]Costeo-JUL26'!$B$9:$CQ$307,BJ$1,0),0)*$G373</f>
        <v>0</v>
      </c>
      <c r="BK373" s="35">
        <f>IF(BH373=910319,0,IF($B373="P",VLOOKUP($E373,'[2]Costeo-JUL26'!$B$9:$CQ$307,BK$1,0),0))</f>
        <v>0</v>
      </c>
      <c r="BL373" s="36">
        <f t="shared" si="177"/>
        <v>0</v>
      </c>
      <c r="BM373" s="36">
        <f t="shared" si="178"/>
        <v>0</v>
      </c>
      <c r="BN373" s="34">
        <f>IF($B373="P",VLOOKUP($E373,'[2]Costeo-JUL26'!$B$9:$CQ$307,BN$1,0),0)</f>
        <v>0</v>
      </c>
      <c r="BO373" s="16">
        <f>IF($B373="P",VLOOKUP($E373,'[2]Costeo-JUL26'!$B$9:$CQ$307,BO$1,0),0)*$G373</f>
        <v>0</v>
      </c>
      <c r="BP373" s="36">
        <f>IF($B373="P",VLOOKUP($E373,'[2]Costeo-JUL26'!$B$9:$CQ$307,BP$1,0),0)*$G373</f>
        <v>0</v>
      </c>
      <c r="BQ373" s="35">
        <f>IF($B373="P",VLOOKUP($E373,'[2]Costeo-JUL26'!$B$9:$CQ$307,BQ$1,0),0)</f>
        <v>0</v>
      </c>
      <c r="BR373" s="36">
        <f t="shared" si="179"/>
        <v>0</v>
      </c>
      <c r="BS373" s="36">
        <f t="shared" si="180"/>
        <v>0</v>
      </c>
      <c r="BT373" s="34">
        <f>IF($B373="P",VLOOKUP($E373,'[2]Costeo-JUL26'!$B$9:$CQ$307,BT$1,0),0)</f>
        <v>0</v>
      </c>
      <c r="BU373" s="16">
        <f>IF($B373="P",VLOOKUP($E373,'[2]Costeo-JUL26'!$B$9:$CQ$307,BU$1,0),0)*$G373</f>
        <v>0</v>
      </c>
      <c r="BV373" s="36">
        <f>IF($B373="P",VLOOKUP($E373,'[2]Costeo-JUL26'!$B$9:$CQ$307,BV$1,0),0)*$G373</f>
        <v>0</v>
      </c>
      <c r="BW373" s="35">
        <f>IF($B373="P",VLOOKUP($E373,'[2]Costeo-JUL26'!$B$9:$CQ$307,BW$1,0),0)</f>
        <v>0</v>
      </c>
      <c r="BX373" s="36">
        <f t="shared" si="181"/>
        <v>0</v>
      </c>
      <c r="BY373" s="36">
        <f t="shared" si="182"/>
        <v>0</v>
      </c>
      <c r="BZ373" s="34">
        <f>IF($B373="P",VLOOKUP($E373,'[2]Costeo-JUL26'!$B$9:$CQ$307,BZ$1,0),0)</f>
        <v>0</v>
      </c>
      <c r="CA373" s="16">
        <f>IF($B373="P",VLOOKUP($E373,'[2]Costeo-JUL26'!$B$9:$CQ$307,CA$1,0),0)*$G373</f>
        <v>0</v>
      </c>
      <c r="CB373" s="36">
        <f>IF($B373="P",VLOOKUP($E373,'[2]Costeo-JUL26'!$B$9:$CQ$307,CB$1,0),0)*$G373</f>
        <v>0</v>
      </c>
      <c r="CC373" s="35">
        <f>IF($B373="P",VLOOKUP($E373,'[2]Costeo-JUL26'!$B$9:$CQ$307,CC$1,0),0)</f>
        <v>0</v>
      </c>
      <c r="CD373" s="36">
        <f t="shared" si="183"/>
        <v>0</v>
      </c>
      <c r="CE373" s="36">
        <f t="shared" si="184"/>
        <v>0</v>
      </c>
      <c r="CF373" s="37">
        <f t="shared" si="156"/>
        <v>1728310.0321761246</v>
      </c>
      <c r="CG373" s="36">
        <f>IF($B373="r",VLOOKUP($E373,'[2]Costeo-JUL26'!$B$9:$CQ$307,CG$1,0),0)*$G373</f>
        <v>0</v>
      </c>
      <c r="CH373" s="35">
        <f>VLOOKUP($E373,'[2]TEORICOS (05.26)'!$A$8:$T$251,CH$1,0)</f>
        <v>0</v>
      </c>
      <c r="CI373" s="36">
        <f t="shared" si="185"/>
        <v>0</v>
      </c>
      <c r="CJ373" s="37">
        <f t="shared" si="186"/>
        <v>0</v>
      </c>
      <c r="CM373" s="16">
        <f>SUMIFS('[1]Ajuste Inventario'!$I:$I,'[1]Ajuste Inventario'!$B:$B,E373,'[1]Ajuste Inventario'!$S:$S,D373)*-1</f>
        <v>0</v>
      </c>
      <c r="CN373" s="36">
        <f t="shared" si="157"/>
        <v>0</v>
      </c>
      <c r="CP373" t="str">
        <f t="shared" si="158"/>
        <v>2710Org.Vtas La Plata</v>
      </c>
      <c r="CQ373" s="10" t="e">
        <f t="shared" si="159"/>
        <v>#DIV/0!</v>
      </c>
    </row>
    <row r="374" spans="1:95" x14ac:dyDescent="0.25">
      <c r="A374" s="30">
        <v>46204</v>
      </c>
      <c r="B374" s="31" t="str">
        <f>VLOOKUP($E374,'[2]TEORICOS (05.26)'!$A$8:$T$251,B$1,0)</f>
        <v>P</v>
      </c>
      <c r="C374" s="32" t="str">
        <f>VLOOKUP($E374,'[2]TEORICOS (05.26)'!$A$8:$T$251,C$1,0)</f>
        <v>Sprite</v>
      </c>
      <c r="D374" t="s">
        <v>218</v>
      </c>
      <c r="E374">
        <v>2727</v>
      </c>
      <c r="F374" t="s">
        <v>163</v>
      </c>
      <c r="G374" s="16">
        <v>1136.25</v>
      </c>
      <c r="H374" s="16">
        <v>1201.0162500000074</v>
      </c>
      <c r="I374" s="33">
        <v>15822778.150000006</v>
      </c>
      <c r="J374" s="33">
        <v>14282558.750000004</v>
      </c>
      <c r="K374" s="34">
        <f>IF($B374="P",VLOOKUP($E374,'[2]Costeo-JUL26'!$B$9:$CQ$307,K$1,0),0)</f>
        <v>911399</v>
      </c>
      <c r="L374" s="35">
        <f>VLOOKUP($E374,'[2]TEORICOS (05.26)'!$A$8:$T$251,L$1,0)</f>
        <v>0.27500000000000002</v>
      </c>
      <c r="M374" s="36">
        <f t="shared" si="160"/>
        <v>3927703.6562500014</v>
      </c>
      <c r="N374" s="35">
        <f>IF($B374="P",VLOOKUP($E374,'[2]Costeo-JUL26'!$B$9:$CQ$307,N$1,0),0)</f>
        <v>3.5000000000000003E-2</v>
      </c>
      <c r="O374" s="36">
        <f t="shared" si="161"/>
        <v>137469.62796875005</v>
      </c>
      <c r="P374" s="36">
        <f>IF($B374="P",VLOOKUP($E374,'[2]Costeo-JUL26'!$B$9:$CQ$307,P$1,0),0)*H374</f>
        <v>0</v>
      </c>
      <c r="Q374" s="36">
        <f t="shared" si="162"/>
        <v>4065173.2842187514</v>
      </c>
      <c r="R374" s="34">
        <f>IF($B374="P",VLOOKUP($E374,'[2]Costeo-JUL26'!$B$9:$CQ$307,R$1,0),0)</f>
        <v>0</v>
      </c>
      <c r="S374" s="16">
        <f>IF($B374="P",VLOOKUP($E374,'[2]Costeo-JUL26'!$B$9:$CQ$307,S$1,0),0)*$G374</f>
        <v>0</v>
      </c>
      <c r="T374" s="36">
        <f>IF($B374="P",VLOOKUP($E374,'[2]Costeo-JUL26'!$B$9:$CQ$307,T$1,0),0)*$G374</f>
        <v>0</v>
      </c>
      <c r="U374" s="35">
        <f>IF($B374="P",VLOOKUP($E374,'[2]Costeo-JUL26'!$B$9:$CQ$307,U$1,0),0)</f>
        <v>0</v>
      </c>
      <c r="V374" s="36">
        <f t="shared" si="163"/>
        <v>0</v>
      </c>
      <c r="W374" s="36">
        <f t="shared" si="164"/>
        <v>0</v>
      </c>
      <c r="X374" s="34">
        <f>IF($B374="P",VLOOKUP($E374,'[2]Costeo-JUL26'!$B$9:$CQ$307,X$1,0),0)</f>
        <v>902338</v>
      </c>
      <c r="Y374" s="16">
        <f>IF($B374="P",VLOOKUP($E374,'[2]Costeo-JUL26'!$B$9:$CQ$307,Y$1,0),0)*$G374</f>
        <v>56.694330000000001</v>
      </c>
      <c r="Z374" s="36">
        <f>IF($B374="P",VLOOKUP($E374,'[2]Costeo-JUL26'!$B$9:$CQ$307,Z$1,0),0)*$G374</f>
        <v>16029.754864200002</v>
      </c>
      <c r="AA374" s="35">
        <f>IF($B374="P",VLOOKUP($E374,'[2]Costeo-JUL26'!$B$9:$CQ$307,AA$1,0),0)</f>
        <v>0.45</v>
      </c>
      <c r="AB374" s="36">
        <f t="shared" si="165"/>
        <v>7213.3896888900008</v>
      </c>
      <c r="AC374" s="36">
        <f t="shared" si="166"/>
        <v>23243.144553090002</v>
      </c>
      <c r="AD374" s="34">
        <f>IF($B374="P",VLOOKUP($E374,'[2]Costeo-JUL26'!$B$9:$CQ$307,AD$1,0),0)</f>
        <v>901781</v>
      </c>
      <c r="AE374" s="16">
        <f>IF($B374="P",VLOOKUP($E374,'[2]Costeo-JUL26'!$B$9:$CQ$307,AE$1,0),0)*$G374</f>
        <v>13635</v>
      </c>
      <c r="AF374" s="36">
        <f>IF($B374="P",VLOOKUP($E374,'[2]Costeo-JUL26'!$B$9:$CQ$307,AF$1,0),0)*$G374</f>
        <v>209259.07200000001</v>
      </c>
      <c r="AG374" s="35">
        <f>IF($B374="P",VLOOKUP($E374,'[2]Costeo-JUL26'!$B$9:$CQ$307,AG$1,0),0)</f>
        <v>6.0000000000000001E-3</v>
      </c>
      <c r="AH374" s="36">
        <f t="shared" si="167"/>
        <v>1255.5544320000001</v>
      </c>
      <c r="AI374" s="36">
        <f t="shared" si="168"/>
        <v>210514.62643200002</v>
      </c>
      <c r="AJ374" s="34">
        <f>IF($B374="P",VLOOKUP($E374,'[2]Costeo-JUL26'!$B$9:$CQ$307,AJ$1,0),0)</f>
        <v>912216</v>
      </c>
      <c r="AK374" s="16">
        <f>IF($B374="P",VLOOKUP($E374,'[2]Costeo-JUL26'!$B$9:$CQ$307,AK$1,0),0)*$G374</f>
        <v>13635</v>
      </c>
      <c r="AL374" s="36">
        <f>IF($B374="P",VLOOKUP($E374,'[2]Costeo-JUL26'!$B$9:$CQ$307,AL$1,0),0)*$G374</f>
        <v>104775.4305</v>
      </c>
      <c r="AM374" s="35">
        <f>IF($B374="P",VLOOKUP($E374,'[2]Costeo-JUL26'!$B$9:$CQ$307,AM$1,0),0)</f>
        <v>1.7999999999999999E-2</v>
      </c>
      <c r="AN374" s="36">
        <f t="shared" si="169"/>
        <v>1885.9577489999999</v>
      </c>
      <c r="AO374" s="36">
        <f t="shared" si="170"/>
        <v>106661.388249</v>
      </c>
      <c r="AP374" s="34">
        <f>IF($B374="P",VLOOKUP($E374,'[2]Costeo-JUL26'!$B$9:$CQ$307,AP$1,0),0)</f>
        <v>901189</v>
      </c>
      <c r="AQ374" s="16">
        <f>IF($B374="P",VLOOKUP($E374,'[2]Costeo-JUL26'!$B$9:$CQ$307,AQ$1,0),0)*$G374</f>
        <v>13635</v>
      </c>
      <c r="AR374" s="36">
        <f>IF($B374="P",VLOOKUP($E374,'[2]Costeo-JUL26'!$B$9:$CQ$307,AR$1,0),0)*$G374</f>
        <v>1045589.0670189186</v>
      </c>
      <c r="AS374" s="35">
        <f>IF($B374="P",VLOOKUP($E374,'[2]Costeo-JUL26'!$B$9:$CQ$307,AS$1,0),0)</f>
        <v>0.02</v>
      </c>
      <c r="AT374" s="36">
        <f t="shared" si="171"/>
        <v>20911.781340378373</v>
      </c>
      <c r="AU374" s="36">
        <f t="shared" si="172"/>
        <v>1066500.848359297</v>
      </c>
      <c r="AV374" s="34">
        <f>IF($B374="P",VLOOKUP($E374,'[2]Costeo-JUL26'!$B$9:$CQ$307,AV$1,0),0)</f>
        <v>932317</v>
      </c>
      <c r="AW374" s="16">
        <f>IF($B374="P",VLOOKUP($E374,'[2]Costeo-JUL26'!$B$9:$CQ$307,AW$1,0),0)*$G374</f>
        <v>22.611375000000002</v>
      </c>
      <c r="AX374" s="36">
        <f>IF($B374="P",VLOOKUP($E374,'[2]Costeo-JUL26'!$B$9:$CQ$307,AX$1,0),0)*$G374</f>
        <v>97179.167475000009</v>
      </c>
      <c r="AY374" s="35">
        <f>IF($B374="P",VLOOKUP($E374,'[2]Costeo-JUL26'!$B$9:$CQ$307,AY$1,0),0)</f>
        <v>0.03</v>
      </c>
      <c r="AZ374" s="36">
        <f t="shared" si="173"/>
        <v>2915.37502425</v>
      </c>
      <c r="BA374" s="36">
        <f t="shared" si="174"/>
        <v>100094.54249925</v>
      </c>
      <c r="BB374" s="34">
        <f>IF($B374="P",VLOOKUP($E374,'[2]Costeo-JUL26'!$B$9:$CQ$307,BB$1,0),0)</f>
        <v>902311</v>
      </c>
      <c r="BC374" s="16">
        <f>IF($B374="P",VLOOKUP($E374,'[2]Costeo-JUL26'!$B$9:$CQ$307,BC$1,0),0)*$G374</f>
        <v>3.15625</v>
      </c>
      <c r="BD374" s="36">
        <f>IF($B374="P",VLOOKUP($E374,'[2]Costeo-JUL26'!$B$9:$CQ$307,BD$1,0),0)*$G374</f>
        <v>12377.692031250002</v>
      </c>
      <c r="BE374" s="35">
        <f>IF($B374="P",VLOOKUP($E374,'[2]Costeo-JUL26'!$B$9:$CQ$307,BE$1,0),0)</f>
        <v>0.03</v>
      </c>
      <c r="BF374" s="36">
        <f t="shared" si="175"/>
        <v>371.33076093750003</v>
      </c>
      <c r="BG374" s="36">
        <f t="shared" si="176"/>
        <v>12749.022792187503</v>
      </c>
      <c r="BH374" s="34">
        <f>IF($B374="P",VLOOKUP($E374,'[2]Costeo-JUL26'!$B$9:$CQ$307,BH$1,0),0)</f>
        <v>933089</v>
      </c>
      <c r="BI374" s="16">
        <f>IF($B374="P",VLOOKUP($E374,'[2]Costeo-JUL26'!$B$9:$CQ$307,BI$1,0),0)*$G374</f>
        <v>39.453125</v>
      </c>
      <c r="BJ374" s="36">
        <f>IF($B374="P",VLOOKUP($E374,'[2]Costeo-JUL26'!$B$9:$CQ$307,BJ$1,0),0)*$G374</f>
        <v>29379.658944904182</v>
      </c>
      <c r="BK374" s="35">
        <f>IF(BH374=910319,0,IF($B374="P",VLOOKUP($E374,'[2]Costeo-JUL26'!$B$9:$CQ$307,BK$1,0),0))</f>
        <v>0.02</v>
      </c>
      <c r="BL374" s="36">
        <f t="shared" si="177"/>
        <v>587.59317889808369</v>
      </c>
      <c r="BM374" s="36">
        <f t="shared" si="178"/>
        <v>29967.252123802267</v>
      </c>
      <c r="BN374" s="34">
        <f>IF($B374="P",VLOOKUP($E374,'[2]Costeo-JUL26'!$B$9:$CQ$307,BN$1,0),0)</f>
        <v>0</v>
      </c>
      <c r="BO374" s="16">
        <f>IF($B374="P",VLOOKUP($E374,'[2]Costeo-JUL26'!$B$9:$CQ$307,BO$1,0),0)*$G374</f>
        <v>0</v>
      </c>
      <c r="BP374" s="36">
        <f>IF($B374="P",VLOOKUP($E374,'[2]Costeo-JUL26'!$B$9:$CQ$307,BP$1,0),0)*$G374</f>
        <v>0</v>
      </c>
      <c r="BQ374" s="35">
        <f>IF($B374="P",VLOOKUP($E374,'[2]Costeo-JUL26'!$B$9:$CQ$307,BQ$1,0),0)</f>
        <v>0</v>
      </c>
      <c r="BR374" s="36">
        <f t="shared" si="179"/>
        <v>0</v>
      </c>
      <c r="BS374" s="36">
        <f t="shared" si="180"/>
        <v>0</v>
      </c>
      <c r="BT374" s="34">
        <f>IF($B374="P",VLOOKUP($E374,'[2]Costeo-JUL26'!$B$9:$CQ$307,BT$1,0),0)</f>
        <v>0</v>
      </c>
      <c r="BU374" s="16">
        <f>IF($B374="P",VLOOKUP($E374,'[2]Costeo-JUL26'!$B$9:$CQ$307,BU$1,0),0)*$G374</f>
        <v>0</v>
      </c>
      <c r="BV374" s="36">
        <f>IF($B374="P",VLOOKUP($E374,'[2]Costeo-JUL26'!$B$9:$CQ$307,BV$1,0),0)*$G374</f>
        <v>0</v>
      </c>
      <c r="BW374" s="35">
        <f>IF($B374="P",VLOOKUP($E374,'[2]Costeo-JUL26'!$B$9:$CQ$307,BW$1,0),0)</f>
        <v>0</v>
      </c>
      <c r="BX374" s="36">
        <f t="shared" si="181"/>
        <v>0</v>
      </c>
      <c r="BY374" s="36">
        <f t="shared" si="182"/>
        <v>0</v>
      </c>
      <c r="BZ374" s="34">
        <f>IF($B374="P",VLOOKUP($E374,'[2]Costeo-JUL26'!$B$9:$CQ$307,BZ$1,0),0)</f>
        <v>0</v>
      </c>
      <c r="CA374" s="16">
        <f>IF($B374="P",VLOOKUP($E374,'[2]Costeo-JUL26'!$B$9:$CQ$307,CA$1,0),0)*$G374</f>
        <v>0</v>
      </c>
      <c r="CB374" s="36">
        <f>IF($B374="P",VLOOKUP($E374,'[2]Costeo-JUL26'!$B$9:$CQ$307,CB$1,0),0)*$G374</f>
        <v>0</v>
      </c>
      <c r="CC374" s="35">
        <f>IF($B374="P",VLOOKUP($E374,'[2]Costeo-JUL26'!$B$9:$CQ$307,CC$1,0),0)</f>
        <v>0</v>
      </c>
      <c r="CD374" s="36">
        <f t="shared" si="183"/>
        <v>0</v>
      </c>
      <c r="CE374" s="36">
        <f t="shared" si="184"/>
        <v>0</v>
      </c>
      <c r="CF374" s="37">
        <f t="shared" si="156"/>
        <v>5614904.109227377</v>
      </c>
      <c r="CG374" s="36">
        <f>IF($B374="r",VLOOKUP($E374,'[2]Costeo-JUL26'!$B$9:$CQ$307,CG$1,0),0)*$G374</f>
        <v>0</v>
      </c>
      <c r="CH374" s="35">
        <f>VLOOKUP($E374,'[2]TEORICOS (05.26)'!$A$8:$T$251,CH$1,0)</f>
        <v>0</v>
      </c>
      <c r="CI374" s="36">
        <f t="shared" si="185"/>
        <v>0</v>
      </c>
      <c r="CJ374" s="37">
        <f t="shared" si="186"/>
        <v>0</v>
      </c>
      <c r="CM374" s="16">
        <f>SUMIFS('[1]Ajuste Inventario'!$I:$I,'[1]Ajuste Inventario'!$B:$B,E374,'[1]Ajuste Inventario'!$S:$S,D374)*-1</f>
        <v>0</v>
      </c>
      <c r="CN374" s="36">
        <f t="shared" si="157"/>
        <v>0</v>
      </c>
      <c r="CP374" t="str">
        <f t="shared" si="158"/>
        <v>2727Org.Vtas La Plata</v>
      </c>
      <c r="CQ374" s="10" t="e">
        <f t="shared" si="159"/>
        <v>#DIV/0!</v>
      </c>
    </row>
    <row r="375" spans="1:95" x14ac:dyDescent="0.25">
      <c r="A375" s="30">
        <v>46204</v>
      </c>
      <c r="B375" s="31" t="str">
        <f>VLOOKUP($E375,'[2]TEORICOS (05.26)'!$A$8:$T$251,B$1,0)</f>
        <v>P</v>
      </c>
      <c r="C375" s="32" t="str">
        <f>VLOOKUP($E375,'[2]TEORICOS (05.26)'!$A$8:$T$251,C$1,0)</f>
        <v>Sprite</v>
      </c>
      <c r="D375" t="s">
        <v>218</v>
      </c>
      <c r="E375">
        <v>2741</v>
      </c>
      <c r="F375" t="s">
        <v>164</v>
      </c>
      <c r="G375" s="16">
        <v>2390.375</v>
      </c>
      <c r="H375" s="16">
        <v>5050.8623749999579</v>
      </c>
      <c r="I375" s="33">
        <v>42663732.149999544</v>
      </c>
      <c r="J375" s="33">
        <v>42222368.069999561</v>
      </c>
      <c r="K375" s="34">
        <f>IF($B375="P",VLOOKUP($E375,'[2]Costeo-JUL26'!$B$9:$CQ$307,K$1,0),0)</f>
        <v>911399</v>
      </c>
      <c r="L375" s="35">
        <f>VLOOKUP($E375,'[2]TEORICOS (05.26)'!$A$8:$T$251,L$1,0)</f>
        <v>0.27500000000000002</v>
      </c>
      <c r="M375" s="36">
        <f t="shared" si="160"/>
        <v>11611151.21924988</v>
      </c>
      <c r="N375" s="35">
        <f>IF($B375="P",VLOOKUP($E375,'[2]Costeo-JUL26'!$B$9:$CQ$307,N$1,0),0)</f>
        <v>3.5000000000000003E-2</v>
      </c>
      <c r="O375" s="36">
        <f t="shared" si="161"/>
        <v>406390.29267374583</v>
      </c>
      <c r="P375" s="36">
        <f>IF($B375="P",VLOOKUP($E375,'[2]Costeo-JUL26'!$B$9:$CQ$307,P$1,0),0)*H375</f>
        <v>0</v>
      </c>
      <c r="Q375" s="36">
        <f t="shared" si="162"/>
        <v>12017541.511923626</v>
      </c>
      <c r="R375" s="34">
        <f>IF($B375="P",VLOOKUP($E375,'[2]Costeo-JUL26'!$B$9:$CQ$307,R$1,0),0)</f>
        <v>0</v>
      </c>
      <c r="S375" s="16">
        <f>IF($B375="P",VLOOKUP($E375,'[2]Costeo-JUL26'!$B$9:$CQ$307,S$1,0),0)*$G375</f>
        <v>0</v>
      </c>
      <c r="T375" s="36">
        <f>IF($B375="P",VLOOKUP($E375,'[2]Costeo-JUL26'!$B$9:$CQ$307,T$1,0),0)*$G375</f>
        <v>0</v>
      </c>
      <c r="U375" s="35">
        <f>IF($B375="P",VLOOKUP($E375,'[2]Costeo-JUL26'!$B$9:$CQ$307,U$1,0),0)</f>
        <v>0</v>
      </c>
      <c r="V375" s="36">
        <f t="shared" si="163"/>
        <v>0</v>
      </c>
      <c r="W375" s="36">
        <f t="shared" si="164"/>
        <v>0</v>
      </c>
      <c r="X375" s="34">
        <f>IF($B375="P",VLOOKUP($E375,'[2]Costeo-JUL26'!$B$9:$CQ$307,X$1,0),0)</f>
        <v>902338</v>
      </c>
      <c r="Y375" s="16">
        <f>IF($B375="P",VLOOKUP($E375,'[2]Costeo-JUL26'!$B$9:$CQ$307,Y$1,0),0)*$G375</f>
        <v>238.54030200000003</v>
      </c>
      <c r="Z375" s="36">
        <f>IF($B375="P",VLOOKUP($E375,'[2]Costeo-JUL26'!$B$9:$CQ$307,Z$1,0),0)*$G375</f>
        <v>67444.884987480007</v>
      </c>
      <c r="AA375" s="35">
        <f>IF($B375="P",VLOOKUP($E375,'[2]Costeo-JUL26'!$B$9:$CQ$307,AA$1,0),0)</f>
        <v>0.45</v>
      </c>
      <c r="AB375" s="36">
        <f t="shared" si="165"/>
        <v>30350.198244366005</v>
      </c>
      <c r="AC375" s="36">
        <f t="shared" si="166"/>
        <v>97795.083231846016</v>
      </c>
      <c r="AD375" s="34">
        <f>IF($B375="P",VLOOKUP($E375,'[2]Costeo-JUL26'!$B$9:$CQ$307,AD$1,0),0)</f>
        <v>901781</v>
      </c>
      <c r="AE375" s="16">
        <f>IF($B375="P",VLOOKUP($E375,'[2]Costeo-JUL26'!$B$9:$CQ$307,AE$1,0),0)*$G375</f>
        <v>19123</v>
      </c>
      <c r="AF375" s="36">
        <f>IF($B375="P",VLOOKUP($E375,'[2]Costeo-JUL26'!$B$9:$CQ$307,AF$1,0),0)*$G375</f>
        <v>293484.50560000003</v>
      </c>
      <c r="AG375" s="35">
        <f>IF($B375="P",VLOOKUP($E375,'[2]Costeo-JUL26'!$B$9:$CQ$307,AG$1,0),0)</f>
        <v>6.0000000000000001E-3</v>
      </c>
      <c r="AH375" s="36">
        <f t="shared" si="167"/>
        <v>1760.9070336000002</v>
      </c>
      <c r="AI375" s="36">
        <f t="shared" si="168"/>
        <v>295245.4126336</v>
      </c>
      <c r="AJ375" s="34">
        <f>IF($B375="P",VLOOKUP($E375,'[2]Costeo-JUL26'!$B$9:$CQ$307,AJ$1,0),0)</f>
        <v>911355</v>
      </c>
      <c r="AK375" s="16">
        <f>IF($B375="P",VLOOKUP($E375,'[2]Costeo-JUL26'!$B$9:$CQ$307,AK$1,0),0)*$G375</f>
        <v>19123</v>
      </c>
      <c r="AL375" s="36">
        <f>IF($B375="P",VLOOKUP($E375,'[2]Costeo-JUL26'!$B$9:$CQ$307,AL$1,0),0)*$G375</f>
        <v>207962.625</v>
      </c>
      <c r="AM375" s="35">
        <f>IF($B375="P",VLOOKUP($E375,'[2]Costeo-JUL26'!$B$9:$CQ$307,AM$1,0),0)</f>
        <v>1.7999999999999999E-2</v>
      </c>
      <c r="AN375" s="36">
        <f t="shared" si="169"/>
        <v>3743.3272499999998</v>
      </c>
      <c r="AO375" s="36">
        <f t="shared" si="170"/>
        <v>211705.95225</v>
      </c>
      <c r="AP375" s="34">
        <f>IF($B375="P",VLOOKUP($E375,'[2]Costeo-JUL26'!$B$9:$CQ$307,AP$1,0),0)</f>
        <v>913486</v>
      </c>
      <c r="AQ375" s="16">
        <f>IF($B375="P",VLOOKUP($E375,'[2]Costeo-JUL26'!$B$9:$CQ$307,AQ$1,0),0)*$G375</f>
        <v>19123</v>
      </c>
      <c r="AR375" s="36">
        <f>IF($B375="P",VLOOKUP($E375,'[2]Costeo-JUL26'!$B$9:$CQ$307,AR$1,0),0)*$G375</f>
        <v>2360474.3658245206</v>
      </c>
      <c r="AS375" s="35">
        <f>IF($B375="P",VLOOKUP($E375,'[2]Costeo-JUL26'!$B$9:$CQ$307,AS$1,0),0)</f>
        <v>0.02</v>
      </c>
      <c r="AT375" s="36">
        <f t="shared" si="171"/>
        <v>47209.487316490413</v>
      </c>
      <c r="AU375" s="36">
        <f t="shared" si="172"/>
        <v>2407683.8531410112</v>
      </c>
      <c r="AV375" s="34">
        <f>IF($B375="P",VLOOKUP($E375,'[2]Costeo-JUL26'!$B$9:$CQ$307,AV$1,0),0)</f>
        <v>902310</v>
      </c>
      <c r="AW375" s="16">
        <f>IF($B375="P",VLOOKUP($E375,'[2]Costeo-JUL26'!$B$9:$CQ$307,AW$1,0),0)*$G375</f>
        <v>74.579700000000003</v>
      </c>
      <c r="AX375" s="36">
        <f>IF($B375="P",VLOOKUP($E375,'[2]Costeo-JUL26'!$B$9:$CQ$307,AX$1,0),0)*$G375</f>
        <v>261293.41649368111</v>
      </c>
      <c r="AY375" s="35">
        <f>IF($B375="P",VLOOKUP($E375,'[2]Costeo-JUL26'!$B$9:$CQ$307,AY$1,0),0)</f>
        <v>0.03</v>
      </c>
      <c r="AZ375" s="36">
        <f t="shared" si="173"/>
        <v>7838.802494810433</v>
      </c>
      <c r="BA375" s="36">
        <f t="shared" si="174"/>
        <v>269132.21898849157</v>
      </c>
      <c r="BB375" s="34">
        <f>IF($B375="P",VLOOKUP($E375,'[2]Costeo-JUL26'!$B$9:$CQ$307,BB$1,0),0)</f>
        <v>902311</v>
      </c>
      <c r="BC375" s="16">
        <f>IF($B375="P",VLOOKUP($E375,'[2]Costeo-JUL26'!$B$9:$CQ$307,BC$1,0),0)*$G375</f>
        <v>11.951875000000001</v>
      </c>
      <c r="BD375" s="36">
        <f>IF($B375="P",VLOOKUP($E375,'[2]Costeo-JUL26'!$B$9:$CQ$307,BD$1,0),0)*$G375</f>
        <v>46871.010834375003</v>
      </c>
      <c r="BE375" s="35">
        <f>IF($B375="P",VLOOKUP($E375,'[2]Costeo-JUL26'!$B$9:$CQ$307,BE$1,0),0)</f>
        <v>0.03</v>
      </c>
      <c r="BF375" s="36">
        <f t="shared" si="175"/>
        <v>1406.1303250312501</v>
      </c>
      <c r="BG375" s="36">
        <f t="shared" si="176"/>
        <v>48277.141159406252</v>
      </c>
      <c r="BH375" s="34">
        <f>IF($B375="P",VLOOKUP($E375,'[2]Costeo-JUL26'!$B$9:$CQ$307,BH$1,0),0)</f>
        <v>910319</v>
      </c>
      <c r="BI375" s="16">
        <f>IF($B375="P",VLOOKUP($E375,'[2]Costeo-JUL26'!$B$9:$CQ$307,BI$1,0),0)*$G375</f>
        <v>42.685267857142854</v>
      </c>
      <c r="BJ375" s="36">
        <f>IF($B375="P",VLOOKUP($E375,'[2]Costeo-JUL26'!$B$9:$CQ$307,BJ$1,0),0)*$G375</f>
        <v>111600.6328125</v>
      </c>
      <c r="BK375" s="35">
        <f>IF(BH375=910319,0,IF($B375="P",VLOOKUP($E375,'[2]Costeo-JUL26'!$B$9:$CQ$307,BK$1,0),0))</f>
        <v>0</v>
      </c>
      <c r="BL375" s="36">
        <f t="shared" si="177"/>
        <v>0</v>
      </c>
      <c r="BM375" s="36">
        <f t="shared" si="178"/>
        <v>111600.6328125</v>
      </c>
      <c r="BN375" s="34">
        <f>IF($B375="P",VLOOKUP($E375,'[2]Costeo-JUL26'!$B$9:$CQ$307,BN$1,0),0)</f>
        <v>0</v>
      </c>
      <c r="BO375" s="16">
        <f>IF($B375="P",VLOOKUP($E375,'[2]Costeo-JUL26'!$B$9:$CQ$307,BO$1,0),0)*$G375</f>
        <v>0</v>
      </c>
      <c r="BP375" s="36">
        <f>IF($B375="P",VLOOKUP($E375,'[2]Costeo-JUL26'!$B$9:$CQ$307,BP$1,0),0)*$G375</f>
        <v>0</v>
      </c>
      <c r="BQ375" s="35">
        <f>IF($B375="P",VLOOKUP($E375,'[2]Costeo-JUL26'!$B$9:$CQ$307,BQ$1,0),0)</f>
        <v>0</v>
      </c>
      <c r="BR375" s="36">
        <f t="shared" si="179"/>
        <v>0</v>
      </c>
      <c r="BS375" s="36">
        <f t="shared" si="180"/>
        <v>0</v>
      </c>
      <c r="BT375" s="34">
        <f>IF($B375="P",VLOOKUP($E375,'[2]Costeo-JUL26'!$B$9:$CQ$307,BT$1,0),0)</f>
        <v>0</v>
      </c>
      <c r="BU375" s="16">
        <f>IF($B375="P",VLOOKUP($E375,'[2]Costeo-JUL26'!$B$9:$CQ$307,BU$1,0),0)*$G375</f>
        <v>0</v>
      </c>
      <c r="BV375" s="36">
        <f>IF($B375="P",VLOOKUP($E375,'[2]Costeo-JUL26'!$B$9:$CQ$307,BV$1,0),0)*$G375</f>
        <v>0</v>
      </c>
      <c r="BW375" s="35">
        <f>IF($B375="P",VLOOKUP($E375,'[2]Costeo-JUL26'!$B$9:$CQ$307,BW$1,0),0)</f>
        <v>0</v>
      </c>
      <c r="BX375" s="36">
        <f t="shared" si="181"/>
        <v>0</v>
      </c>
      <c r="BY375" s="36">
        <f t="shared" si="182"/>
        <v>0</v>
      </c>
      <c r="BZ375" s="34">
        <f>IF($B375="P",VLOOKUP($E375,'[2]Costeo-JUL26'!$B$9:$CQ$307,BZ$1,0),0)</f>
        <v>0</v>
      </c>
      <c r="CA375" s="16">
        <f>IF($B375="P",VLOOKUP($E375,'[2]Costeo-JUL26'!$B$9:$CQ$307,CA$1,0),0)*$G375</f>
        <v>0</v>
      </c>
      <c r="CB375" s="36">
        <f>IF($B375="P",VLOOKUP($E375,'[2]Costeo-JUL26'!$B$9:$CQ$307,CB$1,0),0)*$G375</f>
        <v>0</v>
      </c>
      <c r="CC375" s="35">
        <f>IF($B375="P",VLOOKUP($E375,'[2]Costeo-JUL26'!$B$9:$CQ$307,CC$1,0),0)</f>
        <v>0</v>
      </c>
      <c r="CD375" s="36">
        <f t="shared" si="183"/>
        <v>0</v>
      </c>
      <c r="CE375" s="36">
        <f t="shared" si="184"/>
        <v>0</v>
      </c>
      <c r="CF375" s="37">
        <f t="shared" si="156"/>
        <v>15458981.806140481</v>
      </c>
      <c r="CG375" s="36">
        <f>IF($B375="r",VLOOKUP($E375,'[2]Costeo-JUL26'!$B$9:$CQ$307,CG$1,0),0)*$G375</f>
        <v>0</v>
      </c>
      <c r="CH375" s="35">
        <f>VLOOKUP($E375,'[2]TEORICOS (05.26)'!$A$8:$T$251,CH$1,0)</f>
        <v>0</v>
      </c>
      <c r="CI375" s="36">
        <f t="shared" si="185"/>
        <v>0</v>
      </c>
      <c r="CJ375" s="37">
        <f t="shared" si="186"/>
        <v>0</v>
      </c>
      <c r="CM375" s="16">
        <f>SUMIFS('[1]Ajuste Inventario'!$I:$I,'[1]Ajuste Inventario'!$B:$B,E375,'[1]Ajuste Inventario'!$S:$S,D375)*-1</f>
        <v>0</v>
      </c>
      <c r="CN375" s="36">
        <f t="shared" si="157"/>
        <v>0</v>
      </c>
      <c r="CP375" t="str">
        <f t="shared" si="158"/>
        <v>2741Org.Vtas La Plata</v>
      </c>
      <c r="CQ375" s="10" t="e">
        <f t="shared" si="159"/>
        <v>#DIV/0!</v>
      </c>
    </row>
    <row r="376" spans="1:95" x14ac:dyDescent="0.25">
      <c r="A376" s="30">
        <v>46204</v>
      </c>
      <c r="B376" s="31" t="str">
        <f>VLOOKUP($E376,'[2]TEORICOS (05.26)'!$A$8:$T$251,B$1,0)</f>
        <v>P</v>
      </c>
      <c r="C376" s="32" t="str">
        <f>VLOOKUP($E376,'[2]TEORICOS (05.26)'!$A$8:$T$251,C$1,0)</f>
        <v>Sprite</v>
      </c>
      <c r="D376" t="s">
        <v>218</v>
      </c>
      <c r="E376">
        <v>2759</v>
      </c>
      <c r="F376" t="s">
        <v>165</v>
      </c>
      <c r="G376" s="16">
        <v>1992.998</v>
      </c>
      <c r="H376" s="16">
        <v>4739.3492440000346</v>
      </c>
      <c r="I376" s="33">
        <v>36010865.769999929</v>
      </c>
      <c r="J376" s="33">
        <v>35548377.769999959</v>
      </c>
      <c r="K376" s="34">
        <f>IF($B376="P",VLOOKUP($E376,'[2]Costeo-JUL26'!$B$9:$CQ$307,K$1,0),0)</f>
        <v>911399</v>
      </c>
      <c r="L376" s="35">
        <f>VLOOKUP($E376,'[2]TEORICOS (05.26)'!$A$8:$T$251,L$1,0)</f>
        <v>0.27500000000000002</v>
      </c>
      <c r="M376" s="36">
        <f t="shared" si="160"/>
        <v>9775803.8867499903</v>
      </c>
      <c r="N376" s="35">
        <f>IF($B376="P",VLOOKUP($E376,'[2]Costeo-JUL26'!$B$9:$CQ$307,N$1,0),0)</f>
        <v>3.5000000000000003E-2</v>
      </c>
      <c r="O376" s="36">
        <f t="shared" si="161"/>
        <v>342153.13603624969</v>
      </c>
      <c r="P376" s="36">
        <f>IF($B376="P",VLOOKUP($E376,'[2]Costeo-JUL26'!$B$9:$CQ$307,P$1,0),0)*H376</f>
        <v>0</v>
      </c>
      <c r="Q376" s="36">
        <f t="shared" si="162"/>
        <v>10117957.022786239</v>
      </c>
      <c r="R376" s="34">
        <f>IF($B376="P",VLOOKUP($E376,'[2]Costeo-JUL26'!$B$9:$CQ$307,R$1,0),0)</f>
        <v>0</v>
      </c>
      <c r="S376" s="16">
        <f>IF($B376="P",VLOOKUP($E376,'[2]Costeo-JUL26'!$B$9:$CQ$307,S$1,0),0)*$G376</f>
        <v>0</v>
      </c>
      <c r="T376" s="36">
        <f>IF($B376="P",VLOOKUP($E376,'[2]Costeo-JUL26'!$B$9:$CQ$307,T$1,0),0)*$G376</f>
        <v>0</v>
      </c>
      <c r="U376" s="35">
        <f>IF($B376="P",VLOOKUP($E376,'[2]Costeo-JUL26'!$B$9:$CQ$307,U$1,0),0)</f>
        <v>0</v>
      </c>
      <c r="V376" s="36">
        <f t="shared" si="163"/>
        <v>0</v>
      </c>
      <c r="W376" s="36">
        <f t="shared" si="164"/>
        <v>0</v>
      </c>
      <c r="X376" s="34">
        <f>IF($B376="P",VLOOKUP($E376,'[2]Costeo-JUL26'!$B$9:$CQ$307,X$1,0),0)</f>
        <v>902338</v>
      </c>
      <c r="Y376" s="16">
        <f>IF($B376="P",VLOOKUP($E376,'[2]Costeo-JUL26'!$B$9:$CQ$307,Y$1,0),0)*$G376</f>
        <v>223.74591346800003</v>
      </c>
      <c r="Z376" s="36">
        <f>IF($B376="P",VLOOKUP($E376,'[2]Costeo-JUL26'!$B$9:$CQ$307,Z$1,0),0)*$G376</f>
        <v>63261.919573942323</v>
      </c>
      <c r="AA376" s="35">
        <f>IF($B376="P",VLOOKUP($E376,'[2]Costeo-JUL26'!$B$9:$CQ$307,AA$1,0),0)</f>
        <v>0.45</v>
      </c>
      <c r="AB376" s="36">
        <f t="shared" si="165"/>
        <v>28467.863808274047</v>
      </c>
      <c r="AC376" s="36">
        <f t="shared" si="166"/>
        <v>91729.783382216367</v>
      </c>
      <c r="AD376" s="34">
        <f>IF($B376="P",VLOOKUP($E376,'[2]Costeo-JUL26'!$B$9:$CQ$307,AD$1,0),0)</f>
        <v>901781</v>
      </c>
      <c r="AE376" s="16">
        <f>IF($B376="P",VLOOKUP($E376,'[2]Costeo-JUL26'!$B$9:$CQ$307,AE$1,0),0)*$G376</f>
        <v>11957.988000000001</v>
      </c>
      <c r="AF376" s="36">
        <f>IF($B376="P",VLOOKUP($E376,'[2]Costeo-JUL26'!$B$9:$CQ$307,AF$1,0),0)*$G376</f>
        <v>183521.63343360001</v>
      </c>
      <c r="AG376" s="35">
        <f>IF($B376="P",VLOOKUP($E376,'[2]Costeo-JUL26'!$B$9:$CQ$307,AG$1,0),0)</f>
        <v>6.0000000000000001E-3</v>
      </c>
      <c r="AH376" s="36">
        <f t="shared" si="167"/>
        <v>1101.1298006016002</v>
      </c>
      <c r="AI376" s="36">
        <f t="shared" si="168"/>
        <v>184622.76323420161</v>
      </c>
      <c r="AJ376" s="34">
        <f>IF($B376="P",VLOOKUP($E376,'[2]Costeo-JUL26'!$B$9:$CQ$307,AJ$1,0),0)</f>
        <v>911543</v>
      </c>
      <c r="AK376" s="16">
        <f>IF($B376="P",VLOOKUP($E376,'[2]Costeo-JUL26'!$B$9:$CQ$307,AK$1,0),0)*$G376</f>
        <v>11957.988000000001</v>
      </c>
      <c r="AL376" s="36">
        <f>IF($B376="P",VLOOKUP($E376,'[2]Costeo-JUL26'!$B$9:$CQ$307,AL$1,0),0)*$G376</f>
        <v>178989.55598160002</v>
      </c>
      <c r="AM376" s="35">
        <f>IF($B376="P",VLOOKUP($E376,'[2]Costeo-JUL26'!$B$9:$CQ$307,AM$1,0),0)</f>
        <v>1.7999999999999999E-2</v>
      </c>
      <c r="AN376" s="36">
        <f t="shared" si="169"/>
        <v>3221.8120076688001</v>
      </c>
      <c r="AO376" s="36">
        <f t="shared" si="170"/>
        <v>182211.36798926882</v>
      </c>
      <c r="AP376" s="34">
        <f>IF($B376="P",VLOOKUP($E376,'[2]Costeo-JUL26'!$B$9:$CQ$307,AP$1,0),0)</f>
        <v>911881</v>
      </c>
      <c r="AQ376" s="16">
        <f>IF($B376="P",VLOOKUP($E376,'[2]Costeo-JUL26'!$B$9:$CQ$307,AQ$1,0),0)*$G376</f>
        <v>11957.988000000001</v>
      </c>
      <c r="AR376" s="36">
        <f>IF($B376="P",VLOOKUP($E376,'[2]Costeo-JUL26'!$B$9:$CQ$307,AR$1,0),0)*$G376</f>
        <v>1622593.7413326264</v>
      </c>
      <c r="AS376" s="35">
        <f>IF($B376="P",VLOOKUP($E376,'[2]Costeo-JUL26'!$B$9:$CQ$307,AS$1,0),0)</f>
        <v>0.02</v>
      </c>
      <c r="AT376" s="36">
        <f t="shared" si="171"/>
        <v>32451.874826652529</v>
      </c>
      <c r="AU376" s="36">
        <f t="shared" si="172"/>
        <v>1655045.6161592789</v>
      </c>
      <c r="AV376" s="34">
        <f>IF($B376="P",VLOOKUP($E376,'[2]Costeo-JUL26'!$B$9:$CQ$307,AV$1,0),0)</f>
        <v>932442</v>
      </c>
      <c r="AW376" s="16">
        <f>IF($B376="P",VLOOKUP($E376,'[2]Costeo-JUL26'!$B$9:$CQ$307,AW$1,0),0)*$G376</f>
        <v>55.206044599999998</v>
      </c>
      <c r="AX376" s="36">
        <f>IF($B376="P",VLOOKUP($E376,'[2]Costeo-JUL26'!$B$9:$CQ$307,AX$1,0),0)*$G376</f>
        <v>203780.65460251438</v>
      </c>
      <c r="AY376" s="35">
        <f>IF($B376="P",VLOOKUP($E376,'[2]Costeo-JUL26'!$B$9:$CQ$307,AY$1,0),0)</f>
        <v>0.03</v>
      </c>
      <c r="AZ376" s="36">
        <f t="shared" si="173"/>
        <v>6113.4196380754311</v>
      </c>
      <c r="BA376" s="36">
        <f t="shared" si="174"/>
        <v>209894.07424058981</v>
      </c>
      <c r="BB376" s="34">
        <f>IF($B376="P",VLOOKUP($E376,'[2]Costeo-JUL26'!$B$9:$CQ$307,BB$1,0),0)</f>
        <v>902311</v>
      </c>
      <c r="BC376" s="16">
        <f>IF($B376="P",VLOOKUP($E376,'[2]Costeo-JUL26'!$B$9:$CQ$307,BC$1,0),0)*$G376</f>
        <v>8.7193662500000002</v>
      </c>
      <c r="BD376" s="36">
        <f>IF($B376="P",VLOOKUP($E376,'[2]Costeo-JUL26'!$B$9:$CQ$307,BD$1,0),0)*$G376</f>
        <v>34194.259057481257</v>
      </c>
      <c r="BE376" s="35">
        <f>IF($B376="P",VLOOKUP($E376,'[2]Costeo-JUL26'!$B$9:$CQ$307,BE$1,0),0)</f>
        <v>0.03</v>
      </c>
      <c r="BF376" s="36">
        <f t="shared" si="175"/>
        <v>1025.8277717244378</v>
      </c>
      <c r="BG376" s="36">
        <f t="shared" si="176"/>
        <v>35220.086829205691</v>
      </c>
      <c r="BH376" s="34">
        <f>IF($B376="P",VLOOKUP($E376,'[2]Costeo-JUL26'!$B$9:$CQ$307,BH$1,0),0)</f>
        <v>933089</v>
      </c>
      <c r="BI376" s="16">
        <f>IF($B376="P",VLOOKUP($E376,'[2]Costeo-JUL26'!$B$9:$CQ$307,BI$1,0),0)*$G376</f>
        <v>74.737425000000002</v>
      </c>
      <c r="BJ376" s="36">
        <f>IF($B376="P",VLOOKUP($E376,'[2]Costeo-JUL26'!$B$9:$CQ$307,BJ$1,0),0)*$G376</f>
        <v>55654.908373426835</v>
      </c>
      <c r="BK376" s="35">
        <f>IF(BH376=910319,0,IF($B376="P",VLOOKUP($E376,'[2]Costeo-JUL26'!$B$9:$CQ$307,BK$1,0),0))</f>
        <v>0.02</v>
      </c>
      <c r="BL376" s="36">
        <f t="shared" si="177"/>
        <v>1113.0981674685368</v>
      </c>
      <c r="BM376" s="36">
        <f t="shared" si="178"/>
        <v>56768.006540895374</v>
      </c>
      <c r="BN376" s="34">
        <f>IF($B376="P",VLOOKUP($E376,'[2]Costeo-JUL26'!$B$9:$CQ$307,BN$1,0),0)</f>
        <v>0</v>
      </c>
      <c r="BO376" s="16">
        <f>IF($B376="P",VLOOKUP($E376,'[2]Costeo-JUL26'!$B$9:$CQ$307,BO$1,0),0)*$G376</f>
        <v>0</v>
      </c>
      <c r="BP376" s="36">
        <f>IF($B376="P",VLOOKUP($E376,'[2]Costeo-JUL26'!$B$9:$CQ$307,BP$1,0),0)*$G376</f>
        <v>0</v>
      </c>
      <c r="BQ376" s="35">
        <f>IF($B376="P",VLOOKUP($E376,'[2]Costeo-JUL26'!$B$9:$CQ$307,BQ$1,0),0)</f>
        <v>0</v>
      </c>
      <c r="BR376" s="36">
        <f t="shared" si="179"/>
        <v>0</v>
      </c>
      <c r="BS376" s="36">
        <f t="shared" si="180"/>
        <v>0</v>
      </c>
      <c r="BT376" s="34">
        <f>IF($B376="P",VLOOKUP($E376,'[2]Costeo-JUL26'!$B$9:$CQ$307,BT$1,0),0)</f>
        <v>0</v>
      </c>
      <c r="BU376" s="16">
        <f>IF($B376="P",VLOOKUP($E376,'[2]Costeo-JUL26'!$B$9:$CQ$307,BU$1,0),0)*$G376</f>
        <v>0</v>
      </c>
      <c r="BV376" s="36">
        <f>IF($B376="P",VLOOKUP($E376,'[2]Costeo-JUL26'!$B$9:$CQ$307,BV$1,0),0)*$G376</f>
        <v>0</v>
      </c>
      <c r="BW376" s="35">
        <f>IF($B376="P",VLOOKUP($E376,'[2]Costeo-JUL26'!$B$9:$CQ$307,BW$1,0),0)</f>
        <v>0</v>
      </c>
      <c r="BX376" s="36">
        <f t="shared" si="181"/>
        <v>0</v>
      </c>
      <c r="BY376" s="36">
        <f t="shared" si="182"/>
        <v>0</v>
      </c>
      <c r="BZ376" s="34">
        <f>IF($B376="P",VLOOKUP($E376,'[2]Costeo-JUL26'!$B$9:$CQ$307,BZ$1,0),0)</f>
        <v>0</v>
      </c>
      <c r="CA376" s="16">
        <f>IF($B376="P",VLOOKUP($E376,'[2]Costeo-JUL26'!$B$9:$CQ$307,CA$1,0),0)*$G376</f>
        <v>0</v>
      </c>
      <c r="CB376" s="36">
        <f>IF($B376="P",VLOOKUP($E376,'[2]Costeo-JUL26'!$B$9:$CQ$307,CB$1,0),0)*$G376</f>
        <v>0</v>
      </c>
      <c r="CC376" s="35">
        <f>IF($B376="P",VLOOKUP($E376,'[2]Costeo-JUL26'!$B$9:$CQ$307,CC$1,0),0)</f>
        <v>0</v>
      </c>
      <c r="CD376" s="36">
        <f t="shared" si="183"/>
        <v>0</v>
      </c>
      <c r="CE376" s="36">
        <f t="shared" si="184"/>
        <v>0</v>
      </c>
      <c r="CF376" s="37">
        <f t="shared" si="156"/>
        <v>12533448.721161895</v>
      </c>
      <c r="CG376" s="36">
        <f>IF($B376="r",VLOOKUP($E376,'[2]Costeo-JUL26'!$B$9:$CQ$307,CG$1,0),0)*$G376</f>
        <v>0</v>
      </c>
      <c r="CH376" s="35">
        <f>VLOOKUP($E376,'[2]TEORICOS (05.26)'!$A$8:$T$251,CH$1,0)</f>
        <v>0</v>
      </c>
      <c r="CI376" s="36">
        <f t="shared" si="185"/>
        <v>0</v>
      </c>
      <c r="CJ376" s="37">
        <f t="shared" si="186"/>
        <v>0</v>
      </c>
      <c r="CM376" s="16">
        <f>SUMIFS('[1]Ajuste Inventario'!$I:$I,'[1]Ajuste Inventario'!$B:$B,E376,'[1]Ajuste Inventario'!$S:$S,D376)*-1</f>
        <v>0</v>
      </c>
      <c r="CN376" s="36">
        <f t="shared" si="157"/>
        <v>0</v>
      </c>
      <c r="CP376" t="str">
        <f t="shared" si="158"/>
        <v>2759Org.Vtas La Plata</v>
      </c>
      <c r="CQ376" s="10" t="e">
        <f t="shared" si="159"/>
        <v>#DIV/0!</v>
      </c>
    </row>
    <row r="377" spans="1:95" x14ac:dyDescent="0.25">
      <c r="A377" s="30">
        <v>46204</v>
      </c>
      <c r="B377" s="31" t="str">
        <f>VLOOKUP($E377,'[2]TEORICOS (05.26)'!$A$8:$T$251,B$1,0)</f>
        <v>P</v>
      </c>
      <c r="C377" s="32" t="str">
        <f>VLOOKUP($E377,'[2]TEORICOS (05.26)'!$A$8:$T$251,C$1,0)</f>
        <v>Sprite</v>
      </c>
      <c r="D377" t="s">
        <v>218</v>
      </c>
      <c r="E377">
        <v>2780</v>
      </c>
      <c r="F377" t="s">
        <v>166</v>
      </c>
      <c r="G377" s="16">
        <v>143</v>
      </c>
      <c r="H377" s="16">
        <v>1611.8960000000006</v>
      </c>
      <c r="I377" s="33">
        <v>18367647.609999996</v>
      </c>
      <c r="J377" s="33">
        <v>17152753.709999993</v>
      </c>
      <c r="K377" s="34">
        <f>IF($B377="P",VLOOKUP($E377,'[2]Costeo-JUL26'!$B$9:$CQ$307,K$1,0),0)</f>
        <v>911399</v>
      </c>
      <c r="L377" s="35">
        <f>VLOOKUP($E377,'[2]TEORICOS (05.26)'!$A$8:$T$251,L$1,0)</f>
        <v>0.27500000000000002</v>
      </c>
      <c r="M377" s="36">
        <f t="shared" si="160"/>
        <v>4717007.2702499982</v>
      </c>
      <c r="N377" s="35">
        <f>IF($B377="P",VLOOKUP($E377,'[2]Costeo-JUL26'!$B$9:$CQ$307,N$1,0),0)</f>
        <v>3.5000000000000003E-2</v>
      </c>
      <c r="O377" s="36">
        <f t="shared" si="161"/>
        <v>165095.25445874996</v>
      </c>
      <c r="P377" s="36">
        <f>IF($B377="P",VLOOKUP($E377,'[2]Costeo-JUL26'!$B$9:$CQ$307,P$1,0),0)*H377</f>
        <v>0</v>
      </c>
      <c r="Q377" s="36">
        <f t="shared" si="162"/>
        <v>4882102.5247087479</v>
      </c>
      <c r="R377" s="34">
        <f>IF($B377="P",VLOOKUP($E377,'[2]Costeo-JUL26'!$B$9:$CQ$307,R$1,0),0)</f>
        <v>0</v>
      </c>
      <c r="S377" s="16">
        <f>IF($B377="P",VLOOKUP($E377,'[2]Costeo-JUL26'!$B$9:$CQ$307,S$1,0),0)*$G377</f>
        <v>0</v>
      </c>
      <c r="T377" s="36">
        <f>IF($B377="P",VLOOKUP($E377,'[2]Costeo-JUL26'!$B$9:$CQ$307,T$1,0),0)*$G377</f>
        <v>0</v>
      </c>
      <c r="U377" s="35">
        <f>IF($B377="P",VLOOKUP($E377,'[2]Costeo-JUL26'!$B$9:$CQ$307,U$1,0),0)</f>
        <v>0</v>
      </c>
      <c r="V377" s="36">
        <f t="shared" si="163"/>
        <v>0</v>
      </c>
      <c r="W377" s="36">
        <f t="shared" si="164"/>
        <v>0</v>
      </c>
      <c r="X377" s="34">
        <f>IF($B377="P",VLOOKUP($E377,'[2]Costeo-JUL26'!$B$9:$CQ$307,X$1,0),0)</f>
        <v>0</v>
      </c>
      <c r="Y377" s="16">
        <f>IF($B377="P",VLOOKUP($E377,'[2]Costeo-JUL26'!$B$9:$CQ$307,Y$1,0),0)*$G377</f>
        <v>0</v>
      </c>
      <c r="Z377" s="36">
        <f>IF($B377="P",VLOOKUP($E377,'[2]Costeo-JUL26'!$B$9:$CQ$307,Z$1,0),0)*$G377</f>
        <v>0</v>
      </c>
      <c r="AA377" s="35">
        <f>IF($B377="P",VLOOKUP($E377,'[2]Costeo-JUL26'!$B$9:$CQ$307,AA$1,0),0)</f>
        <v>0</v>
      </c>
      <c r="AB377" s="36">
        <f t="shared" si="165"/>
        <v>0</v>
      </c>
      <c r="AC377" s="36">
        <f t="shared" si="166"/>
        <v>0</v>
      </c>
      <c r="AD377" s="34">
        <f>IF($B377="P",VLOOKUP($E377,'[2]Costeo-JUL26'!$B$9:$CQ$307,AD$1,0),0)</f>
        <v>0</v>
      </c>
      <c r="AE377" s="16">
        <f>IF($B377="P",VLOOKUP($E377,'[2]Costeo-JUL26'!$B$9:$CQ$307,AE$1,0),0)*$G377</f>
        <v>0</v>
      </c>
      <c r="AF377" s="36">
        <f>IF($B377="P",VLOOKUP($E377,'[2]Costeo-JUL26'!$B$9:$CQ$307,AF$1,0),0)*$G377</f>
        <v>0</v>
      </c>
      <c r="AG377" s="35">
        <f>IF($B377="P",VLOOKUP($E377,'[2]Costeo-JUL26'!$B$9:$CQ$307,AG$1,0),0)</f>
        <v>0</v>
      </c>
      <c r="AH377" s="36">
        <f t="shared" si="167"/>
        <v>0</v>
      </c>
      <c r="AI377" s="36">
        <f t="shared" si="168"/>
        <v>0</v>
      </c>
      <c r="AJ377" s="34">
        <f>IF($B377="P",VLOOKUP($E377,'[2]Costeo-JUL26'!$B$9:$CQ$307,AJ$1,0),0)</f>
        <v>932371</v>
      </c>
      <c r="AK377" s="16">
        <f>IF($B377="P",VLOOKUP($E377,'[2]Costeo-JUL26'!$B$9:$CQ$307,AK$1,0),0)*$G377</f>
        <v>143</v>
      </c>
      <c r="AL377" s="36">
        <f>IF($B377="P",VLOOKUP($E377,'[2]Costeo-JUL26'!$B$9:$CQ$307,AL$1,0),0)*$G377</f>
        <v>26585.13</v>
      </c>
      <c r="AM377" s="35">
        <f>IF($B377="P",VLOOKUP($E377,'[2]Costeo-JUL26'!$B$9:$CQ$307,AM$1,0),0)</f>
        <v>1.7999999999999999E-2</v>
      </c>
      <c r="AN377" s="36">
        <f t="shared" si="169"/>
        <v>478.53233999999998</v>
      </c>
      <c r="AO377" s="36">
        <f t="shared" si="170"/>
        <v>27063.662340000003</v>
      </c>
      <c r="AP377" s="34">
        <f>IF($B377="P",VLOOKUP($E377,'[2]Costeo-JUL26'!$B$9:$CQ$307,AP$1,0),0)</f>
        <v>0</v>
      </c>
      <c r="AQ377" s="16">
        <f>IF($B377="P",VLOOKUP($E377,'[2]Costeo-JUL26'!$B$9:$CQ$307,AQ$1,0),0)*$G377</f>
        <v>0</v>
      </c>
      <c r="AR377" s="36">
        <f>IF($B377="P",VLOOKUP($E377,'[2]Costeo-JUL26'!$B$9:$CQ$307,AR$1,0),0)*$G377</f>
        <v>0</v>
      </c>
      <c r="AS377" s="35">
        <f>IF($B377="P",VLOOKUP($E377,'[2]Costeo-JUL26'!$B$9:$CQ$307,AS$1,0),0)</f>
        <v>0</v>
      </c>
      <c r="AT377" s="36">
        <f t="shared" si="171"/>
        <v>0</v>
      </c>
      <c r="AU377" s="36">
        <f t="shared" si="172"/>
        <v>0</v>
      </c>
      <c r="AV377" s="34">
        <f>IF($B377="P",VLOOKUP($E377,'[2]Costeo-JUL26'!$B$9:$CQ$307,AV$1,0),0)</f>
        <v>0</v>
      </c>
      <c r="AW377" s="16">
        <f>IF($B377="P",VLOOKUP($E377,'[2]Costeo-JUL26'!$B$9:$CQ$307,AW$1,0),0)*$G377</f>
        <v>0</v>
      </c>
      <c r="AX377" s="36">
        <f>IF($B377="P",VLOOKUP($E377,'[2]Costeo-JUL26'!$B$9:$CQ$307,AX$1,0),0)*$G377</f>
        <v>0</v>
      </c>
      <c r="AY377" s="35">
        <f>IF($B377="P",VLOOKUP($E377,'[2]Costeo-JUL26'!$B$9:$CQ$307,AY$1,0),0)</f>
        <v>0</v>
      </c>
      <c r="AZ377" s="36">
        <f t="shared" si="173"/>
        <v>0</v>
      </c>
      <c r="BA377" s="36">
        <f t="shared" si="174"/>
        <v>0</v>
      </c>
      <c r="BB377" s="34">
        <f>IF($B377="P",VLOOKUP($E377,'[2]Costeo-JUL26'!$B$9:$CQ$307,BB$1,0),0)</f>
        <v>902311</v>
      </c>
      <c r="BC377" s="16">
        <f>IF($B377="P",VLOOKUP($E377,'[2]Costeo-JUL26'!$B$9:$CQ$307,BC$1,0),0)*$G377</f>
        <v>0.59582380000000001</v>
      </c>
      <c r="BD377" s="36">
        <f>IF($B377="P",VLOOKUP($E377,'[2]Costeo-JUL26'!$B$9:$CQ$307,BD$1,0),0)*$G377</f>
        <v>2336.6094261510007</v>
      </c>
      <c r="BE377" s="35">
        <f>IF($B377="P",VLOOKUP($E377,'[2]Costeo-JUL26'!$B$9:$CQ$307,BE$1,0),0)</f>
        <v>0.03</v>
      </c>
      <c r="BF377" s="36">
        <f t="shared" si="175"/>
        <v>70.098282784530014</v>
      </c>
      <c r="BG377" s="36">
        <f t="shared" si="176"/>
        <v>2406.7077089355307</v>
      </c>
      <c r="BH377" s="34">
        <f>IF($B377="P",VLOOKUP($E377,'[2]Costeo-JUL26'!$B$9:$CQ$307,BH$1,0),0)</f>
        <v>0</v>
      </c>
      <c r="BI377" s="16">
        <f>IF($B377="P",VLOOKUP($E377,'[2]Costeo-JUL26'!$B$9:$CQ$307,BI$1,0),0)*$G377</f>
        <v>0</v>
      </c>
      <c r="BJ377" s="36">
        <f>IF($B377="P",VLOOKUP($E377,'[2]Costeo-JUL26'!$B$9:$CQ$307,BJ$1,0),0)*$G377</f>
        <v>0</v>
      </c>
      <c r="BK377" s="35">
        <f>IF(BH377=910319,0,IF($B377="P",VLOOKUP($E377,'[2]Costeo-JUL26'!$B$9:$CQ$307,BK$1,0),0))</f>
        <v>0</v>
      </c>
      <c r="BL377" s="36">
        <f t="shared" si="177"/>
        <v>0</v>
      </c>
      <c r="BM377" s="36">
        <f t="shared" si="178"/>
        <v>0</v>
      </c>
      <c r="BN377" s="34">
        <f>IF($B377="P",VLOOKUP($E377,'[2]Costeo-JUL26'!$B$9:$CQ$307,BN$1,0),0)</f>
        <v>931919</v>
      </c>
      <c r="BO377" s="16">
        <f>IF($B377="P",VLOOKUP($E377,'[2]Costeo-JUL26'!$B$9:$CQ$307,BO$1,0),0)*$G377</f>
        <v>143</v>
      </c>
      <c r="BP377" s="36">
        <f>IF($B377="P",VLOOKUP($E377,'[2]Costeo-JUL26'!$B$9:$CQ$307,BP$1,0),0)*$G377</f>
        <v>109320.35400000001</v>
      </c>
      <c r="BQ377" s="35">
        <f>IF($B377="P",VLOOKUP($E377,'[2]Costeo-JUL26'!$B$9:$CQ$307,BQ$1,0),0)</f>
        <v>0.02</v>
      </c>
      <c r="BR377" s="36">
        <f t="shared" si="179"/>
        <v>2186.40708</v>
      </c>
      <c r="BS377" s="36">
        <f t="shared" si="180"/>
        <v>111506.76108000001</v>
      </c>
      <c r="BT377" s="34">
        <f>IF($B377="P",VLOOKUP($E377,'[2]Costeo-JUL26'!$B$9:$CQ$307,BT$1,0),0)</f>
        <v>932564</v>
      </c>
      <c r="BU377" s="16">
        <f>IF($B377="P",VLOOKUP($E377,'[2]Costeo-JUL26'!$B$9:$CQ$307,BU$1,0),0)*$G377</f>
        <v>143</v>
      </c>
      <c r="BV377" s="36">
        <f>IF($B377="P",VLOOKUP($E377,'[2]Costeo-JUL26'!$B$9:$CQ$307,BV$1,0),0)*$G377</f>
        <v>284298.3</v>
      </c>
      <c r="BW377" s="35">
        <f>IF($B377="P",VLOOKUP($E377,'[2]Costeo-JUL26'!$B$9:$CQ$307,BW$1,0),0)</f>
        <v>0.02</v>
      </c>
      <c r="BX377" s="36">
        <f t="shared" si="181"/>
        <v>5685.9659999999994</v>
      </c>
      <c r="BY377" s="36">
        <f t="shared" si="182"/>
        <v>289984.266</v>
      </c>
      <c r="BZ377" s="34">
        <f>IF($B377="P",VLOOKUP($E377,'[2]Costeo-JUL26'!$B$9:$CQ$307,BZ$1,0),0)</f>
        <v>0</v>
      </c>
      <c r="CA377" s="16">
        <f>IF($B377="P",VLOOKUP($E377,'[2]Costeo-JUL26'!$B$9:$CQ$307,CA$1,0),0)*$G377</f>
        <v>0</v>
      </c>
      <c r="CB377" s="36">
        <f>IF($B377="P",VLOOKUP($E377,'[2]Costeo-JUL26'!$B$9:$CQ$307,CB$1,0),0)*$G377</f>
        <v>0</v>
      </c>
      <c r="CC377" s="35">
        <f>IF($B377="P",VLOOKUP($E377,'[2]Costeo-JUL26'!$B$9:$CQ$307,CC$1,0),0)</f>
        <v>0</v>
      </c>
      <c r="CD377" s="36">
        <f t="shared" si="183"/>
        <v>0</v>
      </c>
      <c r="CE377" s="36">
        <f t="shared" si="184"/>
        <v>0</v>
      </c>
      <c r="CF377" s="37">
        <f t="shared" si="156"/>
        <v>5313063.9218376828</v>
      </c>
      <c r="CG377" s="36">
        <f>IF($B377="r",VLOOKUP($E377,'[2]Costeo-JUL26'!$B$9:$CQ$307,CG$1,0),0)*$G377</f>
        <v>0</v>
      </c>
      <c r="CH377" s="35">
        <f>VLOOKUP($E377,'[2]TEORICOS (05.26)'!$A$8:$T$251,CH$1,0)</f>
        <v>0</v>
      </c>
      <c r="CI377" s="36">
        <f t="shared" si="185"/>
        <v>0</v>
      </c>
      <c r="CJ377" s="37">
        <f t="shared" si="186"/>
        <v>0</v>
      </c>
      <c r="CM377" s="16">
        <f>SUMIFS('[1]Ajuste Inventario'!$I:$I,'[1]Ajuste Inventario'!$B:$B,E377,'[1]Ajuste Inventario'!$S:$S,D377)*-1</f>
        <v>0</v>
      </c>
      <c r="CN377" s="36">
        <f t="shared" si="157"/>
        <v>0</v>
      </c>
      <c r="CP377" t="str">
        <f t="shared" si="158"/>
        <v>2780Org.Vtas La Plata</v>
      </c>
      <c r="CQ377" s="10" t="e">
        <f t="shared" si="159"/>
        <v>#DIV/0!</v>
      </c>
    </row>
    <row r="378" spans="1:95" x14ac:dyDescent="0.25">
      <c r="A378" s="30">
        <v>46204</v>
      </c>
      <c r="B378" s="31" t="str">
        <f>VLOOKUP($E378,'[2]TEORICOS (05.26)'!$A$8:$T$251,B$1,0)</f>
        <v>R</v>
      </c>
      <c r="C378" s="32" t="str">
        <f>VLOOKUP($E378,'[2]TEORICOS (05.26)'!$A$8:$T$251,C$1,0)</f>
        <v>Monster</v>
      </c>
      <c r="D378" t="s">
        <v>218</v>
      </c>
      <c r="E378">
        <v>3095</v>
      </c>
      <c r="F378" t="s">
        <v>167</v>
      </c>
      <c r="G378" s="16">
        <v>1075.1659999999999</v>
      </c>
      <c r="H378" s="16">
        <v>537.58299999999997</v>
      </c>
      <c r="I378" s="33">
        <v>13406999.700000077</v>
      </c>
      <c r="J378" s="33">
        <v>13310840.830000063</v>
      </c>
      <c r="K378" s="34">
        <f>IF($B378="P",VLOOKUP($E378,'[2]Costeo-JUL26'!$B$9:$CQ$307,K$1,0),0)</f>
        <v>0</v>
      </c>
      <c r="L378" s="35">
        <f>VLOOKUP($E378,'[2]TEORICOS (05.26)'!$A$8:$T$251,L$1,0)</f>
        <v>0</v>
      </c>
      <c r="M378" s="36">
        <f t="shared" si="160"/>
        <v>0</v>
      </c>
      <c r="N378" s="35">
        <f>IF($B378="P",VLOOKUP($E378,'[2]Costeo-JUL26'!$B$9:$CQ$307,N$1,0),0)</f>
        <v>0</v>
      </c>
      <c r="O378" s="36">
        <f t="shared" si="161"/>
        <v>0</v>
      </c>
      <c r="P378" s="36">
        <f>IF($B378="P",VLOOKUP($E378,'[2]Costeo-JUL26'!$B$9:$CQ$307,P$1,0),0)*H378</f>
        <v>0</v>
      </c>
      <c r="Q378" s="36">
        <f t="shared" si="162"/>
        <v>0</v>
      </c>
      <c r="R378" s="34">
        <f>IF($B378="P",VLOOKUP($E378,'[2]Costeo-JUL26'!$B$9:$CQ$307,R$1,0),0)</f>
        <v>0</v>
      </c>
      <c r="S378" s="16">
        <f>IF($B378="P",VLOOKUP($E378,'[2]Costeo-JUL26'!$B$9:$CQ$307,S$1,0),0)*$G378</f>
        <v>0</v>
      </c>
      <c r="T378" s="36">
        <f>IF($B378="P",VLOOKUP($E378,'[2]Costeo-JUL26'!$B$9:$CQ$307,T$1,0),0)*$G378</f>
        <v>0</v>
      </c>
      <c r="U378" s="35">
        <f>IF($B378="P",VLOOKUP($E378,'[2]Costeo-JUL26'!$B$9:$CQ$307,U$1,0),0)</f>
        <v>0</v>
      </c>
      <c r="V378" s="36">
        <f t="shared" si="163"/>
        <v>0</v>
      </c>
      <c r="W378" s="36">
        <f t="shared" si="164"/>
        <v>0</v>
      </c>
      <c r="X378" s="34">
        <f>IF($B378="P",VLOOKUP($E378,'[2]Costeo-JUL26'!$B$9:$CQ$307,X$1,0),0)</f>
        <v>0</v>
      </c>
      <c r="Y378" s="16">
        <f>IF($B378="P",VLOOKUP($E378,'[2]Costeo-JUL26'!$B$9:$CQ$307,Y$1,0),0)*$G378</f>
        <v>0</v>
      </c>
      <c r="Z378" s="36">
        <f>IF($B378="P",VLOOKUP($E378,'[2]Costeo-JUL26'!$B$9:$CQ$307,Z$1,0),0)*$G378</f>
        <v>0</v>
      </c>
      <c r="AA378" s="35">
        <f>IF($B378="P",VLOOKUP($E378,'[2]Costeo-JUL26'!$B$9:$CQ$307,AA$1,0),0)</f>
        <v>0</v>
      </c>
      <c r="AB378" s="36">
        <f t="shared" si="165"/>
        <v>0</v>
      </c>
      <c r="AC378" s="36">
        <f t="shared" si="166"/>
        <v>0</v>
      </c>
      <c r="AD378" s="34">
        <f>IF($B378="P",VLOOKUP($E378,'[2]Costeo-JUL26'!$B$9:$CQ$307,AD$1,0),0)</f>
        <v>0</v>
      </c>
      <c r="AE378" s="16">
        <f>IF($B378="P",VLOOKUP($E378,'[2]Costeo-JUL26'!$B$9:$CQ$307,AE$1,0),0)*$G378</f>
        <v>0</v>
      </c>
      <c r="AF378" s="36">
        <f>IF($B378="P",VLOOKUP($E378,'[2]Costeo-JUL26'!$B$9:$CQ$307,AF$1,0),0)*$G378</f>
        <v>0</v>
      </c>
      <c r="AG378" s="35">
        <f>IF($B378="P",VLOOKUP($E378,'[2]Costeo-JUL26'!$B$9:$CQ$307,AG$1,0),0)</f>
        <v>0</v>
      </c>
      <c r="AH378" s="36">
        <f t="shared" si="167"/>
        <v>0</v>
      </c>
      <c r="AI378" s="36">
        <f t="shared" si="168"/>
        <v>0</v>
      </c>
      <c r="AJ378" s="34">
        <f>IF($B378="P",VLOOKUP($E378,'[2]Costeo-JUL26'!$B$9:$CQ$307,AJ$1,0),0)</f>
        <v>0</v>
      </c>
      <c r="AK378" s="16">
        <f>IF($B378="P",VLOOKUP($E378,'[2]Costeo-JUL26'!$B$9:$CQ$307,AK$1,0),0)*$G378</f>
        <v>0</v>
      </c>
      <c r="AL378" s="36">
        <f>IF($B378="P",VLOOKUP($E378,'[2]Costeo-JUL26'!$B$9:$CQ$307,AL$1,0),0)*$G378</f>
        <v>0</v>
      </c>
      <c r="AM378" s="35">
        <f>IF($B378="P",VLOOKUP($E378,'[2]Costeo-JUL26'!$B$9:$CQ$307,AM$1,0),0)</f>
        <v>0</v>
      </c>
      <c r="AN378" s="36">
        <f t="shared" si="169"/>
        <v>0</v>
      </c>
      <c r="AO378" s="36">
        <f t="shared" si="170"/>
        <v>0</v>
      </c>
      <c r="AP378" s="34">
        <f>IF($B378="P",VLOOKUP($E378,'[2]Costeo-JUL26'!$B$9:$CQ$307,AP$1,0),0)</f>
        <v>0</v>
      </c>
      <c r="AQ378" s="16">
        <f>IF($B378="P",VLOOKUP($E378,'[2]Costeo-JUL26'!$B$9:$CQ$307,AQ$1,0),0)*$G378</f>
        <v>0</v>
      </c>
      <c r="AR378" s="36">
        <f>IF($B378="P",VLOOKUP($E378,'[2]Costeo-JUL26'!$B$9:$CQ$307,AR$1,0),0)*$G378</f>
        <v>0</v>
      </c>
      <c r="AS378" s="35">
        <f>IF($B378="P",VLOOKUP($E378,'[2]Costeo-JUL26'!$B$9:$CQ$307,AS$1,0),0)</f>
        <v>0</v>
      </c>
      <c r="AT378" s="36">
        <f t="shared" si="171"/>
        <v>0</v>
      </c>
      <c r="AU378" s="36">
        <f t="shared" si="172"/>
        <v>0</v>
      </c>
      <c r="AV378" s="34">
        <f>IF($B378="P",VLOOKUP($E378,'[2]Costeo-JUL26'!$B$9:$CQ$307,AV$1,0),0)</f>
        <v>0</v>
      </c>
      <c r="AW378" s="16">
        <f>IF($B378="P",VLOOKUP($E378,'[2]Costeo-JUL26'!$B$9:$CQ$307,AW$1,0),0)*$G378</f>
        <v>0</v>
      </c>
      <c r="AX378" s="36">
        <f>IF($B378="P",VLOOKUP($E378,'[2]Costeo-JUL26'!$B$9:$CQ$307,AX$1,0),0)*$G378</f>
        <v>0</v>
      </c>
      <c r="AY378" s="35">
        <f>IF($B378="P",VLOOKUP($E378,'[2]Costeo-JUL26'!$B$9:$CQ$307,AY$1,0),0)</f>
        <v>0</v>
      </c>
      <c r="AZ378" s="36">
        <f t="shared" si="173"/>
        <v>0</v>
      </c>
      <c r="BA378" s="36">
        <f t="shared" si="174"/>
        <v>0</v>
      </c>
      <c r="BB378" s="34">
        <f>IF($B378="P",VLOOKUP($E378,'[2]Costeo-JUL26'!$B$9:$CQ$307,BB$1,0),0)</f>
        <v>0</v>
      </c>
      <c r="BC378" s="16">
        <f>IF($B378="P",VLOOKUP($E378,'[2]Costeo-JUL26'!$B$9:$CQ$307,BC$1,0),0)*$G378</f>
        <v>0</v>
      </c>
      <c r="BD378" s="36">
        <f>IF($B378="P",VLOOKUP($E378,'[2]Costeo-JUL26'!$B$9:$CQ$307,BD$1,0),0)*$G378</f>
        <v>0</v>
      </c>
      <c r="BE378" s="35">
        <f>IF($B378="P",VLOOKUP($E378,'[2]Costeo-JUL26'!$B$9:$CQ$307,BE$1,0),0)</f>
        <v>0</v>
      </c>
      <c r="BF378" s="36">
        <f t="shared" si="175"/>
        <v>0</v>
      </c>
      <c r="BG378" s="36">
        <f t="shared" si="176"/>
        <v>0</v>
      </c>
      <c r="BH378" s="34">
        <f>IF($B378="P",VLOOKUP($E378,'[2]Costeo-JUL26'!$B$9:$CQ$307,BH$1,0),0)</f>
        <v>0</v>
      </c>
      <c r="BI378" s="16">
        <f>IF($B378="P",VLOOKUP($E378,'[2]Costeo-JUL26'!$B$9:$CQ$307,BI$1,0),0)*$G378</f>
        <v>0</v>
      </c>
      <c r="BJ378" s="36">
        <f>IF($B378="P",VLOOKUP($E378,'[2]Costeo-JUL26'!$B$9:$CQ$307,BJ$1,0),0)*$G378</f>
        <v>0</v>
      </c>
      <c r="BK378" s="35">
        <f>IF(BH378=910319,0,IF($B378="P",VLOOKUP($E378,'[2]Costeo-JUL26'!$B$9:$CQ$307,BK$1,0),0))</f>
        <v>0</v>
      </c>
      <c r="BL378" s="36">
        <f t="shared" si="177"/>
        <v>0</v>
      </c>
      <c r="BM378" s="36">
        <f t="shared" si="178"/>
        <v>0</v>
      </c>
      <c r="BN378" s="34">
        <f>IF($B378="P",VLOOKUP($E378,'[2]Costeo-JUL26'!$B$9:$CQ$307,BN$1,0),0)</f>
        <v>0</v>
      </c>
      <c r="BO378" s="16">
        <f>IF($B378="P",VLOOKUP($E378,'[2]Costeo-JUL26'!$B$9:$CQ$307,BO$1,0),0)*$G378</f>
        <v>0</v>
      </c>
      <c r="BP378" s="36">
        <f>IF($B378="P",VLOOKUP($E378,'[2]Costeo-JUL26'!$B$9:$CQ$307,BP$1,0),0)*$G378</f>
        <v>0</v>
      </c>
      <c r="BQ378" s="35">
        <f>IF($B378="P",VLOOKUP($E378,'[2]Costeo-JUL26'!$B$9:$CQ$307,BQ$1,0),0)</f>
        <v>0</v>
      </c>
      <c r="BR378" s="36">
        <f t="shared" si="179"/>
        <v>0</v>
      </c>
      <c r="BS378" s="36">
        <f t="shared" si="180"/>
        <v>0</v>
      </c>
      <c r="BT378" s="34">
        <f>IF($B378="P",VLOOKUP($E378,'[2]Costeo-JUL26'!$B$9:$CQ$307,BT$1,0),0)</f>
        <v>0</v>
      </c>
      <c r="BU378" s="16">
        <f>IF($B378="P",VLOOKUP($E378,'[2]Costeo-JUL26'!$B$9:$CQ$307,BU$1,0),0)*$G378</f>
        <v>0</v>
      </c>
      <c r="BV378" s="36">
        <f>IF($B378="P",VLOOKUP($E378,'[2]Costeo-JUL26'!$B$9:$CQ$307,BV$1,0),0)*$G378</f>
        <v>0</v>
      </c>
      <c r="BW378" s="35">
        <f>IF($B378="P",VLOOKUP($E378,'[2]Costeo-JUL26'!$B$9:$CQ$307,BW$1,0),0)</f>
        <v>0</v>
      </c>
      <c r="BX378" s="36">
        <f t="shared" si="181"/>
        <v>0</v>
      </c>
      <c r="BY378" s="36">
        <f t="shared" si="182"/>
        <v>0</v>
      </c>
      <c r="BZ378" s="34">
        <f>IF($B378="P",VLOOKUP($E378,'[2]Costeo-JUL26'!$B$9:$CQ$307,BZ$1,0),0)</f>
        <v>0</v>
      </c>
      <c r="CA378" s="16">
        <f>IF($B378="P",VLOOKUP($E378,'[2]Costeo-JUL26'!$B$9:$CQ$307,CA$1,0),0)*$G378</f>
        <v>0</v>
      </c>
      <c r="CB378" s="36">
        <f>IF($B378="P",VLOOKUP($E378,'[2]Costeo-JUL26'!$B$9:$CQ$307,CB$1,0),0)*$G378</f>
        <v>0</v>
      </c>
      <c r="CC378" s="35">
        <f>IF($B378="P",VLOOKUP($E378,'[2]Costeo-JUL26'!$B$9:$CQ$307,CC$1,0),0)</f>
        <v>0</v>
      </c>
      <c r="CD378" s="36">
        <f t="shared" si="183"/>
        <v>0</v>
      </c>
      <c r="CE378" s="36">
        <f t="shared" si="184"/>
        <v>0</v>
      </c>
      <c r="CF378" s="37">
        <f t="shared" si="156"/>
        <v>0</v>
      </c>
      <c r="CG378" s="36">
        <f>IF($B378="r",VLOOKUP($E378,'[2]Costeo-JUL26'!$B$9:$CQ$307,CG$1,0),0)*$G378</f>
        <v>8104934.6094599999</v>
      </c>
      <c r="CH378" s="35">
        <f>VLOOKUP($E378,'[2]TEORICOS (05.26)'!$A$8:$T$251,CH$1,0)</f>
        <v>0</v>
      </c>
      <c r="CI378" s="36">
        <f t="shared" si="185"/>
        <v>0</v>
      </c>
      <c r="CJ378" s="37">
        <f t="shared" si="186"/>
        <v>8104934.6094599999</v>
      </c>
      <c r="CM378" s="16">
        <f>SUMIFS('[1]Ajuste Inventario'!$I:$I,'[1]Ajuste Inventario'!$B:$B,E378,'[1]Ajuste Inventario'!$S:$S,D378)*-1</f>
        <v>0</v>
      </c>
      <c r="CN378" s="36">
        <f t="shared" si="157"/>
        <v>0</v>
      </c>
      <c r="CP378" t="str">
        <f t="shared" si="158"/>
        <v>3095Org.Vtas La Plata</v>
      </c>
      <c r="CQ378" s="10" t="e">
        <f t="shared" si="159"/>
        <v>#DIV/0!</v>
      </c>
    </row>
    <row r="379" spans="1:95" x14ac:dyDescent="0.25">
      <c r="A379" s="30">
        <v>46204</v>
      </c>
      <c r="B379" s="31" t="str">
        <f>VLOOKUP($E379,'[2]TEORICOS (05.26)'!$A$8:$T$251,B$1,0)</f>
        <v>R</v>
      </c>
      <c r="C379" s="32" t="str">
        <f>VLOOKUP($E379,'[2]TEORICOS (05.26)'!$A$8:$T$251,C$1,0)</f>
        <v>Monster</v>
      </c>
      <c r="D379" t="s">
        <v>218</v>
      </c>
      <c r="E379">
        <v>3205</v>
      </c>
      <c r="F379" t="s">
        <v>168</v>
      </c>
      <c r="G379" s="16">
        <v>3830.1660000000002</v>
      </c>
      <c r="H379" s="16">
        <v>1915.0830000000001</v>
      </c>
      <c r="I379" s="33">
        <v>47932486.409999184</v>
      </c>
      <c r="J379" s="33">
        <v>47622613.129999228</v>
      </c>
      <c r="K379" s="34">
        <f>IF($B379="P",VLOOKUP($E379,'[2]Costeo-JUL26'!$B$9:$CQ$307,K$1,0),0)</f>
        <v>0</v>
      </c>
      <c r="L379" s="35">
        <f>VLOOKUP($E379,'[2]TEORICOS (05.26)'!$A$8:$T$251,L$1,0)</f>
        <v>0</v>
      </c>
      <c r="M379" s="36">
        <f t="shared" si="160"/>
        <v>0</v>
      </c>
      <c r="N379" s="35">
        <f>IF($B379="P",VLOOKUP($E379,'[2]Costeo-JUL26'!$B$9:$CQ$307,N$1,0),0)</f>
        <v>0</v>
      </c>
      <c r="O379" s="36">
        <f t="shared" si="161"/>
        <v>0</v>
      </c>
      <c r="P379" s="36">
        <f>IF($B379="P",VLOOKUP($E379,'[2]Costeo-JUL26'!$B$9:$CQ$307,P$1,0),0)*H379</f>
        <v>0</v>
      </c>
      <c r="Q379" s="36">
        <f t="shared" si="162"/>
        <v>0</v>
      </c>
      <c r="R379" s="34">
        <f>IF($B379="P",VLOOKUP($E379,'[2]Costeo-JUL26'!$B$9:$CQ$307,R$1,0),0)</f>
        <v>0</v>
      </c>
      <c r="S379" s="16">
        <f>IF($B379="P",VLOOKUP($E379,'[2]Costeo-JUL26'!$B$9:$CQ$307,S$1,0),0)*$G379</f>
        <v>0</v>
      </c>
      <c r="T379" s="36">
        <f>IF($B379="P",VLOOKUP($E379,'[2]Costeo-JUL26'!$B$9:$CQ$307,T$1,0),0)*$G379</f>
        <v>0</v>
      </c>
      <c r="U379" s="35">
        <f>IF($B379="P",VLOOKUP($E379,'[2]Costeo-JUL26'!$B$9:$CQ$307,U$1,0),0)</f>
        <v>0</v>
      </c>
      <c r="V379" s="36">
        <f t="shared" si="163"/>
        <v>0</v>
      </c>
      <c r="W379" s="36">
        <f t="shared" si="164"/>
        <v>0</v>
      </c>
      <c r="X379" s="34">
        <f>IF($B379="P",VLOOKUP($E379,'[2]Costeo-JUL26'!$B$9:$CQ$307,X$1,0),0)</f>
        <v>0</v>
      </c>
      <c r="Y379" s="16">
        <f>IF($B379="P",VLOOKUP($E379,'[2]Costeo-JUL26'!$B$9:$CQ$307,Y$1,0),0)*$G379</f>
        <v>0</v>
      </c>
      <c r="Z379" s="36">
        <f>IF($B379="P",VLOOKUP($E379,'[2]Costeo-JUL26'!$B$9:$CQ$307,Z$1,0),0)*$G379</f>
        <v>0</v>
      </c>
      <c r="AA379" s="35">
        <f>IF($B379="P",VLOOKUP($E379,'[2]Costeo-JUL26'!$B$9:$CQ$307,AA$1,0),0)</f>
        <v>0</v>
      </c>
      <c r="AB379" s="36">
        <f t="shared" si="165"/>
        <v>0</v>
      </c>
      <c r="AC379" s="36">
        <f t="shared" si="166"/>
        <v>0</v>
      </c>
      <c r="AD379" s="34">
        <f>IF($B379="P",VLOOKUP($E379,'[2]Costeo-JUL26'!$B$9:$CQ$307,AD$1,0),0)</f>
        <v>0</v>
      </c>
      <c r="AE379" s="16">
        <f>IF($B379="P",VLOOKUP($E379,'[2]Costeo-JUL26'!$B$9:$CQ$307,AE$1,0),0)*$G379</f>
        <v>0</v>
      </c>
      <c r="AF379" s="36">
        <f>IF($B379="P",VLOOKUP($E379,'[2]Costeo-JUL26'!$B$9:$CQ$307,AF$1,0),0)*$G379</f>
        <v>0</v>
      </c>
      <c r="AG379" s="35">
        <f>IF($B379="P",VLOOKUP($E379,'[2]Costeo-JUL26'!$B$9:$CQ$307,AG$1,0),0)</f>
        <v>0</v>
      </c>
      <c r="AH379" s="36">
        <f t="shared" si="167"/>
        <v>0</v>
      </c>
      <c r="AI379" s="36">
        <f t="shared" si="168"/>
        <v>0</v>
      </c>
      <c r="AJ379" s="34">
        <f>IF($B379="P",VLOOKUP($E379,'[2]Costeo-JUL26'!$B$9:$CQ$307,AJ$1,0),0)</f>
        <v>0</v>
      </c>
      <c r="AK379" s="16">
        <f>IF($B379="P",VLOOKUP($E379,'[2]Costeo-JUL26'!$B$9:$CQ$307,AK$1,0),0)*$G379</f>
        <v>0</v>
      </c>
      <c r="AL379" s="36">
        <f>IF($B379="P",VLOOKUP($E379,'[2]Costeo-JUL26'!$B$9:$CQ$307,AL$1,0),0)*$G379</f>
        <v>0</v>
      </c>
      <c r="AM379" s="35">
        <f>IF($B379="P",VLOOKUP($E379,'[2]Costeo-JUL26'!$B$9:$CQ$307,AM$1,0),0)</f>
        <v>0</v>
      </c>
      <c r="AN379" s="36">
        <f t="shared" si="169"/>
        <v>0</v>
      </c>
      <c r="AO379" s="36">
        <f t="shared" si="170"/>
        <v>0</v>
      </c>
      <c r="AP379" s="34">
        <f>IF($B379="P",VLOOKUP($E379,'[2]Costeo-JUL26'!$B$9:$CQ$307,AP$1,0),0)</f>
        <v>0</v>
      </c>
      <c r="AQ379" s="16">
        <f>IF($B379="P",VLOOKUP($E379,'[2]Costeo-JUL26'!$B$9:$CQ$307,AQ$1,0),0)*$G379</f>
        <v>0</v>
      </c>
      <c r="AR379" s="36">
        <f>IF($B379="P",VLOOKUP($E379,'[2]Costeo-JUL26'!$B$9:$CQ$307,AR$1,0),0)*$G379</f>
        <v>0</v>
      </c>
      <c r="AS379" s="35">
        <f>IF($B379="P",VLOOKUP($E379,'[2]Costeo-JUL26'!$B$9:$CQ$307,AS$1,0),0)</f>
        <v>0</v>
      </c>
      <c r="AT379" s="36">
        <f t="shared" si="171"/>
        <v>0</v>
      </c>
      <c r="AU379" s="36">
        <f t="shared" si="172"/>
        <v>0</v>
      </c>
      <c r="AV379" s="34">
        <f>IF($B379="P",VLOOKUP($E379,'[2]Costeo-JUL26'!$B$9:$CQ$307,AV$1,0),0)</f>
        <v>0</v>
      </c>
      <c r="AW379" s="16">
        <f>IF($B379="P",VLOOKUP($E379,'[2]Costeo-JUL26'!$B$9:$CQ$307,AW$1,0),0)*$G379</f>
        <v>0</v>
      </c>
      <c r="AX379" s="36">
        <f>IF($B379="P",VLOOKUP($E379,'[2]Costeo-JUL26'!$B$9:$CQ$307,AX$1,0),0)*$G379</f>
        <v>0</v>
      </c>
      <c r="AY379" s="35">
        <f>IF($B379="P",VLOOKUP($E379,'[2]Costeo-JUL26'!$B$9:$CQ$307,AY$1,0),0)</f>
        <v>0</v>
      </c>
      <c r="AZ379" s="36">
        <f t="shared" si="173"/>
        <v>0</v>
      </c>
      <c r="BA379" s="36">
        <f t="shared" si="174"/>
        <v>0</v>
      </c>
      <c r="BB379" s="34">
        <f>IF($B379="P",VLOOKUP($E379,'[2]Costeo-JUL26'!$B$9:$CQ$307,BB$1,0),0)</f>
        <v>0</v>
      </c>
      <c r="BC379" s="16">
        <f>IF($B379="P",VLOOKUP($E379,'[2]Costeo-JUL26'!$B$9:$CQ$307,BC$1,0),0)*$G379</f>
        <v>0</v>
      </c>
      <c r="BD379" s="36">
        <f>IF($B379="P",VLOOKUP($E379,'[2]Costeo-JUL26'!$B$9:$CQ$307,BD$1,0),0)*$G379</f>
        <v>0</v>
      </c>
      <c r="BE379" s="35">
        <f>IF($B379="P",VLOOKUP($E379,'[2]Costeo-JUL26'!$B$9:$CQ$307,BE$1,0),0)</f>
        <v>0</v>
      </c>
      <c r="BF379" s="36">
        <f t="shared" si="175"/>
        <v>0</v>
      </c>
      <c r="BG379" s="36">
        <f t="shared" si="176"/>
        <v>0</v>
      </c>
      <c r="BH379" s="34">
        <f>IF($B379="P",VLOOKUP($E379,'[2]Costeo-JUL26'!$B$9:$CQ$307,BH$1,0),0)</f>
        <v>0</v>
      </c>
      <c r="BI379" s="16">
        <f>IF($B379="P",VLOOKUP($E379,'[2]Costeo-JUL26'!$B$9:$CQ$307,BI$1,0),0)*$G379</f>
        <v>0</v>
      </c>
      <c r="BJ379" s="36">
        <f>IF($B379="P",VLOOKUP($E379,'[2]Costeo-JUL26'!$B$9:$CQ$307,BJ$1,0),0)*$G379</f>
        <v>0</v>
      </c>
      <c r="BK379" s="35">
        <f>IF(BH379=910319,0,IF($B379="P",VLOOKUP($E379,'[2]Costeo-JUL26'!$B$9:$CQ$307,BK$1,0),0))</f>
        <v>0</v>
      </c>
      <c r="BL379" s="36">
        <f t="shared" si="177"/>
        <v>0</v>
      </c>
      <c r="BM379" s="36">
        <f t="shared" si="178"/>
        <v>0</v>
      </c>
      <c r="BN379" s="34">
        <f>IF($B379="P",VLOOKUP($E379,'[2]Costeo-JUL26'!$B$9:$CQ$307,BN$1,0),0)</f>
        <v>0</v>
      </c>
      <c r="BO379" s="16">
        <f>IF($B379="P",VLOOKUP($E379,'[2]Costeo-JUL26'!$B$9:$CQ$307,BO$1,0),0)*$G379</f>
        <v>0</v>
      </c>
      <c r="BP379" s="36">
        <f>IF($B379="P",VLOOKUP($E379,'[2]Costeo-JUL26'!$B$9:$CQ$307,BP$1,0),0)*$G379</f>
        <v>0</v>
      </c>
      <c r="BQ379" s="35">
        <f>IF($B379="P",VLOOKUP($E379,'[2]Costeo-JUL26'!$B$9:$CQ$307,BQ$1,0),0)</f>
        <v>0</v>
      </c>
      <c r="BR379" s="36">
        <f t="shared" si="179"/>
        <v>0</v>
      </c>
      <c r="BS379" s="36">
        <f t="shared" si="180"/>
        <v>0</v>
      </c>
      <c r="BT379" s="34">
        <f>IF($B379="P",VLOOKUP($E379,'[2]Costeo-JUL26'!$B$9:$CQ$307,BT$1,0),0)</f>
        <v>0</v>
      </c>
      <c r="BU379" s="16">
        <f>IF($B379="P",VLOOKUP($E379,'[2]Costeo-JUL26'!$B$9:$CQ$307,BU$1,0),0)*$G379</f>
        <v>0</v>
      </c>
      <c r="BV379" s="36">
        <f>IF($B379="P",VLOOKUP($E379,'[2]Costeo-JUL26'!$B$9:$CQ$307,BV$1,0),0)*$G379</f>
        <v>0</v>
      </c>
      <c r="BW379" s="35">
        <f>IF($B379="P",VLOOKUP($E379,'[2]Costeo-JUL26'!$B$9:$CQ$307,BW$1,0),0)</f>
        <v>0</v>
      </c>
      <c r="BX379" s="36">
        <f t="shared" si="181"/>
        <v>0</v>
      </c>
      <c r="BY379" s="36">
        <f t="shared" si="182"/>
        <v>0</v>
      </c>
      <c r="BZ379" s="34">
        <f>IF($B379="P",VLOOKUP($E379,'[2]Costeo-JUL26'!$B$9:$CQ$307,BZ$1,0),0)</f>
        <v>0</v>
      </c>
      <c r="CA379" s="16">
        <f>IF($B379="P",VLOOKUP($E379,'[2]Costeo-JUL26'!$B$9:$CQ$307,CA$1,0),0)*$G379</f>
        <v>0</v>
      </c>
      <c r="CB379" s="36">
        <f>IF($B379="P",VLOOKUP($E379,'[2]Costeo-JUL26'!$B$9:$CQ$307,CB$1,0),0)*$G379</f>
        <v>0</v>
      </c>
      <c r="CC379" s="35">
        <f>IF($B379="P",VLOOKUP($E379,'[2]Costeo-JUL26'!$B$9:$CQ$307,CC$1,0),0)</f>
        <v>0</v>
      </c>
      <c r="CD379" s="36">
        <f t="shared" si="183"/>
        <v>0</v>
      </c>
      <c r="CE379" s="36">
        <f t="shared" si="184"/>
        <v>0</v>
      </c>
      <c r="CF379" s="37">
        <f t="shared" si="156"/>
        <v>0</v>
      </c>
      <c r="CG379" s="36">
        <f>IF($B379="r",VLOOKUP($E379,'[2]Costeo-JUL26'!$B$9:$CQ$307,CG$1,0),0)*$G379</f>
        <v>28583226.60156</v>
      </c>
      <c r="CH379" s="35">
        <f>VLOOKUP($E379,'[2]TEORICOS (05.26)'!$A$8:$T$251,CH$1,0)</f>
        <v>0</v>
      </c>
      <c r="CI379" s="36">
        <f t="shared" si="185"/>
        <v>0</v>
      </c>
      <c r="CJ379" s="37">
        <f t="shared" si="186"/>
        <v>28583226.60156</v>
      </c>
      <c r="CM379" s="16">
        <f>SUMIFS('[1]Ajuste Inventario'!$I:$I,'[1]Ajuste Inventario'!$B:$B,E379,'[1]Ajuste Inventario'!$S:$S,D379)*-1</f>
        <v>0</v>
      </c>
      <c r="CN379" s="36">
        <f t="shared" si="157"/>
        <v>0</v>
      </c>
      <c r="CP379" t="str">
        <f t="shared" si="158"/>
        <v>3205Org.Vtas La Plata</v>
      </c>
      <c r="CQ379" s="10" t="e">
        <f t="shared" si="159"/>
        <v>#DIV/0!</v>
      </c>
    </row>
    <row r="380" spans="1:95" x14ac:dyDescent="0.25">
      <c r="A380" s="30">
        <v>46204</v>
      </c>
      <c r="B380" s="31" t="str">
        <f>VLOOKUP($E380,'[2]TEORICOS (05.26)'!$A$8:$T$251,B$1,0)</f>
        <v>R</v>
      </c>
      <c r="C380" s="32" t="str">
        <f>VLOOKUP($E380,'[2]TEORICOS (05.26)'!$A$8:$T$251,C$1,0)</f>
        <v>Monster</v>
      </c>
      <c r="D380" t="s">
        <v>218</v>
      </c>
      <c r="E380">
        <v>3206</v>
      </c>
      <c r="F380" t="s">
        <v>169</v>
      </c>
      <c r="G380" s="16">
        <v>2011.3330000000001</v>
      </c>
      <c r="H380" s="16">
        <v>1005.6665</v>
      </c>
      <c r="I380" s="33">
        <v>25205058.489999592</v>
      </c>
      <c r="J380" s="33">
        <v>24946258.399999641</v>
      </c>
      <c r="K380" s="34">
        <f>IF($B380="P",VLOOKUP($E380,'[2]Costeo-JUL26'!$B$9:$CQ$307,K$1,0),0)</f>
        <v>0</v>
      </c>
      <c r="L380" s="35">
        <f>VLOOKUP($E380,'[2]TEORICOS (05.26)'!$A$8:$T$251,L$1,0)</f>
        <v>0</v>
      </c>
      <c r="M380" s="36">
        <f t="shared" si="160"/>
        <v>0</v>
      </c>
      <c r="N380" s="35">
        <f>IF($B380="P",VLOOKUP($E380,'[2]Costeo-JUL26'!$B$9:$CQ$307,N$1,0),0)</f>
        <v>0</v>
      </c>
      <c r="O380" s="36">
        <f t="shared" si="161"/>
        <v>0</v>
      </c>
      <c r="P380" s="36">
        <f>IF($B380="P",VLOOKUP($E380,'[2]Costeo-JUL26'!$B$9:$CQ$307,P$1,0),0)*H380</f>
        <v>0</v>
      </c>
      <c r="Q380" s="36">
        <f t="shared" si="162"/>
        <v>0</v>
      </c>
      <c r="R380" s="34">
        <f>IF($B380="P",VLOOKUP($E380,'[2]Costeo-JUL26'!$B$9:$CQ$307,R$1,0),0)</f>
        <v>0</v>
      </c>
      <c r="S380" s="16">
        <f>IF($B380="P",VLOOKUP($E380,'[2]Costeo-JUL26'!$B$9:$CQ$307,S$1,0),0)*$G380</f>
        <v>0</v>
      </c>
      <c r="T380" s="36">
        <f>IF($B380="P",VLOOKUP($E380,'[2]Costeo-JUL26'!$B$9:$CQ$307,T$1,0),0)*$G380</f>
        <v>0</v>
      </c>
      <c r="U380" s="35">
        <f>IF($B380="P",VLOOKUP($E380,'[2]Costeo-JUL26'!$B$9:$CQ$307,U$1,0),0)</f>
        <v>0</v>
      </c>
      <c r="V380" s="36">
        <f t="shared" si="163"/>
        <v>0</v>
      </c>
      <c r="W380" s="36">
        <f t="shared" si="164"/>
        <v>0</v>
      </c>
      <c r="X380" s="34">
        <f>IF($B380="P",VLOOKUP($E380,'[2]Costeo-JUL26'!$B$9:$CQ$307,X$1,0),0)</f>
        <v>0</v>
      </c>
      <c r="Y380" s="16">
        <f>IF($B380="P",VLOOKUP($E380,'[2]Costeo-JUL26'!$B$9:$CQ$307,Y$1,0),0)*$G380</f>
        <v>0</v>
      </c>
      <c r="Z380" s="36">
        <f>IF($B380="P",VLOOKUP($E380,'[2]Costeo-JUL26'!$B$9:$CQ$307,Z$1,0),0)*$G380</f>
        <v>0</v>
      </c>
      <c r="AA380" s="35">
        <f>IF($B380="P",VLOOKUP($E380,'[2]Costeo-JUL26'!$B$9:$CQ$307,AA$1,0),0)</f>
        <v>0</v>
      </c>
      <c r="AB380" s="36">
        <f t="shared" si="165"/>
        <v>0</v>
      </c>
      <c r="AC380" s="36">
        <f t="shared" si="166"/>
        <v>0</v>
      </c>
      <c r="AD380" s="34">
        <f>IF($B380="P",VLOOKUP($E380,'[2]Costeo-JUL26'!$B$9:$CQ$307,AD$1,0),0)</f>
        <v>0</v>
      </c>
      <c r="AE380" s="16">
        <f>IF($B380="P",VLOOKUP($E380,'[2]Costeo-JUL26'!$B$9:$CQ$307,AE$1,0),0)*$G380</f>
        <v>0</v>
      </c>
      <c r="AF380" s="36">
        <f>IF($B380="P",VLOOKUP($E380,'[2]Costeo-JUL26'!$B$9:$CQ$307,AF$1,0),0)*$G380</f>
        <v>0</v>
      </c>
      <c r="AG380" s="35">
        <f>IF($B380="P",VLOOKUP($E380,'[2]Costeo-JUL26'!$B$9:$CQ$307,AG$1,0),0)</f>
        <v>0</v>
      </c>
      <c r="AH380" s="36">
        <f t="shared" si="167"/>
        <v>0</v>
      </c>
      <c r="AI380" s="36">
        <f t="shared" si="168"/>
        <v>0</v>
      </c>
      <c r="AJ380" s="34">
        <f>IF($B380="P",VLOOKUP($E380,'[2]Costeo-JUL26'!$B$9:$CQ$307,AJ$1,0),0)</f>
        <v>0</v>
      </c>
      <c r="AK380" s="16">
        <f>IF($B380="P",VLOOKUP($E380,'[2]Costeo-JUL26'!$B$9:$CQ$307,AK$1,0),0)*$G380</f>
        <v>0</v>
      </c>
      <c r="AL380" s="36">
        <f>IF($B380="P",VLOOKUP($E380,'[2]Costeo-JUL26'!$B$9:$CQ$307,AL$1,0),0)*$G380</f>
        <v>0</v>
      </c>
      <c r="AM380" s="35">
        <f>IF($B380="P",VLOOKUP($E380,'[2]Costeo-JUL26'!$B$9:$CQ$307,AM$1,0),0)</f>
        <v>0</v>
      </c>
      <c r="AN380" s="36">
        <f t="shared" si="169"/>
        <v>0</v>
      </c>
      <c r="AO380" s="36">
        <f t="shared" si="170"/>
        <v>0</v>
      </c>
      <c r="AP380" s="34">
        <f>IF($B380="P",VLOOKUP($E380,'[2]Costeo-JUL26'!$B$9:$CQ$307,AP$1,0),0)</f>
        <v>0</v>
      </c>
      <c r="AQ380" s="16">
        <f>IF($B380="P",VLOOKUP($E380,'[2]Costeo-JUL26'!$B$9:$CQ$307,AQ$1,0),0)*$G380</f>
        <v>0</v>
      </c>
      <c r="AR380" s="36">
        <f>IF($B380="P",VLOOKUP($E380,'[2]Costeo-JUL26'!$B$9:$CQ$307,AR$1,0),0)*$G380</f>
        <v>0</v>
      </c>
      <c r="AS380" s="35">
        <f>IF($B380="P",VLOOKUP($E380,'[2]Costeo-JUL26'!$B$9:$CQ$307,AS$1,0),0)</f>
        <v>0</v>
      </c>
      <c r="AT380" s="36">
        <f t="shared" si="171"/>
        <v>0</v>
      </c>
      <c r="AU380" s="36">
        <f t="shared" si="172"/>
        <v>0</v>
      </c>
      <c r="AV380" s="34">
        <f>IF($B380="P",VLOOKUP($E380,'[2]Costeo-JUL26'!$B$9:$CQ$307,AV$1,0),0)</f>
        <v>0</v>
      </c>
      <c r="AW380" s="16">
        <f>IF($B380="P",VLOOKUP($E380,'[2]Costeo-JUL26'!$B$9:$CQ$307,AW$1,0),0)*$G380</f>
        <v>0</v>
      </c>
      <c r="AX380" s="36">
        <f>IF($B380="P",VLOOKUP($E380,'[2]Costeo-JUL26'!$B$9:$CQ$307,AX$1,0),0)*$G380</f>
        <v>0</v>
      </c>
      <c r="AY380" s="35">
        <f>IF($B380="P",VLOOKUP($E380,'[2]Costeo-JUL26'!$B$9:$CQ$307,AY$1,0),0)</f>
        <v>0</v>
      </c>
      <c r="AZ380" s="36">
        <f t="shared" si="173"/>
        <v>0</v>
      </c>
      <c r="BA380" s="36">
        <f t="shared" si="174"/>
        <v>0</v>
      </c>
      <c r="BB380" s="34">
        <f>IF($B380="P",VLOOKUP($E380,'[2]Costeo-JUL26'!$B$9:$CQ$307,BB$1,0),0)</f>
        <v>0</v>
      </c>
      <c r="BC380" s="16">
        <f>IF($B380="P",VLOOKUP($E380,'[2]Costeo-JUL26'!$B$9:$CQ$307,BC$1,0),0)*$G380</f>
        <v>0</v>
      </c>
      <c r="BD380" s="36">
        <f>IF($B380="P",VLOOKUP($E380,'[2]Costeo-JUL26'!$B$9:$CQ$307,BD$1,0),0)*$G380</f>
        <v>0</v>
      </c>
      <c r="BE380" s="35">
        <f>IF($B380="P",VLOOKUP($E380,'[2]Costeo-JUL26'!$B$9:$CQ$307,BE$1,0),0)</f>
        <v>0</v>
      </c>
      <c r="BF380" s="36">
        <f t="shared" si="175"/>
        <v>0</v>
      </c>
      <c r="BG380" s="36">
        <f t="shared" si="176"/>
        <v>0</v>
      </c>
      <c r="BH380" s="34">
        <f>IF($B380="P",VLOOKUP($E380,'[2]Costeo-JUL26'!$B$9:$CQ$307,BH$1,0),0)</f>
        <v>0</v>
      </c>
      <c r="BI380" s="16">
        <f>IF($B380="P",VLOOKUP($E380,'[2]Costeo-JUL26'!$B$9:$CQ$307,BI$1,0),0)*$G380</f>
        <v>0</v>
      </c>
      <c r="BJ380" s="36">
        <f>IF($B380="P",VLOOKUP($E380,'[2]Costeo-JUL26'!$B$9:$CQ$307,BJ$1,0),0)*$G380</f>
        <v>0</v>
      </c>
      <c r="BK380" s="35">
        <f>IF(BH380=910319,0,IF($B380="P",VLOOKUP($E380,'[2]Costeo-JUL26'!$B$9:$CQ$307,BK$1,0),0))</f>
        <v>0</v>
      </c>
      <c r="BL380" s="36">
        <f t="shared" si="177"/>
        <v>0</v>
      </c>
      <c r="BM380" s="36">
        <f t="shared" si="178"/>
        <v>0</v>
      </c>
      <c r="BN380" s="34">
        <f>IF($B380="P",VLOOKUP($E380,'[2]Costeo-JUL26'!$B$9:$CQ$307,BN$1,0),0)</f>
        <v>0</v>
      </c>
      <c r="BO380" s="16">
        <f>IF($B380="P",VLOOKUP($E380,'[2]Costeo-JUL26'!$B$9:$CQ$307,BO$1,0),0)*$G380</f>
        <v>0</v>
      </c>
      <c r="BP380" s="36">
        <f>IF($B380="P",VLOOKUP($E380,'[2]Costeo-JUL26'!$B$9:$CQ$307,BP$1,0),0)*$G380</f>
        <v>0</v>
      </c>
      <c r="BQ380" s="35">
        <f>IF($B380="P",VLOOKUP($E380,'[2]Costeo-JUL26'!$B$9:$CQ$307,BQ$1,0),0)</f>
        <v>0</v>
      </c>
      <c r="BR380" s="36">
        <f t="shared" si="179"/>
        <v>0</v>
      </c>
      <c r="BS380" s="36">
        <f t="shared" si="180"/>
        <v>0</v>
      </c>
      <c r="BT380" s="34">
        <f>IF($B380="P",VLOOKUP($E380,'[2]Costeo-JUL26'!$B$9:$CQ$307,BT$1,0),0)</f>
        <v>0</v>
      </c>
      <c r="BU380" s="16">
        <f>IF($B380="P",VLOOKUP($E380,'[2]Costeo-JUL26'!$B$9:$CQ$307,BU$1,0),0)*$G380</f>
        <v>0</v>
      </c>
      <c r="BV380" s="36">
        <f>IF($B380="P",VLOOKUP($E380,'[2]Costeo-JUL26'!$B$9:$CQ$307,BV$1,0),0)*$G380</f>
        <v>0</v>
      </c>
      <c r="BW380" s="35">
        <f>IF($B380="P",VLOOKUP($E380,'[2]Costeo-JUL26'!$B$9:$CQ$307,BW$1,0),0)</f>
        <v>0</v>
      </c>
      <c r="BX380" s="36">
        <f t="shared" si="181"/>
        <v>0</v>
      </c>
      <c r="BY380" s="36">
        <f t="shared" si="182"/>
        <v>0</v>
      </c>
      <c r="BZ380" s="34">
        <f>IF($B380="P",VLOOKUP($E380,'[2]Costeo-JUL26'!$B$9:$CQ$307,BZ$1,0),0)</f>
        <v>0</v>
      </c>
      <c r="CA380" s="16">
        <f>IF($B380="P",VLOOKUP($E380,'[2]Costeo-JUL26'!$B$9:$CQ$307,CA$1,0),0)*$G380</f>
        <v>0</v>
      </c>
      <c r="CB380" s="36">
        <f>IF($B380="P",VLOOKUP($E380,'[2]Costeo-JUL26'!$B$9:$CQ$307,CB$1,0),0)*$G380</f>
        <v>0</v>
      </c>
      <c r="CC380" s="35">
        <f>IF($B380="P",VLOOKUP($E380,'[2]Costeo-JUL26'!$B$9:$CQ$307,CC$1,0),0)</f>
        <v>0</v>
      </c>
      <c r="CD380" s="36">
        <f t="shared" si="183"/>
        <v>0</v>
      </c>
      <c r="CE380" s="36">
        <f t="shared" si="184"/>
        <v>0</v>
      </c>
      <c r="CF380" s="37">
        <f t="shared" si="156"/>
        <v>0</v>
      </c>
      <c r="CG380" s="36">
        <f>IF($B380="r",VLOOKUP($E380,'[2]Costeo-JUL26'!$B$9:$CQ$307,CG$1,0),0)*$G380</f>
        <v>14451327.038350001</v>
      </c>
      <c r="CH380" s="35">
        <f>VLOOKUP($E380,'[2]TEORICOS (05.26)'!$A$8:$T$251,CH$1,0)</f>
        <v>0</v>
      </c>
      <c r="CI380" s="36">
        <f t="shared" si="185"/>
        <v>0</v>
      </c>
      <c r="CJ380" s="37">
        <f t="shared" si="186"/>
        <v>14451327.038350001</v>
      </c>
      <c r="CM380" s="16">
        <f>SUMIFS('[1]Ajuste Inventario'!$I:$I,'[1]Ajuste Inventario'!$B:$B,E380,'[1]Ajuste Inventario'!$S:$S,D380)*-1</f>
        <v>0</v>
      </c>
      <c r="CN380" s="36">
        <f t="shared" si="157"/>
        <v>0</v>
      </c>
      <c r="CP380" t="str">
        <f t="shared" si="158"/>
        <v>3206Org.Vtas La Plata</v>
      </c>
      <c r="CQ380" s="10" t="e">
        <f t="shared" si="159"/>
        <v>#DIV/0!</v>
      </c>
    </row>
    <row r="381" spans="1:95" x14ac:dyDescent="0.25">
      <c r="A381" s="30">
        <v>46204</v>
      </c>
      <c r="B381" s="31" t="str">
        <f>VLOOKUP($E381,'[2]TEORICOS (05.26)'!$A$8:$T$251,B$1,0)</f>
        <v>R</v>
      </c>
      <c r="C381" s="32" t="str">
        <f>VLOOKUP($E381,'[2]TEORICOS (05.26)'!$A$8:$T$251,C$1,0)</f>
        <v>Monster</v>
      </c>
      <c r="D381" t="s">
        <v>218</v>
      </c>
      <c r="E381">
        <v>3208</v>
      </c>
      <c r="F381" t="s">
        <v>170</v>
      </c>
      <c r="G381" s="16">
        <v>222.666</v>
      </c>
      <c r="H381" s="16">
        <v>111.333</v>
      </c>
      <c r="I381" s="33">
        <v>2782824.209999999</v>
      </c>
      <c r="J381" s="33">
        <v>2761581.2399999993</v>
      </c>
      <c r="K381" s="34">
        <f>IF($B381="P",VLOOKUP($E381,'[2]Costeo-JUL26'!$B$9:$CQ$307,K$1,0),0)</f>
        <v>0</v>
      </c>
      <c r="L381" s="35">
        <f>VLOOKUP($E381,'[2]TEORICOS (05.26)'!$A$8:$T$251,L$1,0)</f>
        <v>0</v>
      </c>
      <c r="M381" s="36">
        <f t="shared" si="160"/>
        <v>0</v>
      </c>
      <c r="N381" s="35">
        <f>IF($B381="P",VLOOKUP($E381,'[2]Costeo-JUL26'!$B$9:$CQ$307,N$1,0),0)</f>
        <v>0</v>
      </c>
      <c r="O381" s="36">
        <f t="shared" si="161"/>
        <v>0</v>
      </c>
      <c r="P381" s="36">
        <f>IF($B381="P",VLOOKUP($E381,'[2]Costeo-JUL26'!$B$9:$CQ$307,P$1,0),0)*H381</f>
        <v>0</v>
      </c>
      <c r="Q381" s="36">
        <f t="shared" si="162"/>
        <v>0</v>
      </c>
      <c r="R381" s="34">
        <f>IF($B381="P",VLOOKUP($E381,'[2]Costeo-JUL26'!$B$9:$CQ$307,R$1,0),0)</f>
        <v>0</v>
      </c>
      <c r="S381" s="16">
        <f>IF($B381="P",VLOOKUP($E381,'[2]Costeo-JUL26'!$B$9:$CQ$307,S$1,0),0)*$G381</f>
        <v>0</v>
      </c>
      <c r="T381" s="36">
        <f>IF($B381="P",VLOOKUP($E381,'[2]Costeo-JUL26'!$B$9:$CQ$307,T$1,0),0)*$G381</f>
        <v>0</v>
      </c>
      <c r="U381" s="35">
        <f>IF($B381="P",VLOOKUP($E381,'[2]Costeo-JUL26'!$B$9:$CQ$307,U$1,0),0)</f>
        <v>0</v>
      </c>
      <c r="V381" s="36">
        <f t="shared" si="163"/>
        <v>0</v>
      </c>
      <c r="W381" s="36">
        <f t="shared" si="164"/>
        <v>0</v>
      </c>
      <c r="X381" s="34">
        <f>IF($B381="P",VLOOKUP($E381,'[2]Costeo-JUL26'!$B$9:$CQ$307,X$1,0),0)</f>
        <v>0</v>
      </c>
      <c r="Y381" s="16">
        <f>IF($B381="P",VLOOKUP($E381,'[2]Costeo-JUL26'!$B$9:$CQ$307,Y$1,0),0)*$G381</f>
        <v>0</v>
      </c>
      <c r="Z381" s="36">
        <f>IF($B381="P",VLOOKUP($E381,'[2]Costeo-JUL26'!$B$9:$CQ$307,Z$1,0),0)*$G381</f>
        <v>0</v>
      </c>
      <c r="AA381" s="35">
        <f>IF($B381="P",VLOOKUP($E381,'[2]Costeo-JUL26'!$B$9:$CQ$307,AA$1,0),0)</f>
        <v>0</v>
      </c>
      <c r="AB381" s="36">
        <f t="shared" si="165"/>
        <v>0</v>
      </c>
      <c r="AC381" s="36">
        <f t="shared" si="166"/>
        <v>0</v>
      </c>
      <c r="AD381" s="34">
        <f>IF($B381="P",VLOOKUP($E381,'[2]Costeo-JUL26'!$B$9:$CQ$307,AD$1,0),0)</f>
        <v>0</v>
      </c>
      <c r="AE381" s="16">
        <f>IF($B381="P",VLOOKUP($E381,'[2]Costeo-JUL26'!$B$9:$CQ$307,AE$1,0),0)*$G381</f>
        <v>0</v>
      </c>
      <c r="AF381" s="36">
        <f>IF($B381="P",VLOOKUP($E381,'[2]Costeo-JUL26'!$B$9:$CQ$307,AF$1,0),0)*$G381</f>
        <v>0</v>
      </c>
      <c r="AG381" s="35">
        <f>IF($B381="P",VLOOKUP($E381,'[2]Costeo-JUL26'!$B$9:$CQ$307,AG$1,0),0)</f>
        <v>0</v>
      </c>
      <c r="AH381" s="36">
        <f t="shared" si="167"/>
        <v>0</v>
      </c>
      <c r="AI381" s="36">
        <f t="shared" si="168"/>
        <v>0</v>
      </c>
      <c r="AJ381" s="34">
        <f>IF($B381="P",VLOOKUP($E381,'[2]Costeo-JUL26'!$B$9:$CQ$307,AJ$1,0),0)</f>
        <v>0</v>
      </c>
      <c r="AK381" s="16">
        <f>IF($B381="P",VLOOKUP($E381,'[2]Costeo-JUL26'!$B$9:$CQ$307,AK$1,0),0)*$G381</f>
        <v>0</v>
      </c>
      <c r="AL381" s="36">
        <f>IF($B381="P",VLOOKUP($E381,'[2]Costeo-JUL26'!$B$9:$CQ$307,AL$1,0),0)*$G381</f>
        <v>0</v>
      </c>
      <c r="AM381" s="35">
        <f>IF($B381="P",VLOOKUP($E381,'[2]Costeo-JUL26'!$B$9:$CQ$307,AM$1,0),0)</f>
        <v>0</v>
      </c>
      <c r="AN381" s="36">
        <f t="shared" si="169"/>
        <v>0</v>
      </c>
      <c r="AO381" s="36">
        <f t="shared" si="170"/>
        <v>0</v>
      </c>
      <c r="AP381" s="34">
        <f>IF($B381="P",VLOOKUP($E381,'[2]Costeo-JUL26'!$B$9:$CQ$307,AP$1,0),0)</f>
        <v>0</v>
      </c>
      <c r="AQ381" s="16">
        <f>IF($B381="P",VLOOKUP($E381,'[2]Costeo-JUL26'!$B$9:$CQ$307,AQ$1,0),0)*$G381</f>
        <v>0</v>
      </c>
      <c r="AR381" s="36">
        <f>IF($B381="P",VLOOKUP($E381,'[2]Costeo-JUL26'!$B$9:$CQ$307,AR$1,0),0)*$G381</f>
        <v>0</v>
      </c>
      <c r="AS381" s="35">
        <f>IF($B381="P",VLOOKUP($E381,'[2]Costeo-JUL26'!$B$9:$CQ$307,AS$1,0),0)</f>
        <v>0</v>
      </c>
      <c r="AT381" s="36">
        <f t="shared" si="171"/>
        <v>0</v>
      </c>
      <c r="AU381" s="36">
        <f t="shared" si="172"/>
        <v>0</v>
      </c>
      <c r="AV381" s="34">
        <f>IF($B381="P",VLOOKUP($E381,'[2]Costeo-JUL26'!$B$9:$CQ$307,AV$1,0),0)</f>
        <v>0</v>
      </c>
      <c r="AW381" s="16">
        <f>IF($B381="P",VLOOKUP($E381,'[2]Costeo-JUL26'!$B$9:$CQ$307,AW$1,0),0)*$G381</f>
        <v>0</v>
      </c>
      <c r="AX381" s="36">
        <f>IF($B381="P",VLOOKUP($E381,'[2]Costeo-JUL26'!$B$9:$CQ$307,AX$1,0),0)*$G381</f>
        <v>0</v>
      </c>
      <c r="AY381" s="35">
        <f>IF($B381="P",VLOOKUP($E381,'[2]Costeo-JUL26'!$B$9:$CQ$307,AY$1,0),0)</f>
        <v>0</v>
      </c>
      <c r="AZ381" s="36">
        <f t="shared" si="173"/>
        <v>0</v>
      </c>
      <c r="BA381" s="36">
        <f t="shared" si="174"/>
        <v>0</v>
      </c>
      <c r="BB381" s="34">
        <f>IF($B381="P",VLOOKUP($E381,'[2]Costeo-JUL26'!$B$9:$CQ$307,BB$1,0),0)</f>
        <v>0</v>
      </c>
      <c r="BC381" s="16">
        <f>IF($B381="P",VLOOKUP($E381,'[2]Costeo-JUL26'!$B$9:$CQ$307,BC$1,0),0)*$G381</f>
        <v>0</v>
      </c>
      <c r="BD381" s="36">
        <f>IF($B381="P",VLOOKUP($E381,'[2]Costeo-JUL26'!$B$9:$CQ$307,BD$1,0),0)*$G381</f>
        <v>0</v>
      </c>
      <c r="BE381" s="35">
        <f>IF($B381="P",VLOOKUP($E381,'[2]Costeo-JUL26'!$B$9:$CQ$307,BE$1,0),0)</f>
        <v>0</v>
      </c>
      <c r="BF381" s="36">
        <f t="shared" si="175"/>
        <v>0</v>
      </c>
      <c r="BG381" s="36">
        <f t="shared" si="176"/>
        <v>0</v>
      </c>
      <c r="BH381" s="34">
        <f>IF($B381="P",VLOOKUP($E381,'[2]Costeo-JUL26'!$B$9:$CQ$307,BH$1,0),0)</f>
        <v>0</v>
      </c>
      <c r="BI381" s="16">
        <f>IF($B381="P",VLOOKUP($E381,'[2]Costeo-JUL26'!$B$9:$CQ$307,BI$1,0),0)*$G381</f>
        <v>0</v>
      </c>
      <c r="BJ381" s="36">
        <f>IF($B381="P",VLOOKUP($E381,'[2]Costeo-JUL26'!$B$9:$CQ$307,BJ$1,0),0)*$G381</f>
        <v>0</v>
      </c>
      <c r="BK381" s="35">
        <f>IF(BH381=910319,0,IF($B381="P",VLOOKUP($E381,'[2]Costeo-JUL26'!$B$9:$CQ$307,BK$1,0),0))</f>
        <v>0</v>
      </c>
      <c r="BL381" s="36">
        <f t="shared" si="177"/>
        <v>0</v>
      </c>
      <c r="BM381" s="36">
        <f t="shared" si="178"/>
        <v>0</v>
      </c>
      <c r="BN381" s="34">
        <f>IF($B381="P",VLOOKUP($E381,'[2]Costeo-JUL26'!$B$9:$CQ$307,BN$1,0),0)</f>
        <v>0</v>
      </c>
      <c r="BO381" s="16">
        <f>IF($B381="P",VLOOKUP($E381,'[2]Costeo-JUL26'!$B$9:$CQ$307,BO$1,0),0)*$G381</f>
        <v>0</v>
      </c>
      <c r="BP381" s="36">
        <f>IF($B381="P",VLOOKUP($E381,'[2]Costeo-JUL26'!$B$9:$CQ$307,BP$1,0),0)*$G381</f>
        <v>0</v>
      </c>
      <c r="BQ381" s="35">
        <f>IF($B381="P",VLOOKUP($E381,'[2]Costeo-JUL26'!$B$9:$CQ$307,BQ$1,0),0)</f>
        <v>0</v>
      </c>
      <c r="BR381" s="36">
        <f t="shared" si="179"/>
        <v>0</v>
      </c>
      <c r="BS381" s="36">
        <f t="shared" si="180"/>
        <v>0</v>
      </c>
      <c r="BT381" s="34">
        <f>IF($B381="P",VLOOKUP($E381,'[2]Costeo-JUL26'!$B$9:$CQ$307,BT$1,0),0)</f>
        <v>0</v>
      </c>
      <c r="BU381" s="16">
        <f>IF($B381="P",VLOOKUP($E381,'[2]Costeo-JUL26'!$B$9:$CQ$307,BU$1,0),0)*$G381</f>
        <v>0</v>
      </c>
      <c r="BV381" s="36">
        <f>IF($B381="P",VLOOKUP($E381,'[2]Costeo-JUL26'!$B$9:$CQ$307,BV$1,0),0)*$G381</f>
        <v>0</v>
      </c>
      <c r="BW381" s="35">
        <f>IF($B381="P",VLOOKUP($E381,'[2]Costeo-JUL26'!$B$9:$CQ$307,BW$1,0),0)</f>
        <v>0</v>
      </c>
      <c r="BX381" s="36">
        <f t="shared" si="181"/>
        <v>0</v>
      </c>
      <c r="BY381" s="36">
        <f t="shared" si="182"/>
        <v>0</v>
      </c>
      <c r="BZ381" s="34">
        <f>IF($B381="P",VLOOKUP($E381,'[2]Costeo-JUL26'!$B$9:$CQ$307,BZ$1,0),0)</f>
        <v>0</v>
      </c>
      <c r="CA381" s="16">
        <f>IF($B381="P",VLOOKUP($E381,'[2]Costeo-JUL26'!$B$9:$CQ$307,CA$1,0),0)*$G381</f>
        <v>0</v>
      </c>
      <c r="CB381" s="36">
        <f>IF($B381="P",VLOOKUP($E381,'[2]Costeo-JUL26'!$B$9:$CQ$307,CB$1,0),0)*$G381</f>
        <v>0</v>
      </c>
      <c r="CC381" s="35">
        <f>IF($B381="P",VLOOKUP($E381,'[2]Costeo-JUL26'!$B$9:$CQ$307,CC$1,0),0)</f>
        <v>0</v>
      </c>
      <c r="CD381" s="36">
        <f t="shared" si="183"/>
        <v>0</v>
      </c>
      <c r="CE381" s="36">
        <f t="shared" si="184"/>
        <v>0</v>
      </c>
      <c r="CF381" s="37">
        <f t="shared" si="156"/>
        <v>0</v>
      </c>
      <c r="CG381" s="36">
        <f>IF($B381="r",VLOOKUP($E381,'[2]Costeo-JUL26'!$B$9:$CQ$307,CG$1,0),0)*$G381</f>
        <v>1645530.68658</v>
      </c>
      <c r="CH381" s="35">
        <f>VLOOKUP($E381,'[2]TEORICOS (05.26)'!$A$8:$T$251,CH$1,0)</f>
        <v>0</v>
      </c>
      <c r="CI381" s="36">
        <f t="shared" si="185"/>
        <v>0</v>
      </c>
      <c r="CJ381" s="37">
        <f t="shared" si="186"/>
        <v>1645530.68658</v>
      </c>
      <c r="CM381" s="16">
        <f>SUMIFS('[1]Ajuste Inventario'!$I:$I,'[1]Ajuste Inventario'!$B:$B,E381,'[1]Ajuste Inventario'!$S:$S,D381)*-1</f>
        <v>0</v>
      </c>
      <c r="CN381" s="36">
        <f t="shared" si="157"/>
        <v>0</v>
      </c>
      <c r="CP381" t="str">
        <f t="shared" si="158"/>
        <v>3208Org.Vtas La Plata</v>
      </c>
      <c r="CQ381" s="10" t="e">
        <f t="shared" si="159"/>
        <v>#DIV/0!</v>
      </c>
    </row>
    <row r="382" spans="1:95" x14ac:dyDescent="0.25">
      <c r="A382" s="30">
        <v>46204</v>
      </c>
      <c r="B382" s="31" t="str">
        <f>VLOOKUP($E382,'[2]TEORICOS (05.26)'!$A$8:$T$251,B$1,0)</f>
        <v>R</v>
      </c>
      <c r="C382" s="32" t="str">
        <f>VLOOKUP($E382,'[2]TEORICOS (05.26)'!$A$8:$T$251,C$1,0)</f>
        <v>Monster</v>
      </c>
      <c r="D382" t="s">
        <v>218</v>
      </c>
      <c r="E382">
        <v>3209</v>
      </c>
      <c r="F382" t="s">
        <v>171</v>
      </c>
      <c r="G382" s="16">
        <v>483.5</v>
      </c>
      <c r="H382" s="16">
        <v>241.75</v>
      </c>
      <c r="I382" s="33">
        <v>6031213.4799999809</v>
      </c>
      <c r="J382" s="33">
        <v>5986711.9499999844</v>
      </c>
      <c r="K382" s="34">
        <f>IF($B382="P",VLOOKUP($E382,'[2]Costeo-JUL26'!$B$9:$CQ$307,K$1,0),0)</f>
        <v>0</v>
      </c>
      <c r="L382" s="35">
        <f>VLOOKUP($E382,'[2]TEORICOS (05.26)'!$A$8:$T$251,L$1,0)</f>
        <v>0</v>
      </c>
      <c r="M382" s="36">
        <f t="shared" si="160"/>
        <v>0</v>
      </c>
      <c r="N382" s="35">
        <f>IF($B382="P",VLOOKUP($E382,'[2]Costeo-JUL26'!$B$9:$CQ$307,N$1,0),0)</f>
        <v>0</v>
      </c>
      <c r="O382" s="36">
        <f t="shared" si="161"/>
        <v>0</v>
      </c>
      <c r="P382" s="36">
        <f>IF($B382="P",VLOOKUP($E382,'[2]Costeo-JUL26'!$B$9:$CQ$307,P$1,0),0)*H382</f>
        <v>0</v>
      </c>
      <c r="Q382" s="36">
        <f t="shared" si="162"/>
        <v>0</v>
      </c>
      <c r="R382" s="34">
        <f>IF($B382="P",VLOOKUP($E382,'[2]Costeo-JUL26'!$B$9:$CQ$307,R$1,0),0)</f>
        <v>0</v>
      </c>
      <c r="S382" s="16">
        <f>IF($B382="P",VLOOKUP($E382,'[2]Costeo-JUL26'!$B$9:$CQ$307,S$1,0),0)*$G382</f>
        <v>0</v>
      </c>
      <c r="T382" s="36">
        <f>IF($B382="P",VLOOKUP($E382,'[2]Costeo-JUL26'!$B$9:$CQ$307,T$1,0),0)*$G382</f>
        <v>0</v>
      </c>
      <c r="U382" s="35">
        <f>IF($B382="P",VLOOKUP($E382,'[2]Costeo-JUL26'!$B$9:$CQ$307,U$1,0),0)</f>
        <v>0</v>
      </c>
      <c r="V382" s="36">
        <f t="shared" si="163"/>
        <v>0</v>
      </c>
      <c r="W382" s="36">
        <f t="shared" si="164"/>
        <v>0</v>
      </c>
      <c r="X382" s="34">
        <f>IF($B382="P",VLOOKUP($E382,'[2]Costeo-JUL26'!$B$9:$CQ$307,X$1,0),0)</f>
        <v>0</v>
      </c>
      <c r="Y382" s="16">
        <f>IF($B382="P",VLOOKUP($E382,'[2]Costeo-JUL26'!$B$9:$CQ$307,Y$1,0),0)*$G382</f>
        <v>0</v>
      </c>
      <c r="Z382" s="36">
        <f>IF($B382="P",VLOOKUP($E382,'[2]Costeo-JUL26'!$B$9:$CQ$307,Z$1,0),0)*$G382</f>
        <v>0</v>
      </c>
      <c r="AA382" s="35">
        <f>IF($B382="P",VLOOKUP($E382,'[2]Costeo-JUL26'!$B$9:$CQ$307,AA$1,0),0)</f>
        <v>0</v>
      </c>
      <c r="AB382" s="36">
        <f t="shared" si="165"/>
        <v>0</v>
      </c>
      <c r="AC382" s="36">
        <f t="shared" si="166"/>
        <v>0</v>
      </c>
      <c r="AD382" s="34">
        <f>IF($B382="P",VLOOKUP($E382,'[2]Costeo-JUL26'!$B$9:$CQ$307,AD$1,0),0)</f>
        <v>0</v>
      </c>
      <c r="AE382" s="16">
        <f>IF($B382="P",VLOOKUP($E382,'[2]Costeo-JUL26'!$B$9:$CQ$307,AE$1,0),0)*$G382</f>
        <v>0</v>
      </c>
      <c r="AF382" s="36">
        <f>IF($B382="P",VLOOKUP($E382,'[2]Costeo-JUL26'!$B$9:$CQ$307,AF$1,0),0)*$G382</f>
        <v>0</v>
      </c>
      <c r="AG382" s="35">
        <f>IF($B382="P",VLOOKUP($E382,'[2]Costeo-JUL26'!$B$9:$CQ$307,AG$1,0),0)</f>
        <v>0</v>
      </c>
      <c r="AH382" s="36">
        <f t="shared" si="167"/>
        <v>0</v>
      </c>
      <c r="AI382" s="36">
        <f t="shared" si="168"/>
        <v>0</v>
      </c>
      <c r="AJ382" s="34">
        <f>IF($B382="P",VLOOKUP($E382,'[2]Costeo-JUL26'!$B$9:$CQ$307,AJ$1,0),0)</f>
        <v>0</v>
      </c>
      <c r="AK382" s="16">
        <f>IF($B382="P",VLOOKUP($E382,'[2]Costeo-JUL26'!$B$9:$CQ$307,AK$1,0),0)*$G382</f>
        <v>0</v>
      </c>
      <c r="AL382" s="36">
        <f>IF($B382="P",VLOOKUP($E382,'[2]Costeo-JUL26'!$B$9:$CQ$307,AL$1,0),0)*$G382</f>
        <v>0</v>
      </c>
      <c r="AM382" s="35">
        <f>IF($B382="P",VLOOKUP($E382,'[2]Costeo-JUL26'!$B$9:$CQ$307,AM$1,0),0)</f>
        <v>0</v>
      </c>
      <c r="AN382" s="36">
        <f t="shared" si="169"/>
        <v>0</v>
      </c>
      <c r="AO382" s="36">
        <f t="shared" si="170"/>
        <v>0</v>
      </c>
      <c r="AP382" s="34">
        <f>IF($B382="P",VLOOKUP($E382,'[2]Costeo-JUL26'!$B$9:$CQ$307,AP$1,0),0)</f>
        <v>0</v>
      </c>
      <c r="AQ382" s="16">
        <f>IF($B382="P",VLOOKUP($E382,'[2]Costeo-JUL26'!$B$9:$CQ$307,AQ$1,0),0)*$G382</f>
        <v>0</v>
      </c>
      <c r="AR382" s="36">
        <f>IF($B382="P",VLOOKUP($E382,'[2]Costeo-JUL26'!$B$9:$CQ$307,AR$1,0),0)*$G382</f>
        <v>0</v>
      </c>
      <c r="AS382" s="35">
        <f>IF($B382="P",VLOOKUP($E382,'[2]Costeo-JUL26'!$B$9:$CQ$307,AS$1,0),0)</f>
        <v>0</v>
      </c>
      <c r="AT382" s="36">
        <f t="shared" si="171"/>
        <v>0</v>
      </c>
      <c r="AU382" s="36">
        <f t="shared" si="172"/>
        <v>0</v>
      </c>
      <c r="AV382" s="34">
        <f>IF($B382="P",VLOOKUP($E382,'[2]Costeo-JUL26'!$B$9:$CQ$307,AV$1,0),0)</f>
        <v>0</v>
      </c>
      <c r="AW382" s="16">
        <f>IF($B382="P",VLOOKUP($E382,'[2]Costeo-JUL26'!$B$9:$CQ$307,AW$1,0),0)*$G382</f>
        <v>0</v>
      </c>
      <c r="AX382" s="36">
        <f>IF($B382="P",VLOOKUP($E382,'[2]Costeo-JUL26'!$B$9:$CQ$307,AX$1,0),0)*$G382</f>
        <v>0</v>
      </c>
      <c r="AY382" s="35">
        <f>IF($B382="P",VLOOKUP($E382,'[2]Costeo-JUL26'!$B$9:$CQ$307,AY$1,0),0)</f>
        <v>0</v>
      </c>
      <c r="AZ382" s="36">
        <f t="shared" si="173"/>
        <v>0</v>
      </c>
      <c r="BA382" s="36">
        <f t="shared" si="174"/>
        <v>0</v>
      </c>
      <c r="BB382" s="34">
        <f>IF($B382="P",VLOOKUP($E382,'[2]Costeo-JUL26'!$B$9:$CQ$307,BB$1,0),0)</f>
        <v>0</v>
      </c>
      <c r="BC382" s="16">
        <f>IF($B382="P",VLOOKUP($E382,'[2]Costeo-JUL26'!$B$9:$CQ$307,BC$1,0),0)*$G382</f>
        <v>0</v>
      </c>
      <c r="BD382" s="36">
        <f>IF($B382="P",VLOOKUP($E382,'[2]Costeo-JUL26'!$B$9:$CQ$307,BD$1,0),0)*$G382</f>
        <v>0</v>
      </c>
      <c r="BE382" s="35">
        <f>IF($B382="P",VLOOKUP($E382,'[2]Costeo-JUL26'!$B$9:$CQ$307,BE$1,0),0)</f>
        <v>0</v>
      </c>
      <c r="BF382" s="36">
        <f t="shared" si="175"/>
        <v>0</v>
      </c>
      <c r="BG382" s="36">
        <f t="shared" si="176"/>
        <v>0</v>
      </c>
      <c r="BH382" s="34">
        <f>IF($B382="P",VLOOKUP($E382,'[2]Costeo-JUL26'!$B$9:$CQ$307,BH$1,0),0)</f>
        <v>0</v>
      </c>
      <c r="BI382" s="16">
        <f>IF($B382="P",VLOOKUP($E382,'[2]Costeo-JUL26'!$B$9:$CQ$307,BI$1,0),0)*$G382</f>
        <v>0</v>
      </c>
      <c r="BJ382" s="36">
        <f>IF($B382="P",VLOOKUP($E382,'[2]Costeo-JUL26'!$B$9:$CQ$307,BJ$1,0),0)*$G382</f>
        <v>0</v>
      </c>
      <c r="BK382" s="35">
        <f>IF(BH382=910319,0,IF($B382="P",VLOOKUP($E382,'[2]Costeo-JUL26'!$B$9:$CQ$307,BK$1,0),0))</f>
        <v>0</v>
      </c>
      <c r="BL382" s="36">
        <f t="shared" si="177"/>
        <v>0</v>
      </c>
      <c r="BM382" s="36">
        <f t="shared" si="178"/>
        <v>0</v>
      </c>
      <c r="BN382" s="34">
        <f>IF($B382="P",VLOOKUP($E382,'[2]Costeo-JUL26'!$B$9:$CQ$307,BN$1,0),0)</f>
        <v>0</v>
      </c>
      <c r="BO382" s="16">
        <f>IF($B382="P",VLOOKUP($E382,'[2]Costeo-JUL26'!$B$9:$CQ$307,BO$1,0),0)*$G382</f>
        <v>0</v>
      </c>
      <c r="BP382" s="36">
        <f>IF($B382="P",VLOOKUP($E382,'[2]Costeo-JUL26'!$B$9:$CQ$307,BP$1,0),0)*$G382</f>
        <v>0</v>
      </c>
      <c r="BQ382" s="35">
        <f>IF($B382="P",VLOOKUP($E382,'[2]Costeo-JUL26'!$B$9:$CQ$307,BQ$1,0),0)</f>
        <v>0</v>
      </c>
      <c r="BR382" s="36">
        <f t="shared" si="179"/>
        <v>0</v>
      </c>
      <c r="BS382" s="36">
        <f t="shared" si="180"/>
        <v>0</v>
      </c>
      <c r="BT382" s="34">
        <f>IF($B382="P",VLOOKUP($E382,'[2]Costeo-JUL26'!$B$9:$CQ$307,BT$1,0),0)</f>
        <v>0</v>
      </c>
      <c r="BU382" s="16">
        <f>IF($B382="P",VLOOKUP($E382,'[2]Costeo-JUL26'!$B$9:$CQ$307,BU$1,0),0)*$G382</f>
        <v>0</v>
      </c>
      <c r="BV382" s="36">
        <f>IF($B382="P",VLOOKUP($E382,'[2]Costeo-JUL26'!$B$9:$CQ$307,BV$1,0),0)*$G382</f>
        <v>0</v>
      </c>
      <c r="BW382" s="35">
        <f>IF($B382="P",VLOOKUP($E382,'[2]Costeo-JUL26'!$B$9:$CQ$307,BW$1,0),0)</f>
        <v>0</v>
      </c>
      <c r="BX382" s="36">
        <f t="shared" si="181"/>
        <v>0</v>
      </c>
      <c r="BY382" s="36">
        <f t="shared" si="182"/>
        <v>0</v>
      </c>
      <c r="BZ382" s="34">
        <f>IF($B382="P",VLOOKUP($E382,'[2]Costeo-JUL26'!$B$9:$CQ$307,BZ$1,0),0)</f>
        <v>0</v>
      </c>
      <c r="CA382" s="16">
        <f>IF($B382="P",VLOOKUP($E382,'[2]Costeo-JUL26'!$B$9:$CQ$307,CA$1,0),0)*$G382</f>
        <v>0</v>
      </c>
      <c r="CB382" s="36">
        <f>IF($B382="P",VLOOKUP($E382,'[2]Costeo-JUL26'!$B$9:$CQ$307,CB$1,0),0)*$G382</f>
        <v>0</v>
      </c>
      <c r="CC382" s="35">
        <f>IF($B382="P",VLOOKUP($E382,'[2]Costeo-JUL26'!$B$9:$CQ$307,CC$1,0),0)</f>
        <v>0</v>
      </c>
      <c r="CD382" s="36">
        <f t="shared" si="183"/>
        <v>0</v>
      </c>
      <c r="CE382" s="36">
        <f t="shared" si="184"/>
        <v>0</v>
      </c>
      <c r="CF382" s="37">
        <f t="shared" si="156"/>
        <v>0</v>
      </c>
      <c r="CG382" s="36">
        <f>IF($B382="r",VLOOKUP($E382,'[2]Costeo-JUL26'!$B$9:$CQ$307,CG$1,0),0)*$G382</f>
        <v>3490865.165</v>
      </c>
      <c r="CH382" s="35">
        <f>VLOOKUP($E382,'[2]TEORICOS (05.26)'!$A$8:$T$251,CH$1,0)</f>
        <v>0</v>
      </c>
      <c r="CI382" s="36">
        <f t="shared" si="185"/>
        <v>0</v>
      </c>
      <c r="CJ382" s="37">
        <f t="shared" si="186"/>
        <v>3490865.165</v>
      </c>
      <c r="CM382" s="16">
        <f>SUMIFS('[1]Ajuste Inventario'!$I:$I,'[1]Ajuste Inventario'!$B:$B,E382,'[1]Ajuste Inventario'!$S:$S,D382)*-1</f>
        <v>0</v>
      </c>
      <c r="CN382" s="36">
        <f t="shared" si="157"/>
        <v>0</v>
      </c>
      <c r="CP382" t="str">
        <f t="shared" si="158"/>
        <v>3209Org.Vtas La Plata</v>
      </c>
      <c r="CQ382" s="10" t="e">
        <f t="shared" si="159"/>
        <v>#DIV/0!</v>
      </c>
    </row>
    <row r="383" spans="1:95" x14ac:dyDescent="0.25">
      <c r="A383" s="30">
        <v>46204</v>
      </c>
      <c r="B383" s="31" t="str">
        <f>VLOOKUP($E383,'[2]TEORICOS (05.26)'!$A$8:$T$251,B$1,0)</f>
        <v>R</v>
      </c>
      <c r="C383" s="32" t="str">
        <f>VLOOKUP($E383,'[2]TEORICOS (05.26)'!$A$8:$T$251,C$1,0)</f>
        <v>Monster</v>
      </c>
      <c r="D383" t="s">
        <v>218</v>
      </c>
      <c r="E383">
        <v>3210</v>
      </c>
      <c r="F383" t="s">
        <v>172</v>
      </c>
      <c r="G383" s="16">
        <v>441.5</v>
      </c>
      <c r="H383" s="16">
        <v>220.75</v>
      </c>
      <c r="I383" s="33">
        <v>5476008.1000000127</v>
      </c>
      <c r="J383" s="33">
        <v>5428643.8700000104</v>
      </c>
      <c r="K383" s="34">
        <f>IF($B383="P",VLOOKUP($E383,'[2]Costeo-JUL26'!$B$9:$CQ$307,K$1,0),0)</f>
        <v>0</v>
      </c>
      <c r="L383" s="35">
        <f>VLOOKUP($E383,'[2]TEORICOS (05.26)'!$A$8:$T$251,L$1,0)</f>
        <v>0</v>
      </c>
      <c r="M383" s="36">
        <f t="shared" si="160"/>
        <v>0</v>
      </c>
      <c r="N383" s="35">
        <f>IF($B383="P",VLOOKUP($E383,'[2]Costeo-JUL26'!$B$9:$CQ$307,N$1,0),0)</f>
        <v>0</v>
      </c>
      <c r="O383" s="36">
        <f t="shared" si="161"/>
        <v>0</v>
      </c>
      <c r="P383" s="36">
        <f>IF($B383="P",VLOOKUP($E383,'[2]Costeo-JUL26'!$B$9:$CQ$307,P$1,0),0)*H383</f>
        <v>0</v>
      </c>
      <c r="Q383" s="36">
        <f t="shared" si="162"/>
        <v>0</v>
      </c>
      <c r="R383" s="34">
        <f>IF($B383="P",VLOOKUP($E383,'[2]Costeo-JUL26'!$B$9:$CQ$307,R$1,0),0)</f>
        <v>0</v>
      </c>
      <c r="S383" s="16">
        <f>IF($B383="P",VLOOKUP($E383,'[2]Costeo-JUL26'!$B$9:$CQ$307,S$1,0),0)*$G383</f>
        <v>0</v>
      </c>
      <c r="T383" s="36">
        <f>IF($B383="P",VLOOKUP($E383,'[2]Costeo-JUL26'!$B$9:$CQ$307,T$1,0),0)*$G383</f>
        <v>0</v>
      </c>
      <c r="U383" s="35">
        <f>IF($B383="P",VLOOKUP($E383,'[2]Costeo-JUL26'!$B$9:$CQ$307,U$1,0),0)</f>
        <v>0</v>
      </c>
      <c r="V383" s="36">
        <f t="shared" si="163"/>
        <v>0</v>
      </c>
      <c r="W383" s="36">
        <f t="shared" si="164"/>
        <v>0</v>
      </c>
      <c r="X383" s="34">
        <f>IF($B383="P",VLOOKUP($E383,'[2]Costeo-JUL26'!$B$9:$CQ$307,X$1,0),0)</f>
        <v>0</v>
      </c>
      <c r="Y383" s="16">
        <f>IF($B383="P",VLOOKUP($E383,'[2]Costeo-JUL26'!$B$9:$CQ$307,Y$1,0),0)*$G383</f>
        <v>0</v>
      </c>
      <c r="Z383" s="36">
        <f>IF($B383="P",VLOOKUP($E383,'[2]Costeo-JUL26'!$B$9:$CQ$307,Z$1,0),0)*$G383</f>
        <v>0</v>
      </c>
      <c r="AA383" s="35">
        <f>IF($B383="P",VLOOKUP($E383,'[2]Costeo-JUL26'!$B$9:$CQ$307,AA$1,0),0)</f>
        <v>0</v>
      </c>
      <c r="AB383" s="36">
        <f t="shared" si="165"/>
        <v>0</v>
      </c>
      <c r="AC383" s="36">
        <f t="shared" si="166"/>
        <v>0</v>
      </c>
      <c r="AD383" s="34">
        <f>IF($B383="P",VLOOKUP($E383,'[2]Costeo-JUL26'!$B$9:$CQ$307,AD$1,0),0)</f>
        <v>0</v>
      </c>
      <c r="AE383" s="16">
        <f>IF($B383="P",VLOOKUP($E383,'[2]Costeo-JUL26'!$B$9:$CQ$307,AE$1,0),0)*$G383</f>
        <v>0</v>
      </c>
      <c r="AF383" s="36">
        <f>IF($B383="P",VLOOKUP($E383,'[2]Costeo-JUL26'!$B$9:$CQ$307,AF$1,0),0)*$G383</f>
        <v>0</v>
      </c>
      <c r="AG383" s="35">
        <f>IF($B383="P",VLOOKUP($E383,'[2]Costeo-JUL26'!$B$9:$CQ$307,AG$1,0),0)</f>
        <v>0</v>
      </c>
      <c r="AH383" s="36">
        <f t="shared" si="167"/>
        <v>0</v>
      </c>
      <c r="AI383" s="36">
        <f t="shared" si="168"/>
        <v>0</v>
      </c>
      <c r="AJ383" s="34">
        <f>IF($B383="P",VLOOKUP($E383,'[2]Costeo-JUL26'!$B$9:$CQ$307,AJ$1,0),0)</f>
        <v>0</v>
      </c>
      <c r="AK383" s="16">
        <f>IF($B383="P",VLOOKUP($E383,'[2]Costeo-JUL26'!$B$9:$CQ$307,AK$1,0),0)*$G383</f>
        <v>0</v>
      </c>
      <c r="AL383" s="36">
        <f>IF($B383="P",VLOOKUP($E383,'[2]Costeo-JUL26'!$B$9:$CQ$307,AL$1,0),0)*$G383</f>
        <v>0</v>
      </c>
      <c r="AM383" s="35">
        <f>IF($B383="P",VLOOKUP($E383,'[2]Costeo-JUL26'!$B$9:$CQ$307,AM$1,0),0)</f>
        <v>0</v>
      </c>
      <c r="AN383" s="36">
        <f t="shared" si="169"/>
        <v>0</v>
      </c>
      <c r="AO383" s="36">
        <f t="shared" si="170"/>
        <v>0</v>
      </c>
      <c r="AP383" s="34">
        <f>IF($B383="P",VLOOKUP($E383,'[2]Costeo-JUL26'!$B$9:$CQ$307,AP$1,0),0)</f>
        <v>0</v>
      </c>
      <c r="AQ383" s="16">
        <f>IF($B383="P",VLOOKUP($E383,'[2]Costeo-JUL26'!$B$9:$CQ$307,AQ$1,0),0)*$G383</f>
        <v>0</v>
      </c>
      <c r="AR383" s="36">
        <f>IF($B383="P",VLOOKUP($E383,'[2]Costeo-JUL26'!$B$9:$CQ$307,AR$1,0),0)*$G383</f>
        <v>0</v>
      </c>
      <c r="AS383" s="35">
        <f>IF($B383="P",VLOOKUP($E383,'[2]Costeo-JUL26'!$B$9:$CQ$307,AS$1,0),0)</f>
        <v>0</v>
      </c>
      <c r="AT383" s="36">
        <f t="shared" si="171"/>
        <v>0</v>
      </c>
      <c r="AU383" s="36">
        <f t="shared" si="172"/>
        <v>0</v>
      </c>
      <c r="AV383" s="34">
        <f>IF($B383="P",VLOOKUP($E383,'[2]Costeo-JUL26'!$B$9:$CQ$307,AV$1,0),0)</f>
        <v>0</v>
      </c>
      <c r="AW383" s="16">
        <f>IF($B383="P",VLOOKUP($E383,'[2]Costeo-JUL26'!$B$9:$CQ$307,AW$1,0),0)*$G383</f>
        <v>0</v>
      </c>
      <c r="AX383" s="36">
        <f>IF($B383="P",VLOOKUP($E383,'[2]Costeo-JUL26'!$B$9:$CQ$307,AX$1,0),0)*$G383</f>
        <v>0</v>
      </c>
      <c r="AY383" s="35">
        <f>IF($B383="P",VLOOKUP($E383,'[2]Costeo-JUL26'!$B$9:$CQ$307,AY$1,0),0)</f>
        <v>0</v>
      </c>
      <c r="AZ383" s="36">
        <f t="shared" si="173"/>
        <v>0</v>
      </c>
      <c r="BA383" s="36">
        <f t="shared" si="174"/>
        <v>0</v>
      </c>
      <c r="BB383" s="34">
        <f>IF($B383="P",VLOOKUP($E383,'[2]Costeo-JUL26'!$B$9:$CQ$307,BB$1,0),0)</f>
        <v>0</v>
      </c>
      <c r="BC383" s="16">
        <f>IF($B383="P",VLOOKUP($E383,'[2]Costeo-JUL26'!$B$9:$CQ$307,BC$1,0),0)*$G383</f>
        <v>0</v>
      </c>
      <c r="BD383" s="36">
        <f>IF($B383="P",VLOOKUP($E383,'[2]Costeo-JUL26'!$B$9:$CQ$307,BD$1,0),0)*$G383</f>
        <v>0</v>
      </c>
      <c r="BE383" s="35">
        <f>IF($B383="P",VLOOKUP($E383,'[2]Costeo-JUL26'!$B$9:$CQ$307,BE$1,0),0)</f>
        <v>0</v>
      </c>
      <c r="BF383" s="36">
        <f t="shared" si="175"/>
        <v>0</v>
      </c>
      <c r="BG383" s="36">
        <f t="shared" si="176"/>
        <v>0</v>
      </c>
      <c r="BH383" s="34">
        <f>IF($B383="P",VLOOKUP($E383,'[2]Costeo-JUL26'!$B$9:$CQ$307,BH$1,0),0)</f>
        <v>0</v>
      </c>
      <c r="BI383" s="16">
        <f>IF($B383="P",VLOOKUP($E383,'[2]Costeo-JUL26'!$B$9:$CQ$307,BI$1,0),0)*$G383</f>
        <v>0</v>
      </c>
      <c r="BJ383" s="36">
        <f>IF($B383="P",VLOOKUP($E383,'[2]Costeo-JUL26'!$B$9:$CQ$307,BJ$1,0),0)*$G383</f>
        <v>0</v>
      </c>
      <c r="BK383" s="35">
        <f>IF(BH383=910319,0,IF($B383="P",VLOOKUP($E383,'[2]Costeo-JUL26'!$B$9:$CQ$307,BK$1,0),0))</f>
        <v>0</v>
      </c>
      <c r="BL383" s="36">
        <f t="shared" si="177"/>
        <v>0</v>
      </c>
      <c r="BM383" s="36">
        <f t="shared" si="178"/>
        <v>0</v>
      </c>
      <c r="BN383" s="34">
        <f>IF($B383="P",VLOOKUP($E383,'[2]Costeo-JUL26'!$B$9:$CQ$307,BN$1,0),0)</f>
        <v>0</v>
      </c>
      <c r="BO383" s="16">
        <f>IF($B383="P",VLOOKUP($E383,'[2]Costeo-JUL26'!$B$9:$CQ$307,BO$1,0),0)*$G383</f>
        <v>0</v>
      </c>
      <c r="BP383" s="36">
        <f>IF($B383="P",VLOOKUP($E383,'[2]Costeo-JUL26'!$B$9:$CQ$307,BP$1,0),0)*$G383</f>
        <v>0</v>
      </c>
      <c r="BQ383" s="35">
        <f>IF($B383="P",VLOOKUP($E383,'[2]Costeo-JUL26'!$B$9:$CQ$307,BQ$1,0),0)</f>
        <v>0</v>
      </c>
      <c r="BR383" s="36">
        <f t="shared" si="179"/>
        <v>0</v>
      </c>
      <c r="BS383" s="36">
        <f t="shared" si="180"/>
        <v>0</v>
      </c>
      <c r="BT383" s="34">
        <f>IF($B383="P",VLOOKUP($E383,'[2]Costeo-JUL26'!$B$9:$CQ$307,BT$1,0),0)</f>
        <v>0</v>
      </c>
      <c r="BU383" s="16">
        <f>IF($B383="P",VLOOKUP($E383,'[2]Costeo-JUL26'!$B$9:$CQ$307,BU$1,0),0)*$G383</f>
        <v>0</v>
      </c>
      <c r="BV383" s="36">
        <f>IF($B383="P",VLOOKUP($E383,'[2]Costeo-JUL26'!$B$9:$CQ$307,BV$1,0),0)*$G383</f>
        <v>0</v>
      </c>
      <c r="BW383" s="35">
        <f>IF($B383="P",VLOOKUP($E383,'[2]Costeo-JUL26'!$B$9:$CQ$307,BW$1,0),0)</f>
        <v>0</v>
      </c>
      <c r="BX383" s="36">
        <f t="shared" si="181"/>
        <v>0</v>
      </c>
      <c r="BY383" s="36">
        <f t="shared" si="182"/>
        <v>0</v>
      </c>
      <c r="BZ383" s="34">
        <f>IF($B383="P",VLOOKUP($E383,'[2]Costeo-JUL26'!$B$9:$CQ$307,BZ$1,0),0)</f>
        <v>0</v>
      </c>
      <c r="CA383" s="16">
        <f>IF($B383="P",VLOOKUP($E383,'[2]Costeo-JUL26'!$B$9:$CQ$307,CA$1,0),0)*$G383</f>
        <v>0</v>
      </c>
      <c r="CB383" s="36">
        <f>IF($B383="P",VLOOKUP($E383,'[2]Costeo-JUL26'!$B$9:$CQ$307,CB$1,0),0)*$G383</f>
        <v>0</v>
      </c>
      <c r="CC383" s="35">
        <f>IF($B383="P",VLOOKUP($E383,'[2]Costeo-JUL26'!$B$9:$CQ$307,CC$1,0),0)</f>
        <v>0</v>
      </c>
      <c r="CD383" s="36">
        <f t="shared" si="183"/>
        <v>0</v>
      </c>
      <c r="CE383" s="36">
        <f t="shared" si="184"/>
        <v>0</v>
      </c>
      <c r="CF383" s="37">
        <f t="shared" si="156"/>
        <v>0</v>
      </c>
      <c r="CG383" s="36">
        <f>IF($B383="r",VLOOKUP($E383,'[2]Costeo-JUL26'!$B$9:$CQ$307,CG$1,0),0)*$G383</f>
        <v>3183444.58</v>
      </c>
      <c r="CH383" s="35">
        <f>VLOOKUP($E383,'[2]TEORICOS (05.26)'!$A$8:$T$251,CH$1,0)</f>
        <v>0</v>
      </c>
      <c r="CI383" s="36">
        <f t="shared" si="185"/>
        <v>0</v>
      </c>
      <c r="CJ383" s="37">
        <f t="shared" si="186"/>
        <v>3183444.58</v>
      </c>
      <c r="CM383" s="16">
        <f>SUMIFS('[1]Ajuste Inventario'!$I:$I,'[1]Ajuste Inventario'!$B:$B,E383,'[1]Ajuste Inventario'!$S:$S,D383)*-1</f>
        <v>0</v>
      </c>
      <c r="CN383" s="36">
        <f t="shared" si="157"/>
        <v>0</v>
      </c>
      <c r="CP383" t="str">
        <f t="shared" si="158"/>
        <v>3210Org.Vtas La Plata</v>
      </c>
      <c r="CQ383" s="10" t="e">
        <f t="shared" si="159"/>
        <v>#DIV/0!</v>
      </c>
    </row>
    <row r="384" spans="1:95" x14ac:dyDescent="0.25">
      <c r="A384" s="30">
        <v>46204</v>
      </c>
      <c r="B384" s="31" t="str">
        <f>VLOOKUP($E384,'[2]TEORICOS (05.26)'!$A$8:$T$251,B$1,0)</f>
        <v>R</v>
      </c>
      <c r="C384" s="32" t="str">
        <f>VLOOKUP($E384,'[2]TEORICOS (05.26)'!$A$8:$T$251,C$1,0)</f>
        <v>Monster</v>
      </c>
      <c r="D384" t="s">
        <v>218</v>
      </c>
      <c r="E384">
        <v>3211</v>
      </c>
      <c r="F384" t="s">
        <v>173</v>
      </c>
      <c r="G384" s="16">
        <v>3039.8330000000001</v>
      </c>
      <c r="H384" s="16">
        <v>1519.9165</v>
      </c>
      <c r="I384" s="33">
        <v>38100264.09999989</v>
      </c>
      <c r="J384" s="33">
        <v>37717034.299999893</v>
      </c>
      <c r="K384" s="34">
        <f>IF($B384="P",VLOOKUP($E384,'[2]Costeo-JUL26'!$B$9:$CQ$307,K$1,0),0)</f>
        <v>0</v>
      </c>
      <c r="L384" s="35">
        <f>VLOOKUP($E384,'[2]TEORICOS (05.26)'!$A$8:$T$251,L$1,0)</f>
        <v>0</v>
      </c>
      <c r="M384" s="36">
        <f t="shared" si="160"/>
        <v>0</v>
      </c>
      <c r="N384" s="35">
        <f>IF($B384="P",VLOOKUP($E384,'[2]Costeo-JUL26'!$B$9:$CQ$307,N$1,0),0)</f>
        <v>0</v>
      </c>
      <c r="O384" s="36">
        <f t="shared" si="161"/>
        <v>0</v>
      </c>
      <c r="P384" s="36">
        <f>IF($B384="P",VLOOKUP($E384,'[2]Costeo-JUL26'!$B$9:$CQ$307,P$1,0),0)*H384</f>
        <v>0</v>
      </c>
      <c r="Q384" s="36">
        <f t="shared" si="162"/>
        <v>0</v>
      </c>
      <c r="R384" s="34">
        <f>IF($B384="P",VLOOKUP($E384,'[2]Costeo-JUL26'!$B$9:$CQ$307,R$1,0),0)</f>
        <v>0</v>
      </c>
      <c r="S384" s="16">
        <f>IF($B384="P",VLOOKUP($E384,'[2]Costeo-JUL26'!$B$9:$CQ$307,S$1,0),0)*$G384</f>
        <v>0</v>
      </c>
      <c r="T384" s="36">
        <f>IF($B384="P",VLOOKUP($E384,'[2]Costeo-JUL26'!$B$9:$CQ$307,T$1,0),0)*$G384</f>
        <v>0</v>
      </c>
      <c r="U384" s="35">
        <f>IF($B384="P",VLOOKUP($E384,'[2]Costeo-JUL26'!$B$9:$CQ$307,U$1,0),0)</f>
        <v>0</v>
      </c>
      <c r="V384" s="36">
        <f t="shared" si="163"/>
        <v>0</v>
      </c>
      <c r="W384" s="36">
        <f t="shared" si="164"/>
        <v>0</v>
      </c>
      <c r="X384" s="34">
        <f>IF($B384="P",VLOOKUP($E384,'[2]Costeo-JUL26'!$B$9:$CQ$307,X$1,0),0)</f>
        <v>0</v>
      </c>
      <c r="Y384" s="16">
        <f>IF($B384="P",VLOOKUP($E384,'[2]Costeo-JUL26'!$B$9:$CQ$307,Y$1,0),0)*$G384</f>
        <v>0</v>
      </c>
      <c r="Z384" s="36">
        <f>IF($B384="P",VLOOKUP($E384,'[2]Costeo-JUL26'!$B$9:$CQ$307,Z$1,0),0)*$G384</f>
        <v>0</v>
      </c>
      <c r="AA384" s="35">
        <f>IF($B384="P",VLOOKUP($E384,'[2]Costeo-JUL26'!$B$9:$CQ$307,AA$1,0),0)</f>
        <v>0</v>
      </c>
      <c r="AB384" s="36">
        <f t="shared" si="165"/>
        <v>0</v>
      </c>
      <c r="AC384" s="36">
        <f t="shared" si="166"/>
        <v>0</v>
      </c>
      <c r="AD384" s="34">
        <f>IF($B384="P",VLOOKUP($E384,'[2]Costeo-JUL26'!$B$9:$CQ$307,AD$1,0),0)</f>
        <v>0</v>
      </c>
      <c r="AE384" s="16">
        <f>IF($B384="P",VLOOKUP($E384,'[2]Costeo-JUL26'!$B$9:$CQ$307,AE$1,0),0)*$G384</f>
        <v>0</v>
      </c>
      <c r="AF384" s="36">
        <f>IF($B384="P",VLOOKUP($E384,'[2]Costeo-JUL26'!$B$9:$CQ$307,AF$1,0),0)*$G384</f>
        <v>0</v>
      </c>
      <c r="AG384" s="35">
        <f>IF($B384="P",VLOOKUP($E384,'[2]Costeo-JUL26'!$B$9:$CQ$307,AG$1,0),0)</f>
        <v>0</v>
      </c>
      <c r="AH384" s="36">
        <f t="shared" si="167"/>
        <v>0</v>
      </c>
      <c r="AI384" s="36">
        <f t="shared" si="168"/>
        <v>0</v>
      </c>
      <c r="AJ384" s="34">
        <f>IF($B384="P",VLOOKUP($E384,'[2]Costeo-JUL26'!$B$9:$CQ$307,AJ$1,0),0)</f>
        <v>0</v>
      </c>
      <c r="AK384" s="16">
        <f>IF($B384="P",VLOOKUP($E384,'[2]Costeo-JUL26'!$B$9:$CQ$307,AK$1,0),0)*$G384</f>
        <v>0</v>
      </c>
      <c r="AL384" s="36">
        <f>IF($B384="P",VLOOKUP($E384,'[2]Costeo-JUL26'!$B$9:$CQ$307,AL$1,0),0)*$G384</f>
        <v>0</v>
      </c>
      <c r="AM384" s="35">
        <f>IF($B384="P",VLOOKUP($E384,'[2]Costeo-JUL26'!$B$9:$CQ$307,AM$1,0),0)</f>
        <v>0</v>
      </c>
      <c r="AN384" s="36">
        <f t="shared" si="169"/>
        <v>0</v>
      </c>
      <c r="AO384" s="36">
        <f t="shared" si="170"/>
        <v>0</v>
      </c>
      <c r="AP384" s="34">
        <f>IF($B384="P",VLOOKUP($E384,'[2]Costeo-JUL26'!$B$9:$CQ$307,AP$1,0),0)</f>
        <v>0</v>
      </c>
      <c r="AQ384" s="16">
        <f>IF($B384="P",VLOOKUP($E384,'[2]Costeo-JUL26'!$B$9:$CQ$307,AQ$1,0),0)*$G384</f>
        <v>0</v>
      </c>
      <c r="AR384" s="36">
        <f>IF($B384="P",VLOOKUP($E384,'[2]Costeo-JUL26'!$B$9:$CQ$307,AR$1,0),0)*$G384</f>
        <v>0</v>
      </c>
      <c r="AS384" s="35">
        <f>IF($B384="P",VLOOKUP($E384,'[2]Costeo-JUL26'!$B$9:$CQ$307,AS$1,0),0)</f>
        <v>0</v>
      </c>
      <c r="AT384" s="36">
        <f t="shared" si="171"/>
        <v>0</v>
      </c>
      <c r="AU384" s="36">
        <f t="shared" si="172"/>
        <v>0</v>
      </c>
      <c r="AV384" s="34">
        <f>IF($B384="P",VLOOKUP($E384,'[2]Costeo-JUL26'!$B$9:$CQ$307,AV$1,0),0)</f>
        <v>0</v>
      </c>
      <c r="AW384" s="16">
        <f>IF($B384="P",VLOOKUP($E384,'[2]Costeo-JUL26'!$B$9:$CQ$307,AW$1,0),0)*$G384</f>
        <v>0</v>
      </c>
      <c r="AX384" s="36">
        <f>IF($B384="P",VLOOKUP($E384,'[2]Costeo-JUL26'!$B$9:$CQ$307,AX$1,0),0)*$G384</f>
        <v>0</v>
      </c>
      <c r="AY384" s="35">
        <f>IF($B384="P",VLOOKUP($E384,'[2]Costeo-JUL26'!$B$9:$CQ$307,AY$1,0),0)</f>
        <v>0</v>
      </c>
      <c r="AZ384" s="36">
        <f t="shared" si="173"/>
        <v>0</v>
      </c>
      <c r="BA384" s="36">
        <f t="shared" si="174"/>
        <v>0</v>
      </c>
      <c r="BB384" s="34">
        <f>IF($B384="P",VLOOKUP($E384,'[2]Costeo-JUL26'!$B$9:$CQ$307,BB$1,0),0)</f>
        <v>0</v>
      </c>
      <c r="BC384" s="16">
        <f>IF($B384="P",VLOOKUP($E384,'[2]Costeo-JUL26'!$B$9:$CQ$307,BC$1,0),0)*$G384</f>
        <v>0</v>
      </c>
      <c r="BD384" s="36">
        <f>IF($B384="P",VLOOKUP($E384,'[2]Costeo-JUL26'!$B$9:$CQ$307,BD$1,0),0)*$G384</f>
        <v>0</v>
      </c>
      <c r="BE384" s="35">
        <f>IF($B384="P",VLOOKUP($E384,'[2]Costeo-JUL26'!$B$9:$CQ$307,BE$1,0),0)</f>
        <v>0</v>
      </c>
      <c r="BF384" s="36">
        <f t="shared" si="175"/>
        <v>0</v>
      </c>
      <c r="BG384" s="36">
        <f t="shared" si="176"/>
        <v>0</v>
      </c>
      <c r="BH384" s="34">
        <f>IF($B384="P",VLOOKUP($E384,'[2]Costeo-JUL26'!$B$9:$CQ$307,BH$1,0),0)</f>
        <v>0</v>
      </c>
      <c r="BI384" s="16">
        <f>IF($B384="P",VLOOKUP($E384,'[2]Costeo-JUL26'!$B$9:$CQ$307,BI$1,0),0)*$G384</f>
        <v>0</v>
      </c>
      <c r="BJ384" s="36">
        <f>IF($B384="P",VLOOKUP($E384,'[2]Costeo-JUL26'!$B$9:$CQ$307,BJ$1,0),0)*$G384</f>
        <v>0</v>
      </c>
      <c r="BK384" s="35">
        <f>IF(BH384=910319,0,IF($B384="P",VLOOKUP($E384,'[2]Costeo-JUL26'!$B$9:$CQ$307,BK$1,0),0))</f>
        <v>0</v>
      </c>
      <c r="BL384" s="36">
        <f t="shared" si="177"/>
        <v>0</v>
      </c>
      <c r="BM384" s="36">
        <f t="shared" si="178"/>
        <v>0</v>
      </c>
      <c r="BN384" s="34">
        <f>IF($B384="P",VLOOKUP($E384,'[2]Costeo-JUL26'!$B$9:$CQ$307,BN$1,0),0)</f>
        <v>0</v>
      </c>
      <c r="BO384" s="16">
        <f>IF($B384="P",VLOOKUP($E384,'[2]Costeo-JUL26'!$B$9:$CQ$307,BO$1,0),0)*$G384</f>
        <v>0</v>
      </c>
      <c r="BP384" s="36">
        <f>IF($B384="P",VLOOKUP($E384,'[2]Costeo-JUL26'!$B$9:$CQ$307,BP$1,0),0)*$G384</f>
        <v>0</v>
      </c>
      <c r="BQ384" s="35">
        <f>IF($B384="P",VLOOKUP($E384,'[2]Costeo-JUL26'!$B$9:$CQ$307,BQ$1,0),0)</f>
        <v>0</v>
      </c>
      <c r="BR384" s="36">
        <f t="shared" si="179"/>
        <v>0</v>
      </c>
      <c r="BS384" s="36">
        <f t="shared" si="180"/>
        <v>0</v>
      </c>
      <c r="BT384" s="34">
        <f>IF($B384="P",VLOOKUP($E384,'[2]Costeo-JUL26'!$B$9:$CQ$307,BT$1,0),0)</f>
        <v>0</v>
      </c>
      <c r="BU384" s="16">
        <f>IF($B384="P",VLOOKUP($E384,'[2]Costeo-JUL26'!$B$9:$CQ$307,BU$1,0),0)*$G384</f>
        <v>0</v>
      </c>
      <c r="BV384" s="36">
        <f>IF($B384="P",VLOOKUP($E384,'[2]Costeo-JUL26'!$B$9:$CQ$307,BV$1,0),0)*$G384</f>
        <v>0</v>
      </c>
      <c r="BW384" s="35">
        <f>IF($B384="P",VLOOKUP($E384,'[2]Costeo-JUL26'!$B$9:$CQ$307,BW$1,0),0)</f>
        <v>0</v>
      </c>
      <c r="BX384" s="36">
        <f t="shared" si="181"/>
        <v>0</v>
      </c>
      <c r="BY384" s="36">
        <f t="shared" si="182"/>
        <v>0</v>
      </c>
      <c r="BZ384" s="34">
        <f>IF($B384="P",VLOOKUP($E384,'[2]Costeo-JUL26'!$B$9:$CQ$307,BZ$1,0),0)</f>
        <v>0</v>
      </c>
      <c r="CA384" s="16">
        <f>IF($B384="P",VLOOKUP($E384,'[2]Costeo-JUL26'!$B$9:$CQ$307,CA$1,0),0)*$G384</f>
        <v>0</v>
      </c>
      <c r="CB384" s="36">
        <f>IF($B384="P",VLOOKUP($E384,'[2]Costeo-JUL26'!$B$9:$CQ$307,CB$1,0),0)*$G384</f>
        <v>0</v>
      </c>
      <c r="CC384" s="35">
        <f>IF($B384="P",VLOOKUP($E384,'[2]Costeo-JUL26'!$B$9:$CQ$307,CC$1,0),0)</f>
        <v>0</v>
      </c>
      <c r="CD384" s="36">
        <f t="shared" si="183"/>
        <v>0</v>
      </c>
      <c r="CE384" s="36">
        <f t="shared" si="184"/>
        <v>0</v>
      </c>
      <c r="CF384" s="37">
        <f t="shared" si="156"/>
        <v>0</v>
      </c>
      <c r="CG384" s="36">
        <f>IF($B384="r",VLOOKUP($E384,'[2]Costeo-JUL26'!$B$9:$CQ$307,CG$1,0),0)*$G384</f>
        <v>22184488.445689999</v>
      </c>
      <c r="CH384" s="35">
        <f>VLOOKUP($E384,'[2]TEORICOS (05.26)'!$A$8:$T$251,CH$1,0)</f>
        <v>0</v>
      </c>
      <c r="CI384" s="36">
        <f t="shared" si="185"/>
        <v>0</v>
      </c>
      <c r="CJ384" s="37">
        <f t="shared" si="186"/>
        <v>22184488.445689999</v>
      </c>
      <c r="CM384" s="16">
        <f>SUMIFS('[1]Ajuste Inventario'!$I:$I,'[1]Ajuste Inventario'!$B:$B,E384,'[1]Ajuste Inventario'!$S:$S,D384)*-1</f>
        <v>0</v>
      </c>
      <c r="CN384" s="36">
        <f t="shared" si="157"/>
        <v>0</v>
      </c>
      <c r="CP384" t="str">
        <f t="shared" si="158"/>
        <v>3211Org.Vtas La Plata</v>
      </c>
      <c r="CQ384" s="10" t="e">
        <f t="shared" si="159"/>
        <v>#DIV/0!</v>
      </c>
    </row>
    <row r="385" spans="1:95" x14ac:dyDescent="0.25">
      <c r="A385" s="30">
        <v>46204</v>
      </c>
      <c r="B385" s="31" t="str">
        <f>VLOOKUP($E385,'[2]TEORICOS (05.26)'!$A$8:$T$251,B$1,0)</f>
        <v>R</v>
      </c>
      <c r="C385" s="32" t="str">
        <f>VLOOKUP($E385,'[2]TEORICOS (05.26)'!$A$8:$T$251,C$1,0)</f>
        <v>Monster</v>
      </c>
      <c r="D385" t="s">
        <v>218</v>
      </c>
      <c r="E385">
        <v>3212</v>
      </c>
      <c r="F385" t="s">
        <v>174</v>
      </c>
      <c r="G385" s="16">
        <v>458.5</v>
      </c>
      <c r="H385" s="16">
        <v>229.25</v>
      </c>
      <c r="I385" s="33">
        <v>5727735.9299999969</v>
      </c>
      <c r="J385" s="33">
        <v>5691804.2099999981</v>
      </c>
      <c r="K385" s="34">
        <f>IF($B385="P",VLOOKUP($E385,'[2]Costeo-JUL26'!$B$9:$CQ$307,K$1,0),0)</f>
        <v>0</v>
      </c>
      <c r="L385" s="35">
        <f>VLOOKUP($E385,'[2]TEORICOS (05.26)'!$A$8:$T$251,L$1,0)</f>
        <v>0</v>
      </c>
      <c r="M385" s="36">
        <f t="shared" si="160"/>
        <v>0</v>
      </c>
      <c r="N385" s="35">
        <f>IF($B385="P",VLOOKUP($E385,'[2]Costeo-JUL26'!$B$9:$CQ$307,N$1,0),0)</f>
        <v>0</v>
      </c>
      <c r="O385" s="36">
        <f t="shared" si="161"/>
        <v>0</v>
      </c>
      <c r="P385" s="36">
        <f>IF($B385="P",VLOOKUP($E385,'[2]Costeo-JUL26'!$B$9:$CQ$307,P$1,0),0)*H385</f>
        <v>0</v>
      </c>
      <c r="Q385" s="36">
        <f t="shared" si="162"/>
        <v>0</v>
      </c>
      <c r="R385" s="34">
        <f>IF($B385="P",VLOOKUP($E385,'[2]Costeo-JUL26'!$B$9:$CQ$307,R$1,0),0)</f>
        <v>0</v>
      </c>
      <c r="S385" s="16">
        <f>IF($B385="P",VLOOKUP($E385,'[2]Costeo-JUL26'!$B$9:$CQ$307,S$1,0),0)*$G385</f>
        <v>0</v>
      </c>
      <c r="T385" s="36">
        <f>IF($B385="P",VLOOKUP($E385,'[2]Costeo-JUL26'!$B$9:$CQ$307,T$1,0),0)*$G385</f>
        <v>0</v>
      </c>
      <c r="U385" s="35">
        <f>IF($B385="P",VLOOKUP($E385,'[2]Costeo-JUL26'!$B$9:$CQ$307,U$1,0),0)</f>
        <v>0</v>
      </c>
      <c r="V385" s="36">
        <f t="shared" si="163"/>
        <v>0</v>
      </c>
      <c r="W385" s="36">
        <f t="shared" si="164"/>
        <v>0</v>
      </c>
      <c r="X385" s="34">
        <f>IF($B385="P",VLOOKUP($E385,'[2]Costeo-JUL26'!$B$9:$CQ$307,X$1,0),0)</f>
        <v>0</v>
      </c>
      <c r="Y385" s="16">
        <f>IF($B385="P",VLOOKUP($E385,'[2]Costeo-JUL26'!$B$9:$CQ$307,Y$1,0),0)*$G385</f>
        <v>0</v>
      </c>
      <c r="Z385" s="36">
        <f>IF($B385="P",VLOOKUP($E385,'[2]Costeo-JUL26'!$B$9:$CQ$307,Z$1,0),0)*$G385</f>
        <v>0</v>
      </c>
      <c r="AA385" s="35">
        <f>IF($B385="P",VLOOKUP($E385,'[2]Costeo-JUL26'!$B$9:$CQ$307,AA$1,0),0)</f>
        <v>0</v>
      </c>
      <c r="AB385" s="36">
        <f t="shared" si="165"/>
        <v>0</v>
      </c>
      <c r="AC385" s="36">
        <f t="shared" si="166"/>
        <v>0</v>
      </c>
      <c r="AD385" s="34">
        <f>IF($B385="P",VLOOKUP($E385,'[2]Costeo-JUL26'!$B$9:$CQ$307,AD$1,0),0)</f>
        <v>0</v>
      </c>
      <c r="AE385" s="16">
        <f>IF($B385="P",VLOOKUP($E385,'[2]Costeo-JUL26'!$B$9:$CQ$307,AE$1,0),0)*$G385</f>
        <v>0</v>
      </c>
      <c r="AF385" s="36">
        <f>IF($B385="P",VLOOKUP($E385,'[2]Costeo-JUL26'!$B$9:$CQ$307,AF$1,0),0)*$G385</f>
        <v>0</v>
      </c>
      <c r="AG385" s="35">
        <f>IF($B385="P",VLOOKUP($E385,'[2]Costeo-JUL26'!$B$9:$CQ$307,AG$1,0),0)</f>
        <v>0</v>
      </c>
      <c r="AH385" s="36">
        <f t="shared" si="167"/>
        <v>0</v>
      </c>
      <c r="AI385" s="36">
        <f t="shared" si="168"/>
        <v>0</v>
      </c>
      <c r="AJ385" s="34">
        <f>IF($B385="P",VLOOKUP($E385,'[2]Costeo-JUL26'!$B$9:$CQ$307,AJ$1,0),0)</f>
        <v>0</v>
      </c>
      <c r="AK385" s="16">
        <f>IF($B385="P",VLOOKUP($E385,'[2]Costeo-JUL26'!$B$9:$CQ$307,AK$1,0),0)*$G385</f>
        <v>0</v>
      </c>
      <c r="AL385" s="36">
        <f>IF($B385="P",VLOOKUP($E385,'[2]Costeo-JUL26'!$B$9:$CQ$307,AL$1,0),0)*$G385</f>
        <v>0</v>
      </c>
      <c r="AM385" s="35">
        <f>IF($B385="P",VLOOKUP($E385,'[2]Costeo-JUL26'!$B$9:$CQ$307,AM$1,0),0)</f>
        <v>0</v>
      </c>
      <c r="AN385" s="36">
        <f t="shared" si="169"/>
        <v>0</v>
      </c>
      <c r="AO385" s="36">
        <f t="shared" si="170"/>
        <v>0</v>
      </c>
      <c r="AP385" s="34">
        <f>IF($B385="P",VLOOKUP($E385,'[2]Costeo-JUL26'!$B$9:$CQ$307,AP$1,0),0)</f>
        <v>0</v>
      </c>
      <c r="AQ385" s="16">
        <f>IF($B385="P",VLOOKUP($E385,'[2]Costeo-JUL26'!$B$9:$CQ$307,AQ$1,0),0)*$G385</f>
        <v>0</v>
      </c>
      <c r="AR385" s="36">
        <f>IF($B385="P",VLOOKUP($E385,'[2]Costeo-JUL26'!$B$9:$CQ$307,AR$1,0),0)*$G385</f>
        <v>0</v>
      </c>
      <c r="AS385" s="35">
        <f>IF($B385="P",VLOOKUP($E385,'[2]Costeo-JUL26'!$B$9:$CQ$307,AS$1,0),0)</f>
        <v>0</v>
      </c>
      <c r="AT385" s="36">
        <f t="shared" si="171"/>
        <v>0</v>
      </c>
      <c r="AU385" s="36">
        <f t="shared" si="172"/>
        <v>0</v>
      </c>
      <c r="AV385" s="34">
        <f>IF($B385="P",VLOOKUP($E385,'[2]Costeo-JUL26'!$B$9:$CQ$307,AV$1,0),0)</f>
        <v>0</v>
      </c>
      <c r="AW385" s="16">
        <f>IF($B385="P",VLOOKUP($E385,'[2]Costeo-JUL26'!$B$9:$CQ$307,AW$1,0),0)*$G385</f>
        <v>0</v>
      </c>
      <c r="AX385" s="36">
        <f>IF($B385="P",VLOOKUP($E385,'[2]Costeo-JUL26'!$B$9:$CQ$307,AX$1,0),0)*$G385</f>
        <v>0</v>
      </c>
      <c r="AY385" s="35">
        <f>IF($B385="P",VLOOKUP($E385,'[2]Costeo-JUL26'!$B$9:$CQ$307,AY$1,0),0)</f>
        <v>0</v>
      </c>
      <c r="AZ385" s="36">
        <f t="shared" si="173"/>
        <v>0</v>
      </c>
      <c r="BA385" s="36">
        <f t="shared" si="174"/>
        <v>0</v>
      </c>
      <c r="BB385" s="34">
        <f>IF($B385="P",VLOOKUP($E385,'[2]Costeo-JUL26'!$B$9:$CQ$307,BB$1,0),0)</f>
        <v>0</v>
      </c>
      <c r="BC385" s="16">
        <f>IF($B385="P",VLOOKUP($E385,'[2]Costeo-JUL26'!$B$9:$CQ$307,BC$1,0),0)*$G385</f>
        <v>0</v>
      </c>
      <c r="BD385" s="36">
        <f>IF($B385="P",VLOOKUP($E385,'[2]Costeo-JUL26'!$B$9:$CQ$307,BD$1,0),0)*$G385</f>
        <v>0</v>
      </c>
      <c r="BE385" s="35">
        <f>IF($B385="P",VLOOKUP($E385,'[2]Costeo-JUL26'!$B$9:$CQ$307,BE$1,0),0)</f>
        <v>0</v>
      </c>
      <c r="BF385" s="36">
        <f t="shared" si="175"/>
        <v>0</v>
      </c>
      <c r="BG385" s="36">
        <f t="shared" si="176"/>
        <v>0</v>
      </c>
      <c r="BH385" s="34">
        <f>IF($B385="P",VLOOKUP($E385,'[2]Costeo-JUL26'!$B$9:$CQ$307,BH$1,0),0)</f>
        <v>0</v>
      </c>
      <c r="BI385" s="16">
        <f>IF($B385="P",VLOOKUP($E385,'[2]Costeo-JUL26'!$B$9:$CQ$307,BI$1,0),0)*$G385</f>
        <v>0</v>
      </c>
      <c r="BJ385" s="36">
        <f>IF($B385="P",VLOOKUP($E385,'[2]Costeo-JUL26'!$B$9:$CQ$307,BJ$1,0),0)*$G385</f>
        <v>0</v>
      </c>
      <c r="BK385" s="35">
        <f>IF(BH385=910319,0,IF($B385="P",VLOOKUP($E385,'[2]Costeo-JUL26'!$B$9:$CQ$307,BK$1,0),0))</f>
        <v>0</v>
      </c>
      <c r="BL385" s="36">
        <f t="shared" si="177"/>
        <v>0</v>
      </c>
      <c r="BM385" s="36">
        <f t="shared" si="178"/>
        <v>0</v>
      </c>
      <c r="BN385" s="34">
        <f>IF($B385="P",VLOOKUP($E385,'[2]Costeo-JUL26'!$B$9:$CQ$307,BN$1,0),0)</f>
        <v>0</v>
      </c>
      <c r="BO385" s="16">
        <f>IF($B385="P",VLOOKUP($E385,'[2]Costeo-JUL26'!$B$9:$CQ$307,BO$1,0),0)*$G385</f>
        <v>0</v>
      </c>
      <c r="BP385" s="36">
        <f>IF($B385="P",VLOOKUP($E385,'[2]Costeo-JUL26'!$B$9:$CQ$307,BP$1,0),0)*$G385</f>
        <v>0</v>
      </c>
      <c r="BQ385" s="35">
        <f>IF($B385="P",VLOOKUP($E385,'[2]Costeo-JUL26'!$B$9:$CQ$307,BQ$1,0),0)</f>
        <v>0</v>
      </c>
      <c r="BR385" s="36">
        <f t="shared" si="179"/>
        <v>0</v>
      </c>
      <c r="BS385" s="36">
        <f t="shared" si="180"/>
        <v>0</v>
      </c>
      <c r="BT385" s="34">
        <f>IF($B385="P",VLOOKUP($E385,'[2]Costeo-JUL26'!$B$9:$CQ$307,BT$1,0),0)</f>
        <v>0</v>
      </c>
      <c r="BU385" s="16">
        <f>IF($B385="P",VLOOKUP($E385,'[2]Costeo-JUL26'!$B$9:$CQ$307,BU$1,0),0)*$G385</f>
        <v>0</v>
      </c>
      <c r="BV385" s="36">
        <f>IF($B385="P",VLOOKUP($E385,'[2]Costeo-JUL26'!$B$9:$CQ$307,BV$1,0),0)*$G385</f>
        <v>0</v>
      </c>
      <c r="BW385" s="35">
        <f>IF($B385="P",VLOOKUP($E385,'[2]Costeo-JUL26'!$B$9:$CQ$307,BW$1,0),0)</f>
        <v>0</v>
      </c>
      <c r="BX385" s="36">
        <f t="shared" si="181"/>
        <v>0</v>
      </c>
      <c r="BY385" s="36">
        <f t="shared" si="182"/>
        <v>0</v>
      </c>
      <c r="BZ385" s="34">
        <f>IF($B385="P",VLOOKUP($E385,'[2]Costeo-JUL26'!$B$9:$CQ$307,BZ$1,0),0)</f>
        <v>0</v>
      </c>
      <c r="CA385" s="16">
        <f>IF($B385="P",VLOOKUP($E385,'[2]Costeo-JUL26'!$B$9:$CQ$307,CA$1,0),0)*$G385</f>
        <v>0</v>
      </c>
      <c r="CB385" s="36">
        <f>IF($B385="P",VLOOKUP($E385,'[2]Costeo-JUL26'!$B$9:$CQ$307,CB$1,0),0)*$G385</f>
        <v>0</v>
      </c>
      <c r="CC385" s="35">
        <f>IF($B385="P",VLOOKUP($E385,'[2]Costeo-JUL26'!$B$9:$CQ$307,CC$1,0),0)</f>
        <v>0</v>
      </c>
      <c r="CD385" s="36">
        <f t="shared" si="183"/>
        <v>0</v>
      </c>
      <c r="CE385" s="36">
        <f t="shared" si="184"/>
        <v>0</v>
      </c>
      <c r="CF385" s="37">
        <f t="shared" si="156"/>
        <v>0</v>
      </c>
      <c r="CG385" s="36">
        <f>IF($B385="r",VLOOKUP($E385,'[2]Costeo-JUL26'!$B$9:$CQ$307,CG$1,0),0)*$G385</f>
        <v>3398379.0749999997</v>
      </c>
      <c r="CH385" s="35">
        <f>VLOOKUP($E385,'[2]TEORICOS (05.26)'!$A$8:$T$251,CH$1,0)</f>
        <v>0</v>
      </c>
      <c r="CI385" s="36">
        <f t="shared" si="185"/>
        <v>0</v>
      </c>
      <c r="CJ385" s="37">
        <f t="shared" si="186"/>
        <v>3398379.0749999997</v>
      </c>
      <c r="CM385" s="16">
        <f>SUMIFS('[1]Ajuste Inventario'!$I:$I,'[1]Ajuste Inventario'!$B:$B,E385,'[1]Ajuste Inventario'!$S:$S,D385)*-1</f>
        <v>0</v>
      </c>
      <c r="CN385" s="36">
        <f t="shared" si="157"/>
        <v>0</v>
      </c>
      <c r="CP385" t="str">
        <f t="shared" si="158"/>
        <v>3212Org.Vtas La Plata</v>
      </c>
      <c r="CQ385" s="10" t="e">
        <f t="shared" si="159"/>
        <v>#DIV/0!</v>
      </c>
    </row>
    <row r="386" spans="1:95" x14ac:dyDescent="0.25">
      <c r="A386" s="30">
        <v>46204</v>
      </c>
      <c r="B386" s="31" t="str">
        <f>VLOOKUP($E386,'[2]TEORICOS (05.26)'!$A$8:$T$251,B$1,0)</f>
        <v>R</v>
      </c>
      <c r="C386" s="32" t="str">
        <f>VLOOKUP($E386,'[2]TEORICOS (05.26)'!$A$8:$T$251,C$1,0)</f>
        <v>Monster</v>
      </c>
      <c r="D386" t="s">
        <v>218</v>
      </c>
      <c r="E386">
        <v>3213</v>
      </c>
      <c r="F386" t="s">
        <v>175</v>
      </c>
      <c r="G386" s="16">
        <v>843.33299999999997</v>
      </c>
      <c r="H386" s="16">
        <v>421.66649999999998</v>
      </c>
      <c r="I386" s="33">
        <v>10501517.83999997</v>
      </c>
      <c r="J386" s="33">
        <v>10389587.999999974</v>
      </c>
      <c r="K386" s="34">
        <f>IF($B386="P",VLOOKUP($E386,'[2]Costeo-JUL26'!$B$9:$CQ$307,K$1,0),0)</f>
        <v>0</v>
      </c>
      <c r="L386" s="35">
        <f>VLOOKUP($E386,'[2]TEORICOS (05.26)'!$A$8:$T$251,L$1,0)</f>
        <v>0</v>
      </c>
      <c r="M386" s="36">
        <f t="shared" si="160"/>
        <v>0</v>
      </c>
      <c r="N386" s="35">
        <f>IF($B386="P",VLOOKUP($E386,'[2]Costeo-JUL26'!$B$9:$CQ$307,N$1,0),0)</f>
        <v>0</v>
      </c>
      <c r="O386" s="36">
        <f t="shared" si="161"/>
        <v>0</v>
      </c>
      <c r="P386" s="36">
        <f>IF($B386="P",VLOOKUP($E386,'[2]Costeo-JUL26'!$B$9:$CQ$307,P$1,0),0)*H386</f>
        <v>0</v>
      </c>
      <c r="Q386" s="36">
        <f t="shared" si="162"/>
        <v>0</v>
      </c>
      <c r="R386" s="34">
        <f>IF($B386="P",VLOOKUP($E386,'[2]Costeo-JUL26'!$B$9:$CQ$307,R$1,0),0)</f>
        <v>0</v>
      </c>
      <c r="S386" s="16">
        <f>IF($B386="P",VLOOKUP($E386,'[2]Costeo-JUL26'!$B$9:$CQ$307,S$1,0),0)*$G386</f>
        <v>0</v>
      </c>
      <c r="T386" s="36">
        <f>IF($B386="P",VLOOKUP($E386,'[2]Costeo-JUL26'!$B$9:$CQ$307,T$1,0),0)*$G386</f>
        <v>0</v>
      </c>
      <c r="U386" s="35">
        <f>IF($B386="P",VLOOKUP($E386,'[2]Costeo-JUL26'!$B$9:$CQ$307,U$1,0),0)</f>
        <v>0</v>
      </c>
      <c r="V386" s="36">
        <f t="shared" si="163"/>
        <v>0</v>
      </c>
      <c r="W386" s="36">
        <f t="shared" si="164"/>
        <v>0</v>
      </c>
      <c r="X386" s="34">
        <f>IF($B386="P",VLOOKUP($E386,'[2]Costeo-JUL26'!$B$9:$CQ$307,X$1,0),0)</f>
        <v>0</v>
      </c>
      <c r="Y386" s="16">
        <f>IF($B386="P",VLOOKUP($E386,'[2]Costeo-JUL26'!$B$9:$CQ$307,Y$1,0),0)*$G386</f>
        <v>0</v>
      </c>
      <c r="Z386" s="36">
        <f>IF($B386="P",VLOOKUP($E386,'[2]Costeo-JUL26'!$B$9:$CQ$307,Z$1,0),0)*$G386</f>
        <v>0</v>
      </c>
      <c r="AA386" s="35">
        <f>IF($B386="P",VLOOKUP($E386,'[2]Costeo-JUL26'!$B$9:$CQ$307,AA$1,0),0)</f>
        <v>0</v>
      </c>
      <c r="AB386" s="36">
        <f t="shared" si="165"/>
        <v>0</v>
      </c>
      <c r="AC386" s="36">
        <f t="shared" si="166"/>
        <v>0</v>
      </c>
      <c r="AD386" s="34">
        <f>IF($B386="P",VLOOKUP($E386,'[2]Costeo-JUL26'!$B$9:$CQ$307,AD$1,0),0)</f>
        <v>0</v>
      </c>
      <c r="AE386" s="16">
        <f>IF($B386="P",VLOOKUP($E386,'[2]Costeo-JUL26'!$B$9:$CQ$307,AE$1,0),0)*$G386</f>
        <v>0</v>
      </c>
      <c r="AF386" s="36">
        <f>IF($B386="P",VLOOKUP($E386,'[2]Costeo-JUL26'!$B$9:$CQ$307,AF$1,0),0)*$G386</f>
        <v>0</v>
      </c>
      <c r="AG386" s="35">
        <f>IF($B386="P",VLOOKUP($E386,'[2]Costeo-JUL26'!$B$9:$CQ$307,AG$1,0),0)</f>
        <v>0</v>
      </c>
      <c r="AH386" s="36">
        <f t="shared" si="167"/>
        <v>0</v>
      </c>
      <c r="AI386" s="36">
        <f t="shared" si="168"/>
        <v>0</v>
      </c>
      <c r="AJ386" s="34">
        <f>IF($B386="P",VLOOKUP($E386,'[2]Costeo-JUL26'!$B$9:$CQ$307,AJ$1,0),0)</f>
        <v>0</v>
      </c>
      <c r="AK386" s="16">
        <f>IF($B386="P",VLOOKUP($E386,'[2]Costeo-JUL26'!$B$9:$CQ$307,AK$1,0),0)*$G386</f>
        <v>0</v>
      </c>
      <c r="AL386" s="36">
        <f>IF($B386="P",VLOOKUP($E386,'[2]Costeo-JUL26'!$B$9:$CQ$307,AL$1,0),0)*$G386</f>
        <v>0</v>
      </c>
      <c r="AM386" s="35">
        <f>IF($B386="P",VLOOKUP($E386,'[2]Costeo-JUL26'!$B$9:$CQ$307,AM$1,0),0)</f>
        <v>0</v>
      </c>
      <c r="AN386" s="36">
        <f t="shared" si="169"/>
        <v>0</v>
      </c>
      <c r="AO386" s="36">
        <f t="shared" si="170"/>
        <v>0</v>
      </c>
      <c r="AP386" s="34">
        <f>IF($B386="P",VLOOKUP($E386,'[2]Costeo-JUL26'!$B$9:$CQ$307,AP$1,0),0)</f>
        <v>0</v>
      </c>
      <c r="AQ386" s="16">
        <f>IF($B386="P",VLOOKUP($E386,'[2]Costeo-JUL26'!$B$9:$CQ$307,AQ$1,0),0)*$G386</f>
        <v>0</v>
      </c>
      <c r="AR386" s="36">
        <f>IF($B386="P",VLOOKUP($E386,'[2]Costeo-JUL26'!$B$9:$CQ$307,AR$1,0),0)*$G386</f>
        <v>0</v>
      </c>
      <c r="AS386" s="35">
        <f>IF($B386="P",VLOOKUP($E386,'[2]Costeo-JUL26'!$B$9:$CQ$307,AS$1,0),0)</f>
        <v>0</v>
      </c>
      <c r="AT386" s="36">
        <f t="shared" si="171"/>
        <v>0</v>
      </c>
      <c r="AU386" s="36">
        <f t="shared" si="172"/>
        <v>0</v>
      </c>
      <c r="AV386" s="34">
        <f>IF($B386="P",VLOOKUP($E386,'[2]Costeo-JUL26'!$B$9:$CQ$307,AV$1,0),0)</f>
        <v>0</v>
      </c>
      <c r="AW386" s="16">
        <f>IF($B386="P",VLOOKUP($E386,'[2]Costeo-JUL26'!$B$9:$CQ$307,AW$1,0),0)*$G386</f>
        <v>0</v>
      </c>
      <c r="AX386" s="36">
        <f>IF($B386="P",VLOOKUP($E386,'[2]Costeo-JUL26'!$B$9:$CQ$307,AX$1,0),0)*$G386</f>
        <v>0</v>
      </c>
      <c r="AY386" s="35">
        <f>IF($B386="P",VLOOKUP($E386,'[2]Costeo-JUL26'!$B$9:$CQ$307,AY$1,0),0)</f>
        <v>0</v>
      </c>
      <c r="AZ386" s="36">
        <f t="shared" si="173"/>
        <v>0</v>
      </c>
      <c r="BA386" s="36">
        <f t="shared" si="174"/>
        <v>0</v>
      </c>
      <c r="BB386" s="34">
        <f>IF($B386="P",VLOOKUP($E386,'[2]Costeo-JUL26'!$B$9:$CQ$307,BB$1,0),0)</f>
        <v>0</v>
      </c>
      <c r="BC386" s="16">
        <f>IF($B386="P",VLOOKUP($E386,'[2]Costeo-JUL26'!$B$9:$CQ$307,BC$1,0),0)*$G386</f>
        <v>0</v>
      </c>
      <c r="BD386" s="36">
        <f>IF($B386="P",VLOOKUP($E386,'[2]Costeo-JUL26'!$B$9:$CQ$307,BD$1,0),0)*$G386</f>
        <v>0</v>
      </c>
      <c r="BE386" s="35">
        <f>IF($B386="P",VLOOKUP($E386,'[2]Costeo-JUL26'!$B$9:$CQ$307,BE$1,0),0)</f>
        <v>0</v>
      </c>
      <c r="BF386" s="36">
        <f t="shared" si="175"/>
        <v>0</v>
      </c>
      <c r="BG386" s="36">
        <f t="shared" si="176"/>
        <v>0</v>
      </c>
      <c r="BH386" s="34">
        <f>IF($B386="P",VLOOKUP($E386,'[2]Costeo-JUL26'!$B$9:$CQ$307,BH$1,0),0)</f>
        <v>0</v>
      </c>
      <c r="BI386" s="16">
        <f>IF($B386="P",VLOOKUP($E386,'[2]Costeo-JUL26'!$B$9:$CQ$307,BI$1,0),0)*$G386</f>
        <v>0</v>
      </c>
      <c r="BJ386" s="36">
        <f>IF($B386="P",VLOOKUP($E386,'[2]Costeo-JUL26'!$B$9:$CQ$307,BJ$1,0),0)*$G386</f>
        <v>0</v>
      </c>
      <c r="BK386" s="35">
        <f>IF(BH386=910319,0,IF($B386="P",VLOOKUP($E386,'[2]Costeo-JUL26'!$B$9:$CQ$307,BK$1,0),0))</f>
        <v>0</v>
      </c>
      <c r="BL386" s="36">
        <f t="shared" si="177"/>
        <v>0</v>
      </c>
      <c r="BM386" s="36">
        <f t="shared" si="178"/>
        <v>0</v>
      </c>
      <c r="BN386" s="34">
        <f>IF($B386="P",VLOOKUP($E386,'[2]Costeo-JUL26'!$B$9:$CQ$307,BN$1,0),0)</f>
        <v>0</v>
      </c>
      <c r="BO386" s="16">
        <f>IF($B386="P",VLOOKUP($E386,'[2]Costeo-JUL26'!$B$9:$CQ$307,BO$1,0),0)*$G386</f>
        <v>0</v>
      </c>
      <c r="BP386" s="36">
        <f>IF($B386="P",VLOOKUP($E386,'[2]Costeo-JUL26'!$B$9:$CQ$307,BP$1,0),0)*$G386</f>
        <v>0</v>
      </c>
      <c r="BQ386" s="35">
        <f>IF($B386="P",VLOOKUP($E386,'[2]Costeo-JUL26'!$B$9:$CQ$307,BQ$1,0),0)</f>
        <v>0</v>
      </c>
      <c r="BR386" s="36">
        <f t="shared" si="179"/>
        <v>0</v>
      </c>
      <c r="BS386" s="36">
        <f t="shared" si="180"/>
        <v>0</v>
      </c>
      <c r="BT386" s="34">
        <f>IF($B386="P",VLOOKUP($E386,'[2]Costeo-JUL26'!$B$9:$CQ$307,BT$1,0),0)</f>
        <v>0</v>
      </c>
      <c r="BU386" s="16">
        <f>IF($B386="P",VLOOKUP($E386,'[2]Costeo-JUL26'!$B$9:$CQ$307,BU$1,0),0)*$G386</f>
        <v>0</v>
      </c>
      <c r="BV386" s="36">
        <f>IF($B386="P",VLOOKUP($E386,'[2]Costeo-JUL26'!$B$9:$CQ$307,BV$1,0),0)*$G386</f>
        <v>0</v>
      </c>
      <c r="BW386" s="35">
        <f>IF($B386="P",VLOOKUP($E386,'[2]Costeo-JUL26'!$B$9:$CQ$307,BW$1,0),0)</f>
        <v>0</v>
      </c>
      <c r="BX386" s="36">
        <f t="shared" si="181"/>
        <v>0</v>
      </c>
      <c r="BY386" s="36">
        <f t="shared" si="182"/>
        <v>0</v>
      </c>
      <c r="BZ386" s="34">
        <f>IF($B386="P",VLOOKUP($E386,'[2]Costeo-JUL26'!$B$9:$CQ$307,BZ$1,0),0)</f>
        <v>0</v>
      </c>
      <c r="CA386" s="16">
        <f>IF($B386="P",VLOOKUP($E386,'[2]Costeo-JUL26'!$B$9:$CQ$307,CA$1,0),0)*$G386</f>
        <v>0</v>
      </c>
      <c r="CB386" s="36">
        <f>IF($B386="P",VLOOKUP($E386,'[2]Costeo-JUL26'!$B$9:$CQ$307,CB$1,0),0)*$G386</f>
        <v>0</v>
      </c>
      <c r="CC386" s="35">
        <f>IF($B386="P",VLOOKUP($E386,'[2]Costeo-JUL26'!$B$9:$CQ$307,CC$1,0),0)</f>
        <v>0</v>
      </c>
      <c r="CD386" s="36">
        <f t="shared" si="183"/>
        <v>0</v>
      </c>
      <c r="CE386" s="36">
        <f t="shared" si="184"/>
        <v>0</v>
      </c>
      <c r="CF386" s="37">
        <f t="shared" si="156"/>
        <v>0</v>
      </c>
      <c r="CG386" s="36">
        <f>IF($B386="r",VLOOKUP($E386,'[2]Costeo-JUL26'!$B$9:$CQ$307,CG$1,0),0)*$G386</f>
        <v>6156592.33323</v>
      </c>
      <c r="CH386" s="35">
        <f>VLOOKUP($E386,'[2]TEORICOS (05.26)'!$A$8:$T$251,CH$1,0)</f>
        <v>0</v>
      </c>
      <c r="CI386" s="36">
        <f t="shared" si="185"/>
        <v>0</v>
      </c>
      <c r="CJ386" s="37">
        <f t="shared" si="186"/>
        <v>6156592.33323</v>
      </c>
      <c r="CM386" s="16">
        <f>SUMIFS('[1]Ajuste Inventario'!$I:$I,'[1]Ajuste Inventario'!$B:$B,E386,'[1]Ajuste Inventario'!$S:$S,D386)*-1</f>
        <v>0</v>
      </c>
      <c r="CN386" s="36">
        <f t="shared" si="157"/>
        <v>0</v>
      </c>
      <c r="CP386" t="str">
        <f t="shared" si="158"/>
        <v>3213Org.Vtas La Plata</v>
      </c>
      <c r="CQ386" s="10" t="e">
        <f t="shared" si="159"/>
        <v>#DIV/0!</v>
      </c>
    </row>
    <row r="387" spans="1:95" x14ac:dyDescent="0.25">
      <c r="A387" s="30">
        <v>46204</v>
      </c>
      <c r="B387" s="31" t="str">
        <f>VLOOKUP($E387,'[2]TEORICOS (05.26)'!$A$8:$T$251,B$1,0)</f>
        <v>R</v>
      </c>
      <c r="C387" s="32" t="str">
        <f>VLOOKUP($E387,'[2]TEORICOS (05.26)'!$A$8:$T$251,C$1,0)</f>
        <v>Monster</v>
      </c>
      <c r="D387" t="s">
        <v>218</v>
      </c>
      <c r="E387">
        <v>3214</v>
      </c>
      <c r="F387" t="s">
        <v>176</v>
      </c>
      <c r="G387" s="16">
        <v>663.49900000000002</v>
      </c>
      <c r="H387" s="16">
        <v>331.74950000000001</v>
      </c>
      <c r="I387" s="33">
        <v>8265332.6200000541</v>
      </c>
      <c r="J387" s="33">
        <v>8166611.1000000481</v>
      </c>
      <c r="K387" s="34">
        <f>IF($B387="P",VLOOKUP($E387,'[2]Costeo-JUL26'!$B$9:$CQ$307,K$1,0),0)</f>
        <v>0</v>
      </c>
      <c r="L387" s="35">
        <f>VLOOKUP($E387,'[2]TEORICOS (05.26)'!$A$8:$T$251,L$1,0)</f>
        <v>0</v>
      </c>
      <c r="M387" s="36">
        <f t="shared" si="160"/>
        <v>0</v>
      </c>
      <c r="N387" s="35">
        <f>IF($B387="P",VLOOKUP($E387,'[2]Costeo-JUL26'!$B$9:$CQ$307,N$1,0),0)</f>
        <v>0</v>
      </c>
      <c r="O387" s="36">
        <f t="shared" si="161"/>
        <v>0</v>
      </c>
      <c r="P387" s="36">
        <f>IF($B387="P",VLOOKUP($E387,'[2]Costeo-JUL26'!$B$9:$CQ$307,P$1,0),0)*H387</f>
        <v>0</v>
      </c>
      <c r="Q387" s="36">
        <f t="shared" si="162"/>
        <v>0</v>
      </c>
      <c r="R387" s="34">
        <f>IF($B387="P",VLOOKUP($E387,'[2]Costeo-JUL26'!$B$9:$CQ$307,R$1,0),0)</f>
        <v>0</v>
      </c>
      <c r="S387" s="16">
        <f>IF($B387="P",VLOOKUP($E387,'[2]Costeo-JUL26'!$B$9:$CQ$307,S$1,0),0)*$G387</f>
        <v>0</v>
      </c>
      <c r="T387" s="36">
        <f>IF($B387="P",VLOOKUP($E387,'[2]Costeo-JUL26'!$B$9:$CQ$307,T$1,0),0)*$G387</f>
        <v>0</v>
      </c>
      <c r="U387" s="35">
        <f>IF($B387="P",VLOOKUP($E387,'[2]Costeo-JUL26'!$B$9:$CQ$307,U$1,0),0)</f>
        <v>0</v>
      </c>
      <c r="V387" s="36">
        <f t="shared" si="163"/>
        <v>0</v>
      </c>
      <c r="W387" s="36">
        <f t="shared" si="164"/>
        <v>0</v>
      </c>
      <c r="X387" s="34">
        <f>IF($B387="P",VLOOKUP($E387,'[2]Costeo-JUL26'!$B$9:$CQ$307,X$1,0),0)</f>
        <v>0</v>
      </c>
      <c r="Y387" s="16">
        <f>IF($B387="P",VLOOKUP($E387,'[2]Costeo-JUL26'!$B$9:$CQ$307,Y$1,0),0)*$G387</f>
        <v>0</v>
      </c>
      <c r="Z387" s="36">
        <f>IF($B387="P",VLOOKUP($E387,'[2]Costeo-JUL26'!$B$9:$CQ$307,Z$1,0),0)*$G387</f>
        <v>0</v>
      </c>
      <c r="AA387" s="35">
        <f>IF($B387="P",VLOOKUP($E387,'[2]Costeo-JUL26'!$B$9:$CQ$307,AA$1,0),0)</f>
        <v>0</v>
      </c>
      <c r="AB387" s="36">
        <f t="shared" si="165"/>
        <v>0</v>
      </c>
      <c r="AC387" s="36">
        <f t="shared" si="166"/>
        <v>0</v>
      </c>
      <c r="AD387" s="34">
        <f>IF($B387="P",VLOOKUP($E387,'[2]Costeo-JUL26'!$B$9:$CQ$307,AD$1,0),0)</f>
        <v>0</v>
      </c>
      <c r="AE387" s="16">
        <f>IF($B387="P",VLOOKUP($E387,'[2]Costeo-JUL26'!$B$9:$CQ$307,AE$1,0),0)*$G387</f>
        <v>0</v>
      </c>
      <c r="AF387" s="36">
        <f>IF($B387="P",VLOOKUP($E387,'[2]Costeo-JUL26'!$B$9:$CQ$307,AF$1,0),0)*$G387</f>
        <v>0</v>
      </c>
      <c r="AG387" s="35">
        <f>IF($B387="P",VLOOKUP($E387,'[2]Costeo-JUL26'!$B$9:$CQ$307,AG$1,0),0)</f>
        <v>0</v>
      </c>
      <c r="AH387" s="36">
        <f t="shared" si="167"/>
        <v>0</v>
      </c>
      <c r="AI387" s="36">
        <f t="shared" si="168"/>
        <v>0</v>
      </c>
      <c r="AJ387" s="34">
        <f>IF($B387="P",VLOOKUP($E387,'[2]Costeo-JUL26'!$B$9:$CQ$307,AJ$1,0),0)</f>
        <v>0</v>
      </c>
      <c r="AK387" s="16">
        <f>IF($B387="P",VLOOKUP($E387,'[2]Costeo-JUL26'!$B$9:$CQ$307,AK$1,0),0)*$G387</f>
        <v>0</v>
      </c>
      <c r="AL387" s="36">
        <f>IF($B387="P",VLOOKUP($E387,'[2]Costeo-JUL26'!$B$9:$CQ$307,AL$1,0),0)*$G387</f>
        <v>0</v>
      </c>
      <c r="AM387" s="35">
        <f>IF($B387="P",VLOOKUP($E387,'[2]Costeo-JUL26'!$B$9:$CQ$307,AM$1,0),0)</f>
        <v>0</v>
      </c>
      <c r="AN387" s="36">
        <f t="shared" si="169"/>
        <v>0</v>
      </c>
      <c r="AO387" s="36">
        <f t="shared" si="170"/>
        <v>0</v>
      </c>
      <c r="AP387" s="34">
        <f>IF($B387="P",VLOOKUP($E387,'[2]Costeo-JUL26'!$B$9:$CQ$307,AP$1,0),0)</f>
        <v>0</v>
      </c>
      <c r="AQ387" s="16">
        <f>IF($B387="P",VLOOKUP($E387,'[2]Costeo-JUL26'!$B$9:$CQ$307,AQ$1,0),0)*$G387</f>
        <v>0</v>
      </c>
      <c r="AR387" s="36">
        <f>IF($B387="P",VLOOKUP($E387,'[2]Costeo-JUL26'!$B$9:$CQ$307,AR$1,0),0)*$G387</f>
        <v>0</v>
      </c>
      <c r="AS387" s="35">
        <f>IF($B387="P",VLOOKUP($E387,'[2]Costeo-JUL26'!$B$9:$CQ$307,AS$1,0),0)</f>
        <v>0</v>
      </c>
      <c r="AT387" s="36">
        <f t="shared" si="171"/>
        <v>0</v>
      </c>
      <c r="AU387" s="36">
        <f t="shared" si="172"/>
        <v>0</v>
      </c>
      <c r="AV387" s="34">
        <f>IF($B387="P",VLOOKUP($E387,'[2]Costeo-JUL26'!$B$9:$CQ$307,AV$1,0),0)</f>
        <v>0</v>
      </c>
      <c r="AW387" s="16">
        <f>IF($B387="P",VLOOKUP($E387,'[2]Costeo-JUL26'!$B$9:$CQ$307,AW$1,0),0)*$G387</f>
        <v>0</v>
      </c>
      <c r="AX387" s="36">
        <f>IF($B387="P",VLOOKUP($E387,'[2]Costeo-JUL26'!$B$9:$CQ$307,AX$1,0),0)*$G387</f>
        <v>0</v>
      </c>
      <c r="AY387" s="35">
        <f>IF($B387="P",VLOOKUP($E387,'[2]Costeo-JUL26'!$B$9:$CQ$307,AY$1,0),0)</f>
        <v>0</v>
      </c>
      <c r="AZ387" s="36">
        <f t="shared" si="173"/>
        <v>0</v>
      </c>
      <c r="BA387" s="36">
        <f t="shared" si="174"/>
        <v>0</v>
      </c>
      <c r="BB387" s="34">
        <f>IF($B387="P",VLOOKUP($E387,'[2]Costeo-JUL26'!$B$9:$CQ$307,BB$1,0),0)</f>
        <v>0</v>
      </c>
      <c r="BC387" s="16">
        <f>IF($B387="P",VLOOKUP($E387,'[2]Costeo-JUL26'!$B$9:$CQ$307,BC$1,0),0)*$G387</f>
        <v>0</v>
      </c>
      <c r="BD387" s="36">
        <f>IF($B387="P",VLOOKUP($E387,'[2]Costeo-JUL26'!$B$9:$CQ$307,BD$1,0),0)*$G387</f>
        <v>0</v>
      </c>
      <c r="BE387" s="35">
        <f>IF($B387="P",VLOOKUP($E387,'[2]Costeo-JUL26'!$B$9:$CQ$307,BE$1,0),0)</f>
        <v>0</v>
      </c>
      <c r="BF387" s="36">
        <f t="shared" si="175"/>
        <v>0</v>
      </c>
      <c r="BG387" s="36">
        <f t="shared" si="176"/>
        <v>0</v>
      </c>
      <c r="BH387" s="34">
        <f>IF($B387="P",VLOOKUP($E387,'[2]Costeo-JUL26'!$B$9:$CQ$307,BH$1,0),0)</f>
        <v>0</v>
      </c>
      <c r="BI387" s="16">
        <f>IF($B387="P",VLOOKUP($E387,'[2]Costeo-JUL26'!$B$9:$CQ$307,BI$1,0),0)*$G387</f>
        <v>0</v>
      </c>
      <c r="BJ387" s="36">
        <f>IF($B387="P",VLOOKUP($E387,'[2]Costeo-JUL26'!$B$9:$CQ$307,BJ$1,0),0)*$G387</f>
        <v>0</v>
      </c>
      <c r="BK387" s="35">
        <f>IF(BH387=910319,0,IF($B387="P",VLOOKUP($E387,'[2]Costeo-JUL26'!$B$9:$CQ$307,BK$1,0),0))</f>
        <v>0</v>
      </c>
      <c r="BL387" s="36">
        <f t="shared" si="177"/>
        <v>0</v>
      </c>
      <c r="BM387" s="36">
        <f t="shared" si="178"/>
        <v>0</v>
      </c>
      <c r="BN387" s="34">
        <f>IF($B387="P",VLOOKUP($E387,'[2]Costeo-JUL26'!$B$9:$CQ$307,BN$1,0),0)</f>
        <v>0</v>
      </c>
      <c r="BO387" s="16">
        <f>IF($B387="P",VLOOKUP($E387,'[2]Costeo-JUL26'!$B$9:$CQ$307,BO$1,0),0)*$G387</f>
        <v>0</v>
      </c>
      <c r="BP387" s="36">
        <f>IF($B387="P",VLOOKUP($E387,'[2]Costeo-JUL26'!$B$9:$CQ$307,BP$1,0),0)*$G387</f>
        <v>0</v>
      </c>
      <c r="BQ387" s="35">
        <f>IF($B387="P",VLOOKUP($E387,'[2]Costeo-JUL26'!$B$9:$CQ$307,BQ$1,0),0)</f>
        <v>0</v>
      </c>
      <c r="BR387" s="36">
        <f t="shared" si="179"/>
        <v>0</v>
      </c>
      <c r="BS387" s="36">
        <f t="shared" si="180"/>
        <v>0</v>
      </c>
      <c r="BT387" s="34">
        <f>IF($B387="P",VLOOKUP($E387,'[2]Costeo-JUL26'!$B$9:$CQ$307,BT$1,0),0)</f>
        <v>0</v>
      </c>
      <c r="BU387" s="16">
        <f>IF($B387="P",VLOOKUP($E387,'[2]Costeo-JUL26'!$B$9:$CQ$307,BU$1,0),0)*$G387</f>
        <v>0</v>
      </c>
      <c r="BV387" s="36">
        <f>IF($B387="P",VLOOKUP($E387,'[2]Costeo-JUL26'!$B$9:$CQ$307,BV$1,0),0)*$G387</f>
        <v>0</v>
      </c>
      <c r="BW387" s="35">
        <f>IF($B387="P",VLOOKUP($E387,'[2]Costeo-JUL26'!$B$9:$CQ$307,BW$1,0),0)</f>
        <v>0</v>
      </c>
      <c r="BX387" s="36">
        <f t="shared" si="181"/>
        <v>0</v>
      </c>
      <c r="BY387" s="36">
        <f t="shared" si="182"/>
        <v>0</v>
      </c>
      <c r="BZ387" s="34">
        <f>IF($B387="P",VLOOKUP($E387,'[2]Costeo-JUL26'!$B$9:$CQ$307,BZ$1,0),0)</f>
        <v>0</v>
      </c>
      <c r="CA387" s="16">
        <f>IF($B387="P",VLOOKUP($E387,'[2]Costeo-JUL26'!$B$9:$CQ$307,CA$1,0),0)*$G387</f>
        <v>0</v>
      </c>
      <c r="CB387" s="36">
        <f>IF($B387="P",VLOOKUP($E387,'[2]Costeo-JUL26'!$B$9:$CQ$307,CB$1,0),0)*$G387</f>
        <v>0</v>
      </c>
      <c r="CC387" s="35">
        <f>IF($B387="P",VLOOKUP($E387,'[2]Costeo-JUL26'!$B$9:$CQ$307,CC$1,0),0)</f>
        <v>0</v>
      </c>
      <c r="CD387" s="36">
        <f t="shared" si="183"/>
        <v>0</v>
      </c>
      <c r="CE387" s="36">
        <f t="shared" si="184"/>
        <v>0</v>
      </c>
      <c r="CF387" s="37">
        <f t="shared" si="156"/>
        <v>0</v>
      </c>
      <c r="CG387" s="36">
        <f>IF($B387="r",VLOOKUP($E387,'[2]Costeo-JUL26'!$B$9:$CQ$307,CG$1,0),0)*$G387</f>
        <v>4888202.8176900009</v>
      </c>
      <c r="CH387" s="35">
        <f>VLOOKUP($E387,'[2]TEORICOS (05.26)'!$A$8:$T$251,CH$1,0)</f>
        <v>0</v>
      </c>
      <c r="CI387" s="36">
        <f t="shared" si="185"/>
        <v>0</v>
      </c>
      <c r="CJ387" s="37">
        <f t="shared" si="186"/>
        <v>4888202.8176900009</v>
      </c>
      <c r="CM387" s="16">
        <f>SUMIFS('[1]Ajuste Inventario'!$I:$I,'[1]Ajuste Inventario'!$B:$B,E387,'[1]Ajuste Inventario'!$S:$S,D387)*-1</f>
        <v>0</v>
      </c>
      <c r="CN387" s="36">
        <f t="shared" si="157"/>
        <v>0</v>
      </c>
      <c r="CP387" t="str">
        <f t="shared" si="158"/>
        <v>3214Org.Vtas La Plata</v>
      </c>
      <c r="CQ387" s="10" t="e">
        <f t="shared" si="159"/>
        <v>#DIV/0!</v>
      </c>
    </row>
    <row r="388" spans="1:95" x14ac:dyDescent="0.25">
      <c r="A388" s="30">
        <v>46204</v>
      </c>
      <c r="B388" s="31" t="str">
        <f>VLOOKUP($E388,'[2]TEORICOS (05.26)'!$A$8:$T$251,B$1,0)</f>
        <v>P</v>
      </c>
      <c r="C388" s="32" t="str">
        <f>VLOOKUP($E388,'[2]TEORICOS (05.26)'!$A$8:$T$251,C$1,0)</f>
        <v>Schweppes</v>
      </c>
      <c r="D388" t="s">
        <v>218</v>
      </c>
      <c r="E388">
        <v>3510</v>
      </c>
      <c r="F388" t="s">
        <v>177</v>
      </c>
      <c r="G388" s="16">
        <v>124</v>
      </c>
      <c r="H388" s="16">
        <v>183.39600000000027</v>
      </c>
      <c r="I388" s="33">
        <v>3297363.7899999968</v>
      </c>
      <c r="J388" s="33">
        <v>2677270.0400000019</v>
      </c>
      <c r="K388" s="34">
        <f>IF($B388="P",VLOOKUP($E388,'[2]Costeo-JUL26'!$B$9:$CQ$307,K$1,0),0)</f>
        <v>928732</v>
      </c>
      <c r="L388" s="35">
        <f>VLOOKUP($E388,'[2]TEORICOS (05.26)'!$A$8:$T$251,L$1,0)</f>
        <v>0.23499999999999999</v>
      </c>
      <c r="M388" s="36">
        <f t="shared" si="160"/>
        <v>629158.4594000004</v>
      </c>
      <c r="N388" s="35">
        <f>IF($B388="P",VLOOKUP($E388,'[2]Costeo-JUL26'!$B$9:$CQ$307,N$1,0),0)</f>
        <v>2.5000000000000001E-2</v>
      </c>
      <c r="O388" s="36">
        <f t="shared" si="161"/>
        <v>15728.961485000011</v>
      </c>
      <c r="P388" s="36">
        <f>IF($B388="P",VLOOKUP($E388,'[2]Costeo-JUL26'!$B$9:$CQ$307,P$1,0),0)*H388</f>
        <v>0</v>
      </c>
      <c r="Q388" s="36">
        <f t="shared" si="162"/>
        <v>644887.42088500038</v>
      </c>
      <c r="R388" s="34">
        <f>IF($B388="P",VLOOKUP($E388,'[2]Costeo-JUL26'!$B$9:$CQ$307,R$1,0),0)</f>
        <v>0</v>
      </c>
      <c r="S388" s="16">
        <f>IF($B388="P",VLOOKUP($E388,'[2]Costeo-JUL26'!$B$9:$CQ$307,S$1,0),0)*$G388</f>
        <v>0</v>
      </c>
      <c r="T388" s="36">
        <f>IF($B388="P",VLOOKUP($E388,'[2]Costeo-JUL26'!$B$9:$CQ$307,T$1,0),0)*$G388</f>
        <v>0</v>
      </c>
      <c r="U388" s="35">
        <f>IF($B388="P",VLOOKUP($E388,'[2]Costeo-JUL26'!$B$9:$CQ$307,U$1,0),0)</f>
        <v>0</v>
      </c>
      <c r="V388" s="36">
        <f t="shared" si="163"/>
        <v>0</v>
      </c>
      <c r="W388" s="36">
        <f t="shared" si="164"/>
        <v>0</v>
      </c>
      <c r="X388" s="34">
        <f>IF($B388="P",VLOOKUP($E388,'[2]Costeo-JUL26'!$B$9:$CQ$307,X$1,0),0)</f>
        <v>902338</v>
      </c>
      <c r="Y388" s="16">
        <f>IF($B388="P",VLOOKUP($E388,'[2]Costeo-JUL26'!$B$9:$CQ$307,Y$1,0),0)*$G388</f>
        <v>6.8058143999999992</v>
      </c>
      <c r="Z388" s="36">
        <f>IF($B388="P",VLOOKUP($E388,'[2]Costeo-JUL26'!$B$9:$CQ$307,Z$1,0),0)*$G388</f>
        <v>1924.275963456</v>
      </c>
      <c r="AA388" s="35">
        <f>IF($B388="P",VLOOKUP($E388,'[2]Costeo-JUL26'!$B$9:$CQ$307,AA$1,0),0)</f>
        <v>0.45</v>
      </c>
      <c r="AB388" s="36">
        <f t="shared" si="165"/>
        <v>865.92418355519999</v>
      </c>
      <c r="AC388" s="36">
        <f t="shared" si="166"/>
        <v>2790.2001470112</v>
      </c>
      <c r="AD388" s="34">
        <f>IF($B388="P",VLOOKUP($E388,'[2]Costeo-JUL26'!$B$9:$CQ$307,AD$1,0),0)</f>
        <v>933139</v>
      </c>
      <c r="AE388" s="16">
        <f>IF($B388="P",VLOOKUP($E388,'[2]Costeo-JUL26'!$B$9:$CQ$307,AE$1,0),0)*$G388</f>
        <v>2976</v>
      </c>
      <c r="AF388" s="36">
        <f>IF($B388="P",VLOOKUP($E388,'[2]Costeo-JUL26'!$B$9:$CQ$307,AF$1,0),0)*$G388</f>
        <v>32255.435519999999</v>
      </c>
      <c r="AG388" s="35">
        <f>IF($B388="P",VLOOKUP($E388,'[2]Costeo-JUL26'!$B$9:$CQ$307,AG$1,0),0)</f>
        <v>6.0000000000000001E-3</v>
      </c>
      <c r="AH388" s="36">
        <f t="shared" si="167"/>
        <v>193.53261312000001</v>
      </c>
      <c r="AI388" s="36">
        <f t="shared" si="168"/>
        <v>32448.968133120001</v>
      </c>
      <c r="AJ388" s="34">
        <f>IF($B388="P",VLOOKUP($E388,'[2]Costeo-JUL26'!$B$9:$CQ$307,AJ$1,0),0)</f>
        <v>934634</v>
      </c>
      <c r="AK388" s="16">
        <f>IF($B388="P",VLOOKUP($E388,'[2]Costeo-JUL26'!$B$9:$CQ$307,AK$1,0),0)*$G388</f>
        <v>2976</v>
      </c>
      <c r="AL388" s="36">
        <f>IF($B388="P",VLOOKUP($E388,'[2]Costeo-JUL26'!$B$9:$CQ$307,AL$1,0),0)*$G388</f>
        <v>136679.28768000001</v>
      </c>
      <c r="AM388" s="35">
        <f>IF($B388="P",VLOOKUP($E388,'[2]Costeo-JUL26'!$B$9:$CQ$307,AM$1,0),0)</f>
        <v>1.7999999999999999E-2</v>
      </c>
      <c r="AN388" s="36">
        <f t="shared" si="169"/>
        <v>2460.2271782399998</v>
      </c>
      <c r="AO388" s="36">
        <f t="shared" si="170"/>
        <v>139139.51485824</v>
      </c>
      <c r="AP388" s="34">
        <f>IF($B388="P",VLOOKUP($E388,'[2]Costeo-JUL26'!$B$9:$CQ$307,AP$1,0),0)</f>
        <v>0</v>
      </c>
      <c r="AQ388" s="16">
        <f>IF($B388="P",VLOOKUP($E388,'[2]Costeo-JUL26'!$B$9:$CQ$307,AQ$1,0),0)*$G388</f>
        <v>0</v>
      </c>
      <c r="AR388" s="36">
        <f>IF($B388="P",VLOOKUP($E388,'[2]Costeo-JUL26'!$B$9:$CQ$307,AR$1,0),0)*$G388</f>
        <v>0</v>
      </c>
      <c r="AS388" s="35">
        <f>IF($B388="P",VLOOKUP($E388,'[2]Costeo-JUL26'!$B$9:$CQ$307,AS$1,0),0)</f>
        <v>0</v>
      </c>
      <c r="AT388" s="36">
        <f t="shared" si="171"/>
        <v>0</v>
      </c>
      <c r="AU388" s="36">
        <f t="shared" si="172"/>
        <v>0</v>
      </c>
      <c r="AV388" s="34">
        <f>IF($B388="P",VLOOKUP($E388,'[2]Costeo-JUL26'!$B$9:$CQ$307,AV$1,0),0)</f>
        <v>0</v>
      </c>
      <c r="AW388" s="16">
        <f>IF($B388="P",VLOOKUP($E388,'[2]Costeo-JUL26'!$B$9:$CQ$307,AW$1,0),0)*$G388</f>
        <v>0</v>
      </c>
      <c r="AX388" s="36">
        <f>IF($B388="P",VLOOKUP($E388,'[2]Costeo-JUL26'!$B$9:$CQ$307,AX$1,0),0)*$G388</f>
        <v>0</v>
      </c>
      <c r="AY388" s="35">
        <f>IF($B388="P",VLOOKUP($E388,'[2]Costeo-JUL26'!$B$9:$CQ$307,AY$1,0),0)</f>
        <v>0</v>
      </c>
      <c r="AZ388" s="36">
        <f t="shared" si="173"/>
        <v>0</v>
      </c>
      <c r="BA388" s="36">
        <f t="shared" si="174"/>
        <v>0</v>
      </c>
      <c r="BB388" s="34">
        <f>IF($B388="P",VLOOKUP($E388,'[2]Costeo-JUL26'!$B$9:$CQ$307,BB$1,0),0)</f>
        <v>0</v>
      </c>
      <c r="BC388" s="16">
        <f>IF($B388="P",VLOOKUP($E388,'[2]Costeo-JUL26'!$B$9:$CQ$307,BC$1,0),0)*$G388</f>
        <v>0</v>
      </c>
      <c r="BD388" s="36">
        <f>IF($B388="P",VLOOKUP($E388,'[2]Costeo-JUL26'!$B$9:$CQ$307,BD$1,0),0)*$G388</f>
        <v>0</v>
      </c>
      <c r="BE388" s="35">
        <f>IF($B388="P",VLOOKUP($E388,'[2]Costeo-JUL26'!$B$9:$CQ$307,BE$1,0),0)</f>
        <v>0</v>
      </c>
      <c r="BF388" s="36">
        <f t="shared" si="175"/>
        <v>0</v>
      </c>
      <c r="BG388" s="36">
        <f t="shared" si="176"/>
        <v>0</v>
      </c>
      <c r="BH388" s="34">
        <f>IF($B388="P",VLOOKUP($E388,'[2]Costeo-JUL26'!$B$9:$CQ$307,BH$1,0),0)</f>
        <v>0</v>
      </c>
      <c r="BI388" s="16">
        <f>IF($B388="P",VLOOKUP($E388,'[2]Costeo-JUL26'!$B$9:$CQ$307,BI$1,0),0)*$G388</f>
        <v>0</v>
      </c>
      <c r="BJ388" s="36">
        <f>IF($B388="P",VLOOKUP($E388,'[2]Costeo-JUL26'!$B$9:$CQ$307,BJ$1,0),0)*$G388</f>
        <v>0</v>
      </c>
      <c r="BK388" s="35">
        <f>IF(BH388=910319,0,IF($B388="P",VLOOKUP($E388,'[2]Costeo-JUL26'!$B$9:$CQ$307,BK$1,0),0))</f>
        <v>0</v>
      </c>
      <c r="BL388" s="36">
        <f t="shared" si="177"/>
        <v>0</v>
      </c>
      <c r="BM388" s="36">
        <f t="shared" si="178"/>
        <v>0</v>
      </c>
      <c r="BN388" s="34">
        <f>IF($B388="P",VLOOKUP($E388,'[2]Costeo-JUL26'!$B$9:$CQ$307,BN$1,0),0)</f>
        <v>0</v>
      </c>
      <c r="BO388" s="16">
        <f>IF($B388="P",VLOOKUP($E388,'[2]Costeo-JUL26'!$B$9:$CQ$307,BO$1,0),0)*$G388</f>
        <v>0</v>
      </c>
      <c r="BP388" s="36">
        <f>IF($B388="P",VLOOKUP($E388,'[2]Costeo-JUL26'!$B$9:$CQ$307,BP$1,0),0)*$G388</f>
        <v>0</v>
      </c>
      <c r="BQ388" s="35">
        <f>IF($B388="P",VLOOKUP($E388,'[2]Costeo-JUL26'!$B$9:$CQ$307,BQ$1,0),0)</f>
        <v>0</v>
      </c>
      <c r="BR388" s="36">
        <f t="shared" si="179"/>
        <v>0</v>
      </c>
      <c r="BS388" s="36">
        <f t="shared" si="180"/>
        <v>0</v>
      </c>
      <c r="BT388" s="34">
        <f>IF($B388="P",VLOOKUP($E388,'[2]Costeo-JUL26'!$B$9:$CQ$307,BT$1,0),0)</f>
        <v>0</v>
      </c>
      <c r="BU388" s="16">
        <f>IF($B388="P",VLOOKUP($E388,'[2]Costeo-JUL26'!$B$9:$CQ$307,BU$1,0),0)*$G388</f>
        <v>0</v>
      </c>
      <c r="BV388" s="36">
        <f>IF($B388="P",VLOOKUP($E388,'[2]Costeo-JUL26'!$B$9:$CQ$307,BV$1,0),0)*$G388</f>
        <v>0</v>
      </c>
      <c r="BW388" s="35">
        <f>IF($B388="P",VLOOKUP($E388,'[2]Costeo-JUL26'!$B$9:$CQ$307,BW$1,0),0)</f>
        <v>0</v>
      </c>
      <c r="BX388" s="36">
        <f t="shared" si="181"/>
        <v>0</v>
      </c>
      <c r="BY388" s="36">
        <f t="shared" si="182"/>
        <v>0</v>
      </c>
      <c r="BZ388" s="34">
        <f>IF($B388="P",VLOOKUP($E388,'[2]Costeo-JUL26'!$B$9:$CQ$307,BZ$1,0),0)</f>
        <v>0</v>
      </c>
      <c r="CA388" s="16">
        <f>IF($B388="P",VLOOKUP($E388,'[2]Costeo-JUL26'!$B$9:$CQ$307,CA$1,0),0)*$G388</f>
        <v>0</v>
      </c>
      <c r="CB388" s="36">
        <f>IF($B388="P",VLOOKUP($E388,'[2]Costeo-JUL26'!$B$9:$CQ$307,CB$1,0),0)*$G388</f>
        <v>0</v>
      </c>
      <c r="CC388" s="35">
        <f>IF($B388="P",VLOOKUP($E388,'[2]Costeo-JUL26'!$B$9:$CQ$307,CC$1,0),0)</f>
        <v>0</v>
      </c>
      <c r="CD388" s="36">
        <f t="shared" si="183"/>
        <v>0</v>
      </c>
      <c r="CE388" s="36">
        <f t="shared" si="184"/>
        <v>0</v>
      </c>
      <c r="CF388" s="37">
        <f t="shared" si="156"/>
        <v>819266.10402337159</v>
      </c>
      <c r="CG388" s="36">
        <f>IF($B388="r",VLOOKUP($E388,'[2]Costeo-JUL26'!$B$9:$CQ$307,CG$1,0),0)*$G388</f>
        <v>0</v>
      </c>
      <c r="CH388" s="35">
        <f>VLOOKUP($E388,'[2]TEORICOS (05.26)'!$A$8:$T$251,CH$1,0)</f>
        <v>0</v>
      </c>
      <c r="CI388" s="36">
        <f t="shared" si="185"/>
        <v>0</v>
      </c>
      <c r="CJ388" s="37">
        <f t="shared" si="186"/>
        <v>0</v>
      </c>
      <c r="CM388" s="16">
        <f>SUMIFS('[1]Ajuste Inventario'!$I:$I,'[1]Ajuste Inventario'!$B:$B,E388,'[1]Ajuste Inventario'!$S:$S,D388)*-1</f>
        <v>0</v>
      </c>
      <c r="CN388" s="36">
        <f t="shared" si="157"/>
        <v>0</v>
      </c>
      <c r="CP388" t="str">
        <f t="shared" si="158"/>
        <v>3510Org.Vtas La Plata</v>
      </c>
      <c r="CQ388" s="10" t="e">
        <f t="shared" si="159"/>
        <v>#DIV/0!</v>
      </c>
    </row>
    <row r="389" spans="1:95" x14ac:dyDescent="0.25">
      <c r="A389" s="30">
        <v>46204</v>
      </c>
      <c r="B389" s="31" t="str">
        <f>VLOOKUP($E389,'[2]TEORICOS (05.26)'!$A$8:$T$251,B$1,0)</f>
        <v>R</v>
      </c>
      <c r="C389" s="32" t="str">
        <f>VLOOKUP($E389,'[2]TEORICOS (05.26)'!$A$8:$T$251,C$1,0)</f>
        <v>Schweppes</v>
      </c>
      <c r="D389" t="s">
        <v>218</v>
      </c>
      <c r="E389">
        <v>3518</v>
      </c>
      <c r="F389" t="s">
        <v>178</v>
      </c>
      <c r="G389" s="16">
        <v>343</v>
      </c>
      <c r="H389" s="16">
        <v>128.28199999999981</v>
      </c>
      <c r="I389" s="33">
        <v>2535432.6199999987</v>
      </c>
      <c r="J389" s="33">
        <v>2511703.2599999984</v>
      </c>
      <c r="K389" s="34">
        <f>IF($B389="P",VLOOKUP($E389,'[2]Costeo-JUL26'!$B$9:$CQ$307,K$1,0),0)</f>
        <v>0</v>
      </c>
      <c r="L389" s="35">
        <f>VLOOKUP($E389,'[2]TEORICOS (05.26)'!$A$8:$T$251,L$1,0)</f>
        <v>0.23499999999999999</v>
      </c>
      <c r="M389" s="36">
        <f t="shared" si="160"/>
        <v>0</v>
      </c>
      <c r="N389" s="35">
        <f>IF($B389="P",VLOOKUP($E389,'[2]Costeo-JUL26'!$B$9:$CQ$307,N$1,0),0)</f>
        <v>0</v>
      </c>
      <c r="O389" s="36">
        <f t="shared" si="161"/>
        <v>0</v>
      </c>
      <c r="P389" s="36">
        <f>IF($B389="P",VLOOKUP($E389,'[2]Costeo-JUL26'!$B$9:$CQ$307,P$1,0),0)*H389</f>
        <v>0</v>
      </c>
      <c r="Q389" s="36">
        <f t="shared" si="162"/>
        <v>0</v>
      </c>
      <c r="R389" s="34">
        <f>IF($B389="P",VLOOKUP($E389,'[2]Costeo-JUL26'!$B$9:$CQ$307,R$1,0),0)</f>
        <v>0</v>
      </c>
      <c r="S389" s="16">
        <f>IF($B389="P",VLOOKUP($E389,'[2]Costeo-JUL26'!$B$9:$CQ$307,S$1,0),0)*$G389</f>
        <v>0</v>
      </c>
      <c r="T389" s="36">
        <f>IF($B389="P",VLOOKUP($E389,'[2]Costeo-JUL26'!$B$9:$CQ$307,T$1,0),0)*$G389</f>
        <v>0</v>
      </c>
      <c r="U389" s="35">
        <f>IF($B389="P",VLOOKUP($E389,'[2]Costeo-JUL26'!$B$9:$CQ$307,U$1,0),0)</f>
        <v>0</v>
      </c>
      <c r="V389" s="36">
        <f t="shared" si="163"/>
        <v>0</v>
      </c>
      <c r="W389" s="36">
        <f t="shared" si="164"/>
        <v>0</v>
      </c>
      <c r="X389" s="34">
        <f>IF($B389="P",VLOOKUP($E389,'[2]Costeo-JUL26'!$B$9:$CQ$307,X$1,0),0)</f>
        <v>0</v>
      </c>
      <c r="Y389" s="16">
        <f>IF($B389="P",VLOOKUP($E389,'[2]Costeo-JUL26'!$B$9:$CQ$307,Y$1,0),0)*$G389</f>
        <v>0</v>
      </c>
      <c r="Z389" s="36">
        <f>IF($B389="P",VLOOKUP($E389,'[2]Costeo-JUL26'!$B$9:$CQ$307,Z$1,0),0)*$G389</f>
        <v>0</v>
      </c>
      <c r="AA389" s="35">
        <f>IF($B389="P",VLOOKUP($E389,'[2]Costeo-JUL26'!$B$9:$CQ$307,AA$1,0),0)</f>
        <v>0</v>
      </c>
      <c r="AB389" s="36">
        <f t="shared" si="165"/>
        <v>0</v>
      </c>
      <c r="AC389" s="36">
        <f t="shared" si="166"/>
        <v>0</v>
      </c>
      <c r="AD389" s="34">
        <f>IF($B389="P",VLOOKUP($E389,'[2]Costeo-JUL26'!$B$9:$CQ$307,AD$1,0),0)</f>
        <v>0</v>
      </c>
      <c r="AE389" s="16">
        <f>IF($B389="P",VLOOKUP($E389,'[2]Costeo-JUL26'!$B$9:$CQ$307,AE$1,0),0)*$G389</f>
        <v>0</v>
      </c>
      <c r="AF389" s="36">
        <f>IF($B389="P",VLOOKUP($E389,'[2]Costeo-JUL26'!$B$9:$CQ$307,AF$1,0),0)*$G389</f>
        <v>0</v>
      </c>
      <c r="AG389" s="35">
        <f>IF($B389="P",VLOOKUP($E389,'[2]Costeo-JUL26'!$B$9:$CQ$307,AG$1,0),0)</f>
        <v>0</v>
      </c>
      <c r="AH389" s="36">
        <f t="shared" si="167"/>
        <v>0</v>
      </c>
      <c r="AI389" s="36">
        <f t="shared" si="168"/>
        <v>0</v>
      </c>
      <c r="AJ389" s="34">
        <f>IF($B389="P",VLOOKUP($E389,'[2]Costeo-JUL26'!$B$9:$CQ$307,AJ$1,0),0)</f>
        <v>0</v>
      </c>
      <c r="AK389" s="16">
        <f>IF($B389="P",VLOOKUP($E389,'[2]Costeo-JUL26'!$B$9:$CQ$307,AK$1,0),0)*$G389</f>
        <v>0</v>
      </c>
      <c r="AL389" s="36">
        <f>IF($B389="P",VLOOKUP($E389,'[2]Costeo-JUL26'!$B$9:$CQ$307,AL$1,0),0)*$G389</f>
        <v>0</v>
      </c>
      <c r="AM389" s="35">
        <f>IF($B389="P",VLOOKUP($E389,'[2]Costeo-JUL26'!$B$9:$CQ$307,AM$1,0),0)</f>
        <v>0</v>
      </c>
      <c r="AN389" s="36">
        <f t="shared" si="169"/>
        <v>0</v>
      </c>
      <c r="AO389" s="36">
        <f t="shared" si="170"/>
        <v>0</v>
      </c>
      <c r="AP389" s="34">
        <f>IF($B389="P",VLOOKUP($E389,'[2]Costeo-JUL26'!$B$9:$CQ$307,AP$1,0),0)</f>
        <v>0</v>
      </c>
      <c r="AQ389" s="16">
        <f>IF($B389="P",VLOOKUP($E389,'[2]Costeo-JUL26'!$B$9:$CQ$307,AQ$1,0),0)*$G389</f>
        <v>0</v>
      </c>
      <c r="AR389" s="36">
        <f>IF($B389="P",VLOOKUP($E389,'[2]Costeo-JUL26'!$B$9:$CQ$307,AR$1,0),0)*$G389</f>
        <v>0</v>
      </c>
      <c r="AS389" s="35">
        <f>IF($B389="P",VLOOKUP($E389,'[2]Costeo-JUL26'!$B$9:$CQ$307,AS$1,0),0)</f>
        <v>0</v>
      </c>
      <c r="AT389" s="36">
        <f t="shared" si="171"/>
        <v>0</v>
      </c>
      <c r="AU389" s="36">
        <f t="shared" si="172"/>
        <v>0</v>
      </c>
      <c r="AV389" s="34">
        <f>IF($B389="P",VLOOKUP($E389,'[2]Costeo-JUL26'!$B$9:$CQ$307,AV$1,0),0)</f>
        <v>0</v>
      </c>
      <c r="AW389" s="16">
        <f>IF($B389="P",VLOOKUP($E389,'[2]Costeo-JUL26'!$B$9:$CQ$307,AW$1,0),0)*$G389</f>
        <v>0</v>
      </c>
      <c r="AX389" s="36">
        <f>IF($B389="P",VLOOKUP($E389,'[2]Costeo-JUL26'!$B$9:$CQ$307,AX$1,0),0)*$G389</f>
        <v>0</v>
      </c>
      <c r="AY389" s="35">
        <f>IF($B389="P",VLOOKUP($E389,'[2]Costeo-JUL26'!$B$9:$CQ$307,AY$1,0),0)</f>
        <v>0</v>
      </c>
      <c r="AZ389" s="36">
        <f t="shared" si="173"/>
        <v>0</v>
      </c>
      <c r="BA389" s="36">
        <f t="shared" si="174"/>
        <v>0</v>
      </c>
      <c r="BB389" s="34">
        <f>IF($B389="P",VLOOKUP($E389,'[2]Costeo-JUL26'!$B$9:$CQ$307,BB$1,0),0)</f>
        <v>0</v>
      </c>
      <c r="BC389" s="16">
        <f>IF($B389="P",VLOOKUP($E389,'[2]Costeo-JUL26'!$B$9:$CQ$307,BC$1,0),0)*$G389</f>
        <v>0</v>
      </c>
      <c r="BD389" s="36">
        <f>IF($B389="P",VLOOKUP($E389,'[2]Costeo-JUL26'!$B$9:$CQ$307,BD$1,0),0)*$G389</f>
        <v>0</v>
      </c>
      <c r="BE389" s="35">
        <f>IF($B389="P",VLOOKUP($E389,'[2]Costeo-JUL26'!$B$9:$CQ$307,BE$1,0),0)</f>
        <v>0</v>
      </c>
      <c r="BF389" s="36">
        <f t="shared" si="175"/>
        <v>0</v>
      </c>
      <c r="BG389" s="36">
        <f t="shared" si="176"/>
        <v>0</v>
      </c>
      <c r="BH389" s="34">
        <f>IF($B389="P",VLOOKUP($E389,'[2]Costeo-JUL26'!$B$9:$CQ$307,BH$1,0),0)</f>
        <v>0</v>
      </c>
      <c r="BI389" s="16">
        <f>IF($B389="P",VLOOKUP($E389,'[2]Costeo-JUL26'!$B$9:$CQ$307,BI$1,0),0)*$G389</f>
        <v>0</v>
      </c>
      <c r="BJ389" s="36">
        <f>IF($B389="P",VLOOKUP($E389,'[2]Costeo-JUL26'!$B$9:$CQ$307,BJ$1,0),0)*$G389</f>
        <v>0</v>
      </c>
      <c r="BK389" s="35">
        <f>IF(BH389=910319,0,IF($B389="P",VLOOKUP($E389,'[2]Costeo-JUL26'!$B$9:$CQ$307,BK$1,0),0))</f>
        <v>0</v>
      </c>
      <c r="BL389" s="36">
        <f t="shared" si="177"/>
        <v>0</v>
      </c>
      <c r="BM389" s="36">
        <f t="shared" si="178"/>
        <v>0</v>
      </c>
      <c r="BN389" s="34">
        <f>IF($B389="P",VLOOKUP($E389,'[2]Costeo-JUL26'!$B$9:$CQ$307,BN$1,0),0)</f>
        <v>0</v>
      </c>
      <c r="BO389" s="16">
        <f>IF($B389="P",VLOOKUP($E389,'[2]Costeo-JUL26'!$B$9:$CQ$307,BO$1,0),0)*$G389</f>
        <v>0</v>
      </c>
      <c r="BP389" s="36">
        <f>IF($B389="P",VLOOKUP($E389,'[2]Costeo-JUL26'!$B$9:$CQ$307,BP$1,0),0)*$G389</f>
        <v>0</v>
      </c>
      <c r="BQ389" s="35">
        <f>IF($B389="P",VLOOKUP($E389,'[2]Costeo-JUL26'!$B$9:$CQ$307,BQ$1,0),0)</f>
        <v>0</v>
      </c>
      <c r="BR389" s="36">
        <f t="shared" si="179"/>
        <v>0</v>
      </c>
      <c r="BS389" s="36">
        <f t="shared" si="180"/>
        <v>0</v>
      </c>
      <c r="BT389" s="34">
        <f>IF($B389="P",VLOOKUP($E389,'[2]Costeo-JUL26'!$B$9:$CQ$307,BT$1,0),0)</f>
        <v>0</v>
      </c>
      <c r="BU389" s="16">
        <f>IF($B389="P",VLOOKUP($E389,'[2]Costeo-JUL26'!$B$9:$CQ$307,BU$1,0),0)*$G389</f>
        <v>0</v>
      </c>
      <c r="BV389" s="36">
        <f>IF($B389="P",VLOOKUP($E389,'[2]Costeo-JUL26'!$B$9:$CQ$307,BV$1,0),0)*$G389</f>
        <v>0</v>
      </c>
      <c r="BW389" s="35">
        <f>IF($B389="P",VLOOKUP($E389,'[2]Costeo-JUL26'!$B$9:$CQ$307,BW$1,0),0)</f>
        <v>0</v>
      </c>
      <c r="BX389" s="36">
        <f t="shared" si="181"/>
        <v>0</v>
      </c>
      <c r="BY389" s="36">
        <f t="shared" si="182"/>
        <v>0</v>
      </c>
      <c r="BZ389" s="34">
        <f>IF($B389="P",VLOOKUP($E389,'[2]Costeo-JUL26'!$B$9:$CQ$307,BZ$1,0),0)</f>
        <v>0</v>
      </c>
      <c r="CA389" s="16">
        <f>IF($B389="P",VLOOKUP($E389,'[2]Costeo-JUL26'!$B$9:$CQ$307,CA$1,0),0)*$G389</f>
        <v>0</v>
      </c>
      <c r="CB389" s="36">
        <f>IF($B389="P",VLOOKUP($E389,'[2]Costeo-JUL26'!$B$9:$CQ$307,CB$1,0),0)*$G389</f>
        <v>0</v>
      </c>
      <c r="CC389" s="35">
        <f>IF($B389="P",VLOOKUP($E389,'[2]Costeo-JUL26'!$B$9:$CQ$307,CC$1,0),0)</f>
        <v>0</v>
      </c>
      <c r="CD389" s="36">
        <f t="shared" si="183"/>
        <v>0</v>
      </c>
      <c r="CE389" s="36">
        <f t="shared" si="184"/>
        <v>0</v>
      </c>
      <c r="CF389" s="37">
        <f t="shared" si="156"/>
        <v>0</v>
      </c>
      <c r="CG389" s="36">
        <f>IF($B389="r",VLOOKUP($E389,'[2]Costeo-JUL26'!$B$9:$CQ$307,CG$1,0),0)*$G389</f>
        <v>588169.54</v>
      </c>
      <c r="CH389" s="35">
        <f>VLOOKUP($E389,'[2]TEORICOS (05.26)'!$A$8:$T$251,CH$1,0)</f>
        <v>0.05</v>
      </c>
      <c r="CI389" s="36">
        <f t="shared" si="185"/>
        <v>560841.78909999959</v>
      </c>
      <c r="CJ389" s="37">
        <f t="shared" si="186"/>
        <v>1149011.3290999997</v>
      </c>
      <c r="CM389" s="16">
        <f>SUMIFS('[1]Ajuste Inventario'!$I:$I,'[1]Ajuste Inventario'!$B:$B,E389,'[1]Ajuste Inventario'!$S:$S,D389)*-1</f>
        <v>0</v>
      </c>
      <c r="CN389" s="36">
        <f t="shared" si="157"/>
        <v>0</v>
      </c>
      <c r="CP389" t="str">
        <f t="shared" si="158"/>
        <v>3518Org.Vtas La Plata</v>
      </c>
      <c r="CQ389" s="10" t="e">
        <f t="shared" si="159"/>
        <v>#DIV/0!</v>
      </c>
    </row>
    <row r="390" spans="1:95" x14ac:dyDescent="0.25">
      <c r="A390" s="30">
        <v>46204</v>
      </c>
      <c r="B390" s="31" t="str">
        <f>VLOOKUP($E390,'[2]TEORICOS (05.26)'!$A$8:$T$251,B$1,0)</f>
        <v>P</v>
      </c>
      <c r="C390" s="32" t="str">
        <f>VLOOKUP($E390,'[2]TEORICOS (05.26)'!$A$8:$T$251,C$1,0)</f>
        <v>Schweppes</v>
      </c>
      <c r="D390" t="s">
        <v>218</v>
      </c>
      <c r="E390">
        <v>3527</v>
      </c>
      <c r="F390" t="s">
        <v>179</v>
      </c>
      <c r="G390" s="16">
        <v>1463.8330000000001</v>
      </c>
      <c r="H390" s="16">
        <v>1547.2714810000105</v>
      </c>
      <c r="I390" s="33">
        <v>20326551.569999892</v>
      </c>
      <c r="J390" s="33">
        <v>18997139.45999993</v>
      </c>
      <c r="K390" s="34">
        <f>IF($B390="P",VLOOKUP($E390,'[2]Costeo-JUL26'!$B$9:$CQ$307,K$1,0),0)</f>
        <v>928732</v>
      </c>
      <c r="L390" s="35">
        <f>VLOOKUP($E390,'[2]TEORICOS (05.26)'!$A$8:$T$251,L$1,0)</f>
        <v>0.23499999999999999</v>
      </c>
      <c r="M390" s="36">
        <f t="shared" si="160"/>
        <v>4464327.7730999831</v>
      </c>
      <c r="N390" s="35">
        <f>IF($B390="P",VLOOKUP($E390,'[2]Costeo-JUL26'!$B$9:$CQ$307,N$1,0),0)</f>
        <v>2.5000000000000001E-2</v>
      </c>
      <c r="O390" s="36">
        <f t="shared" si="161"/>
        <v>111608.19432749959</v>
      </c>
      <c r="P390" s="36">
        <f>IF($B390="P",VLOOKUP($E390,'[2]Costeo-JUL26'!$B$9:$CQ$307,P$1,0),0)*H390</f>
        <v>0</v>
      </c>
      <c r="Q390" s="36">
        <f t="shared" si="162"/>
        <v>4575935.9674274828</v>
      </c>
      <c r="R390" s="34">
        <f>IF($B390="P",VLOOKUP($E390,'[2]Costeo-JUL26'!$B$9:$CQ$307,R$1,0),0)</f>
        <v>0</v>
      </c>
      <c r="S390" s="16">
        <f>IF($B390="P",VLOOKUP($E390,'[2]Costeo-JUL26'!$B$9:$CQ$307,S$1,0),0)*$G390</f>
        <v>0</v>
      </c>
      <c r="T390" s="36">
        <f>IF($B390="P",VLOOKUP($E390,'[2]Costeo-JUL26'!$B$9:$CQ$307,T$1,0),0)*$G390</f>
        <v>0</v>
      </c>
      <c r="U390" s="35">
        <f>IF($B390="P",VLOOKUP($E390,'[2]Costeo-JUL26'!$B$9:$CQ$307,U$1,0),0)</f>
        <v>0</v>
      </c>
      <c r="V390" s="36">
        <f t="shared" si="163"/>
        <v>0</v>
      </c>
      <c r="W390" s="36">
        <f t="shared" si="164"/>
        <v>0</v>
      </c>
      <c r="X390" s="34">
        <f>IF($B390="P",VLOOKUP($E390,'[2]Costeo-JUL26'!$B$9:$CQ$307,X$1,0),0)</f>
        <v>902338</v>
      </c>
      <c r="Y390" s="16">
        <f>IF($B390="P",VLOOKUP($E390,'[2]Costeo-JUL26'!$B$9:$CQ$307,Y$1,0),0)*$G390</f>
        <v>57.388108932000009</v>
      </c>
      <c r="Z390" s="36">
        <f>IF($B390="P",VLOOKUP($E390,'[2]Costeo-JUL26'!$B$9:$CQ$307,Z$1,0),0)*$G390</f>
        <v>16225.913919433684</v>
      </c>
      <c r="AA390" s="35">
        <f>IF($B390="P",VLOOKUP($E390,'[2]Costeo-JUL26'!$B$9:$CQ$307,AA$1,0),0)</f>
        <v>0.45</v>
      </c>
      <c r="AB390" s="36">
        <f t="shared" si="165"/>
        <v>7301.6612637451581</v>
      </c>
      <c r="AC390" s="36">
        <f t="shared" si="166"/>
        <v>23527.575183178844</v>
      </c>
      <c r="AD390" s="34">
        <f>IF($B390="P",VLOOKUP($E390,'[2]Costeo-JUL26'!$B$9:$CQ$307,AD$1,0),0)</f>
        <v>901781</v>
      </c>
      <c r="AE390" s="16">
        <f>IF($B390="P",VLOOKUP($E390,'[2]Costeo-JUL26'!$B$9:$CQ$307,AE$1,0),0)*$G390</f>
        <v>17565.995999999999</v>
      </c>
      <c r="AF390" s="36">
        <f>IF($B390="P",VLOOKUP($E390,'[2]Costeo-JUL26'!$B$9:$CQ$307,AF$1,0),0)*$G390</f>
        <v>269588.85381120001</v>
      </c>
      <c r="AG390" s="35">
        <f>IF($B390="P",VLOOKUP($E390,'[2]Costeo-JUL26'!$B$9:$CQ$307,AG$1,0),0)</f>
        <v>6.0000000000000001E-3</v>
      </c>
      <c r="AH390" s="36">
        <f t="shared" si="167"/>
        <v>1617.5331228672001</v>
      </c>
      <c r="AI390" s="36">
        <f t="shared" si="168"/>
        <v>271206.38693406718</v>
      </c>
      <c r="AJ390" s="34">
        <f>IF($B390="P",VLOOKUP($E390,'[2]Costeo-JUL26'!$B$9:$CQ$307,AJ$1,0),0)</f>
        <v>909965</v>
      </c>
      <c r="AK390" s="16">
        <f>IF($B390="P",VLOOKUP($E390,'[2]Costeo-JUL26'!$B$9:$CQ$307,AK$1,0),0)*$G390</f>
        <v>17565.995999999999</v>
      </c>
      <c r="AL390" s="36">
        <f>IF($B390="P",VLOOKUP($E390,'[2]Costeo-JUL26'!$B$9:$CQ$307,AL$1,0),0)*$G390</f>
        <v>122614.51659912002</v>
      </c>
      <c r="AM390" s="35">
        <f>IF($B390="P",VLOOKUP($E390,'[2]Costeo-JUL26'!$B$9:$CQ$307,AM$1,0),0)</f>
        <v>1.7999999999999999E-2</v>
      </c>
      <c r="AN390" s="36">
        <f t="shared" si="169"/>
        <v>2207.06129878416</v>
      </c>
      <c r="AO390" s="36">
        <f t="shared" si="170"/>
        <v>124821.57789790418</v>
      </c>
      <c r="AP390" s="34">
        <f>IF($B390="P",VLOOKUP($E390,'[2]Costeo-JUL26'!$B$9:$CQ$307,AP$1,0),0)</f>
        <v>901189</v>
      </c>
      <c r="AQ390" s="16">
        <f>IF($B390="P",VLOOKUP($E390,'[2]Costeo-JUL26'!$B$9:$CQ$307,AQ$1,0),0)*$G390</f>
        <v>17565.995999999999</v>
      </c>
      <c r="AR390" s="36">
        <f>IF($B390="P",VLOOKUP($E390,'[2]Costeo-JUL26'!$B$9:$CQ$307,AR$1,0),0)*$G390</f>
        <v>1347034.3504875731</v>
      </c>
      <c r="AS390" s="35">
        <f>IF($B390="P",VLOOKUP($E390,'[2]Costeo-JUL26'!$B$9:$CQ$307,AS$1,0),0)</f>
        <v>0.02</v>
      </c>
      <c r="AT390" s="36">
        <f t="shared" si="171"/>
        <v>26940.687009751462</v>
      </c>
      <c r="AU390" s="36">
        <f t="shared" si="172"/>
        <v>1373975.0374973246</v>
      </c>
      <c r="AV390" s="34">
        <f>IF($B390="P",VLOOKUP($E390,'[2]Costeo-JUL26'!$B$9:$CQ$307,AV$1,0),0)</f>
        <v>932317</v>
      </c>
      <c r="AW390" s="16">
        <f>IF($B390="P",VLOOKUP($E390,'[2]Costeo-JUL26'!$B$9:$CQ$307,AW$1,0),0)*$G390</f>
        <v>29.130276700000003</v>
      </c>
      <c r="AX390" s="36">
        <f>IF($B390="P",VLOOKUP($E390,'[2]Costeo-JUL26'!$B$9:$CQ$307,AX$1,0),0)*$G390</f>
        <v>125196.10320126002</v>
      </c>
      <c r="AY390" s="35">
        <f>IF($B390="P",VLOOKUP($E390,'[2]Costeo-JUL26'!$B$9:$CQ$307,AY$1,0),0)</f>
        <v>0.03</v>
      </c>
      <c r="AZ390" s="36">
        <f t="shared" si="173"/>
        <v>3755.8830960378004</v>
      </c>
      <c r="BA390" s="36">
        <f t="shared" si="174"/>
        <v>128951.98629729782</v>
      </c>
      <c r="BB390" s="34">
        <f>IF($B390="P",VLOOKUP($E390,'[2]Costeo-JUL26'!$B$9:$CQ$307,BB$1,0),0)</f>
        <v>902311</v>
      </c>
      <c r="BC390" s="16">
        <f>IF($B390="P",VLOOKUP($E390,'[2]Costeo-JUL26'!$B$9:$CQ$307,BC$1,0),0)*$G390</f>
        <v>4.0662027777777778</v>
      </c>
      <c r="BD390" s="36">
        <f>IF($B390="P",VLOOKUP($E390,'[2]Costeo-JUL26'!$B$9:$CQ$307,BD$1,0),0)*$G390</f>
        <v>15946.203792458336</v>
      </c>
      <c r="BE390" s="35">
        <f>IF($B390="P",VLOOKUP($E390,'[2]Costeo-JUL26'!$B$9:$CQ$307,BE$1,0),0)</f>
        <v>0.03</v>
      </c>
      <c r="BF390" s="36">
        <f t="shared" si="175"/>
        <v>478.38611377375008</v>
      </c>
      <c r="BG390" s="36">
        <f t="shared" si="176"/>
        <v>16424.589906232086</v>
      </c>
      <c r="BH390" s="34">
        <f>IF($B390="P",VLOOKUP($E390,'[2]Costeo-JUL26'!$B$9:$CQ$307,BH$1,0),0)</f>
        <v>933089</v>
      </c>
      <c r="BI390" s="16">
        <f>IF($B390="P",VLOOKUP($E390,'[2]Costeo-JUL26'!$B$9:$CQ$307,BI$1,0),0)*$G390</f>
        <v>50.827534722222225</v>
      </c>
      <c r="BJ390" s="36">
        <f>IF($B390="P",VLOOKUP($E390,'[2]Costeo-JUL26'!$B$9:$CQ$307,BJ$1,0),0)*$G390</f>
        <v>37849.869564176835</v>
      </c>
      <c r="BK390" s="35">
        <f>IF(BH390=910319,0,IF($B390="P",VLOOKUP($E390,'[2]Costeo-JUL26'!$B$9:$CQ$307,BK$1,0),0))</f>
        <v>0.02</v>
      </c>
      <c r="BL390" s="36">
        <f t="shared" si="177"/>
        <v>756.99739128353667</v>
      </c>
      <c r="BM390" s="36">
        <f t="shared" si="178"/>
        <v>38606.866955460369</v>
      </c>
      <c r="BN390" s="34">
        <f>IF($B390="P",VLOOKUP($E390,'[2]Costeo-JUL26'!$B$9:$CQ$307,BN$1,0),0)</f>
        <v>0</v>
      </c>
      <c r="BO390" s="16">
        <f>IF($B390="P",VLOOKUP($E390,'[2]Costeo-JUL26'!$B$9:$CQ$307,BO$1,0),0)*$G390</f>
        <v>0</v>
      </c>
      <c r="BP390" s="36">
        <f>IF($B390="P",VLOOKUP($E390,'[2]Costeo-JUL26'!$B$9:$CQ$307,BP$1,0),0)*$G390</f>
        <v>0</v>
      </c>
      <c r="BQ390" s="35">
        <f>IF($B390="P",VLOOKUP($E390,'[2]Costeo-JUL26'!$B$9:$CQ$307,BQ$1,0),0)</f>
        <v>0</v>
      </c>
      <c r="BR390" s="36">
        <f t="shared" si="179"/>
        <v>0</v>
      </c>
      <c r="BS390" s="36">
        <f t="shared" si="180"/>
        <v>0</v>
      </c>
      <c r="BT390" s="34">
        <f>IF($B390="P",VLOOKUP($E390,'[2]Costeo-JUL26'!$B$9:$CQ$307,BT$1,0),0)</f>
        <v>0</v>
      </c>
      <c r="BU390" s="16">
        <f>IF($B390="P",VLOOKUP($E390,'[2]Costeo-JUL26'!$B$9:$CQ$307,BU$1,0),0)*$G390</f>
        <v>0</v>
      </c>
      <c r="BV390" s="36">
        <f>IF($B390="P",VLOOKUP($E390,'[2]Costeo-JUL26'!$B$9:$CQ$307,BV$1,0),0)*$G390</f>
        <v>0</v>
      </c>
      <c r="BW390" s="35">
        <f>IF($B390="P",VLOOKUP($E390,'[2]Costeo-JUL26'!$B$9:$CQ$307,BW$1,0),0)</f>
        <v>0</v>
      </c>
      <c r="BX390" s="36">
        <f t="shared" si="181"/>
        <v>0</v>
      </c>
      <c r="BY390" s="36">
        <f t="shared" si="182"/>
        <v>0</v>
      </c>
      <c r="BZ390" s="34">
        <f>IF($B390="P",VLOOKUP($E390,'[2]Costeo-JUL26'!$B$9:$CQ$307,BZ$1,0),0)</f>
        <v>0</v>
      </c>
      <c r="CA390" s="16">
        <f>IF($B390="P",VLOOKUP($E390,'[2]Costeo-JUL26'!$B$9:$CQ$307,CA$1,0),0)*$G390</f>
        <v>0</v>
      </c>
      <c r="CB390" s="36">
        <f>IF($B390="P",VLOOKUP($E390,'[2]Costeo-JUL26'!$B$9:$CQ$307,CB$1,0),0)*$G390</f>
        <v>0</v>
      </c>
      <c r="CC390" s="35">
        <f>IF($B390="P",VLOOKUP($E390,'[2]Costeo-JUL26'!$B$9:$CQ$307,CC$1,0),0)</f>
        <v>0</v>
      </c>
      <c r="CD390" s="36">
        <f t="shared" si="183"/>
        <v>0</v>
      </c>
      <c r="CE390" s="36">
        <f t="shared" si="184"/>
        <v>0</v>
      </c>
      <c r="CF390" s="37">
        <f t="shared" si="156"/>
        <v>6553449.9880989492</v>
      </c>
      <c r="CG390" s="36">
        <f>IF($B390="r",VLOOKUP($E390,'[2]Costeo-JUL26'!$B$9:$CQ$307,CG$1,0),0)*$G390</f>
        <v>0</v>
      </c>
      <c r="CH390" s="35">
        <f>VLOOKUP($E390,'[2]TEORICOS (05.26)'!$A$8:$T$251,CH$1,0)</f>
        <v>0</v>
      </c>
      <c r="CI390" s="36">
        <f t="shared" si="185"/>
        <v>0</v>
      </c>
      <c r="CJ390" s="37">
        <f t="shared" si="186"/>
        <v>0</v>
      </c>
      <c r="CM390" s="16">
        <f>SUMIFS('[1]Ajuste Inventario'!$I:$I,'[1]Ajuste Inventario'!$B:$B,E390,'[1]Ajuste Inventario'!$S:$S,D390)*-1</f>
        <v>0</v>
      </c>
      <c r="CN390" s="36">
        <f t="shared" si="157"/>
        <v>0</v>
      </c>
      <c r="CP390" t="str">
        <f t="shared" si="158"/>
        <v>3527Org.Vtas La Plata</v>
      </c>
      <c r="CQ390" s="10" t="e">
        <f t="shared" si="159"/>
        <v>#DIV/0!</v>
      </c>
    </row>
    <row r="391" spans="1:95" x14ac:dyDescent="0.25">
      <c r="A391" s="30">
        <v>46204</v>
      </c>
      <c r="B391" s="31" t="str">
        <f>VLOOKUP($E391,'[2]TEORICOS (05.26)'!$A$8:$T$251,B$1,0)</f>
        <v>P</v>
      </c>
      <c r="C391" s="32" t="str">
        <f>VLOOKUP($E391,'[2]TEORICOS (05.26)'!$A$8:$T$251,C$1,0)</f>
        <v>Schweppes</v>
      </c>
      <c r="D391" t="s">
        <v>218</v>
      </c>
      <c r="E391">
        <v>3535</v>
      </c>
      <c r="F391" t="s">
        <v>180</v>
      </c>
      <c r="G391" s="16">
        <v>1122</v>
      </c>
      <c r="H391" s="16">
        <v>3556.7400000000493</v>
      </c>
      <c r="I391" s="33">
        <v>19659751.030000228</v>
      </c>
      <c r="J391" s="33">
        <v>19399077.560000215</v>
      </c>
      <c r="K391" s="34">
        <f>IF($B391="P",VLOOKUP($E391,'[2]Costeo-JUL26'!$B$9:$CQ$307,K$1,0),0)</f>
        <v>928732</v>
      </c>
      <c r="L391" s="35">
        <f>VLOOKUP($E391,'[2]TEORICOS (05.26)'!$A$8:$T$251,L$1,0)</f>
        <v>0.23499999999999999</v>
      </c>
      <c r="M391" s="36">
        <f t="shared" si="160"/>
        <v>4558783.22660005</v>
      </c>
      <c r="N391" s="35">
        <f>IF($B391="P",VLOOKUP($E391,'[2]Costeo-JUL26'!$B$9:$CQ$307,N$1,0),0)</f>
        <v>2.5000000000000001E-2</v>
      </c>
      <c r="O391" s="36">
        <f t="shared" si="161"/>
        <v>113969.58066500125</v>
      </c>
      <c r="P391" s="36">
        <f>IF($B391="P",VLOOKUP($E391,'[2]Costeo-JUL26'!$B$9:$CQ$307,P$1,0),0)*H391</f>
        <v>0</v>
      </c>
      <c r="Q391" s="36">
        <f t="shared" si="162"/>
        <v>4672752.8072650516</v>
      </c>
      <c r="R391" s="34">
        <f>IF($B391="P",VLOOKUP($E391,'[2]Costeo-JUL26'!$B$9:$CQ$307,R$1,0),0)</f>
        <v>0</v>
      </c>
      <c r="S391" s="16">
        <f>IF($B391="P",VLOOKUP($E391,'[2]Costeo-JUL26'!$B$9:$CQ$307,S$1,0),0)*$G391</f>
        <v>0</v>
      </c>
      <c r="T391" s="36">
        <f>IF($B391="P",VLOOKUP($E391,'[2]Costeo-JUL26'!$B$9:$CQ$307,T$1,0),0)*$G391</f>
        <v>0</v>
      </c>
      <c r="U391" s="35">
        <f>IF($B391="P",VLOOKUP($E391,'[2]Costeo-JUL26'!$B$9:$CQ$307,U$1,0),0)</f>
        <v>0</v>
      </c>
      <c r="V391" s="36">
        <f t="shared" si="163"/>
        <v>0</v>
      </c>
      <c r="W391" s="36">
        <f t="shared" si="164"/>
        <v>0</v>
      </c>
      <c r="X391" s="34">
        <f>IF($B391="P",VLOOKUP($E391,'[2]Costeo-JUL26'!$B$9:$CQ$307,X$1,0),0)</f>
        <v>902338</v>
      </c>
      <c r="Y391" s="16">
        <f>IF($B391="P",VLOOKUP($E391,'[2]Costeo-JUL26'!$B$9:$CQ$307,Y$1,0),0)*$G391</f>
        <v>131.96066399999998</v>
      </c>
      <c r="Z391" s="36">
        <f>IF($B391="P",VLOOKUP($E391,'[2]Costeo-JUL26'!$B$9:$CQ$307,Z$1,0),0)*$G391</f>
        <v>37310.55813936</v>
      </c>
      <c r="AA391" s="35">
        <f>IF($B391="P",VLOOKUP($E391,'[2]Costeo-JUL26'!$B$9:$CQ$307,AA$1,0),0)</f>
        <v>0.45</v>
      </c>
      <c r="AB391" s="36">
        <f t="shared" si="165"/>
        <v>16789.751162712</v>
      </c>
      <c r="AC391" s="36">
        <f t="shared" si="166"/>
        <v>54100.309302071997</v>
      </c>
      <c r="AD391" s="34">
        <f>IF($B391="P",VLOOKUP($E391,'[2]Costeo-JUL26'!$B$9:$CQ$307,AD$1,0),0)</f>
        <v>939557</v>
      </c>
      <c r="AE391" s="16">
        <f>IF($B391="P",VLOOKUP($E391,'[2]Costeo-JUL26'!$B$9:$CQ$307,AE$1,0),0)*$G391</f>
        <v>10098</v>
      </c>
      <c r="AF391" s="36">
        <f>IF($B391="P",VLOOKUP($E391,'[2]Costeo-JUL26'!$B$9:$CQ$307,AF$1,0),0)*$G391</f>
        <v>209513.304</v>
      </c>
      <c r="AG391" s="35">
        <f>IF($B391="P",VLOOKUP($E391,'[2]Costeo-JUL26'!$B$9:$CQ$307,AG$1,0),0)</f>
        <v>6.0000000000000001E-3</v>
      </c>
      <c r="AH391" s="36">
        <f t="shared" si="167"/>
        <v>1257.0798240000001</v>
      </c>
      <c r="AI391" s="36">
        <f t="shared" si="168"/>
        <v>210770.38382399999</v>
      </c>
      <c r="AJ391" s="34">
        <f>IF($B391="P",VLOOKUP($E391,'[2]Costeo-JUL26'!$B$9:$CQ$307,AJ$1,0),0)</f>
        <v>942251</v>
      </c>
      <c r="AK391" s="16">
        <f>IF($B391="P",VLOOKUP($E391,'[2]Costeo-JUL26'!$B$9:$CQ$307,AK$1,0),0)*$G391</f>
        <v>10098</v>
      </c>
      <c r="AL391" s="36">
        <f>IF($B391="P",VLOOKUP($E391,'[2]Costeo-JUL26'!$B$9:$CQ$307,AL$1,0),0)*$G391</f>
        <v>291223.49255999998</v>
      </c>
      <c r="AM391" s="35">
        <f>IF($B391="P",VLOOKUP($E391,'[2]Costeo-JUL26'!$B$9:$CQ$307,AM$1,0),0)</f>
        <v>1.7999999999999999E-2</v>
      </c>
      <c r="AN391" s="36">
        <f t="shared" si="169"/>
        <v>5242.0228660799994</v>
      </c>
      <c r="AO391" s="36">
        <f t="shared" si="170"/>
        <v>296465.51542607998</v>
      </c>
      <c r="AP391" s="34">
        <f>IF($B391="P",VLOOKUP($E391,'[2]Costeo-JUL26'!$B$9:$CQ$307,AP$1,0),0)</f>
        <v>0</v>
      </c>
      <c r="AQ391" s="16">
        <f>IF($B391="P",VLOOKUP($E391,'[2]Costeo-JUL26'!$B$9:$CQ$307,AQ$1,0),0)*$G391</f>
        <v>0</v>
      </c>
      <c r="AR391" s="36">
        <f>IF($B391="P",VLOOKUP($E391,'[2]Costeo-JUL26'!$B$9:$CQ$307,AR$1,0),0)*$G391</f>
        <v>0</v>
      </c>
      <c r="AS391" s="35">
        <f>IF($B391="P",VLOOKUP($E391,'[2]Costeo-JUL26'!$B$9:$CQ$307,AS$1,0),0)</f>
        <v>0</v>
      </c>
      <c r="AT391" s="36">
        <f t="shared" si="171"/>
        <v>0</v>
      </c>
      <c r="AU391" s="36">
        <f t="shared" si="172"/>
        <v>0</v>
      </c>
      <c r="AV391" s="34">
        <f>IF($B391="P",VLOOKUP($E391,'[2]Costeo-JUL26'!$B$9:$CQ$307,AV$1,0),0)</f>
        <v>0</v>
      </c>
      <c r="AW391" s="16">
        <f>IF($B391="P",VLOOKUP($E391,'[2]Costeo-JUL26'!$B$9:$CQ$307,AW$1,0),0)*$G391</f>
        <v>0</v>
      </c>
      <c r="AX391" s="36">
        <f>IF($B391="P",VLOOKUP($E391,'[2]Costeo-JUL26'!$B$9:$CQ$307,AX$1,0),0)*$G391</f>
        <v>0</v>
      </c>
      <c r="AY391" s="35">
        <f>IF($B391="P",VLOOKUP($E391,'[2]Costeo-JUL26'!$B$9:$CQ$307,AY$1,0),0)</f>
        <v>0</v>
      </c>
      <c r="AZ391" s="36">
        <f t="shared" si="173"/>
        <v>0</v>
      </c>
      <c r="BA391" s="36">
        <f t="shared" si="174"/>
        <v>0</v>
      </c>
      <c r="BB391" s="34">
        <f>IF($B391="P",VLOOKUP($E391,'[2]Costeo-JUL26'!$B$9:$CQ$307,BB$1,0),0)</f>
        <v>0</v>
      </c>
      <c r="BC391" s="16">
        <f>IF($B391="P",VLOOKUP($E391,'[2]Costeo-JUL26'!$B$9:$CQ$307,BC$1,0),0)*$G391</f>
        <v>0</v>
      </c>
      <c r="BD391" s="36">
        <f>IF($B391="P",VLOOKUP($E391,'[2]Costeo-JUL26'!$B$9:$CQ$307,BD$1,0),0)*$G391</f>
        <v>0</v>
      </c>
      <c r="BE391" s="35">
        <f>IF($B391="P",VLOOKUP($E391,'[2]Costeo-JUL26'!$B$9:$CQ$307,BE$1,0),0)</f>
        <v>0</v>
      </c>
      <c r="BF391" s="36">
        <f t="shared" si="175"/>
        <v>0</v>
      </c>
      <c r="BG391" s="36">
        <f t="shared" si="176"/>
        <v>0</v>
      </c>
      <c r="BH391" s="34">
        <f>IF($B391="P",VLOOKUP($E391,'[2]Costeo-JUL26'!$B$9:$CQ$307,BH$1,0),0)</f>
        <v>0</v>
      </c>
      <c r="BI391" s="16">
        <f>IF($B391="P",VLOOKUP($E391,'[2]Costeo-JUL26'!$B$9:$CQ$307,BI$1,0),0)*$G391</f>
        <v>0</v>
      </c>
      <c r="BJ391" s="36">
        <f>IF($B391="P",VLOOKUP($E391,'[2]Costeo-JUL26'!$B$9:$CQ$307,BJ$1,0),0)*$G391</f>
        <v>0</v>
      </c>
      <c r="BK391" s="35">
        <f>IF(BH391=910319,0,IF($B391="P",VLOOKUP($E391,'[2]Costeo-JUL26'!$B$9:$CQ$307,BK$1,0),0))</f>
        <v>0</v>
      </c>
      <c r="BL391" s="36">
        <f t="shared" si="177"/>
        <v>0</v>
      </c>
      <c r="BM391" s="36">
        <f t="shared" si="178"/>
        <v>0</v>
      </c>
      <c r="BN391" s="34">
        <f>IF($B391="P",VLOOKUP($E391,'[2]Costeo-JUL26'!$B$9:$CQ$307,BN$1,0),0)</f>
        <v>0</v>
      </c>
      <c r="BO391" s="16">
        <f>IF($B391="P",VLOOKUP($E391,'[2]Costeo-JUL26'!$B$9:$CQ$307,BO$1,0),0)*$G391</f>
        <v>0</v>
      </c>
      <c r="BP391" s="36">
        <f>IF($B391="P",VLOOKUP($E391,'[2]Costeo-JUL26'!$B$9:$CQ$307,BP$1,0),0)*$G391</f>
        <v>0</v>
      </c>
      <c r="BQ391" s="35">
        <f>IF($B391="P",VLOOKUP($E391,'[2]Costeo-JUL26'!$B$9:$CQ$307,BQ$1,0),0)</f>
        <v>0</v>
      </c>
      <c r="BR391" s="36">
        <f t="shared" si="179"/>
        <v>0</v>
      </c>
      <c r="BS391" s="36">
        <f t="shared" si="180"/>
        <v>0</v>
      </c>
      <c r="BT391" s="34">
        <f>IF($B391="P",VLOOKUP($E391,'[2]Costeo-JUL26'!$B$9:$CQ$307,BT$1,0),0)</f>
        <v>0</v>
      </c>
      <c r="BU391" s="16">
        <f>IF($B391="P",VLOOKUP($E391,'[2]Costeo-JUL26'!$B$9:$CQ$307,BU$1,0),0)*$G391</f>
        <v>0</v>
      </c>
      <c r="BV391" s="36">
        <f>IF($B391="P",VLOOKUP($E391,'[2]Costeo-JUL26'!$B$9:$CQ$307,BV$1,0),0)*$G391</f>
        <v>0</v>
      </c>
      <c r="BW391" s="35">
        <f>IF($B391="P",VLOOKUP($E391,'[2]Costeo-JUL26'!$B$9:$CQ$307,BW$1,0),0)</f>
        <v>0</v>
      </c>
      <c r="BX391" s="36">
        <f t="shared" si="181"/>
        <v>0</v>
      </c>
      <c r="BY391" s="36">
        <f t="shared" si="182"/>
        <v>0</v>
      </c>
      <c r="BZ391" s="34">
        <f>IF($B391="P",VLOOKUP($E391,'[2]Costeo-JUL26'!$B$9:$CQ$307,BZ$1,0),0)</f>
        <v>0</v>
      </c>
      <c r="CA391" s="16">
        <f>IF($B391="P",VLOOKUP($E391,'[2]Costeo-JUL26'!$B$9:$CQ$307,CA$1,0),0)*$G391</f>
        <v>0</v>
      </c>
      <c r="CB391" s="36">
        <f>IF($B391="P",VLOOKUP($E391,'[2]Costeo-JUL26'!$B$9:$CQ$307,CB$1,0),0)*$G391</f>
        <v>0</v>
      </c>
      <c r="CC391" s="35">
        <f>IF($B391="P",VLOOKUP($E391,'[2]Costeo-JUL26'!$B$9:$CQ$307,CC$1,0),0)</f>
        <v>0</v>
      </c>
      <c r="CD391" s="36">
        <f t="shared" si="183"/>
        <v>0</v>
      </c>
      <c r="CE391" s="36">
        <f t="shared" si="184"/>
        <v>0</v>
      </c>
      <c r="CF391" s="37">
        <f t="shared" si="156"/>
        <v>5234089.0158172036</v>
      </c>
      <c r="CG391" s="36">
        <f>IF($B391="r",VLOOKUP($E391,'[2]Costeo-JUL26'!$B$9:$CQ$307,CG$1,0),0)*$G391</f>
        <v>0</v>
      </c>
      <c r="CH391" s="35">
        <f>VLOOKUP($E391,'[2]TEORICOS (05.26)'!$A$8:$T$251,CH$1,0)</f>
        <v>0</v>
      </c>
      <c r="CI391" s="36">
        <f t="shared" si="185"/>
        <v>0</v>
      </c>
      <c r="CJ391" s="37">
        <f t="shared" si="186"/>
        <v>0</v>
      </c>
      <c r="CM391" s="16">
        <f>SUMIFS('[1]Ajuste Inventario'!$I:$I,'[1]Ajuste Inventario'!$B:$B,E391,'[1]Ajuste Inventario'!$S:$S,D391)*-1</f>
        <v>0</v>
      </c>
      <c r="CN391" s="36">
        <f t="shared" si="157"/>
        <v>0</v>
      </c>
      <c r="CP391" t="str">
        <f t="shared" si="158"/>
        <v>3535Org.Vtas La Plata</v>
      </c>
      <c r="CQ391" s="10" t="e">
        <f t="shared" si="159"/>
        <v>#DIV/0!</v>
      </c>
    </row>
    <row r="392" spans="1:95" x14ac:dyDescent="0.25">
      <c r="A392" s="30">
        <v>46204</v>
      </c>
      <c r="B392" s="31" t="str">
        <f>VLOOKUP($E392,'[2]TEORICOS (05.26)'!$A$8:$T$251,B$1,0)</f>
        <v>P</v>
      </c>
      <c r="C392" s="32" t="str">
        <f>VLOOKUP($E392,'[2]TEORICOS (05.26)'!$A$8:$T$251,C$1,0)</f>
        <v>Schweppes</v>
      </c>
      <c r="D392" t="s">
        <v>218</v>
      </c>
      <c r="E392">
        <v>3536</v>
      </c>
      <c r="F392" t="s">
        <v>181</v>
      </c>
      <c r="G392" s="16">
        <v>3194</v>
      </c>
      <c r="H392" s="16">
        <v>5062.4900000000716</v>
      </c>
      <c r="I392" s="33">
        <v>42599896.700001113</v>
      </c>
      <c r="J392" s="33">
        <v>42180878.200001001</v>
      </c>
      <c r="K392" s="34">
        <f>IF($B392="P",VLOOKUP($E392,'[2]Costeo-JUL26'!$B$9:$CQ$307,K$1,0),0)</f>
        <v>928732</v>
      </c>
      <c r="L392" s="35">
        <f>VLOOKUP($E392,'[2]TEORICOS (05.26)'!$A$8:$T$251,L$1,0)</f>
        <v>0.23499999999999999</v>
      </c>
      <c r="M392" s="36">
        <f t="shared" si="160"/>
        <v>9912506.377000235</v>
      </c>
      <c r="N392" s="35">
        <f>IF($B392="P",VLOOKUP($E392,'[2]Costeo-JUL26'!$B$9:$CQ$307,N$1,0),0)</f>
        <v>2.5000000000000001E-2</v>
      </c>
      <c r="O392" s="36">
        <f t="shared" si="161"/>
        <v>247812.6594250059</v>
      </c>
      <c r="P392" s="36">
        <f>IF($B392="P",VLOOKUP($E392,'[2]Costeo-JUL26'!$B$9:$CQ$307,P$1,0),0)*H392</f>
        <v>0</v>
      </c>
      <c r="Q392" s="36">
        <f t="shared" si="162"/>
        <v>10160319.03642524</v>
      </c>
      <c r="R392" s="34">
        <f>IF($B392="P",VLOOKUP($E392,'[2]Costeo-JUL26'!$B$9:$CQ$307,R$1,0),0)</f>
        <v>0</v>
      </c>
      <c r="S392" s="16">
        <f>IF($B392="P",VLOOKUP($E392,'[2]Costeo-JUL26'!$B$9:$CQ$307,S$1,0),0)*$G392</f>
        <v>0</v>
      </c>
      <c r="T392" s="36">
        <f>IF($B392="P",VLOOKUP($E392,'[2]Costeo-JUL26'!$B$9:$CQ$307,T$1,0),0)*$G392</f>
        <v>0</v>
      </c>
      <c r="U392" s="35">
        <f>IF($B392="P",VLOOKUP($E392,'[2]Costeo-JUL26'!$B$9:$CQ$307,U$1,0),0)</f>
        <v>0</v>
      </c>
      <c r="V392" s="36">
        <f t="shared" si="163"/>
        <v>0</v>
      </c>
      <c r="W392" s="36">
        <f t="shared" si="164"/>
        <v>0</v>
      </c>
      <c r="X392" s="34">
        <f>IF($B392="P",VLOOKUP($E392,'[2]Costeo-JUL26'!$B$9:$CQ$307,X$1,0),0)</f>
        <v>902338</v>
      </c>
      <c r="Y392" s="16">
        <f>IF($B392="P",VLOOKUP($E392,'[2]Costeo-JUL26'!$B$9:$CQ$307,Y$1,0),0)*$G392</f>
        <v>187.82636400000001</v>
      </c>
      <c r="Z392" s="36">
        <f>IF($B392="P",VLOOKUP($E392,'[2]Costeo-JUL26'!$B$9:$CQ$307,Z$1,0),0)*$G392</f>
        <v>53106.026157360007</v>
      </c>
      <c r="AA392" s="35">
        <f>IF($B392="P",VLOOKUP($E392,'[2]Costeo-JUL26'!$B$9:$CQ$307,AA$1,0),0)</f>
        <v>0.45</v>
      </c>
      <c r="AB392" s="36">
        <f t="shared" si="165"/>
        <v>23897.711770812002</v>
      </c>
      <c r="AC392" s="36">
        <f t="shared" si="166"/>
        <v>77003.737928172006</v>
      </c>
      <c r="AD392" s="34">
        <f>IF($B392="P",VLOOKUP($E392,'[2]Costeo-JUL26'!$B$9:$CQ$307,AD$1,0),0)</f>
        <v>901781</v>
      </c>
      <c r="AE392" s="16">
        <f>IF($B392="P",VLOOKUP($E392,'[2]Costeo-JUL26'!$B$9:$CQ$307,AE$1,0),0)*$G392</f>
        <v>19164</v>
      </c>
      <c r="AF392" s="36">
        <f>IF($B392="P",VLOOKUP($E392,'[2]Costeo-JUL26'!$B$9:$CQ$307,AF$1,0),0)*$G392</f>
        <v>294113.74080000003</v>
      </c>
      <c r="AG392" s="35">
        <f>IF($B392="P",VLOOKUP($E392,'[2]Costeo-JUL26'!$B$9:$CQ$307,AG$1,0),0)</f>
        <v>6.0000000000000001E-3</v>
      </c>
      <c r="AH392" s="36">
        <f t="shared" si="167"/>
        <v>1764.6824448000002</v>
      </c>
      <c r="AI392" s="36">
        <f t="shared" si="168"/>
        <v>295878.42324480001</v>
      </c>
      <c r="AJ392" s="34">
        <f>IF($B392="P",VLOOKUP($E392,'[2]Costeo-JUL26'!$B$9:$CQ$307,AJ$1,0),0)</f>
        <v>923737</v>
      </c>
      <c r="AK392" s="16">
        <f>IF($B392="P",VLOOKUP($E392,'[2]Costeo-JUL26'!$B$9:$CQ$307,AK$1,0),0)*$G392</f>
        <v>19164</v>
      </c>
      <c r="AL392" s="36">
        <f>IF($B392="P",VLOOKUP($E392,'[2]Costeo-JUL26'!$B$9:$CQ$307,AL$1,0),0)*$G392</f>
        <v>248793.18047999998</v>
      </c>
      <c r="AM392" s="35">
        <f>IF($B392="P",VLOOKUP($E392,'[2]Costeo-JUL26'!$B$9:$CQ$307,AM$1,0),0)</f>
        <v>1.7999999999999999E-2</v>
      </c>
      <c r="AN392" s="36">
        <f t="shared" si="169"/>
        <v>4478.277248639999</v>
      </c>
      <c r="AO392" s="36">
        <f t="shared" si="170"/>
        <v>253271.45772863997</v>
      </c>
      <c r="AP392" s="34">
        <f>IF($B392="P",VLOOKUP($E392,'[2]Costeo-JUL26'!$B$9:$CQ$307,AP$1,0),0)</f>
        <v>913486</v>
      </c>
      <c r="AQ392" s="16">
        <f>IF($B392="P",VLOOKUP($E392,'[2]Costeo-JUL26'!$B$9:$CQ$307,AQ$1,0),0)*$G392</f>
        <v>19164</v>
      </c>
      <c r="AR392" s="36">
        <f>IF($B392="P",VLOOKUP($E392,'[2]Costeo-JUL26'!$B$9:$CQ$307,AR$1,0),0)*$G392</f>
        <v>2365535.2584145335</v>
      </c>
      <c r="AS392" s="35">
        <f>IF($B392="P",VLOOKUP($E392,'[2]Costeo-JUL26'!$B$9:$CQ$307,AS$1,0),0)</f>
        <v>0.02</v>
      </c>
      <c r="AT392" s="36">
        <f t="shared" si="171"/>
        <v>47310.705168290668</v>
      </c>
      <c r="AU392" s="36">
        <f t="shared" si="172"/>
        <v>2412845.963582824</v>
      </c>
      <c r="AV392" s="34">
        <f>IF($B392="P",VLOOKUP($E392,'[2]Costeo-JUL26'!$B$9:$CQ$307,AV$1,0),0)</f>
        <v>917330</v>
      </c>
      <c r="AW392" s="16">
        <f>IF($B392="P",VLOOKUP($E392,'[2]Costeo-JUL26'!$B$9:$CQ$307,AW$1,0),0)*$G392</f>
        <v>74.420200000000008</v>
      </c>
      <c r="AX392" s="36">
        <f>IF($B392="P",VLOOKUP($E392,'[2]Costeo-JUL26'!$B$9:$CQ$307,AX$1,0),0)*$G392</f>
        <v>292568.6030290295</v>
      </c>
      <c r="AY392" s="35">
        <f>IF($B392="P",VLOOKUP($E392,'[2]Costeo-JUL26'!$B$9:$CQ$307,AY$1,0),0)</f>
        <v>0.03</v>
      </c>
      <c r="AZ392" s="36">
        <f t="shared" si="173"/>
        <v>8777.0580908708853</v>
      </c>
      <c r="BA392" s="36">
        <f t="shared" si="174"/>
        <v>301345.66111990041</v>
      </c>
      <c r="BB392" s="34">
        <f>IF($B392="P",VLOOKUP($E392,'[2]Costeo-JUL26'!$B$9:$CQ$307,BB$1,0),0)</f>
        <v>902311</v>
      </c>
      <c r="BC392" s="16">
        <f>IF($B392="P",VLOOKUP($E392,'[2]Costeo-JUL26'!$B$9:$CQ$307,BC$1,0),0)*$G392</f>
        <v>12.833035714285716</v>
      </c>
      <c r="BD392" s="36">
        <f>IF($B392="P",VLOOKUP($E392,'[2]Costeo-JUL26'!$B$9:$CQ$307,BD$1,0),0)*$G392</f>
        <v>50326.610343750013</v>
      </c>
      <c r="BE392" s="35">
        <f>IF($B392="P",VLOOKUP($E392,'[2]Costeo-JUL26'!$B$9:$CQ$307,BE$1,0),0)</f>
        <v>0.03</v>
      </c>
      <c r="BF392" s="36">
        <f t="shared" si="175"/>
        <v>1509.7983103125002</v>
      </c>
      <c r="BG392" s="36">
        <f t="shared" si="176"/>
        <v>51836.408654062514</v>
      </c>
      <c r="BH392" s="34">
        <f>IF($B392="P",VLOOKUP($E392,'[2]Costeo-JUL26'!$B$9:$CQ$307,BH$1,0),0)</f>
        <v>910319</v>
      </c>
      <c r="BI392" s="16">
        <f>IF($B392="P",VLOOKUP($E392,'[2]Costeo-JUL26'!$B$9:$CQ$307,BI$1,0),0)*$G392</f>
        <v>42.776785714285715</v>
      </c>
      <c r="BJ392" s="36">
        <f>IF($B392="P",VLOOKUP($E392,'[2]Costeo-JUL26'!$B$9:$CQ$307,BJ$1,0),0)*$G392</f>
        <v>111839.90625</v>
      </c>
      <c r="BK392" s="35">
        <f>IF(BH392=910319,0,IF($B392="P",VLOOKUP($E392,'[2]Costeo-JUL26'!$B$9:$CQ$307,BK$1,0),0))</f>
        <v>0</v>
      </c>
      <c r="BL392" s="36">
        <f t="shared" si="177"/>
        <v>0</v>
      </c>
      <c r="BM392" s="36">
        <f t="shared" si="178"/>
        <v>111839.90625</v>
      </c>
      <c r="BN392" s="34">
        <f>IF($B392="P",VLOOKUP($E392,'[2]Costeo-JUL26'!$B$9:$CQ$307,BN$1,0),0)</f>
        <v>0</v>
      </c>
      <c r="BO392" s="16">
        <f>IF($B392="P",VLOOKUP($E392,'[2]Costeo-JUL26'!$B$9:$CQ$307,BO$1,0),0)*$G392</f>
        <v>0</v>
      </c>
      <c r="BP392" s="36">
        <f>IF($B392="P",VLOOKUP($E392,'[2]Costeo-JUL26'!$B$9:$CQ$307,BP$1,0),0)*$G392</f>
        <v>0</v>
      </c>
      <c r="BQ392" s="35">
        <f>IF($B392="P",VLOOKUP($E392,'[2]Costeo-JUL26'!$B$9:$CQ$307,BQ$1,0),0)</f>
        <v>0</v>
      </c>
      <c r="BR392" s="36">
        <f t="shared" si="179"/>
        <v>0</v>
      </c>
      <c r="BS392" s="36">
        <f t="shared" si="180"/>
        <v>0</v>
      </c>
      <c r="BT392" s="34">
        <f>IF($B392="P",VLOOKUP($E392,'[2]Costeo-JUL26'!$B$9:$CQ$307,BT$1,0),0)</f>
        <v>0</v>
      </c>
      <c r="BU392" s="16">
        <f>IF($B392="P",VLOOKUP($E392,'[2]Costeo-JUL26'!$B$9:$CQ$307,BU$1,0),0)*$G392</f>
        <v>0</v>
      </c>
      <c r="BV392" s="36">
        <f>IF($B392="P",VLOOKUP($E392,'[2]Costeo-JUL26'!$B$9:$CQ$307,BV$1,0),0)*$G392</f>
        <v>0</v>
      </c>
      <c r="BW392" s="35">
        <f>IF($B392="P",VLOOKUP($E392,'[2]Costeo-JUL26'!$B$9:$CQ$307,BW$1,0),0)</f>
        <v>0</v>
      </c>
      <c r="BX392" s="36">
        <f t="shared" si="181"/>
        <v>0</v>
      </c>
      <c r="BY392" s="36">
        <f t="shared" si="182"/>
        <v>0</v>
      </c>
      <c r="BZ392" s="34">
        <f>IF($B392="P",VLOOKUP($E392,'[2]Costeo-JUL26'!$B$9:$CQ$307,BZ$1,0),0)</f>
        <v>0</v>
      </c>
      <c r="CA392" s="16">
        <f>IF($B392="P",VLOOKUP($E392,'[2]Costeo-JUL26'!$B$9:$CQ$307,CA$1,0),0)*$G392</f>
        <v>0</v>
      </c>
      <c r="CB392" s="36">
        <f>IF($B392="P",VLOOKUP($E392,'[2]Costeo-JUL26'!$B$9:$CQ$307,CB$1,0),0)*$G392</f>
        <v>0</v>
      </c>
      <c r="CC392" s="35">
        <f>IF($B392="P",VLOOKUP($E392,'[2]Costeo-JUL26'!$B$9:$CQ$307,CC$1,0),0)</f>
        <v>0</v>
      </c>
      <c r="CD392" s="36">
        <f t="shared" si="183"/>
        <v>0</v>
      </c>
      <c r="CE392" s="36">
        <f t="shared" si="184"/>
        <v>0</v>
      </c>
      <c r="CF392" s="37">
        <f t="shared" si="156"/>
        <v>13664340.594933638</v>
      </c>
      <c r="CG392" s="36">
        <f>IF($B392="r",VLOOKUP($E392,'[2]Costeo-JUL26'!$B$9:$CQ$307,CG$1,0),0)*$G392</f>
        <v>0</v>
      </c>
      <c r="CH392" s="35">
        <f>VLOOKUP($E392,'[2]TEORICOS (05.26)'!$A$8:$T$251,CH$1,0)</f>
        <v>0</v>
      </c>
      <c r="CI392" s="36">
        <f t="shared" si="185"/>
        <v>0</v>
      </c>
      <c r="CJ392" s="37">
        <f t="shared" si="186"/>
        <v>0</v>
      </c>
      <c r="CM392" s="16">
        <f>SUMIFS('[1]Ajuste Inventario'!$I:$I,'[1]Ajuste Inventario'!$B:$B,E392,'[1]Ajuste Inventario'!$S:$S,D392)*-1</f>
        <v>0</v>
      </c>
      <c r="CN392" s="36">
        <f t="shared" si="157"/>
        <v>0</v>
      </c>
      <c r="CP392" t="str">
        <f t="shared" si="158"/>
        <v>3536Org.Vtas La Plata</v>
      </c>
      <c r="CQ392" s="10" t="e">
        <f t="shared" si="159"/>
        <v>#DIV/0!</v>
      </c>
    </row>
    <row r="393" spans="1:95" x14ac:dyDescent="0.25">
      <c r="A393" s="30">
        <v>46204</v>
      </c>
      <c r="B393" s="31" t="str">
        <f>VLOOKUP($E393,'[2]TEORICOS (05.26)'!$A$8:$T$251,B$1,0)</f>
        <v>P</v>
      </c>
      <c r="C393" s="32" t="str">
        <f>VLOOKUP($E393,'[2]TEORICOS (05.26)'!$A$8:$T$251,C$1,0)</f>
        <v>Schweppes</v>
      </c>
      <c r="D393" t="s">
        <v>218</v>
      </c>
      <c r="E393">
        <v>3559</v>
      </c>
      <c r="F393" t="s">
        <v>182</v>
      </c>
      <c r="G393" s="16">
        <v>3207.5</v>
      </c>
      <c r="H393" s="16">
        <v>7627.4349999999522</v>
      </c>
      <c r="I393" s="33">
        <v>57141810.950000994</v>
      </c>
      <c r="J393" s="33">
        <v>56451982.040000901</v>
      </c>
      <c r="K393" s="34">
        <f>IF($B393="P",VLOOKUP($E393,'[2]Costeo-JUL26'!$B$9:$CQ$307,K$1,0),0)</f>
        <v>928732</v>
      </c>
      <c r="L393" s="35">
        <f>VLOOKUP($E393,'[2]TEORICOS (05.26)'!$A$8:$T$251,L$1,0)</f>
        <v>0.23499999999999999</v>
      </c>
      <c r="M393" s="36">
        <f t="shared" si="160"/>
        <v>13266215.779400211</v>
      </c>
      <c r="N393" s="35">
        <f>IF($B393="P",VLOOKUP($E393,'[2]Costeo-JUL26'!$B$9:$CQ$307,N$1,0),0)</f>
        <v>2.5000000000000001E-2</v>
      </c>
      <c r="O393" s="36">
        <f t="shared" si="161"/>
        <v>331655.39448500529</v>
      </c>
      <c r="P393" s="36">
        <f>IF($B393="P",VLOOKUP($E393,'[2]Costeo-JUL26'!$B$9:$CQ$307,P$1,0),0)*H393</f>
        <v>0</v>
      </c>
      <c r="Q393" s="36">
        <f t="shared" si="162"/>
        <v>13597871.173885217</v>
      </c>
      <c r="R393" s="34">
        <f>IF($B393="P",VLOOKUP($E393,'[2]Costeo-JUL26'!$B$9:$CQ$307,R$1,0),0)</f>
        <v>0</v>
      </c>
      <c r="S393" s="16">
        <f>IF($B393="P",VLOOKUP($E393,'[2]Costeo-JUL26'!$B$9:$CQ$307,S$1,0),0)*$G393</f>
        <v>0</v>
      </c>
      <c r="T393" s="36">
        <f>IF($B393="P",VLOOKUP($E393,'[2]Costeo-JUL26'!$B$9:$CQ$307,T$1,0),0)*$G393</f>
        <v>0</v>
      </c>
      <c r="U393" s="35">
        <f>IF($B393="P",VLOOKUP($E393,'[2]Costeo-JUL26'!$B$9:$CQ$307,U$1,0),0)</f>
        <v>0</v>
      </c>
      <c r="V393" s="36">
        <f t="shared" si="163"/>
        <v>0</v>
      </c>
      <c r="W393" s="36">
        <f t="shared" si="164"/>
        <v>0</v>
      </c>
      <c r="X393" s="34">
        <f>IF($B393="P",VLOOKUP($E393,'[2]Costeo-JUL26'!$B$9:$CQ$307,X$1,0),0)</f>
        <v>902338</v>
      </c>
      <c r="Y393" s="16">
        <f>IF($B393="P",VLOOKUP($E393,'[2]Costeo-JUL26'!$B$9:$CQ$307,Y$1,0),0)*$G393</f>
        <v>282.93036749999999</v>
      </c>
      <c r="Z393" s="36">
        <f>IF($B393="P",VLOOKUP($E393,'[2]Costeo-JUL26'!$B$9:$CQ$307,Z$1,0),0)*$G393</f>
        <v>79995.732106950003</v>
      </c>
      <c r="AA393" s="35">
        <f>IF($B393="P",VLOOKUP($E393,'[2]Costeo-JUL26'!$B$9:$CQ$307,AA$1,0),0)</f>
        <v>0.45</v>
      </c>
      <c r="AB393" s="36">
        <f t="shared" si="165"/>
        <v>35998.079448127501</v>
      </c>
      <c r="AC393" s="36">
        <f t="shared" si="166"/>
        <v>115993.8115550775</v>
      </c>
      <c r="AD393" s="34">
        <f>IF($B393="P",VLOOKUP($E393,'[2]Costeo-JUL26'!$B$9:$CQ$307,AD$1,0),0)</f>
        <v>901781</v>
      </c>
      <c r="AE393" s="16">
        <f>IF($B393="P",VLOOKUP($E393,'[2]Costeo-JUL26'!$B$9:$CQ$307,AE$1,0),0)*$G393</f>
        <v>19245</v>
      </c>
      <c r="AF393" s="36">
        <f>IF($B393="P",VLOOKUP($E393,'[2]Costeo-JUL26'!$B$9:$CQ$307,AF$1,0),0)*$G393</f>
        <v>295356.864</v>
      </c>
      <c r="AG393" s="35">
        <f>IF($B393="P",VLOOKUP($E393,'[2]Costeo-JUL26'!$B$9:$CQ$307,AG$1,0),0)</f>
        <v>6.0000000000000001E-3</v>
      </c>
      <c r="AH393" s="36">
        <f t="shared" si="167"/>
        <v>1772.1411840000001</v>
      </c>
      <c r="AI393" s="36">
        <f t="shared" si="168"/>
        <v>297129.00518400001</v>
      </c>
      <c r="AJ393" s="34">
        <f>IF($B393="P",VLOOKUP($E393,'[2]Costeo-JUL26'!$B$9:$CQ$307,AJ$1,0),0)</f>
        <v>923738</v>
      </c>
      <c r="AK393" s="16">
        <f>IF($B393="P",VLOOKUP($E393,'[2]Costeo-JUL26'!$B$9:$CQ$307,AK$1,0),0)*$G393</f>
        <v>19245</v>
      </c>
      <c r="AL393" s="36">
        <f>IF($B393="P",VLOOKUP($E393,'[2]Costeo-JUL26'!$B$9:$CQ$307,AL$1,0),0)*$G393</f>
        <v>392493.83070263488</v>
      </c>
      <c r="AM393" s="35">
        <f>IF($B393="P",VLOOKUP($E393,'[2]Costeo-JUL26'!$B$9:$CQ$307,AM$1,0),0)</f>
        <v>1.7999999999999999E-2</v>
      </c>
      <c r="AN393" s="36">
        <f t="shared" si="169"/>
        <v>7064.8889526474277</v>
      </c>
      <c r="AO393" s="36">
        <f t="shared" si="170"/>
        <v>399558.71965528233</v>
      </c>
      <c r="AP393" s="34">
        <f>IF($B393="P",VLOOKUP($E393,'[2]Costeo-JUL26'!$B$9:$CQ$307,AP$1,0),0)</f>
        <v>916882</v>
      </c>
      <c r="AQ393" s="16">
        <f>IF($B393="P",VLOOKUP($E393,'[2]Costeo-JUL26'!$B$9:$CQ$307,AQ$1,0),0)*$G393</f>
        <v>19245</v>
      </c>
      <c r="AR393" s="36">
        <f>IF($B393="P",VLOOKUP($E393,'[2]Costeo-JUL26'!$B$9:$CQ$307,AR$1,0),0)*$G393</f>
        <v>3139941.0674579325</v>
      </c>
      <c r="AS393" s="35">
        <f>IF($B393="P",VLOOKUP($E393,'[2]Costeo-JUL26'!$B$9:$CQ$307,AS$1,0),0)</f>
        <v>0.02</v>
      </c>
      <c r="AT393" s="36">
        <f t="shared" si="171"/>
        <v>62798.82134915865</v>
      </c>
      <c r="AU393" s="36">
        <f t="shared" si="172"/>
        <v>3202739.8888070909</v>
      </c>
      <c r="AV393" s="34">
        <f>IF($B393="P",VLOOKUP($E393,'[2]Costeo-JUL26'!$B$9:$CQ$307,AV$1,0),0)</f>
        <v>932442</v>
      </c>
      <c r="AW393" s="16">
        <f>IF($B393="P",VLOOKUP($E393,'[2]Costeo-JUL26'!$B$9:$CQ$307,AW$1,0),0)*$G393</f>
        <v>88.847749999999991</v>
      </c>
      <c r="AX393" s="36">
        <f>IF($B393="P",VLOOKUP($E393,'[2]Costeo-JUL26'!$B$9:$CQ$307,AX$1,0),0)*$G393</f>
        <v>327961.41774229822</v>
      </c>
      <c r="AY393" s="35">
        <f>IF($B393="P",VLOOKUP($E393,'[2]Costeo-JUL26'!$B$9:$CQ$307,AY$1,0),0)</f>
        <v>0.03</v>
      </c>
      <c r="AZ393" s="36">
        <f t="shared" si="173"/>
        <v>9838.8425322689454</v>
      </c>
      <c r="BA393" s="36">
        <f t="shared" si="174"/>
        <v>337800.26027456718</v>
      </c>
      <c r="BB393" s="34">
        <f>IF($B393="P",VLOOKUP($E393,'[2]Costeo-JUL26'!$B$9:$CQ$307,BB$1,0),0)</f>
        <v>902311</v>
      </c>
      <c r="BC393" s="16">
        <f>IF($B393="P",VLOOKUP($E393,'[2]Costeo-JUL26'!$B$9:$CQ$307,BC$1,0),0)*$G393</f>
        <v>14.032812500000002</v>
      </c>
      <c r="BD393" s="36">
        <f>IF($B393="P",VLOOKUP($E393,'[2]Costeo-JUL26'!$B$9:$CQ$307,BD$1,0),0)*$G393</f>
        <v>55031.708976562513</v>
      </c>
      <c r="BE393" s="35">
        <f>IF($B393="P",VLOOKUP($E393,'[2]Costeo-JUL26'!$B$9:$CQ$307,BE$1,0),0)</f>
        <v>0.03</v>
      </c>
      <c r="BF393" s="36">
        <f t="shared" si="175"/>
        <v>1650.9512692968754</v>
      </c>
      <c r="BG393" s="36">
        <f t="shared" si="176"/>
        <v>56682.660245859392</v>
      </c>
      <c r="BH393" s="34">
        <f>IF($B393="P",VLOOKUP($E393,'[2]Costeo-JUL26'!$B$9:$CQ$307,BH$1,0),0)</f>
        <v>933089</v>
      </c>
      <c r="BI393" s="16">
        <f>IF($B393="P",VLOOKUP($E393,'[2]Costeo-JUL26'!$B$9:$CQ$307,BI$1,0),0)*$G393</f>
        <v>120.28125</v>
      </c>
      <c r="BJ393" s="36">
        <f>IF($B393="P",VLOOKUP($E393,'[2]Costeo-JUL26'!$B$9:$CQ$307,BJ$1,0),0)*$G393</f>
        <v>89570.144379355406</v>
      </c>
      <c r="BK393" s="35">
        <f>IF(BH393=910319,0,IF($B393="P",VLOOKUP($E393,'[2]Costeo-JUL26'!$B$9:$CQ$307,BK$1,0),0))</f>
        <v>0.02</v>
      </c>
      <c r="BL393" s="36">
        <f t="shared" si="177"/>
        <v>1791.4028875871081</v>
      </c>
      <c r="BM393" s="36">
        <f t="shared" si="178"/>
        <v>91361.547266942507</v>
      </c>
      <c r="BN393" s="34">
        <f>IF($B393="P",VLOOKUP($E393,'[2]Costeo-JUL26'!$B$9:$CQ$307,BN$1,0),0)</f>
        <v>0</v>
      </c>
      <c r="BO393" s="16">
        <f>IF($B393="P",VLOOKUP($E393,'[2]Costeo-JUL26'!$B$9:$CQ$307,BO$1,0),0)*$G393</f>
        <v>0</v>
      </c>
      <c r="BP393" s="36">
        <f>IF($B393="P",VLOOKUP($E393,'[2]Costeo-JUL26'!$B$9:$CQ$307,BP$1,0),0)*$G393</f>
        <v>0</v>
      </c>
      <c r="BQ393" s="35">
        <f>IF($B393="P",VLOOKUP($E393,'[2]Costeo-JUL26'!$B$9:$CQ$307,BQ$1,0),0)</f>
        <v>0</v>
      </c>
      <c r="BR393" s="36">
        <f t="shared" si="179"/>
        <v>0</v>
      </c>
      <c r="BS393" s="36">
        <f t="shared" si="180"/>
        <v>0</v>
      </c>
      <c r="BT393" s="34">
        <f>IF($B393="P",VLOOKUP($E393,'[2]Costeo-JUL26'!$B$9:$CQ$307,BT$1,0),0)</f>
        <v>0</v>
      </c>
      <c r="BU393" s="16">
        <f>IF($B393="P",VLOOKUP($E393,'[2]Costeo-JUL26'!$B$9:$CQ$307,BU$1,0),0)*$G393</f>
        <v>0</v>
      </c>
      <c r="BV393" s="36">
        <f>IF($B393="P",VLOOKUP($E393,'[2]Costeo-JUL26'!$B$9:$CQ$307,BV$1,0),0)*$G393</f>
        <v>0</v>
      </c>
      <c r="BW393" s="35">
        <f>IF($B393="P",VLOOKUP($E393,'[2]Costeo-JUL26'!$B$9:$CQ$307,BW$1,0),0)</f>
        <v>0</v>
      </c>
      <c r="BX393" s="36">
        <f t="shared" si="181"/>
        <v>0</v>
      </c>
      <c r="BY393" s="36">
        <f t="shared" si="182"/>
        <v>0</v>
      </c>
      <c r="BZ393" s="34">
        <f>IF($B393="P",VLOOKUP($E393,'[2]Costeo-JUL26'!$B$9:$CQ$307,BZ$1,0),0)</f>
        <v>0</v>
      </c>
      <c r="CA393" s="16">
        <f>IF($B393="P",VLOOKUP($E393,'[2]Costeo-JUL26'!$B$9:$CQ$307,CA$1,0),0)*$G393</f>
        <v>0</v>
      </c>
      <c r="CB393" s="36">
        <f>IF($B393="P",VLOOKUP($E393,'[2]Costeo-JUL26'!$B$9:$CQ$307,CB$1,0),0)*$G393</f>
        <v>0</v>
      </c>
      <c r="CC393" s="35">
        <f>IF($B393="P",VLOOKUP($E393,'[2]Costeo-JUL26'!$B$9:$CQ$307,CC$1,0),0)</f>
        <v>0</v>
      </c>
      <c r="CD393" s="36">
        <f t="shared" si="183"/>
        <v>0</v>
      </c>
      <c r="CE393" s="36">
        <f t="shared" si="184"/>
        <v>0</v>
      </c>
      <c r="CF393" s="37">
        <f t="shared" si="156"/>
        <v>18099137.066874035</v>
      </c>
      <c r="CG393" s="36">
        <f>IF($B393="r",VLOOKUP($E393,'[2]Costeo-JUL26'!$B$9:$CQ$307,CG$1,0),0)*$G393</f>
        <v>0</v>
      </c>
      <c r="CH393" s="35">
        <f>VLOOKUP($E393,'[2]TEORICOS (05.26)'!$A$8:$T$251,CH$1,0)</f>
        <v>0</v>
      </c>
      <c r="CI393" s="36">
        <f t="shared" si="185"/>
        <v>0</v>
      </c>
      <c r="CJ393" s="37">
        <f t="shared" si="186"/>
        <v>0</v>
      </c>
      <c r="CM393" s="16">
        <f>SUMIFS('[1]Ajuste Inventario'!$I:$I,'[1]Ajuste Inventario'!$B:$B,E393,'[1]Ajuste Inventario'!$S:$S,D393)*-1</f>
        <v>0</v>
      </c>
      <c r="CN393" s="36">
        <f t="shared" si="157"/>
        <v>0</v>
      </c>
      <c r="CP393" t="str">
        <f t="shared" si="158"/>
        <v>3559Org.Vtas La Plata</v>
      </c>
      <c r="CQ393" s="10" t="e">
        <f t="shared" si="159"/>
        <v>#DIV/0!</v>
      </c>
    </row>
    <row r="394" spans="1:95" x14ac:dyDescent="0.25">
      <c r="A394" s="30">
        <v>46204</v>
      </c>
      <c r="B394" s="31" t="str">
        <f>VLOOKUP($E394,'[2]TEORICOS (05.26)'!$A$8:$T$251,B$1,0)</f>
        <v>P</v>
      </c>
      <c r="C394" s="32" t="str">
        <f>VLOOKUP($E394,'[2]TEORICOS (05.26)'!$A$8:$T$251,C$1,0)</f>
        <v>Cepita</v>
      </c>
      <c r="D394" t="s">
        <v>218</v>
      </c>
      <c r="E394">
        <v>3800</v>
      </c>
      <c r="F394" t="s">
        <v>183</v>
      </c>
      <c r="G394" s="16">
        <v>809.83299999999997</v>
      </c>
      <c r="H394" s="16">
        <v>256.71706100000023</v>
      </c>
      <c r="I394" s="33">
        <v>4717789.3099999996</v>
      </c>
      <c r="J394" s="33">
        <v>4662956.879999998</v>
      </c>
      <c r="K394" s="34">
        <f>IF($B394="P",VLOOKUP($E394,'[2]Costeo-JUL26'!$B$9:$CQ$307,K$1,0),0)</f>
        <v>932505</v>
      </c>
      <c r="L394" s="35">
        <f>VLOOKUP($E394,'[2]TEORICOS (05.26)'!$A$8:$T$251,L$1,0)</f>
        <v>0.2</v>
      </c>
      <c r="M394" s="36">
        <f t="shared" si="160"/>
        <v>932591.3759999997</v>
      </c>
      <c r="N394" s="35">
        <f>IF($B394="P",VLOOKUP($E394,'[2]Costeo-JUL26'!$B$9:$CQ$307,N$1,0),0)</f>
        <v>0.2</v>
      </c>
      <c r="O394" s="36">
        <f t="shared" si="161"/>
        <v>186518.27519999995</v>
      </c>
      <c r="P394" s="36">
        <f>IF($B394="P",VLOOKUP($E394,'[2]Costeo-JUL26'!$B$9:$CQ$307,P$1,0),0)*H394</f>
        <v>0</v>
      </c>
      <c r="Q394" s="36">
        <f t="shared" si="162"/>
        <v>1119109.6511999997</v>
      </c>
      <c r="R394" s="34">
        <f>IF($B394="P",VLOOKUP($E394,'[2]Costeo-JUL26'!$B$9:$CQ$307,R$1,0),0)</f>
        <v>0</v>
      </c>
      <c r="S394" s="16">
        <f>IF($B394="P",VLOOKUP($E394,'[2]Costeo-JUL26'!$B$9:$CQ$307,S$1,0),0)*$G394</f>
        <v>0</v>
      </c>
      <c r="T394" s="36">
        <f>IF($B394="P",VLOOKUP($E394,'[2]Costeo-JUL26'!$B$9:$CQ$307,T$1,0),0)*$G394</f>
        <v>0</v>
      </c>
      <c r="U394" s="35">
        <f>IF($B394="P",VLOOKUP($E394,'[2]Costeo-JUL26'!$B$9:$CQ$307,U$1,0),0)</f>
        <v>0</v>
      </c>
      <c r="V394" s="36">
        <f t="shared" si="163"/>
        <v>0</v>
      </c>
      <c r="W394" s="36">
        <f t="shared" si="164"/>
        <v>0</v>
      </c>
      <c r="X394" s="34">
        <f>IF($B394="P",VLOOKUP($E394,'[2]Costeo-JUL26'!$B$9:$CQ$307,X$1,0),0)</f>
        <v>0</v>
      </c>
      <c r="Y394" s="16">
        <f>IF($B394="P",VLOOKUP($E394,'[2]Costeo-JUL26'!$B$9:$CQ$307,Y$1,0),0)*$G394</f>
        <v>0</v>
      </c>
      <c r="Z394" s="36">
        <f>IF($B394="P",VLOOKUP($E394,'[2]Costeo-JUL26'!$B$9:$CQ$307,Z$1,0),0)*$G394</f>
        <v>0</v>
      </c>
      <c r="AA394" s="35">
        <f>IF($B394="P",VLOOKUP($E394,'[2]Costeo-JUL26'!$B$9:$CQ$307,AA$1,0),0)</f>
        <v>0</v>
      </c>
      <c r="AB394" s="36">
        <f t="shared" si="165"/>
        <v>0</v>
      </c>
      <c r="AC394" s="36">
        <f t="shared" si="166"/>
        <v>0</v>
      </c>
      <c r="AD394" s="34">
        <f>IF($B394="P",VLOOKUP($E394,'[2]Costeo-JUL26'!$B$9:$CQ$307,AD$1,0),0)</f>
        <v>917993</v>
      </c>
      <c r="AE394" s="16">
        <f>IF($B394="P",VLOOKUP($E394,'[2]Costeo-JUL26'!$B$9:$CQ$307,AE$1,0),0)*$G394</f>
        <v>4858.9979999999996</v>
      </c>
      <c r="AF394" s="36">
        <f>IF($B394="P",VLOOKUP($E394,'[2]Costeo-JUL26'!$B$9:$CQ$307,AF$1,0),0)*$G394</f>
        <v>132040.3552512</v>
      </c>
      <c r="AG394" s="35">
        <f>IF($B394="P",VLOOKUP($E394,'[2]Costeo-JUL26'!$B$9:$CQ$307,AG$1,0),0)</f>
        <v>6.0000000000000001E-3</v>
      </c>
      <c r="AH394" s="36">
        <f t="shared" si="167"/>
        <v>792.24213150720004</v>
      </c>
      <c r="AI394" s="36">
        <f t="shared" si="168"/>
        <v>132832.5973827072</v>
      </c>
      <c r="AJ394" s="34">
        <f>IF($B394="P",VLOOKUP($E394,'[2]Costeo-JUL26'!$B$9:$CQ$307,AJ$1,0),0)</f>
        <v>929253</v>
      </c>
      <c r="AK394" s="16">
        <f>IF($B394="P",VLOOKUP($E394,'[2]Costeo-JUL26'!$B$9:$CQ$307,AK$1,0),0)*$G394</f>
        <v>4858.9979999999996</v>
      </c>
      <c r="AL394" s="36">
        <f>IF($B394="P",VLOOKUP($E394,'[2]Costeo-JUL26'!$B$9:$CQ$307,AL$1,0),0)*$G394</f>
        <v>74890.764374399994</v>
      </c>
      <c r="AM394" s="35">
        <f>IF($B394="P",VLOOKUP($E394,'[2]Costeo-JUL26'!$B$9:$CQ$307,AM$1,0),0)</f>
        <v>1.7999999999999999E-2</v>
      </c>
      <c r="AN394" s="36">
        <f t="shared" si="169"/>
        <v>1348.0337587391998</v>
      </c>
      <c r="AO394" s="36">
        <f t="shared" si="170"/>
        <v>76238.798133139193</v>
      </c>
      <c r="AP394" s="34">
        <f>IF($B394="P",VLOOKUP($E394,'[2]Costeo-JUL26'!$B$9:$CQ$307,AP$1,0),0)</f>
        <v>929269</v>
      </c>
      <c r="AQ394" s="16">
        <f>IF($B394="P",VLOOKUP($E394,'[2]Costeo-JUL26'!$B$9:$CQ$307,AQ$1,0),0)*$G394</f>
        <v>4858.9979999999996</v>
      </c>
      <c r="AR394" s="36">
        <f>IF($B394="P",VLOOKUP($E394,'[2]Costeo-JUL26'!$B$9:$CQ$307,AR$1,0),0)*$G394</f>
        <v>430909.93655424006</v>
      </c>
      <c r="AS394" s="35">
        <f>IF($B394="P",VLOOKUP($E394,'[2]Costeo-JUL26'!$B$9:$CQ$307,AS$1,0),0)</f>
        <v>0.02</v>
      </c>
      <c r="AT394" s="36">
        <f t="shared" si="171"/>
        <v>8618.1987310848017</v>
      </c>
      <c r="AU394" s="36">
        <f t="shared" si="172"/>
        <v>439528.13528532488</v>
      </c>
      <c r="AV394" s="34">
        <f>IF($B394="P",VLOOKUP($E394,'[2]Costeo-JUL26'!$B$9:$CQ$307,AV$1,0),0)</f>
        <v>934139</v>
      </c>
      <c r="AW394" s="16">
        <f>IF($B394="P",VLOOKUP($E394,'[2]Costeo-JUL26'!$B$9:$CQ$307,AW$1,0),0)*$G394</f>
        <v>7.2884969999999996</v>
      </c>
      <c r="AX394" s="36">
        <f>IF($B394="P",VLOOKUP($E394,'[2]Costeo-JUL26'!$B$9:$CQ$307,AX$1,0),0)*$G394</f>
        <v>37481.387362379995</v>
      </c>
      <c r="AY394" s="35">
        <f>IF($B394="P",VLOOKUP($E394,'[2]Costeo-JUL26'!$B$9:$CQ$307,AY$1,0),0)</f>
        <v>0.03</v>
      </c>
      <c r="AZ394" s="36">
        <f t="shared" si="173"/>
        <v>1124.4416208713999</v>
      </c>
      <c r="BA394" s="36">
        <f t="shared" si="174"/>
        <v>38605.828983251398</v>
      </c>
      <c r="BB394" s="34">
        <f>IF($B394="P",VLOOKUP($E394,'[2]Costeo-JUL26'!$B$9:$CQ$307,BB$1,0),0)</f>
        <v>902311</v>
      </c>
      <c r="BC394" s="16">
        <f>IF($B394="P",VLOOKUP($E394,'[2]Costeo-JUL26'!$B$9:$CQ$307,BC$1,0),0)*$G394</f>
        <v>0.86231017840000002</v>
      </c>
      <c r="BD394" s="36">
        <f>IF($B394="P",VLOOKUP($E394,'[2]Costeo-JUL26'!$B$9:$CQ$307,BD$1,0),0)*$G394</f>
        <v>3381.6743995714687</v>
      </c>
      <c r="BE394" s="35">
        <f>IF($B394="P",VLOOKUP($E394,'[2]Costeo-JUL26'!$B$9:$CQ$307,BE$1,0),0)</f>
        <v>0.03</v>
      </c>
      <c r="BF394" s="36">
        <f t="shared" si="175"/>
        <v>101.45023198714405</v>
      </c>
      <c r="BG394" s="36">
        <f t="shared" si="176"/>
        <v>3483.1246315586127</v>
      </c>
      <c r="BH394" s="34">
        <f>IF($B394="P",VLOOKUP($E394,'[2]Costeo-JUL26'!$B$9:$CQ$307,BH$1,0),0)</f>
        <v>902302</v>
      </c>
      <c r="BI394" s="16">
        <f>IF($B394="P",VLOOKUP($E394,'[2]Costeo-JUL26'!$B$9:$CQ$307,BI$1,0),0)*$G394</f>
        <v>14.996907407407406</v>
      </c>
      <c r="BJ394" s="36">
        <f>IF($B394="P",VLOOKUP($E394,'[2]Costeo-JUL26'!$B$9:$CQ$307,BJ$1,0),0)*$G394</f>
        <v>9864.9656925925919</v>
      </c>
      <c r="BK394" s="35">
        <f>IF(BH394=910319,0,IF($B394="P",VLOOKUP($E394,'[2]Costeo-JUL26'!$B$9:$CQ$307,BK$1,0),0))</f>
        <v>0.02</v>
      </c>
      <c r="BL394" s="36">
        <f t="shared" si="177"/>
        <v>197.29931385185185</v>
      </c>
      <c r="BM394" s="36">
        <f t="shared" si="178"/>
        <v>10062.265006444444</v>
      </c>
      <c r="BN394" s="34">
        <f>IF($B394="P",VLOOKUP($E394,'[2]Costeo-JUL26'!$B$9:$CQ$307,BN$1,0),0)</f>
        <v>0</v>
      </c>
      <c r="BO394" s="16">
        <f>IF($B394="P",VLOOKUP($E394,'[2]Costeo-JUL26'!$B$9:$CQ$307,BO$1,0),0)*$G394</f>
        <v>0</v>
      </c>
      <c r="BP394" s="36">
        <f>IF($B394="P",VLOOKUP($E394,'[2]Costeo-JUL26'!$B$9:$CQ$307,BP$1,0),0)*$G394</f>
        <v>0</v>
      </c>
      <c r="BQ394" s="35">
        <f>IF($B394="P",VLOOKUP($E394,'[2]Costeo-JUL26'!$B$9:$CQ$307,BQ$1,0),0)</f>
        <v>0</v>
      </c>
      <c r="BR394" s="36">
        <f t="shared" si="179"/>
        <v>0</v>
      </c>
      <c r="BS394" s="36">
        <f t="shared" si="180"/>
        <v>0</v>
      </c>
      <c r="BT394" s="34">
        <f>IF($B394="P",VLOOKUP($E394,'[2]Costeo-JUL26'!$B$9:$CQ$307,BT$1,0),0)</f>
        <v>0</v>
      </c>
      <c r="BU394" s="16">
        <f>IF($B394="P",VLOOKUP($E394,'[2]Costeo-JUL26'!$B$9:$CQ$307,BU$1,0),0)*$G394</f>
        <v>0</v>
      </c>
      <c r="BV394" s="36">
        <f>IF($B394="P",VLOOKUP($E394,'[2]Costeo-JUL26'!$B$9:$CQ$307,BV$1,0),0)*$G394</f>
        <v>0</v>
      </c>
      <c r="BW394" s="35">
        <f>IF($B394="P",VLOOKUP($E394,'[2]Costeo-JUL26'!$B$9:$CQ$307,BW$1,0),0)</f>
        <v>0</v>
      </c>
      <c r="BX394" s="36">
        <f t="shared" si="181"/>
        <v>0</v>
      </c>
      <c r="BY394" s="36">
        <f t="shared" si="182"/>
        <v>0</v>
      </c>
      <c r="BZ394" s="34">
        <f>IF($B394="P",VLOOKUP($E394,'[2]Costeo-JUL26'!$B$9:$CQ$307,BZ$1,0),0)</f>
        <v>0</v>
      </c>
      <c r="CA394" s="16">
        <f>IF($B394="P",VLOOKUP($E394,'[2]Costeo-JUL26'!$B$9:$CQ$307,CA$1,0),0)*$G394</f>
        <v>0</v>
      </c>
      <c r="CB394" s="36">
        <f>IF($B394="P",VLOOKUP($E394,'[2]Costeo-JUL26'!$B$9:$CQ$307,CB$1,0),0)*$G394</f>
        <v>0</v>
      </c>
      <c r="CC394" s="35">
        <f>IF($B394="P",VLOOKUP($E394,'[2]Costeo-JUL26'!$B$9:$CQ$307,CC$1,0),0)</f>
        <v>0</v>
      </c>
      <c r="CD394" s="36">
        <f t="shared" si="183"/>
        <v>0</v>
      </c>
      <c r="CE394" s="36">
        <f t="shared" si="184"/>
        <v>0</v>
      </c>
      <c r="CF394" s="37">
        <f t="shared" ref="CF394:CF457" si="187">Q394+W394+AC394+AI394+AO394+AU394+BA394+BG394+BM394+BS394+BY394+CE394</f>
        <v>1819860.4006224256</v>
      </c>
      <c r="CG394" s="36">
        <f>IF($B394="r",VLOOKUP($E394,'[2]Costeo-JUL26'!$B$9:$CQ$307,CG$1,0),0)*$G394</f>
        <v>0</v>
      </c>
      <c r="CH394" s="35">
        <f>VLOOKUP($E394,'[2]TEORICOS (05.26)'!$A$8:$T$251,CH$1,0)</f>
        <v>0.15</v>
      </c>
      <c r="CI394" s="36">
        <f t="shared" si="185"/>
        <v>0</v>
      </c>
      <c r="CJ394" s="37">
        <f t="shared" si="186"/>
        <v>0</v>
      </c>
      <c r="CM394" s="16">
        <f>SUMIFS('[1]Ajuste Inventario'!$I:$I,'[1]Ajuste Inventario'!$B:$B,E394,'[1]Ajuste Inventario'!$S:$S,D394)*-1</f>
        <v>0</v>
      </c>
      <c r="CN394" s="36">
        <f t="shared" ref="CN394:CN457" si="188">IF(CM394=0,0,IF(B394="P",CF394/G394,CJ394/G394))*CM394</f>
        <v>0</v>
      </c>
      <c r="CP394" t="str">
        <f t="shared" ref="CP394:CP457" si="189">E394&amp;D394</f>
        <v>3800Org.Vtas La Plata</v>
      </c>
      <c r="CQ394" s="10" t="e">
        <f t="shared" ref="CQ394:CQ457" si="190">+CN394/CM394</f>
        <v>#DIV/0!</v>
      </c>
    </row>
    <row r="395" spans="1:95" x14ac:dyDescent="0.25">
      <c r="A395" s="30">
        <v>46204</v>
      </c>
      <c r="B395" s="31" t="str">
        <f>VLOOKUP($E395,'[2]TEORICOS (05.26)'!$A$8:$T$251,B$1,0)</f>
        <v>P</v>
      </c>
      <c r="C395" s="32" t="str">
        <f>VLOOKUP($E395,'[2]TEORICOS (05.26)'!$A$8:$T$251,C$1,0)</f>
        <v>Powerade</v>
      </c>
      <c r="D395" t="s">
        <v>218</v>
      </c>
      <c r="E395">
        <v>3817</v>
      </c>
      <c r="F395" t="s">
        <v>184</v>
      </c>
      <c r="G395" s="16">
        <v>1254</v>
      </c>
      <c r="H395" s="16">
        <v>662.11200000001213</v>
      </c>
      <c r="I395" s="33">
        <v>8519570.2300001439</v>
      </c>
      <c r="J395" s="33">
        <v>8460295.8400001284</v>
      </c>
      <c r="K395" s="34">
        <f>IF($B395="P",VLOOKUP($E395,'[2]Costeo-JUL26'!$B$9:$CQ$307,K$1,0),0)</f>
        <v>942087</v>
      </c>
      <c r="L395" s="35">
        <f>VLOOKUP($E395,'[2]TEORICOS (05.26)'!$A$8:$T$251,L$1,0)</f>
        <v>0.22</v>
      </c>
      <c r="M395" s="36">
        <f t="shared" si="160"/>
        <v>1861265.0848000282</v>
      </c>
      <c r="N395" s="35">
        <f>IF($B395="P",VLOOKUP($E395,'[2]Costeo-JUL26'!$B$9:$CQ$307,N$1,0),0)</f>
        <v>0.2</v>
      </c>
      <c r="O395" s="36">
        <f t="shared" si="161"/>
        <v>372253.01696000568</v>
      </c>
      <c r="P395" s="36">
        <f>IF($B395="P",VLOOKUP($E395,'[2]Costeo-JUL26'!$B$9:$CQ$307,P$1,0),0)*H395</f>
        <v>0</v>
      </c>
      <c r="Q395" s="36">
        <f t="shared" si="162"/>
        <v>2233518.101760034</v>
      </c>
      <c r="R395" s="34">
        <f>IF($B395="P",VLOOKUP($E395,'[2]Costeo-JUL26'!$B$9:$CQ$307,R$1,0),0)</f>
        <v>902332</v>
      </c>
      <c r="S395" s="16">
        <f>IF($B395="P",VLOOKUP($E395,'[2]Costeo-JUL26'!$B$9:$CQ$307,S$1,0),0)*$G395</f>
        <v>206.17764083140875</v>
      </c>
      <c r="T395" s="36">
        <f>IF($B395="P",VLOOKUP($E395,'[2]Costeo-JUL26'!$B$9:$CQ$307,T$1,0),0)*$G395</f>
        <v>143820.016335452</v>
      </c>
      <c r="U395" s="35">
        <f>IF($B395="P",VLOOKUP($E395,'[2]Costeo-JUL26'!$B$9:$CQ$307,U$1,0),0)</f>
        <v>1.4999999999999999E-2</v>
      </c>
      <c r="V395" s="36">
        <f t="shared" si="163"/>
        <v>2157.3002450317799</v>
      </c>
      <c r="W395" s="36">
        <f t="shared" si="164"/>
        <v>145977.31658048378</v>
      </c>
      <c r="X395" s="34">
        <f>IF($B395="P",VLOOKUP($E395,'[2]Costeo-JUL26'!$B$9:$CQ$307,X$1,0),0)</f>
        <v>0</v>
      </c>
      <c r="Y395" s="16">
        <f>IF($B395="P",VLOOKUP($E395,'[2]Costeo-JUL26'!$B$9:$CQ$307,Y$1,0),0)*$G395</f>
        <v>0</v>
      </c>
      <c r="Z395" s="36">
        <f>IF($B395="P",VLOOKUP($E395,'[2]Costeo-JUL26'!$B$9:$CQ$307,Z$1,0),0)*$G395</f>
        <v>0</v>
      </c>
      <c r="AA395" s="35">
        <f>IF($B395="P",VLOOKUP($E395,'[2]Costeo-JUL26'!$B$9:$CQ$307,AA$1,0),0)</f>
        <v>0</v>
      </c>
      <c r="AB395" s="36">
        <f t="shared" si="165"/>
        <v>0</v>
      </c>
      <c r="AC395" s="36">
        <f t="shared" si="166"/>
        <v>0</v>
      </c>
      <c r="AD395" s="34">
        <f>IF($B395="P",VLOOKUP($E395,'[2]Costeo-JUL26'!$B$9:$CQ$307,AD$1,0),0)</f>
        <v>917993</v>
      </c>
      <c r="AE395" s="16">
        <f>IF($B395="P",VLOOKUP($E395,'[2]Costeo-JUL26'!$B$9:$CQ$307,AE$1,0),0)*$G395</f>
        <v>7524</v>
      </c>
      <c r="AF395" s="36">
        <f>IF($B395="P",VLOOKUP($E395,'[2]Costeo-JUL26'!$B$9:$CQ$307,AF$1,0),0)*$G395</f>
        <v>204460.1856</v>
      </c>
      <c r="AG395" s="35">
        <f>IF($B395="P",VLOOKUP($E395,'[2]Costeo-JUL26'!$B$9:$CQ$307,AG$1,0),0)</f>
        <v>6.0000000000000001E-3</v>
      </c>
      <c r="AH395" s="36">
        <f t="shared" si="167"/>
        <v>1226.7611136</v>
      </c>
      <c r="AI395" s="36">
        <f t="shared" si="168"/>
        <v>205686.94671359999</v>
      </c>
      <c r="AJ395" s="34">
        <f>IF($B395="P",VLOOKUP($E395,'[2]Costeo-JUL26'!$B$9:$CQ$307,AJ$1,0),0)</f>
        <v>941907</v>
      </c>
      <c r="AK395" s="16">
        <f>IF($B395="P",VLOOKUP($E395,'[2]Costeo-JUL26'!$B$9:$CQ$307,AK$1,0),0)*$G395</f>
        <v>7524</v>
      </c>
      <c r="AL395" s="36">
        <f>IF($B395="P",VLOOKUP($E395,'[2]Costeo-JUL26'!$B$9:$CQ$307,AL$1,0),0)*$G395</f>
        <v>652754.25072000001</v>
      </c>
      <c r="AM395" s="35">
        <f>IF($B395="P",VLOOKUP($E395,'[2]Costeo-JUL26'!$B$9:$CQ$307,AM$1,0),0)</f>
        <v>1.7999999999999999E-2</v>
      </c>
      <c r="AN395" s="36">
        <f t="shared" si="169"/>
        <v>11749.576512959999</v>
      </c>
      <c r="AO395" s="36">
        <f t="shared" si="170"/>
        <v>664503.82723296003</v>
      </c>
      <c r="AP395" s="34">
        <f>IF($B395="P",VLOOKUP($E395,'[2]Costeo-JUL26'!$B$9:$CQ$307,AP$1,0),0)</f>
        <v>929270</v>
      </c>
      <c r="AQ395" s="16">
        <f>IF($B395="P",VLOOKUP($E395,'[2]Costeo-JUL26'!$B$9:$CQ$307,AQ$1,0),0)*$G395</f>
        <v>7524</v>
      </c>
      <c r="AR395" s="36">
        <f>IF($B395="P",VLOOKUP($E395,'[2]Costeo-JUL26'!$B$9:$CQ$307,AR$1,0),0)*$G395</f>
        <v>808081.66295999999</v>
      </c>
      <c r="AS395" s="35">
        <f>IF($B395="P",VLOOKUP($E395,'[2]Costeo-JUL26'!$B$9:$CQ$307,AS$1,0),0)</f>
        <v>0.02</v>
      </c>
      <c r="AT395" s="36">
        <f t="shared" si="171"/>
        <v>16161.6332592</v>
      </c>
      <c r="AU395" s="36">
        <f t="shared" si="172"/>
        <v>824243.29621920001</v>
      </c>
      <c r="AV395" s="34">
        <f>IF($B395="P",VLOOKUP($E395,'[2]Costeo-JUL26'!$B$9:$CQ$307,AV$1,0),0)</f>
        <v>934139</v>
      </c>
      <c r="AW395" s="16">
        <f>IF($B395="P",VLOOKUP($E395,'[2]Costeo-JUL26'!$B$9:$CQ$307,AW$1,0),0)*$G395</f>
        <v>19.687799999999999</v>
      </c>
      <c r="AX395" s="36">
        <f>IF($B395="P",VLOOKUP($E395,'[2]Costeo-JUL26'!$B$9:$CQ$307,AX$1,0),0)*$G395</f>
        <v>101245.29901199999</v>
      </c>
      <c r="AY395" s="35">
        <f>IF($B395="P",VLOOKUP($E395,'[2]Costeo-JUL26'!$B$9:$CQ$307,AY$1,0),0)</f>
        <v>0.03</v>
      </c>
      <c r="AZ395" s="36">
        <f t="shared" si="173"/>
        <v>3037.3589703599996</v>
      </c>
      <c r="BA395" s="36">
        <f t="shared" si="174"/>
        <v>104282.65798235999</v>
      </c>
      <c r="BB395" s="34">
        <f>IF($B395="P",VLOOKUP($E395,'[2]Costeo-JUL26'!$B$9:$CQ$307,BB$1,0),0)</f>
        <v>902311</v>
      </c>
      <c r="BC395" s="16">
        <f>IF($B395="P",VLOOKUP($E395,'[2]Costeo-JUL26'!$B$9:$CQ$307,BC$1,0),0)*$G395</f>
        <v>1.791339</v>
      </c>
      <c r="BD395" s="36">
        <f>IF($B395="P",VLOOKUP($E395,'[2]Costeo-JUL26'!$B$9:$CQ$307,BD$1,0),0)*$G395</f>
        <v>7024.9956326550018</v>
      </c>
      <c r="BE395" s="35">
        <f>IF($B395="P",VLOOKUP($E395,'[2]Costeo-JUL26'!$B$9:$CQ$307,BE$1,0),0)</f>
        <v>0.03</v>
      </c>
      <c r="BF395" s="36">
        <f t="shared" si="175"/>
        <v>210.74986897965005</v>
      </c>
      <c r="BG395" s="36">
        <f t="shared" si="176"/>
        <v>7235.7455016346521</v>
      </c>
      <c r="BH395" s="34">
        <f>IF($B395="P",VLOOKUP($E395,'[2]Costeo-JUL26'!$B$9:$CQ$307,BH$1,0),0)</f>
        <v>933089</v>
      </c>
      <c r="BI395" s="16">
        <f>IF($B395="P",VLOOKUP($E395,'[2]Costeo-JUL26'!$B$9:$CQ$307,BI$1,0),0)*$G395</f>
        <v>23.885714285714286</v>
      </c>
      <c r="BJ395" s="36">
        <f>IF($B395="P",VLOOKUP($E395,'[2]Costeo-JUL26'!$B$9:$CQ$307,BJ$1,0),0)*$G395</f>
        <v>17787.035611747138</v>
      </c>
      <c r="BK395" s="35">
        <f>IF(BH395=910319,0,IF($B395="P",VLOOKUP($E395,'[2]Costeo-JUL26'!$B$9:$CQ$307,BK$1,0),0))</f>
        <v>0.02</v>
      </c>
      <c r="BL395" s="36">
        <f t="shared" si="177"/>
        <v>355.74071223494275</v>
      </c>
      <c r="BM395" s="36">
        <f t="shared" si="178"/>
        <v>18142.776323982082</v>
      </c>
      <c r="BN395" s="34">
        <f>IF($B395="P",VLOOKUP($E395,'[2]Costeo-JUL26'!$B$9:$CQ$307,BN$1,0),0)</f>
        <v>0</v>
      </c>
      <c r="BO395" s="16">
        <f>IF($B395="P",VLOOKUP($E395,'[2]Costeo-JUL26'!$B$9:$CQ$307,BO$1,0),0)*$G395</f>
        <v>0</v>
      </c>
      <c r="BP395" s="36">
        <f>IF($B395="P",VLOOKUP($E395,'[2]Costeo-JUL26'!$B$9:$CQ$307,BP$1,0),0)*$G395</f>
        <v>0</v>
      </c>
      <c r="BQ395" s="35">
        <f>IF($B395="P",VLOOKUP($E395,'[2]Costeo-JUL26'!$B$9:$CQ$307,BQ$1,0),0)</f>
        <v>0</v>
      </c>
      <c r="BR395" s="36">
        <f t="shared" si="179"/>
        <v>0</v>
      </c>
      <c r="BS395" s="36">
        <f t="shared" si="180"/>
        <v>0</v>
      </c>
      <c r="BT395" s="34">
        <f>IF($B395="P",VLOOKUP($E395,'[2]Costeo-JUL26'!$B$9:$CQ$307,BT$1,0),0)</f>
        <v>0</v>
      </c>
      <c r="BU395" s="16">
        <f>IF($B395="P",VLOOKUP($E395,'[2]Costeo-JUL26'!$B$9:$CQ$307,BU$1,0),0)*$G395</f>
        <v>0</v>
      </c>
      <c r="BV395" s="36">
        <f>IF($B395="P",VLOOKUP($E395,'[2]Costeo-JUL26'!$B$9:$CQ$307,BV$1,0),0)*$G395</f>
        <v>0</v>
      </c>
      <c r="BW395" s="35">
        <f>IF($B395="P",VLOOKUP($E395,'[2]Costeo-JUL26'!$B$9:$CQ$307,BW$1,0),0)</f>
        <v>0</v>
      </c>
      <c r="BX395" s="36">
        <f t="shared" si="181"/>
        <v>0</v>
      </c>
      <c r="BY395" s="36">
        <f t="shared" si="182"/>
        <v>0</v>
      </c>
      <c r="BZ395" s="34">
        <f>IF($B395="P",VLOOKUP($E395,'[2]Costeo-JUL26'!$B$9:$CQ$307,BZ$1,0),0)</f>
        <v>0</v>
      </c>
      <c r="CA395" s="16">
        <f>IF($B395="P",VLOOKUP($E395,'[2]Costeo-JUL26'!$B$9:$CQ$307,CA$1,0),0)*$G395</f>
        <v>0</v>
      </c>
      <c r="CB395" s="36">
        <f>IF($B395="P",VLOOKUP($E395,'[2]Costeo-JUL26'!$B$9:$CQ$307,CB$1,0),0)*$G395</f>
        <v>0</v>
      </c>
      <c r="CC395" s="35">
        <f>IF($B395="P",VLOOKUP($E395,'[2]Costeo-JUL26'!$B$9:$CQ$307,CC$1,0),0)</f>
        <v>0</v>
      </c>
      <c r="CD395" s="36">
        <f t="shared" si="183"/>
        <v>0</v>
      </c>
      <c r="CE395" s="36">
        <f t="shared" si="184"/>
        <v>0</v>
      </c>
      <c r="CF395" s="37">
        <f t="shared" si="187"/>
        <v>4203590.6683142548</v>
      </c>
      <c r="CG395" s="36">
        <f>IF($B395="r",VLOOKUP($E395,'[2]Costeo-JUL26'!$B$9:$CQ$307,CG$1,0),0)*$G395</f>
        <v>0</v>
      </c>
      <c r="CH395" s="35">
        <f>VLOOKUP($E395,'[2]TEORICOS (05.26)'!$A$8:$T$251,CH$1,0)</f>
        <v>0</v>
      </c>
      <c r="CI395" s="36">
        <f t="shared" si="185"/>
        <v>0</v>
      </c>
      <c r="CJ395" s="37">
        <f t="shared" si="186"/>
        <v>0</v>
      </c>
      <c r="CM395" s="16">
        <f>SUMIFS('[1]Ajuste Inventario'!$I:$I,'[1]Ajuste Inventario'!$B:$B,E395,'[1]Ajuste Inventario'!$S:$S,D395)*-1</f>
        <v>0</v>
      </c>
      <c r="CN395" s="36">
        <f t="shared" si="188"/>
        <v>0</v>
      </c>
      <c r="CP395" t="str">
        <f t="shared" si="189"/>
        <v>3817Org.Vtas La Plata</v>
      </c>
      <c r="CQ395" s="10" t="e">
        <f t="shared" si="190"/>
        <v>#DIV/0!</v>
      </c>
    </row>
    <row r="396" spans="1:95" x14ac:dyDescent="0.25">
      <c r="A396" s="30">
        <v>46204</v>
      </c>
      <c r="B396" s="31" t="str">
        <f>VLOOKUP($E396,'[2]TEORICOS (05.26)'!$A$8:$T$251,B$1,0)</f>
        <v>P</v>
      </c>
      <c r="C396" s="32" t="str">
        <f>VLOOKUP($E396,'[2]TEORICOS (05.26)'!$A$8:$T$251,C$1,0)</f>
        <v>Aquarius</v>
      </c>
      <c r="D396" t="s">
        <v>218</v>
      </c>
      <c r="E396">
        <v>3846</v>
      </c>
      <c r="F396" t="s">
        <v>185</v>
      </c>
      <c r="G396" s="16">
        <v>45</v>
      </c>
      <c r="H396" s="16">
        <v>71.325000000000003</v>
      </c>
      <c r="I396" s="33">
        <v>443613.89999999997</v>
      </c>
      <c r="J396" s="33">
        <v>439188.37</v>
      </c>
      <c r="K396" s="34">
        <f>IF($B396="P",VLOOKUP($E396,'[2]Costeo-JUL26'!$B$9:$CQ$307,K$1,0),0)</f>
        <v>931338</v>
      </c>
      <c r="L396" s="35">
        <f>VLOOKUP($E396,'[2]TEORICOS (05.26)'!$A$8:$T$251,L$1,0)</f>
        <v>0.17</v>
      </c>
      <c r="M396" s="36">
        <f t="shared" ref="M396:M459" si="191">IF(B396="P",L396*J396,0)</f>
        <v>74662.022900000011</v>
      </c>
      <c r="N396" s="35">
        <f>IF($B396="P",VLOOKUP($E396,'[2]Costeo-JUL26'!$B$9:$CQ$307,N$1,0),0)</f>
        <v>0.1</v>
      </c>
      <c r="O396" s="36">
        <f t="shared" ref="O396:O459" si="192">N396*M396</f>
        <v>7466.2022900000011</v>
      </c>
      <c r="P396" s="36">
        <f>IF($B396="P",VLOOKUP($E396,'[2]Costeo-JUL26'!$B$9:$CQ$307,P$1,0),0)*H396</f>
        <v>0</v>
      </c>
      <c r="Q396" s="36">
        <f t="shared" ref="Q396:Q459" si="193">+M396+O396+P396</f>
        <v>82128.225190000012</v>
      </c>
      <c r="R396" s="34">
        <f>IF($B396="P",VLOOKUP($E396,'[2]Costeo-JUL26'!$B$9:$CQ$307,R$1,0),0)</f>
        <v>0</v>
      </c>
      <c r="S396" s="16">
        <f>IF($B396="P",VLOOKUP($E396,'[2]Costeo-JUL26'!$B$9:$CQ$307,S$1,0),0)*$G396</f>
        <v>0</v>
      </c>
      <c r="T396" s="36">
        <f>IF($B396="P",VLOOKUP($E396,'[2]Costeo-JUL26'!$B$9:$CQ$307,T$1,0),0)*$G396</f>
        <v>0</v>
      </c>
      <c r="U396" s="35">
        <f>IF($B396="P",VLOOKUP($E396,'[2]Costeo-JUL26'!$B$9:$CQ$307,U$1,0),0)</f>
        <v>0</v>
      </c>
      <c r="V396" s="36">
        <f t="shared" ref="V396:V459" si="194">U396*T396</f>
        <v>0</v>
      </c>
      <c r="W396" s="36">
        <f t="shared" ref="W396:W459" si="195">T396+V396</f>
        <v>0</v>
      </c>
      <c r="X396" s="34">
        <f>IF($B396="P",VLOOKUP($E396,'[2]Costeo-JUL26'!$B$9:$CQ$307,X$1,0),0)</f>
        <v>0</v>
      </c>
      <c r="Y396" s="16">
        <f>IF($B396="P",VLOOKUP($E396,'[2]Costeo-JUL26'!$B$9:$CQ$307,Y$1,0),0)*$G396</f>
        <v>0</v>
      </c>
      <c r="Z396" s="36">
        <f>IF($B396="P",VLOOKUP($E396,'[2]Costeo-JUL26'!$B$9:$CQ$307,Z$1,0),0)*$G396</f>
        <v>0</v>
      </c>
      <c r="AA396" s="35">
        <f>IF($B396="P",VLOOKUP($E396,'[2]Costeo-JUL26'!$B$9:$CQ$307,AA$1,0),0)</f>
        <v>0</v>
      </c>
      <c r="AB396" s="36">
        <f t="shared" ref="AB396:AB459" si="196">AA396*Z396</f>
        <v>0</v>
      </c>
      <c r="AC396" s="36">
        <f t="shared" ref="AC396:AC459" si="197">Z396+AB396</f>
        <v>0</v>
      </c>
      <c r="AD396" s="34">
        <f>IF($B396="P",VLOOKUP($E396,'[2]Costeo-JUL26'!$B$9:$CQ$307,AD$1,0),0)</f>
        <v>902257</v>
      </c>
      <c r="AE396" s="16">
        <f>IF($B396="P",VLOOKUP($E396,'[2]Costeo-JUL26'!$B$9:$CQ$307,AE$1,0),0)*$G396</f>
        <v>270</v>
      </c>
      <c r="AF396" s="36">
        <f>IF($B396="P",VLOOKUP($E396,'[2]Costeo-JUL26'!$B$9:$CQ$307,AF$1,0),0)*$G396</f>
        <v>4143.7440000000006</v>
      </c>
      <c r="AG396" s="35">
        <f>IF($B396="P",VLOOKUP($E396,'[2]Costeo-JUL26'!$B$9:$CQ$307,AG$1,0),0)</f>
        <v>6.0000000000000001E-3</v>
      </c>
      <c r="AH396" s="36">
        <f t="shared" ref="AH396:AH459" si="198">AG396*AF396</f>
        <v>24.862464000000003</v>
      </c>
      <c r="AI396" s="36">
        <f t="shared" ref="AI396:AI459" si="199">AF396+AH396</f>
        <v>4168.6064640000004</v>
      </c>
      <c r="AJ396" s="34">
        <f>IF($B396="P",VLOOKUP($E396,'[2]Costeo-JUL26'!$B$9:$CQ$307,AJ$1,0),0)</f>
        <v>931330</v>
      </c>
      <c r="AK396" s="16">
        <f>IF($B396="P",VLOOKUP($E396,'[2]Costeo-JUL26'!$B$9:$CQ$307,AK$1,0),0)*$G396</f>
        <v>270</v>
      </c>
      <c r="AL396" s="36">
        <f>IF($B396="P",VLOOKUP($E396,'[2]Costeo-JUL26'!$B$9:$CQ$307,AL$1,0),0)*$G396</f>
        <v>4909.7177999999994</v>
      </c>
      <c r="AM396" s="35">
        <f>IF($B396="P",VLOOKUP($E396,'[2]Costeo-JUL26'!$B$9:$CQ$307,AM$1,0),0)</f>
        <v>1.7999999999999999E-2</v>
      </c>
      <c r="AN396" s="36">
        <f t="shared" ref="AN396:AN459" si="200">AM396*AL396</f>
        <v>88.374920399999979</v>
      </c>
      <c r="AO396" s="36">
        <f t="shared" ref="AO396:AO459" si="201">AL396+AN396</f>
        <v>4998.0927203999991</v>
      </c>
      <c r="AP396" s="34">
        <f>IF($B396="P",VLOOKUP($E396,'[2]Costeo-JUL26'!$B$9:$CQ$307,AP$1,0),0)</f>
        <v>933429</v>
      </c>
      <c r="AQ396" s="16">
        <f>IF($B396="P",VLOOKUP($E396,'[2]Costeo-JUL26'!$B$9:$CQ$307,AQ$1,0),0)*$G396</f>
        <v>270</v>
      </c>
      <c r="AR396" s="36">
        <f>IF($B396="P",VLOOKUP($E396,'[2]Costeo-JUL26'!$B$9:$CQ$307,AR$1,0),0)*$G396</f>
        <v>26525.280600000006</v>
      </c>
      <c r="AS396" s="35">
        <f>IF($B396="P",VLOOKUP($E396,'[2]Costeo-JUL26'!$B$9:$CQ$307,AS$1,0),0)</f>
        <v>0.02</v>
      </c>
      <c r="AT396" s="36">
        <f t="shared" ref="AT396:AT459" si="202">AS396*AR396</f>
        <v>530.50561200000016</v>
      </c>
      <c r="AU396" s="36">
        <f t="shared" ref="AU396:AU459" si="203">AR396+AT396</f>
        <v>27055.786212000006</v>
      </c>
      <c r="AV396" s="34">
        <f>IF($B396="P",VLOOKUP($E396,'[2]Costeo-JUL26'!$B$9:$CQ$307,AV$1,0),0)</f>
        <v>939125</v>
      </c>
      <c r="AW396" s="16">
        <f>IF($B396="P",VLOOKUP($E396,'[2]Costeo-JUL26'!$B$9:$CQ$307,AW$1,0),0)*$G396</f>
        <v>1.3140000000000001</v>
      </c>
      <c r="AX396" s="36">
        <f>IF($B396="P",VLOOKUP($E396,'[2]Costeo-JUL26'!$B$9:$CQ$307,AX$1,0),0)*$G396</f>
        <v>6757.29756</v>
      </c>
      <c r="AY396" s="35">
        <f>IF($B396="P",VLOOKUP($E396,'[2]Costeo-JUL26'!$B$9:$CQ$307,AY$1,0),0)</f>
        <v>0.03</v>
      </c>
      <c r="AZ396" s="36">
        <f t="shared" ref="AZ396:AZ459" si="204">AY396*AX396</f>
        <v>202.71892679999999</v>
      </c>
      <c r="BA396" s="36">
        <f t="shared" ref="BA396:BA459" si="205">AX396+AZ396</f>
        <v>6960.0164868000002</v>
      </c>
      <c r="BB396" s="34">
        <f>IF($B396="P",VLOOKUP($E396,'[2]Costeo-JUL26'!$B$9:$CQ$307,BB$1,0),0)</f>
        <v>902311</v>
      </c>
      <c r="BC396" s="16">
        <f>IF($B396="P",VLOOKUP($E396,'[2]Costeo-JUL26'!$B$9:$CQ$307,BC$1,0),0)*$G396</f>
        <v>0.18080357142857145</v>
      </c>
      <c r="BD396" s="36">
        <f>IF($B396="P",VLOOKUP($E396,'[2]Costeo-JUL26'!$B$9:$CQ$307,BD$1,0),0)*$G396</f>
        <v>709.04742187500017</v>
      </c>
      <c r="BE396" s="35">
        <f>IF($B396="P",VLOOKUP($E396,'[2]Costeo-JUL26'!$B$9:$CQ$307,BE$1,0),0)</f>
        <v>0.03</v>
      </c>
      <c r="BF396" s="36">
        <f t="shared" ref="BF396:BF459" si="206">BE396*BD396</f>
        <v>21.271422656250003</v>
      </c>
      <c r="BG396" s="36">
        <f t="shared" ref="BG396:BG459" si="207">BD396+BF396</f>
        <v>730.31884453125019</v>
      </c>
      <c r="BH396" s="34">
        <f>IF($B396="P",VLOOKUP($E396,'[2]Costeo-JUL26'!$B$9:$CQ$307,BH$1,0),0)</f>
        <v>933089</v>
      </c>
      <c r="BI396" s="16">
        <f>IF($B396="P",VLOOKUP($E396,'[2]Costeo-JUL26'!$B$9:$CQ$307,BI$1,0),0)*$G396</f>
        <v>1.2053571428571428</v>
      </c>
      <c r="BJ396" s="36">
        <f>IF($B396="P",VLOOKUP($E396,'[2]Costeo-JUL26'!$B$9:$CQ$307,BJ$1,0),0)*$G396</f>
        <v>897.59636946241915</v>
      </c>
      <c r="BK396" s="35">
        <f>IF(BH396=910319,0,IF($B396="P",VLOOKUP($E396,'[2]Costeo-JUL26'!$B$9:$CQ$307,BK$1,0),0))</f>
        <v>0.02</v>
      </c>
      <c r="BL396" s="36">
        <f t="shared" ref="BL396:BL459" si="208">BK396*BJ396</f>
        <v>17.951927389248382</v>
      </c>
      <c r="BM396" s="36">
        <f t="shared" ref="BM396:BM459" si="209">BJ396+BL396</f>
        <v>915.54829685166749</v>
      </c>
      <c r="BN396" s="34">
        <f>IF($B396="P",VLOOKUP($E396,'[2]Costeo-JUL26'!$B$9:$CQ$307,BN$1,0),0)</f>
        <v>0</v>
      </c>
      <c r="BO396" s="16">
        <f>IF($B396="P",VLOOKUP($E396,'[2]Costeo-JUL26'!$B$9:$CQ$307,BO$1,0),0)*$G396</f>
        <v>0</v>
      </c>
      <c r="BP396" s="36">
        <f>IF($B396="P",VLOOKUP($E396,'[2]Costeo-JUL26'!$B$9:$CQ$307,BP$1,0),0)*$G396</f>
        <v>0</v>
      </c>
      <c r="BQ396" s="35">
        <f>IF($B396="P",VLOOKUP($E396,'[2]Costeo-JUL26'!$B$9:$CQ$307,BQ$1,0),0)</f>
        <v>0</v>
      </c>
      <c r="BR396" s="36">
        <f t="shared" ref="BR396:BR459" si="210">BQ396*BP396</f>
        <v>0</v>
      </c>
      <c r="BS396" s="36">
        <f t="shared" ref="BS396:BS459" si="211">BP396+BR396</f>
        <v>0</v>
      </c>
      <c r="BT396" s="34">
        <f>IF($B396="P",VLOOKUP($E396,'[2]Costeo-JUL26'!$B$9:$CQ$307,BT$1,0),0)</f>
        <v>0</v>
      </c>
      <c r="BU396" s="16">
        <f>IF($B396="P",VLOOKUP($E396,'[2]Costeo-JUL26'!$B$9:$CQ$307,BU$1,0),0)*$G396</f>
        <v>0</v>
      </c>
      <c r="BV396" s="36">
        <f>IF($B396="P",VLOOKUP($E396,'[2]Costeo-JUL26'!$B$9:$CQ$307,BV$1,0),0)*$G396</f>
        <v>0</v>
      </c>
      <c r="BW396" s="35">
        <f>IF($B396="P",VLOOKUP($E396,'[2]Costeo-JUL26'!$B$9:$CQ$307,BW$1,0),0)</f>
        <v>0</v>
      </c>
      <c r="BX396" s="36">
        <f t="shared" ref="BX396:BX459" si="212">BW396*BV396</f>
        <v>0</v>
      </c>
      <c r="BY396" s="36">
        <f t="shared" ref="BY396:BY459" si="213">BV396+BX396</f>
        <v>0</v>
      </c>
      <c r="BZ396" s="34">
        <f>IF($B396="P",VLOOKUP($E396,'[2]Costeo-JUL26'!$B$9:$CQ$307,BZ$1,0),0)</f>
        <v>936704</v>
      </c>
      <c r="CA396" s="16">
        <f>IF($B396="P",VLOOKUP($E396,'[2]Costeo-JUL26'!$B$9:$CQ$307,CA$1,0),0)*$G396</f>
        <v>2.461625263573135</v>
      </c>
      <c r="CB396" s="36">
        <f>IF($B396="P",VLOOKUP($E396,'[2]Costeo-JUL26'!$B$9:$CQ$307,CB$1,0),0)*$G396</f>
        <v>1175.0902540268389</v>
      </c>
      <c r="CC396" s="35">
        <f>IF($B396="P",VLOOKUP($E396,'[2]Costeo-JUL26'!$B$9:$CQ$307,CC$1,0),0)</f>
        <v>0.5</v>
      </c>
      <c r="CD396" s="36">
        <f t="shared" ref="CD396:CD459" si="214">CC396*CB396</f>
        <v>587.54512701341946</v>
      </c>
      <c r="CE396" s="36">
        <f t="shared" ref="CE396:CE459" si="215">CB396+CD396</f>
        <v>1762.6353810402584</v>
      </c>
      <c r="CF396" s="37">
        <f t="shared" si="187"/>
        <v>128719.22959562321</v>
      </c>
      <c r="CG396" s="36">
        <f>IF($B396="r",VLOOKUP($E396,'[2]Costeo-JUL26'!$B$9:$CQ$307,CG$1,0),0)*$G396</f>
        <v>0</v>
      </c>
      <c r="CH396" s="35">
        <f>VLOOKUP($E396,'[2]TEORICOS (05.26)'!$A$8:$T$251,CH$1,0)</f>
        <v>0</v>
      </c>
      <c r="CI396" s="36">
        <f t="shared" ref="CI396:CI459" si="216">IF($B396="P",0,J396*L396-CG396*CH396)</f>
        <v>0</v>
      </c>
      <c r="CJ396" s="37">
        <f t="shared" ref="CJ396:CJ459" si="217">CG396+CI396</f>
        <v>0</v>
      </c>
      <c r="CM396" s="16">
        <f>SUMIFS('[1]Ajuste Inventario'!$I:$I,'[1]Ajuste Inventario'!$B:$B,E396,'[1]Ajuste Inventario'!$S:$S,D396)*-1</f>
        <v>0</v>
      </c>
      <c r="CN396" s="36">
        <f t="shared" si="188"/>
        <v>0</v>
      </c>
      <c r="CP396" t="str">
        <f t="shared" si="189"/>
        <v>3846Org.Vtas La Plata</v>
      </c>
      <c r="CQ396" s="10" t="e">
        <f t="shared" si="190"/>
        <v>#DIV/0!</v>
      </c>
    </row>
    <row r="397" spans="1:95" x14ac:dyDescent="0.25">
      <c r="A397" s="30">
        <v>46204</v>
      </c>
      <c r="B397" s="31" t="str">
        <f>VLOOKUP($E397,'[2]TEORICOS (05.26)'!$A$8:$T$251,B$1,0)</f>
        <v>P</v>
      </c>
      <c r="C397" s="32" t="str">
        <f>VLOOKUP($E397,'[2]TEORICOS (05.26)'!$A$8:$T$251,C$1,0)</f>
        <v>Coca Cola</v>
      </c>
      <c r="D397" t="s">
        <v>218</v>
      </c>
      <c r="E397">
        <v>14</v>
      </c>
      <c r="F397" t="s">
        <v>186</v>
      </c>
      <c r="G397" s="16">
        <v>6065</v>
      </c>
      <c r="H397" s="16">
        <v>8545.5849999998154</v>
      </c>
      <c r="I397" s="33">
        <v>75639086.319999963</v>
      </c>
      <c r="J397" s="33">
        <v>75171914.540000021</v>
      </c>
      <c r="K397" s="34">
        <f>IF($B397="P",VLOOKUP($E397,'[2]Costeo-JUL26'!$B$9:$CQ$307,K$1,0),0)</f>
        <v>933975</v>
      </c>
      <c r="L397" s="35">
        <f>VLOOKUP($E397,'[2]TEORICOS (05.26)'!$A$8:$T$251,L$1,0)</f>
        <v>0.2</v>
      </c>
      <c r="M397" s="36">
        <f t="shared" si="191"/>
        <v>15034382.908000005</v>
      </c>
      <c r="N397" s="35">
        <f>IF($B397="P",VLOOKUP($E397,'[2]Costeo-JUL26'!$B$9:$CQ$307,N$1,0),0)</f>
        <v>5.0000000000000001E-3</v>
      </c>
      <c r="O397" s="36">
        <f t="shared" si="192"/>
        <v>75171.914540000027</v>
      </c>
      <c r="P397" s="36">
        <f>IF($B397="P",VLOOKUP($E397,'[2]Costeo-JUL26'!$B$9:$CQ$307,P$1,0),0)*H397</f>
        <v>919309.44905250974</v>
      </c>
      <c r="Q397" s="36">
        <f t="shared" si="193"/>
        <v>16028864.271592515</v>
      </c>
      <c r="R397" s="34">
        <f>IF($B397="P",VLOOKUP($E397,'[2]Costeo-JUL26'!$B$9:$CQ$307,R$1,0),0)</f>
        <v>902332</v>
      </c>
      <c r="S397" s="16">
        <f>IF($B397="P",VLOOKUP($E397,'[2]Costeo-JUL26'!$B$9:$CQ$307,S$1,0),0)*$G397</f>
        <v>4925.2859220833334</v>
      </c>
      <c r="T397" s="36">
        <f>IF($B397="P",VLOOKUP($E397,'[2]Costeo-JUL26'!$B$9:$CQ$307,T$1,0),0)*$G397</f>
        <v>3435652.3768259515</v>
      </c>
      <c r="U397" s="35">
        <f>IF($B397="P",VLOOKUP($E397,'[2]Costeo-JUL26'!$B$9:$CQ$307,U$1,0),0)</f>
        <v>1.4999999999999999E-2</v>
      </c>
      <c r="V397" s="36">
        <f t="shared" si="194"/>
        <v>51534.78565238927</v>
      </c>
      <c r="W397" s="36">
        <f t="shared" si="195"/>
        <v>3487187.1624783408</v>
      </c>
      <c r="X397" s="34">
        <f>IF($B397="P",VLOOKUP($E397,'[2]Costeo-JUL26'!$B$9:$CQ$307,X$1,0),0)</f>
        <v>902338</v>
      </c>
      <c r="Y397" s="16">
        <f>IF($B397="P",VLOOKUP($E397,'[2]Costeo-JUL26'!$B$9:$CQ$307,Y$1,0),0)*$G397</f>
        <v>422.70623999999998</v>
      </c>
      <c r="Z397" s="36">
        <f>IF($B397="P",VLOOKUP($E397,'[2]Costeo-JUL26'!$B$9:$CQ$307,Z$1,0),0)*$G397</f>
        <v>119515.9622976</v>
      </c>
      <c r="AA397" s="35">
        <f>IF($B397="P",VLOOKUP($E397,'[2]Costeo-JUL26'!$B$9:$CQ$307,AA$1,0),0)</f>
        <v>0.45</v>
      </c>
      <c r="AB397" s="36">
        <f t="shared" si="196"/>
        <v>53782.183033920002</v>
      </c>
      <c r="AC397" s="36">
        <f t="shared" si="197"/>
        <v>173298.14533152001</v>
      </c>
      <c r="AD397" s="34">
        <f>IF($B397="P",VLOOKUP($E397,'[2]Costeo-JUL26'!$B$9:$CQ$307,AD$1,0),0)</f>
        <v>901733</v>
      </c>
      <c r="AE397" s="16">
        <f>IF($B397="P",VLOOKUP($E397,'[2]Costeo-JUL26'!$B$9:$CQ$307,AE$1,0),0)*$G397</f>
        <v>48520</v>
      </c>
      <c r="AF397" s="36">
        <f>IF($B397="P",VLOOKUP($E397,'[2]Costeo-JUL26'!$B$9:$CQ$307,AF$1,0),0)*$G397</f>
        <v>744646.14400000009</v>
      </c>
      <c r="AG397" s="35">
        <f>IF($B397="P",VLOOKUP($E397,'[2]Costeo-JUL26'!$B$9:$CQ$307,AG$1,0),0)</f>
        <v>6.0000000000000001E-3</v>
      </c>
      <c r="AH397" s="36">
        <f t="shared" si="198"/>
        <v>4467.8768640000008</v>
      </c>
      <c r="AI397" s="36">
        <f t="shared" si="199"/>
        <v>749114.02086400008</v>
      </c>
      <c r="AJ397" s="34">
        <f>IF($B397="P",VLOOKUP($E397,'[2]Costeo-JUL26'!$B$9:$CQ$307,AJ$1,0),0)</f>
        <v>939859</v>
      </c>
      <c r="AK397" s="16">
        <f>IF($B397="P",VLOOKUP($E397,'[2]Costeo-JUL26'!$B$9:$CQ$307,AK$1,0),0)*$G397</f>
        <v>48520</v>
      </c>
      <c r="AL397" s="36">
        <f>IF($B397="P",VLOOKUP($E397,'[2]Costeo-JUL26'!$B$9:$CQ$307,AL$1,0),0)*$G397</f>
        <v>397407.91200000001</v>
      </c>
      <c r="AM397" s="35">
        <f>IF($B397="P",VLOOKUP($E397,'[2]Costeo-JUL26'!$B$9:$CQ$307,AM$1,0),0)</f>
        <v>1.7999999999999999E-2</v>
      </c>
      <c r="AN397" s="36">
        <f t="shared" si="200"/>
        <v>7153.3424159999995</v>
      </c>
      <c r="AO397" s="36">
        <f t="shared" si="201"/>
        <v>404561.25441599998</v>
      </c>
      <c r="AP397" s="34">
        <f>IF($B397="P",VLOOKUP($E397,'[2]Costeo-JUL26'!$B$9:$CQ$307,AP$1,0),0)</f>
        <v>939913</v>
      </c>
      <c r="AQ397" s="16">
        <f>IF($B397="P",VLOOKUP($E397,'[2]Costeo-JUL26'!$B$9:$CQ$307,AQ$1,0),0)*$G397</f>
        <v>48520</v>
      </c>
      <c r="AR397" s="36">
        <f>IF($B397="P",VLOOKUP($E397,'[2]Costeo-JUL26'!$B$9:$CQ$307,AR$1,0),0)*$G397</f>
        <v>5390571.0298323752</v>
      </c>
      <c r="AS397" s="35">
        <f>IF($B397="P",VLOOKUP($E397,'[2]Costeo-JUL26'!$B$9:$CQ$307,AS$1,0),0)</f>
        <v>0.02</v>
      </c>
      <c r="AT397" s="36">
        <f t="shared" si="202"/>
        <v>107811.42059664751</v>
      </c>
      <c r="AU397" s="36">
        <f t="shared" si="203"/>
        <v>5498382.4504290223</v>
      </c>
      <c r="AV397" s="34">
        <f>IF($B397="P",VLOOKUP($E397,'[2]Costeo-JUL26'!$B$9:$CQ$307,AV$1,0),0)</f>
        <v>917330</v>
      </c>
      <c r="AW397" s="16">
        <f>IF($B397="P",VLOOKUP($E397,'[2]Costeo-JUL26'!$B$9:$CQ$307,AW$1,0),0)*$G397</f>
        <v>133.42999999999998</v>
      </c>
      <c r="AX397" s="36">
        <f>IF($B397="P",VLOOKUP($E397,'[2]Costeo-JUL26'!$B$9:$CQ$307,AX$1,0),0)*$G397</f>
        <v>524554.20305459271</v>
      </c>
      <c r="AY397" s="35">
        <f>IF($B397="P",VLOOKUP($E397,'[2]Costeo-JUL26'!$B$9:$CQ$307,AY$1,0),0)</f>
        <v>0.03</v>
      </c>
      <c r="AZ397" s="36">
        <f t="shared" si="204"/>
        <v>15736.626091637781</v>
      </c>
      <c r="BA397" s="36">
        <f t="shared" si="205"/>
        <v>540290.82914623048</v>
      </c>
      <c r="BB397" s="34">
        <f>IF($B397="P",VLOOKUP($E397,'[2]Costeo-JUL26'!$B$9:$CQ$307,BB$1,0),0)</f>
        <v>923266</v>
      </c>
      <c r="BC397" s="16">
        <f>IF($B397="P",VLOOKUP($E397,'[2]Costeo-JUL26'!$B$9:$CQ$307,BC$1,0),0)*$G397</f>
        <v>40.433333333333337</v>
      </c>
      <c r="BD397" s="36">
        <f>IF($B397="P",VLOOKUP($E397,'[2]Costeo-JUL26'!$B$9:$CQ$307,BD$1,0),0)*$G397</f>
        <v>163587.60600000003</v>
      </c>
      <c r="BE397" s="35">
        <f>IF($B397="P",VLOOKUP($E397,'[2]Costeo-JUL26'!$B$9:$CQ$307,BE$1,0),0)</f>
        <v>0.03</v>
      </c>
      <c r="BF397" s="36">
        <f t="shared" si="206"/>
        <v>4907.6281800000006</v>
      </c>
      <c r="BG397" s="36">
        <f t="shared" si="207"/>
        <v>168495.23418000003</v>
      </c>
      <c r="BH397" s="34">
        <f>IF($B397="P",VLOOKUP($E397,'[2]Costeo-JUL26'!$B$9:$CQ$307,BH$1,0),0)</f>
        <v>910319</v>
      </c>
      <c r="BI397" s="16">
        <f>IF($B397="P",VLOOKUP($E397,'[2]Costeo-JUL26'!$B$9:$CQ$307,BI$1,0),0)*$G397</f>
        <v>115.52380952380953</v>
      </c>
      <c r="BJ397" s="36">
        <f>IF($B397="P",VLOOKUP($E397,'[2]Costeo-JUL26'!$B$9:$CQ$307,BJ$1,0),0)*$G397</f>
        <v>302037</v>
      </c>
      <c r="BK397" s="35">
        <f>IF(BH397=910319,0,IF($B397="P",VLOOKUP($E397,'[2]Costeo-JUL26'!$B$9:$CQ$307,BK$1,0),0))</f>
        <v>0</v>
      </c>
      <c r="BL397" s="36">
        <f t="shared" si="208"/>
        <v>0</v>
      </c>
      <c r="BM397" s="36">
        <f t="shared" si="209"/>
        <v>302037</v>
      </c>
      <c r="BN397" s="34">
        <f>IF($B397="P",VLOOKUP($E397,'[2]Costeo-JUL26'!$B$9:$CQ$307,BN$1,0),0)</f>
        <v>0</v>
      </c>
      <c r="BO397" s="16">
        <f>IF($B397="P",VLOOKUP($E397,'[2]Costeo-JUL26'!$B$9:$CQ$307,BO$1,0),0)*$G397</f>
        <v>0</v>
      </c>
      <c r="BP397" s="36">
        <f>IF($B397="P",VLOOKUP($E397,'[2]Costeo-JUL26'!$B$9:$CQ$307,BP$1,0),0)*$G397</f>
        <v>0</v>
      </c>
      <c r="BQ397" s="35">
        <f>IF($B397="P",VLOOKUP($E397,'[2]Costeo-JUL26'!$B$9:$CQ$307,BQ$1,0),0)</f>
        <v>0</v>
      </c>
      <c r="BR397" s="36">
        <f t="shared" si="210"/>
        <v>0</v>
      </c>
      <c r="BS397" s="36">
        <f t="shared" si="211"/>
        <v>0</v>
      </c>
      <c r="BT397" s="34">
        <f>IF($B397="P",VLOOKUP($E397,'[2]Costeo-JUL26'!$B$9:$CQ$307,BT$1,0),0)</f>
        <v>0</v>
      </c>
      <c r="BU397" s="16">
        <f>IF($B397="P",VLOOKUP($E397,'[2]Costeo-JUL26'!$B$9:$CQ$307,BU$1,0),0)*$G397</f>
        <v>0</v>
      </c>
      <c r="BV397" s="36">
        <f>IF($B397="P",VLOOKUP($E397,'[2]Costeo-JUL26'!$B$9:$CQ$307,BV$1,0),0)*$G397</f>
        <v>0</v>
      </c>
      <c r="BW397" s="35">
        <f>IF($B397="P",VLOOKUP($E397,'[2]Costeo-JUL26'!$B$9:$CQ$307,BW$1,0),0)</f>
        <v>0</v>
      </c>
      <c r="BX397" s="36">
        <f t="shared" si="212"/>
        <v>0</v>
      </c>
      <c r="BY397" s="36">
        <f t="shared" si="213"/>
        <v>0</v>
      </c>
      <c r="BZ397" s="34">
        <f>IF($B397="P",VLOOKUP($E397,'[2]Costeo-JUL26'!$B$9:$CQ$307,BZ$1,0),0)</f>
        <v>0</v>
      </c>
      <c r="CA397" s="16">
        <f>IF($B397="P",VLOOKUP($E397,'[2]Costeo-JUL26'!$B$9:$CQ$307,CA$1,0),0)*$G397</f>
        <v>0</v>
      </c>
      <c r="CB397" s="36">
        <f>IF($B397="P",VLOOKUP($E397,'[2]Costeo-JUL26'!$B$9:$CQ$307,CB$1,0),0)*$G397</f>
        <v>0</v>
      </c>
      <c r="CC397" s="35">
        <f>IF($B397="P",VLOOKUP($E397,'[2]Costeo-JUL26'!$B$9:$CQ$307,CC$1,0),0)</f>
        <v>0</v>
      </c>
      <c r="CD397" s="36">
        <f t="shared" si="214"/>
        <v>0</v>
      </c>
      <c r="CE397" s="36">
        <f t="shared" si="215"/>
        <v>0</v>
      </c>
      <c r="CF397" s="37">
        <f t="shared" si="187"/>
        <v>27352230.368437625</v>
      </c>
      <c r="CG397" s="36">
        <f>IF($B397="r",VLOOKUP($E397,'[2]Costeo-JUL26'!$B$9:$CQ$307,CG$1,0),0)*$G397</f>
        <v>0</v>
      </c>
      <c r="CH397" s="35">
        <f>VLOOKUP($E397,'[2]TEORICOS (05.26)'!$A$8:$T$251,CH$1,0)</f>
        <v>0</v>
      </c>
      <c r="CI397" s="36">
        <f t="shared" si="216"/>
        <v>0</v>
      </c>
      <c r="CJ397" s="37">
        <f t="shared" si="217"/>
        <v>0</v>
      </c>
      <c r="CM397" s="16">
        <f>SUMIFS('[1]Ajuste Inventario'!$I:$I,'[1]Ajuste Inventario'!$B:$B,E397,'[1]Ajuste Inventario'!$S:$S,D397)*-1</f>
        <v>0</v>
      </c>
      <c r="CN397" s="36">
        <f t="shared" si="188"/>
        <v>0</v>
      </c>
      <c r="CP397" t="str">
        <f t="shared" si="189"/>
        <v>14Org.Vtas La Plata</v>
      </c>
      <c r="CQ397" s="10" t="e">
        <f t="shared" si="190"/>
        <v>#DIV/0!</v>
      </c>
    </row>
    <row r="398" spans="1:95" x14ac:dyDescent="0.25">
      <c r="A398" s="30">
        <v>46204</v>
      </c>
      <c r="B398" s="31" t="str">
        <f>VLOOKUP($E398,'[2]TEORICOS (05.26)'!$A$8:$T$251,B$1,0)</f>
        <v>P</v>
      </c>
      <c r="C398" s="32" t="str">
        <f>VLOOKUP($E398,'[2]TEORICOS (05.26)'!$A$8:$T$251,C$1,0)</f>
        <v>Coca Cola</v>
      </c>
      <c r="D398" t="s">
        <v>218</v>
      </c>
      <c r="E398">
        <v>125</v>
      </c>
      <c r="F398" t="s">
        <v>187</v>
      </c>
      <c r="G398" s="16">
        <v>4837</v>
      </c>
      <c r="H398" s="16">
        <v>10220.580999999915</v>
      </c>
      <c r="I398" s="33">
        <v>75038031.019998685</v>
      </c>
      <c r="J398" s="33">
        <v>74763593.06999886</v>
      </c>
      <c r="K398" s="34">
        <f>IF($B398="P",VLOOKUP($E398,'[2]Costeo-JUL26'!$B$9:$CQ$307,K$1,0),0)</f>
        <v>933975</v>
      </c>
      <c r="L398" s="35">
        <f>VLOOKUP($E398,'[2]TEORICOS (05.26)'!$A$8:$T$251,L$1,0)</f>
        <v>0.2</v>
      </c>
      <c r="M398" s="36">
        <f t="shared" si="191"/>
        <v>14952718.613999773</v>
      </c>
      <c r="N398" s="35">
        <f>IF($B398="P",VLOOKUP($E398,'[2]Costeo-JUL26'!$B$9:$CQ$307,N$1,0),0)</f>
        <v>5.0000000000000001E-3</v>
      </c>
      <c r="O398" s="36">
        <f t="shared" si="192"/>
        <v>74763.593069998868</v>
      </c>
      <c r="P398" s="36">
        <f>IF($B398="P",VLOOKUP($E398,'[2]Costeo-JUL26'!$B$9:$CQ$307,P$1,0),0)*H398</f>
        <v>1099500.6998475438</v>
      </c>
      <c r="Q398" s="36">
        <f t="shared" si="193"/>
        <v>16126982.906917315</v>
      </c>
      <c r="R398" s="34">
        <f>IF($B398="P",VLOOKUP($E398,'[2]Costeo-JUL26'!$B$9:$CQ$307,R$1,0),0)</f>
        <v>902332</v>
      </c>
      <c r="S398" s="16">
        <f>IF($B398="P",VLOOKUP($E398,'[2]Costeo-JUL26'!$B$9:$CQ$307,S$1,0),0)*$G398</f>
        <v>5892.0712296249994</v>
      </c>
      <c r="T398" s="36">
        <f>IF($B398="P",VLOOKUP($E398,'[2]Costeo-JUL26'!$B$9:$CQ$307,T$1,0),0)*$G398</f>
        <v>4110037.233315859</v>
      </c>
      <c r="U398" s="35">
        <f>IF($B398="P",VLOOKUP($E398,'[2]Costeo-JUL26'!$B$9:$CQ$307,U$1,0),0)</f>
        <v>1.4999999999999999E-2</v>
      </c>
      <c r="V398" s="36">
        <f t="shared" si="194"/>
        <v>61650.558499737883</v>
      </c>
      <c r="W398" s="36">
        <f t="shared" si="195"/>
        <v>4171687.7918155971</v>
      </c>
      <c r="X398" s="34">
        <f>IF($B398="P",VLOOKUP($E398,'[2]Costeo-JUL26'!$B$9:$CQ$307,X$1,0),0)</f>
        <v>902338</v>
      </c>
      <c r="Y398" s="16">
        <f>IF($B398="P",VLOOKUP($E398,'[2]Costeo-JUL26'!$B$9:$CQ$307,Y$1,0),0)*$G398</f>
        <v>459.70848000000001</v>
      </c>
      <c r="Z398" s="36">
        <f>IF($B398="P",VLOOKUP($E398,'[2]Costeo-JUL26'!$B$9:$CQ$307,Z$1,0),0)*$G398</f>
        <v>129977.9756352</v>
      </c>
      <c r="AA398" s="35">
        <f>IF($B398="P",VLOOKUP($E398,'[2]Costeo-JUL26'!$B$9:$CQ$307,AA$1,0),0)</f>
        <v>0.45</v>
      </c>
      <c r="AB398" s="36">
        <f t="shared" si="196"/>
        <v>58490.089035839999</v>
      </c>
      <c r="AC398" s="36">
        <f t="shared" si="197"/>
        <v>188468.06467103999</v>
      </c>
      <c r="AD398" s="34">
        <f>IF($B398="P",VLOOKUP($E398,'[2]Costeo-JUL26'!$B$9:$CQ$307,AD$1,0),0)</f>
        <v>933139</v>
      </c>
      <c r="AE398" s="16">
        <f>IF($B398="P",VLOOKUP($E398,'[2]Costeo-JUL26'!$B$9:$CQ$307,AE$1,0),0)*$G398</f>
        <v>58044</v>
      </c>
      <c r="AF398" s="36">
        <f>IF($B398="P",VLOOKUP($E398,'[2]Costeo-JUL26'!$B$9:$CQ$307,AF$1,0),0)*$G398</f>
        <v>629111.05488000007</v>
      </c>
      <c r="AG398" s="35">
        <f>IF($B398="P",VLOOKUP($E398,'[2]Costeo-JUL26'!$B$9:$CQ$307,AG$1,0),0)</f>
        <v>6.0000000000000001E-3</v>
      </c>
      <c r="AH398" s="36">
        <f t="shared" si="198"/>
        <v>3774.6663292800004</v>
      </c>
      <c r="AI398" s="36">
        <f t="shared" si="199"/>
        <v>632885.72120928008</v>
      </c>
      <c r="AJ398" s="34">
        <f>IF($B398="P",VLOOKUP($E398,'[2]Costeo-JUL26'!$B$9:$CQ$307,AJ$1,0),0)</f>
        <v>934716</v>
      </c>
      <c r="AK398" s="16">
        <f>IF($B398="P",VLOOKUP($E398,'[2]Costeo-JUL26'!$B$9:$CQ$307,AK$1,0),0)*$G398</f>
        <v>58044</v>
      </c>
      <c r="AL398" s="36">
        <f>IF($B398="P",VLOOKUP($E398,'[2]Costeo-JUL26'!$B$9:$CQ$307,AL$1,0),0)*$G398</f>
        <v>524729.36879999994</v>
      </c>
      <c r="AM398" s="35">
        <f>IF($B398="P",VLOOKUP($E398,'[2]Costeo-JUL26'!$B$9:$CQ$307,AM$1,0),0)</f>
        <v>1.7999999999999999E-2</v>
      </c>
      <c r="AN398" s="36">
        <f t="shared" si="200"/>
        <v>9445.1286383999977</v>
      </c>
      <c r="AO398" s="36">
        <f t="shared" si="201"/>
        <v>534174.49743839994</v>
      </c>
      <c r="AP398" s="34">
        <f>IF($B398="P",VLOOKUP($E398,'[2]Costeo-JUL26'!$B$9:$CQ$307,AP$1,0),0)</f>
        <v>0</v>
      </c>
      <c r="AQ398" s="16">
        <f>IF($B398="P",VLOOKUP($E398,'[2]Costeo-JUL26'!$B$9:$CQ$307,AQ$1,0),0)*$G398</f>
        <v>0</v>
      </c>
      <c r="AR398" s="36">
        <f>IF($B398="P",VLOOKUP($E398,'[2]Costeo-JUL26'!$B$9:$CQ$307,AR$1,0),0)*$G398</f>
        <v>0</v>
      </c>
      <c r="AS398" s="35">
        <f>IF($B398="P",VLOOKUP($E398,'[2]Costeo-JUL26'!$B$9:$CQ$307,AS$1,0),0)</f>
        <v>0</v>
      </c>
      <c r="AT398" s="36">
        <f t="shared" si="202"/>
        <v>0</v>
      </c>
      <c r="AU398" s="36">
        <f t="shared" si="203"/>
        <v>0</v>
      </c>
      <c r="AV398" s="34">
        <f>IF($B398="P",VLOOKUP($E398,'[2]Costeo-JUL26'!$B$9:$CQ$307,AV$1,0),0)</f>
        <v>0</v>
      </c>
      <c r="AW398" s="16">
        <f>IF($B398="P",VLOOKUP($E398,'[2]Costeo-JUL26'!$B$9:$CQ$307,AW$1,0),0)*$G398</f>
        <v>0</v>
      </c>
      <c r="AX398" s="36">
        <f>IF($B398="P",VLOOKUP($E398,'[2]Costeo-JUL26'!$B$9:$CQ$307,AX$1,0),0)*$G398</f>
        <v>0</v>
      </c>
      <c r="AY398" s="35">
        <f>IF($B398="P",VLOOKUP($E398,'[2]Costeo-JUL26'!$B$9:$CQ$307,AY$1,0),0)</f>
        <v>0</v>
      </c>
      <c r="AZ398" s="36">
        <f t="shared" si="204"/>
        <v>0</v>
      </c>
      <c r="BA398" s="36">
        <f t="shared" si="205"/>
        <v>0</v>
      </c>
      <c r="BB398" s="34">
        <f>IF($B398="P",VLOOKUP($E398,'[2]Costeo-JUL26'!$B$9:$CQ$307,BB$1,0),0)</f>
        <v>0</v>
      </c>
      <c r="BC398" s="16">
        <f>IF($B398="P",VLOOKUP($E398,'[2]Costeo-JUL26'!$B$9:$CQ$307,BC$1,0),0)*$G398</f>
        <v>0</v>
      </c>
      <c r="BD398" s="36">
        <f>IF($B398="P",VLOOKUP($E398,'[2]Costeo-JUL26'!$B$9:$CQ$307,BD$1,0),0)*$G398</f>
        <v>0</v>
      </c>
      <c r="BE398" s="35">
        <f>IF($B398="P",VLOOKUP($E398,'[2]Costeo-JUL26'!$B$9:$CQ$307,BE$1,0),0)</f>
        <v>0</v>
      </c>
      <c r="BF398" s="36">
        <f t="shared" si="206"/>
        <v>0</v>
      </c>
      <c r="BG398" s="36">
        <f t="shared" si="207"/>
        <v>0</v>
      </c>
      <c r="BH398" s="34">
        <f>IF($B398="P",VLOOKUP($E398,'[2]Costeo-JUL26'!$B$9:$CQ$307,BH$1,0),0)</f>
        <v>0</v>
      </c>
      <c r="BI398" s="16">
        <f>IF($B398="P",VLOOKUP($E398,'[2]Costeo-JUL26'!$B$9:$CQ$307,BI$1,0),0)*$G398</f>
        <v>0</v>
      </c>
      <c r="BJ398" s="36">
        <f>IF($B398="P",VLOOKUP($E398,'[2]Costeo-JUL26'!$B$9:$CQ$307,BJ$1,0),0)*$G398</f>
        <v>0</v>
      </c>
      <c r="BK398" s="35">
        <f>IF(BH398=910319,0,IF($B398="P",VLOOKUP($E398,'[2]Costeo-JUL26'!$B$9:$CQ$307,BK$1,0),0))</f>
        <v>0</v>
      </c>
      <c r="BL398" s="36">
        <f t="shared" si="208"/>
        <v>0</v>
      </c>
      <c r="BM398" s="36">
        <f t="shared" si="209"/>
        <v>0</v>
      </c>
      <c r="BN398" s="34">
        <f>IF($B398="P",VLOOKUP($E398,'[2]Costeo-JUL26'!$B$9:$CQ$307,BN$1,0),0)</f>
        <v>0</v>
      </c>
      <c r="BO398" s="16">
        <f>IF($B398="P",VLOOKUP($E398,'[2]Costeo-JUL26'!$B$9:$CQ$307,BO$1,0),0)*$G398</f>
        <v>0</v>
      </c>
      <c r="BP398" s="36">
        <f>IF($B398="P",VLOOKUP($E398,'[2]Costeo-JUL26'!$B$9:$CQ$307,BP$1,0),0)*$G398</f>
        <v>0</v>
      </c>
      <c r="BQ398" s="35">
        <f>IF($B398="P",VLOOKUP($E398,'[2]Costeo-JUL26'!$B$9:$CQ$307,BQ$1,0),0)</f>
        <v>0</v>
      </c>
      <c r="BR398" s="36">
        <f t="shared" si="210"/>
        <v>0</v>
      </c>
      <c r="BS398" s="36">
        <f t="shared" si="211"/>
        <v>0</v>
      </c>
      <c r="BT398" s="34">
        <f>IF($B398="P",VLOOKUP($E398,'[2]Costeo-JUL26'!$B$9:$CQ$307,BT$1,0),0)</f>
        <v>0</v>
      </c>
      <c r="BU398" s="16">
        <f>IF($B398="P",VLOOKUP($E398,'[2]Costeo-JUL26'!$B$9:$CQ$307,BU$1,0),0)*$G398</f>
        <v>0</v>
      </c>
      <c r="BV398" s="36">
        <f>IF($B398="P",VLOOKUP($E398,'[2]Costeo-JUL26'!$B$9:$CQ$307,BV$1,0),0)*$G398</f>
        <v>0</v>
      </c>
      <c r="BW398" s="35">
        <f>IF($B398="P",VLOOKUP($E398,'[2]Costeo-JUL26'!$B$9:$CQ$307,BW$1,0),0)</f>
        <v>0</v>
      </c>
      <c r="BX398" s="36">
        <f t="shared" si="212"/>
        <v>0</v>
      </c>
      <c r="BY398" s="36">
        <f t="shared" si="213"/>
        <v>0</v>
      </c>
      <c r="BZ398" s="34">
        <f>IF($B398="P",VLOOKUP($E398,'[2]Costeo-JUL26'!$B$9:$CQ$307,BZ$1,0),0)</f>
        <v>0</v>
      </c>
      <c r="CA398" s="16">
        <f>IF($B398="P",VLOOKUP($E398,'[2]Costeo-JUL26'!$B$9:$CQ$307,CA$1,0),0)*$G398</f>
        <v>0</v>
      </c>
      <c r="CB398" s="36">
        <f>IF($B398="P",VLOOKUP($E398,'[2]Costeo-JUL26'!$B$9:$CQ$307,CB$1,0),0)*$G398</f>
        <v>0</v>
      </c>
      <c r="CC398" s="35">
        <f>IF($B398="P",VLOOKUP($E398,'[2]Costeo-JUL26'!$B$9:$CQ$307,CC$1,0),0)</f>
        <v>0</v>
      </c>
      <c r="CD398" s="36">
        <f t="shared" si="214"/>
        <v>0</v>
      </c>
      <c r="CE398" s="36">
        <f t="shared" si="215"/>
        <v>0</v>
      </c>
      <c r="CF398" s="37">
        <f t="shared" si="187"/>
        <v>21654198.982051633</v>
      </c>
      <c r="CG398" s="36">
        <f>IF($B398="r",VLOOKUP($E398,'[2]Costeo-JUL26'!$B$9:$CQ$307,CG$1,0),0)*$G398</f>
        <v>0</v>
      </c>
      <c r="CH398" s="35">
        <f>VLOOKUP($E398,'[2]TEORICOS (05.26)'!$A$8:$T$251,CH$1,0)</f>
        <v>0</v>
      </c>
      <c r="CI398" s="36">
        <f t="shared" si="216"/>
        <v>0</v>
      </c>
      <c r="CJ398" s="37">
        <f t="shared" si="217"/>
        <v>0</v>
      </c>
      <c r="CM398" s="16">
        <f>SUMIFS('[1]Ajuste Inventario'!$I:$I,'[1]Ajuste Inventario'!$B:$B,E398,'[1]Ajuste Inventario'!$S:$S,D398)*-1</f>
        <v>0</v>
      </c>
      <c r="CN398" s="36">
        <f t="shared" si="188"/>
        <v>0</v>
      </c>
      <c r="CP398" t="str">
        <f t="shared" si="189"/>
        <v>125Org.Vtas La Plata</v>
      </c>
      <c r="CQ398" s="10" t="e">
        <f t="shared" si="190"/>
        <v>#DIV/0!</v>
      </c>
    </row>
    <row r="399" spans="1:95" x14ac:dyDescent="0.25">
      <c r="A399" s="30">
        <v>46204</v>
      </c>
      <c r="B399" s="31" t="str">
        <f>VLOOKUP($E399,'[2]TEORICOS (05.26)'!$A$8:$T$251,B$1,0)</f>
        <v>P</v>
      </c>
      <c r="C399" s="32" t="str">
        <f>VLOOKUP($E399,'[2]TEORICOS (05.26)'!$A$8:$T$251,C$1,0)</f>
        <v>Fanta</v>
      </c>
      <c r="D399" t="s">
        <v>218</v>
      </c>
      <c r="E399">
        <v>325</v>
      </c>
      <c r="F399" t="s">
        <v>188</v>
      </c>
      <c r="G399" s="16">
        <v>124</v>
      </c>
      <c r="H399" s="16">
        <v>262.012</v>
      </c>
      <c r="I399" s="33">
        <v>1923501.4400000025</v>
      </c>
      <c r="J399" s="33">
        <v>1912005.0500000021</v>
      </c>
      <c r="K399" s="34">
        <f>IF($B399="P",VLOOKUP($E399,'[2]Costeo-JUL26'!$B$9:$CQ$307,K$1,0),0)</f>
        <v>902315</v>
      </c>
      <c r="L399" s="35">
        <f>VLOOKUP($E399,'[2]TEORICOS (05.26)'!$A$8:$T$251,L$1,0)</f>
        <v>0.20250000000000001</v>
      </c>
      <c r="M399" s="36">
        <f t="shared" si="191"/>
        <v>387181.02262500045</v>
      </c>
      <c r="N399" s="35">
        <f>IF($B399="P",VLOOKUP($E399,'[2]Costeo-JUL26'!$B$9:$CQ$307,N$1,0),0)</f>
        <v>0.01</v>
      </c>
      <c r="O399" s="36">
        <f t="shared" si="192"/>
        <v>3871.8102262500047</v>
      </c>
      <c r="P399" s="36">
        <f>IF($B399="P",VLOOKUP($E399,'[2]Costeo-JUL26'!$B$9:$CQ$307,P$1,0),0)*H399</f>
        <v>0</v>
      </c>
      <c r="Q399" s="36">
        <f t="shared" si="193"/>
        <v>391052.83285125048</v>
      </c>
      <c r="R399" s="34">
        <f>IF($B399="P",VLOOKUP($E399,'[2]Costeo-JUL26'!$B$9:$CQ$307,R$1,0),0)</f>
        <v>902332</v>
      </c>
      <c r="S399" s="16">
        <f>IF($B399="P",VLOOKUP($E399,'[2]Costeo-JUL26'!$B$9:$CQ$307,S$1,0),0)*$G399</f>
        <v>237.12693599999997</v>
      </c>
      <c r="T399" s="36">
        <f>IF($B399="P",VLOOKUP($E399,'[2]Costeo-JUL26'!$B$9:$CQ$307,T$1,0),0)*$G399</f>
        <v>165408.81771453656</v>
      </c>
      <c r="U399" s="35">
        <f>IF($B399="P",VLOOKUP($E399,'[2]Costeo-JUL26'!$B$9:$CQ$307,U$1,0),0)</f>
        <v>1.4999999999999999E-2</v>
      </c>
      <c r="V399" s="36">
        <f t="shared" si="194"/>
        <v>2481.1322657180485</v>
      </c>
      <c r="W399" s="36">
        <f t="shared" si="195"/>
        <v>167889.94998025461</v>
      </c>
      <c r="X399" s="34">
        <f>IF($B399="P",VLOOKUP($E399,'[2]Costeo-JUL26'!$B$9:$CQ$307,X$1,0),0)</f>
        <v>902338</v>
      </c>
      <c r="Y399" s="16">
        <f>IF($B399="P",VLOOKUP($E399,'[2]Costeo-JUL26'!$B$9:$CQ$307,Y$1,0),0)*$G399</f>
        <v>9.4279679999999999</v>
      </c>
      <c r="Z399" s="36">
        <f>IF($B399="P",VLOOKUP($E399,'[2]Costeo-JUL26'!$B$9:$CQ$307,Z$1,0),0)*$G399</f>
        <v>2665.6636723200004</v>
      </c>
      <c r="AA399" s="35">
        <f>IF($B399="P",VLOOKUP($E399,'[2]Costeo-JUL26'!$B$9:$CQ$307,AA$1,0),0)</f>
        <v>0.45</v>
      </c>
      <c r="AB399" s="36">
        <f t="shared" si="196"/>
        <v>1199.5486525440001</v>
      </c>
      <c r="AC399" s="36">
        <f t="shared" si="197"/>
        <v>3865.2123248640005</v>
      </c>
      <c r="AD399" s="34">
        <f>IF($B399="P",VLOOKUP($E399,'[2]Costeo-JUL26'!$B$9:$CQ$307,AD$1,0),0)</f>
        <v>933139</v>
      </c>
      <c r="AE399" s="16">
        <f>IF($B399="P",VLOOKUP($E399,'[2]Costeo-JUL26'!$B$9:$CQ$307,AE$1,0),0)*$G399</f>
        <v>1488</v>
      </c>
      <c r="AF399" s="36">
        <f>IF($B399="P",VLOOKUP($E399,'[2]Costeo-JUL26'!$B$9:$CQ$307,AF$1,0),0)*$G399</f>
        <v>16127.71776</v>
      </c>
      <c r="AG399" s="35">
        <f>IF($B399="P",VLOOKUP($E399,'[2]Costeo-JUL26'!$B$9:$CQ$307,AG$1,0),0)</f>
        <v>6.0000000000000001E-3</v>
      </c>
      <c r="AH399" s="36">
        <f t="shared" si="198"/>
        <v>96.766306560000004</v>
      </c>
      <c r="AI399" s="36">
        <f t="shared" si="199"/>
        <v>16224.48406656</v>
      </c>
      <c r="AJ399" s="34">
        <f>IF($B399="P",VLOOKUP($E399,'[2]Costeo-JUL26'!$B$9:$CQ$307,AJ$1,0),0)</f>
        <v>912619</v>
      </c>
      <c r="AK399" s="16">
        <f>IF($B399="P",VLOOKUP($E399,'[2]Costeo-JUL26'!$B$9:$CQ$307,AK$1,0),0)*$G399</f>
        <v>1488</v>
      </c>
      <c r="AL399" s="36">
        <f>IF($B399="P",VLOOKUP($E399,'[2]Costeo-JUL26'!$B$9:$CQ$307,AL$1,0),0)*$G399</f>
        <v>33805.961280000003</v>
      </c>
      <c r="AM399" s="35">
        <f>IF($B399="P",VLOOKUP($E399,'[2]Costeo-JUL26'!$B$9:$CQ$307,AM$1,0),0)</f>
        <v>1.7999999999999999E-2</v>
      </c>
      <c r="AN399" s="36">
        <f t="shared" si="200"/>
        <v>608.50730304000001</v>
      </c>
      <c r="AO399" s="36">
        <f t="shared" si="201"/>
        <v>34414.468583040005</v>
      </c>
      <c r="AP399" s="34">
        <f>IF($B399="P",VLOOKUP($E399,'[2]Costeo-JUL26'!$B$9:$CQ$307,AP$1,0),0)</f>
        <v>0</v>
      </c>
      <c r="AQ399" s="16">
        <f>IF($B399="P",VLOOKUP($E399,'[2]Costeo-JUL26'!$B$9:$CQ$307,AQ$1,0),0)*$G399</f>
        <v>0</v>
      </c>
      <c r="AR399" s="36">
        <f>IF($B399="P",VLOOKUP($E399,'[2]Costeo-JUL26'!$B$9:$CQ$307,AR$1,0),0)*$G399</f>
        <v>0</v>
      </c>
      <c r="AS399" s="35">
        <f>IF($B399="P",VLOOKUP($E399,'[2]Costeo-JUL26'!$B$9:$CQ$307,AS$1,0),0)</f>
        <v>0</v>
      </c>
      <c r="AT399" s="36">
        <f t="shared" si="202"/>
        <v>0</v>
      </c>
      <c r="AU399" s="36">
        <f t="shared" si="203"/>
        <v>0</v>
      </c>
      <c r="AV399" s="34">
        <f>IF($B399="P",VLOOKUP($E399,'[2]Costeo-JUL26'!$B$9:$CQ$307,AV$1,0),0)</f>
        <v>0</v>
      </c>
      <c r="AW399" s="16">
        <f>IF($B399="P",VLOOKUP($E399,'[2]Costeo-JUL26'!$B$9:$CQ$307,AW$1,0),0)*$G399</f>
        <v>0</v>
      </c>
      <c r="AX399" s="36">
        <f>IF($B399="P",VLOOKUP($E399,'[2]Costeo-JUL26'!$B$9:$CQ$307,AX$1,0),0)*$G399</f>
        <v>0</v>
      </c>
      <c r="AY399" s="35">
        <f>IF($B399="P",VLOOKUP($E399,'[2]Costeo-JUL26'!$B$9:$CQ$307,AY$1,0),0)</f>
        <v>0</v>
      </c>
      <c r="AZ399" s="36">
        <f t="shared" si="204"/>
        <v>0</v>
      </c>
      <c r="BA399" s="36">
        <f t="shared" si="205"/>
        <v>0</v>
      </c>
      <c r="BB399" s="34">
        <f>IF($B399="P",VLOOKUP($E399,'[2]Costeo-JUL26'!$B$9:$CQ$307,BB$1,0),0)</f>
        <v>0</v>
      </c>
      <c r="BC399" s="16">
        <f>IF($B399="P",VLOOKUP($E399,'[2]Costeo-JUL26'!$B$9:$CQ$307,BC$1,0),0)*$G399</f>
        <v>0</v>
      </c>
      <c r="BD399" s="36">
        <f>IF($B399="P",VLOOKUP($E399,'[2]Costeo-JUL26'!$B$9:$CQ$307,BD$1,0),0)*$G399</f>
        <v>0</v>
      </c>
      <c r="BE399" s="35">
        <f>IF($B399="P",VLOOKUP($E399,'[2]Costeo-JUL26'!$B$9:$CQ$307,BE$1,0),0)</f>
        <v>0</v>
      </c>
      <c r="BF399" s="36">
        <f t="shared" si="206"/>
        <v>0</v>
      </c>
      <c r="BG399" s="36">
        <f t="shared" si="207"/>
        <v>0</v>
      </c>
      <c r="BH399" s="34">
        <f>IF($B399="P",VLOOKUP($E399,'[2]Costeo-JUL26'!$B$9:$CQ$307,BH$1,0),0)</f>
        <v>0</v>
      </c>
      <c r="BI399" s="16">
        <f>IF($B399="P",VLOOKUP($E399,'[2]Costeo-JUL26'!$B$9:$CQ$307,BI$1,0),0)*$G399</f>
        <v>0</v>
      </c>
      <c r="BJ399" s="36">
        <f>IF($B399="P",VLOOKUP($E399,'[2]Costeo-JUL26'!$B$9:$CQ$307,BJ$1,0),0)*$G399</f>
        <v>0</v>
      </c>
      <c r="BK399" s="35">
        <f>IF(BH399=910319,0,IF($B399="P",VLOOKUP($E399,'[2]Costeo-JUL26'!$B$9:$CQ$307,BK$1,0),0))</f>
        <v>0</v>
      </c>
      <c r="BL399" s="36">
        <f t="shared" si="208"/>
        <v>0</v>
      </c>
      <c r="BM399" s="36">
        <f t="shared" si="209"/>
        <v>0</v>
      </c>
      <c r="BN399" s="34">
        <f>IF($B399="P",VLOOKUP($E399,'[2]Costeo-JUL26'!$B$9:$CQ$307,BN$1,0),0)</f>
        <v>0</v>
      </c>
      <c r="BO399" s="16">
        <f>IF($B399="P",VLOOKUP($E399,'[2]Costeo-JUL26'!$B$9:$CQ$307,BO$1,0),0)*$G399</f>
        <v>0</v>
      </c>
      <c r="BP399" s="36">
        <f>IF($B399="P",VLOOKUP($E399,'[2]Costeo-JUL26'!$B$9:$CQ$307,BP$1,0),0)*$G399</f>
        <v>0</v>
      </c>
      <c r="BQ399" s="35">
        <f>IF($B399="P",VLOOKUP($E399,'[2]Costeo-JUL26'!$B$9:$CQ$307,BQ$1,0),0)</f>
        <v>0</v>
      </c>
      <c r="BR399" s="36">
        <f t="shared" si="210"/>
        <v>0</v>
      </c>
      <c r="BS399" s="36">
        <f t="shared" si="211"/>
        <v>0</v>
      </c>
      <c r="BT399" s="34">
        <f>IF($B399="P",VLOOKUP($E399,'[2]Costeo-JUL26'!$B$9:$CQ$307,BT$1,0),0)</f>
        <v>0</v>
      </c>
      <c r="BU399" s="16">
        <f>IF($B399="P",VLOOKUP($E399,'[2]Costeo-JUL26'!$B$9:$CQ$307,BU$1,0),0)*$G399</f>
        <v>0</v>
      </c>
      <c r="BV399" s="36">
        <f>IF($B399="P",VLOOKUP($E399,'[2]Costeo-JUL26'!$B$9:$CQ$307,BV$1,0),0)*$G399</f>
        <v>0</v>
      </c>
      <c r="BW399" s="35">
        <f>IF($B399="P",VLOOKUP($E399,'[2]Costeo-JUL26'!$B$9:$CQ$307,BW$1,0),0)</f>
        <v>0</v>
      </c>
      <c r="BX399" s="36">
        <f t="shared" si="212"/>
        <v>0</v>
      </c>
      <c r="BY399" s="36">
        <f t="shared" si="213"/>
        <v>0</v>
      </c>
      <c r="BZ399" s="34">
        <f>IF($B399="P",VLOOKUP($E399,'[2]Costeo-JUL26'!$B$9:$CQ$307,BZ$1,0),0)</f>
        <v>0</v>
      </c>
      <c r="CA399" s="16">
        <f>IF($B399="P",VLOOKUP($E399,'[2]Costeo-JUL26'!$B$9:$CQ$307,CA$1,0),0)*$G399</f>
        <v>0</v>
      </c>
      <c r="CB399" s="36">
        <f>IF($B399="P",VLOOKUP($E399,'[2]Costeo-JUL26'!$B$9:$CQ$307,CB$1,0),0)*$G399</f>
        <v>0</v>
      </c>
      <c r="CC399" s="35">
        <f>IF($B399="P",VLOOKUP($E399,'[2]Costeo-JUL26'!$B$9:$CQ$307,CC$1,0),0)</f>
        <v>0</v>
      </c>
      <c r="CD399" s="36">
        <f t="shared" si="214"/>
        <v>0</v>
      </c>
      <c r="CE399" s="36">
        <f t="shared" si="215"/>
        <v>0</v>
      </c>
      <c r="CF399" s="37">
        <f t="shared" si="187"/>
        <v>613446.94780596916</v>
      </c>
      <c r="CG399" s="36">
        <f>IF($B399="r",VLOOKUP($E399,'[2]Costeo-JUL26'!$B$9:$CQ$307,CG$1,0),0)*$G399</f>
        <v>0</v>
      </c>
      <c r="CH399" s="35">
        <f>VLOOKUP($E399,'[2]TEORICOS (05.26)'!$A$8:$T$251,CH$1,0)</f>
        <v>0</v>
      </c>
      <c r="CI399" s="36">
        <f t="shared" si="216"/>
        <v>0</v>
      </c>
      <c r="CJ399" s="37">
        <f t="shared" si="217"/>
        <v>0</v>
      </c>
      <c r="CM399" s="16">
        <f>SUMIFS('[1]Ajuste Inventario'!$I:$I,'[1]Ajuste Inventario'!$B:$B,E399,'[1]Ajuste Inventario'!$S:$S,D399)*-1</f>
        <v>0</v>
      </c>
      <c r="CN399" s="36">
        <f t="shared" si="188"/>
        <v>0</v>
      </c>
      <c r="CP399" t="str">
        <f t="shared" si="189"/>
        <v>325Org.Vtas La Plata</v>
      </c>
      <c r="CQ399" s="10" t="e">
        <f t="shared" si="190"/>
        <v>#DIV/0!</v>
      </c>
    </row>
    <row r="400" spans="1:95" x14ac:dyDescent="0.25">
      <c r="A400" s="30">
        <v>46204</v>
      </c>
      <c r="B400" s="31" t="str">
        <f>VLOOKUP($E400,'[2]TEORICOS (05.26)'!$A$8:$T$251,B$1,0)</f>
        <v>R</v>
      </c>
      <c r="C400" s="32" t="str">
        <f>VLOOKUP($E400,'[2]TEORICOS (05.26)'!$A$8:$T$251,C$1,0)</f>
        <v>Ades</v>
      </c>
      <c r="D400" t="s">
        <v>218</v>
      </c>
      <c r="E400">
        <v>503</v>
      </c>
      <c r="F400" t="s">
        <v>189</v>
      </c>
      <c r="G400" s="16">
        <v>199</v>
      </c>
      <c r="H400" s="16">
        <v>41.988999999999912</v>
      </c>
      <c r="I400" s="33">
        <v>888942.91000000259</v>
      </c>
      <c r="J400" s="33">
        <v>884481.16000000201</v>
      </c>
      <c r="K400" s="34">
        <f>IF($B400="P",VLOOKUP($E400,'[2]Costeo-JUL26'!$B$9:$CQ$307,K$1,0),0)</f>
        <v>0</v>
      </c>
      <c r="L400" s="35">
        <f>VLOOKUP($E400,'[2]TEORICOS (05.26)'!$A$8:$T$251,L$1,0)</f>
        <v>0.24</v>
      </c>
      <c r="M400" s="36">
        <f t="shared" si="191"/>
        <v>0</v>
      </c>
      <c r="N400" s="35">
        <f>IF($B400="P",VLOOKUP($E400,'[2]Costeo-JUL26'!$B$9:$CQ$307,N$1,0),0)</f>
        <v>0</v>
      </c>
      <c r="O400" s="36">
        <f t="shared" si="192"/>
        <v>0</v>
      </c>
      <c r="P400" s="36">
        <f>IF($B400="P",VLOOKUP($E400,'[2]Costeo-JUL26'!$B$9:$CQ$307,P$1,0),0)*H400</f>
        <v>0</v>
      </c>
      <c r="Q400" s="36">
        <f t="shared" si="193"/>
        <v>0</v>
      </c>
      <c r="R400" s="34">
        <f>IF($B400="P",VLOOKUP($E400,'[2]Costeo-JUL26'!$B$9:$CQ$307,R$1,0),0)</f>
        <v>0</v>
      </c>
      <c r="S400" s="16">
        <f>IF($B400="P",VLOOKUP($E400,'[2]Costeo-JUL26'!$B$9:$CQ$307,S$1,0),0)*$G400</f>
        <v>0</v>
      </c>
      <c r="T400" s="36">
        <f>IF($B400="P",VLOOKUP($E400,'[2]Costeo-JUL26'!$B$9:$CQ$307,T$1,0),0)*$G400</f>
        <v>0</v>
      </c>
      <c r="U400" s="35">
        <f>IF($B400="P",VLOOKUP($E400,'[2]Costeo-JUL26'!$B$9:$CQ$307,U$1,0),0)</f>
        <v>0</v>
      </c>
      <c r="V400" s="36">
        <f t="shared" si="194"/>
        <v>0</v>
      </c>
      <c r="W400" s="36">
        <f t="shared" si="195"/>
        <v>0</v>
      </c>
      <c r="X400" s="34">
        <f>IF($B400="P",VLOOKUP($E400,'[2]Costeo-JUL26'!$B$9:$CQ$307,X$1,0),0)</f>
        <v>0</v>
      </c>
      <c r="Y400" s="16">
        <f>IF($B400="P",VLOOKUP($E400,'[2]Costeo-JUL26'!$B$9:$CQ$307,Y$1,0),0)*$G400</f>
        <v>0</v>
      </c>
      <c r="Z400" s="36">
        <f>IF($B400="P",VLOOKUP($E400,'[2]Costeo-JUL26'!$B$9:$CQ$307,Z$1,0),0)*$G400</f>
        <v>0</v>
      </c>
      <c r="AA400" s="35">
        <f>IF($B400="P",VLOOKUP($E400,'[2]Costeo-JUL26'!$B$9:$CQ$307,AA$1,0),0)</f>
        <v>0</v>
      </c>
      <c r="AB400" s="36">
        <f t="shared" si="196"/>
        <v>0</v>
      </c>
      <c r="AC400" s="36">
        <f t="shared" si="197"/>
        <v>0</v>
      </c>
      <c r="AD400" s="34">
        <f>IF($B400="P",VLOOKUP($E400,'[2]Costeo-JUL26'!$B$9:$CQ$307,AD$1,0),0)</f>
        <v>0</v>
      </c>
      <c r="AE400" s="16">
        <f>IF($B400="P",VLOOKUP($E400,'[2]Costeo-JUL26'!$B$9:$CQ$307,AE$1,0),0)*$G400</f>
        <v>0</v>
      </c>
      <c r="AF400" s="36">
        <f>IF($B400="P",VLOOKUP($E400,'[2]Costeo-JUL26'!$B$9:$CQ$307,AF$1,0),0)*$G400</f>
        <v>0</v>
      </c>
      <c r="AG400" s="35">
        <f>IF($B400="P",VLOOKUP($E400,'[2]Costeo-JUL26'!$B$9:$CQ$307,AG$1,0),0)</f>
        <v>0</v>
      </c>
      <c r="AH400" s="36">
        <f t="shared" si="198"/>
        <v>0</v>
      </c>
      <c r="AI400" s="36">
        <f t="shared" si="199"/>
        <v>0</v>
      </c>
      <c r="AJ400" s="34">
        <f>IF($B400="P",VLOOKUP($E400,'[2]Costeo-JUL26'!$B$9:$CQ$307,AJ$1,0),0)</f>
        <v>0</v>
      </c>
      <c r="AK400" s="16">
        <f>IF($B400="P",VLOOKUP($E400,'[2]Costeo-JUL26'!$B$9:$CQ$307,AK$1,0),0)*$G400</f>
        <v>0</v>
      </c>
      <c r="AL400" s="36">
        <f>IF($B400="P",VLOOKUP($E400,'[2]Costeo-JUL26'!$B$9:$CQ$307,AL$1,0),0)*$G400</f>
        <v>0</v>
      </c>
      <c r="AM400" s="35">
        <f>IF($B400="P",VLOOKUP($E400,'[2]Costeo-JUL26'!$B$9:$CQ$307,AM$1,0),0)</f>
        <v>0</v>
      </c>
      <c r="AN400" s="36">
        <f t="shared" si="200"/>
        <v>0</v>
      </c>
      <c r="AO400" s="36">
        <f t="shared" si="201"/>
        <v>0</v>
      </c>
      <c r="AP400" s="34">
        <f>IF($B400="P",VLOOKUP($E400,'[2]Costeo-JUL26'!$B$9:$CQ$307,AP$1,0),0)</f>
        <v>0</v>
      </c>
      <c r="AQ400" s="16">
        <f>IF($B400="P",VLOOKUP($E400,'[2]Costeo-JUL26'!$B$9:$CQ$307,AQ$1,0),0)*$G400</f>
        <v>0</v>
      </c>
      <c r="AR400" s="36">
        <f>IF($B400="P",VLOOKUP($E400,'[2]Costeo-JUL26'!$B$9:$CQ$307,AR$1,0),0)*$G400</f>
        <v>0</v>
      </c>
      <c r="AS400" s="35">
        <f>IF($B400="P",VLOOKUP($E400,'[2]Costeo-JUL26'!$B$9:$CQ$307,AS$1,0),0)</f>
        <v>0</v>
      </c>
      <c r="AT400" s="36">
        <f t="shared" si="202"/>
        <v>0</v>
      </c>
      <c r="AU400" s="36">
        <f t="shared" si="203"/>
        <v>0</v>
      </c>
      <c r="AV400" s="34">
        <f>IF($B400="P",VLOOKUP($E400,'[2]Costeo-JUL26'!$B$9:$CQ$307,AV$1,0),0)</f>
        <v>0</v>
      </c>
      <c r="AW400" s="16">
        <f>IF($B400="P",VLOOKUP($E400,'[2]Costeo-JUL26'!$B$9:$CQ$307,AW$1,0),0)*$G400</f>
        <v>0</v>
      </c>
      <c r="AX400" s="36">
        <f>IF($B400="P",VLOOKUP($E400,'[2]Costeo-JUL26'!$B$9:$CQ$307,AX$1,0),0)*$G400</f>
        <v>0</v>
      </c>
      <c r="AY400" s="35">
        <f>IF($B400="P",VLOOKUP($E400,'[2]Costeo-JUL26'!$B$9:$CQ$307,AY$1,0),0)</f>
        <v>0</v>
      </c>
      <c r="AZ400" s="36">
        <f t="shared" si="204"/>
        <v>0</v>
      </c>
      <c r="BA400" s="36">
        <f t="shared" si="205"/>
        <v>0</v>
      </c>
      <c r="BB400" s="34">
        <f>IF($B400="P",VLOOKUP($E400,'[2]Costeo-JUL26'!$B$9:$CQ$307,BB$1,0),0)</f>
        <v>0</v>
      </c>
      <c r="BC400" s="16">
        <f>IF($B400="P",VLOOKUP($E400,'[2]Costeo-JUL26'!$B$9:$CQ$307,BC$1,0),0)*$G400</f>
        <v>0</v>
      </c>
      <c r="BD400" s="36">
        <f>IF($B400="P",VLOOKUP($E400,'[2]Costeo-JUL26'!$B$9:$CQ$307,BD$1,0),0)*$G400</f>
        <v>0</v>
      </c>
      <c r="BE400" s="35">
        <f>IF($B400="P",VLOOKUP($E400,'[2]Costeo-JUL26'!$B$9:$CQ$307,BE$1,0),0)</f>
        <v>0</v>
      </c>
      <c r="BF400" s="36">
        <f t="shared" si="206"/>
        <v>0</v>
      </c>
      <c r="BG400" s="36">
        <f t="shared" si="207"/>
        <v>0</v>
      </c>
      <c r="BH400" s="34">
        <f>IF($B400="P",VLOOKUP($E400,'[2]Costeo-JUL26'!$B$9:$CQ$307,BH$1,0),0)</f>
        <v>0</v>
      </c>
      <c r="BI400" s="16">
        <f>IF($B400="P",VLOOKUP($E400,'[2]Costeo-JUL26'!$B$9:$CQ$307,BI$1,0),0)*$G400</f>
        <v>0</v>
      </c>
      <c r="BJ400" s="36">
        <f>IF($B400="P",VLOOKUP($E400,'[2]Costeo-JUL26'!$B$9:$CQ$307,BJ$1,0),0)*$G400</f>
        <v>0</v>
      </c>
      <c r="BK400" s="35">
        <f>IF(BH400=910319,0,IF($B400="P",VLOOKUP($E400,'[2]Costeo-JUL26'!$B$9:$CQ$307,BK$1,0),0))</f>
        <v>0</v>
      </c>
      <c r="BL400" s="36">
        <f t="shared" si="208"/>
        <v>0</v>
      </c>
      <c r="BM400" s="36">
        <f t="shared" si="209"/>
        <v>0</v>
      </c>
      <c r="BN400" s="34">
        <f>IF($B400="P",VLOOKUP($E400,'[2]Costeo-JUL26'!$B$9:$CQ$307,BN$1,0),0)</f>
        <v>0</v>
      </c>
      <c r="BO400" s="16">
        <f>IF($B400="P",VLOOKUP($E400,'[2]Costeo-JUL26'!$B$9:$CQ$307,BO$1,0),0)*$G400</f>
        <v>0</v>
      </c>
      <c r="BP400" s="36">
        <f>IF($B400="P",VLOOKUP($E400,'[2]Costeo-JUL26'!$B$9:$CQ$307,BP$1,0),0)*$G400</f>
        <v>0</v>
      </c>
      <c r="BQ400" s="35">
        <f>IF($B400="P",VLOOKUP($E400,'[2]Costeo-JUL26'!$B$9:$CQ$307,BQ$1,0),0)</f>
        <v>0</v>
      </c>
      <c r="BR400" s="36">
        <f t="shared" si="210"/>
        <v>0</v>
      </c>
      <c r="BS400" s="36">
        <f t="shared" si="211"/>
        <v>0</v>
      </c>
      <c r="BT400" s="34">
        <f>IF($B400="P",VLOOKUP($E400,'[2]Costeo-JUL26'!$B$9:$CQ$307,BT$1,0),0)</f>
        <v>0</v>
      </c>
      <c r="BU400" s="16">
        <f>IF($B400="P",VLOOKUP($E400,'[2]Costeo-JUL26'!$B$9:$CQ$307,BU$1,0),0)*$G400</f>
        <v>0</v>
      </c>
      <c r="BV400" s="36">
        <f>IF($B400="P",VLOOKUP($E400,'[2]Costeo-JUL26'!$B$9:$CQ$307,BV$1,0),0)*$G400</f>
        <v>0</v>
      </c>
      <c r="BW400" s="35">
        <f>IF($B400="P",VLOOKUP($E400,'[2]Costeo-JUL26'!$B$9:$CQ$307,BW$1,0),0)</f>
        <v>0</v>
      </c>
      <c r="BX400" s="36">
        <f t="shared" si="212"/>
        <v>0</v>
      </c>
      <c r="BY400" s="36">
        <f t="shared" si="213"/>
        <v>0</v>
      </c>
      <c r="BZ400" s="34">
        <f>IF($B400="P",VLOOKUP($E400,'[2]Costeo-JUL26'!$B$9:$CQ$307,BZ$1,0),0)</f>
        <v>0</v>
      </c>
      <c r="CA400" s="16">
        <f>IF($B400="P",VLOOKUP($E400,'[2]Costeo-JUL26'!$B$9:$CQ$307,CA$1,0),0)*$G400</f>
        <v>0</v>
      </c>
      <c r="CB400" s="36">
        <f>IF($B400="P",VLOOKUP($E400,'[2]Costeo-JUL26'!$B$9:$CQ$307,CB$1,0),0)*$G400</f>
        <v>0</v>
      </c>
      <c r="CC400" s="35">
        <f>IF($B400="P",VLOOKUP($E400,'[2]Costeo-JUL26'!$B$9:$CQ$307,CC$1,0),0)</f>
        <v>0</v>
      </c>
      <c r="CD400" s="36">
        <f t="shared" si="214"/>
        <v>0</v>
      </c>
      <c r="CE400" s="36">
        <f t="shared" si="215"/>
        <v>0</v>
      </c>
      <c r="CF400" s="37">
        <f t="shared" si="187"/>
        <v>0</v>
      </c>
      <c r="CG400" s="36">
        <f>IF($B400="r",VLOOKUP($E400,'[2]Costeo-JUL26'!$B$9:$CQ$307,CG$1,0),0)*$G400</f>
        <v>336228.41</v>
      </c>
      <c r="CH400" s="35">
        <f>VLOOKUP($E400,'[2]TEORICOS (05.26)'!$A$8:$T$251,CH$1,0)</f>
        <v>0.14000000000000001</v>
      </c>
      <c r="CI400" s="36">
        <f t="shared" si="216"/>
        <v>165203.50100000048</v>
      </c>
      <c r="CJ400" s="37">
        <f t="shared" si="217"/>
        <v>501431.91100000043</v>
      </c>
      <c r="CM400" s="16">
        <f>SUMIFS('[1]Ajuste Inventario'!$I:$I,'[1]Ajuste Inventario'!$B:$B,E400,'[1]Ajuste Inventario'!$S:$S,D400)*-1</f>
        <v>0</v>
      </c>
      <c r="CN400" s="36">
        <f t="shared" si="188"/>
        <v>0</v>
      </c>
      <c r="CP400" t="str">
        <f t="shared" si="189"/>
        <v>503Org.Vtas La Plata</v>
      </c>
      <c r="CQ400" s="10" t="e">
        <f t="shared" si="190"/>
        <v>#DIV/0!</v>
      </c>
    </row>
    <row r="401" spans="1:95" x14ac:dyDescent="0.25">
      <c r="A401" s="30">
        <v>46204</v>
      </c>
      <c r="B401" s="31" t="str">
        <f>VLOOKUP($E401,'[2]TEORICOS (05.26)'!$A$8:$T$251,B$1,0)</f>
        <v>R</v>
      </c>
      <c r="C401" s="32" t="str">
        <f>VLOOKUP($E401,'[2]TEORICOS (05.26)'!$A$8:$T$251,C$1,0)</f>
        <v>Ades</v>
      </c>
      <c r="D401" t="s">
        <v>218</v>
      </c>
      <c r="E401">
        <v>504</v>
      </c>
      <c r="F401" t="s">
        <v>190</v>
      </c>
      <c r="G401" s="16">
        <v>188.333</v>
      </c>
      <c r="H401" s="16">
        <v>39.73826299999989</v>
      </c>
      <c r="I401" s="33">
        <v>830474.14000000234</v>
      </c>
      <c r="J401" s="33">
        <v>822719.56000000215</v>
      </c>
      <c r="K401" s="34">
        <f>IF($B401="P",VLOOKUP($E401,'[2]Costeo-JUL26'!$B$9:$CQ$307,K$1,0),0)</f>
        <v>0</v>
      </c>
      <c r="L401" s="35">
        <f>VLOOKUP($E401,'[2]TEORICOS (05.26)'!$A$8:$T$251,L$1,0)</f>
        <v>0.24</v>
      </c>
      <c r="M401" s="36">
        <f t="shared" si="191"/>
        <v>0</v>
      </c>
      <c r="N401" s="35">
        <f>IF($B401="P",VLOOKUP($E401,'[2]Costeo-JUL26'!$B$9:$CQ$307,N$1,0),0)</f>
        <v>0</v>
      </c>
      <c r="O401" s="36">
        <f t="shared" si="192"/>
        <v>0</v>
      </c>
      <c r="P401" s="36">
        <f>IF($B401="P",VLOOKUP($E401,'[2]Costeo-JUL26'!$B$9:$CQ$307,P$1,0),0)*H401</f>
        <v>0</v>
      </c>
      <c r="Q401" s="36">
        <f t="shared" si="193"/>
        <v>0</v>
      </c>
      <c r="R401" s="34">
        <f>IF($B401="P",VLOOKUP($E401,'[2]Costeo-JUL26'!$B$9:$CQ$307,R$1,0),0)</f>
        <v>0</v>
      </c>
      <c r="S401" s="16">
        <f>IF($B401="P",VLOOKUP($E401,'[2]Costeo-JUL26'!$B$9:$CQ$307,S$1,0),0)*$G401</f>
        <v>0</v>
      </c>
      <c r="T401" s="36">
        <f>IF($B401="P",VLOOKUP($E401,'[2]Costeo-JUL26'!$B$9:$CQ$307,T$1,0),0)*$G401</f>
        <v>0</v>
      </c>
      <c r="U401" s="35">
        <f>IF($B401="P",VLOOKUP($E401,'[2]Costeo-JUL26'!$B$9:$CQ$307,U$1,0),0)</f>
        <v>0</v>
      </c>
      <c r="V401" s="36">
        <f t="shared" si="194"/>
        <v>0</v>
      </c>
      <c r="W401" s="36">
        <f t="shared" si="195"/>
        <v>0</v>
      </c>
      <c r="X401" s="34">
        <f>IF($B401="P",VLOOKUP($E401,'[2]Costeo-JUL26'!$B$9:$CQ$307,X$1,0),0)</f>
        <v>0</v>
      </c>
      <c r="Y401" s="16">
        <f>IF($B401="P",VLOOKUP($E401,'[2]Costeo-JUL26'!$B$9:$CQ$307,Y$1,0),0)*$G401</f>
        <v>0</v>
      </c>
      <c r="Z401" s="36">
        <f>IF($B401="P",VLOOKUP($E401,'[2]Costeo-JUL26'!$B$9:$CQ$307,Z$1,0),0)*$G401</f>
        <v>0</v>
      </c>
      <c r="AA401" s="35">
        <f>IF($B401="P",VLOOKUP($E401,'[2]Costeo-JUL26'!$B$9:$CQ$307,AA$1,0),0)</f>
        <v>0</v>
      </c>
      <c r="AB401" s="36">
        <f t="shared" si="196"/>
        <v>0</v>
      </c>
      <c r="AC401" s="36">
        <f t="shared" si="197"/>
        <v>0</v>
      </c>
      <c r="AD401" s="34">
        <f>IF($B401="P",VLOOKUP($E401,'[2]Costeo-JUL26'!$B$9:$CQ$307,AD$1,0),0)</f>
        <v>0</v>
      </c>
      <c r="AE401" s="16">
        <f>IF($B401="P",VLOOKUP($E401,'[2]Costeo-JUL26'!$B$9:$CQ$307,AE$1,0),0)*$G401</f>
        <v>0</v>
      </c>
      <c r="AF401" s="36">
        <f>IF($B401="P",VLOOKUP($E401,'[2]Costeo-JUL26'!$B$9:$CQ$307,AF$1,0),0)*$G401</f>
        <v>0</v>
      </c>
      <c r="AG401" s="35">
        <f>IF($B401="P",VLOOKUP($E401,'[2]Costeo-JUL26'!$B$9:$CQ$307,AG$1,0),0)</f>
        <v>0</v>
      </c>
      <c r="AH401" s="36">
        <f t="shared" si="198"/>
        <v>0</v>
      </c>
      <c r="AI401" s="36">
        <f t="shared" si="199"/>
        <v>0</v>
      </c>
      <c r="AJ401" s="34">
        <f>IF($B401="P",VLOOKUP($E401,'[2]Costeo-JUL26'!$B$9:$CQ$307,AJ$1,0),0)</f>
        <v>0</v>
      </c>
      <c r="AK401" s="16">
        <f>IF($B401="P",VLOOKUP($E401,'[2]Costeo-JUL26'!$B$9:$CQ$307,AK$1,0),0)*$G401</f>
        <v>0</v>
      </c>
      <c r="AL401" s="36">
        <f>IF($B401="P",VLOOKUP($E401,'[2]Costeo-JUL26'!$B$9:$CQ$307,AL$1,0),0)*$G401</f>
        <v>0</v>
      </c>
      <c r="AM401" s="35">
        <f>IF($B401="P",VLOOKUP($E401,'[2]Costeo-JUL26'!$B$9:$CQ$307,AM$1,0),0)</f>
        <v>0</v>
      </c>
      <c r="AN401" s="36">
        <f t="shared" si="200"/>
        <v>0</v>
      </c>
      <c r="AO401" s="36">
        <f t="shared" si="201"/>
        <v>0</v>
      </c>
      <c r="AP401" s="34">
        <f>IF($B401="P",VLOOKUP($E401,'[2]Costeo-JUL26'!$B$9:$CQ$307,AP$1,0),0)</f>
        <v>0</v>
      </c>
      <c r="AQ401" s="16">
        <f>IF($B401="P",VLOOKUP($E401,'[2]Costeo-JUL26'!$B$9:$CQ$307,AQ$1,0),0)*$G401</f>
        <v>0</v>
      </c>
      <c r="AR401" s="36">
        <f>IF($B401="P",VLOOKUP($E401,'[2]Costeo-JUL26'!$B$9:$CQ$307,AR$1,0),0)*$G401</f>
        <v>0</v>
      </c>
      <c r="AS401" s="35">
        <f>IF($B401="P",VLOOKUP($E401,'[2]Costeo-JUL26'!$B$9:$CQ$307,AS$1,0),0)</f>
        <v>0</v>
      </c>
      <c r="AT401" s="36">
        <f t="shared" si="202"/>
        <v>0</v>
      </c>
      <c r="AU401" s="36">
        <f t="shared" si="203"/>
        <v>0</v>
      </c>
      <c r="AV401" s="34">
        <f>IF($B401="P",VLOOKUP($E401,'[2]Costeo-JUL26'!$B$9:$CQ$307,AV$1,0),0)</f>
        <v>0</v>
      </c>
      <c r="AW401" s="16">
        <f>IF($B401="P",VLOOKUP($E401,'[2]Costeo-JUL26'!$B$9:$CQ$307,AW$1,0),0)*$G401</f>
        <v>0</v>
      </c>
      <c r="AX401" s="36">
        <f>IF($B401="P",VLOOKUP($E401,'[2]Costeo-JUL26'!$B$9:$CQ$307,AX$1,0),0)*$G401</f>
        <v>0</v>
      </c>
      <c r="AY401" s="35">
        <f>IF($B401="P",VLOOKUP($E401,'[2]Costeo-JUL26'!$B$9:$CQ$307,AY$1,0),0)</f>
        <v>0</v>
      </c>
      <c r="AZ401" s="36">
        <f t="shared" si="204"/>
        <v>0</v>
      </c>
      <c r="BA401" s="36">
        <f t="shared" si="205"/>
        <v>0</v>
      </c>
      <c r="BB401" s="34">
        <f>IF($B401="P",VLOOKUP($E401,'[2]Costeo-JUL26'!$B$9:$CQ$307,BB$1,0),0)</f>
        <v>0</v>
      </c>
      <c r="BC401" s="16">
        <f>IF($B401="P",VLOOKUP($E401,'[2]Costeo-JUL26'!$B$9:$CQ$307,BC$1,0),0)*$G401</f>
        <v>0</v>
      </c>
      <c r="BD401" s="36">
        <f>IF($B401="P",VLOOKUP($E401,'[2]Costeo-JUL26'!$B$9:$CQ$307,BD$1,0),0)*$G401</f>
        <v>0</v>
      </c>
      <c r="BE401" s="35">
        <f>IF($B401="P",VLOOKUP($E401,'[2]Costeo-JUL26'!$B$9:$CQ$307,BE$1,0),0)</f>
        <v>0</v>
      </c>
      <c r="BF401" s="36">
        <f t="shared" si="206"/>
        <v>0</v>
      </c>
      <c r="BG401" s="36">
        <f t="shared" si="207"/>
        <v>0</v>
      </c>
      <c r="BH401" s="34">
        <f>IF($B401="P",VLOOKUP($E401,'[2]Costeo-JUL26'!$B$9:$CQ$307,BH$1,0),0)</f>
        <v>0</v>
      </c>
      <c r="BI401" s="16">
        <f>IF($B401="P",VLOOKUP($E401,'[2]Costeo-JUL26'!$B$9:$CQ$307,BI$1,0),0)*$G401</f>
        <v>0</v>
      </c>
      <c r="BJ401" s="36">
        <f>IF($B401="P",VLOOKUP($E401,'[2]Costeo-JUL26'!$B$9:$CQ$307,BJ$1,0),0)*$G401</f>
        <v>0</v>
      </c>
      <c r="BK401" s="35">
        <f>IF(BH401=910319,0,IF($B401="P",VLOOKUP($E401,'[2]Costeo-JUL26'!$B$9:$CQ$307,BK$1,0),0))</f>
        <v>0</v>
      </c>
      <c r="BL401" s="36">
        <f t="shared" si="208"/>
        <v>0</v>
      </c>
      <c r="BM401" s="36">
        <f t="shared" si="209"/>
        <v>0</v>
      </c>
      <c r="BN401" s="34">
        <f>IF($B401="P",VLOOKUP($E401,'[2]Costeo-JUL26'!$B$9:$CQ$307,BN$1,0),0)</f>
        <v>0</v>
      </c>
      <c r="BO401" s="16">
        <f>IF($B401="P",VLOOKUP($E401,'[2]Costeo-JUL26'!$B$9:$CQ$307,BO$1,0),0)*$G401</f>
        <v>0</v>
      </c>
      <c r="BP401" s="36">
        <f>IF($B401="P",VLOOKUP($E401,'[2]Costeo-JUL26'!$B$9:$CQ$307,BP$1,0),0)*$G401</f>
        <v>0</v>
      </c>
      <c r="BQ401" s="35">
        <f>IF($B401="P",VLOOKUP($E401,'[2]Costeo-JUL26'!$B$9:$CQ$307,BQ$1,0),0)</f>
        <v>0</v>
      </c>
      <c r="BR401" s="36">
        <f t="shared" si="210"/>
        <v>0</v>
      </c>
      <c r="BS401" s="36">
        <f t="shared" si="211"/>
        <v>0</v>
      </c>
      <c r="BT401" s="34">
        <f>IF($B401="P",VLOOKUP($E401,'[2]Costeo-JUL26'!$B$9:$CQ$307,BT$1,0),0)</f>
        <v>0</v>
      </c>
      <c r="BU401" s="16">
        <f>IF($B401="P",VLOOKUP($E401,'[2]Costeo-JUL26'!$B$9:$CQ$307,BU$1,0),0)*$G401</f>
        <v>0</v>
      </c>
      <c r="BV401" s="36">
        <f>IF($B401="P",VLOOKUP($E401,'[2]Costeo-JUL26'!$B$9:$CQ$307,BV$1,0),0)*$G401</f>
        <v>0</v>
      </c>
      <c r="BW401" s="35">
        <f>IF($B401="P",VLOOKUP($E401,'[2]Costeo-JUL26'!$B$9:$CQ$307,BW$1,0),0)</f>
        <v>0</v>
      </c>
      <c r="BX401" s="36">
        <f t="shared" si="212"/>
        <v>0</v>
      </c>
      <c r="BY401" s="36">
        <f t="shared" si="213"/>
        <v>0</v>
      </c>
      <c r="BZ401" s="34">
        <f>IF($B401="P",VLOOKUP($E401,'[2]Costeo-JUL26'!$B$9:$CQ$307,BZ$1,0),0)</f>
        <v>0</v>
      </c>
      <c r="CA401" s="16">
        <f>IF($B401="P",VLOOKUP($E401,'[2]Costeo-JUL26'!$B$9:$CQ$307,CA$1,0),0)*$G401</f>
        <v>0</v>
      </c>
      <c r="CB401" s="36">
        <f>IF($B401="P",VLOOKUP($E401,'[2]Costeo-JUL26'!$B$9:$CQ$307,CB$1,0),0)*$G401</f>
        <v>0</v>
      </c>
      <c r="CC401" s="35">
        <f>IF($B401="P",VLOOKUP($E401,'[2]Costeo-JUL26'!$B$9:$CQ$307,CC$1,0),0)</f>
        <v>0</v>
      </c>
      <c r="CD401" s="36">
        <f t="shared" si="214"/>
        <v>0</v>
      </c>
      <c r="CE401" s="36">
        <f t="shared" si="215"/>
        <v>0</v>
      </c>
      <c r="CF401" s="37">
        <f t="shared" si="187"/>
        <v>0</v>
      </c>
      <c r="CG401" s="36">
        <f>IF($B401="r",VLOOKUP($E401,'[2]Costeo-JUL26'!$B$9:$CQ$307,CG$1,0),0)*$G401</f>
        <v>318205.55346999998</v>
      </c>
      <c r="CH401" s="35">
        <f>VLOOKUP($E401,'[2]TEORICOS (05.26)'!$A$8:$T$251,CH$1,0)</f>
        <v>0.14000000000000001</v>
      </c>
      <c r="CI401" s="36">
        <f t="shared" si="216"/>
        <v>152903.9169142005</v>
      </c>
      <c r="CJ401" s="37">
        <f t="shared" si="217"/>
        <v>471109.47038420045</v>
      </c>
      <c r="CM401" s="16">
        <f>SUMIFS('[1]Ajuste Inventario'!$I:$I,'[1]Ajuste Inventario'!$B:$B,E401,'[1]Ajuste Inventario'!$S:$S,D401)*-1</f>
        <v>0</v>
      </c>
      <c r="CN401" s="36">
        <f t="shared" si="188"/>
        <v>0</v>
      </c>
      <c r="CP401" t="str">
        <f t="shared" si="189"/>
        <v>504Org.Vtas La Plata</v>
      </c>
      <c r="CQ401" s="10" t="e">
        <f t="shared" si="190"/>
        <v>#DIV/0!</v>
      </c>
    </row>
    <row r="402" spans="1:95" x14ac:dyDescent="0.25">
      <c r="A402" s="30">
        <v>46204</v>
      </c>
      <c r="B402" s="31" t="str">
        <f>VLOOKUP($E402,'[2]TEORICOS (05.26)'!$A$8:$T$251,B$1,0)</f>
        <v>R</v>
      </c>
      <c r="C402" s="32" t="str">
        <f>VLOOKUP($E402,'[2]TEORICOS (05.26)'!$A$8:$T$251,C$1,0)</f>
        <v>Ades</v>
      </c>
      <c r="D402" t="s">
        <v>218</v>
      </c>
      <c r="E402">
        <v>505</v>
      </c>
      <c r="F402" t="s">
        <v>191</v>
      </c>
      <c r="G402" s="16">
        <v>32.667000000000002</v>
      </c>
      <c r="H402" s="16">
        <v>6.8927369999999994</v>
      </c>
      <c r="I402" s="33">
        <v>145936.50000000003</v>
      </c>
      <c r="J402" s="33">
        <v>144105.89000000001</v>
      </c>
      <c r="K402" s="34">
        <f>IF($B402="P",VLOOKUP($E402,'[2]Costeo-JUL26'!$B$9:$CQ$307,K$1,0),0)</f>
        <v>0</v>
      </c>
      <c r="L402" s="35">
        <f>VLOOKUP($E402,'[2]TEORICOS (05.26)'!$A$8:$T$251,L$1,0)</f>
        <v>0.24</v>
      </c>
      <c r="M402" s="36">
        <f t="shared" si="191"/>
        <v>0</v>
      </c>
      <c r="N402" s="35">
        <f>IF($B402="P",VLOOKUP($E402,'[2]Costeo-JUL26'!$B$9:$CQ$307,N$1,0),0)</f>
        <v>0</v>
      </c>
      <c r="O402" s="36">
        <f t="shared" si="192"/>
        <v>0</v>
      </c>
      <c r="P402" s="36">
        <f>IF($B402="P",VLOOKUP($E402,'[2]Costeo-JUL26'!$B$9:$CQ$307,P$1,0),0)*H402</f>
        <v>0</v>
      </c>
      <c r="Q402" s="36">
        <f t="shared" si="193"/>
        <v>0</v>
      </c>
      <c r="R402" s="34">
        <f>IF($B402="P",VLOOKUP($E402,'[2]Costeo-JUL26'!$B$9:$CQ$307,R$1,0),0)</f>
        <v>0</v>
      </c>
      <c r="S402" s="16">
        <f>IF($B402="P",VLOOKUP($E402,'[2]Costeo-JUL26'!$B$9:$CQ$307,S$1,0),0)*$G402</f>
        <v>0</v>
      </c>
      <c r="T402" s="36">
        <f>IF($B402="P",VLOOKUP($E402,'[2]Costeo-JUL26'!$B$9:$CQ$307,T$1,0),0)*$G402</f>
        <v>0</v>
      </c>
      <c r="U402" s="35">
        <f>IF($B402="P",VLOOKUP($E402,'[2]Costeo-JUL26'!$B$9:$CQ$307,U$1,0),0)</f>
        <v>0</v>
      </c>
      <c r="V402" s="36">
        <f t="shared" si="194"/>
        <v>0</v>
      </c>
      <c r="W402" s="36">
        <f t="shared" si="195"/>
        <v>0</v>
      </c>
      <c r="X402" s="34">
        <f>IF($B402="P",VLOOKUP($E402,'[2]Costeo-JUL26'!$B$9:$CQ$307,X$1,0),0)</f>
        <v>0</v>
      </c>
      <c r="Y402" s="16">
        <f>IF($B402="P",VLOOKUP($E402,'[2]Costeo-JUL26'!$B$9:$CQ$307,Y$1,0),0)*$G402</f>
        <v>0</v>
      </c>
      <c r="Z402" s="36">
        <f>IF($B402="P",VLOOKUP($E402,'[2]Costeo-JUL26'!$B$9:$CQ$307,Z$1,0),0)*$G402</f>
        <v>0</v>
      </c>
      <c r="AA402" s="35">
        <f>IF($B402="P",VLOOKUP($E402,'[2]Costeo-JUL26'!$B$9:$CQ$307,AA$1,0),0)</f>
        <v>0</v>
      </c>
      <c r="AB402" s="36">
        <f t="shared" si="196"/>
        <v>0</v>
      </c>
      <c r="AC402" s="36">
        <f t="shared" si="197"/>
        <v>0</v>
      </c>
      <c r="AD402" s="34">
        <f>IF($B402="P",VLOOKUP($E402,'[2]Costeo-JUL26'!$B$9:$CQ$307,AD$1,0),0)</f>
        <v>0</v>
      </c>
      <c r="AE402" s="16">
        <f>IF($B402="P",VLOOKUP($E402,'[2]Costeo-JUL26'!$B$9:$CQ$307,AE$1,0),0)*$G402</f>
        <v>0</v>
      </c>
      <c r="AF402" s="36">
        <f>IF($B402="P",VLOOKUP($E402,'[2]Costeo-JUL26'!$B$9:$CQ$307,AF$1,0),0)*$G402</f>
        <v>0</v>
      </c>
      <c r="AG402" s="35">
        <f>IF($B402="P",VLOOKUP($E402,'[2]Costeo-JUL26'!$B$9:$CQ$307,AG$1,0),0)</f>
        <v>0</v>
      </c>
      <c r="AH402" s="36">
        <f t="shared" si="198"/>
        <v>0</v>
      </c>
      <c r="AI402" s="36">
        <f t="shared" si="199"/>
        <v>0</v>
      </c>
      <c r="AJ402" s="34">
        <f>IF($B402="P",VLOOKUP($E402,'[2]Costeo-JUL26'!$B$9:$CQ$307,AJ$1,0),0)</f>
        <v>0</v>
      </c>
      <c r="AK402" s="16">
        <f>IF($B402="P",VLOOKUP($E402,'[2]Costeo-JUL26'!$B$9:$CQ$307,AK$1,0),0)*$G402</f>
        <v>0</v>
      </c>
      <c r="AL402" s="36">
        <f>IF($B402="P",VLOOKUP($E402,'[2]Costeo-JUL26'!$B$9:$CQ$307,AL$1,0),0)*$G402</f>
        <v>0</v>
      </c>
      <c r="AM402" s="35">
        <f>IF($B402="P",VLOOKUP($E402,'[2]Costeo-JUL26'!$B$9:$CQ$307,AM$1,0),0)</f>
        <v>0</v>
      </c>
      <c r="AN402" s="36">
        <f t="shared" si="200"/>
        <v>0</v>
      </c>
      <c r="AO402" s="36">
        <f t="shared" si="201"/>
        <v>0</v>
      </c>
      <c r="AP402" s="34">
        <f>IF($B402="P",VLOOKUP($E402,'[2]Costeo-JUL26'!$B$9:$CQ$307,AP$1,0),0)</f>
        <v>0</v>
      </c>
      <c r="AQ402" s="16">
        <f>IF($B402="P",VLOOKUP($E402,'[2]Costeo-JUL26'!$B$9:$CQ$307,AQ$1,0),0)*$G402</f>
        <v>0</v>
      </c>
      <c r="AR402" s="36">
        <f>IF($B402="P",VLOOKUP($E402,'[2]Costeo-JUL26'!$B$9:$CQ$307,AR$1,0),0)*$G402</f>
        <v>0</v>
      </c>
      <c r="AS402" s="35">
        <f>IF($B402="P",VLOOKUP($E402,'[2]Costeo-JUL26'!$B$9:$CQ$307,AS$1,0),0)</f>
        <v>0</v>
      </c>
      <c r="AT402" s="36">
        <f t="shared" si="202"/>
        <v>0</v>
      </c>
      <c r="AU402" s="36">
        <f t="shared" si="203"/>
        <v>0</v>
      </c>
      <c r="AV402" s="34">
        <f>IF($B402="P",VLOOKUP($E402,'[2]Costeo-JUL26'!$B$9:$CQ$307,AV$1,0),0)</f>
        <v>0</v>
      </c>
      <c r="AW402" s="16">
        <f>IF($B402="P",VLOOKUP($E402,'[2]Costeo-JUL26'!$B$9:$CQ$307,AW$1,0),0)*$G402</f>
        <v>0</v>
      </c>
      <c r="AX402" s="36">
        <f>IF($B402="P",VLOOKUP($E402,'[2]Costeo-JUL26'!$B$9:$CQ$307,AX$1,0),0)*$G402</f>
        <v>0</v>
      </c>
      <c r="AY402" s="35">
        <f>IF($B402="P",VLOOKUP($E402,'[2]Costeo-JUL26'!$B$9:$CQ$307,AY$1,0),0)</f>
        <v>0</v>
      </c>
      <c r="AZ402" s="36">
        <f t="shared" si="204"/>
        <v>0</v>
      </c>
      <c r="BA402" s="36">
        <f t="shared" si="205"/>
        <v>0</v>
      </c>
      <c r="BB402" s="34">
        <f>IF($B402="P",VLOOKUP($E402,'[2]Costeo-JUL26'!$B$9:$CQ$307,BB$1,0),0)</f>
        <v>0</v>
      </c>
      <c r="BC402" s="16">
        <f>IF($B402="P",VLOOKUP($E402,'[2]Costeo-JUL26'!$B$9:$CQ$307,BC$1,0),0)*$G402</f>
        <v>0</v>
      </c>
      <c r="BD402" s="36">
        <f>IF($B402="P",VLOOKUP($E402,'[2]Costeo-JUL26'!$B$9:$CQ$307,BD$1,0),0)*$G402</f>
        <v>0</v>
      </c>
      <c r="BE402" s="35">
        <f>IF($B402="P",VLOOKUP($E402,'[2]Costeo-JUL26'!$B$9:$CQ$307,BE$1,0),0)</f>
        <v>0</v>
      </c>
      <c r="BF402" s="36">
        <f t="shared" si="206"/>
        <v>0</v>
      </c>
      <c r="BG402" s="36">
        <f t="shared" si="207"/>
        <v>0</v>
      </c>
      <c r="BH402" s="34">
        <f>IF($B402="P",VLOOKUP($E402,'[2]Costeo-JUL26'!$B$9:$CQ$307,BH$1,0),0)</f>
        <v>0</v>
      </c>
      <c r="BI402" s="16">
        <f>IF($B402="P",VLOOKUP($E402,'[2]Costeo-JUL26'!$B$9:$CQ$307,BI$1,0),0)*$G402</f>
        <v>0</v>
      </c>
      <c r="BJ402" s="36">
        <f>IF($B402="P",VLOOKUP($E402,'[2]Costeo-JUL26'!$B$9:$CQ$307,BJ$1,0),0)*$G402</f>
        <v>0</v>
      </c>
      <c r="BK402" s="35">
        <f>IF(BH402=910319,0,IF($B402="P",VLOOKUP($E402,'[2]Costeo-JUL26'!$B$9:$CQ$307,BK$1,0),0))</f>
        <v>0</v>
      </c>
      <c r="BL402" s="36">
        <f t="shared" si="208"/>
        <v>0</v>
      </c>
      <c r="BM402" s="36">
        <f t="shared" si="209"/>
        <v>0</v>
      </c>
      <c r="BN402" s="34">
        <f>IF($B402="P",VLOOKUP($E402,'[2]Costeo-JUL26'!$B$9:$CQ$307,BN$1,0),0)</f>
        <v>0</v>
      </c>
      <c r="BO402" s="16">
        <f>IF($B402="P",VLOOKUP($E402,'[2]Costeo-JUL26'!$B$9:$CQ$307,BO$1,0),0)*$G402</f>
        <v>0</v>
      </c>
      <c r="BP402" s="36">
        <f>IF($B402="P",VLOOKUP($E402,'[2]Costeo-JUL26'!$B$9:$CQ$307,BP$1,0),0)*$G402</f>
        <v>0</v>
      </c>
      <c r="BQ402" s="35">
        <f>IF($B402="P",VLOOKUP($E402,'[2]Costeo-JUL26'!$B$9:$CQ$307,BQ$1,0),0)</f>
        <v>0</v>
      </c>
      <c r="BR402" s="36">
        <f t="shared" si="210"/>
        <v>0</v>
      </c>
      <c r="BS402" s="36">
        <f t="shared" si="211"/>
        <v>0</v>
      </c>
      <c r="BT402" s="34">
        <f>IF($B402="P",VLOOKUP($E402,'[2]Costeo-JUL26'!$B$9:$CQ$307,BT$1,0),0)</f>
        <v>0</v>
      </c>
      <c r="BU402" s="16">
        <f>IF($B402="P",VLOOKUP($E402,'[2]Costeo-JUL26'!$B$9:$CQ$307,BU$1,0),0)*$G402</f>
        <v>0</v>
      </c>
      <c r="BV402" s="36">
        <f>IF($B402="P",VLOOKUP($E402,'[2]Costeo-JUL26'!$B$9:$CQ$307,BV$1,0),0)*$G402</f>
        <v>0</v>
      </c>
      <c r="BW402" s="35">
        <f>IF($B402="P",VLOOKUP($E402,'[2]Costeo-JUL26'!$B$9:$CQ$307,BW$1,0),0)</f>
        <v>0</v>
      </c>
      <c r="BX402" s="36">
        <f t="shared" si="212"/>
        <v>0</v>
      </c>
      <c r="BY402" s="36">
        <f t="shared" si="213"/>
        <v>0</v>
      </c>
      <c r="BZ402" s="34">
        <f>IF($B402="P",VLOOKUP($E402,'[2]Costeo-JUL26'!$B$9:$CQ$307,BZ$1,0),0)</f>
        <v>0</v>
      </c>
      <c r="CA402" s="16">
        <f>IF($B402="P",VLOOKUP($E402,'[2]Costeo-JUL26'!$B$9:$CQ$307,CA$1,0),0)*$G402</f>
        <v>0</v>
      </c>
      <c r="CB402" s="36">
        <f>IF($B402="P",VLOOKUP($E402,'[2]Costeo-JUL26'!$B$9:$CQ$307,CB$1,0),0)*$G402</f>
        <v>0</v>
      </c>
      <c r="CC402" s="35">
        <f>IF($B402="P",VLOOKUP($E402,'[2]Costeo-JUL26'!$B$9:$CQ$307,CC$1,0),0)</f>
        <v>0</v>
      </c>
      <c r="CD402" s="36">
        <f t="shared" si="214"/>
        <v>0</v>
      </c>
      <c r="CE402" s="36">
        <f t="shared" si="215"/>
        <v>0</v>
      </c>
      <c r="CF402" s="37">
        <f t="shared" si="187"/>
        <v>0</v>
      </c>
      <c r="CG402" s="36">
        <f>IF($B402="r",VLOOKUP($E402,'[2]Costeo-JUL26'!$B$9:$CQ$307,CG$1,0),0)*$G402</f>
        <v>55193.83653</v>
      </c>
      <c r="CH402" s="35">
        <f>VLOOKUP($E402,'[2]TEORICOS (05.26)'!$A$8:$T$251,CH$1,0)</f>
        <v>0.14000000000000001</v>
      </c>
      <c r="CI402" s="36">
        <f t="shared" si="216"/>
        <v>26858.276485800001</v>
      </c>
      <c r="CJ402" s="37">
        <f t="shared" si="217"/>
        <v>82052.113015800001</v>
      </c>
      <c r="CM402" s="16">
        <f>SUMIFS('[1]Ajuste Inventario'!$I:$I,'[1]Ajuste Inventario'!$B:$B,E402,'[1]Ajuste Inventario'!$S:$S,D402)*-1</f>
        <v>0</v>
      </c>
      <c r="CN402" s="36">
        <f t="shared" si="188"/>
        <v>0</v>
      </c>
      <c r="CP402" t="str">
        <f t="shared" si="189"/>
        <v>505Org.Vtas La Plata</v>
      </c>
      <c r="CQ402" s="10" t="e">
        <f t="shared" si="190"/>
        <v>#DIV/0!</v>
      </c>
    </row>
    <row r="403" spans="1:95" x14ac:dyDescent="0.25">
      <c r="A403" s="30">
        <v>46204</v>
      </c>
      <c r="B403" s="31" t="str">
        <f>VLOOKUP($E403,'[2]TEORICOS (05.26)'!$A$8:$T$251,B$1,0)</f>
        <v>R</v>
      </c>
      <c r="C403" s="32" t="str">
        <f>VLOOKUP($E403,'[2]TEORICOS (05.26)'!$A$8:$T$251,C$1,0)</f>
        <v>Ades</v>
      </c>
      <c r="D403" t="s">
        <v>218</v>
      </c>
      <c r="E403">
        <v>509</v>
      </c>
      <c r="F403" t="s">
        <v>192</v>
      </c>
      <c r="G403" s="16">
        <v>550.66700000000003</v>
      </c>
      <c r="H403" s="16">
        <v>116.19073699999954</v>
      </c>
      <c r="I403" s="33">
        <v>2469341.4900000114</v>
      </c>
      <c r="J403" s="33">
        <v>2437489.47000001</v>
      </c>
      <c r="K403" s="34">
        <f>IF($B403="P",VLOOKUP($E403,'[2]Costeo-JUL26'!$B$9:$CQ$307,K$1,0),0)</f>
        <v>0</v>
      </c>
      <c r="L403" s="35">
        <f>VLOOKUP($E403,'[2]TEORICOS (05.26)'!$A$8:$T$251,L$1,0)</f>
        <v>0.24</v>
      </c>
      <c r="M403" s="36">
        <f t="shared" si="191"/>
        <v>0</v>
      </c>
      <c r="N403" s="35">
        <f>IF($B403="P",VLOOKUP($E403,'[2]Costeo-JUL26'!$B$9:$CQ$307,N$1,0),0)</f>
        <v>0</v>
      </c>
      <c r="O403" s="36">
        <f t="shared" si="192"/>
        <v>0</v>
      </c>
      <c r="P403" s="36">
        <f>IF($B403="P",VLOOKUP($E403,'[2]Costeo-JUL26'!$B$9:$CQ$307,P$1,0),0)*H403</f>
        <v>0</v>
      </c>
      <c r="Q403" s="36">
        <f t="shared" si="193"/>
        <v>0</v>
      </c>
      <c r="R403" s="34">
        <f>IF($B403="P",VLOOKUP($E403,'[2]Costeo-JUL26'!$B$9:$CQ$307,R$1,0),0)</f>
        <v>0</v>
      </c>
      <c r="S403" s="16">
        <f>IF($B403="P",VLOOKUP($E403,'[2]Costeo-JUL26'!$B$9:$CQ$307,S$1,0),0)*$G403</f>
        <v>0</v>
      </c>
      <c r="T403" s="36">
        <f>IF($B403="P",VLOOKUP($E403,'[2]Costeo-JUL26'!$B$9:$CQ$307,T$1,0),0)*$G403</f>
        <v>0</v>
      </c>
      <c r="U403" s="35">
        <f>IF($B403="P",VLOOKUP($E403,'[2]Costeo-JUL26'!$B$9:$CQ$307,U$1,0),0)</f>
        <v>0</v>
      </c>
      <c r="V403" s="36">
        <f t="shared" si="194"/>
        <v>0</v>
      </c>
      <c r="W403" s="36">
        <f t="shared" si="195"/>
        <v>0</v>
      </c>
      <c r="X403" s="34">
        <f>IF($B403="P",VLOOKUP($E403,'[2]Costeo-JUL26'!$B$9:$CQ$307,X$1,0),0)</f>
        <v>0</v>
      </c>
      <c r="Y403" s="16">
        <f>IF($B403="P",VLOOKUP($E403,'[2]Costeo-JUL26'!$B$9:$CQ$307,Y$1,0),0)*$G403</f>
        <v>0</v>
      </c>
      <c r="Z403" s="36">
        <f>IF($B403="P",VLOOKUP($E403,'[2]Costeo-JUL26'!$B$9:$CQ$307,Z$1,0),0)*$G403</f>
        <v>0</v>
      </c>
      <c r="AA403" s="35">
        <f>IF($B403="P",VLOOKUP($E403,'[2]Costeo-JUL26'!$B$9:$CQ$307,AA$1,0),0)</f>
        <v>0</v>
      </c>
      <c r="AB403" s="36">
        <f t="shared" si="196"/>
        <v>0</v>
      </c>
      <c r="AC403" s="36">
        <f t="shared" si="197"/>
        <v>0</v>
      </c>
      <c r="AD403" s="34">
        <f>IF($B403="P",VLOOKUP($E403,'[2]Costeo-JUL26'!$B$9:$CQ$307,AD$1,0),0)</f>
        <v>0</v>
      </c>
      <c r="AE403" s="16">
        <f>IF($B403="P",VLOOKUP($E403,'[2]Costeo-JUL26'!$B$9:$CQ$307,AE$1,0),0)*$G403</f>
        <v>0</v>
      </c>
      <c r="AF403" s="36">
        <f>IF($B403="P",VLOOKUP($E403,'[2]Costeo-JUL26'!$B$9:$CQ$307,AF$1,0),0)*$G403</f>
        <v>0</v>
      </c>
      <c r="AG403" s="35">
        <f>IF($B403="P",VLOOKUP($E403,'[2]Costeo-JUL26'!$B$9:$CQ$307,AG$1,0),0)</f>
        <v>0</v>
      </c>
      <c r="AH403" s="36">
        <f t="shared" si="198"/>
        <v>0</v>
      </c>
      <c r="AI403" s="36">
        <f t="shared" si="199"/>
        <v>0</v>
      </c>
      <c r="AJ403" s="34">
        <f>IF($B403="P",VLOOKUP($E403,'[2]Costeo-JUL26'!$B$9:$CQ$307,AJ$1,0),0)</f>
        <v>0</v>
      </c>
      <c r="AK403" s="16">
        <f>IF($B403="P",VLOOKUP($E403,'[2]Costeo-JUL26'!$B$9:$CQ$307,AK$1,0),0)*$G403</f>
        <v>0</v>
      </c>
      <c r="AL403" s="36">
        <f>IF($B403="P",VLOOKUP($E403,'[2]Costeo-JUL26'!$B$9:$CQ$307,AL$1,0),0)*$G403</f>
        <v>0</v>
      </c>
      <c r="AM403" s="35">
        <f>IF($B403="P",VLOOKUP($E403,'[2]Costeo-JUL26'!$B$9:$CQ$307,AM$1,0),0)</f>
        <v>0</v>
      </c>
      <c r="AN403" s="36">
        <f t="shared" si="200"/>
        <v>0</v>
      </c>
      <c r="AO403" s="36">
        <f t="shared" si="201"/>
        <v>0</v>
      </c>
      <c r="AP403" s="34">
        <f>IF($B403="P",VLOOKUP($E403,'[2]Costeo-JUL26'!$B$9:$CQ$307,AP$1,0),0)</f>
        <v>0</v>
      </c>
      <c r="AQ403" s="16">
        <f>IF($B403="P",VLOOKUP($E403,'[2]Costeo-JUL26'!$B$9:$CQ$307,AQ$1,0),0)*$G403</f>
        <v>0</v>
      </c>
      <c r="AR403" s="36">
        <f>IF($B403="P",VLOOKUP($E403,'[2]Costeo-JUL26'!$B$9:$CQ$307,AR$1,0),0)*$G403</f>
        <v>0</v>
      </c>
      <c r="AS403" s="35">
        <f>IF($B403="P",VLOOKUP($E403,'[2]Costeo-JUL26'!$B$9:$CQ$307,AS$1,0),0)</f>
        <v>0</v>
      </c>
      <c r="AT403" s="36">
        <f t="shared" si="202"/>
        <v>0</v>
      </c>
      <c r="AU403" s="36">
        <f t="shared" si="203"/>
        <v>0</v>
      </c>
      <c r="AV403" s="34">
        <f>IF($B403="P",VLOOKUP($E403,'[2]Costeo-JUL26'!$B$9:$CQ$307,AV$1,0),0)</f>
        <v>0</v>
      </c>
      <c r="AW403" s="16">
        <f>IF($B403="P",VLOOKUP($E403,'[2]Costeo-JUL26'!$B$9:$CQ$307,AW$1,0),0)*$G403</f>
        <v>0</v>
      </c>
      <c r="AX403" s="36">
        <f>IF($B403="P",VLOOKUP($E403,'[2]Costeo-JUL26'!$B$9:$CQ$307,AX$1,0),0)*$G403</f>
        <v>0</v>
      </c>
      <c r="AY403" s="35">
        <f>IF($B403="P",VLOOKUP($E403,'[2]Costeo-JUL26'!$B$9:$CQ$307,AY$1,0),0)</f>
        <v>0</v>
      </c>
      <c r="AZ403" s="36">
        <f t="shared" si="204"/>
        <v>0</v>
      </c>
      <c r="BA403" s="36">
        <f t="shared" si="205"/>
        <v>0</v>
      </c>
      <c r="BB403" s="34">
        <f>IF($B403="P",VLOOKUP($E403,'[2]Costeo-JUL26'!$B$9:$CQ$307,BB$1,0),0)</f>
        <v>0</v>
      </c>
      <c r="BC403" s="16">
        <f>IF($B403="P",VLOOKUP($E403,'[2]Costeo-JUL26'!$B$9:$CQ$307,BC$1,0),0)*$G403</f>
        <v>0</v>
      </c>
      <c r="BD403" s="36">
        <f>IF($B403="P",VLOOKUP($E403,'[2]Costeo-JUL26'!$B$9:$CQ$307,BD$1,0),0)*$G403</f>
        <v>0</v>
      </c>
      <c r="BE403" s="35">
        <f>IF($B403="P",VLOOKUP($E403,'[2]Costeo-JUL26'!$B$9:$CQ$307,BE$1,0),0)</f>
        <v>0</v>
      </c>
      <c r="BF403" s="36">
        <f t="shared" si="206"/>
        <v>0</v>
      </c>
      <c r="BG403" s="36">
        <f t="shared" si="207"/>
        <v>0</v>
      </c>
      <c r="BH403" s="34">
        <f>IF($B403="P",VLOOKUP($E403,'[2]Costeo-JUL26'!$B$9:$CQ$307,BH$1,0),0)</f>
        <v>0</v>
      </c>
      <c r="BI403" s="16">
        <f>IF($B403="P",VLOOKUP($E403,'[2]Costeo-JUL26'!$B$9:$CQ$307,BI$1,0),0)*$G403</f>
        <v>0</v>
      </c>
      <c r="BJ403" s="36">
        <f>IF($B403="P",VLOOKUP($E403,'[2]Costeo-JUL26'!$B$9:$CQ$307,BJ$1,0),0)*$G403</f>
        <v>0</v>
      </c>
      <c r="BK403" s="35">
        <f>IF(BH403=910319,0,IF($B403="P",VLOOKUP($E403,'[2]Costeo-JUL26'!$B$9:$CQ$307,BK$1,0),0))</f>
        <v>0</v>
      </c>
      <c r="BL403" s="36">
        <f t="shared" si="208"/>
        <v>0</v>
      </c>
      <c r="BM403" s="36">
        <f t="shared" si="209"/>
        <v>0</v>
      </c>
      <c r="BN403" s="34">
        <f>IF($B403="P",VLOOKUP($E403,'[2]Costeo-JUL26'!$B$9:$CQ$307,BN$1,0),0)</f>
        <v>0</v>
      </c>
      <c r="BO403" s="16">
        <f>IF($B403="P",VLOOKUP($E403,'[2]Costeo-JUL26'!$B$9:$CQ$307,BO$1,0),0)*$G403</f>
        <v>0</v>
      </c>
      <c r="BP403" s="36">
        <f>IF($B403="P",VLOOKUP($E403,'[2]Costeo-JUL26'!$B$9:$CQ$307,BP$1,0),0)*$G403</f>
        <v>0</v>
      </c>
      <c r="BQ403" s="35">
        <f>IF($B403="P",VLOOKUP($E403,'[2]Costeo-JUL26'!$B$9:$CQ$307,BQ$1,0),0)</f>
        <v>0</v>
      </c>
      <c r="BR403" s="36">
        <f t="shared" si="210"/>
        <v>0</v>
      </c>
      <c r="BS403" s="36">
        <f t="shared" si="211"/>
        <v>0</v>
      </c>
      <c r="BT403" s="34">
        <f>IF($B403="P",VLOOKUP($E403,'[2]Costeo-JUL26'!$B$9:$CQ$307,BT$1,0),0)</f>
        <v>0</v>
      </c>
      <c r="BU403" s="16">
        <f>IF($B403="P",VLOOKUP($E403,'[2]Costeo-JUL26'!$B$9:$CQ$307,BU$1,0),0)*$G403</f>
        <v>0</v>
      </c>
      <c r="BV403" s="36">
        <f>IF($B403="P",VLOOKUP($E403,'[2]Costeo-JUL26'!$B$9:$CQ$307,BV$1,0),0)*$G403</f>
        <v>0</v>
      </c>
      <c r="BW403" s="35">
        <f>IF($B403="P",VLOOKUP($E403,'[2]Costeo-JUL26'!$B$9:$CQ$307,BW$1,0),0)</f>
        <v>0</v>
      </c>
      <c r="BX403" s="36">
        <f t="shared" si="212"/>
        <v>0</v>
      </c>
      <c r="BY403" s="36">
        <f t="shared" si="213"/>
        <v>0</v>
      </c>
      <c r="BZ403" s="34">
        <f>IF($B403="P",VLOOKUP($E403,'[2]Costeo-JUL26'!$B$9:$CQ$307,BZ$1,0),0)</f>
        <v>0</v>
      </c>
      <c r="CA403" s="16">
        <f>IF($B403="P",VLOOKUP($E403,'[2]Costeo-JUL26'!$B$9:$CQ$307,CA$1,0),0)*$G403</f>
        <v>0</v>
      </c>
      <c r="CB403" s="36">
        <f>IF($B403="P",VLOOKUP($E403,'[2]Costeo-JUL26'!$B$9:$CQ$307,CB$1,0),0)*$G403</f>
        <v>0</v>
      </c>
      <c r="CC403" s="35">
        <f>IF($B403="P",VLOOKUP($E403,'[2]Costeo-JUL26'!$B$9:$CQ$307,CC$1,0),0)</f>
        <v>0</v>
      </c>
      <c r="CD403" s="36">
        <f t="shared" si="214"/>
        <v>0</v>
      </c>
      <c r="CE403" s="36">
        <f t="shared" si="215"/>
        <v>0</v>
      </c>
      <c r="CF403" s="37">
        <f t="shared" si="187"/>
        <v>0</v>
      </c>
      <c r="CG403" s="36">
        <f>IF($B403="r",VLOOKUP($E403,'[2]Costeo-JUL26'!$B$9:$CQ$307,CG$1,0),0)*$G403</f>
        <v>930401.45652999997</v>
      </c>
      <c r="CH403" s="35">
        <f>VLOOKUP($E403,'[2]TEORICOS (05.26)'!$A$8:$T$251,CH$1,0)</f>
        <v>0.14000000000000001</v>
      </c>
      <c r="CI403" s="36">
        <f t="shared" si="216"/>
        <v>454741.2688858023</v>
      </c>
      <c r="CJ403" s="37">
        <f t="shared" si="217"/>
        <v>1385142.7254158023</v>
      </c>
      <c r="CM403" s="16">
        <f>SUMIFS('[1]Ajuste Inventario'!$I:$I,'[1]Ajuste Inventario'!$B:$B,E403,'[1]Ajuste Inventario'!$S:$S,D403)*-1</f>
        <v>0</v>
      </c>
      <c r="CN403" s="36">
        <f t="shared" si="188"/>
        <v>0</v>
      </c>
      <c r="CP403" t="str">
        <f t="shared" si="189"/>
        <v>509Org.Vtas La Plata</v>
      </c>
      <c r="CQ403" s="10" t="e">
        <f t="shared" si="190"/>
        <v>#DIV/0!</v>
      </c>
    </row>
    <row r="404" spans="1:95" x14ac:dyDescent="0.25">
      <c r="A404" s="30">
        <v>46204</v>
      </c>
      <c r="B404" s="31" t="str">
        <f>VLOOKUP($E404,'[2]TEORICOS (05.26)'!$A$8:$T$251,B$1,0)</f>
        <v>R</v>
      </c>
      <c r="C404" s="32" t="str">
        <f>VLOOKUP($E404,'[2]TEORICOS (05.26)'!$A$8:$T$251,C$1,0)</f>
        <v>Ades</v>
      </c>
      <c r="D404" t="s">
        <v>218</v>
      </c>
      <c r="E404">
        <v>593</v>
      </c>
      <c r="F404" t="s">
        <v>193</v>
      </c>
      <c r="G404" s="16">
        <v>155</v>
      </c>
      <c r="H404" s="16">
        <v>218.39499999999981</v>
      </c>
      <c r="I404" s="33">
        <v>2673561.9300000002</v>
      </c>
      <c r="J404" s="33">
        <v>2655573.3099999996</v>
      </c>
      <c r="K404" s="34">
        <f>IF($B404="P",VLOOKUP($E404,'[2]Costeo-JUL26'!$B$9:$CQ$307,K$1,0),0)</f>
        <v>0</v>
      </c>
      <c r="L404" s="35">
        <f>VLOOKUP($E404,'[2]TEORICOS (05.26)'!$A$8:$T$251,L$1,0)</f>
        <v>0.24</v>
      </c>
      <c r="M404" s="36">
        <f t="shared" si="191"/>
        <v>0</v>
      </c>
      <c r="N404" s="35">
        <f>IF($B404="P",VLOOKUP($E404,'[2]Costeo-JUL26'!$B$9:$CQ$307,N$1,0),0)</f>
        <v>0</v>
      </c>
      <c r="O404" s="36">
        <f t="shared" si="192"/>
        <v>0</v>
      </c>
      <c r="P404" s="36">
        <f>IF($B404="P",VLOOKUP($E404,'[2]Costeo-JUL26'!$B$9:$CQ$307,P$1,0),0)*H404</f>
        <v>0</v>
      </c>
      <c r="Q404" s="36">
        <f t="shared" si="193"/>
        <v>0</v>
      </c>
      <c r="R404" s="34">
        <f>IF($B404="P",VLOOKUP($E404,'[2]Costeo-JUL26'!$B$9:$CQ$307,R$1,0),0)</f>
        <v>0</v>
      </c>
      <c r="S404" s="16">
        <f>IF($B404="P",VLOOKUP($E404,'[2]Costeo-JUL26'!$B$9:$CQ$307,S$1,0),0)*$G404</f>
        <v>0</v>
      </c>
      <c r="T404" s="36">
        <f>IF($B404="P",VLOOKUP($E404,'[2]Costeo-JUL26'!$B$9:$CQ$307,T$1,0),0)*$G404</f>
        <v>0</v>
      </c>
      <c r="U404" s="35">
        <f>IF($B404="P",VLOOKUP($E404,'[2]Costeo-JUL26'!$B$9:$CQ$307,U$1,0),0)</f>
        <v>0</v>
      </c>
      <c r="V404" s="36">
        <f t="shared" si="194"/>
        <v>0</v>
      </c>
      <c r="W404" s="36">
        <f t="shared" si="195"/>
        <v>0</v>
      </c>
      <c r="X404" s="34">
        <f>IF($B404="P",VLOOKUP($E404,'[2]Costeo-JUL26'!$B$9:$CQ$307,X$1,0),0)</f>
        <v>0</v>
      </c>
      <c r="Y404" s="16">
        <f>IF($B404="P",VLOOKUP($E404,'[2]Costeo-JUL26'!$B$9:$CQ$307,Y$1,0),0)*$G404</f>
        <v>0</v>
      </c>
      <c r="Z404" s="36">
        <f>IF($B404="P",VLOOKUP($E404,'[2]Costeo-JUL26'!$B$9:$CQ$307,Z$1,0),0)*$G404</f>
        <v>0</v>
      </c>
      <c r="AA404" s="35">
        <f>IF($B404="P",VLOOKUP($E404,'[2]Costeo-JUL26'!$B$9:$CQ$307,AA$1,0),0)</f>
        <v>0</v>
      </c>
      <c r="AB404" s="36">
        <f t="shared" si="196"/>
        <v>0</v>
      </c>
      <c r="AC404" s="36">
        <f t="shared" si="197"/>
        <v>0</v>
      </c>
      <c r="AD404" s="34">
        <f>IF($B404="P",VLOOKUP($E404,'[2]Costeo-JUL26'!$B$9:$CQ$307,AD$1,0),0)</f>
        <v>0</v>
      </c>
      <c r="AE404" s="16">
        <f>IF($B404="P",VLOOKUP($E404,'[2]Costeo-JUL26'!$B$9:$CQ$307,AE$1,0),0)*$G404</f>
        <v>0</v>
      </c>
      <c r="AF404" s="36">
        <f>IF($B404="P",VLOOKUP($E404,'[2]Costeo-JUL26'!$B$9:$CQ$307,AF$1,0),0)*$G404</f>
        <v>0</v>
      </c>
      <c r="AG404" s="35">
        <f>IF($B404="P",VLOOKUP($E404,'[2]Costeo-JUL26'!$B$9:$CQ$307,AG$1,0),0)</f>
        <v>0</v>
      </c>
      <c r="AH404" s="36">
        <f t="shared" si="198"/>
        <v>0</v>
      </c>
      <c r="AI404" s="36">
        <f t="shared" si="199"/>
        <v>0</v>
      </c>
      <c r="AJ404" s="34">
        <f>IF($B404="P",VLOOKUP($E404,'[2]Costeo-JUL26'!$B$9:$CQ$307,AJ$1,0),0)</f>
        <v>0</v>
      </c>
      <c r="AK404" s="16">
        <f>IF($B404="P",VLOOKUP($E404,'[2]Costeo-JUL26'!$B$9:$CQ$307,AK$1,0),0)*$G404</f>
        <v>0</v>
      </c>
      <c r="AL404" s="36">
        <f>IF($B404="P",VLOOKUP($E404,'[2]Costeo-JUL26'!$B$9:$CQ$307,AL$1,0),0)*$G404</f>
        <v>0</v>
      </c>
      <c r="AM404" s="35">
        <f>IF($B404="P",VLOOKUP($E404,'[2]Costeo-JUL26'!$B$9:$CQ$307,AM$1,0),0)</f>
        <v>0</v>
      </c>
      <c r="AN404" s="36">
        <f t="shared" si="200"/>
        <v>0</v>
      </c>
      <c r="AO404" s="36">
        <f t="shared" si="201"/>
        <v>0</v>
      </c>
      <c r="AP404" s="34">
        <f>IF($B404="P",VLOOKUP($E404,'[2]Costeo-JUL26'!$B$9:$CQ$307,AP$1,0),0)</f>
        <v>0</v>
      </c>
      <c r="AQ404" s="16">
        <f>IF($B404="P",VLOOKUP($E404,'[2]Costeo-JUL26'!$B$9:$CQ$307,AQ$1,0),0)*$G404</f>
        <v>0</v>
      </c>
      <c r="AR404" s="36">
        <f>IF($B404="P",VLOOKUP($E404,'[2]Costeo-JUL26'!$B$9:$CQ$307,AR$1,0),0)*$G404</f>
        <v>0</v>
      </c>
      <c r="AS404" s="35">
        <f>IF($B404="P",VLOOKUP($E404,'[2]Costeo-JUL26'!$B$9:$CQ$307,AS$1,0),0)</f>
        <v>0</v>
      </c>
      <c r="AT404" s="36">
        <f t="shared" si="202"/>
        <v>0</v>
      </c>
      <c r="AU404" s="36">
        <f t="shared" si="203"/>
        <v>0</v>
      </c>
      <c r="AV404" s="34">
        <f>IF($B404="P",VLOOKUP($E404,'[2]Costeo-JUL26'!$B$9:$CQ$307,AV$1,0),0)</f>
        <v>0</v>
      </c>
      <c r="AW404" s="16">
        <f>IF($B404="P",VLOOKUP($E404,'[2]Costeo-JUL26'!$B$9:$CQ$307,AW$1,0),0)*$G404</f>
        <v>0</v>
      </c>
      <c r="AX404" s="36">
        <f>IF($B404="P",VLOOKUP($E404,'[2]Costeo-JUL26'!$B$9:$CQ$307,AX$1,0),0)*$G404</f>
        <v>0</v>
      </c>
      <c r="AY404" s="35">
        <f>IF($B404="P",VLOOKUP($E404,'[2]Costeo-JUL26'!$B$9:$CQ$307,AY$1,0),0)</f>
        <v>0</v>
      </c>
      <c r="AZ404" s="36">
        <f t="shared" si="204"/>
        <v>0</v>
      </c>
      <c r="BA404" s="36">
        <f t="shared" si="205"/>
        <v>0</v>
      </c>
      <c r="BB404" s="34">
        <f>IF($B404="P",VLOOKUP($E404,'[2]Costeo-JUL26'!$B$9:$CQ$307,BB$1,0),0)</f>
        <v>0</v>
      </c>
      <c r="BC404" s="16">
        <f>IF($B404="P",VLOOKUP($E404,'[2]Costeo-JUL26'!$B$9:$CQ$307,BC$1,0),0)*$G404</f>
        <v>0</v>
      </c>
      <c r="BD404" s="36">
        <f>IF($B404="P",VLOOKUP($E404,'[2]Costeo-JUL26'!$B$9:$CQ$307,BD$1,0),0)*$G404</f>
        <v>0</v>
      </c>
      <c r="BE404" s="35">
        <f>IF($B404="P",VLOOKUP($E404,'[2]Costeo-JUL26'!$B$9:$CQ$307,BE$1,0),0)</f>
        <v>0</v>
      </c>
      <c r="BF404" s="36">
        <f t="shared" si="206"/>
        <v>0</v>
      </c>
      <c r="BG404" s="36">
        <f t="shared" si="207"/>
        <v>0</v>
      </c>
      <c r="BH404" s="34">
        <f>IF($B404="P",VLOOKUP($E404,'[2]Costeo-JUL26'!$B$9:$CQ$307,BH$1,0),0)</f>
        <v>0</v>
      </c>
      <c r="BI404" s="16">
        <f>IF($B404="P",VLOOKUP($E404,'[2]Costeo-JUL26'!$B$9:$CQ$307,BI$1,0),0)*$G404</f>
        <v>0</v>
      </c>
      <c r="BJ404" s="36">
        <f>IF($B404="P",VLOOKUP($E404,'[2]Costeo-JUL26'!$B$9:$CQ$307,BJ$1,0),0)*$G404</f>
        <v>0</v>
      </c>
      <c r="BK404" s="35">
        <f>IF(BH404=910319,0,IF($B404="P",VLOOKUP($E404,'[2]Costeo-JUL26'!$B$9:$CQ$307,BK$1,0),0))</f>
        <v>0</v>
      </c>
      <c r="BL404" s="36">
        <f t="shared" si="208"/>
        <v>0</v>
      </c>
      <c r="BM404" s="36">
        <f t="shared" si="209"/>
        <v>0</v>
      </c>
      <c r="BN404" s="34">
        <f>IF($B404="P",VLOOKUP($E404,'[2]Costeo-JUL26'!$B$9:$CQ$307,BN$1,0),0)</f>
        <v>0</v>
      </c>
      <c r="BO404" s="16">
        <f>IF($B404="P",VLOOKUP($E404,'[2]Costeo-JUL26'!$B$9:$CQ$307,BO$1,0),0)*$G404</f>
        <v>0</v>
      </c>
      <c r="BP404" s="36">
        <f>IF($B404="P",VLOOKUP($E404,'[2]Costeo-JUL26'!$B$9:$CQ$307,BP$1,0),0)*$G404</f>
        <v>0</v>
      </c>
      <c r="BQ404" s="35">
        <f>IF($B404="P",VLOOKUP($E404,'[2]Costeo-JUL26'!$B$9:$CQ$307,BQ$1,0),0)</f>
        <v>0</v>
      </c>
      <c r="BR404" s="36">
        <f t="shared" si="210"/>
        <v>0</v>
      </c>
      <c r="BS404" s="36">
        <f t="shared" si="211"/>
        <v>0</v>
      </c>
      <c r="BT404" s="34">
        <f>IF($B404="P",VLOOKUP($E404,'[2]Costeo-JUL26'!$B$9:$CQ$307,BT$1,0),0)</f>
        <v>0</v>
      </c>
      <c r="BU404" s="16">
        <f>IF($B404="P",VLOOKUP($E404,'[2]Costeo-JUL26'!$B$9:$CQ$307,BU$1,0),0)*$G404</f>
        <v>0</v>
      </c>
      <c r="BV404" s="36">
        <f>IF($B404="P",VLOOKUP($E404,'[2]Costeo-JUL26'!$B$9:$CQ$307,BV$1,0),0)*$G404</f>
        <v>0</v>
      </c>
      <c r="BW404" s="35">
        <f>IF($B404="P",VLOOKUP($E404,'[2]Costeo-JUL26'!$B$9:$CQ$307,BW$1,0),0)</f>
        <v>0</v>
      </c>
      <c r="BX404" s="36">
        <f t="shared" si="212"/>
        <v>0</v>
      </c>
      <c r="BY404" s="36">
        <f t="shared" si="213"/>
        <v>0</v>
      </c>
      <c r="BZ404" s="34">
        <f>IF($B404="P",VLOOKUP($E404,'[2]Costeo-JUL26'!$B$9:$CQ$307,BZ$1,0),0)</f>
        <v>0</v>
      </c>
      <c r="CA404" s="16">
        <f>IF($B404="P",VLOOKUP($E404,'[2]Costeo-JUL26'!$B$9:$CQ$307,CA$1,0),0)*$G404</f>
        <v>0</v>
      </c>
      <c r="CB404" s="36">
        <f>IF($B404="P",VLOOKUP($E404,'[2]Costeo-JUL26'!$B$9:$CQ$307,CB$1,0),0)*$G404</f>
        <v>0</v>
      </c>
      <c r="CC404" s="35">
        <f>IF($B404="P",VLOOKUP($E404,'[2]Costeo-JUL26'!$B$9:$CQ$307,CC$1,0),0)</f>
        <v>0</v>
      </c>
      <c r="CD404" s="36">
        <f t="shared" si="214"/>
        <v>0</v>
      </c>
      <c r="CE404" s="36">
        <f t="shared" si="215"/>
        <v>0</v>
      </c>
      <c r="CF404" s="37">
        <f t="shared" si="187"/>
        <v>0</v>
      </c>
      <c r="CG404" s="36">
        <f>IF($B404="r",VLOOKUP($E404,'[2]Costeo-JUL26'!$B$9:$CQ$307,CG$1,0),0)*$G404</f>
        <v>1219008.3499999999</v>
      </c>
      <c r="CH404" s="35">
        <f>VLOOKUP($E404,'[2]TEORICOS (05.26)'!$A$8:$T$251,CH$1,0)</f>
        <v>0.14000000000000001</v>
      </c>
      <c r="CI404" s="36">
        <f t="shared" si="216"/>
        <v>466676.42539999983</v>
      </c>
      <c r="CJ404" s="37">
        <f t="shared" si="217"/>
        <v>1685684.7753999997</v>
      </c>
      <c r="CM404" s="16">
        <f>SUMIFS('[1]Ajuste Inventario'!$I:$I,'[1]Ajuste Inventario'!$B:$B,E404,'[1]Ajuste Inventario'!$S:$S,D404)*-1</f>
        <v>0</v>
      </c>
      <c r="CN404" s="36">
        <f t="shared" si="188"/>
        <v>0</v>
      </c>
      <c r="CP404" t="str">
        <f t="shared" si="189"/>
        <v>593Org.Vtas La Plata</v>
      </c>
      <c r="CQ404" s="10" t="e">
        <f t="shared" si="190"/>
        <v>#DIV/0!</v>
      </c>
    </row>
    <row r="405" spans="1:95" x14ac:dyDescent="0.25">
      <c r="A405" s="30">
        <v>46204</v>
      </c>
      <c r="B405" s="31" t="str">
        <f>VLOOKUP($E405,'[2]TEORICOS (05.26)'!$A$8:$T$251,B$1,0)</f>
        <v>R</v>
      </c>
      <c r="C405" s="32" t="str">
        <f>VLOOKUP($E405,'[2]TEORICOS (05.26)'!$A$8:$T$251,C$1,0)</f>
        <v>Ades</v>
      </c>
      <c r="D405" t="s">
        <v>218</v>
      </c>
      <c r="E405">
        <v>594</v>
      </c>
      <c r="F405" t="s">
        <v>194</v>
      </c>
      <c r="G405" s="16">
        <v>211.875</v>
      </c>
      <c r="H405" s="16">
        <v>298.53187499999979</v>
      </c>
      <c r="I405" s="33">
        <v>3700553.5499999989</v>
      </c>
      <c r="J405" s="33">
        <v>3646360.6999999993</v>
      </c>
      <c r="K405" s="34">
        <f>IF($B405="P",VLOOKUP($E405,'[2]Costeo-JUL26'!$B$9:$CQ$307,K$1,0),0)</f>
        <v>0</v>
      </c>
      <c r="L405" s="35">
        <f>VLOOKUP($E405,'[2]TEORICOS (05.26)'!$A$8:$T$251,L$1,0)</f>
        <v>0.24</v>
      </c>
      <c r="M405" s="36">
        <f t="shared" si="191"/>
        <v>0</v>
      </c>
      <c r="N405" s="35">
        <f>IF($B405="P",VLOOKUP($E405,'[2]Costeo-JUL26'!$B$9:$CQ$307,N$1,0),0)</f>
        <v>0</v>
      </c>
      <c r="O405" s="36">
        <f t="shared" si="192"/>
        <v>0</v>
      </c>
      <c r="P405" s="36">
        <f>IF($B405="P",VLOOKUP($E405,'[2]Costeo-JUL26'!$B$9:$CQ$307,P$1,0),0)*H405</f>
        <v>0</v>
      </c>
      <c r="Q405" s="36">
        <f t="shared" si="193"/>
        <v>0</v>
      </c>
      <c r="R405" s="34">
        <f>IF($B405="P",VLOOKUP($E405,'[2]Costeo-JUL26'!$B$9:$CQ$307,R$1,0),0)</f>
        <v>0</v>
      </c>
      <c r="S405" s="16">
        <f>IF($B405="P",VLOOKUP($E405,'[2]Costeo-JUL26'!$B$9:$CQ$307,S$1,0),0)*$G405</f>
        <v>0</v>
      </c>
      <c r="T405" s="36">
        <f>IF($B405="P",VLOOKUP($E405,'[2]Costeo-JUL26'!$B$9:$CQ$307,T$1,0),0)*$G405</f>
        <v>0</v>
      </c>
      <c r="U405" s="35">
        <f>IF($B405="P",VLOOKUP($E405,'[2]Costeo-JUL26'!$B$9:$CQ$307,U$1,0),0)</f>
        <v>0</v>
      </c>
      <c r="V405" s="36">
        <f t="shared" si="194"/>
        <v>0</v>
      </c>
      <c r="W405" s="36">
        <f t="shared" si="195"/>
        <v>0</v>
      </c>
      <c r="X405" s="34">
        <f>IF($B405="P",VLOOKUP($E405,'[2]Costeo-JUL26'!$B$9:$CQ$307,X$1,0),0)</f>
        <v>0</v>
      </c>
      <c r="Y405" s="16">
        <f>IF($B405="P",VLOOKUP($E405,'[2]Costeo-JUL26'!$B$9:$CQ$307,Y$1,0),0)*$G405</f>
        <v>0</v>
      </c>
      <c r="Z405" s="36">
        <f>IF($B405="P",VLOOKUP($E405,'[2]Costeo-JUL26'!$B$9:$CQ$307,Z$1,0),0)*$G405</f>
        <v>0</v>
      </c>
      <c r="AA405" s="35">
        <f>IF($B405="P",VLOOKUP($E405,'[2]Costeo-JUL26'!$B$9:$CQ$307,AA$1,0),0)</f>
        <v>0</v>
      </c>
      <c r="AB405" s="36">
        <f t="shared" si="196"/>
        <v>0</v>
      </c>
      <c r="AC405" s="36">
        <f t="shared" si="197"/>
        <v>0</v>
      </c>
      <c r="AD405" s="34">
        <f>IF($B405="P",VLOOKUP($E405,'[2]Costeo-JUL26'!$B$9:$CQ$307,AD$1,0),0)</f>
        <v>0</v>
      </c>
      <c r="AE405" s="16">
        <f>IF($B405="P",VLOOKUP($E405,'[2]Costeo-JUL26'!$B$9:$CQ$307,AE$1,0),0)*$G405</f>
        <v>0</v>
      </c>
      <c r="AF405" s="36">
        <f>IF($B405="P",VLOOKUP($E405,'[2]Costeo-JUL26'!$B$9:$CQ$307,AF$1,0),0)*$G405</f>
        <v>0</v>
      </c>
      <c r="AG405" s="35">
        <f>IF($B405="P",VLOOKUP($E405,'[2]Costeo-JUL26'!$B$9:$CQ$307,AG$1,0),0)</f>
        <v>0</v>
      </c>
      <c r="AH405" s="36">
        <f t="shared" si="198"/>
        <v>0</v>
      </c>
      <c r="AI405" s="36">
        <f t="shared" si="199"/>
        <v>0</v>
      </c>
      <c r="AJ405" s="34">
        <f>IF($B405="P",VLOOKUP($E405,'[2]Costeo-JUL26'!$B$9:$CQ$307,AJ$1,0),0)</f>
        <v>0</v>
      </c>
      <c r="AK405" s="16">
        <f>IF($B405="P",VLOOKUP($E405,'[2]Costeo-JUL26'!$B$9:$CQ$307,AK$1,0),0)*$G405</f>
        <v>0</v>
      </c>
      <c r="AL405" s="36">
        <f>IF($B405="P",VLOOKUP($E405,'[2]Costeo-JUL26'!$B$9:$CQ$307,AL$1,0),0)*$G405</f>
        <v>0</v>
      </c>
      <c r="AM405" s="35">
        <f>IF($B405="P",VLOOKUP($E405,'[2]Costeo-JUL26'!$B$9:$CQ$307,AM$1,0),0)</f>
        <v>0</v>
      </c>
      <c r="AN405" s="36">
        <f t="shared" si="200"/>
        <v>0</v>
      </c>
      <c r="AO405" s="36">
        <f t="shared" si="201"/>
        <v>0</v>
      </c>
      <c r="AP405" s="34">
        <f>IF($B405="P",VLOOKUP($E405,'[2]Costeo-JUL26'!$B$9:$CQ$307,AP$1,0),0)</f>
        <v>0</v>
      </c>
      <c r="AQ405" s="16">
        <f>IF($B405="P",VLOOKUP($E405,'[2]Costeo-JUL26'!$B$9:$CQ$307,AQ$1,0),0)*$G405</f>
        <v>0</v>
      </c>
      <c r="AR405" s="36">
        <f>IF($B405="P",VLOOKUP($E405,'[2]Costeo-JUL26'!$B$9:$CQ$307,AR$1,0),0)*$G405</f>
        <v>0</v>
      </c>
      <c r="AS405" s="35">
        <f>IF($B405="P",VLOOKUP($E405,'[2]Costeo-JUL26'!$B$9:$CQ$307,AS$1,0),0)</f>
        <v>0</v>
      </c>
      <c r="AT405" s="36">
        <f t="shared" si="202"/>
        <v>0</v>
      </c>
      <c r="AU405" s="36">
        <f t="shared" si="203"/>
        <v>0</v>
      </c>
      <c r="AV405" s="34">
        <f>IF($B405="P",VLOOKUP($E405,'[2]Costeo-JUL26'!$B$9:$CQ$307,AV$1,0),0)</f>
        <v>0</v>
      </c>
      <c r="AW405" s="16">
        <f>IF($B405="P",VLOOKUP($E405,'[2]Costeo-JUL26'!$B$9:$CQ$307,AW$1,0),0)*$G405</f>
        <v>0</v>
      </c>
      <c r="AX405" s="36">
        <f>IF($B405="P",VLOOKUP($E405,'[2]Costeo-JUL26'!$B$9:$CQ$307,AX$1,0),0)*$G405</f>
        <v>0</v>
      </c>
      <c r="AY405" s="35">
        <f>IF($B405="P",VLOOKUP($E405,'[2]Costeo-JUL26'!$B$9:$CQ$307,AY$1,0),0)</f>
        <v>0</v>
      </c>
      <c r="AZ405" s="36">
        <f t="shared" si="204"/>
        <v>0</v>
      </c>
      <c r="BA405" s="36">
        <f t="shared" si="205"/>
        <v>0</v>
      </c>
      <c r="BB405" s="34">
        <f>IF($B405="P",VLOOKUP($E405,'[2]Costeo-JUL26'!$B$9:$CQ$307,BB$1,0),0)</f>
        <v>0</v>
      </c>
      <c r="BC405" s="16">
        <f>IF($B405="P",VLOOKUP($E405,'[2]Costeo-JUL26'!$B$9:$CQ$307,BC$1,0),0)*$G405</f>
        <v>0</v>
      </c>
      <c r="BD405" s="36">
        <f>IF($B405="P",VLOOKUP($E405,'[2]Costeo-JUL26'!$B$9:$CQ$307,BD$1,0),0)*$G405</f>
        <v>0</v>
      </c>
      <c r="BE405" s="35">
        <f>IF($B405="P",VLOOKUP($E405,'[2]Costeo-JUL26'!$B$9:$CQ$307,BE$1,0),0)</f>
        <v>0</v>
      </c>
      <c r="BF405" s="36">
        <f t="shared" si="206"/>
        <v>0</v>
      </c>
      <c r="BG405" s="36">
        <f t="shared" si="207"/>
        <v>0</v>
      </c>
      <c r="BH405" s="34">
        <f>IF($B405="P",VLOOKUP($E405,'[2]Costeo-JUL26'!$B$9:$CQ$307,BH$1,0),0)</f>
        <v>0</v>
      </c>
      <c r="BI405" s="16">
        <f>IF($B405="P",VLOOKUP($E405,'[2]Costeo-JUL26'!$B$9:$CQ$307,BI$1,0),0)*$G405</f>
        <v>0</v>
      </c>
      <c r="BJ405" s="36">
        <f>IF($B405="P",VLOOKUP($E405,'[2]Costeo-JUL26'!$B$9:$CQ$307,BJ$1,0),0)*$G405</f>
        <v>0</v>
      </c>
      <c r="BK405" s="35">
        <f>IF(BH405=910319,0,IF($B405="P",VLOOKUP($E405,'[2]Costeo-JUL26'!$B$9:$CQ$307,BK$1,0),0))</f>
        <v>0</v>
      </c>
      <c r="BL405" s="36">
        <f t="shared" si="208"/>
        <v>0</v>
      </c>
      <c r="BM405" s="36">
        <f t="shared" si="209"/>
        <v>0</v>
      </c>
      <c r="BN405" s="34">
        <f>IF($B405="P",VLOOKUP($E405,'[2]Costeo-JUL26'!$B$9:$CQ$307,BN$1,0),0)</f>
        <v>0</v>
      </c>
      <c r="BO405" s="16">
        <f>IF($B405="P",VLOOKUP($E405,'[2]Costeo-JUL26'!$B$9:$CQ$307,BO$1,0),0)*$G405</f>
        <v>0</v>
      </c>
      <c r="BP405" s="36">
        <f>IF($B405="P",VLOOKUP($E405,'[2]Costeo-JUL26'!$B$9:$CQ$307,BP$1,0),0)*$G405</f>
        <v>0</v>
      </c>
      <c r="BQ405" s="35">
        <f>IF($B405="P",VLOOKUP($E405,'[2]Costeo-JUL26'!$B$9:$CQ$307,BQ$1,0),0)</f>
        <v>0</v>
      </c>
      <c r="BR405" s="36">
        <f t="shared" si="210"/>
        <v>0</v>
      </c>
      <c r="BS405" s="36">
        <f t="shared" si="211"/>
        <v>0</v>
      </c>
      <c r="BT405" s="34">
        <f>IF($B405="P",VLOOKUP($E405,'[2]Costeo-JUL26'!$B$9:$CQ$307,BT$1,0),0)</f>
        <v>0</v>
      </c>
      <c r="BU405" s="16">
        <f>IF($B405="P",VLOOKUP($E405,'[2]Costeo-JUL26'!$B$9:$CQ$307,BU$1,0),0)*$G405</f>
        <v>0</v>
      </c>
      <c r="BV405" s="36">
        <f>IF($B405="P",VLOOKUP($E405,'[2]Costeo-JUL26'!$B$9:$CQ$307,BV$1,0),0)*$G405</f>
        <v>0</v>
      </c>
      <c r="BW405" s="35">
        <f>IF($B405="P",VLOOKUP($E405,'[2]Costeo-JUL26'!$B$9:$CQ$307,BW$1,0),0)</f>
        <v>0</v>
      </c>
      <c r="BX405" s="36">
        <f t="shared" si="212"/>
        <v>0</v>
      </c>
      <c r="BY405" s="36">
        <f t="shared" si="213"/>
        <v>0</v>
      </c>
      <c r="BZ405" s="34">
        <f>IF($B405="P",VLOOKUP($E405,'[2]Costeo-JUL26'!$B$9:$CQ$307,BZ$1,0),0)</f>
        <v>0</v>
      </c>
      <c r="CA405" s="16">
        <f>IF($B405="P",VLOOKUP($E405,'[2]Costeo-JUL26'!$B$9:$CQ$307,CA$1,0),0)*$G405</f>
        <v>0</v>
      </c>
      <c r="CB405" s="36">
        <f>IF($B405="P",VLOOKUP($E405,'[2]Costeo-JUL26'!$B$9:$CQ$307,CB$1,0),0)*$G405</f>
        <v>0</v>
      </c>
      <c r="CC405" s="35">
        <f>IF($B405="P",VLOOKUP($E405,'[2]Costeo-JUL26'!$B$9:$CQ$307,CC$1,0),0)</f>
        <v>0</v>
      </c>
      <c r="CD405" s="36">
        <f t="shared" si="214"/>
        <v>0</v>
      </c>
      <c r="CE405" s="36">
        <f t="shared" si="215"/>
        <v>0</v>
      </c>
      <c r="CF405" s="37">
        <f t="shared" si="187"/>
        <v>0</v>
      </c>
      <c r="CG405" s="36">
        <f>IF($B405="r",VLOOKUP($E405,'[2]Costeo-JUL26'!$B$9:$CQ$307,CG$1,0),0)*$G405</f>
        <v>1666305.76875</v>
      </c>
      <c r="CH405" s="35">
        <f>VLOOKUP($E405,'[2]TEORICOS (05.26)'!$A$8:$T$251,CH$1,0)</f>
        <v>0.14000000000000001</v>
      </c>
      <c r="CI405" s="36">
        <f t="shared" si="216"/>
        <v>641843.76037499972</v>
      </c>
      <c r="CJ405" s="37">
        <f t="shared" si="217"/>
        <v>2308149.5291249999</v>
      </c>
      <c r="CM405" s="16">
        <f>SUMIFS('[1]Ajuste Inventario'!$I:$I,'[1]Ajuste Inventario'!$B:$B,E405,'[1]Ajuste Inventario'!$S:$S,D405)*-1</f>
        <v>0</v>
      </c>
      <c r="CN405" s="36">
        <f t="shared" si="188"/>
        <v>0</v>
      </c>
      <c r="CP405" t="str">
        <f t="shared" si="189"/>
        <v>594Org.Vtas La Plata</v>
      </c>
      <c r="CQ405" s="10" t="e">
        <f t="shared" si="190"/>
        <v>#DIV/0!</v>
      </c>
    </row>
    <row r="406" spans="1:95" x14ac:dyDescent="0.25">
      <c r="A406" s="30">
        <v>46204</v>
      </c>
      <c r="B406" s="31" t="str">
        <f>VLOOKUP($E406,'[2]TEORICOS (05.26)'!$A$8:$T$251,B$1,0)</f>
        <v>R</v>
      </c>
      <c r="C406" s="32" t="str">
        <f>VLOOKUP($E406,'[2]TEORICOS (05.26)'!$A$8:$T$251,C$1,0)</f>
        <v>Ades</v>
      </c>
      <c r="D406" t="s">
        <v>218</v>
      </c>
      <c r="E406">
        <v>595</v>
      </c>
      <c r="F406" t="s">
        <v>195</v>
      </c>
      <c r="G406" s="16">
        <v>124</v>
      </c>
      <c r="H406" s="16">
        <v>174.71600000000018</v>
      </c>
      <c r="I406" s="33">
        <v>2154596.0800000024</v>
      </c>
      <c r="J406" s="33">
        <v>2118830.9000000022</v>
      </c>
      <c r="K406" s="34">
        <f>IF($B406="P",VLOOKUP($E406,'[2]Costeo-JUL26'!$B$9:$CQ$307,K$1,0),0)</f>
        <v>0</v>
      </c>
      <c r="L406" s="35">
        <f>VLOOKUP($E406,'[2]TEORICOS (05.26)'!$A$8:$T$251,L$1,0)</f>
        <v>0.24</v>
      </c>
      <c r="M406" s="36">
        <f t="shared" si="191"/>
        <v>0</v>
      </c>
      <c r="N406" s="35">
        <f>IF($B406="P",VLOOKUP($E406,'[2]Costeo-JUL26'!$B$9:$CQ$307,N$1,0),0)</f>
        <v>0</v>
      </c>
      <c r="O406" s="36">
        <f t="shared" si="192"/>
        <v>0</v>
      </c>
      <c r="P406" s="36">
        <f>IF($B406="P",VLOOKUP($E406,'[2]Costeo-JUL26'!$B$9:$CQ$307,P$1,0),0)*H406</f>
        <v>0</v>
      </c>
      <c r="Q406" s="36">
        <f t="shared" si="193"/>
        <v>0</v>
      </c>
      <c r="R406" s="34">
        <f>IF($B406="P",VLOOKUP($E406,'[2]Costeo-JUL26'!$B$9:$CQ$307,R$1,0),0)</f>
        <v>0</v>
      </c>
      <c r="S406" s="16">
        <f>IF($B406="P",VLOOKUP($E406,'[2]Costeo-JUL26'!$B$9:$CQ$307,S$1,0),0)*$G406</f>
        <v>0</v>
      </c>
      <c r="T406" s="36">
        <f>IF($B406="P",VLOOKUP($E406,'[2]Costeo-JUL26'!$B$9:$CQ$307,T$1,0),0)*$G406</f>
        <v>0</v>
      </c>
      <c r="U406" s="35">
        <f>IF($B406="P",VLOOKUP($E406,'[2]Costeo-JUL26'!$B$9:$CQ$307,U$1,0),0)</f>
        <v>0</v>
      </c>
      <c r="V406" s="36">
        <f t="shared" si="194"/>
        <v>0</v>
      </c>
      <c r="W406" s="36">
        <f t="shared" si="195"/>
        <v>0</v>
      </c>
      <c r="X406" s="34">
        <f>IF($B406="P",VLOOKUP($E406,'[2]Costeo-JUL26'!$B$9:$CQ$307,X$1,0),0)</f>
        <v>0</v>
      </c>
      <c r="Y406" s="16">
        <f>IF($B406="P",VLOOKUP($E406,'[2]Costeo-JUL26'!$B$9:$CQ$307,Y$1,0),0)*$G406</f>
        <v>0</v>
      </c>
      <c r="Z406" s="36">
        <f>IF($B406="P",VLOOKUP($E406,'[2]Costeo-JUL26'!$B$9:$CQ$307,Z$1,0),0)*$G406</f>
        <v>0</v>
      </c>
      <c r="AA406" s="35">
        <f>IF($B406="P",VLOOKUP($E406,'[2]Costeo-JUL26'!$B$9:$CQ$307,AA$1,0),0)</f>
        <v>0</v>
      </c>
      <c r="AB406" s="36">
        <f t="shared" si="196"/>
        <v>0</v>
      </c>
      <c r="AC406" s="36">
        <f t="shared" si="197"/>
        <v>0</v>
      </c>
      <c r="AD406" s="34">
        <f>IF($B406="P",VLOOKUP($E406,'[2]Costeo-JUL26'!$B$9:$CQ$307,AD$1,0),0)</f>
        <v>0</v>
      </c>
      <c r="AE406" s="16">
        <f>IF($B406="P",VLOOKUP($E406,'[2]Costeo-JUL26'!$B$9:$CQ$307,AE$1,0),0)*$G406</f>
        <v>0</v>
      </c>
      <c r="AF406" s="36">
        <f>IF($B406="P",VLOOKUP($E406,'[2]Costeo-JUL26'!$B$9:$CQ$307,AF$1,0),0)*$G406</f>
        <v>0</v>
      </c>
      <c r="AG406" s="35">
        <f>IF($B406="P",VLOOKUP($E406,'[2]Costeo-JUL26'!$B$9:$CQ$307,AG$1,0),0)</f>
        <v>0</v>
      </c>
      <c r="AH406" s="36">
        <f t="shared" si="198"/>
        <v>0</v>
      </c>
      <c r="AI406" s="36">
        <f t="shared" si="199"/>
        <v>0</v>
      </c>
      <c r="AJ406" s="34">
        <f>IF($B406="P",VLOOKUP($E406,'[2]Costeo-JUL26'!$B$9:$CQ$307,AJ$1,0),0)</f>
        <v>0</v>
      </c>
      <c r="AK406" s="16">
        <f>IF($B406="P",VLOOKUP($E406,'[2]Costeo-JUL26'!$B$9:$CQ$307,AK$1,0),0)*$G406</f>
        <v>0</v>
      </c>
      <c r="AL406" s="36">
        <f>IF($B406="P",VLOOKUP($E406,'[2]Costeo-JUL26'!$B$9:$CQ$307,AL$1,0),0)*$G406</f>
        <v>0</v>
      </c>
      <c r="AM406" s="35">
        <f>IF($B406="P",VLOOKUP($E406,'[2]Costeo-JUL26'!$B$9:$CQ$307,AM$1,0),0)</f>
        <v>0</v>
      </c>
      <c r="AN406" s="36">
        <f t="shared" si="200"/>
        <v>0</v>
      </c>
      <c r="AO406" s="36">
        <f t="shared" si="201"/>
        <v>0</v>
      </c>
      <c r="AP406" s="34">
        <f>IF($B406="P",VLOOKUP($E406,'[2]Costeo-JUL26'!$B$9:$CQ$307,AP$1,0),0)</f>
        <v>0</v>
      </c>
      <c r="AQ406" s="16">
        <f>IF($B406="P",VLOOKUP($E406,'[2]Costeo-JUL26'!$B$9:$CQ$307,AQ$1,0),0)*$G406</f>
        <v>0</v>
      </c>
      <c r="AR406" s="36">
        <f>IF($B406="P",VLOOKUP($E406,'[2]Costeo-JUL26'!$B$9:$CQ$307,AR$1,0),0)*$G406</f>
        <v>0</v>
      </c>
      <c r="AS406" s="35">
        <f>IF($B406="P",VLOOKUP($E406,'[2]Costeo-JUL26'!$B$9:$CQ$307,AS$1,0),0)</f>
        <v>0</v>
      </c>
      <c r="AT406" s="36">
        <f t="shared" si="202"/>
        <v>0</v>
      </c>
      <c r="AU406" s="36">
        <f t="shared" si="203"/>
        <v>0</v>
      </c>
      <c r="AV406" s="34">
        <f>IF($B406="P",VLOOKUP($E406,'[2]Costeo-JUL26'!$B$9:$CQ$307,AV$1,0),0)</f>
        <v>0</v>
      </c>
      <c r="AW406" s="16">
        <f>IF($B406="P",VLOOKUP($E406,'[2]Costeo-JUL26'!$B$9:$CQ$307,AW$1,0),0)*$G406</f>
        <v>0</v>
      </c>
      <c r="AX406" s="36">
        <f>IF($B406="P",VLOOKUP($E406,'[2]Costeo-JUL26'!$B$9:$CQ$307,AX$1,0),0)*$G406</f>
        <v>0</v>
      </c>
      <c r="AY406" s="35">
        <f>IF($B406="P",VLOOKUP($E406,'[2]Costeo-JUL26'!$B$9:$CQ$307,AY$1,0),0)</f>
        <v>0</v>
      </c>
      <c r="AZ406" s="36">
        <f t="shared" si="204"/>
        <v>0</v>
      </c>
      <c r="BA406" s="36">
        <f t="shared" si="205"/>
        <v>0</v>
      </c>
      <c r="BB406" s="34">
        <f>IF($B406="P",VLOOKUP($E406,'[2]Costeo-JUL26'!$B$9:$CQ$307,BB$1,0),0)</f>
        <v>0</v>
      </c>
      <c r="BC406" s="16">
        <f>IF($B406="P",VLOOKUP($E406,'[2]Costeo-JUL26'!$B$9:$CQ$307,BC$1,0),0)*$G406</f>
        <v>0</v>
      </c>
      <c r="BD406" s="36">
        <f>IF($B406="P",VLOOKUP($E406,'[2]Costeo-JUL26'!$B$9:$CQ$307,BD$1,0),0)*$G406</f>
        <v>0</v>
      </c>
      <c r="BE406" s="35">
        <f>IF($B406="P",VLOOKUP($E406,'[2]Costeo-JUL26'!$B$9:$CQ$307,BE$1,0),0)</f>
        <v>0</v>
      </c>
      <c r="BF406" s="36">
        <f t="shared" si="206"/>
        <v>0</v>
      </c>
      <c r="BG406" s="36">
        <f t="shared" si="207"/>
        <v>0</v>
      </c>
      <c r="BH406" s="34">
        <f>IF($B406="P",VLOOKUP($E406,'[2]Costeo-JUL26'!$B$9:$CQ$307,BH$1,0),0)</f>
        <v>0</v>
      </c>
      <c r="BI406" s="16">
        <f>IF($B406="P",VLOOKUP($E406,'[2]Costeo-JUL26'!$B$9:$CQ$307,BI$1,0),0)*$G406</f>
        <v>0</v>
      </c>
      <c r="BJ406" s="36">
        <f>IF($B406="P",VLOOKUP($E406,'[2]Costeo-JUL26'!$B$9:$CQ$307,BJ$1,0),0)*$G406</f>
        <v>0</v>
      </c>
      <c r="BK406" s="35">
        <f>IF(BH406=910319,0,IF($B406="P",VLOOKUP($E406,'[2]Costeo-JUL26'!$B$9:$CQ$307,BK$1,0),0))</f>
        <v>0</v>
      </c>
      <c r="BL406" s="36">
        <f t="shared" si="208"/>
        <v>0</v>
      </c>
      <c r="BM406" s="36">
        <f t="shared" si="209"/>
        <v>0</v>
      </c>
      <c r="BN406" s="34">
        <f>IF($B406="P",VLOOKUP($E406,'[2]Costeo-JUL26'!$B$9:$CQ$307,BN$1,0),0)</f>
        <v>0</v>
      </c>
      <c r="BO406" s="16">
        <f>IF($B406="P",VLOOKUP($E406,'[2]Costeo-JUL26'!$B$9:$CQ$307,BO$1,0),0)*$G406</f>
        <v>0</v>
      </c>
      <c r="BP406" s="36">
        <f>IF($B406="P",VLOOKUP($E406,'[2]Costeo-JUL26'!$B$9:$CQ$307,BP$1,0),0)*$G406</f>
        <v>0</v>
      </c>
      <c r="BQ406" s="35">
        <f>IF($B406="P",VLOOKUP($E406,'[2]Costeo-JUL26'!$B$9:$CQ$307,BQ$1,0),0)</f>
        <v>0</v>
      </c>
      <c r="BR406" s="36">
        <f t="shared" si="210"/>
        <v>0</v>
      </c>
      <c r="BS406" s="36">
        <f t="shared" si="211"/>
        <v>0</v>
      </c>
      <c r="BT406" s="34">
        <f>IF($B406="P",VLOOKUP($E406,'[2]Costeo-JUL26'!$B$9:$CQ$307,BT$1,0),0)</f>
        <v>0</v>
      </c>
      <c r="BU406" s="16">
        <f>IF($B406="P",VLOOKUP($E406,'[2]Costeo-JUL26'!$B$9:$CQ$307,BU$1,0),0)*$G406</f>
        <v>0</v>
      </c>
      <c r="BV406" s="36">
        <f>IF($B406="P",VLOOKUP($E406,'[2]Costeo-JUL26'!$B$9:$CQ$307,BV$1,0),0)*$G406</f>
        <v>0</v>
      </c>
      <c r="BW406" s="35">
        <f>IF($B406="P",VLOOKUP($E406,'[2]Costeo-JUL26'!$B$9:$CQ$307,BW$1,0),0)</f>
        <v>0</v>
      </c>
      <c r="BX406" s="36">
        <f t="shared" si="212"/>
        <v>0</v>
      </c>
      <c r="BY406" s="36">
        <f t="shared" si="213"/>
        <v>0</v>
      </c>
      <c r="BZ406" s="34">
        <f>IF($B406="P",VLOOKUP($E406,'[2]Costeo-JUL26'!$B$9:$CQ$307,BZ$1,0),0)</f>
        <v>0</v>
      </c>
      <c r="CA406" s="16">
        <f>IF($B406="P",VLOOKUP($E406,'[2]Costeo-JUL26'!$B$9:$CQ$307,CA$1,0),0)*$G406</f>
        <v>0</v>
      </c>
      <c r="CB406" s="36">
        <f>IF($B406="P",VLOOKUP($E406,'[2]Costeo-JUL26'!$B$9:$CQ$307,CB$1,0),0)*$G406</f>
        <v>0</v>
      </c>
      <c r="CC406" s="35">
        <f>IF($B406="P",VLOOKUP($E406,'[2]Costeo-JUL26'!$B$9:$CQ$307,CC$1,0),0)</f>
        <v>0</v>
      </c>
      <c r="CD406" s="36">
        <f t="shared" si="214"/>
        <v>0</v>
      </c>
      <c r="CE406" s="36">
        <f t="shared" si="215"/>
        <v>0</v>
      </c>
      <c r="CF406" s="37">
        <f t="shared" si="187"/>
        <v>0</v>
      </c>
      <c r="CG406" s="36">
        <f>IF($B406="r",VLOOKUP($E406,'[2]Costeo-JUL26'!$B$9:$CQ$307,CG$1,0),0)*$G406</f>
        <v>975206.67999999993</v>
      </c>
      <c r="CH406" s="35">
        <f>VLOOKUP($E406,'[2]TEORICOS (05.26)'!$A$8:$T$251,CH$1,0)</f>
        <v>0.14000000000000001</v>
      </c>
      <c r="CI406" s="36">
        <f t="shared" si="216"/>
        <v>371990.48080000049</v>
      </c>
      <c r="CJ406" s="37">
        <f t="shared" si="217"/>
        <v>1347197.1608000004</v>
      </c>
      <c r="CM406" s="16">
        <f>SUMIFS('[1]Ajuste Inventario'!$I:$I,'[1]Ajuste Inventario'!$B:$B,E406,'[1]Ajuste Inventario'!$S:$S,D406)*-1</f>
        <v>0</v>
      </c>
      <c r="CN406" s="36">
        <f t="shared" si="188"/>
        <v>0</v>
      </c>
      <c r="CP406" t="str">
        <f t="shared" si="189"/>
        <v>595Org.Vtas La Plata</v>
      </c>
      <c r="CQ406" s="10" t="e">
        <f t="shared" si="190"/>
        <v>#DIV/0!</v>
      </c>
    </row>
    <row r="407" spans="1:95" x14ac:dyDescent="0.25">
      <c r="A407" s="30">
        <v>46204</v>
      </c>
      <c r="B407" s="31" t="str">
        <f>VLOOKUP($E407,'[2]TEORICOS (05.26)'!$A$8:$T$251,B$1,0)</f>
        <v>R</v>
      </c>
      <c r="C407" s="32" t="str">
        <f>VLOOKUP($E407,'[2]TEORICOS (05.26)'!$A$8:$T$251,C$1,0)</f>
        <v>Ades</v>
      </c>
      <c r="D407" t="s">
        <v>218</v>
      </c>
      <c r="E407">
        <v>597</v>
      </c>
      <c r="F407" t="s">
        <v>196</v>
      </c>
      <c r="G407" s="16">
        <v>18</v>
      </c>
      <c r="H407" s="16">
        <v>25.362000000000002</v>
      </c>
      <c r="I407" s="33">
        <v>380578.81000000006</v>
      </c>
      <c r="J407" s="33">
        <v>375136.29000000004</v>
      </c>
      <c r="K407" s="34">
        <f>IF($B407="P",VLOOKUP($E407,'[2]Costeo-JUL26'!$B$9:$CQ$307,K$1,0),0)</f>
        <v>0</v>
      </c>
      <c r="L407" s="35">
        <f>VLOOKUP($E407,'[2]TEORICOS (05.26)'!$A$8:$T$251,L$1,0)</f>
        <v>0.24</v>
      </c>
      <c r="M407" s="36">
        <f t="shared" si="191"/>
        <v>0</v>
      </c>
      <c r="N407" s="35">
        <f>IF($B407="P",VLOOKUP($E407,'[2]Costeo-JUL26'!$B$9:$CQ$307,N$1,0),0)</f>
        <v>0</v>
      </c>
      <c r="O407" s="36">
        <f t="shared" si="192"/>
        <v>0</v>
      </c>
      <c r="P407" s="36">
        <f>IF($B407="P",VLOOKUP($E407,'[2]Costeo-JUL26'!$B$9:$CQ$307,P$1,0),0)*H407</f>
        <v>0</v>
      </c>
      <c r="Q407" s="36">
        <f t="shared" si="193"/>
        <v>0</v>
      </c>
      <c r="R407" s="34">
        <f>IF($B407="P",VLOOKUP($E407,'[2]Costeo-JUL26'!$B$9:$CQ$307,R$1,0),0)</f>
        <v>0</v>
      </c>
      <c r="S407" s="16">
        <f>IF($B407="P",VLOOKUP($E407,'[2]Costeo-JUL26'!$B$9:$CQ$307,S$1,0),0)*$G407</f>
        <v>0</v>
      </c>
      <c r="T407" s="36">
        <f>IF($B407="P",VLOOKUP($E407,'[2]Costeo-JUL26'!$B$9:$CQ$307,T$1,0),0)*$G407</f>
        <v>0</v>
      </c>
      <c r="U407" s="35">
        <f>IF($B407="P",VLOOKUP($E407,'[2]Costeo-JUL26'!$B$9:$CQ$307,U$1,0),0)</f>
        <v>0</v>
      </c>
      <c r="V407" s="36">
        <f t="shared" si="194"/>
        <v>0</v>
      </c>
      <c r="W407" s="36">
        <f t="shared" si="195"/>
        <v>0</v>
      </c>
      <c r="X407" s="34">
        <f>IF($B407="P",VLOOKUP($E407,'[2]Costeo-JUL26'!$B$9:$CQ$307,X$1,0),0)</f>
        <v>0</v>
      </c>
      <c r="Y407" s="16">
        <f>IF($B407="P",VLOOKUP($E407,'[2]Costeo-JUL26'!$B$9:$CQ$307,Y$1,0),0)*$G407</f>
        <v>0</v>
      </c>
      <c r="Z407" s="36">
        <f>IF($B407="P",VLOOKUP($E407,'[2]Costeo-JUL26'!$B$9:$CQ$307,Z$1,0),0)*$G407</f>
        <v>0</v>
      </c>
      <c r="AA407" s="35">
        <f>IF($B407="P",VLOOKUP($E407,'[2]Costeo-JUL26'!$B$9:$CQ$307,AA$1,0),0)</f>
        <v>0</v>
      </c>
      <c r="AB407" s="36">
        <f t="shared" si="196"/>
        <v>0</v>
      </c>
      <c r="AC407" s="36">
        <f t="shared" si="197"/>
        <v>0</v>
      </c>
      <c r="AD407" s="34">
        <f>IF($B407="P",VLOOKUP($E407,'[2]Costeo-JUL26'!$B$9:$CQ$307,AD$1,0),0)</f>
        <v>0</v>
      </c>
      <c r="AE407" s="16">
        <f>IF($B407="P",VLOOKUP($E407,'[2]Costeo-JUL26'!$B$9:$CQ$307,AE$1,0),0)*$G407</f>
        <v>0</v>
      </c>
      <c r="AF407" s="36">
        <f>IF($B407="P",VLOOKUP($E407,'[2]Costeo-JUL26'!$B$9:$CQ$307,AF$1,0),0)*$G407</f>
        <v>0</v>
      </c>
      <c r="AG407" s="35">
        <f>IF($B407="P",VLOOKUP($E407,'[2]Costeo-JUL26'!$B$9:$CQ$307,AG$1,0),0)</f>
        <v>0</v>
      </c>
      <c r="AH407" s="36">
        <f t="shared" si="198"/>
        <v>0</v>
      </c>
      <c r="AI407" s="36">
        <f t="shared" si="199"/>
        <v>0</v>
      </c>
      <c r="AJ407" s="34">
        <f>IF($B407="P",VLOOKUP($E407,'[2]Costeo-JUL26'!$B$9:$CQ$307,AJ$1,0),0)</f>
        <v>0</v>
      </c>
      <c r="AK407" s="16">
        <f>IF($B407="P",VLOOKUP($E407,'[2]Costeo-JUL26'!$B$9:$CQ$307,AK$1,0),0)*$G407</f>
        <v>0</v>
      </c>
      <c r="AL407" s="36">
        <f>IF($B407="P",VLOOKUP($E407,'[2]Costeo-JUL26'!$B$9:$CQ$307,AL$1,0),0)*$G407</f>
        <v>0</v>
      </c>
      <c r="AM407" s="35">
        <f>IF($B407="P",VLOOKUP($E407,'[2]Costeo-JUL26'!$B$9:$CQ$307,AM$1,0),0)</f>
        <v>0</v>
      </c>
      <c r="AN407" s="36">
        <f t="shared" si="200"/>
        <v>0</v>
      </c>
      <c r="AO407" s="36">
        <f t="shared" si="201"/>
        <v>0</v>
      </c>
      <c r="AP407" s="34">
        <f>IF($B407="P",VLOOKUP($E407,'[2]Costeo-JUL26'!$B$9:$CQ$307,AP$1,0),0)</f>
        <v>0</v>
      </c>
      <c r="AQ407" s="16">
        <f>IF($B407="P",VLOOKUP($E407,'[2]Costeo-JUL26'!$B$9:$CQ$307,AQ$1,0),0)*$G407</f>
        <v>0</v>
      </c>
      <c r="AR407" s="36">
        <f>IF($B407="P",VLOOKUP($E407,'[2]Costeo-JUL26'!$B$9:$CQ$307,AR$1,0),0)*$G407</f>
        <v>0</v>
      </c>
      <c r="AS407" s="35">
        <f>IF($B407="P",VLOOKUP($E407,'[2]Costeo-JUL26'!$B$9:$CQ$307,AS$1,0),0)</f>
        <v>0</v>
      </c>
      <c r="AT407" s="36">
        <f t="shared" si="202"/>
        <v>0</v>
      </c>
      <c r="AU407" s="36">
        <f t="shared" si="203"/>
        <v>0</v>
      </c>
      <c r="AV407" s="34">
        <f>IF($B407="P",VLOOKUP($E407,'[2]Costeo-JUL26'!$B$9:$CQ$307,AV$1,0),0)</f>
        <v>0</v>
      </c>
      <c r="AW407" s="16">
        <f>IF($B407="P",VLOOKUP($E407,'[2]Costeo-JUL26'!$B$9:$CQ$307,AW$1,0),0)*$G407</f>
        <v>0</v>
      </c>
      <c r="AX407" s="36">
        <f>IF($B407="P",VLOOKUP($E407,'[2]Costeo-JUL26'!$B$9:$CQ$307,AX$1,0),0)*$G407</f>
        <v>0</v>
      </c>
      <c r="AY407" s="35">
        <f>IF($B407="P",VLOOKUP($E407,'[2]Costeo-JUL26'!$B$9:$CQ$307,AY$1,0),0)</f>
        <v>0</v>
      </c>
      <c r="AZ407" s="36">
        <f t="shared" si="204"/>
        <v>0</v>
      </c>
      <c r="BA407" s="36">
        <f t="shared" si="205"/>
        <v>0</v>
      </c>
      <c r="BB407" s="34">
        <f>IF($B407="P",VLOOKUP($E407,'[2]Costeo-JUL26'!$B$9:$CQ$307,BB$1,0),0)</f>
        <v>0</v>
      </c>
      <c r="BC407" s="16">
        <f>IF($B407="P",VLOOKUP($E407,'[2]Costeo-JUL26'!$B$9:$CQ$307,BC$1,0),0)*$G407</f>
        <v>0</v>
      </c>
      <c r="BD407" s="36">
        <f>IF($B407="P",VLOOKUP($E407,'[2]Costeo-JUL26'!$B$9:$CQ$307,BD$1,0),0)*$G407</f>
        <v>0</v>
      </c>
      <c r="BE407" s="35">
        <f>IF($B407="P",VLOOKUP($E407,'[2]Costeo-JUL26'!$B$9:$CQ$307,BE$1,0),0)</f>
        <v>0</v>
      </c>
      <c r="BF407" s="36">
        <f t="shared" si="206"/>
        <v>0</v>
      </c>
      <c r="BG407" s="36">
        <f t="shared" si="207"/>
        <v>0</v>
      </c>
      <c r="BH407" s="34">
        <f>IF($B407="P",VLOOKUP($E407,'[2]Costeo-JUL26'!$B$9:$CQ$307,BH$1,0),0)</f>
        <v>0</v>
      </c>
      <c r="BI407" s="16">
        <f>IF($B407="P",VLOOKUP($E407,'[2]Costeo-JUL26'!$B$9:$CQ$307,BI$1,0),0)*$G407</f>
        <v>0</v>
      </c>
      <c r="BJ407" s="36">
        <f>IF($B407="P",VLOOKUP($E407,'[2]Costeo-JUL26'!$B$9:$CQ$307,BJ$1,0),0)*$G407</f>
        <v>0</v>
      </c>
      <c r="BK407" s="35">
        <f>IF(BH407=910319,0,IF($B407="P",VLOOKUP($E407,'[2]Costeo-JUL26'!$B$9:$CQ$307,BK$1,0),0))</f>
        <v>0</v>
      </c>
      <c r="BL407" s="36">
        <f t="shared" si="208"/>
        <v>0</v>
      </c>
      <c r="BM407" s="36">
        <f t="shared" si="209"/>
        <v>0</v>
      </c>
      <c r="BN407" s="34">
        <f>IF($B407="P",VLOOKUP($E407,'[2]Costeo-JUL26'!$B$9:$CQ$307,BN$1,0),0)</f>
        <v>0</v>
      </c>
      <c r="BO407" s="16">
        <f>IF($B407="P",VLOOKUP($E407,'[2]Costeo-JUL26'!$B$9:$CQ$307,BO$1,0),0)*$G407</f>
        <v>0</v>
      </c>
      <c r="BP407" s="36">
        <f>IF($B407="P",VLOOKUP($E407,'[2]Costeo-JUL26'!$B$9:$CQ$307,BP$1,0),0)*$G407</f>
        <v>0</v>
      </c>
      <c r="BQ407" s="35">
        <f>IF($B407="P",VLOOKUP($E407,'[2]Costeo-JUL26'!$B$9:$CQ$307,BQ$1,0),0)</f>
        <v>0</v>
      </c>
      <c r="BR407" s="36">
        <f t="shared" si="210"/>
        <v>0</v>
      </c>
      <c r="BS407" s="36">
        <f t="shared" si="211"/>
        <v>0</v>
      </c>
      <c r="BT407" s="34">
        <f>IF($B407="P",VLOOKUP($E407,'[2]Costeo-JUL26'!$B$9:$CQ$307,BT$1,0),0)</f>
        <v>0</v>
      </c>
      <c r="BU407" s="16">
        <f>IF($B407="P",VLOOKUP($E407,'[2]Costeo-JUL26'!$B$9:$CQ$307,BU$1,0),0)*$G407</f>
        <v>0</v>
      </c>
      <c r="BV407" s="36">
        <f>IF($B407="P",VLOOKUP($E407,'[2]Costeo-JUL26'!$B$9:$CQ$307,BV$1,0),0)*$G407</f>
        <v>0</v>
      </c>
      <c r="BW407" s="35">
        <f>IF($B407="P",VLOOKUP($E407,'[2]Costeo-JUL26'!$B$9:$CQ$307,BW$1,0),0)</f>
        <v>0</v>
      </c>
      <c r="BX407" s="36">
        <f t="shared" si="212"/>
        <v>0</v>
      </c>
      <c r="BY407" s="36">
        <f t="shared" si="213"/>
        <v>0</v>
      </c>
      <c r="BZ407" s="34">
        <f>IF($B407="P",VLOOKUP($E407,'[2]Costeo-JUL26'!$B$9:$CQ$307,BZ$1,0),0)</f>
        <v>0</v>
      </c>
      <c r="CA407" s="16">
        <f>IF($B407="P",VLOOKUP($E407,'[2]Costeo-JUL26'!$B$9:$CQ$307,CA$1,0),0)*$G407</f>
        <v>0</v>
      </c>
      <c r="CB407" s="36">
        <f>IF($B407="P",VLOOKUP($E407,'[2]Costeo-JUL26'!$B$9:$CQ$307,CB$1,0),0)*$G407</f>
        <v>0</v>
      </c>
      <c r="CC407" s="35">
        <f>IF($B407="P",VLOOKUP($E407,'[2]Costeo-JUL26'!$B$9:$CQ$307,CC$1,0),0)</f>
        <v>0</v>
      </c>
      <c r="CD407" s="36">
        <f t="shared" si="214"/>
        <v>0</v>
      </c>
      <c r="CE407" s="36">
        <f t="shared" si="215"/>
        <v>0</v>
      </c>
      <c r="CF407" s="37">
        <f t="shared" si="187"/>
        <v>0</v>
      </c>
      <c r="CG407" s="36">
        <f>IF($B407="r",VLOOKUP($E407,'[2]Costeo-JUL26'!$B$9:$CQ$307,CG$1,0),0)*$G407</f>
        <v>169114.13999999998</v>
      </c>
      <c r="CH407" s="35">
        <f>VLOOKUP($E407,'[2]TEORICOS (05.26)'!$A$8:$T$251,CH$1,0)</f>
        <v>0.14000000000000001</v>
      </c>
      <c r="CI407" s="36">
        <f t="shared" si="216"/>
        <v>66356.73000000001</v>
      </c>
      <c r="CJ407" s="37">
        <f t="shared" si="217"/>
        <v>235470.87</v>
      </c>
      <c r="CM407" s="16">
        <f>SUMIFS('[1]Ajuste Inventario'!$I:$I,'[1]Ajuste Inventario'!$B:$B,E407,'[1]Ajuste Inventario'!$S:$S,D407)*-1</f>
        <v>0</v>
      </c>
      <c r="CN407" s="36">
        <f t="shared" si="188"/>
        <v>0</v>
      </c>
      <c r="CP407" t="str">
        <f t="shared" si="189"/>
        <v>597Org.Vtas La Plata</v>
      </c>
      <c r="CQ407" s="10" t="e">
        <f t="shared" si="190"/>
        <v>#DIV/0!</v>
      </c>
    </row>
    <row r="408" spans="1:95" x14ac:dyDescent="0.25">
      <c r="A408" s="30">
        <v>46204</v>
      </c>
      <c r="B408" s="31" t="str">
        <f>VLOOKUP($E408,'[2]TEORICOS (05.26)'!$A$8:$T$251,B$1,0)</f>
        <v>P</v>
      </c>
      <c r="C408" s="32" t="str">
        <f>VLOOKUP($E408,'[2]TEORICOS (05.26)'!$A$8:$T$251,C$1,0)</f>
        <v>Sprite</v>
      </c>
      <c r="D408" t="s">
        <v>218</v>
      </c>
      <c r="E408">
        <v>625</v>
      </c>
      <c r="F408" t="s">
        <v>197</v>
      </c>
      <c r="G408" s="16">
        <v>270</v>
      </c>
      <c r="H408" s="16">
        <v>570.51000000000101</v>
      </c>
      <c r="I408" s="33">
        <v>4337844.5899999747</v>
      </c>
      <c r="J408" s="33">
        <v>4325277.449999976</v>
      </c>
      <c r="K408" s="34">
        <f>IF($B408="P",VLOOKUP($E408,'[2]Costeo-JUL26'!$B$9:$CQ$307,K$1,0),0)</f>
        <v>933147</v>
      </c>
      <c r="L408" s="35">
        <f>VLOOKUP($E408,'[2]TEORICOS (05.26)'!$A$8:$T$251,L$1,0)</f>
        <v>0.25119999999999998</v>
      </c>
      <c r="M408" s="36">
        <f t="shared" si="191"/>
        <v>1086509.6954399939</v>
      </c>
      <c r="N408" s="35">
        <f>IF($B408="P",VLOOKUP($E408,'[2]Costeo-JUL26'!$B$9:$CQ$307,N$1,0),0)</f>
        <v>5.0000000000000001E-3</v>
      </c>
      <c r="O408" s="36">
        <f t="shared" si="192"/>
        <v>5432.5484771999691</v>
      </c>
      <c r="P408" s="36">
        <f>IF($B408="P",VLOOKUP($E408,'[2]Costeo-JUL26'!$B$9:$CQ$307,P$1,0),0)*H408</f>
        <v>0</v>
      </c>
      <c r="Q408" s="36">
        <f t="shared" si="193"/>
        <v>1091942.2439171937</v>
      </c>
      <c r="R408" s="34">
        <f>IF($B408="P",VLOOKUP($E408,'[2]Costeo-JUL26'!$B$9:$CQ$307,R$1,0),0)</f>
        <v>902332</v>
      </c>
      <c r="S408" s="16">
        <f>IF($B408="P",VLOOKUP($E408,'[2]Costeo-JUL26'!$B$9:$CQ$307,S$1,0),0)*$G408</f>
        <v>310.71600000000001</v>
      </c>
      <c r="T408" s="36">
        <f>IF($B408="P",VLOOKUP($E408,'[2]Costeo-JUL26'!$B$9:$CQ$307,T$1,0),0)*$G408</f>
        <v>216741.15590558614</v>
      </c>
      <c r="U408" s="35">
        <f>IF($B408="P",VLOOKUP($E408,'[2]Costeo-JUL26'!$B$9:$CQ$307,U$1,0),0)</f>
        <v>1.4999999999999999E-2</v>
      </c>
      <c r="V408" s="36">
        <f t="shared" si="194"/>
        <v>3251.1173385837919</v>
      </c>
      <c r="W408" s="36">
        <f t="shared" si="195"/>
        <v>219992.27324416995</v>
      </c>
      <c r="X408" s="34">
        <f>IF($B408="P",VLOOKUP($E408,'[2]Costeo-JUL26'!$B$9:$CQ$307,X$1,0),0)</f>
        <v>902338</v>
      </c>
      <c r="Y408" s="16">
        <f>IF($B408="P",VLOOKUP($E408,'[2]Costeo-JUL26'!$B$9:$CQ$307,Y$1,0),0)*$G408</f>
        <v>25.660799999999998</v>
      </c>
      <c r="Z408" s="36">
        <f>IF($B408="P",VLOOKUP($E408,'[2]Costeo-JUL26'!$B$9:$CQ$307,Z$1,0),0)*$G408</f>
        <v>7255.3345920000002</v>
      </c>
      <c r="AA408" s="35">
        <f>IF($B408="P",VLOOKUP($E408,'[2]Costeo-JUL26'!$B$9:$CQ$307,AA$1,0),0)</f>
        <v>0.45</v>
      </c>
      <c r="AB408" s="36">
        <f t="shared" si="196"/>
        <v>3264.9005664000001</v>
      </c>
      <c r="AC408" s="36">
        <f t="shared" si="197"/>
        <v>10520.235158400001</v>
      </c>
      <c r="AD408" s="34">
        <f>IF($B408="P",VLOOKUP($E408,'[2]Costeo-JUL26'!$B$9:$CQ$307,AD$1,0),0)</f>
        <v>933139</v>
      </c>
      <c r="AE408" s="16">
        <f>IF($B408="P",VLOOKUP($E408,'[2]Costeo-JUL26'!$B$9:$CQ$307,AE$1,0),0)*$G408</f>
        <v>3240</v>
      </c>
      <c r="AF408" s="36">
        <f>IF($B408="P",VLOOKUP($E408,'[2]Costeo-JUL26'!$B$9:$CQ$307,AF$1,0),0)*$G408</f>
        <v>35116.804799999998</v>
      </c>
      <c r="AG408" s="35">
        <f>IF($B408="P",VLOOKUP($E408,'[2]Costeo-JUL26'!$B$9:$CQ$307,AG$1,0),0)</f>
        <v>6.0000000000000001E-3</v>
      </c>
      <c r="AH408" s="36">
        <f t="shared" si="198"/>
        <v>210.70082879999998</v>
      </c>
      <c r="AI408" s="36">
        <f t="shared" si="199"/>
        <v>35327.505628799998</v>
      </c>
      <c r="AJ408" s="34">
        <f>IF($B408="P",VLOOKUP($E408,'[2]Costeo-JUL26'!$B$9:$CQ$307,AJ$1,0),0)</f>
        <v>935187</v>
      </c>
      <c r="AK408" s="16">
        <f>IF($B408="P",VLOOKUP($E408,'[2]Costeo-JUL26'!$B$9:$CQ$307,AK$1,0),0)*$G408</f>
        <v>3240</v>
      </c>
      <c r="AL408" s="36">
        <f>IF($B408="P",VLOOKUP($E408,'[2]Costeo-JUL26'!$B$9:$CQ$307,AL$1,0),0)*$G408</f>
        <v>73609.754400000005</v>
      </c>
      <c r="AM408" s="35">
        <f>IF($B408="P",VLOOKUP($E408,'[2]Costeo-JUL26'!$B$9:$CQ$307,AM$1,0),0)</f>
        <v>1.7999999999999999E-2</v>
      </c>
      <c r="AN408" s="36">
        <f t="shared" si="200"/>
        <v>1324.9755792000001</v>
      </c>
      <c r="AO408" s="36">
        <f t="shared" si="201"/>
        <v>74934.729979200012</v>
      </c>
      <c r="AP408" s="34">
        <f>IF($B408="P",VLOOKUP($E408,'[2]Costeo-JUL26'!$B$9:$CQ$307,AP$1,0),0)</f>
        <v>0</v>
      </c>
      <c r="AQ408" s="16">
        <f>IF($B408="P",VLOOKUP($E408,'[2]Costeo-JUL26'!$B$9:$CQ$307,AQ$1,0),0)*$G408</f>
        <v>0</v>
      </c>
      <c r="AR408" s="36">
        <f>IF($B408="P",VLOOKUP($E408,'[2]Costeo-JUL26'!$B$9:$CQ$307,AR$1,0),0)*$G408</f>
        <v>0</v>
      </c>
      <c r="AS408" s="35">
        <f>IF($B408="P",VLOOKUP($E408,'[2]Costeo-JUL26'!$B$9:$CQ$307,AS$1,0),0)</f>
        <v>0</v>
      </c>
      <c r="AT408" s="36">
        <f t="shared" si="202"/>
        <v>0</v>
      </c>
      <c r="AU408" s="36">
        <f t="shared" si="203"/>
        <v>0</v>
      </c>
      <c r="AV408" s="34">
        <f>IF($B408="P",VLOOKUP($E408,'[2]Costeo-JUL26'!$B$9:$CQ$307,AV$1,0),0)</f>
        <v>0</v>
      </c>
      <c r="AW408" s="16">
        <f>IF($B408="P",VLOOKUP($E408,'[2]Costeo-JUL26'!$B$9:$CQ$307,AW$1,0),0)*$G408</f>
        <v>0</v>
      </c>
      <c r="AX408" s="36">
        <f>IF($B408="P",VLOOKUP($E408,'[2]Costeo-JUL26'!$B$9:$CQ$307,AX$1,0),0)*$G408</f>
        <v>0</v>
      </c>
      <c r="AY408" s="35">
        <f>IF($B408="P",VLOOKUP($E408,'[2]Costeo-JUL26'!$B$9:$CQ$307,AY$1,0),0)</f>
        <v>0</v>
      </c>
      <c r="AZ408" s="36">
        <f t="shared" si="204"/>
        <v>0</v>
      </c>
      <c r="BA408" s="36">
        <f t="shared" si="205"/>
        <v>0</v>
      </c>
      <c r="BB408" s="34">
        <f>IF($B408="P",VLOOKUP($E408,'[2]Costeo-JUL26'!$B$9:$CQ$307,BB$1,0),0)</f>
        <v>0</v>
      </c>
      <c r="BC408" s="16">
        <f>IF($B408="P",VLOOKUP($E408,'[2]Costeo-JUL26'!$B$9:$CQ$307,BC$1,0),0)*$G408</f>
        <v>0</v>
      </c>
      <c r="BD408" s="36">
        <f>IF($B408="P",VLOOKUP($E408,'[2]Costeo-JUL26'!$B$9:$CQ$307,BD$1,0),0)*$G408</f>
        <v>0</v>
      </c>
      <c r="BE408" s="35">
        <f>IF($B408="P",VLOOKUP($E408,'[2]Costeo-JUL26'!$B$9:$CQ$307,BE$1,0),0)</f>
        <v>0</v>
      </c>
      <c r="BF408" s="36">
        <f t="shared" si="206"/>
        <v>0</v>
      </c>
      <c r="BG408" s="36">
        <f t="shared" si="207"/>
        <v>0</v>
      </c>
      <c r="BH408" s="34">
        <f>IF($B408="P",VLOOKUP($E408,'[2]Costeo-JUL26'!$B$9:$CQ$307,BH$1,0),0)</f>
        <v>0</v>
      </c>
      <c r="BI408" s="16">
        <f>IF($B408="P",VLOOKUP($E408,'[2]Costeo-JUL26'!$B$9:$CQ$307,BI$1,0),0)*$G408</f>
        <v>0</v>
      </c>
      <c r="BJ408" s="36">
        <f>IF($B408="P",VLOOKUP($E408,'[2]Costeo-JUL26'!$B$9:$CQ$307,BJ$1,0),0)*$G408</f>
        <v>0</v>
      </c>
      <c r="BK408" s="35">
        <f>IF(BH408=910319,0,IF($B408="P",VLOOKUP($E408,'[2]Costeo-JUL26'!$B$9:$CQ$307,BK$1,0),0))</f>
        <v>0</v>
      </c>
      <c r="BL408" s="36">
        <f t="shared" si="208"/>
        <v>0</v>
      </c>
      <c r="BM408" s="36">
        <f t="shared" si="209"/>
        <v>0</v>
      </c>
      <c r="BN408" s="34">
        <f>IF($B408="P",VLOOKUP($E408,'[2]Costeo-JUL26'!$B$9:$CQ$307,BN$1,0),0)</f>
        <v>0</v>
      </c>
      <c r="BO408" s="16">
        <f>IF($B408="P",VLOOKUP($E408,'[2]Costeo-JUL26'!$B$9:$CQ$307,BO$1,0),0)*$G408</f>
        <v>0</v>
      </c>
      <c r="BP408" s="36">
        <f>IF($B408="P",VLOOKUP($E408,'[2]Costeo-JUL26'!$B$9:$CQ$307,BP$1,0),0)*$G408</f>
        <v>0</v>
      </c>
      <c r="BQ408" s="35">
        <f>IF($B408="P",VLOOKUP($E408,'[2]Costeo-JUL26'!$B$9:$CQ$307,BQ$1,0),0)</f>
        <v>0</v>
      </c>
      <c r="BR408" s="36">
        <f t="shared" si="210"/>
        <v>0</v>
      </c>
      <c r="BS408" s="36">
        <f t="shared" si="211"/>
        <v>0</v>
      </c>
      <c r="BT408" s="34">
        <f>IF($B408="P",VLOOKUP($E408,'[2]Costeo-JUL26'!$B$9:$CQ$307,BT$1,0),0)</f>
        <v>0</v>
      </c>
      <c r="BU408" s="16">
        <f>IF($B408="P",VLOOKUP($E408,'[2]Costeo-JUL26'!$B$9:$CQ$307,BU$1,0),0)*$G408</f>
        <v>0</v>
      </c>
      <c r="BV408" s="36">
        <f>IF($B408="P",VLOOKUP($E408,'[2]Costeo-JUL26'!$B$9:$CQ$307,BV$1,0),0)*$G408</f>
        <v>0</v>
      </c>
      <c r="BW408" s="35">
        <f>IF($B408="P",VLOOKUP($E408,'[2]Costeo-JUL26'!$B$9:$CQ$307,BW$1,0),0)</f>
        <v>0</v>
      </c>
      <c r="BX408" s="36">
        <f t="shared" si="212"/>
        <v>0</v>
      </c>
      <c r="BY408" s="36">
        <f t="shared" si="213"/>
        <v>0</v>
      </c>
      <c r="BZ408" s="34">
        <f>IF($B408="P",VLOOKUP($E408,'[2]Costeo-JUL26'!$B$9:$CQ$307,BZ$1,0),0)</f>
        <v>0</v>
      </c>
      <c r="CA408" s="16">
        <f>IF($B408="P",VLOOKUP($E408,'[2]Costeo-JUL26'!$B$9:$CQ$307,CA$1,0),0)*$G408</f>
        <v>0</v>
      </c>
      <c r="CB408" s="36">
        <f>IF($B408="P",VLOOKUP($E408,'[2]Costeo-JUL26'!$B$9:$CQ$307,CB$1,0),0)*$G408</f>
        <v>0</v>
      </c>
      <c r="CC408" s="35">
        <f>IF($B408="P",VLOOKUP($E408,'[2]Costeo-JUL26'!$B$9:$CQ$307,CC$1,0),0)</f>
        <v>0</v>
      </c>
      <c r="CD408" s="36">
        <f t="shared" si="214"/>
        <v>0</v>
      </c>
      <c r="CE408" s="36">
        <f t="shared" si="215"/>
        <v>0</v>
      </c>
      <c r="CF408" s="37">
        <f t="shared" si="187"/>
        <v>1432716.9879277637</v>
      </c>
      <c r="CG408" s="36">
        <f>IF($B408="r",VLOOKUP($E408,'[2]Costeo-JUL26'!$B$9:$CQ$307,CG$1,0),0)*$G408</f>
        <v>0</v>
      </c>
      <c r="CH408" s="35">
        <f>VLOOKUP($E408,'[2]TEORICOS (05.26)'!$A$8:$T$251,CH$1,0)</f>
        <v>0</v>
      </c>
      <c r="CI408" s="36">
        <f t="shared" si="216"/>
        <v>0</v>
      </c>
      <c r="CJ408" s="37">
        <f t="shared" si="217"/>
        <v>0</v>
      </c>
      <c r="CM408" s="16">
        <f>SUMIFS('[1]Ajuste Inventario'!$I:$I,'[1]Ajuste Inventario'!$B:$B,E408,'[1]Ajuste Inventario'!$S:$S,D408)*-1</f>
        <v>0</v>
      </c>
      <c r="CN408" s="36">
        <f t="shared" si="188"/>
        <v>0</v>
      </c>
      <c r="CP408" t="str">
        <f t="shared" si="189"/>
        <v>625Org.Vtas La Plata</v>
      </c>
      <c r="CQ408" s="10" t="e">
        <f t="shared" si="190"/>
        <v>#DIV/0!</v>
      </c>
    </row>
    <row r="409" spans="1:95" x14ac:dyDescent="0.25">
      <c r="A409" s="30">
        <v>46204</v>
      </c>
      <c r="B409" s="31" t="str">
        <f>VLOOKUP($E409,'[2]TEORICOS (05.26)'!$A$8:$T$251,B$1,0)</f>
        <v>P</v>
      </c>
      <c r="C409" s="32" t="str">
        <f>VLOOKUP($E409,'[2]TEORICOS (05.26)'!$A$8:$T$251,C$1,0)</f>
        <v>Coca Cola</v>
      </c>
      <c r="D409" t="s">
        <v>218</v>
      </c>
      <c r="E409">
        <v>1125</v>
      </c>
      <c r="F409" t="s">
        <v>198</v>
      </c>
      <c r="G409" s="16">
        <v>163</v>
      </c>
      <c r="H409" s="16">
        <v>344.41899999999998</v>
      </c>
      <c r="I409" s="33">
        <v>2537466.370000001</v>
      </c>
      <c r="J409" s="33">
        <v>2523323.1400000011</v>
      </c>
      <c r="K409" s="34">
        <f>IF($B409="P",VLOOKUP($E409,'[2]Costeo-JUL26'!$B$9:$CQ$307,K$1,0),0)</f>
        <v>915254</v>
      </c>
      <c r="L409" s="35">
        <f>VLOOKUP($E409,'[2]TEORICOS (05.26)'!$A$8:$T$251,L$1,0)</f>
        <v>0.23499999999999999</v>
      </c>
      <c r="M409" s="36">
        <f t="shared" si="191"/>
        <v>592980.93790000025</v>
      </c>
      <c r="N409" s="35">
        <f>IF($B409="P",VLOOKUP($E409,'[2]Costeo-JUL26'!$B$9:$CQ$307,N$1,0),0)</f>
        <v>5.0000000000000001E-3</v>
      </c>
      <c r="O409" s="36">
        <f t="shared" si="192"/>
        <v>2964.9046895000015</v>
      </c>
      <c r="P409" s="36">
        <f>IF($B409="P",VLOOKUP($E409,'[2]Costeo-JUL26'!$B$9:$CQ$307,P$1,0),0)*H409</f>
        <v>0</v>
      </c>
      <c r="Q409" s="36">
        <f t="shared" si="193"/>
        <v>595945.84258950024</v>
      </c>
      <c r="R409" s="34">
        <f>IF($B409="P",VLOOKUP($E409,'[2]Costeo-JUL26'!$B$9:$CQ$307,R$1,0),0)</f>
        <v>0</v>
      </c>
      <c r="S409" s="16">
        <f>IF($B409="P",VLOOKUP($E409,'[2]Costeo-JUL26'!$B$9:$CQ$307,S$1,0),0)*$G409</f>
        <v>0</v>
      </c>
      <c r="T409" s="36">
        <f>IF($B409="P",VLOOKUP($E409,'[2]Costeo-JUL26'!$B$9:$CQ$307,T$1,0),0)*$G409</f>
        <v>0</v>
      </c>
      <c r="U409" s="35">
        <f>IF($B409="P",VLOOKUP($E409,'[2]Costeo-JUL26'!$B$9:$CQ$307,U$1,0),0)</f>
        <v>0</v>
      </c>
      <c r="V409" s="36">
        <f t="shared" si="194"/>
        <v>0</v>
      </c>
      <c r="W409" s="36">
        <f t="shared" si="195"/>
        <v>0</v>
      </c>
      <c r="X409" s="34">
        <f>IF($B409="P",VLOOKUP($E409,'[2]Costeo-JUL26'!$B$9:$CQ$307,X$1,0),0)</f>
        <v>902338</v>
      </c>
      <c r="Y409" s="16">
        <f>IF($B409="P",VLOOKUP($E409,'[2]Costeo-JUL26'!$B$9:$CQ$307,Y$1,0),0)*$G409</f>
        <v>17.040672000000001</v>
      </c>
      <c r="Z409" s="36">
        <f>IF($B409="P",VLOOKUP($E409,'[2]Costeo-JUL26'!$B$9:$CQ$307,Z$1,0),0)*$G409</f>
        <v>4818.0796012800001</v>
      </c>
      <c r="AA409" s="35">
        <f>IF($B409="P",VLOOKUP($E409,'[2]Costeo-JUL26'!$B$9:$CQ$307,AA$1,0),0)</f>
        <v>0.45</v>
      </c>
      <c r="AB409" s="36">
        <f t="shared" si="196"/>
        <v>2168.1358205760002</v>
      </c>
      <c r="AC409" s="36">
        <f t="shared" si="197"/>
        <v>6986.2154218560008</v>
      </c>
      <c r="AD409" s="34">
        <f>IF($B409="P",VLOOKUP($E409,'[2]Costeo-JUL26'!$B$9:$CQ$307,AD$1,0),0)</f>
        <v>933139</v>
      </c>
      <c r="AE409" s="16">
        <f>IF($B409="P",VLOOKUP($E409,'[2]Costeo-JUL26'!$B$9:$CQ$307,AE$1,0),0)*$G409</f>
        <v>1956</v>
      </c>
      <c r="AF409" s="36">
        <f>IF($B409="P",VLOOKUP($E409,'[2]Costeo-JUL26'!$B$9:$CQ$307,AF$1,0),0)*$G409</f>
        <v>21200.145120000001</v>
      </c>
      <c r="AG409" s="35">
        <f>IF($B409="P",VLOOKUP($E409,'[2]Costeo-JUL26'!$B$9:$CQ$307,AG$1,0),0)</f>
        <v>6.0000000000000001E-3</v>
      </c>
      <c r="AH409" s="36">
        <f t="shared" si="198"/>
        <v>127.20087072000001</v>
      </c>
      <c r="AI409" s="36">
        <f t="shared" si="199"/>
        <v>21327.345990720001</v>
      </c>
      <c r="AJ409" s="34">
        <f>IF($B409="P",VLOOKUP($E409,'[2]Costeo-JUL26'!$B$9:$CQ$307,AJ$1,0),0)</f>
        <v>935186</v>
      </c>
      <c r="AK409" s="16">
        <f>IF($B409="P",VLOOKUP($E409,'[2]Costeo-JUL26'!$B$9:$CQ$307,AK$1,0),0)*$G409</f>
        <v>1956</v>
      </c>
      <c r="AL409" s="36">
        <f>IF($B409="P",VLOOKUP($E409,'[2]Costeo-JUL26'!$B$9:$CQ$307,AL$1,0),0)*$G409</f>
        <v>44438.481360000005</v>
      </c>
      <c r="AM409" s="35">
        <f>IF($B409="P",VLOOKUP($E409,'[2]Costeo-JUL26'!$B$9:$CQ$307,AM$1,0),0)</f>
        <v>1.7999999999999999E-2</v>
      </c>
      <c r="AN409" s="36">
        <f t="shared" si="200"/>
        <v>799.89266448000001</v>
      </c>
      <c r="AO409" s="36">
        <f t="shared" si="201"/>
        <v>45238.374024480006</v>
      </c>
      <c r="AP409" s="34">
        <f>IF($B409="P",VLOOKUP($E409,'[2]Costeo-JUL26'!$B$9:$CQ$307,AP$1,0),0)</f>
        <v>0</v>
      </c>
      <c r="AQ409" s="16">
        <f>IF($B409="P",VLOOKUP($E409,'[2]Costeo-JUL26'!$B$9:$CQ$307,AQ$1,0),0)*$G409</f>
        <v>0</v>
      </c>
      <c r="AR409" s="36">
        <f>IF($B409="P",VLOOKUP($E409,'[2]Costeo-JUL26'!$B$9:$CQ$307,AR$1,0),0)*$G409</f>
        <v>0</v>
      </c>
      <c r="AS409" s="35">
        <f>IF($B409="P",VLOOKUP($E409,'[2]Costeo-JUL26'!$B$9:$CQ$307,AS$1,0),0)</f>
        <v>0</v>
      </c>
      <c r="AT409" s="36">
        <f t="shared" si="202"/>
        <v>0</v>
      </c>
      <c r="AU409" s="36">
        <f t="shared" si="203"/>
        <v>0</v>
      </c>
      <c r="AV409" s="34">
        <f>IF($B409="P",VLOOKUP($E409,'[2]Costeo-JUL26'!$B$9:$CQ$307,AV$1,0),0)</f>
        <v>0</v>
      </c>
      <c r="AW409" s="16">
        <f>IF($B409="P",VLOOKUP($E409,'[2]Costeo-JUL26'!$B$9:$CQ$307,AW$1,0),0)*$G409</f>
        <v>0</v>
      </c>
      <c r="AX409" s="36">
        <f>IF($B409="P",VLOOKUP($E409,'[2]Costeo-JUL26'!$B$9:$CQ$307,AX$1,0),0)*$G409</f>
        <v>0</v>
      </c>
      <c r="AY409" s="35">
        <f>IF($B409="P",VLOOKUP($E409,'[2]Costeo-JUL26'!$B$9:$CQ$307,AY$1,0),0)</f>
        <v>0</v>
      </c>
      <c r="AZ409" s="36">
        <f t="shared" si="204"/>
        <v>0</v>
      </c>
      <c r="BA409" s="36">
        <f t="shared" si="205"/>
        <v>0</v>
      </c>
      <c r="BB409" s="34">
        <f>IF($B409="P",VLOOKUP($E409,'[2]Costeo-JUL26'!$B$9:$CQ$307,BB$1,0),0)</f>
        <v>0</v>
      </c>
      <c r="BC409" s="16">
        <f>IF($B409="P",VLOOKUP($E409,'[2]Costeo-JUL26'!$B$9:$CQ$307,BC$1,0),0)*$G409</f>
        <v>0</v>
      </c>
      <c r="BD409" s="36">
        <f>IF($B409="P",VLOOKUP($E409,'[2]Costeo-JUL26'!$B$9:$CQ$307,BD$1,0),0)*$G409</f>
        <v>0</v>
      </c>
      <c r="BE409" s="35">
        <f>IF($B409="P",VLOOKUP($E409,'[2]Costeo-JUL26'!$B$9:$CQ$307,BE$1,0),0)</f>
        <v>0</v>
      </c>
      <c r="BF409" s="36">
        <f t="shared" si="206"/>
        <v>0</v>
      </c>
      <c r="BG409" s="36">
        <f t="shared" si="207"/>
        <v>0</v>
      </c>
      <c r="BH409" s="34">
        <f>IF($B409="P",VLOOKUP($E409,'[2]Costeo-JUL26'!$B$9:$CQ$307,BH$1,0),0)</f>
        <v>0</v>
      </c>
      <c r="BI409" s="16">
        <f>IF($B409="P",VLOOKUP($E409,'[2]Costeo-JUL26'!$B$9:$CQ$307,BI$1,0),0)*$G409</f>
        <v>0</v>
      </c>
      <c r="BJ409" s="36">
        <f>IF($B409="P",VLOOKUP($E409,'[2]Costeo-JUL26'!$B$9:$CQ$307,BJ$1,0),0)*$G409</f>
        <v>0</v>
      </c>
      <c r="BK409" s="35">
        <f>IF(BH409=910319,0,IF($B409="P",VLOOKUP($E409,'[2]Costeo-JUL26'!$B$9:$CQ$307,BK$1,0),0))</f>
        <v>0</v>
      </c>
      <c r="BL409" s="36">
        <f t="shared" si="208"/>
        <v>0</v>
      </c>
      <c r="BM409" s="36">
        <f t="shared" si="209"/>
        <v>0</v>
      </c>
      <c r="BN409" s="34">
        <f>IF($B409="P",VLOOKUP($E409,'[2]Costeo-JUL26'!$B$9:$CQ$307,BN$1,0),0)</f>
        <v>0</v>
      </c>
      <c r="BO409" s="16">
        <f>IF($B409="P",VLOOKUP($E409,'[2]Costeo-JUL26'!$B$9:$CQ$307,BO$1,0),0)*$G409</f>
        <v>0</v>
      </c>
      <c r="BP409" s="36">
        <f>IF($B409="P",VLOOKUP($E409,'[2]Costeo-JUL26'!$B$9:$CQ$307,BP$1,0),0)*$G409</f>
        <v>0</v>
      </c>
      <c r="BQ409" s="35">
        <f>IF($B409="P",VLOOKUP($E409,'[2]Costeo-JUL26'!$B$9:$CQ$307,BQ$1,0),0)</f>
        <v>0</v>
      </c>
      <c r="BR409" s="36">
        <f t="shared" si="210"/>
        <v>0</v>
      </c>
      <c r="BS409" s="36">
        <f t="shared" si="211"/>
        <v>0</v>
      </c>
      <c r="BT409" s="34">
        <f>IF($B409="P",VLOOKUP($E409,'[2]Costeo-JUL26'!$B$9:$CQ$307,BT$1,0),0)</f>
        <v>0</v>
      </c>
      <c r="BU409" s="16">
        <f>IF($B409="P",VLOOKUP($E409,'[2]Costeo-JUL26'!$B$9:$CQ$307,BU$1,0),0)*$G409</f>
        <v>0</v>
      </c>
      <c r="BV409" s="36">
        <f>IF($B409="P",VLOOKUP($E409,'[2]Costeo-JUL26'!$B$9:$CQ$307,BV$1,0),0)*$G409</f>
        <v>0</v>
      </c>
      <c r="BW409" s="35">
        <f>IF($B409="P",VLOOKUP($E409,'[2]Costeo-JUL26'!$B$9:$CQ$307,BW$1,0),0)</f>
        <v>0</v>
      </c>
      <c r="BX409" s="36">
        <f t="shared" si="212"/>
        <v>0</v>
      </c>
      <c r="BY409" s="36">
        <f t="shared" si="213"/>
        <v>0</v>
      </c>
      <c r="BZ409" s="34">
        <f>IF($B409="P",VLOOKUP($E409,'[2]Costeo-JUL26'!$B$9:$CQ$307,BZ$1,0),0)</f>
        <v>0</v>
      </c>
      <c r="CA409" s="16">
        <f>IF($B409="P",VLOOKUP($E409,'[2]Costeo-JUL26'!$B$9:$CQ$307,CA$1,0),0)*$G409</f>
        <v>0</v>
      </c>
      <c r="CB409" s="36">
        <f>IF($B409="P",VLOOKUP($E409,'[2]Costeo-JUL26'!$B$9:$CQ$307,CB$1,0),0)*$G409</f>
        <v>0</v>
      </c>
      <c r="CC409" s="35">
        <f>IF($B409="P",VLOOKUP($E409,'[2]Costeo-JUL26'!$B$9:$CQ$307,CC$1,0),0)</f>
        <v>0</v>
      </c>
      <c r="CD409" s="36">
        <f t="shared" si="214"/>
        <v>0</v>
      </c>
      <c r="CE409" s="36">
        <f t="shared" si="215"/>
        <v>0</v>
      </c>
      <c r="CF409" s="37">
        <f t="shared" si="187"/>
        <v>669497.77802655625</v>
      </c>
      <c r="CG409" s="36">
        <f>IF($B409="r",VLOOKUP($E409,'[2]Costeo-JUL26'!$B$9:$CQ$307,CG$1,0),0)*$G409</f>
        <v>0</v>
      </c>
      <c r="CH409" s="35">
        <f>VLOOKUP($E409,'[2]TEORICOS (05.26)'!$A$8:$T$251,CH$1,0)</f>
        <v>0</v>
      </c>
      <c r="CI409" s="36">
        <f t="shared" si="216"/>
        <v>0</v>
      </c>
      <c r="CJ409" s="37">
        <f t="shared" si="217"/>
        <v>0</v>
      </c>
      <c r="CM409" s="16">
        <f>SUMIFS('[1]Ajuste Inventario'!$I:$I,'[1]Ajuste Inventario'!$B:$B,E409,'[1]Ajuste Inventario'!$S:$S,D409)*-1</f>
        <v>0</v>
      </c>
      <c r="CN409" s="36">
        <f t="shared" si="188"/>
        <v>0</v>
      </c>
      <c r="CP409" t="str">
        <f t="shared" si="189"/>
        <v>1125Org.Vtas La Plata</v>
      </c>
      <c r="CQ409" s="10" t="e">
        <f t="shared" si="190"/>
        <v>#DIV/0!</v>
      </c>
    </row>
    <row r="410" spans="1:95" x14ac:dyDescent="0.25">
      <c r="A410" s="30">
        <v>46204</v>
      </c>
      <c r="B410" s="31" t="str">
        <f>VLOOKUP($E410,'[2]TEORICOS (05.26)'!$A$8:$T$251,B$1,0)</f>
        <v>R</v>
      </c>
      <c r="C410" s="32" t="str">
        <f>VLOOKUP($E410,'[2]TEORICOS (05.26)'!$A$8:$T$251,C$1,0)</f>
        <v>Schweppes</v>
      </c>
      <c r="D410" t="s">
        <v>218</v>
      </c>
      <c r="E410">
        <v>2218</v>
      </c>
      <c r="F410" t="s">
        <v>199</v>
      </c>
      <c r="G410" s="16">
        <v>192</v>
      </c>
      <c r="H410" s="16">
        <v>71.80800000000005</v>
      </c>
      <c r="I410" s="33">
        <v>1431760.2799999996</v>
      </c>
      <c r="J410" s="33">
        <v>1413369.7499999993</v>
      </c>
      <c r="K410" s="34">
        <f>IF($B410="P",VLOOKUP($E410,'[2]Costeo-JUL26'!$B$9:$CQ$307,K$1,0),0)</f>
        <v>0</v>
      </c>
      <c r="L410" s="35">
        <f>VLOOKUP($E410,'[2]TEORICOS (05.26)'!$A$8:$T$251,L$1,0)</f>
        <v>0.23499999999999999</v>
      </c>
      <c r="M410" s="36">
        <f t="shared" si="191"/>
        <v>0</v>
      </c>
      <c r="N410" s="35">
        <f>IF($B410="P",VLOOKUP($E410,'[2]Costeo-JUL26'!$B$9:$CQ$307,N$1,0),0)</f>
        <v>0</v>
      </c>
      <c r="O410" s="36">
        <f t="shared" si="192"/>
        <v>0</v>
      </c>
      <c r="P410" s="36">
        <f>IF($B410="P",VLOOKUP($E410,'[2]Costeo-JUL26'!$B$9:$CQ$307,P$1,0),0)*H410</f>
        <v>0</v>
      </c>
      <c r="Q410" s="36">
        <f t="shared" si="193"/>
        <v>0</v>
      </c>
      <c r="R410" s="34">
        <f>IF($B410="P",VLOOKUP($E410,'[2]Costeo-JUL26'!$B$9:$CQ$307,R$1,0),0)</f>
        <v>0</v>
      </c>
      <c r="S410" s="16">
        <f>IF($B410="P",VLOOKUP($E410,'[2]Costeo-JUL26'!$B$9:$CQ$307,S$1,0),0)*$G410</f>
        <v>0</v>
      </c>
      <c r="T410" s="36">
        <f>IF($B410="P",VLOOKUP($E410,'[2]Costeo-JUL26'!$B$9:$CQ$307,T$1,0),0)*$G410</f>
        <v>0</v>
      </c>
      <c r="U410" s="35">
        <f>IF($B410="P",VLOOKUP($E410,'[2]Costeo-JUL26'!$B$9:$CQ$307,U$1,0),0)</f>
        <v>0</v>
      </c>
      <c r="V410" s="36">
        <f t="shared" si="194"/>
        <v>0</v>
      </c>
      <c r="W410" s="36">
        <f t="shared" si="195"/>
        <v>0</v>
      </c>
      <c r="X410" s="34">
        <f>IF($B410="P",VLOOKUP($E410,'[2]Costeo-JUL26'!$B$9:$CQ$307,X$1,0),0)</f>
        <v>0</v>
      </c>
      <c r="Y410" s="16">
        <f>IF($B410="P",VLOOKUP($E410,'[2]Costeo-JUL26'!$B$9:$CQ$307,Y$1,0),0)*$G410</f>
        <v>0</v>
      </c>
      <c r="Z410" s="36">
        <f>IF($B410="P",VLOOKUP($E410,'[2]Costeo-JUL26'!$B$9:$CQ$307,Z$1,0),0)*$G410</f>
        <v>0</v>
      </c>
      <c r="AA410" s="35">
        <f>IF($B410="P",VLOOKUP($E410,'[2]Costeo-JUL26'!$B$9:$CQ$307,AA$1,0),0)</f>
        <v>0</v>
      </c>
      <c r="AB410" s="36">
        <f t="shared" si="196"/>
        <v>0</v>
      </c>
      <c r="AC410" s="36">
        <f t="shared" si="197"/>
        <v>0</v>
      </c>
      <c r="AD410" s="34">
        <f>IF($B410="P",VLOOKUP($E410,'[2]Costeo-JUL26'!$B$9:$CQ$307,AD$1,0),0)</f>
        <v>0</v>
      </c>
      <c r="AE410" s="16">
        <f>IF($B410="P",VLOOKUP($E410,'[2]Costeo-JUL26'!$B$9:$CQ$307,AE$1,0),0)*$G410</f>
        <v>0</v>
      </c>
      <c r="AF410" s="36">
        <f>IF($B410="P",VLOOKUP($E410,'[2]Costeo-JUL26'!$B$9:$CQ$307,AF$1,0),0)*$G410</f>
        <v>0</v>
      </c>
      <c r="AG410" s="35">
        <f>IF($B410="P",VLOOKUP($E410,'[2]Costeo-JUL26'!$B$9:$CQ$307,AG$1,0),0)</f>
        <v>0</v>
      </c>
      <c r="AH410" s="36">
        <f t="shared" si="198"/>
        <v>0</v>
      </c>
      <c r="AI410" s="36">
        <f t="shared" si="199"/>
        <v>0</v>
      </c>
      <c r="AJ410" s="34">
        <f>IF($B410="P",VLOOKUP($E410,'[2]Costeo-JUL26'!$B$9:$CQ$307,AJ$1,0),0)</f>
        <v>0</v>
      </c>
      <c r="AK410" s="16">
        <f>IF($B410="P",VLOOKUP($E410,'[2]Costeo-JUL26'!$B$9:$CQ$307,AK$1,0),0)*$G410</f>
        <v>0</v>
      </c>
      <c r="AL410" s="36">
        <f>IF($B410="P",VLOOKUP($E410,'[2]Costeo-JUL26'!$B$9:$CQ$307,AL$1,0),0)*$G410</f>
        <v>0</v>
      </c>
      <c r="AM410" s="35">
        <f>IF($B410="P",VLOOKUP($E410,'[2]Costeo-JUL26'!$B$9:$CQ$307,AM$1,0),0)</f>
        <v>0</v>
      </c>
      <c r="AN410" s="36">
        <f t="shared" si="200"/>
        <v>0</v>
      </c>
      <c r="AO410" s="36">
        <f t="shared" si="201"/>
        <v>0</v>
      </c>
      <c r="AP410" s="34">
        <f>IF($B410="P",VLOOKUP($E410,'[2]Costeo-JUL26'!$B$9:$CQ$307,AP$1,0),0)</f>
        <v>0</v>
      </c>
      <c r="AQ410" s="16">
        <f>IF($B410="P",VLOOKUP($E410,'[2]Costeo-JUL26'!$B$9:$CQ$307,AQ$1,0),0)*$G410</f>
        <v>0</v>
      </c>
      <c r="AR410" s="36">
        <f>IF($B410="P",VLOOKUP($E410,'[2]Costeo-JUL26'!$B$9:$CQ$307,AR$1,0),0)*$G410</f>
        <v>0</v>
      </c>
      <c r="AS410" s="35">
        <f>IF($B410="P",VLOOKUP($E410,'[2]Costeo-JUL26'!$B$9:$CQ$307,AS$1,0),0)</f>
        <v>0</v>
      </c>
      <c r="AT410" s="36">
        <f t="shared" si="202"/>
        <v>0</v>
      </c>
      <c r="AU410" s="36">
        <f t="shared" si="203"/>
        <v>0</v>
      </c>
      <c r="AV410" s="34">
        <f>IF($B410="P",VLOOKUP($E410,'[2]Costeo-JUL26'!$B$9:$CQ$307,AV$1,0),0)</f>
        <v>0</v>
      </c>
      <c r="AW410" s="16">
        <f>IF($B410="P",VLOOKUP($E410,'[2]Costeo-JUL26'!$B$9:$CQ$307,AW$1,0),0)*$G410</f>
        <v>0</v>
      </c>
      <c r="AX410" s="36">
        <f>IF($B410="P",VLOOKUP($E410,'[2]Costeo-JUL26'!$B$9:$CQ$307,AX$1,0),0)*$G410</f>
        <v>0</v>
      </c>
      <c r="AY410" s="35">
        <f>IF($B410="P",VLOOKUP($E410,'[2]Costeo-JUL26'!$B$9:$CQ$307,AY$1,0),0)</f>
        <v>0</v>
      </c>
      <c r="AZ410" s="36">
        <f t="shared" si="204"/>
        <v>0</v>
      </c>
      <c r="BA410" s="36">
        <f t="shared" si="205"/>
        <v>0</v>
      </c>
      <c r="BB410" s="34">
        <f>IF($B410="P",VLOOKUP($E410,'[2]Costeo-JUL26'!$B$9:$CQ$307,BB$1,0),0)</f>
        <v>0</v>
      </c>
      <c r="BC410" s="16">
        <f>IF($B410="P",VLOOKUP($E410,'[2]Costeo-JUL26'!$B$9:$CQ$307,BC$1,0),0)*$G410</f>
        <v>0</v>
      </c>
      <c r="BD410" s="36">
        <f>IF($B410="P",VLOOKUP($E410,'[2]Costeo-JUL26'!$B$9:$CQ$307,BD$1,0),0)*$G410</f>
        <v>0</v>
      </c>
      <c r="BE410" s="35">
        <f>IF($B410="P",VLOOKUP($E410,'[2]Costeo-JUL26'!$B$9:$CQ$307,BE$1,0),0)</f>
        <v>0</v>
      </c>
      <c r="BF410" s="36">
        <f t="shared" si="206"/>
        <v>0</v>
      </c>
      <c r="BG410" s="36">
        <f t="shared" si="207"/>
        <v>0</v>
      </c>
      <c r="BH410" s="34">
        <f>IF($B410="P",VLOOKUP($E410,'[2]Costeo-JUL26'!$B$9:$CQ$307,BH$1,0),0)</f>
        <v>0</v>
      </c>
      <c r="BI410" s="16">
        <f>IF($B410="P",VLOOKUP($E410,'[2]Costeo-JUL26'!$B$9:$CQ$307,BI$1,0),0)*$G410</f>
        <v>0</v>
      </c>
      <c r="BJ410" s="36">
        <f>IF($B410="P",VLOOKUP($E410,'[2]Costeo-JUL26'!$B$9:$CQ$307,BJ$1,0),0)*$G410</f>
        <v>0</v>
      </c>
      <c r="BK410" s="35">
        <f>IF(BH410=910319,0,IF($B410="P",VLOOKUP($E410,'[2]Costeo-JUL26'!$B$9:$CQ$307,BK$1,0),0))</f>
        <v>0</v>
      </c>
      <c r="BL410" s="36">
        <f t="shared" si="208"/>
        <v>0</v>
      </c>
      <c r="BM410" s="36">
        <f t="shared" si="209"/>
        <v>0</v>
      </c>
      <c r="BN410" s="34">
        <f>IF($B410="P",VLOOKUP($E410,'[2]Costeo-JUL26'!$B$9:$CQ$307,BN$1,0),0)</f>
        <v>0</v>
      </c>
      <c r="BO410" s="16">
        <f>IF($B410="P",VLOOKUP($E410,'[2]Costeo-JUL26'!$B$9:$CQ$307,BO$1,0),0)*$G410</f>
        <v>0</v>
      </c>
      <c r="BP410" s="36">
        <f>IF($B410="P",VLOOKUP($E410,'[2]Costeo-JUL26'!$B$9:$CQ$307,BP$1,0),0)*$G410</f>
        <v>0</v>
      </c>
      <c r="BQ410" s="35">
        <f>IF($B410="P",VLOOKUP($E410,'[2]Costeo-JUL26'!$B$9:$CQ$307,BQ$1,0),0)</f>
        <v>0</v>
      </c>
      <c r="BR410" s="36">
        <f t="shared" si="210"/>
        <v>0</v>
      </c>
      <c r="BS410" s="36">
        <f t="shared" si="211"/>
        <v>0</v>
      </c>
      <c r="BT410" s="34">
        <f>IF($B410="P",VLOOKUP($E410,'[2]Costeo-JUL26'!$B$9:$CQ$307,BT$1,0),0)</f>
        <v>0</v>
      </c>
      <c r="BU410" s="16">
        <f>IF($B410="P",VLOOKUP($E410,'[2]Costeo-JUL26'!$B$9:$CQ$307,BU$1,0),0)*$G410</f>
        <v>0</v>
      </c>
      <c r="BV410" s="36">
        <f>IF($B410="P",VLOOKUP($E410,'[2]Costeo-JUL26'!$B$9:$CQ$307,BV$1,0),0)*$G410</f>
        <v>0</v>
      </c>
      <c r="BW410" s="35">
        <f>IF($B410="P",VLOOKUP($E410,'[2]Costeo-JUL26'!$B$9:$CQ$307,BW$1,0),0)</f>
        <v>0</v>
      </c>
      <c r="BX410" s="36">
        <f t="shared" si="212"/>
        <v>0</v>
      </c>
      <c r="BY410" s="36">
        <f t="shared" si="213"/>
        <v>0</v>
      </c>
      <c r="BZ410" s="34">
        <f>IF($B410="P",VLOOKUP($E410,'[2]Costeo-JUL26'!$B$9:$CQ$307,BZ$1,0),0)</f>
        <v>0</v>
      </c>
      <c r="CA410" s="16">
        <f>IF($B410="P",VLOOKUP($E410,'[2]Costeo-JUL26'!$B$9:$CQ$307,CA$1,0),0)*$G410</f>
        <v>0</v>
      </c>
      <c r="CB410" s="36">
        <f>IF($B410="P",VLOOKUP($E410,'[2]Costeo-JUL26'!$B$9:$CQ$307,CB$1,0),0)*$G410</f>
        <v>0</v>
      </c>
      <c r="CC410" s="35">
        <f>IF($B410="P",VLOOKUP($E410,'[2]Costeo-JUL26'!$B$9:$CQ$307,CC$1,0),0)</f>
        <v>0</v>
      </c>
      <c r="CD410" s="36">
        <f t="shared" si="214"/>
        <v>0</v>
      </c>
      <c r="CE410" s="36">
        <f t="shared" si="215"/>
        <v>0</v>
      </c>
      <c r="CF410" s="37">
        <f t="shared" si="187"/>
        <v>0</v>
      </c>
      <c r="CG410" s="36">
        <f>IF($B410="r",VLOOKUP($E410,'[2]Costeo-JUL26'!$B$9:$CQ$307,CG$1,0),0)*$G410</f>
        <v>327630.72000000003</v>
      </c>
      <c r="CH410" s="35">
        <f>VLOOKUP($E410,'[2]TEORICOS (05.26)'!$A$8:$T$251,CH$1,0)</f>
        <v>0.05</v>
      </c>
      <c r="CI410" s="36">
        <f t="shared" si="216"/>
        <v>315760.35524999979</v>
      </c>
      <c r="CJ410" s="37">
        <f t="shared" si="217"/>
        <v>643391.07524999976</v>
      </c>
      <c r="CM410" s="16">
        <f>SUMIFS('[1]Ajuste Inventario'!$I:$I,'[1]Ajuste Inventario'!$B:$B,E410,'[1]Ajuste Inventario'!$S:$S,D410)*-1</f>
        <v>0</v>
      </c>
      <c r="CN410" s="36">
        <f t="shared" si="188"/>
        <v>0</v>
      </c>
      <c r="CP410" t="str">
        <f t="shared" si="189"/>
        <v>2218Org.Vtas La Plata</v>
      </c>
      <c r="CQ410" s="10" t="e">
        <f t="shared" si="190"/>
        <v>#DIV/0!</v>
      </c>
    </row>
    <row r="411" spans="1:95" x14ac:dyDescent="0.25">
      <c r="A411" s="30">
        <v>46204</v>
      </c>
      <c r="B411" s="31" t="str">
        <f>VLOOKUP($E411,'[2]TEORICOS (05.26)'!$A$8:$T$251,B$1,0)</f>
        <v>R</v>
      </c>
      <c r="C411" s="32" t="str">
        <f>VLOOKUP($E411,'[2]TEORICOS (05.26)'!$A$8:$T$251,C$1,0)</f>
        <v>Sprite</v>
      </c>
      <c r="D411" t="s">
        <v>218</v>
      </c>
      <c r="E411">
        <v>2728</v>
      </c>
      <c r="F411" t="s">
        <v>200</v>
      </c>
      <c r="G411" s="16">
        <v>253.666</v>
      </c>
      <c r="H411" s="16">
        <v>94.871084000000053</v>
      </c>
      <c r="I411" s="33">
        <v>2009997.7499999991</v>
      </c>
      <c r="J411" s="33">
        <v>1990117.3199999994</v>
      </c>
      <c r="K411" s="34">
        <f>IF($B411="P",VLOOKUP($E411,'[2]Costeo-JUL26'!$B$9:$CQ$307,K$1,0),0)</f>
        <v>0</v>
      </c>
      <c r="L411" s="35">
        <f>VLOOKUP($E411,'[2]TEORICOS (05.26)'!$A$8:$T$251,L$1,0)</f>
        <v>0.27500000000000002</v>
      </c>
      <c r="M411" s="36">
        <f t="shared" si="191"/>
        <v>0</v>
      </c>
      <c r="N411" s="35">
        <f>IF($B411="P",VLOOKUP($E411,'[2]Costeo-JUL26'!$B$9:$CQ$307,N$1,0),0)</f>
        <v>0</v>
      </c>
      <c r="O411" s="36">
        <f t="shared" si="192"/>
        <v>0</v>
      </c>
      <c r="P411" s="36">
        <f>IF($B411="P",VLOOKUP($E411,'[2]Costeo-JUL26'!$B$9:$CQ$307,P$1,0),0)*H411</f>
        <v>0</v>
      </c>
      <c r="Q411" s="36">
        <f t="shared" si="193"/>
        <v>0</v>
      </c>
      <c r="R411" s="34">
        <f>IF($B411="P",VLOOKUP($E411,'[2]Costeo-JUL26'!$B$9:$CQ$307,R$1,0),0)</f>
        <v>0</v>
      </c>
      <c r="S411" s="16">
        <f>IF($B411="P",VLOOKUP($E411,'[2]Costeo-JUL26'!$B$9:$CQ$307,S$1,0),0)*$G411</f>
        <v>0</v>
      </c>
      <c r="T411" s="36">
        <f>IF($B411="P",VLOOKUP($E411,'[2]Costeo-JUL26'!$B$9:$CQ$307,T$1,0),0)*$G411</f>
        <v>0</v>
      </c>
      <c r="U411" s="35">
        <f>IF($B411="P",VLOOKUP($E411,'[2]Costeo-JUL26'!$B$9:$CQ$307,U$1,0),0)</f>
        <v>0</v>
      </c>
      <c r="V411" s="36">
        <f t="shared" si="194"/>
        <v>0</v>
      </c>
      <c r="W411" s="36">
        <f t="shared" si="195"/>
        <v>0</v>
      </c>
      <c r="X411" s="34">
        <f>IF($B411="P",VLOOKUP($E411,'[2]Costeo-JUL26'!$B$9:$CQ$307,X$1,0),0)</f>
        <v>0</v>
      </c>
      <c r="Y411" s="16">
        <f>IF($B411="P",VLOOKUP($E411,'[2]Costeo-JUL26'!$B$9:$CQ$307,Y$1,0),0)*$G411</f>
        <v>0</v>
      </c>
      <c r="Z411" s="36">
        <f>IF($B411="P",VLOOKUP($E411,'[2]Costeo-JUL26'!$B$9:$CQ$307,Z$1,0),0)*$G411</f>
        <v>0</v>
      </c>
      <c r="AA411" s="35">
        <f>IF($B411="P",VLOOKUP($E411,'[2]Costeo-JUL26'!$B$9:$CQ$307,AA$1,0),0)</f>
        <v>0</v>
      </c>
      <c r="AB411" s="36">
        <f t="shared" si="196"/>
        <v>0</v>
      </c>
      <c r="AC411" s="36">
        <f t="shared" si="197"/>
        <v>0</v>
      </c>
      <c r="AD411" s="34">
        <f>IF($B411="P",VLOOKUP($E411,'[2]Costeo-JUL26'!$B$9:$CQ$307,AD$1,0),0)</f>
        <v>0</v>
      </c>
      <c r="AE411" s="16">
        <f>IF($B411="P",VLOOKUP($E411,'[2]Costeo-JUL26'!$B$9:$CQ$307,AE$1,0),0)*$G411</f>
        <v>0</v>
      </c>
      <c r="AF411" s="36">
        <f>IF($B411="P",VLOOKUP($E411,'[2]Costeo-JUL26'!$B$9:$CQ$307,AF$1,0),0)*$G411</f>
        <v>0</v>
      </c>
      <c r="AG411" s="35">
        <f>IF($B411="P",VLOOKUP($E411,'[2]Costeo-JUL26'!$B$9:$CQ$307,AG$1,0),0)</f>
        <v>0</v>
      </c>
      <c r="AH411" s="36">
        <f t="shared" si="198"/>
        <v>0</v>
      </c>
      <c r="AI411" s="36">
        <f t="shared" si="199"/>
        <v>0</v>
      </c>
      <c r="AJ411" s="34">
        <f>IF($B411="P",VLOOKUP($E411,'[2]Costeo-JUL26'!$B$9:$CQ$307,AJ$1,0),0)</f>
        <v>0</v>
      </c>
      <c r="AK411" s="16">
        <f>IF($B411="P",VLOOKUP($E411,'[2]Costeo-JUL26'!$B$9:$CQ$307,AK$1,0),0)*$G411</f>
        <v>0</v>
      </c>
      <c r="AL411" s="36">
        <f>IF($B411="P",VLOOKUP($E411,'[2]Costeo-JUL26'!$B$9:$CQ$307,AL$1,0),0)*$G411</f>
        <v>0</v>
      </c>
      <c r="AM411" s="35">
        <f>IF($B411="P",VLOOKUP($E411,'[2]Costeo-JUL26'!$B$9:$CQ$307,AM$1,0),0)</f>
        <v>0</v>
      </c>
      <c r="AN411" s="36">
        <f t="shared" si="200"/>
        <v>0</v>
      </c>
      <c r="AO411" s="36">
        <f t="shared" si="201"/>
        <v>0</v>
      </c>
      <c r="AP411" s="34">
        <f>IF($B411="P",VLOOKUP($E411,'[2]Costeo-JUL26'!$B$9:$CQ$307,AP$1,0),0)</f>
        <v>0</v>
      </c>
      <c r="AQ411" s="16">
        <f>IF($B411="P",VLOOKUP($E411,'[2]Costeo-JUL26'!$B$9:$CQ$307,AQ$1,0),0)*$G411</f>
        <v>0</v>
      </c>
      <c r="AR411" s="36">
        <f>IF($B411="P",VLOOKUP($E411,'[2]Costeo-JUL26'!$B$9:$CQ$307,AR$1,0),0)*$G411</f>
        <v>0</v>
      </c>
      <c r="AS411" s="35">
        <f>IF($B411="P",VLOOKUP($E411,'[2]Costeo-JUL26'!$B$9:$CQ$307,AS$1,0),0)</f>
        <v>0</v>
      </c>
      <c r="AT411" s="36">
        <f t="shared" si="202"/>
        <v>0</v>
      </c>
      <c r="AU411" s="36">
        <f t="shared" si="203"/>
        <v>0</v>
      </c>
      <c r="AV411" s="34">
        <f>IF($B411="P",VLOOKUP($E411,'[2]Costeo-JUL26'!$B$9:$CQ$307,AV$1,0),0)</f>
        <v>0</v>
      </c>
      <c r="AW411" s="16">
        <f>IF($B411="P",VLOOKUP($E411,'[2]Costeo-JUL26'!$B$9:$CQ$307,AW$1,0),0)*$G411</f>
        <v>0</v>
      </c>
      <c r="AX411" s="36">
        <f>IF($B411="P",VLOOKUP($E411,'[2]Costeo-JUL26'!$B$9:$CQ$307,AX$1,0),0)*$G411</f>
        <v>0</v>
      </c>
      <c r="AY411" s="35">
        <f>IF($B411="P",VLOOKUP($E411,'[2]Costeo-JUL26'!$B$9:$CQ$307,AY$1,0),0)</f>
        <v>0</v>
      </c>
      <c r="AZ411" s="36">
        <f t="shared" si="204"/>
        <v>0</v>
      </c>
      <c r="BA411" s="36">
        <f t="shared" si="205"/>
        <v>0</v>
      </c>
      <c r="BB411" s="34">
        <f>IF($B411="P",VLOOKUP($E411,'[2]Costeo-JUL26'!$B$9:$CQ$307,BB$1,0),0)</f>
        <v>0</v>
      </c>
      <c r="BC411" s="16">
        <f>IF($B411="P",VLOOKUP($E411,'[2]Costeo-JUL26'!$B$9:$CQ$307,BC$1,0),0)*$G411</f>
        <v>0</v>
      </c>
      <c r="BD411" s="36">
        <f>IF($B411="P",VLOOKUP($E411,'[2]Costeo-JUL26'!$B$9:$CQ$307,BD$1,0),0)*$G411</f>
        <v>0</v>
      </c>
      <c r="BE411" s="35">
        <f>IF($B411="P",VLOOKUP($E411,'[2]Costeo-JUL26'!$B$9:$CQ$307,BE$1,0),0)</f>
        <v>0</v>
      </c>
      <c r="BF411" s="36">
        <f t="shared" si="206"/>
        <v>0</v>
      </c>
      <c r="BG411" s="36">
        <f t="shared" si="207"/>
        <v>0</v>
      </c>
      <c r="BH411" s="34">
        <f>IF($B411="P",VLOOKUP($E411,'[2]Costeo-JUL26'!$B$9:$CQ$307,BH$1,0),0)</f>
        <v>0</v>
      </c>
      <c r="BI411" s="16">
        <f>IF($B411="P",VLOOKUP($E411,'[2]Costeo-JUL26'!$B$9:$CQ$307,BI$1,0),0)*$G411</f>
        <v>0</v>
      </c>
      <c r="BJ411" s="36">
        <f>IF($B411="P",VLOOKUP($E411,'[2]Costeo-JUL26'!$B$9:$CQ$307,BJ$1,0),0)*$G411</f>
        <v>0</v>
      </c>
      <c r="BK411" s="35">
        <f>IF(BH411=910319,0,IF($B411="P",VLOOKUP($E411,'[2]Costeo-JUL26'!$B$9:$CQ$307,BK$1,0),0))</f>
        <v>0</v>
      </c>
      <c r="BL411" s="36">
        <f t="shared" si="208"/>
        <v>0</v>
      </c>
      <c r="BM411" s="36">
        <f t="shared" si="209"/>
        <v>0</v>
      </c>
      <c r="BN411" s="34">
        <f>IF($B411="P",VLOOKUP($E411,'[2]Costeo-JUL26'!$B$9:$CQ$307,BN$1,0),0)</f>
        <v>0</v>
      </c>
      <c r="BO411" s="16">
        <f>IF($B411="P",VLOOKUP($E411,'[2]Costeo-JUL26'!$B$9:$CQ$307,BO$1,0),0)*$G411</f>
        <v>0</v>
      </c>
      <c r="BP411" s="36">
        <f>IF($B411="P",VLOOKUP($E411,'[2]Costeo-JUL26'!$B$9:$CQ$307,BP$1,0),0)*$G411</f>
        <v>0</v>
      </c>
      <c r="BQ411" s="35">
        <f>IF($B411="P",VLOOKUP($E411,'[2]Costeo-JUL26'!$B$9:$CQ$307,BQ$1,0),0)</f>
        <v>0</v>
      </c>
      <c r="BR411" s="36">
        <f t="shared" si="210"/>
        <v>0</v>
      </c>
      <c r="BS411" s="36">
        <f t="shared" si="211"/>
        <v>0</v>
      </c>
      <c r="BT411" s="34">
        <f>IF($B411="P",VLOOKUP($E411,'[2]Costeo-JUL26'!$B$9:$CQ$307,BT$1,0),0)</f>
        <v>0</v>
      </c>
      <c r="BU411" s="16">
        <f>IF($B411="P",VLOOKUP($E411,'[2]Costeo-JUL26'!$B$9:$CQ$307,BU$1,0),0)*$G411</f>
        <v>0</v>
      </c>
      <c r="BV411" s="36">
        <f>IF($B411="P",VLOOKUP($E411,'[2]Costeo-JUL26'!$B$9:$CQ$307,BV$1,0),0)*$G411</f>
        <v>0</v>
      </c>
      <c r="BW411" s="35">
        <f>IF($B411="P",VLOOKUP($E411,'[2]Costeo-JUL26'!$B$9:$CQ$307,BW$1,0),0)</f>
        <v>0</v>
      </c>
      <c r="BX411" s="36">
        <f t="shared" si="212"/>
        <v>0</v>
      </c>
      <c r="BY411" s="36">
        <f t="shared" si="213"/>
        <v>0</v>
      </c>
      <c r="BZ411" s="34">
        <f>IF($B411="P",VLOOKUP($E411,'[2]Costeo-JUL26'!$B$9:$CQ$307,BZ$1,0),0)</f>
        <v>0</v>
      </c>
      <c r="CA411" s="16">
        <f>IF($B411="P",VLOOKUP($E411,'[2]Costeo-JUL26'!$B$9:$CQ$307,CA$1,0),0)*$G411</f>
        <v>0</v>
      </c>
      <c r="CB411" s="36">
        <f>IF($B411="P",VLOOKUP($E411,'[2]Costeo-JUL26'!$B$9:$CQ$307,CB$1,0),0)*$G411</f>
        <v>0</v>
      </c>
      <c r="CC411" s="35">
        <f>IF($B411="P",VLOOKUP($E411,'[2]Costeo-JUL26'!$B$9:$CQ$307,CC$1,0),0)</f>
        <v>0</v>
      </c>
      <c r="CD411" s="36">
        <f t="shared" si="214"/>
        <v>0</v>
      </c>
      <c r="CE411" s="36">
        <f t="shared" si="215"/>
        <v>0</v>
      </c>
      <c r="CF411" s="37">
        <f t="shared" si="187"/>
        <v>0</v>
      </c>
      <c r="CG411" s="36">
        <f>IF($B411="r",VLOOKUP($E411,'[2]Costeo-JUL26'!$B$9:$CQ$307,CG$1,0),0)*$G411</f>
        <v>422194.08041999995</v>
      </c>
      <c r="CH411" s="35">
        <f>VLOOKUP($E411,'[2]TEORICOS (05.26)'!$A$8:$T$251,CH$1,0)</f>
        <v>0.1</v>
      </c>
      <c r="CI411" s="36">
        <f t="shared" si="216"/>
        <v>505062.85495799989</v>
      </c>
      <c r="CJ411" s="37">
        <f t="shared" si="217"/>
        <v>927256.93537799991</v>
      </c>
      <c r="CM411" s="16">
        <f>SUMIFS('[1]Ajuste Inventario'!$I:$I,'[1]Ajuste Inventario'!$B:$B,E411,'[1]Ajuste Inventario'!$S:$S,D411)*-1</f>
        <v>0</v>
      </c>
      <c r="CN411" s="36">
        <f t="shared" si="188"/>
        <v>0</v>
      </c>
      <c r="CP411" t="str">
        <f t="shared" si="189"/>
        <v>2728Org.Vtas La Plata</v>
      </c>
      <c r="CQ411" s="10" t="e">
        <f t="shared" si="190"/>
        <v>#DIV/0!</v>
      </c>
    </row>
    <row r="412" spans="1:95" x14ac:dyDescent="0.25">
      <c r="A412" s="30">
        <v>46204</v>
      </c>
      <c r="B412" s="31" t="str">
        <f>VLOOKUP($E412,'[2]TEORICOS (05.26)'!$A$8:$T$251,B$1,0)</f>
        <v>P</v>
      </c>
      <c r="C412" s="32" t="str">
        <f>VLOOKUP($E412,'[2]TEORICOS (05.26)'!$A$8:$T$251,C$1,0)</f>
        <v>Aquarius</v>
      </c>
      <c r="D412" t="s">
        <v>218</v>
      </c>
      <c r="E412">
        <v>3826</v>
      </c>
      <c r="F412" t="s">
        <v>201</v>
      </c>
      <c r="G412" s="16">
        <v>82</v>
      </c>
      <c r="H412" s="16">
        <v>129.9699999999998</v>
      </c>
      <c r="I412" s="33">
        <v>796430.36000000127</v>
      </c>
      <c r="J412" s="33">
        <v>790508.89000000095</v>
      </c>
      <c r="K412" s="34">
        <f>IF($B412="P",VLOOKUP($E412,'[2]Costeo-JUL26'!$B$9:$CQ$307,K$1,0),0)</f>
        <v>931337</v>
      </c>
      <c r="L412" s="35">
        <f>VLOOKUP($E412,'[2]TEORICOS (05.26)'!$A$8:$T$251,L$1,0)</f>
        <v>0.17</v>
      </c>
      <c r="M412" s="36">
        <f t="shared" si="191"/>
        <v>134386.51130000016</v>
      </c>
      <c r="N412" s="35">
        <f>IF($B412="P",VLOOKUP($E412,'[2]Costeo-JUL26'!$B$9:$CQ$307,N$1,0),0)</f>
        <v>0.1</v>
      </c>
      <c r="O412" s="36">
        <f t="shared" si="192"/>
        <v>13438.651130000017</v>
      </c>
      <c r="P412" s="36">
        <f>IF($B412="P",VLOOKUP($E412,'[2]Costeo-JUL26'!$B$9:$CQ$307,P$1,0),0)*H412</f>
        <v>0</v>
      </c>
      <c r="Q412" s="36">
        <f t="shared" si="193"/>
        <v>147825.16243000017</v>
      </c>
      <c r="R412" s="34">
        <f>IF($B412="P",VLOOKUP($E412,'[2]Costeo-JUL26'!$B$9:$CQ$307,R$1,0),0)</f>
        <v>0</v>
      </c>
      <c r="S412" s="16">
        <f>IF($B412="P",VLOOKUP($E412,'[2]Costeo-JUL26'!$B$9:$CQ$307,S$1,0),0)*$G412</f>
        <v>0</v>
      </c>
      <c r="T412" s="36">
        <f>IF($B412="P",VLOOKUP($E412,'[2]Costeo-JUL26'!$B$9:$CQ$307,T$1,0),0)*$G412</f>
        <v>0</v>
      </c>
      <c r="U412" s="35">
        <f>IF($B412="P",VLOOKUP($E412,'[2]Costeo-JUL26'!$B$9:$CQ$307,U$1,0),0)</f>
        <v>0</v>
      </c>
      <c r="V412" s="36">
        <f t="shared" si="194"/>
        <v>0</v>
      </c>
      <c r="W412" s="36">
        <f t="shared" si="195"/>
        <v>0</v>
      </c>
      <c r="X412" s="34">
        <f>IF($B412="P",VLOOKUP($E412,'[2]Costeo-JUL26'!$B$9:$CQ$307,X$1,0),0)</f>
        <v>0</v>
      </c>
      <c r="Y412" s="16">
        <f>IF($B412="P",VLOOKUP($E412,'[2]Costeo-JUL26'!$B$9:$CQ$307,Y$1,0),0)*$G412</f>
        <v>0</v>
      </c>
      <c r="Z412" s="36">
        <f>IF($B412="P",VLOOKUP($E412,'[2]Costeo-JUL26'!$B$9:$CQ$307,Z$1,0),0)*$G412</f>
        <v>0</v>
      </c>
      <c r="AA412" s="35">
        <f>IF($B412="P",VLOOKUP($E412,'[2]Costeo-JUL26'!$B$9:$CQ$307,AA$1,0),0)</f>
        <v>0</v>
      </c>
      <c r="AB412" s="36">
        <f t="shared" si="196"/>
        <v>0</v>
      </c>
      <c r="AC412" s="36">
        <f t="shared" si="197"/>
        <v>0</v>
      </c>
      <c r="AD412" s="34">
        <f>IF($B412="P",VLOOKUP($E412,'[2]Costeo-JUL26'!$B$9:$CQ$307,AD$1,0),0)</f>
        <v>902257</v>
      </c>
      <c r="AE412" s="16">
        <f>IF($B412="P",VLOOKUP($E412,'[2]Costeo-JUL26'!$B$9:$CQ$307,AE$1,0),0)*$G412</f>
        <v>492</v>
      </c>
      <c r="AF412" s="36">
        <f>IF($B412="P",VLOOKUP($E412,'[2]Costeo-JUL26'!$B$9:$CQ$307,AF$1,0),0)*$G412</f>
        <v>7550.8224</v>
      </c>
      <c r="AG412" s="35">
        <f>IF($B412="P",VLOOKUP($E412,'[2]Costeo-JUL26'!$B$9:$CQ$307,AG$1,0),0)</f>
        <v>6.0000000000000001E-3</v>
      </c>
      <c r="AH412" s="36">
        <f t="shared" si="198"/>
        <v>45.3049344</v>
      </c>
      <c r="AI412" s="36">
        <f t="shared" si="199"/>
        <v>7596.1273344000001</v>
      </c>
      <c r="AJ412" s="34">
        <f>IF($B412="P",VLOOKUP($E412,'[2]Costeo-JUL26'!$B$9:$CQ$307,AJ$1,0),0)</f>
        <v>931327</v>
      </c>
      <c r="AK412" s="16">
        <f>IF($B412="P",VLOOKUP($E412,'[2]Costeo-JUL26'!$B$9:$CQ$307,AK$1,0),0)*$G412</f>
        <v>492</v>
      </c>
      <c r="AL412" s="36">
        <f>IF($B412="P",VLOOKUP($E412,'[2]Costeo-JUL26'!$B$9:$CQ$307,AL$1,0),0)*$G412</f>
        <v>8946.5968799999991</v>
      </c>
      <c r="AM412" s="35">
        <f>IF($B412="P",VLOOKUP($E412,'[2]Costeo-JUL26'!$B$9:$CQ$307,AM$1,0),0)</f>
        <v>1.7999999999999999E-2</v>
      </c>
      <c r="AN412" s="36">
        <f t="shared" si="200"/>
        <v>161.03874383999997</v>
      </c>
      <c r="AO412" s="36">
        <f t="shared" si="201"/>
        <v>9107.6356238399985</v>
      </c>
      <c r="AP412" s="34">
        <f>IF($B412="P",VLOOKUP($E412,'[2]Costeo-JUL26'!$B$9:$CQ$307,AP$1,0),0)</f>
        <v>933429</v>
      </c>
      <c r="AQ412" s="16">
        <f>IF($B412="P",VLOOKUP($E412,'[2]Costeo-JUL26'!$B$9:$CQ$307,AQ$1,0),0)*$G412</f>
        <v>492</v>
      </c>
      <c r="AR412" s="36">
        <f>IF($B412="P",VLOOKUP($E412,'[2]Costeo-JUL26'!$B$9:$CQ$307,AR$1,0),0)*$G412</f>
        <v>48334.955760000012</v>
      </c>
      <c r="AS412" s="35">
        <f>IF($B412="P",VLOOKUP($E412,'[2]Costeo-JUL26'!$B$9:$CQ$307,AS$1,0),0)</f>
        <v>0.02</v>
      </c>
      <c r="AT412" s="36">
        <f t="shared" si="202"/>
        <v>966.69911520000028</v>
      </c>
      <c r="AU412" s="36">
        <f t="shared" si="203"/>
        <v>49301.654875200009</v>
      </c>
      <c r="AV412" s="34">
        <f>IF($B412="P",VLOOKUP($E412,'[2]Costeo-JUL26'!$B$9:$CQ$307,AV$1,0),0)</f>
        <v>939125</v>
      </c>
      <c r="AW412" s="16">
        <f>IF($B412="P",VLOOKUP($E412,'[2]Costeo-JUL26'!$B$9:$CQ$307,AW$1,0),0)*$G412</f>
        <v>2.3944000000000001</v>
      </c>
      <c r="AX412" s="36">
        <f>IF($B412="P",VLOOKUP($E412,'[2]Costeo-JUL26'!$B$9:$CQ$307,AX$1,0),0)*$G412</f>
        <v>12313.297776000001</v>
      </c>
      <c r="AY412" s="35">
        <f>IF($B412="P",VLOOKUP($E412,'[2]Costeo-JUL26'!$B$9:$CQ$307,AY$1,0),0)</f>
        <v>0.03</v>
      </c>
      <c r="AZ412" s="36">
        <f t="shared" si="204"/>
        <v>369.39893328000005</v>
      </c>
      <c r="BA412" s="36">
        <f t="shared" si="205"/>
        <v>12682.696709280001</v>
      </c>
      <c r="BB412" s="34">
        <f>IF($B412="P",VLOOKUP($E412,'[2]Costeo-JUL26'!$B$9:$CQ$307,BB$1,0),0)</f>
        <v>902311</v>
      </c>
      <c r="BC412" s="16">
        <f>IF($B412="P",VLOOKUP($E412,'[2]Costeo-JUL26'!$B$9:$CQ$307,BC$1,0),0)*$G412</f>
        <v>0.32946428571428577</v>
      </c>
      <c r="BD412" s="36">
        <f>IF($B412="P",VLOOKUP($E412,'[2]Costeo-JUL26'!$B$9:$CQ$307,BD$1,0),0)*$G412</f>
        <v>1292.0419687500003</v>
      </c>
      <c r="BE412" s="35">
        <f>IF($B412="P",VLOOKUP($E412,'[2]Costeo-JUL26'!$B$9:$CQ$307,BE$1,0),0)</f>
        <v>0.03</v>
      </c>
      <c r="BF412" s="36">
        <f t="shared" si="206"/>
        <v>38.76125906250001</v>
      </c>
      <c r="BG412" s="36">
        <f t="shared" si="207"/>
        <v>1330.8032278125002</v>
      </c>
      <c r="BH412" s="34">
        <f>IF($B412="P",VLOOKUP($E412,'[2]Costeo-JUL26'!$B$9:$CQ$307,BH$1,0),0)</f>
        <v>933089</v>
      </c>
      <c r="BI412" s="16">
        <f>IF($B412="P",VLOOKUP($E412,'[2]Costeo-JUL26'!$B$9:$CQ$307,BI$1,0),0)*$G412</f>
        <v>2.1964285714285712</v>
      </c>
      <c r="BJ412" s="36">
        <f>IF($B412="P",VLOOKUP($E412,'[2]Costeo-JUL26'!$B$9:$CQ$307,BJ$1,0),0)*$G412</f>
        <v>1635.6200510204083</v>
      </c>
      <c r="BK412" s="35">
        <f>IF(BH412=910319,0,IF($B412="P",VLOOKUP($E412,'[2]Costeo-JUL26'!$B$9:$CQ$307,BK$1,0),0))</f>
        <v>0.02</v>
      </c>
      <c r="BL412" s="36">
        <f t="shared" si="208"/>
        <v>32.712401020408166</v>
      </c>
      <c r="BM412" s="36">
        <f t="shared" si="209"/>
        <v>1668.3324520408164</v>
      </c>
      <c r="BN412" s="34">
        <f>IF($B412="P",VLOOKUP($E412,'[2]Costeo-JUL26'!$B$9:$CQ$307,BN$1,0),0)</f>
        <v>0</v>
      </c>
      <c r="BO412" s="16">
        <f>IF($B412="P",VLOOKUP($E412,'[2]Costeo-JUL26'!$B$9:$CQ$307,BO$1,0),0)*$G412</f>
        <v>0</v>
      </c>
      <c r="BP412" s="36">
        <f>IF($B412="P",VLOOKUP($E412,'[2]Costeo-JUL26'!$B$9:$CQ$307,BP$1,0),0)*$G412</f>
        <v>0</v>
      </c>
      <c r="BQ412" s="35">
        <f>IF($B412="P",VLOOKUP($E412,'[2]Costeo-JUL26'!$B$9:$CQ$307,BQ$1,0),0)</f>
        <v>0</v>
      </c>
      <c r="BR412" s="36">
        <f t="shared" si="210"/>
        <v>0</v>
      </c>
      <c r="BS412" s="36">
        <f t="shared" si="211"/>
        <v>0</v>
      </c>
      <c r="BT412" s="34">
        <f>IF($B412="P",VLOOKUP($E412,'[2]Costeo-JUL26'!$B$9:$CQ$307,BT$1,0),0)</f>
        <v>0</v>
      </c>
      <c r="BU412" s="16">
        <f>IF($B412="P",VLOOKUP($E412,'[2]Costeo-JUL26'!$B$9:$CQ$307,BU$1,0),0)*$G412</f>
        <v>0</v>
      </c>
      <c r="BV412" s="36">
        <f>IF($B412="P",VLOOKUP($E412,'[2]Costeo-JUL26'!$B$9:$CQ$307,BV$1,0),0)*$G412</f>
        <v>0</v>
      </c>
      <c r="BW412" s="35">
        <f>IF($B412="P",VLOOKUP($E412,'[2]Costeo-JUL26'!$B$9:$CQ$307,BW$1,0),0)</f>
        <v>0</v>
      </c>
      <c r="BX412" s="36">
        <f t="shared" si="212"/>
        <v>0</v>
      </c>
      <c r="BY412" s="36">
        <f t="shared" si="213"/>
        <v>0</v>
      </c>
      <c r="BZ412" s="34">
        <f>IF($B412="P",VLOOKUP($E412,'[2]Costeo-JUL26'!$B$9:$CQ$307,BZ$1,0),0)</f>
        <v>936704</v>
      </c>
      <c r="CA412" s="16">
        <f>IF($B412="P",VLOOKUP($E412,'[2]Costeo-JUL26'!$B$9:$CQ$307,CA$1,0),0)*$G412</f>
        <v>4.4856282580666011</v>
      </c>
      <c r="CB412" s="36">
        <f>IF($B412="P",VLOOKUP($E412,'[2]Costeo-JUL26'!$B$9:$CQ$307,CB$1,0),0)*$G412</f>
        <v>2141.2755740044622</v>
      </c>
      <c r="CC412" s="35">
        <f>IF($B412="P",VLOOKUP($E412,'[2]Costeo-JUL26'!$B$9:$CQ$307,CC$1,0),0)</f>
        <v>0.5</v>
      </c>
      <c r="CD412" s="36">
        <f t="shared" si="214"/>
        <v>1070.6377870022311</v>
      </c>
      <c r="CE412" s="36">
        <f t="shared" si="215"/>
        <v>3211.9133610066933</v>
      </c>
      <c r="CF412" s="37">
        <f t="shared" si="187"/>
        <v>232724.32601358017</v>
      </c>
      <c r="CG412" s="36">
        <f>IF($B412="r",VLOOKUP($E412,'[2]Costeo-JUL26'!$B$9:$CQ$307,CG$1,0),0)*$G412</f>
        <v>0</v>
      </c>
      <c r="CH412" s="35">
        <f>VLOOKUP($E412,'[2]TEORICOS (05.26)'!$A$8:$T$251,CH$1,0)</f>
        <v>0</v>
      </c>
      <c r="CI412" s="36">
        <f t="shared" si="216"/>
        <v>0</v>
      </c>
      <c r="CJ412" s="37">
        <f t="shared" si="217"/>
        <v>0</v>
      </c>
      <c r="CM412" s="16">
        <f>SUMIFS('[1]Ajuste Inventario'!$I:$I,'[1]Ajuste Inventario'!$B:$B,E412,'[1]Ajuste Inventario'!$S:$S,D412)*-1</f>
        <v>0</v>
      </c>
      <c r="CN412" s="36">
        <f t="shared" si="188"/>
        <v>0</v>
      </c>
      <c r="CP412" t="str">
        <f t="shared" si="189"/>
        <v>3826Org.Vtas La Plata</v>
      </c>
      <c r="CQ412" s="10" t="e">
        <f t="shared" si="190"/>
        <v>#DIV/0!</v>
      </c>
    </row>
    <row r="413" spans="1:95" x14ac:dyDescent="0.25">
      <c r="A413" s="30">
        <v>46204</v>
      </c>
      <c r="B413" s="31" t="str">
        <f>VLOOKUP($E413,'[2]TEORICOS (05.26)'!$A$8:$T$251,B$1,0)</f>
        <v>P</v>
      </c>
      <c r="C413" s="32" t="str">
        <f>VLOOKUP($E413,'[2]TEORICOS (05.26)'!$A$8:$T$251,C$1,0)</f>
        <v>Aquarius</v>
      </c>
      <c r="D413" t="s">
        <v>218</v>
      </c>
      <c r="E413">
        <v>3836</v>
      </c>
      <c r="F413" t="s">
        <v>202</v>
      </c>
      <c r="G413" s="16">
        <v>86</v>
      </c>
      <c r="H413" s="16">
        <v>136.30999999999989</v>
      </c>
      <c r="I413" s="33">
        <v>840427.69000000053</v>
      </c>
      <c r="J413" s="33">
        <v>832874.56000000064</v>
      </c>
      <c r="K413" s="34">
        <f>IF($B413="P",VLOOKUP($E413,'[2]Costeo-JUL26'!$B$9:$CQ$307,K$1,0),0)</f>
        <v>931336</v>
      </c>
      <c r="L413" s="35">
        <f>VLOOKUP($E413,'[2]TEORICOS (05.26)'!$A$8:$T$251,L$1,0)</f>
        <v>0.17</v>
      </c>
      <c r="M413" s="36">
        <f t="shared" si="191"/>
        <v>141588.67520000011</v>
      </c>
      <c r="N413" s="35">
        <f>IF($B413="P",VLOOKUP($E413,'[2]Costeo-JUL26'!$B$9:$CQ$307,N$1,0),0)</f>
        <v>0.1</v>
      </c>
      <c r="O413" s="36">
        <f t="shared" si="192"/>
        <v>14158.867520000013</v>
      </c>
      <c r="P413" s="36">
        <f>IF($B413="P",VLOOKUP($E413,'[2]Costeo-JUL26'!$B$9:$CQ$307,P$1,0),0)*H413</f>
        <v>0</v>
      </c>
      <c r="Q413" s="36">
        <f t="shared" si="193"/>
        <v>155747.54272000011</v>
      </c>
      <c r="R413" s="34">
        <f>IF($B413="P",VLOOKUP($E413,'[2]Costeo-JUL26'!$B$9:$CQ$307,R$1,0),0)</f>
        <v>0</v>
      </c>
      <c r="S413" s="16">
        <f>IF($B413="P",VLOOKUP($E413,'[2]Costeo-JUL26'!$B$9:$CQ$307,S$1,0),0)*$G413</f>
        <v>0</v>
      </c>
      <c r="T413" s="36">
        <f>IF($B413="P",VLOOKUP($E413,'[2]Costeo-JUL26'!$B$9:$CQ$307,T$1,0),0)*$G413</f>
        <v>0</v>
      </c>
      <c r="U413" s="35">
        <f>IF($B413="P",VLOOKUP($E413,'[2]Costeo-JUL26'!$B$9:$CQ$307,U$1,0),0)</f>
        <v>0</v>
      </c>
      <c r="V413" s="36">
        <f t="shared" si="194"/>
        <v>0</v>
      </c>
      <c r="W413" s="36">
        <f t="shared" si="195"/>
        <v>0</v>
      </c>
      <c r="X413" s="34">
        <f>IF($B413="P",VLOOKUP($E413,'[2]Costeo-JUL26'!$B$9:$CQ$307,X$1,0),0)</f>
        <v>0</v>
      </c>
      <c r="Y413" s="16">
        <f>IF($B413="P",VLOOKUP($E413,'[2]Costeo-JUL26'!$B$9:$CQ$307,Y$1,0),0)*$G413</f>
        <v>0</v>
      </c>
      <c r="Z413" s="36">
        <f>IF($B413="P",VLOOKUP($E413,'[2]Costeo-JUL26'!$B$9:$CQ$307,Z$1,0),0)*$G413</f>
        <v>0</v>
      </c>
      <c r="AA413" s="35">
        <f>IF($B413="P",VLOOKUP($E413,'[2]Costeo-JUL26'!$B$9:$CQ$307,AA$1,0),0)</f>
        <v>0</v>
      </c>
      <c r="AB413" s="36">
        <f t="shared" si="196"/>
        <v>0</v>
      </c>
      <c r="AC413" s="36">
        <f t="shared" si="197"/>
        <v>0</v>
      </c>
      <c r="AD413" s="34">
        <f>IF($B413="P",VLOOKUP($E413,'[2]Costeo-JUL26'!$B$9:$CQ$307,AD$1,0),0)</f>
        <v>902257</v>
      </c>
      <c r="AE413" s="16">
        <f>IF($B413="P",VLOOKUP($E413,'[2]Costeo-JUL26'!$B$9:$CQ$307,AE$1,0),0)*$G413</f>
        <v>516</v>
      </c>
      <c r="AF413" s="36">
        <f>IF($B413="P",VLOOKUP($E413,'[2]Costeo-JUL26'!$B$9:$CQ$307,AF$1,0),0)*$G413</f>
        <v>7919.1552000000001</v>
      </c>
      <c r="AG413" s="35">
        <f>IF($B413="P",VLOOKUP($E413,'[2]Costeo-JUL26'!$B$9:$CQ$307,AG$1,0),0)</f>
        <v>6.0000000000000001E-3</v>
      </c>
      <c r="AH413" s="36">
        <f t="shared" si="198"/>
        <v>47.514931199999999</v>
      </c>
      <c r="AI413" s="36">
        <f t="shared" si="199"/>
        <v>7966.6701312000005</v>
      </c>
      <c r="AJ413" s="34">
        <f>IF($B413="P",VLOOKUP($E413,'[2]Costeo-JUL26'!$B$9:$CQ$307,AJ$1,0),0)</f>
        <v>931324</v>
      </c>
      <c r="AK413" s="16">
        <f>IF($B413="P",VLOOKUP($E413,'[2]Costeo-JUL26'!$B$9:$CQ$307,AK$1,0),0)*$G413</f>
        <v>516</v>
      </c>
      <c r="AL413" s="36">
        <f>IF($B413="P",VLOOKUP($E413,'[2]Costeo-JUL26'!$B$9:$CQ$307,AL$1,0),0)*$G413</f>
        <v>9383.016239999999</v>
      </c>
      <c r="AM413" s="35">
        <f>IF($B413="P",VLOOKUP($E413,'[2]Costeo-JUL26'!$B$9:$CQ$307,AM$1,0),0)</f>
        <v>1.7999999999999999E-2</v>
      </c>
      <c r="AN413" s="36">
        <f t="shared" si="200"/>
        <v>168.89429231999998</v>
      </c>
      <c r="AO413" s="36">
        <f t="shared" si="201"/>
        <v>9551.9105323199983</v>
      </c>
      <c r="AP413" s="34">
        <f>IF($B413="P",VLOOKUP($E413,'[2]Costeo-JUL26'!$B$9:$CQ$307,AP$1,0),0)</f>
        <v>933429</v>
      </c>
      <c r="AQ413" s="16">
        <f>IF($B413="P",VLOOKUP($E413,'[2]Costeo-JUL26'!$B$9:$CQ$307,AQ$1,0),0)*$G413</f>
        <v>516</v>
      </c>
      <c r="AR413" s="36">
        <f>IF($B413="P",VLOOKUP($E413,'[2]Costeo-JUL26'!$B$9:$CQ$307,AR$1,0),0)*$G413</f>
        <v>50692.758480000011</v>
      </c>
      <c r="AS413" s="35">
        <f>IF($B413="P",VLOOKUP($E413,'[2]Costeo-JUL26'!$B$9:$CQ$307,AS$1,0),0)</f>
        <v>0.02</v>
      </c>
      <c r="AT413" s="36">
        <f t="shared" si="202"/>
        <v>1013.8551696000003</v>
      </c>
      <c r="AU413" s="36">
        <f t="shared" si="203"/>
        <v>51706.613649600011</v>
      </c>
      <c r="AV413" s="34">
        <f>IF($B413="P",VLOOKUP($E413,'[2]Costeo-JUL26'!$B$9:$CQ$307,AV$1,0),0)</f>
        <v>939125</v>
      </c>
      <c r="AW413" s="16">
        <f>IF($B413="P",VLOOKUP($E413,'[2]Costeo-JUL26'!$B$9:$CQ$307,AW$1,0),0)*$G413</f>
        <v>2.5112000000000001</v>
      </c>
      <c r="AX413" s="36">
        <f>IF($B413="P",VLOOKUP($E413,'[2]Costeo-JUL26'!$B$9:$CQ$307,AX$1,0),0)*$G413</f>
        <v>12913.946448000001</v>
      </c>
      <c r="AY413" s="35">
        <f>IF($B413="P",VLOOKUP($E413,'[2]Costeo-JUL26'!$B$9:$CQ$307,AY$1,0),0)</f>
        <v>0.03</v>
      </c>
      <c r="AZ413" s="36">
        <f t="shared" si="204"/>
        <v>387.41839343999999</v>
      </c>
      <c r="BA413" s="36">
        <f t="shared" si="205"/>
        <v>13301.364841440001</v>
      </c>
      <c r="BB413" s="34">
        <f>IF($B413="P",VLOOKUP($E413,'[2]Costeo-JUL26'!$B$9:$CQ$307,BB$1,0),0)</f>
        <v>902311</v>
      </c>
      <c r="BC413" s="16">
        <f>IF($B413="P",VLOOKUP($E413,'[2]Costeo-JUL26'!$B$9:$CQ$307,BC$1,0),0)*$G413</f>
        <v>0.34553571428571433</v>
      </c>
      <c r="BD413" s="36">
        <f>IF($B413="P",VLOOKUP($E413,'[2]Costeo-JUL26'!$B$9:$CQ$307,BD$1,0),0)*$G413</f>
        <v>1355.0684062500004</v>
      </c>
      <c r="BE413" s="35">
        <f>IF($B413="P",VLOOKUP($E413,'[2]Costeo-JUL26'!$B$9:$CQ$307,BE$1,0),0)</f>
        <v>0.03</v>
      </c>
      <c r="BF413" s="36">
        <f t="shared" si="206"/>
        <v>40.652052187500011</v>
      </c>
      <c r="BG413" s="36">
        <f t="shared" si="207"/>
        <v>1395.7204584375004</v>
      </c>
      <c r="BH413" s="34">
        <f>IF($B413="P",VLOOKUP($E413,'[2]Costeo-JUL26'!$B$9:$CQ$307,BH$1,0),0)</f>
        <v>933089</v>
      </c>
      <c r="BI413" s="16">
        <f>IF($B413="P",VLOOKUP($E413,'[2]Costeo-JUL26'!$B$9:$CQ$307,BI$1,0),0)*$G413</f>
        <v>2.3035714285714284</v>
      </c>
      <c r="BJ413" s="36">
        <f>IF($B413="P",VLOOKUP($E413,'[2]Costeo-JUL26'!$B$9:$CQ$307,BJ$1,0),0)*$G413</f>
        <v>1715.4063949726233</v>
      </c>
      <c r="BK413" s="35">
        <f>IF(BH413=910319,0,IF($B413="P",VLOOKUP($E413,'[2]Costeo-JUL26'!$B$9:$CQ$307,BK$1,0),0))</f>
        <v>0.02</v>
      </c>
      <c r="BL413" s="36">
        <f t="shared" si="208"/>
        <v>34.308127899452465</v>
      </c>
      <c r="BM413" s="36">
        <f t="shared" si="209"/>
        <v>1749.7145228720758</v>
      </c>
      <c r="BN413" s="34">
        <f>IF($B413="P",VLOOKUP($E413,'[2]Costeo-JUL26'!$B$9:$CQ$307,BN$1,0),0)</f>
        <v>0</v>
      </c>
      <c r="BO413" s="16">
        <f>IF($B413="P",VLOOKUP($E413,'[2]Costeo-JUL26'!$B$9:$CQ$307,BO$1,0),0)*$G413</f>
        <v>0</v>
      </c>
      <c r="BP413" s="36">
        <f>IF($B413="P",VLOOKUP($E413,'[2]Costeo-JUL26'!$B$9:$CQ$307,BP$1,0),0)*$G413</f>
        <v>0</v>
      </c>
      <c r="BQ413" s="35">
        <f>IF($B413="P",VLOOKUP($E413,'[2]Costeo-JUL26'!$B$9:$CQ$307,BQ$1,0),0)</f>
        <v>0</v>
      </c>
      <c r="BR413" s="36">
        <f t="shared" si="210"/>
        <v>0</v>
      </c>
      <c r="BS413" s="36">
        <f t="shared" si="211"/>
        <v>0</v>
      </c>
      <c r="BT413" s="34">
        <f>IF($B413="P",VLOOKUP($E413,'[2]Costeo-JUL26'!$B$9:$CQ$307,BT$1,0),0)</f>
        <v>0</v>
      </c>
      <c r="BU413" s="16">
        <f>IF($B413="P",VLOOKUP($E413,'[2]Costeo-JUL26'!$B$9:$CQ$307,BU$1,0),0)*$G413</f>
        <v>0</v>
      </c>
      <c r="BV413" s="36">
        <f>IF($B413="P",VLOOKUP($E413,'[2]Costeo-JUL26'!$B$9:$CQ$307,BV$1,0),0)*$G413</f>
        <v>0</v>
      </c>
      <c r="BW413" s="35">
        <f>IF($B413="P",VLOOKUP($E413,'[2]Costeo-JUL26'!$B$9:$CQ$307,BW$1,0),0)</f>
        <v>0</v>
      </c>
      <c r="BX413" s="36">
        <f t="shared" si="212"/>
        <v>0</v>
      </c>
      <c r="BY413" s="36">
        <f t="shared" si="213"/>
        <v>0</v>
      </c>
      <c r="BZ413" s="34">
        <f>IF($B413="P",VLOOKUP($E413,'[2]Costeo-JUL26'!$B$9:$CQ$307,BZ$1,0),0)</f>
        <v>936704</v>
      </c>
      <c r="CA413" s="16">
        <f>IF($B413="P",VLOOKUP($E413,'[2]Costeo-JUL26'!$B$9:$CQ$307,CA$1,0),0)*$G413</f>
        <v>4.7044393926064361</v>
      </c>
      <c r="CB413" s="36">
        <f>IF($B413="P",VLOOKUP($E413,'[2]Costeo-JUL26'!$B$9:$CQ$307,CB$1,0),0)*$G413</f>
        <v>2245.72804102907</v>
      </c>
      <c r="CC413" s="35">
        <f>IF($B413="P",VLOOKUP($E413,'[2]Costeo-JUL26'!$B$9:$CQ$307,CC$1,0),0)</f>
        <v>0.5</v>
      </c>
      <c r="CD413" s="36">
        <f t="shared" si="214"/>
        <v>1122.864020514535</v>
      </c>
      <c r="CE413" s="36">
        <f t="shared" si="215"/>
        <v>3368.5920615436053</v>
      </c>
      <c r="CF413" s="37">
        <f t="shared" si="187"/>
        <v>244788.1289174133</v>
      </c>
      <c r="CG413" s="36">
        <f>IF($B413="r",VLOOKUP($E413,'[2]Costeo-JUL26'!$B$9:$CQ$307,CG$1,0),0)*$G413</f>
        <v>0</v>
      </c>
      <c r="CH413" s="35">
        <f>VLOOKUP($E413,'[2]TEORICOS (05.26)'!$A$8:$T$251,CH$1,0)</f>
        <v>0</v>
      </c>
      <c r="CI413" s="36">
        <f t="shared" si="216"/>
        <v>0</v>
      </c>
      <c r="CJ413" s="37">
        <f t="shared" si="217"/>
        <v>0</v>
      </c>
      <c r="CM413" s="16">
        <f>SUMIFS('[1]Ajuste Inventario'!$I:$I,'[1]Ajuste Inventario'!$B:$B,E413,'[1]Ajuste Inventario'!$S:$S,D413)*-1</f>
        <v>0</v>
      </c>
      <c r="CN413" s="36">
        <f t="shared" si="188"/>
        <v>0</v>
      </c>
      <c r="CP413" t="str">
        <f t="shared" si="189"/>
        <v>3836Org.Vtas La Plata</v>
      </c>
      <c r="CQ413" s="10" t="e">
        <f t="shared" si="190"/>
        <v>#DIV/0!</v>
      </c>
    </row>
    <row r="414" spans="1:95" x14ac:dyDescent="0.25">
      <c r="A414" s="30">
        <v>46204</v>
      </c>
      <c r="B414" s="31" t="str">
        <f>VLOOKUP($E414,'[2]TEORICOS (05.26)'!$A$8:$T$251,B$1,0)</f>
        <v>P</v>
      </c>
      <c r="C414" s="32" t="str">
        <f>VLOOKUP($E414,'[2]TEORICOS (05.26)'!$A$8:$T$251,C$1,0)</f>
        <v>Aquarius</v>
      </c>
      <c r="D414" t="s">
        <v>218</v>
      </c>
      <c r="E414">
        <v>3838</v>
      </c>
      <c r="F414" t="s">
        <v>203</v>
      </c>
      <c r="G414" s="16">
        <v>107</v>
      </c>
      <c r="H414" s="16">
        <v>254.44599999999977</v>
      </c>
      <c r="I414" s="33">
        <v>1356569.159999999</v>
      </c>
      <c r="J414" s="33">
        <v>1335395.159999999</v>
      </c>
      <c r="K414" s="34">
        <f>IF($B414="P",VLOOKUP($E414,'[2]Costeo-JUL26'!$B$9:$CQ$307,K$1,0),0)</f>
        <v>931336</v>
      </c>
      <c r="L414" s="35">
        <f>VLOOKUP($E414,'[2]TEORICOS (05.26)'!$A$8:$T$251,L$1,0)</f>
        <v>0.17</v>
      </c>
      <c r="M414" s="36">
        <f t="shared" si="191"/>
        <v>227017.17719999983</v>
      </c>
      <c r="N414" s="35">
        <f>IF($B414="P",VLOOKUP($E414,'[2]Costeo-JUL26'!$B$9:$CQ$307,N$1,0),0)</f>
        <v>0.1</v>
      </c>
      <c r="O414" s="36">
        <f t="shared" si="192"/>
        <v>22701.717719999986</v>
      </c>
      <c r="P414" s="36">
        <f>IF($B414="P",VLOOKUP($E414,'[2]Costeo-JUL26'!$B$9:$CQ$307,P$1,0),0)*H414</f>
        <v>0</v>
      </c>
      <c r="Q414" s="36">
        <f t="shared" si="193"/>
        <v>249718.89491999982</v>
      </c>
      <c r="R414" s="34">
        <f>IF($B414="P",VLOOKUP($E414,'[2]Costeo-JUL26'!$B$9:$CQ$307,R$1,0),0)</f>
        <v>0</v>
      </c>
      <c r="S414" s="16">
        <f>IF($B414="P",VLOOKUP($E414,'[2]Costeo-JUL26'!$B$9:$CQ$307,S$1,0),0)*$G414</f>
        <v>0</v>
      </c>
      <c r="T414" s="36">
        <f>IF($B414="P",VLOOKUP($E414,'[2]Costeo-JUL26'!$B$9:$CQ$307,T$1,0),0)*$G414</f>
        <v>0</v>
      </c>
      <c r="U414" s="35">
        <f>IF($B414="P",VLOOKUP($E414,'[2]Costeo-JUL26'!$B$9:$CQ$307,U$1,0),0)</f>
        <v>0</v>
      </c>
      <c r="V414" s="36">
        <f t="shared" si="194"/>
        <v>0</v>
      </c>
      <c r="W414" s="36">
        <f t="shared" si="195"/>
        <v>0</v>
      </c>
      <c r="X414" s="34">
        <f>IF($B414="P",VLOOKUP($E414,'[2]Costeo-JUL26'!$B$9:$CQ$307,X$1,0),0)</f>
        <v>0</v>
      </c>
      <c r="Y414" s="16">
        <f>IF($B414="P",VLOOKUP($E414,'[2]Costeo-JUL26'!$B$9:$CQ$307,Y$1,0),0)*$G414</f>
        <v>0</v>
      </c>
      <c r="Z414" s="36">
        <f>IF($B414="P",VLOOKUP($E414,'[2]Costeo-JUL26'!$B$9:$CQ$307,Z$1,0),0)*$G414</f>
        <v>0</v>
      </c>
      <c r="AA414" s="35">
        <f>IF($B414="P",VLOOKUP($E414,'[2]Costeo-JUL26'!$B$9:$CQ$307,AA$1,0),0)</f>
        <v>0</v>
      </c>
      <c r="AB414" s="36">
        <f t="shared" si="196"/>
        <v>0</v>
      </c>
      <c r="AC414" s="36">
        <f t="shared" si="197"/>
        <v>0</v>
      </c>
      <c r="AD414" s="34">
        <f>IF($B414="P",VLOOKUP($E414,'[2]Costeo-JUL26'!$B$9:$CQ$307,AD$1,0),0)</f>
        <v>902257</v>
      </c>
      <c r="AE414" s="16">
        <f>IF($B414="P",VLOOKUP($E414,'[2]Costeo-JUL26'!$B$9:$CQ$307,AE$1,0),0)*$G414</f>
        <v>642</v>
      </c>
      <c r="AF414" s="36">
        <f>IF($B414="P",VLOOKUP($E414,'[2]Costeo-JUL26'!$B$9:$CQ$307,AF$1,0),0)*$G414</f>
        <v>9852.9024000000009</v>
      </c>
      <c r="AG414" s="35">
        <f>IF($B414="P",VLOOKUP($E414,'[2]Costeo-JUL26'!$B$9:$CQ$307,AG$1,0),0)</f>
        <v>6.0000000000000001E-3</v>
      </c>
      <c r="AH414" s="36">
        <f t="shared" si="198"/>
        <v>59.117414400000008</v>
      </c>
      <c r="AI414" s="36">
        <f t="shared" si="199"/>
        <v>9912.0198144000005</v>
      </c>
      <c r="AJ414" s="34">
        <f>IF($B414="P",VLOOKUP($E414,'[2]Costeo-JUL26'!$B$9:$CQ$307,AJ$1,0),0)</f>
        <v>931325</v>
      </c>
      <c r="AK414" s="16">
        <f>IF($B414="P",VLOOKUP($E414,'[2]Costeo-JUL26'!$B$9:$CQ$307,AK$1,0),0)*$G414</f>
        <v>642</v>
      </c>
      <c r="AL414" s="36">
        <f>IF($B414="P",VLOOKUP($E414,'[2]Costeo-JUL26'!$B$9:$CQ$307,AL$1,0),0)*$G414</f>
        <v>14338.26108</v>
      </c>
      <c r="AM414" s="35">
        <f>IF($B414="P",VLOOKUP($E414,'[2]Costeo-JUL26'!$B$9:$CQ$307,AM$1,0),0)</f>
        <v>1.7999999999999999E-2</v>
      </c>
      <c r="AN414" s="36">
        <f t="shared" si="200"/>
        <v>258.08869943999997</v>
      </c>
      <c r="AO414" s="36">
        <f t="shared" si="201"/>
        <v>14596.349779440001</v>
      </c>
      <c r="AP414" s="34">
        <f>IF($B414="P",VLOOKUP($E414,'[2]Costeo-JUL26'!$B$9:$CQ$307,AP$1,0),0)</f>
        <v>911881</v>
      </c>
      <c r="AQ414" s="16">
        <f>IF($B414="P",VLOOKUP($E414,'[2]Costeo-JUL26'!$B$9:$CQ$307,AQ$1,0),0)*$G414</f>
        <v>642</v>
      </c>
      <c r="AR414" s="36">
        <f>IF($B414="P",VLOOKUP($E414,'[2]Costeo-JUL26'!$B$9:$CQ$307,AR$1,0),0)*$G414</f>
        <v>87113.75040145099</v>
      </c>
      <c r="AS414" s="35">
        <f>IF($B414="P",VLOOKUP($E414,'[2]Costeo-JUL26'!$B$9:$CQ$307,AS$1,0),0)</f>
        <v>0.02</v>
      </c>
      <c r="AT414" s="36">
        <f t="shared" si="202"/>
        <v>1742.2750080290198</v>
      </c>
      <c r="AU414" s="36">
        <f t="shared" si="203"/>
        <v>88856.025409480004</v>
      </c>
      <c r="AV414" s="34">
        <f>IF($B414="P",VLOOKUP($E414,'[2]Costeo-JUL26'!$B$9:$CQ$307,AV$1,0),0)</f>
        <v>939124</v>
      </c>
      <c r="AW414" s="16">
        <f>IF($B414="P",VLOOKUP($E414,'[2]Costeo-JUL26'!$B$9:$CQ$307,AW$1,0),0)*$G414</f>
        <v>4.3976999999999995</v>
      </c>
      <c r="AX414" s="36">
        <f>IF($B414="P",VLOOKUP($E414,'[2]Costeo-JUL26'!$B$9:$CQ$307,AX$1,0),0)*$G414</f>
        <v>22615.348157999997</v>
      </c>
      <c r="AY414" s="35">
        <f>IF($B414="P",VLOOKUP($E414,'[2]Costeo-JUL26'!$B$9:$CQ$307,AY$1,0),0)</f>
        <v>0.03</v>
      </c>
      <c r="AZ414" s="36">
        <f t="shared" si="204"/>
        <v>678.46044473999984</v>
      </c>
      <c r="BA414" s="36">
        <f t="shared" si="205"/>
        <v>23293.808602739999</v>
      </c>
      <c r="BB414" s="34">
        <f>IF($B414="P",VLOOKUP($E414,'[2]Costeo-JUL26'!$B$9:$CQ$307,BB$1,0),0)</f>
        <v>902311</v>
      </c>
      <c r="BC414" s="16">
        <f>IF($B414="P",VLOOKUP($E414,'[2]Costeo-JUL26'!$B$9:$CQ$307,BC$1,0),0)*$G414</f>
        <v>0.46812500000000007</v>
      </c>
      <c r="BD414" s="36">
        <f>IF($B414="P",VLOOKUP($E414,'[2]Costeo-JUL26'!$B$9:$CQ$307,BD$1,0),0)*$G414</f>
        <v>1835.8200656250003</v>
      </c>
      <c r="BE414" s="35">
        <f>IF($B414="P",VLOOKUP($E414,'[2]Costeo-JUL26'!$B$9:$CQ$307,BE$1,0),0)</f>
        <v>0.03</v>
      </c>
      <c r="BF414" s="36">
        <f t="shared" si="206"/>
        <v>55.074601968750009</v>
      </c>
      <c r="BG414" s="36">
        <f t="shared" si="207"/>
        <v>1890.8946675937502</v>
      </c>
      <c r="BH414" s="34">
        <f>IF($B414="P",VLOOKUP($E414,'[2]Costeo-JUL26'!$B$9:$CQ$307,BH$1,0),0)</f>
        <v>933089</v>
      </c>
      <c r="BI414" s="16">
        <f>IF($B414="P",VLOOKUP($E414,'[2]Costeo-JUL26'!$B$9:$CQ$307,BI$1,0),0)*$G414</f>
        <v>4.0125000000000002</v>
      </c>
      <c r="BJ414" s="36">
        <f>IF($B414="P",VLOOKUP($E414,'[2]Costeo-JUL26'!$B$9:$CQ$307,BJ$1,0),0)*$G414</f>
        <v>2987.9985810104531</v>
      </c>
      <c r="BK414" s="35">
        <f>IF(BH414=910319,0,IF($B414="P",VLOOKUP($E414,'[2]Costeo-JUL26'!$B$9:$CQ$307,BK$1,0),0))</f>
        <v>0.02</v>
      </c>
      <c r="BL414" s="36">
        <f t="shared" si="208"/>
        <v>59.759971620209065</v>
      </c>
      <c r="BM414" s="36">
        <f t="shared" si="209"/>
        <v>3047.7585526306621</v>
      </c>
      <c r="BN414" s="34">
        <f>IF($B414="P",VLOOKUP($E414,'[2]Costeo-JUL26'!$B$9:$CQ$307,BN$1,0),0)</f>
        <v>0</v>
      </c>
      <c r="BO414" s="16">
        <f>IF($B414="P",VLOOKUP($E414,'[2]Costeo-JUL26'!$B$9:$CQ$307,BO$1,0),0)*$G414</f>
        <v>0</v>
      </c>
      <c r="BP414" s="36">
        <f>IF($B414="P",VLOOKUP($E414,'[2]Costeo-JUL26'!$B$9:$CQ$307,BP$1,0),0)*$G414</f>
        <v>0</v>
      </c>
      <c r="BQ414" s="35">
        <f>IF($B414="P",VLOOKUP($E414,'[2]Costeo-JUL26'!$B$9:$CQ$307,BQ$1,0),0)</f>
        <v>0</v>
      </c>
      <c r="BR414" s="36">
        <f t="shared" si="210"/>
        <v>0</v>
      </c>
      <c r="BS414" s="36">
        <f t="shared" si="211"/>
        <v>0</v>
      </c>
      <c r="BT414" s="34">
        <f>IF($B414="P",VLOOKUP($E414,'[2]Costeo-JUL26'!$B$9:$CQ$307,BT$1,0),0)</f>
        <v>0</v>
      </c>
      <c r="BU414" s="16">
        <f>IF($B414="P",VLOOKUP($E414,'[2]Costeo-JUL26'!$B$9:$CQ$307,BU$1,0),0)*$G414</f>
        <v>0</v>
      </c>
      <c r="BV414" s="36">
        <f>IF($B414="P",VLOOKUP($E414,'[2]Costeo-JUL26'!$B$9:$CQ$307,BV$1,0),0)*$G414</f>
        <v>0</v>
      </c>
      <c r="BW414" s="35">
        <f>IF($B414="P",VLOOKUP($E414,'[2]Costeo-JUL26'!$B$9:$CQ$307,BW$1,0),0)</f>
        <v>0</v>
      </c>
      <c r="BX414" s="36">
        <f t="shared" si="212"/>
        <v>0</v>
      </c>
      <c r="BY414" s="36">
        <f t="shared" si="213"/>
        <v>0</v>
      </c>
      <c r="BZ414" s="34">
        <f>IF($B414="P",VLOOKUP($E414,'[2]Costeo-JUL26'!$B$9:$CQ$307,BZ$1,0),0)</f>
        <v>936704</v>
      </c>
      <c r="CA414" s="16">
        <f>IF($B414="P",VLOOKUP($E414,'[2]Costeo-JUL26'!$B$9:$CQ$307,CA$1,0),0)*$G414</f>
        <v>8.7797967734108457</v>
      </c>
      <c r="CB414" s="36">
        <f>IF($B414="P",VLOOKUP($E414,'[2]Costeo-JUL26'!$B$9:$CQ$307,CB$1,0),0)*$G414</f>
        <v>4191.1552393623915</v>
      </c>
      <c r="CC414" s="35">
        <f>IF($B414="P",VLOOKUP($E414,'[2]Costeo-JUL26'!$B$9:$CQ$307,CC$1,0),0)</f>
        <v>0.5</v>
      </c>
      <c r="CD414" s="36">
        <f t="shared" si="214"/>
        <v>2095.5776196811958</v>
      </c>
      <c r="CE414" s="36">
        <f t="shared" si="215"/>
        <v>6286.7328590435873</v>
      </c>
      <c r="CF414" s="37">
        <f t="shared" si="187"/>
        <v>397602.48460532783</v>
      </c>
      <c r="CG414" s="36">
        <f>IF($B414="r",VLOOKUP($E414,'[2]Costeo-JUL26'!$B$9:$CQ$307,CG$1,0),0)*$G414</f>
        <v>0</v>
      </c>
      <c r="CH414" s="35">
        <f>VLOOKUP($E414,'[2]TEORICOS (05.26)'!$A$8:$T$251,CH$1,0)</f>
        <v>0</v>
      </c>
      <c r="CI414" s="36">
        <f t="shared" si="216"/>
        <v>0</v>
      </c>
      <c r="CJ414" s="37">
        <f t="shared" si="217"/>
        <v>0</v>
      </c>
      <c r="CM414" s="16">
        <f>SUMIFS('[1]Ajuste Inventario'!$I:$I,'[1]Ajuste Inventario'!$B:$B,E414,'[1]Ajuste Inventario'!$S:$S,D414)*-1</f>
        <v>0</v>
      </c>
      <c r="CN414" s="36">
        <f t="shared" si="188"/>
        <v>0</v>
      </c>
      <c r="CP414" t="str">
        <f t="shared" si="189"/>
        <v>3838Org.Vtas La Plata</v>
      </c>
      <c r="CQ414" s="10" t="e">
        <f t="shared" si="190"/>
        <v>#DIV/0!</v>
      </c>
    </row>
    <row r="415" spans="1:95" x14ac:dyDescent="0.25">
      <c r="A415" s="30">
        <v>46204</v>
      </c>
      <c r="B415" s="31" t="str">
        <f>VLOOKUP($E415,'[2]TEORICOS (05.26)'!$A$8:$T$251,B$1,0)</f>
        <v>P</v>
      </c>
      <c r="C415" s="32" t="str">
        <f>VLOOKUP($E415,'[2]TEORICOS (05.26)'!$A$8:$T$251,C$1,0)</f>
        <v>Aquarius</v>
      </c>
      <c r="D415" t="s">
        <v>218</v>
      </c>
      <c r="E415">
        <v>3848</v>
      </c>
      <c r="F415" t="s">
        <v>204</v>
      </c>
      <c r="G415" s="16">
        <v>160</v>
      </c>
      <c r="H415" s="16">
        <v>380.47999999999956</v>
      </c>
      <c r="I415" s="33">
        <v>2039517.3999999985</v>
      </c>
      <c r="J415" s="33">
        <v>1998735.2299999988</v>
      </c>
      <c r="K415" s="34">
        <f>IF($B415="P",VLOOKUP($E415,'[2]Costeo-JUL26'!$B$9:$CQ$307,K$1,0),0)</f>
        <v>931338</v>
      </c>
      <c r="L415" s="35">
        <f>VLOOKUP($E415,'[2]TEORICOS (05.26)'!$A$8:$T$251,L$1,0)</f>
        <v>0.17</v>
      </c>
      <c r="M415" s="36">
        <f t="shared" si="191"/>
        <v>339784.98909999983</v>
      </c>
      <c r="N415" s="35">
        <f>IF($B415="P",VLOOKUP($E415,'[2]Costeo-JUL26'!$B$9:$CQ$307,N$1,0),0)</f>
        <v>0.1</v>
      </c>
      <c r="O415" s="36">
        <f t="shared" si="192"/>
        <v>33978.498909999988</v>
      </c>
      <c r="P415" s="36">
        <f>IF($B415="P",VLOOKUP($E415,'[2]Costeo-JUL26'!$B$9:$CQ$307,P$1,0),0)*H415</f>
        <v>0</v>
      </c>
      <c r="Q415" s="36">
        <f t="shared" si="193"/>
        <v>373763.4880099998</v>
      </c>
      <c r="R415" s="34">
        <f>IF($B415="P",VLOOKUP($E415,'[2]Costeo-JUL26'!$B$9:$CQ$307,R$1,0),0)</f>
        <v>0</v>
      </c>
      <c r="S415" s="16">
        <f>IF($B415="P",VLOOKUP($E415,'[2]Costeo-JUL26'!$B$9:$CQ$307,S$1,0),0)*$G415</f>
        <v>0</v>
      </c>
      <c r="T415" s="36">
        <f>IF($B415="P",VLOOKUP($E415,'[2]Costeo-JUL26'!$B$9:$CQ$307,T$1,0),0)*$G415</f>
        <v>0</v>
      </c>
      <c r="U415" s="35">
        <f>IF($B415="P",VLOOKUP($E415,'[2]Costeo-JUL26'!$B$9:$CQ$307,U$1,0),0)</f>
        <v>0</v>
      </c>
      <c r="V415" s="36">
        <f t="shared" si="194"/>
        <v>0</v>
      </c>
      <c r="W415" s="36">
        <f t="shared" si="195"/>
        <v>0</v>
      </c>
      <c r="X415" s="34">
        <f>IF($B415="P",VLOOKUP($E415,'[2]Costeo-JUL26'!$B$9:$CQ$307,X$1,0),0)</f>
        <v>0</v>
      </c>
      <c r="Y415" s="16">
        <f>IF($B415="P",VLOOKUP($E415,'[2]Costeo-JUL26'!$B$9:$CQ$307,Y$1,0),0)*$G415</f>
        <v>0</v>
      </c>
      <c r="Z415" s="36">
        <f>IF($B415="P",VLOOKUP($E415,'[2]Costeo-JUL26'!$B$9:$CQ$307,Z$1,0),0)*$G415</f>
        <v>0</v>
      </c>
      <c r="AA415" s="35">
        <f>IF($B415="P",VLOOKUP($E415,'[2]Costeo-JUL26'!$B$9:$CQ$307,AA$1,0),0)</f>
        <v>0</v>
      </c>
      <c r="AB415" s="36">
        <f t="shared" si="196"/>
        <v>0</v>
      </c>
      <c r="AC415" s="36">
        <f t="shared" si="197"/>
        <v>0</v>
      </c>
      <c r="AD415" s="34">
        <f>IF($B415="P",VLOOKUP($E415,'[2]Costeo-JUL26'!$B$9:$CQ$307,AD$1,0),0)</f>
        <v>902257</v>
      </c>
      <c r="AE415" s="16">
        <f>IF($B415="P",VLOOKUP($E415,'[2]Costeo-JUL26'!$B$9:$CQ$307,AE$1,0),0)*$G415</f>
        <v>960</v>
      </c>
      <c r="AF415" s="36">
        <f>IF($B415="P",VLOOKUP($E415,'[2]Costeo-JUL26'!$B$9:$CQ$307,AF$1,0),0)*$G415</f>
        <v>14733.312000000002</v>
      </c>
      <c r="AG415" s="35">
        <f>IF($B415="P",VLOOKUP($E415,'[2]Costeo-JUL26'!$B$9:$CQ$307,AG$1,0),0)</f>
        <v>6.0000000000000001E-3</v>
      </c>
      <c r="AH415" s="36">
        <f t="shared" si="198"/>
        <v>88.399872000000016</v>
      </c>
      <c r="AI415" s="36">
        <f t="shared" si="199"/>
        <v>14821.711872000002</v>
      </c>
      <c r="AJ415" s="34">
        <f>IF($B415="P",VLOOKUP($E415,'[2]Costeo-JUL26'!$B$9:$CQ$307,AJ$1,0),0)</f>
        <v>931331</v>
      </c>
      <c r="AK415" s="16">
        <f>IF($B415="P",VLOOKUP($E415,'[2]Costeo-JUL26'!$B$9:$CQ$307,AK$1,0),0)*$G415</f>
        <v>960</v>
      </c>
      <c r="AL415" s="36">
        <f>IF($B415="P",VLOOKUP($E415,'[2]Costeo-JUL26'!$B$9:$CQ$307,AL$1,0),0)*$G415</f>
        <v>21440.3904</v>
      </c>
      <c r="AM415" s="35">
        <f>IF($B415="P",VLOOKUP($E415,'[2]Costeo-JUL26'!$B$9:$CQ$307,AM$1,0),0)</f>
        <v>1.7999999999999999E-2</v>
      </c>
      <c r="AN415" s="36">
        <f t="shared" si="200"/>
        <v>385.9270272</v>
      </c>
      <c r="AO415" s="36">
        <f t="shared" si="201"/>
        <v>21826.3174272</v>
      </c>
      <c r="AP415" s="34">
        <f>IF($B415="P",VLOOKUP($E415,'[2]Costeo-JUL26'!$B$9:$CQ$307,AP$1,0),0)</f>
        <v>911881</v>
      </c>
      <c r="AQ415" s="16">
        <f>IF($B415="P",VLOOKUP($E415,'[2]Costeo-JUL26'!$B$9:$CQ$307,AQ$1,0),0)*$G415</f>
        <v>960</v>
      </c>
      <c r="AR415" s="36">
        <f>IF($B415="P",VLOOKUP($E415,'[2]Costeo-JUL26'!$B$9:$CQ$307,AR$1,0),0)*$G415</f>
        <v>130263.55200216972</v>
      </c>
      <c r="AS415" s="35">
        <f>IF($B415="P",VLOOKUP($E415,'[2]Costeo-JUL26'!$B$9:$CQ$307,AS$1,0),0)</f>
        <v>0.02</v>
      </c>
      <c r="AT415" s="36">
        <f t="shared" si="202"/>
        <v>2605.2710400433944</v>
      </c>
      <c r="AU415" s="36">
        <f t="shared" si="203"/>
        <v>132868.8230422131</v>
      </c>
      <c r="AV415" s="34">
        <f>IF($B415="P",VLOOKUP($E415,'[2]Costeo-JUL26'!$B$9:$CQ$307,AV$1,0),0)</f>
        <v>939124</v>
      </c>
      <c r="AW415" s="16">
        <f>IF($B415="P",VLOOKUP($E415,'[2]Costeo-JUL26'!$B$9:$CQ$307,AW$1,0),0)*$G415</f>
        <v>6.5759999999999996</v>
      </c>
      <c r="AX415" s="36">
        <f>IF($B415="P",VLOOKUP($E415,'[2]Costeo-JUL26'!$B$9:$CQ$307,AX$1,0),0)*$G415</f>
        <v>33817.343039999992</v>
      </c>
      <c r="AY415" s="35">
        <f>IF($B415="P",VLOOKUP($E415,'[2]Costeo-JUL26'!$B$9:$CQ$307,AY$1,0),0)</f>
        <v>0.03</v>
      </c>
      <c r="AZ415" s="36">
        <f t="shared" si="204"/>
        <v>1014.5202911999997</v>
      </c>
      <c r="BA415" s="36">
        <f t="shared" si="205"/>
        <v>34831.863331199995</v>
      </c>
      <c r="BB415" s="34">
        <f>IF($B415="P",VLOOKUP($E415,'[2]Costeo-JUL26'!$B$9:$CQ$307,BB$1,0),0)</f>
        <v>902311</v>
      </c>
      <c r="BC415" s="16">
        <f>IF($B415="P",VLOOKUP($E415,'[2]Costeo-JUL26'!$B$9:$CQ$307,BC$1,0),0)*$G415</f>
        <v>0.70000000000000007</v>
      </c>
      <c r="BD415" s="36">
        <f>IF($B415="P",VLOOKUP($E415,'[2]Costeo-JUL26'!$B$9:$CQ$307,BD$1,0),0)*$G415</f>
        <v>2745.1515000000009</v>
      </c>
      <c r="BE415" s="35">
        <f>IF($B415="P",VLOOKUP($E415,'[2]Costeo-JUL26'!$B$9:$CQ$307,BE$1,0),0)</f>
        <v>0.03</v>
      </c>
      <c r="BF415" s="36">
        <f t="shared" si="206"/>
        <v>82.354545000000016</v>
      </c>
      <c r="BG415" s="36">
        <f t="shared" si="207"/>
        <v>2827.506045000001</v>
      </c>
      <c r="BH415" s="34">
        <f>IF($B415="P",VLOOKUP($E415,'[2]Costeo-JUL26'!$B$9:$CQ$307,BH$1,0),0)</f>
        <v>933089</v>
      </c>
      <c r="BI415" s="16">
        <f>IF($B415="P",VLOOKUP($E415,'[2]Costeo-JUL26'!$B$9:$CQ$307,BI$1,0),0)*$G415</f>
        <v>6</v>
      </c>
      <c r="BJ415" s="36">
        <f>IF($B415="P",VLOOKUP($E415,'[2]Costeo-JUL26'!$B$9:$CQ$307,BJ$1,0),0)*$G415</f>
        <v>4468.035261324042</v>
      </c>
      <c r="BK415" s="35">
        <f>IF(BH415=910319,0,IF($B415="P",VLOOKUP($E415,'[2]Costeo-JUL26'!$B$9:$CQ$307,BK$1,0),0))</f>
        <v>0.02</v>
      </c>
      <c r="BL415" s="36">
        <f t="shared" si="208"/>
        <v>89.360705226480846</v>
      </c>
      <c r="BM415" s="36">
        <f t="shared" si="209"/>
        <v>4557.3959665505226</v>
      </c>
      <c r="BN415" s="34">
        <f>IF($B415="P",VLOOKUP($E415,'[2]Costeo-JUL26'!$B$9:$CQ$307,BN$1,0),0)</f>
        <v>0</v>
      </c>
      <c r="BO415" s="16">
        <f>IF($B415="P",VLOOKUP($E415,'[2]Costeo-JUL26'!$B$9:$CQ$307,BO$1,0),0)*$G415</f>
        <v>0</v>
      </c>
      <c r="BP415" s="36">
        <f>IF($B415="P",VLOOKUP($E415,'[2]Costeo-JUL26'!$B$9:$CQ$307,BP$1,0),0)*$G415</f>
        <v>0</v>
      </c>
      <c r="BQ415" s="35">
        <f>IF($B415="P",VLOOKUP($E415,'[2]Costeo-JUL26'!$B$9:$CQ$307,BQ$1,0),0)</f>
        <v>0</v>
      </c>
      <c r="BR415" s="36">
        <f t="shared" si="210"/>
        <v>0</v>
      </c>
      <c r="BS415" s="36">
        <f t="shared" si="211"/>
        <v>0</v>
      </c>
      <c r="BT415" s="34">
        <f>IF($B415="P",VLOOKUP($E415,'[2]Costeo-JUL26'!$B$9:$CQ$307,BT$1,0),0)</f>
        <v>0</v>
      </c>
      <c r="BU415" s="16">
        <f>IF($B415="P",VLOOKUP($E415,'[2]Costeo-JUL26'!$B$9:$CQ$307,BU$1,0),0)*$G415</f>
        <v>0</v>
      </c>
      <c r="BV415" s="36">
        <f>IF($B415="P",VLOOKUP($E415,'[2]Costeo-JUL26'!$B$9:$CQ$307,BV$1,0),0)*$G415</f>
        <v>0</v>
      </c>
      <c r="BW415" s="35">
        <f>IF($B415="P",VLOOKUP($E415,'[2]Costeo-JUL26'!$B$9:$CQ$307,BW$1,0),0)</f>
        <v>0</v>
      </c>
      <c r="BX415" s="36">
        <f t="shared" si="212"/>
        <v>0</v>
      </c>
      <c r="BY415" s="36">
        <f t="shared" si="213"/>
        <v>0</v>
      </c>
      <c r="BZ415" s="34">
        <f>IF($B415="P",VLOOKUP($E415,'[2]Costeo-JUL26'!$B$9:$CQ$307,BZ$1,0),0)</f>
        <v>936704</v>
      </c>
      <c r="CA415" s="16">
        <f>IF($B415="P",VLOOKUP($E415,'[2]Costeo-JUL26'!$B$9:$CQ$307,CA$1,0),0)*$G415</f>
        <v>13.128668072390051</v>
      </c>
      <c r="CB415" s="36">
        <f>IF($B415="P",VLOOKUP($E415,'[2]Costeo-JUL26'!$B$9:$CQ$307,CB$1,0),0)*$G415</f>
        <v>6267.1480214764733</v>
      </c>
      <c r="CC415" s="35">
        <f>IF($B415="P",VLOOKUP($E415,'[2]Costeo-JUL26'!$B$9:$CQ$307,CC$1,0),0)</f>
        <v>0.5</v>
      </c>
      <c r="CD415" s="36">
        <f t="shared" si="214"/>
        <v>3133.5740107382367</v>
      </c>
      <c r="CE415" s="36">
        <f t="shared" si="215"/>
        <v>9400.7220322147095</v>
      </c>
      <c r="CF415" s="37">
        <f t="shared" si="187"/>
        <v>594897.82772637822</v>
      </c>
      <c r="CG415" s="36">
        <f>IF($B415="r",VLOOKUP($E415,'[2]Costeo-JUL26'!$B$9:$CQ$307,CG$1,0),0)*$G415</f>
        <v>0</v>
      </c>
      <c r="CH415" s="35">
        <f>VLOOKUP($E415,'[2]TEORICOS (05.26)'!$A$8:$T$251,CH$1,0)</f>
        <v>0</v>
      </c>
      <c r="CI415" s="36">
        <f t="shared" si="216"/>
        <v>0</v>
      </c>
      <c r="CJ415" s="37">
        <f t="shared" si="217"/>
        <v>0</v>
      </c>
      <c r="CM415" s="16">
        <f>SUMIFS('[1]Ajuste Inventario'!$I:$I,'[1]Ajuste Inventario'!$B:$B,E415,'[1]Ajuste Inventario'!$S:$S,D415)*-1</f>
        <v>0</v>
      </c>
      <c r="CN415" s="36">
        <f t="shared" si="188"/>
        <v>0</v>
      </c>
      <c r="CP415" t="str">
        <f t="shared" si="189"/>
        <v>3848Org.Vtas La Plata</v>
      </c>
      <c r="CQ415" s="10" t="e">
        <f t="shared" si="190"/>
        <v>#DIV/0!</v>
      </c>
    </row>
    <row r="416" spans="1:95" x14ac:dyDescent="0.25">
      <c r="A416" s="30">
        <v>46204</v>
      </c>
      <c r="B416" s="31" t="str">
        <f>VLOOKUP($E416,'[2]TEORICOS (05.26)'!$A$8:$T$251,B$1,0)</f>
        <v>P</v>
      </c>
      <c r="C416" s="32" t="str">
        <f>VLOOKUP($E416,'[2]TEORICOS (05.26)'!$A$8:$T$251,C$1,0)</f>
        <v>Powerade</v>
      </c>
      <c r="D416" t="s">
        <v>218</v>
      </c>
      <c r="E416">
        <v>2668</v>
      </c>
      <c r="F416" t="s">
        <v>205</v>
      </c>
      <c r="G416" s="16">
        <v>-4.3330000000000002</v>
      </c>
      <c r="H416" s="16">
        <v>-4.5539829999999997</v>
      </c>
      <c r="I416" s="33">
        <v>-57716.18</v>
      </c>
      <c r="J416" s="33">
        <v>-55052.41</v>
      </c>
      <c r="K416" s="34">
        <f>IF($B416="P",VLOOKUP($E416,'[2]Costeo-JUL26'!$B$9:$CQ$307,K$1,0),0)</f>
        <v>929226</v>
      </c>
      <c r="L416" s="35">
        <f>VLOOKUP($E416,'[2]TEORICOS (05.26)'!$A$8:$T$251,L$1,0)</f>
        <v>0.22</v>
      </c>
      <c r="M416" s="36">
        <f t="shared" si="191"/>
        <v>-12111.530200000001</v>
      </c>
      <c r="N416" s="35">
        <f>IF($B416="P",VLOOKUP($E416,'[2]Costeo-JUL26'!$B$9:$CQ$307,N$1,0),0)</f>
        <v>0.2</v>
      </c>
      <c r="O416" s="36">
        <f t="shared" si="192"/>
        <v>-2422.3060400000004</v>
      </c>
      <c r="P416" s="36">
        <f>IF($B416="P",VLOOKUP($E416,'[2]Costeo-JUL26'!$B$9:$CQ$307,P$1,0),0)*H416</f>
        <v>0</v>
      </c>
      <c r="Q416" s="36">
        <f t="shared" si="193"/>
        <v>-14533.836240000001</v>
      </c>
      <c r="R416" s="34">
        <f>IF($B416="P",VLOOKUP($E416,'[2]Costeo-JUL26'!$B$9:$CQ$307,R$1,0),0)</f>
        <v>902332</v>
      </c>
      <c r="S416" s="16">
        <f>IF($B416="P",VLOOKUP($E416,'[2]Costeo-JUL26'!$B$9:$CQ$307,S$1,0),0)*$G416</f>
        <v>-2.1265185640649999</v>
      </c>
      <c r="T416" s="36">
        <f>IF($B416="P",VLOOKUP($E416,'[2]Costeo-JUL26'!$B$9:$CQ$307,T$1,0),0)*$G416</f>
        <v>-1483.3613062415045</v>
      </c>
      <c r="U416" s="35">
        <f>IF($B416="P",VLOOKUP($E416,'[2]Costeo-JUL26'!$B$9:$CQ$307,U$1,0),0)</f>
        <v>1.4999999999999999E-2</v>
      </c>
      <c r="V416" s="36">
        <f t="shared" si="194"/>
        <v>-22.250419593622567</v>
      </c>
      <c r="W416" s="36">
        <f t="shared" si="195"/>
        <v>-1505.6117258351271</v>
      </c>
      <c r="X416" s="34">
        <f>IF($B416="P",VLOOKUP($E416,'[2]Costeo-JUL26'!$B$9:$CQ$307,X$1,0),0)</f>
        <v>0</v>
      </c>
      <c r="Y416" s="16">
        <f>IF($B416="P",VLOOKUP($E416,'[2]Costeo-JUL26'!$B$9:$CQ$307,Y$1,0),0)*$G416</f>
        <v>0</v>
      </c>
      <c r="Z416" s="36">
        <f>IF($B416="P",VLOOKUP($E416,'[2]Costeo-JUL26'!$B$9:$CQ$307,Z$1,0),0)*$G416</f>
        <v>0</v>
      </c>
      <c r="AA416" s="35">
        <f>IF($B416="P",VLOOKUP($E416,'[2]Costeo-JUL26'!$B$9:$CQ$307,AA$1,0),0)</f>
        <v>0</v>
      </c>
      <c r="AB416" s="36">
        <f t="shared" si="196"/>
        <v>0</v>
      </c>
      <c r="AC416" s="36">
        <f t="shared" si="197"/>
        <v>0</v>
      </c>
      <c r="AD416" s="34">
        <f>IF($B416="P",VLOOKUP($E416,'[2]Costeo-JUL26'!$B$9:$CQ$307,AD$1,0),0)</f>
        <v>917993</v>
      </c>
      <c r="AE416" s="16">
        <f>IF($B416="P",VLOOKUP($E416,'[2]Costeo-JUL26'!$B$9:$CQ$307,AE$1,0),0)*$G416</f>
        <v>-25.998000000000001</v>
      </c>
      <c r="AF416" s="36">
        <f>IF($B416="P",VLOOKUP($E416,'[2]Costeo-JUL26'!$B$9:$CQ$307,AF$1,0),0)*$G416</f>
        <v>-706.48005120000005</v>
      </c>
      <c r="AG416" s="35">
        <f>IF($B416="P",VLOOKUP($E416,'[2]Costeo-JUL26'!$B$9:$CQ$307,AG$1,0),0)</f>
        <v>6.0000000000000001E-3</v>
      </c>
      <c r="AH416" s="36">
        <f t="shared" si="198"/>
        <v>-4.2388803072000005</v>
      </c>
      <c r="AI416" s="36">
        <f t="shared" si="199"/>
        <v>-710.71893150720007</v>
      </c>
      <c r="AJ416" s="34">
        <f>IF($B416="P",VLOOKUP($E416,'[2]Costeo-JUL26'!$B$9:$CQ$307,AJ$1,0),0)</f>
        <v>940684</v>
      </c>
      <c r="AK416" s="16">
        <f>IF($B416="P",VLOOKUP($E416,'[2]Costeo-JUL26'!$B$9:$CQ$307,AK$1,0),0)*$G416</f>
        <v>-25.998000000000001</v>
      </c>
      <c r="AL416" s="36">
        <f>IF($B416="P",VLOOKUP($E416,'[2]Costeo-JUL26'!$B$9:$CQ$307,AL$1,0),0)*$G416</f>
        <v>-386.44623107999996</v>
      </c>
      <c r="AM416" s="35">
        <f>IF($B416="P",VLOOKUP($E416,'[2]Costeo-JUL26'!$B$9:$CQ$307,AM$1,0),0)</f>
        <v>1.7999999999999999E-2</v>
      </c>
      <c r="AN416" s="36">
        <f t="shared" si="200"/>
        <v>-6.9560321594399985</v>
      </c>
      <c r="AO416" s="36">
        <f t="shared" si="201"/>
        <v>-393.40226323943995</v>
      </c>
      <c r="AP416" s="34">
        <f>IF($B416="P",VLOOKUP($E416,'[2]Costeo-JUL26'!$B$9:$CQ$307,AP$1,0),0)</f>
        <v>929272</v>
      </c>
      <c r="AQ416" s="16">
        <f>IF($B416="P",VLOOKUP($E416,'[2]Costeo-JUL26'!$B$9:$CQ$307,AQ$1,0),0)*$G416</f>
        <v>-25.998000000000001</v>
      </c>
      <c r="AR416" s="36">
        <f>IF($B416="P",VLOOKUP($E416,'[2]Costeo-JUL26'!$B$9:$CQ$307,AR$1,0),0)*$G416</f>
        <v>-3819.1438972487981</v>
      </c>
      <c r="AS416" s="35">
        <f>IF($B416="P",VLOOKUP($E416,'[2]Costeo-JUL26'!$B$9:$CQ$307,AS$1,0),0)</f>
        <v>0.02</v>
      </c>
      <c r="AT416" s="36">
        <f t="shared" si="202"/>
        <v>-76.382877944975959</v>
      </c>
      <c r="AU416" s="36">
        <f t="shared" si="203"/>
        <v>-3895.526775193774</v>
      </c>
      <c r="AV416" s="34">
        <f>IF($B416="P",VLOOKUP($E416,'[2]Costeo-JUL26'!$B$9:$CQ$307,AV$1,0),0)</f>
        <v>922605</v>
      </c>
      <c r="AW416" s="16">
        <f>IF($B416="P",VLOOKUP($E416,'[2]Costeo-JUL26'!$B$9:$CQ$307,AW$1,0),0)*$G416</f>
        <v>-8.6660000000000001E-2</v>
      </c>
      <c r="AX416" s="36">
        <f>IF($B416="P",VLOOKUP($E416,'[2]Costeo-JUL26'!$B$9:$CQ$307,AX$1,0),0)*$G416</f>
        <v>-422.82273096969698</v>
      </c>
      <c r="AY416" s="35">
        <f>IF($B416="P",VLOOKUP($E416,'[2]Costeo-JUL26'!$B$9:$CQ$307,AY$1,0),0)</f>
        <v>0.03</v>
      </c>
      <c r="AZ416" s="36">
        <f t="shared" si="204"/>
        <v>-12.684681929090909</v>
      </c>
      <c r="BA416" s="36">
        <f t="shared" si="205"/>
        <v>-435.50741289878789</v>
      </c>
      <c r="BB416" s="34">
        <f>IF($B416="P",VLOOKUP($E416,'[2]Costeo-JUL26'!$B$9:$CQ$307,BB$1,0),0)</f>
        <v>902311</v>
      </c>
      <c r="BC416" s="16">
        <f>IF($B416="P",VLOOKUP($E416,'[2]Costeo-JUL26'!$B$9:$CQ$307,BC$1,0),0)*$G416</f>
        <v>-6.1896905000000009E-3</v>
      </c>
      <c r="BD416" s="36">
        <f>IF($B416="P",VLOOKUP($E416,'[2]Costeo-JUL26'!$B$9:$CQ$307,BD$1,0),0)*$G416</f>
        <v>-24.273768800872507</v>
      </c>
      <c r="BE416" s="35">
        <f>IF($B416="P",VLOOKUP($E416,'[2]Costeo-JUL26'!$B$9:$CQ$307,BE$1,0),0)</f>
        <v>0.03</v>
      </c>
      <c r="BF416" s="36">
        <f t="shared" si="206"/>
        <v>-0.72821306402617514</v>
      </c>
      <c r="BG416" s="36">
        <f t="shared" si="207"/>
        <v>-25.001981864898681</v>
      </c>
      <c r="BH416" s="34">
        <f>IF($B416="P",VLOOKUP($E416,'[2]Costeo-JUL26'!$B$9:$CQ$307,BH$1,0),0)</f>
        <v>902302</v>
      </c>
      <c r="BI416" s="16">
        <f>IF($B416="P",VLOOKUP($E416,'[2]Costeo-JUL26'!$B$9:$CQ$307,BI$1,0),0)*$G416</f>
        <v>-0.12380000000000001</v>
      </c>
      <c r="BJ416" s="36">
        <f>IF($B416="P",VLOOKUP($E416,'[2]Costeo-JUL26'!$B$9:$CQ$307,BJ$1,0),0)*$G416</f>
        <v>-81.435640000000006</v>
      </c>
      <c r="BK416" s="35">
        <f>IF(BH416=910319,0,IF($B416="P",VLOOKUP($E416,'[2]Costeo-JUL26'!$B$9:$CQ$307,BK$1,0),0))</f>
        <v>0.02</v>
      </c>
      <c r="BL416" s="36">
        <f t="shared" si="208"/>
        <v>-1.6287128000000002</v>
      </c>
      <c r="BM416" s="36">
        <f t="shared" si="209"/>
        <v>-83.064352800000009</v>
      </c>
      <c r="BN416" s="34">
        <f>IF($B416="P",VLOOKUP($E416,'[2]Costeo-JUL26'!$B$9:$CQ$307,BN$1,0),0)</f>
        <v>0</v>
      </c>
      <c r="BO416" s="16">
        <f>IF($B416="P",VLOOKUP($E416,'[2]Costeo-JUL26'!$B$9:$CQ$307,BO$1,0),0)*$G416</f>
        <v>0</v>
      </c>
      <c r="BP416" s="36">
        <f>IF($B416="P",VLOOKUP($E416,'[2]Costeo-JUL26'!$B$9:$CQ$307,BP$1,0),0)*$G416</f>
        <v>0</v>
      </c>
      <c r="BQ416" s="35">
        <f>IF($B416="P",VLOOKUP($E416,'[2]Costeo-JUL26'!$B$9:$CQ$307,BQ$1,0),0)</f>
        <v>0</v>
      </c>
      <c r="BR416" s="36">
        <f t="shared" si="210"/>
        <v>0</v>
      </c>
      <c r="BS416" s="36">
        <f t="shared" si="211"/>
        <v>0</v>
      </c>
      <c r="BT416" s="34">
        <f>IF($B416="P",VLOOKUP($E416,'[2]Costeo-JUL26'!$B$9:$CQ$307,BT$1,0),0)</f>
        <v>0</v>
      </c>
      <c r="BU416" s="16">
        <f>IF($B416="P",VLOOKUP($E416,'[2]Costeo-JUL26'!$B$9:$CQ$307,BU$1,0),0)*$G416</f>
        <v>0</v>
      </c>
      <c r="BV416" s="36">
        <f>IF($B416="P",VLOOKUP($E416,'[2]Costeo-JUL26'!$B$9:$CQ$307,BV$1,0),0)*$G416</f>
        <v>0</v>
      </c>
      <c r="BW416" s="35">
        <f>IF($B416="P",VLOOKUP($E416,'[2]Costeo-JUL26'!$B$9:$CQ$307,BW$1,0),0)</f>
        <v>0</v>
      </c>
      <c r="BX416" s="36">
        <f t="shared" si="212"/>
        <v>0</v>
      </c>
      <c r="BY416" s="36">
        <f t="shared" si="213"/>
        <v>0</v>
      </c>
      <c r="BZ416" s="34">
        <f>IF($B416="P",VLOOKUP($E416,'[2]Costeo-JUL26'!$B$9:$CQ$307,BZ$1,0),0)</f>
        <v>0</v>
      </c>
      <c r="CA416" s="16">
        <f>IF($B416="P",VLOOKUP($E416,'[2]Costeo-JUL26'!$B$9:$CQ$307,CA$1,0),0)*$G416</f>
        <v>0</v>
      </c>
      <c r="CB416" s="36">
        <f>IF($B416="P",VLOOKUP($E416,'[2]Costeo-JUL26'!$B$9:$CQ$307,CB$1,0),0)*$G416</f>
        <v>0</v>
      </c>
      <c r="CC416" s="35">
        <f>IF($B416="P",VLOOKUP($E416,'[2]Costeo-JUL26'!$B$9:$CQ$307,CC$1,0),0)</f>
        <v>0</v>
      </c>
      <c r="CD416" s="36">
        <f t="shared" si="214"/>
        <v>0</v>
      </c>
      <c r="CE416" s="36">
        <f t="shared" si="215"/>
        <v>0</v>
      </c>
      <c r="CF416" s="37">
        <f t="shared" si="187"/>
        <v>-21582.669683339231</v>
      </c>
      <c r="CG416" s="36">
        <f>IF($B416="r",VLOOKUP($E416,'[2]Costeo-JUL26'!$B$9:$CQ$307,CG$1,0),0)*$G416</f>
        <v>0</v>
      </c>
      <c r="CH416" s="35">
        <f>VLOOKUP($E416,'[2]TEORICOS (05.26)'!$A$8:$T$251,CH$1,0)</f>
        <v>0.1</v>
      </c>
      <c r="CI416" s="36">
        <f t="shared" si="216"/>
        <v>0</v>
      </c>
      <c r="CJ416" s="37">
        <f t="shared" si="217"/>
        <v>0</v>
      </c>
      <c r="CM416" s="16">
        <f>SUMIFS('[1]Ajuste Inventario'!$I:$I,'[1]Ajuste Inventario'!$B:$B,E416,'[1]Ajuste Inventario'!$S:$S,D416)*-1</f>
        <v>0</v>
      </c>
      <c r="CN416" s="36">
        <f t="shared" si="188"/>
        <v>0</v>
      </c>
      <c r="CP416" t="str">
        <f t="shared" si="189"/>
        <v>2668Org.Vtas La Plata</v>
      </c>
      <c r="CQ416" s="10" t="e">
        <f t="shared" si="190"/>
        <v>#DIV/0!</v>
      </c>
    </row>
    <row r="417" spans="1:95" x14ac:dyDescent="0.25">
      <c r="A417" s="30">
        <v>46204</v>
      </c>
      <c r="B417" s="31" t="str">
        <f>VLOOKUP($E417,'[2]TEORICOS (05.26)'!$A$8:$T$251,B$1,0)</f>
        <v>P</v>
      </c>
      <c r="C417" s="32" t="str">
        <f>VLOOKUP($E417,'[2]TEORICOS (05.26)'!$A$8:$T$251,C$1,0)</f>
        <v>Cepita</v>
      </c>
      <c r="D417" t="s">
        <v>218</v>
      </c>
      <c r="E417">
        <v>2104</v>
      </c>
      <c r="F417" t="s">
        <v>219</v>
      </c>
      <c r="G417" s="16">
        <v>-0.83299999999999996</v>
      </c>
      <c r="H417" s="16">
        <v>-1.3203050000000003</v>
      </c>
      <c r="I417" s="33">
        <v>-9532.5300000000007</v>
      </c>
      <c r="J417" s="33">
        <v>-7530.7000000000007</v>
      </c>
      <c r="K417" s="34">
        <f>IF($B417="P",VLOOKUP($E417,'[2]Costeo-JUL26'!$B$9:$CQ$307,K$1,0),0)</f>
        <v>938058</v>
      </c>
      <c r="L417" s="35">
        <f>VLOOKUP($E417,'[2]TEORICOS (05.26)'!$A$8:$T$251,L$1,0)</f>
        <v>0.17</v>
      </c>
      <c r="M417" s="36">
        <f t="shared" si="191"/>
        <v>-1280.2190000000003</v>
      </c>
      <c r="N417" s="35">
        <f>IF($B417="P",VLOOKUP($E417,'[2]Costeo-JUL26'!$B$9:$CQ$307,N$1,0),0)</f>
        <v>1.4999999999999999E-2</v>
      </c>
      <c r="O417" s="36">
        <f t="shared" si="192"/>
        <v>-19.203285000000005</v>
      </c>
      <c r="P417" s="36">
        <f>IF($B417="P",VLOOKUP($E417,'[2]Costeo-JUL26'!$B$9:$CQ$307,P$1,0),0)*H417</f>
        <v>0</v>
      </c>
      <c r="Q417" s="36">
        <f t="shared" si="193"/>
        <v>-1299.4222850000003</v>
      </c>
      <c r="R417" s="34">
        <f>IF($B417="P",VLOOKUP($E417,'[2]Costeo-JUL26'!$B$9:$CQ$307,R$1,0),0)</f>
        <v>902332</v>
      </c>
      <c r="S417" s="16">
        <f>IF($B417="P",VLOOKUP($E417,'[2]Costeo-JUL26'!$B$9:$CQ$307,S$1,0),0)*$G417</f>
        <v>0</v>
      </c>
      <c r="T417" s="36">
        <f>IF($B417="P",VLOOKUP($E417,'[2]Costeo-JUL26'!$B$9:$CQ$307,T$1,0),0)*$G417</f>
        <v>0</v>
      </c>
      <c r="U417" s="35">
        <f>IF($B417="P",VLOOKUP($E417,'[2]Costeo-JUL26'!$B$9:$CQ$307,U$1,0),0)</f>
        <v>1.4999999999999999E-2</v>
      </c>
      <c r="V417" s="36">
        <f t="shared" si="194"/>
        <v>0</v>
      </c>
      <c r="W417" s="36">
        <f t="shared" si="195"/>
        <v>0</v>
      </c>
      <c r="X417" s="34">
        <f>IF($B417="P",VLOOKUP($E417,'[2]Costeo-JUL26'!$B$9:$CQ$307,X$1,0),0)</f>
        <v>0</v>
      </c>
      <c r="Y417" s="16">
        <f>IF($B417="P",VLOOKUP($E417,'[2]Costeo-JUL26'!$B$9:$CQ$307,Y$1,0),0)*$G417</f>
        <v>0</v>
      </c>
      <c r="Z417" s="36">
        <f>IF($B417="P",VLOOKUP($E417,'[2]Costeo-JUL26'!$B$9:$CQ$307,Z$1,0),0)*$G417</f>
        <v>0</v>
      </c>
      <c r="AA417" s="35">
        <f>IF($B417="P",VLOOKUP($E417,'[2]Costeo-JUL26'!$B$9:$CQ$307,AA$1,0),0)</f>
        <v>0</v>
      </c>
      <c r="AB417" s="36">
        <f t="shared" si="196"/>
        <v>0</v>
      </c>
      <c r="AC417" s="36">
        <f t="shared" si="197"/>
        <v>0</v>
      </c>
      <c r="AD417" s="34">
        <f>IF($B417="P",VLOOKUP($E417,'[2]Costeo-JUL26'!$B$9:$CQ$307,AD$1,0),0)</f>
        <v>901781</v>
      </c>
      <c r="AE417" s="16">
        <f>IF($B417="P",VLOOKUP($E417,'[2]Costeo-JUL26'!$B$9:$CQ$307,AE$1,0),0)*$G417</f>
        <v>-4.9979999999999993</v>
      </c>
      <c r="AF417" s="36">
        <f>IF($B417="P",VLOOKUP($E417,'[2]Costeo-JUL26'!$B$9:$CQ$307,AF$1,0),0)*$G417</f>
        <v>-76.705305600000003</v>
      </c>
      <c r="AG417" s="35">
        <f>IF($B417="P",VLOOKUP($E417,'[2]Costeo-JUL26'!$B$9:$CQ$307,AG$1,0),0)</f>
        <v>6.0000000000000001E-3</v>
      </c>
      <c r="AH417" s="36">
        <f t="shared" si="198"/>
        <v>-0.46023183360000003</v>
      </c>
      <c r="AI417" s="36">
        <f t="shared" si="199"/>
        <v>-77.165537433600008</v>
      </c>
      <c r="AJ417" s="34">
        <f>IF($B417="P",VLOOKUP($E417,'[2]Costeo-JUL26'!$B$9:$CQ$307,AJ$1,0),0)</f>
        <v>928578</v>
      </c>
      <c r="AK417" s="16">
        <f>IF($B417="P",VLOOKUP($E417,'[2]Costeo-JUL26'!$B$9:$CQ$307,AK$1,0),0)*$G417</f>
        <v>-4.9979999999999993</v>
      </c>
      <c r="AL417" s="36">
        <f>IF($B417="P",VLOOKUP($E417,'[2]Costeo-JUL26'!$B$9:$CQ$307,AL$1,0),0)*$G417</f>
        <v>-95.698905119999992</v>
      </c>
      <c r="AM417" s="35">
        <f>IF($B417="P",VLOOKUP($E417,'[2]Costeo-JUL26'!$B$9:$CQ$307,AM$1,0),0)</f>
        <v>1.7999999999999999E-2</v>
      </c>
      <c r="AN417" s="36">
        <f t="shared" si="200"/>
        <v>-1.7225802921599997</v>
      </c>
      <c r="AO417" s="36">
        <f t="shared" si="201"/>
        <v>-97.421485412159996</v>
      </c>
      <c r="AP417" s="34">
        <f>IF($B417="P",VLOOKUP($E417,'[2]Costeo-JUL26'!$B$9:$CQ$307,AP$1,0),0)</f>
        <v>933429</v>
      </c>
      <c r="AQ417" s="16">
        <f>IF($B417="P",VLOOKUP($E417,'[2]Costeo-JUL26'!$B$9:$CQ$307,AQ$1,0),0)*$G417</f>
        <v>-4.9979999999999993</v>
      </c>
      <c r="AR417" s="36">
        <f>IF($B417="P",VLOOKUP($E417,'[2]Costeo-JUL26'!$B$9:$CQ$307,AR$1,0),0)*$G417</f>
        <v>-491.0124164400001</v>
      </c>
      <c r="AS417" s="35">
        <f>IF($B417="P",VLOOKUP($E417,'[2]Costeo-JUL26'!$B$9:$CQ$307,AS$1,0),0)</f>
        <v>0.02</v>
      </c>
      <c r="AT417" s="36">
        <f t="shared" si="202"/>
        <v>-9.8202483288000018</v>
      </c>
      <c r="AU417" s="36">
        <f t="shared" si="203"/>
        <v>-500.8326647688001</v>
      </c>
      <c r="AV417" s="34">
        <f>IF($B417="P",VLOOKUP($E417,'[2]Costeo-JUL26'!$B$9:$CQ$307,AV$1,0),0)</f>
        <v>932317</v>
      </c>
      <c r="AW417" s="16">
        <f>IF($B417="P",VLOOKUP($E417,'[2]Costeo-JUL26'!$B$9:$CQ$307,AW$1,0),0)*$G417</f>
        <v>-1.6660000000000001E-2</v>
      </c>
      <c r="AX417" s="36">
        <f>IF($B417="P",VLOOKUP($E417,'[2]Costeo-JUL26'!$B$9:$CQ$307,AX$1,0),0)*$G417</f>
        <v>-71.601348000000002</v>
      </c>
      <c r="AY417" s="35">
        <f>IF($B417="P",VLOOKUP($E417,'[2]Costeo-JUL26'!$B$9:$CQ$307,AY$1,0),0)</f>
        <v>0.03</v>
      </c>
      <c r="AZ417" s="36">
        <f t="shared" si="204"/>
        <v>-2.1480404399999999</v>
      </c>
      <c r="BA417" s="36">
        <f t="shared" si="205"/>
        <v>-73.749388440000004</v>
      </c>
      <c r="BB417" s="34">
        <f>IF($B417="P",VLOOKUP($E417,'[2]Costeo-JUL26'!$B$9:$CQ$307,BB$1,0),0)</f>
        <v>902311</v>
      </c>
      <c r="BC417" s="16">
        <f>IF($B417="P",VLOOKUP($E417,'[2]Costeo-JUL26'!$B$9:$CQ$307,BC$1,0),0)*$G417</f>
        <v>-2.3138888888888888E-3</v>
      </c>
      <c r="BD417" s="36">
        <f>IF($B417="P",VLOOKUP($E417,'[2]Costeo-JUL26'!$B$9:$CQ$307,BD$1,0),0)*$G417</f>
        <v>-9.0742507916666675</v>
      </c>
      <c r="BE417" s="35">
        <f>IF($B417="P",VLOOKUP($E417,'[2]Costeo-JUL26'!$B$9:$CQ$307,BE$1,0),0)</f>
        <v>0.03</v>
      </c>
      <c r="BF417" s="36">
        <f t="shared" si="206"/>
        <v>-0.27222752375000003</v>
      </c>
      <c r="BG417" s="36">
        <f t="shared" si="207"/>
        <v>-9.3464783154166682</v>
      </c>
      <c r="BH417" s="34">
        <f>IF($B417="P",VLOOKUP($E417,'[2]Costeo-JUL26'!$B$9:$CQ$307,BH$1,0),0)</f>
        <v>933089</v>
      </c>
      <c r="BI417" s="16">
        <f>IF($B417="P",VLOOKUP($E417,'[2]Costeo-JUL26'!$B$9:$CQ$307,BI$1,0),0)*$G417</f>
        <v>-2.2312499999999999E-2</v>
      </c>
      <c r="BJ417" s="36">
        <f>IF($B417="P",VLOOKUP($E417,'[2]Costeo-JUL26'!$B$9:$CQ$307,BJ$1,0),0)*$G417</f>
        <v>-16.615506128048779</v>
      </c>
      <c r="BK417" s="35">
        <f>IF(BH417=910319,0,IF($B417="P",VLOOKUP($E417,'[2]Costeo-JUL26'!$B$9:$CQ$307,BK$1,0),0))</f>
        <v>0.02</v>
      </c>
      <c r="BL417" s="36">
        <f t="shared" si="208"/>
        <v>-0.33231012256097558</v>
      </c>
      <c r="BM417" s="36">
        <f t="shared" si="209"/>
        <v>-16.947816250609755</v>
      </c>
      <c r="BN417" s="34">
        <f>IF($B417="P",VLOOKUP($E417,'[2]Costeo-JUL26'!$B$9:$CQ$307,BN$1,0),0)</f>
        <v>0</v>
      </c>
      <c r="BO417" s="16">
        <f>IF($B417="P",VLOOKUP($E417,'[2]Costeo-JUL26'!$B$9:$CQ$307,BO$1,0),0)*$G417</f>
        <v>0</v>
      </c>
      <c r="BP417" s="36">
        <f>IF($B417="P",VLOOKUP($E417,'[2]Costeo-JUL26'!$B$9:$CQ$307,BP$1,0),0)*$G417</f>
        <v>0</v>
      </c>
      <c r="BQ417" s="35">
        <f>IF($B417="P",VLOOKUP($E417,'[2]Costeo-JUL26'!$B$9:$CQ$307,BQ$1,0),0)</f>
        <v>0</v>
      </c>
      <c r="BR417" s="36">
        <f t="shared" si="210"/>
        <v>0</v>
      </c>
      <c r="BS417" s="36">
        <f t="shared" si="211"/>
        <v>0</v>
      </c>
      <c r="BT417" s="34">
        <f>IF($B417="P",VLOOKUP($E417,'[2]Costeo-JUL26'!$B$9:$CQ$307,BT$1,0),0)</f>
        <v>0</v>
      </c>
      <c r="BU417" s="16">
        <f>IF($B417="P",VLOOKUP($E417,'[2]Costeo-JUL26'!$B$9:$CQ$307,BU$1,0),0)*$G417</f>
        <v>0</v>
      </c>
      <c r="BV417" s="36">
        <f>IF($B417="P",VLOOKUP($E417,'[2]Costeo-JUL26'!$B$9:$CQ$307,BV$1,0),0)*$G417</f>
        <v>0</v>
      </c>
      <c r="BW417" s="35">
        <f>IF($B417="P",VLOOKUP($E417,'[2]Costeo-JUL26'!$B$9:$CQ$307,BW$1,0),0)</f>
        <v>0</v>
      </c>
      <c r="BX417" s="36">
        <f t="shared" si="212"/>
        <v>0</v>
      </c>
      <c r="BY417" s="36">
        <f t="shared" si="213"/>
        <v>0</v>
      </c>
      <c r="BZ417" s="34">
        <f>IF($B417="P",VLOOKUP($E417,'[2]Costeo-JUL26'!$B$9:$CQ$307,BZ$1,0),0)</f>
        <v>0</v>
      </c>
      <c r="CA417" s="16">
        <f>IF($B417="P",VLOOKUP($E417,'[2]Costeo-JUL26'!$B$9:$CQ$307,CA$1,0),0)*$G417</f>
        <v>0</v>
      </c>
      <c r="CB417" s="36">
        <f>IF($B417="P",VLOOKUP($E417,'[2]Costeo-JUL26'!$B$9:$CQ$307,CB$1,0),0)*$G417</f>
        <v>0</v>
      </c>
      <c r="CC417" s="35">
        <f>IF($B417="P",VLOOKUP($E417,'[2]Costeo-JUL26'!$B$9:$CQ$307,CC$1,0),0)</f>
        <v>0</v>
      </c>
      <c r="CD417" s="36">
        <f t="shared" si="214"/>
        <v>0</v>
      </c>
      <c r="CE417" s="36">
        <f t="shared" si="215"/>
        <v>0</v>
      </c>
      <c r="CF417" s="37">
        <f t="shared" si="187"/>
        <v>-2074.8856556205869</v>
      </c>
      <c r="CG417" s="36">
        <f>IF($B417="r",VLOOKUP($E417,'[2]Costeo-JUL26'!$B$9:$CQ$307,CG$1,0),0)*$G417</f>
        <v>0</v>
      </c>
      <c r="CH417" s="35">
        <f>VLOOKUP($E417,'[2]TEORICOS (05.26)'!$A$8:$T$251,CH$1,0)</f>
        <v>0.15</v>
      </c>
      <c r="CI417" s="36">
        <f t="shared" si="216"/>
        <v>0</v>
      </c>
      <c r="CJ417" s="37">
        <f t="shared" si="217"/>
        <v>0</v>
      </c>
      <c r="CM417" s="16">
        <f>SUMIFS('[1]Ajuste Inventario'!$I:$I,'[1]Ajuste Inventario'!$B:$B,E417,'[1]Ajuste Inventario'!$S:$S,D417)*-1</f>
        <v>0</v>
      </c>
      <c r="CN417" s="36">
        <f t="shared" si="188"/>
        <v>0</v>
      </c>
      <c r="CP417" t="str">
        <f t="shared" si="189"/>
        <v>2104Org.Vtas La Plata</v>
      </c>
      <c r="CQ417" s="10" t="e">
        <f t="shared" si="190"/>
        <v>#DIV/0!</v>
      </c>
    </row>
    <row r="418" spans="1:95" x14ac:dyDescent="0.25">
      <c r="A418" s="30">
        <v>46204</v>
      </c>
      <c r="B418" s="31" t="str">
        <f>VLOOKUP($E418,'[2]TEORICOS (05.26)'!$A$8:$T$251,B$1,0)</f>
        <v>R</v>
      </c>
      <c r="C418" s="32" t="str">
        <f>VLOOKUP($E418,'[2]TEORICOS (05.26)'!$A$8:$T$251,C$1,0)</f>
        <v>Cepita</v>
      </c>
      <c r="D418" t="s">
        <v>218</v>
      </c>
      <c r="E418">
        <v>3305</v>
      </c>
      <c r="F418" t="s">
        <v>220</v>
      </c>
      <c r="G418" s="16">
        <v>-2.5</v>
      </c>
      <c r="H418" s="16">
        <v>-0.79249999999999998</v>
      </c>
      <c r="I418" s="33">
        <v>-17408.749999999996</v>
      </c>
      <c r="J418" s="33">
        <v>-14449.260000000006</v>
      </c>
      <c r="K418" s="34">
        <f>IF($B418="P",VLOOKUP($E418,'[2]Costeo-JUL26'!$B$9:$CQ$307,K$1,0),0)</f>
        <v>0</v>
      </c>
      <c r="L418" s="35">
        <f>VLOOKUP($E418,'[2]TEORICOS (05.26)'!$A$8:$T$251,L$1,0)</f>
        <v>0.2</v>
      </c>
      <c r="M418" s="36">
        <f t="shared" si="191"/>
        <v>0</v>
      </c>
      <c r="N418" s="35">
        <f>IF($B418="P",VLOOKUP($E418,'[2]Costeo-JUL26'!$B$9:$CQ$307,N$1,0),0)</f>
        <v>0</v>
      </c>
      <c r="O418" s="36">
        <f t="shared" si="192"/>
        <v>0</v>
      </c>
      <c r="P418" s="36">
        <f>IF($B418="P",VLOOKUP($E418,'[2]Costeo-JUL26'!$B$9:$CQ$307,P$1,0),0)*H418</f>
        <v>0</v>
      </c>
      <c r="Q418" s="36">
        <f t="shared" si="193"/>
        <v>0</v>
      </c>
      <c r="R418" s="34">
        <f>IF($B418="P",VLOOKUP($E418,'[2]Costeo-JUL26'!$B$9:$CQ$307,R$1,0),0)</f>
        <v>0</v>
      </c>
      <c r="S418" s="16">
        <f>IF($B418="P",VLOOKUP($E418,'[2]Costeo-JUL26'!$B$9:$CQ$307,S$1,0),0)*$G418</f>
        <v>0</v>
      </c>
      <c r="T418" s="36">
        <f>IF($B418="P",VLOOKUP($E418,'[2]Costeo-JUL26'!$B$9:$CQ$307,T$1,0),0)*$G418</f>
        <v>0</v>
      </c>
      <c r="U418" s="35">
        <f>IF($B418="P",VLOOKUP($E418,'[2]Costeo-JUL26'!$B$9:$CQ$307,U$1,0),0)</f>
        <v>0</v>
      </c>
      <c r="V418" s="36">
        <f t="shared" si="194"/>
        <v>0</v>
      </c>
      <c r="W418" s="36">
        <f t="shared" si="195"/>
        <v>0</v>
      </c>
      <c r="X418" s="34">
        <f>IF($B418="P",VLOOKUP($E418,'[2]Costeo-JUL26'!$B$9:$CQ$307,X$1,0),0)</f>
        <v>0</v>
      </c>
      <c r="Y418" s="16">
        <f>IF($B418="P",VLOOKUP($E418,'[2]Costeo-JUL26'!$B$9:$CQ$307,Y$1,0),0)*$G418</f>
        <v>0</v>
      </c>
      <c r="Z418" s="36">
        <f>IF($B418="P",VLOOKUP($E418,'[2]Costeo-JUL26'!$B$9:$CQ$307,Z$1,0),0)*$G418</f>
        <v>0</v>
      </c>
      <c r="AA418" s="35">
        <f>IF($B418="P",VLOOKUP($E418,'[2]Costeo-JUL26'!$B$9:$CQ$307,AA$1,0),0)</f>
        <v>0</v>
      </c>
      <c r="AB418" s="36">
        <f t="shared" si="196"/>
        <v>0</v>
      </c>
      <c r="AC418" s="36">
        <f t="shared" si="197"/>
        <v>0</v>
      </c>
      <c r="AD418" s="34">
        <f>IF($B418="P",VLOOKUP($E418,'[2]Costeo-JUL26'!$B$9:$CQ$307,AD$1,0),0)</f>
        <v>0</v>
      </c>
      <c r="AE418" s="16">
        <f>IF($B418="P",VLOOKUP($E418,'[2]Costeo-JUL26'!$B$9:$CQ$307,AE$1,0),0)*$G418</f>
        <v>0</v>
      </c>
      <c r="AF418" s="36">
        <f>IF($B418="P",VLOOKUP($E418,'[2]Costeo-JUL26'!$B$9:$CQ$307,AF$1,0),0)*$G418</f>
        <v>0</v>
      </c>
      <c r="AG418" s="35">
        <f>IF($B418="P",VLOOKUP($E418,'[2]Costeo-JUL26'!$B$9:$CQ$307,AG$1,0),0)</f>
        <v>0</v>
      </c>
      <c r="AH418" s="36">
        <f t="shared" si="198"/>
        <v>0</v>
      </c>
      <c r="AI418" s="36">
        <f t="shared" si="199"/>
        <v>0</v>
      </c>
      <c r="AJ418" s="34">
        <f>IF($B418="P",VLOOKUP($E418,'[2]Costeo-JUL26'!$B$9:$CQ$307,AJ$1,0),0)</f>
        <v>0</v>
      </c>
      <c r="AK418" s="16">
        <f>IF($B418="P",VLOOKUP($E418,'[2]Costeo-JUL26'!$B$9:$CQ$307,AK$1,0),0)*$G418</f>
        <v>0</v>
      </c>
      <c r="AL418" s="36">
        <f>IF($B418="P",VLOOKUP($E418,'[2]Costeo-JUL26'!$B$9:$CQ$307,AL$1,0),0)*$G418</f>
        <v>0</v>
      </c>
      <c r="AM418" s="35">
        <f>IF($B418="P",VLOOKUP($E418,'[2]Costeo-JUL26'!$B$9:$CQ$307,AM$1,0),0)</f>
        <v>0</v>
      </c>
      <c r="AN418" s="36">
        <f t="shared" si="200"/>
        <v>0</v>
      </c>
      <c r="AO418" s="36">
        <f t="shared" si="201"/>
        <v>0</v>
      </c>
      <c r="AP418" s="34">
        <f>IF($B418="P",VLOOKUP($E418,'[2]Costeo-JUL26'!$B$9:$CQ$307,AP$1,0),0)</f>
        <v>0</v>
      </c>
      <c r="AQ418" s="16">
        <f>IF($B418="P",VLOOKUP($E418,'[2]Costeo-JUL26'!$B$9:$CQ$307,AQ$1,0),0)*$G418</f>
        <v>0</v>
      </c>
      <c r="AR418" s="36">
        <f>IF($B418="P",VLOOKUP($E418,'[2]Costeo-JUL26'!$B$9:$CQ$307,AR$1,0),0)*$G418</f>
        <v>0</v>
      </c>
      <c r="AS418" s="35">
        <f>IF($B418="P",VLOOKUP($E418,'[2]Costeo-JUL26'!$B$9:$CQ$307,AS$1,0),0)</f>
        <v>0</v>
      </c>
      <c r="AT418" s="36">
        <f t="shared" si="202"/>
        <v>0</v>
      </c>
      <c r="AU418" s="36">
        <f t="shared" si="203"/>
        <v>0</v>
      </c>
      <c r="AV418" s="34">
        <f>IF($B418="P",VLOOKUP($E418,'[2]Costeo-JUL26'!$B$9:$CQ$307,AV$1,0),0)</f>
        <v>0</v>
      </c>
      <c r="AW418" s="16">
        <f>IF($B418="P",VLOOKUP($E418,'[2]Costeo-JUL26'!$B$9:$CQ$307,AW$1,0),0)*$G418</f>
        <v>0</v>
      </c>
      <c r="AX418" s="36">
        <f>IF($B418="P",VLOOKUP($E418,'[2]Costeo-JUL26'!$B$9:$CQ$307,AX$1,0),0)*$G418</f>
        <v>0</v>
      </c>
      <c r="AY418" s="35">
        <f>IF($B418="P",VLOOKUP($E418,'[2]Costeo-JUL26'!$B$9:$CQ$307,AY$1,0),0)</f>
        <v>0</v>
      </c>
      <c r="AZ418" s="36">
        <f t="shared" si="204"/>
        <v>0</v>
      </c>
      <c r="BA418" s="36">
        <f t="shared" si="205"/>
        <v>0</v>
      </c>
      <c r="BB418" s="34">
        <f>IF($B418="P",VLOOKUP($E418,'[2]Costeo-JUL26'!$B$9:$CQ$307,BB$1,0),0)</f>
        <v>0</v>
      </c>
      <c r="BC418" s="16">
        <f>IF($B418="P",VLOOKUP($E418,'[2]Costeo-JUL26'!$B$9:$CQ$307,BC$1,0),0)*$G418</f>
        <v>0</v>
      </c>
      <c r="BD418" s="36">
        <f>IF($B418="P",VLOOKUP($E418,'[2]Costeo-JUL26'!$B$9:$CQ$307,BD$1,0),0)*$G418</f>
        <v>0</v>
      </c>
      <c r="BE418" s="35">
        <f>IF($B418="P",VLOOKUP($E418,'[2]Costeo-JUL26'!$B$9:$CQ$307,BE$1,0),0)</f>
        <v>0</v>
      </c>
      <c r="BF418" s="36">
        <f t="shared" si="206"/>
        <v>0</v>
      </c>
      <c r="BG418" s="36">
        <f t="shared" si="207"/>
        <v>0</v>
      </c>
      <c r="BH418" s="34">
        <f>IF($B418="P",VLOOKUP($E418,'[2]Costeo-JUL26'!$B$9:$CQ$307,BH$1,0),0)</f>
        <v>0</v>
      </c>
      <c r="BI418" s="16">
        <f>IF($B418="P",VLOOKUP($E418,'[2]Costeo-JUL26'!$B$9:$CQ$307,BI$1,0),0)*$G418</f>
        <v>0</v>
      </c>
      <c r="BJ418" s="36">
        <f>IF($B418="P",VLOOKUP($E418,'[2]Costeo-JUL26'!$B$9:$CQ$307,BJ$1,0),0)*$G418</f>
        <v>0</v>
      </c>
      <c r="BK418" s="35">
        <f>IF(BH418=910319,0,IF($B418="P",VLOOKUP($E418,'[2]Costeo-JUL26'!$B$9:$CQ$307,BK$1,0),0))</f>
        <v>0</v>
      </c>
      <c r="BL418" s="36">
        <f t="shared" si="208"/>
        <v>0</v>
      </c>
      <c r="BM418" s="36">
        <f t="shared" si="209"/>
        <v>0</v>
      </c>
      <c r="BN418" s="34">
        <f>IF($B418="P",VLOOKUP($E418,'[2]Costeo-JUL26'!$B$9:$CQ$307,BN$1,0),0)</f>
        <v>0</v>
      </c>
      <c r="BO418" s="16">
        <f>IF($B418="P",VLOOKUP($E418,'[2]Costeo-JUL26'!$B$9:$CQ$307,BO$1,0),0)*$G418</f>
        <v>0</v>
      </c>
      <c r="BP418" s="36">
        <f>IF($B418="P",VLOOKUP($E418,'[2]Costeo-JUL26'!$B$9:$CQ$307,BP$1,0),0)*$G418</f>
        <v>0</v>
      </c>
      <c r="BQ418" s="35">
        <f>IF($B418="P",VLOOKUP($E418,'[2]Costeo-JUL26'!$B$9:$CQ$307,BQ$1,0),0)</f>
        <v>0</v>
      </c>
      <c r="BR418" s="36">
        <f t="shared" si="210"/>
        <v>0</v>
      </c>
      <c r="BS418" s="36">
        <f t="shared" si="211"/>
        <v>0</v>
      </c>
      <c r="BT418" s="34">
        <f>IF($B418="P",VLOOKUP($E418,'[2]Costeo-JUL26'!$B$9:$CQ$307,BT$1,0),0)</f>
        <v>0</v>
      </c>
      <c r="BU418" s="16">
        <f>IF($B418="P",VLOOKUP($E418,'[2]Costeo-JUL26'!$B$9:$CQ$307,BU$1,0),0)*$G418</f>
        <v>0</v>
      </c>
      <c r="BV418" s="36">
        <f>IF($B418="P",VLOOKUP($E418,'[2]Costeo-JUL26'!$B$9:$CQ$307,BV$1,0),0)*$G418</f>
        <v>0</v>
      </c>
      <c r="BW418" s="35">
        <f>IF($B418="P",VLOOKUP($E418,'[2]Costeo-JUL26'!$B$9:$CQ$307,BW$1,0),0)</f>
        <v>0</v>
      </c>
      <c r="BX418" s="36">
        <f t="shared" si="212"/>
        <v>0</v>
      </c>
      <c r="BY418" s="36">
        <f t="shared" si="213"/>
        <v>0</v>
      </c>
      <c r="BZ418" s="34">
        <f>IF($B418="P",VLOOKUP($E418,'[2]Costeo-JUL26'!$B$9:$CQ$307,BZ$1,0),0)</f>
        <v>0</v>
      </c>
      <c r="CA418" s="16">
        <f>IF($B418="P",VLOOKUP($E418,'[2]Costeo-JUL26'!$B$9:$CQ$307,CA$1,0),0)*$G418</f>
        <v>0</v>
      </c>
      <c r="CB418" s="36">
        <f>IF($B418="P",VLOOKUP($E418,'[2]Costeo-JUL26'!$B$9:$CQ$307,CB$1,0),0)*$G418</f>
        <v>0</v>
      </c>
      <c r="CC418" s="35">
        <f>IF($B418="P",VLOOKUP($E418,'[2]Costeo-JUL26'!$B$9:$CQ$307,CC$1,0),0)</f>
        <v>0</v>
      </c>
      <c r="CD418" s="36">
        <f t="shared" si="214"/>
        <v>0</v>
      </c>
      <c r="CE418" s="36">
        <f t="shared" si="215"/>
        <v>0</v>
      </c>
      <c r="CF418" s="37">
        <f t="shared" si="187"/>
        <v>0</v>
      </c>
      <c r="CG418" s="36">
        <f>IF($B418="r",VLOOKUP($E418,'[2]Costeo-JUL26'!$B$9:$CQ$307,CG$1,0),0)*$G418</f>
        <v>-3701.65</v>
      </c>
      <c r="CH418" s="35">
        <f>VLOOKUP($E418,'[2]TEORICOS (05.26)'!$A$8:$T$251,CH$1,0)</f>
        <v>0.15</v>
      </c>
      <c r="CI418" s="36">
        <f t="shared" si="216"/>
        <v>-2334.6045000000013</v>
      </c>
      <c r="CJ418" s="37">
        <f t="shared" si="217"/>
        <v>-6036.2545000000009</v>
      </c>
      <c r="CM418" s="16">
        <f>SUMIFS('[1]Ajuste Inventario'!$I:$I,'[1]Ajuste Inventario'!$B:$B,E418,'[1]Ajuste Inventario'!$S:$S,D418)*-1</f>
        <v>0</v>
      </c>
      <c r="CN418" s="36">
        <f t="shared" si="188"/>
        <v>0</v>
      </c>
      <c r="CP418" t="str">
        <f t="shared" si="189"/>
        <v>3305Org.Vtas La Plata</v>
      </c>
      <c r="CQ418" s="10" t="e">
        <f t="shared" si="190"/>
        <v>#DIV/0!</v>
      </c>
    </row>
    <row r="419" spans="1:95" x14ac:dyDescent="0.25">
      <c r="A419" s="30">
        <v>46204</v>
      </c>
      <c r="B419" s="31" t="str">
        <f>VLOOKUP($E419,'[2]TEORICOS (05.26)'!$A$8:$T$251,B$1,0)</f>
        <v>R</v>
      </c>
      <c r="C419" s="32" t="str">
        <f>VLOOKUP($E419,'[2]TEORICOS (05.26)'!$A$8:$T$251,C$1,0)</f>
        <v>Ades</v>
      </c>
      <c r="D419" t="s">
        <v>218</v>
      </c>
      <c r="E419">
        <v>591</v>
      </c>
      <c r="F419" t="s">
        <v>221</v>
      </c>
      <c r="G419" s="16">
        <v>-4</v>
      </c>
      <c r="H419" s="16">
        <v>-5.6360000000000001</v>
      </c>
      <c r="I419" s="33">
        <v>-92572.24</v>
      </c>
      <c r="J419" s="33">
        <v>-87017.91</v>
      </c>
      <c r="K419" s="34">
        <f>IF($B419="P",VLOOKUP($E419,'[2]Costeo-JUL26'!$B$9:$CQ$307,K$1,0),0)</f>
        <v>0</v>
      </c>
      <c r="L419" s="35">
        <f>VLOOKUP($E419,'[2]TEORICOS (05.26)'!$A$8:$T$251,L$1,0)</f>
        <v>0.24</v>
      </c>
      <c r="M419" s="36">
        <f t="shared" si="191"/>
        <v>0</v>
      </c>
      <c r="N419" s="35">
        <f>IF($B419="P",VLOOKUP($E419,'[2]Costeo-JUL26'!$B$9:$CQ$307,N$1,0),0)</f>
        <v>0</v>
      </c>
      <c r="O419" s="36">
        <f t="shared" si="192"/>
        <v>0</v>
      </c>
      <c r="P419" s="36">
        <f>IF($B419="P",VLOOKUP($E419,'[2]Costeo-JUL26'!$B$9:$CQ$307,P$1,0),0)*H419</f>
        <v>0</v>
      </c>
      <c r="Q419" s="36">
        <f t="shared" si="193"/>
        <v>0</v>
      </c>
      <c r="R419" s="34">
        <f>IF($B419="P",VLOOKUP($E419,'[2]Costeo-JUL26'!$B$9:$CQ$307,R$1,0),0)</f>
        <v>0</v>
      </c>
      <c r="S419" s="16">
        <f>IF($B419="P",VLOOKUP($E419,'[2]Costeo-JUL26'!$B$9:$CQ$307,S$1,0),0)*$G419</f>
        <v>0</v>
      </c>
      <c r="T419" s="36">
        <f>IF($B419="P",VLOOKUP($E419,'[2]Costeo-JUL26'!$B$9:$CQ$307,T$1,0),0)*$G419</f>
        <v>0</v>
      </c>
      <c r="U419" s="35">
        <f>IF($B419="P",VLOOKUP($E419,'[2]Costeo-JUL26'!$B$9:$CQ$307,U$1,0),0)</f>
        <v>0</v>
      </c>
      <c r="V419" s="36">
        <f t="shared" si="194"/>
        <v>0</v>
      </c>
      <c r="W419" s="36">
        <f t="shared" si="195"/>
        <v>0</v>
      </c>
      <c r="X419" s="34">
        <f>IF($B419="P",VLOOKUP($E419,'[2]Costeo-JUL26'!$B$9:$CQ$307,X$1,0),0)</f>
        <v>0</v>
      </c>
      <c r="Y419" s="16">
        <f>IF($B419="P",VLOOKUP($E419,'[2]Costeo-JUL26'!$B$9:$CQ$307,Y$1,0),0)*$G419</f>
        <v>0</v>
      </c>
      <c r="Z419" s="36">
        <f>IF($B419="P",VLOOKUP($E419,'[2]Costeo-JUL26'!$B$9:$CQ$307,Z$1,0),0)*$G419</f>
        <v>0</v>
      </c>
      <c r="AA419" s="35">
        <f>IF($B419="P",VLOOKUP($E419,'[2]Costeo-JUL26'!$B$9:$CQ$307,AA$1,0),0)</f>
        <v>0</v>
      </c>
      <c r="AB419" s="36">
        <f t="shared" si="196"/>
        <v>0</v>
      </c>
      <c r="AC419" s="36">
        <f t="shared" si="197"/>
        <v>0</v>
      </c>
      <c r="AD419" s="34">
        <f>IF($B419="P",VLOOKUP($E419,'[2]Costeo-JUL26'!$B$9:$CQ$307,AD$1,0),0)</f>
        <v>0</v>
      </c>
      <c r="AE419" s="16">
        <f>IF($B419="P",VLOOKUP($E419,'[2]Costeo-JUL26'!$B$9:$CQ$307,AE$1,0),0)*$G419</f>
        <v>0</v>
      </c>
      <c r="AF419" s="36">
        <f>IF($B419="P",VLOOKUP($E419,'[2]Costeo-JUL26'!$B$9:$CQ$307,AF$1,0),0)*$G419</f>
        <v>0</v>
      </c>
      <c r="AG419" s="35">
        <f>IF($B419="P",VLOOKUP($E419,'[2]Costeo-JUL26'!$B$9:$CQ$307,AG$1,0),0)</f>
        <v>0</v>
      </c>
      <c r="AH419" s="36">
        <f t="shared" si="198"/>
        <v>0</v>
      </c>
      <c r="AI419" s="36">
        <f t="shared" si="199"/>
        <v>0</v>
      </c>
      <c r="AJ419" s="34">
        <f>IF($B419="P",VLOOKUP($E419,'[2]Costeo-JUL26'!$B$9:$CQ$307,AJ$1,0),0)</f>
        <v>0</v>
      </c>
      <c r="AK419" s="16">
        <f>IF($B419="P",VLOOKUP($E419,'[2]Costeo-JUL26'!$B$9:$CQ$307,AK$1,0),0)*$G419</f>
        <v>0</v>
      </c>
      <c r="AL419" s="36">
        <f>IF($B419="P",VLOOKUP($E419,'[2]Costeo-JUL26'!$B$9:$CQ$307,AL$1,0),0)*$G419</f>
        <v>0</v>
      </c>
      <c r="AM419" s="35">
        <f>IF($B419="P",VLOOKUP($E419,'[2]Costeo-JUL26'!$B$9:$CQ$307,AM$1,0),0)</f>
        <v>0</v>
      </c>
      <c r="AN419" s="36">
        <f t="shared" si="200"/>
        <v>0</v>
      </c>
      <c r="AO419" s="36">
        <f t="shared" si="201"/>
        <v>0</v>
      </c>
      <c r="AP419" s="34">
        <f>IF($B419="P",VLOOKUP($E419,'[2]Costeo-JUL26'!$B$9:$CQ$307,AP$1,0),0)</f>
        <v>0</v>
      </c>
      <c r="AQ419" s="16">
        <f>IF($B419="P",VLOOKUP($E419,'[2]Costeo-JUL26'!$B$9:$CQ$307,AQ$1,0),0)*$G419</f>
        <v>0</v>
      </c>
      <c r="AR419" s="36">
        <f>IF($B419="P",VLOOKUP($E419,'[2]Costeo-JUL26'!$B$9:$CQ$307,AR$1,0),0)*$G419</f>
        <v>0</v>
      </c>
      <c r="AS419" s="35">
        <f>IF($B419="P",VLOOKUP($E419,'[2]Costeo-JUL26'!$B$9:$CQ$307,AS$1,0),0)</f>
        <v>0</v>
      </c>
      <c r="AT419" s="36">
        <f t="shared" si="202"/>
        <v>0</v>
      </c>
      <c r="AU419" s="36">
        <f t="shared" si="203"/>
        <v>0</v>
      </c>
      <c r="AV419" s="34">
        <f>IF($B419="P",VLOOKUP($E419,'[2]Costeo-JUL26'!$B$9:$CQ$307,AV$1,0),0)</f>
        <v>0</v>
      </c>
      <c r="AW419" s="16">
        <f>IF($B419="P",VLOOKUP($E419,'[2]Costeo-JUL26'!$B$9:$CQ$307,AW$1,0),0)*$G419</f>
        <v>0</v>
      </c>
      <c r="AX419" s="36">
        <f>IF($B419="P",VLOOKUP($E419,'[2]Costeo-JUL26'!$B$9:$CQ$307,AX$1,0),0)*$G419</f>
        <v>0</v>
      </c>
      <c r="AY419" s="35">
        <f>IF($B419="P",VLOOKUP($E419,'[2]Costeo-JUL26'!$B$9:$CQ$307,AY$1,0),0)</f>
        <v>0</v>
      </c>
      <c r="AZ419" s="36">
        <f t="shared" si="204"/>
        <v>0</v>
      </c>
      <c r="BA419" s="36">
        <f t="shared" si="205"/>
        <v>0</v>
      </c>
      <c r="BB419" s="34">
        <f>IF($B419="P",VLOOKUP($E419,'[2]Costeo-JUL26'!$B$9:$CQ$307,BB$1,0),0)</f>
        <v>0</v>
      </c>
      <c r="BC419" s="16">
        <f>IF($B419="P",VLOOKUP($E419,'[2]Costeo-JUL26'!$B$9:$CQ$307,BC$1,0),0)*$G419</f>
        <v>0</v>
      </c>
      <c r="BD419" s="36">
        <f>IF($B419="P",VLOOKUP($E419,'[2]Costeo-JUL26'!$B$9:$CQ$307,BD$1,0),0)*$G419</f>
        <v>0</v>
      </c>
      <c r="BE419" s="35">
        <f>IF($B419="P",VLOOKUP($E419,'[2]Costeo-JUL26'!$B$9:$CQ$307,BE$1,0),0)</f>
        <v>0</v>
      </c>
      <c r="BF419" s="36">
        <f t="shared" si="206"/>
        <v>0</v>
      </c>
      <c r="BG419" s="36">
        <f t="shared" si="207"/>
        <v>0</v>
      </c>
      <c r="BH419" s="34">
        <f>IF($B419="P",VLOOKUP($E419,'[2]Costeo-JUL26'!$B$9:$CQ$307,BH$1,0),0)</f>
        <v>0</v>
      </c>
      <c r="BI419" s="16">
        <f>IF($B419="P",VLOOKUP($E419,'[2]Costeo-JUL26'!$B$9:$CQ$307,BI$1,0),0)*$G419</f>
        <v>0</v>
      </c>
      <c r="BJ419" s="36">
        <f>IF($B419="P",VLOOKUP($E419,'[2]Costeo-JUL26'!$B$9:$CQ$307,BJ$1,0),0)*$G419</f>
        <v>0</v>
      </c>
      <c r="BK419" s="35">
        <f>IF(BH419=910319,0,IF($B419="P",VLOOKUP($E419,'[2]Costeo-JUL26'!$B$9:$CQ$307,BK$1,0),0))</f>
        <v>0</v>
      </c>
      <c r="BL419" s="36">
        <f t="shared" si="208"/>
        <v>0</v>
      </c>
      <c r="BM419" s="36">
        <f t="shared" si="209"/>
        <v>0</v>
      </c>
      <c r="BN419" s="34">
        <f>IF($B419="P",VLOOKUP($E419,'[2]Costeo-JUL26'!$B$9:$CQ$307,BN$1,0),0)</f>
        <v>0</v>
      </c>
      <c r="BO419" s="16">
        <f>IF($B419="P",VLOOKUP($E419,'[2]Costeo-JUL26'!$B$9:$CQ$307,BO$1,0),0)*$G419</f>
        <v>0</v>
      </c>
      <c r="BP419" s="36">
        <f>IF($B419="P",VLOOKUP($E419,'[2]Costeo-JUL26'!$B$9:$CQ$307,BP$1,0),0)*$G419</f>
        <v>0</v>
      </c>
      <c r="BQ419" s="35">
        <f>IF($B419="P",VLOOKUP($E419,'[2]Costeo-JUL26'!$B$9:$CQ$307,BQ$1,0),0)</f>
        <v>0</v>
      </c>
      <c r="BR419" s="36">
        <f t="shared" si="210"/>
        <v>0</v>
      </c>
      <c r="BS419" s="36">
        <f t="shared" si="211"/>
        <v>0</v>
      </c>
      <c r="BT419" s="34">
        <f>IF($B419="P",VLOOKUP($E419,'[2]Costeo-JUL26'!$B$9:$CQ$307,BT$1,0),0)</f>
        <v>0</v>
      </c>
      <c r="BU419" s="16">
        <f>IF($B419="P",VLOOKUP($E419,'[2]Costeo-JUL26'!$B$9:$CQ$307,BU$1,0),0)*$G419</f>
        <v>0</v>
      </c>
      <c r="BV419" s="36">
        <f>IF($B419="P",VLOOKUP($E419,'[2]Costeo-JUL26'!$B$9:$CQ$307,BV$1,0),0)*$G419</f>
        <v>0</v>
      </c>
      <c r="BW419" s="35">
        <f>IF($B419="P",VLOOKUP($E419,'[2]Costeo-JUL26'!$B$9:$CQ$307,BW$1,0),0)</f>
        <v>0</v>
      </c>
      <c r="BX419" s="36">
        <f t="shared" si="212"/>
        <v>0</v>
      </c>
      <c r="BY419" s="36">
        <f t="shared" si="213"/>
        <v>0</v>
      </c>
      <c r="BZ419" s="34">
        <f>IF($B419="P",VLOOKUP($E419,'[2]Costeo-JUL26'!$B$9:$CQ$307,BZ$1,0),0)</f>
        <v>0</v>
      </c>
      <c r="CA419" s="16">
        <f>IF($B419="P",VLOOKUP($E419,'[2]Costeo-JUL26'!$B$9:$CQ$307,CA$1,0),0)*$G419</f>
        <v>0</v>
      </c>
      <c r="CB419" s="36">
        <f>IF($B419="P",VLOOKUP($E419,'[2]Costeo-JUL26'!$B$9:$CQ$307,CB$1,0),0)*$G419</f>
        <v>0</v>
      </c>
      <c r="CC419" s="35">
        <f>IF($B419="P",VLOOKUP($E419,'[2]Costeo-JUL26'!$B$9:$CQ$307,CC$1,0),0)</f>
        <v>0</v>
      </c>
      <c r="CD419" s="36">
        <f t="shared" si="214"/>
        <v>0</v>
      </c>
      <c r="CE419" s="36">
        <f t="shared" si="215"/>
        <v>0</v>
      </c>
      <c r="CF419" s="37">
        <f t="shared" si="187"/>
        <v>0</v>
      </c>
      <c r="CG419" s="36">
        <f>IF($B419="r",VLOOKUP($E419,'[2]Costeo-JUL26'!$B$9:$CQ$307,CG$1,0),0)*$G419</f>
        <v>-39633.599999999999</v>
      </c>
      <c r="CH419" s="35">
        <f>VLOOKUP($E419,'[2]TEORICOS (05.26)'!$A$8:$T$251,CH$1,0)</f>
        <v>0.14000000000000001</v>
      </c>
      <c r="CI419" s="36">
        <f t="shared" si="216"/>
        <v>-15335.594399999998</v>
      </c>
      <c r="CJ419" s="37">
        <f t="shared" si="217"/>
        <v>-54969.194399999993</v>
      </c>
      <c r="CM419" s="16">
        <f>SUMIFS('[1]Ajuste Inventario'!$I:$I,'[1]Ajuste Inventario'!$B:$B,E419,'[1]Ajuste Inventario'!$S:$S,D419)*-1</f>
        <v>0</v>
      </c>
      <c r="CN419" s="36">
        <f t="shared" si="188"/>
        <v>0</v>
      </c>
      <c r="CP419" t="str">
        <f t="shared" si="189"/>
        <v>591Org.Vtas La Plata</v>
      </c>
      <c r="CQ419" s="10" t="e">
        <f t="shared" si="190"/>
        <v>#DIV/0!</v>
      </c>
    </row>
    <row r="420" spans="1:95" x14ac:dyDescent="0.25">
      <c r="A420" s="30">
        <v>46204</v>
      </c>
      <c r="B420" s="31" t="str">
        <f>VLOOKUP($E420,'[2]TEORICOS (05.26)'!$A$8:$T$251,B$1,0)</f>
        <v>P</v>
      </c>
      <c r="C420" s="32" t="str">
        <f>VLOOKUP($E420,'[2]TEORICOS (05.26)'!$A$8:$T$251,C$1,0)</f>
        <v>Fanta</v>
      </c>
      <c r="D420" t="s">
        <v>218</v>
      </c>
      <c r="E420">
        <v>1027</v>
      </c>
      <c r="F420" t="s">
        <v>222</v>
      </c>
      <c r="G420" s="16">
        <v>-1</v>
      </c>
      <c r="H420" s="16">
        <v>-1.0569999999999999</v>
      </c>
      <c r="I420" s="33">
        <v>-17943</v>
      </c>
      <c r="J420" s="33">
        <v>-17404.71</v>
      </c>
      <c r="K420" s="34">
        <f>IF($B420="P",VLOOKUP($E420,'[2]Costeo-JUL26'!$B$9:$CQ$307,K$1,0),0)</f>
        <v>919744</v>
      </c>
      <c r="L420" s="35">
        <f>VLOOKUP($E420,'[2]TEORICOS (05.26)'!$A$8:$T$251,L$1,0)</f>
        <v>0.23499999999999999</v>
      </c>
      <c r="M420" s="36">
        <f t="shared" si="191"/>
        <v>-4090.1068499999997</v>
      </c>
      <c r="N420" s="35">
        <f>IF($B420="P",VLOOKUP($E420,'[2]Costeo-JUL26'!$B$9:$CQ$307,N$1,0),0)</f>
        <v>7.4999999999999997E-2</v>
      </c>
      <c r="O420" s="36">
        <f t="shared" si="192"/>
        <v>-306.75801374999998</v>
      </c>
      <c r="P420" s="36">
        <f>IF($B420="P",VLOOKUP($E420,'[2]Costeo-JUL26'!$B$9:$CQ$307,P$1,0),0)*H420</f>
        <v>0</v>
      </c>
      <c r="Q420" s="36">
        <f t="shared" si="193"/>
        <v>-4396.86486375</v>
      </c>
      <c r="R420" s="34">
        <f>IF($B420="P",VLOOKUP($E420,'[2]Costeo-JUL26'!$B$9:$CQ$307,R$1,0),0)</f>
        <v>0</v>
      </c>
      <c r="S420" s="16">
        <f>IF($B420="P",VLOOKUP($E420,'[2]Costeo-JUL26'!$B$9:$CQ$307,S$1,0),0)*$G420</f>
        <v>0</v>
      </c>
      <c r="T420" s="36">
        <f>IF($B420="P",VLOOKUP($E420,'[2]Costeo-JUL26'!$B$9:$CQ$307,T$1,0),0)*$G420</f>
        <v>0</v>
      </c>
      <c r="U420" s="35">
        <f>IF($B420="P",VLOOKUP($E420,'[2]Costeo-JUL26'!$B$9:$CQ$307,U$1,0),0)</f>
        <v>0</v>
      </c>
      <c r="V420" s="36">
        <f t="shared" si="194"/>
        <v>0</v>
      </c>
      <c r="W420" s="36">
        <f t="shared" si="195"/>
        <v>0</v>
      </c>
      <c r="X420" s="34">
        <f>IF($B420="P",VLOOKUP($E420,'[2]Costeo-JUL26'!$B$9:$CQ$307,X$1,0),0)</f>
        <v>902338</v>
      </c>
      <c r="Y420" s="16">
        <f>IF($B420="P",VLOOKUP($E420,'[2]Costeo-JUL26'!$B$9:$CQ$307,Y$1,0),0)*$G420</f>
        <v>-3.4451999999999997E-2</v>
      </c>
      <c r="Z420" s="36">
        <f>IF($B420="P",VLOOKUP($E420,'[2]Costeo-JUL26'!$B$9:$CQ$307,Z$1,0),0)*$G420</f>
        <v>-9.7409584799999998</v>
      </c>
      <c r="AA420" s="35">
        <f>IF($B420="P",VLOOKUP($E420,'[2]Costeo-JUL26'!$B$9:$CQ$307,AA$1,0),0)</f>
        <v>0.45</v>
      </c>
      <c r="AB420" s="36">
        <f t="shared" si="196"/>
        <v>-4.3834313160000002</v>
      </c>
      <c r="AC420" s="36">
        <f t="shared" si="197"/>
        <v>-14.124389795999999</v>
      </c>
      <c r="AD420" s="34">
        <f>IF($B420="P",VLOOKUP($E420,'[2]Costeo-JUL26'!$B$9:$CQ$307,AD$1,0),0)</f>
        <v>901829</v>
      </c>
      <c r="AE420" s="16">
        <f>IF($B420="P",VLOOKUP($E420,'[2]Costeo-JUL26'!$B$9:$CQ$307,AE$1,0),0)*$G420</f>
        <v>-12</v>
      </c>
      <c r="AF420" s="36">
        <f>IF($B420="P",VLOOKUP($E420,'[2]Costeo-JUL26'!$B$9:$CQ$307,AF$1,0),0)*$G420</f>
        <v>-179.61840000000001</v>
      </c>
      <c r="AG420" s="35">
        <f>IF($B420="P",VLOOKUP($E420,'[2]Costeo-JUL26'!$B$9:$CQ$307,AG$1,0),0)</f>
        <v>6.0000000000000001E-3</v>
      </c>
      <c r="AH420" s="36">
        <f t="shared" si="198"/>
        <v>-1.0777104000000002</v>
      </c>
      <c r="AI420" s="36">
        <f t="shared" si="199"/>
        <v>-180.69611040000001</v>
      </c>
      <c r="AJ420" s="34">
        <f>IF($B420="P",VLOOKUP($E420,'[2]Costeo-JUL26'!$B$9:$CQ$307,AJ$1,0),0)</f>
        <v>930214</v>
      </c>
      <c r="AK420" s="16">
        <f>IF($B420="P",VLOOKUP($E420,'[2]Costeo-JUL26'!$B$9:$CQ$307,AK$1,0),0)*$G420</f>
        <v>-12</v>
      </c>
      <c r="AL420" s="36">
        <f>IF($B420="P",VLOOKUP($E420,'[2]Costeo-JUL26'!$B$9:$CQ$307,AL$1,0),0)*$G420</f>
        <v>-181.57464000000002</v>
      </c>
      <c r="AM420" s="35">
        <f>IF($B420="P",VLOOKUP($E420,'[2]Costeo-JUL26'!$B$9:$CQ$307,AM$1,0),0)</f>
        <v>1.7999999999999999E-2</v>
      </c>
      <c r="AN420" s="36">
        <f t="shared" si="200"/>
        <v>-3.2683435200000002</v>
      </c>
      <c r="AO420" s="36">
        <f t="shared" si="201"/>
        <v>-184.84298352000002</v>
      </c>
      <c r="AP420" s="34">
        <f>IF($B420="P",VLOOKUP($E420,'[2]Costeo-JUL26'!$B$9:$CQ$307,AP$1,0),0)</f>
        <v>901189</v>
      </c>
      <c r="AQ420" s="16">
        <f>IF($B420="P",VLOOKUP($E420,'[2]Costeo-JUL26'!$B$9:$CQ$307,AQ$1,0),0)*$G420</f>
        <v>-12</v>
      </c>
      <c r="AR420" s="36">
        <f>IF($B420="P",VLOOKUP($E420,'[2]Costeo-JUL26'!$B$9:$CQ$307,AR$1,0),0)*$G420</f>
        <v>-920.21040001665006</v>
      </c>
      <c r="AS420" s="35">
        <f>IF($B420="P",VLOOKUP($E420,'[2]Costeo-JUL26'!$B$9:$CQ$307,AS$1,0),0)</f>
        <v>0.02</v>
      </c>
      <c r="AT420" s="36">
        <f t="shared" si="202"/>
        <v>-18.404208000333</v>
      </c>
      <c r="AU420" s="36">
        <f t="shared" si="203"/>
        <v>-938.61460801698308</v>
      </c>
      <c r="AV420" s="34">
        <f>IF($B420="P",VLOOKUP($E420,'[2]Costeo-JUL26'!$B$9:$CQ$307,AV$1,0),0)</f>
        <v>932437</v>
      </c>
      <c r="AW420" s="16">
        <f>IF($B420="P",VLOOKUP($E420,'[2]Costeo-JUL26'!$B$9:$CQ$307,AW$1,0),0)*$G420</f>
        <v>-1.9900000000000001E-2</v>
      </c>
      <c r="AX420" s="36">
        <f>IF($B420="P",VLOOKUP($E420,'[2]Costeo-JUL26'!$B$9:$CQ$307,AX$1,0),0)*$G420</f>
        <v>-102.336546</v>
      </c>
      <c r="AY420" s="35">
        <f>IF($B420="P",VLOOKUP($E420,'[2]Costeo-JUL26'!$B$9:$CQ$307,AY$1,0),0)</f>
        <v>0.03</v>
      </c>
      <c r="AZ420" s="36">
        <f t="shared" si="204"/>
        <v>-3.0700963799999998</v>
      </c>
      <c r="BA420" s="36">
        <f t="shared" si="205"/>
        <v>-105.40664237999999</v>
      </c>
      <c r="BB420" s="34">
        <f>IF($B420="P",VLOOKUP($E420,'[2]Costeo-JUL26'!$B$9:$CQ$307,BB$1,0),0)</f>
        <v>902311</v>
      </c>
      <c r="BC420" s="16">
        <f>IF($B420="P",VLOOKUP($E420,'[2]Costeo-JUL26'!$B$9:$CQ$307,BC$1,0),0)*$G420</f>
        <v>-2.7777777777777779E-3</v>
      </c>
      <c r="BD420" s="36">
        <f>IF($B420="P",VLOOKUP($E420,'[2]Costeo-JUL26'!$B$9:$CQ$307,BD$1,0),0)*$G420</f>
        <v>-10.893458333333335</v>
      </c>
      <c r="BE420" s="35">
        <f>IF($B420="P",VLOOKUP($E420,'[2]Costeo-JUL26'!$B$9:$CQ$307,BE$1,0),0)</f>
        <v>0.03</v>
      </c>
      <c r="BF420" s="36">
        <f t="shared" si="206"/>
        <v>-0.32680375000000006</v>
      </c>
      <c r="BG420" s="36">
        <f t="shared" si="207"/>
        <v>-11.220262083333335</v>
      </c>
      <c r="BH420" s="34">
        <f>IF($B420="P",VLOOKUP($E420,'[2]Costeo-JUL26'!$B$9:$CQ$307,BH$1,0),0)</f>
        <v>933089</v>
      </c>
      <c r="BI420" s="16">
        <f>IF($B420="P",VLOOKUP($E420,'[2]Costeo-JUL26'!$B$9:$CQ$307,BI$1,0),0)*$G420</f>
        <v>-3.4722222222222224E-2</v>
      </c>
      <c r="BJ420" s="36">
        <f>IF($B420="P",VLOOKUP($E420,'[2]Costeo-JUL26'!$B$9:$CQ$307,BJ$1,0),0)*$G420</f>
        <v>-25.856685540069687</v>
      </c>
      <c r="BK420" s="35">
        <f>IF(BH420=910319,0,IF($B420="P",VLOOKUP($E420,'[2]Costeo-JUL26'!$B$9:$CQ$307,BK$1,0),0))</f>
        <v>0.02</v>
      </c>
      <c r="BL420" s="36">
        <f t="shared" si="208"/>
        <v>-0.51713371080139381</v>
      </c>
      <c r="BM420" s="36">
        <f t="shared" si="209"/>
        <v>-26.37381925087108</v>
      </c>
      <c r="BN420" s="34">
        <f>IF($B420="P",VLOOKUP($E420,'[2]Costeo-JUL26'!$B$9:$CQ$307,BN$1,0),0)</f>
        <v>0</v>
      </c>
      <c r="BO420" s="16">
        <f>IF($B420="P",VLOOKUP($E420,'[2]Costeo-JUL26'!$B$9:$CQ$307,BO$1,0),0)*$G420</f>
        <v>0</v>
      </c>
      <c r="BP420" s="36">
        <f>IF($B420="P",VLOOKUP($E420,'[2]Costeo-JUL26'!$B$9:$CQ$307,BP$1,0),0)*$G420</f>
        <v>0</v>
      </c>
      <c r="BQ420" s="35">
        <f>IF($B420="P",VLOOKUP($E420,'[2]Costeo-JUL26'!$B$9:$CQ$307,BQ$1,0),0)</f>
        <v>0</v>
      </c>
      <c r="BR420" s="36">
        <f t="shared" si="210"/>
        <v>0</v>
      </c>
      <c r="BS420" s="36">
        <f t="shared" si="211"/>
        <v>0</v>
      </c>
      <c r="BT420" s="34">
        <f>IF($B420="P",VLOOKUP($E420,'[2]Costeo-JUL26'!$B$9:$CQ$307,BT$1,0),0)</f>
        <v>0</v>
      </c>
      <c r="BU420" s="16">
        <f>IF($B420="P",VLOOKUP($E420,'[2]Costeo-JUL26'!$B$9:$CQ$307,BU$1,0),0)*$G420</f>
        <v>0</v>
      </c>
      <c r="BV420" s="36">
        <f>IF($B420="P",VLOOKUP($E420,'[2]Costeo-JUL26'!$B$9:$CQ$307,BV$1,0),0)*$G420</f>
        <v>0</v>
      </c>
      <c r="BW420" s="35">
        <f>IF($B420="P",VLOOKUP($E420,'[2]Costeo-JUL26'!$B$9:$CQ$307,BW$1,0),0)</f>
        <v>0</v>
      </c>
      <c r="BX420" s="36">
        <f t="shared" si="212"/>
        <v>0</v>
      </c>
      <c r="BY420" s="36">
        <f t="shared" si="213"/>
        <v>0</v>
      </c>
      <c r="BZ420" s="34">
        <f>IF($B420="P",VLOOKUP($E420,'[2]Costeo-JUL26'!$B$9:$CQ$307,BZ$1,0),0)</f>
        <v>0</v>
      </c>
      <c r="CA420" s="16">
        <f>IF($B420="P",VLOOKUP($E420,'[2]Costeo-JUL26'!$B$9:$CQ$307,CA$1,0),0)*$G420</f>
        <v>0</v>
      </c>
      <c r="CB420" s="36">
        <f>IF($B420="P",VLOOKUP($E420,'[2]Costeo-JUL26'!$B$9:$CQ$307,CB$1,0),0)*$G420</f>
        <v>0</v>
      </c>
      <c r="CC420" s="35">
        <f>IF($B420="P",VLOOKUP($E420,'[2]Costeo-JUL26'!$B$9:$CQ$307,CC$1,0),0)</f>
        <v>0</v>
      </c>
      <c r="CD420" s="36">
        <f t="shared" si="214"/>
        <v>0</v>
      </c>
      <c r="CE420" s="36">
        <f t="shared" si="215"/>
        <v>0</v>
      </c>
      <c r="CF420" s="37">
        <f t="shared" si="187"/>
        <v>-5858.1436791971882</v>
      </c>
      <c r="CG420" s="36">
        <f>IF($B420="r",VLOOKUP($E420,'[2]Costeo-JUL26'!$B$9:$CQ$307,CG$1,0),0)*$G420</f>
        <v>0</v>
      </c>
      <c r="CH420" s="35">
        <f>VLOOKUP($E420,'[2]TEORICOS (05.26)'!$A$8:$T$251,CH$1,0)</f>
        <v>0</v>
      </c>
      <c r="CI420" s="36">
        <f t="shared" si="216"/>
        <v>0</v>
      </c>
      <c r="CJ420" s="37">
        <f t="shared" si="217"/>
        <v>0</v>
      </c>
      <c r="CM420" s="16">
        <f>SUMIFS('[1]Ajuste Inventario'!$I:$I,'[1]Ajuste Inventario'!$B:$B,E420,'[1]Ajuste Inventario'!$S:$S,D420)*-1</f>
        <v>0</v>
      </c>
      <c r="CN420" s="36">
        <f t="shared" si="188"/>
        <v>0</v>
      </c>
      <c r="CP420" t="str">
        <f t="shared" si="189"/>
        <v>1027Org.Vtas La Plata</v>
      </c>
      <c r="CQ420" s="10" t="e">
        <f t="shared" si="190"/>
        <v>#DIV/0!</v>
      </c>
    </row>
    <row r="421" spans="1:95" x14ac:dyDescent="0.25">
      <c r="A421" s="30">
        <v>46204</v>
      </c>
      <c r="B421" s="31" t="str">
        <f>VLOOKUP($E421,'[2]TEORICOS (05.26)'!$A$8:$T$251,B$1,0)</f>
        <v>P</v>
      </c>
      <c r="C421" s="32" t="str">
        <f>VLOOKUP($E421,'[2]TEORICOS (05.26)'!$A$8:$T$251,C$1,0)</f>
        <v>Coca Cola</v>
      </c>
      <c r="D421" t="s">
        <v>218</v>
      </c>
      <c r="E421">
        <v>1227</v>
      </c>
      <c r="F421" t="s">
        <v>206</v>
      </c>
      <c r="G421" s="16">
        <v>-8.3000000000000004E-2</v>
      </c>
      <c r="H421" s="16">
        <v>-8.7731000000000003E-2</v>
      </c>
      <c r="I421" s="33">
        <v>-1489.26</v>
      </c>
      <c r="J421" s="33">
        <v>-1444.58</v>
      </c>
      <c r="K421" s="34">
        <f>IF($B421="P",VLOOKUP($E421,'[2]Costeo-JUL26'!$B$9:$CQ$307,K$1,0),0)</f>
        <v>902314</v>
      </c>
      <c r="L421" s="35">
        <f>VLOOKUP($E421,'[2]TEORICOS (05.26)'!$A$8:$T$251,L$1,0)</f>
        <v>0.23499999999999999</v>
      </c>
      <c r="M421" s="36">
        <f t="shared" si="191"/>
        <v>-339.47629999999998</v>
      </c>
      <c r="N421" s="35">
        <f>IF($B421="P",VLOOKUP($E421,'[2]Costeo-JUL26'!$B$9:$CQ$307,N$1,0),0)</f>
        <v>0.05</v>
      </c>
      <c r="O421" s="36">
        <f t="shared" si="192"/>
        <v>-16.973814999999998</v>
      </c>
      <c r="P421" s="36">
        <f>IF($B421="P",VLOOKUP($E421,'[2]Costeo-JUL26'!$B$9:$CQ$307,P$1,0),0)*H421</f>
        <v>0</v>
      </c>
      <c r="Q421" s="36">
        <f t="shared" si="193"/>
        <v>-356.45011499999998</v>
      </c>
      <c r="R421" s="34">
        <f>IF($B421="P",VLOOKUP($E421,'[2]Costeo-JUL26'!$B$9:$CQ$307,R$1,0),0)</f>
        <v>0</v>
      </c>
      <c r="S421" s="16">
        <f>IF($B421="P",VLOOKUP($E421,'[2]Costeo-JUL26'!$B$9:$CQ$307,S$1,0),0)*$G421</f>
        <v>0</v>
      </c>
      <c r="T421" s="36">
        <f>IF($B421="P",VLOOKUP($E421,'[2]Costeo-JUL26'!$B$9:$CQ$307,T$1,0),0)*$G421</f>
        <v>0</v>
      </c>
      <c r="U421" s="35">
        <f>IF($B421="P",VLOOKUP($E421,'[2]Costeo-JUL26'!$B$9:$CQ$307,U$1,0),0)</f>
        <v>0</v>
      </c>
      <c r="V421" s="36">
        <f t="shared" si="194"/>
        <v>0</v>
      </c>
      <c r="W421" s="36">
        <f t="shared" si="195"/>
        <v>0</v>
      </c>
      <c r="X421" s="34">
        <f>IF($B421="P",VLOOKUP($E421,'[2]Costeo-JUL26'!$B$9:$CQ$307,X$1,0),0)</f>
        <v>902338</v>
      </c>
      <c r="Y421" s="16">
        <f>IF($B421="P",VLOOKUP($E421,'[2]Costeo-JUL26'!$B$9:$CQ$307,Y$1,0),0)*$G421</f>
        <v>-4.1413680000000003E-3</v>
      </c>
      <c r="Z421" s="36">
        <f>IF($B421="P",VLOOKUP($E421,'[2]Costeo-JUL26'!$B$9:$CQ$307,Z$1,0),0)*$G421</f>
        <v>-1.1709303883200002</v>
      </c>
      <c r="AA421" s="35">
        <f>IF($B421="P",VLOOKUP($E421,'[2]Costeo-JUL26'!$B$9:$CQ$307,AA$1,0),0)</f>
        <v>0.45</v>
      </c>
      <c r="AB421" s="36">
        <f t="shared" si="196"/>
        <v>-0.52691867474400012</v>
      </c>
      <c r="AC421" s="36">
        <f t="shared" si="197"/>
        <v>-1.6978490630640004</v>
      </c>
      <c r="AD421" s="34">
        <f>IF($B421="P",VLOOKUP($E421,'[2]Costeo-JUL26'!$B$9:$CQ$307,AD$1,0),0)</f>
        <v>901829</v>
      </c>
      <c r="AE421" s="16">
        <f>IF($B421="P",VLOOKUP($E421,'[2]Costeo-JUL26'!$B$9:$CQ$307,AE$1,0),0)*$G421</f>
        <v>-0.996</v>
      </c>
      <c r="AF421" s="36">
        <f>IF($B421="P",VLOOKUP($E421,'[2]Costeo-JUL26'!$B$9:$CQ$307,AF$1,0),0)*$G421</f>
        <v>-14.908327200000002</v>
      </c>
      <c r="AG421" s="35">
        <f>IF($B421="P",VLOOKUP($E421,'[2]Costeo-JUL26'!$B$9:$CQ$307,AG$1,0),0)</f>
        <v>6.0000000000000001E-3</v>
      </c>
      <c r="AH421" s="36">
        <f t="shared" si="198"/>
        <v>-8.944996320000001E-2</v>
      </c>
      <c r="AI421" s="36">
        <f t="shared" si="199"/>
        <v>-14.997777163200002</v>
      </c>
      <c r="AJ421" s="34">
        <f>IF($B421="P",VLOOKUP($E421,'[2]Costeo-JUL26'!$B$9:$CQ$307,AJ$1,0),0)</f>
        <v>911764</v>
      </c>
      <c r="AK421" s="16">
        <f>IF($B421="P",VLOOKUP($E421,'[2]Costeo-JUL26'!$B$9:$CQ$307,AK$1,0),0)*$G421</f>
        <v>-0.996</v>
      </c>
      <c r="AL421" s="36">
        <f>IF($B421="P",VLOOKUP($E421,'[2]Costeo-JUL26'!$B$9:$CQ$307,AL$1,0),0)*$G421</f>
        <v>-7.3951207199999995</v>
      </c>
      <c r="AM421" s="35">
        <f>IF($B421="P",VLOOKUP($E421,'[2]Costeo-JUL26'!$B$9:$CQ$307,AM$1,0),0)</f>
        <v>1.7999999999999999E-2</v>
      </c>
      <c r="AN421" s="36">
        <f t="shared" si="200"/>
        <v>-0.13311217295999997</v>
      </c>
      <c r="AO421" s="36">
        <f t="shared" si="201"/>
        <v>-7.5282328929599993</v>
      </c>
      <c r="AP421" s="34">
        <f>IF($B421="P",VLOOKUP($E421,'[2]Costeo-JUL26'!$B$9:$CQ$307,AP$1,0),0)</f>
        <v>901189</v>
      </c>
      <c r="AQ421" s="16">
        <f>IF($B421="P",VLOOKUP($E421,'[2]Costeo-JUL26'!$B$9:$CQ$307,AQ$1,0),0)*$G421</f>
        <v>-0.996</v>
      </c>
      <c r="AR421" s="36">
        <f>IF($B421="P",VLOOKUP($E421,'[2]Costeo-JUL26'!$B$9:$CQ$307,AR$1,0),0)*$G421</f>
        <v>-76.377463201381957</v>
      </c>
      <c r="AS421" s="35">
        <f>IF($B421="P",VLOOKUP($E421,'[2]Costeo-JUL26'!$B$9:$CQ$307,AS$1,0),0)</f>
        <v>0.02</v>
      </c>
      <c r="AT421" s="36">
        <f t="shared" si="202"/>
        <v>-1.5275492640276391</v>
      </c>
      <c r="AU421" s="36">
        <f t="shared" si="203"/>
        <v>-77.905012465409598</v>
      </c>
      <c r="AV421" s="34">
        <f>IF($B421="P",VLOOKUP($E421,'[2]Costeo-JUL26'!$B$9:$CQ$307,AV$1,0),0)</f>
        <v>932317</v>
      </c>
      <c r="AW421" s="16">
        <f>IF($B421="P",VLOOKUP($E421,'[2]Costeo-JUL26'!$B$9:$CQ$307,AW$1,0),0)*$G421</f>
        <v>-1.6517000000000001E-3</v>
      </c>
      <c r="AX421" s="36">
        <f>IF($B421="P",VLOOKUP($E421,'[2]Costeo-JUL26'!$B$9:$CQ$307,AX$1,0),0)*$G421</f>
        <v>-7.0986762600000013</v>
      </c>
      <c r="AY421" s="35">
        <f>IF($B421="P",VLOOKUP($E421,'[2]Costeo-JUL26'!$B$9:$CQ$307,AY$1,0),0)</f>
        <v>0.03</v>
      </c>
      <c r="AZ421" s="36">
        <f t="shared" si="204"/>
        <v>-0.21296028780000004</v>
      </c>
      <c r="BA421" s="36">
        <f t="shared" si="205"/>
        <v>-7.3116365478000009</v>
      </c>
      <c r="BB421" s="34">
        <f>IF($B421="P",VLOOKUP($E421,'[2]Costeo-JUL26'!$B$9:$CQ$307,BB$1,0),0)</f>
        <v>902311</v>
      </c>
      <c r="BC421" s="16">
        <f>IF($B421="P",VLOOKUP($E421,'[2]Costeo-JUL26'!$B$9:$CQ$307,BC$1,0),0)*$G421</f>
        <v>-2.3055555555555557E-4</v>
      </c>
      <c r="BD421" s="36">
        <f>IF($B421="P",VLOOKUP($E421,'[2]Costeo-JUL26'!$B$9:$CQ$307,BD$1,0),0)*$G421</f>
        <v>-0.90415704166666688</v>
      </c>
      <c r="BE421" s="35">
        <f>IF($B421="P",VLOOKUP($E421,'[2]Costeo-JUL26'!$B$9:$CQ$307,BE$1,0),0)</f>
        <v>0.03</v>
      </c>
      <c r="BF421" s="36">
        <f t="shared" si="206"/>
        <v>-2.7124711250000006E-2</v>
      </c>
      <c r="BG421" s="36">
        <f t="shared" si="207"/>
        <v>-0.93128175291666693</v>
      </c>
      <c r="BH421" s="34">
        <f>IF($B421="P",VLOOKUP($E421,'[2]Costeo-JUL26'!$B$9:$CQ$307,BH$1,0),0)</f>
        <v>933089</v>
      </c>
      <c r="BI421" s="16">
        <f>IF($B421="P",VLOOKUP($E421,'[2]Costeo-JUL26'!$B$9:$CQ$307,BI$1,0),0)*$G421</f>
        <v>-2.8819444444444448E-3</v>
      </c>
      <c r="BJ421" s="36">
        <f>IF($B421="P",VLOOKUP($E421,'[2]Costeo-JUL26'!$B$9:$CQ$307,BJ$1,0),0)*$G421</f>
        <v>-2.1461048998257843</v>
      </c>
      <c r="BK421" s="35">
        <f>IF(BH421=910319,0,IF($B421="P",VLOOKUP($E421,'[2]Costeo-JUL26'!$B$9:$CQ$307,BK$1,0),0))</f>
        <v>0.02</v>
      </c>
      <c r="BL421" s="36">
        <f t="shared" si="208"/>
        <v>-4.2922097996515689E-2</v>
      </c>
      <c r="BM421" s="36">
        <f t="shared" si="209"/>
        <v>-2.1890269978223</v>
      </c>
      <c r="BN421" s="34">
        <f>IF($B421="P",VLOOKUP($E421,'[2]Costeo-JUL26'!$B$9:$CQ$307,BN$1,0),0)</f>
        <v>0</v>
      </c>
      <c r="BO421" s="16">
        <f>IF($B421="P",VLOOKUP($E421,'[2]Costeo-JUL26'!$B$9:$CQ$307,BO$1,0),0)*$G421</f>
        <v>0</v>
      </c>
      <c r="BP421" s="36">
        <f>IF($B421="P",VLOOKUP($E421,'[2]Costeo-JUL26'!$B$9:$CQ$307,BP$1,0),0)*$G421</f>
        <v>0</v>
      </c>
      <c r="BQ421" s="35">
        <f>IF($B421="P",VLOOKUP($E421,'[2]Costeo-JUL26'!$B$9:$CQ$307,BQ$1,0),0)</f>
        <v>0</v>
      </c>
      <c r="BR421" s="36">
        <f t="shared" si="210"/>
        <v>0</v>
      </c>
      <c r="BS421" s="36">
        <f t="shared" si="211"/>
        <v>0</v>
      </c>
      <c r="BT421" s="34">
        <f>IF($B421="P",VLOOKUP($E421,'[2]Costeo-JUL26'!$B$9:$CQ$307,BT$1,0),0)</f>
        <v>0</v>
      </c>
      <c r="BU421" s="16">
        <f>IF($B421="P",VLOOKUP($E421,'[2]Costeo-JUL26'!$B$9:$CQ$307,BU$1,0),0)*$G421</f>
        <v>0</v>
      </c>
      <c r="BV421" s="36">
        <f>IF($B421="P",VLOOKUP($E421,'[2]Costeo-JUL26'!$B$9:$CQ$307,BV$1,0),0)*$G421</f>
        <v>0</v>
      </c>
      <c r="BW421" s="35">
        <f>IF($B421="P",VLOOKUP($E421,'[2]Costeo-JUL26'!$B$9:$CQ$307,BW$1,0),0)</f>
        <v>0</v>
      </c>
      <c r="BX421" s="36">
        <f t="shared" si="212"/>
        <v>0</v>
      </c>
      <c r="BY421" s="36">
        <f t="shared" si="213"/>
        <v>0</v>
      </c>
      <c r="BZ421" s="34">
        <f>IF($B421="P",VLOOKUP($E421,'[2]Costeo-JUL26'!$B$9:$CQ$307,BZ$1,0),0)</f>
        <v>0</v>
      </c>
      <c r="CA421" s="16">
        <f>IF($B421="P",VLOOKUP($E421,'[2]Costeo-JUL26'!$B$9:$CQ$307,CA$1,0),0)*$G421</f>
        <v>0</v>
      </c>
      <c r="CB421" s="36">
        <f>IF($B421="P",VLOOKUP($E421,'[2]Costeo-JUL26'!$B$9:$CQ$307,CB$1,0),0)*$G421</f>
        <v>0</v>
      </c>
      <c r="CC421" s="35">
        <f>IF($B421="P",VLOOKUP($E421,'[2]Costeo-JUL26'!$B$9:$CQ$307,CC$1,0),0)</f>
        <v>0</v>
      </c>
      <c r="CD421" s="36">
        <f t="shared" si="214"/>
        <v>0</v>
      </c>
      <c r="CE421" s="36">
        <f t="shared" si="215"/>
        <v>0</v>
      </c>
      <c r="CF421" s="37">
        <f t="shared" si="187"/>
        <v>-469.01093188317247</v>
      </c>
      <c r="CG421" s="36">
        <f>IF($B421="r",VLOOKUP($E421,'[2]Costeo-JUL26'!$B$9:$CQ$307,CG$1,0),0)*$G421</f>
        <v>0</v>
      </c>
      <c r="CH421" s="35">
        <f>VLOOKUP($E421,'[2]TEORICOS (05.26)'!$A$8:$T$251,CH$1,0)</f>
        <v>0</v>
      </c>
      <c r="CI421" s="36">
        <f t="shared" si="216"/>
        <v>0</v>
      </c>
      <c r="CJ421" s="37">
        <f t="shared" si="217"/>
        <v>0</v>
      </c>
      <c r="CM421" s="16">
        <f>SUMIFS('[1]Ajuste Inventario'!$I:$I,'[1]Ajuste Inventario'!$B:$B,E421,'[1]Ajuste Inventario'!$S:$S,D421)*-1</f>
        <v>0</v>
      </c>
      <c r="CN421" s="36">
        <f t="shared" si="188"/>
        <v>0</v>
      </c>
      <c r="CP421" t="str">
        <f t="shared" si="189"/>
        <v>1227Org.Vtas La Plata</v>
      </c>
      <c r="CQ421" s="10" t="e">
        <f t="shared" si="190"/>
        <v>#DIV/0!</v>
      </c>
    </row>
    <row r="422" spans="1:95" x14ac:dyDescent="0.25">
      <c r="A422" s="30">
        <v>46204</v>
      </c>
      <c r="B422" s="31" t="str">
        <f>VLOOKUP($E422,'[2]TEORICOS (05.26)'!$A$8:$T$251,B$1,0)</f>
        <v>R</v>
      </c>
      <c r="C422" s="32" t="str">
        <f>VLOOKUP($E422,'[2]TEORICOS (05.26)'!$A$8:$T$251,C$1,0)</f>
        <v>Schweppes</v>
      </c>
      <c r="D422" t="s">
        <v>218</v>
      </c>
      <c r="E422">
        <v>1411</v>
      </c>
      <c r="F422" t="s">
        <v>207</v>
      </c>
      <c r="G422" s="16">
        <v>-1.6669999999999998</v>
      </c>
      <c r="H422" s="16">
        <v>-0.54677599999999971</v>
      </c>
      <c r="I422" s="33">
        <v>-10786.399999999998</v>
      </c>
      <c r="J422" s="33">
        <v>-10462.810000000001</v>
      </c>
      <c r="K422" s="34">
        <f>IF($B422="P",VLOOKUP($E422,'[2]Costeo-JUL26'!$B$9:$CQ$307,K$1,0),0)</f>
        <v>0</v>
      </c>
      <c r="L422" s="35">
        <f>VLOOKUP($E422,'[2]TEORICOS (05.26)'!$A$8:$T$251,L$1,0)</f>
        <v>0.2</v>
      </c>
      <c r="M422" s="36">
        <f t="shared" si="191"/>
        <v>0</v>
      </c>
      <c r="N422" s="35">
        <f>IF($B422="P",VLOOKUP($E422,'[2]Costeo-JUL26'!$B$9:$CQ$307,N$1,0),0)</f>
        <v>0</v>
      </c>
      <c r="O422" s="36">
        <f t="shared" si="192"/>
        <v>0</v>
      </c>
      <c r="P422" s="36">
        <f>IF($B422="P",VLOOKUP($E422,'[2]Costeo-JUL26'!$B$9:$CQ$307,P$1,0),0)*H422</f>
        <v>0</v>
      </c>
      <c r="Q422" s="36">
        <f t="shared" si="193"/>
        <v>0</v>
      </c>
      <c r="R422" s="34">
        <f>IF($B422="P",VLOOKUP($E422,'[2]Costeo-JUL26'!$B$9:$CQ$307,R$1,0),0)</f>
        <v>0</v>
      </c>
      <c r="S422" s="16">
        <f>IF($B422="P",VLOOKUP($E422,'[2]Costeo-JUL26'!$B$9:$CQ$307,S$1,0),0)*$G422</f>
        <v>0</v>
      </c>
      <c r="T422" s="36">
        <f>IF($B422="P",VLOOKUP($E422,'[2]Costeo-JUL26'!$B$9:$CQ$307,T$1,0),0)*$G422</f>
        <v>0</v>
      </c>
      <c r="U422" s="35">
        <f>IF($B422="P",VLOOKUP($E422,'[2]Costeo-JUL26'!$B$9:$CQ$307,U$1,0),0)</f>
        <v>0</v>
      </c>
      <c r="V422" s="36">
        <f t="shared" si="194"/>
        <v>0</v>
      </c>
      <c r="W422" s="36">
        <f t="shared" si="195"/>
        <v>0</v>
      </c>
      <c r="X422" s="34">
        <f>IF($B422="P",VLOOKUP($E422,'[2]Costeo-JUL26'!$B$9:$CQ$307,X$1,0),0)</f>
        <v>0</v>
      </c>
      <c r="Y422" s="16">
        <f>IF($B422="P",VLOOKUP($E422,'[2]Costeo-JUL26'!$B$9:$CQ$307,Y$1,0),0)*$G422</f>
        <v>0</v>
      </c>
      <c r="Z422" s="36">
        <f>IF($B422="P",VLOOKUP($E422,'[2]Costeo-JUL26'!$B$9:$CQ$307,Z$1,0),0)*$G422</f>
        <v>0</v>
      </c>
      <c r="AA422" s="35">
        <f>IF($B422="P",VLOOKUP($E422,'[2]Costeo-JUL26'!$B$9:$CQ$307,AA$1,0),0)</f>
        <v>0</v>
      </c>
      <c r="AB422" s="36">
        <f t="shared" si="196"/>
        <v>0</v>
      </c>
      <c r="AC422" s="36">
        <f t="shared" si="197"/>
        <v>0</v>
      </c>
      <c r="AD422" s="34">
        <f>IF($B422="P",VLOOKUP($E422,'[2]Costeo-JUL26'!$B$9:$CQ$307,AD$1,0),0)</f>
        <v>0</v>
      </c>
      <c r="AE422" s="16">
        <f>IF($B422="P",VLOOKUP($E422,'[2]Costeo-JUL26'!$B$9:$CQ$307,AE$1,0),0)*$G422</f>
        <v>0</v>
      </c>
      <c r="AF422" s="36">
        <f>IF($B422="P",VLOOKUP($E422,'[2]Costeo-JUL26'!$B$9:$CQ$307,AF$1,0),0)*$G422</f>
        <v>0</v>
      </c>
      <c r="AG422" s="35">
        <f>IF($B422="P",VLOOKUP($E422,'[2]Costeo-JUL26'!$B$9:$CQ$307,AG$1,0),0)</f>
        <v>0</v>
      </c>
      <c r="AH422" s="36">
        <f t="shared" si="198"/>
        <v>0</v>
      </c>
      <c r="AI422" s="36">
        <f t="shared" si="199"/>
        <v>0</v>
      </c>
      <c r="AJ422" s="34">
        <f>IF($B422="P",VLOOKUP($E422,'[2]Costeo-JUL26'!$B$9:$CQ$307,AJ$1,0),0)</f>
        <v>0</v>
      </c>
      <c r="AK422" s="16">
        <f>IF($B422="P",VLOOKUP($E422,'[2]Costeo-JUL26'!$B$9:$CQ$307,AK$1,0),0)*$G422</f>
        <v>0</v>
      </c>
      <c r="AL422" s="36">
        <f>IF($B422="P",VLOOKUP($E422,'[2]Costeo-JUL26'!$B$9:$CQ$307,AL$1,0),0)*$G422</f>
        <v>0</v>
      </c>
      <c r="AM422" s="35">
        <f>IF($B422="P",VLOOKUP($E422,'[2]Costeo-JUL26'!$B$9:$CQ$307,AM$1,0),0)</f>
        <v>0</v>
      </c>
      <c r="AN422" s="36">
        <f t="shared" si="200"/>
        <v>0</v>
      </c>
      <c r="AO422" s="36">
        <f t="shared" si="201"/>
        <v>0</v>
      </c>
      <c r="AP422" s="34">
        <f>IF($B422="P",VLOOKUP($E422,'[2]Costeo-JUL26'!$B$9:$CQ$307,AP$1,0),0)</f>
        <v>0</v>
      </c>
      <c r="AQ422" s="16">
        <f>IF($B422="P",VLOOKUP($E422,'[2]Costeo-JUL26'!$B$9:$CQ$307,AQ$1,0),0)*$G422</f>
        <v>0</v>
      </c>
      <c r="AR422" s="36">
        <f>IF($B422="P",VLOOKUP($E422,'[2]Costeo-JUL26'!$B$9:$CQ$307,AR$1,0),0)*$G422</f>
        <v>0</v>
      </c>
      <c r="AS422" s="35">
        <f>IF($B422="P",VLOOKUP($E422,'[2]Costeo-JUL26'!$B$9:$CQ$307,AS$1,0),0)</f>
        <v>0</v>
      </c>
      <c r="AT422" s="36">
        <f t="shared" si="202"/>
        <v>0</v>
      </c>
      <c r="AU422" s="36">
        <f t="shared" si="203"/>
        <v>0</v>
      </c>
      <c r="AV422" s="34">
        <f>IF($B422="P",VLOOKUP($E422,'[2]Costeo-JUL26'!$B$9:$CQ$307,AV$1,0),0)</f>
        <v>0</v>
      </c>
      <c r="AW422" s="16">
        <f>IF($B422="P",VLOOKUP($E422,'[2]Costeo-JUL26'!$B$9:$CQ$307,AW$1,0),0)*$G422</f>
        <v>0</v>
      </c>
      <c r="AX422" s="36">
        <f>IF($B422="P",VLOOKUP($E422,'[2]Costeo-JUL26'!$B$9:$CQ$307,AX$1,0),0)*$G422</f>
        <v>0</v>
      </c>
      <c r="AY422" s="35">
        <f>IF($B422="P",VLOOKUP($E422,'[2]Costeo-JUL26'!$B$9:$CQ$307,AY$1,0),0)</f>
        <v>0</v>
      </c>
      <c r="AZ422" s="36">
        <f t="shared" si="204"/>
        <v>0</v>
      </c>
      <c r="BA422" s="36">
        <f t="shared" si="205"/>
        <v>0</v>
      </c>
      <c r="BB422" s="34">
        <f>IF($B422="P",VLOOKUP($E422,'[2]Costeo-JUL26'!$B$9:$CQ$307,BB$1,0),0)</f>
        <v>0</v>
      </c>
      <c r="BC422" s="16">
        <f>IF($B422="P",VLOOKUP($E422,'[2]Costeo-JUL26'!$B$9:$CQ$307,BC$1,0),0)*$G422</f>
        <v>0</v>
      </c>
      <c r="BD422" s="36">
        <f>IF($B422="P",VLOOKUP($E422,'[2]Costeo-JUL26'!$B$9:$CQ$307,BD$1,0),0)*$G422</f>
        <v>0</v>
      </c>
      <c r="BE422" s="35">
        <f>IF($B422="P",VLOOKUP($E422,'[2]Costeo-JUL26'!$B$9:$CQ$307,BE$1,0),0)</f>
        <v>0</v>
      </c>
      <c r="BF422" s="36">
        <f t="shared" si="206"/>
        <v>0</v>
      </c>
      <c r="BG422" s="36">
        <f t="shared" si="207"/>
        <v>0</v>
      </c>
      <c r="BH422" s="34">
        <f>IF($B422="P",VLOOKUP($E422,'[2]Costeo-JUL26'!$B$9:$CQ$307,BH$1,0),0)</f>
        <v>0</v>
      </c>
      <c r="BI422" s="16">
        <f>IF($B422="P",VLOOKUP($E422,'[2]Costeo-JUL26'!$B$9:$CQ$307,BI$1,0),0)*$G422</f>
        <v>0</v>
      </c>
      <c r="BJ422" s="36">
        <f>IF($B422="P",VLOOKUP($E422,'[2]Costeo-JUL26'!$B$9:$CQ$307,BJ$1,0),0)*$G422</f>
        <v>0</v>
      </c>
      <c r="BK422" s="35">
        <f>IF(BH422=910319,0,IF($B422="P",VLOOKUP($E422,'[2]Costeo-JUL26'!$B$9:$CQ$307,BK$1,0),0))</f>
        <v>0</v>
      </c>
      <c r="BL422" s="36">
        <f t="shared" si="208"/>
        <v>0</v>
      </c>
      <c r="BM422" s="36">
        <f t="shared" si="209"/>
        <v>0</v>
      </c>
      <c r="BN422" s="34">
        <f>IF($B422="P",VLOOKUP($E422,'[2]Costeo-JUL26'!$B$9:$CQ$307,BN$1,0),0)</f>
        <v>0</v>
      </c>
      <c r="BO422" s="16">
        <f>IF($B422="P",VLOOKUP($E422,'[2]Costeo-JUL26'!$B$9:$CQ$307,BO$1,0),0)*$G422</f>
        <v>0</v>
      </c>
      <c r="BP422" s="36">
        <f>IF($B422="P",VLOOKUP($E422,'[2]Costeo-JUL26'!$B$9:$CQ$307,BP$1,0),0)*$G422</f>
        <v>0</v>
      </c>
      <c r="BQ422" s="35">
        <f>IF($B422="P",VLOOKUP($E422,'[2]Costeo-JUL26'!$B$9:$CQ$307,BQ$1,0),0)</f>
        <v>0</v>
      </c>
      <c r="BR422" s="36">
        <f t="shared" si="210"/>
        <v>0</v>
      </c>
      <c r="BS422" s="36">
        <f t="shared" si="211"/>
        <v>0</v>
      </c>
      <c r="BT422" s="34">
        <f>IF($B422="P",VLOOKUP($E422,'[2]Costeo-JUL26'!$B$9:$CQ$307,BT$1,0),0)</f>
        <v>0</v>
      </c>
      <c r="BU422" s="16">
        <f>IF($B422="P",VLOOKUP($E422,'[2]Costeo-JUL26'!$B$9:$CQ$307,BU$1,0),0)*$G422</f>
        <v>0</v>
      </c>
      <c r="BV422" s="36">
        <f>IF($B422="P",VLOOKUP($E422,'[2]Costeo-JUL26'!$B$9:$CQ$307,BV$1,0),0)*$G422</f>
        <v>0</v>
      </c>
      <c r="BW422" s="35">
        <f>IF($B422="P",VLOOKUP($E422,'[2]Costeo-JUL26'!$B$9:$CQ$307,BW$1,0),0)</f>
        <v>0</v>
      </c>
      <c r="BX422" s="36">
        <f t="shared" si="212"/>
        <v>0</v>
      </c>
      <c r="BY422" s="36">
        <f t="shared" si="213"/>
        <v>0</v>
      </c>
      <c r="BZ422" s="34">
        <f>IF($B422="P",VLOOKUP($E422,'[2]Costeo-JUL26'!$B$9:$CQ$307,BZ$1,0),0)</f>
        <v>0</v>
      </c>
      <c r="CA422" s="16">
        <f>IF($B422="P",VLOOKUP($E422,'[2]Costeo-JUL26'!$B$9:$CQ$307,CA$1,0),0)*$G422</f>
        <v>0</v>
      </c>
      <c r="CB422" s="36">
        <f>IF($B422="P",VLOOKUP($E422,'[2]Costeo-JUL26'!$B$9:$CQ$307,CB$1,0),0)*$G422</f>
        <v>0</v>
      </c>
      <c r="CC422" s="35">
        <f>IF($B422="P",VLOOKUP($E422,'[2]Costeo-JUL26'!$B$9:$CQ$307,CC$1,0),0)</f>
        <v>0</v>
      </c>
      <c r="CD422" s="36">
        <f t="shared" si="214"/>
        <v>0</v>
      </c>
      <c r="CE422" s="36">
        <f t="shared" si="215"/>
        <v>0</v>
      </c>
      <c r="CF422" s="37">
        <f t="shared" si="187"/>
        <v>0</v>
      </c>
      <c r="CG422" s="36">
        <f>IF($B422="r",VLOOKUP($E422,'[2]Costeo-JUL26'!$B$9:$CQ$307,CG$1,0),0)*$G422</f>
        <v>-3271.1707699999997</v>
      </c>
      <c r="CH422" s="35">
        <f>VLOOKUP($E422,'[2]TEORICOS (05.26)'!$A$8:$T$251,CH$1,0)</f>
        <v>0.05</v>
      </c>
      <c r="CI422" s="36">
        <f t="shared" si="216"/>
        <v>-1929.0034615000004</v>
      </c>
      <c r="CJ422" s="37">
        <f t="shared" si="217"/>
        <v>-5200.1742315000001</v>
      </c>
      <c r="CM422" s="16">
        <f>SUMIFS('[1]Ajuste Inventario'!$I:$I,'[1]Ajuste Inventario'!$B:$B,E422,'[1]Ajuste Inventario'!$S:$S,D422)*-1</f>
        <v>0</v>
      </c>
      <c r="CN422" s="36">
        <f t="shared" si="188"/>
        <v>0</v>
      </c>
      <c r="CP422" t="str">
        <f t="shared" si="189"/>
        <v>1411Org.Vtas La Plata</v>
      </c>
      <c r="CQ422" s="10" t="e">
        <f t="shared" si="190"/>
        <v>#DIV/0!</v>
      </c>
    </row>
    <row r="423" spans="1:95" x14ac:dyDescent="0.25">
      <c r="A423" s="30">
        <v>46204</v>
      </c>
      <c r="B423" s="31" t="str">
        <f>VLOOKUP($E423,'[2]TEORICOS (05.26)'!$A$8:$T$251,B$1,0)</f>
        <v>R</v>
      </c>
      <c r="C423" s="32" t="str">
        <f>VLOOKUP($E423,'[2]TEORICOS (05.26)'!$A$8:$T$251,C$1,0)</f>
        <v>Schweppes</v>
      </c>
      <c r="D423" t="s">
        <v>218</v>
      </c>
      <c r="E423">
        <v>1412</v>
      </c>
      <c r="F423" t="s">
        <v>208</v>
      </c>
      <c r="G423" s="16">
        <v>-17.166</v>
      </c>
      <c r="H423" s="16">
        <v>-5.6304479999999995</v>
      </c>
      <c r="I423" s="33">
        <v>-150846.34</v>
      </c>
      <c r="J423" s="33">
        <v>-143806.84000000003</v>
      </c>
      <c r="K423" s="34">
        <f>IF($B423="P",VLOOKUP($E423,'[2]Costeo-JUL26'!$B$9:$CQ$307,K$1,0),0)</f>
        <v>0</v>
      </c>
      <c r="L423" s="35">
        <f>VLOOKUP($E423,'[2]TEORICOS (05.26)'!$A$8:$T$251,L$1,0)</f>
        <v>0.23499999999999999</v>
      </c>
      <c r="M423" s="36">
        <f t="shared" si="191"/>
        <v>0</v>
      </c>
      <c r="N423" s="35">
        <f>IF($B423="P",VLOOKUP($E423,'[2]Costeo-JUL26'!$B$9:$CQ$307,N$1,0),0)</f>
        <v>0</v>
      </c>
      <c r="O423" s="36">
        <f t="shared" si="192"/>
        <v>0</v>
      </c>
      <c r="P423" s="36">
        <f>IF($B423="P",VLOOKUP($E423,'[2]Costeo-JUL26'!$B$9:$CQ$307,P$1,0),0)*H423</f>
        <v>0</v>
      </c>
      <c r="Q423" s="36">
        <f t="shared" si="193"/>
        <v>0</v>
      </c>
      <c r="R423" s="34">
        <f>IF($B423="P",VLOOKUP($E423,'[2]Costeo-JUL26'!$B$9:$CQ$307,R$1,0),0)</f>
        <v>0</v>
      </c>
      <c r="S423" s="16">
        <f>IF($B423="P",VLOOKUP($E423,'[2]Costeo-JUL26'!$B$9:$CQ$307,S$1,0),0)*$G423</f>
        <v>0</v>
      </c>
      <c r="T423" s="36">
        <f>IF($B423="P",VLOOKUP($E423,'[2]Costeo-JUL26'!$B$9:$CQ$307,T$1,0),0)*$G423</f>
        <v>0</v>
      </c>
      <c r="U423" s="35">
        <f>IF($B423="P",VLOOKUP($E423,'[2]Costeo-JUL26'!$B$9:$CQ$307,U$1,0),0)</f>
        <v>0</v>
      </c>
      <c r="V423" s="36">
        <f t="shared" si="194"/>
        <v>0</v>
      </c>
      <c r="W423" s="36">
        <f t="shared" si="195"/>
        <v>0</v>
      </c>
      <c r="X423" s="34">
        <f>IF($B423="P",VLOOKUP($E423,'[2]Costeo-JUL26'!$B$9:$CQ$307,X$1,0),0)</f>
        <v>0</v>
      </c>
      <c r="Y423" s="16">
        <f>IF($B423="P",VLOOKUP($E423,'[2]Costeo-JUL26'!$B$9:$CQ$307,Y$1,0),0)*$G423</f>
        <v>0</v>
      </c>
      <c r="Z423" s="36">
        <f>IF($B423="P",VLOOKUP($E423,'[2]Costeo-JUL26'!$B$9:$CQ$307,Z$1,0),0)*$G423</f>
        <v>0</v>
      </c>
      <c r="AA423" s="35">
        <f>IF($B423="P",VLOOKUP($E423,'[2]Costeo-JUL26'!$B$9:$CQ$307,AA$1,0),0)</f>
        <v>0</v>
      </c>
      <c r="AB423" s="36">
        <f t="shared" si="196"/>
        <v>0</v>
      </c>
      <c r="AC423" s="36">
        <f t="shared" si="197"/>
        <v>0</v>
      </c>
      <c r="AD423" s="34">
        <f>IF($B423="P",VLOOKUP($E423,'[2]Costeo-JUL26'!$B$9:$CQ$307,AD$1,0),0)</f>
        <v>0</v>
      </c>
      <c r="AE423" s="16">
        <f>IF($B423="P",VLOOKUP($E423,'[2]Costeo-JUL26'!$B$9:$CQ$307,AE$1,0),0)*$G423</f>
        <v>0</v>
      </c>
      <c r="AF423" s="36">
        <f>IF($B423="P",VLOOKUP($E423,'[2]Costeo-JUL26'!$B$9:$CQ$307,AF$1,0),0)*$G423</f>
        <v>0</v>
      </c>
      <c r="AG423" s="35">
        <f>IF($B423="P",VLOOKUP($E423,'[2]Costeo-JUL26'!$B$9:$CQ$307,AG$1,0),0)</f>
        <v>0</v>
      </c>
      <c r="AH423" s="36">
        <f t="shared" si="198"/>
        <v>0</v>
      </c>
      <c r="AI423" s="36">
        <f t="shared" si="199"/>
        <v>0</v>
      </c>
      <c r="AJ423" s="34">
        <f>IF($B423="P",VLOOKUP($E423,'[2]Costeo-JUL26'!$B$9:$CQ$307,AJ$1,0),0)</f>
        <v>0</v>
      </c>
      <c r="AK423" s="16">
        <f>IF($B423="P",VLOOKUP($E423,'[2]Costeo-JUL26'!$B$9:$CQ$307,AK$1,0),0)*$G423</f>
        <v>0</v>
      </c>
      <c r="AL423" s="36">
        <f>IF($B423="P",VLOOKUP($E423,'[2]Costeo-JUL26'!$B$9:$CQ$307,AL$1,0),0)*$G423</f>
        <v>0</v>
      </c>
      <c r="AM423" s="35">
        <f>IF($B423="P",VLOOKUP($E423,'[2]Costeo-JUL26'!$B$9:$CQ$307,AM$1,0),0)</f>
        <v>0</v>
      </c>
      <c r="AN423" s="36">
        <f t="shared" si="200"/>
        <v>0</v>
      </c>
      <c r="AO423" s="36">
        <f t="shared" si="201"/>
        <v>0</v>
      </c>
      <c r="AP423" s="34">
        <f>IF($B423="P",VLOOKUP($E423,'[2]Costeo-JUL26'!$B$9:$CQ$307,AP$1,0),0)</f>
        <v>0</v>
      </c>
      <c r="AQ423" s="16">
        <f>IF($B423="P",VLOOKUP($E423,'[2]Costeo-JUL26'!$B$9:$CQ$307,AQ$1,0),0)*$G423</f>
        <v>0</v>
      </c>
      <c r="AR423" s="36">
        <f>IF($B423="P",VLOOKUP($E423,'[2]Costeo-JUL26'!$B$9:$CQ$307,AR$1,0),0)*$G423</f>
        <v>0</v>
      </c>
      <c r="AS423" s="35">
        <f>IF($B423="P",VLOOKUP($E423,'[2]Costeo-JUL26'!$B$9:$CQ$307,AS$1,0),0)</f>
        <v>0</v>
      </c>
      <c r="AT423" s="36">
        <f t="shared" si="202"/>
        <v>0</v>
      </c>
      <c r="AU423" s="36">
        <f t="shared" si="203"/>
        <v>0</v>
      </c>
      <c r="AV423" s="34">
        <f>IF($B423="P",VLOOKUP($E423,'[2]Costeo-JUL26'!$B$9:$CQ$307,AV$1,0),0)</f>
        <v>0</v>
      </c>
      <c r="AW423" s="16">
        <f>IF($B423="P",VLOOKUP($E423,'[2]Costeo-JUL26'!$B$9:$CQ$307,AW$1,0),0)*$G423</f>
        <v>0</v>
      </c>
      <c r="AX423" s="36">
        <f>IF($B423="P",VLOOKUP($E423,'[2]Costeo-JUL26'!$B$9:$CQ$307,AX$1,0),0)*$G423</f>
        <v>0</v>
      </c>
      <c r="AY423" s="35">
        <f>IF($B423="P",VLOOKUP($E423,'[2]Costeo-JUL26'!$B$9:$CQ$307,AY$1,0),0)</f>
        <v>0</v>
      </c>
      <c r="AZ423" s="36">
        <f t="shared" si="204"/>
        <v>0</v>
      </c>
      <c r="BA423" s="36">
        <f t="shared" si="205"/>
        <v>0</v>
      </c>
      <c r="BB423" s="34">
        <f>IF($B423="P",VLOOKUP($E423,'[2]Costeo-JUL26'!$B$9:$CQ$307,BB$1,0),0)</f>
        <v>0</v>
      </c>
      <c r="BC423" s="16">
        <f>IF($B423="P",VLOOKUP($E423,'[2]Costeo-JUL26'!$B$9:$CQ$307,BC$1,0),0)*$G423</f>
        <v>0</v>
      </c>
      <c r="BD423" s="36">
        <f>IF($B423="P",VLOOKUP($E423,'[2]Costeo-JUL26'!$B$9:$CQ$307,BD$1,0),0)*$G423</f>
        <v>0</v>
      </c>
      <c r="BE423" s="35">
        <f>IF($B423="P",VLOOKUP($E423,'[2]Costeo-JUL26'!$B$9:$CQ$307,BE$1,0),0)</f>
        <v>0</v>
      </c>
      <c r="BF423" s="36">
        <f t="shared" si="206"/>
        <v>0</v>
      </c>
      <c r="BG423" s="36">
        <f t="shared" si="207"/>
        <v>0</v>
      </c>
      <c r="BH423" s="34">
        <f>IF($B423="P",VLOOKUP($E423,'[2]Costeo-JUL26'!$B$9:$CQ$307,BH$1,0),0)</f>
        <v>0</v>
      </c>
      <c r="BI423" s="16">
        <f>IF($B423="P",VLOOKUP($E423,'[2]Costeo-JUL26'!$B$9:$CQ$307,BI$1,0),0)*$G423</f>
        <v>0</v>
      </c>
      <c r="BJ423" s="36">
        <f>IF($B423="P",VLOOKUP($E423,'[2]Costeo-JUL26'!$B$9:$CQ$307,BJ$1,0),0)*$G423</f>
        <v>0</v>
      </c>
      <c r="BK423" s="35">
        <f>IF(BH423=910319,0,IF($B423="P",VLOOKUP($E423,'[2]Costeo-JUL26'!$B$9:$CQ$307,BK$1,0),0))</f>
        <v>0</v>
      </c>
      <c r="BL423" s="36">
        <f t="shared" si="208"/>
        <v>0</v>
      </c>
      <c r="BM423" s="36">
        <f t="shared" si="209"/>
        <v>0</v>
      </c>
      <c r="BN423" s="34">
        <f>IF($B423="P",VLOOKUP($E423,'[2]Costeo-JUL26'!$B$9:$CQ$307,BN$1,0),0)</f>
        <v>0</v>
      </c>
      <c r="BO423" s="16">
        <f>IF($B423="P",VLOOKUP($E423,'[2]Costeo-JUL26'!$B$9:$CQ$307,BO$1,0),0)*$G423</f>
        <v>0</v>
      </c>
      <c r="BP423" s="36">
        <f>IF($B423="P",VLOOKUP($E423,'[2]Costeo-JUL26'!$B$9:$CQ$307,BP$1,0),0)*$G423</f>
        <v>0</v>
      </c>
      <c r="BQ423" s="35">
        <f>IF($B423="P",VLOOKUP($E423,'[2]Costeo-JUL26'!$B$9:$CQ$307,BQ$1,0),0)</f>
        <v>0</v>
      </c>
      <c r="BR423" s="36">
        <f t="shared" si="210"/>
        <v>0</v>
      </c>
      <c r="BS423" s="36">
        <f t="shared" si="211"/>
        <v>0</v>
      </c>
      <c r="BT423" s="34">
        <f>IF($B423="P",VLOOKUP($E423,'[2]Costeo-JUL26'!$B$9:$CQ$307,BT$1,0),0)</f>
        <v>0</v>
      </c>
      <c r="BU423" s="16">
        <f>IF($B423="P",VLOOKUP($E423,'[2]Costeo-JUL26'!$B$9:$CQ$307,BU$1,0),0)*$G423</f>
        <v>0</v>
      </c>
      <c r="BV423" s="36">
        <f>IF($B423="P",VLOOKUP($E423,'[2]Costeo-JUL26'!$B$9:$CQ$307,BV$1,0),0)*$G423</f>
        <v>0</v>
      </c>
      <c r="BW423" s="35">
        <f>IF($B423="P",VLOOKUP($E423,'[2]Costeo-JUL26'!$B$9:$CQ$307,BW$1,0),0)</f>
        <v>0</v>
      </c>
      <c r="BX423" s="36">
        <f t="shared" si="212"/>
        <v>0</v>
      </c>
      <c r="BY423" s="36">
        <f t="shared" si="213"/>
        <v>0</v>
      </c>
      <c r="BZ423" s="34">
        <f>IF($B423="P",VLOOKUP($E423,'[2]Costeo-JUL26'!$B$9:$CQ$307,BZ$1,0),0)</f>
        <v>0</v>
      </c>
      <c r="CA423" s="16">
        <f>IF($B423="P",VLOOKUP($E423,'[2]Costeo-JUL26'!$B$9:$CQ$307,CA$1,0),0)*$G423</f>
        <v>0</v>
      </c>
      <c r="CB423" s="36">
        <f>IF($B423="P",VLOOKUP($E423,'[2]Costeo-JUL26'!$B$9:$CQ$307,CB$1,0),0)*$G423</f>
        <v>0</v>
      </c>
      <c r="CC423" s="35">
        <f>IF($B423="P",VLOOKUP($E423,'[2]Costeo-JUL26'!$B$9:$CQ$307,CC$1,0),0)</f>
        <v>0</v>
      </c>
      <c r="CD423" s="36">
        <f t="shared" si="214"/>
        <v>0</v>
      </c>
      <c r="CE423" s="36">
        <f t="shared" si="215"/>
        <v>0</v>
      </c>
      <c r="CF423" s="37">
        <f t="shared" si="187"/>
        <v>0</v>
      </c>
      <c r="CG423" s="36">
        <f>IF($B423="r",VLOOKUP($E423,'[2]Costeo-JUL26'!$B$9:$CQ$307,CG$1,0),0)*$G423</f>
        <v>-30639.078419999998</v>
      </c>
      <c r="CH423" s="35">
        <f>VLOOKUP($E423,'[2]TEORICOS (05.26)'!$A$8:$T$251,CH$1,0)</f>
        <v>0.05</v>
      </c>
      <c r="CI423" s="36">
        <f t="shared" si="216"/>
        <v>-32262.653479000001</v>
      </c>
      <c r="CJ423" s="37">
        <f t="shared" si="217"/>
        <v>-62901.731898999999</v>
      </c>
      <c r="CM423" s="16">
        <f>SUMIFS('[1]Ajuste Inventario'!$I:$I,'[1]Ajuste Inventario'!$B:$B,E423,'[1]Ajuste Inventario'!$S:$S,D423)*-1</f>
        <v>0</v>
      </c>
      <c r="CN423" s="36">
        <f t="shared" si="188"/>
        <v>0</v>
      </c>
      <c r="CP423" t="str">
        <f t="shared" si="189"/>
        <v>1412Org.Vtas La Plata</v>
      </c>
      <c r="CQ423" s="10" t="e">
        <f t="shared" si="190"/>
        <v>#DIV/0!</v>
      </c>
    </row>
    <row r="424" spans="1:95" x14ac:dyDescent="0.25">
      <c r="A424" s="30">
        <v>46204</v>
      </c>
      <c r="B424" s="31" t="str">
        <f>VLOOKUP($E424,'[2]TEORICOS (05.26)'!$A$8:$T$251,B$1,0)</f>
        <v>P</v>
      </c>
      <c r="C424" s="32" t="str">
        <f>VLOOKUP($E424,'[2]TEORICOS (05.26)'!$A$8:$T$251,C$1,0)</f>
        <v>Coca Cola</v>
      </c>
      <c r="D424" t="s">
        <v>218</v>
      </c>
      <c r="E424">
        <v>1958</v>
      </c>
      <c r="F424" t="s">
        <v>209</v>
      </c>
      <c r="G424" s="16">
        <v>460</v>
      </c>
      <c r="H424" s="16">
        <v>1458.1999999999996</v>
      </c>
      <c r="I424" s="33">
        <v>11240292.770000003</v>
      </c>
      <c r="J424" s="33">
        <v>10873547.52</v>
      </c>
      <c r="K424" s="34">
        <f>IF($B424="P",VLOOKUP($E424,'[2]Costeo-JUL26'!$B$9:$CQ$307,K$1,0),0)</f>
        <v>0</v>
      </c>
      <c r="L424" s="35">
        <f>VLOOKUP($E424,'[2]TEORICOS (05.26)'!$A$8:$T$251,L$1,0)</f>
        <v>0.22559999999999999</v>
      </c>
      <c r="M424" s="36">
        <f t="shared" si="191"/>
        <v>2453072.320512</v>
      </c>
      <c r="N424" s="35">
        <f>IF($B424="P",VLOOKUP($E424,'[2]Costeo-JUL26'!$B$9:$CQ$307,N$1,0),0)</f>
        <v>0</v>
      </c>
      <c r="O424" s="36">
        <f t="shared" si="192"/>
        <v>0</v>
      </c>
      <c r="P424" s="36">
        <f>IF($B424="P",VLOOKUP($E424,'[2]Costeo-JUL26'!$B$9:$CQ$307,P$1,0),0)*H424</f>
        <v>156868.96082695312</v>
      </c>
      <c r="Q424" s="36">
        <f t="shared" si="193"/>
        <v>2609941.2813389529</v>
      </c>
      <c r="R424" s="34">
        <f>IF($B424="P",VLOOKUP($E424,'[2]Costeo-JUL26'!$B$9:$CQ$307,R$1,0),0)</f>
        <v>902332</v>
      </c>
      <c r="S424" s="16">
        <f>IF($B424="P",VLOOKUP($E424,'[2]Costeo-JUL26'!$B$9:$CQ$307,S$1,0),0)*$G424</f>
        <v>817.27916812500007</v>
      </c>
      <c r="T424" s="36">
        <f>IF($B424="P",VLOOKUP($E424,'[2]Costeo-JUL26'!$B$9:$CQ$307,T$1,0),0)*$G424</f>
        <v>570096.26667750743</v>
      </c>
      <c r="U424" s="35">
        <f>IF($B424="P",VLOOKUP($E424,'[2]Costeo-JUL26'!$B$9:$CQ$307,U$1,0),0)</f>
        <v>1.4999999999999999E-2</v>
      </c>
      <c r="V424" s="36">
        <f t="shared" si="194"/>
        <v>8551.4440001626117</v>
      </c>
      <c r="W424" s="36">
        <f t="shared" si="195"/>
        <v>578647.71067767008</v>
      </c>
      <c r="X424" s="34">
        <f>IF($B424="P",VLOOKUP($E424,'[2]Costeo-JUL26'!$B$9:$CQ$307,X$1,0),0)</f>
        <v>902338</v>
      </c>
      <c r="Y424" s="16">
        <f>IF($B424="P",VLOOKUP($E424,'[2]Costeo-JUL26'!$B$9:$CQ$307,Y$1,0),0)*$G424</f>
        <v>72.135359999999991</v>
      </c>
      <c r="Z424" s="36">
        <f>IF($B424="P",VLOOKUP($E424,'[2]Costeo-JUL26'!$B$9:$CQ$307,Z$1,0),0)*$G424</f>
        <v>20395.551686399998</v>
      </c>
      <c r="AA424" s="35">
        <f>IF($B424="P",VLOOKUP($E424,'[2]Costeo-JUL26'!$B$9:$CQ$307,AA$1,0),0)</f>
        <v>0.45</v>
      </c>
      <c r="AB424" s="36">
        <f t="shared" si="196"/>
        <v>9177.9982588799994</v>
      </c>
      <c r="AC424" s="36">
        <f t="shared" si="197"/>
        <v>29573.54994528</v>
      </c>
      <c r="AD424" s="34">
        <f>IF($B424="P",VLOOKUP($E424,'[2]Costeo-JUL26'!$B$9:$CQ$307,AD$1,0),0)</f>
        <v>0</v>
      </c>
      <c r="AE424" s="16">
        <f>IF($B424="P",VLOOKUP($E424,'[2]Costeo-JUL26'!$B$9:$CQ$307,AE$1,0),0)*$G424</f>
        <v>3680</v>
      </c>
      <c r="AF424" s="36">
        <f>IF($B424="P",VLOOKUP($E424,'[2]Costeo-JUL26'!$B$9:$CQ$307,AF$1,0),0)*$G424</f>
        <v>0</v>
      </c>
      <c r="AG424" s="35">
        <f>IF($B424="P",VLOOKUP($E424,'[2]Costeo-JUL26'!$B$9:$CQ$307,AG$1,0),0)</f>
        <v>0</v>
      </c>
      <c r="AH424" s="36">
        <f t="shared" si="198"/>
        <v>0</v>
      </c>
      <c r="AI424" s="36">
        <f t="shared" si="199"/>
        <v>0</v>
      </c>
      <c r="AJ424" s="34">
        <f>IF($B424="P",VLOOKUP($E424,'[2]Costeo-JUL26'!$B$9:$CQ$307,AJ$1,0),0)</f>
        <v>938706</v>
      </c>
      <c r="AK424" s="16">
        <f>IF($B424="P",VLOOKUP($E424,'[2]Costeo-JUL26'!$B$9:$CQ$307,AK$1,0),0)*$G424</f>
        <v>1840</v>
      </c>
      <c r="AL424" s="36">
        <f>IF($B424="P",VLOOKUP($E424,'[2]Costeo-JUL26'!$B$9:$CQ$307,AL$1,0),0)*$G424</f>
        <v>219895.19840000002</v>
      </c>
      <c r="AM424" s="35">
        <f>IF($B424="P",VLOOKUP($E424,'[2]Costeo-JUL26'!$B$9:$CQ$307,AM$1,0),0)</f>
        <v>1.7999999999999999E-2</v>
      </c>
      <c r="AN424" s="36">
        <f t="shared" si="200"/>
        <v>3958.1135712</v>
      </c>
      <c r="AO424" s="36">
        <f t="shared" si="201"/>
        <v>223853.31197120002</v>
      </c>
      <c r="AP424" s="34">
        <f>IF($B424="P",VLOOKUP($E424,'[2]Costeo-JUL26'!$B$9:$CQ$307,AP$1,0),0)</f>
        <v>0</v>
      </c>
      <c r="AQ424" s="16">
        <f>IF($B424="P",VLOOKUP($E424,'[2]Costeo-JUL26'!$B$9:$CQ$307,AQ$1,0),0)*$G424</f>
        <v>3680</v>
      </c>
      <c r="AR424" s="36">
        <f>IF($B424="P",VLOOKUP($E424,'[2]Costeo-JUL26'!$B$9:$CQ$307,AR$1,0),0)*$G424</f>
        <v>0</v>
      </c>
      <c r="AS424" s="35">
        <f>IF($B424="P",VLOOKUP($E424,'[2]Costeo-JUL26'!$B$9:$CQ$307,AS$1,0),0)</f>
        <v>0</v>
      </c>
      <c r="AT424" s="36">
        <f t="shared" si="202"/>
        <v>0</v>
      </c>
      <c r="AU424" s="36">
        <f t="shared" si="203"/>
        <v>0</v>
      </c>
      <c r="AV424" s="34">
        <f>IF($B424="P",VLOOKUP($E424,'[2]Costeo-JUL26'!$B$9:$CQ$307,AV$1,0),0)</f>
        <v>932442</v>
      </c>
      <c r="AW424" s="16">
        <f>IF($B424="P",VLOOKUP($E424,'[2]Costeo-JUL26'!$B$9:$CQ$307,AW$1,0),0)*$G424</f>
        <v>14.536000000000001</v>
      </c>
      <c r="AX424" s="36">
        <f>IF($B424="P",VLOOKUP($E424,'[2]Costeo-JUL26'!$B$9:$CQ$307,AX$1,0),0)*$G424</f>
        <v>116368.6532838314</v>
      </c>
      <c r="AY424" s="35">
        <f>IF($B424="P",VLOOKUP($E424,'[2]Costeo-JUL26'!$B$9:$CQ$307,AY$1,0),0)</f>
        <v>0.03</v>
      </c>
      <c r="AZ424" s="36">
        <f t="shared" si="204"/>
        <v>3491.0595985149421</v>
      </c>
      <c r="BA424" s="36">
        <f t="shared" si="205"/>
        <v>119859.71288234634</v>
      </c>
      <c r="BB424" s="34">
        <f>IF($B424="P",VLOOKUP($E424,'[2]Costeo-JUL26'!$B$9:$CQ$307,BB$1,0),0)</f>
        <v>902311</v>
      </c>
      <c r="BC424" s="16">
        <f>IF($B424="P",VLOOKUP($E424,'[2]Costeo-JUL26'!$B$9:$CQ$307,BC$1,0),0)*$G424</f>
        <v>2.0125000000000002</v>
      </c>
      <c r="BD424" s="36">
        <f>IF($B424="P",VLOOKUP($E424,'[2]Costeo-JUL26'!$B$9:$CQ$307,BD$1,0),0)*$G424</f>
        <v>18415.391312500004</v>
      </c>
      <c r="BE424" s="35">
        <f>IF($B424="P",VLOOKUP($E424,'[2]Costeo-JUL26'!$B$9:$CQ$307,BE$1,0),0)</f>
        <v>0.03</v>
      </c>
      <c r="BF424" s="36">
        <f t="shared" si="206"/>
        <v>552.46173937500009</v>
      </c>
      <c r="BG424" s="36">
        <f t="shared" si="207"/>
        <v>18967.853051875005</v>
      </c>
      <c r="BH424" s="34">
        <f>IF($B424="P",VLOOKUP($E424,'[2]Costeo-JUL26'!$B$9:$CQ$307,BH$1,0),0)</f>
        <v>933089</v>
      </c>
      <c r="BI424" s="16">
        <f>IF($B424="P",VLOOKUP($E424,'[2]Costeo-JUL26'!$B$9:$CQ$307,BI$1,0),0)*$G424</f>
        <v>23</v>
      </c>
      <c r="BJ424" s="36">
        <f>IF($B424="P",VLOOKUP($E424,'[2]Costeo-JUL26'!$B$9:$CQ$307,BJ$1,0),0)*$G424</f>
        <v>17127.468501742162</v>
      </c>
      <c r="BK424" s="35">
        <f>IF(BH424=910319,0,IF($B424="P",VLOOKUP($E424,'[2]Costeo-JUL26'!$B$9:$CQ$307,BK$1,0),0))</f>
        <v>0.02</v>
      </c>
      <c r="BL424" s="36">
        <f t="shared" si="208"/>
        <v>342.54937003484326</v>
      </c>
      <c r="BM424" s="36">
        <f t="shared" si="209"/>
        <v>17470.017871777003</v>
      </c>
      <c r="BN424" s="34">
        <f>IF($B424="P",VLOOKUP($E424,'[2]Costeo-JUL26'!$B$9:$CQ$307,BN$1,0),0)</f>
        <v>0</v>
      </c>
      <c r="BO424" s="16">
        <f>IF($B424="P",VLOOKUP($E424,'[2]Costeo-JUL26'!$B$9:$CQ$307,BO$1,0),0)*$G424</f>
        <v>0</v>
      </c>
      <c r="BP424" s="36">
        <f>IF($B424="P",VLOOKUP($E424,'[2]Costeo-JUL26'!$B$9:$CQ$307,BP$1,0),0)*$G424</f>
        <v>0</v>
      </c>
      <c r="BQ424" s="35">
        <f>IF($B424="P",VLOOKUP($E424,'[2]Costeo-JUL26'!$B$9:$CQ$307,BQ$1,0),0)</f>
        <v>0</v>
      </c>
      <c r="BR424" s="36">
        <f t="shared" si="210"/>
        <v>0</v>
      </c>
      <c r="BS424" s="36">
        <f t="shared" si="211"/>
        <v>0</v>
      </c>
      <c r="BT424" s="34">
        <f>IF($B424="P",VLOOKUP($E424,'[2]Costeo-JUL26'!$B$9:$CQ$307,BT$1,0),0)</f>
        <v>0</v>
      </c>
      <c r="BU424" s="16">
        <f>IF($B424="P",VLOOKUP($E424,'[2]Costeo-JUL26'!$B$9:$CQ$307,BU$1,0),0)*$G424</f>
        <v>0</v>
      </c>
      <c r="BV424" s="36">
        <f>IF($B424="P",VLOOKUP($E424,'[2]Costeo-JUL26'!$B$9:$CQ$307,BV$1,0),0)*$G424</f>
        <v>0</v>
      </c>
      <c r="BW424" s="35">
        <f>IF($B424="P",VLOOKUP($E424,'[2]Costeo-JUL26'!$B$9:$CQ$307,BW$1,0),0)</f>
        <v>0</v>
      </c>
      <c r="BX424" s="36">
        <f t="shared" si="212"/>
        <v>0</v>
      </c>
      <c r="BY424" s="36">
        <f t="shared" si="213"/>
        <v>0</v>
      </c>
      <c r="BZ424" s="34">
        <f>IF($B424="P",VLOOKUP($E424,'[2]Costeo-JUL26'!$B$9:$CQ$307,BZ$1,0),0)</f>
        <v>0</v>
      </c>
      <c r="CA424" s="16">
        <f>IF($B424="P",VLOOKUP($E424,'[2]Costeo-JUL26'!$B$9:$CQ$307,CA$1,0),0)*$G424</f>
        <v>0</v>
      </c>
      <c r="CB424" s="36">
        <f>IF($B424="P",VLOOKUP($E424,'[2]Costeo-JUL26'!$B$9:$CQ$307,CB$1,0),0)*$G424</f>
        <v>0</v>
      </c>
      <c r="CC424" s="35">
        <f>IF($B424="P",VLOOKUP($E424,'[2]Costeo-JUL26'!$B$9:$CQ$307,CC$1,0),0)</f>
        <v>0</v>
      </c>
      <c r="CD424" s="36">
        <f t="shared" si="214"/>
        <v>0</v>
      </c>
      <c r="CE424" s="36">
        <f t="shared" si="215"/>
        <v>0</v>
      </c>
      <c r="CF424" s="37">
        <f t="shared" si="187"/>
        <v>3598313.4377391012</v>
      </c>
      <c r="CG424" s="36">
        <f>IF($B424="r",VLOOKUP($E424,'[2]Costeo-JUL26'!$B$9:$CQ$307,CG$1,0),0)*$G424</f>
        <v>0</v>
      </c>
      <c r="CH424" s="35">
        <f>VLOOKUP($E424,'[2]TEORICOS (05.26)'!$A$8:$T$251,CH$1,0)</f>
        <v>0</v>
      </c>
      <c r="CI424" s="36">
        <f t="shared" si="216"/>
        <v>0</v>
      </c>
      <c r="CJ424" s="37">
        <f t="shared" si="217"/>
        <v>0</v>
      </c>
      <c r="CM424" s="16">
        <f>SUMIFS('[1]Ajuste Inventario'!$I:$I,'[1]Ajuste Inventario'!$B:$B,E424,'[1]Ajuste Inventario'!$S:$S,D424)*-1</f>
        <v>0</v>
      </c>
      <c r="CN424" s="36">
        <f t="shared" si="188"/>
        <v>0</v>
      </c>
      <c r="CP424" t="str">
        <f t="shared" si="189"/>
        <v>1958Org.Vtas La Plata</v>
      </c>
      <c r="CQ424" s="10" t="e">
        <f t="shared" si="190"/>
        <v>#DIV/0!</v>
      </c>
    </row>
    <row r="425" spans="1:95" x14ac:dyDescent="0.25">
      <c r="A425" s="30">
        <v>46204</v>
      </c>
      <c r="B425" s="31" t="str">
        <f>VLOOKUP($E425,'[2]TEORICOS (05.26)'!$A$8:$T$251,B$1,0)</f>
        <v>P</v>
      </c>
      <c r="C425" s="32" t="str">
        <f>VLOOKUP($E425,'[2]TEORICOS (05.26)'!$A$8:$T$251,C$1,0)</f>
        <v>Cepita</v>
      </c>
      <c r="D425" t="s">
        <v>218</v>
      </c>
      <c r="E425">
        <v>2103</v>
      </c>
      <c r="F425" t="s">
        <v>210</v>
      </c>
      <c r="G425" s="16">
        <v>-9.5009999999999994</v>
      </c>
      <c r="H425" s="16">
        <v>-10.042557000000002</v>
      </c>
      <c r="I425" s="33">
        <v>-114185.35999999999</v>
      </c>
      <c r="J425" s="33">
        <v>-94773.85</v>
      </c>
      <c r="K425" s="34">
        <f>IF($B425="P",VLOOKUP($E425,'[2]Costeo-JUL26'!$B$9:$CQ$307,K$1,0),0)</f>
        <v>932505</v>
      </c>
      <c r="L425" s="35">
        <f>VLOOKUP($E425,'[2]TEORICOS (05.26)'!$A$8:$T$251,L$1,0)</f>
        <v>0.2</v>
      </c>
      <c r="M425" s="36">
        <f t="shared" si="191"/>
        <v>-18954.77</v>
      </c>
      <c r="N425" s="35">
        <f>IF($B425="P",VLOOKUP($E425,'[2]Costeo-JUL26'!$B$9:$CQ$307,N$1,0),0)</f>
        <v>0.2</v>
      </c>
      <c r="O425" s="36">
        <f t="shared" si="192"/>
        <v>-3790.9540000000002</v>
      </c>
      <c r="P425" s="36">
        <f>IF($B425="P",VLOOKUP($E425,'[2]Costeo-JUL26'!$B$9:$CQ$307,P$1,0),0)*H425</f>
        <v>0</v>
      </c>
      <c r="Q425" s="36">
        <f t="shared" si="193"/>
        <v>-22745.724000000002</v>
      </c>
      <c r="R425" s="34">
        <f>IF($B425="P",VLOOKUP($E425,'[2]Costeo-JUL26'!$B$9:$CQ$307,R$1,0),0)</f>
        <v>0</v>
      </c>
      <c r="S425" s="16">
        <f>IF($B425="P",VLOOKUP($E425,'[2]Costeo-JUL26'!$B$9:$CQ$307,S$1,0),0)*$G425</f>
        <v>0</v>
      </c>
      <c r="T425" s="36">
        <f>IF($B425="P",VLOOKUP($E425,'[2]Costeo-JUL26'!$B$9:$CQ$307,T$1,0),0)*$G425</f>
        <v>0</v>
      </c>
      <c r="U425" s="35">
        <f>IF($B425="P",VLOOKUP($E425,'[2]Costeo-JUL26'!$B$9:$CQ$307,U$1,0),0)</f>
        <v>0</v>
      </c>
      <c r="V425" s="36">
        <f t="shared" si="194"/>
        <v>0</v>
      </c>
      <c r="W425" s="36">
        <f t="shared" si="195"/>
        <v>0</v>
      </c>
      <c r="X425" s="34">
        <f>IF($B425="P",VLOOKUP($E425,'[2]Costeo-JUL26'!$B$9:$CQ$307,X$1,0),0)</f>
        <v>0</v>
      </c>
      <c r="Y425" s="16">
        <f>IF($B425="P",VLOOKUP($E425,'[2]Costeo-JUL26'!$B$9:$CQ$307,Y$1,0),0)*$G425</f>
        <v>0</v>
      </c>
      <c r="Z425" s="36">
        <f>IF($B425="P",VLOOKUP($E425,'[2]Costeo-JUL26'!$B$9:$CQ$307,Z$1,0),0)*$G425</f>
        <v>0</v>
      </c>
      <c r="AA425" s="35">
        <f>IF($B425="P",VLOOKUP($E425,'[2]Costeo-JUL26'!$B$9:$CQ$307,AA$1,0),0)</f>
        <v>0</v>
      </c>
      <c r="AB425" s="36">
        <f t="shared" si="196"/>
        <v>0</v>
      </c>
      <c r="AC425" s="36">
        <f t="shared" si="197"/>
        <v>0</v>
      </c>
      <c r="AD425" s="34">
        <f>IF($B425="P",VLOOKUP($E425,'[2]Costeo-JUL26'!$B$9:$CQ$307,AD$1,0),0)</f>
        <v>917993</v>
      </c>
      <c r="AE425" s="16">
        <f>IF($B425="P",VLOOKUP($E425,'[2]Costeo-JUL26'!$B$9:$CQ$307,AE$1,0),0)*$G425</f>
        <v>-57.006</v>
      </c>
      <c r="AF425" s="36">
        <f>IF($B425="P",VLOOKUP($E425,'[2]Costeo-JUL26'!$B$9:$CQ$307,AF$1,0),0)*$G425</f>
        <v>-1549.1038464000001</v>
      </c>
      <c r="AG425" s="35">
        <f>IF($B425="P",VLOOKUP($E425,'[2]Costeo-JUL26'!$B$9:$CQ$307,AG$1,0),0)</f>
        <v>6.0000000000000001E-3</v>
      </c>
      <c r="AH425" s="36">
        <f t="shared" si="198"/>
        <v>-9.2946230784000008</v>
      </c>
      <c r="AI425" s="36">
        <f t="shared" si="199"/>
        <v>-1558.3984694784001</v>
      </c>
      <c r="AJ425" s="34">
        <f>IF($B425="P",VLOOKUP($E425,'[2]Costeo-JUL26'!$B$9:$CQ$307,AJ$1,0),0)</f>
        <v>932381</v>
      </c>
      <c r="AK425" s="16">
        <f>IF($B425="P",VLOOKUP($E425,'[2]Costeo-JUL26'!$B$9:$CQ$307,AK$1,0),0)*$G425</f>
        <v>-57.006</v>
      </c>
      <c r="AL425" s="36">
        <f>IF($B425="P",VLOOKUP($E425,'[2]Costeo-JUL26'!$B$9:$CQ$307,AL$1,0),0)*$G425</f>
        <v>-3606.5746594799994</v>
      </c>
      <c r="AM425" s="35">
        <f>IF($B425="P",VLOOKUP($E425,'[2]Costeo-JUL26'!$B$9:$CQ$307,AM$1,0),0)</f>
        <v>1.7999999999999999E-2</v>
      </c>
      <c r="AN425" s="36">
        <f t="shared" si="200"/>
        <v>-64.918343870639987</v>
      </c>
      <c r="AO425" s="36">
        <f t="shared" si="201"/>
        <v>-3671.4930033506394</v>
      </c>
      <c r="AP425" s="34">
        <f>IF($B425="P",VLOOKUP($E425,'[2]Costeo-JUL26'!$B$9:$CQ$307,AP$1,0),0)</f>
        <v>929272</v>
      </c>
      <c r="AQ425" s="16">
        <f>IF($B425="P",VLOOKUP($E425,'[2]Costeo-JUL26'!$B$9:$CQ$307,AQ$1,0),0)*$G425</f>
        <v>-57.006</v>
      </c>
      <c r="AR425" s="36">
        <f>IF($B425="P",VLOOKUP($E425,'[2]Costeo-JUL26'!$B$9:$CQ$307,AR$1,0),0)*$G425</f>
        <v>-8374.2640590262708</v>
      </c>
      <c r="AS425" s="35">
        <f>IF($B425="P",VLOOKUP($E425,'[2]Costeo-JUL26'!$B$9:$CQ$307,AS$1,0),0)</f>
        <v>0.02</v>
      </c>
      <c r="AT425" s="36">
        <f t="shared" si="202"/>
        <v>-167.48528118052542</v>
      </c>
      <c r="AU425" s="36">
        <f t="shared" si="203"/>
        <v>-8541.7493402067958</v>
      </c>
      <c r="AV425" s="34">
        <f>IF($B425="P",VLOOKUP($E425,'[2]Costeo-JUL26'!$B$9:$CQ$307,AV$1,0),0)</f>
        <v>922605</v>
      </c>
      <c r="AW425" s="16">
        <f>IF($B425="P",VLOOKUP($E425,'[2]Costeo-JUL26'!$B$9:$CQ$307,AW$1,0),0)*$G425</f>
        <v>-0.16151699999999999</v>
      </c>
      <c r="AX425" s="36">
        <f>IF($B425="P",VLOOKUP($E425,'[2]Costeo-JUL26'!$B$9:$CQ$307,AX$1,0),0)*$G425</f>
        <v>-788.05745485844147</v>
      </c>
      <c r="AY425" s="35">
        <f>IF($B425="P",VLOOKUP($E425,'[2]Costeo-JUL26'!$B$9:$CQ$307,AY$1,0),0)</f>
        <v>0.03</v>
      </c>
      <c r="AZ425" s="36">
        <f t="shared" si="204"/>
        <v>-23.641723645753242</v>
      </c>
      <c r="BA425" s="36">
        <f t="shared" si="205"/>
        <v>-811.69917850419472</v>
      </c>
      <c r="BB425" s="34">
        <f>IF($B425="P",VLOOKUP($E425,'[2]Costeo-JUL26'!$B$9:$CQ$307,BB$1,0),0)</f>
        <v>902311</v>
      </c>
      <c r="BC425" s="16">
        <f>IF($B425="P",VLOOKUP($E425,'[2]Costeo-JUL26'!$B$9:$CQ$307,BC$1,0),0)*$G425</f>
        <v>-3.0538114199999997E-2</v>
      </c>
      <c r="BD425" s="36">
        <f>IF($B425="P",VLOOKUP($E425,'[2]Costeo-JUL26'!$B$9:$CQ$307,BD$1,0),0)*$G425</f>
        <v>-119.75964286185901</v>
      </c>
      <c r="BE425" s="35">
        <f>IF($B425="P",VLOOKUP($E425,'[2]Costeo-JUL26'!$B$9:$CQ$307,BE$1,0),0)</f>
        <v>0.03</v>
      </c>
      <c r="BF425" s="36">
        <f t="shared" si="206"/>
        <v>-3.59278928585577</v>
      </c>
      <c r="BG425" s="36">
        <f t="shared" si="207"/>
        <v>-123.35243214771478</v>
      </c>
      <c r="BH425" s="34">
        <f>IF($B425="P",VLOOKUP($E425,'[2]Costeo-JUL26'!$B$9:$CQ$307,BH$1,0),0)</f>
        <v>902302</v>
      </c>
      <c r="BI425" s="16">
        <f>IF($B425="P",VLOOKUP($E425,'[2]Costeo-JUL26'!$B$9:$CQ$307,BI$1,0),0)*$G425</f>
        <v>-0.40718571428571426</v>
      </c>
      <c r="BJ425" s="36">
        <f>IF($B425="P",VLOOKUP($E425,'[2]Costeo-JUL26'!$B$9:$CQ$307,BJ$1,0),0)*$G425</f>
        <v>-267.84676285714283</v>
      </c>
      <c r="BK425" s="35">
        <f>IF(BH425=910319,0,IF($B425="P",VLOOKUP($E425,'[2]Costeo-JUL26'!$B$9:$CQ$307,BK$1,0),0))</f>
        <v>0.02</v>
      </c>
      <c r="BL425" s="36">
        <f t="shared" si="208"/>
        <v>-5.3569352571428572</v>
      </c>
      <c r="BM425" s="36">
        <f t="shared" si="209"/>
        <v>-273.20369811428571</v>
      </c>
      <c r="BN425" s="34">
        <f>IF($B425="P",VLOOKUP($E425,'[2]Costeo-JUL26'!$B$9:$CQ$307,BN$1,0),0)</f>
        <v>0</v>
      </c>
      <c r="BO425" s="16">
        <f>IF($B425="P",VLOOKUP($E425,'[2]Costeo-JUL26'!$B$9:$CQ$307,BO$1,0),0)*$G425</f>
        <v>0</v>
      </c>
      <c r="BP425" s="36">
        <f>IF($B425="P",VLOOKUP($E425,'[2]Costeo-JUL26'!$B$9:$CQ$307,BP$1,0),0)*$G425</f>
        <v>0</v>
      </c>
      <c r="BQ425" s="35">
        <f>IF($B425="P",VLOOKUP($E425,'[2]Costeo-JUL26'!$B$9:$CQ$307,BQ$1,0),0)</f>
        <v>0</v>
      </c>
      <c r="BR425" s="36">
        <f t="shared" si="210"/>
        <v>0</v>
      </c>
      <c r="BS425" s="36">
        <f t="shared" si="211"/>
        <v>0</v>
      </c>
      <c r="BT425" s="34">
        <f>IF($B425="P",VLOOKUP($E425,'[2]Costeo-JUL26'!$B$9:$CQ$307,BT$1,0),0)</f>
        <v>0</v>
      </c>
      <c r="BU425" s="16">
        <f>IF($B425="P",VLOOKUP($E425,'[2]Costeo-JUL26'!$B$9:$CQ$307,BU$1,0),0)*$G425</f>
        <v>0</v>
      </c>
      <c r="BV425" s="36">
        <f>IF($B425="P",VLOOKUP($E425,'[2]Costeo-JUL26'!$B$9:$CQ$307,BV$1,0),0)*$G425</f>
        <v>0</v>
      </c>
      <c r="BW425" s="35">
        <f>IF($B425="P",VLOOKUP($E425,'[2]Costeo-JUL26'!$B$9:$CQ$307,BW$1,0),0)</f>
        <v>0</v>
      </c>
      <c r="BX425" s="36">
        <f t="shared" si="212"/>
        <v>0</v>
      </c>
      <c r="BY425" s="36">
        <f t="shared" si="213"/>
        <v>0</v>
      </c>
      <c r="BZ425" s="34">
        <f>IF($B425="P",VLOOKUP($E425,'[2]Costeo-JUL26'!$B$9:$CQ$307,BZ$1,0),0)</f>
        <v>0</v>
      </c>
      <c r="CA425" s="16">
        <f>IF($B425="P",VLOOKUP($E425,'[2]Costeo-JUL26'!$B$9:$CQ$307,CA$1,0),0)*$G425</f>
        <v>0</v>
      </c>
      <c r="CB425" s="36">
        <f>IF($B425="P",VLOOKUP($E425,'[2]Costeo-JUL26'!$B$9:$CQ$307,CB$1,0),0)*$G425</f>
        <v>0</v>
      </c>
      <c r="CC425" s="35">
        <f>IF($B425="P",VLOOKUP($E425,'[2]Costeo-JUL26'!$B$9:$CQ$307,CC$1,0),0)</f>
        <v>0</v>
      </c>
      <c r="CD425" s="36">
        <f t="shared" si="214"/>
        <v>0</v>
      </c>
      <c r="CE425" s="36">
        <f t="shared" si="215"/>
        <v>0</v>
      </c>
      <c r="CF425" s="37">
        <f t="shared" si="187"/>
        <v>-37725.620121802036</v>
      </c>
      <c r="CG425" s="36">
        <f>IF($B425="r",VLOOKUP($E425,'[2]Costeo-JUL26'!$B$9:$CQ$307,CG$1,0),0)*$G425</f>
        <v>0</v>
      </c>
      <c r="CH425" s="35">
        <f>VLOOKUP($E425,'[2]TEORICOS (05.26)'!$A$8:$T$251,CH$1,0)</f>
        <v>0.15</v>
      </c>
      <c r="CI425" s="36">
        <f t="shared" si="216"/>
        <v>0</v>
      </c>
      <c r="CJ425" s="37">
        <f t="shared" si="217"/>
        <v>0</v>
      </c>
      <c r="CM425" s="16">
        <f>SUMIFS('[1]Ajuste Inventario'!$I:$I,'[1]Ajuste Inventario'!$B:$B,E425,'[1]Ajuste Inventario'!$S:$S,D425)*-1</f>
        <v>0</v>
      </c>
      <c r="CN425" s="36">
        <f t="shared" si="188"/>
        <v>0</v>
      </c>
      <c r="CP425" t="str">
        <f t="shared" si="189"/>
        <v>2103Org.Vtas La Plata</v>
      </c>
      <c r="CQ425" s="10" t="e">
        <f t="shared" si="190"/>
        <v>#DIV/0!</v>
      </c>
    </row>
    <row r="426" spans="1:95" x14ac:dyDescent="0.25">
      <c r="A426" s="30">
        <v>46204</v>
      </c>
      <c r="B426" s="31" t="str">
        <f>VLOOKUP($E426,'[2]TEORICOS (05.26)'!$A$8:$T$251,B$1,0)</f>
        <v>R</v>
      </c>
      <c r="C426" s="32" t="str">
        <f>VLOOKUP($E426,'[2]TEORICOS (05.26)'!$A$8:$T$251,C$1,0)</f>
        <v>Monster</v>
      </c>
      <c r="D426" t="s">
        <v>218</v>
      </c>
      <c r="E426">
        <v>3096</v>
      </c>
      <c r="F426" t="s">
        <v>223</v>
      </c>
      <c r="G426" s="16">
        <v>-0.16700000000000001</v>
      </c>
      <c r="H426" s="16">
        <v>-8.3500000000000005E-2</v>
      </c>
      <c r="I426" s="33">
        <v>-2031.03</v>
      </c>
      <c r="J426" s="33">
        <v>-1909.17</v>
      </c>
      <c r="K426" s="34">
        <f>IF($B426="P",VLOOKUP($E426,'[2]Costeo-JUL26'!$B$9:$CQ$307,K$1,0),0)</f>
        <v>0</v>
      </c>
      <c r="L426" s="35">
        <f>VLOOKUP($E426,'[2]TEORICOS (05.26)'!$A$8:$T$251,L$1,0)</f>
        <v>0</v>
      </c>
      <c r="M426" s="36">
        <f t="shared" si="191"/>
        <v>0</v>
      </c>
      <c r="N426" s="35">
        <f>IF($B426="P",VLOOKUP($E426,'[2]Costeo-JUL26'!$B$9:$CQ$307,N$1,0),0)</f>
        <v>0</v>
      </c>
      <c r="O426" s="36">
        <f t="shared" si="192"/>
        <v>0</v>
      </c>
      <c r="P426" s="36">
        <f>IF($B426="P",VLOOKUP($E426,'[2]Costeo-JUL26'!$B$9:$CQ$307,P$1,0),0)*H426</f>
        <v>0</v>
      </c>
      <c r="Q426" s="36">
        <f t="shared" si="193"/>
        <v>0</v>
      </c>
      <c r="R426" s="34">
        <f>IF($B426="P",VLOOKUP($E426,'[2]Costeo-JUL26'!$B$9:$CQ$307,R$1,0),0)</f>
        <v>0</v>
      </c>
      <c r="S426" s="16">
        <f>IF($B426="P",VLOOKUP($E426,'[2]Costeo-JUL26'!$B$9:$CQ$307,S$1,0),0)*$G426</f>
        <v>0</v>
      </c>
      <c r="T426" s="36">
        <f>IF($B426="P",VLOOKUP($E426,'[2]Costeo-JUL26'!$B$9:$CQ$307,T$1,0),0)*$G426</f>
        <v>0</v>
      </c>
      <c r="U426" s="35">
        <f>IF($B426="P",VLOOKUP($E426,'[2]Costeo-JUL26'!$B$9:$CQ$307,U$1,0),0)</f>
        <v>0</v>
      </c>
      <c r="V426" s="36">
        <f t="shared" si="194"/>
        <v>0</v>
      </c>
      <c r="W426" s="36">
        <f t="shared" si="195"/>
        <v>0</v>
      </c>
      <c r="X426" s="34">
        <f>IF($B426="P",VLOOKUP($E426,'[2]Costeo-JUL26'!$B$9:$CQ$307,X$1,0),0)</f>
        <v>0</v>
      </c>
      <c r="Y426" s="16">
        <f>IF($B426="P",VLOOKUP($E426,'[2]Costeo-JUL26'!$B$9:$CQ$307,Y$1,0),0)*$G426</f>
        <v>0</v>
      </c>
      <c r="Z426" s="36">
        <f>IF($B426="P",VLOOKUP($E426,'[2]Costeo-JUL26'!$B$9:$CQ$307,Z$1,0),0)*$G426</f>
        <v>0</v>
      </c>
      <c r="AA426" s="35">
        <f>IF($B426="P",VLOOKUP($E426,'[2]Costeo-JUL26'!$B$9:$CQ$307,AA$1,0),0)</f>
        <v>0</v>
      </c>
      <c r="AB426" s="36">
        <f t="shared" si="196"/>
        <v>0</v>
      </c>
      <c r="AC426" s="36">
        <f t="shared" si="197"/>
        <v>0</v>
      </c>
      <c r="AD426" s="34">
        <f>IF($B426="P",VLOOKUP($E426,'[2]Costeo-JUL26'!$B$9:$CQ$307,AD$1,0),0)</f>
        <v>0</v>
      </c>
      <c r="AE426" s="16">
        <f>IF($B426="P",VLOOKUP($E426,'[2]Costeo-JUL26'!$B$9:$CQ$307,AE$1,0),0)*$G426</f>
        <v>0</v>
      </c>
      <c r="AF426" s="36">
        <f>IF($B426="P",VLOOKUP($E426,'[2]Costeo-JUL26'!$B$9:$CQ$307,AF$1,0),0)*$G426</f>
        <v>0</v>
      </c>
      <c r="AG426" s="35">
        <f>IF($B426="P",VLOOKUP($E426,'[2]Costeo-JUL26'!$B$9:$CQ$307,AG$1,0),0)</f>
        <v>0</v>
      </c>
      <c r="AH426" s="36">
        <f t="shared" si="198"/>
        <v>0</v>
      </c>
      <c r="AI426" s="36">
        <f t="shared" si="199"/>
        <v>0</v>
      </c>
      <c r="AJ426" s="34">
        <f>IF($B426="P",VLOOKUP($E426,'[2]Costeo-JUL26'!$B$9:$CQ$307,AJ$1,0),0)</f>
        <v>0</v>
      </c>
      <c r="AK426" s="16">
        <f>IF($B426="P",VLOOKUP($E426,'[2]Costeo-JUL26'!$B$9:$CQ$307,AK$1,0),0)*$G426</f>
        <v>0</v>
      </c>
      <c r="AL426" s="36">
        <f>IF($B426="P",VLOOKUP($E426,'[2]Costeo-JUL26'!$B$9:$CQ$307,AL$1,0),0)*$G426</f>
        <v>0</v>
      </c>
      <c r="AM426" s="35">
        <f>IF($B426="P",VLOOKUP($E426,'[2]Costeo-JUL26'!$B$9:$CQ$307,AM$1,0),0)</f>
        <v>0</v>
      </c>
      <c r="AN426" s="36">
        <f t="shared" si="200"/>
        <v>0</v>
      </c>
      <c r="AO426" s="36">
        <f t="shared" si="201"/>
        <v>0</v>
      </c>
      <c r="AP426" s="34">
        <f>IF($B426="P",VLOOKUP($E426,'[2]Costeo-JUL26'!$B$9:$CQ$307,AP$1,0),0)</f>
        <v>0</v>
      </c>
      <c r="AQ426" s="16">
        <f>IF($B426="P",VLOOKUP($E426,'[2]Costeo-JUL26'!$B$9:$CQ$307,AQ$1,0),0)*$G426</f>
        <v>0</v>
      </c>
      <c r="AR426" s="36">
        <f>IF($B426="P",VLOOKUP($E426,'[2]Costeo-JUL26'!$B$9:$CQ$307,AR$1,0),0)*$G426</f>
        <v>0</v>
      </c>
      <c r="AS426" s="35">
        <f>IF($B426="P",VLOOKUP($E426,'[2]Costeo-JUL26'!$B$9:$CQ$307,AS$1,0),0)</f>
        <v>0</v>
      </c>
      <c r="AT426" s="36">
        <f t="shared" si="202"/>
        <v>0</v>
      </c>
      <c r="AU426" s="36">
        <f t="shared" si="203"/>
        <v>0</v>
      </c>
      <c r="AV426" s="34">
        <f>IF($B426="P",VLOOKUP($E426,'[2]Costeo-JUL26'!$B$9:$CQ$307,AV$1,0),0)</f>
        <v>0</v>
      </c>
      <c r="AW426" s="16">
        <f>IF($B426="P",VLOOKUP($E426,'[2]Costeo-JUL26'!$B$9:$CQ$307,AW$1,0),0)*$G426</f>
        <v>0</v>
      </c>
      <c r="AX426" s="36">
        <f>IF($B426="P",VLOOKUP($E426,'[2]Costeo-JUL26'!$B$9:$CQ$307,AX$1,0),0)*$G426</f>
        <v>0</v>
      </c>
      <c r="AY426" s="35">
        <f>IF($B426="P",VLOOKUP($E426,'[2]Costeo-JUL26'!$B$9:$CQ$307,AY$1,0),0)</f>
        <v>0</v>
      </c>
      <c r="AZ426" s="36">
        <f t="shared" si="204"/>
        <v>0</v>
      </c>
      <c r="BA426" s="36">
        <f t="shared" si="205"/>
        <v>0</v>
      </c>
      <c r="BB426" s="34">
        <f>IF($B426="P",VLOOKUP($E426,'[2]Costeo-JUL26'!$B$9:$CQ$307,BB$1,0),0)</f>
        <v>0</v>
      </c>
      <c r="BC426" s="16">
        <f>IF($B426="P",VLOOKUP($E426,'[2]Costeo-JUL26'!$B$9:$CQ$307,BC$1,0),0)*$G426</f>
        <v>0</v>
      </c>
      <c r="BD426" s="36">
        <f>IF($B426="P",VLOOKUP($E426,'[2]Costeo-JUL26'!$B$9:$CQ$307,BD$1,0),0)*$G426</f>
        <v>0</v>
      </c>
      <c r="BE426" s="35">
        <f>IF($B426="P",VLOOKUP($E426,'[2]Costeo-JUL26'!$B$9:$CQ$307,BE$1,0),0)</f>
        <v>0</v>
      </c>
      <c r="BF426" s="36">
        <f t="shared" si="206"/>
        <v>0</v>
      </c>
      <c r="BG426" s="36">
        <f t="shared" si="207"/>
        <v>0</v>
      </c>
      <c r="BH426" s="34">
        <f>IF($B426="P",VLOOKUP($E426,'[2]Costeo-JUL26'!$B$9:$CQ$307,BH$1,0),0)</f>
        <v>0</v>
      </c>
      <c r="BI426" s="16">
        <f>IF($B426="P",VLOOKUP($E426,'[2]Costeo-JUL26'!$B$9:$CQ$307,BI$1,0),0)*$G426</f>
        <v>0</v>
      </c>
      <c r="BJ426" s="36">
        <f>IF($B426="P",VLOOKUP($E426,'[2]Costeo-JUL26'!$B$9:$CQ$307,BJ$1,0),0)*$G426</f>
        <v>0</v>
      </c>
      <c r="BK426" s="35">
        <f>IF(BH426=910319,0,IF($B426="P",VLOOKUP($E426,'[2]Costeo-JUL26'!$B$9:$CQ$307,BK$1,0),0))</f>
        <v>0</v>
      </c>
      <c r="BL426" s="36">
        <f t="shared" si="208"/>
        <v>0</v>
      </c>
      <c r="BM426" s="36">
        <f t="shared" si="209"/>
        <v>0</v>
      </c>
      <c r="BN426" s="34">
        <f>IF($B426="P",VLOOKUP($E426,'[2]Costeo-JUL26'!$B$9:$CQ$307,BN$1,0),0)</f>
        <v>0</v>
      </c>
      <c r="BO426" s="16">
        <f>IF($B426="P",VLOOKUP($E426,'[2]Costeo-JUL26'!$B$9:$CQ$307,BO$1,0),0)*$G426</f>
        <v>0</v>
      </c>
      <c r="BP426" s="36">
        <f>IF($B426="P",VLOOKUP($E426,'[2]Costeo-JUL26'!$B$9:$CQ$307,BP$1,0),0)*$G426</f>
        <v>0</v>
      </c>
      <c r="BQ426" s="35">
        <f>IF($B426="P",VLOOKUP($E426,'[2]Costeo-JUL26'!$B$9:$CQ$307,BQ$1,0),0)</f>
        <v>0</v>
      </c>
      <c r="BR426" s="36">
        <f t="shared" si="210"/>
        <v>0</v>
      </c>
      <c r="BS426" s="36">
        <f t="shared" si="211"/>
        <v>0</v>
      </c>
      <c r="BT426" s="34">
        <f>IF($B426="P",VLOOKUP($E426,'[2]Costeo-JUL26'!$B$9:$CQ$307,BT$1,0),0)</f>
        <v>0</v>
      </c>
      <c r="BU426" s="16">
        <f>IF($B426="P",VLOOKUP($E426,'[2]Costeo-JUL26'!$B$9:$CQ$307,BU$1,0),0)*$G426</f>
        <v>0</v>
      </c>
      <c r="BV426" s="36">
        <f>IF($B426="P",VLOOKUP($E426,'[2]Costeo-JUL26'!$B$9:$CQ$307,BV$1,0),0)*$G426</f>
        <v>0</v>
      </c>
      <c r="BW426" s="35">
        <f>IF($B426="P",VLOOKUP($E426,'[2]Costeo-JUL26'!$B$9:$CQ$307,BW$1,0),0)</f>
        <v>0</v>
      </c>
      <c r="BX426" s="36">
        <f t="shared" si="212"/>
        <v>0</v>
      </c>
      <c r="BY426" s="36">
        <f t="shared" si="213"/>
        <v>0</v>
      </c>
      <c r="BZ426" s="34">
        <f>IF($B426="P",VLOOKUP($E426,'[2]Costeo-JUL26'!$B$9:$CQ$307,BZ$1,0),0)</f>
        <v>0</v>
      </c>
      <c r="CA426" s="16">
        <f>IF($B426="P",VLOOKUP($E426,'[2]Costeo-JUL26'!$B$9:$CQ$307,CA$1,0),0)*$G426</f>
        <v>0</v>
      </c>
      <c r="CB426" s="36">
        <f>IF($B426="P",VLOOKUP($E426,'[2]Costeo-JUL26'!$B$9:$CQ$307,CB$1,0),0)*$G426</f>
        <v>0</v>
      </c>
      <c r="CC426" s="35">
        <f>IF($B426="P",VLOOKUP($E426,'[2]Costeo-JUL26'!$B$9:$CQ$307,CC$1,0),0)</f>
        <v>0</v>
      </c>
      <c r="CD426" s="36">
        <f t="shared" si="214"/>
        <v>0</v>
      </c>
      <c r="CE426" s="36">
        <f t="shared" si="215"/>
        <v>0</v>
      </c>
      <c r="CF426" s="37">
        <f t="shared" si="187"/>
        <v>0</v>
      </c>
      <c r="CG426" s="36">
        <f>IF($B426="r",VLOOKUP($E426,'[2]Costeo-JUL26'!$B$9:$CQ$307,CG$1,0),0)*$G426</f>
        <v>-1204.1568400000001</v>
      </c>
      <c r="CH426" s="35">
        <f>VLOOKUP($E426,'[2]TEORICOS (05.26)'!$A$8:$T$251,CH$1,0)</f>
        <v>0</v>
      </c>
      <c r="CI426" s="36">
        <f t="shared" si="216"/>
        <v>0</v>
      </c>
      <c r="CJ426" s="37">
        <f t="shared" si="217"/>
        <v>-1204.1568400000001</v>
      </c>
      <c r="CM426" s="16">
        <f>SUMIFS('[1]Ajuste Inventario'!$I:$I,'[1]Ajuste Inventario'!$B:$B,E426,'[1]Ajuste Inventario'!$S:$S,D426)*-1</f>
        <v>0</v>
      </c>
      <c r="CN426" s="36">
        <f t="shared" si="188"/>
        <v>0</v>
      </c>
      <c r="CP426" t="str">
        <f t="shared" si="189"/>
        <v>3096Org.Vtas La Plata</v>
      </c>
      <c r="CQ426" s="10" t="e">
        <f t="shared" si="190"/>
        <v>#DIV/0!</v>
      </c>
    </row>
    <row r="427" spans="1:95" x14ac:dyDescent="0.25">
      <c r="A427" s="30">
        <v>46204</v>
      </c>
      <c r="B427" s="31" t="str">
        <f>VLOOKUP($E427,'[2]TEORICOS (05.26)'!$A$8:$T$251,B$1,0)</f>
        <v>P</v>
      </c>
      <c r="C427" s="32" t="str">
        <f>VLOOKUP($E427,'[2]TEORICOS (05.26)'!$A$8:$T$251,C$1,0)</f>
        <v>Cepita</v>
      </c>
      <c r="D427" t="s">
        <v>218</v>
      </c>
      <c r="E427">
        <v>3406</v>
      </c>
      <c r="F427" t="s">
        <v>224</v>
      </c>
      <c r="G427" s="16">
        <v>-6.8330000000000002</v>
      </c>
      <c r="H427" s="16">
        <v>-7.2224809999999993</v>
      </c>
      <c r="I427" s="33">
        <v>-76534.59</v>
      </c>
      <c r="J427" s="33">
        <v>-69294.39</v>
      </c>
      <c r="K427" s="34">
        <f>IF($B427="P",VLOOKUP($E427,'[2]Costeo-JUL26'!$B$9:$CQ$307,K$1,0),0)</f>
        <v>939823</v>
      </c>
      <c r="L427" s="35">
        <f>VLOOKUP($E427,'[2]TEORICOS (05.26)'!$A$8:$T$251,L$1,0)</f>
        <v>0.2</v>
      </c>
      <c r="M427" s="36">
        <f t="shared" si="191"/>
        <v>-13858.878000000001</v>
      </c>
      <c r="N427" s="35">
        <f>IF($B427="P",VLOOKUP($E427,'[2]Costeo-JUL26'!$B$9:$CQ$307,N$1,0),0)</f>
        <v>0.03</v>
      </c>
      <c r="O427" s="36">
        <f t="shared" si="192"/>
        <v>-415.76634000000001</v>
      </c>
      <c r="P427" s="36">
        <f>IF($B427="P",VLOOKUP($E427,'[2]Costeo-JUL26'!$B$9:$CQ$307,P$1,0),0)*H427</f>
        <v>0</v>
      </c>
      <c r="Q427" s="36">
        <f t="shared" si="193"/>
        <v>-14274.644340000001</v>
      </c>
      <c r="R427" s="34">
        <f>IF($B427="P",VLOOKUP($E427,'[2]Costeo-JUL26'!$B$9:$CQ$307,R$1,0),0)</f>
        <v>902332</v>
      </c>
      <c r="S427" s="16">
        <f>IF($B427="P",VLOOKUP($E427,'[2]Costeo-JUL26'!$B$9:$CQ$307,S$1,0),0)*$G427</f>
        <v>-3.6507489060000005</v>
      </c>
      <c r="T427" s="36">
        <f>IF($B427="P",VLOOKUP($E427,'[2]Costeo-JUL26'!$B$9:$CQ$307,T$1,0),0)*$G427</f>
        <v>-2546.5941174818618</v>
      </c>
      <c r="U427" s="35">
        <f>IF($B427="P",VLOOKUP($E427,'[2]Costeo-JUL26'!$B$9:$CQ$307,U$1,0),0)</f>
        <v>1.4999999999999999E-2</v>
      </c>
      <c r="V427" s="36">
        <f t="shared" si="194"/>
        <v>-38.198911762227922</v>
      </c>
      <c r="W427" s="36">
        <f t="shared" si="195"/>
        <v>-2584.7930292440897</v>
      </c>
      <c r="X427" s="34">
        <f>IF($B427="P",VLOOKUP($E427,'[2]Costeo-JUL26'!$B$9:$CQ$307,X$1,0),0)</f>
        <v>0</v>
      </c>
      <c r="Y427" s="16">
        <f>IF($B427="P",VLOOKUP($E427,'[2]Costeo-JUL26'!$B$9:$CQ$307,Y$1,0),0)*$G427</f>
        <v>0</v>
      </c>
      <c r="Z427" s="36">
        <f>IF($B427="P",VLOOKUP($E427,'[2]Costeo-JUL26'!$B$9:$CQ$307,Z$1,0),0)*$G427</f>
        <v>0</v>
      </c>
      <c r="AA427" s="35">
        <f>IF($B427="P",VLOOKUP($E427,'[2]Costeo-JUL26'!$B$9:$CQ$307,AA$1,0),0)</f>
        <v>0</v>
      </c>
      <c r="AB427" s="36">
        <f t="shared" si="196"/>
        <v>0</v>
      </c>
      <c r="AC427" s="36">
        <f t="shared" si="197"/>
        <v>0</v>
      </c>
      <c r="AD427" s="34">
        <f>IF($B427="P",VLOOKUP($E427,'[2]Costeo-JUL26'!$B$9:$CQ$307,AD$1,0),0)</f>
        <v>917993</v>
      </c>
      <c r="AE427" s="16">
        <f>IF($B427="P",VLOOKUP($E427,'[2]Costeo-JUL26'!$B$9:$CQ$307,AE$1,0),0)*$G427</f>
        <v>-40.998000000000005</v>
      </c>
      <c r="AF427" s="36">
        <f>IF($B427="P",VLOOKUP($E427,'[2]Costeo-JUL26'!$B$9:$CQ$307,AF$1,0),0)*$G427</f>
        <v>-1114.0960512000001</v>
      </c>
      <c r="AG427" s="35">
        <f>IF($B427="P",VLOOKUP($E427,'[2]Costeo-JUL26'!$B$9:$CQ$307,AG$1,0),0)</f>
        <v>6.0000000000000001E-3</v>
      </c>
      <c r="AH427" s="36">
        <f t="shared" si="198"/>
        <v>-6.6845763072000013</v>
      </c>
      <c r="AI427" s="36">
        <f t="shared" si="199"/>
        <v>-1120.7806275072001</v>
      </c>
      <c r="AJ427" s="34">
        <f>IF($B427="P",VLOOKUP($E427,'[2]Costeo-JUL26'!$B$9:$CQ$307,AJ$1,0),0)</f>
        <v>939572</v>
      </c>
      <c r="AK427" s="16">
        <f>IF($B427="P",VLOOKUP($E427,'[2]Costeo-JUL26'!$B$9:$CQ$307,AK$1,0),0)*$G427</f>
        <v>-40.998000000000005</v>
      </c>
      <c r="AL427" s="36">
        <f>IF($B427="P",VLOOKUP($E427,'[2]Costeo-JUL26'!$B$9:$CQ$307,AL$1,0),0)*$G427</f>
        <v>-2593.8032468399997</v>
      </c>
      <c r="AM427" s="35">
        <f>IF($B427="P",VLOOKUP($E427,'[2]Costeo-JUL26'!$B$9:$CQ$307,AM$1,0),0)</f>
        <v>1.7999999999999999E-2</v>
      </c>
      <c r="AN427" s="36">
        <f t="shared" si="200"/>
        <v>-46.688458443119991</v>
      </c>
      <c r="AO427" s="36">
        <f t="shared" si="201"/>
        <v>-2640.4917052831197</v>
      </c>
      <c r="AP427" s="34">
        <f>IF($B427="P",VLOOKUP($E427,'[2]Costeo-JUL26'!$B$9:$CQ$307,AP$1,0),0)</f>
        <v>929272</v>
      </c>
      <c r="AQ427" s="16">
        <f>IF($B427="P",VLOOKUP($E427,'[2]Costeo-JUL26'!$B$9:$CQ$307,AQ$1,0),0)*$G427</f>
        <v>-40.998000000000005</v>
      </c>
      <c r="AR427" s="36">
        <f>IF($B427="P",VLOOKUP($E427,'[2]Costeo-JUL26'!$B$9:$CQ$307,AR$1,0),0)*$G427</f>
        <v>-6022.6656473346502</v>
      </c>
      <c r="AS427" s="35">
        <f>IF($B427="P",VLOOKUP($E427,'[2]Costeo-JUL26'!$B$9:$CQ$307,AS$1,0),0)</f>
        <v>0.02</v>
      </c>
      <c r="AT427" s="36">
        <f t="shared" si="202"/>
        <v>-120.453312946693</v>
      </c>
      <c r="AU427" s="36">
        <f t="shared" si="203"/>
        <v>-6143.1189602813429</v>
      </c>
      <c r="AV427" s="34">
        <f>IF($B427="P",VLOOKUP($E427,'[2]Costeo-JUL26'!$B$9:$CQ$307,AV$1,0),0)</f>
        <v>922605</v>
      </c>
      <c r="AW427" s="16">
        <f>IF($B427="P",VLOOKUP($E427,'[2]Costeo-JUL26'!$B$9:$CQ$307,AW$1,0),0)*$G427</f>
        <v>-0.11616100000000001</v>
      </c>
      <c r="AX427" s="36">
        <f>IF($B427="P",VLOOKUP($E427,'[2]Costeo-JUL26'!$B$9:$CQ$307,AX$1,0),0)*$G427</f>
        <v>-566.76103452770565</v>
      </c>
      <c r="AY427" s="35">
        <f>IF($B427="P",VLOOKUP($E427,'[2]Costeo-JUL26'!$B$9:$CQ$307,AY$1,0),0)</f>
        <v>0.03</v>
      </c>
      <c r="AZ427" s="36">
        <f t="shared" si="204"/>
        <v>-17.002831035831168</v>
      </c>
      <c r="BA427" s="36">
        <f t="shared" si="205"/>
        <v>-583.7638655635368</v>
      </c>
      <c r="BB427" s="34">
        <f>IF($B427="P",VLOOKUP($E427,'[2]Costeo-JUL26'!$B$9:$CQ$307,BB$1,0),0)</f>
        <v>902311</v>
      </c>
      <c r="BC427" s="16">
        <f>IF($B427="P",VLOOKUP($E427,'[2]Costeo-JUL26'!$B$9:$CQ$307,BC$1,0),0)*$G427</f>
        <v>-2.1962628599999999E-2</v>
      </c>
      <c r="BD427" s="36">
        <f>IF($B427="P",VLOOKUP($E427,'[2]Costeo-JUL26'!$B$9:$CQ$307,BD$1,0),0)*$G427</f>
        <v>-86.129632636047006</v>
      </c>
      <c r="BE427" s="35">
        <f>IF($B427="P",VLOOKUP($E427,'[2]Costeo-JUL26'!$B$9:$CQ$307,BE$1,0),0)</f>
        <v>0.03</v>
      </c>
      <c r="BF427" s="36">
        <f t="shared" si="206"/>
        <v>-2.5838889790814101</v>
      </c>
      <c r="BG427" s="36">
        <f t="shared" si="207"/>
        <v>-88.713521615128414</v>
      </c>
      <c r="BH427" s="34">
        <f>IF($B427="P",VLOOKUP($E427,'[2]Costeo-JUL26'!$B$9:$CQ$307,BH$1,0),0)</f>
        <v>902302</v>
      </c>
      <c r="BI427" s="16">
        <f>IF($B427="P",VLOOKUP($E427,'[2]Costeo-JUL26'!$B$9:$CQ$307,BI$1,0),0)*$G427</f>
        <v>-0.29284285714285713</v>
      </c>
      <c r="BJ427" s="36">
        <f>IF($B427="P",VLOOKUP($E427,'[2]Costeo-JUL26'!$B$9:$CQ$307,BJ$1,0),0)*$G427</f>
        <v>-192.63203142857142</v>
      </c>
      <c r="BK427" s="35">
        <f>IF(BH427=910319,0,IF($B427="P",VLOOKUP($E427,'[2]Costeo-JUL26'!$B$9:$CQ$307,BK$1,0),0))</f>
        <v>0.02</v>
      </c>
      <c r="BL427" s="36">
        <f t="shared" si="208"/>
        <v>-3.8526406285714287</v>
      </c>
      <c r="BM427" s="36">
        <f t="shared" si="209"/>
        <v>-196.48467205714286</v>
      </c>
      <c r="BN427" s="34">
        <f>IF($B427="P",VLOOKUP($E427,'[2]Costeo-JUL26'!$B$9:$CQ$307,BN$1,0),0)</f>
        <v>0</v>
      </c>
      <c r="BO427" s="16">
        <f>IF($B427="P",VLOOKUP($E427,'[2]Costeo-JUL26'!$B$9:$CQ$307,BO$1,0),0)*$G427</f>
        <v>0</v>
      </c>
      <c r="BP427" s="36">
        <f>IF($B427="P",VLOOKUP($E427,'[2]Costeo-JUL26'!$B$9:$CQ$307,BP$1,0),0)*$G427</f>
        <v>0</v>
      </c>
      <c r="BQ427" s="35">
        <f>IF($B427="P",VLOOKUP($E427,'[2]Costeo-JUL26'!$B$9:$CQ$307,BQ$1,0),0)</f>
        <v>0</v>
      </c>
      <c r="BR427" s="36">
        <f t="shared" si="210"/>
        <v>0</v>
      </c>
      <c r="BS427" s="36">
        <f t="shared" si="211"/>
        <v>0</v>
      </c>
      <c r="BT427" s="34">
        <f>IF($B427="P",VLOOKUP($E427,'[2]Costeo-JUL26'!$B$9:$CQ$307,BT$1,0),0)</f>
        <v>0</v>
      </c>
      <c r="BU427" s="16">
        <f>IF($B427="P",VLOOKUP($E427,'[2]Costeo-JUL26'!$B$9:$CQ$307,BU$1,0),0)*$G427</f>
        <v>0</v>
      </c>
      <c r="BV427" s="36">
        <f>IF($B427="P",VLOOKUP($E427,'[2]Costeo-JUL26'!$B$9:$CQ$307,BV$1,0),0)*$G427</f>
        <v>0</v>
      </c>
      <c r="BW427" s="35">
        <f>IF($B427="P",VLOOKUP($E427,'[2]Costeo-JUL26'!$B$9:$CQ$307,BW$1,0),0)</f>
        <v>0</v>
      </c>
      <c r="BX427" s="36">
        <f t="shared" si="212"/>
        <v>0</v>
      </c>
      <c r="BY427" s="36">
        <f t="shared" si="213"/>
        <v>0</v>
      </c>
      <c r="BZ427" s="34">
        <f>IF($B427="P",VLOOKUP($E427,'[2]Costeo-JUL26'!$B$9:$CQ$307,BZ$1,0),0)</f>
        <v>0</v>
      </c>
      <c r="CA427" s="16">
        <f>IF($B427="P",VLOOKUP($E427,'[2]Costeo-JUL26'!$B$9:$CQ$307,CA$1,0),0)*$G427</f>
        <v>0</v>
      </c>
      <c r="CB427" s="36">
        <f>IF($B427="P",VLOOKUP($E427,'[2]Costeo-JUL26'!$B$9:$CQ$307,CB$1,0),0)*$G427</f>
        <v>0</v>
      </c>
      <c r="CC427" s="35">
        <f>IF($B427="P",VLOOKUP($E427,'[2]Costeo-JUL26'!$B$9:$CQ$307,CC$1,0),0)</f>
        <v>0</v>
      </c>
      <c r="CD427" s="36">
        <f t="shared" si="214"/>
        <v>0</v>
      </c>
      <c r="CE427" s="36">
        <f t="shared" si="215"/>
        <v>0</v>
      </c>
      <c r="CF427" s="37">
        <f t="shared" si="187"/>
        <v>-27632.790721551562</v>
      </c>
      <c r="CG427" s="36">
        <f>IF($B427="r",VLOOKUP($E427,'[2]Costeo-JUL26'!$B$9:$CQ$307,CG$1,0),0)*$G427</f>
        <v>0</v>
      </c>
      <c r="CH427" s="35">
        <f>VLOOKUP($E427,'[2]TEORICOS (05.26)'!$A$8:$T$251,CH$1,0)</f>
        <v>0.15</v>
      </c>
      <c r="CI427" s="36">
        <f t="shared" si="216"/>
        <v>0</v>
      </c>
      <c r="CJ427" s="37">
        <f t="shared" si="217"/>
        <v>0</v>
      </c>
      <c r="CM427" s="16">
        <f>SUMIFS('[1]Ajuste Inventario'!$I:$I,'[1]Ajuste Inventario'!$B:$B,E427,'[1]Ajuste Inventario'!$S:$S,D427)*-1</f>
        <v>0</v>
      </c>
      <c r="CN427" s="36">
        <f t="shared" si="188"/>
        <v>0</v>
      </c>
      <c r="CP427" t="str">
        <f t="shared" si="189"/>
        <v>3406Org.Vtas La Plata</v>
      </c>
      <c r="CQ427" s="10" t="e">
        <f t="shared" si="190"/>
        <v>#DIV/0!</v>
      </c>
    </row>
    <row r="428" spans="1:95" x14ac:dyDescent="0.25">
      <c r="A428" s="30">
        <v>46204</v>
      </c>
      <c r="B428" s="31" t="str">
        <f>VLOOKUP($E428,'[2]TEORICOS (05.26)'!$A$8:$T$251,B$1,0)</f>
        <v>R</v>
      </c>
      <c r="C428" s="32" t="str">
        <f>VLOOKUP($E428,'[2]TEORICOS (05.26)'!$A$8:$T$251,C$1,0)</f>
        <v>Schweppes</v>
      </c>
      <c r="D428" t="s">
        <v>218</v>
      </c>
      <c r="E428">
        <v>3511</v>
      </c>
      <c r="F428" t="s">
        <v>211</v>
      </c>
      <c r="G428" s="16">
        <v>-1.167</v>
      </c>
      <c r="H428" s="16">
        <v>-0.38277600000000001</v>
      </c>
      <c r="I428" s="33">
        <v>-9634.08</v>
      </c>
      <c r="J428" s="33">
        <v>-9297.2900000000009</v>
      </c>
      <c r="K428" s="34">
        <f>IF($B428="P",VLOOKUP($E428,'[2]Costeo-JUL26'!$B$9:$CQ$307,K$1,0),0)</f>
        <v>0</v>
      </c>
      <c r="L428" s="35">
        <f>VLOOKUP($E428,'[2]TEORICOS (05.26)'!$A$8:$T$251,L$1,0)</f>
        <v>0.23499999999999999</v>
      </c>
      <c r="M428" s="36">
        <f t="shared" si="191"/>
        <v>0</v>
      </c>
      <c r="N428" s="35">
        <f>IF($B428="P",VLOOKUP($E428,'[2]Costeo-JUL26'!$B$9:$CQ$307,N$1,0),0)</f>
        <v>0</v>
      </c>
      <c r="O428" s="36">
        <f t="shared" si="192"/>
        <v>0</v>
      </c>
      <c r="P428" s="36">
        <f>IF($B428="P",VLOOKUP($E428,'[2]Costeo-JUL26'!$B$9:$CQ$307,P$1,0),0)*H428</f>
        <v>0</v>
      </c>
      <c r="Q428" s="36">
        <f t="shared" si="193"/>
        <v>0</v>
      </c>
      <c r="R428" s="34">
        <f>IF($B428="P",VLOOKUP($E428,'[2]Costeo-JUL26'!$B$9:$CQ$307,R$1,0),0)</f>
        <v>0</v>
      </c>
      <c r="S428" s="16">
        <f>IF($B428="P",VLOOKUP($E428,'[2]Costeo-JUL26'!$B$9:$CQ$307,S$1,0),0)*$G428</f>
        <v>0</v>
      </c>
      <c r="T428" s="36">
        <f>IF($B428="P",VLOOKUP($E428,'[2]Costeo-JUL26'!$B$9:$CQ$307,T$1,0),0)*$G428</f>
        <v>0</v>
      </c>
      <c r="U428" s="35">
        <f>IF($B428="P",VLOOKUP($E428,'[2]Costeo-JUL26'!$B$9:$CQ$307,U$1,0),0)</f>
        <v>0</v>
      </c>
      <c r="V428" s="36">
        <f t="shared" si="194"/>
        <v>0</v>
      </c>
      <c r="W428" s="36">
        <f t="shared" si="195"/>
        <v>0</v>
      </c>
      <c r="X428" s="34">
        <f>IF($B428="P",VLOOKUP($E428,'[2]Costeo-JUL26'!$B$9:$CQ$307,X$1,0),0)</f>
        <v>0</v>
      </c>
      <c r="Y428" s="16">
        <f>IF($B428="P",VLOOKUP($E428,'[2]Costeo-JUL26'!$B$9:$CQ$307,Y$1,0),0)*$G428</f>
        <v>0</v>
      </c>
      <c r="Z428" s="36">
        <f>IF($B428="P",VLOOKUP($E428,'[2]Costeo-JUL26'!$B$9:$CQ$307,Z$1,0),0)*$G428</f>
        <v>0</v>
      </c>
      <c r="AA428" s="35">
        <f>IF($B428="P",VLOOKUP($E428,'[2]Costeo-JUL26'!$B$9:$CQ$307,AA$1,0),0)</f>
        <v>0</v>
      </c>
      <c r="AB428" s="36">
        <f t="shared" si="196"/>
        <v>0</v>
      </c>
      <c r="AC428" s="36">
        <f t="shared" si="197"/>
        <v>0</v>
      </c>
      <c r="AD428" s="34">
        <f>IF($B428="P",VLOOKUP($E428,'[2]Costeo-JUL26'!$B$9:$CQ$307,AD$1,0),0)</f>
        <v>0</v>
      </c>
      <c r="AE428" s="16">
        <f>IF($B428="P",VLOOKUP($E428,'[2]Costeo-JUL26'!$B$9:$CQ$307,AE$1,0),0)*$G428</f>
        <v>0</v>
      </c>
      <c r="AF428" s="36">
        <f>IF($B428="P",VLOOKUP($E428,'[2]Costeo-JUL26'!$B$9:$CQ$307,AF$1,0),0)*$G428</f>
        <v>0</v>
      </c>
      <c r="AG428" s="35">
        <f>IF($B428="P",VLOOKUP($E428,'[2]Costeo-JUL26'!$B$9:$CQ$307,AG$1,0),0)</f>
        <v>0</v>
      </c>
      <c r="AH428" s="36">
        <f t="shared" si="198"/>
        <v>0</v>
      </c>
      <c r="AI428" s="36">
        <f t="shared" si="199"/>
        <v>0</v>
      </c>
      <c r="AJ428" s="34">
        <f>IF($B428="P",VLOOKUP($E428,'[2]Costeo-JUL26'!$B$9:$CQ$307,AJ$1,0),0)</f>
        <v>0</v>
      </c>
      <c r="AK428" s="16">
        <f>IF($B428="P",VLOOKUP($E428,'[2]Costeo-JUL26'!$B$9:$CQ$307,AK$1,0),0)*$G428</f>
        <v>0</v>
      </c>
      <c r="AL428" s="36">
        <f>IF($B428="P",VLOOKUP($E428,'[2]Costeo-JUL26'!$B$9:$CQ$307,AL$1,0),0)*$G428</f>
        <v>0</v>
      </c>
      <c r="AM428" s="35">
        <f>IF($B428="P",VLOOKUP($E428,'[2]Costeo-JUL26'!$B$9:$CQ$307,AM$1,0),0)</f>
        <v>0</v>
      </c>
      <c r="AN428" s="36">
        <f t="shared" si="200"/>
        <v>0</v>
      </c>
      <c r="AO428" s="36">
        <f t="shared" si="201"/>
        <v>0</v>
      </c>
      <c r="AP428" s="34">
        <f>IF($B428="P",VLOOKUP($E428,'[2]Costeo-JUL26'!$B$9:$CQ$307,AP$1,0),0)</f>
        <v>0</v>
      </c>
      <c r="AQ428" s="16">
        <f>IF($B428="P",VLOOKUP($E428,'[2]Costeo-JUL26'!$B$9:$CQ$307,AQ$1,0),0)*$G428</f>
        <v>0</v>
      </c>
      <c r="AR428" s="36">
        <f>IF($B428="P",VLOOKUP($E428,'[2]Costeo-JUL26'!$B$9:$CQ$307,AR$1,0),0)*$G428</f>
        <v>0</v>
      </c>
      <c r="AS428" s="35">
        <f>IF($B428="P",VLOOKUP($E428,'[2]Costeo-JUL26'!$B$9:$CQ$307,AS$1,0),0)</f>
        <v>0</v>
      </c>
      <c r="AT428" s="36">
        <f t="shared" si="202"/>
        <v>0</v>
      </c>
      <c r="AU428" s="36">
        <f t="shared" si="203"/>
        <v>0</v>
      </c>
      <c r="AV428" s="34">
        <f>IF($B428="P",VLOOKUP($E428,'[2]Costeo-JUL26'!$B$9:$CQ$307,AV$1,0),0)</f>
        <v>0</v>
      </c>
      <c r="AW428" s="16">
        <f>IF($B428="P",VLOOKUP($E428,'[2]Costeo-JUL26'!$B$9:$CQ$307,AW$1,0),0)*$G428</f>
        <v>0</v>
      </c>
      <c r="AX428" s="36">
        <f>IF($B428="P",VLOOKUP($E428,'[2]Costeo-JUL26'!$B$9:$CQ$307,AX$1,0),0)*$G428</f>
        <v>0</v>
      </c>
      <c r="AY428" s="35">
        <f>IF($B428="P",VLOOKUP($E428,'[2]Costeo-JUL26'!$B$9:$CQ$307,AY$1,0),0)</f>
        <v>0</v>
      </c>
      <c r="AZ428" s="36">
        <f t="shared" si="204"/>
        <v>0</v>
      </c>
      <c r="BA428" s="36">
        <f t="shared" si="205"/>
        <v>0</v>
      </c>
      <c r="BB428" s="34">
        <f>IF($B428="P",VLOOKUP($E428,'[2]Costeo-JUL26'!$B$9:$CQ$307,BB$1,0),0)</f>
        <v>0</v>
      </c>
      <c r="BC428" s="16">
        <f>IF($B428="P",VLOOKUP($E428,'[2]Costeo-JUL26'!$B$9:$CQ$307,BC$1,0),0)*$G428</f>
        <v>0</v>
      </c>
      <c r="BD428" s="36">
        <f>IF($B428="P",VLOOKUP($E428,'[2]Costeo-JUL26'!$B$9:$CQ$307,BD$1,0),0)*$G428</f>
        <v>0</v>
      </c>
      <c r="BE428" s="35">
        <f>IF($B428="P",VLOOKUP($E428,'[2]Costeo-JUL26'!$B$9:$CQ$307,BE$1,0),0)</f>
        <v>0</v>
      </c>
      <c r="BF428" s="36">
        <f t="shared" si="206"/>
        <v>0</v>
      </c>
      <c r="BG428" s="36">
        <f t="shared" si="207"/>
        <v>0</v>
      </c>
      <c r="BH428" s="34">
        <f>IF($B428="P",VLOOKUP($E428,'[2]Costeo-JUL26'!$B$9:$CQ$307,BH$1,0),0)</f>
        <v>0</v>
      </c>
      <c r="BI428" s="16">
        <f>IF($B428="P",VLOOKUP($E428,'[2]Costeo-JUL26'!$B$9:$CQ$307,BI$1,0),0)*$G428</f>
        <v>0</v>
      </c>
      <c r="BJ428" s="36">
        <f>IF($B428="P",VLOOKUP($E428,'[2]Costeo-JUL26'!$B$9:$CQ$307,BJ$1,0),0)*$G428</f>
        <v>0</v>
      </c>
      <c r="BK428" s="35">
        <f>IF(BH428=910319,0,IF($B428="P",VLOOKUP($E428,'[2]Costeo-JUL26'!$B$9:$CQ$307,BK$1,0),0))</f>
        <v>0</v>
      </c>
      <c r="BL428" s="36">
        <f t="shared" si="208"/>
        <v>0</v>
      </c>
      <c r="BM428" s="36">
        <f t="shared" si="209"/>
        <v>0</v>
      </c>
      <c r="BN428" s="34">
        <f>IF($B428="P",VLOOKUP($E428,'[2]Costeo-JUL26'!$B$9:$CQ$307,BN$1,0),0)</f>
        <v>0</v>
      </c>
      <c r="BO428" s="16">
        <f>IF($B428="P",VLOOKUP($E428,'[2]Costeo-JUL26'!$B$9:$CQ$307,BO$1,0),0)*$G428</f>
        <v>0</v>
      </c>
      <c r="BP428" s="36">
        <f>IF($B428="P",VLOOKUP($E428,'[2]Costeo-JUL26'!$B$9:$CQ$307,BP$1,0),0)*$G428</f>
        <v>0</v>
      </c>
      <c r="BQ428" s="35">
        <f>IF($B428="P",VLOOKUP($E428,'[2]Costeo-JUL26'!$B$9:$CQ$307,BQ$1,0),0)</f>
        <v>0</v>
      </c>
      <c r="BR428" s="36">
        <f t="shared" si="210"/>
        <v>0</v>
      </c>
      <c r="BS428" s="36">
        <f t="shared" si="211"/>
        <v>0</v>
      </c>
      <c r="BT428" s="34">
        <f>IF($B428="P",VLOOKUP($E428,'[2]Costeo-JUL26'!$B$9:$CQ$307,BT$1,0),0)</f>
        <v>0</v>
      </c>
      <c r="BU428" s="16">
        <f>IF($B428="P",VLOOKUP($E428,'[2]Costeo-JUL26'!$B$9:$CQ$307,BU$1,0),0)*$G428</f>
        <v>0</v>
      </c>
      <c r="BV428" s="36">
        <f>IF($B428="P",VLOOKUP($E428,'[2]Costeo-JUL26'!$B$9:$CQ$307,BV$1,0),0)*$G428</f>
        <v>0</v>
      </c>
      <c r="BW428" s="35">
        <f>IF($B428="P",VLOOKUP($E428,'[2]Costeo-JUL26'!$B$9:$CQ$307,BW$1,0),0)</f>
        <v>0</v>
      </c>
      <c r="BX428" s="36">
        <f t="shared" si="212"/>
        <v>0</v>
      </c>
      <c r="BY428" s="36">
        <f t="shared" si="213"/>
        <v>0</v>
      </c>
      <c r="BZ428" s="34">
        <f>IF($B428="P",VLOOKUP($E428,'[2]Costeo-JUL26'!$B$9:$CQ$307,BZ$1,0),0)</f>
        <v>0</v>
      </c>
      <c r="CA428" s="16">
        <f>IF($B428="P",VLOOKUP($E428,'[2]Costeo-JUL26'!$B$9:$CQ$307,CA$1,0),0)*$G428</f>
        <v>0</v>
      </c>
      <c r="CB428" s="36">
        <f>IF($B428="P",VLOOKUP($E428,'[2]Costeo-JUL26'!$B$9:$CQ$307,CB$1,0),0)*$G428</f>
        <v>0</v>
      </c>
      <c r="CC428" s="35">
        <f>IF($B428="P",VLOOKUP($E428,'[2]Costeo-JUL26'!$B$9:$CQ$307,CC$1,0),0)</f>
        <v>0</v>
      </c>
      <c r="CD428" s="36">
        <f t="shared" si="214"/>
        <v>0</v>
      </c>
      <c r="CE428" s="36">
        <f t="shared" si="215"/>
        <v>0</v>
      </c>
      <c r="CF428" s="37">
        <f t="shared" si="187"/>
        <v>0</v>
      </c>
      <c r="CG428" s="36">
        <f>IF($B428="r",VLOOKUP($E428,'[2]Costeo-JUL26'!$B$9:$CQ$307,CG$1,0),0)*$G428</f>
        <v>-2096.2587600000002</v>
      </c>
      <c r="CH428" s="35">
        <f>VLOOKUP($E428,'[2]TEORICOS (05.26)'!$A$8:$T$251,CH$1,0)</f>
        <v>0.05</v>
      </c>
      <c r="CI428" s="36">
        <f t="shared" si="216"/>
        <v>-2080.0502120000001</v>
      </c>
      <c r="CJ428" s="37">
        <f t="shared" si="217"/>
        <v>-4176.3089720000007</v>
      </c>
      <c r="CM428" s="16">
        <f>SUMIFS('[1]Ajuste Inventario'!$I:$I,'[1]Ajuste Inventario'!$B:$B,E428,'[1]Ajuste Inventario'!$S:$S,D428)*-1</f>
        <v>0</v>
      </c>
      <c r="CN428" s="36">
        <f t="shared" si="188"/>
        <v>0</v>
      </c>
      <c r="CP428" t="str">
        <f t="shared" si="189"/>
        <v>3511Org.Vtas La Plata</v>
      </c>
      <c r="CQ428" s="10" t="e">
        <f t="shared" si="190"/>
        <v>#DIV/0!</v>
      </c>
    </row>
    <row r="429" spans="1:95" x14ac:dyDescent="0.25">
      <c r="A429" s="30">
        <v>46204</v>
      </c>
      <c r="B429" s="31" t="str">
        <f>VLOOKUP($E429,'[2]TEORICOS (05.26)'!$A$8:$T$251,B$1,0)</f>
        <v>P</v>
      </c>
      <c r="C429" s="32" t="str">
        <f>VLOOKUP($E429,'[2]TEORICOS (05.26)'!$A$8:$T$251,C$1,0)</f>
        <v>Aquarius</v>
      </c>
      <c r="D429" t="s">
        <v>218</v>
      </c>
      <c r="E429">
        <v>3828</v>
      </c>
      <c r="F429" t="s">
        <v>225</v>
      </c>
      <c r="G429" s="16">
        <v>-3</v>
      </c>
      <c r="H429" s="16">
        <v>-7.1340000000000003</v>
      </c>
      <c r="I429" s="33">
        <v>-41593.53</v>
      </c>
      <c r="J429" s="33">
        <v>-39097.919999999998</v>
      </c>
      <c r="K429" s="34">
        <f>IF($B429="P",VLOOKUP($E429,'[2]Costeo-JUL26'!$B$9:$CQ$307,K$1,0),0)</f>
        <v>931337</v>
      </c>
      <c r="L429" s="35">
        <f>VLOOKUP($E429,'[2]TEORICOS (05.26)'!$A$8:$T$251,L$1,0)</f>
        <v>0.17</v>
      </c>
      <c r="M429" s="36">
        <f t="shared" si="191"/>
        <v>-6646.6464000000005</v>
      </c>
      <c r="N429" s="35">
        <f>IF($B429="P",VLOOKUP($E429,'[2]Costeo-JUL26'!$B$9:$CQ$307,N$1,0),0)</f>
        <v>0.1</v>
      </c>
      <c r="O429" s="36">
        <f t="shared" si="192"/>
        <v>-664.66464000000008</v>
      </c>
      <c r="P429" s="36">
        <f>IF($B429="P",VLOOKUP($E429,'[2]Costeo-JUL26'!$B$9:$CQ$307,P$1,0),0)*H429</f>
        <v>0</v>
      </c>
      <c r="Q429" s="36">
        <f t="shared" si="193"/>
        <v>-7311.3110400000005</v>
      </c>
      <c r="R429" s="34">
        <f>IF($B429="P",VLOOKUP($E429,'[2]Costeo-JUL26'!$B$9:$CQ$307,R$1,0),0)</f>
        <v>0</v>
      </c>
      <c r="S429" s="16">
        <f>IF($B429="P",VLOOKUP($E429,'[2]Costeo-JUL26'!$B$9:$CQ$307,S$1,0),0)*$G429</f>
        <v>0</v>
      </c>
      <c r="T429" s="36">
        <f>IF($B429="P",VLOOKUP($E429,'[2]Costeo-JUL26'!$B$9:$CQ$307,T$1,0),0)*$G429</f>
        <v>0</v>
      </c>
      <c r="U429" s="35">
        <f>IF($B429="P",VLOOKUP($E429,'[2]Costeo-JUL26'!$B$9:$CQ$307,U$1,0),0)</f>
        <v>0</v>
      </c>
      <c r="V429" s="36">
        <f t="shared" si="194"/>
        <v>0</v>
      </c>
      <c r="W429" s="36">
        <f t="shared" si="195"/>
        <v>0</v>
      </c>
      <c r="X429" s="34">
        <f>IF($B429="P",VLOOKUP($E429,'[2]Costeo-JUL26'!$B$9:$CQ$307,X$1,0),0)</f>
        <v>0</v>
      </c>
      <c r="Y429" s="16">
        <f>IF($B429="P",VLOOKUP($E429,'[2]Costeo-JUL26'!$B$9:$CQ$307,Y$1,0),0)*$G429</f>
        <v>0</v>
      </c>
      <c r="Z429" s="36">
        <f>IF($B429="P",VLOOKUP($E429,'[2]Costeo-JUL26'!$B$9:$CQ$307,Z$1,0),0)*$G429</f>
        <v>0</v>
      </c>
      <c r="AA429" s="35">
        <f>IF($B429="P",VLOOKUP($E429,'[2]Costeo-JUL26'!$B$9:$CQ$307,AA$1,0),0)</f>
        <v>0</v>
      </c>
      <c r="AB429" s="36">
        <f t="shared" si="196"/>
        <v>0</v>
      </c>
      <c r="AC429" s="36">
        <f t="shared" si="197"/>
        <v>0</v>
      </c>
      <c r="AD429" s="34">
        <f>IF($B429="P",VLOOKUP($E429,'[2]Costeo-JUL26'!$B$9:$CQ$307,AD$1,0),0)</f>
        <v>902257</v>
      </c>
      <c r="AE429" s="16">
        <f>IF($B429="P",VLOOKUP($E429,'[2]Costeo-JUL26'!$B$9:$CQ$307,AE$1,0),0)*$G429</f>
        <v>-18</v>
      </c>
      <c r="AF429" s="36">
        <f>IF($B429="P",VLOOKUP($E429,'[2]Costeo-JUL26'!$B$9:$CQ$307,AF$1,0),0)*$G429</f>
        <v>-276.24959999999999</v>
      </c>
      <c r="AG429" s="35">
        <f>IF($B429="P",VLOOKUP($E429,'[2]Costeo-JUL26'!$B$9:$CQ$307,AG$1,0),0)</f>
        <v>6.0000000000000001E-3</v>
      </c>
      <c r="AH429" s="36">
        <f t="shared" si="198"/>
        <v>-1.6574975999999999</v>
      </c>
      <c r="AI429" s="36">
        <f t="shared" si="199"/>
        <v>-277.90709759999999</v>
      </c>
      <c r="AJ429" s="34">
        <f>IF($B429="P",VLOOKUP($E429,'[2]Costeo-JUL26'!$B$9:$CQ$307,AJ$1,0),0)</f>
        <v>931328</v>
      </c>
      <c r="AK429" s="16">
        <f>IF($B429="P",VLOOKUP($E429,'[2]Costeo-JUL26'!$B$9:$CQ$307,AK$1,0),0)*$G429</f>
        <v>-18</v>
      </c>
      <c r="AL429" s="36">
        <f>IF($B429="P",VLOOKUP($E429,'[2]Costeo-JUL26'!$B$9:$CQ$307,AL$1,0),0)*$G429</f>
        <v>-402.00732000000005</v>
      </c>
      <c r="AM429" s="35">
        <f>IF($B429="P",VLOOKUP($E429,'[2]Costeo-JUL26'!$B$9:$CQ$307,AM$1,0),0)</f>
        <v>1.7999999999999999E-2</v>
      </c>
      <c r="AN429" s="36">
        <f t="shared" si="200"/>
        <v>-7.2361317600000001</v>
      </c>
      <c r="AO429" s="36">
        <f t="shared" si="201"/>
        <v>-409.24345176000003</v>
      </c>
      <c r="AP429" s="34">
        <f>IF($B429="P",VLOOKUP($E429,'[2]Costeo-JUL26'!$B$9:$CQ$307,AP$1,0),0)</f>
        <v>911881</v>
      </c>
      <c r="AQ429" s="16">
        <f>IF($B429="P",VLOOKUP($E429,'[2]Costeo-JUL26'!$B$9:$CQ$307,AQ$1,0),0)*$G429</f>
        <v>-18</v>
      </c>
      <c r="AR429" s="36">
        <f>IF($B429="P",VLOOKUP($E429,'[2]Costeo-JUL26'!$B$9:$CQ$307,AR$1,0),0)*$G429</f>
        <v>-2442.4416000406818</v>
      </c>
      <c r="AS429" s="35">
        <f>IF($B429="P",VLOOKUP($E429,'[2]Costeo-JUL26'!$B$9:$CQ$307,AS$1,0),0)</f>
        <v>0.02</v>
      </c>
      <c r="AT429" s="36">
        <f t="shared" si="202"/>
        <v>-48.848832000813637</v>
      </c>
      <c r="AU429" s="36">
        <f t="shared" si="203"/>
        <v>-2491.2904320414955</v>
      </c>
      <c r="AV429" s="34">
        <f>IF($B429="P",VLOOKUP($E429,'[2]Costeo-JUL26'!$B$9:$CQ$307,AV$1,0),0)</f>
        <v>939124</v>
      </c>
      <c r="AW429" s="16">
        <f>IF($B429="P",VLOOKUP($E429,'[2]Costeo-JUL26'!$B$9:$CQ$307,AW$1,0),0)*$G429</f>
        <v>-0.12329999999999999</v>
      </c>
      <c r="AX429" s="36">
        <f>IF($B429="P",VLOOKUP($E429,'[2]Costeo-JUL26'!$B$9:$CQ$307,AX$1,0),0)*$G429</f>
        <v>-634.07518199999993</v>
      </c>
      <c r="AY429" s="35">
        <f>IF($B429="P",VLOOKUP($E429,'[2]Costeo-JUL26'!$B$9:$CQ$307,AY$1,0),0)</f>
        <v>0.03</v>
      </c>
      <c r="AZ429" s="36">
        <f t="shared" si="204"/>
        <v>-19.022255459999997</v>
      </c>
      <c r="BA429" s="36">
        <f t="shared" si="205"/>
        <v>-653.09743745999992</v>
      </c>
      <c r="BB429" s="34">
        <f>IF($B429="P",VLOOKUP($E429,'[2]Costeo-JUL26'!$B$9:$CQ$307,BB$1,0),0)</f>
        <v>902311</v>
      </c>
      <c r="BC429" s="16">
        <f>IF($B429="P",VLOOKUP($E429,'[2]Costeo-JUL26'!$B$9:$CQ$307,BC$1,0),0)*$G429</f>
        <v>-1.3125000000000001E-2</v>
      </c>
      <c r="BD429" s="36">
        <f>IF($B429="P",VLOOKUP($E429,'[2]Costeo-JUL26'!$B$9:$CQ$307,BD$1,0),0)*$G429</f>
        <v>-51.471590625000012</v>
      </c>
      <c r="BE429" s="35">
        <f>IF($B429="P",VLOOKUP($E429,'[2]Costeo-JUL26'!$B$9:$CQ$307,BE$1,0),0)</f>
        <v>0.03</v>
      </c>
      <c r="BF429" s="36">
        <f t="shared" si="206"/>
        <v>-1.5441477187500003</v>
      </c>
      <c r="BG429" s="36">
        <f t="shared" si="207"/>
        <v>-53.015738343750009</v>
      </c>
      <c r="BH429" s="34">
        <f>IF($B429="P",VLOOKUP($E429,'[2]Costeo-JUL26'!$B$9:$CQ$307,BH$1,0),0)</f>
        <v>933089</v>
      </c>
      <c r="BI429" s="16">
        <f>IF($B429="P",VLOOKUP($E429,'[2]Costeo-JUL26'!$B$9:$CQ$307,BI$1,0),0)*$G429</f>
        <v>-0.11249999999999999</v>
      </c>
      <c r="BJ429" s="36">
        <f>IF($B429="P",VLOOKUP($E429,'[2]Costeo-JUL26'!$B$9:$CQ$307,BJ$1,0),0)*$G429</f>
        <v>-83.775661149825794</v>
      </c>
      <c r="BK429" s="35">
        <f>IF(BH429=910319,0,IF($B429="P",VLOOKUP($E429,'[2]Costeo-JUL26'!$B$9:$CQ$307,BK$1,0),0))</f>
        <v>0.02</v>
      </c>
      <c r="BL429" s="36">
        <f t="shared" si="208"/>
        <v>-1.6755132229965159</v>
      </c>
      <c r="BM429" s="36">
        <f t="shared" si="209"/>
        <v>-85.451174372822308</v>
      </c>
      <c r="BN429" s="34">
        <f>IF($B429="P",VLOOKUP($E429,'[2]Costeo-JUL26'!$B$9:$CQ$307,BN$1,0),0)</f>
        <v>0</v>
      </c>
      <c r="BO429" s="16">
        <f>IF($B429="P",VLOOKUP($E429,'[2]Costeo-JUL26'!$B$9:$CQ$307,BO$1,0),0)*$G429</f>
        <v>0</v>
      </c>
      <c r="BP429" s="36">
        <f>IF($B429="P",VLOOKUP($E429,'[2]Costeo-JUL26'!$B$9:$CQ$307,BP$1,0),0)*$G429</f>
        <v>0</v>
      </c>
      <c r="BQ429" s="35">
        <f>IF($B429="P",VLOOKUP($E429,'[2]Costeo-JUL26'!$B$9:$CQ$307,BQ$1,0),0)</f>
        <v>0</v>
      </c>
      <c r="BR429" s="36">
        <f t="shared" si="210"/>
        <v>0</v>
      </c>
      <c r="BS429" s="36">
        <f t="shared" si="211"/>
        <v>0</v>
      </c>
      <c r="BT429" s="34">
        <f>IF($B429="P",VLOOKUP($E429,'[2]Costeo-JUL26'!$B$9:$CQ$307,BT$1,0),0)</f>
        <v>0</v>
      </c>
      <c r="BU429" s="16">
        <f>IF($B429="P",VLOOKUP($E429,'[2]Costeo-JUL26'!$B$9:$CQ$307,BU$1,0),0)*$G429</f>
        <v>0</v>
      </c>
      <c r="BV429" s="36">
        <f>IF($B429="P",VLOOKUP($E429,'[2]Costeo-JUL26'!$B$9:$CQ$307,BV$1,0),0)*$G429</f>
        <v>0</v>
      </c>
      <c r="BW429" s="35">
        <f>IF($B429="P",VLOOKUP($E429,'[2]Costeo-JUL26'!$B$9:$CQ$307,BW$1,0),0)</f>
        <v>0</v>
      </c>
      <c r="BX429" s="36">
        <f t="shared" si="212"/>
        <v>0</v>
      </c>
      <c r="BY429" s="36">
        <f t="shared" si="213"/>
        <v>0</v>
      </c>
      <c r="BZ429" s="34">
        <f>IF($B429="P",VLOOKUP($E429,'[2]Costeo-JUL26'!$B$9:$CQ$307,BZ$1,0),0)</f>
        <v>936704</v>
      </c>
      <c r="CA429" s="16">
        <f>IF($B429="P",VLOOKUP($E429,'[2]Costeo-JUL26'!$B$9:$CQ$307,CA$1,0),0)*$G429</f>
        <v>-0.24616252635731345</v>
      </c>
      <c r="CB429" s="36">
        <f>IF($B429="P",VLOOKUP($E429,'[2]Costeo-JUL26'!$B$9:$CQ$307,CB$1,0),0)*$G429</f>
        <v>-117.50902540268387</v>
      </c>
      <c r="CC429" s="35">
        <f>IF($B429="P",VLOOKUP($E429,'[2]Costeo-JUL26'!$B$9:$CQ$307,CC$1,0),0)</f>
        <v>0.5</v>
      </c>
      <c r="CD429" s="36">
        <f t="shared" si="214"/>
        <v>-58.754512701341937</v>
      </c>
      <c r="CE429" s="36">
        <f t="shared" si="215"/>
        <v>-176.26353810402583</v>
      </c>
      <c r="CF429" s="37">
        <f t="shared" si="187"/>
        <v>-11457.579909682094</v>
      </c>
      <c r="CG429" s="36">
        <f>IF($B429="r",VLOOKUP($E429,'[2]Costeo-JUL26'!$B$9:$CQ$307,CG$1,0),0)*$G429</f>
        <v>0</v>
      </c>
      <c r="CH429" s="35">
        <f>VLOOKUP($E429,'[2]TEORICOS (05.26)'!$A$8:$T$251,CH$1,0)</f>
        <v>0</v>
      </c>
      <c r="CI429" s="36">
        <f t="shared" si="216"/>
        <v>0</v>
      </c>
      <c r="CJ429" s="37">
        <f t="shared" si="217"/>
        <v>0</v>
      </c>
      <c r="CM429" s="16">
        <f>SUMIFS('[1]Ajuste Inventario'!$I:$I,'[1]Ajuste Inventario'!$B:$B,E429,'[1]Ajuste Inventario'!$S:$S,D429)*-1</f>
        <v>0</v>
      </c>
      <c r="CN429" s="36">
        <f t="shared" si="188"/>
        <v>0</v>
      </c>
      <c r="CP429" t="str">
        <f t="shared" si="189"/>
        <v>3828Org.Vtas La Plata</v>
      </c>
      <c r="CQ429" s="10" t="e">
        <f t="shared" si="190"/>
        <v>#DIV/0!</v>
      </c>
    </row>
    <row r="430" spans="1:95" x14ac:dyDescent="0.25">
      <c r="A430" s="30">
        <v>46204</v>
      </c>
      <c r="B430" s="31" t="str">
        <f>VLOOKUP($E430,'[2]TEORICOS (05.26)'!$A$8:$T$251,B$1,0)</f>
        <v>R</v>
      </c>
      <c r="C430" s="32" t="str">
        <f>VLOOKUP($E430,'[2]TEORICOS (05.26)'!$A$8:$T$251,C$1,0)</f>
        <v>Aquarius</v>
      </c>
      <c r="D430" t="s">
        <v>218</v>
      </c>
      <c r="E430">
        <v>3926</v>
      </c>
      <c r="F430" t="s">
        <v>213</v>
      </c>
      <c r="G430" s="16">
        <v>-20.834000000000003</v>
      </c>
      <c r="H430" s="16">
        <v>-33.021890000000013</v>
      </c>
      <c r="I430" s="33">
        <v>-233759.18</v>
      </c>
      <c r="J430" s="33">
        <v>-219503.49000000005</v>
      </c>
      <c r="K430" s="34">
        <f>IF($B430="P",VLOOKUP($E430,'[2]Costeo-JUL26'!$B$9:$CQ$307,K$1,0),0)</f>
        <v>0</v>
      </c>
      <c r="L430" s="35">
        <f>VLOOKUP($E430,'[2]TEORICOS (05.26)'!$A$8:$T$251,L$1,0)</f>
        <v>0.17</v>
      </c>
      <c r="M430" s="36">
        <f t="shared" si="191"/>
        <v>0</v>
      </c>
      <c r="N430" s="35">
        <f>IF($B430="P",VLOOKUP($E430,'[2]Costeo-JUL26'!$B$9:$CQ$307,N$1,0),0)</f>
        <v>0</v>
      </c>
      <c r="O430" s="36">
        <f t="shared" si="192"/>
        <v>0</v>
      </c>
      <c r="P430" s="36">
        <f>IF($B430="P",VLOOKUP($E430,'[2]Costeo-JUL26'!$B$9:$CQ$307,P$1,0),0)*H430</f>
        <v>0</v>
      </c>
      <c r="Q430" s="36">
        <f t="shared" si="193"/>
        <v>0</v>
      </c>
      <c r="R430" s="34">
        <f>IF($B430="P",VLOOKUP($E430,'[2]Costeo-JUL26'!$B$9:$CQ$307,R$1,0),0)</f>
        <v>0</v>
      </c>
      <c r="S430" s="16">
        <f>IF($B430="P",VLOOKUP($E430,'[2]Costeo-JUL26'!$B$9:$CQ$307,S$1,0),0)*$G430</f>
        <v>0</v>
      </c>
      <c r="T430" s="36">
        <f>IF($B430="P",VLOOKUP($E430,'[2]Costeo-JUL26'!$B$9:$CQ$307,T$1,0),0)*$G430</f>
        <v>0</v>
      </c>
      <c r="U430" s="35">
        <f>IF($B430="P",VLOOKUP($E430,'[2]Costeo-JUL26'!$B$9:$CQ$307,U$1,0),0)</f>
        <v>0</v>
      </c>
      <c r="V430" s="36">
        <f t="shared" si="194"/>
        <v>0</v>
      </c>
      <c r="W430" s="36">
        <f t="shared" si="195"/>
        <v>0</v>
      </c>
      <c r="X430" s="34">
        <f>IF($B430="P",VLOOKUP($E430,'[2]Costeo-JUL26'!$B$9:$CQ$307,X$1,0),0)</f>
        <v>0</v>
      </c>
      <c r="Y430" s="16">
        <f>IF($B430="P",VLOOKUP($E430,'[2]Costeo-JUL26'!$B$9:$CQ$307,Y$1,0),0)*$G430</f>
        <v>0</v>
      </c>
      <c r="Z430" s="36">
        <f>IF($B430="P",VLOOKUP($E430,'[2]Costeo-JUL26'!$B$9:$CQ$307,Z$1,0),0)*$G430</f>
        <v>0</v>
      </c>
      <c r="AA430" s="35">
        <f>IF($B430="P",VLOOKUP($E430,'[2]Costeo-JUL26'!$B$9:$CQ$307,AA$1,0),0)</f>
        <v>0</v>
      </c>
      <c r="AB430" s="36">
        <f t="shared" si="196"/>
        <v>0</v>
      </c>
      <c r="AC430" s="36">
        <f t="shared" si="197"/>
        <v>0</v>
      </c>
      <c r="AD430" s="34">
        <f>IF($B430="P",VLOOKUP($E430,'[2]Costeo-JUL26'!$B$9:$CQ$307,AD$1,0),0)</f>
        <v>0</v>
      </c>
      <c r="AE430" s="16">
        <f>IF($B430="P",VLOOKUP($E430,'[2]Costeo-JUL26'!$B$9:$CQ$307,AE$1,0),0)*$G430</f>
        <v>0</v>
      </c>
      <c r="AF430" s="36">
        <f>IF($B430="P",VLOOKUP($E430,'[2]Costeo-JUL26'!$B$9:$CQ$307,AF$1,0),0)*$G430</f>
        <v>0</v>
      </c>
      <c r="AG430" s="35">
        <f>IF($B430="P",VLOOKUP($E430,'[2]Costeo-JUL26'!$B$9:$CQ$307,AG$1,0),0)</f>
        <v>0</v>
      </c>
      <c r="AH430" s="36">
        <f t="shared" si="198"/>
        <v>0</v>
      </c>
      <c r="AI430" s="36">
        <f t="shared" si="199"/>
        <v>0</v>
      </c>
      <c r="AJ430" s="34">
        <f>IF($B430="P",VLOOKUP($E430,'[2]Costeo-JUL26'!$B$9:$CQ$307,AJ$1,0),0)</f>
        <v>0</v>
      </c>
      <c r="AK430" s="16">
        <f>IF($B430="P",VLOOKUP($E430,'[2]Costeo-JUL26'!$B$9:$CQ$307,AK$1,0),0)*$G430</f>
        <v>0</v>
      </c>
      <c r="AL430" s="36">
        <f>IF($B430="P",VLOOKUP($E430,'[2]Costeo-JUL26'!$B$9:$CQ$307,AL$1,0),0)*$G430</f>
        <v>0</v>
      </c>
      <c r="AM430" s="35">
        <f>IF($B430="P",VLOOKUP($E430,'[2]Costeo-JUL26'!$B$9:$CQ$307,AM$1,0),0)</f>
        <v>0</v>
      </c>
      <c r="AN430" s="36">
        <f t="shared" si="200"/>
        <v>0</v>
      </c>
      <c r="AO430" s="36">
        <f t="shared" si="201"/>
        <v>0</v>
      </c>
      <c r="AP430" s="34">
        <f>IF($B430="P",VLOOKUP($E430,'[2]Costeo-JUL26'!$B$9:$CQ$307,AP$1,0),0)</f>
        <v>0</v>
      </c>
      <c r="AQ430" s="16">
        <f>IF($B430="P",VLOOKUP($E430,'[2]Costeo-JUL26'!$B$9:$CQ$307,AQ$1,0),0)*$G430</f>
        <v>0</v>
      </c>
      <c r="AR430" s="36">
        <f>IF($B430="P",VLOOKUP($E430,'[2]Costeo-JUL26'!$B$9:$CQ$307,AR$1,0),0)*$G430</f>
        <v>0</v>
      </c>
      <c r="AS430" s="35">
        <f>IF($B430="P",VLOOKUP($E430,'[2]Costeo-JUL26'!$B$9:$CQ$307,AS$1,0),0)</f>
        <v>0</v>
      </c>
      <c r="AT430" s="36">
        <f t="shared" si="202"/>
        <v>0</v>
      </c>
      <c r="AU430" s="36">
        <f t="shared" si="203"/>
        <v>0</v>
      </c>
      <c r="AV430" s="34">
        <f>IF($B430="P",VLOOKUP($E430,'[2]Costeo-JUL26'!$B$9:$CQ$307,AV$1,0),0)</f>
        <v>0</v>
      </c>
      <c r="AW430" s="16">
        <f>IF($B430="P",VLOOKUP($E430,'[2]Costeo-JUL26'!$B$9:$CQ$307,AW$1,0),0)*$G430</f>
        <v>0</v>
      </c>
      <c r="AX430" s="36">
        <f>IF($B430="P",VLOOKUP($E430,'[2]Costeo-JUL26'!$B$9:$CQ$307,AX$1,0),0)*$G430</f>
        <v>0</v>
      </c>
      <c r="AY430" s="35">
        <f>IF($B430="P",VLOOKUP($E430,'[2]Costeo-JUL26'!$B$9:$CQ$307,AY$1,0),0)</f>
        <v>0</v>
      </c>
      <c r="AZ430" s="36">
        <f t="shared" si="204"/>
        <v>0</v>
      </c>
      <c r="BA430" s="36">
        <f t="shared" si="205"/>
        <v>0</v>
      </c>
      <c r="BB430" s="34">
        <f>IF($B430="P",VLOOKUP($E430,'[2]Costeo-JUL26'!$B$9:$CQ$307,BB$1,0),0)</f>
        <v>0</v>
      </c>
      <c r="BC430" s="16">
        <f>IF($B430="P",VLOOKUP($E430,'[2]Costeo-JUL26'!$B$9:$CQ$307,BC$1,0),0)*$G430</f>
        <v>0</v>
      </c>
      <c r="BD430" s="36">
        <f>IF($B430="P",VLOOKUP($E430,'[2]Costeo-JUL26'!$B$9:$CQ$307,BD$1,0),0)*$G430</f>
        <v>0</v>
      </c>
      <c r="BE430" s="35">
        <f>IF($B430="P",VLOOKUP($E430,'[2]Costeo-JUL26'!$B$9:$CQ$307,BE$1,0),0)</f>
        <v>0</v>
      </c>
      <c r="BF430" s="36">
        <f t="shared" si="206"/>
        <v>0</v>
      </c>
      <c r="BG430" s="36">
        <f t="shared" si="207"/>
        <v>0</v>
      </c>
      <c r="BH430" s="34">
        <f>IF($B430="P",VLOOKUP($E430,'[2]Costeo-JUL26'!$B$9:$CQ$307,BH$1,0),0)</f>
        <v>0</v>
      </c>
      <c r="BI430" s="16">
        <f>IF($B430="P",VLOOKUP($E430,'[2]Costeo-JUL26'!$B$9:$CQ$307,BI$1,0),0)*$G430</f>
        <v>0</v>
      </c>
      <c r="BJ430" s="36">
        <f>IF($B430="P",VLOOKUP($E430,'[2]Costeo-JUL26'!$B$9:$CQ$307,BJ$1,0),0)*$G430</f>
        <v>0</v>
      </c>
      <c r="BK430" s="35">
        <f>IF(BH430=910319,0,IF($B430="P",VLOOKUP($E430,'[2]Costeo-JUL26'!$B$9:$CQ$307,BK$1,0),0))</f>
        <v>0</v>
      </c>
      <c r="BL430" s="36">
        <f t="shared" si="208"/>
        <v>0</v>
      </c>
      <c r="BM430" s="36">
        <f t="shared" si="209"/>
        <v>0</v>
      </c>
      <c r="BN430" s="34">
        <f>IF($B430="P",VLOOKUP($E430,'[2]Costeo-JUL26'!$B$9:$CQ$307,BN$1,0),0)</f>
        <v>0</v>
      </c>
      <c r="BO430" s="16">
        <f>IF($B430="P",VLOOKUP($E430,'[2]Costeo-JUL26'!$B$9:$CQ$307,BO$1,0),0)*$G430</f>
        <v>0</v>
      </c>
      <c r="BP430" s="36">
        <f>IF($B430="P",VLOOKUP($E430,'[2]Costeo-JUL26'!$B$9:$CQ$307,BP$1,0),0)*$G430</f>
        <v>0</v>
      </c>
      <c r="BQ430" s="35">
        <f>IF($B430="P",VLOOKUP($E430,'[2]Costeo-JUL26'!$B$9:$CQ$307,BQ$1,0),0)</f>
        <v>0</v>
      </c>
      <c r="BR430" s="36">
        <f t="shared" si="210"/>
        <v>0</v>
      </c>
      <c r="BS430" s="36">
        <f t="shared" si="211"/>
        <v>0</v>
      </c>
      <c r="BT430" s="34">
        <f>IF($B430="P",VLOOKUP($E430,'[2]Costeo-JUL26'!$B$9:$CQ$307,BT$1,0),0)</f>
        <v>0</v>
      </c>
      <c r="BU430" s="16">
        <f>IF($B430="P",VLOOKUP($E430,'[2]Costeo-JUL26'!$B$9:$CQ$307,BU$1,0),0)*$G430</f>
        <v>0</v>
      </c>
      <c r="BV430" s="36">
        <f>IF($B430="P",VLOOKUP($E430,'[2]Costeo-JUL26'!$B$9:$CQ$307,BV$1,0),0)*$G430</f>
        <v>0</v>
      </c>
      <c r="BW430" s="35">
        <f>IF($B430="P",VLOOKUP($E430,'[2]Costeo-JUL26'!$B$9:$CQ$307,BW$1,0),0)</f>
        <v>0</v>
      </c>
      <c r="BX430" s="36">
        <f t="shared" si="212"/>
        <v>0</v>
      </c>
      <c r="BY430" s="36">
        <f t="shared" si="213"/>
        <v>0</v>
      </c>
      <c r="BZ430" s="34">
        <f>IF($B430="P",VLOOKUP($E430,'[2]Costeo-JUL26'!$B$9:$CQ$307,BZ$1,0),0)</f>
        <v>0</v>
      </c>
      <c r="CA430" s="16">
        <f>IF($B430="P",VLOOKUP($E430,'[2]Costeo-JUL26'!$B$9:$CQ$307,CA$1,0),0)*$G430</f>
        <v>0</v>
      </c>
      <c r="CB430" s="36">
        <f>IF($B430="P",VLOOKUP($E430,'[2]Costeo-JUL26'!$B$9:$CQ$307,CB$1,0),0)*$G430</f>
        <v>0</v>
      </c>
      <c r="CC430" s="35">
        <f>IF($B430="P",VLOOKUP($E430,'[2]Costeo-JUL26'!$B$9:$CQ$307,CC$1,0),0)</f>
        <v>0</v>
      </c>
      <c r="CD430" s="36">
        <f t="shared" si="214"/>
        <v>0</v>
      </c>
      <c r="CE430" s="36">
        <f t="shared" si="215"/>
        <v>0</v>
      </c>
      <c r="CF430" s="37">
        <f t="shared" si="187"/>
        <v>0</v>
      </c>
      <c r="CG430" s="36">
        <f>IF($B430="r",VLOOKUP($E430,'[2]Costeo-JUL26'!$B$9:$CQ$307,CG$1,0),0)*$G430</f>
        <v>-57691.012720000006</v>
      </c>
      <c r="CH430" s="35">
        <f>VLOOKUP($E430,'[2]TEORICOS (05.26)'!$A$8:$T$251,CH$1,0)</f>
        <v>0.1</v>
      </c>
      <c r="CI430" s="36">
        <f t="shared" si="216"/>
        <v>-31546.492028000008</v>
      </c>
      <c r="CJ430" s="37">
        <f t="shared" si="217"/>
        <v>-89237.504748000007</v>
      </c>
      <c r="CM430" s="16">
        <f>SUMIFS('[1]Ajuste Inventario'!$I:$I,'[1]Ajuste Inventario'!$B:$B,E430,'[1]Ajuste Inventario'!$S:$S,D430)*-1</f>
        <v>0</v>
      </c>
      <c r="CN430" s="36">
        <f t="shared" si="188"/>
        <v>0</v>
      </c>
      <c r="CP430" t="str">
        <f t="shared" si="189"/>
        <v>3926Org.Vtas La Plata</v>
      </c>
      <c r="CQ430" s="10" t="e">
        <f t="shared" si="190"/>
        <v>#DIV/0!</v>
      </c>
    </row>
    <row r="431" spans="1:95" x14ac:dyDescent="0.25">
      <c r="A431" s="30">
        <v>46204</v>
      </c>
      <c r="B431" s="31" t="str">
        <f>VLOOKUP($E431,'[2]TEORICOS (05.26)'!$A$8:$T$251,B$1,0)</f>
        <v>P</v>
      </c>
      <c r="C431" s="32" t="str">
        <f>VLOOKUP($E431,'[2]TEORICOS (05.26)'!$A$8:$T$251,C$1,0)</f>
        <v>Coca Cola</v>
      </c>
      <c r="D431" t="s">
        <v>226</v>
      </c>
      <c r="E431">
        <v>105</v>
      </c>
      <c r="F431" t="s">
        <v>67</v>
      </c>
      <c r="G431" s="16">
        <v>663.91700000000003</v>
      </c>
      <c r="H431" s="16">
        <v>350.54817600000138</v>
      </c>
      <c r="I431" s="33">
        <v>5654764.6699999794</v>
      </c>
      <c r="J431" s="33">
        <v>5495701.8499999922</v>
      </c>
      <c r="K431" s="34">
        <f>IF($B431="P",VLOOKUP($E431,'[2]Costeo-JUL26'!$B$9:$CQ$307,K$1,0),0)</f>
        <v>902026</v>
      </c>
      <c r="L431" s="35">
        <f>VLOOKUP($E431,'[2]TEORICOS (05.26)'!$A$8:$T$251,L$1,0)</f>
        <v>0.2</v>
      </c>
      <c r="M431" s="36">
        <f t="shared" si="191"/>
        <v>1099140.3699999985</v>
      </c>
      <c r="N431" s="35">
        <f>IF($B431="P",VLOOKUP($E431,'[2]Costeo-JUL26'!$B$9:$CQ$307,N$1,0),0)</f>
        <v>0.01</v>
      </c>
      <c r="O431" s="36">
        <f t="shared" si="192"/>
        <v>10991.403699999984</v>
      </c>
      <c r="P431" s="36">
        <f>IF($B431="P",VLOOKUP($E431,'[2]Costeo-JUL26'!$B$9:$CQ$307,P$1,0),0)*H431</f>
        <v>0</v>
      </c>
      <c r="Q431" s="36">
        <f t="shared" si="193"/>
        <v>1110131.7736999984</v>
      </c>
      <c r="R431" s="34">
        <f>IF($B431="P",VLOOKUP($E431,'[2]Costeo-JUL26'!$B$9:$CQ$307,R$1,0),0)</f>
        <v>902332</v>
      </c>
      <c r="S431" s="16">
        <f>IF($B431="P",VLOOKUP($E431,'[2]Costeo-JUL26'!$B$9:$CQ$307,S$1,0),0)*$G431</f>
        <v>288.83356379093755</v>
      </c>
      <c r="T431" s="36">
        <f>IF($B431="P",VLOOKUP($E431,'[2]Costeo-JUL26'!$B$9:$CQ$307,T$1,0),0)*$G431</f>
        <v>201476.97730524867</v>
      </c>
      <c r="U431" s="35">
        <f>IF($B431="P",VLOOKUP($E431,'[2]Costeo-JUL26'!$B$9:$CQ$307,U$1,0),0)</f>
        <v>1.4999999999999999E-2</v>
      </c>
      <c r="V431" s="36">
        <f t="shared" si="194"/>
        <v>3022.1546595787299</v>
      </c>
      <c r="W431" s="36">
        <f t="shared" si="195"/>
        <v>204499.13196482739</v>
      </c>
      <c r="X431" s="34">
        <f>IF($B431="P",VLOOKUP($E431,'[2]Costeo-JUL26'!$B$9:$CQ$307,X$1,0),0)</f>
        <v>902338</v>
      </c>
      <c r="Y431" s="16">
        <f>IF($B431="P",VLOOKUP($E431,'[2]Costeo-JUL26'!$B$9:$CQ$307,Y$1,0),0)*$G431</f>
        <v>17.352134712000002</v>
      </c>
      <c r="Z431" s="36">
        <f>IF($B431="P",VLOOKUP($E431,'[2]Costeo-JUL26'!$B$9:$CQ$307,Z$1,0),0)*$G431</f>
        <v>4906.1425684708802</v>
      </c>
      <c r="AA431" s="35">
        <f>IF($B431="P",VLOOKUP($E431,'[2]Costeo-JUL26'!$B$9:$CQ$307,AA$1,0),0)</f>
        <v>0.45</v>
      </c>
      <c r="AB431" s="36">
        <f t="shared" si="196"/>
        <v>2207.7641558118962</v>
      </c>
      <c r="AC431" s="36">
        <f t="shared" si="197"/>
        <v>7113.9067242827768</v>
      </c>
      <c r="AD431" s="34">
        <f>IF($B431="P",VLOOKUP($E431,'[2]Costeo-JUL26'!$B$9:$CQ$307,AD$1,0),0)</f>
        <v>901733</v>
      </c>
      <c r="AE431" s="16">
        <f>IF($B431="P",VLOOKUP($E431,'[2]Costeo-JUL26'!$B$9:$CQ$307,AE$1,0),0)*$G431</f>
        <v>7967.0040000000008</v>
      </c>
      <c r="AF431" s="36">
        <f>IF($B431="P",VLOOKUP($E431,'[2]Costeo-JUL26'!$B$9:$CQ$307,AF$1,0),0)*$G431</f>
        <v>122271.2037888</v>
      </c>
      <c r="AG431" s="35">
        <f>IF($B431="P",VLOOKUP($E431,'[2]Costeo-JUL26'!$B$9:$CQ$307,AG$1,0),0)</f>
        <v>6.0000000000000001E-3</v>
      </c>
      <c r="AH431" s="36">
        <f t="shared" si="198"/>
        <v>733.62722273280008</v>
      </c>
      <c r="AI431" s="36">
        <f t="shared" si="199"/>
        <v>123004.83101153281</v>
      </c>
      <c r="AJ431" s="34">
        <f>IF($B431="P",VLOOKUP($E431,'[2]Costeo-JUL26'!$B$9:$CQ$307,AJ$1,0),0)</f>
        <v>939214</v>
      </c>
      <c r="AK431" s="16">
        <f>IF($B431="P",VLOOKUP($E431,'[2]Costeo-JUL26'!$B$9:$CQ$307,AK$1,0),0)*$G431</f>
        <v>7967.0040000000008</v>
      </c>
      <c r="AL431" s="36">
        <f>IF($B431="P",VLOOKUP($E431,'[2]Costeo-JUL26'!$B$9:$CQ$307,AL$1,0),0)*$G431</f>
        <v>49435.259820000007</v>
      </c>
      <c r="AM431" s="35">
        <f>IF($B431="P",VLOOKUP($E431,'[2]Costeo-JUL26'!$B$9:$CQ$307,AM$1,0),0)</f>
        <v>1.7999999999999999E-2</v>
      </c>
      <c r="AN431" s="36">
        <f t="shared" si="200"/>
        <v>889.83467676000009</v>
      </c>
      <c r="AO431" s="36">
        <f t="shared" si="201"/>
        <v>50325.094496760008</v>
      </c>
      <c r="AP431" s="34">
        <f>IF($B431="P",VLOOKUP($E431,'[2]Costeo-JUL26'!$B$9:$CQ$307,AP$1,0),0)</f>
        <v>901189</v>
      </c>
      <c r="AQ431" s="16">
        <f>IF($B431="P",VLOOKUP($E431,'[2]Costeo-JUL26'!$B$9:$CQ$307,AQ$1,0),0)*$G431</f>
        <v>7967.0040000000008</v>
      </c>
      <c r="AR431" s="36">
        <f>IF($B431="P",VLOOKUP($E431,'[2]Costeo-JUL26'!$B$9:$CQ$307,AR$1,0),0)*$G431</f>
        <v>610943.32814785431</v>
      </c>
      <c r="AS431" s="35">
        <f>IF($B431="P",VLOOKUP($E431,'[2]Costeo-JUL26'!$B$9:$CQ$307,AS$1,0),0)</f>
        <v>0.02</v>
      </c>
      <c r="AT431" s="36">
        <f t="shared" si="202"/>
        <v>12218.866562957086</v>
      </c>
      <c r="AU431" s="36">
        <f t="shared" si="203"/>
        <v>623162.19471081137</v>
      </c>
      <c r="AV431" s="34">
        <f>IF($B431="P",VLOOKUP($E431,'[2]Costeo-JUL26'!$B$9:$CQ$307,AV$1,0),0)</f>
        <v>939510</v>
      </c>
      <c r="AW431" s="16">
        <f>IF($B431="P",VLOOKUP($E431,'[2]Costeo-JUL26'!$B$9:$CQ$307,AW$1,0),0)*$G431</f>
        <v>9.4940131000000001</v>
      </c>
      <c r="AX431" s="36">
        <f>IF($B431="P",VLOOKUP($E431,'[2]Costeo-JUL26'!$B$9:$CQ$307,AX$1,0),0)*$G431</f>
        <v>40803.369501180008</v>
      </c>
      <c r="AY431" s="35">
        <f>IF($B431="P",VLOOKUP($E431,'[2]Costeo-JUL26'!$B$9:$CQ$307,AY$1,0),0)</f>
        <v>0.03</v>
      </c>
      <c r="AZ431" s="36">
        <f t="shared" si="204"/>
        <v>1224.1010850354003</v>
      </c>
      <c r="BA431" s="36">
        <f t="shared" si="205"/>
        <v>42027.470586215408</v>
      </c>
      <c r="BB431" s="34">
        <f>IF($B431="P",VLOOKUP($E431,'[2]Costeo-JUL26'!$B$9:$CQ$307,BB$1,0),0)</f>
        <v>902311</v>
      </c>
      <c r="BC431" s="16">
        <f>IF($B431="P",VLOOKUP($E431,'[2]Costeo-JUL26'!$B$9:$CQ$307,BC$1,0),0)*$G431</f>
        <v>1.844213888888889</v>
      </c>
      <c r="BD431" s="36">
        <f>IF($B431="P",VLOOKUP($E431,'[2]Costeo-JUL26'!$B$9:$CQ$307,BD$1,0),0)*$G431</f>
        <v>7232.352176291668</v>
      </c>
      <c r="BE431" s="35">
        <f>IF($B431="P",VLOOKUP($E431,'[2]Costeo-JUL26'!$B$9:$CQ$307,BE$1,0),0)</f>
        <v>0.03</v>
      </c>
      <c r="BF431" s="36">
        <f t="shared" si="206"/>
        <v>216.97056528875004</v>
      </c>
      <c r="BG431" s="36">
        <f t="shared" si="207"/>
        <v>7449.3227415804176</v>
      </c>
      <c r="BH431" s="34">
        <f>IF($B431="P",VLOOKUP($E431,'[2]Costeo-JUL26'!$B$9:$CQ$307,BH$1,0),0)</f>
        <v>933089</v>
      </c>
      <c r="BI431" s="16">
        <f>IF($B431="P",VLOOKUP($E431,'[2]Costeo-JUL26'!$B$9:$CQ$307,BI$1,0),0)*$G431</f>
        <v>18.153980468749999</v>
      </c>
      <c r="BJ431" s="36">
        <f>IF($B431="P",VLOOKUP($E431,'[2]Costeo-JUL26'!$B$9:$CQ$307,BJ$1,0),0)*$G431</f>
        <v>13518.770811293829</v>
      </c>
      <c r="BK431" s="35">
        <f>IF(BH431=910319,0,IF($B431="P",VLOOKUP($E431,'[2]Costeo-JUL26'!$B$9:$CQ$307,BK$1,0),0))</f>
        <v>0.02</v>
      </c>
      <c r="BL431" s="36">
        <f t="shared" si="208"/>
        <v>270.37541622587656</v>
      </c>
      <c r="BM431" s="36">
        <f t="shared" si="209"/>
        <v>13789.146227519706</v>
      </c>
      <c r="BN431" s="34">
        <f>IF($B431="P",VLOOKUP($E431,'[2]Costeo-JUL26'!$B$9:$CQ$307,BN$1,0),0)</f>
        <v>0</v>
      </c>
      <c r="BO431" s="16">
        <f>IF($B431="P",VLOOKUP($E431,'[2]Costeo-JUL26'!$B$9:$CQ$307,BO$1,0),0)*$G431</f>
        <v>0</v>
      </c>
      <c r="BP431" s="36">
        <f>IF($B431="P",VLOOKUP($E431,'[2]Costeo-JUL26'!$B$9:$CQ$307,BP$1,0),0)*$G431</f>
        <v>0</v>
      </c>
      <c r="BQ431" s="35">
        <f>IF($B431="P",VLOOKUP($E431,'[2]Costeo-JUL26'!$B$9:$CQ$307,BQ$1,0),0)</f>
        <v>0</v>
      </c>
      <c r="BR431" s="36">
        <f t="shared" si="210"/>
        <v>0</v>
      </c>
      <c r="BS431" s="36">
        <f t="shared" si="211"/>
        <v>0</v>
      </c>
      <c r="BT431" s="34">
        <f>IF($B431="P",VLOOKUP($E431,'[2]Costeo-JUL26'!$B$9:$CQ$307,BT$1,0),0)</f>
        <v>0</v>
      </c>
      <c r="BU431" s="16">
        <f>IF($B431="P",VLOOKUP($E431,'[2]Costeo-JUL26'!$B$9:$CQ$307,BU$1,0),0)*$G431</f>
        <v>0</v>
      </c>
      <c r="BV431" s="36">
        <f>IF($B431="P",VLOOKUP($E431,'[2]Costeo-JUL26'!$B$9:$CQ$307,BV$1,0),0)*$G431</f>
        <v>0</v>
      </c>
      <c r="BW431" s="35">
        <f>IF($B431="P",VLOOKUP($E431,'[2]Costeo-JUL26'!$B$9:$CQ$307,BW$1,0),0)</f>
        <v>0</v>
      </c>
      <c r="BX431" s="36">
        <f t="shared" si="212"/>
        <v>0</v>
      </c>
      <c r="BY431" s="36">
        <f t="shared" si="213"/>
        <v>0</v>
      </c>
      <c r="BZ431" s="34">
        <f>IF($B431="P",VLOOKUP($E431,'[2]Costeo-JUL26'!$B$9:$CQ$307,BZ$1,0),0)</f>
        <v>0</v>
      </c>
      <c r="CA431" s="16">
        <f>IF($B431="P",VLOOKUP($E431,'[2]Costeo-JUL26'!$B$9:$CQ$307,CA$1,0),0)*$G431</f>
        <v>0</v>
      </c>
      <c r="CB431" s="36">
        <f>IF($B431="P",VLOOKUP($E431,'[2]Costeo-JUL26'!$B$9:$CQ$307,CB$1,0),0)*$G431</f>
        <v>0</v>
      </c>
      <c r="CC431" s="35">
        <f>IF($B431="P",VLOOKUP($E431,'[2]Costeo-JUL26'!$B$9:$CQ$307,CC$1,0),0)</f>
        <v>0</v>
      </c>
      <c r="CD431" s="36">
        <f t="shared" si="214"/>
        <v>0</v>
      </c>
      <c r="CE431" s="36">
        <f t="shared" si="215"/>
        <v>0</v>
      </c>
      <c r="CF431" s="37">
        <f t="shared" si="187"/>
        <v>2181502.8721635281</v>
      </c>
      <c r="CG431" s="36">
        <f>IF($B431="r",VLOOKUP($E431,'[2]Costeo-JUL26'!$B$9:$CQ$307,CG$1,0),0)*$G431</f>
        <v>0</v>
      </c>
      <c r="CH431" s="35">
        <f>VLOOKUP($E431,'[2]TEORICOS (05.26)'!$A$8:$T$251,CH$1,0)</f>
        <v>0.05</v>
      </c>
      <c r="CI431" s="36">
        <f t="shared" si="216"/>
        <v>0</v>
      </c>
      <c r="CJ431" s="37">
        <f t="shared" si="217"/>
        <v>0</v>
      </c>
      <c r="CM431" s="16">
        <f>SUMIFS('[1]Ajuste Inventario'!$I:$I,'[1]Ajuste Inventario'!$B:$B,E431,'[1]Ajuste Inventario'!$S:$S,D431)*-1</f>
        <v>7.5</v>
      </c>
      <c r="CN431" s="36">
        <f t="shared" si="188"/>
        <v>24643.549632298102</v>
      </c>
      <c r="CP431" t="str">
        <f t="shared" si="189"/>
        <v>105Org.Vtas Lobos</v>
      </c>
      <c r="CQ431" s="10">
        <f t="shared" si="190"/>
        <v>3285.8066176397469</v>
      </c>
    </row>
    <row r="432" spans="1:95" x14ac:dyDescent="0.25">
      <c r="A432" s="30">
        <v>46204</v>
      </c>
      <c r="B432" s="31" t="str">
        <f>VLOOKUP($E432,'[2]TEORICOS (05.26)'!$A$8:$T$251,B$1,0)</f>
        <v>P</v>
      </c>
      <c r="C432" s="32" t="str">
        <f>VLOOKUP($E432,'[2]TEORICOS (05.26)'!$A$8:$T$251,C$1,0)</f>
        <v>Coca Cola</v>
      </c>
      <c r="D432" t="s">
        <v>226</v>
      </c>
      <c r="E432">
        <v>110</v>
      </c>
      <c r="F432" t="s">
        <v>68</v>
      </c>
      <c r="G432" s="16">
        <v>487</v>
      </c>
      <c r="H432" s="16">
        <v>720.27300000000071</v>
      </c>
      <c r="I432" s="33">
        <v>13405967.769999964</v>
      </c>
      <c r="J432" s="33">
        <v>12628169.309999984</v>
      </c>
      <c r="K432" s="34">
        <f>IF($B432="P",VLOOKUP($E432,'[2]Costeo-JUL26'!$B$9:$CQ$307,K$1,0),0)</f>
        <v>902026</v>
      </c>
      <c r="L432" s="35">
        <f>VLOOKUP($E432,'[2]TEORICOS (05.26)'!$A$8:$T$251,L$1,0)</f>
        <v>0.2</v>
      </c>
      <c r="M432" s="36">
        <f t="shared" si="191"/>
        <v>2525633.8619999969</v>
      </c>
      <c r="N432" s="35">
        <f>IF($B432="P",VLOOKUP($E432,'[2]Costeo-JUL26'!$B$9:$CQ$307,N$1,0),0)</f>
        <v>0.01</v>
      </c>
      <c r="O432" s="36">
        <f t="shared" si="192"/>
        <v>25256.33861999997</v>
      </c>
      <c r="P432" s="36">
        <f>IF($B432="P",VLOOKUP($E432,'[2]Costeo-JUL26'!$B$9:$CQ$307,P$1,0),0)*H432</f>
        <v>0</v>
      </c>
      <c r="Q432" s="36">
        <f t="shared" si="193"/>
        <v>2550890.200619997</v>
      </c>
      <c r="R432" s="34">
        <f>IF($B432="P",VLOOKUP($E432,'[2]Costeo-JUL26'!$B$9:$CQ$307,R$1,0),0)</f>
        <v>902332</v>
      </c>
      <c r="S432" s="16">
        <f>IF($B432="P",VLOOKUP($E432,'[2]Costeo-JUL26'!$B$9:$CQ$307,S$1,0),0)*$G432</f>
        <v>593.22693587499998</v>
      </c>
      <c r="T432" s="36">
        <f>IF($B432="P",VLOOKUP($E432,'[2]Costeo-JUL26'!$B$9:$CQ$307,T$1,0),0)*$G432</f>
        <v>413807.759484148</v>
      </c>
      <c r="U432" s="35">
        <f>IF($B432="P",VLOOKUP($E432,'[2]Costeo-JUL26'!$B$9:$CQ$307,U$1,0),0)</f>
        <v>1.4999999999999999E-2</v>
      </c>
      <c r="V432" s="36">
        <f t="shared" si="194"/>
        <v>6207.11639226222</v>
      </c>
      <c r="W432" s="36">
        <f t="shared" si="195"/>
        <v>420014.87587641022</v>
      </c>
      <c r="X432" s="34">
        <f>IF($B432="P",VLOOKUP($E432,'[2]Costeo-JUL26'!$B$9:$CQ$307,X$1,0),0)</f>
        <v>902338</v>
      </c>
      <c r="Y432" s="16">
        <f>IF($B432="P",VLOOKUP($E432,'[2]Costeo-JUL26'!$B$9:$CQ$307,Y$1,0),0)*$G432</f>
        <v>32.399135999999999</v>
      </c>
      <c r="Z432" s="36">
        <f>IF($B432="P",VLOOKUP($E432,'[2]Costeo-JUL26'!$B$9:$CQ$307,Z$1,0),0)*$G432</f>
        <v>9160.5317126400005</v>
      </c>
      <c r="AA432" s="35">
        <f>IF($B432="P",VLOOKUP($E432,'[2]Costeo-JUL26'!$B$9:$CQ$307,AA$1,0),0)</f>
        <v>0.45</v>
      </c>
      <c r="AB432" s="36">
        <f t="shared" si="196"/>
        <v>4122.239270688</v>
      </c>
      <c r="AC432" s="36">
        <f t="shared" si="197"/>
        <v>13282.770983328001</v>
      </c>
      <c r="AD432" s="34">
        <f>IF($B432="P",VLOOKUP($E432,'[2]Costeo-JUL26'!$B$9:$CQ$307,AD$1,0),0)</f>
        <v>933139</v>
      </c>
      <c r="AE432" s="16">
        <f>IF($B432="P",VLOOKUP($E432,'[2]Costeo-JUL26'!$B$9:$CQ$307,AE$1,0),0)*$G432</f>
        <v>11688</v>
      </c>
      <c r="AF432" s="36">
        <f>IF($B432="P",VLOOKUP($E432,'[2]Costeo-JUL26'!$B$9:$CQ$307,AF$1,0),0)*$G432</f>
        <v>126680.62176000001</v>
      </c>
      <c r="AG432" s="35">
        <f>IF($B432="P",VLOOKUP($E432,'[2]Costeo-JUL26'!$B$9:$CQ$307,AG$1,0),0)</f>
        <v>6.0000000000000001E-3</v>
      </c>
      <c r="AH432" s="36">
        <f t="shared" si="198"/>
        <v>760.08373056000005</v>
      </c>
      <c r="AI432" s="36">
        <f t="shared" si="199"/>
        <v>127440.70549056001</v>
      </c>
      <c r="AJ432" s="34">
        <f>IF($B432="P",VLOOKUP($E432,'[2]Costeo-JUL26'!$B$9:$CQ$307,AJ$1,0),0)</f>
        <v>938219</v>
      </c>
      <c r="AK432" s="16">
        <f>IF($B432="P",VLOOKUP($E432,'[2]Costeo-JUL26'!$B$9:$CQ$307,AK$1,0),0)*$G432</f>
        <v>11688</v>
      </c>
      <c r="AL432" s="36">
        <f>IF($B432="P",VLOOKUP($E432,'[2]Costeo-JUL26'!$B$9:$CQ$307,AL$1,0),0)*$G432</f>
        <v>142556.89968</v>
      </c>
      <c r="AM432" s="35">
        <f>IF($B432="P",VLOOKUP($E432,'[2]Costeo-JUL26'!$B$9:$CQ$307,AM$1,0),0)</f>
        <v>1.7999999999999999E-2</v>
      </c>
      <c r="AN432" s="36">
        <f t="shared" si="200"/>
        <v>2566.0241942399998</v>
      </c>
      <c r="AO432" s="36">
        <f t="shared" si="201"/>
        <v>145122.92387423999</v>
      </c>
      <c r="AP432" s="34">
        <f>IF($B432="P",VLOOKUP($E432,'[2]Costeo-JUL26'!$B$9:$CQ$307,AP$1,0),0)</f>
        <v>0</v>
      </c>
      <c r="AQ432" s="16">
        <f>IF($B432="P",VLOOKUP($E432,'[2]Costeo-JUL26'!$B$9:$CQ$307,AQ$1,0),0)*$G432</f>
        <v>0</v>
      </c>
      <c r="AR432" s="36">
        <f>IF($B432="P",VLOOKUP($E432,'[2]Costeo-JUL26'!$B$9:$CQ$307,AR$1,0),0)*$G432</f>
        <v>0</v>
      </c>
      <c r="AS432" s="35">
        <f>IF($B432="P",VLOOKUP($E432,'[2]Costeo-JUL26'!$B$9:$CQ$307,AS$1,0),0)</f>
        <v>0</v>
      </c>
      <c r="AT432" s="36">
        <f t="shared" si="202"/>
        <v>0</v>
      </c>
      <c r="AU432" s="36">
        <f t="shared" si="203"/>
        <v>0</v>
      </c>
      <c r="AV432" s="34">
        <f>IF($B432="P",VLOOKUP($E432,'[2]Costeo-JUL26'!$B$9:$CQ$307,AV$1,0),0)</f>
        <v>0</v>
      </c>
      <c r="AW432" s="16">
        <f>IF($B432="P",VLOOKUP($E432,'[2]Costeo-JUL26'!$B$9:$CQ$307,AW$1,0),0)*$G432</f>
        <v>0</v>
      </c>
      <c r="AX432" s="36">
        <f>IF($B432="P",VLOOKUP($E432,'[2]Costeo-JUL26'!$B$9:$CQ$307,AX$1,0),0)*$G432</f>
        <v>0</v>
      </c>
      <c r="AY432" s="35">
        <f>IF($B432="P",VLOOKUP($E432,'[2]Costeo-JUL26'!$B$9:$CQ$307,AY$1,0),0)</f>
        <v>0</v>
      </c>
      <c r="AZ432" s="36">
        <f t="shared" si="204"/>
        <v>0</v>
      </c>
      <c r="BA432" s="36">
        <f t="shared" si="205"/>
        <v>0</v>
      </c>
      <c r="BB432" s="34">
        <f>IF($B432="P",VLOOKUP($E432,'[2]Costeo-JUL26'!$B$9:$CQ$307,BB$1,0),0)</f>
        <v>0</v>
      </c>
      <c r="BC432" s="16">
        <f>IF($B432="P",VLOOKUP($E432,'[2]Costeo-JUL26'!$B$9:$CQ$307,BC$1,0),0)*$G432</f>
        <v>0</v>
      </c>
      <c r="BD432" s="36">
        <f>IF($B432="P",VLOOKUP($E432,'[2]Costeo-JUL26'!$B$9:$CQ$307,BD$1,0),0)*$G432</f>
        <v>0</v>
      </c>
      <c r="BE432" s="35">
        <f>IF($B432="P",VLOOKUP($E432,'[2]Costeo-JUL26'!$B$9:$CQ$307,BE$1,0),0)</f>
        <v>0</v>
      </c>
      <c r="BF432" s="36">
        <f t="shared" si="206"/>
        <v>0</v>
      </c>
      <c r="BG432" s="36">
        <f t="shared" si="207"/>
        <v>0</v>
      </c>
      <c r="BH432" s="34">
        <f>IF($B432="P",VLOOKUP($E432,'[2]Costeo-JUL26'!$B$9:$CQ$307,BH$1,0),0)</f>
        <v>0</v>
      </c>
      <c r="BI432" s="16">
        <f>IF($B432="P",VLOOKUP($E432,'[2]Costeo-JUL26'!$B$9:$CQ$307,BI$1,0),0)*$G432</f>
        <v>0</v>
      </c>
      <c r="BJ432" s="36">
        <f>IF($B432="P",VLOOKUP($E432,'[2]Costeo-JUL26'!$B$9:$CQ$307,BJ$1,0),0)*$G432</f>
        <v>0</v>
      </c>
      <c r="BK432" s="35">
        <f>IF(BH432=910319,0,IF($B432="P",VLOOKUP($E432,'[2]Costeo-JUL26'!$B$9:$CQ$307,BK$1,0),0))</f>
        <v>0</v>
      </c>
      <c r="BL432" s="36">
        <f t="shared" si="208"/>
        <v>0</v>
      </c>
      <c r="BM432" s="36">
        <f t="shared" si="209"/>
        <v>0</v>
      </c>
      <c r="BN432" s="34">
        <f>IF($B432="P",VLOOKUP($E432,'[2]Costeo-JUL26'!$B$9:$CQ$307,BN$1,0),0)</f>
        <v>0</v>
      </c>
      <c r="BO432" s="16">
        <f>IF($B432="P",VLOOKUP($E432,'[2]Costeo-JUL26'!$B$9:$CQ$307,BO$1,0),0)*$G432</f>
        <v>0</v>
      </c>
      <c r="BP432" s="36">
        <f>IF($B432="P",VLOOKUP($E432,'[2]Costeo-JUL26'!$B$9:$CQ$307,BP$1,0),0)*$G432</f>
        <v>0</v>
      </c>
      <c r="BQ432" s="35">
        <f>IF($B432="P",VLOOKUP($E432,'[2]Costeo-JUL26'!$B$9:$CQ$307,BQ$1,0),0)</f>
        <v>0</v>
      </c>
      <c r="BR432" s="36">
        <f t="shared" si="210"/>
        <v>0</v>
      </c>
      <c r="BS432" s="36">
        <f t="shared" si="211"/>
        <v>0</v>
      </c>
      <c r="BT432" s="34">
        <f>IF($B432="P",VLOOKUP($E432,'[2]Costeo-JUL26'!$B$9:$CQ$307,BT$1,0),0)</f>
        <v>0</v>
      </c>
      <c r="BU432" s="16">
        <f>IF($B432="P",VLOOKUP($E432,'[2]Costeo-JUL26'!$B$9:$CQ$307,BU$1,0),0)*$G432</f>
        <v>0</v>
      </c>
      <c r="BV432" s="36">
        <f>IF($B432="P",VLOOKUP($E432,'[2]Costeo-JUL26'!$B$9:$CQ$307,BV$1,0),0)*$G432</f>
        <v>0</v>
      </c>
      <c r="BW432" s="35">
        <f>IF($B432="P",VLOOKUP($E432,'[2]Costeo-JUL26'!$B$9:$CQ$307,BW$1,0),0)</f>
        <v>0</v>
      </c>
      <c r="BX432" s="36">
        <f t="shared" si="212"/>
        <v>0</v>
      </c>
      <c r="BY432" s="36">
        <f t="shared" si="213"/>
        <v>0</v>
      </c>
      <c r="BZ432" s="34">
        <f>IF($B432="P",VLOOKUP($E432,'[2]Costeo-JUL26'!$B$9:$CQ$307,BZ$1,0),0)</f>
        <v>0</v>
      </c>
      <c r="CA432" s="16">
        <f>IF($B432="P",VLOOKUP($E432,'[2]Costeo-JUL26'!$B$9:$CQ$307,CA$1,0),0)*$G432</f>
        <v>0</v>
      </c>
      <c r="CB432" s="36">
        <f>IF($B432="P",VLOOKUP($E432,'[2]Costeo-JUL26'!$B$9:$CQ$307,CB$1,0),0)*$G432</f>
        <v>0</v>
      </c>
      <c r="CC432" s="35">
        <f>IF($B432="P",VLOOKUP($E432,'[2]Costeo-JUL26'!$B$9:$CQ$307,CC$1,0),0)</f>
        <v>0</v>
      </c>
      <c r="CD432" s="36">
        <f t="shared" si="214"/>
        <v>0</v>
      </c>
      <c r="CE432" s="36">
        <f t="shared" si="215"/>
        <v>0</v>
      </c>
      <c r="CF432" s="37">
        <f t="shared" si="187"/>
        <v>3256751.4768445352</v>
      </c>
      <c r="CG432" s="36">
        <f>IF($B432="r",VLOOKUP($E432,'[2]Costeo-JUL26'!$B$9:$CQ$307,CG$1,0),0)*$G432</f>
        <v>0</v>
      </c>
      <c r="CH432" s="35">
        <f>VLOOKUP($E432,'[2]TEORICOS (05.26)'!$A$8:$T$251,CH$1,0)</f>
        <v>0</v>
      </c>
      <c r="CI432" s="36">
        <f t="shared" si="216"/>
        <v>0</v>
      </c>
      <c r="CJ432" s="37">
        <f t="shared" si="217"/>
        <v>0</v>
      </c>
      <c r="CM432" s="16">
        <f>SUMIFS('[1]Ajuste Inventario'!$I:$I,'[1]Ajuste Inventario'!$B:$B,E432,'[1]Ajuste Inventario'!$S:$S,D432)*-1</f>
        <v>16.041666666666668</v>
      </c>
      <c r="CN432" s="36">
        <f t="shared" si="188"/>
        <v>107276.63574479347</v>
      </c>
      <c r="CP432" t="str">
        <f t="shared" si="189"/>
        <v>110Org.Vtas Lobos</v>
      </c>
      <c r="CQ432" s="10">
        <f t="shared" si="190"/>
        <v>6687.3746957793328</v>
      </c>
    </row>
    <row r="433" spans="1:95" x14ac:dyDescent="0.25">
      <c r="A433" s="30">
        <v>46204</v>
      </c>
      <c r="B433" s="31" t="str">
        <f>VLOOKUP($E433,'[2]TEORICOS (05.26)'!$A$8:$T$251,B$1,0)</f>
        <v>R</v>
      </c>
      <c r="C433" s="32" t="str">
        <f>VLOOKUP($E433,'[2]TEORICOS (05.26)'!$A$8:$T$251,C$1,0)</f>
        <v>Coca Cola</v>
      </c>
      <c r="D433" t="s">
        <v>226</v>
      </c>
      <c r="E433">
        <v>118</v>
      </c>
      <c r="F433" t="s">
        <v>69</v>
      </c>
      <c r="G433" s="16">
        <v>2685</v>
      </c>
      <c r="H433" s="16">
        <v>1004.190000000017</v>
      </c>
      <c r="I433" s="33">
        <v>20976395.18999977</v>
      </c>
      <c r="J433" s="33">
        <v>19897153.849999778</v>
      </c>
      <c r="K433" s="34">
        <f>IF($B433="P",VLOOKUP($E433,'[2]Costeo-JUL26'!$B$9:$CQ$307,K$1,0),0)</f>
        <v>0</v>
      </c>
      <c r="L433" s="35">
        <f>VLOOKUP($E433,'[2]TEORICOS (05.26)'!$A$8:$T$251,L$1,0)</f>
        <v>0.2</v>
      </c>
      <c r="M433" s="36">
        <f t="shared" si="191"/>
        <v>0</v>
      </c>
      <c r="N433" s="35">
        <f>IF($B433="P",VLOOKUP($E433,'[2]Costeo-JUL26'!$B$9:$CQ$307,N$1,0),0)</f>
        <v>0</v>
      </c>
      <c r="O433" s="36">
        <f t="shared" si="192"/>
        <v>0</v>
      </c>
      <c r="P433" s="36">
        <f>IF($B433="P",VLOOKUP($E433,'[2]Costeo-JUL26'!$B$9:$CQ$307,P$1,0),0)*H433</f>
        <v>0</v>
      </c>
      <c r="Q433" s="36">
        <f t="shared" si="193"/>
        <v>0</v>
      </c>
      <c r="R433" s="34">
        <f>IF($B433="P",VLOOKUP($E433,'[2]Costeo-JUL26'!$B$9:$CQ$307,R$1,0),0)</f>
        <v>0</v>
      </c>
      <c r="S433" s="16">
        <f>IF($B433="P",VLOOKUP($E433,'[2]Costeo-JUL26'!$B$9:$CQ$307,S$1,0),0)*$G433</f>
        <v>0</v>
      </c>
      <c r="T433" s="36">
        <f>IF($B433="P",VLOOKUP($E433,'[2]Costeo-JUL26'!$B$9:$CQ$307,T$1,0),0)*$G433</f>
        <v>0</v>
      </c>
      <c r="U433" s="35">
        <f>IF($B433="P",VLOOKUP($E433,'[2]Costeo-JUL26'!$B$9:$CQ$307,U$1,0),0)</f>
        <v>0</v>
      </c>
      <c r="V433" s="36">
        <f t="shared" si="194"/>
        <v>0</v>
      </c>
      <c r="W433" s="36">
        <f t="shared" si="195"/>
        <v>0</v>
      </c>
      <c r="X433" s="34">
        <f>IF($B433="P",VLOOKUP($E433,'[2]Costeo-JUL26'!$B$9:$CQ$307,X$1,0),0)</f>
        <v>0</v>
      </c>
      <c r="Y433" s="16">
        <f>IF($B433="P",VLOOKUP($E433,'[2]Costeo-JUL26'!$B$9:$CQ$307,Y$1,0),0)*$G433</f>
        <v>0</v>
      </c>
      <c r="Z433" s="36">
        <f>IF($B433="P",VLOOKUP($E433,'[2]Costeo-JUL26'!$B$9:$CQ$307,Z$1,0),0)*$G433</f>
        <v>0</v>
      </c>
      <c r="AA433" s="35">
        <f>IF($B433="P",VLOOKUP($E433,'[2]Costeo-JUL26'!$B$9:$CQ$307,AA$1,0),0)</f>
        <v>0</v>
      </c>
      <c r="AB433" s="36">
        <f t="shared" si="196"/>
        <v>0</v>
      </c>
      <c r="AC433" s="36">
        <f t="shared" si="197"/>
        <v>0</v>
      </c>
      <c r="AD433" s="34">
        <f>IF($B433="P",VLOOKUP($E433,'[2]Costeo-JUL26'!$B$9:$CQ$307,AD$1,0),0)</f>
        <v>0</v>
      </c>
      <c r="AE433" s="16">
        <f>IF($B433="P",VLOOKUP($E433,'[2]Costeo-JUL26'!$B$9:$CQ$307,AE$1,0),0)*$G433</f>
        <v>0</v>
      </c>
      <c r="AF433" s="36">
        <f>IF($B433="P",VLOOKUP($E433,'[2]Costeo-JUL26'!$B$9:$CQ$307,AF$1,0),0)*$G433</f>
        <v>0</v>
      </c>
      <c r="AG433" s="35">
        <f>IF($B433="P",VLOOKUP($E433,'[2]Costeo-JUL26'!$B$9:$CQ$307,AG$1,0),0)</f>
        <v>0</v>
      </c>
      <c r="AH433" s="36">
        <f t="shared" si="198"/>
        <v>0</v>
      </c>
      <c r="AI433" s="36">
        <f t="shared" si="199"/>
        <v>0</v>
      </c>
      <c r="AJ433" s="34">
        <f>IF($B433="P",VLOOKUP($E433,'[2]Costeo-JUL26'!$B$9:$CQ$307,AJ$1,0),0)</f>
        <v>0</v>
      </c>
      <c r="AK433" s="16">
        <f>IF($B433="P",VLOOKUP($E433,'[2]Costeo-JUL26'!$B$9:$CQ$307,AK$1,0),0)*$G433</f>
        <v>0</v>
      </c>
      <c r="AL433" s="36">
        <f>IF($B433="P",VLOOKUP($E433,'[2]Costeo-JUL26'!$B$9:$CQ$307,AL$1,0),0)*$G433</f>
        <v>0</v>
      </c>
      <c r="AM433" s="35">
        <f>IF($B433="P",VLOOKUP($E433,'[2]Costeo-JUL26'!$B$9:$CQ$307,AM$1,0),0)</f>
        <v>0</v>
      </c>
      <c r="AN433" s="36">
        <f t="shared" si="200"/>
        <v>0</v>
      </c>
      <c r="AO433" s="36">
        <f t="shared" si="201"/>
        <v>0</v>
      </c>
      <c r="AP433" s="34">
        <f>IF($B433="P",VLOOKUP($E433,'[2]Costeo-JUL26'!$B$9:$CQ$307,AP$1,0),0)</f>
        <v>0</v>
      </c>
      <c r="AQ433" s="16">
        <f>IF($B433="P",VLOOKUP($E433,'[2]Costeo-JUL26'!$B$9:$CQ$307,AQ$1,0),0)*$G433</f>
        <v>0</v>
      </c>
      <c r="AR433" s="36">
        <f>IF($B433="P",VLOOKUP($E433,'[2]Costeo-JUL26'!$B$9:$CQ$307,AR$1,0),0)*$G433</f>
        <v>0</v>
      </c>
      <c r="AS433" s="35">
        <f>IF($B433="P",VLOOKUP($E433,'[2]Costeo-JUL26'!$B$9:$CQ$307,AS$1,0),0)</f>
        <v>0</v>
      </c>
      <c r="AT433" s="36">
        <f t="shared" si="202"/>
        <v>0</v>
      </c>
      <c r="AU433" s="36">
        <f t="shared" si="203"/>
        <v>0</v>
      </c>
      <c r="AV433" s="34">
        <f>IF($B433="P",VLOOKUP($E433,'[2]Costeo-JUL26'!$B$9:$CQ$307,AV$1,0),0)</f>
        <v>0</v>
      </c>
      <c r="AW433" s="16">
        <f>IF($B433="P",VLOOKUP($E433,'[2]Costeo-JUL26'!$B$9:$CQ$307,AW$1,0),0)*$G433</f>
        <v>0</v>
      </c>
      <c r="AX433" s="36">
        <f>IF($B433="P",VLOOKUP($E433,'[2]Costeo-JUL26'!$B$9:$CQ$307,AX$1,0),0)*$G433</f>
        <v>0</v>
      </c>
      <c r="AY433" s="35">
        <f>IF($B433="P",VLOOKUP($E433,'[2]Costeo-JUL26'!$B$9:$CQ$307,AY$1,0),0)</f>
        <v>0</v>
      </c>
      <c r="AZ433" s="36">
        <f t="shared" si="204"/>
        <v>0</v>
      </c>
      <c r="BA433" s="36">
        <f t="shared" si="205"/>
        <v>0</v>
      </c>
      <c r="BB433" s="34">
        <f>IF($B433="P",VLOOKUP($E433,'[2]Costeo-JUL26'!$B$9:$CQ$307,BB$1,0),0)</f>
        <v>0</v>
      </c>
      <c r="BC433" s="16">
        <f>IF($B433="P",VLOOKUP($E433,'[2]Costeo-JUL26'!$B$9:$CQ$307,BC$1,0),0)*$G433</f>
        <v>0</v>
      </c>
      <c r="BD433" s="36">
        <f>IF($B433="P",VLOOKUP($E433,'[2]Costeo-JUL26'!$B$9:$CQ$307,BD$1,0),0)*$G433</f>
        <v>0</v>
      </c>
      <c r="BE433" s="35">
        <f>IF($B433="P",VLOOKUP($E433,'[2]Costeo-JUL26'!$B$9:$CQ$307,BE$1,0),0)</f>
        <v>0</v>
      </c>
      <c r="BF433" s="36">
        <f t="shared" si="206"/>
        <v>0</v>
      </c>
      <c r="BG433" s="36">
        <f t="shared" si="207"/>
        <v>0</v>
      </c>
      <c r="BH433" s="34">
        <f>IF($B433="P",VLOOKUP($E433,'[2]Costeo-JUL26'!$B$9:$CQ$307,BH$1,0),0)</f>
        <v>0</v>
      </c>
      <c r="BI433" s="16">
        <f>IF($B433="P",VLOOKUP($E433,'[2]Costeo-JUL26'!$B$9:$CQ$307,BI$1,0),0)*$G433</f>
        <v>0</v>
      </c>
      <c r="BJ433" s="36">
        <f>IF($B433="P",VLOOKUP($E433,'[2]Costeo-JUL26'!$B$9:$CQ$307,BJ$1,0),0)*$G433</f>
        <v>0</v>
      </c>
      <c r="BK433" s="35">
        <f>IF(BH433=910319,0,IF($B433="P",VLOOKUP($E433,'[2]Costeo-JUL26'!$B$9:$CQ$307,BK$1,0),0))</f>
        <v>0</v>
      </c>
      <c r="BL433" s="36">
        <f t="shared" si="208"/>
        <v>0</v>
      </c>
      <c r="BM433" s="36">
        <f t="shared" si="209"/>
        <v>0</v>
      </c>
      <c r="BN433" s="34">
        <f>IF($B433="P",VLOOKUP($E433,'[2]Costeo-JUL26'!$B$9:$CQ$307,BN$1,0),0)</f>
        <v>0</v>
      </c>
      <c r="BO433" s="16">
        <f>IF($B433="P",VLOOKUP($E433,'[2]Costeo-JUL26'!$B$9:$CQ$307,BO$1,0),0)*$G433</f>
        <v>0</v>
      </c>
      <c r="BP433" s="36">
        <f>IF($B433="P",VLOOKUP($E433,'[2]Costeo-JUL26'!$B$9:$CQ$307,BP$1,0),0)*$G433</f>
        <v>0</v>
      </c>
      <c r="BQ433" s="35">
        <f>IF($B433="P",VLOOKUP($E433,'[2]Costeo-JUL26'!$B$9:$CQ$307,BQ$1,0),0)</f>
        <v>0</v>
      </c>
      <c r="BR433" s="36">
        <f t="shared" si="210"/>
        <v>0</v>
      </c>
      <c r="BS433" s="36">
        <f t="shared" si="211"/>
        <v>0</v>
      </c>
      <c r="BT433" s="34">
        <f>IF($B433="P",VLOOKUP($E433,'[2]Costeo-JUL26'!$B$9:$CQ$307,BT$1,0),0)</f>
        <v>0</v>
      </c>
      <c r="BU433" s="16">
        <f>IF($B433="P",VLOOKUP($E433,'[2]Costeo-JUL26'!$B$9:$CQ$307,BU$1,0),0)*$G433</f>
        <v>0</v>
      </c>
      <c r="BV433" s="36">
        <f>IF($B433="P",VLOOKUP($E433,'[2]Costeo-JUL26'!$B$9:$CQ$307,BV$1,0),0)*$G433</f>
        <v>0</v>
      </c>
      <c r="BW433" s="35">
        <f>IF($B433="P",VLOOKUP($E433,'[2]Costeo-JUL26'!$B$9:$CQ$307,BW$1,0),0)</f>
        <v>0</v>
      </c>
      <c r="BX433" s="36">
        <f t="shared" si="212"/>
        <v>0</v>
      </c>
      <c r="BY433" s="36">
        <f t="shared" si="213"/>
        <v>0</v>
      </c>
      <c r="BZ433" s="34">
        <f>IF($B433="P",VLOOKUP($E433,'[2]Costeo-JUL26'!$B$9:$CQ$307,BZ$1,0),0)</f>
        <v>0</v>
      </c>
      <c r="CA433" s="16">
        <f>IF($B433="P",VLOOKUP($E433,'[2]Costeo-JUL26'!$B$9:$CQ$307,CA$1,0),0)*$G433</f>
        <v>0</v>
      </c>
      <c r="CB433" s="36">
        <f>IF($B433="P",VLOOKUP($E433,'[2]Costeo-JUL26'!$B$9:$CQ$307,CB$1,0),0)*$G433</f>
        <v>0</v>
      </c>
      <c r="CC433" s="35">
        <f>IF($B433="P",VLOOKUP($E433,'[2]Costeo-JUL26'!$B$9:$CQ$307,CC$1,0),0)</f>
        <v>0</v>
      </c>
      <c r="CD433" s="36">
        <f t="shared" si="214"/>
        <v>0</v>
      </c>
      <c r="CE433" s="36">
        <f t="shared" si="215"/>
        <v>0</v>
      </c>
      <c r="CF433" s="37">
        <f t="shared" si="187"/>
        <v>0</v>
      </c>
      <c r="CG433" s="36">
        <f>IF($B433="r",VLOOKUP($E433,'[2]Costeo-JUL26'!$B$9:$CQ$307,CG$1,0),0)*$G433</f>
        <v>4773151.3500000006</v>
      </c>
      <c r="CH433" s="35">
        <f>VLOOKUP($E433,'[2]TEORICOS (05.26)'!$A$8:$T$251,CH$1,0)</f>
        <v>0.05</v>
      </c>
      <c r="CI433" s="36">
        <f t="shared" si="216"/>
        <v>3740773.2024999559</v>
      </c>
      <c r="CJ433" s="37">
        <f t="shared" si="217"/>
        <v>8513924.5524999574</v>
      </c>
      <c r="CM433" s="16">
        <f>SUMIFS('[1]Ajuste Inventario'!$I:$I,'[1]Ajuste Inventario'!$B:$B,E433,'[1]Ajuste Inventario'!$S:$S,D433)*-1</f>
        <v>13.999999999999996</v>
      </c>
      <c r="CN433" s="36">
        <f t="shared" si="188"/>
        <v>44392.902694599397</v>
      </c>
      <c r="CP433" t="str">
        <f t="shared" si="189"/>
        <v>118Org.Vtas Lobos</v>
      </c>
      <c r="CQ433" s="10">
        <f t="shared" si="190"/>
        <v>3170.9216210428149</v>
      </c>
    </row>
    <row r="434" spans="1:95" x14ac:dyDescent="0.25">
      <c r="A434" s="30">
        <v>46204</v>
      </c>
      <c r="B434" s="31" t="str">
        <f>VLOOKUP($E434,'[2]TEORICOS (05.26)'!$A$8:$T$251,B$1,0)</f>
        <v>P</v>
      </c>
      <c r="C434" s="32" t="str">
        <f>VLOOKUP($E434,'[2]TEORICOS (05.26)'!$A$8:$T$251,C$1,0)</f>
        <v>Coca Cola</v>
      </c>
      <c r="D434" t="s">
        <v>226</v>
      </c>
      <c r="E434">
        <v>127</v>
      </c>
      <c r="F434" t="s">
        <v>70</v>
      </c>
      <c r="G434" s="16">
        <v>6673.75</v>
      </c>
      <c r="H434" s="16">
        <v>7054.1537499997394</v>
      </c>
      <c r="I434" s="33">
        <v>95252732.719999209</v>
      </c>
      <c r="J434" s="33">
        <v>88547623.749999419</v>
      </c>
      <c r="K434" s="34">
        <f>IF($B434="P",VLOOKUP($E434,'[2]Costeo-JUL26'!$B$9:$CQ$307,K$1,0),0)</f>
        <v>902026</v>
      </c>
      <c r="L434" s="35">
        <f>VLOOKUP($E434,'[2]TEORICOS (05.26)'!$A$8:$T$251,L$1,0)</f>
        <v>0.2</v>
      </c>
      <c r="M434" s="36">
        <f t="shared" si="191"/>
        <v>17709524.749999885</v>
      </c>
      <c r="N434" s="35">
        <f>IF($B434="P",VLOOKUP($E434,'[2]Costeo-JUL26'!$B$9:$CQ$307,N$1,0),0)</f>
        <v>0.01</v>
      </c>
      <c r="O434" s="36">
        <f t="shared" si="192"/>
        <v>177095.24749999886</v>
      </c>
      <c r="P434" s="36">
        <f>IF($B434="P",VLOOKUP($E434,'[2]Costeo-JUL26'!$B$9:$CQ$307,P$1,0),0)*H434</f>
        <v>0</v>
      </c>
      <c r="Q434" s="36">
        <f t="shared" si="193"/>
        <v>17886619.997499883</v>
      </c>
      <c r="R434" s="34">
        <f>IF($B434="P",VLOOKUP($E434,'[2]Costeo-JUL26'!$B$9:$CQ$307,R$1,0),0)</f>
        <v>902332</v>
      </c>
      <c r="S434" s="16">
        <f>IF($B434="P",VLOOKUP($E434,'[2]Costeo-JUL26'!$B$9:$CQ$307,S$1,0),0)*$G434</f>
        <v>5806.7589664062507</v>
      </c>
      <c r="T434" s="36">
        <f>IF($B434="P",VLOOKUP($E434,'[2]Costeo-JUL26'!$B$9:$CQ$307,T$1,0),0)*$G434</f>
        <v>4050527.3318529376</v>
      </c>
      <c r="U434" s="35">
        <f>IF($B434="P",VLOOKUP($E434,'[2]Costeo-JUL26'!$B$9:$CQ$307,U$1,0),0)</f>
        <v>1.4999999999999999E-2</v>
      </c>
      <c r="V434" s="36">
        <f t="shared" si="194"/>
        <v>60757.909977794065</v>
      </c>
      <c r="W434" s="36">
        <f t="shared" si="195"/>
        <v>4111285.2418307317</v>
      </c>
      <c r="X434" s="34">
        <f>IF($B434="P",VLOOKUP($E434,'[2]Costeo-JUL26'!$B$9:$CQ$307,X$1,0),0)</f>
        <v>902338</v>
      </c>
      <c r="Y434" s="16">
        <f>IF($B434="P",VLOOKUP($E434,'[2]Costeo-JUL26'!$B$9:$CQ$307,Y$1,0),0)*$G434</f>
        <v>348.85025999999999</v>
      </c>
      <c r="Z434" s="36">
        <f>IF($B434="P",VLOOKUP($E434,'[2]Costeo-JUL26'!$B$9:$CQ$307,Z$1,0),0)*$G434</f>
        <v>98633.922512399993</v>
      </c>
      <c r="AA434" s="35">
        <f>IF($B434="P",VLOOKUP($E434,'[2]Costeo-JUL26'!$B$9:$CQ$307,AA$1,0),0)</f>
        <v>0.45</v>
      </c>
      <c r="AB434" s="36">
        <f t="shared" si="196"/>
        <v>44385.265130579995</v>
      </c>
      <c r="AC434" s="36">
        <f t="shared" si="197"/>
        <v>143019.18764297999</v>
      </c>
      <c r="AD434" s="34">
        <f>IF($B434="P",VLOOKUP($E434,'[2]Costeo-JUL26'!$B$9:$CQ$307,AD$1,0),0)</f>
        <v>901733</v>
      </c>
      <c r="AE434" s="16">
        <f>IF($B434="P",VLOOKUP($E434,'[2]Costeo-JUL26'!$B$9:$CQ$307,AE$1,0),0)*$G434</f>
        <v>80085</v>
      </c>
      <c r="AF434" s="36">
        <f>IF($B434="P",VLOOKUP($E434,'[2]Costeo-JUL26'!$B$9:$CQ$307,AF$1,0),0)*$G434</f>
        <v>1229080.5120000001</v>
      </c>
      <c r="AG434" s="35">
        <f>IF($B434="P",VLOOKUP($E434,'[2]Costeo-JUL26'!$B$9:$CQ$307,AG$1,0),0)</f>
        <v>6.0000000000000001E-3</v>
      </c>
      <c r="AH434" s="36">
        <f t="shared" si="198"/>
        <v>7374.4830720000009</v>
      </c>
      <c r="AI434" s="36">
        <f t="shared" si="199"/>
        <v>1236454.9950720002</v>
      </c>
      <c r="AJ434" s="34">
        <f>IF($B434="P",VLOOKUP($E434,'[2]Costeo-JUL26'!$B$9:$CQ$307,AJ$1,0),0)</f>
        <v>910242</v>
      </c>
      <c r="AK434" s="16">
        <f>IF($B434="P",VLOOKUP($E434,'[2]Costeo-JUL26'!$B$9:$CQ$307,AK$1,0),0)*$G434</f>
        <v>80085</v>
      </c>
      <c r="AL434" s="36">
        <f>IF($B434="P",VLOOKUP($E434,'[2]Costeo-JUL26'!$B$9:$CQ$307,AL$1,0),0)*$G434</f>
        <v>314517.82050000003</v>
      </c>
      <c r="AM434" s="35">
        <f>IF($B434="P",VLOOKUP($E434,'[2]Costeo-JUL26'!$B$9:$CQ$307,AM$1,0),0)</f>
        <v>1.7999999999999999E-2</v>
      </c>
      <c r="AN434" s="36">
        <f t="shared" si="200"/>
        <v>5661.3207689999999</v>
      </c>
      <c r="AO434" s="36">
        <f t="shared" si="201"/>
        <v>320179.14126900001</v>
      </c>
      <c r="AP434" s="34">
        <f>IF($B434="P",VLOOKUP($E434,'[2]Costeo-JUL26'!$B$9:$CQ$307,AP$1,0),0)</f>
        <v>901189</v>
      </c>
      <c r="AQ434" s="16">
        <f>IF($B434="P",VLOOKUP($E434,'[2]Costeo-JUL26'!$B$9:$CQ$307,AQ$1,0),0)*$G434</f>
        <v>80085</v>
      </c>
      <c r="AR434" s="36">
        <f>IF($B434="P",VLOOKUP($E434,'[2]Costeo-JUL26'!$B$9:$CQ$307,AR$1,0),0)*$G434</f>
        <v>6141254.1571111185</v>
      </c>
      <c r="AS434" s="35">
        <f>IF($B434="P",VLOOKUP($E434,'[2]Costeo-JUL26'!$B$9:$CQ$307,AS$1,0),0)</f>
        <v>0.02</v>
      </c>
      <c r="AT434" s="36">
        <f t="shared" si="202"/>
        <v>122825.08314222237</v>
      </c>
      <c r="AU434" s="36">
        <f t="shared" si="203"/>
        <v>6264079.2402533405</v>
      </c>
      <c r="AV434" s="34">
        <f>IF($B434="P",VLOOKUP($E434,'[2]Costeo-JUL26'!$B$9:$CQ$307,AV$1,0),0)</f>
        <v>932317</v>
      </c>
      <c r="AW434" s="16">
        <f>IF($B434="P",VLOOKUP($E434,'[2]Costeo-JUL26'!$B$9:$CQ$307,AW$1,0),0)*$G434</f>
        <v>132.807625</v>
      </c>
      <c r="AX434" s="36">
        <f>IF($B434="P",VLOOKUP($E434,'[2]Costeo-JUL26'!$B$9:$CQ$307,AX$1,0),0)*$G434</f>
        <v>570780.61072500004</v>
      </c>
      <c r="AY434" s="35">
        <f>IF($B434="P",VLOOKUP($E434,'[2]Costeo-JUL26'!$B$9:$CQ$307,AY$1,0),0)</f>
        <v>0.03</v>
      </c>
      <c r="AZ434" s="36">
        <f t="shared" si="204"/>
        <v>17123.418321749999</v>
      </c>
      <c r="BA434" s="36">
        <f t="shared" si="205"/>
        <v>587904.02904675005</v>
      </c>
      <c r="BB434" s="34">
        <f>IF($B434="P",VLOOKUP($E434,'[2]Costeo-JUL26'!$B$9:$CQ$307,BB$1,0),0)</f>
        <v>902311</v>
      </c>
      <c r="BC434" s="16">
        <f>IF($B434="P",VLOOKUP($E434,'[2]Costeo-JUL26'!$B$9:$CQ$307,BC$1,0),0)*$G434</f>
        <v>18.538194444444446</v>
      </c>
      <c r="BD434" s="36">
        <f>IF($B434="P",VLOOKUP($E434,'[2]Costeo-JUL26'!$B$9:$CQ$307,BD$1,0),0)*$G434</f>
        <v>72700.217552083341</v>
      </c>
      <c r="BE434" s="35">
        <f>IF($B434="P",VLOOKUP($E434,'[2]Costeo-JUL26'!$B$9:$CQ$307,BE$1,0),0)</f>
        <v>0.03</v>
      </c>
      <c r="BF434" s="36">
        <f t="shared" si="206"/>
        <v>2181.0065265625003</v>
      </c>
      <c r="BG434" s="36">
        <f t="shared" si="207"/>
        <v>74881.224078645842</v>
      </c>
      <c r="BH434" s="34">
        <f>IF($B434="P",VLOOKUP($E434,'[2]Costeo-JUL26'!$B$9:$CQ$307,BH$1,0),0)</f>
        <v>933089</v>
      </c>
      <c r="BI434" s="16">
        <f>IF($B434="P",VLOOKUP($E434,'[2]Costeo-JUL26'!$B$9:$CQ$307,BI$1,0),0)*$G434</f>
        <v>231.72743055555557</v>
      </c>
      <c r="BJ434" s="36">
        <f>IF($B434="P",VLOOKUP($E434,'[2]Costeo-JUL26'!$B$9:$CQ$307,BJ$1,0),0)*$G434</f>
        <v>172561.05512304007</v>
      </c>
      <c r="BK434" s="35">
        <f>IF(BH434=910319,0,IF($B434="P",VLOOKUP($E434,'[2]Costeo-JUL26'!$B$9:$CQ$307,BK$1,0),0))</f>
        <v>0.02</v>
      </c>
      <c r="BL434" s="36">
        <f t="shared" si="208"/>
        <v>3451.2211024608014</v>
      </c>
      <c r="BM434" s="36">
        <f t="shared" si="209"/>
        <v>176012.27622550089</v>
      </c>
      <c r="BN434" s="34">
        <f>IF($B434="P",VLOOKUP($E434,'[2]Costeo-JUL26'!$B$9:$CQ$307,BN$1,0),0)</f>
        <v>0</v>
      </c>
      <c r="BO434" s="16">
        <f>IF($B434="P",VLOOKUP($E434,'[2]Costeo-JUL26'!$B$9:$CQ$307,BO$1,0),0)*$G434</f>
        <v>0</v>
      </c>
      <c r="BP434" s="36">
        <f>IF($B434="P",VLOOKUP($E434,'[2]Costeo-JUL26'!$B$9:$CQ$307,BP$1,0),0)*$G434</f>
        <v>0</v>
      </c>
      <c r="BQ434" s="35">
        <f>IF($B434="P",VLOOKUP($E434,'[2]Costeo-JUL26'!$B$9:$CQ$307,BQ$1,0),0)</f>
        <v>0</v>
      </c>
      <c r="BR434" s="36">
        <f t="shared" si="210"/>
        <v>0</v>
      </c>
      <c r="BS434" s="36">
        <f t="shared" si="211"/>
        <v>0</v>
      </c>
      <c r="BT434" s="34">
        <f>IF($B434="P",VLOOKUP($E434,'[2]Costeo-JUL26'!$B$9:$CQ$307,BT$1,0),0)</f>
        <v>0</v>
      </c>
      <c r="BU434" s="16">
        <f>IF($B434="P",VLOOKUP($E434,'[2]Costeo-JUL26'!$B$9:$CQ$307,BU$1,0),0)*$G434</f>
        <v>0</v>
      </c>
      <c r="BV434" s="36">
        <f>IF($B434="P",VLOOKUP($E434,'[2]Costeo-JUL26'!$B$9:$CQ$307,BV$1,0),0)*$G434</f>
        <v>0</v>
      </c>
      <c r="BW434" s="35">
        <f>IF($B434="P",VLOOKUP($E434,'[2]Costeo-JUL26'!$B$9:$CQ$307,BW$1,0),0)</f>
        <v>0</v>
      </c>
      <c r="BX434" s="36">
        <f t="shared" si="212"/>
        <v>0</v>
      </c>
      <c r="BY434" s="36">
        <f t="shared" si="213"/>
        <v>0</v>
      </c>
      <c r="BZ434" s="34">
        <f>IF($B434="P",VLOOKUP($E434,'[2]Costeo-JUL26'!$B$9:$CQ$307,BZ$1,0),0)</f>
        <v>0</v>
      </c>
      <c r="CA434" s="16">
        <f>IF($B434="P",VLOOKUP($E434,'[2]Costeo-JUL26'!$B$9:$CQ$307,CA$1,0),0)*$G434</f>
        <v>0</v>
      </c>
      <c r="CB434" s="36">
        <f>IF($B434="P",VLOOKUP($E434,'[2]Costeo-JUL26'!$B$9:$CQ$307,CB$1,0),0)*$G434</f>
        <v>0</v>
      </c>
      <c r="CC434" s="35">
        <f>IF($B434="P",VLOOKUP($E434,'[2]Costeo-JUL26'!$B$9:$CQ$307,CC$1,0),0)</f>
        <v>0</v>
      </c>
      <c r="CD434" s="36">
        <f t="shared" si="214"/>
        <v>0</v>
      </c>
      <c r="CE434" s="36">
        <f t="shared" si="215"/>
        <v>0</v>
      </c>
      <c r="CF434" s="37">
        <f t="shared" si="187"/>
        <v>30800435.33291883</v>
      </c>
      <c r="CG434" s="36">
        <f>IF($B434="r",VLOOKUP($E434,'[2]Costeo-JUL26'!$B$9:$CQ$307,CG$1,0),0)*$G434</f>
        <v>0</v>
      </c>
      <c r="CH434" s="35">
        <f>VLOOKUP($E434,'[2]TEORICOS (05.26)'!$A$8:$T$251,CH$1,0)</f>
        <v>0</v>
      </c>
      <c r="CI434" s="36">
        <f t="shared" si="216"/>
        <v>0</v>
      </c>
      <c r="CJ434" s="37">
        <f t="shared" si="217"/>
        <v>0</v>
      </c>
      <c r="CM434" s="16">
        <f>SUMIFS('[1]Ajuste Inventario'!$I:$I,'[1]Ajuste Inventario'!$B:$B,E434,'[1]Ajuste Inventario'!$S:$S,D434)*-1</f>
        <v>16.749999999999996</v>
      </c>
      <c r="CN434" s="36">
        <f t="shared" si="188"/>
        <v>77303.958318245423</v>
      </c>
      <c r="CP434" t="str">
        <f t="shared" si="189"/>
        <v>127Org.Vtas Lobos</v>
      </c>
      <c r="CQ434" s="10">
        <f t="shared" si="190"/>
        <v>4615.1616906415184</v>
      </c>
    </row>
    <row r="435" spans="1:95" x14ac:dyDescent="0.25">
      <c r="A435" s="30">
        <v>46204</v>
      </c>
      <c r="B435" s="31" t="str">
        <f>VLOOKUP($E435,'[2]TEORICOS (05.26)'!$A$8:$T$251,B$1,0)</f>
        <v>P</v>
      </c>
      <c r="C435" s="32" t="str">
        <f>VLOOKUP($E435,'[2]TEORICOS (05.26)'!$A$8:$T$251,C$1,0)</f>
        <v>Coca Cola</v>
      </c>
      <c r="D435" t="s">
        <v>226</v>
      </c>
      <c r="E435">
        <v>135</v>
      </c>
      <c r="F435" t="s">
        <v>71</v>
      </c>
      <c r="G435" s="16">
        <v>3395</v>
      </c>
      <c r="H435" s="16">
        <v>10762.150000000196</v>
      </c>
      <c r="I435" s="33">
        <v>59188852.869998544</v>
      </c>
      <c r="J435" s="33">
        <v>58966809.909998715</v>
      </c>
      <c r="K435" s="34">
        <f>IF($B435="P",VLOOKUP($E435,'[2]Costeo-JUL26'!$B$9:$CQ$307,K$1,0),0)</f>
        <v>933975</v>
      </c>
      <c r="L435" s="35">
        <f>VLOOKUP($E435,'[2]TEORICOS (05.26)'!$A$8:$T$251,L$1,0)</f>
        <v>0.2</v>
      </c>
      <c r="M435" s="36">
        <f t="shared" si="191"/>
        <v>11793361.981999744</v>
      </c>
      <c r="N435" s="35">
        <f>IF($B435="P",VLOOKUP($E435,'[2]Costeo-JUL26'!$B$9:$CQ$307,N$1,0),0)</f>
        <v>5.0000000000000001E-3</v>
      </c>
      <c r="O435" s="36">
        <f t="shared" si="192"/>
        <v>58966.809909998723</v>
      </c>
      <c r="P435" s="36">
        <f>IF($B435="P",VLOOKUP($E435,'[2]Costeo-JUL26'!$B$9:$CQ$307,P$1,0),0)*H435</f>
        <v>1157761.1347989473</v>
      </c>
      <c r="Q435" s="36">
        <f t="shared" si="193"/>
        <v>13010089.926708691</v>
      </c>
      <c r="R435" s="34">
        <f>IF($B435="P",VLOOKUP($E435,'[2]Costeo-JUL26'!$B$9:$CQ$307,R$1,0),0)</f>
        <v>902332</v>
      </c>
      <c r="S435" s="16">
        <f>IF($B435="P",VLOOKUP($E435,'[2]Costeo-JUL26'!$B$9:$CQ$307,S$1,0),0)*$G435</f>
        <v>6203.3021990625002</v>
      </c>
      <c r="T435" s="36">
        <f>IF($B435="P",VLOOKUP($E435,'[2]Costeo-JUL26'!$B$9:$CQ$307,T$1,0),0)*$G435</f>
        <v>4327137.60815816</v>
      </c>
      <c r="U435" s="35">
        <f>IF($B435="P",VLOOKUP($E435,'[2]Costeo-JUL26'!$B$9:$CQ$307,U$1,0),0)</f>
        <v>1.4999999999999999E-2</v>
      </c>
      <c r="V435" s="36">
        <f t="shared" si="194"/>
        <v>64907.064122372394</v>
      </c>
      <c r="W435" s="36">
        <f t="shared" si="195"/>
        <v>4392044.6722805323</v>
      </c>
      <c r="X435" s="34">
        <f>IF($B435="P",VLOOKUP($E435,'[2]Costeo-JUL26'!$B$9:$CQ$307,X$1,0),0)</f>
        <v>902338</v>
      </c>
      <c r="Y435" s="16">
        <f>IF($B435="P",VLOOKUP($E435,'[2]Costeo-JUL26'!$B$9:$CQ$307,Y$1,0),0)*$G435</f>
        <v>532.39031999999997</v>
      </c>
      <c r="Z435" s="36">
        <f>IF($B435="P",VLOOKUP($E435,'[2]Costeo-JUL26'!$B$9:$CQ$307,Z$1,0),0)*$G435</f>
        <v>150528.03907679999</v>
      </c>
      <c r="AA435" s="35">
        <f>IF($B435="P",VLOOKUP($E435,'[2]Costeo-JUL26'!$B$9:$CQ$307,AA$1,0),0)</f>
        <v>0.45</v>
      </c>
      <c r="AB435" s="36">
        <f t="shared" si="196"/>
        <v>67737.617584559994</v>
      </c>
      <c r="AC435" s="36">
        <f t="shared" si="197"/>
        <v>218265.65666136</v>
      </c>
      <c r="AD435" s="34">
        <f>IF($B435="P",VLOOKUP($E435,'[2]Costeo-JUL26'!$B$9:$CQ$307,AD$1,0),0)</f>
        <v>939557</v>
      </c>
      <c r="AE435" s="16">
        <f>IF($B435="P",VLOOKUP($E435,'[2]Costeo-JUL26'!$B$9:$CQ$307,AE$1,0),0)*$G435</f>
        <v>30555</v>
      </c>
      <c r="AF435" s="36">
        <f>IF($B435="P",VLOOKUP($E435,'[2]Costeo-JUL26'!$B$9:$CQ$307,AF$1,0),0)*$G435</f>
        <v>633955.14</v>
      </c>
      <c r="AG435" s="35">
        <f>IF($B435="P",VLOOKUP($E435,'[2]Costeo-JUL26'!$B$9:$CQ$307,AG$1,0),0)</f>
        <v>6.0000000000000001E-3</v>
      </c>
      <c r="AH435" s="36">
        <f t="shared" si="198"/>
        <v>3803.7308400000002</v>
      </c>
      <c r="AI435" s="36">
        <f t="shared" si="199"/>
        <v>637758.87083999999</v>
      </c>
      <c r="AJ435" s="34">
        <f>IF($B435="P",VLOOKUP($E435,'[2]Costeo-JUL26'!$B$9:$CQ$307,AJ$1,0),0)</f>
        <v>939633</v>
      </c>
      <c r="AK435" s="16">
        <f>IF($B435="P",VLOOKUP($E435,'[2]Costeo-JUL26'!$B$9:$CQ$307,AK$1,0),0)*$G435</f>
        <v>30555</v>
      </c>
      <c r="AL435" s="36">
        <f>IF($B435="P",VLOOKUP($E435,'[2]Costeo-JUL26'!$B$9:$CQ$307,AL$1,0),0)*$G435</f>
        <v>353108.85757135187</v>
      </c>
      <c r="AM435" s="35">
        <f>IF($B435="P",VLOOKUP($E435,'[2]Costeo-JUL26'!$B$9:$CQ$307,AM$1,0),0)</f>
        <v>1.7999999999999999E-2</v>
      </c>
      <c r="AN435" s="36">
        <f t="shared" si="200"/>
        <v>6355.9594362843327</v>
      </c>
      <c r="AO435" s="36">
        <f t="shared" si="201"/>
        <v>359464.81700763619</v>
      </c>
      <c r="AP435" s="34">
        <f>IF($B435="P",VLOOKUP($E435,'[2]Costeo-JUL26'!$B$9:$CQ$307,AP$1,0),0)</f>
        <v>0</v>
      </c>
      <c r="AQ435" s="16">
        <f>IF($B435="P",VLOOKUP($E435,'[2]Costeo-JUL26'!$B$9:$CQ$307,AQ$1,0),0)*$G435</f>
        <v>0</v>
      </c>
      <c r="AR435" s="36">
        <f>IF($B435="P",VLOOKUP($E435,'[2]Costeo-JUL26'!$B$9:$CQ$307,AR$1,0),0)*$G435</f>
        <v>0</v>
      </c>
      <c r="AS435" s="35">
        <f>IF($B435="P",VLOOKUP($E435,'[2]Costeo-JUL26'!$B$9:$CQ$307,AS$1,0),0)</f>
        <v>0</v>
      </c>
      <c r="AT435" s="36">
        <f t="shared" si="202"/>
        <v>0</v>
      </c>
      <c r="AU435" s="36">
        <f t="shared" si="203"/>
        <v>0</v>
      </c>
      <c r="AV435" s="34">
        <f>IF($B435="P",VLOOKUP($E435,'[2]Costeo-JUL26'!$B$9:$CQ$307,AV$1,0),0)</f>
        <v>0</v>
      </c>
      <c r="AW435" s="16">
        <f>IF($B435="P",VLOOKUP($E435,'[2]Costeo-JUL26'!$B$9:$CQ$307,AW$1,0),0)*$G435</f>
        <v>0</v>
      </c>
      <c r="AX435" s="36">
        <f>IF($B435="P",VLOOKUP($E435,'[2]Costeo-JUL26'!$B$9:$CQ$307,AX$1,0),0)*$G435</f>
        <v>0</v>
      </c>
      <c r="AY435" s="35">
        <f>IF($B435="P",VLOOKUP($E435,'[2]Costeo-JUL26'!$B$9:$CQ$307,AY$1,0),0)</f>
        <v>0</v>
      </c>
      <c r="AZ435" s="36">
        <f t="shared" si="204"/>
        <v>0</v>
      </c>
      <c r="BA435" s="36">
        <f t="shared" si="205"/>
        <v>0</v>
      </c>
      <c r="BB435" s="34">
        <f>IF($B435="P",VLOOKUP($E435,'[2]Costeo-JUL26'!$B$9:$CQ$307,BB$1,0),0)</f>
        <v>0</v>
      </c>
      <c r="BC435" s="16">
        <f>IF($B435="P",VLOOKUP($E435,'[2]Costeo-JUL26'!$B$9:$CQ$307,BC$1,0),0)*$G435</f>
        <v>0</v>
      </c>
      <c r="BD435" s="36">
        <f>IF($B435="P",VLOOKUP($E435,'[2]Costeo-JUL26'!$B$9:$CQ$307,BD$1,0),0)*$G435</f>
        <v>0</v>
      </c>
      <c r="BE435" s="35">
        <f>IF($B435="P",VLOOKUP($E435,'[2]Costeo-JUL26'!$B$9:$CQ$307,BE$1,0),0)</f>
        <v>0</v>
      </c>
      <c r="BF435" s="36">
        <f t="shared" si="206"/>
        <v>0</v>
      </c>
      <c r="BG435" s="36">
        <f t="shared" si="207"/>
        <v>0</v>
      </c>
      <c r="BH435" s="34">
        <f>IF($B435="P",VLOOKUP($E435,'[2]Costeo-JUL26'!$B$9:$CQ$307,BH$1,0),0)</f>
        <v>0</v>
      </c>
      <c r="BI435" s="16">
        <f>IF($B435="P",VLOOKUP($E435,'[2]Costeo-JUL26'!$B$9:$CQ$307,BI$1,0),0)*$G435</f>
        <v>0</v>
      </c>
      <c r="BJ435" s="36">
        <f>IF($B435="P",VLOOKUP($E435,'[2]Costeo-JUL26'!$B$9:$CQ$307,BJ$1,0),0)*$G435</f>
        <v>0</v>
      </c>
      <c r="BK435" s="35">
        <f>IF(BH435=910319,0,IF($B435="P",VLOOKUP($E435,'[2]Costeo-JUL26'!$B$9:$CQ$307,BK$1,0),0))</f>
        <v>0</v>
      </c>
      <c r="BL435" s="36">
        <f t="shared" si="208"/>
        <v>0</v>
      </c>
      <c r="BM435" s="36">
        <f t="shared" si="209"/>
        <v>0</v>
      </c>
      <c r="BN435" s="34">
        <f>IF($B435="P",VLOOKUP($E435,'[2]Costeo-JUL26'!$B$9:$CQ$307,BN$1,0),0)</f>
        <v>0</v>
      </c>
      <c r="BO435" s="16">
        <f>IF($B435="P",VLOOKUP($E435,'[2]Costeo-JUL26'!$B$9:$CQ$307,BO$1,0),0)*$G435</f>
        <v>0</v>
      </c>
      <c r="BP435" s="36">
        <f>IF($B435="P",VLOOKUP($E435,'[2]Costeo-JUL26'!$B$9:$CQ$307,BP$1,0),0)*$G435</f>
        <v>0</v>
      </c>
      <c r="BQ435" s="35">
        <f>IF($B435="P",VLOOKUP($E435,'[2]Costeo-JUL26'!$B$9:$CQ$307,BQ$1,0),0)</f>
        <v>0</v>
      </c>
      <c r="BR435" s="36">
        <f t="shared" si="210"/>
        <v>0</v>
      </c>
      <c r="BS435" s="36">
        <f t="shared" si="211"/>
        <v>0</v>
      </c>
      <c r="BT435" s="34">
        <f>IF($B435="P",VLOOKUP($E435,'[2]Costeo-JUL26'!$B$9:$CQ$307,BT$1,0),0)</f>
        <v>0</v>
      </c>
      <c r="BU435" s="16">
        <f>IF($B435="P",VLOOKUP($E435,'[2]Costeo-JUL26'!$B$9:$CQ$307,BU$1,0),0)*$G435</f>
        <v>0</v>
      </c>
      <c r="BV435" s="36">
        <f>IF($B435="P",VLOOKUP($E435,'[2]Costeo-JUL26'!$B$9:$CQ$307,BV$1,0),0)*$G435</f>
        <v>0</v>
      </c>
      <c r="BW435" s="35">
        <f>IF($B435="P",VLOOKUP($E435,'[2]Costeo-JUL26'!$B$9:$CQ$307,BW$1,0),0)</f>
        <v>0</v>
      </c>
      <c r="BX435" s="36">
        <f t="shared" si="212"/>
        <v>0</v>
      </c>
      <c r="BY435" s="36">
        <f t="shared" si="213"/>
        <v>0</v>
      </c>
      <c r="BZ435" s="34">
        <f>IF($B435="P",VLOOKUP($E435,'[2]Costeo-JUL26'!$B$9:$CQ$307,BZ$1,0),0)</f>
        <v>0</v>
      </c>
      <c r="CA435" s="16">
        <f>IF($B435="P",VLOOKUP($E435,'[2]Costeo-JUL26'!$B$9:$CQ$307,CA$1,0),0)*$G435</f>
        <v>0</v>
      </c>
      <c r="CB435" s="36">
        <f>IF($B435="P",VLOOKUP($E435,'[2]Costeo-JUL26'!$B$9:$CQ$307,CB$1,0),0)*$G435</f>
        <v>0</v>
      </c>
      <c r="CC435" s="35">
        <f>IF($B435="P",VLOOKUP($E435,'[2]Costeo-JUL26'!$B$9:$CQ$307,CC$1,0),0)</f>
        <v>0</v>
      </c>
      <c r="CD435" s="36">
        <f t="shared" si="214"/>
        <v>0</v>
      </c>
      <c r="CE435" s="36">
        <f t="shared" si="215"/>
        <v>0</v>
      </c>
      <c r="CF435" s="37">
        <f t="shared" si="187"/>
        <v>18617623.94349822</v>
      </c>
      <c r="CG435" s="36">
        <f>IF($B435="r",VLOOKUP($E435,'[2]Costeo-JUL26'!$B$9:$CQ$307,CG$1,0),0)*$G435</f>
        <v>0</v>
      </c>
      <c r="CH435" s="35">
        <f>VLOOKUP($E435,'[2]TEORICOS (05.26)'!$A$8:$T$251,CH$1,0)</f>
        <v>0</v>
      </c>
      <c r="CI435" s="36">
        <f t="shared" si="216"/>
        <v>0</v>
      </c>
      <c r="CJ435" s="37">
        <f t="shared" si="217"/>
        <v>0</v>
      </c>
      <c r="CM435" s="16">
        <f>SUMIFS('[1]Ajuste Inventario'!$I:$I,'[1]Ajuste Inventario'!$B:$B,E435,'[1]Ajuste Inventario'!$S:$S,D435)*-1</f>
        <v>12.666666666666661</v>
      </c>
      <c r="CN435" s="36">
        <f t="shared" si="188"/>
        <v>69461.925366021809</v>
      </c>
      <c r="CP435" t="str">
        <f t="shared" si="189"/>
        <v>135Org.Vtas Lobos</v>
      </c>
      <c r="CQ435" s="10">
        <f t="shared" si="190"/>
        <v>5483.8362131069871</v>
      </c>
    </row>
    <row r="436" spans="1:95" x14ac:dyDescent="0.25">
      <c r="A436" s="30">
        <v>46204</v>
      </c>
      <c r="B436" s="31" t="str">
        <f>VLOOKUP($E436,'[2]TEORICOS (05.26)'!$A$8:$T$251,B$1,0)</f>
        <v>P</v>
      </c>
      <c r="C436" s="32" t="str">
        <f>VLOOKUP($E436,'[2]TEORICOS (05.26)'!$A$8:$T$251,C$1,0)</f>
        <v>Coca Cola</v>
      </c>
      <c r="D436" t="s">
        <v>226</v>
      </c>
      <c r="E436">
        <v>140</v>
      </c>
      <c r="F436" t="s">
        <v>72</v>
      </c>
      <c r="G436" s="16">
        <v>12961</v>
      </c>
      <c r="H436" s="16">
        <v>27386.593000000015</v>
      </c>
      <c r="I436" s="33">
        <v>236921421.52999324</v>
      </c>
      <c r="J436" s="33">
        <v>234265752.59999469</v>
      </c>
      <c r="K436" s="34">
        <f>IF($B436="P",VLOOKUP($E436,'[2]Costeo-JUL26'!$B$9:$CQ$307,K$1,0),0)</f>
        <v>933975</v>
      </c>
      <c r="L436" s="35">
        <f>VLOOKUP($E436,'[2]TEORICOS (05.26)'!$A$8:$T$251,L$1,0)</f>
        <v>0.2</v>
      </c>
      <c r="M436" s="36">
        <f t="shared" si="191"/>
        <v>46853150.519998938</v>
      </c>
      <c r="N436" s="35">
        <f>IF($B436="P",VLOOKUP($E436,'[2]Costeo-JUL26'!$B$9:$CQ$307,N$1,0),0)</f>
        <v>5.0000000000000001E-3</v>
      </c>
      <c r="O436" s="36">
        <f t="shared" si="192"/>
        <v>234265.75259999468</v>
      </c>
      <c r="P436" s="36">
        <f>IF($B436="P",VLOOKUP($E436,'[2]Costeo-JUL26'!$B$9:$CQ$307,P$1,0),0)*H436</f>
        <v>2946170.8849956882</v>
      </c>
      <c r="Q436" s="36">
        <f t="shared" si="193"/>
        <v>50033587.157594621</v>
      </c>
      <c r="R436" s="34">
        <f>IF($B436="P",VLOOKUP($E436,'[2]Costeo-JUL26'!$B$9:$CQ$307,R$1,0),0)</f>
        <v>902332</v>
      </c>
      <c r="S436" s="16">
        <f>IF($B436="P",VLOOKUP($E436,'[2]Costeo-JUL26'!$B$9:$CQ$307,S$1,0),0)*$G436</f>
        <v>15788.119745125001</v>
      </c>
      <c r="T436" s="36">
        <f>IF($B436="P",VLOOKUP($E436,'[2]Costeo-JUL26'!$B$9:$CQ$307,T$1,0),0)*$G436</f>
        <v>11013064.416168464</v>
      </c>
      <c r="U436" s="35">
        <f>IF($B436="P",VLOOKUP($E436,'[2]Costeo-JUL26'!$B$9:$CQ$307,U$1,0),0)</f>
        <v>1.4999999999999999E-2</v>
      </c>
      <c r="V436" s="36">
        <f t="shared" si="194"/>
        <v>165195.96624252695</v>
      </c>
      <c r="W436" s="36">
        <f t="shared" si="195"/>
        <v>11178260.382410992</v>
      </c>
      <c r="X436" s="34">
        <f>IF($B436="P",VLOOKUP($E436,'[2]Costeo-JUL26'!$B$9:$CQ$307,X$1,0),0)</f>
        <v>902338</v>
      </c>
      <c r="Y436" s="16">
        <f>IF($B436="P",VLOOKUP($E436,'[2]Costeo-JUL26'!$B$9:$CQ$307,Y$1,0),0)*$G436</f>
        <v>1354.994784</v>
      </c>
      <c r="Z436" s="36">
        <f>IF($B436="P",VLOOKUP($E436,'[2]Costeo-JUL26'!$B$9:$CQ$307,Z$1,0),0)*$G436</f>
        <v>383111.22522815998</v>
      </c>
      <c r="AA436" s="35">
        <f>IF($B436="P",VLOOKUP($E436,'[2]Costeo-JUL26'!$B$9:$CQ$307,AA$1,0),0)</f>
        <v>0.45</v>
      </c>
      <c r="AB436" s="36">
        <f t="shared" si="196"/>
        <v>172400.05135267199</v>
      </c>
      <c r="AC436" s="36">
        <f t="shared" si="197"/>
        <v>555511.27658083197</v>
      </c>
      <c r="AD436" s="34">
        <f>IF($B436="P",VLOOKUP($E436,'[2]Costeo-JUL26'!$B$9:$CQ$307,AD$1,0),0)</f>
        <v>901733</v>
      </c>
      <c r="AE436" s="16">
        <f>IF($B436="P",VLOOKUP($E436,'[2]Costeo-JUL26'!$B$9:$CQ$307,AE$1,0),0)*$G436</f>
        <v>103688</v>
      </c>
      <c r="AF436" s="36">
        <f>IF($B436="P",VLOOKUP($E436,'[2]Costeo-JUL26'!$B$9:$CQ$307,AF$1,0),0)*$G436</f>
        <v>1591320.4736000001</v>
      </c>
      <c r="AG436" s="35">
        <f>IF($B436="P",VLOOKUP($E436,'[2]Costeo-JUL26'!$B$9:$CQ$307,AG$1,0),0)</f>
        <v>6.0000000000000001E-3</v>
      </c>
      <c r="AH436" s="36">
        <f t="shared" si="198"/>
        <v>9547.9228416000005</v>
      </c>
      <c r="AI436" s="36">
        <f t="shared" si="199"/>
        <v>1600868.3964416001</v>
      </c>
      <c r="AJ436" s="34">
        <f>IF($B436="P",VLOOKUP($E436,'[2]Costeo-JUL26'!$B$9:$CQ$307,AJ$1,0),0)</f>
        <v>924134</v>
      </c>
      <c r="AK436" s="16">
        <f>IF($B436="P",VLOOKUP($E436,'[2]Costeo-JUL26'!$B$9:$CQ$307,AK$1,0),0)*$G436</f>
        <v>103688</v>
      </c>
      <c r="AL436" s="36">
        <f>IF($B436="P",VLOOKUP($E436,'[2]Costeo-JUL26'!$B$9:$CQ$307,AL$1,0),0)*$G436</f>
        <v>818807.52245057654</v>
      </c>
      <c r="AM436" s="35">
        <f>IF($B436="P",VLOOKUP($E436,'[2]Costeo-JUL26'!$B$9:$CQ$307,AM$1,0),0)</f>
        <v>1.7999999999999999E-2</v>
      </c>
      <c r="AN436" s="36">
        <f t="shared" si="200"/>
        <v>14738.535404110376</v>
      </c>
      <c r="AO436" s="36">
        <f t="shared" si="201"/>
        <v>833546.05785468686</v>
      </c>
      <c r="AP436" s="34">
        <f>IF($B436="P",VLOOKUP($E436,'[2]Costeo-JUL26'!$B$9:$CQ$307,AP$1,0),0)</f>
        <v>913486</v>
      </c>
      <c r="AQ436" s="16">
        <f>IF($B436="P",VLOOKUP($E436,'[2]Costeo-JUL26'!$B$9:$CQ$307,AQ$1,0),0)*$G436</f>
        <v>103688</v>
      </c>
      <c r="AR436" s="36">
        <f>IF($B436="P",VLOOKUP($E436,'[2]Costeo-JUL26'!$B$9:$CQ$307,AR$1,0),0)*$G436</f>
        <v>12798873.92373649</v>
      </c>
      <c r="AS436" s="35">
        <f>IF($B436="P",VLOOKUP($E436,'[2]Costeo-JUL26'!$B$9:$CQ$307,AS$1,0),0)</f>
        <v>0.02</v>
      </c>
      <c r="AT436" s="36">
        <f t="shared" si="202"/>
        <v>255977.47847472981</v>
      </c>
      <c r="AU436" s="36">
        <f t="shared" si="203"/>
        <v>13054851.402211221</v>
      </c>
      <c r="AV436" s="34">
        <f>IF($B436="P",VLOOKUP($E436,'[2]Costeo-JUL26'!$B$9:$CQ$307,AV$1,0),0)</f>
        <v>902310</v>
      </c>
      <c r="AW436" s="16">
        <f>IF($B436="P",VLOOKUP($E436,'[2]Costeo-JUL26'!$B$9:$CQ$307,AW$1,0),0)*$G436</f>
        <v>404.38319999999999</v>
      </c>
      <c r="AX436" s="36">
        <f>IF($B436="P",VLOOKUP($E436,'[2]Costeo-JUL26'!$B$9:$CQ$307,AX$1,0),0)*$G436</f>
        <v>1416775.1801180155</v>
      </c>
      <c r="AY436" s="35">
        <f>IF($B436="P",VLOOKUP($E436,'[2]Costeo-JUL26'!$B$9:$CQ$307,AY$1,0),0)</f>
        <v>0.03</v>
      </c>
      <c r="AZ436" s="36">
        <f t="shared" si="204"/>
        <v>42503.255403540461</v>
      </c>
      <c r="BA436" s="36">
        <f t="shared" si="205"/>
        <v>1459278.4355215561</v>
      </c>
      <c r="BB436" s="34">
        <f>IF($B436="P",VLOOKUP($E436,'[2]Costeo-JUL26'!$B$9:$CQ$307,BB$1,0),0)</f>
        <v>902311</v>
      </c>
      <c r="BC436" s="16">
        <f>IF($B436="P",VLOOKUP($E436,'[2]Costeo-JUL26'!$B$9:$CQ$307,BC$1,0),0)*$G436</f>
        <v>64.805000000000007</v>
      </c>
      <c r="BD436" s="36">
        <f>IF($B436="P",VLOOKUP($E436,'[2]Costeo-JUL26'!$B$9:$CQ$307,BD$1,0),0)*$G436</f>
        <v>254142.20422500002</v>
      </c>
      <c r="BE436" s="35">
        <f>IF($B436="P",VLOOKUP($E436,'[2]Costeo-JUL26'!$B$9:$CQ$307,BE$1,0),0)</f>
        <v>0.03</v>
      </c>
      <c r="BF436" s="36">
        <f t="shared" si="206"/>
        <v>7624.2661267500007</v>
      </c>
      <c r="BG436" s="36">
        <f t="shared" si="207"/>
        <v>261766.47035175003</v>
      </c>
      <c r="BH436" s="34">
        <f>IF($B436="P",VLOOKUP($E436,'[2]Costeo-JUL26'!$B$9:$CQ$307,BH$1,0),0)</f>
        <v>910319</v>
      </c>
      <c r="BI436" s="16">
        <f>IF($B436="P",VLOOKUP($E436,'[2]Costeo-JUL26'!$B$9:$CQ$307,BI$1,0),0)*$G436</f>
        <v>231.44642857142856</v>
      </c>
      <c r="BJ436" s="36">
        <f>IF($B436="P",VLOOKUP($E436,'[2]Costeo-JUL26'!$B$9:$CQ$307,BJ$1,0),0)*$G436</f>
        <v>605116.6875</v>
      </c>
      <c r="BK436" s="35">
        <f>IF(BH436=910319,0,IF($B436="P",VLOOKUP($E436,'[2]Costeo-JUL26'!$B$9:$CQ$307,BK$1,0),0))</f>
        <v>0</v>
      </c>
      <c r="BL436" s="36">
        <f t="shared" si="208"/>
        <v>0</v>
      </c>
      <c r="BM436" s="36">
        <f t="shared" si="209"/>
        <v>605116.6875</v>
      </c>
      <c r="BN436" s="34">
        <f>IF($B436="P",VLOOKUP($E436,'[2]Costeo-JUL26'!$B$9:$CQ$307,BN$1,0),0)</f>
        <v>0</v>
      </c>
      <c r="BO436" s="16">
        <f>IF($B436="P",VLOOKUP($E436,'[2]Costeo-JUL26'!$B$9:$CQ$307,BO$1,0),0)*$G436</f>
        <v>0</v>
      </c>
      <c r="BP436" s="36">
        <f>IF($B436="P",VLOOKUP($E436,'[2]Costeo-JUL26'!$B$9:$CQ$307,BP$1,0),0)*$G436</f>
        <v>0</v>
      </c>
      <c r="BQ436" s="35">
        <f>IF($B436="P",VLOOKUP($E436,'[2]Costeo-JUL26'!$B$9:$CQ$307,BQ$1,0),0)</f>
        <v>0</v>
      </c>
      <c r="BR436" s="36">
        <f t="shared" si="210"/>
        <v>0</v>
      </c>
      <c r="BS436" s="36">
        <f t="shared" si="211"/>
        <v>0</v>
      </c>
      <c r="BT436" s="34">
        <f>IF($B436="P",VLOOKUP($E436,'[2]Costeo-JUL26'!$B$9:$CQ$307,BT$1,0),0)</f>
        <v>0</v>
      </c>
      <c r="BU436" s="16">
        <f>IF($B436="P",VLOOKUP($E436,'[2]Costeo-JUL26'!$B$9:$CQ$307,BU$1,0),0)*$G436</f>
        <v>0</v>
      </c>
      <c r="BV436" s="36">
        <f>IF($B436="P",VLOOKUP($E436,'[2]Costeo-JUL26'!$B$9:$CQ$307,BV$1,0),0)*$G436</f>
        <v>0</v>
      </c>
      <c r="BW436" s="35">
        <f>IF($B436="P",VLOOKUP($E436,'[2]Costeo-JUL26'!$B$9:$CQ$307,BW$1,0),0)</f>
        <v>0</v>
      </c>
      <c r="BX436" s="36">
        <f t="shared" si="212"/>
        <v>0</v>
      </c>
      <c r="BY436" s="36">
        <f t="shared" si="213"/>
        <v>0</v>
      </c>
      <c r="BZ436" s="34">
        <f>IF($B436="P",VLOOKUP($E436,'[2]Costeo-JUL26'!$B$9:$CQ$307,BZ$1,0),0)</f>
        <v>0</v>
      </c>
      <c r="CA436" s="16">
        <f>IF($B436="P",VLOOKUP($E436,'[2]Costeo-JUL26'!$B$9:$CQ$307,CA$1,0),0)*$G436</f>
        <v>0</v>
      </c>
      <c r="CB436" s="36">
        <f>IF($B436="P",VLOOKUP($E436,'[2]Costeo-JUL26'!$B$9:$CQ$307,CB$1,0),0)*$G436</f>
        <v>0</v>
      </c>
      <c r="CC436" s="35">
        <f>IF($B436="P",VLOOKUP($E436,'[2]Costeo-JUL26'!$B$9:$CQ$307,CC$1,0),0)</f>
        <v>0</v>
      </c>
      <c r="CD436" s="36">
        <f t="shared" si="214"/>
        <v>0</v>
      </c>
      <c r="CE436" s="36">
        <f t="shared" si="215"/>
        <v>0</v>
      </c>
      <c r="CF436" s="37">
        <f t="shared" si="187"/>
        <v>79582786.266467273</v>
      </c>
      <c r="CG436" s="36">
        <f>IF($B436="r",VLOOKUP($E436,'[2]Costeo-JUL26'!$B$9:$CQ$307,CG$1,0),0)*$G436</f>
        <v>0</v>
      </c>
      <c r="CH436" s="35">
        <f>VLOOKUP($E436,'[2]TEORICOS (05.26)'!$A$8:$T$251,CH$1,0)</f>
        <v>0</v>
      </c>
      <c r="CI436" s="36">
        <f t="shared" si="216"/>
        <v>0</v>
      </c>
      <c r="CJ436" s="37">
        <f t="shared" si="217"/>
        <v>0</v>
      </c>
      <c r="CM436" s="16">
        <f>SUMIFS('[1]Ajuste Inventario'!$I:$I,'[1]Ajuste Inventario'!$B:$B,E436,'[1]Ajuste Inventario'!$S:$S,D436)*-1</f>
        <v>61.875</v>
      </c>
      <c r="CN436" s="36">
        <f t="shared" si="188"/>
        <v>379923.22353504068</v>
      </c>
      <c r="CP436" t="str">
        <f t="shared" si="189"/>
        <v>140Org.Vtas Lobos</v>
      </c>
      <c r="CQ436" s="10">
        <f t="shared" si="190"/>
        <v>6140.1733096572234</v>
      </c>
    </row>
    <row r="437" spans="1:95" x14ac:dyDescent="0.25">
      <c r="A437" s="30">
        <v>46204</v>
      </c>
      <c r="B437" s="31" t="str">
        <f>VLOOKUP($E437,'[2]TEORICOS (05.26)'!$A$8:$T$251,B$1,0)</f>
        <v>P</v>
      </c>
      <c r="C437" s="32" t="str">
        <f>VLOOKUP($E437,'[2]TEORICOS (05.26)'!$A$8:$T$251,C$1,0)</f>
        <v>Coca Cola</v>
      </c>
      <c r="D437" t="s">
        <v>226</v>
      </c>
      <c r="E437">
        <v>144</v>
      </c>
      <c r="F437" t="s">
        <v>73</v>
      </c>
      <c r="G437" s="16">
        <v>1402</v>
      </c>
      <c r="H437" s="16">
        <v>3457.3319999999576</v>
      </c>
      <c r="I437" s="33">
        <v>28088221.860000141</v>
      </c>
      <c r="J437" s="33">
        <v>27905105.960000109</v>
      </c>
      <c r="K437" s="34">
        <f>IF($B437="P",VLOOKUP($E437,'[2]Costeo-JUL26'!$B$9:$CQ$307,K$1,0),0)</f>
        <v>933975</v>
      </c>
      <c r="L437" s="35">
        <f>VLOOKUP($E437,'[2]TEORICOS (05.26)'!$A$8:$T$251,L$1,0)</f>
        <v>0.2</v>
      </c>
      <c r="M437" s="36">
        <f t="shared" si="191"/>
        <v>5581021.1920000222</v>
      </c>
      <c r="N437" s="35">
        <f>IF($B437="P",VLOOKUP($E437,'[2]Costeo-JUL26'!$B$9:$CQ$307,N$1,0),0)</f>
        <v>5.0000000000000001E-3</v>
      </c>
      <c r="O437" s="36">
        <f t="shared" si="192"/>
        <v>27905.10596000011</v>
      </c>
      <c r="P437" s="36">
        <f>IF($B437="P",VLOOKUP($E437,'[2]Costeo-JUL26'!$B$9:$CQ$307,P$1,0),0)*H437</f>
        <v>371929.82997789397</v>
      </c>
      <c r="Q437" s="36">
        <f t="shared" si="193"/>
        <v>5980856.1279379167</v>
      </c>
      <c r="R437" s="34">
        <f>IF($B437="P",VLOOKUP($E437,'[2]Costeo-JUL26'!$B$9:$CQ$307,R$1,0),0)</f>
        <v>902332</v>
      </c>
      <c r="S437" s="16">
        <f>IF($B437="P",VLOOKUP($E437,'[2]Costeo-JUL26'!$B$9:$CQ$307,S$1,0),0)*$G437</f>
        <v>1992.4466627916668</v>
      </c>
      <c r="T437" s="36">
        <f>IF($B437="P",VLOOKUP($E437,'[2]Costeo-JUL26'!$B$9:$CQ$307,T$1,0),0)*$G437</f>
        <v>1389838.9293557249</v>
      </c>
      <c r="U437" s="35">
        <f>IF($B437="P",VLOOKUP($E437,'[2]Costeo-JUL26'!$B$9:$CQ$307,U$1,0),0)</f>
        <v>1.4999999999999999E-2</v>
      </c>
      <c r="V437" s="36">
        <f t="shared" si="194"/>
        <v>20847.583940335873</v>
      </c>
      <c r="W437" s="36">
        <f t="shared" si="195"/>
        <v>1410686.5132960607</v>
      </c>
      <c r="X437" s="34">
        <f>IF($B437="P",VLOOKUP($E437,'[2]Costeo-JUL26'!$B$9:$CQ$307,X$1,0),0)</f>
        <v>902338</v>
      </c>
      <c r="Y437" s="16">
        <f>IF($B437="P",VLOOKUP($E437,'[2]Costeo-JUL26'!$B$9:$CQ$307,Y$1,0),0)*$G437</f>
        <v>170.99913599999999</v>
      </c>
      <c r="Z437" s="36">
        <f>IF($B437="P",VLOOKUP($E437,'[2]Costeo-JUL26'!$B$9:$CQ$307,Z$1,0),0)*$G437</f>
        <v>48348.29571264</v>
      </c>
      <c r="AA437" s="35">
        <f>IF($B437="P",VLOOKUP($E437,'[2]Costeo-JUL26'!$B$9:$CQ$307,AA$1,0),0)</f>
        <v>0.45</v>
      </c>
      <c r="AB437" s="36">
        <f t="shared" si="196"/>
        <v>21756.733070688002</v>
      </c>
      <c r="AC437" s="36">
        <f t="shared" si="197"/>
        <v>70105.028783328002</v>
      </c>
      <c r="AD437" s="34">
        <f>IF($B437="P",VLOOKUP($E437,'[2]Costeo-JUL26'!$B$9:$CQ$307,AD$1,0),0)</f>
        <v>901733</v>
      </c>
      <c r="AE437" s="16">
        <f>IF($B437="P",VLOOKUP($E437,'[2]Costeo-JUL26'!$B$9:$CQ$307,AE$1,0),0)*$G437</f>
        <v>11216</v>
      </c>
      <c r="AF437" s="36">
        <f>IF($B437="P",VLOOKUP($E437,'[2]Costeo-JUL26'!$B$9:$CQ$307,AF$1,0),0)*$G437</f>
        <v>172134.19520000002</v>
      </c>
      <c r="AG437" s="35">
        <f>IF($B437="P",VLOOKUP($E437,'[2]Costeo-JUL26'!$B$9:$CQ$307,AG$1,0),0)</f>
        <v>6.0000000000000001E-3</v>
      </c>
      <c r="AH437" s="36">
        <f t="shared" si="198"/>
        <v>1032.8051712000001</v>
      </c>
      <c r="AI437" s="36">
        <f t="shared" si="199"/>
        <v>173167.0003712</v>
      </c>
      <c r="AJ437" s="34">
        <f>IF($B437="P",VLOOKUP($E437,'[2]Costeo-JUL26'!$B$9:$CQ$307,AJ$1,0),0)</f>
        <v>930636</v>
      </c>
      <c r="AK437" s="16">
        <f>IF($B437="P",VLOOKUP($E437,'[2]Costeo-JUL26'!$B$9:$CQ$307,AK$1,0),0)*$G437</f>
        <v>11216</v>
      </c>
      <c r="AL437" s="36">
        <f>IF($B437="P",VLOOKUP($E437,'[2]Costeo-JUL26'!$B$9:$CQ$307,AL$1,0),0)*$G437</f>
        <v>121175.19648000001</v>
      </c>
      <c r="AM437" s="35">
        <f>IF($B437="P",VLOOKUP($E437,'[2]Costeo-JUL26'!$B$9:$CQ$307,AM$1,0),0)</f>
        <v>1.7999999999999999E-2</v>
      </c>
      <c r="AN437" s="36">
        <f t="shared" si="200"/>
        <v>2181.1535366399999</v>
      </c>
      <c r="AO437" s="36">
        <f t="shared" si="201"/>
        <v>123356.35001664002</v>
      </c>
      <c r="AP437" s="34">
        <f>IF($B437="P",VLOOKUP($E437,'[2]Costeo-JUL26'!$B$9:$CQ$307,AP$1,0),0)</f>
        <v>911881</v>
      </c>
      <c r="AQ437" s="16">
        <f>IF($B437="P",VLOOKUP($E437,'[2]Costeo-JUL26'!$B$9:$CQ$307,AQ$1,0),0)*$G437</f>
        <v>11216</v>
      </c>
      <c r="AR437" s="36">
        <f>IF($B437="P",VLOOKUP($E437,'[2]Costeo-JUL26'!$B$9:$CQ$307,AR$1,0),0)*$G437</f>
        <v>1521912.4992253494</v>
      </c>
      <c r="AS437" s="35">
        <f>IF($B437="P",VLOOKUP($E437,'[2]Costeo-JUL26'!$B$9:$CQ$307,AS$1,0),0)</f>
        <v>0.02</v>
      </c>
      <c r="AT437" s="36">
        <f t="shared" si="202"/>
        <v>30438.249984506987</v>
      </c>
      <c r="AU437" s="36">
        <f t="shared" si="203"/>
        <v>1552350.7492098564</v>
      </c>
      <c r="AV437" s="34">
        <f>IF($B437="P",VLOOKUP($E437,'[2]Costeo-JUL26'!$B$9:$CQ$307,AV$1,0),0)</f>
        <v>902310</v>
      </c>
      <c r="AW437" s="16">
        <f>IF($B437="P",VLOOKUP($E437,'[2]Costeo-JUL26'!$B$9:$CQ$307,AW$1,0),0)*$G437</f>
        <v>46.406199999999998</v>
      </c>
      <c r="AX437" s="36">
        <f>IF($B437="P",VLOOKUP($E437,'[2]Costeo-JUL26'!$B$9:$CQ$307,AX$1,0),0)*$G437</f>
        <v>162586.26066461872</v>
      </c>
      <c r="AY437" s="35">
        <f>IF($B437="P",VLOOKUP($E437,'[2]Costeo-JUL26'!$B$9:$CQ$307,AY$1,0),0)</f>
        <v>0.03</v>
      </c>
      <c r="AZ437" s="36">
        <f t="shared" si="204"/>
        <v>4877.5878199385616</v>
      </c>
      <c r="BA437" s="36">
        <f t="shared" si="205"/>
        <v>167463.84848455727</v>
      </c>
      <c r="BB437" s="34">
        <f>IF($B437="P",VLOOKUP($E437,'[2]Costeo-JUL26'!$B$9:$CQ$307,BB$1,0),0)</f>
        <v>923266</v>
      </c>
      <c r="BC437" s="16">
        <f>IF($B437="P",VLOOKUP($E437,'[2]Costeo-JUL26'!$B$9:$CQ$307,BC$1,0),0)*$G437</f>
        <v>7.01</v>
      </c>
      <c r="BD437" s="36">
        <f>IF($B437="P",VLOOKUP($E437,'[2]Costeo-JUL26'!$B$9:$CQ$307,BD$1,0),0)*$G437</f>
        <v>28361.478600000002</v>
      </c>
      <c r="BE437" s="35">
        <f>IF($B437="P",VLOOKUP($E437,'[2]Costeo-JUL26'!$B$9:$CQ$307,BE$1,0),0)</f>
        <v>0.03</v>
      </c>
      <c r="BF437" s="36">
        <f t="shared" si="206"/>
        <v>850.84435800000006</v>
      </c>
      <c r="BG437" s="36">
        <f t="shared" si="207"/>
        <v>29212.322958000001</v>
      </c>
      <c r="BH437" s="34">
        <f>IF($B437="P",VLOOKUP($E437,'[2]Costeo-JUL26'!$B$9:$CQ$307,BH$1,0),0)</f>
        <v>910319</v>
      </c>
      <c r="BI437" s="16">
        <f>IF($B437="P",VLOOKUP($E437,'[2]Costeo-JUL26'!$B$9:$CQ$307,BI$1,0),0)*$G437</f>
        <v>37.38666666666667</v>
      </c>
      <c r="BJ437" s="36">
        <f>IF($B437="P",VLOOKUP($E437,'[2]Costeo-JUL26'!$B$9:$CQ$307,BJ$1,0),0)*$G437</f>
        <v>97747.44</v>
      </c>
      <c r="BK437" s="35">
        <f>IF(BH437=910319,0,IF($B437="P",VLOOKUP($E437,'[2]Costeo-JUL26'!$B$9:$CQ$307,BK$1,0),0))</f>
        <v>0</v>
      </c>
      <c r="BL437" s="36">
        <f t="shared" si="208"/>
        <v>0</v>
      </c>
      <c r="BM437" s="36">
        <f t="shared" si="209"/>
        <v>97747.44</v>
      </c>
      <c r="BN437" s="34">
        <f>IF($B437="P",VLOOKUP($E437,'[2]Costeo-JUL26'!$B$9:$CQ$307,BN$1,0),0)</f>
        <v>0</v>
      </c>
      <c r="BO437" s="16">
        <f>IF($B437="P",VLOOKUP($E437,'[2]Costeo-JUL26'!$B$9:$CQ$307,BO$1,0),0)*$G437</f>
        <v>0</v>
      </c>
      <c r="BP437" s="36">
        <f>IF($B437="P",VLOOKUP($E437,'[2]Costeo-JUL26'!$B$9:$CQ$307,BP$1,0),0)*$G437</f>
        <v>0</v>
      </c>
      <c r="BQ437" s="35">
        <f>IF($B437="P",VLOOKUP($E437,'[2]Costeo-JUL26'!$B$9:$CQ$307,BQ$1,0),0)</f>
        <v>0</v>
      </c>
      <c r="BR437" s="36">
        <f t="shared" si="210"/>
        <v>0</v>
      </c>
      <c r="BS437" s="36">
        <f t="shared" si="211"/>
        <v>0</v>
      </c>
      <c r="BT437" s="34">
        <f>IF($B437="P",VLOOKUP($E437,'[2]Costeo-JUL26'!$B$9:$CQ$307,BT$1,0),0)</f>
        <v>0</v>
      </c>
      <c r="BU437" s="16">
        <f>IF($B437="P",VLOOKUP($E437,'[2]Costeo-JUL26'!$B$9:$CQ$307,BU$1,0),0)*$G437</f>
        <v>0</v>
      </c>
      <c r="BV437" s="36">
        <f>IF($B437="P",VLOOKUP($E437,'[2]Costeo-JUL26'!$B$9:$CQ$307,BV$1,0),0)*$G437</f>
        <v>0</v>
      </c>
      <c r="BW437" s="35">
        <f>IF($B437="P",VLOOKUP($E437,'[2]Costeo-JUL26'!$B$9:$CQ$307,BW$1,0),0)</f>
        <v>0</v>
      </c>
      <c r="BX437" s="36">
        <f t="shared" si="212"/>
        <v>0</v>
      </c>
      <c r="BY437" s="36">
        <f t="shared" si="213"/>
        <v>0</v>
      </c>
      <c r="BZ437" s="34">
        <f>IF($B437="P",VLOOKUP($E437,'[2]Costeo-JUL26'!$B$9:$CQ$307,BZ$1,0),0)</f>
        <v>0</v>
      </c>
      <c r="CA437" s="16">
        <f>IF($B437="P",VLOOKUP($E437,'[2]Costeo-JUL26'!$B$9:$CQ$307,CA$1,0),0)*$G437</f>
        <v>0</v>
      </c>
      <c r="CB437" s="36">
        <f>IF($B437="P",VLOOKUP($E437,'[2]Costeo-JUL26'!$B$9:$CQ$307,CB$1,0),0)*$G437</f>
        <v>0</v>
      </c>
      <c r="CC437" s="35">
        <f>IF($B437="P",VLOOKUP($E437,'[2]Costeo-JUL26'!$B$9:$CQ$307,CC$1,0),0)</f>
        <v>0</v>
      </c>
      <c r="CD437" s="36">
        <f t="shared" si="214"/>
        <v>0</v>
      </c>
      <c r="CE437" s="36">
        <f t="shared" si="215"/>
        <v>0</v>
      </c>
      <c r="CF437" s="37">
        <f t="shared" si="187"/>
        <v>9604945.3810575567</v>
      </c>
      <c r="CG437" s="36">
        <f>IF($B437="r",VLOOKUP($E437,'[2]Costeo-JUL26'!$B$9:$CQ$307,CG$1,0),0)*$G437</f>
        <v>0</v>
      </c>
      <c r="CH437" s="35">
        <f>VLOOKUP($E437,'[2]TEORICOS (05.26)'!$A$8:$T$251,CH$1,0)</f>
        <v>0</v>
      </c>
      <c r="CI437" s="36">
        <f t="shared" si="216"/>
        <v>0</v>
      </c>
      <c r="CJ437" s="37">
        <f t="shared" si="217"/>
        <v>0</v>
      </c>
      <c r="CM437" s="16">
        <f>SUMIFS('[1]Ajuste Inventario'!$I:$I,'[1]Ajuste Inventario'!$B:$B,E437,'[1]Ajuste Inventario'!$S:$S,D437)*-1</f>
        <v>16.875</v>
      </c>
      <c r="CN437" s="36">
        <f t="shared" si="188"/>
        <v>115608.73987542529</v>
      </c>
      <c r="CP437" t="str">
        <f t="shared" si="189"/>
        <v>144Org.Vtas Lobos</v>
      </c>
      <c r="CQ437" s="10">
        <f t="shared" si="190"/>
        <v>6850.8882889140914</v>
      </c>
    </row>
    <row r="438" spans="1:95" x14ac:dyDescent="0.25">
      <c r="A438" s="30">
        <v>46204</v>
      </c>
      <c r="B438" s="31" t="str">
        <f>VLOOKUP($E438,'[2]TEORICOS (05.26)'!$A$8:$T$251,B$1,0)</f>
        <v>P</v>
      </c>
      <c r="C438" s="32" t="str">
        <f>VLOOKUP($E438,'[2]TEORICOS (05.26)'!$A$8:$T$251,C$1,0)</f>
        <v>Coca Cola</v>
      </c>
      <c r="D438" t="s">
        <v>226</v>
      </c>
      <c r="E438">
        <v>159</v>
      </c>
      <c r="F438" t="s">
        <v>74</v>
      </c>
      <c r="G438" s="16">
        <v>15578</v>
      </c>
      <c r="H438" s="16">
        <v>37044.484000000542</v>
      </c>
      <c r="I438" s="33">
        <v>278128552.89999467</v>
      </c>
      <c r="J438" s="33">
        <v>275023537.92999583</v>
      </c>
      <c r="K438" s="34">
        <f>IF($B438="P",VLOOKUP($E438,'[2]Costeo-JUL26'!$B$9:$CQ$307,K$1,0),0)</f>
        <v>933975</v>
      </c>
      <c r="L438" s="35">
        <f>VLOOKUP($E438,'[2]TEORICOS (05.26)'!$A$8:$T$251,L$1,0)</f>
        <v>0.2</v>
      </c>
      <c r="M438" s="36">
        <f t="shared" si="191"/>
        <v>55004707.585999168</v>
      </c>
      <c r="N438" s="35">
        <f>IF($B438="P",VLOOKUP($E438,'[2]Costeo-JUL26'!$B$9:$CQ$307,N$1,0),0)</f>
        <v>5.0000000000000001E-3</v>
      </c>
      <c r="O438" s="36">
        <f t="shared" si="192"/>
        <v>275023.53792999586</v>
      </c>
      <c r="P438" s="36">
        <f>IF($B438="P",VLOOKUP($E438,'[2]Costeo-JUL26'!$B$9:$CQ$307,P$1,0),0)*H438</f>
        <v>3985139.0134760519</v>
      </c>
      <c r="Q438" s="36">
        <f t="shared" si="193"/>
        <v>59264870.137405217</v>
      </c>
      <c r="R438" s="34">
        <f>IF($B438="P",VLOOKUP($E438,'[2]Costeo-JUL26'!$B$9:$CQ$307,R$1,0),0)</f>
        <v>902332</v>
      </c>
      <c r="S438" s="16">
        <f>IF($B438="P",VLOOKUP($E438,'[2]Costeo-JUL26'!$B$9:$CQ$307,S$1,0),0)*$G438</f>
        <v>21347.94734690625</v>
      </c>
      <c r="T438" s="36">
        <f>IF($B438="P",VLOOKUP($E438,'[2]Costeo-JUL26'!$B$9:$CQ$307,T$1,0),0)*$G438</f>
        <v>14891343.812935451</v>
      </c>
      <c r="U438" s="35">
        <f>IF($B438="P",VLOOKUP($E438,'[2]Costeo-JUL26'!$B$9:$CQ$307,U$1,0),0)</f>
        <v>1.4999999999999999E-2</v>
      </c>
      <c r="V438" s="36">
        <f t="shared" si="194"/>
        <v>223370.15719403175</v>
      </c>
      <c r="W438" s="36">
        <f t="shared" si="195"/>
        <v>15114713.970129482</v>
      </c>
      <c r="X438" s="34">
        <f>IF($B438="P",VLOOKUP($E438,'[2]Costeo-JUL26'!$B$9:$CQ$307,X$1,0),0)</f>
        <v>902338</v>
      </c>
      <c r="Y438" s="16">
        <f>IF($B438="P",VLOOKUP($E438,'[2]Costeo-JUL26'!$B$9:$CQ$307,Y$1,0),0)*$G438</f>
        <v>1832.1597359999998</v>
      </c>
      <c r="Z438" s="36">
        <f>IF($B438="P",VLOOKUP($E438,'[2]Costeo-JUL26'!$B$9:$CQ$307,Z$1,0),0)*$G438</f>
        <v>518024.84375664004</v>
      </c>
      <c r="AA438" s="35">
        <f>IF($B438="P",VLOOKUP($E438,'[2]Costeo-JUL26'!$B$9:$CQ$307,AA$1,0),0)</f>
        <v>0.45</v>
      </c>
      <c r="AB438" s="36">
        <f t="shared" si="196"/>
        <v>233111.17969048803</v>
      </c>
      <c r="AC438" s="36">
        <f t="shared" si="197"/>
        <v>751136.02344712801</v>
      </c>
      <c r="AD438" s="34">
        <f>IF($B438="P",VLOOKUP($E438,'[2]Costeo-JUL26'!$B$9:$CQ$307,AD$1,0),0)</f>
        <v>901733</v>
      </c>
      <c r="AE438" s="16">
        <f>IF($B438="P",VLOOKUP($E438,'[2]Costeo-JUL26'!$B$9:$CQ$307,AE$1,0),0)*$G438</f>
        <v>93468</v>
      </c>
      <c r="AF438" s="36">
        <f>IF($B438="P",VLOOKUP($E438,'[2]Costeo-JUL26'!$B$9:$CQ$307,AF$1,0),0)*$G438</f>
        <v>1434472.0896000001</v>
      </c>
      <c r="AG438" s="35">
        <f>IF($B438="P",VLOOKUP($E438,'[2]Costeo-JUL26'!$B$9:$CQ$307,AG$1,0),0)</f>
        <v>6.0000000000000001E-3</v>
      </c>
      <c r="AH438" s="36">
        <f t="shared" si="198"/>
        <v>8606.8325376000012</v>
      </c>
      <c r="AI438" s="36">
        <f t="shared" si="199"/>
        <v>1443078.9221376001</v>
      </c>
      <c r="AJ438" s="34">
        <f>IF($B438="P",VLOOKUP($E438,'[2]Costeo-JUL26'!$B$9:$CQ$307,AJ$1,0),0)</f>
        <v>906101</v>
      </c>
      <c r="AK438" s="16">
        <f>IF($B438="P",VLOOKUP($E438,'[2]Costeo-JUL26'!$B$9:$CQ$307,AK$1,0),0)*$G438</f>
        <v>93468</v>
      </c>
      <c r="AL438" s="36">
        <f>IF($B438="P",VLOOKUP($E438,'[2]Costeo-JUL26'!$B$9:$CQ$307,AL$1,0),0)*$G438</f>
        <v>1016733.68784</v>
      </c>
      <c r="AM438" s="35">
        <f>IF($B438="P",VLOOKUP($E438,'[2]Costeo-JUL26'!$B$9:$CQ$307,AM$1,0),0)</f>
        <v>1.7999999999999999E-2</v>
      </c>
      <c r="AN438" s="36">
        <f t="shared" si="200"/>
        <v>18301.206381119999</v>
      </c>
      <c r="AO438" s="36">
        <f t="shared" si="201"/>
        <v>1035034.89422112</v>
      </c>
      <c r="AP438" s="34">
        <f>IF($B438="P",VLOOKUP($E438,'[2]Costeo-JUL26'!$B$9:$CQ$307,AP$1,0),0)</f>
        <v>911881</v>
      </c>
      <c r="AQ438" s="16">
        <f>IF($B438="P",VLOOKUP($E438,'[2]Costeo-JUL26'!$B$9:$CQ$307,AQ$1,0),0)*$G438</f>
        <v>93468</v>
      </c>
      <c r="AR438" s="36">
        <f>IF($B438="P",VLOOKUP($E438,'[2]Costeo-JUL26'!$B$9:$CQ$307,AR$1,0),0)*$G438</f>
        <v>12682785.081811247</v>
      </c>
      <c r="AS438" s="35">
        <f>IF($B438="P",VLOOKUP($E438,'[2]Costeo-JUL26'!$B$9:$CQ$307,AS$1,0),0)</f>
        <v>0.02</v>
      </c>
      <c r="AT438" s="36">
        <f t="shared" si="202"/>
        <v>253655.70163622496</v>
      </c>
      <c r="AU438" s="36">
        <f t="shared" si="203"/>
        <v>12936440.783447472</v>
      </c>
      <c r="AV438" s="34">
        <f>IF($B438="P",VLOOKUP($E438,'[2]Costeo-JUL26'!$B$9:$CQ$307,AV$1,0),0)</f>
        <v>932442</v>
      </c>
      <c r="AW438" s="16">
        <f>IF($B438="P",VLOOKUP($E438,'[2]Costeo-JUL26'!$B$9:$CQ$307,AW$1,0),0)*$G438</f>
        <v>431.51060000000001</v>
      </c>
      <c r="AX438" s="36">
        <f>IF($B438="P",VLOOKUP($E438,'[2]Costeo-JUL26'!$B$9:$CQ$307,AX$1,0),0)*$G438</f>
        <v>1592823.9955072552</v>
      </c>
      <c r="AY438" s="35">
        <f>IF($B438="P",VLOOKUP($E438,'[2]Costeo-JUL26'!$B$9:$CQ$307,AY$1,0),0)</f>
        <v>0.03</v>
      </c>
      <c r="AZ438" s="36">
        <f t="shared" si="204"/>
        <v>47784.719865217652</v>
      </c>
      <c r="BA438" s="36">
        <f t="shared" si="205"/>
        <v>1640608.7153724728</v>
      </c>
      <c r="BB438" s="34">
        <f>IF($B438="P",VLOOKUP($E438,'[2]Costeo-JUL26'!$B$9:$CQ$307,BB$1,0),0)</f>
        <v>902311</v>
      </c>
      <c r="BC438" s="16">
        <f>IF($B438="P",VLOOKUP($E438,'[2]Costeo-JUL26'!$B$9:$CQ$307,BC$1,0),0)*$G438</f>
        <v>68.153750000000002</v>
      </c>
      <c r="BD438" s="36">
        <f>IF($B438="P",VLOOKUP($E438,'[2]Costeo-JUL26'!$B$9:$CQ$307,BD$1,0),0)*$G438</f>
        <v>267274.81291875005</v>
      </c>
      <c r="BE438" s="35">
        <f>IF($B438="P",VLOOKUP($E438,'[2]Costeo-JUL26'!$B$9:$CQ$307,BE$1,0),0)</f>
        <v>0.03</v>
      </c>
      <c r="BF438" s="36">
        <f t="shared" si="206"/>
        <v>8018.2443875625013</v>
      </c>
      <c r="BG438" s="36">
        <f t="shared" si="207"/>
        <v>275293.05730631255</v>
      </c>
      <c r="BH438" s="34">
        <f>IF($B438="P",VLOOKUP($E438,'[2]Costeo-JUL26'!$B$9:$CQ$307,BH$1,0),0)</f>
        <v>933089</v>
      </c>
      <c r="BI438" s="16">
        <f>IF($B438="P",VLOOKUP($E438,'[2]Costeo-JUL26'!$B$9:$CQ$307,BI$1,0),0)*$G438</f>
        <v>584.17499999999995</v>
      </c>
      <c r="BJ438" s="36">
        <f>IF($B438="P",VLOOKUP($E438,'[2]Costeo-JUL26'!$B$9:$CQ$307,BJ$1,0),0)*$G438</f>
        <v>435019.08313066204</v>
      </c>
      <c r="BK438" s="35">
        <f>IF(BH438=910319,0,IF($B438="P",VLOOKUP($E438,'[2]Costeo-JUL26'!$B$9:$CQ$307,BK$1,0),0))</f>
        <v>0.02</v>
      </c>
      <c r="BL438" s="36">
        <f t="shared" si="208"/>
        <v>8700.3816626132411</v>
      </c>
      <c r="BM438" s="36">
        <f t="shared" si="209"/>
        <v>443719.46479327529</v>
      </c>
      <c r="BN438" s="34">
        <f>IF($B438="P",VLOOKUP($E438,'[2]Costeo-JUL26'!$B$9:$CQ$307,BN$1,0),0)</f>
        <v>0</v>
      </c>
      <c r="BO438" s="16">
        <f>IF($B438="P",VLOOKUP($E438,'[2]Costeo-JUL26'!$B$9:$CQ$307,BO$1,0),0)*$G438</f>
        <v>0</v>
      </c>
      <c r="BP438" s="36">
        <f>IF($B438="P",VLOOKUP($E438,'[2]Costeo-JUL26'!$B$9:$CQ$307,BP$1,0),0)*$G438</f>
        <v>0</v>
      </c>
      <c r="BQ438" s="35">
        <f>IF($B438="P",VLOOKUP($E438,'[2]Costeo-JUL26'!$B$9:$CQ$307,BQ$1,0),0)</f>
        <v>0</v>
      </c>
      <c r="BR438" s="36">
        <f t="shared" si="210"/>
        <v>0</v>
      </c>
      <c r="BS438" s="36">
        <f t="shared" si="211"/>
        <v>0</v>
      </c>
      <c r="BT438" s="34">
        <f>IF($B438="P",VLOOKUP($E438,'[2]Costeo-JUL26'!$B$9:$CQ$307,BT$1,0),0)</f>
        <v>0</v>
      </c>
      <c r="BU438" s="16">
        <f>IF($B438="P",VLOOKUP($E438,'[2]Costeo-JUL26'!$B$9:$CQ$307,BU$1,0),0)*$G438</f>
        <v>0</v>
      </c>
      <c r="BV438" s="36">
        <f>IF($B438="P",VLOOKUP($E438,'[2]Costeo-JUL26'!$B$9:$CQ$307,BV$1,0),0)*$G438</f>
        <v>0</v>
      </c>
      <c r="BW438" s="35">
        <f>IF($B438="P",VLOOKUP($E438,'[2]Costeo-JUL26'!$B$9:$CQ$307,BW$1,0),0)</f>
        <v>0</v>
      </c>
      <c r="BX438" s="36">
        <f t="shared" si="212"/>
        <v>0</v>
      </c>
      <c r="BY438" s="36">
        <f t="shared" si="213"/>
        <v>0</v>
      </c>
      <c r="BZ438" s="34">
        <f>IF($B438="P",VLOOKUP($E438,'[2]Costeo-JUL26'!$B$9:$CQ$307,BZ$1,0),0)</f>
        <v>0</v>
      </c>
      <c r="CA438" s="16">
        <f>IF($B438="P",VLOOKUP($E438,'[2]Costeo-JUL26'!$B$9:$CQ$307,CA$1,0),0)*$G438</f>
        <v>0</v>
      </c>
      <c r="CB438" s="36">
        <f>IF($B438="P",VLOOKUP($E438,'[2]Costeo-JUL26'!$B$9:$CQ$307,CB$1,0),0)*$G438</f>
        <v>0</v>
      </c>
      <c r="CC438" s="35">
        <f>IF($B438="P",VLOOKUP($E438,'[2]Costeo-JUL26'!$B$9:$CQ$307,CC$1,0),0)</f>
        <v>0</v>
      </c>
      <c r="CD438" s="36">
        <f t="shared" si="214"/>
        <v>0</v>
      </c>
      <c r="CE438" s="36">
        <f t="shared" si="215"/>
        <v>0</v>
      </c>
      <c r="CF438" s="37">
        <f t="shared" si="187"/>
        <v>92904895.968260109</v>
      </c>
      <c r="CG438" s="36">
        <f>IF($B438="r",VLOOKUP($E438,'[2]Costeo-JUL26'!$B$9:$CQ$307,CG$1,0),0)*$G438</f>
        <v>0</v>
      </c>
      <c r="CH438" s="35">
        <f>VLOOKUP($E438,'[2]TEORICOS (05.26)'!$A$8:$T$251,CH$1,0)</f>
        <v>0</v>
      </c>
      <c r="CI438" s="36">
        <f t="shared" si="216"/>
        <v>0</v>
      </c>
      <c r="CJ438" s="37">
        <f t="shared" si="217"/>
        <v>0</v>
      </c>
      <c r="CM438" s="16">
        <f>SUMIFS('[1]Ajuste Inventario'!$I:$I,'[1]Ajuste Inventario'!$B:$B,E438,'[1]Ajuste Inventario'!$S:$S,D438)*-1</f>
        <v>178.3333333333332</v>
      </c>
      <c r="CN438" s="36">
        <f t="shared" si="188"/>
        <v>1063553.7155608148</v>
      </c>
      <c r="CP438" t="str">
        <f t="shared" si="189"/>
        <v>159Org.Vtas Lobos</v>
      </c>
      <c r="CQ438" s="10">
        <f t="shared" si="190"/>
        <v>5963.8526106213958</v>
      </c>
    </row>
    <row r="439" spans="1:95" x14ac:dyDescent="0.25">
      <c r="A439" s="30">
        <v>46204</v>
      </c>
      <c r="B439" s="31" t="str">
        <f>VLOOKUP($E439,'[2]TEORICOS (05.26)'!$A$8:$T$251,B$1,0)</f>
        <v>P</v>
      </c>
      <c r="C439" s="32" t="str">
        <f>VLOOKUP($E439,'[2]TEORICOS (05.26)'!$A$8:$T$251,C$1,0)</f>
        <v>Coca Cola</v>
      </c>
      <c r="D439" t="s">
        <v>226</v>
      </c>
      <c r="E439">
        <v>161</v>
      </c>
      <c r="F439" t="s">
        <v>75</v>
      </c>
      <c r="G439" s="16">
        <v>1745</v>
      </c>
      <c r="H439" s="16">
        <v>5531.6500000000487</v>
      </c>
      <c r="I439" s="33">
        <v>35745803.280000232</v>
      </c>
      <c r="J439" s="33">
        <v>35472716.970000185</v>
      </c>
      <c r="K439" s="34">
        <f>IF($B439="P",VLOOKUP($E439,'[2]Costeo-JUL26'!$B$9:$CQ$307,K$1,0),0)</f>
        <v>933975</v>
      </c>
      <c r="L439" s="35">
        <f>VLOOKUP($E439,'[2]TEORICOS (05.26)'!$A$8:$T$251,L$1,0)</f>
        <v>0.2</v>
      </c>
      <c r="M439" s="36">
        <f t="shared" si="191"/>
        <v>7094543.3940000376</v>
      </c>
      <c r="N439" s="35">
        <f>IF($B439="P",VLOOKUP($E439,'[2]Costeo-JUL26'!$B$9:$CQ$307,N$1,0),0)</f>
        <v>5.0000000000000001E-3</v>
      </c>
      <c r="O439" s="36">
        <f t="shared" si="192"/>
        <v>35472.71697000019</v>
      </c>
      <c r="P439" s="36">
        <f>IF($B439="P",VLOOKUP($E439,'[2]Costeo-JUL26'!$B$9:$CQ$307,P$1,0),0)*H439</f>
        <v>595078.99270225153</v>
      </c>
      <c r="Q439" s="36">
        <f t="shared" si="193"/>
        <v>7725095.1036722893</v>
      </c>
      <c r="R439" s="34">
        <f>IF($B439="P",VLOOKUP($E439,'[2]Costeo-JUL26'!$B$9:$CQ$307,R$1,0),0)</f>
        <v>902332</v>
      </c>
      <c r="S439" s="16">
        <f>IF($B439="P",VLOOKUP($E439,'[2]Costeo-JUL26'!$B$9:$CQ$307,S$1,0),0)*$G439</f>
        <v>3188.4425146875001</v>
      </c>
      <c r="T439" s="36">
        <f>IF($B439="P",VLOOKUP($E439,'[2]Costeo-JUL26'!$B$9:$CQ$307,T$1,0),0)*$G439</f>
        <v>2224110.493736668</v>
      </c>
      <c r="U439" s="35">
        <f>IF($B439="P",VLOOKUP($E439,'[2]Costeo-JUL26'!$B$9:$CQ$307,U$1,0),0)</f>
        <v>1.4999999999999999E-2</v>
      </c>
      <c r="V439" s="36">
        <f t="shared" si="194"/>
        <v>33361.657406050021</v>
      </c>
      <c r="W439" s="36">
        <f t="shared" si="195"/>
        <v>2257472.1511427183</v>
      </c>
      <c r="X439" s="34">
        <f>IF($B439="P",VLOOKUP($E439,'[2]Costeo-JUL26'!$B$9:$CQ$307,X$1,0),0)</f>
        <v>902338</v>
      </c>
      <c r="Y439" s="16">
        <f>IF($B439="P",VLOOKUP($E439,'[2]Costeo-JUL26'!$B$9:$CQ$307,Y$1,0),0)*$G439</f>
        <v>273.64392000000004</v>
      </c>
      <c r="Z439" s="36">
        <f>IF($B439="P",VLOOKUP($E439,'[2]Costeo-JUL26'!$B$9:$CQ$307,Z$1,0),0)*$G439</f>
        <v>77370.08194080001</v>
      </c>
      <c r="AA439" s="35">
        <f>IF($B439="P",VLOOKUP($E439,'[2]Costeo-JUL26'!$B$9:$CQ$307,AA$1,0),0)</f>
        <v>0.45</v>
      </c>
      <c r="AB439" s="36">
        <f t="shared" si="196"/>
        <v>34816.536873360004</v>
      </c>
      <c r="AC439" s="36">
        <f t="shared" si="197"/>
        <v>112186.61881416001</v>
      </c>
      <c r="AD439" s="34">
        <f>IF($B439="P",VLOOKUP($E439,'[2]Costeo-JUL26'!$B$9:$CQ$307,AD$1,0),0)</f>
        <v>901733</v>
      </c>
      <c r="AE439" s="16">
        <f>IF($B439="P",VLOOKUP($E439,'[2]Costeo-JUL26'!$B$9:$CQ$307,AE$1,0),0)*$G439</f>
        <v>10470</v>
      </c>
      <c r="AF439" s="36">
        <f>IF($B439="P",VLOOKUP($E439,'[2]Costeo-JUL26'!$B$9:$CQ$307,AF$1,0),0)*$G439</f>
        <v>160685.18400000001</v>
      </c>
      <c r="AG439" s="35">
        <f>IF($B439="P",VLOOKUP($E439,'[2]Costeo-JUL26'!$B$9:$CQ$307,AG$1,0),0)</f>
        <v>6.0000000000000001E-3</v>
      </c>
      <c r="AH439" s="36">
        <f t="shared" si="198"/>
        <v>964.11110400000007</v>
      </c>
      <c r="AI439" s="36">
        <f t="shared" si="199"/>
        <v>161649.29510400002</v>
      </c>
      <c r="AJ439" s="34">
        <f>IF($B439="P",VLOOKUP($E439,'[2]Costeo-JUL26'!$B$9:$CQ$307,AJ$1,0),0)</f>
        <v>919914</v>
      </c>
      <c r="AK439" s="16">
        <f>IF($B439="P",VLOOKUP($E439,'[2]Costeo-JUL26'!$B$9:$CQ$307,AK$1,0),0)*$G439</f>
        <v>10470</v>
      </c>
      <c r="AL439" s="36">
        <f>IF($B439="P",VLOOKUP($E439,'[2]Costeo-JUL26'!$B$9:$CQ$307,AL$1,0),0)*$G439</f>
        <v>154234.40760000001</v>
      </c>
      <c r="AM439" s="35">
        <f>IF($B439="P",VLOOKUP($E439,'[2]Costeo-JUL26'!$B$9:$CQ$307,AM$1,0),0)</f>
        <v>1.7999999999999999E-2</v>
      </c>
      <c r="AN439" s="36">
        <f t="shared" si="200"/>
        <v>2776.2193367999998</v>
      </c>
      <c r="AO439" s="36">
        <f t="shared" si="201"/>
        <v>157010.62693679999</v>
      </c>
      <c r="AP439" s="34">
        <f>IF($B439="P",VLOOKUP($E439,'[2]Costeo-JUL26'!$B$9:$CQ$307,AP$1,0),0)</f>
        <v>913487</v>
      </c>
      <c r="AQ439" s="16">
        <f>IF($B439="P",VLOOKUP($E439,'[2]Costeo-JUL26'!$B$9:$CQ$307,AQ$1,0),0)*$G439</f>
        <v>10470</v>
      </c>
      <c r="AR439" s="36">
        <f>IF($B439="P",VLOOKUP($E439,'[2]Costeo-JUL26'!$B$9:$CQ$307,AR$1,0),0)*$G439</f>
        <v>2003027.3218407261</v>
      </c>
      <c r="AS439" s="35">
        <f>IF($B439="P",VLOOKUP($E439,'[2]Costeo-JUL26'!$B$9:$CQ$307,AS$1,0),0)</f>
        <v>0.02</v>
      </c>
      <c r="AT439" s="36">
        <f t="shared" si="202"/>
        <v>40060.546436814526</v>
      </c>
      <c r="AU439" s="36">
        <f t="shared" si="203"/>
        <v>2043087.8682775407</v>
      </c>
      <c r="AV439" s="34">
        <f>IF($B439="P",VLOOKUP($E439,'[2]Costeo-JUL26'!$B$9:$CQ$307,AV$1,0),0)</f>
        <v>902310</v>
      </c>
      <c r="AW439" s="16">
        <f>IF($B439="P",VLOOKUP($E439,'[2]Costeo-JUL26'!$B$9:$CQ$307,AW$1,0),0)*$G439</f>
        <v>63.169000000000004</v>
      </c>
      <c r="AX439" s="36">
        <f>IF($B439="P",VLOOKUP($E439,'[2]Costeo-JUL26'!$B$9:$CQ$307,AX$1,0),0)*$G439</f>
        <v>221315.50309922599</v>
      </c>
      <c r="AY439" s="35">
        <f>IF($B439="P",VLOOKUP($E439,'[2]Costeo-JUL26'!$B$9:$CQ$307,AY$1,0),0)</f>
        <v>0.03</v>
      </c>
      <c r="AZ439" s="36">
        <f t="shared" si="204"/>
        <v>6639.4650929767795</v>
      </c>
      <c r="BA439" s="36">
        <f t="shared" si="205"/>
        <v>227954.96819220277</v>
      </c>
      <c r="BB439" s="34">
        <f>IF($B439="P",VLOOKUP($E439,'[2]Costeo-JUL26'!$B$9:$CQ$307,BB$1,0),0)</f>
        <v>923266</v>
      </c>
      <c r="BC439" s="16">
        <f>IF($B439="P",VLOOKUP($E439,'[2]Costeo-JUL26'!$B$9:$CQ$307,BC$1,0),0)*$G439</f>
        <v>14.250717</v>
      </c>
      <c r="BD439" s="36">
        <f>IF($B439="P",VLOOKUP($E439,'[2]Costeo-JUL26'!$B$9:$CQ$307,BD$1,0),0)*$G439</f>
        <v>57656.405881620005</v>
      </c>
      <c r="BE439" s="35">
        <f>IF($B439="P",VLOOKUP($E439,'[2]Costeo-JUL26'!$B$9:$CQ$307,BE$1,0),0)</f>
        <v>0.03</v>
      </c>
      <c r="BF439" s="36">
        <f t="shared" si="206"/>
        <v>1729.6921764486001</v>
      </c>
      <c r="BG439" s="36">
        <f t="shared" si="207"/>
        <v>59386.098058068608</v>
      </c>
      <c r="BH439" s="34">
        <f>IF($B439="P",VLOOKUP($E439,'[2]Costeo-JUL26'!$B$9:$CQ$307,BH$1,0),0)</f>
        <v>910319</v>
      </c>
      <c r="BI439" s="16">
        <f>IF($B439="P",VLOOKUP($E439,'[2]Costeo-JUL26'!$B$9:$CQ$307,BI$1,0),0)*$G439</f>
        <v>43.625</v>
      </c>
      <c r="BJ439" s="36">
        <f>IF($B439="P",VLOOKUP($E439,'[2]Costeo-JUL26'!$B$9:$CQ$307,BJ$1,0),0)*$G439</f>
        <v>114057.5625</v>
      </c>
      <c r="BK439" s="35">
        <f>IF(BH439=910319,0,IF($B439="P",VLOOKUP($E439,'[2]Costeo-JUL26'!$B$9:$CQ$307,BK$1,0),0))</f>
        <v>0</v>
      </c>
      <c r="BL439" s="36">
        <f t="shared" si="208"/>
        <v>0</v>
      </c>
      <c r="BM439" s="36">
        <f t="shared" si="209"/>
        <v>114057.5625</v>
      </c>
      <c r="BN439" s="34">
        <f>IF($B439="P",VLOOKUP($E439,'[2]Costeo-JUL26'!$B$9:$CQ$307,BN$1,0),0)</f>
        <v>0</v>
      </c>
      <c r="BO439" s="16">
        <f>IF($B439="P",VLOOKUP($E439,'[2]Costeo-JUL26'!$B$9:$CQ$307,BO$1,0),0)*$G439</f>
        <v>0</v>
      </c>
      <c r="BP439" s="36">
        <f>IF($B439="P",VLOOKUP($E439,'[2]Costeo-JUL26'!$B$9:$CQ$307,BP$1,0),0)*$G439</f>
        <v>0</v>
      </c>
      <c r="BQ439" s="35">
        <f>IF($B439="P",VLOOKUP($E439,'[2]Costeo-JUL26'!$B$9:$CQ$307,BQ$1,0),0)</f>
        <v>0</v>
      </c>
      <c r="BR439" s="36">
        <f t="shared" si="210"/>
        <v>0</v>
      </c>
      <c r="BS439" s="36">
        <f t="shared" si="211"/>
        <v>0</v>
      </c>
      <c r="BT439" s="34">
        <f>IF($B439="P",VLOOKUP($E439,'[2]Costeo-JUL26'!$B$9:$CQ$307,BT$1,0),0)</f>
        <v>0</v>
      </c>
      <c r="BU439" s="16">
        <f>IF($B439="P",VLOOKUP($E439,'[2]Costeo-JUL26'!$B$9:$CQ$307,BU$1,0),0)*$G439</f>
        <v>0</v>
      </c>
      <c r="BV439" s="36">
        <f>IF($B439="P",VLOOKUP($E439,'[2]Costeo-JUL26'!$B$9:$CQ$307,BV$1,0),0)*$G439</f>
        <v>0</v>
      </c>
      <c r="BW439" s="35">
        <f>IF($B439="P",VLOOKUP($E439,'[2]Costeo-JUL26'!$B$9:$CQ$307,BW$1,0),0)</f>
        <v>0</v>
      </c>
      <c r="BX439" s="36">
        <f t="shared" si="212"/>
        <v>0</v>
      </c>
      <c r="BY439" s="36">
        <f t="shared" si="213"/>
        <v>0</v>
      </c>
      <c r="BZ439" s="34">
        <f>IF($B439="P",VLOOKUP($E439,'[2]Costeo-JUL26'!$B$9:$CQ$307,BZ$1,0),0)</f>
        <v>0</v>
      </c>
      <c r="CA439" s="16">
        <f>IF($B439="P",VLOOKUP($E439,'[2]Costeo-JUL26'!$B$9:$CQ$307,CA$1,0),0)*$G439</f>
        <v>0</v>
      </c>
      <c r="CB439" s="36">
        <f>IF($B439="P",VLOOKUP($E439,'[2]Costeo-JUL26'!$B$9:$CQ$307,CB$1,0),0)*$G439</f>
        <v>0</v>
      </c>
      <c r="CC439" s="35">
        <f>IF($B439="P",VLOOKUP($E439,'[2]Costeo-JUL26'!$B$9:$CQ$307,CC$1,0),0)</f>
        <v>0</v>
      </c>
      <c r="CD439" s="36">
        <f t="shared" si="214"/>
        <v>0</v>
      </c>
      <c r="CE439" s="36">
        <f t="shared" si="215"/>
        <v>0</v>
      </c>
      <c r="CF439" s="37">
        <f t="shared" si="187"/>
        <v>12857900.292697782</v>
      </c>
      <c r="CG439" s="36">
        <f>IF($B439="r",VLOOKUP($E439,'[2]Costeo-JUL26'!$B$9:$CQ$307,CG$1,0),0)*$G439</f>
        <v>0</v>
      </c>
      <c r="CH439" s="35">
        <f>VLOOKUP($E439,'[2]TEORICOS (05.26)'!$A$8:$T$251,CH$1,0)</f>
        <v>0</v>
      </c>
      <c r="CI439" s="36">
        <f t="shared" si="216"/>
        <v>0</v>
      </c>
      <c r="CJ439" s="37">
        <f t="shared" si="217"/>
        <v>0</v>
      </c>
      <c r="CM439" s="16">
        <f>SUMIFS('[1]Ajuste Inventario'!$I:$I,'[1]Ajuste Inventario'!$B:$B,E439,'[1]Ajuste Inventario'!$S:$S,D439)*-1</f>
        <v>26.500000000000021</v>
      </c>
      <c r="CN439" s="36">
        <f t="shared" si="188"/>
        <v>195263.24226733038</v>
      </c>
      <c r="CP439" t="str">
        <f t="shared" si="189"/>
        <v>161Org.Vtas Lobos</v>
      </c>
      <c r="CQ439" s="10">
        <f t="shared" si="190"/>
        <v>7368.4242365030277</v>
      </c>
    </row>
    <row r="440" spans="1:95" x14ac:dyDescent="0.25">
      <c r="A440" s="30">
        <v>46204</v>
      </c>
      <c r="B440" s="31" t="str">
        <f>VLOOKUP($E440,'[2]TEORICOS (05.26)'!$A$8:$T$251,B$1,0)</f>
        <v>P</v>
      </c>
      <c r="C440" s="32" t="str">
        <f>VLOOKUP($E440,'[2]TEORICOS (05.26)'!$A$8:$T$251,C$1,0)</f>
        <v>Fanta</v>
      </c>
      <c r="D440" t="s">
        <v>226</v>
      </c>
      <c r="E440">
        <v>310</v>
      </c>
      <c r="F440" t="s">
        <v>77</v>
      </c>
      <c r="G440" s="16">
        <v>57</v>
      </c>
      <c r="H440" s="16">
        <v>84.302999999999969</v>
      </c>
      <c r="I440" s="33">
        <v>1568559.1700000004</v>
      </c>
      <c r="J440" s="33">
        <v>1474236.6800000004</v>
      </c>
      <c r="K440" s="34">
        <f>IF($B440="P",VLOOKUP($E440,'[2]Costeo-JUL26'!$B$9:$CQ$307,K$1,0),0)</f>
        <v>902315</v>
      </c>
      <c r="L440" s="35">
        <f>VLOOKUP($E440,'[2]TEORICOS (05.26)'!$A$8:$T$251,L$1,0)</f>
        <v>0.20250000000000001</v>
      </c>
      <c r="M440" s="36">
        <f t="shared" si="191"/>
        <v>298532.92770000012</v>
      </c>
      <c r="N440" s="35">
        <f>IF($B440="P",VLOOKUP($E440,'[2]Costeo-JUL26'!$B$9:$CQ$307,N$1,0),0)</f>
        <v>0.01</v>
      </c>
      <c r="O440" s="36">
        <f t="shared" si="192"/>
        <v>2985.3292770000012</v>
      </c>
      <c r="P440" s="36">
        <f>IF($B440="P",VLOOKUP($E440,'[2]Costeo-JUL26'!$B$9:$CQ$307,P$1,0),0)*H440</f>
        <v>0</v>
      </c>
      <c r="Q440" s="36">
        <f t="shared" si="193"/>
        <v>301518.2569770001</v>
      </c>
      <c r="R440" s="34">
        <f>IF($B440="P",VLOOKUP($E440,'[2]Costeo-JUL26'!$B$9:$CQ$307,R$1,0),0)</f>
        <v>902332</v>
      </c>
      <c r="S440" s="16">
        <f>IF($B440="P",VLOOKUP($E440,'[2]Costeo-JUL26'!$B$9:$CQ$307,S$1,0),0)*$G440</f>
        <v>76.301328599999991</v>
      </c>
      <c r="T440" s="36">
        <f>IF($B440="P",VLOOKUP($E440,'[2]Costeo-JUL26'!$B$9:$CQ$307,T$1,0),0)*$G440</f>
        <v>53224.288925887166</v>
      </c>
      <c r="U440" s="35">
        <f>IF($B440="P",VLOOKUP($E440,'[2]Costeo-JUL26'!$B$9:$CQ$307,U$1,0),0)</f>
        <v>1.4999999999999999E-2</v>
      </c>
      <c r="V440" s="36">
        <f t="shared" si="194"/>
        <v>798.36433388830744</v>
      </c>
      <c r="W440" s="36">
        <f t="shared" si="195"/>
        <v>54022.65325977547</v>
      </c>
      <c r="X440" s="34">
        <f>IF($B440="P",VLOOKUP($E440,'[2]Costeo-JUL26'!$B$9:$CQ$307,X$1,0),0)</f>
        <v>902338</v>
      </c>
      <c r="Y440" s="16">
        <f>IF($B440="P",VLOOKUP($E440,'[2]Costeo-JUL26'!$B$9:$CQ$307,Y$1,0),0)*$G440</f>
        <v>2.6544671999999991</v>
      </c>
      <c r="Z440" s="36">
        <f>IF($B440="P",VLOOKUP($E440,'[2]Costeo-JUL26'!$B$9:$CQ$307,Z$1,0),0)*$G440</f>
        <v>750.52405612799987</v>
      </c>
      <c r="AA440" s="35">
        <f>IF($B440="P",VLOOKUP($E440,'[2]Costeo-JUL26'!$B$9:$CQ$307,AA$1,0),0)</f>
        <v>0.45</v>
      </c>
      <c r="AB440" s="36">
        <f t="shared" si="196"/>
        <v>337.73582525759997</v>
      </c>
      <c r="AC440" s="36">
        <f t="shared" si="197"/>
        <v>1088.2598813855998</v>
      </c>
      <c r="AD440" s="34">
        <f>IF($B440="P",VLOOKUP($E440,'[2]Costeo-JUL26'!$B$9:$CQ$307,AD$1,0),0)</f>
        <v>933139</v>
      </c>
      <c r="AE440" s="16">
        <f>IF($B440="P",VLOOKUP($E440,'[2]Costeo-JUL26'!$B$9:$CQ$307,AE$1,0),0)*$G440</f>
        <v>1368</v>
      </c>
      <c r="AF440" s="36">
        <f>IF($B440="P",VLOOKUP($E440,'[2]Costeo-JUL26'!$B$9:$CQ$307,AF$1,0),0)*$G440</f>
        <v>14827.095360000001</v>
      </c>
      <c r="AG440" s="35">
        <f>IF($B440="P",VLOOKUP($E440,'[2]Costeo-JUL26'!$B$9:$CQ$307,AG$1,0),0)</f>
        <v>6.0000000000000001E-3</v>
      </c>
      <c r="AH440" s="36">
        <f t="shared" si="198"/>
        <v>88.962572160000008</v>
      </c>
      <c r="AI440" s="36">
        <f t="shared" si="199"/>
        <v>14916.057932160002</v>
      </c>
      <c r="AJ440" s="34">
        <f>IF($B440="P",VLOOKUP($E440,'[2]Costeo-JUL26'!$B$9:$CQ$307,AJ$1,0),0)</f>
        <v>935188</v>
      </c>
      <c r="AK440" s="16">
        <f>IF($B440="P",VLOOKUP($E440,'[2]Costeo-JUL26'!$B$9:$CQ$307,AK$1,0),0)*$G440</f>
        <v>1368</v>
      </c>
      <c r="AL440" s="36">
        <f>IF($B440="P",VLOOKUP($E440,'[2]Costeo-JUL26'!$B$9:$CQ$307,AL$1,0),0)*$G440</f>
        <v>56766.527999999998</v>
      </c>
      <c r="AM440" s="35">
        <f>IF($B440="P",VLOOKUP($E440,'[2]Costeo-JUL26'!$B$9:$CQ$307,AM$1,0),0)</f>
        <v>1.7999999999999999E-2</v>
      </c>
      <c r="AN440" s="36">
        <f t="shared" si="200"/>
        <v>1021.7975039999999</v>
      </c>
      <c r="AO440" s="36">
        <f t="shared" si="201"/>
        <v>57788.325504</v>
      </c>
      <c r="AP440" s="34">
        <f>IF($B440="P",VLOOKUP($E440,'[2]Costeo-JUL26'!$B$9:$CQ$307,AP$1,0),0)</f>
        <v>0</v>
      </c>
      <c r="AQ440" s="16">
        <f>IF($B440="P",VLOOKUP($E440,'[2]Costeo-JUL26'!$B$9:$CQ$307,AQ$1,0),0)*$G440</f>
        <v>0</v>
      </c>
      <c r="AR440" s="36">
        <f>IF($B440="P",VLOOKUP($E440,'[2]Costeo-JUL26'!$B$9:$CQ$307,AR$1,0),0)*$G440</f>
        <v>0</v>
      </c>
      <c r="AS440" s="35">
        <f>IF($B440="P",VLOOKUP($E440,'[2]Costeo-JUL26'!$B$9:$CQ$307,AS$1,0),0)</f>
        <v>0</v>
      </c>
      <c r="AT440" s="36">
        <f t="shared" si="202"/>
        <v>0</v>
      </c>
      <c r="AU440" s="36">
        <f t="shared" si="203"/>
        <v>0</v>
      </c>
      <c r="AV440" s="34">
        <f>IF($B440="P",VLOOKUP($E440,'[2]Costeo-JUL26'!$B$9:$CQ$307,AV$1,0),0)</f>
        <v>0</v>
      </c>
      <c r="AW440" s="16">
        <f>IF($B440="P",VLOOKUP($E440,'[2]Costeo-JUL26'!$B$9:$CQ$307,AW$1,0),0)*$G440</f>
        <v>0</v>
      </c>
      <c r="AX440" s="36">
        <f>IF($B440="P",VLOOKUP($E440,'[2]Costeo-JUL26'!$B$9:$CQ$307,AX$1,0),0)*$G440</f>
        <v>0</v>
      </c>
      <c r="AY440" s="35">
        <f>IF($B440="P",VLOOKUP($E440,'[2]Costeo-JUL26'!$B$9:$CQ$307,AY$1,0),0)</f>
        <v>0</v>
      </c>
      <c r="AZ440" s="36">
        <f t="shared" si="204"/>
        <v>0</v>
      </c>
      <c r="BA440" s="36">
        <f t="shared" si="205"/>
        <v>0</v>
      </c>
      <c r="BB440" s="34">
        <f>IF($B440="P",VLOOKUP($E440,'[2]Costeo-JUL26'!$B$9:$CQ$307,BB$1,0),0)</f>
        <v>0</v>
      </c>
      <c r="BC440" s="16">
        <f>IF($B440="P",VLOOKUP($E440,'[2]Costeo-JUL26'!$B$9:$CQ$307,BC$1,0),0)*$G440</f>
        <v>0</v>
      </c>
      <c r="BD440" s="36">
        <f>IF($B440="P",VLOOKUP($E440,'[2]Costeo-JUL26'!$B$9:$CQ$307,BD$1,0),0)*$G440</f>
        <v>0</v>
      </c>
      <c r="BE440" s="35">
        <f>IF($B440="P",VLOOKUP($E440,'[2]Costeo-JUL26'!$B$9:$CQ$307,BE$1,0),0)</f>
        <v>0</v>
      </c>
      <c r="BF440" s="36">
        <f t="shared" si="206"/>
        <v>0</v>
      </c>
      <c r="BG440" s="36">
        <f t="shared" si="207"/>
        <v>0</v>
      </c>
      <c r="BH440" s="34">
        <f>IF($B440="P",VLOOKUP($E440,'[2]Costeo-JUL26'!$B$9:$CQ$307,BH$1,0),0)</f>
        <v>0</v>
      </c>
      <c r="BI440" s="16">
        <f>IF($B440="P",VLOOKUP($E440,'[2]Costeo-JUL26'!$B$9:$CQ$307,BI$1,0),0)*$G440</f>
        <v>0</v>
      </c>
      <c r="BJ440" s="36">
        <f>IF($B440="P",VLOOKUP($E440,'[2]Costeo-JUL26'!$B$9:$CQ$307,BJ$1,0),0)*$G440</f>
        <v>0</v>
      </c>
      <c r="BK440" s="35">
        <f>IF(BH440=910319,0,IF($B440="P",VLOOKUP($E440,'[2]Costeo-JUL26'!$B$9:$CQ$307,BK$1,0),0))</f>
        <v>0</v>
      </c>
      <c r="BL440" s="36">
        <f t="shared" si="208"/>
        <v>0</v>
      </c>
      <c r="BM440" s="36">
        <f t="shared" si="209"/>
        <v>0</v>
      </c>
      <c r="BN440" s="34">
        <f>IF($B440="P",VLOOKUP($E440,'[2]Costeo-JUL26'!$B$9:$CQ$307,BN$1,0),0)</f>
        <v>0</v>
      </c>
      <c r="BO440" s="16">
        <f>IF($B440="P",VLOOKUP($E440,'[2]Costeo-JUL26'!$B$9:$CQ$307,BO$1,0),0)*$G440</f>
        <v>0</v>
      </c>
      <c r="BP440" s="36">
        <f>IF($B440="P",VLOOKUP($E440,'[2]Costeo-JUL26'!$B$9:$CQ$307,BP$1,0),0)*$G440</f>
        <v>0</v>
      </c>
      <c r="BQ440" s="35">
        <f>IF($B440="P",VLOOKUP($E440,'[2]Costeo-JUL26'!$B$9:$CQ$307,BQ$1,0),0)</f>
        <v>0</v>
      </c>
      <c r="BR440" s="36">
        <f t="shared" si="210"/>
        <v>0</v>
      </c>
      <c r="BS440" s="36">
        <f t="shared" si="211"/>
        <v>0</v>
      </c>
      <c r="BT440" s="34">
        <f>IF($B440="P",VLOOKUP($E440,'[2]Costeo-JUL26'!$B$9:$CQ$307,BT$1,0),0)</f>
        <v>0</v>
      </c>
      <c r="BU440" s="16">
        <f>IF($B440="P",VLOOKUP($E440,'[2]Costeo-JUL26'!$B$9:$CQ$307,BU$1,0),0)*$G440</f>
        <v>0</v>
      </c>
      <c r="BV440" s="36">
        <f>IF($B440="P",VLOOKUP($E440,'[2]Costeo-JUL26'!$B$9:$CQ$307,BV$1,0),0)*$G440</f>
        <v>0</v>
      </c>
      <c r="BW440" s="35">
        <f>IF($B440="P",VLOOKUP($E440,'[2]Costeo-JUL26'!$B$9:$CQ$307,BW$1,0),0)</f>
        <v>0</v>
      </c>
      <c r="BX440" s="36">
        <f t="shared" si="212"/>
        <v>0</v>
      </c>
      <c r="BY440" s="36">
        <f t="shared" si="213"/>
        <v>0</v>
      </c>
      <c r="BZ440" s="34">
        <f>IF($B440="P",VLOOKUP($E440,'[2]Costeo-JUL26'!$B$9:$CQ$307,BZ$1,0),0)</f>
        <v>0</v>
      </c>
      <c r="CA440" s="16">
        <f>IF($B440="P",VLOOKUP($E440,'[2]Costeo-JUL26'!$B$9:$CQ$307,CA$1,0),0)*$G440</f>
        <v>0</v>
      </c>
      <c r="CB440" s="36">
        <f>IF($B440="P",VLOOKUP($E440,'[2]Costeo-JUL26'!$B$9:$CQ$307,CB$1,0),0)*$G440</f>
        <v>0</v>
      </c>
      <c r="CC440" s="35">
        <f>IF($B440="P",VLOOKUP($E440,'[2]Costeo-JUL26'!$B$9:$CQ$307,CC$1,0),0)</f>
        <v>0</v>
      </c>
      <c r="CD440" s="36">
        <f t="shared" si="214"/>
        <v>0</v>
      </c>
      <c r="CE440" s="36">
        <f t="shared" si="215"/>
        <v>0</v>
      </c>
      <c r="CF440" s="37">
        <f t="shared" si="187"/>
        <v>429333.55355432117</v>
      </c>
      <c r="CG440" s="36">
        <f>IF($B440="r",VLOOKUP($E440,'[2]Costeo-JUL26'!$B$9:$CQ$307,CG$1,0),0)*$G440</f>
        <v>0</v>
      </c>
      <c r="CH440" s="35">
        <f>VLOOKUP($E440,'[2]TEORICOS (05.26)'!$A$8:$T$251,CH$1,0)</f>
        <v>0</v>
      </c>
      <c r="CI440" s="36">
        <f t="shared" si="216"/>
        <v>0</v>
      </c>
      <c r="CJ440" s="37">
        <f t="shared" si="217"/>
        <v>0</v>
      </c>
      <c r="CM440" s="16">
        <f>SUMIFS('[1]Ajuste Inventario'!$I:$I,'[1]Ajuste Inventario'!$B:$B,E440,'[1]Ajuste Inventario'!$S:$S,D440)*-1</f>
        <v>2</v>
      </c>
      <c r="CN440" s="36">
        <f t="shared" si="188"/>
        <v>15064.335212432321</v>
      </c>
      <c r="CP440" t="str">
        <f t="shared" si="189"/>
        <v>310Org.Vtas Lobos</v>
      </c>
      <c r="CQ440" s="10">
        <f t="shared" si="190"/>
        <v>7532.1676062161605</v>
      </c>
    </row>
    <row r="441" spans="1:95" x14ac:dyDescent="0.25">
      <c r="A441" s="30">
        <v>46204</v>
      </c>
      <c r="B441" s="31" t="str">
        <f>VLOOKUP($E441,'[2]TEORICOS (05.26)'!$A$8:$T$251,B$1,0)</f>
        <v>P</v>
      </c>
      <c r="C441" s="32" t="str">
        <f>VLOOKUP($E441,'[2]TEORICOS (05.26)'!$A$8:$T$251,C$1,0)</f>
        <v>Fanta</v>
      </c>
      <c r="D441" t="s">
        <v>226</v>
      </c>
      <c r="E441">
        <v>327</v>
      </c>
      <c r="F441" t="s">
        <v>78</v>
      </c>
      <c r="G441" s="16">
        <v>898.58399999999995</v>
      </c>
      <c r="H441" s="16">
        <v>949.80328800000427</v>
      </c>
      <c r="I441" s="33">
        <v>12861019.630000014</v>
      </c>
      <c r="J441" s="33">
        <v>12349301.360000003</v>
      </c>
      <c r="K441" s="34">
        <f>IF($B441="P",VLOOKUP($E441,'[2]Costeo-JUL26'!$B$9:$CQ$307,K$1,0),0)</f>
        <v>902315</v>
      </c>
      <c r="L441" s="35">
        <f>VLOOKUP($E441,'[2]TEORICOS (05.26)'!$A$8:$T$251,L$1,0)</f>
        <v>0.20250000000000001</v>
      </c>
      <c r="M441" s="36">
        <f t="shared" si="191"/>
        <v>2500733.5254000006</v>
      </c>
      <c r="N441" s="35">
        <f>IF($B441="P",VLOOKUP($E441,'[2]Costeo-JUL26'!$B$9:$CQ$307,N$1,0),0)</f>
        <v>0.01</v>
      </c>
      <c r="O441" s="36">
        <f t="shared" si="192"/>
        <v>25007.335254000005</v>
      </c>
      <c r="P441" s="36">
        <f>IF($B441="P",VLOOKUP($E441,'[2]Costeo-JUL26'!$B$9:$CQ$307,P$1,0),0)*H441</f>
        <v>0</v>
      </c>
      <c r="Q441" s="36">
        <f t="shared" si="193"/>
        <v>2525740.8606540007</v>
      </c>
      <c r="R441" s="34">
        <f>IF($B441="P",VLOOKUP($E441,'[2]Costeo-JUL26'!$B$9:$CQ$307,R$1,0),0)</f>
        <v>902332</v>
      </c>
      <c r="S441" s="16">
        <f>IF($B441="P",VLOOKUP($E441,'[2]Costeo-JUL26'!$B$9:$CQ$307,S$1,0),0)*$G441</f>
        <v>859.18738168799985</v>
      </c>
      <c r="T441" s="36">
        <f>IF($B441="P",VLOOKUP($E441,'[2]Costeo-JUL26'!$B$9:$CQ$307,T$1,0),0)*$G441</f>
        <v>599329.50426289975</v>
      </c>
      <c r="U441" s="35">
        <f>IF($B441="P",VLOOKUP($E441,'[2]Costeo-JUL26'!$B$9:$CQ$307,U$1,0),0)</f>
        <v>1.4999999999999999E-2</v>
      </c>
      <c r="V441" s="36">
        <f t="shared" si="194"/>
        <v>8989.9425639434958</v>
      </c>
      <c r="W441" s="36">
        <f t="shared" si="195"/>
        <v>608319.4468268432</v>
      </c>
      <c r="X441" s="34">
        <f>IF($B441="P",VLOOKUP($E441,'[2]Costeo-JUL26'!$B$9:$CQ$307,X$1,0),0)</f>
        <v>902338</v>
      </c>
      <c r="Y441" s="16">
        <f>IF($B441="P",VLOOKUP($E441,'[2]Costeo-JUL26'!$B$9:$CQ$307,Y$1,0),0)*$G441</f>
        <v>34.160569344000002</v>
      </c>
      <c r="Z441" s="36">
        <f>IF($B441="P",VLOOKUP($E441,'[2]Costeo-JUL26'!$B$9:$CQ$307,Z$1,0),0)*$G441</f>
        <v>9658.5593763225606</v>
      </c>
      <c r="AA441" s="35">
        <f>IF($B441="P",VLOOKUP($E441,'[2]Costeo-JUL26'!$B$9:$CQ$307,AA$1,0),0)</f>
        <v>0.45</v>
      </c>
      <c r="AB441" s="36">
        <f t="shared" si="196"/>
        <v>4346.3517193451526</v>
      </c>
      <c r="AC441" s="36">
        <f t="shared" si="197"/>
        <v>14004.911095667714</v>
      </c>
      <c r="AD441" s="34">
        <f>IF($B441="P",VLOOKUP($E441,'[2]Costeo-JUL26'!$B$9:$CQ$307,AD$1,0),0)</f>
        <v>902255</v>
      </c>
      <c r="AE441" s="16">
        <f>IF($B441="P",VLOOKUP($E441,'[2]Costeo-JUL26'!$B$9:$CQ$307,AE$1,0),0)*$G441</f>
        <v>10783.008</v>
      </c>
      <c r="AF441" s="36">
        <f>IF($B441="P",VLOOKUP($E441,'[2]Costeo-JUL26'!$B$9:$CQ$307,AF$1,0),0)*$G441</f>
        <v>161402.22034559998</v>
      </c>
      <c r="AG441" s="35">
        <f>IF($B441="P",VLOOKUP($E441,'[2]Costeo-JUL26'!$B$9:$CQ$307,AG$1,0),0)</f>
        <v>6.0000000000000001E-3</v>
      </c>
      <c r="AH441" s="36">
        <f t="shared" si="198"/>
        <v>968.41332207359994</v>
      </c>
      <c r="AI441" s="36">
        <f t="shared" si="199"/>
        <v>162370.6336676736</v>
      </c>
      <c r="AJ441" s="34">
        <f>IF($B441="P",VLOOKUP($E441,'[2]Costeo-JUL26'!$B$9:$CQ$307,AJ$1,0),0)</f>
        <v>912887</v>
      </c>
      <c r="AK441" s="16">
        <f>IF($B441="P",VLOOKUP($E441,'[2]Costeo-JUL26'!$B$9:$CQ$307,AK$1,0),0)*$G441</f>
        <v>10783.008</v>
      </c>
      <c r="AL441" s="36">
        <f>IF($B441="P",VLOOKUP($E441,'[2]Costeo-JUL26'!$B$9:$CQ$307,AL$1,0),0)*$G441</f>
        <v>52895.183103360003</v>
      </c>
      <c r="AM441" s="35">
        <f>IF($B441="P",VLOOKUP($E441,'[2]Costeo-JUL26'!$B$9:$CQ$307,AM$1,0),0)</f>
        <v>1.7999999999999999E-2</v>
      </c>
      <c r="AN441" s="36">
        <f t="shared" si="200"/>
        <v>952.11329586047998</v>
      </c>
      <c r="AO441" s="36">
        <f t="shared" si="201"/>
        <v>53847.296399220482</v>
      </c>
      <c r="AP441" s="34">
        <f>IF($B441="P",VLOOKUP($E441,'[2]Costeo-JUL26'!$B$9:$CQ$307,AP$1,0),0)</f>
        <v>901189</v>
      </c>
      <c r="AQ441" s="16">
        <f>IF($B441="P",VLOOKUP($E441,'[2]Costeo-JUL26'!$B$9:$CQ$307,AQ$1,0),0)*$G441</f>
        <v>10783.008</v>
      </c>
      <c r="AR441" s="36">
        <f>IF($B441="P",VLOOKUP($E441,'[2]Costeo-JUL26'!$B$9:$CQ$307,AR$1,0),0)*$G441</f>
        <v>826886.34208856139</v>
      </c>
      <c r="AS441" s="35">
        <f>IF($B441="P",VLOOKUP($E441,'[2]Costeo-JUL26'!$B$9:$CQ$307,AS$1,0),0)</f>
        <v>0.02</v>
      </c>
      <c r="AT441" s="36">
        <f t="shared" si="202"/>
        <v>16537.726841771229</v>
      </c>
      <c r="AU441" s="36">
        <f t="shared" si="203"/>
        <v>843424.06893033267</v>
      </c>
      <c r="AV441" s="34">
        <f>IF($B441="P",VLOOKUP($E441,'[2]Costeo-JUL26'!$B$9:$CQ$307,AV$1,0),0)</f>
        <v>932317</v>
      </c>
      <c r="AW441" s="16">
        <f>IF($B441="P",VLOOKUP($E441,'[2]Costeo-JUL26'!$B$9:$CQ$307,AW$1,0),0)*$G441</f>
        <v>17.881821599999999</v>
      </c>
      <c r="AX441" s="36">
        <f>IF($B441="P",VLOOKUP($E441,'[2]Costeo-JUL26'!$B$9:$CQ$307,AX$1,0),0)*$G441</f>
        <v>76852.492872479997</v>
      </c>
      <c r="AY441" s="35">
        <f>IF($B441="P",VLOOKUP($E441,'[2]Costeo-JUL26'!$B$9:$CQ$307,AY$1,0),0)</f>
        <v>0.03</v>
      </c>
      <c r="AZ441" s="36">
        <f t="shared" si="204"/>
        <v>2305.5747861743998</v>
      </c>
      <c r="BA441" s="36">
        <f t="shared" si="205"/>
        <v>79158.0676586544</v>
      </c>
      <c r="BB441" s="34">
        <f>IF($B441="P",VLOOKUP($E441,'[2]Costeo-JUL26'!$B$9:$CQ$307,BB$1,0),0)</f>
        <v>902311</v>
      </c>
      <c r="BC441" s="16">
        <f>IF($B441="P",VLOOKUP($E441,'[2]Costeo-JUL26'!$B$9:$CQ$307,BC$1,0),0)*$G441</f>
        <v>2.4960666666666667</v>
      </c>
      <c r="BD441" s="36">
        <f>IF($B441="P",VLOOKUP($E441,'[2]Costeo-JUL26'!$B$9:$CQ$307,BD$1,0),0)*$G441</f>
        <v>9788.6873630000009</v>
      </c>
      <c r="BE441" s="35">
        <f>IF($B441="P",VLOOKUP($E441,'[2]Costeo-JUL26'!$B$9:$CQ$307,BE$1,0),0)</f>
        <v>0.03</v>
      </c>
      <c r="BF441" s="36">
        <f t="shared" si="206"/>
        <v>293.66062089000002</v>
      </c>
      <c r="BG441" s="36">
        <f t="shared" si="207"/>
        <v>10082.34798389</v>
      </c>
      <c r="BH441" s="34">
        <f>IF($B441="P",VLOOKUP($E441,'[2]Costeo-JUL26'!$B$9:$CQ$307,BH$1,0),0)</f>
        <v>933089</v>
      </c>
      <c r="BI441" s="16">
        <f>IF($B441="P",VLOOKUP($E441,'[2]Costeo-JUL26'!$B$9:$CQ$307,BI$1,0),0)*$G441</f>
        <v>31.200833333333332</v>
      </c>
      <c r="BJ441" s="36">
        <f>IF($B441="P",VLOOKUP($E441,'[2]Costeo-JUL26'!$B$9:$CQ$307,BJ$1,0),0)*$G441</f>
        <v>23234.403919337979</v>
      </c>
      <c r="BK441" s="35">
        <f>IF(BH441=910319,0,IF($B441="P",VLOOKUP($E441,'[2]Costeo-JUL26'!$B$9:$CQ$307,BK$1,0),0))</f>
        <v>0.02</v>
      </c>
      <c r="BL441" s="36">
        <f t="shared" si="208"/>
        <v>464.68807838675957</v>
      </c>
      <c r="BM441" s="36">
        <f t="shared" si="209"/>
        <v>23699.091997724739</v>
      </c>
      <c r="BN441" s="34">
        <f>IF($B441="P",VLOOKUP($E441,'[2]Costeo-JUL26'!$B$9:$CQ$307,BN$1,0),0)</f>
        <v>0</v>
      </c>
      <c r="BO441" s="16">
        <f>IF($B441="P",VLOOKUP($E441,'[2]Costeo-JUL26'!$B$9:$CQ$307,BO$1,0),0)*$G441</f>
        <v>0</v>
      </c>
      <c r="BP441" s="36">
        <f>IF($B441="P",VLOOKUP($E441,'[2]Costeo-JUL26'!$B$9:$CQ$307,BP$1,0),0)*$G441</f>
        <v>0</v>
      </c>
      <c r="BQ441" s="35">
        <f>IF($B441="P",VLOOKUP($E441,'[2]Costeo-JUL26'!$B$9:$CQ$307,BQ$1,0),0)</f>
        <v>0</v>
      </c>
      <c r="BR441" s="36">
        <f t="shared" si="210"/>
        <v>0</v>
      </c>
      <c r="BS441" s="36">
        <f t="shared" si="211"/>
        <v>0</v>
      </c>
      <c r="BT441" s="34">
        <f>IF($B441="P",VLOOKUP($E441,'[2]Costeo-JUL26'!$B$9:$CQ$307,BT$1,0),0)</f>
        <v>0</v>
      </c>
      <c r="BU441" s="16">
        <f>IF($B441="P",VLOOKUP($E441,'[2]Costeo-JUL26'!$B$9:$CQ$307,BU$1,0),0)*$G441</f>
        <v>0</v>
      </c>
      <c r="BV441" s="36">
        <f>IF($B441="P",VLOOKUP($E441,'[2]Costeo-JUL26'!$B$9:$CQ$307,BV$1,0),0)*$G441</f>
        <v>0</v>
      </c>
      <c r="BW441" s="35">
        <f>IF($B441="P",VLOOKUP($E441,'[2]Costeo-JUL26'!$B$9:$CQ$307,BW$1,0),0)</f>
        <v>0</v>
      </c>
      <c r="BX441" s="36">
        <f t="shared" si="212"/>
        <v>0</v>
      </c>
      <c r="BY441" s="36">
        <f t="shared" si="213"/>
        <v>0</v>
      </c>
      <c r="BZ441" s="34">
        <f>IF($B441="P",VLOOKUP($E441,'[2]Costeo-JUL26'!$B$9:$CQ$307,BZ$1,0),0)</f>
        <v>0</v>
      </c>
      <c r="CA441" s="16">
        <f>IF($B441="P",VLOOKUP($E441,'[2]Costeo-JUL26'!$B$9:$CQ$307,CA$1,0),0)*$G441</f>
        <v>0</v>
      </c>
      <c r="CB441" s="36">
        <f>IF($B441="P",VLOOKUP($E441,'[2]Costeo-JUL26'!$B$9:$CQ$307,CB$1,0),0)*$G441</f>
        <v>0</v>
      </c>
      <c r="CC441" s="35">
        <f>IF($B441="P",VLOOKUP($E441,'[2]Costeo-JUL26'!$B$9:$CQ$307,CC$1,0),0)</f>
        <v>0</v>
      </c>
      <c r="CD441" s="36">
        <f t="shared" si="214"/>
        <v>0</v>
      </c>
      <c r="CE441" s="36">
        <f t="shared" si="215"/>
        <v>0</v>
      </c>
      <c r="CF441" s="37">
        <f t="shared" si="187"/>
        <v>4320646.7252140073</v>
      </c>
      <c r="CG441" s="36">
        <f>IF($B441="r",VLOOKUP($E441,'[2]Costeo-JUL26'!$B$9:$CQ$307,CG$1,0),0)*$G441</f>
        <v>0</v>
      </c>
      <c r="CH441" s="35">
        <f>VLOOKUP($E441,'[2]TEORICOS (05.26)'!$A$8:$T$251,CH$1,0)</f>
        <v>0</v>
      </c>
      <c r="CI441" s="36">
        <f t="shared" si="216"/>
        <v>0</v>
      </c>
      <c r="CJ441" s="37">
        <f t="shared" si="217"/>
        <v>0</v>
      </c>
      <c r="CM441" s="16">
        <f>SUMIFS('[1]Ajuste Inventario'!$I:$I,'[1]Ajuste Inventario'!$B:$B,E441,'[1]Ajuste Inventario'!$S:$S,D441)*-1</f>
        <v>6.083333333333333</v>
      </c>
      <c r="CN441" s="36">
        <f t="shared" si="188"/>
        <v>29250.392000137857</v>
      </c>
      <c r="CP441" t="str">
        <f t="shared" si="189"/>
        <v>327Org.Vtas Lobos</v>
      </c>
      <c r="CQ441" s="10">
        <f t="shared" si="190"/>
        <v>4808.283616461018</v>
      </c>
    </row>
    <row r="442" spans="1:95" x14ac:dyDescent="0.25">
      <c r="A442" s="30">
        <v>46204</v>
      </c>
      <c r="B442" s="31" t="str">
        <f>VLOOKUP($E442,'[2]TEORICOS (05.26)'!$A$8:$T$251,B$1,0)</f>
        <v>P</v>
      </c>
      <c r="C442" s="32" t="str">
        <f>VLOOKUP($E442,'[2]TEORICOS (05.26)'!$A$8:$T$251,C$1,0)</f>
        <v>Fanta</v>
      </c>
      <c r="D442" t="s">
        <v>226</v>
      </c>
      <c r="E442">
        <v>335</v>
      </c>
      <c r="F442" t="s">
        <v>79</v>
      </c>
      <c r="G442" s="16">
        <v>135</v>
      </c>
      <c r="H442" s="16">
        <v>427.95000000000033</v>
      </c>
      <c r="I442" s="33">
        <v>2350476.360000005</v>
      </c>
      <c r="J442" s="33">
        <v>2333455.6800000044</v>
      </c>
      <c r="K442" s="34">
        <f>IF($B442="P",VLOOKUP($E442,'[2]Costeo-JUL26'!$B$9:$CQ$307,K$1,0),0)</f>
        <v>902315</v>
      </c>
      <c r="L442" s="35">
        <f>VLOOKUP($E442,'[2]TEORICOS (05.26)'!$A$8:$T$251,L$1,0)</f>
        <v>0.20250000000000001</v>
      </c>
      <c r="M442" s="36">
        <f t="shared" si="191"/>
        <v>472524.77520000091</v>
      </c>
      <c r="N442" s="35">
        <f>IF($B442="P",VLOOKUP($E442,'[2]Costeo-JUL26'!$B$9:$CQ$307,N$1,0),0)</f>
        <v>0.01</v>
      </c>
      <c r="O442" s="36">
        <f t="shared" si="192"/>
        <v>4725.2477520000093</v>
      </c>
      <c r="P442" s="36">
        <f>IF($B442="P",VLOOKUP($E442,'[2]Costeo-JUL26'!$B$9:$CQ$307,P$1,0),0)*H442</f>
        <v>0</v>
      </c>
      <c r="Q442" s="36">
        <f t="shared" si="193"/>
        <v>477250.0229520009</v>
      </c>
      <c r="R442" s="34">
        <f>IF($B442="P",VLOOKUP($E442,'[2]Costeo-JUL26'!$B$9:$CQ$307,R$1,0),0)</f>
        <v>902332</v>
      </c>
      <c r="S442" s="16">
        <f>IF($B442="P",VLOOKUP($E442,'[2]Costeo-JUL26'!$B$9:$CQ$307,S$1,0),0)*$G442</f>
        <v>387.24358499999994</v>
      </c>
      <c r="T442" s="36">
        <f>IF($B442="P",VLOOKUP($E442,'[2]Costeo-JUL26'!$B$9:$CQ$307,T$1,0),0)*$G442</f>
        <v>270123.27086446492</v>
      </c>
      <c r="U442" s="35">
        <f>IF($B442="P",VLOOKUP($E442,'[2]Costeo-JUL26'!$B$9:$CQ$307,U$1,0),0)</f>
        <v>1.4999999999999999E-2</v>
      </c>
      <c r="V442" s="36">
        <f t="shared" si="194"/>
        <v>4051.8490629669736</v>
      </c>
      <c r="W442" s="36">
        <f t="shared" si="195"/>
        <v>274175.11992743192</v>
      </c>
      <c r="X442" s="34">
        <f>IF($B442="P",VLOOKUP($E442,'[2]Costeo-JUL26'!$B$9:$CQ$307,X$1,0),0)</f>
        <v>902338</v>
      </c>
      <c r="Y442" s="16">
        <f>IF($B442="P",VLOOKUP($E442,'[2]Costeo-JUL26'!$B$9:$CQ$307,Y$1,0),0)*$G442</f>
        <v>15.396480000000002</v>
      </c>
      <c r="Z442" s="36">
        <f>IF($B442="P",VLOOKUP($E442,'[2]Costeo-JUL26'!$B$9:$CQ$307,Z$1,0),0)*$G442</f>
        <v>4353.2007552000005</v>
      </c>
      <c r="AA442" s="35">
        <f>IF($B442="P",VLOOKUP($E442,'[2]Costeo-JUL26'!$B$9:$CQ$307,AA$1,0),0)</f>
        <v>0.45</v>
      </c>
      <c r="AB442" s="36">
        <f t="shared" si="196"/>
        <v>1958.9403398400002</v>
      </c>
      <c r="AC442" s="36">
        <f t="shared" si="197"/>
        <v>6312.1410950400004</v>
      </c>
      <c r="AD442" s="34">
        <f>IF($B442="P",VLOOKUP($E442,'[2]Costeo-JUL26'!$B$9:$CQ$307,AD$1,0),0)</f>
        <v>939557</v>
      </c>
      <c r="AE442" s="16">
        <f>IF($B442="P",VLOOKUP($E442,'[2]Costeo-JUL26'!$B$9:$CQ$307,AE$1,0),0)*$G442</f>
        <v>1215</v>
      </c>
      <c r="AF442" s="36">
        <f>IF($B442="P",VLOOKUP($E442,'[2]Costeo-JUL26'!$B$9:$CQ$307,AF$1,0),0)*$G442</f>
        <v>25208.82</v>
      </c>
      <c r="AG442" s="35">
        <f>IF($B442="P",VLOOKUP($E442,'[2]Costeo-JUL26'!$B$9:$CQ$307,AG$1,0),0)</f>
        <v>6.0000000000000001E-3</v>
      </c>
      <c r="AH442" s="36">
        <f t="shared" si="198"/>
        <v>151.25291999999999</v>
      </c>
      <c r="AI442" s="36">
        <f t="shared" si="199"/>
        <v>25360.072919999999</v>
      </c>
      <c r="AJ442" s="34">
        <f>IF($B442="P",VLOOKUP($E442,'[2]Costeo-JUL26'!$B$9:$CQ$307,AJ$1,0),0)</f>
        <v>939636</v>
      </c>
      <c r="AK442" s="16">
        <f>IF($B442="P",VLOOKUP($E442,'[2]Costeo-JUL26'!$B$9:$CQ$307,AK$1,0),0)*$G442</f>
        <v>1215</v>
      </c>
      <c r="AL442" s="36">
        <f>IF($B442="P",VLOOKUP($E442,'[2]Costeo-JUL26'!$B$9:$CQ$307,AL$1,0),0)*$G442</f>
        <v>23120.089200000002</v>
      </c>
      <c r="AM442" s="35">
        <f>IF($B442="P",VLOOKUP($E442,'[2]Costeo-JUL26'!$B$9:$CQ$307,AM$1,0),0)</f>
        <v>1.7999999999999999E-2</v>
      </c>
      <c r="AN442" s="36">
        <f t="shared" si="200"/>
        <v>416.16160560000003</v>
      </c>
      <c r="AO442" s="36">
        <f t="shared" si="201"/>
        <v>23536.250805600001</v>
      </c>
      <c r="AP442" s="34">
        <f>IF($B442="P",VLOOKUP($E442,'[2]Costeo-JUL26'!$B$9:$CQ$307,AP$1,0),0)</f>
        <v>0</v>
      </c>
      <c r="AQ442" s="16">
        <f>IF($B442="P",VLOOKUP($E442,'[2]Costeo-JUL26'!$B$9:$CQ$307,AQ$1,0),0)*$G442</f>
        <v>0</v>
      </c>
      <c r="AR442" s="36">
        <f>IF($B442="P",VLOOKUP($E442,'[2]Costeo-JUL26'!$B$9:$CQ$307,AR$1,0),0)*$G442</f>
        <v>0</v>
      </c>
      <c r="AS442" s="35">
        <f>IF($B442="P",VLOOKUP($E442,'[2]Costeo-JUL26'!$B$9:$CQ$307,AS$1,0),0)</f>
        <v>0</v>
      </c>
      <c r="AT442" s="36">
        <f t="shared" si="202"/>
        <v>0</v>
      </c>
      <c r="AU442" s="36">
        <f t="shared" si="203"/>
        <v>0</v>
      </c>
      <c r="AV442" s="34">
        <f>IF($B442="P",VLOOKUP($E442,'[2]Costeo-JUL26'!$B$9:$CQ$307,AV$1,0),0)</f>
        <v>0</v>
      </c>
      <c r="AW442" s="16">
        <f>IF($B442="P",VLOOKUP($E442,'[2]Costeo-JUL26'!$B$9:$CQ$307,AW$1,0),0)*$G442</f>
        <v>0</v>
      </c>
      <c r="AX442" s="36">
        <f>IF($B442="P",VLOOKUP($E442,'[2]Costeo-JUL26'!$B$9:$CQ$307,AX$1,0),0)*$G442</f>
        <v>0</v>
      </c>
      <c r="AY442" s="35">
        <f>IF($B442="P",VLOOKUP($E442,'[2]Costeo-JUL26'!$B$9:$CQ$307,AY$1,0),0)</f>
        <v>0</v>
      </c>
      <c r="AZ442" s="36">
        <f t="shared" si="204"/>
        <v>0</v>
      </c>
      <c r="BA442" s="36">
        <f t="shared" si="205"/>
        <v>0</v>
      </c>
      <c r="BB442" s="34">
        <f>IF($B442="P",VLOOKUP($E442,'[2]Costeo-JUL26'!$B$9:$CQ$307,BB$1,0),0)</f>
        <v>0</v>
      </c>
      <c r="BC442" s="16">
        <f>IF($B442="P",VLOOKUP($E442,'[2]Costeo-JUL26'!$B$9:$CQ$307,BC$1,0),0)*$G442</f>
        <v>0</v>
      </c>
      <c r="BD442" s="36">
        <f>IF($B442="P",VLOOKUP($E442,'[2]Costeo-JUL26'!$B$9:$CQ$307,BD$1,0),0)*$G442</f>
        <v>0</v>
      </c>
      <c r="BE442" s="35">
        <f>IF($B442="P",VLOOKUP($E442,'[2]Costeo-JUL26'!$B$9:$CQ$307,BE$1,0),0)</f>
        <v>0</v>
      </c>
      <c r="BF442" s="36">
        <f t="shared" si="206"/>
        <v>0</v>
      </c>
      <c r="BG442" s="36">
        <f t="shared" si="207"/>
        <v>0</v>
      </c>
      <c r="BH442" s="34">
        <f>IF($B442="P",VLOOKUP($E442,'[2]Costeo-JUL26'!$B$9:$CQ$307,BH$1,0),0)</f>
        <v>0</v>
      </c>
      <c r="BI442" s="16">
        <f>IF($B442="P",VLOOKUP($E442,'[2]Costeo-JUL26'!$B$9:$CQ$307,BI$1,0),0)*$G442</f>
        <v>0</v>
      </c>
      <c r="BJ442" s="36">
        <f>IF($B442="P",VLOOKUP($E442,'[2]Costeo-JUL26'!$B$9:$CQ$307,BJ$1,0),0)*$G442</f>
        <v>0</v>
      </c>
      <c r="BK442" s="35">
        <f>IF(BH442=910319,0,IF($B442="P",VLOOKUP($E442,'[2]Costeo-JUL26'!$B$9:$CQ$307,BK$1,0),0))</f>
        <v>0</v>
      </c>
      <c r="BL442" s="36">
        <f t="shared" si="208"/>
        <v>0</v>
      </c>
      <c r="BM442" s="36">
        <f t="shared" si="209"/>
        <v>0</v>
      </c>
      <c r="BN442" s="34">
        <f>IF($B442="P",VLOOKUP($E442,'[2]Costeo-JUL26'!$B$9:$CQ$307,BN$1,0),0)</f>
        <v>0</v>
      </c>
      <c r="BO442" s="16">
        <f>IF($B442="P",VLOOKUP($E442,'[2]Costeo-JUL26'!$B$9:$CQ$307,BO$1,0),0)*$G442</f>
        <v>0</v>
      </c>
      <c r="BP442" s="36">
        <f>IF($B442="P",VLOOKUP($E442,'[2]Costeo-JUL26'!$B$9:$CQ$307,BP$1,0),0)*$G442</f>
        <v>0</v>
      </c>
      <c r="BQ442" s="35">
        <f>IF($B442="P",VLOOKUP($E442,'[2]Costeo-JUL26'!$B$9:$CQ$307,BQ$1,0),0)</f>
        <v>0</v>
      </c>
      <c r="BR442" s="36">
        <f t="shared" si="210"/>
        <v>0</v>
      </c>
      <c r="BS442" s="36">
        <f t="shared" si="211"/>
        <v>0</v>
      </c>
      <c r="BT442" s="34">
        <f>IF($B442="P",VLOOKUP($E442,'[2]Costeo-JUL26'!$B$9:$CQ$307,BT$1,0),0)</f>
        <v>0</v>
      </c>
      <c r="BU442" s="16">
        <f>IF($B442="P",VLOOKUP($E442,'[2]Costeo-JUL26'!$B$9:$CQ$307,BU$1,0),0)*$G442</f>
        <v>0</v>
      </c>
      <c r="BV442" s="36">
        <f>IF($B442="P",VLOOKUP($E442,'[2]Costeo-JUL26'!$B$9:$CQ$307,BV$1,0),0)*$G442</f>
        <v>0</v>
      </c>
      <c r="BW442" s="35">
        <f>IF($B442="P",VLOOKUP($E442,'[2]Costeo-JUL26'!$B$9:$CQ$307,BW$1,0),0)</f>
        <v>0</v>
      </c>
      <c r="BX442" s="36">
        <f t="shared" si="212"/>
        <v>0</v>
      </c>
      <c r="BY442" s="36">
        <f t="shared" si="213"/>
        <v>0</v>
      </c>
      <c r="BZ442" s="34">
        <f>IF($B442="P",VLOOKUP($E442,'[2]Costeo-JUL26'!$B$9:$CQ$307,BZ$1,0),0)</f>
        <v>0</v>
      </c>
      <c r="CA442" s="16">
        <f>IF($B442="P",VLOOKUP($E442,'[2]Costeo-JUL26'!$B$9:$CQ$307,CA$1,0),0)*$G442</f>
        <v>0</v>
      </c>
      <c r="CB442" s="36">
        <f>IF($B442="P",VLOOKUP($E442,'[2]Costeo-JUL26'!$B$9:$CQ$307,CB$1,0),0)*$G442</f>
        <v>0</v>
      </c>
      <c r="CC442" s="35">
        <f>IF($B442="P",VLOOKUP($E442,'[2]Costeo-JUL26'!$B$9:$CQ$307,CC$1,0),0)</f>
        <v>0</v>
      </c>
      <c r="CD442" s="36">
        <f t="shared" si="214"/>
        <v>0</v>
      </c>
      <c r="CE442" s="36">
        <f t="shared" si="215"/>
        <v>0</v>
      </c>
      <c r="CF442" s="37">
        <f t="shared" si="187"/>
        <v>806633.60770007269</v>
      </c>
      <c r="CG442" s="36">
        <f>IF($B442="r",VLOOKUP($E442,'[2]Costeo-JUL26'!$B$9:$CQ$307,CG$1,0),0)*$G442</f>
        <v>0</v>
      </c>
      <c r="CH442" s="35">
        <f>VLOOKUP($E442,'[2]TEORICOS (05.26)'!$A$8:$T$251,CH$1,0)</f>
        <v>0</v>
      </c>
      <c r="CI442" s="36">
        <f t="shared" si="216"/>
        <v>0</v>
      </c>
      <c r="CJ442" s="37">
        <f t="shared" si="217"/>
        <v>0</v>
      </c>
      <c r="CM442" s="16">
        <f>SUMIFS('[1]Ajuste Inventario'!$I:$I,'[1]Ajuste Inventario'!$B:$B,E442,'[1]Ajuste Inventario'!$S:$S,D442)*-1</f>
        <v>2.3333333333333335</v>
      </c>
      <c r="CN442" s="36">
        <f t="shared" si="188"/>
        <v>13941.815441729652</v>
      </c>
      <c r="CP442" t="str">
        <f t="shared" si="189"/>
        <v>335Org.Vtas Lobos</v>
      </c>
      <c r="CQ442" s="10">
        <f t="shared" si="190"/>
        <v>5975.0637607412791</v>
      </c>
    </row>
    <row r="443" spans="1:95" x14ac:dyDescent="0.25">
      <c r="A443" s="30">
        <v>46204</v>
      </c>
      <c r="B443" s="31" t="str">
        <f>VLOOKUP($E443,'[2]TEORICOS (05.26)'!$A$8:$T$251,B$1,0)</f>
        <v>P</v>
      </c>
      <c r="C443" s="32" t="str">
        <f>VLOOKUP($E443,'[2]TEORICOS (05.26)'!$A$8:$T$251,C$1,0)</f>
        <v>Fanta</v>
      </c>
      <c r="D443" t="s">
        <v>226</v>
      </c>
      <c r="E443">
        <v>340</v>
      </c>
      <c r="F443" t="s">
        <v>80</v>
      </c>
      <c r="G443" s="16">
        <v>1171.375</v>
      </c>
      <c r="H443" s="16">
        <v>2475.1153750000271</v>
      </c>
      <c r="I443" s="33">
        <v>21484027.50000006</v>
      </c>
      <c r="J443" s="33">
        <v>21317679.400000039</v>
      </c>
      <c r="K443" s="34">
        <f>IF($B443="P",VLOOKUP($E443,'[2]Costeo-JUL26'!$B$9:$CQ$307,K$1,0),0)</f>
        <v>902315</v>
      </c>
      <c r="L443" s="35">
        <f>VLOOKUP($E443,'[2]TEORICOS (05.26)'!$A$8:$T$251,L$1,0)</f>
        <v>0.20250000000000001</v>
      </c>
      <c r="M443" s="36">
        <f t="shared" si="191"/>
        <v>4316830.0785000082</v>
      </c>
      <c r="N443" s="35">
        <f>IF($B443="P",VLOOKUP($E443,'[2]Costeo-JUL26'!$B$9:$CQ$307,N$1,0),0)</f>
        <v>0.01</v>
      </c>
      <c r="O443" s="36">
        <f t="shared" si="192"/>
        <v>43168.300785000079</v>
      </c>
      <c r="P443" s="36">
        <f>IF($B443="P",VLOOKUP($E443,'[2]Costeo-JUL26'!$B$9:$CQ$307,P$1,0),0)*H443</f>
        <v>0</v>
      </c>
      <c r="Q443" s="36">
        <f t="shared" si="193"/>
        <v>4359998.3792850086</v>
      </c>
      <c r="R443" s="34">
        <f>IF($B443="P",VLOOKUP($E443,'[2]Costeo-JUL26'!$B$9:$CQ$307,R$1,0),0)</f>
        <v>902332</v>
      </c>
      <c r="S443" s="16">
        <f>IF($B443="P",VLOOKUP($E443,'[2]Costeo-JUL26'!$B$9:$CQ$307,S$1,0),0)*$G443</f>
        <v>2240.0368117499997</v>
      </c>
      <c r="T443" s="36">
        <f>IF($B443="P",VLOOKUP($E443,'[2]Costeo-JUL26'!$B$9:$CQ$307,T$1,0),0)*$G443</f>
        <v>1562546.4020190749</v>
      </c>
      <c r="U443" s="35">
        <f>IF($B443="P",VLOOKUP($E443,'[2]Costeo-JUL26'!$B$9:$CQ$307,U$1,0),0)</f>
        <v>1.4999999999999999E-2</v>
      </c>
      <c r="V443" s="36">
        <f t="shared" si="194"/>
        <v>23438.196030286123</v>
      </c>
      <c r="W443" s="36">
        <f t="shared" si="195"/>
        <v>1585984.598049361</v>
      </c>
      <c r="X443" s="34">
        <f>IF($B443="P",VLOOKUP($E443,'[2]Costeo-JUL26'!$B$9:$CQ$307,X$1,0),0)</f>
        <v>902338</v>
      </c>
      <c r="Y443" s="16">
        <f>IF($B443="P",VLOOKUP($E443,'[2]Costeo-JUL26'!$B$9:$CQ$307,Y$1,0),0)*$G443</f>
        <v>89.06198400000001</v>
      </c>
      <c r="Z443" s="36">
        <f>IF($B443="P",VLOOKUP($E443,'[2]Costeo-JUL26'!$B$9:$CQ$307,Z$1,0),0)*$G443</f>
        <v>25181.385356160004</v>
      </c>
      <c r="AA443" s="35">
        <f>IF($B443="P",VLOOKUP($E443,'[2]Costeo-JUL26'!$B$9:$CQ$307,AA$1,0),0)</f>
        <v>0.45</v>
      </c>
      <c r="AB443" s="36">
        <f t="shared" si="196"/>
        <v>11331.623410272003</v>
      </c>
      <c r="AC443" s="36">
        <f t="shared" si="197"/>
        <v>36513.008766432009</v>
      </c>
      <c r="AD443" s="34">
        <f>IF($B443="P",VLOOKUP($E443,'[2]Costeo-JUL26'!$B$9:$CQ$307,AD$1,0),0)</f>
        <v>902255</v>
      </c>
      <c r="AE443" s="16">
        <f>IF($B443="P",VLOOKUP($E443,'[2]Costeo-JUL26'!$B$9:$CQ$307,AE$1,0),0)*$G443</f>
        <v>9371</v>
      </c>
      <c r="AF443" s="36">
        <f>IF($B443="P",VLOOKUP($E443,'[2]Costeo-JUL26'!$B$9:$CQ$307,AF$1,0),0)*$G443</f>
        <v>140267.00219999999</v>
      </c>
      <c r="AG443" s="35">
        <f>IF($B443="P",VLOOKUP($E443,'[2]Costeo-JUL26'!$B$9:$CQ$307,AG$1,0),0)</f>
        <v>6.0000000000000001E-3</v>
      </c>
      <c r="AH443" s="36">
        <f t="shared" si="198"/>
        <v>841.60201319999999</v>
      </c>
      <c r="AI443" s="36">
        <f t="shared" si="199"/>
        <v>141108.60421319999</v>
      </c>
      <c r="AJ443" s="34">
        <f>IF($B443="P",VLOOKUP($E443,'[2]Costeo-JUL26'!$B$9:$CQ$307,AJ$1,0),0)</f>
        <v>930211</v>
      </c>
      <c r="AK443" s="16">
        <f>IF($B443="P",VLOOKUP($E443,'[2]Costeo-JUL26'!$B$9:$CQ$307,AK$1,0),0)*$G443</f>
        <v>9371</v>
      </c>
      <c r="AL443" s="36">
        <f>IF($B443="P",VLOOKUP($E443,'[2]Costeo-JUL26'!$B$9:$CQ$307,AL$1,0),0)*$G443</f>
        <v>100131.19661999999</v>
      </c>
      <c r="AM443" s="35">
        <f>IF($B443="P",VLOOKUP($E443,'[2]Costeo-JUL26'!$B$9:$CQ$307,AM$1,0),0)</f>
        <v>1.7999999999999999E-2</v>
      </c>
      <c r="AN443" s="36">
        <f t="shared" si="200"/>
        <v>1802.3615391599997</v>
      </c>
      <c r="AO443" s="36">
        <f t="shared" si="201"/>
        <v>101933.55815915999</v>
      </c>
      <c r="AP443" s="34">
        <f>IF($B443="P",VLOOKUP($E443,'[2]Costeo-JUL26'!$B$9:$CQ$307,AP$1,0),0)</f>
        <v>913486</v>
      </c>
      <c r="AQ443" s="16">
        <f>IF($B443="P",VLOOKUP($E443,'[2]Costeo-JUL26'!$B$9:$CQ$307,AQ$1,0),0)*$G443</f>
        <v>9371</v>
      </c>
      <c r="AR443" s="36">
        <f>IF($B443="P",VLOOKUP($E443,'[2]Costeo-JUL26'!$B$9:$CQ$307,AR$1,0),0)*$G443</f>
        <v>1156722.5478293984</v>
      </c>
      <c r="AS443" s="35">
        <f>IF($B443="P",VLOOKUP($E443,'[2]Costeo-JUL26'!$B$9:$CQ$307,AS$1,0),0)</f>
        <v>0.02</v>
      </c>
      <c r="AT443" s="36">
        <f t="shared" si="202"/>
        <v>23134.450956587967</v>
      </c>
      <c r="AU443" s="36">
        <f t="shared" si="203"/>
        <v>1179856.9987859863</v>
      </c>
      <c r="AV443" s="34">
        <f>IF($B443="P",VLOOKUP($E443,'[2]Costeo-JUL26'!$B$9:$CQ$307,AV$1,0),0)</f>
        <v>902310</v>
      </c>
      <c r="AW443" s="16">
        <f>IF($B443="P",VLOOKUP($E443,'[2]Costeo-JUL26'!$B$9:$CQ$307,AW$1,0),0)*$G443</f>
        <v>36.546900000000001</v>
      </c>
      <c r="AX443" s="36">
        <f>IF($B443="P",VLOOKUP($E443,'[2]Costeo-JUL26'!$B$9:$CQ$307,AX$1,0),0)*$G443</f>
        <v>128043.74867762829</v>
      </c>
      <c r="AY443" s="35">
        <f>IF($B443="P",VLOOKUP($E443,'[2]Costeo-JUL26'!$B$9:$CQ$307,AY$1,0),0)</f>
        <v>0.03</v>
      </c>
      <c r="AZ443" s="36">
        <f t="shared" si="204"/>
        <v>3841.3124603288484</v>
      </c>
      <c r="BA443" s="36">
        <f t="shared" si="205"/>
        <v>131885.06113795715</v>
      </c>
      <c r="BB443" s="34">
        <f>IF($B443="P",VLOOKUP($E443,'[2]Costeo-JUL26'!$B$9:$CQ$307,BB$1,0),0)</f>
        <v>902311</v>
      </c>
      <c r="BC443" s="16">
        <f>IF($B443="P",VLOOKUP($E443,'[2]Costeo-JUL26'!$B$9:$CQ$307,BC$1,0),0)*$G443</f>
        <v>5.8568750000000005</v>
      </c>
      <c r="BD443" s="36">
        <f>IF($B443="P",VLOOKUP($E443,'[2]Costeo-JUL26'!$B$9:$CQ$307,BD$1,0),0)*$G443</f>
        <v>22968.584559375002</v>
      </c>
      <c r="BE443" s="35">
        <f>IF($B443="P",VLOOKUP($E443,'[2]Costeo-JUL26'!$B$9:$CQ$307,BE$1,0),0)</f>
        <v>0.03</v>
      </c>
      <c r="BF443" s="36">
        <f t="shared" si="206"/>
        <v>689.05753678125006</v>
      </c>
      <c r="BG443" s="36">
        <f t="shared" si="207"/>
        <v>23657.642096156251</v>
      </c>
      <c r="BH443" s="34">
        <f>IF($B443="P",VLOOKUP($E443,'[2]Costeo-JUL26'!$B$9:$CQ$307,BH$1,0),0)</f>
        <v>910319</v>
      </c>
      <c r="BI443" s="16">
        <f>IF($B443="P",VLOOKUP($E443,'[2]Costeo-JUL26'!$B$9:$CQ$307,BI$1,0),0)*$G443</f>
        <v>20.917410714285712</v>
      </c>
      <c r="BJ443" s="36">
        <f>IF($B443="P",VLOOKUP($E443,'[2]Costeo-JUL26'!$B$9:$CQ$307,BJ$1,0),0)*$G443</f>
        <v>54688.5703125</v>
      </c>
      <c r="BK443" s="35">
        <f>IF(BH443=910319,0,IF($B443="P",VLOOKUP($E443,'[2]Costeo-JUL26'!$B$9:$CQ$307,BK$1,0),0))</f>
        <v>0</v>
      </c>
      <c r="BL443" s="36">
        <f t="shared" si="208"/>
        <v>0</v>
      </c>
      <c r="BM443" s="36">
        <f t="shared" si="209"/>
        <v>54688.5703125</v>
      </c>
      <c r="BN443" s="34">
        <f>IF($B443="P",VLOOKUP($E443,'[2]Costeo-JUL26'!$B$9:$CQ$307,BN$1,0),0)</f>
        <v>0</v>
      </c>
      <c r="BO443" s="16">
        <f>IF($B443="P",VLOOKUP($E443,'[2]Costeo-JUL26'!$B$9:$CQ$307,BO$1,0),0)*$G443</f>
        <v>0</v>
      </c>
      <c r="BP443" s="36">
        <f>IF($B443="P",VLOOKUP($E443,'[2]Costeo-JUL26'!$B$9:$CQ$307,BP$1,0),0)*$G443</f>
        <v>0</v>
      </c>
      <c r="BQ443" s="35">
        <f>IF($B443="P",VLOOKUP($E443,'[2]Costeo-JUL26'!$B$9:$CQ$307,BQ$1,0),0)</f>
        <v>0</v>
      </c>
      <c r="BR443" s="36">
        <f t="shared" si="210"/>
        <v>0</v>
      </c>
      <c r="BS443" s="36">
        <f t="shared" si="211"/>
        <v>0</v>
      </c>
      <c r="BT443" s="34">
        <f>IF($B443="P",VLOOKUP($E443,'[2]Costeo-JUL26'!$B$9:$CQ$307,BT$1,0),0)</f>
        <v>0</v>
      </c>
      <c r="BU443" s="16">
        <f>IF($B443="P",VLOOKUP($E443,'[2]Costeo-JUL26'!$B$9:$CQ$307,BU$1,0),0)*$G443</f>
        <v>0</v>
      </c>
      <c r="BV443" s="36">
        <f>IF($B443="P",VLOOKUP($E443,'[2]Costeo-JUL26'!$B$9:$CQ$307,BV$1,0),0)*$G443</f>
        <v>0</v>
      </c>
      <c r="BW443" s="35">
        <f>IF($B443="P",VLOOKUP($E443,'[2]Costeo-JUL26'!$B$9:$CQ$307,BW$1,0),0)</f>
        <v>0</v>
      </c>
      <c r="BX443" s="36">
        <f t="shared" si="212"/>
        <v>0</v>
      </c>
      <c r="BY443" s="36">
        <f t="shared" si="213"/>
        <v>0</v>
      </c>
      <c r="BZ443" s="34">
        <f>IF($B443="P",VLOOKUP($E443,'[2]Costeo-JUL26'!$B$9:$CQ$307,BZ$1,0),0)</f>
        <v>0</v>
      </c>
      <c r="CA443" s="16">
        <f>IF($B443="P",VLOOKUP($E443,'[2]Costeo-JUL26'!$B$9:$CQ$307,CA$1,0),0)*$G443</f>
        <v>0</v>
      </c>
      <c r="CB443" s="36">
        <f>IF($B443="P",VLOOKUP($E443,'[2]Costeo-JUL26'!$B$9:$CQ$307,CB$1,0),0)*$G443</f>
        <v>0</v>
      </c>
      <c r="CC443" s="35">
        <f>IF($B443="P",VLOOKUP($E443,'[2]Costeo-JUL26'!$B$9:$CQ$307,CC$1,0),0)</f>
        <v>0</v>
      </c>
      <c r="CD443" s="36">
        <f t="shared" si="214"/>
        <v>0</v>
      </c>
      <c r="CE443" s="36">
        <f t="shared" si="215"/>
        <v>0</v>
      </c>
      <c r="CF443" s="37">
        <f t="shared" si="187"/>
        <v>7615626.4208057625</v>
      </c>
      <c r="CG443" s="36">
        <f>IF($B443="r",VLOOKUP($E443,'[2]Costeo-JUL26'!$B$9:$CQ$307,CG$1,0),0)*$G443</f>
        <v>0</v>
      </c>
      <c r="CH443" s="35">
        <f>VLOOKUP($E443,'[2]TEORICOS (05.26)'!$A$8:$T$251,CH$1,0)</f>
        <v>0</v>
      </c>
      <c r="CI443" s="36">
        <f t="shared" si="216"/>
        <v>0</v>
      </c>
      <c r="CJ443" s="37">
        <f t="shared" si="217"/>
        <v>0</v>
      </c>
      <c r="CM443" s="16">
        <f>SUMIFS('[1]Ajuste Inventario'!$I:$I,'[1]Ajuste Inventario'!$B:$B,E443,'[1]Ajuste Inventario'!$S:$S,D443)*-1</f>
        <v>5.25</v>
      </c>
      <c r="CN443" s="36">
        <f t="shared" si="188"/>
        <v>34132.569594903638</v>
      </c>
      <c r="CP443" t="str">
        <f t="shared" si="189"/>
        <v>340Org.Vtas Lobos</v>
      </c>
      <c r="CQ443" s="10">
        <f t="shared" si="190"/>
        <v>6501.4418276006927</v>
      </c>
    </row>
    <row r="444" spans="1:95" x14ac:dyDescent="0.25">
      <c r="A444" s="30">
        <v>46204</v>
      </c>
      <c r="B444" s="31" t="str">
        <f>VLOOKUP($E444,'[2]TEORICOS (05.26)'!$A$8:$T$251,B$1,0)</f>
        <v>P</v>
      </c>
      <c r="C444" s="32" t="str">
        <f>VLOOKUP($E444,'[2]TEORICOS (05.26)'!$A$8:$T$251,C$1,0)</f>
        <v>Fanta</v>
      </c>
      <c r="D444" t="s">
        <v>226</v>
      </c>
      <c r="E444">
        <v>344</v>
      </c>
      <c r="F444" t="s">
        <v>81</v>
      </c>
      <c r="G444" s="16">
        <v>116</v>
      </c>
      <c r="H444" s="16">
        <v>286.05600000000027</v>
      </c>
      <c r="I444" s="33">
        <v>2329829.7699999982</v>
      </c>
      <c r="J444" s="33">
        <v>2322740.1099999989</v>
      </c>
      <c r="K444" s="34">
        <f>IF($B444="P",VLOOKUP($E444,'[2]Costeo-JUL26'!$B$9:$CQ$307,K$1,0),0)</f>
        <v>902315</v>
      </c>
      <c r="L444" s="35">
        <f>VLOOKUP($E444,'[2]TEORICOS (05.26)'!$A$8:$T$251,L$1,0)</f>
        <v>0.20250000000000001</v>
      </c>
      <c r="M444" s="36">
        <f t="shared" si="191"/>
        <v>470354.8722749998</v>
      </c>
      <c r="N444" s="35">
        <f>IF($B444="P",VLOOKUP($E444,'[2]Costeo-JUL26'!$B$9:$CQ$307,N$1,0),0)</f>
        <v>0.01</v>
      </c>
      <c r="O444" s="36">
        <f t="shared" si="192"/>
        <v>4703.548722749998</v>
      </c>
      <c r="P444" s="36">
        <f>IF($B444="P",VLOOKUP($E444,'[2]Costeo-JUL26'!$B$9:$CQ$307,P$1,0),0)*H444</f>
        <v>0</v>
      </c>
      <c r="Q444" s="36">
        <f t="shared" si="193"/>
        <v>475058.42099774978</v>
      </c>
      <c r="R444" s="34">
        <f>IF($B444="P",VLOOKUP($E444,'[2]Costeo-JUL26'!$B$9:$CQ$307,R$1,0),0)</f>
        <v>902332</v>
      </c>
      <c r="S444" s="16">
        <f>IF($B444="P",VLOOKUP($E444,'[2]Costeo-JUL26'!$B$9:$CQ$307,S$1,0),0)*$G444</f>
        <v>258.79982799999999</v>
      </c>
      <c r="T444" s="36">
        <f>IF($B444="P",VLOOKUP($E444,'[2]Costeo-JUL26'!$B$9:$CQ$307,T$1,0),0)*$G444</f>
        <v>180526.82793575764</v>
      </c>
      <c r="U444" s="35">
        <f>IF($B444="P",VLOOKUP($E444,'[2]Costeo-JUL26'!$B$9:$CQ$307,U$1,0),0)</f>
        <v>1.4999999999999999E-2</v>
      </c>
      <c r="V444" s="36">
        <f t="shared" si="194"/>
        <v>2707.9024190363643</v>
      </c>
      <c r="W444" s="36">
        <f t="shared" si="195"/>
        <v>183234.73035479401</v>
      </c>
      <c r="X444" s="34">
        <f>IF($B444="P",VLOOKUP($E444,'[2]Costeo-JUL26'!$B$9:$CQ$307,X$1,0),0)</f>
        <v>902338</v>
      </c>
      <c r="Y444" s="16">
        <f>IF($B444="P",VLOOKUP($E444,'[2]Costeo-JUL26'!$B$9:$CQ$307,Y$1,0),0)*$G444</f>
        <v>10.289664</v>
      </c>
      <c r="Z444" s="36">
        <f>IF($B444="P",VLOOKUP($E444,'[2]Costeo-JUL26'!$B$9:$CQ$307,Z$1,0),0)*$G444</f>
        <v>2909.2995993600002</v>
      </c>
      <c r="AA444" s="35">
        <f>IF($B444="P",VLOOKUP($E444,'[2]Costeo-JUL26'!$B$9:$CQ$307,AA$1,0),0)</f>
        <v>0.45</v>
      </c>
      <c r="AB444" s="36">
        <f t="shared" si="196"/>
        <v>1309.184819712</v>
      </c>
      <c r="AC444" s="36">
        <f t="shared" si="197"/>
        <v>4218.4844190720005</v>
      </c>
      <c r="AD444" s="34">
        <f>IF($B444="P",VLOOKUP($E444,'[2]Costeo-JUL26'!$B$9:$CQ$307,AD$1,0),0)</f>
        <v>902255</v>
      </c>
      <c r="AE444" s="16">
        <f>IF($B444="P",VLOOKUP($E444,'[2]Costeo-JUL26'!$B$9:$CQ$307,AE$1,0),0)*$G444</f>
        <v>928</v>
      </c>
      <c r="AF444" s="36">
        <f>IF($B444="P",VLOOKUP($E444,'[2]Costeo-JUL26'!$B$9:$CQ$307,AF$1,0),0)*$G444</f>
        <v>13890.489599999999</v>
      </c>
      <c r="AG444" s="35">
        <f>IF($B444="P",VLOOKUP($E444,'[2]Costeo-JUL26'!$B$9:$CQ$307,AG$1,0),0)</f>
        <v>6.0000000000000001E-3</v>
      </c>
      <c r="AH444" s="36">
        <f t="shared" si="198"/>
        <v>83.342937599999999</v>
      </c>
      <c r="AI444" s="36">
        <f t="shared" si="199"/>
        <v>13973.832537599999</v>
      </c>
      <c r="AJ444" s="34">
        <f>IF($B444="P",VLOOKUP($E444,'[2]Costeo-JUL26'!$B$9:$CQ$307,AJ$1,0),0)</f>
        <v>930637</v>
      </c>
      <c r="AK444" s="16">
        <f>IF($B444="P",VLOOKUP($E444,'[2]Costeo-JUL26'!$B$9:$CQ$307,AK$1,0),0)*$G444</f>
        <v>928</v>
      </c>
      <c r="AL444" s="36">
        <f>IF($B444="P",VLOOKUP($E444,'[2]Costeo-JUL26'!$B$9:$CQ$307,AL$1,0),0)*$G444</f>
        <v>41960.280960000004</v>
      </c>
      <c r="AM444" s="35">
        <f>IF($B444="P",VLOOKUP($E444,'[2]Costeo-JUL26'!$B$9:$CQ$307,AM$1,0),0)</f>
        <v>1.7999999999999999E-2</v>
      </c>
      <c r="AN444" s="36">
        <f t="shared" si="200"/>
        <v>755.28505728000005</v>
      </c>
      <c r="AO444" s="36">
        <f t="shared" si="201"/>
        <v>42715.566017280005</v>
      </c>
      <c r="AP444" s="34">
        <f>IF($B444="P",VLOOKUP($E444,'[2]Costeo-JUL26'!$B$9:$CQ$307,AP$1,0),0)</f>
        <v>911881</v>
      </c>
      <c r="AQ444" s="16">
        <f>IF($B444="P",VLOOKUP($E444,'[2]Costeo-JUL26'!$B$9:$CQ$307,AQ$1,0),0)*$G444</f>
        <v>928</v>
      </c>
      <c r="AR444" s="36">
        <f>IF($B444="P",VLOOKUP($E444,'[2]Costeo-JUL26'!$B$9:$CQ$307,AR$1,0),0)*$G444</f>
        <v>125921.43360209737</v>
      </c>
      <c r="AS444" s="35">
        <f>IF($B444="P",VLOOKUP($E444,'[2]Costeo-JUL26'!$B$9:$CQ$307,AS$1,0),0)</f>
        <v>0.02</v>
      </c>
      <c r="AT444" s="36">
        <f t="shared" si="202"/>
        <v>2518.4286720419473</v>
      </c>
      <c r="AU444" s="36">
        <f t="shared" si="203"/>
        <v>128439.86227413932</v>
      </c>
      <c r="AV444" s="34">
        <f>IF($B444="P",VLOOKUP($E444,'[2]Costeo-JUL26'!$B$9:$CQ$307,AV$1,0),0)</f>
        <v>902310</v>
      </c>
      <c r="AW444" s="16">
        <f>IF($B444="P",VLOOKUP($E444,'[2]Costeo-JUL26'!$B$9:$CQ$307,AW$1,0),0)*$G444</f>
        <v>3.8395999999999999</v>
      </c>
      <c r="AX444" s="36">
        <f>IF($B444="P",VLOOKUP($E444,'[2]Costeo-JUL26'!$B$9:$CQ$307,AX$1,0),0)*$G444</f>
        <v>13452.215575674587</v>
      </c>
      <c r="AY444" s="35">
        <f>IF($B444="P",VLOOKUP($E444,'[2]Costeo-JUL26'!$B$9:$CQ$307,AY$1,0),0)</f>
        <v>0.03</v>
      </c>
      <c r="AZ444" s="36">
        <f t="shared" si="204"/>
        <v>403.56646727023758</v>
      </c>
      <c r="BA444" s="36">
        <f t="shared" si="205"/>
        <v>13855.782042944824</v>
      </c>
      <c r="BB444" s="34">
        <f>IF($B444="P",VLOOKUP($E444,'[2]Costeo-JUL26'!$B$9:$CQ$307,BB$1,0),0)</f>
        <v>923266</v>
      </c>
      <c r="BC444" s="16">
        <f>IF($B444="P",VLOOKUP($E444,'[2]Costeo-JUL26'!$B$9:$CQ$307,BC$1,0),0)*$G444</f>
        <v>0.57999999999999996</v>
      </c>
      <c r="BD444" s="36">
        <f>IF($B444="P",VLOOKUP($E444,'[2]Costeo-JUL26'!$B$9:$CQ$307,BD$1,0),0)*$G444</f>
        <v>2346.5988000000002</v>
      </c>
      <c r="BE444" s="35">
        <f>IF($B444="P",VLOOKUP($E444,'[2]Costeo-JUL26'!$B$9:$CQ$307,BE$1,0),0)</f>
        <v>0.03</v>
      </c>
      <c r="BF444" s="36">
        <f t="shared" si="206"/>
        <v>70.397964000000002</v>
      </c>
      <c r="BG444" s="36">
        <f t="shared" si="207"/>
        <v>2416.9967640000004</v>
      </c>
      <c r="BH444" s="34">
        <f>IF($B444="P",VLOOKUP($E444,'[2]Costeo-JUL26'!$B$9:$CQ$307,BH$1,0),0)</f>
        <v>910319</v>
      </c>
      <c r="BI444" s="16">
        <f>IF($B444="P",VLOOKUP($E444,'[2]Costeo-JUL26'!$B$9:$CQ$307,BI$1,0),0)*$G444</f>
        <v>3.0933333333333337</v>
      </c>
      <c r="BJ444" s="36">
        <f>IF($B444="P",VLOOKUP($E444,'[2]Costeo-JUL26'!$B$9:$CQ$307,BJ$1,0),0)*$G444</f>
        <v>8087.5199999999995</v>
      </c>
      <c r="BK444" s="35">
        <f>IF(BH444=910319,0,IF($B444="P",VLOOKUP($E444,'[2]Costeo-JUL26'!$B$9:$CQ$307,BK$1,0),0))</f>
        <v>0</v>
      </c>
      <c r="BL444" s="36">
        <f t="shared" si="208"/>
        <v>0</v>
      </c>
      <c r="BM444" s="36">
        <f t="shared" si="209"/>
        <v>8087.5199999999995</v>
      </c>
      <c r="BN444" s="34">
        <f>IF($B444="P",VLOOKUP($E444,'[2]Costeo-JUL26'!$B$9:$CQ$307,BN$1,0),0)</f>
        <v>0</v>
      </c>
      <c r="BO444" s="16">
        <f>IF($B444="P",VLOOKUP($E444,'[2]Costeo-JUL26'!$B$9:$CQ$307,BO$1,0),0)*$G444</f>
        <v>0</v>
      </c>
      <c r="BP444" s="36">
        <f>IF($B444="P",VLOOKUP($E444,'[2]Costeo-JUL26'!$B$9:$CQ$307,BP$1,0),0)*$G444</f>
        <v>0</v>
      </c>
      <c r="BQ444" s="35">
        <f>IF($B444="P",VLOOKUP($E444,'[2]Costeo-JUL26'!$B$9:$CQ$307,BQ$1,0),0)</f>
        <v>0</v>
      </c>
      <c r="BR444" s="36">
        <f t="shared" si="210"/>
        <v>0</v>
      </c>
      <c r="BS444" s="36">
        <f t="shared" si="211"/>
        <v>0</v>
      </c>
      <c r="BT444" s="34">
        <f>IF($B444="P",VLOOKUP($E444,'[2]Costeo-JUL26'!$B$9:$CQ$307,BT$1,0),0)</f>
        <v>0</v>
      </c>
      <c r="BU444" s="16">
        <f>IF($B444="P",VLOOKUP($E444,'[2]Costeo-JUL26'!$B$9:$CQ$307,BU$1,0),0)*$G444</f>
        <v>0</v>
      </c>
      <c r="BV444" s="36">
        <f>IF($B444="P",VLOOKUP($E444,'[2]Costeo-JUL26'!$B$9:$CQ$307,BV$1,0),0)*$G444</f>
        <v>0</v>
      </c>
      <c r="BW444" s="35">
        <f>IF($B444="P",VLOOKUP($E444,'[2]Costeo-JUL26'!$B$9:$CQ$307,BW$1,0),0)</f>
        <v>0</v>
      </c>
      <c r="BX444" s="36">
        <f t="shared" si="212"/>
        <v>0</v>
      </c>
      <c r="BY444" s="36">
        <f t="shared" si="213"/>
        <v>0</v>
      </c>
      <c r="BZ444" s="34">
        <f>IF($B444="P",VLOOKUP($E444,'[2]Costeo-JUL26'!$B$9:$CQ$307,BZ$1,0),0)</f>
        <v>0</v>
      </c>
      <c r="CA444" s="16">
        <f>IF($B444="P",VLOOKUP($E444,'[2]Costeo-JUL26'!$B$9:$CQ$307,CA$1,0),0)*$G444</f>
        <v>0</v>
      </c>
      <c r="CB444" s="36">
        <f>IF($B444="P",VLOOKUP($E444,'[2]Costeo-JUL26'!$B$9:$CQ$307,CB$1,0),0)*$G444</f>
        <v>0</v>
      </c>
      <c r="CC444" s="35">
        <f>IF($B444="P",VLOOKUP($E444,'[2]Costeo-JUL26'!$B$9:$CQ$307,CC$1,0),0)</f>
        <v>0</v>
      </c>
      <c r="CD444" s="36">
        <f t="shared" si="214"/>
        <v>0</v>
      </c>
      <c r="CE444" s="36">
        <f t="shared" si="215"/>
        <v>0</v>
      </c>
      <c r="CF444" s="37">
        <f t="shared" si="187"/>
        <v>872001.19540758</v>
      </c>
      <c r="CG444" s="36">
        <f>IF($B444="r",VLOOKUP($E444,'[2]Costeo-JUL26'!$B$9:$CQ$307,CG$1,0),0)*$G444</f>
        <v>0</v>
      </c>
      <c r="CH444" s="35">
        <f>VLOOKUP($E444,'[2]TEORICOS (05.26)'!$A$8:$T$251,CH$1,0)</f>
        <v>0</v>
      </c>
      <c r="CI444" s="36">
        <f t="shared" si="216"/>
        <v>0</v>
      </c>
      <c r="CJ444" s="37">
        <f t="shared" si="217"/>
        <v>0</v>
      </c>
      <c r="CM444" s="16">
        <f>SUMIFS('[1]Ajuste Inventario'!$I:$I,'[1]Ajuste Inventario'!$B:$B,E444,'[1]Ajuste Inventario'!$S:$S,D444)*-1</f>
        <v>2.375</v>
      </c>
      <c r="CN444" s="36">
        <f t="shared" si="188"/>
        <v>17853.472750801746</v>
      </c>
      <c r="CP444" t="str">
        <f t="shared" si="189"/>
        <v>344Org.Vtas Lobos</v>
      </c>
      <c r="CQ444" s="10">
        <f t="shared" si="190"/>
        <v>7517.2516845481032</v>
      </c>
    </row>
    <row r="445" spans="1:95" x14ac:dyDescent="0.25">
      <c r="A445" s="30">
        <v>46204</v>
      </c>
      <c r="B445" s="31" t="str">
        <f>VLOOKUP($E445,'[2]TEORICOS (05.26)'!$A$8:$T$251,B$1,0)</f>
        <v>P</v>
      </c>
      <c r="C445" s="32" t="str">
        <f>VLOOKUP($E445,'[2]TEORICOS (05.26)'!$A$8:$T$251,C$1,0)</f>
        <v>Fanta</v>
      </c>
      <c r="D445" t="s">
        <v>226</v>
      </c>
      <c r="E445">
        <v>359</v>
      </c>
      <c r="F445" t="s">
        <v>82</v>
      </c>
      <c r="G445" s="16">
        <v>908</v>
      </c>
      <c r="H445" s="16">
        <v>2159.2239999999883</v>
      </c>
      <c r="I445" s="33">
        <v>16165669.310000107</v>
      </c>
      <c r="J445" s="33">
        <v>16088784.65000009</v>
      </c>
      <c r="K445" s="34">
        <f>IF($B445="P",VLOOKUP($E445,'[2]Costeo-JUL26'!$B$9:$CQ$307,K$1,0),0)</f>
        <v>902315</v>
      </c>
      <c r="L445" s="35">
        <f>VLOOKUP($E445,'[2]TEORICOS (05.26)'!$A$8:$T$251,L$1,0)</f>
        <v>0.20250000000000001</v>
      </c>
      <c r="M445" s="36">
        <f t="shared" si="191"/>
        <v>3257978.8916250183</v>
      </c>
      <c r="N445" s="35">
        <f>IF($B445="P",VLOOKUP($E445,'[2]Costeo-JUL26'!$B$9:$CQ$307,N$1,0),0)</f>
        <v>0.01</v>
      </c>
      <c r="O445" s="36">
        <f t="shared" si="192"/>
        <v>32579.788916250185</v>
      </c>
      <c r="P445" s="36">
        <f>IF($B445="P",VLOOKUP($E445,'[2]Costeo-JUL26'!$B$9:$CQ$307,P$1,0),0)*H445</f>
        <v>0</v>
      </c>
      <c r="Q445" s="36">
        <f t="shared" si="193"/>
        <v>3290558.6805412685</v>
      </c>
      <c r="R445" s="34">
        <f>IF($B445="P",VLOOKUP($E445,'[2]Costeo-JUL26'!$B$9:$CQ$307,R$1,0),0)</f>
        <v>902332</v>
      </c>
      <c r="S445" s="16">
        <f>IF($B445="P",VLOOKUP($E445,'[2]Costeo-JUL26'!$B$9:$CQ$307,S$1,0),0)*$G445</f>
        <v>1953.4287509999997</v>
      </c>
      <c r="T445" s="36">
        <f>IF($B445="P",VLOOKUP($E445,'[2]Costeo-JUL26'!$B$9:$CQ$307,T$1,0),0)*$G445</f>
        <v>1362621.833027412</v>
      </c>
      <c r="U445" s="35">
        <f>IF($B445="P",VLOOKUP($E445,'[2]Costeo-JUL26'!$B$9:$CQ$307,U$1,0),0)</f>
        <v>1.4999999999999999E-2</v>
      </c>
      <c r="V445" s="36">
        <f t="shared" si="194"/>
        <v>20439.32749541118</v>
      </c>
      <c r="W445" s="36">
        <f t="shared" si="195"/>
        <v>1383061.1605228232</v>
      </c>
      <c r="X445" s="34">
        <f>IF($B445="P",VLOOKUP($E445,'[2]Costeo-JUL26'!$B$9:$CQ$307,X$1,0),0)</f>
        <v>902338</v>
      </c>
      <c r="Y445" s="16">
        <f>IF($B445="P",VLOOKUP($E445,'[2]Costeo-JUL26'!$B$9:$CQ$307,Y$1,0),0)*$G445</f>
        <v>77.666688000000008</v>
      </c>
      <c r="Z445" s="36">
        <f>IF($B445="P",VLOOKUP($E445,'[2]Costeo-JUL26'!$B$9:$CQ$307,Z$1,0),0)*$G445</f>
        <v>21959.479365119998</v>
      </c>
      <c r="AA445" s="35">
        <f>IF($B445="P",VLOOKUP($E445,'[2]Costeo-JUL26'!$B$9:$CQ$307,AA$1,0),0)</f>
        <v>0.45</v>
      </c>
      <c r="AB445" s="36">
        <f t="shared" si="196"/>
        <v>9881.7657143039996</v>
      </c>
      <c r="AC445" s="36">
        <f t="shared" si="197"/>
        <v>31841.245079423999</v>
      </c>
      <c r="AD445" s="34">
        <f>IF($B445="P",VLOOKUP($E445,'[2]Costeo-JUL26'!$B$9:$CQ$307,AD$1,0),0)</f>
        <v>902255</v>
      </c>
      <c r="AE445" s="16">
        <f>IF($B445="P",VLOOKUP($E445,'[2]Costeo-JUL26'!$B$9:$CQ$307,AE$1,0),0)*$G445</f>
        <v>5448</v>
      </c>
      <c r="AF445" s="36">
        <f>IF($B445="P",VLOOKUP($E445,'[2]Costeo-JUL26'!$B$9:$CQ$307,AF$1,0),0)*$G445</f>
        <v>81546.753600000011</v>
      </c>
      <c r="AG445" s="35">
        <f>IF($B445="P",VLOOKUP($E445,'[2]Costeo-JUL26'!$B$9:$CQ$307,AG$1,0),0)</f>
        <v>6.0000000000000001E-3</v>
      </c>
      <c r="AH445" s="36">
        <f t="shared" si="198"/>
        <v>489.2805216000001</v>
      </c>
      <c r="AI445" s="36">
        <f t="shared" si="199"/>
        <v>82036.034121600009</v>
      </c>
      <c r="AJ445" s="34">
        <f>IF($B445="P",VLOOKUP($E445,'[2]Costeo-JUL26'!$B$9:$CQ$307,AJ$1,0),0)</f>
        <v>930212</v>
      </c>
      <c r="AK445" s="16">
        <f>IF($B445="P",VLOOKUP($E445,'[2]Costeo-JUL26'!$B$9:$CQ$307,AK$1,0),0)*$G445</f>
        <v>5448</v>
      </c>
      <c r="AL445" s="36">
        <f>IF($B445="P",VLOOKUP($E445,'[2]Costeo-JUL26'!$B$9:$CQ$307,AL$1,0),0)*$G445</f>
        <v>66206.275200000004</v>
      </c>
      <c r="AM445" s="35">
        <f>IF($B445="P",VLOOKUP($E445,'[2]Costeo-JUL26'!$B$9:$CQ$307,AM$1,0),0)</f>
        <v>1.7999999999999999E-2</v>
      </c>
      <c r="AN445" s="36">
        <f t="shared" si="200"/>
        <v>1191.7129536</v>
      </c>
      <c r="AO445" s="36">
        <f t="shared" si="201"/>
        <v>67397.988153600003</v>
      </c>
      <c r="AP445" s="34">
        <f>IF($B445="P",VLOOKUP($E445,'[2]Costeo-JUL26'!$B$9:$CQ$307,AP$1,0),0)</f>
        <v>911423</v>
      </c>
      <c r="AQ445" s="16">
        <f>IF($B445="P",VLOOKUP($E445,'[2]Costeo-JUL26'!$B$9:$CQ$307,AQ$1,0),0)*$G445</f>
        <v>5448</v>
      </c>
      <c r="AR445" s="36">
        <f>IF($B445="P",VLOOKUP($E445,'[2]Costeo-JUL26'!$B$9:$CQ$307,AR$1,0),0)*$G445</f>
        <v>831636.65517757158</v>
      </c>
      <c r="AS445" s="35">
        <f>IF($B445="P",VLOOKUP($E445,'[2]Costeo-JUL26'!$B$9:$CQ$307,AS$1,0),0)</f>
        <v>0.02</v>
      </c>
      <c r="AT445" s="36">
        <f t="shared" si="202"/>
        <v>16632.733103551433</v>
      </c>
      <c r="AU445" s="36">
        <f t="shared" si="203"/>
        <v>848269.38828112301</v>
      </c>
      <c r="AV445" s="34">
        <f>IF($B445="P",VLOOKUP($E445,'[2]Costeo-JUL26'!$B$9:$CQ$307,AV$1,0),0)</f>
        <v>932442</v>
      </c>
      <c r="AW445" s="16">
        <f>IF($B445="P",VLOOKUP($E445,'[2]Costeo-JUL26'!$B$9:$CQ$307,AW$1,0),0)*$G445</f>
        <v>25.151599999999998</v>
      </c>
      <c r="AX445" s="36">
        <f>IF($B445="P",VLOOKUP($E445,'[2]Costeo-JUL26'!$B$9:$CQ$307,AX$1,0),0)*$G445</f>
        <v>92841.455123930398</v>
      </c>
      <c r="AY445" s="35">
        <f>IF($B445="P",VLOOKUP($E445,'[2]Costeo-JUL26'!$B$9:$CQ$307,AY$1,0),0)</f>
        <v>0.03</v>
      </c>
      <c r="AZ445" s="36">
        <f t="shared" si="204"/>
        <v>2785.2436537179119</v>
      </c>
      <c r="BA445" s="36">
        <f t="shared" si="205"/>
        <v>95626.698777648315</v>
      </c>
      <c r="BB445" s="34">
        <f>IF($B445="P",VLOOKUP($E445,'[2]Costeo-JUL26'!$B$9:$CQ$307,BB$1,0),0)</f>
        <v>902311</v>
      </c>
      <c r="BC445" s="16">
        <f>IF($B445="P",VLOOKUP($E445,'[2]Costeo-JUL26'!$B$9:$CQ$307,BC$1,0),0)*$G445</f>
        <v>3.9725000000000006</v>
      </c>
      <c r="BD445" s="36">
        <f>IF($B445="P",VLOOKUP($E445,'[2]Costeo-JUL26'!$B$9:$CQ$307,BD$1,0),0)*$G445</f>
        <v>15578.734762500004</v>
      </c>
      <c r="BE445" s="35">
        <f>IF($B445="P",VLOOKUP($E445,'[2]Costeo-JUL26'!$B$9:$CQ$307,BE$1,0),0)</f>
        <v>0.03</v>
      </c>
      <c r="BF445" s="36">
        <f t="shared" si="206"/>
        <v>467.3620428750001</v>
      </c>
      <c r="BG445" s="36">
        <f t="shared" si="207"/>
        <v>16046.096805375004</v>
      </c>
      <c r="BH445" s="34">
        <f>IF($B445="P",VLOOKUP($E445,'[2]Costeo-JUL26'!$B$9:$CQ$307,BH$1,0),0)</f>
        <v>933089</v>
      </c>
      <c r="BI445" s="16">
        <f>IF($B445="P",VLOOKUP($E445,'[2]Costeo-JUL26'!$B$9:$CQ$307,BI$1,0),0)*$G445</f>
        <v>34.049999999999997</v>
      </c>
      <c r="BJ445" s="36">
        <f>IF($B445="P",VLOOKUP($E445,'[2]Costeo-JUL26'!$B$9:$CQ$307,BJ$1,0),0)*$G445</f>
        <v>25356.100108013939</v>
      </c>
      <c r="BK445" s="35">
        <f>IF(BH445=910319,0,IF($B445="P",VLOOKUP($E445,'[2]Costeo-JUL26'!$B$9:$CQ$307,BK$1,0),0))</f>
        <v>0.02</v>
      </c>
      <c r="BL445" s="36">
        <f t="shared" si="208"/>
        <v>507.12200216027878</v>
      </c>
      <c r="BM445" s="36">
        <f t="shared" si="209"/>
        <v>25863.222110174218</v>
      </c>
      <c r="BN445" s="34">
        <f>IF($B445="P",VLOOKUP($E445,'[2]Costeo-JUL26'!$B$9:$CQ$307,BN$1,0),0)</f>
        <v>0</v>
      </c>
      <c r="BO445" s="16">
        <f>IF($B445="P",VLOOKUP($E445,'[2]Costeo-JUL26'!$B$9:$CQ$307,BO$1,0),0)*$G445</f>
        <v>0</v>
      </c>
      <c r="BP445" s="36">
        <f>IF($B445="P",VLOOKUP($E445,'[2]Costeo-JUL26'!$B$9:$CQ$307,BP$1,0),0)*$G445</f>
        <v>0</v>
      </c>
      <c r="BQ445" s="35">
        <f>IF($B445="P",VLOOKUP($E445,'[2]Costeo-JUL26'!$B$9:$CQ$307,BQ$1,0),0)</f>
        <v>0</v>
      </c>
      <c r="BR445" s="36">
        <f t="shared" si="210"/>
        <v>0</v>
      </c>
      <c r="BS445" s="36">
        <f t="shared" si="211"/>
        <v>0</v>
      </c>
      <c r="BT445" s="34">
        <f>IF($B445="P",VLOOKUP($E445,'[2]Costeo-JUL26'!$B$9:$CQ$307,BT$1,0),0)</f>
        <v>0</v>
      </c>
      <c r="BU445" s="16">
        <f>IF($B445="P",VLOOKUP($E445,'[2]Costeo-JUL26'!$B$9:$CQ$307,BU$1,0),0)*$G445</f>
        <v>0</v>
      </c>
      <c r="BV445" s="36">
        <f>IF($B445="P",VLOOKUP($E445,'[2]Costeo-JUL26'!$B$9:$CQ$307,BV$1,0),0)*$G445</f>
        <v>0</v>
      </c>
      <c r="BW445" s="35">
        <f>IF($B445="P",VLOOKUP($E445,'[2]Costeo-JUL26'!$B$9:$CQ$307,BW$1,0),0)</f>
        <v>0</v>
      </c>
      <c r="BX445" s="36">
        <f t="shared" si="212"/>
        <v>0</v>
      </c>
      <c r="BY445" s="36">
        <f t="shared" si="213"/>
        <v>0</v>
      </c>
      <c r="BZ445" s="34">
        <f>IF($B445="P",VLOOKUP($E445,'[2]Costeo-JUL26'!$B$9:$CQ$307,BZ$1,0),0)</f>
        <v>0</v>
      </c>
      <c r="CA445" s="16">
        <f>IF($B445="P",VLOOKUP($E445,'[2]Costeo-JUL26'!$B$9:$CQ$307,CA$1,0),0)*$G445</f>
        <v>0</v>
      </c>
      <c r="CB445" s="36">
        <f>IF($B445="P",VLOOKUP($E445,'[2]Costeo-JUL26'!$B$9:$CQ$307,CB$1,0),0)*$G445</f>
        <v>0</v>
      </c>
      <c r="CC445" s="35">
        <f>IF($B445="P",VLOOKUP($E445,'[2]Costeo-JUL26'!$B$9:$CQ$307,CC$1,0),0)</f>
        <v>0</v>
      </c>
      <c r="CD445" s="36">
        <f t="shared" si="214"/>
        <v>0</v>
      </c>
      <c r="CE445" s="36">
        <f t="shared" si="215"/>
        <v>0</v>
      </c>
      <c r="CF445" s="37">
        <f t="shared" si="187"/>
        <v>5840700.5143930372</v>
      </c>
      <c r="CG445" s="36">
        <f>IF($B445="r",VLOOKUP($E445,'[2]Costeo-JUL26'!$B$9:$CQ$307,CG$1,0),0)*$G445</f>
        <v>0</v>
      </c>
      <c r="CH445" s="35">
        <f>VLOOKUP($E445,'[2]TEORICOS (05.26)'!$A$8:$T$251,CH$1,0)</f>
        <v>0</v>
      </c>
      <c r="CI445" s="36">
        <f t="shared" si="216"/>
        <v>0</v>
      </c>
      <c r="CJ445" s="37">
        <f t="shared" si="217"/>
        <v>0</v>
      </c>
      <c r="CM445" s="16">
        <f>SUMIFS('[1]Ajuste Inventario'!$I:$I,'[1]Ajuste Inventario'!$B:$B,E445,'[1]Ajuste Inventario'!$S:$S,D445)*-1</f>
        <v>11.333333333333332</v>
      </c>
      <c r="CN445" s="36">
        <f t="shared" si="188"/>
        <v>72901.548270691346</v>
      </c>
      <c r="CP445" t="str">
        <f t="shared" si="189"/>
        <v>359Org.Vtas Lobos</v>
      </c>
      <c r="CQ445" s="10">
        <f t="shared" si="190"/>
        <v>6432.4895532962955</v>
      </c>
    </row>
    <row r="446" spans="1:95" x14ac:dyDescent="0.25">
      <c r="A446" s="30">
        <v>46204</v>
      </c>
      <c r="B446" s="31" t="str">
        <f>VLOOKUP($E446,'[2]TEORICOS (05.26)'!$A$8:$T$251,B$1,0)</f>
        <v>P</v>
      </c>
      <c r="C446" s="32" t="str">
        <f>VLOOKUP($E446,'[2]TEORICOS (05.26)'!$A$8:$T$251,C$1,0)</f>
        <v>Fanta</v>
      </c>
      <c r="D446" t="s">
        <v>226</v>
      </c>
      <c r="E446">
        <v>361</v>
      </c>
      <c r="F446" t="s">
        <v>83</v>
      </c>
      <c r="G446" s="16">
        <v>118</v>
      </c>
      <c r="H446" s="16">
        <v>374.06</v>
      </c>
      <c r="I446" s="33">
        <v>2467296.5300000017</v>
      </c>
      <c r="J446" s="33">
        <v>2439451.4800000014</v>
      </c>
      <c r="K446" s="34">
        <f>IF($B446="P",VLOOKUP($E446,'[2]Costeo-JUL26'!$B$9:$CQ$307,K$1,0),0)</f>
        <v>902315</v>
      </c>
      <c r="L446" s="35">
        <f>VLOOKUP($E446,'[2]TEORICOS (05.26)'!$A$8:$T$251,L$1,0)</f>
        <v>0.20250000000000001</v>
      </c>
      <c r="M446" s="36">
        <f t="shared" si="191"/>
        <v>493988.92470000032</v>
      </c>
      <c r="N446" s="35">
        <f>IF($B446="P",VLOOKUP($E446,'[2]Costeo-JUL26'!$B$9:$CQ$307,N$1,0),0)</f>
        <v>0.01</v>
      </c>
      <c r="O446" s="36">
        <f t="shared" si="192"/>
        <v>4939.8892470000037</v>
      </c>
      <c r="P446" s="36">
        <f>IF($B446="P",VLOOKUP($E446,'[2]Costeo-JUL26'!$B$9:$CQ$307,P$1,0),0)*H446</f>
        <v>0</v>
      </c>
      <c r="Q446" s="36">
        <f t="shared" si="193"/>
        <v>498928.81394700031</v>
      </c>
      <c r="R446" s="34">
        <f>IF($B446="P",VLOOKUP($E446,'[2]Costeo-JUL26'!$B$9:$CQ$307,R$1,0),0)</f>
        <v>902332</v>
      </c>
      <c r="S446" s="16">
        <f>IF($B446="P",VLOOKUP($E446,'[2]Costeo-JUL26'!$B$9:$CQ$307,S$1,0),0)*$G446</f>
        <v>338.47957799999995</v>
      </c>
      <c r="T446" s="36">
        <f>IF($B446="P",VLOOKUP($E446,'[2]Costeo-JUL26'!$B$9:$CQ$307,T$1,0),0)*$G446</f>
        <v>236107.74786671749</v>
      </c>
      <c r="U446" s="35">
        <f>IF($B446="P",VLOOKUP($E446,'[2]Costeo-JUL26'!$B$9:$CQ$307,U$1,0),0)</f>
        <v>1.4999999999999999E-2</v>
      </c>
      <c r="V446" s="36">
        <f t="shared" si="194"/>
        <v>3541.6162180007623</v>
      </c>
      <c r="W446" s="36">
        <f t="shared" si="195"/>
        <v>239649.36408471825</v>
      </c>
      <c r="X446" s="34">
        <f>IF($B446="P",VLOOKUP($E446,'[2]Costeo-JUL26'!$B$9:$CQ$307,X$1,0),0)</f>
        <v>902338</v>
      </c>
      <c r="Y446" s="16">
        <f>IF($B446="P",VLOOKUP($E446,'[2]Costeo-JUL26'!$B$9:$CQ$307,Y$1,0),0)*$G446</f>
        <v>13.457664000000001</v>
      </c>
      <c r="Z446" s="36">
        <f>IF($B446="P",VLOOKUP($E446,'[2]Costeo-JUL26'!$B$9:$CQ$307,Z$1,0),0)*$G446</f>
        <v>3805.0199193600006</v>
      </c>
      <c r="AA446" s="35">
        <f>IF($B446="P",VLOOKUP($E446,'[2]Costeo-JUL26'!$B$9:$CQ$307,AA$1,0),0)</f>
        <v>0.45</v>
      </c>
      <c r="AB446" s="36">
        <f t="shared" si="196"/>
        <v>1712.2589637120002</v>
      </c>
      <c r="AC446" s="36">
        <f t="shared" si="197"/>
        <v>5517.278883072001</v>
      </c>
      <c r="AD446" s="34">
        <f>IF($B446="P",VLOOKUP($E446,'[2]Costeo-JUL26'!$B$9:$CQ$307,AD$1,0),0)</f>
        <v>902255</v>
      </c>
      <c r="AE446" s="16">
        <f>IF($B446="P",VLOOKUP($E446,'[2]Costeo-JUL26'!$B$9:$CQ$307,AE$1,0),0)*$G446</f>
        <v>708</v>
      </c>
      <c r="AF446" s="36">
        <f>IF($B446="P",VLOOKUP($E446,'[2]Costeo-JUL26'!$B$9:$CQ$307,AF$1,0),0)*$G446</f>
        <v>10597.4856</v>
      </c>
      <c r="AG446" s="35">
        <f>IF($B446="P",VLOOKUP($E446,'[2]Costeo-JUL26'!$B$9:$CQ$307,AG$1,0),0)</f>
        <v>6.0000000000000001E-3</v>
      </c>
      <c r="AH446" s="36">
        <f t="shared" si="198"/>
        <v>63.5849136</v>
      </c>
      <c r="AI446" s="36">
        <f t="shared" si="199"/>
        <v>10661.0705136</v>
      </c>
      <c r="AJ446" s="34">
        <f>IF($B446="P",VLOOKUP($E446,'[2]Costeo-JUL26'!$B$9:$CQ$307,AJ$1,0),0)</f>
        <v>930213</v>
      </c>
      <c r="AK446" s="16">
        <f>IF($B446="P",VLOOKUP($E446,'[2]Costeo-JUL26'!$B$9:$CQ$307,AK$1,0),0)*$G446</f>
        <v>708</v>
      </c>
      <c r="AL446" s="36">
        <f>IF($B446="P",VLOOKUP($E446,'[2]Costeo-JUL26'!$B$9:$CQ$307,AL$1,0),0)*$G446</f>
        <v>16169.034959999997</v>
      </c>
      <c r="AM446" s="35">
        <f>IF($B446="P",VLOOKUP($E446,'[2]Costeo-JUL26'!$B$9:$CQ$307,AM$1,0),0)</f>
        <v>1.7999999999999999E-2</v>
      </c>
      <c r="AN446" s="36">
        <f t="shared" si="200"/>
        <v>291.04262927999991</v>
      </c>
      <c r="AO446" s="36">
        <f t="shared" si="201"/>
        <v>16460.077589279997</v>
      </c>
      <c r="AP446" s="34">
        <f>IF($B446="P",VLOOKUP($E446,'[2]Costeo-JUL26'!$B$9:$CQ$307,AP$1,0),0)</f>
        <v>913487</v>
      </c>
      <c r="AQ446" s="16">
        <f>IF($B446="P",VLOOKUP($E446,'[2]Costeo-JUL26'!$B$9:$CQ$307,AQ$1,0),0)*$G446</f>
        <v>708</v>
      </c>
      <c r="AR446" s="36">
        <f>IF($B446="P",VLOOKUP($E446,'[2]Costeo-JUL26'!$B$9:$CQ$307,AR$1,0),0)*$G446</f>
        <v>135448.26588951613</v>
      </c>
      <c r="AS446" s="35">
        <f>IF($B446="P",VLOOKUP($E446,'[2]Costeo-JUL26'!$B$9:$CQ$307,AS$1,0),0)</f>
        <v>0.02</v>
      </c>
      <c r="AT446" s="36">
        <f t="shared" si="202"/>
        <v>2708.9653177903228</v>
      </c>
      <c r="AU446" s="36">
        <f t="shared" si="203"/>
        <v>138157.23120730644</v>
      </c>
      <c r="AV446" s="34">
        <f>IF($B446="P",VLOOKUP($E446,'[2]Costeo-JUL26'!$B$9:$CQ$307,AV$1,0),0)</f>
        <v>902310</v>
      </c>
      <c r="AW446" s="16">
        <f>IF($B446="P",VLOOKUP($E446,'[2]Costeo-JUL26'!$B$9:$CQ$307,AW$1,0),0)*$G446</f>
        <v>4.2716000000000003</v>
      </c>
      <c r="AX446" s="36">
        <f>IF($B446="P",VLOOKUP($E446,'[2]Costeo-JUL26'!$B$9:$CQ$307,AX$1,0),0)*$G446</f>
        <v>14965.74748751213</v>
      </c>
      <c r="AY446" s="35">
        <f>IF($B446="P",VLOOKUP($E446,'[2]Costeo-JUL26'!$B$9:$CQ$307,AY$1,0),0)</f>
        <v>0.03</v>
      </c>
      <c r="AZ446" s="36">
        <f t="shared" si="204"/>
        <v>448.97242462536389</v>
      </c>
      <c r="BA446" s="36">
        <f t="shared" si="205"/>
        <v>15414.719912137494</v>
      </c>
      <c r="BB446" s="34">
        <f>IF($B446="P",VLOOKUP($E446,'[2]Costeo-JUL26'!$B$9:$CQ$307,BB$1,0),0)</f>
        <v>923266</v>
      </c>
      <c r="BC446" s="16">
        <f>IF($B446="P",VLOOKUP($E446,'[2]Costeo-JUL26'!$B$9:$CQ$307,BC$1,0),0)*$G446</f>
        <v>0.96365879999999993</v>
      </c>
      <c r="BD446" s="36">
        <f>IF($B446="P",VLOOKUP($E446,'[2]Costeo-JUL26'!$B$9:$CQ$307,BD$1,0),0)*$G446</f>
        <v>3898.8285925680002</v>
      </c>
      <c r="BE446" s="35">
        <f>IF($B446="P",VLOOKUP($E446,'[2]Costeo-JUL26'!$B$9:$CQ$307,BE$1,0),0)</f>
        <v>0.03</v>
      </c>
      <c r="BF446" s="36">
        <f t="shared" si="206"/>
        <v>116.96485777704</v>
      </c>
      <c r="BG446" s="36">
        <f t="shared" si="207"/>
        <v>4015.7934503450401</v>
      </c>
      <c r="BH446" s="34">
        <f>IF($B446="P",VLOOKUP($E446,'[2]Costeo-JUL26'!$B$9:$CQ$307,BH$1,0),0)</f>
        <v>910319</v>
      </c>
      <c r="BI446" s="16">
        <f>IF($B446="P",VLOOKUP($E446,'[2]Costeo-JUL26'!$B$9:$CQ$307,BI$1,0),0)*$G446</f>
        <v>2.95</v>
      </c>
      <c r="BJ446" s="36">
        <f>IF($B446="P",VLOOKUP($E446,'[2]Costeo-JUL26'!$B$9:$CQ$307,BJ$1,0),0)*$G446</f>
        <v>7712.7749999999996</v>
      </c>
      <c r="BK446" s="35">
        <f>IF(BH446=910319,0,IF($B446="P",VLOOKUP($E446,'[2]Costeo-JUL26'!$B$9:$CQ$307,BK$1,0),0))</f>
        <v>0</v>
      </c>
      <c r="BL446" s="36">
        <f t="shared" si="208"/>
        <v>0</v>
      </c>
      <c r="BM446" s="36">
        <f t="shared" si="209"/>
        <v>7712.7749999999996</v>
      </c>
      <c r="BN446" s="34">
        <f>IF($B446="P",VLOOKUP($E446,'[2]Costeo-JUL26'!$B$9:$CQ$307,BN$1,0),0)</f>
        <v>0</v>
      </c>
      <c r="BO446" s="16">
        <f>IF($B446="P",VLOOKUP($E446,'[2]Costeo-JUL26'!$B$9:$CQ$307,BO$1,0),0)*$G446</f>
        <v>0</v>
      </c>
      <c r="BP446" s="36">
        <f>IF($B446="P",VLOOKUP($E446,'[2]Costeo-JUL26'!$B$9:$CQ$307,BP$1,0),0)*$G446</f>
        <v>0</v>
      </c>
      <c r="BQ446" s="35">
        <f>IF($B446="P",VLOOKUP($E446,'[2]Costeo-JUL26'!$B$9:$CQ$307,BQ$1,0),0)</f>
        <v>0</v>
      </c>
      <c r="BR446" s="36">
        <f t="shared" si="210"/>
        <v>0</v>
      </c>
      <c r="BS446" s="36">
        <f t="shared" si="211"/>
        <v>0</v>
      </c>
      <c r="BT446" s="34">
        <f>IF($B446="P",VLOOKUP($E446,'[2]Costeo-JUL26'!$B$9:$CQ$307,BT$1,0),0)</f>
        <v>0</v>
      </c>
      <c r="BU446" s="16">
        <f>IF($B446="P",VLOOKUP($E446,'[2]Costeo-JUL26'!$B$9:$CQ$307,BU$1,0),0)*$G446</f>
        <v>0</v>
      </c>
      <c r="BV446" s="36">
        <f>IF($B446="P",VLOOKUP($E446,'[2]Costeo-JUL26'!$B$9:$CQ$307,BV$1,0),0)*$G446</f>
        <v>0</v>
      </c>
      <c r="BW446" s="35">
        <f>IF($B446="P",VLOOKUP($E446,'[2]Costeo-JUL26'!$B$9:$CQ$307,BW$1,0),0)</f>
        <v>0</v>
      </c>
      <c r="BX446" s="36">
        <f t="shared" si="212"/>
        <v>0</v>
      </c>
      <c r="BY446" s="36">
        <f t="shared" si="213"/>
        <v>0</v>
      </c>
      <c r="BZ446" s="34">
        <f>IF($B446="P",VLOOKUP($E446,'[2]Costeo-JUL26'!$B$9:$CQ$307,BZ$1,0),0)</f>
        <v>0</v>
      </c>
      <c r="CA446" s="16">
        <f>IF($B446="P",VLOOKUP($E446,'[2]Costeo-JUL26'!$B$9:$CQ$307,CA$1,0),0)*$G446</f>
        <v>0</v>
      </c>
      <c r="CB446" s="36">
        <f>IF($B446="P",VLOOKUP($E446,'[2]Costeo-JUL26'!$B$9:$CQ$307,CB$1,0),0)*$G446</f>
        <v>0</v>
      </c>
      <c r="CC446" s="35">
        <f>IF($B446="P",VLOOKUP($E446,'[2]Costeo-JUL26'!$B$9:$CQ$307,CC$1,0),0)</f>
        <v>0</v>
      </c>
      <c r="CD446" s="36">
        <f t="shared" si="214"/>
        <v>0</v>
      </c>
      <c r="CE446" s="36">
        <f t="shared" si="215"/>
        <v>0</v>
      </c>
      <c r="CF446" s="37">
        <f t="shared" si="187"/>
        <v>936517.12458745949</v>
      </c>
      <c r="CG446" s="36">
        <f>IF($B446="r",VLOOKUP($E446,'[2]Costeo-JUL26'!$B$9:$CQ$307,CG$1,0),0)*$G446</f>
        <v>0</v>
      </c>
      <c r="CH446" s="35">
        <f>VLOOKUP($E446,'[2]TEORICOS (05.26)'!$A$8:$T$251,CH$1,0)</f>
        <v>0</v>
      </c>
      <c r="CI446" s="36">
        <f t="shared" si="216"/>
        <v>0</v>
      </c>
      <c r="CJ446" s="37">
        <f t="shared" si="217"/>
        <v>0</v>
      </c>
      <c r="CM446" s="16">
        <f>SUMIFS('[1]Ajuste Inventario'!$I:$I,'[1]Ajuste Inventario'!$B:$B,E446,'[1]Ajuste Inventario'!$S:$S,D446)*-1</f>
        <v>6</v>
      </c>
      <c r="CN446" s="36">
        <f t="shared" si="188"/>
        <v>47619.514809531836</v>
      </c>
      <c r="CP446" t="str">
        <f t="shared" si="189"/>
        <v>361Org.Vtas Lobos</v>
      </c>
      <c r="CQ446" s="10">
        <f t="shared" si="190"/>
        <v>7936.5858015886397</v>
      </c>
    </row>
    <row r="447" spans="1:95" x14ac:dyDescent="0.25">
      <c r="A447" s="30">
        <v>46204</v>
      </c>
      <c r="B447" s="31" t="str">
        <f>VLOOKUP($E447,'[2]TEORICOS (05.26)'!$A$8:$T$251,B$1,0)</f>
        <v>R</v>
      </c>
      <c r="C447" s="32" t="str">
        <f>VLOOKUP($E447,'[2]TEORICOS (05.26)'!$A$8:$T$251,C$1,0)</f>
        <v>Ades</v>
      </c>
      <c r="D447" t="s">
        <v>226</v>
      </c>
      <c r="E447">
        <v>440</v>
      </c>
      <c r="F447" t="s">
        <v>84</v>
      </c>
      <c r="G447" s="16">
        <v>34</v>
      </c>
      <c r="H447" s="16">
        <v>47.905999999999992</v>
      </c>
      <c r="I447" s="33">
        <v>646610.93000000005</v>
      </c>
      <c r="J447" s="33">
        <v>638377.42000000004</v>
      </c>
      <c r="K447" s="34">
        <f>IF($B447="P",VLOOKUP($E447,'[2]Costeo-JUL26'!$B$9:$CQ$307,K$1,0),0)</f>
        <v>0</v>
      </c>
      <c r="L447" s="35">
        <f>VLOOKUP($E447,'[2]TEORICOS (05.26)'!$A$8:$T$251,L$1,0)</f>
        <v>0.24</v>
      </c>
      <c r="M447" s="36">
        <f t="shared" si="191"/>
        <v>0</v>
      </c>
      <c r="N447" s="35">
        <f>IF($B447="P",VLOOKUP($E447,'[2]Costeo-JUL26'!$B$9:$CQ$307,N$1,0),0)</f>
        <v>0</v>
      </c>
      <c r="O447" s="36">
        <f t="shared" si="192"/>
        <v>0</v>
      </c>
      <c r="P447" s="36">
        <f>IF($B447="P",VLOOKUP($E447,'[2]Costeo-JUL26'!$B$9:$CQ$307,P$1,0),0)*H447</f>
        <v>0</v>
      </c>
      <c r="Q447" s="36">
        <f t="shared" si="193"/>
        <v>0</v>
      </c>
      <c r="R447" s="34">
        <f>IF($B447="P",VLOOKUP($E447,'[2]Costeo-JUL26'!$B$9:$CQ$307,R$1,0),0)</f>
        <v>0</v>
      </c>
      <c r="S447" s="16">
        <f>IF($B447="P",VLOOKUP($E447,'[2]Costeo-JUL26'!$B$9:$CQ$307,S$1,0),0)*$G447</f>
        <v>0</v>
      </c>
      <c r="T447" s="36">
        <f>IF($B447="P",VLOOKUP($E447,'[2]Costeo-JUL26'!$B$9:$CQ$307,T$1,0),0)*$G447</f>
        <v>0</v>
      </c>
      <c r="U447" s="35">
        <f>IF($B447="P",VLOOKUP($E447,'[2]Costeo-JUL26'!$B$9:$CQ$307,U$1,0),0)</f>
        <v>0</v>
      </c>
      <c r="V447" s="36">
        <f t="shared" si="194"/>
        <v>0</v>
      </c>
      <c r="W447" s="36">
        <f t="shared" si="195"/>
        <v>0</v>
      </c>
      <c r="X447" s="34">
        <f>IF($B447="P",VLOOKUP($E447,'[2]Costeo-JUL26'!$B$9:$CQ$307,X$1,0),0)</f>
        <v>0</v>
      </c>
      <c r="Y447" s="16">
        <f>IF($B447="P",VLOOKUP($E447,'[2]Costeo-JUL26'!$B$9:$CQ$307,Y$1,0),0)*$G447</f>
        <v>0</v>
      </c>
      <c r="Z447" s="36">
        <f>IF($B447="P",VLOOKUP($E447,'[2]Costeo-JUL26'!$B$9:$CQ$307,Z$1,0),0)*$G447</f>
        <v>0</v>
      </c>
      <c r="AA447" s="35">
        <f>IF($B447="P",VLOOKUP($E447,'[2]Costeo-JUL26'!$B$9:$CQ$307,AA$1,0),0)</f>
        <v>0</v>
      </c>
      <c r="AB447" s="36">
        <f t="shared" si="196"/>
        <v>0</v>
      </c>
      <c r="AC447" s="36">
        <f t="shared" si="197"/>
        <v>0</v>
      </c>
      <c r="AD447" s="34">
        <f>IF($B447="P",VLOOKUP($E447,'[2]Costeo-JUL26'!$B$9:$CQ$307,AD$1,0),0)</f>
        <v>0</v>
      </c>
      <c r="AE447" s="16">
        <f>IF($B447="P",VLOOKUP($E447,'[2]Costeo-JUL26'!$B$9:$CQ$307,AE$1,0),0)*$G447</f>
        <v>0</v>
      </c>
      <c r="AF447" s="36">
        <f>IF($B447="P",VLOOKUP($E447,'[2]Costeo-JUL26'!$B$9:$CQ$307,AF$1,0),0)*$G447</f>
        <v>0</v>
      </c>
      <c r="AG447" s="35">
        <f>IF($B447="P",VLOOKUP($E447,'[2]Costeo-JUL26'!$B$9:$CQ$307,AG$1,0),0)</f>
        <v>0</v>
      </c>
      <c r="AH447" s="36">
        <f t="shared" si="198"/>
        <v>0</v>
      </c>
      <c r="AI447" s="36">
        <f t="shared" si="199"/>
        <v>0</v>
      </c>
      <c r="AJ447" s="34">
        <f>IF($B447="P",VLOOKUP($E447,'[2]Costeo-JUL26'!$B$9:$CQ$307,AJ$1,0),0)</f>
        <v>0</v>
      </c>
      <c r="AK447" s="16">
        <f>IF($B447="P",VLOOKUP($E447,'[2]Costeo-JUL26'!$B$9:$CQ$307,AK$1,0),0)*$G447</f>
        <v>0</v>
      </c>
      <c r="AL447" s="36">
        <f>IF($B447="P",VLOOKUP($E447,'[2]Costeo-JUL26'!$B$9:$CQ$307,AL$1,0),0)*$G447</f>
        <v>0</v>
      </c>
      <c r="AM447" s="35">
        <f>IF($B447="P",VLOOKUP($E447,'[2]Costeo-JUL26'!$B$9:$CQ$307,AM$1,0),0)</f>
        <v>0</v>
      </c>
      <c r="AN447" s="36">
        <f t="shared" si="200"/>
        <v>0</v>
      </c>
      <c r="AO447" s="36">
        <f t="shared" si="201"/>
        <v>0</v>
      </c>
      <c r="AP447" s="34">
        <f>IF($B447="P",VLOOKUP($E447,'[2]Costeo-JUL26'!$B$9:$CQ$307,AP$1,0),0)</f>
        <v>0</v>
      </c>
      <c r="AQ447" s="16">
        <f>IF($B447="P",VLOOKUP($E447,'[2]Costeo-JUL26'!$B$9:$CQ$307,AQ$1,0),0)*$G447</f>
        <v>0</v>
      </c>
      <c r="AR447" s="36">
        <f>IF($B447="P",VLOOKUP($E447,'[2]Costeo-JUL26'!$B$9:$CQ$307,AR$1,0),0)*$G447</f>
        <v>0</v>
      </c>
      <c r="AS447" s="35">
        <f>IF($B447="P",VLOOKUP($E447,'[2]Costeo-JUL26'!$B$9:$CQ$307,AS$1,0),0)</f>
        <v>0</v>
      </c>
      <c r="AT447" s="36">
        <f t="shared" si="202"/>
        <v>0</v>
      </c>
      <c r="AU447" s="36">
        <f t="shared" si="203"/>
        <v>0</v>
      </c>
      <c r="AV447" s="34">
        <f>IF($B447="P",VLOOKUP($E447,'[2]Costeo-JUL26'!$B$9:$CQ$307,AV$1,0),0)</f>
        <v>0</v>
      </c>
      <c r="AW447" s="16">
        <f>IF($B447="P",VLOOKUP($E447,'[2]Costeo-JUL26'!$B$9:$CQ$307,AW$1,0),0)*$G447</f>
        <v>0</v>
      </c>
      <c r="AX447" s="36">
        <f>IF($B447="P",VLOOKUP($E447,'[2]Costeo-JUL26'!$B$9:$CQ$307,AX$1,0),0)*$G447</f>
        <v>0</v>
      </c>
      <c r="AY447" s="35">
        <f>IF($B447="P",VLOOKUP($E447,'[2]Costeo-JUL26'!$B$9:$CQ$307,AY$1,0),0)</f>
        <v>0</v>
      </c>
      <c r="AZ447" s="36">
        <f t="shared" si="204"/>
        <v>0</v>
      </c>
      <c r="BA447" s="36">
        <f t="shared" si="205"/>
        <v>0</v>
      </c>
      <c r="BB447" s="34">
        <f>IF($B447="P",VLOOKUP($E447,'[2]Costeo-JUL26'!$B$9:$CQ$307,BB$1,0),0)</f>
        <v>0</v>
      </c>
      <c r="BC447" s="16">
        <f>IF($B447="P",VLOOKUP($E447,'[2]Costeo-JUL26'!$B$9:$CQ$307,BC$1,0),0)*$G447</f>
        <v>0</v>
      </c>
      <c r="BD447" s="36">
        <f>IF($B447="P",VLOOKUP($E447,'[2]Costeo-JUL26'!$B$9:$CQ$307,BD$1,0),0)*$G447</f>
        <v>0</v>
      </c>
      <c r="BE447" s="35">
        <f>IF($B447="P",VLOOKUP($E447,'[2]Costeo-JUL26'!$B$9:$CQ$307,BE$1,0),0)</f>
        <v>0</v>
      </c>
      <c r="BF447" s="36">
        <f t="shared" si="206"/>
        <v>0</v>
      </c>
      <c r="BG447" s="36">
        <f t="shared" si="207"/>
        <v>0</v>
      </c>
      <c r="BH447" s="34">
        <f>IF($B447="P",VLOOKUP($E447,'[2]Costeo-JUL26'!$B$9:$CQ$307,BH$1,0),0)</f>
        <v>0</v>
      </c>
      <c r="BI447" s="16">
        <f>IF($B447="P",VLOOKUP($E447,'[2]Costeo-JUL26'!$B$9:$CQ$307,BI$1,0),0)*$G447</f>
        <v>0</v>
      </c>
      <c r="BJ447" s="36">
        <f>IF($B447="P",VLOOKUP($E447,'[2]Costeo-JUL26'!$B$9:$CQ$307,BJ$1,0),0)*$G447</f>
        <v>0</v>
      </c>
      <c r="BK447" s="35">
        <f>IF(BH447=910319,0,IF($B447="P",VLOOKUP($E447,'[2]Costeo-JUL26'!$B$9:$CQ$307,BK$1,0),0))</f>
        <v>0</v>
      </c>
      <c r="BL447" s="36">
        <f t="shared" si="208"/>
        <v>0</v>
      </c>
      <c r="BM447" s="36">
        <f t="shared" si="209"/>
        <v>0</v>
      </c>
      <c r="BN447" s="34">
        <f>IF($B447="P",VLOOKUP($E447,'[2]Costeo-JUL26'!$B$9:$CQ$307,BN$1,0),0)</f>
        <v>0</v>
      </c>
      <c r="BO447" s="16">
        <f>IF($B447="P",VLOOKUP($E447,'[2]Costeo-JUL26'!$B$9:$CQ$307,BO$1,0),0)*$G447</f>
        <v>0</v>
      </c>
      <c r="BP447" s="36">
        <f>IF($B447="P",VLOOKUP($E447,'[2]Costeo-JUL26'!$B$9:$CQ$307,BP$1,0),0)*$G447</f>
        <v>0</v>
      </c>
      <c r="BQ447" s="35">
        <f>IF($B447="P",VLOOKUP($E447,'[2]Costeo-JUL26'!$B$9:$CQ$307,BQ$1,0),0)</f>
        <v>0</v>
      </c>
      <c r="BR447" s="36">
        <f t="shared" si="210"/>
        <v>0</v>
      </c>
      <c r="BS447" s="36">
        <f t="shared" si="211"/>
        <v>0</v>
      </c>
      <c r="BT447" s="34">
        <f>IF($B447="P",VLOOKUP($E447,'[2]Costeo-JUL26'!$B$9:$CQ$307,BT$1,0),0)</f>
        <v>0</v>
      </c>
      <c r="BU447" s="16">
        <f>IF($B447="P",VLOOKUP($E447,'[2]Costeo-JUL26'!$B$9:$CQ$307,BU$1,0),0)*$G447</f>
        <v>0</v>
      </c>
      <c r="BV447" s="36">
        <f>IF($B447="P",VLOOKUP($E447,'[2]Costeo-JUL26'!$B$9:$CQ$307,BV$1,0),0)*$G447</f>
        <v>0</v>
      </c>
      <c r="BW447" s="35">
        <f>IF($B447="P",VLOOKUP($E447,'[2]Costeo-JUL26'!$B$9:$CQ$307,BW$1,0),0)</f>
        <v>0</v>
      </c>
      <c r="BX447" s="36">
        <f t="shared" si="212"/>
        <v>0</v>
      </c>
      <c r="BY447" s="36">
        <f t="shared" si="213"/>
        <v>0</v>
      </c>
      <c r="BZ447" s="34">
        <f>IF($B447="P",VLOOKUP($E447,'[2]Costeo-JUL26'!$B$9:$CQ$307,BZ$1,0),0)</f>
        <v>0</v>
      </c>
      <c r="CA447" s="16">
        <f>IF($B447="P",VLOOKUP($E447,'[2]Costeo-JUL26'!$B$9:$CQ$307,CA$1,0),0)*$G447</f>
        <v>0</v>
      </c>
      <c r="CB447" s="36">
        <f>IF($B447="P",VLOOKUP($E447,'[2]Costeo-JUL26'!$B$9:$CQ$307,CB$1,0),0)*$G447</f>
        <v>0</v>
      </c>
      <c r="CC447" s="35">
        <f>IF($B447="P",VLOOKUP($E447,'[2]Costeo-JUL26'!$B$9:$CQ$307,CC$1,0),0)</f>
        <v>0</v>
      </c>
      <c r="CD447" s="36">
        <f t="shared" si="214"/>
        <v>0</v>
      </c>
      <c r="CE447" s="36">
        <f t="shared" si="215"/>
        <v>0</v>
      </c>
      <c r="CF447" s="37">
        <f t="shared" si="187"/>
        <v>0</v>
      </c>
      <c r="CG447" s="36">
        <f>IF($B447="r",VLOOKUP($E447,'[2]Costeo-JUL26'!$B$9:$CQ$307,CG$1,0),0)*$G447</f>
        <v>267395.38</v>
      </c>
      <c r="CH447" s="35">
        <f>VLOOKUP($E447,'[2]TEORICOS (05.26)'!$A$8:$T$251,CH$1,0)</f>
        <v>0.14000000000000001</v>
      </c>
      <c r="CI447" s="36">
        <f t="shared" si="216"/>
        <v>115775.22759999998</v>
      </c>
      <c r="CJ447" s="37">
        <f t="shared" si="217"/>
        <v>383170.60759999999</v>
      </c>
      <c r="CM447" s="16">
        <f>SUMIFS('[1]Ajuste Inventario'!$I:$I,'[1]Ajuste Inventario'!$B:$B,E447,'[1]Ajuste Inventario'!$S:$S,D447)*-1</f>
        <v>1</v>
      </c>
      <c r="CN447" s="36">
        <f t="shared" si="188"/>
        <v>11269.723752941176</v>
      </c>
      <c r="CP447" t="str">
        <f t="shared" si="189"/>
        <v>440Org.Vtas Lobos</v>
      </c>
      <c r="CQ447" s="10">
        <f t="shared" si="190"/>
        <v>11269.723752941176</v>
      </c>
    </row>
    <row r="448" spans="1:95" x14ac:dyDescent="0.25">
      <c r="A448" s="30">
        <v>46204</v>
      </c>
      <c r="B448" s="31" t="str">
        <f>VLOOKUP($E448,'[2]TEORICOS (05.26)'!$A$8:$T$251,B$1,0)</f>
        <v>R</v>
      </c>
      <c r="C448" s="32" t="str">
        <f>VLOOKUP($E448,'[2]TEORICOS (05.26)'!$A$8:$T$251,C$1,0)</f>
        <v>Ades</v>
      </c>
      <c r="D448" t="s">
        <v>226</v>
      </c>
      <c r="E448">
        <v>502</v>
      </c>
      <c r="F448" t="s">
        <v>85</v>
      </c>
      <c r="G448" s="16">
        <v>28.832999999999998</v>
      </c>
      <c r="H448" s="16">
        <v>6.0837630000000003</v>
      </c>
      <c r="I448" s="33">
        <v>139764.99</v>
      </c>
      <c r="J448" s="33">
        <v>139817.22999999998</v>
      </c>
      <c r="K448" s="34">
        <f>IF($B448="P",VLOOKUP($E448,'[2]Costeo-JUL26'!$B$9:$CQ$307,K$1,0),0)</f>
        <v>0</v>
      </c>
      <c r="L448" s="35">
        <f>VLOOKUP($E448,'[2]TEORICOS (05.26)'!$A$8:$T$251,L$1,0)</f>
        <v>0.24</v>
      </c>
      <c r="M448" s="36">
        <f t="shared" si="191"/>
        <v>0</v>
      </c>
      <c r="N448" s="35">
        <f>IF($B448="P",VLOOKUP($E448,'[2]Costeo-JUL26'!$B$9:$CQ$307,N$1,0),0)</f>
        <v>0</v>
      </c>
      <c r="O448" s="36">
        <f t="shared" si="192"/>
        <v>0</v>
      </c>
      <c r="P448" s="36">
        <f>IF($B448="P",VLOOKUP($E448,'[2]Costeo-JUL26'!$B$9:$CQ$307,P$1,0),0)*H448</f>
        <v>0</v>
      </c>
      <c r="Q448" s="36">
        <f t="shared" si="193"/>
        <v>0</v>
      </c>
      <c r="R448" s="34">
        <f>IF($B448="P",VLOOKUP($E448,'[2]Costeo-JUL26'!$B$9:$CQ$307,R$1,0),0)</f>
        <v>0</v>
      </c>
      <c r="S448" s="16">
        <f>IF($B448="P",VLOOKUP($E448,'[2]Costeo-JUL26'!$B$9:$CQ$307,S$1,0),0)*$G448</f>
        <v>0</v>
      </c>
      <c r="T448" s="36">
        <f>IF($B448="P",VLOOKUP($E448,'[2]Costeo-JUL26'!$B$9:$CQ$307,T$1,0),0)*$G448</f>
        <v>0</v>
      </c>
      <c r="U448" s="35">
        <f>IF($B448="P",VLOOKUP($E448,'[2]Costeo-JUL26'!$B$9:$CQ$307,U$1,0),0)</f>
        <v>0</v>
      </c>
      <c r="V448" s="36">
        <f t="shared" si="194"/>
        <v>0</v>
      </c>
      <c r="W448" s="36">
        <f t="shared" si="195"/>
        <v>0</v>
      </c>
      <c r="X448" s="34">
        <f>IF($B448="P",VLOOKUP($E448,'[2]Costeo-JUL26'!$B$9:$CQ$307,X$1,0),0)</f>
        <v>0</v>
      </c>
      <c r="Y448" s="16">
        <f>IF($B448="P",VLOOKUP($E448,'[2]Costeo-JUL26'!$B$9:$CQ$307,Y$1,0),0)*$G448</f>
        <v>0</v>
      </c>
      <c r="Z448" s="36">
        <f>IF($B448="P",VLOOKUP($E448,'[2]Costeo-JUL26'!$B$9:$CQ$307,Z$1,0),0)*$G448</f>
        <v>0</v>
      </c>
      <c r="AA448" s="35">
        <f>IF($B448="P",VLOOKUP($E448,'[2]Costeo-JUL26'!$B$9:$CQ$307,AA$1,0),0)</f>
        <v>0</v>
      </c>
      <c r="AB448" s="36">
        <f t="shared" si="196"/>
        <v>0</v>
      </c>
      <c r="AC448" s="36">
        <f t="shared" si="197"/>
        <v>0</v>
      </c>
      <c r="AD448" s="34">
        <f>IF($B448="P",VLOOKUP($E448,'[2]Costeo-JUL26'!$B$9:$CQ$307,AD$1,0),0)</f>
        <v>0</v>
      </c>
      <c r="AE448" s="16">
        <f>IF($B448="P",VLOOKUP($E448,'[2]Costeo-JUL26'!$B$9:$CQ$307,AE$1,0),0)*$G448</f>
        <v>0</v>
      </c>
      <c r="AF448" s="36">
        <f>IF($B448="P",VLOOKUP($E448,'[2]Costeo-JUL26'!$B$9:$CQ$307,AF$1,0),0)*$G448</f>
        <v>0</v>
      </c>
      <c r="AG448" s="35">
        <f>IF($B448="P",VLOOKUP($E448,'[2]Costeo-JUL26'!$B$9:$CQ$307,AG$1,0),0)</f>
        <v>0</v>
      </c>
      <c r="AH448" s="36">
        <f t="shared" si="198"/>
        <v>0</v>
      </c>
      <c r="AI448" s="36">
        <f t="shared" si="199"/>
        <v>0</v>
      </c>
      <c r="AJ448" s="34">
        <f>IF($B448="P",VLOOKUP($E448,'[2]Costeo-JUL26'!$B$9:$CQ$307,AJ$1,0),0)</f>
        <v>0</v>
      </c>
      <c r="AK448" s="16">
        <f>IF($B448="P",VLOOKUP($E448,'[2]Costeo-JUL26'!$B$9:$CQ$307,AK$1,0),0)*$G448</f>
        <v>0</v>
      </c>
      <c r="AL448" s="36">
        <f>IF($B448="P",VLOOKUP($E448,'[2]Costeo-JUL26'!$B$9:$CQ$307,AL$1,0),0)*$G448</f>
        <v>0</v>
      </c>
      <c r="AM448" s="35">
        <f>IF($B448="P",VLOOKUP($E448,'[2]Costeo-JUL26'!$B$9:$CQ$307,AM$1,0),0)</f>
        <v>0</v>
      </c>
      <c r="AN448" s="36">
        <f t="shared" si="200"/>
        <v>0</v>
      </c>
      <c r="AO448" s="36">
        <f t="shared" si="201"/>
        <v>0</v>
      </c>
      <c r="AP448" s="34">
        <f>IF($B448="P",VLOOKUP($E448,'[2]Costeo-JUL26'!$B$9:$CQ$307,AP$1,0),0)</f>
        <v>0</v>
      </c>
      <c r="AQ448" s="16">
        <f>IF($B448="P",VLOOKUP($E448,'[2]Costeo-JUL26'!$B$9:$CQ$307,AQ$1,0),0)*$G448</f>
        <v>0</v>
      </c>
      <c r="AR448" s="36">
        <f>IF($B448="P",VLOOKUP($E448,'[2]Costeo-JUL26'!$B$9:$CQ$307,AR$1,0),0)*$G448</f>
        <v>0</v>
      </c>
      <c r="AS448" s="35">
        <f>IF($B448="P",VLOOKUP($E448,'[2]Costeo-JUL26'!$B$9:$CQ$307,AS$1,0),0)</f>
        <v>0</v>
      </c>
      <c r="AT448" s="36">
        <f t="shared" si="202"/>
        <v>0</v>
      </c>
      <c r="AU448" s="36">
        <f t="shared" si="203"/>
        <v>0</v>
      </c>
      <c r="AV448" s="34">
        <f>IF($B448="P",VLOOKUP($E448,'[2]Costeo-JUL26'!$B$9:$CQ$307,AV$1,0),0)</f>
        <v>0</v>
      </c>
      <c r="AW448" s="16">
        <f>IF($B448="P",VLOOKUP($E448,'[2]Costeo-JUL26'!$B$9:$CQ$307,AW$1,0),0)*$G448</f>
        <v>0</v>
      </c>
      <c r="AX448" s="36">
        <f>IF($B448="P",VLOOKUP($E448,'[2]Costeo-JUL26'!$B$9:$CQ$307,AX$1,0),0)*$G448</f>
        <v>0</v>
      </c>
      <c r="AY448" s="35">
        <f>IF($B448="P",VLOOKUP($E448,'[2]Costeo-JUL26'!$B$9:$CQ$307,AY$1,0),0)</f>
        <v>0</v>
      </c>
      <c r="AZ448" s="36">
        <f t="shared" si="204"/>
        <v>0</v>
      </c>
      <c r="BA448" s="36">
        <f t="shared" si="205"/>
        <v>0</v>
      </c>
      <c r="BB448" s="34">
        <f>IF($B448="P",VLOOKUP($E448,'[2]Costeo-JUL26'!$B$9:$CQ$307,BB$1,0),0)</f>
        <v>0</v>
      </c>
      <c r="BC448" s="16">
        <f>IF($B448="P",VLOOKUP($E448,'[2]Costeo-JUL26'!$B$9:$CQ$307,BC$1,0),0)*$G448</f>
        <v>0</v>
      </c>
      <c r="BD448" s="36">
        <f>IF($B448="P",VLOOKUP($E448,'[2]Costeo-JUL26'!$B$9:$CQ$307,BD$1,0),0)*$G448</f>
        <v>0</v>
      </c>
      <c r="BE448" s="35">
        <f>IF($B448="P",VLOOKUP($E448,'[2]Costeo-JUL26'!$B$9:$CQ$307,BE$1,0),0)</f>
        <v>0</v>
      </c>
      <c r="BF448" s="36">
        <f t="shared" si="206"/>
        <v>0</v>
      </c>
      <c r="BG448" s="36">
        <f t="shared" si="207"/>
        <v>0</v>
      </c>
      <c r="BH448" s="34">
        <f>IF($B448="P",VLOOKUP($E448,'[2]Costeo-JUL26'!$B$9:$CQ$307,BH$1,0),0)</f>
        <v>0</v>
      </c>
      <c r="BI448" s="16">
        <f>IF($B448="P",VLOOKUP($E448,'[2]Costeo-JUL26'!$B$9:$CQ$307,BI$1,0),0)*$G448</f>
        <v>0</v>
      </c>
      <c r="BJ448" s="36">
        <f>IF($B448="P",VLOOKUP($E448,'[2]Costeo-JUL26'!$B$9:$CQ$307,BJ$1,0),0)*$G448</f>
        <v>0</v>
      </c>
      <c r="BK448" s="35">
        <f>IF(BH448=910319,0,IF($B448="P",VLOOKUP($E448,'[2]Costeo-JUL26'!$B$9:$CQ$307,BK$1,0),0))</f>
        <v>0</v>
      </c>
      <c r="BL448" s="36">
        <f t="shared" si="208"/>
        <v>0</v>
      </c>
      <c r="BM448" s="36">
        <f t="shared" si="209"/>
        <v>0</v>
      </c>
      <c r="BN448" s="34">
        <f>IF($B448="P",VLOOKUP($E448,'[2]Costeo-JUL26'!$B$9:$CQ$307,BN$1,0),0)</f>
        <v>0</v>
      </c>
      <c r="BO448" s="16">
        <f>IF($B448="P",VLOOKUP($E448,'[2]Costeo-JUL26'!$B$9:$CQ$307,BO$1,0),0)*$G448</f>
        <v>0</v>
      </c>
      <c r="BP448" s="36">
        <f>IF($B448="P",VLOOKUP($E448,'[2]Costeo-JUL26'!$B$9:$CQ$307,BP$1,0),0)*$G448</f>
        <v>0</v>
      </c>
      <c r="BQ448" s="35">
        <f>IF($B448="P",VLOOKUP($E448,'[2]Costeo-JUL26'!$B$9:$CQ$307,BQ$1,0),0)</f>
        <v>0</v>
      </c>
      <c r="BR448" s="36">
        <f t="shared" si="210"/>
        <v>0</v>
      </c>
      <c r="BS448" s="36">
        <f t="shared" si="211"/>
        <v>0</v>
      </c>
      <c r="BT448" s="34">
        <f>IF($B448="P",VLOOKUP($E448,'[2]Costeo-JUL26'!$B$9:$CQ$307,BT$1,0),0)</f>
        <v>0</v>
      </c>
      <c r="BU448" s="16">
        <f>IF($B448="P",VLOOKUP($E448,'[2]Costeo-JUL26'!$B$9:$CQ$307,BU$1,0),0)*$G448</f>
        <v>0</v>
      </c>
      <c r="BV448" s="36">
        <f>IF($B448="P",VLOOKUP($E448,'[2]Costeo-JUL26'!$B$9:$CQ$307,BV$1,0),0)*$G448</f>
        <v>0</v>
      </c>
      <c r="BW448" s="35">
        <f>IF($B448="P",VLOOKUP($E448,'[2]Costeo-JUL26'!$B$9:$CQ$307,BW$1,0),0)</f>
        <v>0</v>
      </c>
      <c r="BX448" s="36">
        <f t="shared" si="212"/>
        <v>0</v>
      </c>
      <c r="BY448" s="36">
        <f t="shared" si="213"/>
        <v>0</v>
      </c>
      <c r="BZ448" s="34">
        <f>IF($B448="P",VLOOKUP($E448,'[2]Costeo-JUL26'!$B$9:$CQ$307,BZ$1,0),0)</f>
        <v>0</v>
      </c>
      <c r="CA448" s="16">
        <f>IF($B448="P",VLOOKUP($E448,'[2]Costeo-JUL26'!$B$9:$CQ$307,CA$1,0),0)*$G448</f>
        <v>0</v>
      </c>
      <c r="CB448" s="36">
        <f>IF($B448="P",VLOOKUP($E448,'[2]Costeo-JUL26'!$B$9:$CQ$307,CB$1,0),0)*$G448</f>
        <v>0</v>
      </c>
      <c r="CC448" s="35">
        <f>IF($B448="P",VLOOKUP($E448,'[2]Costeo-JUL26'!$B$9:$CQ$307,CC$1,0),0)</f>
        <v>0</v>
      </c>
      <c r="CD448" s="36">
        <f t="shared" si="214"/>
        <v>0</v>
      </c>
      <c r="CE448" s="36">
        <f t="shared" si="215"/>
        <v>0</v>
      </c>
      <c r="CF448" s="37">
        <f t="shared" si="187"/>
        <v>0</v>
      </c>
      <c r="CG448" s="36">
        <f>IF($B448="r",VLOOKUP($E448,'[2]Costeo-JUL26'!$B$9:$CQ$307,CG$1,0),0)*$G448</f>
        <v>48715.948469999996</v>
      </c>
      <c r="CH448" s="35">
        <f>VLOOKUP($E448,'[2]TEORICOS (05.26)'!$A$8:$T$251,CH$1,0)</f>
        <v>0.14000000000000001</v>
      </c>
      <c r="CI448" s="36">
        <f t="shared" si="216"/>
        <v>26735.902414199998</v>
      </c>
      <c r="CJ448" s="37">
        <f t="shared" si="217"/>
        <v>75451.850884199986</v>
      </c>
      <c r="CM448" s="16">
        <f>SUMIFS('[1]Ajuste Inventario'!$I:$I,'[1]Ajuste Inventario'!$B:$B,E448,'[1]Ajuste Inventario'!$S:$S,D448)*-1</f>
        <v>10.166666666666666</v>
      </c>
      <c r="CN448" s="36">
        <f t="shared" si="188"/>
        <v>26604.717418329685</v>
      </c>
      <c r="CP448" t="str">
        <f t="shared" si="189"/>
        <v>502Org.Vtas Lobos</v>
      </c>
      <c r="CQ448" s="10">
        <f t="shared" si="190"/>
        <v>2616.8574509832479</v>
      </c>
    </row>
    <row r="449" spans="1:95" x14ac:dyDescent="0.25">
      <c r="A449" s="30">
        <v>46204</v>
      </c>
      <c r="B449" s="31" t="str">
        <f>VLOOKUP($E449,'[2]TEORICOS (05.26)'!$A$8:$T$251,B$1,0)</f>
        <v>R</v>
      </c>
      <c r="C449" s="32" t="str">
        <f>VLOOKUP($E449,'[2]TEORICOS (05.26)'!$A$8:$T$251,C$1,0)</f>
        <v>Ades</v>
      </c>
      <c r="D449" t="s">
        <v>226</v>
      </c>
      <c r="E449">
        <v>592</v>
      </c>
      <c r="F449" t="s">
        <v>86</v>
      </c>
      <c r="G449" s="16">
        <v>45</v>
      </c>
      <c r="H449" s="16">
        <v>63.40499999999998</v>
      </c>
      <c r="I449" s="33">
        <v>853867.14999999967</v>
      </c>
      <c r="J449" s="33">
        <v>842851.20999999973</v>
      </c>
      <c r="K449" s="34">
        <f>IF($B449="P",VLOOKUP($E449,'[2]Costeo-JUL26'!$B$9:$CQ$307,K$1,0),0)</f>
        <v>0</v>
      </c>
      <c r="L449" s="35">
        <f>VLOOKUP($E449,'[2]TEORICOS (05.26)'!$A$8:$T$251,L$1,0)</f>
        <v>0.24</v>
      </c>
      <c r="M449" s="36">
        <f t="shared" si="191"/>
        <v>0</v>
      </c>
      <c r="N449" s="35">
        <f>IF($B449="P",VLOOKUP($E449,'[2]Costeo-JUL26'!$B$9:$CQ$307,N$1,0),0)</f>
        <v>0</v>
      </c>
      <c r="O449" s="36">
        <f t="shared" si="192"/>
        <v>0</v>
      </c>
      <c r="P449" s="36">
        <f>IF($B449="P",VLOOKUP($E449,'[2]Costeo-JUL26'!$B$9:$CQ$307,P$1,0),0)*H449</f>
        <v>0</v>
      </c>
      <c r="Q449" s="36">
        <f t="shared" si="193"/>
        <v>0</v>
      </c>
      <c r="R449" s="34">
        <f>IF($B449="P",VLOOKUP($E449,'[2]Costeo-JUL26'!$B$9:$CQ$307,R$1,0),0)</f>
        <v>0</v>
      </c>
      <c r="S449" s="16">
        <f>IF($B449="P",VLOOKUP($E449,'[2]Costeo-JUL26'!$B$9:$CQ$307,S$1,0),0)*$G449</f>
        <v>0</v>
      </c>
      <c r="T449" s="36">
        <f>IF($B449="P",VLOOKUP($E449,'[2]Costeo-JUL26'!$B$9:$CQ$307,T$1,0),0)*$G449</f>
        <v>0</v>
      </c>
      <c r="U449" s="35">
        <f>IF($B449="P",VLOOKUP($E449,'[2]Costeo-JUL26'!$B$9:$CQ$307,U$1,0),0)</f>
        <v>0</v>
      </c>
      <c r="V449" s="36">
        <f t="shared" si="194"/>
        <v>0</v>
      </c>
      <c r="W449" s="36">
        <f t="shared" si="195"/>
        <v>0</v>
      </c>
      <c r="X449" s="34">
        <f>IF($B449="P",VLOOKUP($E449,'[2]Costeo-JUL26'!$B$9:$CQ$307,X$1,0),0)</f>
        <v>0</v>
      </c>
      <c r="Y449" s="16">
        <f>IF($B449="P",VLOOKUP($E449,'[2]Costeo-JUL26'!$B$9:$CQ$307,Y$1,0),0)*$G449</f>
        <v>0</v>
      </c>
      <c r="Z449" s="36">
        <f>IF($B449="P",VLOOKUP($E449,'[2]Costeo-JUL26'!$B$9:$CQ$307,Z$1,0),0)*$G449</f>
        <v>0</v>
      </c>
      <c r="AA449" s="35">
        <f>IF($B449="P",VLOOKUP($E449,'[2]Costeo-JUL26'!$B$9:$CQ$307,AA$1,0),0)</f>
        <v>0</v>
      </c>
      <c r="AB449" s="36">
        <f t="shared" si="196"/>
        <v>0</v>
      </c>
      <c r="AC449" s="36">
        <f t="shared" si="197"/>
        <v>0</v>
      </c>
      <c r="AD449" s="34">
        <f>IF($B449="P",VLOOKUP($E449,'[2]Costeo-JUL26'!$B$9:$CQ$307,AD$1,0),0)</f>
        <v>0</v>
      </c>
      <c r="AE449" s="16">
        <f>IF($B449="P",VLOOKUP($E449,'[2]Costeo-JUL26'!$B$9:$CQ$307,AE$1,0),0)*$G449</f>
        <v>0</v>
      </c>
      <c r="AF449" s="36">
        <f>IF($B449="P",VLOOKUP($E449,'[2]Costeo-JUL26'!$B$9:$CQ$307,AF$1,0),0)*$G449</f>
        <v>0</v>
      </c>
      <c r="AG449" s="35">
        <f>IF($B449="P",VLOOKUP($E449,'[2]Costeo-JUL26'!$B$9:$CQ$307,AG$1,0),0)</f>
        <v>0</v>
      </c>
      <c r="AH449" s="36">
        <f t="shared" si="198"/>
        <v>0</v>
      </c>
      <c r="AI449" s="36">
        <f t="shared" si="199"/>
        <v>0</v>
      </c>
      <c r="AJ449" s="34">
        <f>IF($B449="P",VLOOKUP($E449,'[2]Costeo-JUL26'!$B$9:$CQ$307,AJ$1,0),0)</f>
        <v>0</v>
      </c>
      <c r="AK449" s="16">
        <f>IF($B449="P",VLOOKUP($E449,'[2]Costeo-JUL26'!$B$9:$CQ$307,AK$1,0),0)*$G449</f>
        <v>0</v>
      </c>
      <c r="AL449" s="36">
        <f>IF($B449="P",VLOOKUP($E449,'[2]Costeo-JUL26'!$B$9:$CQ$307,AL$1,0),0)*$G449</f>
        <v>0</v>
      </c>
      <c r="AM449" s="35">
        <f>IF($B449="P",VLOOKUP($E449,'[2]Costeo-JUL26'!$B$9:$CQ$307,AM$1,0),0)</f>
        <v>0</v>
      </c>
      <c r="AN449" s="36">
        <f t="shared" si="200"/>
        <v>0</v>
      </c>
      <c r="AO449" s="36">
        <f t="shared" si="201"/>
        <v>0</v>
      </c>
      <c r="AP449" s="34">
        <f>IF($B449="P",VLOOKUP($E449,'[2]Costeo-JUL26'!$B$9:$CQ$307,AP$1,0),0)</f>
        <v>0</v>
      </c>
      <c r="AQ449" s="16">
        <f>IF($B449="P",VLOOKUP($E449,'[2]Costeo-JUL26'!$B$9:$CQ$307,AQ$1,0),0)*$G449</f>
        <v>0</v>
      </c>
      <c r="AR449" s="36">
        <f>IF($B449="P",VLOOKUP($E449,'[2]Costeo-JUL26'!$B$9:$CQ$307,AR$1,0),0)*$G449</f>
        <v>0</v>
      </c>
      <c r="AS449" s="35">
        <f>IF($B449="P",VLOOKUP($E449,'[2]Costeo-JUL26'!$B$9:$CQ$307,AS$1,0),0)</f>
        <v>0</v>
      </c>
      <c r="AT449" s="36">
        <f t="shared" si="202"/>
        <v>0</v>
      </c>
      <c r="AU449" s="36">
        <f t="shared" si="203"/>
        <v>0</v>
      </c>
      <c r="AV449" s="34">
        <f>IF($B449="P",VLOOKUP($E449,'[2]Costeo-JUL26'!$B$9:$CQ$307,AV$1,0),0)</f>
        <v>0</v>
      </c>
      <c r="AW449" s="16">
        <f>IF($B449="P",VLOOKUP($E449,'[2]Costeo-JUL26'!$B$9:$CQ$307,AW$1,0),0)*$G449</f>
        <v>0</v>
      </c>
      <c r="AX449" s="36">
        <f>IF($B449="P",VLOOKUP($E449,'[2]Costeo-JUL26'!$B$9:$CQ$307,AX$1,0),0)*$G449</f>
        <v>0</v>
      </c>
      <c r="AY449" s="35">
        <f>IF($B449="P",VLOOKUP($E449,'[2]Costeo-JUL26'!$B$9:$CQ$307,AY$1,0),0)</f>
        <v>0</v>
      </c>
      <c r="AZ449" s="36">
        <f t="shared" si="204"/>
        <v>0</v>
      </c>
      <c r="BA449" s="36">
        <f t="shared" si="205"/>
        <v>0</v>
      </c>
      <c r="BB449" s="34">
        <f>IF($B449="P",VLOOKUP($E449,'[2]Costeo-JUL26'!$B$9:$CQ$307,BB$1,0),0)</f>
        <v>0</v>
      </c>
      <c r="BC449" s="16">
        <f>IF($B449="P",VLOOKUP($E449,'[2]Costeo-JUL26'!$B$9:$CQ$307,BC$1,0),0)*$G449</f>
        <v>0</v>
      </c>
      <c r="BD449" s="36">
        <f>IF($B449="P",VLOOKUP($E449,'[2]Costeo-JUL26'!$B$9:$CQ$307,BD$1,0),0)*$G449</f>
        <v>0</v>
      </c>
      <c r="BE449" s="35">
        <f>IF($B449="P",VLOOKUP($E449,'[2]Costeo-JUL26'!$B$9:$CQ$307,BE$1,0),0)</f>
        <v>0</v>
      </c>
      <c r="BF449" s="36">
        <f t="shared" si="206"/>
        <v>0</v>
      </c>
      <c r="BG449" s="36">
        <f t="shared" si="207"/>
        <v>0</v>
      </c>
      <c r="BH449" s="34">
        <f>IF($B449="P",VLOOKUP($E449,'[2]Costeo-JUL26'!$B$9:$CQ$307,BH$1,0),0)</f>
        <v>0</v>
      </c>
      <c r="BI449" s="16">
        <f>IF($B449="P",VLOOKUP($E449,'[2]Costeo-JUL26'!$B$9:$CQ$307,BI$1,0),0)*$G449</f>
        <v>0</v>
      </c>
      <c r="BJ449" s="36">
        <f>IF($B449="P",VLOOKUP($E449,'[2]Costeo-JUL26'!$B$9:$CQ$307,BJ$1,0),0)*$G449</f>
        <v>0</v>
      </c>
      <c r="BK449" s="35">
        <f>IF(BH449=910319,0,IF($B449="P",VLOOKUP($E449,'[2]Costeo-JUL26'!$B$9:$CQ$307,BK$1,0),0))</f>
        <v>0</v>
      </c>
      <c r="BL449" s="36">
        <f t="shared" si="208"/>
        <v>0</v>
      </c>
      <c r="BM449" s="36">
        <f t="shared" si="209"/>
        <v>0</v>
      </c>
      <c r="BN449" s="34">
        <f>IF($B449="P",VLOOKUP($E449,'[2]Costeo-JUL26'!$B$9:$CQ$307,BN$1,0),0)</f>
        <v>0</v>
      </c>
      <c r="BO449" s="16">
        <f>IF($B449="P",VLOOKUP($E449,'[2]Costeo-JUL26'!$B$9:$CQ$307,BO$1,0),0)*$G449</f>
        <v>0</v>
      </c>
      <c r="BP449" s="36">
        <f>IF($B449="P",VLOOKUP($E449,'[2]Costeo-JUL26'!$B$9:$CQ$307,BP$1,0),0)*$G449</f>
        <v>0</v>
      </c>
      <c r="BQ449" s="35">
        <f>IF($B449="P",VLOOKUP($E449,'[2]Costeo-JUL26'!$B$9:$CQ$307,BQ$1,0),0)</f>
        <v>0</v>
      </c>
      <c r="BR449" s="36">
        <f t="shared" si="210"/>
        <v>0</v>
      </c>
      <c r="BS449" s="36">
        <f t="shared" si="211"/>
        <v>0</v>
      </c>
      <c r="BT449" s="34">
        <f>IF($B449="P",VLOOKUP($E449,'[2]Costeo-JUL26'!$B$9:$CQ$307,BT$1,0),0)</f>
        <v>0</v>
      </c>
      <c r="BU449" s="16">
        <f>IF($B449="P",VLOOKUP($E449,'[2]Costeo-JUL26'!$B$9:$CQ$307,BU$1,0),0)*$G449</f>
        <v>0</v>
      </c>
      <c r="BV449" s="36">
        <f>IF($B449="P",VLOOKUP($E449,'[2]Costeo-JUL26'!$B$9:$CQ$307,BV$1,0),0)*$G449</f>
        <v>0</v>
      </c>
      <c r="BW449" s="35">
        <f>IF($B449="P",VLOOKUP($E449,'[2]Costeo-JUL26'!$B$9:$CQ$307,BW$1,0),0)</f>
        <v>0</v>
      </c>
      <c r="BX449" s="36">
        <f t="shared" si="212"/>
        <v>0</v>
      </c>
      <c r="BY449" s="36">
        <f t="shared" si="213"/>
        <v>0</v>
      </c>
      <c r="BZ449" s="34">
        <f>IF($B449="P",VLOOKUP($E449,'[2]Costeo-JUL26'!$B$9:$CQ$307,BZ$1,0),0)</f>
        <v>0</v>
      </c>
      <c r="CA449" s="16">
        <f>IF($B449="P",VLOOKUP($E449,'[2]Costeo-JUL26'!$B$9:$CQ$307,CA$1,0),0)*$G449</f>
        <v>0</v>
      </c>
      <c r="CB449" s="36">
        <f>IF($B449="P",VLOOKUP($E449,'[2]Costeo-JUL26'!$B$9:$CQ$307,CB$1,0),0)*$G449</f>
        <v>0</v>
      </c>
      <c r="CC449" s="35">
        <f>IF($B449="P",VLOOKUP($E449,'[2]Costeo-JUL26'!$B$9:$CQ$307,CC$1,0),0)</f>
        <v>0</v>
      </c>
      <c r="CD449" s="36">
        <f t="shared" si="214"/>
        <v>0</v>
      </c>
      <c r="CE449" s="36">
        <f t="shared" si="215"/>
        <v>0</v>
      </c>
      <c r="CF449" s="37">
        <f t="shared" si="187"/>
        <v>0</v>
      </c>
      <c r="CG449" s="36">
        <f>IF($B449="r",VLOOKUP($E449,'[2]Costeo-JUL26'!$B$9:$CQ$307,CG$1,0),0)*$G449</f>
        <v>353905.64999999997</v>
      </c>
      <c r="CH449" s="35">
        <f>VLOOKUP($E449,'[2]TEORICOS (05.26)'!$A$8:$T$251,CH$1,0)</f>
        <v>0.14000000000000001</v>
      </c>
      <c r="CI449" s="36">
        <f t="shared" si="216"/>
        <v>152737.49939999994</v>
      </c>
      <c r="CJ449" s="37">
        <f t="shared" si="217"/>
        <v>506643.14939999988</v>
      </c>
      <c r="CM449" s="16">
        <f>SUMIFS('[1]Ajuste Inventario'!$I:$I,'[1]Ajuste Inventario'!$B:$B,E449,'[1]Ajuste Inventario'!$S:$S,D449)*-1</f>
        <v>2</v>
      </c>
      <c r="CN449" s="36">
        <f t="shared" si="188"/>
        <v>22517.473306666659</v>
      </c>
      <c r="CP449" t="str">
        <f t="shared" si="189"/>
        <v>592Org.Vtas Lobos</v>
      </c>
      <c r="CQ449" s="10">
        <f t="shared" si="190"/>
        <v>11258.73665333333</v>
      </c>
    </row>
    <row r="450" spans="1:95" x14ac:dyDescent="0.25">
      <c r="A450" s="30">
        <v>46204</v>
      </c>
      <c r="B450" s="31" t="str">
        <f>VLOOKUP($E450,'[2]TEORICOS (05.26)'!$A$8:$T$251,B$1,0)</f>
        <v>P</v>
      </c>
      <c r="C450" s="32" t="str">
        <f>VLOOKUP($E450,'[2]TEORICOS (05.26)'!$A$8:$T$251,C$1,0)</f>
        <v>Sprite</v>
      </c>
      <c r="D450" t="s">
        <v>226</v>
      </c>
      <c r="E450">
        <v>610</v>
      </c>
      <c r="F450" t="s">
        <v>87</v>
      </c>
      <c r="G450" s="16">
        <v>170</v>
      </c>
      <c r="H450" s="16">
        <v>251.4300000000004</v>
      </c>
      <c r="I450" s="33">
        <v>4854298.05</v>
      </c>
      <c r="J450" s="33">
        <v>4562732.120000001</v>
      </c>
      <c r="K450" s="34">
        <f>IF($B450="P",VLOOKUP($E450,'[2]Costeo-JUL26'!$B$9:$CQ$307,K$1,0),0)</f>
        <v>933147</v>
      </c>
      <c r="L450" s="35">
        <f>VLOOKUP($E450,'[2]TEORICOS (05.26)'!$A$8:$T$251,L$1,0)</f>
        <v>0.25119999999999998</v>
      </c>
      <c r="M450" s="36">
        <f t="shared" si="191"/>
        <v>1146158.3085440001</v>
      </c>
      <c r="N450" s="35">
        <f>IF($B450="P",VLOOKUP($E450,'[2]Costeo-JUL26'!$B$9:$CQ$307,N$1,0),0)</f>
        <v>5.0000000000000001E-3</v>
      </c>
      <c r="O450" s="36">
        <f t="shared" si="192"/>
        <v>5730.7915427200005</v>
      </c>
      <c r="P450" s="36">
        <f>IF($B450="P",VLOOKUP($E450,'[2]Costeo-JUL26'!$B$9:$CQ$307,P$1,0),0)*H450</f>
        <v>0</v>
      </c>
      <c r="Q450" s="36">
        <f t="shared" si="193"/>
        <v>1151889.1000867202</v>
      </c>
      <c r="R450" s="34">
        <f>IF($B450="P",VLOOKUP($E450,'[2]Costeo-JUL26'!$B$9:$CQ$307,R$1,0),0)</f>
        <v>902332</v>
      </c>
      <c r="S450" s="16">
        <f>IF($B450="P",VLOOKUP($E450,'[2]Costeo-JUL26'!$B$9:$CQ$307,S$1,0),0)*$G450</f>
        <v>136.9452</v>
      </c>
      <c r="T450" s="36">
        <f>IF($B450="P",VLOOKUP($E450,'[2]Costeo-JUL26'!$B$9:$CQ$307,T$1,0),0)*$G450</f>
        <v>95526.657602832405</v>
      </c>
      <c r="U450" s="35">
        <f>IF($B450="P",VLOOKUP($E450,'[2]Costeo-JUL26'!$B$9:$CQ$307,U$1,0),0)</f>
        <v>1.4999999999999999E-2</v>
      </c>
      <c r="V450" s="36">
        <f t="shared" si="194"/>
        <v>1432.8998640424861</v>
      </c>
      <c r="W450" s="36">
        <f t="shared" si="195"/>
        <v>96959.557466874889</v>
      </c>
      <c r="X450" s="34">
        <f>IF($B450="P",VLOOKUP($E450,'[2]Costeo-JUL26'!$B$9:$CQ$307,X$1,0),0)</f>
        <v>902338</v>
      </c>
      <c r="Y450" s="16">
        <f>IF($B450="P",VLOOKUP($E450,'[2]Costeo-JUL26'!$B$9:$CQ$307,Y$1,0),0)*$G450</f>
        <v>11.309759999999999</v>
      </c>
      <c r="Z450" s="36">
        <f>IF($B450="P",VLOOKUP($E450,'[2]Costeo-JUL26'!$B$9:$CQ$307,Z$1,0),0)*$G450</f>
        <v>3197.7215424000001</v>
      </c>
      <c r="AA450" s="35">
        <f>IF($B450="P",VLOOKUP($E450,'[2]Costeo-JUL26'!$B$9:$CQ$307,AA$1,0),0)</f>
        <v>0.45</v>
      </c>
      <c r="AB450" s="36">
        <f t="shared" si="196"/>
        <v>1438.9746940800001</v>
      </c>
      <c r="AC450" s="36">
        <f t="shared" si="197"/>
        <v>4636.6962364800002</v>
      </c>
      <c r="AD450" s="34">
        <f>IF($B450="P",VLOOKUP($E450,'[2]Costeo-JUL26'!$B$9:$CQ$307,AD$1,0),0)</f>
        <v>933139</v>
      </c>
      <c r="AE450" s="16">
        <f>IF($B450="P",VLOOKUP($E450,'[2]Costeo-JUL26'!$B$9:$CQ$307,AE$1,0),0)*$G450</f>
        <v>4080</v>
      </c>
      <c r="AF450" s="36">
        <f>IF($B450="P",VLOOKUP($E450,'[2]Costeo-JUL26'!$B$9:$CQ$307,AF$1,0),0)*$G450</f>
        <v>44221.161599999999</v>
      </c>
      <c r="AG450" s="35">
        <f>IF($B450="P",VLOOKUP($E450,'[2]Costeo-JUL26'!$B$9:$CQ$307,AG$1,0),0)</f>
        <v>6.0000000000000001E-3</v>
      </c>
      <c r="AH450" s="36">
        <f t="shared" si="198"/>
        <v>265.32696959999998</v>
      </c>
      <c r="AI450" s="36">
        <f t="shared" si="199"/>
        <v>44486.488569599998</v>
      </c>
      <c r="AJ450" s="34">
        <f>IF($B450="P",VLOOKUP($E450,'[2]Costeo-JUL26'!$B$9:$CQ$307,AJ$1,0),0)</f>
        <v>938243</v>
      </c>
      <c r="AK450" s="16">
        <f>IF($B450="P",VLOOKUP($E450,'[2]Costeo-JUL26'!$B$9:$CQ$307,AK$1,0),0)*$G450</f>
        <v>4080</v>
      </c>
      <c r="AL450" s="36">
        <f>IF($B450="P",VLOOKUP($E450,'[2]Costeo-JUL26'!$B$9:$CQ$307,AL$1,0),0)*$G450</f>
        <v>100917.08640000001</v>
      </c>
      <c r="AM450" s="35">
        <f>IF($B450="P",VLOOKUP($E450,'[2]Costeo-JUL26'!$B$9:$CQ$307,AM$1,0),0)</f>
        <v>1.7999999999999999E-2</v>
      </c>
      <c r="AN450" s="36">
        <f t="shared" si="200"/>
        <v>1816.5075552000001</v>
      </c>
      <c r="AO450" s="36">
        <f t="shared" si="201"/>
        <v>102733.59395520002</v>
      </c>
      <c r="AP450" s="34">
        <f>IF($B450="P",VLOOKUP($E450,'[2]Costeo-JUL26'!$B$9:$CQ$307,AP$1,0),0)</f>
        <v>0</v>
      </c>
      <c r="AQ450" s="16">
        <f>IF($B450="P",VLOOKUP($E450,'[2]Costeo-JUL26'!$B$9:$CQ$307,AQ$1,0),0)*$G450</f>
        <v>0</v>
      </c>
      <c r="AR450" s="36">
        <f>IF($B450="P",VLOOKUP($E450,'[2]Costeo-JUL26'!$B$9:$CQ$307,AR$1,0),0)*$G450</f>
        <v>0</v>
      </c>
      <c r="AS450" s="35">
        <f>IF($B450="P",VLOOKUP($E450,'[2]Costeo-JUL26'!$B$9:$CQ$307,AS$1,0),0)</f>
        <v>0</v>
      </c>
      <c r="AT450" s="36">
        <f t="shared" si="202"/>
        <v>0</v>
      </c>
      <c r="AU450" s="36">
        <f t="shared" si="203"/>
        <v>0</v>
      </c>
      <c r="AV450" s="34">
        <f>IF($B450="P",VLOOKUP($E450,'[2]Costeo-JUL26'!$B$9:$CQ$307,AV$1,0),0)</f>
        <v>0</v>
      </c>
      <c r="AW450" s="16">
        <f>IF($B450="P",VLOOKUP($E450,'[2]Costeo-JUL26'!$B$9:$CQ$307,AW$1,0),0)*$G450</f>
        <v>0</v>
      </c>
      <c r="AX450" s="36">
        <f>IF($B450="P",VLOOKUP($E450,'[2]Costeo-JUL26'!$B$9:$CQ$307,AX$1,0),0)*$G450</f>
        <v>0</v>
      </c>
      <c r="AY450" s="35">
        <f>IF($B450="P",VLOOKUP($E450,'[2]Costeo-JUL26'!$B$9:$CQ$307,AY$1,0),0)</f>
        <v>0</v>
      </c>
      <c r="AZ450" s="36">
        <f t="shared" si="204"/>
        <v>0</v>
      </c>
      <c r="BA450" s="36">
        <f t="shared" si="205"/>
        <v>0</v>
      </c>
      <c r="BB450" s="34">
        <f>IF($B450="P",VLOOKUP($E450,'[2]Costeo-JUL26'!$B$9:$CQ$307,BB$1,0),0)</f>
        <v>0</v>
      </c>
      <c r="BC450" s="16">
        <f>IF($B450="P",VLOOKUP($E450,'[2]Costeo-JUL26'!$B$9:$CQ$307,BC$1,0),0)*$G450</f>
        <v>0</v>
      </c>
      <c r="BD450" s="36">
        <f>IF($B450="P",VLOOKUP($E450,'[2]Costeo-JUL26'!$B$9:$CQ$307,BD$1,0),0)*$G450</f>
        <v>0</v>
      </c>
      <c r="BE450" s="35">
        <f>IF($B450="P",VLOOKUP($E450,'[2]Costeo-JUL26'!$B$9:$CQ$307,BE$1,0),0)</f>
        <v>0</v>
      </c>
      <c r="BF450" s="36">
        <f t="shared" si="206"/>
        <v>0</v>
      </c>
      <c r="BG450" s="36">
        <f t="shared" si="207"/>
        <v>0</v>
      </c>
      <c r="BH450" s="34">
        <f>IF($B450="P",VLOOKUP($E450,'[2]Costeo-JUL26'!$B$9:$CQ$307,BH$1,0),0)</f>
        <v>0</v>
      </c>
      <c r="BI450" s="16">
        <f>IF($B450="P",VLOOKUP($E450,'[2]Costeo-JUL26'!$B$9:$CQ$307,BI$1,0),0)*$G450</f>
        <v>0</v>
      </c>
      <c r="BJ450" s="36">
        <f>IF($B450="P",VLOOKUP($E450,'[2]Costeo-JUL26'!$B$9:$CQ$307,BJ$1,0),0)*$G450</f>
        <v>0</v>
      </c>
      <c r="BK450" s="35">
        <f>IF(BH450=910319,0,IF($B450="P",VLOOKUP($E450,'[2]Costeo-JUL26'!$B$9:$CQ$307,BK$1,0),0))</f>
        <v>0</v>
      </c>
      <c r="BL450" s="36">
        <f t="shared" si="208"/>
        <v>0</v>
      </c>
      <c r="BM450" s="36">
        <f t="shared" si="209"/>
        <v>0</v>
      </c>
      <c r="BN450" s="34">
        <f>IF($B450="P",VLOOKUP($E450,'[2]Costeo-JUL26'!$B$9:$CQ$307,BN$1,0),0)</f>
        <v>0</v>
      </c>
      <c r="BO450" s="16">
        <f>IF($B450="P",VLOOKUP($E450,'[2]Costeo-JUL26'!$B$9:$CQ$307,BO$1,0),0)*$G450</f>
        <v>0</v>
      </c>
      <c r="BP450" s="36">
        <f>IF($B450="P",VLOOKUP($E450,'[2]Costeo-JUL26'!$B$9:$CQ$307,BP$1,0),0)*$G450</f>
        <v>0</v>
      </c>
      <c r="BQ450" s="35">
        <f>IF($B450="P",VLOOKUP($E450,'[2]Costeo-JUL26'!$B$9:$CQ$307,BQ$1,0),0)</f>
        <v>0</v>
      </c>
      <c r="BR450" s="36">
        <f t="shared" si="210"/>
        <v>0</v>
      </c>
      <c r="BS450" s="36">
        <f t="shared" si="211"/>
        <v>0</v>
      </c>
      <c r="BT450" s="34">
        <f>IF($B450="P",VLOOKUP($E450,'[2]Costeo-JUL26'!$B$9:$CQ$307,BT$1,0),0)</f>
        <v>0</v>
      </c>
      <c r="BU450" s="16">
        <f>IF($B450="P",VLOOKUP($E450,'[2]Costeo-JUL26'!$B$9:$CQ$307,BU$1,0),0)*$G450</f>
        <v>0</v>
      </c>
      <c r="BV450" s="36">
        <f>IF($B450="P",VLOOKUP($E450,'[2]Costeo-JUL26'!$B$9:$CQ$307,BV$1,0),0)*$G450</f>
        <v>0</v>
      </c>
      <c r="BW450" s="35">
        <f>IF($B450="P",VLOOKUP($E450,'[2]Costeo-JUL26'!$B$9:$CQ$307,BW$1,0),0)</f>
        <v>0</v>
      </c>
      <c r="BX450" s="36">
        <f t="shared" si="212"/>
        <v>0</v>
      </c>
      <c r="BY450" s="36">
        <f t="shared" si="213"/>
        <v>0</v>
      </c>
      <c r="BZ450" s="34">
        <f>IF($B450="P",VLOOKUP($E450,'[2]Costeo-JUL26'!$B$9:$CQ$307,BZ$1,0),0)</f>
        <v>0</v>
      </c>
      <c r="CA450" s="16">
        <f>IF($B450="P",VLOOKUP($E450,'[2]Costeo-JUL26'!$B$9:$CQ$307,CA$1,0),0)*$G450</f>
        <v>0</v>
      </c>
      <c r="CB450" s="36">
        <f>IF($B450="P",VLOOKUP($E450,'[2]Costeo-JUL26'!$B$9:$CQ$307,CB$1,0),0)*$G450</f>
        <v>0</v>
      </c>
      <c r="CC450" s="35">
        <f>IF($B450="P",VLOOKUP($E450,'[2]Costeo-JUL26'!$B$9:$CQ$307,CC$1,0),0)</f>
        <v>0</v>
      </c>
      <c r="CD450" s="36">
        <f t="shared" si="214"/>
        <v>0</v>
      </c>
      <c r="CE450" s="36">
        <f t="shared" si="215"/>
        <v>0</v>
      </c>
      <c r="CF450" s="37">
        <f t="shared" si="187"/>
        <v>1400705.436314875</v>
      </c>
      <c r="CG450" s="36">
        <f>IF($B450="r",VLOOKUP($E450,'[2]Costeo-JUL26'!$B$9:$CQ$307,CG$1,0),0)*$G450</f>
        <v>0</v>
      </c>
      <c r="CH450" s="35">
        <f>VLOOKUP($E450,'[2]TEORICOS (05.26)'!$A$8:$T$251,CH$1,0)</f>
        <v>0</v>
      </c>
      <c r="CI450" s="36">
        <f t="shared" si="216"/>
        <v>0</v>
      </c>
      <c r="CJ450" s="37">
        <f t="shared" si="217"/>
        <v>0</v>
      </c>
      <c r="CM450" s="16">
        <f>SUMIFS('[1]Ajuste Inventario'!$I:$I,'[1]Ajuste Inventario'!$B:$B,E450,'[1]Ajuste Inventario'!$S:$S,D450)*-1</f>
        <v>-1</v>
      </c>
      <c r="CN450" s="36">
        <f t="shared" si="188"/>
        <v>-8239.4437430286762</v>
      </c>
      <c r="CP450" t="str">
        <f t="shared" si="189"/>
        <v>610Org.Vtas Lobos</v>
      </c>
      <c r="CQ450" s="10">
        <f t="shared" si="190"/>
        <v>8239.4437430286762</v>
      </c>
    </row>
    <row r="451" spans="1:95" x14ac:dyDescent="0.25">
      <c r="A451" s="30">
        <v>46204</v>
      </c>
      <c r="B451" s="31" t="str">
        <f>VLOOKUP($E451,'[2]TEORICOS (05.26)'!$A$8:$T$251,B$1,0)</f>
        <v>R</v>
      </c>
      <c r="C451" s="32" t="str">
        <f>VLOOKUP($E451,'[2]TEORICOS (05.26)'!$A$8:$T$251,C$1,0)</f>
        <v>Sprite</v>
      </c>
      <c r="D451" t="s">
        <v>226</v>
      </c>
      <c r="E451">
        <v>618</v>
      </c>
      <c r="F451" t="s">
        <v>88</v>
      </c>
      <c r="G451" s="16">
        <v>573</v>
      </c>
      <c r="H451" s="16">
        <v>214.30199999999917</v>
      </c>
      <c r="I451" s="33">
        <v>4544466.2299999809</v>
      </c>
      <c r="J451" s="33">
        <v>4303804.6499999827</v>
      </c>
      <c r="K451" s="34">
        <f>IF($B451="P",VLOOKUP($E451,'[2]Costeo-JUL26'!$B$9:$CQ$307,K$1,0),0)</f>
        <v>0</v>
      </c>
      <c r="L451" s="35">
        <f>VLOOKUP($E451,'[2]TEORICOS (05.26)'!$A$8:$T$251,L$1,0)</f>
        <v>0.25119999999999998</v>
      </c>
      <c r="M451" s="36">
        <f t="shared" si="191"/>
        <v>0</v>
      </c>
      <c r="N451" s="35">
        <f>IF($B451="P",VLOOKUP($E451,'[2]Costeo-JUL26'!$B$9:$CQ$307,N$1,0),0)</f>
        <v>0</v>
      </c>
      <c r="O451" s="36">
        <f t="shared" si="192"/>
        <v>0</v>
      </c>
      <c r="P451" s="36">
        <f>IF($B451="P",VLOOKUP($E451,'[2]Costeo-JUL26'!$B$9:$CQ$307,P$1,0),0)*H451</f>
        <v>0</v>
      </c>
      <c r="Q451" s="36">
        <f t="shared" si="193"/>
        <v>0</v>
      </c>
      <c r="R451" s="34">
        <f>IF($B451="P",VLOOKUP($E451,'[2]Costeo-JUL26'!$B$9:$CQ$307,R$1,0),0)</f>
        <v>0</v>
      </c>
      <c r="S451" s="16">
        <f>IF($B451="P",VLOOKUP($E451,'[2]Costeo-JUL26'!$B$9:$CQ$307,S$1,0),0)*$G451</f>
        <v>0</v>
      </c>
      <c r="T451" s="36">
        <f>IF($B451="P",VLOOKUP($E451,'[2]Costeo-JUL26'!$B$9:$CQ$307,T$1,0),0)*$G451</f>
        <v>0</v>
      </c>
      <c r="U451" s="35">
        <f>IF($B451="P",VLOOKUP($E451,'[2]Costeo-JUL26'!$B$9:$CQ$307,U$1,0),0)</f>
        <v>0</v>
      </c>
      <c r="V451" s="36">
        <f t="shared" si="194"/>
        <v>0</v>
      </c>
      <c r="W451" s="36">
        <f t="shared" si="195"/>
        <v>0</v>
      </c>
      <c r="X451" s="34">
        <f>IF($B451="P",VLOOKUP($E451,'[2]Costeo-JUL26'!$B$9:$CQ$307,X$1,0),0)</f>
        <v>0</v>
      </c>
      <c r="Y451" s="16">
        <f>IF($B451="P",VLOOKUP($E451,'[2]Costeo-JUL26'!$B$9:$CQ$307,Y$1,0),0)*$G451</f>
        <v>0</v>
      </c>
      <c r="Z451" s="36">
        <f>IF($B451="P",VLOOKUP($E451,'[2]Costeo-JUL26'!$B$9:$CQ$307,Z$1,0),0)*$G451</f>
        <v>0</v>
      </c>
      <c r="AA451" s="35">
        <f>IF($B451="P",VLOOKUP($E451,'[2]Costeo-JUL26'!$B$9:$CQ$307,AA$1,0),0)</f>
        <v>0</v>
      </c>
      <c r="AB451" s="36">
        <f t="shared" si="196"/>
        <v>0</v>
      </c>
      <c r="AC451" s="36">
        <f t="shared" si="197"/>
        <v>0</v>
      </c>
      <c r="AD451" s="34">
        <f>IF($B451="P",VLOOKUP($E451,'[2]Costeo-JUL26'!$B$9:$CQ$307,AD$1,0),0)</f>
        <v>0</v>
      </c>
      <c r="AE451" s="16">
        <f>IF($B451="P",VLOOKUP($E451,'[2]Costeo-JUL26'!$B$9:$CQ$307,AE$1,0),0)*$G451</f>
        <v>0</v>
      </c>
      <c r="AF451" s="36">
        <f>IF($B451="P",VLOOKUP($E451,'[2]Costeo-JUL26'!$B$9:$CQ$307,AF$1,0),0)*$G451</f>
        <v>0</v>
      </c>
      <c r="AG451" s="35">
        <f>IF($B451="P",VLOOKUP($E451,'[2]Costeo-JUL26'!$B$9:$CQ$307,AG$1,0),0)</f>
        <v>0</v>
      </c>
      <c r="AH451" s="36">
        <f t="shared" si="198"/>
        <v>0</v>
      </c>
      <c r="AI451" s="36">
        <f t="shared" si="199"/>
        <v>0</v>
      </c>
      <c r="AJ451" s="34">
        <f>IF($B451="P",VLOOKUP($E451,'[2]Costeo-JUL26'!$B$9:$CQ$307,AJ$1,0),0)</f>
        <v>0</v>
      </c>
      <c r="AK451" s="16">
        <f>IF($B451="P",VLOOKUP($E451,'[2]Costeo-JUL26'!$B$9:$CQ$307,AK$1,0),0)*$G451</f>
        <v>0</v>
      </c>
      <c r="AL451" s="36">
        <f>IF($B451="P",VLOOKUP($E451,'[2]Costeo-JUL26'!$B$9:$CQ$307,AL$1,0),0)*$G451</f>
        <v>0</v>
      </c>
      <c r="AM451" s="35">
        <f>IF($B451="P",VLOOKUP($E451,'[2]Costeo-JUL26'!$B$9:$CQ$307,AM$1,0),0)</f>
        <v>0</v>
      </c>
      <c r="AN451" s="36">
        <f t="shared" si="200"/>
        <v>0</v>
      </c>
      <c r="AO451" s="36">
        <f t="shared" si="201"/>
        <v>0</v>
      </c>
      <c r="AP451" s="34">
        <f>IF($B451="P",VLOOKUP($E451,'[2]Costeo-JUL26'!$B$9:$CQ$307,AP$1,0),0)</f>
        <v>0</v>
      </c>
      <c r="AQ451" s="16">
        <f>IF($B451="P",VLOOKUP($E451,'[2]Costeo-JUL26'!$B$9:$CQ$307,AQ$1,0),0)*$G451</f>
        <v>0</v>
      </c>
      <c r="AR451" s="36">
        <f>IF($B451="P",VLOOKUP($E451,'[2]Costeo-JUL26'!$B$9:$CQ$307,AR$1,0),0)*$G451</f>
        <v>0</v>
      </c>
      <c r="AS451" s="35">
        <f>IF($B451="P",VLOOKUP($E451,'[2]Costeo-JUL26'!$B$9:$CQ$307,AS$1,0),0)</f>
        <v>0</v>
      </c>
      <c r="AT451" s="36">
        <f t="shared" si="202"/>
        <v>0</v>
      </c>
      <c r="AU451" s="36">
        <f t="shared" si="203"/>
        <v>0</v>
      </c>
      <c r="AV451" s="34">
        <f>IF($B451="P",VLOOKUP($E451,'[2]Costeo-JUL26'!$B$9:$CQ$307,AV$1,0),0)</f>
        <v>0</v>
      </c>
      <c r="AW451" s="16">
        <f>IF($B451="P",VLOOKUP($E451,'[2]Costeo-JUL26'!$B$9:$CQ$307,AW$1,0),0)*$G451</f>
        <v>0</v>
      </c>
      <c r="AX451" s="36">
        <f>IF($B451="P",VLOOKUP($E451,'[2]Costeo-JUL26'!$B$9:$CQ$307,AX$1,0),0)*$G451</f>
        <v>0</v>
      </c>
      <c r="AY451" s="35">
        <f>IF($B451="P",VLOOKUP($E451,'[2]Costeo-JUL26'!$B$9:$CQ$307,AY$1,0),0)</f>
        <v>0</v>
      </c>
      <c r="AZ451" s="36">
        <f t="shared" si="204"/>
        <v>0</v>
      </c>
      <c r="BA451" s="36">
        <f t="shared" si="205"/>
        <v>0</v>
      </c>
      <c r="BB451" s="34">
        <f>IF($B451="P",VLOOKUP($E451,'[2]Costeo-JUL26'!$B$9:$CQ$307,BB$1,0),0)</f>
        <v>0</v>
      </c>
      <c r="BC451" s="16">
        <f>IF($B451="P",VLOOKUP($E451,'[2]Costeo-JUL26'!$B$9:$CQ$307,BC$1,0),0)*$G451</f>
        <v>0</v>
      </c>
      <c r="BD451" s="36">
        <f>IF($B451="P",VLOOKUP($E451,'[2]Costeo-JUL26'!$B$9:$CQ$307,BD$1,0),0)*$G451</f>
        <v>0</v>
      </c>
      <c r="BE451" s="35">
        <f>IF($B451="P",VLOOKUP($E451,'[2]Costeo-JUL26'!$B$9:$CQ$307,BE$1,0),0)</f>
        <v>0</v>
      </c>
      <c r="BF451" s="36">
        <f t="shared" si="206"/>
        <v>0</v>
      </c>
      <c r="BG451" s="36">
        <f t="shared" si="207"/>
        <v>0</v>
      </c>
      <c r="BH451" s="34">
        <f>IF($B451="P",VLOOKUP($E451,'[2]Costeo-JUL26'!$B$9:$CQ$307,BH$1,0),0)</f>
        <v>0</v>
      </c>
      <c r="BI451" s="16">
        <f>IF($B451="P",VLOOKUP($E451,'[2]Costeo-JUL26'!$B$9:$CQ$307,BI$1,0),0)*$G451</f>
        <v>0</v>
      </c>
      <c r="BJ451" s="36">
        <f>IF($B451="P",VLOOKUP($E451,'[2]Costeo-JUL26'!$B$9:$CQ$307,BJ$1,0),0)*$G451</f>
        <v>0</v>
      </c>
      <c r="BK451" s="35">
        <f>IF(BH451=910319,0,IF($B451="P",VLOOKUP($E451,'[2]Costeo-JUL26'!$B$9:$CQ$307,BK$1,0),0))</f>
        <v>0</v>
      </c>
      <c r="BL451" s="36">
        <f t="shared" si="208"/>
        <v>0</v>
      </c>
      <c r="BM451" s="36">
        <f t="shared" si="209"/>
        <v>0</v>
      </c>
      <c r="BN451" s="34">
        <f>IF($B451="P",VLOOKUP($E451,'[2]Costeo-JUL26'!$B$9:$CQ$307,BN$1,0),0)</f>
        <v>0</v>
      </c>
      <c r="BO451" s="16">
        <f>IF($B451="P",VLOOKUP($E451,'[2]Costeo-JUL26'!$B$9:$CQ$307,BO$1,0),0)*$G451</f>
        <v>0</v>
      </c>
      <c r="BP451" s="36">
        <f>IF($B451="P",VLOOKUP($E451,'[2]Costeo-JUL26'!$B$9:$CQ$307,BP$1,0),0)*$G451</f>
        <v>0</v>
      </c>
      <c r="BQ451" s="35">
        <f>IF($B451="P",VLOOKUP($E451,'[2]Costeo-JUL26'!$B$9:$CQ$307,BQ$1,0),0)</f>
        <v>0</v>
      </c>
      <c r="BR451" s="36">
        <f t="shared" si="210"/>
        <v>0</v>
      </c>
      <c r="BS451" s="36">
        <f t="shared" si="211"/>
        <v>0</v>
      </c>
      <c r="BT451" s="34">
        <f>IF($B451="P",VLOOKUP($E451,'[2]Costeo-JUL26'!$B$9:$CQ$307,BT$1,0),0)</f>
        <v>0</v>
      </c>
      <c r="BU451" s="16">
        <f>IF($B451="P",VLOOKUP($E451,'[2]Costeo-JUL26'!$B$9:$CQ$307,BU$1,0),0)*$G451</f>
        <v>0</v>
      </c>
      <c r="BV451" s="36">
        <f>IF($B451="P",VLOOKUP($E451,'[2]Costeo-JUL26'!$B$9:$CQ$307,BV$1,0),0)*$G451</f>
        <v>0</v>
      </c>
      <c r="BW451" s="35">
        <f>IF($B451="P",VLOOKUP($E451,'[2]Costeo-JUL26'!$B$9:$CQ$307,BW$1,0),0)</f>
        <v>0</v>
      </c>
      <c r="BX451" s="36">
        <f t="shared" si="212"/>
        <v>0</v>
      </c>
      <c r="BY451" s="36">
        <f t="shared" si="213"/>
        <v>0</v>
      </c>
      <c r="BZ451" s="34">
        <f>IF($B451="P",VLOOKUP($E451,'[2]Costeo-JUL26'!$B$9:$CQ$307,BZ$1,0),0)</f>
        <v>0</v>
      </c>
      <c r="CA451" s="16">
        <f>IF($B451="P",VLOOKUP($E451,'[2]Costeo-JUL26'!$B$9:$CQ$307,CA$1,0),0)*$G451</f>
        <v>0</v>
      </c>
      <c r="CB451" s="36">
        <f>IF($B451="P",VLOOKUP($E451,'[2]Costeo-JUL26'!$B$9:$CQ$307,CB$1,0),0)*$G451</f>
        <v>0</v>
      </c>
      <c r="CC451" s="35">
        <f>IF($B451="P",VLOOKUP($E451,'[2]Costeo-JUL26'!$B$9:$CQ$307,CC$1,0),0)</f>
        <v>0</v>
      </c>
      <c r="CD451" s="36">
        <f t="shared" si="214"/>
        <v>0</v>
      </c>
      <c r="CE451" s="36">
        <f t="shared" si="215"/>
        <v>0</v>
      </c>
      <c r="CF451" s="37">
        <f t="shared" si="187"/>
        <v>0</v>
      </c>
      <c r="CG451" s="36">
        <f>IF($B451="r",VLOOKUP($E451,'[2]Costeo-JUL26'!$B$9:$CQ$307,CG$1,0),0)*$G451</f>
        <v>1041393.1199999999</v>
      </c>
      <c r="CH451" s="35">
        <f>VLOOKUP($E451,'[2]TEORICOS (05.26)'!$A$8:$T$251,CH$1,0)</f>
        <v>0.1</v>
      </c>
      <c r="CI451" s="36">
        <f t="shared" si="216"/>
        <v>976976.41607999557</v>
      </c>
      <c r="CJ451" s="37">
        <f t="shared" si="217"/>
        <v>2018369.5360799953</v>
      </c>
      <c r="CM451" s="16">
        <f>SUMIFS('[1]Ajuste Inventario'!$I:$I,'[1]Ajuste Inventario'!$B:$B,E451,'[1]Ajuste Inventario'!$S:$S,D451)*-1</f>
        <v>1.5000000000000002</v>
      </c>
      <c r="CN451" s="36">
        <f t="shared" si="188"/>
        <v>5283.6898850261659</v>
      </c>
      <c r="CP451" t="str">
        <f t="shared" si="189"/>
        <v>618Org.Vtas Lobos</v>
      </c>
      <c r="CQ451" s="10">
        <f t="shared" si="190"/>
        <v>3522.459923350777</v>
      </c>
    </row>
    <row r="452" spans="1:95" x14ac:dyDescent="0.25">
      <c r="A452" s="30">
        <v>46204</v>
      </c>
      <c r="B452" s="31" t="str">
        <f>VLOOKUP($E452,'[2]TEORICOS (05.26)'!$A$8:$T$251,B$1,0)</f>
        <v>P</v>
      </c>
      <c r="C452" s="32" t="str">
        <f>VLOOKUP($E452,'[2]TEORICOS (05.26)'!$A$8:$T$251,C$1,0)</f>
        <v>Sprite</v>
      </c>
      <c r="D452" t="s">
        <v>226</v>
      </c>
      <c r="E452">
        <v>627</v>
      </c>
      <c r="F452" t="s">
        <v>89</v>
      </c>
      <c r="G452" s="16">
        <v>2292.3330000000001</v>
      </c>
      <c r="H452" s="16">
        <v>2422.9959810000173</v>
      </c>
      <c r="I452" s="33">
        <v>33730739.289999843</v>
      </c>
      <c r="J452" s="33">
        <v>31619235.049999867</v>
      </c>
      <c r="K452" s="34">
        <f>IF($B452="P",VLOOKUP($E452,'[2]Costeo-JUL26'!$B$9:$CQ$307,K$1,0),0)</f>
        <v>933147</v>
      </c>
      <c r="L452" s="35">
        <f>VLOOKUP($E452,'[2]TEORICOS (05.26)'!$A$8:$T$251,L$1,0)</f>
        <v>0.25119999999999998</v>
      </c>
      <c r="M452" s="36">
        <f t="shared" si="191"/>
        <v>7942751.8445599657</v>
      </c>
      <c r="N452" s="35">
        <f>IF($B452="P",VLOOKUP($E452,'[2]Costeo-JUL26'!$B$9:$CQ$307,N$1,0),0)</f>
        <v>5.0000000000000001E-3</v>
      </c>
      <c r="O452" s="36">
        <f t="shared" si="192"/>
        <v>39713.759222799832</v>
      </c>
      <c r="P452" s="36">
        <f>IF($B452="P",VLOOKUP($E452,'[2]Costeo-JUL26'!$B$9:$CQ$307,P$1,0),0)*H452</f>
        <v>0</v>
      </c>
      <c r="Q452" s="36">
        <f t="shared" si="193"/>
        <v>7982465.6037827656</v>
      </c>
      <c r="R452" s="34">
        <f>IF($B452="P",VLOOKUP($E452,'[2]Costeo-JUL26'!$B$9:$CQ$307,R$1,0),0)</f>
        <v>902332</v>
      </c>
      <c r="S452" s="16">
        <f>IF($B452="P",VLOOKUP($E452,'[2]Costeo-JUL26'!$B$9:$CQ$307,S$1,0),0)*$G452</f>
        <v>1319.0084082000001</v>
      </c>
      <c r="T452" s="36">
        <f>IF($B452="P",VLOOKUP($E452,'[2]Costeo-JUL26'!$B$9:$CQ$307,T$1,0),0)*$G452</f>
        <v>920079.45211207413</v>
      </c>
      <c r="U452" s="35">
        <f>IF($B452="P",VLOOKUP($E452,'[2]Costeo-JUL26'!$B$9:$CQ$307,U$1,0),0)</f>
        <v>1.4999999999999999E-2</v>
      </c>
      <c r="V452" s="36">
        <f t="shared" si="194"/>
        <v>13801.191781681111</v>
      </c>
      <c r="W452" s="36">
        <f t="shared" si="195"/>
        <v>933880.64389375527</v>
      </c>
      <c r="X452" s="34">
        <f>IF($B452="P",VLOOKUP($E452,'[2]Costeo-JUL26'!$B$9:$CQ$307,X$1,0),0)</f>
        <v>902338</v>
      </c>
      <c r="Y452" s="16">
        <f>IF($B452="P",VLOOKUP($E452,'[2]Costeo-JUL26'!$B$9:$CQ$307,Y$1,0),0)*$G452</f>
        <v>119.824830576</v>
      </c>
      <c r="Z452" s="36">
        <f>IF($B452="P",VLOOKUP($E452,'[2]Costeo-JUL26'!$B$9:$CQ$307,Z$1,0),0)*$G452</f>
        <v>33879.27259705824</v>
      </c>
      <c r="AA452" s="35">
        <f>IF($B452="P",VLOOKUP($E452,'[2]Costeo-JUL26'!$B$9:$CQ$307,AA$1,0),0)</f>
        <v>0.45</v>
      </c>
      <c r="AB452" s="36">
        <f t="shared" si="196"/>
        <v>15245.672668676209</v>
      </c>
      <c r="AC452" s="36">
        <f t="shared" si="197"/>
        <v>49124.945265734452</v>
      </c>
      <c r="AD452" s="34">
        <f>IF($B452="P",VLOOKUP($E452,'[2]Costeo-JUL26'!$B$9:$CQ$307,AD$1,0),0)</f>
        <v>901767</v>
      </c>
      <c r="AE452" s="16">
        <f>IF($B452="P",VLOOKUP($E452,'[2]Costeo-JUL26'!$B$9:$CQ$307,AE$1,0),0)*$G452</f>
        <v>27507.995999999999</v>
      </c>
      <c r="AF452" s="36">
        <f>IF($B452="P",VLOOKUP($E452,'[2]Costeo-JUL26'!$B$9:$CQ$307,AF$1,0),0)*$G452</f>
        <v>422170.71621120005</v>
      </c>
      <c r="AG452" s="35">
        <f>IF($B452="P",VLOOKUP($E452,'[2]Costeo-JUL26'!$B$9:$CQ$307,AG$1,0),0)</f>
        <v>6.0000000000000001E-3</v>
      </c>
      <c r="AH452" s="36">
        <f t="shared" si="198"/>
        <v>2533.0242972672004</v>
      </c>
      <c r="AI452" s="36">
        <f t="shared" si="199"/>
        <v>424703.74050846725</v>
      </c>
      <c r="AJ452" s="34">
        <f>IF($B452="P",VLOOKUP($E452,'[2]Costeo-JUL26'!$B$9:$CQ$307,AJ$1,0),0)</f>
        <v>912948</v>
      </c>
      <c r="AK452" s="16">
        <f>IF($B452="P",VLOOKUP($E452,'[2]Costeo-JUL26'!$B$9:$CQ$307,AK$1,0),0)*$G452</f>
        <v>27507.995999999999</v>
      </c>
      <c r="AL452" s="36">
        <f>IF($B452="P",VLOOKUP($E452,'[2]Costeo-JUL26'!$B$9:$CQ$307,AL$1,0),0)*$G452</f>
        <v>124607.0956806</v>
      </c>
      <c r="AM452" s="35">
        <f>IF($B452="P",VLOOKUP($E452,'[2]Costeo-JUL26'!$B$9:$CQ$307,AM$1,0),0)</f>
        <v>1.7999999999999999E-2</v>
      </c>
      <c r="AN452" s="36">
        <f t="shared" si="200"/>
        <v>2242.9277222507999</v>
      </c>
      <c r="AO452" s="36">
        <f t="shared" si="201"/>
        <v>126850.0234028508</v>
      </c>
      <c r="AP452" s="34">
        <f>IF($B452="P",VLOOKUP($E452,'[2]Costeo-JUL26'!$B$9:$CQ$307,AP$1,0),0)</f>
        <v>901189</v>
      </c>
      <c r="AQ452" s="16">
        <f>IF($B452="P",VLOOKUP($E452,'[2]Costeo-JUL26'!$B$9:$CQ$307,AQ$1,0),0)*$G452</f>
        <v>27507.995999999999</v>
      </c>
      <c r="AR452" s="36">
        <f>IF($B452="P",VLOOKUP($E452,'[2]Costeo-JUL26'!$B$9:$CQ$307,AR$1,0),0)*$G452</f>
        <v>2109428.6669013677</v>
      </c>
      <c r="AS452" s="35">
        <f>IF($B452="P",VLOOKUP($E452,'[2]Costeo-JUL26'!$B$9:$CQ$307,AS$1,0),0)</f>
        <v>0.02</v>
      </c>
      <c r="AT452" s="36">
        <f t="shared" si="202"/>
        <v>42188.573338027352</v>
      </c>
      <c r="AU452" s="36">
        <f t="shared" si="203"/>
        <v>2151617.2402393953</v>
      </c>
      <c r="AV452" s="34">
        <f>IF($B452="P",VLOOKUP($E452,'[2]Costeo-JUL26'!$B$9:$CQ$307,AV$1,0),0)</f>
        <v>932317</v>
      </c>
      <c r="AW452" s="16">
        <f>IF($B452="P",VLOOKUP($E452,'[2]Costeo-JUL26'!$B$9:$CQ$307,AW$1,0),0)*$G452</f>
        <v>45.617426700000003</v>
      </c>
      <c r="AX452" s="36">
        <f>IF($B452="P",VLOOKUP($E452,'[2]Costeo-JUL26'!$B$9:$CQ$307,AX$1,0),0)*$G452</f>
        <v>196054.57647126002</v>
      </c>
      <c r="AY452" s="35">
        <f>IF($B452="P",VLOOKUP($E452,'[2]Costeo-JUL26'!$B$9:$CQ$307,AY$1,0),0)</f>
        <v>0.03</v>
      </c>
      <c r="AZ452" s="36">
        <f t="shared" si="204"/>
        <v>5881.6372941378004</v>
      </c>
      <c r="BA452" s="36">
        <f t="shared" si="205"/>
        <v>201936.21376539781</v>
      </c>
      <c r="BB452" s="34">
        <f>IF($B452="P",VLOOKUP($E452,'[2]Costeo-JUL26'!$B$9:$CQ$307,BB$1,0),0)</f>
        <v>902311</v>
      </c>
      <c r="BC452" s="16">
        <f>IF($B452="P",VLOOKUP($E452,'[2]Costeo-JUL26'!$B$9:$CQ$307,BC$1,0),0)*$G452</f>
        <v>6.3675916666666668</v>
      </c>
      <c r="BD452" s="36">
        <f>IF($B452="P",VLOOKUP($E452,'[2]Costeo-JUL26'!$B$9:$CQ$307,BD$1,0),0)*$G452</f>
        <v>24971.434021625006</v>
      </c>
      <c r="BE452" s="35">
        <f>IF($B452="P",VLOOKUP($E452,'[2]Costeo-JUL26'!$B$9:$CQ$307,BE$1,0),0)</f>
        <v>0.03</v>
      </c>
      <c r="BF452" s="36">
        <f t="shared" si="206"/>
        <v>749.14302064875017</v>
      </c>
      <c r="BG452" s="36">
        <f t="shared" si="207"/>
        <v>25720.577042273755</v>
      </c>
      <c r="BH452" s="34">
        <f>IF($B452="P",VLOOKUP($E452,'[2]Costeo-JUL26'!$B$9:$CQ$307,BH$1,0),0)</f>
        <v>933089</v>
      </c>
      <c r="BI452" s="16">
        <f>IF($B452="P",VLOOKUP($E452,'[2]Costeo-JUL26'!$B$9:$CQ$307,BI$1,0),0)*$G452</f>
        <v>79.594895833333339</v>
      </c>
      <c r="BJ452" s="36">
        <f>IF($B452="P",VLOOKUP($E452,'[2]Costeo-JUL26'!$B$9:$CQ$307,BJ$1,0),0)*$G452</f>
        <v>59272.133534124572</v>
      </c>
      <c r="BK452" s="35">
        <f>IF(BH452=910319,0,IF($B452="P",VLOOKUP($E452,'[2]Costeo-JUL26'!$B$9:$CQ$307,BK$1,0),0))</f>
        <v>0.02</v>
      </c>
      <c r="BL452" s="36">
        <f t="shared" si="208"/>
        <v>1185.4426706824916</v>
      </c>
      <c r="BM452" s="36">
        <f t="shared" si="209"/>
        <v>60457.576204807061</v>
      </c>
      <c r="BN452" s="34">
        <f>IF($B452="P",VLOOKUP($E452,'[2]Costeo-JUL26'!$B$9:$CQ$307,BN$1,0),0)</f>
        <v>0</v>
      </c>
      <c r="BO452" s="16">
        <f>IF($B452="P",VLOOKUP($E452,'[2]Costeo-JUL26'!$B$9:$CQ$307,BO$1,0),0)*$G452</f>
        <v>0</v>
      </c>
      <c r="BP452" s="36">
        <f>IF($B452="P",VLOOKUP($E452,'[2]Costeo-JUL26'!$B$9:$CQ$307,BP$1,0),0)*$G452</f>
        <v>0</v>
      </c>
      <c r="BQ452" s="35">
        <f>IF($B452="P",VLOOKUP($E452,'[2]Costeo-JUL26'!$B$9:$CQ$307,BQ$1,0),0)</f>
        <v>0</v>
      </c>
      <c r="BR452" s="36">
        <f t="shared" si="210"/>
        <v>0</v>
      </c>
      <c r="BS452" s="36">
        <f t="shared" si="211"/>
        <v>0</v>
      </c>
      <c r="BT452" s="34">
        <f>IF($B452="P",VLOOKUP($E452,'[2]Costeo-JUL26'!$B$9:$CQ$307,BT$1,0),0)</f>
        <v>0</v>
      </c>
      <c r="BU452" s="16">
        <f>IF($B452="P",VLOOKUP($E452,'[2]Costeo-JUL26'!$B$9:$CQ$307,BU$1,0),0)*$G452</f>
        <v>0</v>
      </c>
      <c r="BV452" s="36">
        <f>IF($B452="P",VLOOKUP($E452,'[2]Costeo-JUL26'!$B$9:$CQ$307,BV$1,0),0)*$G452</f>
        <v>0</v>
      </c>
      <c r="BW452" s="35">
        <f>IF($B452="P",VLOOKUP($E452,'[2]Costeo-JUL26'!$B$9:$CQ$307,BW$1,0),0)</f>
        <v>0</v>
      </c>
      <c r="BX452" s="36">
        <f t="shared" si="212"/>
        <v>0</v>
      </c>
      <c r="BY452" s="36">
        <f t="shared" si="213"/>
        <v>0</v>
      </c>
      <c r="BZ452" s="34">
        <f>IF($B452="P",VLOOKUP($E452,'[2]Costeo-JUL26'!$B$9:$CQ$307,BZ$1,0),0)</f>
        <v>0</v>
      </c>
      <c r="CA452" s="16">
        <f>IF($B452="P",VLOOKUP($E452,'[2]Costeo-JUL26'!$B$9:$CQ$307,CA$1,0),0)*$G452</f>
        <v>0</v>
      </c>
      <c r="CB452" s="36">
        <f>IF($B452="P",VLOOKUP($E452,'[2]Costeo-JUL26'!$B$9:$CQ$307,CB$1,0),0)*$G452</f>
        <v>0</v>
      </c>
      <c r="CC452" s="35">
        <f>IF($B452="P",VLOOKUP($E452,'[2]Costeo-JUL26'!$B$9:$CQ$307,CC$1,0),0)</f>
        <v>0</v>
      </c>
      <c r="CD452" s="36">
        <f t="shared" si="214"/>
        <v>0</v>
      </c>
      <c r="CE452" s="36">
        <f t="shared" si="215"/>
        <v>0</v>
      </c>
      <c r="CF452" s="37">
        <f t="shared" si="187"/>
        <v>11956756.564105447</v>
      </c>
      <c r="CG452" s="36">
        <f>IF($B452="r",VLOOKUP($E452,'[2]Costeo-JUL26'!$B$9:$CQ$307,CG$1,0),0)*$G452</f>
        <v>0</v>
      </c>
      <c r="CH452" s="35">
        <f>VLOOKUP($E452,'[2]TEORICOS (05.26)'!$A$8:$T$251,CH$1,0)</f>
        <v>0</v>
      </c>
      <c r="CI452" s="36">
        <f t="shared" si="216"/>
        <v>0</v>
      </c>
      <c r="CJ452" s="37">
        <f t="shared" si="217"/>
        <v>0</v>
      </c>
      <c r="CM452" s="16">
        <f>SUMIFS('[1]Ajuste Inventario'!$I:$I,'[1]Ajuste Inventario'!$B:$B,E452,'[1]Ajuste Inventario'!$S:$S,D452)*-1</f>
        <v>6.3333333333333339</v>
      </c>
      <c r="CN452" s="36">
        <f t="shared" si="188"/>
        <v>33034.521993969101</v>
      </c>
      <c r="CP452" t="str">
        <f t="shared" si="189"/>
        <v>627Org.Vtas Lobos</v>
      </c>
      <c r="CQ452" s="10">
        <f t="shared" si="190"/>
        <v>5215.9771569424893</v>
      </c>
    </row>
    <row r="453" spans="1:95" x14ac:dyDescent="0.25">
      <c r="A453" s="30">
        <v>46204</v>
      </c>
      <c r="B453" s="31" t="str">
        <f>VLOOKUP($E453,'[2]TEORICOS (05.26)'!$A$8:$T$251,B$1,0)</f>
        <v>P</v>
      </c>
      <c r="C453" s="32" t="str">
        <f>VLOOKUP($E453,'[2]TEORICOS (05.26)'!$A$8:$T$251,C$1,0)</f>
        <v>Sprite</v>
      </c>
      <c r="D453" t="s">
        <v>226</v>
      </c>
      <c r="E453">
        <v>635</v>
      </c>
      <c r="F453" t="s">
        <v>90</v>
      </c>
      <c r="G453" s="16">
        <v>622</v>
      </c>
      <c r="H453" s="16">
        <v>1971.7400000000141</v>
      </c>
      <c r="I453" s="33">
        <v>11245175.480000019</v>
      </c>
      <c r="J453" s="33">
        <v>11179084.150000017</v>
      </c>
      <c r="K453" s="34">
        <f>IF($B453="P",VLOOKUP($E453,'[2]Costeo-JUL26'!$B$9:$CQ$307,K$1,0),0)</f>
        <v>933147</v>
      </c>
      <c r="L453" s="35">
        <f>VLOOKUP($E453,'[2]TEORICOS (05.26)'!$A$8:$T$251,L$1,0)</f>
        <v>0.25119999999999998</v>
      </c>
      <c r="M453" s="36">
        <f t="shared" si="191"/>
        <v>2808185.9384800042</v>
      </c>
      <c r="N453" s="35">
        <f>IF($B453="P",VLOOKUP($E453,'[2]Costeo-JUL26'!$B$9:$CQ$307,N$1,0),0)</f>
        <v>5.0000000000000001E-3</v>
      </c>
      <c r="O453" s="36">
        <f t="shared" si="192"/>
        <v>14040.929692400021</v>
      </c>
      <c r="P453" s="36">
        <f>IF($B453="P",VLOOKUP($E453,'[2]Costeo-JUL26'!$B$9:$CQ$307,P$1,0),0)*H453</f>
        <v>0</v>
      </c>
      <c r="Q453" s="36">
        <f t="shared" si="193"/>
        <v>2822226.8681724044</v>
      </c>
      <c r="R453" s="34">
        <f>IF($B453="P",VLOOKUP($E453,'[2]Costeo-JUL26'!$B$9:$CQ$307,R$1,0),0)</f>
        <v>902332</v>
      </c>
      <c r="S453" s="16">
        <f>IF($B453="P",VLOOKUP($E453,'[2]Costeo-JUL26'!$B$9:$CQ$307,S$1,0),0)*$G453</f>
        <v>1073.6964</v>
      </c>
      <c r="T453" s="36">
        <f>IF($B453="P",VLOOKUP($E453,'[2]Costeo-JUL26'!$B$9:$CQ$307,T$1,0),0)*$G453</f>
        <v>748961.10540708096</v>
      </c>
      <c r="U453" s="35">
        <f>IF($B453="P",VLOOKUP($E453,'[2]Costeo-JUL26'!$B$9:$CQ$307,U$1,0),0)</f>
        <v>1.4999999999999999E-2</v>
      </c>
      <c r="V453" s="36">
        <f t="shared" si="194"/>
        <v>11234.416581106214</v>
      </c>
      <c r="W453" s="36">
        <f t="shared" si="195"/>
        <v>760195.52198818722</v>
      </c>
      <c r="X453" s="34">
        <f>IF($B453="P",VLOOKUP($E453,'[2]Costeo-JUL26'!$B$9:$CQ$307,X$1,0),0)</f>
        <v>902338</v>
      </c>
      <c r="Y453" s="16">
        <f>IF($B453="P",VLOOKUP($E453,'[2]Costeo-JUL26'!$B$9:$CQ$307,Y$1,0),0)*$G453</f>
        <v>97.539551999999986</v>
      </c>
      <c r="Z453" s="36">
        <f>IF($B453="P",VLOOKUP($E453,'[2]Costeo-JUL26'!$B$9:$CQ$307,Z$1,0),0)*$G453</f>
        <v>27578.33293248</v>
      </c>
      <c r="AA453" s="35">
        <f>IF($B453="P",VLOOKUP($E453,'[2]Costeo-JUL26'!$B$9:$CQ$307,AA$1,0),0)</f>
        <v>0.45</v>
      </c>
      <c r="AB453" s="36">
        <f t="shared" si="196"/>
        <v>12410.249819616</v>
      </c>
      <c r="AC453" s="36">
        <f t="shared" si="197"/>
        <v>39988.582752096001</v>
      </c>
      <c r="AD453" s="34">
        <f>IF($B453="P",VLOOKUP($E453,'[2]Costeo-JUL26'!$B$9:$CQ$307,AD$1,0),0)</f>
        <v>939557</v>
      </c>
      <c r="AE453" s="16">
        <f>IF($B453="P",VLOOKUP($E453,'[2]Costeo-JUL26'!$B$9:$CQ$307,AE$1,0),0)*$G453</f>
        <v>5598</v>
      </c>
      <c r="AF453" s="36">
        <f>IF($B453="P",VLOOKUP($E453,'[2]Costeo-JUL26'!$B$9:$CQ$307,AF$1,0),0)*$G453</f>
        <v>116147.304</v>
      </c>
      <c r="AG453" s="35">
        <f>IF($B453="P",VLOOKUP($E453,'[2]Costeo-JUL26'!$B$9:$CQ$307,AG$1,0),0)</f>
        <v>6.0000000000000001E-3</v>
      </c>
      <c r="AH453" s="36">
        <f t="shared" si="198"/>
        <v>696.883824</v>
      </c>
      <c r="AI453" s="36">
        <f t="shared" si="199"/>
        <v>116844.18782400001</v>
      </c>
      <c r="AJ453" s="34">
        <f>IF($B453="P",VLOOKUP($E453,'[2]Costeo-JUL26'!$B$9:$CQ$307,AJ$1,0),0)</f>
        <v>939635</v>
      </c>
      <c r="AK453" s="16">
        <f>IF($B453="P",VLOOKUP($E453,'[2]Costeo-JUL26'!$B$9:$CQ$307,AK$1,0),0)*$G453</f>
        <v>5598</v>
      </c>
      <c r="AL453" s="36">
        <f>IF($B453="P",VLOOKUP($E453,'[2]Costeo-JUL26'!$B$9:$CQ$307,AL$1,0),0)*$G453</f>
        <v>106523.67024000001</v>
      </c>
      <c r="AM453" s="35">
        <f>IF($B453="P",VLOOKUP($E453,'[2]Costeo-JUL26'!$B$9:$CQ$307,AM$1,0),0)</f>
        <v>1.7999999999999999E-2</v>
      </c>
      <c r="AN453" s="36">
        <f t="shared" si="200"/>
        <v>1917.42606432</v>
      </c>
      <c r="AO453" s="36">
        <f t="shared" si="201"/>
        <v>108441.09630432</v>
      </c>
      <c r="AP453" s="34">
        <f>IF($B453="P",VLOOKUP($E453,'[2]Costeo-JUL26'!$B$9:$CQ$307,AP$1,0),0)</f>
        <v>0</v>
      </c>
      <c r="AQ453" s="16">
        <f>IF($B453="P",VLOOKUP($E453,'[2]Costeo-JUL26'!$B$9:$CQ$307,AQ$1,0),0)*$G453</f>
        <v>0</v>
      </c>
      <c r="AR453" s="36">
        <f>IF($B453="P",VLOOKUP($E453,'[2]Costeo-JUL26'!$B$9:$CQ$307,AR$1,0),0)*$G453</f>
        <v>0</v>
      </c>
      <c r="AS453" s="35">
        <f>IF($B453="P",VLOOKUP($E453,'[2]Costeo-JUL26'!$B$9:$CQ$307,AS$1,0),0)</f>
        <v>0</v>
      </c>
      <c r="AT453" s="36">
        <f t="shared" si="202"/>
        <v>0</v>
      </c>
      <c r="AU453" s="36">
        <f t="shared" si="203"/>
        <v>0</v>
      </c>
      <c r="AV453" s="34">
        <f>IF($B453="P",VLOOKUP($E453,'[2]Costeo-JUL26'!$B$9:$CQ$307,AV$1,0),0)</f>
        <v>0</v>
      </c>
      <c r="AW453" s="16">
        <f>IF($B453="P",VLOOKUP($E453,'[2]Costeo-JUL26'!$B$9:$CQ$307,AW$1,0),0)*$G453</f>
        <v>0</v>
      </c>
      <c r="AX453" s="36">
        <f>IF($B453="P",VLOOKUP($E453,'[2]Costeo-JUL26'!$B$9:$CQ$307,AX$1,0),0)*$G453</f>
        <v>0</v>
      </c>
      <c r="AY453" s="35">
        <f>IF($B453="P",VLOOKUP($E453,'[2]Costeo-JUL26'!$B$9:$CQ$307,AY$1,0),0)</f>
        <v>0</v>
      </c>
      <c r="AZ453" s="36">
        <f t="shared" si="204"/>
        <v>0</v>
      </c>
      <c r="BA453" s="36">
        <f t="shared" si="205"/>
        <v>0</v>
      </c>
      <c r="BB453" s="34">
        <f>IF($B453="P",VLOOKUP($E453,'[2]Costeo-JUL26'!$B$9:$CQ$307,BB$1,0),0)</f>
        <v>0</v>
      </c>
      <c r="BC453" s="16">
        <f>IF($B453="P",VLOOKUP($E453,'[2]Costeo-JUL26'!$B$9:$CQ$307,BC$1,0),0)*$G453</f>
        <v>0</v>
      </c>
      <c r="BD453" s="36">
        <f>IF($B453="P",VLOOKUP($E453,'[2]Costeo-JUL26'!$B$9:$CQ$307,BD$1,0),0)*$G453</f>
        <v>0</v>
      </c>
      <c r="BE453" s="35">
        <f>IF($B453="P",VLOOKUP($E453,'[2]Costeo-JUL26'!$B$9:$CQ$307,BE$1,0),0)</f>
        <v>0</v>
      </c>
      <c r="BF453" s="36">
        <f t="shared" si="206"/>
        <v>0</v>
      </c>
      <c r="BG453" s="36">
        <f t="shared" si="207"/>
        <v>0</v>
      </c>
      <c r="BH453" s="34">
        <f>IF($B453="P",VLOOKUP($E453,'[2]Costeo-JUL26'!$B$9:$CQ$307,BH$1,0),0)</f>
        <v>0</v>
      </c>
      <c r="BI453" s="16">
        <f>IF($B453="P",VLOOKUP($E453,'[2]Costeo-JUL26'!$B$9:$CQ$307,BI$1,0),0)*$G453</f>
        <v>0</v>
      </c>
      <c r="BJ453" s="36">
        <f>IF($B453="P",VLOOKUP($E453,'[2]Costeo-JUL26'!$B$9:$CQ$307,BJ$1,0),0)*$G453</f>
        <v>0</v>
      </c>
      <c r="BK453" s="35">
        <f>IF(BH453=910319,0,IF($B453="P",VLOOKUP($E453,'[2]Costeo-JUL26'!$B$9:$CQ$307,BK$1,0),0))</f>
        <v>0</v>
      </c>
      <c r="BL453" s="36">
        <f t="shared" si="208"/>
        <v>0</v>
      </c>
      <c r="BM453" s="36">
        <f t="shared" si="209"/>
        <v>0</v>
      </c>
      <c r="BN453" s="34">
        <f>IF($B453="P",VLOOKUP($E453,'[2]Costeo-JUL26'!$B$9:$CQ$307,BN$1,0),0)</f>
        <v>0</v>
      </c>
      <c r="BO453" s="16">
        <f>IF($B453="P",VLOOKUP($E453,'[2]Costeo-JUL26'!$B$9:$CQ$307,BO$1,0),0)*$G453</f>
        <v>0</v>
      </c>
      <c r="BP453" s="36">
        <f>IF($B453="P",VLOOKUP($E453,'[2]Costeo-JUL26'!$B$9:$CQ$307,BP$1,0),0)*$G453</f>
        <v>0</v>
      </c>
      <c r="BQ453" s="35">
        <f>IF($B453="P",VLOOKUP($E453,'[2]Costeo-JUL26'!$B$9:$CQ$307,BQ$1,0),0)</f>
        <v>0</v>
      </c>
      <c r="BR453" s="36">
        <f t="shared" si="210"/>
        <v>0</v>
      </c>
      <c r="BS453" s="36">
        <f t="shared" si="211"/>
        <v>0</v>
      </c>
      <c r="BT453" s="34">
        <f>IF($B453="P",VLOOKUP($E453,'[2]Costeo-JUL26'!$B$9:$CQ$307,BT$1,0),0)</f>
        <v>0</v>
      </c>
      <c r="BU453" s="16">
        <f>IF($B453="P",VLOOKUP($E453,'[2]Costeo-JUL26'!$B$9:$CQ$307,BU$1,0),0)*$G453</f>
        <v>0</v>
      </c>
      <c r="BV453" s="36">
        <f>IF($B453="P",VLOOKUP($E453,'[2]Costeo-JUL26'!$B$9:$CQ$307,BV$1,0),0)*$G453</f>
        <v>0</v>
      </c>
      <c r="BW453" s="35">
        <f>IF($B453="P",VLOOKUP($E453,'[2]Costeo-JUL26'!$B$9:$CQ$307,BW$1,0),0)</f>
        <v>0</v>
      </c>
      <c r="BX453" s="36">
        <f t="shared" si="212"/>
        <v>0</v>
      </c>
      <c r="BY453" s="36">
        <f t="shared" si="213"/>
        <v>0</v>
      </c>
      <c r="BZ453" s="34">
        <f>IF($B453="P",VLOOKUP($E453,'[2]Costeo-JUL26'!$B$9:$CQ$307,BZ$1,0),0)</f>
        <v>0</v>
      </c>
      <c r="CA453" s="16">
        <f>IF($B453="P",VLOOKUP($E453,'[2]Costeo-JUL26'!$B$9:$CQ$307,CA$1,0),0)*$G453</f>
        <v>0</v>
      </c>
      <c r="CB453" s="36">
        <f>IF($B453="P",VLOOKUP($E453,'[2]Costeo-JUL26'!$B$9:$CQ$307,CB$1,0),0)*$G453</f>
        <v>0</v>
      </c>
      <c r="CC453" s="35">
        <f>IF($B453="P",VLOOKUP($E453,'[2]Costeo-JUL26'!$B$9:$CQ$307,CC$1,0),0)</f>
        <v>0</v>
      </c>
      <c r="CD453" s="36">
        <f t="shared" si="214"/>
        <v>0</v>
      </c>
      <c r="CE453" s="36">
        <f t="shared" si="215"/>
        <v>0</v>
      </c>
      <c r="CF453" s="37">
        <f t="shared" si="187"/>
        <v>3847696.2570410073</v>
      </c>
      <c r="CG453" s="36">
        <f>IF($B453="r",VLOOKUP($E453,'[2]Costeo-JUL26'!$B$9:$CQ$307,CG$1,0),0)*$G453</f>
        <v>0</v>
      </c>
      <c r="CH453" s="35">
        <f>VLOOKUP($E453,'[2]TEORICOS (05.26)'!$A$8:$T$251,CH$1,0)</f>
        <v>0</v>
      </c>
      <c r="CI453" s="36">
        <f t="shared" si="216"/>
        <v>0</v>
      </c>
      <c r="CJ453" s="37">
        <f t="shared" si="217"/>
        <v>0</v>
      </c>
      <c r="CM453" s="16">
        <f>SUMIFS('[1]Ajuste Inventario'!$I:$I,'[1]Ajuste Inventario'!$B:$B,E453,'[1]Ajuste Inventario'!$S:$S,D453)*-1</f>
        <v>0.88888888888888884</v>
      </c>
      <c r="CN453" s="36">
        <f t="shared" si="188"/>
        <v>5498.6727503265556</v>
      </c>
      <c r="CP453" t="str">
        <f t="shared" si="189"/>
        <v>635Org.Vtas Lobos</v>
      </c>
      <c r="CQ453" s="10">
        <f t="shared" si="190"/>
        <v>6186.0068441173753</v>
      </c>
    </row>
    <row r="454" spans="1:95" x14ac:dyDescent="0.25">
      <c r="A454" s="30">
        <v>46204</v>
      </c>
      <c r="B454" s="31" t="str">
        <f>VLOOKUP($E454,'[2]TEORICOS (05.26)'!$A$8:$T$251,B$1,0)</f>
        <v>P</v>
      </c>
      <c r="C454" s="32" t="str">
        <f>VLOOKUP($E454,'[2]TEORICOS (05.26)'!$A$8:$T$251,C$1,0)</f>
        <v>Sprite</v>
      </c>
      <c r="D454" t="s">
        <v>226</v>
      </c>
      <c r="E454">
        <v>640</v>
      </c>
      <c r="F454" t="s">
        <v>91</v>
      </c>
      <c r="G454" s="16">
        <v>4914</v>
      </c>
      <c r="H454" s="16">
        <v>10383.282000000083</v>
      </c>
      <c r="I454" s="33">
        <v>93016562.730000436</v>
      </c>
      <c r="J454" s="33">
        <v>92174990.41000025</v>
      </c>
      <c r="K454" s="34">
        <f>IF($B454="P",VLOOKUP($E454,'[2]Costeo-JUL26'!$B$9:$CQ$307,K$1,0),0)</f>
        <v>933147</v>
      </c>
      <c r="L454" s="35">
        <f>VLOOKUP($E454,'[2]TEORICOS (05.26)'!$A$8:$T$251,L$1,0)</f>
        <v>0.25119999999999998</v>
      </c>
      <c r="M454" s="36">
        <f t="shared" si="191"/>
        <v>23154357.59099206</v>
      </c>
      <c r="N454" s="35">
        <f>IF($B454="P",VLOOKUP($E454,'[2]Costeo-JUL26'!$B$9:$CQ$307,N$1,0),0)</f>
        <v>5.0000000000000001E-3</v>
      </c>
      <c r="O454" s="36">
        <f t="shared" si="192"/>
        <v>115771.78795496029</v>
      </c>
      <c r="P454" s="36">
        <f>IF($B454="P",VLOOKUP($E454,'[2]Costeo-JUL26'!$B$9:$CQ$307,P$1,0),0)*H454</f>
        <v>0</v>
      </c>
      <c r="Q454" s="36">
        <f t="shared" si="193"/>
        <v>23270129.37894702</v>
      </c>
      <c r="R454" s="34">
        <f>IF($B454="P",VLOOKUP($E454,'[2]Costeo-JUL26'!$B$9:$CQ$307,R$1,0),0)</f>
        <v>902332</v>
      </c>
      <c r="S454" s="16">
        <f>IF($B454="P",VLOOKUP($E454,'[2]Costeo-JUL26'!$B$9:$CQ$307,S$1,0),0)*$G454</f>
        <v>5655.0312000000004</v>
      </c>
      <c r="T454" s="36">
        <f>IF($B454="P",VLOOKUP($E454,'[2]Costeo-JUL26'!$B$9:$CQ$307,T$1,0),0)*$G454</f>
        <v>3944689.0374816679</v>
      </c>
      <c r="U454" s="35">
        <f>IF($B454="P",VLOOKUP($E454,'[2]Costeo-JUL26'!$B$9:$CQ$307,U$1,0),0)</f>
        <v>1.4999999999999999E-2</v>
      </c>
      <c r="V454" s="36">
        <f t="shared" si="194"/>
        <v>59170.335562225016</v>
      </c>
      <c r="W454" s="36">
        <f t="shared" si="195"/>
        <v>4003859.3730438929</v>
      </c>
      <c r="X454" s="34">
        <f>IF($B454="P",VLOOKUP($E454,'[2]Costeo-JUL26'!$B$9:$CQ$307,X$1,0),0)</f>
        <v>902338</v>
      </c>
      <c r="Y454" s="16">
        <f>IF($B454="P",VLOOKUP($E454,'[2]Costeo-JUL26'!$B$9:$CQ$307,Y$1,0),0)*$G454</f>
        <v>513.72921599999995</v>
      </c>
      <c r="Z454" s="36">
        <f>IF($B454="P",VLOOKUP($E454,'[2]Costeo-JUL26'!$B$9:$CQ$307,Z$1,0),0)*$G454</f>
        <v>145251.79853184</v>
      </c>
      <c r="AA454" s="35">
        <f>IF($B454="P",VLOOKUP($E454,'[2]Costeo-JUL26'!$B$9:$CQ$307,AA$1,0),0)</f>
        <v>0.45</v>
      </c>
      <c r="AB454" s="36">
        <f t="shared" si="196"/>
        <v>65363.309339328</v>
      </c>
      <c r="AC454" s="36">
        <f t="shared" si="197"/>
        <v>210615.107871168</v>
      </c>
      <c r="AD454" s="34">
        <f>IF($B454="P",VLOOKUP($E454,'[2]Costeo-JUL26'!$B$9:$CQ$307,AD$1,0),0)</f>
        <v>901767</v>
      </c>
      <c r="AE454" s="16">
        <f>IF($B454="P",VLOOKUP($E454,'[2]Costeo-JUL26'!$B$9:$CQ$307,AE$1,0),0)*$G454</f>
        <v>39312</v>
      </c>
      <c r="AF454" s="36">
        <f>IF($B454="P",VLOOKUP($E454,'[2]Costeo-JUL26'!$B$9:$CQ$307,AF$1,0),0)*$G454</f>
        <v>603329.12640000007</v>
      </c>
      <c r="AG454" s="35">
        <f>IF($B454="P",VLOOKUP($E454,'[2]Costeo-JUL26'!$B$9:$CQ$307,AG$1,0),0)</f>
        <v>6.0000000000000001E-3</v>
      </c>
      <c r="AH454" s="36">
        <f t="shared" si="198"/>
        <v>3619.9747584000006</v>
      </c>
      <c r="AI454" s="36">
        <f t="shared" si="199"/>
        <v>606949.10115840007</v>
      </c>
      <c r="AJ454" s="34">
        <f>IF($B454="P",VLOOKUP($E454,'[2]Costeo-JUL26'!$B$9:$CQ$307,AJ$1,0),0)</f>
        <v>910882</v>
      </c>
      <c r="AK454" s="16">
        <f>IF($B454="P",VLOOKUP($E454,'[2]Costeo-JUL26'!$B$9:$CQ$307,AK$1,0),0)*$G454</f>
        <v>39312</v>
      </c>
      <c r="AL454" s="36">
        <f>IF($B454="P",VLOOKUP($E454,'[2]Costeo-JUL26'!$B$9:$CQ$307,AL$1,0),0)*$G454</f>
        <v>381426.64559999999</v>
      </c>
      <c r="AM454" s="35">
        <f>IF($B454="P",VLOOKUP($E454,'[2]Costeo-JUL26'!$B$9:$CQ$307,AM$1,0),0)</f>
        <v>1.7999999999999999E-2</v>
      </c>
      <c r="AN454" s="36">
        <f t="shared" si="200"/>
        <v>6865.6796207999996</v>
      </c>
      <c r="AO454" s="36">
        <f t="shared" si="201"/>
        <v>388292.3252208</v>
      </c>
      <c r="AP454" s="34">
        <f>IF($B454="P",VLOOKUP($E454,'[2]Costeo-JUL26'!$B$9:$CQ$307,AP$1,0),0)</f>
        <v>913486</v>
      </c>
      <c r="AQ454" s="16">
        <f>IF($B454="P",VLOOKUP($E454,'[2]Costeo-JUL26'!$B$9:$CQ$307,AQ$1,0),0)*$G454</f>
        <v>39312</v>
      </c>
      <c r="AR454" s="36">
        <f>IF($B454="P",VLOOKUP($E454,'[2]Costeo-JUL26'!$B$9:$CQ$307,AR$1,0),0)*$G454</f>
        <v>4852531.9389893617</v>
      </c>
      <c r="AS454" s="35">
        <f>IF($B454="P",VLOOKUP($E454,'[2]Costeo-JUL26'!$B$9:$CQ$307,AS$1,0),0)</f>
        <v>0.02</v>
      </c>
      <c r="AT454" s="36">
        <f t="shared" si="202"/>
        <v>97050.63877978723</v>
      </c>
      <c r="AU454" s="36">
        <f t="shared" si="203"/>
        <v>4949582.5777691491</v>
      </c>
      <c r="AV454" s="34">
        <f>IF($B454="P",VLOOKUP($E454,'[2]Costeo-JUL26'!$B$9:$CQ$307,AV$1,0),0)</f>
        <v>902310</v>
      </c>
      <c r="AW454" s="16">
        <f>IF($B454="P",VLOOKUP($E454,'[2]Costeo-JUL26'!$B$9:$CQ$307,AW$1,0),0)*$G454</f>
        <v>153.3168</v>
      </c>
      <c r="AX454" s="36">
        <f>IF($B454="P",VLOOKUP($E454,'[2]Costeo-JUL26'!$B$9:$CQ$307,AX$1,0),0)*$G454</f>
        <v>537152.47551114322</v>
      </c>
      <c r="AY454" s="35">
        <f>IF($B454="P",VLOOKUP($E454,'[2]Costeo-JUL26'!$B$9:$CQ$307,AY$1,0),0)</f>
        <v>0.03</v>
      </c>
      <c r="AZ454" s="36">
        <f t="shared" si="204"/>
        <v>16114.574265334297</v>
      </c>
      <c r="BA454" s="36">
        <f t="shared" si="205"/>
        <v>553267.04977647751</v>
      </c>
      <c r="BB454" s="34">
        <f>IF($B454="P",VLOOKUP($E454,'[2]Costeo-JUL26'!$B$9:$CQ$307,BB$1,0),0)</f>
        <v>902311</v>
      </c>
      <c r="BC454" s="16">
        <f>IF($B454="P",VLOOKUP($E454,'[2]Costeo-JUL26'!$B$9:$CQ$307,BC$1,0),0)*$G454</f>
        <v>24.57</v>
      </c>
      <c r="BD454" s="36">
        <f>IF($B454="P",VLOOKUP($E454,'[2]Costeo-JUL26'!$B$9:$CQ$307,BD$1,0),0)*$G454</f>
        <v>96354.817649999997</v>
      </c>
      <c r="BE454" s="35">
        <f>IF($B454="P",VLOOKUP($E454,'[2]Costeo-JUL26'!$B$9:$CQ$307,BE$1,0),0)</f>
        <v>0.03</v>
      </c>
      <c r="BF454" s="36">
        <f t="shared" si="206"/>
        <v>2890.6445294999999</v>
      </c>
      <c r="BG454" s="36">
        <f t="shared" si="207"/>
        <v>99245.462179499998</v>
      </c>
      <c r="BH454" s="34">
        <f>IF($B454="P",VLOOKUP($E454,'[2]Costeo-JUL26'!$B$9:$CQ$307,BH$1,0),0)</f>
        <v>910319</v>
      </c>
      <c r="BI454" s="16">
        <f>IF($B454="P",VLOOKUP($E454,'[2]Costeo-JUL26'!$B$9:$CQ$307,BI$1,0),0)*$G454</f>
        <v>87.75</v>
      </c>
      <c r="BJ454" s="36">
        <f>IF($B454="P",VLOOKUP($E454,'[2]Costeo-JUL26'!$B$9:$CQ$307,BJ$1,0),0)*$G454</f>
        <v>229422.375</v>
      </c>
      <c r="BK454" s="35">
        <f>IF(BH454=910319,0,IF($B454="P",VLOOKUP($E454,'[2]Costeo-JUL26'!$B$9:$CQ$307,BK$1,0),0))</f>
        <v>0</v>
      </c>
      <c r="BL454" s="36">
        <f t="shared" si="208"/>
        <v>0</v>
      </c>
      <c r="BM454" s="36">
        <f t="shared" si="209"/>
        <v>229422.375</v>
      </c>
      <c r="BN454" s="34">
        <f>IF($B454="P",VLOOKUP($E454,'[2]Costeo-JUL26'!$B$9:$CQ$307,BN$1,0),0)</f>
        <v>0</v>
      </c>
      <c r="BO454" s="16">
        <f>IF($B454="P",VLOOKUP($E454,'[2]Costeo-JUL26'!$B$9:$CQ$307,BO$1,0),0)*$G454</f>
        <v>0</v>
      </c>
      <c r="BP454" s="36">
        <f>IF($B454="P",VLOOKUP($E454,'[2]Costeo-JUL26'!$B$9:$CQ$307,BP$1,0),0)*$G454</f>
        <v>0</v>
      </c>
      <c r="BQ454" s="35">
        <f>IF($B454="P",VLOOKUP($E454,'[2]Costeo-JUL26'!$B$9:$CQ$307,BQ$1,0),0)</f>
        <v>0</v>
      </c>
      <c r="BR454" s="36">
        <f t="shared" si="210"/>
        <v>0</v>
      </c>
      <c r="BS454" s="36">
        <f t="shared" si="211"/>
        <v>0</v>
      </c>
      <c r="BT454" s="34">
        <f>IF($B454="P",VLOOKUP($E454,'[2]Costeo-JUL26'!$B$9:$CQ$307,BT$1,0),0)</f>
        <v>0</v>
      </c>
      <c r="BU454" s="16">
        <f>IF($B454="P",VLOOKUP($E454,'[2]Costeo-JUL26'!$B$9:$CQ$307,BU$1,0),0)*$G454</f>
        <v>0</v>
      </c>
      <c r="BV454" s="36">
        <f>IF($B454="P",VLOOKUP($E454,'[2]Costeo-JUL26'!$B$9:$CQ$307,BV$1,0),0)*$G454</f>
        <v>0</v>
      </c>
      <c r="BW454" s="35">
        <f>IF($B454="P",VLOOKUP($E454,'[2]Costeo-JUL26'!$B$9:$CQ$307,BW$1,0),0)</f>
        <v>0</v>
      </c>
      <c r="BX454" s="36">
        <f t="shared" si="212"/>
        <v>0</v>
      </c>
      <c r="BY454" s="36">
        <f t="shared" si="213"/>
        <v>0</v>
      </c>
      <c r="BZ454" s="34">
        <f>IF($B454="P",VLOOKUP($E454,'[2]Costeo-JUL26'!$B$9:$CQ$307,BZ$1,0),0)</f>
        <v>0</v>
      </c>
      <c r="CA454" s="16">
        <f>IF($B454="P",VLOOKUP($E454,'[2]Costeo-JUL26'!$B$9:$CQ$307,CA$1,0),0)*$G454</f>
        <v>0</v>
      </c>
      <c r="CB454" s="36">
        <f>IF($B454="P",VLOOKUP($E454,'[2]Costeo-JUL26'!$B$9:$CQ$307,CB$1,0),0)*$G454</f>
        <v>0</v>
      </c>
      <c r="CC454" s="35">
        <f>IF($B454="P",VLOOKUP($E454,'[2]Costeo-JUL26'!$B$9:$CQ$307,CC$1,0),0)</f>
        <v>0</v>
      </c>
      <c r="CD454" s="36">
        <f t="shared" si="214"/>
        <v>0</v>
      </c>
      <c r="CE454" s="36">
        <f t="shared" si="215"/>
        <v>0</v>
      </c>
      <c r="CF454" s="37">
        <f t="shared" si="187"/>
        <v>34311362.750966407</v>
      </c>
      <c r="CG454" s="36">
        <f>IF($B454="r",VLOOKUP($E454,'[2]Costeo-JUL26'!$B$9:$CQ$307,CG$1,0),0)*$G454</f>
        <v>0</v>
      </c>
      <c r="CH454" s="35">
        <f>VLOOKUP($E454,'[2]TEORICOS (05.26)'!$A$8:$T$251,CH$1,0)</f>
        <v>0</v>
      </c>
      <c r="CI454" s="36">
        <f t="shared" si="216"/>
        <v>0</v>
      </c>
      <c r="CJ454" s="37">
        <f t="shared" si="217"/>
        <v>0</v>
      </c>
      <c r="CM454" s="16">
        <f>SUMIFS('[1]Ajuste Inventario'!$I:$I,'[1]Ajuste Inventario'!$B:$B,E454,'[1]Ajuste Inventario'!$S:$S,D454)*-1</f>
        <v>8.625</v>
      </c>
      <c r="CN454" s="36">
        <f t="shared" si="188"/>
        <v>60222.935231397081</v>
      </c>
      <c r="CP454" t="str">
        <f t="shared" si="189"/>
        <v>640Org.Vtas Lobos</v>
      </c>
      <c r="CQ454" s="10">
        <f t="shared" si="190"/>
        <v>6982.3693021909658</v>
      </c>
    </row>
    <row r="455" spans="1:95" x14ac:dyDescent="0.25">
      <c r="A455" s="30">
        <v>46204</v>
      </c>
      <c r="B455" s="31" t="str">
        <f>VLOOKUP($E455,'[2]TEORICOS (05.26)'!$A$8:$T$251,B$1,0)</f>
        <v>P</v>
      </c>
      <c r="C455" s="32" t="str">
        <f>VLOOKUP($E455,'[2]TEORICOS (05.26)'!$A$8:$T$251,C$1,0)</f>
        <v>Sprite</v>
      </c>
      <c r="D455" t="s">
        <v>226</v>
      </c>
      <c r="E455">
        <v>644</v>
      </c>
      <c r="F455" t="s">
        <v>92</v>
      </c>
      <c r="G455" s="16">
        <v>393</v>
      </c>
      <c r="H455" s="16">
        <v>969.13800000000231</v>
      </c>
      <c r="I455" s="33">
        <v>8218529.7299999772</v>
      </c>
      <c r="J455" s="33">
        <v>8189953.1499999817</v>
      </c>
      <c r="K455" s="34">
        <f>IF($B455="P",VLOOKUP($E455,'[2]Costeo-JUL26'!$B$9:$CQ$307,K$1,0),0)</f>
        <v>933147</v>
      </c>
      <c r="L455" s="35">
        <f>VLOOKUP($E455,'[2]TEORICOS (05.26)'!$A$8:$T$251,L$1,0)</f>
        <v>0.25119999999999998</v>
      </c>
      <c r="M455" s="36">
        <f t="shared" si="191"/>
        <v>2057316.2312799953</v>
      </c>
      <c r="N455" s="35">
        <f>IF($B455="P",VLOOKUP($E455,'[2]Costeo-JUL26'!$B$9:$CQ$307,N$1,0),0)</f>
        <v>5.0000000000000001E-3</v>
      </c>
      <c r="O455" s="36">
        <f t="shared" si="192"/>
        <v>10286.581156399976</v>
      </c>
      <c r="P455" s="36">
        <f>IF($B455="P",VLOOKUP($E455,'[2]Costeo-JUL26'!$B$9:$CQ$307,P$1,0),0)*H455</f>
        <v>0</v>
      </c>
      <c r="Q455" s="36">
        <f t="shared" si="193"/>
        <v>2067602.8124363953</v>
      </c>
      <c r="R455" s="34">
        <f>IF($B455="P",VLOOKUP($E455,'[2]Costeo-JUL26'!$B$9:$CQ$307,R$1,0),0)</f>
        <v>902332</v>
      </c>
      <c r="S455" s="16">
        <f>IF($B455="P",VLOOKUP($E455,'[2]Costeo-JUL26'!$B$9:$CQ$307,S$1,0),0)*$G455</f>
        <v>527.64179999999999</v>
      </c>
      <c r="T455" s="36">
        <f>IF($B455="P",VLOOKUP($E455,'[2]Costeo-JUL26'!$B$9:$CQ$307,T$1,0),0)*$G455</f>
        <v>368058.5925285602</v>
      </c>
      <c r="U455" s="35">
        <f>IF($B455="P",VLOOKUP($E455,'[2]Costeo-JUL26'!$B$9:$CQ$307,U$1,0),0)</f>
        <v>1.4999999999999999E-2</v>
      </c>
      <c r="V455" s="36">
        <f t="shared" si="194"/>
        <v>5520.8788879284029</v>
      </c>
      <c r="W455" s="36">
        <f t="shared" si="195"/>
        <v>373579.47141648858</v>
      </c>
      <c r="X455" s="34">
        <f>IF($B455="P",VLOOKUP($E455,'[2]Costeo-JUL26'!$B$9:$CQ$307,X$1,0),0)</f>
        <v>902338</v>
      </c>
      <c r="Y455" s="16">
        <f>IF($B455="P",VLOOKUP($E455,'[2]Costeo-JUL26'!$B$9:$CQ$307,Y$1,0),0)*$G455</f>
        <v>43.575839999999999</v>
      </c>
      <c r="Z455" s="36">
        <f>IF($B455="P",VLOOKUP($E455,'[2]Costeo-JUL26'!$B$9:$CQ$307,Z$1,0),0)*$G455</f>
        <v>12320.633001600001</v>
      </c>
      <c r="AA455" s="35">
        <f>IF($B455="P",VLOOKUP($E455,'[2]Costeo-JUL26'!$B$9:$CQ$307,AA$1,0),0)</f>
        <v>0.45</v>
      </c>
      <c r="AB455" s="36">
        <f t="shared" si="196"/>
        <v>5544.2848507200006</v>
      </c>
      <c r="AC455" s="36">
        <f t="shared" si="197"/>
        <v>17864.917852320003</v>
      </c>
      <c r="AD455" s="34">
        <f>IF($B455="P",VLOOKUP($E455,'[2]Costeo-JUL26'!$B$9:$CQ$307,AD$1,0),0)</f>
        <v>901767</v>
      </c>
      <c r="AE455" s="16">
        <f>IF($B455="P",VLOOKUP($E455,'[2]Costeo-JUL26'!$B$9:$CQ$307,AE$1,0),0)*$G455</f>
        <v>3144</v>
      </c>
      <c r="AF455" s="36">
        <f>IF($B455="P",VLOOKUP($E455,'[2]Costeo-JUL26'!$B$9:$CQ$307,AF$1,0),0)*$G455</f>
        <v>48251.596799999999</v>
      </c>
      <c r="AG455" s="35">
        <f>IF($B455="P",VLOOKUP($E455,'[2]Costeo-JUL26'!$B$9:$CQ$307,AG$1,0),0)</f>
        <v>6.0000000000000001E-3</v>
      </c>
      <c r="AH455" s="36">
        <f t="shared" si="198"/>
        <v>289.50958079999998</v>
      </c>
      <c r="AI455" s="36">
        <f t="shared" si="199"/>
        <v>48541.106380799996</v>
      </c>
      <c r="AJ455" s="34">
        <f>IF($B455="P",VLOOKUP($E455,'[2]Costeo-JUL26'!$B$9:$CQ$307,AJ$1,0),0)</f>
        <v>930638</v>
      </c>
      <c r="AK455" s="16">
        <f>IF($B455="P",VLOOKUP($E455,'[2]Costeo-JUL26'!$B$9:$CQ$307,AK$1,0),0)*$G455</f>
        <v>3144</v>
      </c>
      <c r="AL455" s="36">
        <f>IF($B455="P",VLOOKUP($E455,'[2]Costeo-JUL26'!$B$9:$CQ$307,AL$1,0),0)*$G455</f>
        <v>72250.377599999993</v>
      </c>
      <c r="AM455" s="35">
        <f>IF($B455="P",VLOOKUP($E455,'[2]Costeo-JUL26'!$B$9:$CQ$307,AM$1,0),0)</f>
        <v>1.7999999999999999E-2</v>
      </c>
      <c r="AN455" s="36">
        <f t="shared" si="200"/>
        <v>1300.5067967999998</v>
      </c>
      <c r="AO455" s="36">
        <f t="shared" si="201"/>
        <v>73550.884396799986</v>
      </c>
      <c r="AP455" s="34">
        <f>IF($B455="P",VLOOKUP($E455,'[2]Costeo-JUL26'!$B$9:$CQ$307,AP$1,0),0)</f>
        <v>911881</v>
      </c>
      <c r="AQ455" s="16">
        <f>IF($B455="P",VLOOKUP($E455,'[2]Costeo-JUL26'!$B$9:$CQ$307,AQ$1,0),0)*$G455</f>
        <v>3144</v>
      </c>
      <c r="AR455" s="36">
        <f>IF($B455="P",VLOOKUP($E455,'[2]Costeo-JUL26'!$B$9:$CQ$307,AR$1,0),0)*$G455</f>
        <v>426613.13280710578</v>
      </c>
      <c r="AS455" s="35">
        <f>IF($B455="P",VLOOKUP($E455,'[2]Costeo-JUL26'!$B$9:$CQ$307,AS$1,0),0)</f>
        <v>0.02</v>
      </c>
      <c r="AT455" s="36">
        <f t="shared" si="202"/>
        <v>8532.2626561421166</v>
      </c>
      <c r="AU455" s="36">
        <f t="shared" si="203"/>
        <v>435145.3954632479</v>
      </c>
      <c r="AV455" s="34">
        <f>IF($B455="P",VLOOKUP($E455,'[2]Costeo-JUL26'!$B$9:$CQ$307,AV$1,0),0)</f>
        <v>902310</v>
      </c>
      <c r="AW455" s="16">
        <f>IF($B455="P",VLOOKUP($E455,'[2]Costeo-JUL26'!$B$9:$CQ$307,AW$1,0),0)*$G455</f>
        <v>13.008299999999998</v>
      </c>
      <c r="AX455" s="36">
        <f>IF($B455="P",VLOOKUP($E455,'[2]Costeo-JUL26'!$B$9:$CQ$307,AX$1,0),0)*$G455</f>
        <v>45575.17863138028</v>
      </c>
      <c r="AY455" s="35">
        <f>IF($B455="P",VLOOKUP($E455,'[2]Costeo-JUL26'!$B$9:$CQ$307,AY$1,0),0)</f>
        <v>0.03</v>
      </c>
      <c r="AZ455" s="36">
        <f t="shared" si="204"/>
        <v>1367.2553589414083</v>
      </c>
      <c r="BA455" s="36">
        <f t="shared" si="205"/>
        <v>46942.43399032169</v>
      </c>
      <c r="BB455" s="34">
        <f>IF($B455="P",VLOOKUP($E455,'[2]Costeo-JUL26'!$B$9:$CQ$307,BB$1,0),0)</f>
        <v>923266</v>
      </c>
      <c r="BC455" s="16">
        <f>IF($B455="P",VLOOKUP($E455,'[2]Costeo-JUL26'!$B$9:$CQ$307,BC$1,0),0)*$G455</f>
        <v>1.9650000000000001</v>
      </c>
      <c r="BD455" s="36">
        <f>IF($B455="P",VLOOKUP($E455,'[2]Costeo-JUL26'!$B$9:$CQ$307,BD$1,0),0)*$G455</f>
        <v>7950.1149000000005</v>
      </c>
      <c r="BE455" s="35">
        <f>IF($B455="P",VLOOKUP($E455,'[2]Costeo-JUL26'!$B$9:$CQ$307,BE$1,0),0)</f>
        <v>0.03</v>
      </c>
      <c r="BF455" s="36">
        <f t="shared" si="206"/>
        <v>238.50344699999999</v>
      </c>
      <c r="BG455" s="36">
        <f t="shared" si="207"/>
        <v>8188.6183470000005</v>
      </c>
      <c r="BH455" s="34">
        <f>IF($B455="P",VLOOKUP($E455,'[2]Costeo-JUL26'!$B$9:$CQ$307,BH$1,0),0)</f>
        <v>910319</v>
      </c>
      <c r="BI455" s="16">
        <f>IF($B455="P",VLOOKUP($E455,'[2]Costeo-JUL26'!$B$9:$CQ$307,BI$1,0),0)*$G455</f>
        <v>10.48</v>
      </c>
      <c r="BJ455" s="36">
        <f>IF($B455="P",VLOOKUP($E455,'[2]Costeo-JUL26'!$B$9:$CQ$307,BJ$1,0),0)*$G455</f>
        <v>27399.96</v>
      </c>
      <c r="BK455" s="35">
        <f>IF(BH455=910319,0,IF($B455="P",VLOOKUP($E455,'[2]Costeo-JUL26'!$B$9:$CQ$307,BK$1,0),0))</f>
        <v>0</v>
      </c>
      <c r="BL455" s="36">
        <f t="shared" si="208"/>
        <v>0</v>
      </c>
      <c r="BM455" s="36">
        <f t="shared" si="209"/>
        <v>27399.96</v>
      </c>
      <c r="BN455" s="34">
        <f>IF($B455="P",VLOOKUP($E455,'[2]Costeo-JUL26'!$B$9:$CQ$307,BN$1,0),0)</f>
        <v>0</v>
      </c>
      <c r="BO455" s="16">
        <f>IF($B455="P",VLOOKUP($E455,'[2]Costeo-JUL26'!$B$9:$CQ$307,BO$1,0),0)*$G455</f>
        <v>0</v>
      </c>
      <c r="BP455" s="36">
        <f>IF($B455="P",VLOOKUP($E455,'[2]Costeo-JUL26'!$B$9:$CQ$307,BP$1,0),0)*$G455</f>
        <v>0</v>
      </c>
      <c r="BQ455" s="35">
        <f>IF($B455="P",VLOOKUP($E455,'[2]Costeo-JUL26'!$B$9:$CQ$307,BQ$1,0),0)</f>
        <v>0</v>
      </c>
      <c r="BR455" s="36">
        <f t="shared" si="210"/>
        <v>0</v>
      </c>
      <c r="BS455" s="36">
        <f t="shared" si="211"/>
        <v>0</v>
      </c>
      <c r="BT455" s="34">
        <f>IF($B455="P",VLOOKUP($E455,'[2]Costeo-JUL26'!$B$9:$CQ$307,BT$1,0),0)</f>
        <v>0</v>
      </c>
      <c r="BU455" s="16">
        <f>IF($B455="P",VLOOKUP($E455,'[2]Costeo-JUL26'!$B$9:$CQ$307,BU$1,0),0)*$G455</f>
        <v>0</v>
      </c>
      <c r="BV455" s="36">
        <f>IF($B455="P",VLOOKUP($E455,'[2]Costeo-JUL26'!$B$9:$CQ$307,BV$1,0),0)*$G455</f>
        <v>0</v>
      </c>
      <c r="BW455" s="35">
        <f>IF($B455="P",VLOOKUP($E455,'[2]Costeo-JUL26'!$B$9:$CQ$307,BW$1,0),0)</f>
        <v>0</v>
      </c>
      <c r="BX455" s="36">
        <f t="shared" si="212"/>
        <v>0</v>
      </c>
      <c r="BY455" s="36">
        <f t="shared" si="213"/>
        <v>0</v>
      </c>
      <c r="BZ455" s="34">
        <f>IF($B455="P",VLOOKUP($E455,'[2]Costeo-JUL26'!$B$9:$CQ$307,BZ$1,0),0)</f>
        <v>0</v>
      </c>
      <c r="CA455" s="16">
        <f>IF($B455="P",VLOOKUP($E455,'[2]Costeo-JUL26'!$B$9:$CQ$307,CA$1,0),0)*$G455</f>
        <v>0</v>
      </c>
      <c r="CB455" s="36">
        <f>IF($B455="P",VLOOKUP($E455,'[2]Costeo-JUL26'!$B$9:$CQ$307,CB$1,0),0)*$G455</f>
        <v>0</v>
      </c>
      <c r="CC455" s="35">
        <f>IF($B455="P",VLOOKUP($E455,'[2]Costeo-JUL26'!$B$9:$CQ$307,CC$1,0),0)</f>
        <v>0</v>
      </c>
      <c r="CD455" s="36">
        <f t="shared" si="214"/>
        <v>0</v>
      </c>
      <c r="CE455" s="36">
        <f t="shared" si="215"/>
        <v>0</v>
      </c>
      <c r="CF455" s="37">
        <f t="shared" si="187"/>
        <v>3098815.6002833727</v>
      </c>
      <c r="CG455" s="36">
        <f>IF($B455="r",VLOOKUP($E455,'[2]Costeo-JUL26'!$B$9:$CQ$307,CG$1,0),0)*$G455</f>
        <v>0</v>
      </c>
      <c r="CH455" s="35">
        <f>VLOOKUP($E455,'[2]TEORICOS (05.26)'!$A$8:$T$251,CH$1,0)</f>
        <v>0</v>
      </c>
      <c r="CI455" s="36">
        <f t="shared" si="216"/>
        <v>0</v>
      </c>
      <c r="CJ455" s="37">
        <f t="shared" si="217"/>
        <v>0</v>
      </c>
      <c r="CM455" s="16">
        <f>SUMIFS('[1]Ajuste Inventario'!$I:$I,'[1]Ajuste Inventario'!$B:$B,E455,'[1]Ajuste Inventario'!$S:$S,D455)*-1</f>
        <v>0</v>
      </c>
      <c r="CN455" s="36">
        <f t="shared" si="188"/>
        <v>0</v>
      </c>
      <c r="CP455" t="str">
        <f t="shared" si="189"/>
        <v>644Org.Vtas Lobos</v>
      </c>
      <c r="CQ455" s="10" t="e">
        <f t="shared" si="190"/>
        <v>#DIV/0!</v>
      </c>
    </row>
    <row r="456" spans="1:95" x14ac:dyDescent="0.25">
      <c r="A456" s="30">
        <v>46204</v>
      </c>
      <c r="B456" s="31" t="str">
        <f>VLOOKUP($E456,'[2]TEORICOS (05.26)'!$A$8:$T$251,B$1,0)</f>
        <v>P</v>
      </c>
      <c r="C456" s="32" t="str">
        <f>VLOOKUP($E456,'[2]TEORICOS (05.26)'!$A$8:$T$251,C$1,0)</f>
        <v>Sprite</v>
      </c>
      <c r="D456" t="s">
        <v>226</v>
      </c>
      <c r="E456">
        <v>659</v>
      </c>
      <c r="F456" t="s">
        <v>93</v>
      </c>
      <c r="G456" s="16">
        <v>5783.8329999999996</v>
      </c>
      <c r="H456" s="16">
        <v>13753.954874000152</v>
      </c>
      <c r="I456" s="33">
        <v>106403250.36000414</v>
      </c>
      <c r="J456" s="33">
        <v>105581886.24000368</v>
      </c>
      <c r="K456" s="34">
        <f>IF($B456="P",VLOOKUP($E456,'[2]Costeo-JUL26'!$B$9:$CQ$307,K$1,0),0)</f>
        <v>933147</v>
      </c>
      <c r="L456" s="35">
        <f>VLOOKUP($E456,'[2]TEORICOS (05.26)'!$A$8:$T$251,L$1,0)</f>
        <v>0.25119999999999998</v>
      </c>
      <c r="M456" s="36">
        <f t="shared" si="191"/>
        <v>26522169.823488921</v>
      </c>
      <c r="N456" s="35">
        <f>IF($B456="P",VLOOKUP($E456,'[2]Costeo-JUL26'!$B$9:$CQ$307,N$1,0),0)</f>
        <v>5.0000000000000001E-3</v>
      </c>
      <c r="O456" s="36">
        <f t="shared" si="192"/>
        <v>132610.8491174446</v>
      </c>
      <c r="P456" s="36">
        <f>IF($B456="P",VLOOKUP($E456,'[2]Costeo-JUL26'!$B$9:$CQ$307,P$1,0),0)*H456</f>
        <v>0</v>
      </c>
      <c r="Q456" s="36">
        <f t="shared" si="193"/>
        <v>26654780.672606364</v>
      </c>
      <c r="R456" s="34">
        <f>IF($B456="P",VLOOKUP($E456,'[2]Costeo-JUL26'!$B$9:$CQ$307,R$1,0),0)</f>
        <v>902332</v>
      </c>
      <c r="S456" s="16">
        <f>IF($B456="P",VLOOKUP($E456,'[2]Costeo-JUL26'!$B$9:$CQ$307,S$1,0),0)*$G456</f>
        <v>7488.0393934499989</v>
      </c>
      <c r="T456" s="36">
        <f>IF($B456="P",VLOOKUP($E456,'[2]Costeo-JUL26'!$B$9:$CQ$307,T$1,0),0)*$G456</f>
        <v>5223311.0416036407</v>
      </c>
      <c r="U456" s="35">
        <f>IF($B456="P",VLOOKUP($E456,'[2]Costeo-JUL26'!$B$9:$CQ$307,U$1,0),0)</f>
        <v>1.4999999999999999E-2</v>
      </c>
      <c r="V456" s="36">
        <f t="shared" si="194"/>
        <v>78349.6656240546</v>
      </c>
      <c r="W456" s="36">
        <f t="shared" si="195"/>
        <v>5301660.7072276948</v>
      </c>
      <c r="X456" s="34">
        <f>IF($B456="P",VLOOKUP($E456,'[2]Costeo-JUL26'!$B$9:$CQ$307,X$1,0),0)</f>
        <v>902338</v>
      </c>
      <c r="Y456" s="16">
        <f>IF($B456="P",VLOOKUP($E456,'[2]Costeo-JUL26'!$B$9:$CQ$307,Y$1,0),0)*$G456</f>
        <v>680.24816679599996</v>
      </c>
      <c r="Z456" s="36">
        <f>IF($B456="P",VLOOKUP($E456,'[2]Costeo-JUL26'!$B$9:$CQ$307,Z$1,0),0)*$G456</f>
        <v>192333.36667990105</v>
      </c>
      <c r="AA456" s="35">
        <f>IF($B456="P",VLOOKUP($E456,'[2]Costeo-JUL26'!$B$9:$CQ$307,AA$1,0),0)</f>
        <v>0.45</v>
      </c>
      <c r="AB456" s="36">
        <f t="shared" si="196"/>
        <v>86550.015005955473</v>
      </c>
      <c r="AC456" s="36">
        <f t="shared" si="197"/>
        <v>278883.3816858565</v>
      </c>
      <c r="AD456" s="34">
        <f>IF($B456="P",VLOOKUP($E456,'[2]Costeo-JUL26'!$B$9:$CQ$307,AD$1,0),0)</f>
        <v>901767</v>
      </c>
      <c r="AE456" s="16">
        <f>IF($B456="P",VLOOKUP($E456,'[2]Costeo-JUL26'!$B$9:$CQ$307,AE$1,0),0)*$G456</f>
        <v>34702.998</v>
      </c>
      <c r="AF456" s="36">
        <f>IF($B456="P",VLOOKUP($E456,'[2]Costeo-JUL26'!$B$9:$CQ$307,AF$1,0),0)*$G456</f>
        <v>532593.8509056</v>
      </c>
      <c r="AG456" s="35">
        <f>IF($B456="P",VLOOKUP($E456,'[2]Costeo-JUL26'!$B$9:$CQ$307,AG$1,0),0)</f>
        <v>6.0000000000000001E-3</v>
      </c>
      <c r="AH456" s="36">
        <f t="shared" si="198"/>
        <v>3195.5631054336</v>
      </c>
      <c r="AI456" s="36">
        <f t="shared" si="199"/>
        <v>535789.4140110336</v>
      </c>
      <c r="AJ456" s="34">
        <f>IF($B456="P",VLOOKUP($E456,'[2]Costeo-JUL26'!$B$9:$CQ$307,AJ$1,0),0)</f>
        <v>905625</v>
      </c>
      <c r="AK456" s="16">
        <f>IF($B456="P",VLOOKUP($E456,'[2]Costeo-JUL26'!$B$9:$CQ$307,AK$1,0),0)*$G456</f>
        <v>34702.998</v>
      </c>
      <c r="AL456" s="36">
        <f>IF($B456="P",VLOOKUP($E456,'[2]Costeo-JUL26'!$B$9:$CQ$307,AL$1,0),0)*$G456</f>
        <v>396516.45514799998</v>
      </c>
      <c r="AM456" s="35">
        <f>IF($B456="P",VLOOKUP($E456,'[2]Costeo-JUL26'!$B$9:$CQ$307,AM$1,0),0)</f>
        <v>1.7999999999999999E-2</v>
      </c>
      <c r="AN456" s="36">
        <f t="shared" si="200"/>
        <v>7137.2961926639991</v>
      </c>
      <c r="AO456" s="36">
        <f t="shared" si="201"/>
        <v>403653.75134066399</v>
      </c>
      <c r="AP456" s="34">
        <f>IF($B456="P",VLOOKUP($E456,'[2]Costeo-JUL26'!$B$9:$CQ$307,AP$1,0),0)</f>
        <v>911881</v>
      </c>
      <c r="AQ456" s="16">
        <f>IF($B456="P",VLOOKUP($E456,'[2]Costeo-JUL26'!$B$9:$CQ$307,AQ$1,0),0)*$G456</f>
        <v>34702.998</v>
      </c>
      <c r="AR456" s="36">
        <f>IF($B456="P",VLOOKUP($E456,'[2]Costeo-JUL26'!$B$9:$CQ$307,AR$1,0),0)*$G456</f>
        <v>4708891.4422960328</v>
      </c>
      <c r="AS456" s="35">
        <f>IF($B456="P",VLOOKUP($E456,'[2]Costeo-JUL26'!$B$9:$CQ$307,AS$1,0),0)</f>
        <v>0.02</v>
      </c>
      <c r="AT456" s="36">
        <f t="shared" si="202"/>
        <v>94177.828845920652</v>
      </c>
      <c r="AU456" s="36">
        <f t="shared" si="203"/>
        <v>4803069.2711419538</v>
      </c>
      <c r="AV456" s="34">
        <f>IF($B456="P",VLOOKUP($E456,'[2]Costeo-JUL26'!$B$9:$CQ$307,AV$1,0),0)</f>
        <v>932442</v>
      </c>
      <c r="AW456" s="16">
        <f>IF($B456="P",VLOOKUP($E456,'[2]Costeo-JUL26'!$B$9:$CQ$307,AW$1,0),0)*$G456</f>
        <v>160.21217409999997</v>
      </c>
      <c r="AX456" s="36">
        <f>IF($B456="P",VLOOKUP($E456,'[2]Costeo-JUL26'!$B$9:$CQ$307,AX$1,0),0)*$G456</f>
        <v>591387.08360551507</v>
      </c>
      <c r="AY456" s="35">
        <f>IF($B456="P",VLOOKUP($E456,'[2]Costeo-JUL26'!$B$9:$CQ$307,AY$1,0),0)</f>
        <v>0.03</v>
      </c>
      <c r="AZ456" s="36">
        <f t="shared" si="204"/>
        <v>17741.61250816545</v>
      </c>
      <c r="BA456" s="36">
        <f t="shared" si="205"/>
        <v>609128.69611368049</v>
      </c>
      <c r="BB456" s="34">
        <f>IF($B456="P",VLOOKUP($E456,'[2]Costeo-JUL26'!$B$9:$CQ$307,BB$1,0),0)</f>
        <v>902311</v>
      </c>
      <c r="BC456" s="16">
        <f>IF($B456="P",VLOOKUP($E456,'[2]Costeo-JUL26'!$B$9:$CQ$307,BC$1,0),0)*$G456</f>
        <v>25.304269375000001</v>
      </c>
      <c r="BD456" s="36">
        <f>IF($B456="P",VLOOKUP($E456,'[2]Costeo-JUL26'!$B$9:$CQ$307,BD$1,0),0)*$G456</f>
        <v>99234.361473121884</v>
      </c>
      <c r="BE456" s="35">
        <f>IF($B456="P",VLOOKUP($E456,'[2]Costeo-JUL26'!$B$9:$CQ$307,BE$1,0),0)</f>
        <v>0.03</v>
      </c>
      <c r="BF456" s="36">
        <f t="shared" si="206"/>
        <v>2977.0308441936563</v>
      </c>
      <c r="BG456" s="36">
        <f t="shared" si="207"/>
        <v>102211.39231731553</v>
      </c>
      <c r="BH456" s="34">
        <f>IF($B456="P",VLOOKUP($E456,'[2]Costeo-JUL26'!$B$9:$CQ$307,BH$1,0),0)</f>
        <v>933089</v>
      </c>
      <c r="BI456" s="16">
        <f>IF($B456="P",VLOOKUP($E456,'[2]Costeo-JUL26'!$B$9:$CQ$307,BI$1,0),0)*$G456</f>
        <v>216.89373749999999</v>
      </c>
      <c r="BJ456" s="36">
        <f>IF($B456="P",VLOOKUP($E456,'[2]Costeo-JUL26'!$B$9:$CQ$307,BJ$1,0),0)*$G456</f>
        <v>161514.8111850601</v>
      </c>
      <c r="BK456" s="35">
        <f>IF(BH456=910319,0,IF($B456="P",VLOOKUP($E456,'[2]Costeo-JUL26'!$B$9:$CQ$307,BK$1,0),0))</f>
        <v>0.02</v>
      </c>
      <c r="BL456" s="36">
        <f t="shared" si="208"/>
        <v>3230.2962237012021</v>
      </c>
      <c r="BM456" s="36">
        <f t="shared" si="209"/>
        <v>164745.10740876131</v>
      </c>
      <c r="BN456" s="34">
        <f>IF($B456="P",VLOOKUP($E456,'[2]Costeo-JUL26'!$B$9:$CQ$307,BN$1,0),0)</f>
        <v>0</v>
      </c>
      <c r="BO456" s="16">
        <f>IF($B456="P",VLOOKUP($E456,'[2]Costeo-JUL26'!$B$9:$CQ$307,BO$1,0),0)*$G456</f>
        <v>0</v>
      </c>
      <c r="BP456" s="36">
        <f>IF($B456="P",VLOOKUP($E456,'[2]Costeo-JUL26'!$B$9:$CQ$307,BP$1,0),0)*$G456</f>
        <v>0</v>
      </c>
      <c r="BQ456" s="35">
        <f>IF($B456="P",VLOOKUP($E456,'[2]Costeo-JUL26'!$B$9:$CQ$307,BQ$1,0),0)</f>
        <v>0</v>
      </c>
      <c r="BR456" s="36">
        <f t="shared" si="210"/>
        <v>0</v>
      </c>
      <c r="BS456" s="36">
        <f t="shared" si="211"/>
        <v>0</v>
      </c>
      <c r="BT456" s="34">
        <f>IF($B456="P",VLOOKUP($E456,'[2]Costeo-JUL26'!$B$9:$CQ$307,BT$1,0),0)</f>
        <v>0</v>
      </c>
      <c r="BU456" s="16">
        <f>IF($B456="P",VLOOKUP($E456,'[2]Costeo-JUL26'!$B$9:$CQ$307,BU$1,0),0)*$G456</f>
        <v>0</v>
      </c>
      <c r="BV456" s="36">
        <f>IF($B456="P",VLOOKUP($E456,'[2]Costeo-JUL26'!$B$9:$CQ$307,BV$1,0),0)*$G456</f>
        <v>0</v>
      </c>
      <c r="BW456" s="35">
        <f>IF($B456="P",VLOOKUP($E456,'[2]Costeo-JUL26'!$B$9:$CQ$307,BW$1,0),0)</f>
        <v>0</v>
      </c>
      <c r="BX456" s="36">
        <f t="shared" si="212"/>
        <v>0</v>
      </c>
      <c r="BY456" s="36">
        <f t="shared" si="213"/>
        <v>0</v>
      </c>
      <c r="BZ456" s="34">
        <f>IF($B456="P",VLOOKUP($E456,'[2]Costeo-JUL26'!$B$9:$CQ$307,BZ$1,0),0)</f>
        <v>0</v>
      </c>
      <c r="CA456" s="16">
        <f>IF($B456="P",VLOOKUP($E456,'[2]Costeo-JUL26'!$B$9:$CQ$307,CA$1,0),0)*$G456</f>
        <v>0</v>
      </c>
      <c r="CB456" s="36">
        <f>IF($B456="P",VLOOKUP($E456,'[2]Costeo-JUL26'!$B$9:$CQ$307,CB$1,0),0)*$G456</f>
        <v>0</v>
      </c>
      <c r="CC456" s="35">
        <f>IF($B456="P",VLOOKUP($E456,'[2]Costeo-JUL26'!$B$9:$CQ$307,CC$1,0),0)</f>
        <v>0</v>
      </c>
      <c r="CD456" s="36">
        <f t="shared" si="214"/>
        <v>0</v>
      </c>
      <c r="CE456" s="36">
        <f t="shared" si="215"/>
        <v>0</v>
      </c>
      <c r="CF456" s="37">
        <f t="shared" si="187"/>
        <v>38853922.393853337</v>
      </c>
      <c r="CG456" s="36">
        <f>IF($B456="r",VLOOKUP($E456,'[2]Costeo-JUL26'!$B$9:$CQ$307,CG$1,0),0)*$G456</f>
        <v>0</v>
      </c>
      <c r="CH456" s="35">
        <f>VLOOKUP($E456,'[2]TEORICOS (05.26)'!$A$8:$T$251,CH$1,0)</f>
        <v>0</v>
      </c>
      <c r="CI456" s="36">
        <f t="shared" si="216"/>
        <v>0</v>
      </c>
      <c r="CJ456" s="37">
        <f t="shared" si="217"/>
        <v>0</v>
      </c>
      <c r="CM456" s="16">
        <f>SUMIFS('[1]Ajuste Inventario'!$I:$I,'[1]Ajuste Inventario'!$B:$B,E456,'[1]Ajuste Inventario'!$S:$S,D456)*-1</f>
        <v>17.833333333333332</v>
      </c>
      <c r="CN456" s="36">
        <f t="shared" si="188"/>
        <v>119798.57464021716</v>
      </c>
      <c r="CP456" t="str">
        <f t="shared" si="189"/>
        <v>659Org.Vtas Lobos</v>
      </c>
      <c r="CQ456" s="10">
        <f t="shared" si="190"/>
        <v>6717.6770826290003</v>
      </c>
    </row>
    <row r="457" spans="1:95" x14ac:dyDescent="0.25">
      <c r="A457" s="30">
        <v>46204</v>
      </c>
      <c r="B457" s="31" t="str">
        <f>VLOOKUP($E457,'[2]TEORICOS (05.26)'!$A$8:$T$251,B$1,0)</f>
        <v>P</v>
      </c>
      <c r="C457" s="32" t="str">
        <f>VLOOKUP($E457,'[2]TEORICOS (05.26)'!$A$8:$T$251,C$1,0)</f>
        <v>Sprite</v>
      </c>
      <c r="D457" t="s">
        <v>226</v>
      </c>
      <c r="E457">
        <v>661</v>
      </c>
      <c r="F457" t="s">
        <v>94</v>
      </c>
      <c r="G457" s="16">
        <v>576.83299999999997</v>
      </c>
      <c r="H457" s="16">
        <v>1828.56061</v>
      </c>
      <c r="I457" s="33">
        <v>12256783.599999934</v>
      </c>
      <c r="J457" s="33">
        <v>12186386.579999946</v>
      </c>
      <c r="K457" s="34">
        <f>IF($B457="P",VLOOKUP($E457,'[2]Costeo-JUL26'!$B$9:$CQ$307,K$1,0),0)</f>
        <v>933147</v>
      </c>
      <c r="L457" s="35">
        <f>VLOOKUP($E457,'[2]TEORICOS (05.26)'!$A$8:$T$251,L$1,0)</f>
        <v>0.25119999999999998</v>
      </c>
      <c r="M457" s="36">
        <f t="shared" si="191"/>
        <v>3061220.3088959861</v>
      </c>
      <c r="N457" s="35">
        <f>IF($B457="P",VLOOKUP($E457,'[2]Costeo-JUL26'!$B$9:$CQ$307,N$1,0),0)</f>
        <v>5.0000000000000001E-3</v>
      </c>
      <c r="O457" s="36">
        <f t="shared" si="192"/>
        <v>15306.10154447993</v>
      </c>
      <c r="P457" s="36">
        <f>IF($B457="P",VLOOKUP($E457,'[2]Costeo-JUL26'!$B$9:$CQ$307,P$1,0),0)*H457</f>
        <v>0</v>
      </c>
      <c r="Q457" s="36">
        <f t="shared" si="193"/>
        <v>3076526.4104404659</v>
      </c>
      <c r="R457" s="34">
        <f>IF($B457="P",VLOOKUP($E457,'[2]Costeo-JUL26'!$B$9:$CQ$307,R$1,0),0)</f>
        <v>902332</v>
      </c>
      <c r="S457" s="16">
        <f>IF($B457="P",VLOOKUP($E457,'[2]Costeo-JUL26'!$B$9:$CQ$307,S$1,0),0)*$G457</f>
        <v>995.72912459999998</v>
      </c>
      <c r="T457" s="36">
        <f>IF($B457="P",VLOOKUP($E457,'[2]Costeo-JUL26'!$B$9:$CQ$307,T$1,0),0)*$G457</f>
        <v>694574.7288027053</v>
      </c>
      <c r="U457" s="35">
        <f>IF($B457="P",VLOOKUP($E457,'[2]Costeo-JUL26'!$B$9:$CQ$307,U$1,0),0)</f>
        <v>1.4999999999999999E-2</v>
      </c>
      <c r="V457" s="36">
        <f t="shared" si="194"/>
        <v>10418.62093204058</v>
      </c>
      <c r="W457" s="36">
        <f t="shared" si="195"/>
        <v>704993.34973474592</v>
      </c>
      <c r="X457" s="34">
        <f>IF($B457="P",VLOOKUP($E457,'[2]Costeo-JUL26'!$B$9:$CQ$307,X$1,0),0)</f>
        <v>902338</v>
      </c>
      <c r="Y457" s="16">
        <f>IF($B457="P",VLOOKUP($E457,'[2]Costeo-JUL26'!$B$9:$CQ$307,Y$1,0),0)*$G457</f>
        <v>90.456643728000003</v>
      </c>
      <c r="Z457" s="36">
        <f>IF($B457="P",VLOOKUP($E457,'[2]Costeo-JUL26'!$B$9:$CQ$307,Z$1,0),0)*$G457</f>
        <v>25575.711447654721</v>
      </c>
      <c r="AA457" s="35">
        <f>IF($B457="P",VLOOKUP($E457,'[2]Costeo-JUL26'!$B$9:$CQ$307,AA$1,0),0)</f>
        <v>0.45</v>
      </c>
      <c r="AB457" s="36">
        <f t="shared" si="196"/>
        <v>11509.070151444625</v>
      </c>
      <c r="AC457" s="36">
        <f t="shared" si="197"/>
        <v>37084.781599099348</v>
      </c>
      <c r="AD457" s="34">
        <f>IF($B457="P",VLOOKUP($E457,'[2]Costeo-JUL26'!$B$9:$CQ$307,AD$1,0),0)</f>
        <v>901767</v>
      </c>
      <c r="AE457" s="16">
        <f>IF($B457="P",VLOOKUP($E457,'[2]Costeo-JUL26'!$B$9:$CQ$307,AE$1,0),0)*$G457</f>
        <v>3460.9979999999996</v>
      </c>
      <c r="AF457" s="36">
        <f>IF($B457="P",VLOOKUP($E457,'[2]Costeo-JUL26'!$B$9:$CQ$307,AF$1,0),0)*$G457</f>
        <v>53116.628505599998</v>
      </c>
      <c r="AG457" s="35">
        <f>IF($B457="P",VLOOKUP($E457,'[2]Costeo-JUL26'!$B$9:$CQ$307,AG$1,0),0)</f>
        <v>6.0000000000000001E-3</v>
      </c>
      <c r="AH457" s="36">
        <f t="shared" si="198"/>
        <v>318.69977103359997</v>
      </c>
      <c r="AI457" s="36">
        <f t="shared" si="199"/>
        <v>53435.328276633598</v>
      </c>
      <c r="AJ457" s="34">
        <f>IF($B457="P",VLOOKUP($E457,'[2]Costeo-JUL26'!$B$9:$CQ$307,AJ$1,0),0)</f>
        <v>919915</v>
      </c>
      <c r="AK457" s="16">
        <f>IF($B457="P",VLOOKUP($E457,'[2]Costeo-JUL26'!$B$9:$CQ$307,AK$1,0),0)*$G457</f>
        <v>3460.9979999999996</v>
      </c>
      <c r="AL457" s="36">
        <f>IF($B457="P",VLOOKUP($E457,'[2]Costeo-JUL26'!$B$9:$CQ$307,AL$1,0),0)*$G457</f>
        <v>64114.987949999995</v>
      </c>
      <c r="AM457" s="35">
        <f>IF($B457="P",VLOOKUP($E457,'[2]Costeo-JUL26'!$B$9:$CQ$307,AM$1,0),0)</f>
        <v>1.7999999999999999E-2</v>
      </c>
      <c r="AN457" s="36">
        <f t="shared" si="200"/>
        <v>1154.0697830999998</v>
      </c>
      <c r="AO457" s="36">
        <f t="shared" si="201"/>
        <v>65269.057733099995</v>
      </c>
      <c r="AP457" s="34">
        <f>IF($B457="P",VLOOKUP($E457,'[2]Costeo-JUL26'!$B$9:$CQ$307,AP$1,0),0)</f>
        <v>913487</v>
      </c>
      <c r="AQ457" s="16">
        <f>IF($B457="P",VLOOKUP($E457,'[2]Costeo-JUL26'!$B$9:$CQ$307,AQ$1,0),0)*$G457</f>
        <v>3460.9979999999996</v>
      </c>
      <c r="AR457" s="36">
        <f>IF($B457="P",VLOOKUP($E457,'[2]Costeo-JUL26'!$B$9:$CQ$307,AR$1,0),0)*$G457</f>
        <v>662127.36913429876</v>
      </c>
      <c r="AS457" s="35">
        <f>IF($B457="P",VLOOKUP($E457,'[2]Costeo-JUL26'!$B$9:$CQ$307,AS$1,0),0)</f>
        <v>0.02</v>
      </c>
      <c r="AT457" s="36">
        <f t="shared" si="202"/>
        <v>13242.547382685976</v>
      </c>
      <c r="AU457" s="36">
        <f t="shared" si="203"/>
        <v>675369.9165169847</v>
      </c>
      <c r="AV457" s="34">
        <f>IF($B457="P",VLOOKUP($E457,'[2]Costeo-JUL26'!$B$9:$CQ$307,AV$1,0),0)</f>
        <v>902310</v>
      </c>
      <c r="AW457" s="16">
        <f>IF($B457="P",VLOOKUP($E457,'[2]Costeo-JUL26'!$B$9:$CQ$307,AW$1,0),0)*$G457</f>
        <v>20.881354600000002</v>
      </c>
      <c r="AX457" s="36">
        <f>IF($B457="P",VLOOKUP($E457,'[2]Costeo-JUL26'!$B$9:$CQ$307,AX$1,0),0)*$G457</f>
        <v>73158.788309017662</v>
      </c>
      <c r="AY457" s="35">
        <f>IF($B457="P",VLOOKUP($E457,'[2]Costeo-JUL26'!$B$9:$CQ$307,AY$1,0),0)</f>
        <v>0.03</v>
      </c>
      <c r="AZ457" s="36">
        <f t="shared" si="204"/>
        <v>2194.7636492705296</v>
      </c>
      <c r="BA457" s="36">
        <f t="shared" si="205"/>
        <v>75353.551958288197</v>
      </c>
      <c r="BB457" s="34">
        <f>IF($B457="P",VLOOKUP($E457,'[2]Costeo-JUL26'!$B$9:$CQ$307,BB$1,0),0)</f>
        <v>923266</v>
      </c>
      <c r="BC457" s="16">
        <f>IF($B457="P",VLOOKUP($E457,'[2]Costeo-JUL26'!$B$9:$CQ$307,BC$1,0),0)*$G457</f>
        <v>4.7107643777999995</v>
      </c>
      <c r="BD457" s="36">
        <f>IF($B457="P",VLOOKUP($E457,'[2]Costeo-JUL26'!$B$9:$CQ$307,BD$1,0),0)*$G457</f>
        <v>19059.093165565908</v>
      </c>
      <c r="BE457" s="35">
        <f>IF($B457="P",VLOOKUP($E457,'[2]Costeo-JUL26'!$B$9:$CQ$307,BE$1,0),0)</f>
        <v>0.03</v>
      </c>
      <c r="BF457" s="36">
        <f t="shared" si="206"/>
        <v>571.77279496697724</v>
      </c>
      <c r="BG457" s="36">
        <f t="shared" si="207"/>
        <v>19630.865960532887</v>
      </c>
      <c r="BH457" s="34">
        <f>IF($B457="P",VLOOKUP($E457,'[2]Costeo-JUL26'!$B$9:$CQ$307,BH$1,0),0)</f>
        <v>910319</v>
      </c>
      <c r="BI457" s="16">
        <f>IF($B457="P",VLOOKUP($E457,'[2]Costeo-JUL26'!$B$9:$CQ$307,BI$1,0),0)*$G457</f>
        <v>14.420825000000001</v>
      </c>
      <c r="BJ457" s="36">
        <f>IF($B457="P",VLOOKUP($E457,'[2]Costeo-JUL26'!$B$9:$CQ$307,BJ$1,0),0)*$G457</f>
        <v>37703.246962499994</v>
      </c>
      <c r="BK457" s="35">
        <f>IF(BH457=910319,0,IF($B457="P",VLOOKUP($E457,'[2]Costeo-JUL26'!$B$9:$CQ$307,BK$1,0),0))</f>
        <v>0</v>
      </c>
      <c r="BL457" s="36">
        <f t="shared" si="208"/>
        <v>0</v>
      </c>
      <c r="BM457" s="36">
        <f t="shared" si="209"/>
        <v>37703.246962499994</v>
      </c>
      <c r="BN457" s="34">
        <f>IF($B457="P",VLOOKUP($E457,'[2]Costeo-JUL26'!$B$9:$CQ$307,BN$1,0),0)</f>
        <v>0</v>
      </c>
      <c r="BO457" s="16">
        <f>IF($B457="P",VLOOKUP($E457,'[2]Costeo-JUL26'!$B$9:$CQ$307,BO$1,0),0)*$G457</f>
        <v>0</v>
      </c>
      <c r="BP457" s="36">
        <f>IF($B457="P",VLOOKUP($E457,'[2]Costeo-JUL26'!$B$9:$CQ$307,BP$1,0),0)*$G457</f>
        <v>0</v>
      </c>
      <c r="BQ457" s="35">
        <f>IF($B457="P",VLOOKUP($E457,'[2]Costeo-JUL26'!$B$9:$CQ$307,BQ$1,0),0)</f>
        <v>0</v>
      </c>
      <c r="BR457" s="36">
        <f t="shared" si="210"/>
        <v>0</v>
      </c>
      <c r="BS457" s="36">
        <f t="shared" si="211"/>
        <v>0</v>
      </c>
      <c r="BT457" s="34">
        <f>IF($B457="P",VLOOKUP($E457,'[2]Costeo-JUL26'!$B$9:$CQ$307,BT$1,0),0)</f>
        <v>0</v>
      </c>
      <c r="BU457" s="16">
        <f>IF($B457="P",VLOOKUP($E457,'[2]Costeo-JUL26'!$B$9:$CQ$307,BU$1,0),0)*$G457</f>
        <v>0</v>
      </c>
      <c r="BV457" s="36">
        <f>IF($B457="P",VLOOKUP($E457,'[2]Costeo-JUL26'!$B$9:$CQ$307,BV$1,0),0)*$G457</f>
        <v>0</v>
      </c>
      <c r="BW457" s="35">
        <f>IF($B457="P",VLOOKUP($E457,'[2]Costeo-JUL26'!$B$9:$CQ$307,BW$1,0),0)</f>
        <v>0</v>
      </c>
      <c r="BX457" s="36">
        <f t="shared" si="212"/>
        <v>0</v>
      </c>
      <c r="BY457" s="36">
        <f t="shared" si="213"/>
        <v>0</v>
      </c>
      <c r="BZ457" s="34">
        <f>IF($B457="P",VLOOKUP($E457,'[2]Costeo-JUL26'!$B$9:$CQ$307,BZ$1,0),0)</f>
        <v>0</v>
      </c>
      <c r="CA457" s="16">
        <f>IF($B457="P",VLOOKUP($E457,'[2]Costeo-JUL26'!$B$9:$CQ$307,CA$1,0),0)*$G457</f>
        <v>0</v>
      </c>
      <c r="CB457" s="36">
        <f>IF($B457="P",VLOOKUP($E457,'[2]Costeo-JUL26'!$B$9:$CQ$307,CB$1,0),0)*$G457</f>
        <v>0</v>
      </c>
      <c r="CC457" s="35">
        <f>IF($B457="P",VLOOKUP($E457,'[2]Costeo-JUL26'!$B$9:$CQ$307,CC$1,0),0)</f>
        <v>0</v>
      </c>
      <c r="CD457" s="36">
        <f t="shared" si="214"/>
        <v>0</v>
      </c>
      <c r="CE457" s="36">
        <f t="shared" si="215"/>
        <v>0</v>
      </c>
      <c r="CF457" s="37">
        <f t="shared" si="187"/>
        <v>4745366.5091823498</v>
      </c>
      <c r="CG457" s="36">
        <f>IF($B457="r",VLOOKUP($E457,'[2]Costeo-JUL26'!$B$9:$CQ$307,CG$1,0),0)*$G457</f>
        <v>0</v>
      </c>
      <c r="CH457" s="35">
        <f>VLOOKUP($E457,'[2]TEORICOS (05.26)'!$A$8:$T$251,CH$1,0)</f>
        <v>0</v>
      </c>
      <c r="CI457" s="36">
        <f t="shared" si="216"/>
        <v>0</v>
      </c>
      <c r="CJ457" s="37">
        <f t="shared" si="217"/>
        <v>0</v>
      </c>
      <c r="CM457" s="16">
        <f>SUMIFS('[1]Ajuste Inventario'!$I:$I,'[1]Ajuste Inventario'!$B:$B,E457,'[1]Ajuste Inventario'!$S:$S,D457)*-1</f>
        <v>12.833333333333332</v>
      </c>
      <c r="CN457" s="36">
        <f t="shared" si="188"/>
        <v>105574.52538459744</v>
      </c>
      <c r="CP457" t="str">
        <f t="shared" si="189"/>
        <v>661Org.Vtas Lobos</v>
      </c>
      <c r="CQ457" s="10">
        <f t="shared" si="190"/>
        <v>8226.5863936049955</v>
      </c>
    </row>
    <row r="458" spans="1:95" x14ac:dyDescent="0.25">
      <c r="A458" s="30">
        <v>46204</v>
      </c>
      <c r="B458" s="31" t="str">
        <f>VLOOKUP($E458,'[2]TEORICOS (05.26)'!$A$8:$T$251,B$1,0)</f>
        <v>R</v>
      </c>
      <c r="C458" s="32" t="str">
        <f>VLOOKUP($E458,'[2]TEORICOS (05.26)'!$A$8:$T$251,C$1,0)</f>
        <v>Cepita</v>
      </c>
      <c r="D458" t="s">
        <v>226</v>
      </c>
      <c r="E458">
        <v>1001</v>
      </c>
      <c r="F458" t="s">
        <v>95</v>
      </c>
      <c r="G458" s="16">
        <v>226</v>
      </c>
      <c r="H458" s="16">
        <v>47.685999999999915</v>
      </c>
      <c r="I458" s="33">
        <v>1051320.1800000006</v>
      </c>
      <c r="J458" s="33">
        <v>1030871.2600000002</v>
      </c>
      <c r="K458" s="34">
        <f>IF($B458="P",VLOOKUP($E458,'[2]Costeo-JUL26'!$B$9:$CQ$307,K$1,0),0)</f>
        <v>0</v>
      </c>
      <c r="L458" s="35">
        <f>VLOOKUP($E458,'[2]TEORICOS (05.26)'!$A$8:$T$251,L$1,0)</f>
        <v>0.2</v>
      </c>
      <c r="M458" s="36">
        <f t="shared" si="191"/>
        <v>0</v>
      </c>
      <c r="N458" s="35">
        <f>IF($B458="P",VLOOKUP($E458,'[2]Costeo-JUL26'!$B$9:$CQ$307,N$1,0),0)</f>
        <v>0</v>
      </c>
      <c r="O458" s="36">
        <f t="shared" si="192"/>
        <v>0</v>
      </c>
      <c r="P458" s="36">
        <f>IF($B458="P",VLOOKUP($E458,'[2]Costeo-JUL26'!$B$9:$CQ$307,P$1,0),0)*H458</f>
        <v>0</v>
      </c>
      <c r="Q458" s="36">
        <f t="shared" si="193"/>
        <v>0</v>
      </c>
      <c r="R458" s="34">
        <f>IF($B458="P",VLOOKUP($E458,'[2]Costeo-JUL26'!$B$9:$CQ$307,R$1,0),0)</f>
        <v>0</v>
      </c>
      <c r="S458" s="16">
        <f>IF($B458="P",VLOOKUP($E458,'[2]Costeo-JUL26'!$B$9:$CQ$307,S$1,0),0)*$G458</f>
        <v>0</v>
      </c>
      <c r="T458" s="36">
        <f>IF($B458="P",VLOOKUP($E458,'[2]Costeo-JUL26'!$B$9:$CQ$307,T$1,0),0)*$G458</f>
        <v>0</v>
      </c>
      <c r="U458" s="35">
        <f>IF($B458="P",VLOOKUP($E458,'[2]Costeo-JUL26'!$B$9:$CQ$307,U$1,0),0)</f>
        <v>0</v>
      </c>
      <c r="V458" s="36">
        <f t="shared" si="194"/>
        <v>0</v>
      </c>
      <c r="W458" s="36">
        <f t="shared" si="195"/>
        <v>0</v>
      </c>
      <c r="X458" s="34">
        <f>IF($B458="P",VLOOKUP($E458,'[2]Costeo-JUL26'!$B$9:$CQ$307,X$1,0),0)</f>
        <v>0</v>
      </c>
      <c r="Y458" s="16">
        <f>IF($B458="P",VLOOKUP($E458,'[2]Costeo-JUL26'!$B$9:$CQ$307,Y$1,0),0)*$G458</f>
        <v>0</v>
      </c>
      <c r="Z458" s="36">
        <f>IF($B458="P",VLOOKUP($E458,'[2]Costeo-JUL26'!$B$9:$CQ$307,Z$1,0),0)*$G458</f>
        <v>0</v>
      </c>
      <c r="AA458" s="35">
        <f>IF($B458="P",VLOOKUP($E458,'[2]Costeo-JUL26'!$B$9:$CQ$307,AA$1,0),0)</f>
        <v>0</v>
      </c>
      <c r="AB458" s="36">
        <f t="shared" si="196"/>
        <v>0</v>
      </c>
      <c r="AC458" s="36">
        <f t="shared" si="197"/>
        <v>0</v>
      </c>
      <c r="AD458" s="34">
        <f>IF($B458="P",VLOOKUP($E458,'[2]Costeo-JUL26'!$B$9:$CQ$307,AD$1,0),0)</f>
        <v>0</v>
      </c>
      <c r="AE458" s="16">
        <f>IF($B458="P",VLOOKUP($E458,'[2]Costeo-JUL26'!$B$9:$CQ$307,AE$1,0),0)*$G458</f>
        <v>0</v>
      </c>
      <c r="AF458" s="36">
        <f>IF($B458="P",VLOOKUP($E458,'[2]Costeo-JUL26'!$B$9:$CQ$307,AF$1,0),0)*$G458</f>
        <v>0</v>
      </c>
      <c r="AG458" s="35">
        <f>IF($B458="P",VLOOKUP($E458,'[2]Costeo-JUL26'!$B$9:$CQ$307,AG$1,0),0)</f>
        <v>0</v>
      </c>
      <c r="AH458" s="36">
        <f t="shared" si="198"/>
        <v>0</v>
      </c>
      <c r="AI458" s="36">
        <f t="shared" si="199"/>
        <v>0</v>
      </c>
      <c r="AJ458" s="34">
        <f>IF($B458="P",VLOOKUP($E458,'[2]Costeo-JUL26'!$B$9:$CQ$307,AJ$1,0),0)</f>
        <v>0</v>
      </c>
      <c r="AK458" s="16">
        <f>IF($B458="P",VLOOKUP($E458,'[2]Costeo-JUL26'!$B$9:$CQ$307,AK$1,0),0)*$G458</f>
        <v>0</v>
      </c>
      <c r="AL458" s="36">
        <f>IF($B458="P",VLOOKUP($E458,'[2]Costeo-JUL26'!$B$9:$CQ$307,AL$1,0),0)*$G458</f>
        <v>0</v>
      </c>
      <c r="AM458" s="35">
        <f>IF($B458="P",VLOOKUP($E458,'[2]Costeo-JUL26'!$B$9:$CQ$307,AM$1,0),0)</f>
        <v>0</v>
      </c>
      <c r="AN458" s="36">
        <f t="shared" si="200"/>
        <v>0</v>
      </c>
      <c r="AO458" s="36">
        <f t="shared" si="201"/>
        <v>0</v>
      </c>
      <c r="AP458" s="34">
        <f>IF($B458="P",VLOOKUP($E458,'[2]Costeo-JUL26'!$B$9:$CQ$307,AP$1,0),0)</f>
        <v>0</v>
      </c>
      <c r="AQ458" s="16">
        <f>IF($B458="P",VLOOKUP($E458,'[2]Costeo-JUL26'!$B$9:$CQ$307,AQ$1,0),0)*$G458</f>
        <v>0</v>
      </c>
      <c r="AR458" s="36">
        <f>IF($B458="P",VLOOKUP($E458,'[2]Costeo-JUL26'!$B$9:$CQ$307,AR$1,0),0)*$G458</f>
        <v>0</v>
      </c>
      <c r="AS458" s="35">
        <f>IF($B458="P",VLOOKUP($E458,'[2]Costeo-JUL26'!$B$9:$CQ$307,AS$1,0),0)</f>
        <v>0</v>
      </c>
      <c r="AT458" s="36">
        <f t="shared" si="202"/>
        <v>0</v>
      </c>
      <c r="AU458" s="36">
        <f t="shared" si="203"/>
        <v>0</v>
      </c>
      <c r="AV458" s="34">
        <f>IF($B458="P",VLOOKUP($E458,'[2]Costeo-JUL26'!$B$9:$CQ$307,AV$1,0),0)</f>
        <v>0</v>
      </c>
      <c r="AW458" s="16">
        <f>IF($B458="P",VLOOKUP($E458,'[2]Costeo-JUL26'!$B$9:$CQ$307,AW$1,0),0)*$G458</f>
        <v>0</v>
      </c>
      <c r="AX458" s="36">
        <f>IF($B458="P",VLOOKUP($E458,'[2]Costeo-JUL26'!$B$9:$CQ$307,AX$1,0),0)*$G458</f>
        <v>0</v>
      </c>
      <c r="AY458" s="35">
        <f>IF($B458="P",VLOOKUP($E458,'[2]Costeo-JUL26'!$B$9:$CQ$307,AY$1,0),0)</f>
        <v>0</v>
      </c>
      <c r="AZ458" s="36">
        <f t="shared" si="204"/>
        <v>0</v>
      </c>
      <c r="BA458" s="36">
        <f t="shared" si="205"/>
        <v>0</v>
      </c>
      <c r="BB458" s="34">
        <f>IF($B458="P",VLOOKUP($E458,'[2]Costeo-JUL26'!$B$9:$CQ$307,BB$1,0),0)</f>
        <v>0</v>
      </c>
      <c r="BC458" s="16">
        <f>IF($B458="P",VLOOKUP($E458,'[2]Costeo-JUL26'!$B$9:$CQ$307,BC$1,0),0)*$G458</f>
        <v>0</v>
      </c>
      <c r="BD458" s="36">
        <f>IF($B458="P",VLOOKUP($E458,'[2]Costeo-JUL26'!$B$9:$CQ$307,BD$1,0),0)*$G458</f>
        <v>0</v>
      </c>
      <c r="BE458" s="35">
        <f>IF($B458="P",VLOOKUP($E458,'[2]Costeo-JUL26'!$B$9:$CQ$307,BE$1,0),0)</f>
        <v>0</v>
      </c>
      <c r="BF458" s="36">
        <f t="shared" si="206"/>
        <v>0</v>
      </c>
      <c r="BG458" s="36">
        <f t="shared" si="207"/>
        <v>0</v>
      </c>
      <c r="BH458" s="34">
        <f>IF($B458="P",VLOOKUP($E458,'[2]Costeo-JUL26'!$B$9:$CQ$307,BH$1,0),0)</f>
        <v>0</v>
      </c>
      <c r="BI458" s="16">
        <f>IF($B458="P",VLOOKUP($E458,'[2]Costeo-JUL26'!$B$9:$CQ$307,BI$1,0),0)*$G458</f>
        <v>0</v>
      </c>
      <c r="BJ458" s="36">
        <f>IF($B458="P",VLOOKUP($E458,'[2]Costeo-JUL26'!$B$9:$CQ$307,BJ$1,0),0)*$G458</f>
        <v>0</v>
      </c>
      <c r="BK458" s="35">
        <f>IF(BH458=910319,0,IF($B458="P",VLOOKUP($E458,'[2]Costeo-JUL26'!$B$9:$CQ$307,BK$1,0),0))</f>
        <v>0</v>
      </c>
      <c r="BL458" s="36">
        <f t="shared" si="208"/>
        <v>0</v>
      </c>
      <c r="BM458" s="36">
        <f t="shared" si="209"/>
        <v>0</v>
      </c>
      <c r="BN458" s="34">
        <f>IF($B458="P",VLOOKUP($E458,'[2]Costeo-JUL26'!$B$9:$CQ$307,BN$1,0),0)</f>
        <v>0</v>
      </c>
      <c r="BO458" s="16">
        <f>IF($B458="P",VLOOKUP($E458,'[2]Costeo-JUL26'!$B$9:$CQ$307,BO$1,0),0)*$G458</f>
        <v>0</v>
      </c>
      <c r="BP458" s="36">
        <f>IF($B458="P",VLOOKUP($E458,'[2]Costeo-JUL26'!$B$9:$CQ$307,BP$1,0),0)*$G458</f>
        <v>0</v>
      </c>
      <c r="BQ458" s="35">
        <f>IF($B458="P",VLOOKUP($E458,'[2]Costeo-JUL26'!$B$9:$CQ$307,BQ$1,0),0)</f>
        <v>0</v>
      </c>
      <c r="BR458" s="36">
        <f t="shared" si="210"/>
        <v>0</v>
      </c>
      <c r="BS458" s="36">
        <f t="shared" si="211"/>
        <v>0</v>
      </c>
      <c r="BT458" s="34">
        <f>IF($B458="P",VLOOKUP($E458,'[2]Costeo-JUL26'!$B$9:$CQ$307,BT$1,0),0)</f>
        <v>0</v>
      </c>
      <c r="BU458" s="16">
        <f>IF($B458="P",VLOOKUP($E458,'[2]Costeo-JUL26'!$B$9:$CQ$307,BU$1,0),0)*$G458</f>
        <v>0</v>
      </c>
      <c r="BV458" s="36">
        <f>IF($B458="P",VLOOKUP($E458,'[2]Costeo-JUL26'!$B$9:$CQ$307,BV$1,0),0)*$G458</f>
        <v>0</v>
      </c>
      <c r="BW458" s="35">
        <f>IF($B458="P",VLOOKUP($E458,'[2]Costeo-JUL26'!$B$9:$CQ$307,BW$1,0),0)</f>
        <v>0</v>
      </c>
      <c r="BX458" s="36">
        <f t="shared" si="212"/>
        <v>0</v>
      </c>
      <c r="BY458" s="36">
        <f t="shared" si="213"/>
        <v>0</v>
      </c>
      <c r="BZ458" s="34">
        <f>IF($B458="P",VLOOKUP($E458,'[2]Costeo-JUL26'!$B$9:$CQ$307,BZ$1,0),0)</f>
        <v>0</v>
      </c>
      <c r="CA458" s="16">
        <f>IF($B458="P",VLOOKUP($E458,'[2]Costeo-JUL26'!$B$9:$CQ$307,CA$1,0),0)*$G458</f>
        <v>0</v>
      </c>
      <c r="CB458" s="36">
        <f>IF($B458="P",VLOOKUP($E458,'[2]Costeo-JUL26'!$B$9:$CQ$307,CB$1,0),0)*$G458</f>
        <v>0</v>
      </c>
      <c r="CC458" s="35">
        <f>IF($B458="P",VLOOKUP($E458,'[2]Costeo-JUL26'!$B$9:$CQ$307,CC$1,0),0)</f>
        <v>0</v>
      </c>
      <c r="CD458" s="36">
        <f t="shared" si="214"/>
        <v>0</v>
      </c>
      <c r="CE458" s="36">
        <f t="shared" si="215"/>
        <v>0</v>
      </c>
      <c r="CF458" s="37">
        <f t="shared" ref="CF458:CF521" si="218">Q458+W458+AC458+AI458+AO458+AU458+BA458+BG458+BM458+BS458+BY458+CE458</f>
        <v>0</v>
      </c>
      <c r="CG458" s="36">
        <f>IF($B458="r",VLOOKUP($E458,'[2]Costeo-JUL26'!$B$9:$CQ$307,CG$1,0),0)*$G458</f>
        <v>278384.53999999998</v>
      </c>
      <c r="CH458" s="35">
        <f>VLOOKUP($E458,'[2]TEORICOS (05.26)'!$A$8:$T$251,CH$1,0)</f>
        <v>0.15</v>
      </c>
      <c r="CI458" s="36">
        <f t="shared" si="216"/>
        <v>164416.57100000005</v>
      </c>
      <c r="CJ458" s="37">
        <f t="shared" si="217"/>
        <v>442801.11100000003</v>
      </c>
      <c r="CM458" s="16">
        <f>SUMIFS('[1]Ajuste Inventario'!$I:$I,'[1]Ajuste Inventario'!$B:$B,E458,'[1]Ajuste Inventario'!$S:$S,D458)*-1</f>
        <v>1.8333333333333335</v>
      </c>
      <c r="CN458" s="36">
        <f t="shared" ref="CN458:CN521" si="219">IF(CM458=0,0,IF(B458="P",CF458/G458,CJ458/G458))*CM458</f>
        <v>3592.0444107669623</v>
      </c>
      <c r="CP458" t="str">
        <f t="shared" ref="CP458:CP521" si="220">E458&amp;D458</f>
        <v>1001Org.Vtas Lobos</v>
      </c>
      <c r="CQ458" s="10">
        <f t="shared" ref="CQ458:CQ521" si="221">+CN458/CM458</f>
        <v>1959.2969513274338</v>
      </c>
    </row>
    <row r="459" spans="1:95" x14ac:dyDescent="0.25">
      <c r="A459" s="30">
        <v>46204</v>
      </c>
      <c r="B459" s="31" t="str">
        <f>VLOOKUP($E459,'[2]TEORICOS (05.26)'!$A$8:$T$251,B$1,0)</f>
        <v>R</v>
      </c>
      <c r="C459" s="32" t="str">
        <f>VLOOKUP($E459,'[2]TEORICOS (05.26)'!$A$8:$T$251,C$1,0)</f>
        <v>Fanta</v>
      </c>
      <c r="D459" t="s">
        <v>226</v>
      </c>
      <c r="E459">
        <v>1028</v>
      </c>
      <c r="F459" t="s">
        <v>96</v>
      </c>
      <c r="G459" s="16">
        <v>182</v>
      </c>
      <c r="H459" s="16">
        <v>68.068000000000083</v>
      </c>
      <c r="I459" s="33">
        <v>1383492.93</v>
      </c>
      <c r="J459" s="33">
        <v>1372163.1700000004</v>
      </c>
      <c r="K459" s="34">
        <f>IF($B459="P",VLOOKUP($E459,'[2]Costeo-JUL26'!$B$9:$CQ$307,K$1,0),0)</f>
        <v>0</v>
      </c>
      <c r="L459" s="35">
        <f>VLOOKUP($E459,'[2]TEORICOS (05.26)'!$A$8:$T$251,L$1,0)</f>
        <v>0.23499999999999999</v>
      </c>
      <c r="M459" s="36">
        <f t="shared" si="191"/>
        <v>0</v>
      </c>
      <c r="N459" s="35">
        <f>IF($B459="P",VLOOKUP($E459,'[2]Costeo-JUL26'!$B$9:$CQ$307,N$1,0),0)</f>
        <v>0</v>
      </c>
      <c r="O459" s="36">
        <f t="shared" si="192"/>
        <v>0</v>
      </c>
      <c r="P459" s="36">
        <f>IF($B459="P",VLOOKUP($E459,'[2]Costeo-JUL26'!$B$9:$CQ$307,P$1,0),0)*H459</f>
        <v>0</v>
      </c>
      <c r="Q459" s="36">
        <f t="shared" si="193"/>
        <v>0</v>
      </c>
      <c r="R459" s="34">
        <f>IF($B459="P",VLOOKUP($E459,'[2]Costeo-JUL26'!$B$9:$CQ$307,R$1,0),0)</f>
        <v>0</v>
      </c>
      <c r="S459" s="16">
        <f>IF($B459="P",VLOOKUP($E459,'[2]Costeo-JUL26'!$B$9:$CQ$307,S$1,0),0)*$G459</f>
        <v>0</v>
      </c>
      <c r="T459" s="36">
        <f>IF($B459="P",VLOOKUP($E459,'[2]Costeo-JUL26'!$B$9:$CQ$307,T$1,0),0)*$G459</f>
        <v>0</v>
      </c>
      <c r="U459" s="35">
        <f>IF($B459="P",VLOOKUP($E459,'[2]Costeo-JUL26'!$B$9:$CQ$307,U$1,0),0)</f>
        <v>0</v>
      </c>
      <c r="V459" s="36">
        <f t="shared" si="194"/>
        <v>0</v>
      </c>
      <c r="W459" s="36">
        <f t="shared" si="195"/>
        <v>0</v>
      </c>
      <c r="X459" s="34">
        <f>IF($B459="P",VLOOKUP($E459,'[2]Costeo-JUL26'!$B$9:$CQ$307,X$1,0),0)</f>
        <v>0</v>
      </c>
      <c r="Y459" s="16">
        <f>IF($B459="P",VLOOKUP($E459,'[2]Costeo-JUL26'!$B$9:$CQ$307,Y$1,0),0)*$G459</f>
        <v>0</v>
      </c>
      <c r="Z459" s="36">
        <f>IF($B459="P",VLOOKUP($E459,'[2]Costeo-JUL26'!$B$9:$CQ$307,Z$1,0),0)*$G459</f>
        <v>0</v>
      </c>
      <c r="AA459" s="35">
        <f>IF($B459="P",VLOOKUP($E459,'[2]Costeo-JUL26'!$B$9:$CQ$307,AA$1,0),0)</f>
        <v>0</v>
      </c>
      <c r="AB459" s="36">
        <f t="shared" si="196"/>
        <v>0</v>
      </c>
      <c r="AC459" s="36">
        <f t="shared" si="197"/>
        <v>0</v>
      </c>
      <c r="AD459" s="34">
        <f>IF($B459="P",VLOOKUP($E459,'[2]Costeo-JUL26'!$B$9:$CQ$307,AD$1,0),0)</f>
        <v>0</v>
      </c>
      <c r="AE459" s="16">
        <f>IF($B459="P",VLOOKUP($E459,'[2]Costeo-JUL26'!$B$9:$CQ$307,AE$1,0),0)*$G459</f>
        <v>0</v>
      </c>
      <c r="AF459" s="36">
        <f>IF($B459="P",VLOOKUP($E459,'[2]Costeo-JUL26'!$B$9:$CQ$307,AF$1,0),0)*$G459</f>
        <v>0</v>
      </c>
      <c r="AG459" s="35">
        <f>IF($B459="P",VLOOKUP($E459,'[2]Costeo-JUL26'!$B$9:$CQ$307,AG$1,0),0)</f>
        <v>0</v>
      </c>
      <c r="AH459" s="36">
        <f t="shared" si="198"/>
        <v>0</v>
      </c>
      <c r="AI459" s="36">
        <f t="shared" si="199"/>
        <v>0</v>
      </c>
      <c r="AJ459" s="34">
        <f>IF($B459="P",VLOOKUP($E459,'[2]Costeo-JUL26'!$B$9:$CQ$307,AJ$1,0),0)</f>
        <v>0</v>
      </c>
      <c r="AK459" s="16">
        <f>IF($B459="P",VLOOKUP($E459,'[2]Costeo-JUL26'!$B$9:$CQ$307,AK$1,0),0)*$G459</f>
        <v>0</v>
      </c>
      <c r="AL459" s="36">
        <f>IF($B459="P",VLOOKUP($E459,'[2]Costeo-JUL26'!$B$9:$CQ$307,AL$1,0),0)*$G459</f>
        <v>0</v>
      </c>
      <c r="AM459" s="35">
        <f>IF($B459="P",VLOOKUP($E459,'[2]Costeo-JUL26'!$B$9:$CQ$307,AM$1,0),0)</f>
        <v>0</v>
      </c>
      <c r="AN459" s="36">
        <f t="shared" si="200"/>
        <v>0</v>
      </c>
      <c r="AO459" s="36">
        <f t="shared" si="201"/>
        <v>0</v>
      </c>
      <c r="AP459" s="34">
        <f>IF($B459="P",VLOOKUP($E459,'[2]Costeo-JUL26'!$B$9:$CQ$307,AP$1,0),0)</f>
        <v>0</v>
      </c>
      <c r="AQ459" s="16">
        <f>IF($B459="P",VLOOKUP($E459,'[2]Costeo-JUL26'!$B$9:$CQ$307,AQ$1,0),0)*$G459</f>
        <v>0</v>
      </c>
      <c r="AR459" s="36">
        <f>IF($B459="P",VLOOKUP($E459,'[2]Costeo-JUL26'!$B$9:$CQ$307,AR$1,0),0)*$G459</f>
        <v>0</v>
      </c>
      <c r="AS459" s="35">
        <f>IF($B459="P",VLOOKUP($E459,'[2]Costeo-JUL26'!$B$9:$CQ$307,AS$1,0),0)</f>
        <v>0</v>
      </c>
      <c r="AT459" s="36">
        <f t="shared" si="202"/>
        <v>0</v>
      </c>
      <c r="AU459" s="36">
        <f t="shared" si="203"/>
        <v>0</v>
      </c>
      <c r="AV459" s="34">
        <f>IF($B459="P",VLOOKUP($E459,'[2]Costeo-JUL26'!$B$9:$CQ$307,AV$1,0),0)</f>
        <v>0</v>
      </c>
      <c r="AW459" s="16">
        <f>IF($B459="P",VLOOKUP($E459,'[2]Costeo-JUL26'!$B$9:$CQ$307,AW$1,0),0)*$G459</f>
        <v>0</v>
      </c>
      <c r="AX459" s="36">
        <f>IF($B459="P",VLOOKUP($E459,'[2]Costeo-JUL26'!$B$9:$CQ$307,AX$1,0),0)*$G459</f>
        <v>0</v>
      </c>
      <c r="AY459" s="35">
        <f>IF($B459="P",VLOOKUP($E459,'[2]Costeo-JUL26'!$B$9:$CQ$307,AY$1,0),0)</f>
        <v>0</v>
      </c>
      <c r="AZ459" s="36">
        <f t="shared" si="204"/>
        <v>0</v>
      </c>
      <c r="BA459" s="36">
        <f t="shared" si="205"/>
        <v>0</v>
      </c>
      <c r="BB459" s="34">
        <f>IF($B459="P",VLOOKUP($E459,'[2]Costeo-JUL26'!$B$9:$CQ$307,BB$1,0),0)</f>
        <v>0</v>
      </c>
      <c r="BC459" s="16">
        <f>IF($B459="P",VLOOKUP($E459,'[2]Costeo-JUL26'!$B$9:$CQ$307,BC$1,0),0)*$G459</f>
        <v>0</v>
      </c>
      <c r="BD459" s="36">
        <f>IF($B459="P",VLOOKUP($E459,'[2]Costeo-JUL26'!$B$9:$CQ$307,BD$1,0),0)*$G459</f>
        <v>0</v>
      </c>
      <c r="BE459" s="35">
        <f>IF($B459="P",VLOOKUP($E459,'[2]Costeo-JUL26'!$B$9:$CQ$307,BE$1,0),0)</f>
        <v>0</v>
      </c>
      <c r="BF459" s="36">
        <f t="shared" si="206"/>
        <v>0</v>
      </c>
      <c r="BG459" s="36">
        <f t="shared" si="207"/>
        <v>0</v>
      </c>
      <c r="BH459" s="34">
        <f>IF($B459="P",VLOOKUP($E459,'[2]Costeo-JUL26'!$B$9:$CQ$307,BH$1,0),0)</f>
        <v>0</v>
      </c>
      <c r="BI459" s="16">
        <f>IF($B459="P",VLOOKUP($E459,'[2]Costeo-JUL26'!$B$9:$CQ$307,BI$1,0),0)*$G459</f>
        <v>0</v>
      </c>
      <c r="BJ459" s="36">
        <f>IF($B459="P",VLOOKUP($E459,'[2]Costeo-JUL26'!$B$9:$CQ$307,BJ$1,0),0)*$G459</f>
        <v>0</v>
      </c>
      <c r="BK459" s="35">
        <f>IF(BH459=910319,0,IF($B459="P",VLOOKUP($E459,'[2]Costeo-JUL26'!$B$9:$CQ$307,BK$1,0),0))</f>
        <v>0</v>
      </c>
      <c r="BL459" s="36">
        <f t="shared" si="208"/>
        <v>0</v>
      </c>
      <c r="BM459" s="36">
        <f t="shared" si="209"/>
        <v>0</v>
      </c>
      <c r="BN459" s="34">
        <f>IF($B459="P",VLOOKUP($E459,'[2]Costeo-JUL26'!$B$9:$CQ$307,BN$1,0),0)</f>
        <v>0</v>
      </c>
      <c r="BO459" s="16">
        <f>IF($B459="P",VLOOKUP($E459,'[2]Costeo-JUL26'!$B$9:$CQ$307,BO$1,0),0)*$G459</f>
        <v>0</v>
      </c>
      <c r="BP459" s="36">
        <f>IF($B459="P",VLOOKUP($E459,'[2]Costeo-JUL26'!$B$9:$CQ$307,BP$1,0),0)*$G459</f>
        <v>0</v>
      </c>
      <c r="BQ459" s="35">
        <f>IF($B459="P",VLOOKUP($E459,'[2]Costeo-JUL26'!$B$9:$CQ$307,BQ$1,0),0)</f>
        <v>0</v>
      </c>
      <c r="BR459" s="36">
        <f t="shared" si="210"/>
        <v>0</v>
      </c>
      <c r="BS459" s="36">
        <f t="shared" si="211"/>
        <v>0</v>
      </c>
      <c r="BT459" s="34">
        <f>IF($B459="P",VLOOKUP($E459,'[2]Costeo-JUL26'!$B$9:$CQ$307,BT$1,0),0)</f>
        <v>0</v>
      </c>
      <c r="BU459" s="16">
        <f>IF($B459="P",VLOOKUP($E459,'[2]Costeo-JUL26'!$B$9:$CQ$307,BU$1,0),0)*$G459</f>
        <v>0</v>
      </c>
      <c r="BV459" s="36">
        <f>IF($B459="P",VLOOKUP($E459,'[2]Costeo-JUL26'!$B$9:$CQ$307,BV$1,0),0)*$G459</f>
        <v>0</v>
      </c>
      <c r="BW459" s="35">
        <f>IF($B459="P",VLOOKUP($E459,'[2]Costeo-JUL26'!$B$9:$CQ$307,BW$1,0),0)</f>
        <v>0</v>
      </c>
      <c r="BX459" s="36">
        <f t="shared" si="212"/>
        <v>0</v>
      </c>
      <c r="BY459" s="36">
        <f t="shared" si="213"/>
        <v>0</v>
      </c>
      <c r="BZ459" s="34">
        <f>IF($B459="P",VLOOKUP($E459,'[2]Costeo-JUL26'!$B$9:$CQ$307,BZ$1,0),0)</f>
        <v>0</v>
      </c>
      <c r="CA459" s="16">
        <f>IF($B459="P",VLOOKUP($E459,'[2]Costeo-JUL26'!$B$9:$CQ$307,CA$1,0),0)*$G459</f>
        <v>0</v>
      </c>
      <c r="CB459" s="36">
        <f>IF($B459="P",VLOOKUP($E459,'[2]Costeo-JUL26'!$B$9:$CQ$307,CB$1,0),0)*$G459</f>
        <v>0</v>
      </c>
      <c r="CC459" s="35">
        <f>IF($B459="P",VLOOKUP($E459,'[2]Costeo-JUL26'!$B$9:$CQ$307,CC$1,0),0)</f>
        <v>0</v>
      </c>
      <c r="CD459" s="36">
        <f t="shared" si="214"/>
        <v>0</v>
      </c>
      <c r="CE459" s="36">
        <f t="shared" si="215"/>
        <v>0</v>
      </c>
      <c r="CF459" s="37">
        <f t="shared" si="218"/>
        <v>0</v>
      </c>
      <c r="CG459" s="36">
        <f>IF($B459="r",VLOOKUP($E459,'[2]Costeo-JUL26'!$B$9:$CQ$307,CG$1,0),0)*$G459</f>
        <v>283470.46000000002</v>
      </c>
      <c r="CH459" s="35">
        <f>VLOOKUP($E459,'[2]TEORICOS (05.26)'!$A$8:$T$251,CH$1,0)</f>
        <v>0.05</v>
      </c>
      <c r="CI459" s="36">
        <f t="shared" si="216"/>
        <v>308284.82195000007</v>
      </c>
      <c r="CJ459" s="37">
        <f t="shared" si="217"/>
        <v>591755.28195000009</v>
      </c>
      <c r="CM459" s="16">
        <f>SUMIFS('[1]Ajuste Inventario'!$I:$I,'[1]Ajuste Inventario'!$B:$B,E459,'[1]Ajuste Inventario'!$S:$S,D459)*-1</f>
        <v>2.1666666666666665</v>
      </c>
      <c r="CN459" s="36">
        <f t="shared" si="219"/>
        <v>7044.7057375000004</v>
      </c>
      <c r="CP459" t="str">
        <f t="shared" si="220"/>
        <v>1028Org.Vtas Lobos</v>
      </c>
      <c r="CQ459" s="10">
        <f t="shared" si="221"/>
        <v>3251.4026480769235</v>
      </c>
    </row>
    <row r="460" spans="1:95" x14ac:dyDescent="0.25">
      <c r="A460" s="30">
        <v>46204</v>
      </c>
      <c r="B460" s="31" t="str">
        <f>VLOOKUP($E460,'[2]TEORICOS (05.26)'!$A$8:$T$251,B$1,0)</f>
        <v>P</v>
      </c>
      <c r="C460" s="32" t="str">
        <f>VLOOKUP($E460,'[2]TEORICOS (05.26)'!$A$8:$T$251,C$1,0)</f>
        <v>Fanta</v>
      </c>
      <c r="D460" t="s">
        <v>226</v>
      </c>
      <c r="E460">
        <v>1040</v>
      </c>
      <c r="F460" t="s">
        <v>97</v>
      </c>
      <c r="G460" s="16">
        <v>256</v>
      </c>
      <c r="H460" s="16">
        <v>540.928</v>
      </c>
      <c r="I460" s="33">
        <v>4696810.8700000085</v>
      </c>
      <c r="J460" s="33">
        <v>4640783.9700000072</v>
      </c>
      <c r="K460" s="34">
        <f>IF($B460="P",VLOOKUP($E460,'[2]Costeo-JUL26'!$B$9:$CQ$307,K$1,0),0)</f>
        <v>919744</v>
      </c>
      <c r="L460" s="35">
        <f>VLOOKUP($E460,'[2]TEORICOS (05.26)'!$A$8:$T$251,L$1,0)</f>
        <v>0.23499999999999999</v>
      </c>
      <c r="M460" s="36">
        <f t="shared" ref="M460:M523" si="222">IF(B460="P",L460*J460,0)</f>
        <v>1090584.2329500017</v>
      </c>
      <c r="N460" s="35">
        <f>IF($B460="P",VLOOKUP($E460,'[2]Costeo-JUL26'!$B$9:$CQ$307,N$1,0),0)</f>
        <v>7.4999999999999997E-2</v>
      </c>
      <c r="O460" s="36">
        <f t="shared" ref="O460:O523" si="223">N460*M460</f>
        <v>81793.81747125012</v>
      </c>
      <c r="P460" s="36">
        <f>IF($B460="P",VLOOKUP($E460,'[2]Costeo-JUL26'!$B$9:$CQ$307,P$1,0),0)*H460</f>
        <v>0</v>
      </c>
      <c r="Q460" s="36">
        <f t="shared" ref="Q460:Q523" si="224">+M460+O460+P460</f>
        <v>1172378.0504212519</v>
      </c>
      <c r="R460" s="34">
        <f>IF($B460="P",VLOOKUP($E460,'[2]Costeo-JUL26'!$B$9:$CQ$307,R$1,0),0)</f>
        <v>0</v>
      </c>
      <c r="S460" s="16">
        <f>IF($B460="P",VLOOKUP($E460,'[2]Costeo-JUL26'!$B$9:$CQ$307,S$1,0),0)*$G460</f>
        <v>0</v>
      </c>
      <c r="T460" s="36">
        <f>IF($B460="P",VLOOKUP($E460,'[2]Costeo-JUL26'!$B$9:$CQ$307,T$1,0),0)*$G460</f>
        <v>0</v>
      </c>
      <c r="U460" s="35">
        <f>IF($B460="P",VLOOKUP($E460,'[2]Costeo-JUL26'!$B$9:$CQ$307,U$1,0),0)</f>
        <v>0</v>
      </c>
      <c r="V460" s="36">
        <f t="shared" ref="V460:V523" si="225">U460*T460</f>
        <v>0</v>
      </c>
      <c r="W460" s="36">
        <f t="shared" ref="W460:W523" si="226">T460+V460</f>
        <v>0</v>
      </c>
      <c r="X460" s="34">
        <f>IF($B460="P",VLOOKUP($E460,'[2]Costeo-JUL26'!$B$9:$CQ$307,X$1,0),0)</f>
        <v>902338</v>
      </c>
      <c r="Y460" s="16">
        <f>IF($B460="P",VLOOKUP($E460,'[2]Costeo-JUL26'!$B$9:$CQ$307,Y$1,0),0)*$G460</f>
        <v>20.072448000000001</v>
      </c>
      <c r="Z460" s="36">
        <f>IF($B460="P",VLOOKUP($E460,'[2]Costeo-JUL26'!$B$9:$CQ$307,Z$1,0),0)*$G460</f>
        <v>5675.2839475200008</v>
      </c>
      <c r="AA460" s="35">
        <f>IF($B460="P",VLOOKUP($E460,'[2]Costeo-JUL26'!$B$9:$CQ$307,AA$1,0),0)</f>
        <v>0.45</v>
      </c>
      <c r="AB460" s="36">
        <f t="shared" ref="AB460:AB523" si="227">AA460*Z460</f>
        <v>2553.8777763840003</v>
      </c>
      <c r="AC460" s="36">
        <f t="shared" ref="AC460:AC523" si="228">Z460+AB460</f>
        <v>8229.1617239040006</v>
      </c>
      <c r="AD460" s="34">
        <f>IF($B460="P",VLOOKUP($E460,'[2]Costeo-JUL26'!$B$9:$CQ$307,AD$1,0),0)</f>
        <v>901829</v>
      </c>
      <c r="AE460" s="16">
        <f>IF($B460="P",VLOOKUP($E460,'[2]Costeo-JUL26'!$B$9:$CQ$307,AE$1,0),0)*$G460</f>
        <v>2048</v>
      </c>
      <c r="AF460" s="36">
        <f>IF($B460="P",VLOOKUP($E460,'[2]Costeo-JUL26'!$B$9:$CQ$307,AF$1,0),0)*$G460</f>
        <v>30654.873599999999</v>
      </c>
      <c r="AG460" s="35">
        <f>IF($B460="P",VLOOKUP($E460,'[2]Costeo-JUL26'!$B$9:$CQ$307,AG$1,0),0)</f>
        <v>6.0000000000000001E-3</v>
      </c>
      <c r="AH460" s="36">
        <f t="shared" ref="AH460:AH523" si="229">AG460*AF460</f>
        <v>183.92924160000001</v>
      </c>
      <c r="AI460" s="36">
        <f t="shared" ref="AI460:AI523" si="230">AF460+AH460</f>
        <v>30838.802841599998</v>
      </c>
      <c r="AJ460" s="34">
        <f>IF($B460="P",VLOOKUP($E460,'[2]Costeo-JUL26'!$B$9:$CQ$307,AJ$1,0),0)</f>
        <v>926529</v>
      </c>
      <c r="AK460" s="16">
        <f>IF($B460="P",VLOOKUP($E460,'[2]Costeo-JUL26'!$B$9:$CQ$307,AK$1,0),0)*$G460</f>
        <v>2048</v>
      </c>
      <c r="AL460" s="36">
        <f>IF($B460="P",VLOOKUP($E460,'[2]Costeo-JUL26'!$B$9:$CQ$307,AL$1,0),0)*$G460</f>
        <v>30988.738560000002</v>
      </c>
      <c r="AM460" s="35">
        <f>IF($B460="P",VLOOKUP($E460,'[2]Costeo-JUL26'!$B$9:$CQ$307,AM$1,0),0)</f>
        <v>1.7999999999999999E-2</v>
      </c>
      <c r="AN460" s="36">
        <f t="shared" ref="AN460:AN523" si="231">AM460*AL460</f>
        <v>557.79729408000003</v>
      </c>
      <c r="AO460" s="36">
        <f t="shared" ref="AO460:AO523" si="232">AL460+AN460</f>
        <v>31546.535854080001</v>
      </c>
      <c r="AP460" s="34">
        <f>IF($B460="P",VLOOKUP($E460,'[2]Costeo-JUL26'!$B$9:$CQ$307,AP$1,0),0)</f>
        <v>913486</v>
      </c>
      <c r="AQ460" s="16">
        <f>IF($B460="P",VLOOKUP($E460,'[2]Costeo-JUL26'!$B$9:$CQ$307,AQ$1,0),0)*$G460</f>
        <v>2048</v>
      </c>
      <c r="AR460" s="36">
        <f>IF($B460="P",VLOOKUP($E460,'[2]Costeo-JUL26'!$B$9:$CQ$307,AR$1,0),0)*$G460</f>
        <v>252797.75669134647</v>
      </c>
      <c r="AS460" s="35">
        <f>IF($B460="P",VLOOKUP($E460,'[2]Costeo-JUL26'!$B$9:$CQ$307,AS$1,0),0)</f>
        <v>0.02</v>
      </c>
      <c r="AT460" s="36">
        <f t="shared" ref="AT460:AT523" si="233">AS460*AR460</f>
        <v>5055.9551338269293</v>
      </c>
      <c r="AU460" s="36">
        <f t="shared" ref="AU460:AU523" si="234">AR460+AT460</f>
        <v>257853.71182517341</v>
      </c>
      <c r="AV460" s="34">
        <f>IF($B460="P",VLOOKUP($E460,'[2]Costeo-JUL26'!$B$9:$CQ$307,AV$1,0),0)</f>
        <v>925698</v>
      </c>
      <c r="AW460" s="16">
        <f>IF($B460="P",VLOOKUP($E460,'[2]Costeo-JUL26'!$B$9:$CQ$307,AW$1,0),0)*$G460</f>
        <v>7.9871999999999996</v>
      </c>
      <c r="AX460" s="36">
        <f>IF($B460="P",VLOOKUP($E460,'[2]Costeo-JUL26'!$B$9:$CQ$307,AX$1,0),0)*$G460</f>
        <v>41074.495488</v>
      </c>
      <c r="AY460" s="35">
        <f>IF($B460="P",VLOOKUP($E460,'[2]Costeo-JUL26'!$B$9:$CQ$307,AY$1,0),0)</f>
        <v>0.03</v>
      </c>
      <c r="AZ460" s="36">
        <f t="shared" ref="AZ460:AZ523" si="235">AY460*AX460</f>
        <v>1232.2348646400001</v>
      </c>
      <c r="BA460" s="36">
        <f t="shared" ref="BA460:BA523" si="236">AX460+AZ460</f>
        <v>42306.730352639999</v>
      </c>
      <c r="BB460" s="34">
        <f>IF($B460="P",VLOOKUP($E460,'[2]Costeo-JUL26'!$B$9:$CQ$307,BB$1,0),0)</f>
        <v>902311</v>
      </c>
      <c r="BC460" s="16">
        <f>IF($B460="P",VLOOKUP($E460,'[2]Costeo-JUL26'!$B$9:$CQ$307,BC$1,0),0)*$G460</f>
        <v>1.28</v>
      </c>
      <c r="BD460" s="36">
        <f>IF($B460="P",VLOOKUP($E460,'[2]Costeo-JUL26'!$B$9:$CQ$307,BD$1,0),0)*$G460</f>
        <v>5019.7056000000002</v>
      </c>
      <c r="BE460" s="35">
        <f>IF($B460="P",VLOOKUP($E460,'[2]Costeo-JUL26'!$B$9:$CQ$307,BE$1,0),0)</f>
        <v>0.03</v>
      </c>
      <c r="BF460" s="36">
        <f t="shared" ref="BF460:BF523" si="237">BE460*BD460</f>
        <v>150.59116800000001</v>
      </c>
      <c r="BG460" s="36">
        <f t="shared" ref="BG460:BG523" si="238">BD460+BF460</f>
        <v>5170.2967680000002</v>
      </c>
      <c r="BH460" s="34">
        <f>IF($B460="P",VLOOKUP($E460,'[2]Costeo-JUL26'!$B$9:$CQ$307,BH$1,0),0)</f>
        <v>910319</v>
      </c>
      <c r="BI460" s="16">
        <f>IF($B460="P",VLOOKUP($E460,'[2]Costeo-JUL26'!$B$9:$CQ$307,BI$1,0),0)*$G460</f>
        <v>4.5714285714285712</v>
      </c>
      <c r="BJ460" s="36">
        <f>IF($B460="P",VLOOKUP($E460,'[2]Costeo-JUL26'!$B$9:$CQ$307,BJ$1,0),0)*$G460</f>
        <v>11952</v>
      </c>
      <c r="BK460" s="35">
        <f>IF(BH460=910319,0,IF($B460="P",VLOOKUP($E460,'[2]Costeo-JUL26'!$B$9:$CQ$307,BK$1,0),0))</f>
        <v>0</v>
      </c>
      <c r="BL460" s="36">
        <f t="shared" ref="BL460:BL523" si="239">BK460*BJ460</f>
        <v>0</v>
      </c>
      <c r="BM460" s="36">
        <f t="shared" ref="BM460:BM523" si="240">BJ460+BL460</f>
        <v>11952</v>
      </c>
      <c r="BN460" s="34">
        <f>IF($B460="P",VLOOKUP($E460,'[2]Costeo-JUL26'!$B$9:$CQ$307,BN$1,0),0)</f>
        <v>0</v>
      </c>
      <c r="BO460" s="16">
        <f>IF($B460="P",VLOOKUP($E460,'[2]Costeo-JUL26'!$B$9:$CQ$307,BO$1,0),0)*$G460</f>
        <v>0</v>
      </c>
      <c r="BP460" s="36">
        <f>IF($B460="P",VLOOKUP($E460,'[2]Costeo-JUL26'!$B$9:$CQ$307,BP$1,0),0)*$G460</f>
        <v>0</v>
      </c>
      <c r="BQ460" s="35">
        <f>IF($B460="P",VLOOKUP($E460,'[2]Costeo-JUL26'!$B$9:$CQ$307,BQ$1,0),0)</f>
        <v>0</v>
      </c>
      <c r="BR460" s="36">
        <f t="shared" ref="BR460:BR523" si="241">BQ460*BP460</f>
        <v>0</v>
      </c>
      <c r="BS460" s="36">
        <f t="shared" ref="BS460:BS523" si="242">BP460+BR460</f>
        <v>0</v>
      </c>
      <c r="BT460" s="34">
        <f>IF($B460="P",VLOOKUP($E460,'[2]Costeo-JUL26'!$B$9:$CQ$307,BT$1,0),0)</f>
        <v>0</v>
      </c>
      <c r="BU460" s="16">
        <f>IF($B460="P",VLOOKUP($E460,'[2]Costeo-JUL26'!$B$9:$CQ$307,BU$1,0),0)*$G460</f>
        <v>0</v>
      </c>
      <c r="BV460" s="36">
        <f>IF($B460="P",VLOOKUP($E460,'[2]Costeo-JUL26'!$B$9:$CQ$307,BV$1,0),0)*$G460</f>
        <v>0</v>
      </c>
      <c r="BW460" s="35">
        <f>IF($B460="P",VLOOKUP($E460,'[2]Costeo-JUL26'!$B$9:$CQ$307,BW$1,0),0)</f>
        <v>0</v>
      </c>
      <c r="BX460" s="36">
        <f t="shared" ref="BX460:BX523" si="243">BW460*BV460</f>
        <v>0</v>
      </c>
      <c r="BY460" s="36">
        <f t="shared" ref="BY460:BY523" si="244">BV460+BX460</f>
        <v>0</v>
      </c>
      <c r="BZ460" s="34">
        <f>IF($B460="P",VLOOKUP($E460,'[2]Costeo-JUL26'!$B$9:$CQ$307,BZ$1,0),0)</f>
        <v>0</v>
      </c>
      <c r="CA460" s="16">
        <f>IF($B460="P",VLOOKUP($E460,'[2]Costeo-JUL26'!$B$9:$CQ$307,CA$1,0),0)*$G460</f>
        <v>0</v>
      </c>
      <c r="CB460" s="36">
        <f>IF($B460="P",VLOOKUP($E460,'[2]Costeo-JUL26'!$B$9:$CQ$307,CB$1,0),0)*$G460</f>
        <v>0</v>
      </c>
      <c r="CC460" s="35">
        <f>IF($B460="P",VLOOKUP($E460,'[2]Costeo-JUL26'!$B$9:$CQ$307,CC$1,0),0)</f>
        <v>0</v>
      </c>
      <c r="CD460" s="36">
        <f t="shared" ref="CD460:CD523" si="245">CC460*CB460</f>
        <v>0</v>
      </c>
      <c r="CE460" s="36">
        <f t="shared" ref="CE460:CE523" si="246">CB460+CD460</f>
        <v>0</v>
      </c>
      <c r="CF460" s="37">
        <f t="shared" si="218"/>
        <v>1560275.2897866494</v>
      </c>
      <c r="CG460" s="36">
        <f>IF($B460="r",VLOOKUP($E460,'[2]Costeo-JUL26'!$B$9:$CQ$307,CG$1,0),0)*$G460</f>
        <v>0</v>
      </c>
      <c r="CH460" s="35">
        <f>VLOOKUP($E460,'[2]TEORICOS (05.26)'!$A$8:$T$251,CH$1,0)</f>
        <v>0</v>
      </c>
      <c r="CI460" s="36">
        <f t="shared" ref="CI460:CI523" si="247">IF($B460="P",0,J460*L460-CG460*CH460)</f>
        <v>0</v>
      </c>
      <c r="CJ460" s="37">
        <f t="shared" ref="CJ460:CJ523" si="248">CG460+CI460</f>
        <v>0</v>
      </c>
      <c r="CM460" s="16">
        <f>SUMIFS('[1]Ajuste Inventario'!$I:$I,'[1]Ajuste Inventario'!$B:$B,E460,'[1]Ajuste Inventario'!$S:$S,D460)*-1</f>
        <v>5</v>
      </c>
      <c r="CN460" s="36">
        <f t="shared" si="219"/>
        <v>30474.126753645498</v>
      </c>
      <c r="CP460" t="str">
        <f t="shared" si="220"/>
        <v>1040Org.Vtas Lobos</v>
      </c>
      <c r="CQ460" s="10">
        <f t="shared" si="221"/>
        <v>6094.8253507290992</v>
      </c>
    </row>
    <row r="461" spans="1:95" x14ac:dyDescent="0.25">
      <c r="A461" s="30">
        <v>46204</v>
      </c>
      <c r="B461" s="31" t="str">
        <f>VLOOKUP($E461,'[2]TEORICOS (05.26)'!$A$8:$T$251,B$1,0)</f>
        <v>P</v>
      </c>
      <c r="C461" s="32" t="str">
        <f>VLOOKUP($E461,'[2]TEORICOS (05.26)'!$A$8:$T$251,C$1,0)</f>
        <v>Coca Cola</v>
      </c>
      <c r="D461" t="s">
        <v>226</v>
      </c>
      <c r="E461">
        <v>1110</v>
      </c>
      <c r="F461" t="s">
        <v>99</v>
      </c>
      <c r="G461" s="16">
        <v>232</v>
      </c>
      <c r="H461" s="16">
        <v>343.12800000000038</v>
      </c>
      <c r="I461" s="33">
        <v>6388981.1799999904</v>
      </c>
      <c r="J461" s="33">
        <v>6033398.0999999931</v>
      </c>
      <c r="K461" s="34">
        <f>IF($B461="P",VLOOKUP($E461,'[2]Costeo-JUL26'!$B$9:$CQ$307,K$1,0),0)</f>
        <v>915254</v>
      </c>
      <c r="L461" s="35">
        <f>VLOOKUP($E461,'[2]TEORICOS (05.26)'!$A$8:$T$251,L$1,0)</f>
        <v>0.23499999999999999</v>
      </c>
      <c r="M461" s="36">
        <f t="shared" si="222"/>
        <v>1417848.5534999983</v>
      </c>
      <c r="N461" s="35">
        <f>IF($B461="P",VLOOKUP($E461,'[2]Costeo-JUL26'!$B$9:$CQ$307,N$1,0),0)</f>
        <v>5.0000000000000001E-3</v>
      </c>
      <c r="O461" s="36">
        <f t="shared" si="223"/>
        <v>7089.2427674999917</v>
      </c>
      <c r="P461" s="36">
        <f>IF($B461="P",VLOOKUP($E461,'[2]Costeo-JUL26'!$B$9:$CQ$307,P$1,0),0)*H461</f>
        <v>0</v>
      </c>
      <c r="Q461" s="36">
        <f t="shared" si="224"/>
        <v>1424937.7962674983</v>
      </c>
      <c r="R461" s="34">
        <f>IF($B461="P",VLOOKUP($E461,'[2]Costeo-JUL26'!$B$9:$CQ$307,R$1,0),0)</f>
        <v>0</v>
      </c>
      <c r="S461" s="16">
        <f>IF($B461="P",VLOOKUP($E461,'[2]Costeo-JUL26'!$B$9:$CQ$307,S$1,0),0)*$G461</f>
        <v>0</v>
      </c>
      <c r="T461" s="36">
        <f>IF($B461="P",VLOOKUP($E461,'[2]Costeo-JUL26'!$B$9:$CQ$307,T$1,0),0)*$G461</f>
        <v>0</v>
      </c>
      <c r="U461" s="35">
        <f>IF($B461="P",VLOOKUP($E461,'[2]Costeo-JUL26'!$B$9:$CQ$307,U$1,0),0)</f>
        <v>0</v>
      </c>
      <c r="V461" s="36">
        <f t="shared" si="225"/>
        <v>0</v>
      </c>
      <c r="W461" s="36">
        <f t="shared" si="226"/>
        <v>0</v>
      </c>
      <c r="X461" s="34">
        <f>IF($B461="P",VLOOKUP($E461,'[2]Costeo-JUL26'!$B$9:$CQ$307,X$1,0),0)</f>
        <v>902338</v>
      </c>
      <c r="Y461" s="16">
        <f>IF($B461="P",VLOOKUP($E461,'[2]Costeo-JUL26'!$B$9:$CQ$307,Y$1,0),0)*$G461</f>
        <v>15.434495999999998</v>
      </c>
      <c r="Z461" s="36">
        <f>IF($B461="P",VLOOKUP($E461,'[2]Costeo-JUL26'!$B$9:$CQ$307,Z$1,0),0)*$G461</f>
        <v>4363.9493990399997</v>
      </c>
      <c r="AA461" s="35">
        <f>IF($B461="P",VLOOKUP($E461,'[2]Costeo-JUL26'!$B$9:$CQ$307,AA$1,0),0)</f>
        <v>0.45</v>
      </c>
      <c r="AB461" s="36">
        <f t="shared" si="227"/>
        <v>1963.7772295679999</v>
      </c>
      <c r="AC461" s="36">
        <f t="shared" si="228"/>
        <v>6327.7266286079994</v>
      </c>
      <c r="AD461" s="34">
        <f>IF($B461="P",VLOOKUP($E461,'[2]Costeo-JUL26'!$B$9:$CQ$307,AD$1,0),0)</f>
        <v>933139</v>
      </c>
      <c r="AE461" s="16">
        <f>IF($B461="P",VLOOKUP($E461,'[2]Costeo-JUL26'!$B$9:$CQ$307,AE$1,0),0)*$G461</f>
        <v>5568</v>
      </c>
      <c r="AF461" s="36">
        <f>IF($B461="P",VLOOKUP($E461,'[2]Costeo-JUL26'!$B$9:$CQ$307,AF$1,0),0)*$G461</f>
        <v>60348.879359999999</v>
      </c>
      <c r="AG461" s="35">
        <f>IF($B461="P",VLOOKUP($E461,'[2]Costeo-JUL26'!$B$9:$CQ$307,AG$1,0),0)</f>
        <v>6.0000000000000001E-3</v>
      </c>
      <c r="AH461" s="36">
        <f t="shared" si="229"/>
        <v>362.09327616000002</v>
      </c>
      <c r="AI461" s="36">
        <f t="shared" si="230"/>
        <v>60710.972636159997</v>
      </c>
      <c r="AJ461" s="34">
        <f>IF($B461="P",VLOOKUP($E461,'[2]Costeo-JUL26'!$B$9:$CQ$307,AJ$1,0),0)</f>
        <v>933556</v>
      </c>
      <c r="AK461" s="16">
        <f>IF($B461="P",VLOOKUP($E461,'[2]Costeo-JUL26'!$B$9:$CQ$307,AK$1,0),0)*$G461</f>
        <v>5568</v>
      </c>
      <c r="AL461" s="36">
        <f>IF($B461="P",VLOOKUP($E461,'[2]Costeo-JUL26'!$B$9:$CQ$307,AL$1,0),0)*$G461</f>
        <v>137722.14144000001</v>
      </c>
      <c r="AM461" s="35">
        <f>IF($B461="P",VLOOKUP($E461,'[2]Costeo-JUL26'!$B$9:$CQ$307,AM$1,0),0)</f>
        <v>1.7999999999999999E-2</v>
      </c>
      <c r="AN461" s="36">
        <f t="shared" si="231"/>
        <v>2478.9985459199997</v>
      </c>
      <c r="AO461" s="36">
        <f t="shared" si="232"/>
        <v>140201.13998592002</v>
      </c>
      <c r="AP461" s="34">
        <f>IF($B461="P",VLOOKUP($E461,'[2]Costeo-JUL26'!$B$9:$CQ$307,AP$1,0),0)</f>
        <v>0</v>
      </c>
      <c r="AQ461" s="16">
        <f>IF($B461="P",VLOOKUP($E461,'[2]Costeo-JUL26'!$B$9:$CQ$307,AQ$1,0),0)*$G461</f>
        <v>0</v>
      </c>
      <c r="AR461" s="36">
        <f>IF($B461="P",VLOOKUP($E461,'[2]Costeo-JUL26'!$B$9:$CQ$307,AR$1,0),0)*$G461</f>
        <v>0</v>
      </c>
      <c r="AS461" s="35">
        <f>IF($B461="P",VLOOKUP($E461,'[2]Costeo-JUL26'!$B$9:$CQ$307,AS$1,0),0)</f>
        <v>0</v>
      </c>
      <c r="AT461" s="36">
        <f t="shared" si="233"/>
        <v>0</v>
      </c>
      <c r="AU461" s="36">
        <f t="shared" si="234"/>
        <v>0</v>
      </c>
      <c r="AV461" s="34">
        <f>IF($B461="P",VLOOKUP($E461,'[2]Costeo-JUL26'!$B$9:$CQ$307,AV$1,0),0)</f>
        <v>0</v>
      </c>
      <c r="AW461" s="16">
        <f>IF($B461="P",VLOOKUP($E461,'[2]Costeo-JUL26'!$B$9:$CQ$307,AW$1,0),0)*$G461</f>
        <v>0</v>
      </c>
      <c r="AX461" s="36">
        <f>IF($B461="P",VLOOKUP($E461,'[2]Costeo-JUL26'!$B$9:$CQ$307,AX$1,0),0)*$G461</f>
        <v>0</v>
      </c>
      <c r="AY461" s="35">
        <f>IF($B461="P",VLOOKUP($E461,'[2]Costeo-JUL26'!$B$9:$CQ$307,AY$1,0),0)</f>
        <v>0</v>
      </c>
      <c r="AZ461" s="36">
        <f t="shared" si="235"/>
        <v>0</v>
      </c>
      <c r="BA461" s="36">
        <f t="shared" si="236"/>
        <v>0</v>
      </c>
      <c r="BB461" s="34">
        <f>IF($B461="P",VLOOKUP($E461,'[2]Costeo-JUL26'!$B$9:$CQ$307,BB$1,0),0)</f>
        <v>0</v>
      </c>
      <c r="BC461" s="16">
        <f>IF($B461="P",VLOOKUP($E461,'[2]Costeo-JUL26'!$B$9:$CQ$307,BC$1,0),0)*$G461</f>
        <v>0</v>
      </c>
      <c r="BD461" s="36">
        <f>IF($B461="P",VLOOKUP($E461,'[2]Costeo-JUL26'!$B$9:$CQ$307,BD$1,0),0)*$G461</f>
        <v>0</v>
      </c>
      <c r="BE461" s="35">
        <f>IF($B461="P",VLOOKUP($E461,'[2]Costeo-JUL26'!$B$9:$CQ$307,BE$1,0),0)</f>
        <v>0</v>
      </c>
      <c r="BF461" s="36">
        <f t="shared" si="237"/>
        <v>0</v>
      </c>
      <c r="BG461" s="36">
        <f t="shared" si="238"/>
        <v>0</v>
      </c>
      <c r="BH461" s="34">
        <f>IF($B461="P",VLOOKUP($E461,'[2]Costeo-JUL26'!$B$9:$CQ$307,BH$1,0),0)</f>
        <v>0</v>
      </c>
      <c r="BI461" s="16">
        <f>IF($B461="P",VLOOKUP($E461,'[2]Costeo-JUL26'!$B$9:$CQ$307,BI$1,0),0)*$G461</f>
        <v>0</v>
      </c>
      <c r="BJ461" s="36">
        <f>IF($B461="P",VLOOKUP($E461,'[2]Costeo-JUL26'!$B$9:$CQ$307,BJ$1,0),0)*$G461</f>
        <v>0</v>
      </c>
      <c r="BK461" s="35">
        <f>IF(BH461=910319,0,IF($B461="P",VLOOKUP($E461,'[2]Costeo-JUL26'!$B$9:$CQ$307,BK$1,0),0))</f>
        <v>0</v>
      </c>
      <c r="BL461" s="36">
        <f t="shared" si="239"/>
        <v>0</v>
      </c>
      <c r="BM461" s="36">
        <f t="shared" si="240"/>
        <v>0</v>
      </c>
      <c r="BN461" s="34">
        <f>IF($B461="P",VLOOKUP($E461,'[2]Costeo-JUL26'!$B$9:$CQ$307,BN$1,0),0)</f>
        <v>0</v>
      </c>
      <c r="BO461" s="16">
        <f>IF($B461="P",VLOOKUP($E461,'[2]Costeo-JUL26'!$B$9:$CQ$307,BO$1,0),0)*$G461</f>
        <v>0</v>
      </c>
      <c r="BP461" s="36">
        <f>IF($B461="P",VLOOKUP($E461,'[2]Costeo-JUL26'!$B$9:$CQ$307,BP$1,0),0)*$G461</f>
        <v>0</v>
      </c>
      <c r="BQ461" s="35">
        <f>IF($B461="P",VLOOKUP($E461,'[2]Costeo-JUL26'!$B$9:$CQ$307,BQ$1,0),0)</f>
        <v>0</v>
      </c>
      <c r="BR461" s="36">
        <f t="shared" si="241"/>
        <v>0</v>
      </c>
      <c r="BS461" s="36">
        <f t="shared" si="242"/>
        <v>0</v>
      </c>
      <c r="BT461" s="34">
        <f>IF($B461="P",VLOOKUP($E461,'[2]Costeo-JUL26'!$B$9:$CQ$307,BT$1,0),0)</f>
        <v>0</v>
      </c>
      <c r="BU461" s="16">
        <f>IF($B461="P",VLOOKUP($E461,'[2]Costeo-JUL26'!$B$9:$CQ$307,BU$1,0),0)*$G461</f>
        <v>0</v>
      </c>
      <c r="BV461" s="36">
        <f>IF($B461="P",VLOOKUP($E461,'[2]Costeo-JUL26'!$B$9:$CQ$307,BV$1,0),0)*$G461</f>
        <v>0</v>
      </c>
      <c r="BW461" s="35">
        <f>IF($B461="P",VLOOKUP($E461,'[2]Costeo-JUL26'!$B$9:$CQ$307,BW$1,0),0)</f>
        <v>0</v>
      </c>
      <c r="BX461" s="36">
        <f t="shared" si="243"/>
        <v>0</v>
      </c>
      <c r="BY461" s="36">
        <f t="shared" si="244"/>
        <v>0</v>
      </c>
      <c r="BZ461" s="34">
        <f>IF($B461="P",VLOOKUP($E461,'[2]Costeo-JUL26'!$B$9:$CQ$307,BZ$1,0),0)</f>
        <v>0</v>
      </c>
      <c r="CA461" s="16">
        <f>IF($B461="P",VLOOKUP($E461,'[2]Costeo-JUL26'!$B$9:$CQ$307,CA$1,0),0)*$G461</f>
        <v>0</v>
      </c>
      <c r="CB461" s="36">
        <f>IF($B461="P",VLOOKUP($E461,'[2]Costeo-JUL26'!$B$9:$CQ$307,CB$1,0),0)*$G461</f>
        <v>0</v>
      </c>
      <c r="CC461" s="35">
        <f>IF($B461="P",VLOOKUP($E461,'[2]Costeo-JUL26'!$B$9:$CQ$307,CC$1,0),0)</f>
        <v>0</v>
      </c>
      <c r="CD461" s="36">
        <f t="shared" si="245"/>
        <v>0</v>
      </c>
      <c r="CE461" s="36">
        <f t="shared" si="246"/>
        <v>0</v>
      </c>
      <c r="CF461" s="37">
        <f t="shared" si="218"/>
        <v>1632177.6355181863</v>
      </c>
      <c r="CG461" s="36">
        <f>IF($B461="r",VLOOKUP($E461,'[2]Costeo-JUL26'!$B$9:$CQ$307,CG$1,0),0)*$G461</f>
        <v>0</v>
      </c>
      <c r="CH461" s="35">
        <f>VLOOKUP($E461,'[2]TEORICOS (05.26)'!$A$8:$T$251,CH$1,0)</f>
        <v>0</v>
      </c>
      <c r="CI461" s="36">
        <f t="shared" si="247"/>
        <v>0</v>
      </c>
      <c r="CJ461" s="37">
        <f t="shared" si="248"/>
        <v>0</v>
      </c>
      <c r="CM461" s="16">
        <f>SUMIFS('[1]Ajuste Inventario'!$I:$I,'[1]Ajuste Inventario'!$B:$B,E461,'[1]Ajuste Inventario'!$S:$S,D461)*-1</f>
        <v>-4</v>
      </c>
      <c r="CN461" s="36">
        <f t="shared" si="219"/>
        <v>-28140.993715830798</v>
      </c>
      <c r="CP461" t="str">
        <f t="shared" si="220"/>
        <v>1110Org.Vtas Lobos</v>
      </c>
      <c r="CQ461" s="10">
        <f t="shared" si="221"/>
        <v>7035.2484289576996</v>
      </c>
    </row>
    <row r="462" spans="1:95" x14ac:dyDescent="0.25">
      <c r="A462" s="30">
        <v>46204</v>
      </c>
      <c r="B462" s="31" t="str">
        <f>VLOOKUP($E462,'[2]TEORICOS (05.26)'!$A$8:$T$251,B$1,0)</f>
        <v>P</v>
      </c>
      <c r="C462" s="32" t="str">
        <f>VLOOKUP($E462,'[2]TEORICOS (05.26)'!$A$8:$T$251,C$1,0)</f>
        <v>Coca Cola</v>
      </c>
      <c r="D462" t="s">
        <v>226</v>
      </c>
      <c r="E462">
        <v>1127</v>
      </c>
      <c r="F462" t="s">
        <v>100</v>
      </c>
      <c r="G462" s="16">
        <v>2084.9169999999999</v>
      </c>
      <c r="H462" s="16">
        <v>2203.7572690000152</v>
      </c>
      <c r="I462" s="33">
        <v>29906216.409999963</v>
      </c>
      <c r="J462" s="33">
        <v>26972580.21999995</v>
      </c>
      <c r="K462" s="34">
        <f>IF($B462="P",VLOOKUP($E462,'[2]Costeo-JUL26'!$B$9:$CQ$307,K$1,0),0)</f>
        <v>915254</v>
      </c>
      <c r="L462" s="35">
        <f>VLOOKUP($E462,'[2]TEORICOS (05.26)'!$A$8:$T$251,L$1,0)</f>
        <v>0.23499999999999999</v>
      </c>
      <c r="M462" s="36">
        <f t="shared" si="222"/>
        <v>6338556.3516999884</v>
      </c>
      <c r="N462" s="35">
        <f>IF($B462="P",VLOOKUP($E462,'[2]Costeo-JUL26'!$B$9:$CQ$307,N$1,0),0)</f>
        <v>5.0000000000000001E-3</v>
      </c>
      <c r="O462" s="36">
        <f t="shared" si="223"/>
        <v>31692.781758499943</v>
      </c>
      <c r="P462" s="36">
        <f>IF($B462="P",VLOOKUP($E462,'[2]Costeo-JUL26'!$B$9:$CQ$307,P$1,0),0)*H462</f>
        <v>0</v>
      </c>
      <c r="Q462" s="36">
        <f t="shared" si="224"/>
        <v>6370249.1334584886</v>
      </c>
      <c r="R462" s="34">
        <f>IF($B462="P",VLOOKUP($E462,'[2]Costeo-JUL26'!$B$9:$CQ$307,R$1,0),0)</f>
        <v>0</v>
      </c>
      <c r="S462" s="16">
        <f>IF($B462="P",VLOOKUP($E462,'[2]Costeo-JUL26'!$B$9:$CQ$307,S$1,0),0)*$G462</f>
        <v>0</v>
      </c>
      <c r="T462" s="36">
        <f>IF($B462="P",VLOOKUP($E462,'[2]Costeo-JUL26'!$B$9:$CQ$307,T$1,0),0)*$G462</f>
        <v>0</v>
      </c>
      <c r="U462" s="35">
        <f>IF($B462="P",VLOOKUP($E462,'[2]Costeo-JUL26'!$B$9:$CQ$307,U$1,0),0)</f>
        <v>0</v>
      </c>
      <c r="V462" s="36">
        <f t="shared" si="225"/>
        <v>0</v>
      </c>
      <c r="W462" s="36">
        <f t="shared" si="226"/>
        <v>0</v>
      </c>
      <c r="X462" s="34">
        <f>IF($B462="P",VLOOKUP($E462,'[2]Costeo-JUL26'!$B$9:$CQ$307,X$1,0),0)</f>
        <v>902338</v>
      </c>
      <c r="Y462" s="16">
        <f>IF($B462="P",VLOOKUP($E462,'[2]Costeo-JUL26'!$B$9:$CQ$307,Y$1,0),0)*$G462</f>
        <v>108.982781424</v>
      </c>
      <c r="Z462" s="36">
        <f>IF($B462="P",VLOOKUP($E462,'[2]Costeo-JUL26'!$B$9:$CQ$307,Z$1,0),0)*$G462</f>
        <v>30813.791619821757</v>
      </c>
      <c r="AA462" s="35">
        <f>IF($B462="P",VLOOKUP($E462,'[2]Costeo-JUL26'!$B$9:$CQ$307,AA$1,0),0)</f>
        <v>0.45</v>
      </c>
      <c r="AB462" s="36">
        <f t="shared" si="227"/>
        <v>13866.206228919791</v>
      </c>
      <c r="AC462" s="36">
        <f t="shared" si="228"/>
        <v>44679.99784874155</v>
      </c>
      <c r="AD462" s="34">
        <f>IF($B462="P",VLOOKUP($E462,'[2]Costeo-JUL26'!$B$9:$CQ$307,AD$1,0),0)</f>
        <v>901781</v>
      </c>
      <c r="AE462" s="16">
        <f>IF($B462="P",VLOOKUP($E462,'[2]Costeo-JUL26'!$B$9:$CQ$307,AE$1,0),0)*$G462</f>
        <v>25019.004000000001</v>
      </c>
      <c r="AF462" s="36">
        <f>IF($B462="P",VLOOKUP($E462,'[2]Costeo-JUL26'!$B$9:$CQ$307,AF$1,0),0)*$G462</f>
        <v>383971.65818879998</v>
      </c>
      <c r="AG462" s="35">
        <f>IF($B462="P",VLOOKUP($E462,'[2]Costeo-JUL26'!$B$9:$CQ$307,AG$1,0),0)</f>
        <v>6.0000000000000001E-3</v>
      </c>
      <c r="AH462" s="36">
        <f t="shared" si="229"/>
        <v>2303.8299491327998</v>
      </c>
      <c r="AI462" s="36">
        <f t="shared" si="230"/>
        <v>386275.48813793279</v>
      </c>
      <c r="AJ462" s="34">
        <f>IF($B462="P",VLOOKUP($E462,'[2]Costeo-JUL26'!$B$9:$CQ$307,AJ$1,0),0)</f>
        <v>919361</v>
      </c>
      <c r="AK462" s="16">
        <f>IF($B462="P",VLOOKUP($E462,'[2]Costeo-JUL26'!$B$9:$CQ$307,AK$1,0),0)*$G462</f>
        <v>25019.004000000001</v>
      </c>
      <c r="AL462" s="36">
        <f>IF($B462="P",VLOOKUP($E462,'[2]Costeo-JUL26'!$B$9:$CQ$307,AL$1,0),0)*$G462</f>
        <v>104560.42227696</v>
      </c>
      <c r="AM462" s="35">
        <f>IF($B462="P",VLOOKUP($E462,'[2]Costeo-JUL26'!$B$9:$CQ$307,AM$1,0),0)</f>
        <v>1.7999999999999999E-2</v>
      </c>
      <c r="AN462" s="36">
        <f t="shared" si="231"/>
        <v>1882.08760098528</v>
      </c>
      <c r="AO462" s="36">
        <f t="shared" si="232"/>
        <v>106442.50987794528</v>
      </c>
      <c r="AP462" s="34">
        <f>IF($B462="P",VLOOKUP($E462,'[2]Costeo-JUL26'!$B$9:$CQ$307,AP$1,0),0)</f>
        <v>901189</v>
      </c>
      <c r="AQ462" s="16">
        <f>IF($B462="P",VLOOKUP($E462,'[2]Costeo-JUL26'!$B$9:$CQ$307,AQ$1,0),0)*$G462</f>
        <v>25019.004000000001</v>
      </c>
      <c r="AR462" s="36">
        <f>IF($B462="P",VLOOKUP($E462,'[2]Costeo-JUL26'!$B$9:$CQ$307,AR$1,0),0)*$G462</f>
        <v>1918562.3065715139</v>
      </c>
      <c r="AS462" s="35">
        <f>IF($B462="P",VLOOKUP($E462,'[2]Costeo-JUL26'!$B$9:$CQ$307,AS$1,0),0)</f>
        <v>0.02</v>
      </c>
      <c r="AT462" s="36">
        <f t="shared" si="233"/>
        <v>38371.246131430278</v>
      </c>
      <c r="AU462" s="36">
        <f t="shared" si="234"/>
        <v>1956933.5527029443</v>
      </c>
      <c r="AV462" s="34">
        <f>IF($B462="P",VLOOKUP($E462,'[2]Costeo-JUL26'!$B$9:$CQ$307,AV$1,0),0)</f>
        <v>932317</v>
      </c>
      <c r="AW462" s="16">
        <f>IF($B462="P",VLOOKUP($E462,'[2]Costeo-JUL26'!$B$9:$CQ$307,AW$1,0),0)*$G462</f>
        <v>41.489848299999998</v>
      </c>
      <c r="AX462" s="36">
        <f>IF($B462="P",VLOOKUP($E462,'[2]Costeo-JUL26'!$B$9:$CQ$307,AX$1,0),0)*$G462</f>
        <v>178315.07002374</v>
      </c>
      <c r="AY462" s="35">
        <f>IF($B462="P",VLOOKUP($E462,'[2]Costeo-JUL26'!$B$9:$CQ$307,AY$1,0),0)</f>
        <v>0.03</v>
      </c>
      <c r="AZ462" s="36">
        <f t="shared" si="235"/>
        <v>5349.4521007122003</v>
      </c>
      <c r="BA462" s="36">
        <f t="shared" si="236"/>
        <v>183664.5221244522</v>
      </c>
      <c r="BB462" s="34">
        <f>IF($B462="P",VLOOKUP($E462,'[2]Costeo-JUL26'!$B$9:$CQ$307,BB$1,0),0)</f>
        <v>902311</v>
      </c>
      <c r="BC462" s="16">
        <f>IF($B462="P",VLOOKUP($E462,'[2]Costeo-JUL26'!$B$9:$CQ$307,BC$1,0),0)*$G462</f>
        <v>5.7914361111111115</v>
      </c>
      <c r="BD462" s="36">
        <f>IF($B462="P",VLOOKUP($E462,'[2]Costeo-JUL26'!$B$9:$CQ$307,BD$1,0),0)*$G462</f>
        <v>22711.956467958335</v>
      </c>
      <c r="BE462" s="35">
        <f>IF($B462="P",VLOOKUP($E462,'[2]Costeo-JUL26'!$B$9:$CQ$307,BE$1,0),0)</f>
        <v>0.03</v>
      </c>
      <c r="BF462" s="36">
        <f t="shared" si="237"/>
        <v>681.35869403875006</v>
      </c>
      <c r="BG462" s="36">
        <f t="shared" si="238"/>
        <v>23393.315161997085</v>
      </c>
      <c r="BH462" s="34">
        <f>IF($B462="P",VLOOKUP($E462,'[2]Costeo-JUL26'!$B$9:$CQ$307,BH$1,0),0)</f>
        <v>933089</v>
      </c>
      <c r="BI462" s="16">
        <f>IF($B462="P",VLOOKUP($E462,'[2]Costeo-JUL26'!$B$9:$CQ$307,BI$1,0),0)*$G462</f>
        <v>72.392951388888889</v>
      </c>
      <c r="BJ462" s="36">
        <f>IF($B462="P",VLOOKUP($E462,'[2]Costeo-JUL26'!$B$9:$CQ$307,BJ$1,0),0)*$G462</f>
        <v>53909.043246145469</v>
      </c>
      <c r="BK462" s="35">
        <f>IF(BH462=910319,0,IF($B462="P",VLOOKUP($E462,'[2]Costeo-JUL26'!$B$9:$CQ$307,BK$1,0),0))</f>
        <v>0.02</v>
      </c>
      <c r="BL462" s="36">
        <f t="shared" si="239"/>
        <v>1078.1808649229094</v>
      </c>
      <c r="BM462" s="36">
        <f t="shared" si="240"/>
        <v>54987.224111068375</v>
      </c>
      <c r="BN462" s="34">
        <f>IF($B462="P",VLOOKUP($E462,'[2]Costeo-JUL26'!$B$9:$CQ$307,BN$1,0),0)</f>
        <v>0</v>
      </c>
      <c r="BO462" s="16">
        <f>IF($B462="P",VLOOKUP($E462,'[2]Costeo-JUL26'!$B$9:$CQ$307,BO$1,0),0)*$G462</f>
        <v>0</v>
      </c>
      <c r="BP462" s="36">
        <f>IF($B462="P",VLOOKUP($E462,'[2]Costeo-JUL26'!$B$9:$CQ$307,BP$1,0),0)*$G462</f>
        <v>0</v>
      </c>
      <c r="BQ462" s="35">
        <f>IF($B462="P",VLOOKUP($E462,'[2]Costeo-JUL26'!$B$9:$CQ$307,BQ$1,0),0)</f>
        <v>0</v>
      </c>
      <c r="BR462" s="36">
        <f t="shared" si="241"/>
        <v>0</v>
      </c>
      <c r="BS462" s="36">
        <f t="shared" si="242"/>
        <v>0</v>
      </c>
      <c r="BT462" s="34">
        <f>IF($B462="P",VLOOKUP($E462,'[2]Costeo-JUL26'!$B$9:$CQ$307,BT$1,0),0)</f>
        <v>0</v>
      </c>
      <c r="BU462" s="16">
        <f>IF($B462="P",VLOOKUP($E462,'[2]Costeo-JUL26'!$B$9:$CQ$307,BU$1,0),0)*$G462</f>
        <v>0</v>
      </c>
      <c r="BV462" s="36">
        <f>IF($B462="P",VLOOKUP($E462,'[2]Costeo-JUL26'!$B$9:$CQ$307,BV$1,0),0)*$G462</f>
        <v>0</v>
      </c>
      <c r="BW462" s="35">
        <f>IF($B462="P",VLOOKUP($E462,'[2]Costeo-JUL26'!$B$9:$CQ$307,BW$1,0),0)</f>
        <v>0</v>
      </c>
      <c r="BX462" s="36">
        <f t="shared" si="243"/>
        <v>0</v>
      </c>
      <c r="BY462" s="36">
        <f t="shared" si="244"/>
        <v>0</v>
      </c>
      <c r="BZ462" s="34">
        <f>IF($B462="P",VLOOKUP($E462,'[2]Costeo-JUL26'!$B$9:$CQ$307,BZ$1,0),0)</f>
        <v>0</v>
      </c>
      <c r="CA462" s="16">
        <f>IF($B462="P",VLOOKUP($E462,'[2]Costeo-JUL26'!$B$9:$CQ$307,CA$1,0),0)*$G462</f>
        <v>0</v>
      </c>
      <c r="CB462" s="36">
        <f>IF($B462="P",VLOOKUP($E462,'[2]Costeo-JUL26'!$B$9:$CQ$307,CB$1,0),0)*$G462</f>
        <v>0</v>
      </c>
      <c r="CC462" s="35">
        <f>IF($B462="P",VLOOKUP($E462,'[2]Costeo-JUL26'!$B$9:$CQ$307,CC$1,0),0)</f>
        <v>0</v>
      </c>
      <c r="CD462" s="36">
        <f t="shared" si="245"/>
        <v>0</v>
      </c>
      <c r="CE462" s="36">
        <f t="shared" si="246"/>
        <v>0</v>
      </c>
      <c r="CF462" s="37">
        <f t="shared" si="218"/>
        <v>9126625.7434235718</v>
      </c>
      <c r="CG462" s="36">
        <f>IF($B462="r",VLOOKUP($E462,'[2]Costeo-JUL26'!$B$9:$CQ$307,CG$1,0),0)*$G462</f>
        <v>0</v>
      </c>
      <c r="CH462" s="35">
        <f>VLOOKUP($E462,'[2]TEORICOS (05.26)'!$A$8:$T$251,CH$1,0)</f>
        <v>0</v>
      </c>
      <c r="CI462" s="36">
        <f t="shared" si="247"/>
        <v>0</v>
      </c>
      <c r="CJ462" s="37">
        <f t="shared" si="248"/>
        <v>0</v>
      </c>
      <c r="CM462" s="16">
        <f>SUMIFS('[1]Ajuste Inventario'!$I:$I,'[1]Ajuste Inventario'!$B:$B,E462,'[1]Ajuste Inventario'!$S:$S,D462)*-1</f>
        <v>9</v>
      </c>
      <c r="CN462" s="36">
        <f t="shared" si="219"/>
        <v>39397.075130958277</v>
      </c>
      <c r="CP462" t="str">
        <f t="shared" si="220"/>
        <v>1127Org.Vtas Lobos</v>
      </c>
      <c r="CQ462" s="10">
        <f t="shared" si="221"/>
        <v>4377.4527923286978</v>
      </c>
    </row>
    <row r="463" spans="1:95" x14ac:dyDescent="0.25">
      <c r="A463" s="30">
        <v>46204</v>
      </c>
      <c r="B463" s="31" t="str">
        <f>VLOOKUP($E463,'[2]TEORICOS (05.26)'!$A$8:$T$251,B$1,0)</f>
        <v>R</v>
      </c>
      <c r="C463" s="32" t="str">
        <f>VLOOKUP($E463,'[2]TEORICOS (05.26)'!$A$8:$T$251,C$1,0)</f>
        <v>Coca Cola</v>
      </c>
      <c r="D463" t="s">
        <v>226</v>
      </c>
      <c r="E463">
        <v>1128</v>
      </c>
      <c r="F463" t="s">
        <v>101</v>
      </c>
      <c r="G463" s="16">
        <v>433</v>
      </c>
      <c r="H463" s="16">
        <v>161.94199999999961</v>
      </c>
      <c r="I463" s="33">
        <v>3377013.7199999914</v>
      </c>
      <c r="J463" s="33">
        <v>3316440.6799999909</v>
      </c>
      <c r="K463" s="34">
        <f>IF($B463="P",VLOOKUP($E463,'[2]Costeo-JUL26'!$B$9:$CQ$307,K$1,0),0)</f>
        <v>0</v>
      </c>
      <c r="L463" s="35">
        <f>VLOOKUP($E463,'[2]TEORICOS (05.26)'!$A$8:$T$251,L$1,0)</f>
        <v>0.23499999999999999</v>
      </c>
      <c r="M463" s="36">
        <f t="shared" si="222"/>
        <v>0</v>
      </c>
      <c r="N463" s="35">
        <f>IF($B463="P",VLOOKUP($E463,'[2]Costeo-JUL26'!$B$9:$CQ$307,N$1,0),0)</f>
        <v>0</v>
      </c>
      <c r="O463" s="36">
        <f t="shared" si="223"/>
        <v>0</v>
      </c>
      <c r="P463" s="36">
        <f>IF($B463="P",VLOOKUP($E463,'[2]Costeo-JUL26'!$B$9:$CQ$307,P$1,0),0)*H463</f>
        <v>0</v>
      </c>
      <c r="Q463" s="36">
        <f t="shared" si="224"/>
        <v>0</v>
      </c>
      <c r="R463" s="34">
        <f>IF($B463="P",VLOOKUP($E463,'[2]Costeo-JUL26'!$B$9:$CQ$307,R$1,0),0)</f>
        <v>0</v>
      </c>
      <c r="S463" s="16">
        <f>IF($B463="P",VLOOKUP($E463,'[2]Costeo-JUL26'!$B$9:$CQ$307,S$1,0),0)*$G463</f>
        <v>0</v>
      </c>
      <c r="T463" s="36">
        <f>IF($B463="P",VLOOKUP($E463,'[2]Costeo-JUL26'!$B$9:$CQ$307,T$1,0),0)*$G463</f>
        <v>0</v>
      </c>
      <c r="U463" s="35">
        <f>IF($B463="P",VLOOKUP($E463,'[2]Costeo-JUL26'!$B$9:$CQ$307,U$1,0),0)</f>
        <v>0</v>
      </c>
      <c r="V463" s="36">
        <f t="shared" si="225"/>
        <v>0</v>
      </c>
      <c r="W463" s="36">
        <f t="shared" si="226"/>
        <v>0</v>
      </c>
      <c r="X463" s="34">
        <f>IF($B463="P",VLOOKUP($E463,'[2]Costeo-JUL26'!$B$9:$CQ$307,X$1,0),0)</f>
        <v>0</v>
      </c>
      <c r="Y463" s="16">
        <f>IF($B463="P",VLOOKUP($E463,'[2]Costeo-JUL26'!$B$9:$CQ$307,Y$1,0),0)*$G463</f>
        <v>0</v>
      </c>
      <c r="Z463" s="36">
        <f>IF($B463="P",VLOOKUP($E463,'[2]Costeo-JUL26'!$B$9:$CQ$307,Z$1,0),0)*$G463</f>
        <v>0</v>
      </c>
      <c r="AA463" s="35">
        <f>IF($B463="P",VLOOKUP($E463,'[2]Costeo-JUL26'!$B$9:$CQ$307,AA$1,0),0)</f>
        <v>0</v>
      </c>
      <c r="AB463" s="36">
        <f t="shared" si="227"/>
        <v>0</v>
      </c>
      <c r="AC463" s="36">
        <f t="shared" si="228"/>
        <v>0</v>
      </c>
      <c r="AD463" s="34">
        <f>IF($B463="P",VLOOKUP($E463,'[2]Costeo-JUL26'!$B$9:$CQ$307,AD$1,0),0)</f>
        <v>0</v>
      </c>
      <c r="AE463" s="16">
        <f>IF($B463="P",VLOOKUP($E463,'[2]Costeo-JUL26'!$B$9:$CQ$307,AE$1,0),0)*$G463</f>
        <v>0</v>
      </c>
      <c r="AF463" s="36">
        <f>IF($B463="P",VLOOKUP($E463,'[2]Costeo-JUL26'!$B$9:$CQ$307,AF$1,0),0)*$G463</f>
        <v>0</v>
      </c>
      <c r="AG463" s="35">
        <f>IF($B463="P",VLOOKUP($E463,'[2]Costeo-JUL26'!$B$9:$CQ$307,AG$1,0),0)</f>
        <v>0</v>
      </c>
      <c r="AH463" s="36">
        <f t="shared" si="229"/>
        <v>0</v>
      </c>
      <c r="AI463" s="36">
        <f t="shared" si="230"/>
        <v>0</v>
      </c>
      <c r="AJ463" s="34">
        <f>IF($B463="P",VLOOKUP($E463,'[2]Costeo-JUL26'!$B$9:$CQ$307,AJ$1,0),0)</f>
        <v>0</v>
      </c>
      <c r="AK463" s="16">
        <f>IF($B463="P",VLOOKUP($E463,'[2]Costeo-JUL26'!$B$9:$CQ$307,AK$1,0),0)*$G463</f>
        <v>0</v>
      </c>
      <c r="AL463" s="36">
        <f>IF($B463="P",VLOOKUP($E463,'[2]Costeo-JUL26'!$B$9:$CQ$307,AL$1,0),0)*$G463</f>
        <v>0</v>
      </c>
      <c r="AM463" s="35">
        <f>IF($B463="P",VLOOKUP($E463,'[2]Costeo-JUL26'!$B$9:$CQ$307,AM$1,0),0)</f>
        <v>0</v>
      </c>
      <c r="AN463" s="36">
        <f t="shared" si="231"/>
        <v>0</v>
      </c>
      <c r="AO463" s="36">
        <f t="shared" si="232"/>
        <v>0</v>
      </c>
      <c r="AP463" s="34">
        <f>IF($B463="P",VLOOKUP($E463,'[2]Costeo-JUL26'!$B$9:$CQ$307,AP$1,0),0)</f>
        <v>0</v>
      </c>
      <c r="AQ463" s="16">
        <f>IF($B463="P",VLOOKUP($E463,'[2]Costeo-JUL26'!$B$9:$CQ$307,AQ$1,0),0)*$G463</f>
        <v>0</v>
      </c>
      <c r="AR463" s="36">
        <f>IF($B463="P",VLOOKUP($E463,'[2]Costeo-JUL26'!$B$9:$CQ$307,AR$1,0),0)*$G463</f>
        <v>0</v>
      </c>
      <c r="AS463" s="35">
        <f>IF($B463="P",VLOOKUP($E463,'[2]Costeo-JUL26'!$B$9:$CQ$307,AS$1,0),0)</f>
        <v>0</v>
      </c>
      <c r="AT463" s="36">
        <f t="shared" si="233"/>
        <v>0</v>
      </c>
      <c r="AU463" s="36">
        <f t="shared" si="234"/>
        <v>0</v>
      </c>
      <c r="AV463" s="34">
        <f>IF($B463="P",VLOOKUP($E463,'[2]Costeo-JUL26'!$B$9:$CQ$307,AV$1,0),0)</f>
        <v>0</v>
      </c>
      <c r="AW463" s="16">
        <f>IF($B463="P",VLOOKUP($E463,'[2]Costeo-JUL26'!$B$9:$CQ$307,AW$1,0),0)*$G463</f>
        <v>0</v>
      </c>
      <c r="AX463" s="36">
        <f>IF($B463="P",VLOOKUP($E463,'[2]Costeo-JUL26'!$B$9:$CQ$307,AX$1,0),0)*$G463</f>
        <v>0</v>
      </c>
      <c r="AY463" s="35">
        <f>IF($B463="P",VLOOKUP($E463,'[2]Costeo-JUL26'!$B$9:$CQ$307,AY$1,0),0)</f>
        <v>0</v>
      </c>
      <c r="AZ463" s="36">
        <f t="shared" si="235"/>
        <v>0</v>
      </c>
      <c r="BA463" s="36">
        <f t="shared" si="236"/>
        <v>0</v>
      </c>
      <c r="BB463" s="34">
        <f>IF($B463="P",VLOOKUP($E463,'[2]Costeo-JUL26'!$B$9:$CQ$307,BB$1,0),0)</f>
        <v>0</v>
      </c>
      <c r="BC463" s="16">
        <f>IF($B463="P",VLOOKUP($E463,'[2]Costeo-JUL26'!$B$9:$CQ$307,BC$1,0),0)*$G463</f>
        <v>0</v>
      </c>
      <c r="BD463" s="36">
        <f>IF($B463="P",VLOOKUP($E463,'[2]Costeo-JUL26'!$B$9:$CQ$307,BD$1,0),0)*$G463</f>
        <v>0</v>
      </c>
      <c r="BE463" s="35">
        <f>IF($B463="P",VLOOKUP($E463,'[2]Costeo-JUL26'!$B$9:$CQ$307,BE$1,0),0)</f>
        <v>0</v>
      </c>
      <c r="BF463" s="36">
        <f t="shared" si="237"/>
        <v>0</v>
      </c>
      <c r="BG463" s="36">
        <f t="shared" si="238"/>
        <v>0</v>
      </c>
      <c r="BH463" s="34">
        <f>IF($B463="P",VLOOKUP($E463,'[2]Costeo-JUL26'!$B$9:$CQ$307,BH$1,0),0)</f>
        <v>0</v>
      </c>
      <c r="BI463" s="16">
        <f>IF($B463="P",VLOOKUP($E463,'[2]Costeo-JUL26'!$B$9:$CQ$307,BI$1,0),0)*$G463</f>
        <v>0</v>
      </c>
      <c r="BJ463" s="36">
        <f>IF($B463="P",VLOOKUP($E463,'[2]Costeo-JUL26'!$B$9:$CQ$307,BJ$1,0),0)*$G463</f>
        <v>0</v>
      </c>
      <c r="BK463" s="35">
        <f>IF(BH463=910319,0,IF($B463="P",VLOOKUP($E463,'[2]Costeo-JUL26'!$B$9:$CQ$307,BK$1,0),0))</f>
        <v>0</v>
      </c>
      <c r="BL463" s="36">
        <f t="shared" si="239"/>
        <v>0</v>
      </c>
      <c r="BM463" s="36">
        <f t="shared" si="240"/>
        <v>0</v>
      </c>
      <c r="BN463" s="34">
        <f>IF($B463="P",VLOOKUP($E463,'[2]Costeo-JUL26'!$B$9:$CQ$307,BN$1,0),0)</f>
        <v>0</v>
      </c>
      <c r="BO463" s="16">
        <f>IF($B463="P",VLOOKUP($E463,'[2]Costeo-JUL26'!$B$9:$CQ$307,BO$1,0),0)*$G463</f>
        <v>0</v>
      </c>
      <c r="BP463" s="36">
        <f>IF($B463="P",VLOOKUP($E463,'[2]Costeo-JUL26'!$B$9:$CQ$307,BP$1,0),0)*$G463</f>
        <v>0</v>
      </c>
      <c r="BQ463" s="35">
        <f>IF($B463="P",VLOOKUP($E463,'[2]Costeo-JUL26'!$B$9:$CQ$307,BQ$1,0),0)</f>
        <v>0</v>
      </c>
      <c r="BR463" s="36">
        <f t="shared" si="241"/>
        <v>0</v>
      </c>
      <c r="BS463" s="36">
        <f t="shared" si="242"/>
        <v>0</v>
      </c>
      <c r="BT463" s="34">
        <f>IF($B463="P",VLOOKUP($E463,'[2]Costeo-JUL26'!$B$9:$CQ$307,BT$1,0),0)</f>
        <v>0</v>
      </c>
      <c r="BU463" s="16">
        <f>IF($B463="P",VLOOKUP($E463,'[2]Costeo-JUL26'!$B$9:$CQ$307,BU$1,0),0)*$G463</f>
        <v>0</v>
      </c>
      <c r="BV463" s="36">
        <f>IF($B463="P",VLOOKUP($E463,'[2]Costeo-JUL26'!$B$9:$CQ$307,BV$1,0),0)*$G463</f>
        <v>0</v>
      </c>
      <c r="BW463" s="35">
        <f>IF($B463="P",VLOOKUP($E463,'[2]Costeo-JUL26'!$B$9:$CQ$307,BW$1,0),0)</f>
        <v>0</v>
      </c>
      <c r="BX463" s="36">
        <f t="shared" si="243"/>
        <v>0</v>
      </c>
      <c r="BY463" s="36">
        <f t="shared" si="244"/>
        <v>0</v>
      </c>
      <c r="BZ463" s="34">
        <f>IF($B463="P",VLOOKUP($E463,'[2]Costeo-JUL26'!$B$9:$CQ$307,BZ$1,0),0)</f>
        <v>0</v>
      </c>
      <c r="CA463" s="16">
        <f>IF($B463="P",VLOOKUP($E463,'[2]Costeo-JUL26'!$B$9:$CQ$307,CA$1,0),0)*$G463</f>
        <v>0</v>
      </c>
      <c r="CB463" s="36">
        <f>IF($B463="P",VLOOKUP($E463,'[2]Costeo-JUL26'!$B$9:$CQ$307,CB$1,0),0)*$G463</f>
        <v>0</v>
      </c>
      <c r="CC463" s="35">
        <f>IF($B463="P",VLOOKUP($E463,'[2]Costeo-JUL26'!$B$9:$CQ$307,CC$1,0),0)</f>
        <v>0</v>
      </c>
      <c r="CD463" s="36">
        <f t="shared" si="245"/>
        <v>0</v>
      </c>
      <c r="CE463" s="36">
        <f t="shared" si="246"/>
        <v>0</v>
      </c>
      <c r="CF463" s="37">
        <f t="shared" si="218"/>
        <v>0</v>
      </c>
      <c r="CG463" s="36">
        <f>IF($B463="r",VLOOKUP($E463,'[2]Costeo-JUL26'!$B$9:$CQ$307,CG$1,0),0)*$G463</f>
        <v>673882.2300000001</v>
      </c>
      <c r="CH463" s="35">
        <f>VLOOKUP($E463,'[2]TEORICOS (05.26)'!$A$8:$T$251,CH$1,0)</f>
        <v>0.05</v>
      </c>
      <c r="CI463" s="36">
        <f t="shared" si="247"/>
        <v>745669.44829999784</v>
      </c>
      <c r="CJ463" s="37">
        <f t="shared" si="248"/>
        <v>1419551.6782999979</v>
      </c>
      <c r="CM463" s="16">
        <f>SUMIFS('[1]Ajuste Inventario'!$I:$I,'[1]Ajuste Inventario'!$B:$B,E463,'[1]Ajuste Inventario'!$S:$S,D463)*-1</f>
        <v>8.8333333333333321</v>
      </c>
      <c r="CN463" s="36">
        <f t="shared" si="219"/>
        <v>28959.291358698953</v>
      </c>
      <c r="CP463" t="str">
        <f t="shared" si="220"/>
        <v>1128Org.Vtas Lobos</v>
      </c>
      <c r="CQ463" s="10">
        <f t="shared" si="221"/>
        <v>3278.4103424942214</v>
      </c>
    </row>
    <row r="464" spans="1:95" x14ac:dyDescent="0.25">
      <c r="A464" s="30">
        <v>46204</v>
      </c>
      <c r="B464" s="31" t="str">
        <f>VLOOKUP($E464,'[2]TEORICOS (05.26)'!$A$8:$T$251,B$1,0)</f>
        <v>P</v>
      </c>
      <c r="C464" s="32" t="str">
        <f>VLOOKUP($E464,'[2]TEORICOS (05.26)'!$A$8:$T$251,C$1,0)</f>
        <v>Coca Cola</v>
      </c>
      <c r="D464" t="s">
        <v>226</v>
      </c>
      <c r="E464">
        <v>1135</v>
      </c>
      <c r="F464" t="s">
        <v>102</v>
      </c>
      <c r="G464" s="16">
        <v>524</v>
      </c>
      <c r="H464" s="16">
        <v>1661.0800000000036</v>
      </c>
      <c r="I464" s="33">
        <v>9152705.4699999951</v>
      </c>
      <c r="J464" s="33">
        <v>9107175.8599999938</v>
      </c>
      <c r="K464" s="34">
        <f>IF($B464="P",VLOOKUP($E464,'[2]Costeo-JUL26'!$B$9:$CQ$307,K$1,0),0)</f>
        <v>915254</v>
      </c>
      <c r="L464" s="35">
        <f>VLOOKUP($E464,'[2]TEORICOS (05.26)'!$A$8:$T$251,L$1,0)</f>
        <v>0.23499999999999999</v>
      </c>
      <c r="M464" s="36">
        <f t="shared" si="222"/>
        <v>2140186.3270999985</v>
      </c>
      <c r="N464" s="35">
        <f>IF($B464="P",VLOOKUP($E464,'[2]Costeo-JUL26'!$B$9:$CQ$307,N$1,0),0)</f>
        <v>5.0000000000000001E-3</v>
      </c>
      <c r="O464" s="36">
        <f t="shared" si="223"/>
        <v>10700.931635499992</v>
      </c>
      <c r="P464" s="36">
        <f>IF($B464="P",VLOOKUP($E464,'[2]Costeo-JUL26'!$B$9:$CQ$307,P$1,0),0)*H464</f>
        <v>0</v>
      </c>
      <c r="Q464" s="36">
        <f t="shared" si="224"/>
        <v>2150887.2587354984</v>
      </c>
      <c r="R464" s="34">
        <f>IF($B464="P",VLOOKUP($E464,'[2]Costeo-JUL26'!$B$9:$CQ$307,R$1,0),0)</f>
        <v>0</v>
      </c>
      <c r="S464" s="16">
        <f>IF($B464="P",VLOOKUP($E464,'[2]Costeo-JUL26'!$B$9:$CQ$307,S$1,0),0)*$G464</f>
        <v>0</v>
      </c>
      <c r="T464" s="36">
        <f>IF($B464="P",VLOOKUP($E464,'[2]Costeo-JUL26'!$B$9:$CQ$307,T$1,0),0)*$G464</f>
        <v>0</v>
      </c>
      <c r="U464" s="35">
        <f>IF($B464="P",VLOOKUP($E464,'[2]Costeo-JUL26'!$B$9:$CQ$307,U$1,0),0)</f>
        <v>0</v>
      </c>
      <c r="V464" s="36">
        <f t="shared" si="225"/>
        <v>0</v>
      </c>
      <c r="W464" s="36">
        <f t="shared" si="226"/>
        <v>0</v>
      </c>
      <c r="X464" s="34">
        <f>IF($B464="P",VLOOKUP($E464,'[2]Costeo-JUL26'!$B$9:$CQ$307,X$1,0),0)</f>
        <v>902338</v>
      </c>
      <c r="Y464" s="16">
        <f>IF($B464="P",VLOOKUP($E464,'[2]Costeo-JUL26'!$B$9:$CQ$307,Y$1,0),0)*$G464</f>
        <v>82.171583999999996</v>
      </c>
      <c r="Z464" s="36">
        <f>IF($B464="P",VLOOKUP($E464,'[2]Costeo-JUL26'!$B$9:$CQ$307,Z$1,0),0)*$G464</f>
        <v>23233.193660159999</v>
      </c>
      <c r="AA464" s="35">
        <f>IF($B464="P",VLOOKUP($E464,'[2]Costeo-JUL26'!$B$9:$CQ$307,AA$1,0),0)</f>
        <v>0.45</v>
      </c>
      <c r="AB464" s="36">
        <f t="shared" si="227"/>
        <v>10454.937147072</v>
      </c>
      <c r="AC464" s="36">
        <f t="shared" si="228"/>
        <v>33688.130807231995</v>
      </c>
      <c r="AD464" s="34">
        <f>IF($B464="P",VLOOKUP($E464,'[2]Costeo-JUL26'!$B$9:$CQ$307,AD$1,0),0)</f>
        <v>939557</v>
      </c>
      <c r="AE464" s="16">
        <f>IF($B464="P",VLOOKUP($E464,'[2]Costeo-JUL26'!$B$9:$CQ$307,AE$1,0),0)*$G464</f>
        <v>4716</v>
      </c>
      <c r="AF464" s="36">
        <f>IF($B464="P",VLOOKUP($E464,'[2]Costeo-JUL26'!$B$9:$CQ$307,AF$1,0),0)*$G464</f>
        <v>97847.567999999999</v>
      </c>
      <c r="AG464" s="35">
        <f>IF($B464="P",VLOOKUP($E464,'[2]Costeo-JUL26'!$B$9:$CQ$307,AG$1,0),0)</f>
        <v>6.0000000000000001E-3</v>
      </c>
      <c r="AH464" s="36">
        <f t="shared" si="229"/>
        <v>587.08540800000003</v>
      </c>
      <c r="AI464" s="36">
        <f t="shared" si="230"/>
        <v>98434.653407999998</v>
      </c>
      <c r="AJ464" s="34">
        <f>IF($B464="P",VLOOKUP($E464,'[2]Costeo-JUL26'!$B$9:$CQ$307,AJ$1,0),0)</f>
        <v>939634</v>
      </c>
      <c r="AK464" s="16">
        <f>IF($B464="P",VLOOKUP($E464,'[2]Costeo-JUL26'!$B$9:$CQ$307,AK$1,0),0)*$G464</f>
        <v>4716</v>
      </c>
      <c r="AL464" s="36">
        <f>IF($B464="P",VLOOKUP($E464,'[2]Costeo-JUL26'!$B$9:$CQ$307,AL$1,0),0)*$G464</f>
        <v>59756.907599999999</v>
      </c>
      <c r="AM464" s="35">
        <f>IF($B464="P",VLOOKUP($E464,'[2]Costeo-JUL26'!$B$9:$CQ$307,AM$1,0),0)</f>
        <v>1.7999999999999999E-2</v>
      </c>
      <c r="AN464" s="36">
        <f t="shared" si="231"/>
        <v>1075.6243367999998</v>
      </c>
      <c r="AO464" s="36">
        <f t="shared" si="232"/>
        <v>60832.531936799998</v>
      </c>
      <c r="AP464" s="34">
        <f>IF($B464="P",VLOOKUP($E464,'[2]Costeo-JUL26'!$B$9:$CQ$307,AP$1,0),0)</f>
        <v>0</v>
      </c>
      <c r="AQ464" s="16">
        <f>IF($B464="P",VLOOKUP($E464,'[2]Costeo-JUL26'!$B$9:$CQ$307,AQ$1,0),0)*$G464</f>
        <v>0</v>
      </c>
      <c r="AR464" s="36">
        <f>IF($B464="P",VLOOKUP($E464,'[2]Costeo-JUL26'!$B$9:$CQ$307,AR$1,0),0)*$G464</f>
        <v>0</v>
      </c>
      <c r="AS464" s="35">
        <f>IF($B464="P",VLOOKUP($E464,'[2]Costeo-JUL26'!$B$9:$CQ$307,AS$1,0),0)</f>
        <v>0</v>
      </c>
      <c r="AT464" s="36">
        <f t="shared" si="233"/>
        <v>0</v>
      </c>
      <c r="AU464" s="36">
        <f t="shared" si="234"/>
        <v>0</v>
      </c>
      <c r="AV464" s="34">
        <f>IF($B464="P",VLOOKUP($E464,'[2]Costeo-JUL26'!$B$9:$CQ$307,AV$1,0),0)</f>
        <v>0</v>
      </c>
      <c r="AW464" s="16">
        <f>IF($B464="P",VLOOKUP($E464,'[2]Costeo-JUL26'!$B$9:$CQ$307,AW$1,0),0)*$G464</f>
        <v>0</v>
      </c>
      <c r="AX464" s="36">
        <f>IF($B464="P",VLOOKUP($E464,'[2]Costeo-JUL26'!$B$9:$CQ$307,AX$1,0),0)*$G464</f>
        <v>0</v>
      </c>
      <c r="AY464" s="35">
        <f>IF($B464="P",VLOOKUP($E464,'[2]Costeo-JUL26'!$B$9:$CQ$307,AY$1,0),0)</f>
        <v>0</v>
      </c>
      <c r="AZ464" s="36">
        <f t="shared" si="235"/>
        <v>0</v>
      </c>
      <c r="BA464" s="36">
        <f t="shared" si="236"/>
        <v>0</v>
      </c>
      <c r="BB464" s="34">
        <f>IF($B464="P",VLOOKUP($E464,'[2]Costeo-JUL26'!$B$9:$CQ$307,BB$1,0),0)</f>
        <v>0</v>
      </c>
      <c r="BC464" s="16">
        <f>IF($B464="P",VLOOKUP($E464,'[2]Costeo-JUL26'!$B$9:$CQ$307,BC$1,0),0)*$G464</f>
        <v>0</v>
      </c>
      <c r="BD464" s="36">
        <f>IF($B464="P",VLOOKUP($E464,'[2]Costeo-JUL26'!$B$9:$CQ$307,BD$1,0),0)*$G464</f>
        <v>0</v>
      </c>
      <c r="BE464" s="35">
        <f>IF($B464="P",VLOOKUP($E464,'[2]Costeo-JUL26'!$B$9:$CQ$307,BE$1,0),0)</f>
        <v>0</v>
      </c>
      <c r="BF464" s="36">
        <f t="shared" si="237"/>
        <v>0</v>
      </c>
      <c r="BG464" s="36">
        <f t="shared" si="238"/>
        <v>0</v>
      </c>
      <c r="BH464" s="34">
        <f>IF($B464="P",VLOOKUP($E464,'[2]Costeo-JUL26'!$B$9:$CQ$307,BH$1,0),0)</f>
        <v>0</v>
      </c>
      <c r="BI464" s="16">
        <f>IF($B464="P",VLOOKUP($E464,'[2]Costeo-JUL26'!$B$9:$CQ$307,BI$1,0),0)*$G464</f>
        <v>0</v>
      </c>
      <c r="BJ464" s="36">
        <f>IF($B464="P",VLOOKUP($E464,'[2]Costeo-JUL26'!$B$9:$CQ$307,BJ$1,0),0)*$G464</f>
        <v>0</v>
      </c>
      <c r="BK464" s="35">
        <f>IF(BH464=910319,0,IF($B464="P",VLOOKUP($E464,'[2]Costeo-JUL26'!$B$9:$CQ$307,BK$1,0),0))</f>
        <v>0</v>
      </c>
      <c r="BL464" s="36">
        <f t="shared" si="239"/>
        <v>0</v>
      </c>
      <c r="BM464" s="36">
        <f t="shared" si="240"/>
        <v>0</v>
      </c>
      <c r="BN464" s="34">
        <f>IF($B464="P",VLOOKUP($E464,'[2]Costeo-JUL26'!$B$9:$CQ$307,BN$1,0),0)</f>
        <v>0</v>
      </c>
      <c r="BO464" s="16">
        <f>IF($B464="P",VLOOKUP($E464,'[2]Costeo-JUL26'!$B$9:$CQ$307,BO$1,0),0)*$G464</f>
        <v>0</v>
      </c>
      <c r="BP464" s="36">
        <f>IF($B464="P",VLOOKUP($E464,'[2]Costeo-JUL26'!$B$9:$CQ$307,BP$1,0),0)*$G464</f>
        <v>0</v>
      </c>
      <c r="BQ464" s="35">
        <f>IF($B464="P",VLOOKUP($E464,'[2]Costeo-JUL26'!$B$9:$CQ$307,BQ$1,0),0)</f>
        <v>0</v>
      </c>
      <c r="BR464" s="36">
        <f t="shared" si="241"/>
        <v>0</v>
      </c>
      <c r="BS464" s="36">
        <f t="shared" si="242"/>
        <v>0</v>
      </c>
      <c r="BT464" s="34">
        <f>IF($B464="P",VLOOKUP($E464,'[2]Costeo-JUL26'!$B$9:$CQ$307,BT$1,0),0)</f>
        <v>0</v>
      </c>
      <c r="BU464" s="16">
        <f>IF($B464="P",VLOOKUP($E464,'[2]Costeo-JUL26'!$B$9:$CQ$307,BU$1,0),0)*$G464</f>
        <v>0</v>
      </c>
      <c r="BV464" s="36">
        <f>IF($B464="P",VLOOKUP($E464,'[2]Costeo-JUL26'!$B$9:$CQ$307,BV$1,0),0)*$G464</f>
        <v>0</v>
      </c>
      <c r="BW464" s="35">
        <f>IF($B464="P",VLOOKUP($E464,'[2]Costeo-JUL26'!$B$9:$CQ$307,BW$1,0),0)</f>
        <v>0</v>
      </c>
      <c r="BX464" s="36">
        <f t="shared" si="243"/>
        <v>0</v>
      </c>
      <c r="BY464" s="36">
        <f t="shared" si="244"/>
        <v>0</v>
      </c>
      <c r="BZ464" s="34">
        <f>IF($B464="P",VLOOKUP($E464,'[2]Costeo-JUL26'!$B$9:$CQ$307,BZ$1,0),0)</f>
        <v>0</v>
      </c>
      <c r="CA464" s="16">
        <f>IF($B464="P",VLOOKUP($E464,'[2]Costeo-JUL26'!$B$9:$CQ$307,CA$1,0),0)*$G464</f>
        <v>0</v>
      </c>
      <c r="CB464" s="36">
        <f>IF($B464="P",VLOOKUP($E464,'[2]Costeo-JUL26'!$B$9:$CQ$307,CB$1,0),0)*$G464</f>
        <v>0</v>
      </c>
      <c r="CC464" s="35">
        <f>IF($B464="P",VLOOKUP($E464,'[2]Costeo-JUL26'!$B$9:$CQ$307,CC$1,0),0)</f>
        <v>0</v>
      </c>
      <c r="CD464" s="36">
        <f t="shared" si="245"/>
        <v>0</v>
      </c>
      <c r="CE464" s="36">
        <f t="shared" si="246"/>
        <v>0</v>
      </c>
      <c r="CF464" s="37">
        <f t="shared" si="218"/>
        <v>2343842.5748875304</v>
      </c>
      <c r="CG464" s="36">
        <f>IF($B464="r",VLOOKUP($E464,'[2]Costeo-JUL26'!$B$9:$CQ$307,CG$1,0),0)*$G464</f>
        <v>0</v>
      </c>
      <c r="CH464" s="35">
        <f>VLOOKUP($E464,'[2]TEORICOS (05.26)'!$A$8:$T$251,CH$1,0)</f>
        <v>0</v>
      </c>
      <c r="CI464" s="36">
        <f t="shared" si="247"/>
        <v>0</v>
      </c>
      <c r="CJ464" s="37">
        <f t="shared" si="248"/>
        <v>0</v>
      </c>
      <c r="CM464" s="16">
        <f>SUMIFS('[1]Ajuste Inventario'!$I:$I,'[1]Ajuste Inventario'!$B:$B,E464,'[1]Ajuste Inventario'!$S:$S,D464)*-1</f>
        <v>-2.666666666666667</v>
      </c>
      <c r="CN464" s="36">
        <f t="shared" si="219"/>
        <v>-11927.952035051047</v>
      </c>
      <c r="CP464" t="str">
        <f t="shared" si="220"/>
        <v>1135Org.Vtas Lobos</v>
      </c>
      <c r="CQ464" s="10">
        <f t="shared" si="221"/>
        <v>4472.982013144142</v>
      </c>
    </row>
    <row r="465" spans="1:95" x14ac:dyDescent="0.25">
      <c r="A465" s="30">
        <v>46204</v>
      </c>
      <c r="B465" s="31" t="str">
        <f>VLOOKUP($E465,'[2]TEORICOS (05.26)'!$A$8:$T$251,B$1,0)</f>
        <v>P</v>
      </c>
      <c r="C465" s="32" t="str">
        <f>VLOOKUP($E465,'[2]TEORICOS (05.26)'!$A$8:$T$251,C$1,0)</f>
        <v>Coca Cola</v>
      </c>
      <c r="D465" t="s">
        <v>226</v>
      </c>
      <c r="E465">
        <v>1140</v>
      </c>
      <c r="F465" t="s">
        <v>103</v>
      </c>
      <c r="G465" s="16">
        <v>3877.875</v>
      </c>
      <c r="H465" s="16">
        <v>8193.9498750000639</v>
      </c>
      <c r="I465" s="33">
        <v>71167664.319999695</v>
      </c>
      <c r="J465" s="33">
        <v>70658221.889999792</v>
      </c>
      <c r="K465" s="34">
        <f>IF($B465="P",VLOOKUP($E465,'[2]Costeo-JUL26'!$B$9:$CQ$307,K$1,0),0)</f>
        <v>915254</v>
      </c>
      <c r="L465" s="35">
        <f>VLOOKUP($E465,'[2]TEORICOS (05.26)'!$A$8:$T$251,L$1,0)</f>
        <v>0.23499999999999999</v>
      </c>
      <c r="M465" s="36">
        <f t="shared" si="222"/>
        <v>16604682.14414995</v>
      </c>
      <c r="N465" s="35">
        <f>IF($B465="P",VLOOKUP($E465,'[2]Costeo-JUL26'!$B$9:$CQ$307,N$1,0),0)</f>
        <v>5.0000000000000001E-3</v>
      </c>
      <c r="O465" s="36">
        <f t="shared" si="223"/>
        <v>83023.410720749744</v>
      </c>
      <c r="P465" s="36">
        <f>IF($B465="P",VLOOKUP($E465,'[2]Costeo-JUL26'!$B$9:$CQ$307,P$1,0),0)*H465</f>
        <v>0</v>
      </c>
      <c r="Q465" s="36">
        <f t="shared" si="224"/>
        <v>16687705.554870699</v>
      </c>
      <c r="R465" s="34">
        <f>IF($B465="P",VLOOKUP($E465,'[2]Costeo-JUL26'!$B$9:$CQ$307,R$1,0),0)</f>
        <v>0</v>
      </c>
      <c r="S465" s="16">
        <f>IF($B465="P",VLOOKUP($E465,'[2]Costeo-JUL26'!$B$9:$CQ$307,S$1,0),0)*$G465</f>
        <v>0</v>
      </c>
      <c r="T465" s="36">
        <f>IF($B465="P",VLOOKUP($E465,'[2]Costeo-JUL26'!$B$9:$CQ$307,T$1,0),0)*$G465</f>
        <v>0</v>
      </c>
      <c r="U465" s="35">
        <f>IF($B465="P",VLOOKUP($E465,'[2]Costeo-JUL26'!$B$9:$CQ$307,U$1,0),0)</f>
        <v>0</v>
      </c>
      <c r="V465" s="36">
        <f t="shared" si="225"/>
        <v>0</v>
      </c>
      <c r="W465" s="36">
        <f t="shared" si="226"/>
        <v>0</v>
      </c>
      <c r="X465" s="34">
        <f>IF($B465="P",VLOOKUP($E465,'[2]Costeo-JUL26'!$B$9:$CQ$307,X$1,0),0)</f>
        <v>902338</v>
      </c>
      <c r="Y465" s="16">
        <f>IF($B465="P",VLOOKUP($E465,'[2]Costeo-JUL26'!$B$9:$CQ$307,Y$1,0),0)*$G465</f>
        <v>405.40856400000001</v>
      </c>
      <c r="Z465" s="36">
        <f>IF($B465="P",VLOOKUP($E465,'[2]Costeo-JUL26'!$B$9:$CQ$307,Z$1,0),0)*$G465</f>
        <v>114625.21738536</v>
      </c>
      <c r="AA465" s="35">
        <f>IF($B465="P",VLOOKUP($E465,'[2]Costeo-JUL26'!$B$9:$CQ$307,AA$1,0),0)</f>
        <v>0.45</v>
      </c>
      <c r="AB465" s="36">
        <f t="shared" si="227"/>
        <v>51581.347823411998</v>
      </c>
      <c r="AC465" s="36">
        <f t="shared" si="228"/>
        <v>166206.56520877199</v>
      </c>
      <c r="AD465" s="34">
        <f>IF($B465="P",VLOOKUP($E465,'[2]Costeo-JUL26'!$B$9:$CQ$307,AD$1,0),0)</f>
        <v>901781</v>
      </c>
      <c r="AE465" s="16">
        <f>IF($B465="P",VLOOKUP($E465,'[2]Costeo-JUL26'!$B$9:$CQ$307,AE$1,0),0)*$G465</f>
        <v>31023</v>
      </c>
      <c r="AF465" s="36">
        <f>IF($B465="P",VLOOKUP($E465,'[2]Costeo-JUL26'!$B$9:$CQ$307,AF$1,0),0)*$G465</f>
        <v>476116.18560000003</v>
      </c>
      <c r="AG465" s="35">
        <f>IF($B465="P",VLOOKUP($E465,'[2]Costeo-JUL26'!$B$9:$CQ$307,AG$1,0),0)</f>
        <v>6.0000000000000001E-3</v>
      </c>
      <c r="AH465" s="36">
        <f t="shared" si="229"/>
        <v>2856.6971136000002</v>
      </c>
      <c r="AI465" s="36">
        <f t="shared" si="230"/>
        <v>478972.8827136</v>
      </c>
      <c r="AJ465" s="34">
        <f>IF($B465="P",VLOOKUP($E465,'[2]Costeo-JUL26'!$B$9:$CQ$307,AJ$1,0),0)</f>
        <v>935951</v>
      </c>
      <c r="AK465" s="16">
        <f>IF($B465="P",VLOOKUP($E465,'[2]Costeo-JUL26'!$B$9:$CQ$307,AK$1,0),0)*$G465</f>
        <v>31023</v>
      </c>
      <c r="AL465" s="36">
        <f>IF($B465="P",VLOOKUP($E465,'[2]Costeo-JUL26'!$B$9:$CQ$307,AL$1,0),0)*$G465</f>
        <v>266691.04407085688</v>
      </c>
      <c r="AM465" s="35">
        <f>IF($B465="P",VLOOKUP($E465,'[2]Costeo-JUL26'!$B$9:$CQ$307,AM$1,0),0)</f>
        <v>1.7999999999999999E-2</v>
      </c>
      <c r="AN465" s="36">
        <f t="shared" si="231"/>
        <v>4800.4387932754234</v>
      </c>
      <c r="AO465" s="36">
        <f t="shared" si="232"/>
        <v>271491.48286413233</v>
      </c>
      <c r="AP465" s="34">
        <f>IF($B465="P",VLOOKUP($E465,'[2]Costeo-JUL26'!$B$9:$CQ$307,AP$1,0),0)</f>
        <v>913486</v>
      </c>
      <c r="AQ465" s="16">
        <f>IF($B465="P",VLOOKUP($E465,'[2]Costeo-JUL26'!$B$9:$CQ$307,AQ$1,0),0)*$G465</f>
        <v>31023</v>
      </c>
      <c r="AR465" s="36">
        <f>IF($B465="P",VLOOKUP($E465,'[2]Costeo-JUL26'!$B$9:$CQ$307,AR$1,0),0)*$G465</f>
        <v>3829367.5809744345</v>
      </c>
      <c r="AS465" s="35">
        <f>IF($B465="P",VLOOKUP($E465,'[2]Costeo-JUL26'!$B$9:$CQ$307,AS$1,0),0)</f>
        <v>0.02</v>
      </c>
      <c r="AT465" s="36">
        <f t="shared" si="233"/>
        <v>76587.351619488691</v>
      </c>
      <c r="AU465" s="36">
        <f t="shared" si="234"/>
        <v>3905954.9325939231</v>
      </c>
      <c r="AV465" s="34">
        <f>IF($B465="P",VLOOKUP($E465,'[2]Costeo-JUL26'!$B$9:$CQ$307,AV$1,0),0)</f>
        <v>902310</v>
      </c>
      <c r="AW465" s="16">
        <f>IF($B465="P",VLOOKUP($E465,'[2]Costeo-JUL26'!$B$9:$CQ$307,AW$1,0),0)*$G465</f>
        <v>120.9897</v>
      </c>
      <c r="AX465" s="36">
        <f>IF($B465="P",VLOOKUP($E465,'[2]Costeo-JUL26'!$B$9:$CQ$307,AX$1,0),0)*$G465</f>
        <v>423892.99063345027</v>
      </c>
      <c r="AY465" s="35">
        <f>IF($B465="P",VLOOKUP($E465,'[2]Costeo-JUL26'!$B$9:$CQ$307,AY$1,0),0)</f>
        <v>0.03</v>
      </c>
      <c r="AZ465" s="36">
        <f t="shared" si="235"/>
        <v>12716.789719003507</v>
      </c>
      <c r="BA465" s="36">
        <f t="shared" si="236"/>
        <v>436609.78035245376</v>
      </c>
      <c r="BB465" s="34">
        <f>IF($B465="P",VLOOKUP($E465,'[2]Costeo-JUL26'!$B$9:$CQ$307,BB$1,0),0)</f>
        <v>902311</v>
      </c>
      <c r="BC465" s="16">
        <f>IF($B465="P",VLOOKUP($E465,'[2]Costeo-JUL26'!$B$9:$CQ$307,BC$1,0),0)*$G465</f>
        <v>19.389375000000001</v>
      </c>
      <c r="BD465" s="36">
        <f>IF($B465="P",VLOOKUP($E465,'[2]Costeo-JUL26'!$B$9:$CQ$307,BD$1,0),0)*$G465</f>
        <v>76038.245521874996</v>
      </c>
      <c r="BE465" s="35">
        <f>IF($B465="P",VLOOKUP($E465,'[2]Costeo-JUL26'!$B$9:$CQ$307,BE$1,0),0)</f>
        <v>0.03</v>
      </c>
      <c r="BF465" s="36">
        <f t="shared" si="237"/>
        <v>2281.1473656562498</v>
      </c>
      <c r="BG465" s="36">
        <f t="shared" si="238"/>
        <v>78319.392887531241</v>
      </c>
      <c r="BH465" s="34">
        <f>IF($B465="P",VLOOKUP($E465,'[2]Costeo-JUL26'!$B$9:$CQ$307,BH$1,0),0)</f>
        <v>910319</v>
      </c>
      <c r="BI465" s="16">
        <f>IF($B465="P",VLOOKUP($E465,'[2]Costeo-JUL26'!$B$9:$CQ$307,BI$1,0),0)*$G465</f>
        <v>69.247767857142847</v>
      </c>
      <c r="BJ465" s="36">
        <f>IF($B465="P",VLOOKUP($E465,'[2]Costeo-JUL26'!$B$9:$CQ$307,BJ$1,0),0)*$G465</f>
        <v>181048.2890625</v>
      </c>
      <c r="BK465" s="35">
        <f>IF(BH465=910319,0,IF($B465="P",VLOOKUP($E465,'[2]Costeo-JUL26'!$B$9:$CQ$307,BK$1,0),0))</f>
        <v>0</v>
      </c>
      <c r="BL465" s="36">
        <f t="shared" si="239"/>
        <v>0</v>
      </c>
      <c r="BM465" s="36">
        <f t="shared" si="240"/>
        <v>181048.2890625</v>
      </c>
      <c r="BN465" s="34">
        <f>IF($B465="P",VLOOKUP($E465,'[2]Costeo-JUL26'!$B$9:$CQ$307,BN$1,0),0)</f>
        <v>0</v>
      </c>
      <c r="BO465" s="16">
        <f>IF($B465="P",VLOOKUP($E465,'[2]Costeo-JUL26'!$B$9:$CQ$307,BO$1,0),0)*$G465</f>
        <v>0</v>
      </c>
      <c r="BP465" s="36">
        <f>IF($B465="P",VLOOKUP($E465,'[2]Costeo-JUL26'!$B$9:$CQ$307,BP$1,0),0)*$G465</f>
        <v>0</v>
      </c>
      <c r="BQ465" s="35">
        <f>IF($B465="P",VLOOKUP($E465,'[2]Costeo-JUL26'!$B$9:$CQ$307,BQ$1,0),0)</f>
        <v>0</v>
      </c>
      <c r="BR465" s="36">
        <f t="shared" si="241"/>
        <v>0</v>
      </c>
      <c r="BS465" s="36">
        <f t="shared" si="242"/>
        <v>0</v>
      </c>
      <c r="BT465" s="34">
        <f>IF($B465="P",VLOOKUP($E465,'[2]Costeo-JUL26'!$B$9:$CQ$307,BT$1,0),0)</f>
        <v>0</v>
      </c>
      <c r="BU465" s="16">
        <f>IF($B465="P",VLOOKUP($E465,'[2]Costeo-JUL26'!$B$9:$CQ$307,BU$1,0),0)*$G465</f>
        <v>0</v>
      </c>
      <c r="BV465" s="36">
        <f>IF($B465="P",VLOOKUP($E465,'[2]Costeo-JUL26'!$B$9:$CQ$307,BV$1,0),0)*$G465</f>
        <v>0</v>
      </c>
      <c r="BW465" s="35">
        <f>IF($B465="P",VLOOKUP($E465,'[2]Costeo-JUL26'!$B$9:$CQ$307,BW$1,0),0)</f>
        <v>0</v>
      </c>
      <c r="BX465" s="36">
        <f t="shared" si="243"/>
        <v>0</v>
      </c>
      <c r="BY465" s="36">
        <f t="shared" si="244"/>
        <v>0</v>
      </c>
      <c r="BZ465" s="34">
        <f>IF($B465="P",VLOOKUP($E465,'[2]Costeo-JUL26'!$B$9:$CQ$307,BZ$1,0),0)</f>
        <v>0</v>
      </c>
      <c r="CA465" s="16">
        <f>IF($B465="P",VLOOKUP($E465,'[2]Costeo-JUL26'!$B$9:$CQ$307,CA$1,0),0)*$G465</f>
        <v>0</v>
      </c>
      <c r="CB465" s="36">
        <f>IF($B465="P",VLOOKUP($E465,'[2]Costeo-JUL26'!$B$9:$CQ$307,CB$1,0),0)*$G465</f>
        <v>0</v>
      </c>
      <c r="CC465" s="35">
        <f>IF($B465="P",VLOOKUP($E465,'[2]Costeo-JUL26'!$B$9:$CQ$307,CC$1,0),0)</f>
        <v>0</v>
      </c>
      <c r="CD465" s="36">
        <f t="shared" si="245"/>
        <v>0</v>
      </c>
      <c r="CE465" s="36">
        <f t="shared" si="246"/>
        <v>0</v>
      </c>
      <c r="CF465" s="37">
        <f t="shared" si="218"/>
        <v>22206308.880553614</v>
      </c>
      <c r="CG465" s="36">
        <f>IF($B465="r",VLOOKUP($E465,'[2]Costeo-JUL26'!$B$9:$CQ$307,CG$1,0),0)*$G465</f>
        <v>0</v>
      </c>
      <c r="CH465" s="35">
        <f>VLOOKUP($E465,'[2]TEORICOS (05.26)'!$A$8:$T$251,CH$1,0)</f>
        <v>0</v>
      </c>
      <c r="CI465" s="36">
        <f t="shared" si="247"/>
        <v>0</v>
      </c>
      <c r="CJ465" s="37">
        <f t="shared" si="248"/>
        <v>0</v>
      </c>
      <c r="CM465" s="16">
        <f>SUMIFS('[1]Ajuste Inventario'!$I:$I,'[1]Ajuste Inventario'!$B:$B,E465,'[1]Ajuste Inventario'!$S:$S,D465)*-1</f>
        <v>20.25</v>
      </c>
      <c r="CN465" s="36">
        <f t="shared" si="219"/>
        <v>115959.83749636353</v>
      </c>
      <c r="CP465" t="str">
        <f t="shared" si="220"/>
        <v>1140Org.Vtas Lobos</v>
      </c>
      <c r="CQ465" s="10">
        <f t="shared" si="221"/>
        <v>5726.411728215483</v>
      </c>
    </row>
    <row r="466" spans="1:95" x14ac:dyDescent="0.25">
      <c r="A466" s="30">
        <v>46204</v>
      </c>
      <c r="B466" s="31" t="str">
        <f>VLOOKUP($E466,'[2]TEORICOS (05.26)'!$A$8:$T$251,B$1,0)</f>
        <v>P</v>
      </c>
      <c r="C466" s="32" t="str">
        <f>VLOOKUP($E466,'[2]TEORICOS (05.26)'!$A$8:$T$251,C$1,0)</f>
        <v>Coca Cola</v>
      </c>
      <c r="D466" t="s">
        <v>226</v>
      </c>
      <c r="E466">
        <v>1144</v>
      </c>
      <c r="F466" t="s">
        <v>104</v>
      </c>
      <c r="G466" s="16">
        <v>225</v>
      </c>
      <c r="H466" s="16">
        <v>554.8500000000007</v>
      </c>
      <c r="I466" s="33">
        <v>4482743.129999998</v>
      </c>
      <c r="J466" s="33">
        <v>4461977.4599999972</v>
      </c>
      <c r="K466" s="34">
        <f>IF($B466="P",VLOOKUP($E466,'[2]Costeo-JUL26'!$B$9:$CQ$307,K$1,0),0)</f>
        <v>915254</v>
      </c>
      <c r="L466" s="35">
        <f>VLOOKUP($E466,'[2]TEORICOS (05.26)'!$A$8:$T$251,L$1,0)</f>
        <v>0.23499999999999999</v>
      </c>
      <c r="M466" s="36">
        <f t="shared" si="222"/>
        <v>1048564.7030999992</v>
      </c>
      <c r="N466" s="35">
        <f>IF($B466="P",VLOOKUP($E466,'[2]Costeo-JUL26'!$B$9:$CQ$307,N$1,0),0)</f>
        <v>5.0000000000000001E-3</v>
      </c>
      <c r="O466" s="36">
        <f t="shared" si="223"/>
        <v>5242.8235154999966</v>
      </c>
      <c r="P466" s="36">
        <f>IF($B466="P",VLOOKUP($E466,'[2]Costeo-JUL26'!$B$9:$CQ$307,P$1,0),0)*H466</f>
        <v>0</v>
      </c>
      <c r="Q466" s="36">
        <f t="shared" si="224"/>
        <v>1053807.5266154993</v>
      </c>
      <c r="R466" s="34">
        <f>IF($B466="P",VLOOKUP($E466,'[2]Costeo-JUL26'!$B$9:$CQ$307,R$1,0),0)</f>
        <v>0</v>
      </c>
      <c r="S466" s="16">
        <f>IF($B466="P",VLOOKUP($E466,'[2]Costeo-JUL26'!$B$9:$CQ$307,S$1,0),0)*$G466</f>
        <v>0</v>
      </c>
      <c r="T466" s="36">
        <f>IF($B466="P",VLOOKUP($E466,'[2]Costeo-JUL26'!$B$9:$CQ$307,T$1,0),0)*$G466</f>
        <v>0</v>
      </c>
      <c r="U466" s="35">
        <f>IF($B466="P",VLOOKUP($E466,'[2]Costeo-JUL26'!$B$9:$CQ$307,U$1,0),0)</f>
        <v>0</v>
      </c>
      <c r="V466" s="36">
        <f t="shared" si="225"/>
        <v>0</v>
      </c>
      <c r="W466" s="36">
        <f t="shared" si="226"/>
        <v>0</v>
      </c>
      <c r="X466" s="34">
        <f>IF($B466="P",VLOOKUP($E466,'[2]Costeo-JUL26'!$B$9:$CQ$307,X$1,0),0)</f>
        <v>902338</v>
      </c>
      <c r="Y466" s="16">
        <f>IF($B466="P",VLOOKUP($E466,'[2]Costeo-JUL26'!$B$9:$CQ$307,Y$1,0),0)*$G466</f>
        <v>27.442799999999998</v>
      </c>
      <c r="Z466" s="36">
        <f>IF($B466="P",VLOOKUP($E466,'[2]Costeo-JUL26'!$B$9:$CQ$307,Z$1,0),0)*$G466</f>
        <v>7759.1772719999999</v>
      </c>
      <c r="AA466" s="35">
        <f>IF($B466="P",VLOOKUP($E466,'[2]Costeo-JUL26'!$B$9:$CQ$307,AA$1,0),0)</f>
        <v>0.45</v>
      </c>
      <c r="AB466" s="36">
        <f t="shared" si="227"/>
        <v>3491.6297724000001</v>
      </c>
      <c r="AC466" s="36">
        <f t="shared" si="228"/>
        <v>11250.8070444</v>
      </c>
      <c r="AD466" s="34">
        <f>IF($B466="P",VLOOKUP($E466,'[2]Costeo-JUL26'!$B$9:$CQ$307,AD$1,0),0)</f>
        <v>901781</v>
      </c>
      <c r="AE466" s="16">
        <f>IF($B466="P",VLOOKUP($E466,'[2]Costeo-JUL26'!$B$9:$CQ$307,AE$1,0),0)*$G466</f>
        <v>1800</v>
      </c>
      <c r="AF466" s="36">
        <f>IF($B466="P",VLOOKUP($E466,'[2]Costeo-JUL26'!$B$9:$CQ$307,AF$1,0),0)*$G466</f>
        <v>27624.960000000003</v>
      </c>
      <c r="AG466" s="35">
        <f>IF($B466="P",VLOOKUP($E466,'[2]Costeo-JUL26'!$B$9:$CQ$307,AG$1,0),0)</f>
        <v>6.0000000000000001E-3</v>
      </c>
      <c r="AH466" s="36">
        <f t="shared" si="229"/>
        <v>165.74976000000001</v>
      </c>
      <c r="AI466" s="36">
        <f t="shared" si="230"/>
        <v>27790.709760000002</v>
      </c>
      <c r="AJ466" s="34">
        <f>IF($B466="P",VLOOKUP($E466,'[2]Costeo-JUL26'!$B$9:$CQ$307,AJ$1,0),0)</f>
        <v>930635</v>
      </c>
      <c r="AK466" s="16">
        <f>IF($B466="P",VLOOKUP($E466,'[2]Costeo-JUL26'!$B$9:$CQ$307,AK$1,0),0)*$G466</f>
        <v>1800</v>
      </c>
      <c r="AL466" s="36">
        <f>IF($B466="P",VLOOKUP($E466,'[2]Costeo-JUL26'!$B$9:$CQ$307,AL$1,0),0)*$G466</f>
        <v>40627.548000000003</v>
      </c>
      <c r="AM466" s="35">
        <f>IF($B466="P",VLOOKUP($E466,'[2]Costeo-JUL26'!$B$9:$CQ$307,AM$1,0),0)</f>
        <v>1.7999999999999999E-2</v>
      </c>
      <c r="AN466" s="36">
        <f t="shared" si="231"/>
        <v>731.29586399999994</v>
      </c>
      <c r="AO466" s="36">
        <f t="shared" si="232"/>
        <v>41358.843864000002</v>
      </c>
      <c r="AP466" s="34">
        <f>IF($B466="P",VLOOKUP($E466,'[2]Costeo-JUL26'!$B$9:$CQ$307,AP$1,0),0)</f>
        <v>911881</v>
      </c>
      <c r="AQ466" s="16">
        <f>IF($B466="P",VLOOKUP($E466,'[2]Costeo-JUL26'!$B$9:$CQ$307,AQ$1,0),0)*$G466</f>
        <v>1800</v>
      </c>
      <c r="AR466" s="36">
        <f>IF($B466="P",VLOOKUP($E466,'[2]Costeo-JUL26'!$B$9:$CQ$307,AR$1,0),0)*$G466</f>
        <v>244244.1600040682</v>
      </c>
      <c r="AS466" s="35">
        <f>IF($B466="P",VLOOKUP($E466,'[2]Costeo-JUL26'!$B$9:$CQ$307,AS$1,0),0)</f>
        <v>0.02</v>
      </c>
      <c r="AT466" s="36">
        <f t="shared" si="233"/>
        <v>4884.8832000813636</v>
      </c>
      <c r="AU466" s="36">
        <f t="shared" si="234"/>
        <v>249129.04320414955</v>
      </c>
      <c r="AV466" s="34">
        <f>IF($B466="P",VLOOKUP($E466,'[2]Costeo-JUL26'!$B$9:$CQ$307,AV$1,0),0)</f>
        <v>902310</v>
      </c>
      <c r="AW466" s="16">
        <f>IF($B466="P",VLOOKUP($E466,'[2]Costeo-JUL26'!$B$9:$CQ$307,AW$1,0),0)*$G466</f>
        <v>7.4474999999999998</v>
      </c>
      <c r="AX466" s="36">
        <f>IF($B466="P",VLOOKUP($E466,'[2]Costeo-JUL26'!$B$9:$CQ$307,AX$1,0),0)*$G466</f>
        <v>26092.659521782603</v>
      </c>
      <c r="AY466" s="35">
        <f>IF($B466="P",VLOOKUP($E466,'[2]Costeo-JUL26'!$B$9:$CQ$307,AY$1,0),0)</f>
        <v>0.03</v>
      </c>
      <c r="AZ466" s="36">
        <f t="shared" si="235"/>
        <v>782.77978565347803</v>
      </c>
      <c r="BA466" s="36">
        <f t="shared" si="236"/>
        <v>26875.439307436081</v>
      </c>
      <c r="BB466" s="34">
        <f>IF($B466="P",VLOOKUP($E466,'[2]Costeo-JUL26'!$B$9:$CQ$307,BB$1,0),0)</f>
        <v>923266</v>
      </c>
      <c r="BC466" s="16">
        <f>IF($B466="P",VLOOKUP($E466,'[2]Costeo-JUL26'!$B$9:$CQ$307,BC$1,0),0)*$G466</f>
        <v>1.125</v>
      </c>
      <c r="BD466" s="36">
        <f>IF($B466="P",VLOOKUP($E466,'[2]Costeo-JUL26'!$B$9:$CQ$307,BD$1,0),0)*$G466</f>
        <v>4551.5925000000007</v>
      </c>
      <c r="BE466" s="35">
        <f>IF($B466="P",VLOOKUP($E466,'[2]Costeo-JUL26'!$B$9:$CQ$307,BE$1,0),0)</f>
        <v>0.03</v>
      </c>
      <c r="BF466" s="36">
        <f t="shared" si="237"/>
        <v>136.547775</v>
      </c>
      <c r="BG466" s="36">
        <f t="shared" si="238"/>
        <v>4688.1402750000007</v>
      </c>
      <c r="BH466" s="34">
        <f>IF($B466="P",VLOOKUP($E466,'[2]Costeo-JUL26'!$B$9:$CQ$307,BH$1,0),0)</f>
        <v>910319</v>
      </c>
      <c r="BI466" s="16">
        <f>IF($B466="P",VLOOKUP($E466,'[2]Costeo-JUL26'!$B$9:$CQ$307,BI$1,0),0)*$G466</f>
        <v>6</v>
      </c>
      <c r="BJ466" s="36">
        <f>IF($B466="P",VLOOKUP($E466,'[2]Costeo-JUL26'!$B$9:$CQ$307,BJ$1,0),0)*$G466</f>
        <v>15687</v>
      </c>
      <c r="BK466" s="35">
        <f>IF(BH466=910319,0,IF($B466="P",VLOOKUP($E466,'[2]Costeo-JUL26'!$B$9:$CQ$307,BK$1,0),0))</f>
        <v>0</v>
      </c>
      <c r="BL466" s="36">
        <f t="shared" si="239"/>
        <v>0</v>
      </c>
      <c r="BM466" s="36">
        <f t="shared" si="240"/>
        <v>15687</v>
      </c>
      <c r="BN466" s="34">
        <f>IF($B466="P",VLOOKUP($E466,'[2]Costeo-JUL26'!$B$9:$CQ$307,BN$1,0),0)</f>
        <v>0</v>
      </c>
      <c r="BO466" s="16">
        <f>IF($B466="P",VLOOKUP($E466,'[2]Costeo-JUL26'!$B$9:$CQ$307,BO$1,0),0)*$G466</f>
        <v>0</v>
      </c>
      <c r="BP466" s="36">
        <f>IF($B466="P",VLOOKUP($E466,'[2]Costeo-JUL26'!$B$9:$CQ$307,BP$1,0),0)*$G466</f>
        <v>0</v>
      </c>
      <c r="BQ466" s="35">
        <f>IF($B466="P",VLOOKUP($E466,'[2]Costeo-JUL26'!$B$9:$CQ$307,BQ$1,0),0)</f>
        <v>0</v>
      </c>
      <c r="BR466" s="36">
        <f t="shared" si="241"/>
        <v>0</v>
      </c>
      <c r="BS466" s="36">
        <f t="shared" si="242"/>
        <v>0</v>
      </c>
      <c r="BT466" s="34">
        <f>IF($B466="P",VLOOKUP($E466,'[2]Costeo-JUL26'!$B$9:$CQ$307,BT$1,0),0)</f>
        <v>0</v>
      </c>
      <c r="BU466" s="16">
        <f>IF($B466="P",VLOOKUP($E466,'[2]Costeo-JUL26'!$B$9:$CQ$307,BU$1,0),0)*$G466</f>
        <v>0</v>
      </c>
      <c r="BV466" s="36">
        <f>IF($B466="P",VLOOKUP($E466,'[2]Costeo-JUL26'!$B$9:$CQ$307,BV$1,0),0)*$G466</f>
        <v>0</v>
      </c>
      <c r="BW466" s="35">
        <f>IF($B466="P",VLOOKUP($E466,'[2]Costeo-JUL26'!$B$9:$CQ$307,BW$1,0),0)</f>
        <v>0</v>
      </c>
      <c r="BX466" s="36">
        <f t="shared" si="243"/>
        <v>0</v>
      </c>
      <c r="BY466" s="36">
        <f t="shared" si="244"/>
        <v>0</v>
      </c>
      <c r="BZ466" s="34">
        <f>IF($B466="P",VLOOKUP($E466,'[2]Costeo-JUL26'!$B$9:$CQ$307,BZ$1,0),0)</f>
        <v>0</v>
      </c>
      <c r="CA466" s="16">
        <f>IF($B466="P",VLOOKUP($E466,'[2]Costeo-JUL26'!$B$9:$CQ$307,CA$1,0),0)*$G466</f>
        <v>0</v>
      </c>
      <c r="CB466" s="36">
        <f>IF($B466="P",VLOOKUP($E466,'[2]Costeo-JUL26'!$B$9:$CQ$307,CB$1,0),0)*$G466</f>
        <v>0</v>
      </c>
      <c r="CC466" s="35">
        <f>IF($B466="P",VLOOKUP($E466,'[2]Costeo-JUL26'!$B$9:$CQ$307,CC$1,0),0)</f>
        <v>0</v>
      </c>
      <c r="CD466" s="36">
        <f t="shared" si="245"/>
        <v>0</v>
      </c>
      <c r="CE466" s="36">
        <f t="shared" si="246"/>
        <v>0</v>
      </c>
      <c r="CF466" s="37">
        <f t="shared" si="218"/>
        <v>1430587.5100704846</v>
      </c>
      <c r="CG466" s="36">
        <f>IF($B466="r",VLOOKUP($E466,'[2]Costeo-JUL26'!$B$9:$CQ$307,CG$1,0),0)*$G466</f>
        <v>0</v>
      </c>
      <c r="CH466" s="35">
        <f>VLOOKUP($E466,'[2]TEORICOS (05.26)'!$A$8:$T$251,CH$1,0)</f>
        <v>0</v>
      </c>
      <c r="CI466" s="36">
        <f t="shared" si="247"/>
        <v>0</v>
      </c>
      <c r="CJ466" s="37">
        <f t="shared" si="248"/>
        <v>0</v>
      </c>
      <c r="CM466" s="16">
        <f>SUMIFS('[1]Ajuste Inventario'!$I:$I,'[1]Ajuste Inventario'!$B:$B,E466,'[1]Ajuste Inventario'!$S:$S,D466)*-1</f>
        <v>-0.875</v>
      </c>
      <c r="CN466" s="36">
        <f t="shared" si="219"/>
        <v>-5563.3958724963286</v>
      </c>
      <c r="CP466" t="str">
        <f t="shared" si="220"/>
        <v>1144Org.Vtas Lobos</v>
      </c>
      <c r="CQ466" s="10">
        <f t="shared" si="221"/>
        <v>6358.1667114243755</v>
      </c>
    </row>
    <row r="467" spans="1:95" x14ac:dyDescent="0.25">
      <c r="A467" s="30">
        <v>46204</v>
      </c>
      <c r="B467" s="31" t="str">
        <f>VLOOKUP($E467,'[2]TEORICOS (05.26)'!$A$8:$T$251,B$1,0)</f>
        <v>P</v>
      </c>
      <c r="C467" s="32" t="str">
        <f>VLOOKUP($E467,'[2]TEORICOS (05.26)'!$A$8:$T$251,C$1,0)</f>
        <v>Coca Cola</v>
      </c>
      <c r="D467" t="s">
        <v>226</v>
      </c>
      <c r="E467">
        <v>1159</v>
      </c>
      <c r="F467" t="s">
        <v>105</v>
      </c>
      <c r="G467" s="16">
        <v>2778.6660000000002</v>
      </c>
      <c r="H467" s="16">
        <v>6607.667747999988</v>
      </c>
      <c r="I467" s="33">
        <v>50126941.899999745</v>
      </c>
      <c r="J467" s="33">
        <v>49620301.22999981</v>
      </c>
      <c r="K467" s="34">
        <f>IF($B467="P",VLOOKUP($E467,'[2]Costeo-JUL26'!$B$9:$CQ$307,K$1,0),0)</f>
        <v>915254</v>
      </c>
      <c r="L467" s="35">
        <f>VLOOKUP($E467,'[2]TEORICOS (05.26)'!$A$8:$T$251,L$1,0)</f>
        <v>0.23499999999999999</v>
      </c>
      <c r="M467" s="36">
        <f t="shared" si="222"/>
        <v>11660770.789049955</v>
      </c>
      <c r="N467" s="35">
        <f>IF($B467="P",VLOOKUP($E467,'[2]Costeo-JUL26'!$B$9:$CQ$307,N$1,0),0)</f>
        <v>5.0000000000000001E-3</v>
      </c>
      <c r="O467" s="36">
        <f t="shared" si="223"/>
        <v>58303.853945249779</v>
      </c>
      <c r="P467" s="36">
        <f>IF($B467="P",VLOOKUP($E467,'[2]Costeo-JUL26'!$B$9:$CQ$307,P$1,0),0)*H467</f>
        <v>0</v>
      </c>
      <c r="Q467" s="36">
        <f t="shared" si="224"/>
        <v>11719074.642995205</v>
      </c>
      <c r="R467" s="34">
        <f>IF($B467="P",VLOOKUP($E467,'[2]Costeo-JUL26'!$B$9:$CQ$307,R$1,0),0)</f>
        <v>0</v>
      </c>
      <c r="S467" s="16">
        <f>IF($B467="P",VLOOKUP($E467,'[2]Costeo-JUL26'!$B$9:$CQ$307,S$1,0),0)*$G467</f>
        <v>0</v>
      </c>
      <c r="T467" s="36">
        <f>IF($B467="P",VLOOKUP($E467,'[2]Costeo-JUL26'!$B$9:$CQ$307,T$1,0),0)*$G467</f>
        <v>0</v>
      </c>
      <c r="U467" s="35">
        <f>IF($B467="P",VLOOKUP($E467,'[2]Costeo-JUL26'!$B$9:$CQ$307,U$1,0),0)</f>
        <v>0</v>
      </c>
      <c r="V467" s="36">
        <f t="shared" si="225"/>
        <v>0</v>
      </c>
      <c r="W467" s="36">
        <f t="shared" si="226"/>
        <v>0</v>
      </c>
      <c r="X467" s="34">
        <f>IF($B467="P",VLOOKUP($E467,'[2]Costeo-JUL26'!$B$9:$CQ$307,X$1,0),0)</f>
        <v>902338</v>
      </c>
      <c r="Y467" s="16">
        <f>IF($B467="P",VLOOKUP($E467,'[2]Costeo-JUL26'!$B$9:$CQ$307,Y$1,0),0)*$G467</f>
        <v>326.80446559199999</v>
      </c>
      <c r="Z467" s="36">
        <f>IF($B467="P",VLOOKUP($E467,'[2]Costeo-JUL26'!$B$9:$CQ$307,Z$1,0),0)*$G467</f>
        <v>92400.694601482086</v>
      </c>
      <c r="AA467" s="35">
        <f>IF($B467="P",VLOOKUP($E467,'[2]Costeo-JUL26'!$B$9:$CQ$307,AA$1,0),0)</f>
        <v>0.45</v>
      </c>
      <c r="AB467" s="36">
        <f t="shared" si="227"/>
        <v>41580.312570666938</v>
      </c>
      <c r="AC467" s="36">
        <f t="shared" si="228"/>
        <v>133981.00717214902</v>
      </c>
      <c r="AD467" s="34">
        <f>IF($B467="P",VLOOKUP($E467,'[2]Costeo-JUL26'!$B$9:$CQ$307,AD$1,0),0)</f>
        <v>901781</v>
      </c>
      <c r="AE467" s="16">
        <f>IF($B467="P",VLOOKUP($E467,'[2]Costeo-JUL26'!$B$9:$CQ$307,AE$1,0),0)*$G467</f>
        <v>16671.995999999999</v>
      </c>
      <c r="AF467" s="36">
        <f>IF($B467="P",VLOOKUP($E467,'[2]Costeo-JUL26'!$B$9:$CQ$307,AF$1,0),0)*$G467</f>
        <v>255868.45701120002</v>
      </c>
      <c r="AG467" s="35">
        <f>IF($B467="P",VLOOKUP($E467,'[2]Costeo-JUL26'!$B$9:$CQ$307,AG$1,0),0)</f>
        <v>6.0000000000000001E-3</v>
      </c>
      <c r="AH467" s="36">
        <f t="shared" si="229"/>
        <v>1535.2107420672003</v>
      </c>
      <c r="AI467" s="36">
        <f t="shared" si="230"/>
        <v>257403.66775326722</v>
      </c>
      <c r="AJ467" s="34">
        <f>IF($B467="P",VLOOKUP($E467,'[2]Costeo-JUL26'!$B$9:$CQ$307,AJ$1,0),0)</f>
        <v>915284</v>
      </c>
      <c r="AK467" s="16">
        <f>IF($B467="P",VLOOKUP($E467,'[2]Costeo-JUL26'!$B$9:$CQ$307,AK$1,0),0)*$G467</f>
        <v>16671.995999999999</v>
      </c>
      <c r="AL467" s="36">
        <f>IF($B467="P",VLOOKUP($E467,'[2]Costeo-JUL26'!$B$9:$CQ$307,AL$1,0),0)*$G467</f>
        <v>146496.82885200001</v>
      </c>
      <c r="AM467" s="35">
        <f>IF($B467="P",VLOOKUP($E467,'[2]Costeo-JUL26'!$B$9:$CQ$307,AM$1,0),0)</f>
        <v>1.7999999999999999E-2</v>
      </c>
      <c r="AN467" s="36">
        <f t="shared" si="231"/>
        <v>2636.9429193359997</v>
      </c>
      <c r="AO467" s="36">
        <f t="shared" si="232"/>
        <v>149133.771771336</v>
      </c>
      <c r="AP467" s="34">
        <f>IF($B467="P",VLOOKUP($E467,'[2]Costeo-JUL26'!$B$9:$CQ$307,AP$1,0),0)</f>
        <v>911881</v>
      </c>
      <c r="AQ467" s="16">
        <f>IF($B467="P",VLOOKUP($E467,'[2]Costeo-JUL26'!$B$9:$CQ$307,AQ$1,0),0)*$G467</f>
        <v>16671.995999999999</v>
      </c>
      <c r="AR467" s="36">
        <f>IF($B467="P",VLOOKUP($E467,'[2]Costeo-JUL26'!$B$9:$CQ$307,AR$1,0),0)*$G467</f>
        <v>2262243.1436728807</v>
      </c>
      <c r="AS467" s="35">
        <f>IF($B467="P",VLOOKUP($E467,'[2]Costeo-JUL26'!$B$9:$CQ$307,AS$1,0),0)</f>
        <v>0.02</v>
      </c>
      <c r="AT467" s="36">
        <f t="shared" si="233"/>
        <v>45244.862873457612</v>
      </c>
      <c r="AU467" s="36">
        <f t="shared" si="234"/>
        <v>2307488.0065463386</v>
      </c>
      <c r="AV467" s="34">
        <f>IF($B467="P",VLOOKUP($E467,'[2]Costeo-JUL26'!$B$9:$CQ$307,AV$1,0),0)</f>
        <v>932442</v>
      </c>
      <c r="AW467" s="16">
        <f>IF($B467="P",VLOOKUP($E467,'[2]Costeo-JUL26'!$B$9:$CQ$307,AW$1,0),0)*$G467</f>
        <v>76.969048200000003</v>
      </c>
      <c r="AX467" s="36">
        <f>IF($B467="P",VLOOKUP($E467,'[2]Costeo-JUL26'!$B$9:$CQ$307,AX$1,0),0)*$G467</f>
        <v>284113.87086276565</v>
      </c>
      <c r="AY467" s="35">
        <f>IF($B467="P",VLOOKUP($E467,'[2]Costeo-JUL26'!$B$9:$CQ$307,AY$1,0),0)</f>
        <v>0.03</v>
      </c>
      <c r="AZ467" s="36">
        <f t="shared" si="235"/>
        <v>8523.4161258829699</v>
      </c>
      <c r="BA467" s="36">
        <f t="shared" si="236"/>
        <v>292637.28698864859</v>
      </c>
      <c r="BB467" s="34">
        <f>IF($B467="P",VLOOKUP($E467,'[2]Costeo-JUL26'!$B$9:$CQ$307,BB$1,0),0)</f>
        <v>902311</v>
      </c>
      <c r="BC467" s="16">
        <f>IF($B467="P",VLOOKUP($E467,'[2]Costeo-JUL26'!$B$9:$CQ$307,BC$1,0),0)*$G467</f>
        <v>12.156663750000002</v>
      </c>
      <c r="BD467" s="36">
        <f>IF($B467="P",VLOOKUP($E467,'[2]Costeo-JUL26'!$B$9:$CQ$307,BD$1,0),0)*$G467</f>
        <v>47674.119611868766</v>
      </c>
      <c r="BE467" s="35">
        <f>IF($B467="P",VLOOKUP($E467,'[2]Costeo-JUL26'!$B$9:$CQ$307,BE$1,0),0)</f>
        <v>0.03</v>
      </c>
      <c r="BF467" s="36">
        <f t="shared" si="237"/>
        <v>1430.2235883560629</v>
      </c>
      <c r="BG467" s="36">
        <f t="shared" si="238"/>
        <v>49104.34320022483</v>
      </c>
      <c r="BH467" s="34">
        <f>IF($B467="P",VLOOKUP($E467,'[2]Costeo-JUL26'!$B$9:$CQ$307,BH$1,0),0)</f>
        <v>933089</v>
      </c>
      <c r="BI467" s="16">
        <f>IF($B467="P",VLOOKUP($E467,'[2]Costeo-JUL26'!$B$9:$CQ$307,BI$1,0),0)*$G467</f>
        <v>104.19997500000001</v>
      </c>
      <c r="BJ467" s="36">
        <f>IF($B467="P",VLOOKUP($E467,'[2]Costeo-JUL26'!$B$9:$CQ$307,BJ$1,0),0)*$G467</f>
        <v>77594.860421513949</v>
      </c>
      <c r="BK467" s="35">
        <f>IF(BH467=910319,0,IF($B467="P",VLOOKUP($E467,'[2]Costeo-JUL26'!$B$9:$CQ$307,BK$1,0),0))</f>
        <v>0.02</v>
      </c>
      <c r="BL467" s="36">
        <f t="shared" si="239"/>
        <v>1551.8972084302791</v>
      </c>
      <c r="BM467" s="36">
        <f t="shared" si="240"/>
        <v>79146.75762994423</v>
      </c>
      <c r="BN467" s="34">
        <f>IF($B467="P",VLOOKUP($E467,'[2]Costeo-JUL26'!$B$9:$CQ$307,BN$1,0),0)</f>
        <v>0</v>
      </c>
      <c r="BO467" s="16">
        <f>IF($B467="P",VLOOKUP($E467,'[2]Costeo-JUL26'!$B$9:$CQ$307,BO$1,0),0)*$G467</f>
        <v>0</v>
      </c>
      <c r="BP467" s="36">
        <f>IF($B467="P",VLOOKUP($E467,'[2]Costeo-JUL26'!$B$9:$CQ$307,BP$1,0),0)*$G467</f>
        <v>0</v>
      </c>
      <c r="BQ467" s="35">
        <f>IF($B467="P",VLOOKUP($E467,'[2]Costeo-JUL26'!$B$9:$CQ$307,BQ$1,0),0)</f>
        <v>0</v>
      </c>
      <c r="BR467" s="36">
        <f t="shared" si="241"/>
        <v>0</v>
      </c>
      <c r="BS467" s="36">
        <f t="shared" si="242"/>
        <v>0</v>
      </c>
      <c r="BT467" s="34">
        <f>IF($B467="P",VLOOKUP($E467,'[2]Costeo-JUL26'!$B$9:$CQ$307,BT$1,0),0)</f>
        <v>0</v>
      </c>
      <c r="BU467" s="16">
        <f>IF($B467="P",VLOOKUP($E467,'[2]Costeo-JUL26'!$B$9:$CQ$307,BU$1,0),0)*$G467</f>
        <v>0</v>
      </c>
      <c r="BV467" s="36">
        <f>IF($B467="P",VLOOKUP($E467,'[2]Costeo-JUL26'!$B$9:$CQ$307,BV$1,0),0)*$G467</f>
        <v>0</v>
      </c>
      <c r="BW467" s="35">
        <f>IF($B467="P",VLOOKUP($E467,'[2]Costeo-JUL26'!$B$9:$CQ$307,BW$1,0),0)</f>
        <v>0</v>
      </c>
      <c r="BX467" s="36">
        <f t="shared" si="243"/>
        <v>0</v>
      </c>
      <c r="BY467" s="36">
        <f t="shared" si="244"/>
        <v>0</v>
      </c>
      <c r="BZ467" s="34">
        <f>IF($B467="P",VLOOKUP($E467,'[2]Costeo-JUL26'!$B$9:$CQ$307,BZ$1,0),0)</f>
        <v>0</v>
      </c>
      <c r="CA467" s="16">
        <f>IF($B467="P",VLOOKUP($E467,'[2]Costeo-JUL26'!$B$9:$CQ$307,CA$1,0),0)*$G467</f>
        <v>0</v>
      </c>
      <c r="CB467" s="36">
        <f>IF($B467="P",VLOOKUP($E467,'[2]Costeo-JUL26'!$B$9:$CQ$307,CB$1,0),0)*$G467</f>
        <v>0</v>
      </c>
      <c r="CC467" s="35">
        <f>IF($B467="P",VLOOKUP($E467,'[2]Costeo-JUL26'!$B$9:$CQ$307,CC$1,0),0)</f>
        <v>0</v>
      </c>
      <c r="CD467" s="36">
        <f t="shared" si="245"/>
        <v>0</v>
      </c>
      <c r="CE467" s="36">
        <f t="shared" si="246"/>
        <v>0</v>
      </c>
      <c r="CF467" s="37">
        <f t="shared" si="218"/>
        <v>14987969.484057115</v>
      </c>
      <c r="CG467" s="36">
        <f>IF($B467="r",VLOOKUP($E467,'[2]Costeo-JUL26'!$B$9:$CQ$307,CG$1,0),0)*$G467</f>
        <v>0</v>
      </c>
      <c r="CH467" s="35">
        <f>VLOOKUP($E467,'[2]TEORICOS (05.26)'!$A$8:$T$251,CH$1,0)</f>
        <v>0</v>
      </c>
      <c r="CI467" s="36">
        <f t="shared" si="247"/>
        <v>0</v>
      </c>
      <c r="CJ467" s="37">
        <f t="shared" si="248"/>
        <v>0</v>
      </c>
      <c r="CM467" s="16">
        <f>SUMIFS('[1]Ajuste Inventario'!$I:$I,'[1]Ajuste Inventario'!$B:$B,E467,'[1]Ajuste Inventario'!$S:$S,D467)*-1</f>
        <v>9.6666666666666679</v>
      </c>
      <c r="CN467" s="36">
        <f t="shared" si="219"/>
        <v>52141.461050933125</v>
      </c>
      <c r="CP467" t="str">
        <f t="shared" si="220"/>
        <v>1159Org.Vtas Lobos</v>
      </c>
      <c r="CQ467" s="10">
        <f t="shared" si="221"/>
        <v>5393.9442466482533</v>
      </c>
    </row>
    <row r="468" spans="1:95" x14ac:dyDescent="0.25">
      <c r="A468" s="30">
        <v>46204</v>
      </c>
      <c r="B468" s="31" t="str">
        <f>VLOOKUP($E468,'[2]TEORICOS (05.26)'!$A$8:$T$251,B$1,0)</f>
        <v>P</v>
      </c>
      <c r="C468" s="32" t="str">
        <f>VLOOKUP($E468,'[2]TEORICOS (05.26)'!$A$8:$T$251,C$1,0)</f>
        <v>Coca Cola</v>
      </c>
      <c r="D468" t="s">
        <v>226</v>
      </c>
      <c r="E468">
        <v>1161</v>
      </c>
      <c r="F468" t="s">
        <v>106</v>
      </c>
      <c r="G468" s="16">
        <v>180</v>
      </c>
      <c r="H468" s="16">
        <v>570.60000000000014</v>
      </c>
      <c r="I468" s="33">
        <v>3753208.6100000022</v>
      </c>
      <c r="J468" s="33">
        <v>3722434.9700000011</v>
      </c>
      <c r="K468" s="34">
        <f>IF($B468="P",VLOOKUP($E468,'[2]Costeo-JUL26'!$B$9:$CQ$307,K$1,0),0)</f>
        <v>915254</v>
      </c>
      <c r="L468" s="35">
        <f>VLOOKUP($E468,'[2]TEORICOS (05.26)'!$A$8:$T$251,L$1,0)</f>
        <v>0.23499999999999999</v>
      </c>
      <c r="M468" s="36">
        <f t="shared" si="222"/>
        <v>874772.21795000019</v>
      </c>
      <c r="N468" s="35">
        <f>IF($B468="P",VLOOKUP($E468,'[2]Costeo-JUL26'!$B$9:$CQ$307,N$1,0),0)</f>
        <v>5.0000000000000001E-3</v>
      </c>
      <c r="O468" s="36">
        <f t="shared" si="223"/>
        <v>4373.8610897500012</v>
      </c>
      <c r="P468" s="36">
        <f>IF($B468="P",VLOOKUP($E468,'[2]Costeo-JUL26'!$B$9:$CQ$307,P$1,0),0)*H468</f>
        <v>0</v>
      </c>
      <c r="Q468" s="36">
        <f t="shared" si="224"/>
        <v>879146.07903975016</v>
      </c>
      <c r="R468" s="34">
        <f>IF($B468="P",VLOOKUP($E468,'[2]Costeo-JUL26'!$B$9:$CQ$307,R$1,0),0)</f>
        <v>0</v>
      </c>
      <c r="S468" s="16">
        <f>IF($B468="P",VLOOKUP($E468,'[2]Costeo-JUL26'!$B$9:$CQ$307,S$1,0),0)*$G468</f>
        <v>0</v>
      </c>
      <c r="T468" s="36">
        <f>IF($B468="P",VLOOKUP($E468,'[2]Costeo-JUL26'!$B$9:$CQ$307,T$1,0),0)*$G468</f>
        <v>0</v>
      </c>
      <c r="U468" s="35">
        <f>IF($B468="P",VLOOKUP($E468,'[2]Costeo-JUL26'!$B$9:$CQ$307,U$1,0),0)</f>
        <v>0</v>
      </c>
      <c r="V468" s="36">
        <f t="shared" si="225"/>
        <v>0</v>
      </c>
      <c r="W468" s="36">
        <f t="shared" si="226"/>
        <v>0</v>
      </c>
      <c r="X468" s="34">
        <f>IF($B468="P",VLOOKUP($E468,'[2]Costeo-JUL26'!$B$9:$CQ$307,X$1,0),0)</f>
        <v>902338</v>
      </c>
      <c r="Y468" s="16">
        <f>IF($B468="P",VLOOKUP($E468,'[2]Costeo-JUL26'!$B$9:$CQ$307,Y$1,0),0)*$G468</f>
        <v>28.226880000000001</v>
      </c>
      <c r="Z468" s="36">
        <f>IF($B468="P",VLOOKUP($E468,'[2]Costeo-JUL26'!$B$9:$CQ$307,Z$1,0),0)*$G468</f>
        <v>7980.868051200001</v>
      </c>
      <c r="AA468" s="35">
        <f>IF($B468="P",VLOOKUP($E468,'[2]Costeo-JUL26'!$B$9:$CQ$307,AA$1,0),0)</f>
        <v>0.45</v>
      </c>
      <c r="AB468" s="36">
        <f t="shared" si="227"/>
        <v>3591.3906230400007</v>
      </c>
      <c r="AC468" s="36">
        <f t="shared" si="228"/>
        <v>11572.258674240002</v>
      </c>
      <c r="AD468" s="34">
        <f>IF($B468="P",VLOOKUP($E468,'[2]Costeo-JUL26'!$B$9:$CQ$307,AD$1,0),0)</f>
        <v>901781</v>
      </c>
      <c r="AE468" s="16">
        <f>IF($B468="P",VLOOKUP($E468,'[2]Costeo-JUL26'!$B$9:$CQ$307,AE$1,0),0)*$G468</f>
        <v>1080</v>
      </c>
      <c r="AF468" s="36">
        <f>IF($B468="P",VLOOKUP($E468,'[2]Costeo-JUL26'!$B$9:$CQ$307,AF$1,0),0)*$G468</f>
        <v>16574.976000000002</v>
      </c>
      <c r="AG468" s="35">
        <f>IF($B468="P",VLOOKUP($E468,'[2]Costeo-JUL26'!$B$9:$CQ$307,AG$1,0),0)</f>
        <v>6.0000000000000001E-3</v>
      </c>
      <c r="AH468" s="36">
        <f t="shared" si="229"/>
        <v>99.449856000000011</v>
      </c>
      <c r="AI468" s="36">
        <f t="shared" si="230"/>
        <v>16674.425856000002</v>
      </c>
      <c r="AJ468" s="34">
        <f>IF($B468="P",VLOOKUP($E468,'[2]Costeo-JUL26'!$B$9:$CQ$307,AJ$1,0),0)</f>
        <v>935952</v>
      </c>
      <c r="AK468" s="16">
        <f>IF($B468="P",VLOOKUP($E468,'[2]Costeo-JUL26'!$B$9:$CQ$307,AK$1,0),0)*$G468</f>
        <v>1080</v>
      </c>
      <c r="AL468" s="36">
        <f>IF($B468="P",VLOOKUP($E468,'[2]Costeo-JUL26'!$B$9:$CQ$307,AL$1,0),0)*$G468</f>
        <v>24664.629599999997</v>
      </c>
      <c r="AM468" s="35">
        <f>IF($B468="P",VLOOKUP($E468,'[2]Costeo-JUL26'!$B$9:$CQ$307,AM$1,0),0)</f>
        <v>1.7999999999999999E-2</v>
      </c>
      <c r="AN468" s="36">
        <f t="shared" si="231"/>
        <v>443.96333279999993</v>
      </c>
      <c r="AO468" s="36">
        <f t="shared" si="232"/>
        <v>25108.592932799995</v>
      </c>
      <c r="AP468" s="34">
        <f>IF($B468="P",VLOOKUP($E468,'[2]Costeo-JUL26'!$B$9:$CQ$307,AP$1,0),0)</f>
        <v>913487</v>
      </c>
      <c r="AQ468" s="16">
        <f>IF($B468="P",VLOOKUP($E468,'[2]Costeo-JUL26'!$B$9:$CQ$307,AQ$1,0),0)*$G468</f>
        <v>1080</v>
      </c>
      <c r="AR468" s="36">
        <f>IF($B468="P",VLOOKUP($E468,'[2]Costeo-JUL26'!$B$9:$CQ$307,AR$1,0),0)*$G468</f>
        <v>206615.99881451615</v>
      </c>
      <c r="AS468" s="35">
        <f>IF($B468="P",VLOOKUP($E468,'[2]Costeo-JUL26'!$B$9:$CQ$307,AS$1,0),0)</f>
        <v>0.02</v>
      </c>
      <c r="AT468" s="36">
        <f t="shared" si="233"/>
        <v>4132.3199762903232</v>
      </c>
      <c r="AU468" s="36">
        <f t="shared" si="234"/>
        <v>210748.31879080646</v>
      </c>
      <c r="AV468" s="34">
        <f>IF($B468="P",VLOOKUP($E468,'[2]Costeo-JUL26'!$B$9:$CQ$307,AV$1,0),0)</f>
        <v>902310</v>
      </c>
      <c r="AW468" s="16">
        <f>IF($B468="P",VLOOKUP($E468,'[2]Costeo-JUL26'!$B$9:$CQ$307,AW$1,0),0)*$G468</f>
        <v>6.5160000000000009</v>
      </c>
      <c r="AX468" s="36">
        <f>IF($B468="P",VLOOKUP($E468,'[2]Costeo-JUL26'!$B$9:$CQ$307,AX$1,0),0)*$G468</f>
        <v>22829.106336882909</v>
      </c>
      <c r="AY468" s="35">
        <f>IF($B468="P",VLOOKUP($E468,'[2]Costeo-JUL26'!$B$9:$CQ$307,AY$1,0),0)</f>
        <v>0.03</v>
      </c>
      <c r="AZ468" s="36">
        <f t="shared" si="235"/>
        <v>684.8731901064873</v>
      </c>
      <c r="BA468" s="36">
        <f t="shared" si="236"/>
        <v>23513.979526989395</v>
      </c>
      <c r="BB468" s="34">
        <f>IF($B468="P",VLOOKUP($E468,'[2]Costeo-JUL26'!$B$9:$CQ$307,BB$1,0),0)</f>
        <v>923266</v>
      </c>
      <c r="BC468" s="16">
        <f>IF($B468="P",VLOOKUP($E468,'[2]Costeo-JUL26'!$B$9:$CQ$307,BC$1,0),0)*$G468</f>
        <v>1.4699879999999999</v>
      </c>
      <c r="BD468" s="36">
        <f>IF($B468="P",VLOOKUP($E468,'[2]Costeo-JUL26'!$B$9:$CQ$307,BD$1,0),0)*$G468</f>
        <v>5947.3656496800004</v>
      </c>
      <c r="BE468" s="35">
        <f>IF($B468="P",VLOOKUP($E468,'[2]Costeo-JUL26'!$B$9:$CQ$307,BE$1,0),0)</f>
        <v>0.03</v>
      </c>
      <c r="BF468" s="36">
        <f t="shared" si="237"/>
        <v>178.42096949040001</v>
      </c>
      <c r="BG468" s="36">
        <f t="shared" si="238"/>
        <v>6125.7866191704006</v>
      </c>
      <c r="BH468" s="34">
        <f>IF($B468="P",VLOOKUP($E468,'[2]Costeo-JUL26'!$B$9:$CQ$307,BH$1,0),0)</f>
        <v>910319</v>
      </c>
      <c r="BI468" s="16">
        <f>IF($B468="P",VLOOKUP($E468,'[2]Costeo-JUL26'!$B$9:$CQ$307,BI$1,0),0)*$G468</f>
        <v>4.5</v>
      </c>
      <c r="BJ468" s="36">
        <f>IF($B468="P",VLOOKUP($E468,'[2]Costeo-JUL26'!$B$9:$CQ$307,BJ$1,0),0)*$G468</f>
        <v>11765.25</v>
      </c>
      <c r="BK468" s="35">
        <f>IF(BH468=910319,0,IF($B468="P",VLOOKUP($E468,'[2]Costeo-JUL26'!$B$9:$CQ$307,BK$1,0),0))</f>
        <v>0</v>
      </c>
      <c r="BL468" s="36">
        <f t="shared" si="239"/>
        <v>0</v>
      </c>
      <c r="BM468" s="36">
        <f t="shared" si="240"/>
        <v>11765.25</v>
      </c>
      <c r="BN468" s="34">
        <f>IF($B468="P",VLOOKUP($E468,'[2]Costeo-JUL26'!$B$9:$CQ$307,BN$1,0),0)</f>
        <v>0</v>
      </c>
      <c r="BO468" s="16">
        <f>IF($B468="P",VLOOKUP($E468,'[2]Costeo-JUL26'!$B$9:$CQ$307,BO$1,0),0)*$G468</f>
        <v>0</v>
      </c>
      <c r="BP468" s="36">
        <f>IF($B468="P",VLOOKUP($E468,'[2]Costeo-JUL26'!$B$9:$CQ$307,BP$1,0),0)*$G468</f>
        <v>0</v>
      </c>
      <c r="BQ468" s="35">
        <f>IF($B468="P",VLOOKUP($E468,'[2]Costeo-JUL26'!$B$9:$CQ$307,BQ$1,0),0)</f>
        <v>0</v>
      </c>
      <c r="BR468" s="36">
        <f t="shared" si="241"/>
        <v>0</v>
      </c>
      <c r="BS468" s="36">
        <f t="shared" si="242"/>
        <v>0</v>
      </c>
      <c r="BT468" s="34">
        <f>IF($B468="P",VLOOKUP($E468,'[2]Costeo-JUL26'!$B$9:$CQ$307,BT$1,0),0)</f>
        <v>0</v>
      </c>
      <c r="BU468" s="16">
        <f>IF($B468="P",VLOOKUP($E468,'[2]Costeo-JUL26'!$B$9:$CQ$307,BU$1,0),0)*$G468</f>
        <v>0</v>
      </c>
      <c r="BV468" s="36">
        <f>IF($B468="P",VLOOKUP($E468,'[2]Costeo-JUL26'!$B$9:$CQ$307,BV$1,0),0)*$G468</f>
        <v>0</v>
      </c>
      <c r="BW468" s="35">
        <f>IF($B468="P",VLOOKUP($E468,'[2]Costeo-JUL26'!$B$9:$CQ$307,BW$1,0),0)</f>
        <v>0</v>
      </c>
      <c r="BX468" s="36">
        <f t="shared" si="243"/>
        <v>0</v>
      </c>
      <c r="BY468" s="36">
        <f t="shared" si="244"/>
        <v>0</v>
      </c>
      <c r="BZ468" s="34">
        <f>IF($B468="P",VLOOKUP($E468,'[2]Costeo-JUL26'!$B$9:$CQ$307,BZ$1,0),0)</f>
        <v>0</v>
      </c>
      <c r="CA468" s="16">
        <f>IF($B468="P",VLOOKUP($E468,'[2]Costeo-JUL26'!$B$9:$CQ$307,CA$1,0),0)*$G468</f>
        <v>0</v>
      </c>
      <c r="CB468" s="36">
        <f>IF($B468="P",VLOOKUP($E468,'[2]Costeo-JUL26'!$B$9:$CQ$307,CB$1,0),0)*$G468</f>
        <v>0</v>
      </c>
      <c r="CC468" s="35">
        <f>IF($B468="P",VLOOKUP($E468,'[2]Costeo-JUL26'!$B$9:$CQ$307,CC$1,0),0)</f>
        <v>0</v>
      </c>
      <c r="CD468" s="36">
        <f t="shared" si="245"/>
        <v>0</v>
      </c>
      <c r="CE468" s="36">
        <f t="shared" si="246"/>
        <v>0</v>
      </c>
      <c r="CF468" s="37">
        <f t="shared" si="218"/>
        <v>1184654.6914397562</v>
      </c>
      <c r="CG468" s="36">
        <f>IF($B468="r",VLOOKUP($E468,'[2]Costeo-JUL26'!$B$9:$CQ$307,CG$1,0),0)*$G468</f>
        <v>0</v>
      </c>
      <c r="CH468" s="35">
        <f>VLOOKUP($E468,'[2]TEORICOS (05.26)'!$A$8:$T$251,CH$1,0)</f>
        <v>0</v>
      </c>
      <c r="CI468" s="36">
        <f t="shared" si="247"/>
        <v>0</v>
      </c>
      <c r="CJ468" s="37">
        <f t="shared" si="248"/>
        <v>0</v>
      </c>
      <c r="CM468" s="16">
        <f>SUMIFS('[1]Ajuste Inventario'!$I:$I,'[1]Ajuste Inventario'!$B:$B,E468,'[1]Ajuste Inventario'!$S:$S,D468)*-1</f>
        <v>-1.8333333333333337</v>
      </c>
      <c r="CN468" s="36">
        <f t="shared" si="219"/>
        <v>-12065.927412812332</v>
      </c>
      <c r="CP468" t="str">
        <f t="shared" si="220"/>
        <v>1161Org.Vtas Lobos</v>
      </c>
      <c r="CQ468" s="10">
        <f t="shared" si="221"/>
        <v>6581.4149524430895</v>
      </c>
    </row>
    <row r="469" spans="1:95" x14ac:dyDescent="0.25">
      <c r="A469" s="30">
        <v>46204</v>
      </c>
      <c r="B469" s="31" t="str">
        <f>VLOOKUP($E469,'[2]TEORICOS (05.26)'!$A$8:$T$251,B$1,0)</f>
        <v>P</v>
      </c>
      <c r="C469" s="32" t="str">
        <f>VLOOKUP($E469,'[2]TEORICOS (05.26)'!$A$8:$T$251,C$1,0)</f>
        <v>Coca Cola</v>
      </c>
      <c r="D469" t="s">
        <v>226</v>
      </c>
      <c r="E469">
        <v>1240</v>
      </c>
      <c r="F469" t="s">
        <v>108</v>
      </c>
      <c r="G469" s="16">
        <v>268</v>
      </c>
      <c r="H469" s="16">
        <v>566.28399999999999</v>
      </c>
      <c r="I469" s="33">
        <v>4944331.1900000097</v>
      </c>
      <c r="J469" s="33">
        <v>4881123.5500000082</v>
      </c>
      <c r="K469" s="34">
        <f>IF($B469="P",VLOOKUP($E469,'[2]Costeo-JUL26'!$B$9:$CQ$307,K$1,0),0)</f>
        <v>902314</v>
      </c>
      <c r="L469" s="35">
        <f>VLOOKUP($E469,'[2]TEORICOS (05.26)'!$A$8:$T$251,L$1,0)</f>
        <v>0.23499999999999999</v>
      </c>
      <c r="M469" s="36">
        <f t="shared" si="222"/>
        <v>1147064.0342500019</v>
      </c>
      <c r="N469" s="35">
        <f>IF($B469="P",VLOOKUP($E469,'[2]Costeo-JUL26'!$B$9:$CQ$307,N$1,0),0)</f>
        <v>0.05</v>
      </c>
      <c r="O469" s="36">
        <f t="shared" si="223"/>
        <v>57353.2017125001</v>
      </c>
      <c r="P469" s="36">
        <f>IF($B469="P",VLOOKUP($E469,'[2]Costeo-JUL26'!$B$9:$CQ$307,P$1,0),0)*H469</f>
        <v>0</v>
      </c>
      <c r="Q469" s="36">
        <f t="shared" si="224"/>
        <v>1204417.235962502</v>
      </c>
      <c r="R469" s="34">
        <f>IF($B469="P",VLOOKUP($E469,'[2]Costeo-JUL26'!$B$9:$CQ$307,R$1,0),0)</f>
        <v>0</v>
      </c>
      <c r="S469" s="16">
        <f>IF($B469="P",VLOOKUP($E469,'[2]Costeo-JUL26'!$B$9:$CQ$307,S$1,0),0)*$G469</f>
        <v>0</v>
      </c>
      <c r="T469" s="36">
        <f>IF($B469="P",VLOOKUP($E469,'[2]Costeo-JUL26'!$B$9:$CQ$307,T$1,0),0)*$G469</f>
        <v>0</v>
      </c>
      <c r="U469" s="35">
        <f>IF($B469="P",VLOOKUP($E469,'[2]Costeo-JUL26'!$B$9:$CQ$307,U$1,0),0)</f>
        <v>0</v>
      </c>
      <c r="V469" s="36">
        <f t="shared" si="225"/>
        <v>0</v>
      </c>
      <c r="W469" s="36">
        <f t="shared" si="226"/>
        <v>0</v>
      </c>
      <c r="X469" s="34">
        <f>IF($B469="P",VLOOKUP($E469,'[2]Costeo-JUL26'!$B$9:$CQ$307,X$1,0),0)</f>
        <v>902338</v>
      </c>
      <c r="Y469" s="16">
        <f>IF($B469="P",VLOOKUP($E469,'[2]Costeo-JUL26'!$B$9:$CQ$307,Y$1,0),0)*$G469</f>
        <v>26.744256</v>
      </c>
      <c r="Z469" s="36">
        <f>IF($B469="P",VLOOKUP($E469,'[2]Costeo-JUL26'!$B$9:$CQ$307,Z$1,0),0)*$G469</f>
        <v>7561.6709414400011</v>
      </c>
      <c r="AA469" s="35">
        <f>IF($B469="P",VLOOKUP($E469,'[2]Costeo-JUL26'!$B$9:$CQ$307,AA$1,0),0)</f>
        <v>0.45</v>
      </c>
      <c r="AB469" s="36">
        <f t="shared" si="227"/>
        <v>3402.7519236480007</v>
      </c>
      <c r="AC469" s="36">
        <f t="shared" si="228"/>
        <v>10964.422865088001</v>
      </c>
      <c r="AD469" s="34">
        <f>IF($B469="P",VLOOKUP($E469,'[2]Costeo-JUL26'!$B$9:$CQ$307,AD$1,0),0)</f>
        <v>901829</v>
      </c>
      <c r="AE469" s="16">
        <f>IF($B469="P",VLOOKUP($E469,'[2]Costeo-JUL26'!$B$9:$CQ$307,AE$1,0),0)*$G469</f>
        <v>2144</v>
      </c>
      <c r="AF469" s="36">
        <f>IF($B469="P",VLOOKUP($E469,'[2]Costeo-JUL26'!$B$9:$CQ$307,AF$1,0),0)*$G469</f>
        <v>32091.820799999998</v>
      </c>
      <c r="AG469" s="35">
        <f>IF($B469="P",VLOOKUP($E469,'[2]Costeo-JUL26'!$B$9:$CQ$307,AG$1,0),0)</f>
        <v>6.0000000000000001E-3</v>
      </c>
      <c r="AH469" s="36">
        <f t="shared" si="229"/>
        <v>192.55092479999999</v>
      </c>
      <c r="AI469" s="36">
        <f t="shared" si="230"/>
        <v>32284.371724799999</v>
      </c>
      <c r="AJ469" s="34">
        <f>IF($B469="P",VLOOKUP($E469,'[2]Costeo-JUL26'!$B$9:$CQ$307,AJ$1,0),0)</f>
        <v>925401</v>
      </c>
      <c r="AK469" s="16">
        <f>IF($B469="P",VLOOKUP($E469,'[2]Costeo-JUL26'!$B$9:$CQ$307,AK$1,0),0)*$G469</f>
        <v>2144</v>
      </c>
      <c r="AL469" s="36">
        <f>IF($B469="P",VLOOKUP($E469,'[2]Costeo-JUL26'!$B$9:$CQ$307,AL$1,0),0)*$G469</f>
        <v>25451.038080000002</v>
      </c>
      <c r="AM469" s="35">
        <f>IF($B469="P",VLOOKUP($E469,'[2]Costeo-JUL26'!$B$9:$CQ$307,AM$1,0),0)</f>
        <v>1.7999999999999999E-2</v>
      </c>
      <c r="AN469" s="36">
        <f t="shared" si="231"/>
        <v>458.11868543999998</v>
      </c>
      <c r="AO469" s="36">
        <f t="shared" si="232"/>
        <v>25909.156765440002</v>
      </c>
      <c r="AP469" s="34">
        <f>IF($B469="P",VLOOKUP($E469,'[2]Costeo-JUL26'!$B$9:$CQ$307,AP$1,0),0)</f>
        <v>913486</v>
      </c>
      <c r="AQ469" s="16">
        <f>IF($B469="P",VLOOKUP($E469,'[2]Costeo-JUL26'!$B$9:$CQ$307,AQ$1,0),0)*$G469</f>
        <v>2144</v>
      </c>
      <c r="AR469" s="36">
        <f>IF($B469="P",VLOOKUP($E469,'[2]Costeo-JUL26'!$B$9:$CQ$307,AR$1,0),0)*$G469</f>
        <v>264647.65153625334</v>
      </c>
      <c r="AS469" s="35">
        <f>IF($B469="P",VLOOKUP($E469,'[2]Costeo-JUL26'!$B$9:$CQ$307,AS$1,0),0)</f>
        <v>0.02</v>
      </c>
      <c r="AT469" s="36">
        <f t="shared" si="233"/>
        <v>5292.953030725067</v>
      </c>
      <c r="AU469" s="36">
        <f t="shared" si="234"/>
        <v>269940.60456697841</v>
      </c>
      <c r="AV469" s="34">
        <f>IF($B469="P",VLOOKUP($E469,'[2]Costeo-JUL26'!$B$9:$CQ$307,AV$1,0),0)</f>
        <v>902310</v>
      </c>
      <c r="AW469" s="16">
        <f>IF($B469="P",VLOOKUP($E469,'[2]Costeo-JUL26'!$B$9:$CQ$307,AW$1,0),0)*$G469</f>
        <v>8.3615999999999993</v>
      </c>
      <c r="AX469" s="36">
        <f>IF($B469="P",VLOOKUP($E469,'[2]Costeo-JUL26'!$B$9:$CQ$307,AX$1,0),0)*$G469</f>
        <v>29295.251004677735</v>
      </c>
      <c r="AY469" s="35">
        <f>IF($B469="P",VLOOKUP($E469,'[2]Costeo-JUL26'!$B$9:$CQ$307,AY$1,0),0)</f>
        <v>0.03</v>
      </c>
      <c r="AZ469" s="36">
        <f t="shared" si="235"/>
        <v>878.85753014033207</v>
      </c>
      <c r="BA469" s="36">
        <f t="shared" si="236"/>
        <v>30174.108534818068</v>
      </c>
      <c r="BB469" s="34">
        <f>IF($B469="P",VLOOKUP($E469,'[2]Costeo-JUL26'!$B$9:$CQ$307,BB$1,0),0)</f>
        <v>902311</v>
      </c>
      <c r="BC469" s="16">
        <f>IF($B469="P",VLOOKUP($E469,'[2]Costeo-JUL26'!$B$9:$CQ$307,BC$1,0),0)*$G469</f>
        <v>1.34</v>
      </c>
      <c r="BD469" s="36">
        <f>IF($B469="P",VLOOKUP($E469,'[2]Costeo-JUL26'!$B$9:$CQ$307,BD$1,0),0)*$G469</f>
        <v>5255.0043000000005</v>
      </c>
      <c r="BE469" s="35">
        <f>IF($B469="P",VLOOKUP($E469,'[2]Costeo-JUL26'!$B$9:$CQ$307,BE$1,0),0)</f>
        <v>0.03</v>
      </c>
      <c r="BF469" s="36">
        <f t="shared" si="237"/>
        <v>157.65012900000002</v>
      </c>
      <c r="BG469" s="36">
        <f t="shared" si="238"/>
        <v>5412.6544290000002</v>
      </c>
      <c r="BH469" s="34">
        <f>IF($B469="P",VLOOKUP($E469,'[2]Costeo-JUL26'!$B$9:$CQ$307,BH$1,0),0)</f>
        <v>910319</v>
      </c>
      <c r="BI469" s="16">
        <f>IF($B469="P",VLOOKUP($E469,'[2]Costeo-JUL26'!$B$9:$CQ$307,BI$1,0),0)*$G469</f>
        <v>4.7857142857142856</v>
      </c>
      <c r="BJ469" s="36">
        <f>IF($B469="P",VLOOKUP($E469,'[2]Costeo-JUL26'!$B$9:$CQ$307,BJ$1,0),0)*$G469</f>
        <v>12512.25</v>
      </c>
      <c r="BK469" s="35">
        <f>IF(BH469=910319,0,IF($B469="P",VLOOKUP($E469,'[2]Costeo-JUL26'!$B$9:$CQ$307,BK$1,0),0))</f>
        <v>0</v>
      </c>
      <c r="BL469" s="36">
        <f t="shared" si="239"/>
        <v>0</v>
      </c>
      <c r="BM469" s="36">
        <f t="shared" si="240"/>
        <v>12512.25</v>
      </c>
      <c r="BN469" s="34">
        <f>IF($B469="P",VLOOKUP($E469,'[2]Costeo-JUL26'!$B$9:$CQ$307,BN$1,0),0)</f>
        <v>0</v>
      </c>
      <c r="BO469" s="16">
        <f>IF($B469="P",VLOOKUP($E469,'[2]Costeo-JUL26'!$B$9:$CQ$307,BO$1,0),0)*$G469</f>
        <v>0</v>
      </c>
      <c r="BP469" s="36">
        <f>IF($B469="P",VLOOKUP($E469,'[2]Costeo-JUL26'!$B$9:$CQ$307,BP$1,0),0)*$G469</f>
        <v>0</v>
      </c>
      <c r="BQ469" s="35">
        <f>IF($B469="P",VLOOKUP($E469,'[2]Costeo-JUL26'!$B$9:$CQ$307,BQ$1,0),0)</f>
        <v>0</v>
      </c>
      <c r="BR469" s="36">
        <f t="shared" si="241"/>
        <v>0</v>
      </c>
      <c r="BS469" s="36">
        <f t="shared" si="242"/>
        <v>0</v>
      </c>
      <c r="BT469" s="34">
        <f>IF($B469="P",VLOOKUP($E469,'[2]Costeo-JUL26'!$B$9:$CQ$307,BT$1,0),0)</f>
        <v>0</v>
      </c>
      <c r="BU469" s="16">
        <f>IF($B469="P",VLOOKUP($E469,'[2]Costeo-JUL26'!$B$9:$CQ$307,BU$1,0),0)*$G469</f>
        <v>0</v>
      </c>
      <c r="BV469" s="36">
        <f>IF($B469="P",VLOOKUP($E469,'[2]Costeo-JUL26'!$B$9:$CQ$307,BV$1,0),0)*$G469</f>
        <v>0</v>
      </c>
      <c r="BW469" s="35">
        <f>IF($B469="P",VLOOKUP($E469,'[2]Costeo-JUL26'!$B$9:$CQ$307,BW$1,0),0)</f>
        <v>0</v>
      </c>
      <c r="BX469" s="36">
        <f t="shared" si="243"/>
        <v>0</v>
      </c>
      <c r="BY469" s="36">
        <f t="shared" si="244"/>
        <v>0</v>
      </c>
      <c r="BZ469" s="34">
        <f>IF($B469="P",VLOOKUP($E469,'[2]Costeo-JUL26'!$B$9:$CQ$307,BZ$1,0),0)</f>
        <v>0</v>
      </c>
      <c r="CA469" s="16">
        <f>IF($B469="P",VLOOKUP($E469,'[2]Costeo-JUL26'!$B$9:$CQ$307,CA$1,0),0)*$G469</f>
        <v>0</v>
      </c>
      <c r="CB469" s="36">
        <f>IF($B469="P",VLOOKUP($E469,'[2]Costeo-JUL26'!$B$9:$CQ$307,CB$1,0),0)*$G469</f>
        <v>0</v>
      </c>
      <c r="CC469" s="35">
        <f>IF($B469="P",VLOOKUP($E469,'[2]Costeo-JUL26'!$B$9:$CQ$307,CC$1,0),0)</f>
        <v>0</v>
      </c>
      <c r="CD469" s="36">
        <f t="shared" si="245"/>
        <v>0</v>
      </c>
      <c r="CE469" s="36">
        <f t="shared" si="246"/>
        <v>0</v>
      </c>
      <c r="CF469" s="37">
        <f t="shared" si="218"/>
        <v>1591614.8048486265</v>
      </c>
      <c r="CG469" s="36">
        <f>IF($B469="r",VLOOKUP($E469,'[2]Costeo-JUL26'!$B$9:$CQ$307,CG$1,0),0)*$G469</f>
        <v>0</v>
      </c>
      <c r="CH469" s="35">
        <f>VLOOKUP($E469,'[2]TEORICOS (05.26)'!$A$8:$T$251,CH$1,0)</f>
        <v>0</v>
      </c>
      <c r="CI469" s="36">
        <f t="shared" si="247"/>
        <v>0</v>
      </c>
      <c r="CJ469" s="37">
        <f t="shared" si="248"/>
        <v>0</v>
      </c>
      <c r="CM469" s="16">
        <f>SUMIFS('[1]Ajuste Inventario'!$I:$I,'[1]Ajuste Inventario'!$B:$B,E469,'[1]Ajuste Inventario'!$S:$S,D469)*-1</f>
        <v>2</v>
      </c>
      <c r="CN469" s="36">
        <f t="shared" si="219"/>
        <v>11877.72242424348</v>
      </c>
      <c r="CP469" t="str">
        <f t="shared" si="220"/>
        <v>1240Org.Vtas Lobos</v>
      </c>
      <c r="CQ469" s="10">
        <f t="shared" si="221"/>
        <v>5938.8612121217402</v>
      </c>
    </row>
    <row r="470" spans="1:95" x14ac:dyDescent="0.25">
      <c r="A470" s="30">
        <v>46204</v>
      </c>
      <c r="B470" s="31" t="str">
        <f>VLOOKUP($E470,'[2]TEORICOS (05.26)'!$A$8:$T$251,B$1,0)</f>
        <v>P</v>
      </c>
      <c r="C470" s="32" t="str">
        <f>VLOOKUP($E470,'[2]TEORICOS (05.26)'!$A$8:$T$251,C$1,0)</f>
        <v>Coca Cola</v>
      </c>
      <c r="D470" t="s">
        <v>226</v>
      </c>
      <c r="E470">
        <v>1259</v>
      </c>
      <c r="F470" t="s">
        <v>109</v>
      </c>
      <c r="G470" s="16">
        <v>135</v>
      </c>
      <c r="H470" s="16">
        <v>321.02999999999969</v>
      </c>
      <c r="I470" s="33">
        <v>2451861.959999999</v>
      </c>
      <c r="J470" s="33">
        <v>2427332.6399999997</v>
      </c>
      <c r="K470" s="34">
        <f>IF($B470="P",VLOOKUP($E470,'[2]Costeo-JUL26'!$B$9:$CQ$307,K$1,0),0)</f>
        <v>902314</v>
      </c>
      <c r="L470" s="35">
        <f>VLOOKUP($E470,'[2]TEORICOS (05.26)'!$A$8:$T$251,L$1,0)</f>
        <v>0.23499999999999999</v>
      </c>
      <c r="M470" s="36">
        <f t="shared" si="222"/>
        <v>570423.17039999994</v>
      </c>
      <c r="N470" s="35">
        <f>IF($B470="P",VLOOKUP($E470,'[2]Costeo-JUL26'!$B$9:$CQ$307,N$1,0),0)</f>
        <v>0.05</v>
      </c>
      <c r="O470" s="36">
        <f t="shared" si="223"/>
        <v>28521.158519999997</v>
      </c>
      <c r="P470" s="36">
        <f>IF($B470="P",VLOOKUP($E470,'[2]Costeo-JUL26'!$B$9:$CQ$307,P$1,0),0)*H470</f>
        <v>0</v>
      </c>
      <c r="Q470" s="36">
        <f t="shared" si="224"/>
        <v>598944.32892</v>
      </c>
      <c r="R470" s="34">
        <f>IF($B470="P",VLOOKUP($E470,'[2]Costeo-JUL26'!$B$9:$CQ$307,R$1,0),0)</f>
        <v>0</v>
      </c>
      <c r="S470" s="16">
        <f>IF($B470="P",VLOOKUP($E470,'[2]Costeo-JUL26'!$B$9:$CQ$307,S$1,0),0)*$G470</f>
        <v>0</v>
      </c>
      <c r="T470" s="36">
        <f>IF($B470="P",VLOOKUP($E470,'[2]Costeo-JUL26'!$B$9:$CQ$307,T$1,0),0)*$G470</f>
        <v>0</v>
      </c>
      <c r="U470" s="35">
        <f>IF($B470="P",VLOOKUP($E470,'[2]Costeo-JUL26'!$B$9:$CQ$307,U$1,0),0)</f>
        <v>0</v>
      </c>
      <c r="V470" s="36">
        <f t="shared" si="225"/>
        <v>0</v>
      </c>
      <c r="W470" s="36">
        <f t="shared" si="226"/>
        <v>0</v>
      </c>
      <c r="X470" s="34">
        <f>IF($B470="P",VLOOKUP($E470,'[2]Costeo-JUL26'!$B$9:$CQ$307,X$1,0),0)</f>
        <v>902338</v>
      </c>
      <c r="Y470" s="16">
        <f>IF($B470="P",VLOOKUP($E470,'[2]Costeo-JUL26'!$B$9:$CQ$307,Y$1,0),0)*$G470</f>
        <v>15.15591</v>
      </c>
      <c r="Z470" s="36">
        <f>IF($B470="P",VLOOKUP($E470,'[2]Costeo-JUL26'!$B$9:$CQ$307,Z$1,0),0)*$G470</f>
        <v>4285.1819934000005</v>
      </c>
      <c r="AA470" s="35">
        <f>IF($B470="P",VLOOKUP($E470,'[2]Costeo-JUL26'!$B$9:$CQ$307,AA$1,0),0)</f>
        <v>0.45</v>
      </c>
      <c r="AB470" s="36">
        <f t="shared" si="227"/>
        <v>1928.3318970300002</v>
      </c>
      <c r="AC470" s="36">
        <f t="shared" si="228"/>
        <v>6213.5138904300002</v>
      </c>
      <c r="AD470" s="34">
        <f>IF($B470="P",VLOOKUP($E470,'[2]Costeo-JUL26'!$B$9:$CQ$307,AD$1,0),0)</f>
        <v>901829</v>
      </c>
      <c r="AE470" s="16">
        <f>IF($B470="P",VLOOKUP($E470,'[2]Costeo-JUL26'!$B$9:$CQ$307,AE$1,0),0)*$G470</f>
        <v>810</v>
      </c>
      <c r="AF470" s="36">
        <f>IF($B470="P",VLOOKUP($E470,'[2]Costeo-JUL26'!$B$9:$CQ$307,AF$1,0),0)*$G470</f>
        <v>12124.242</v>
      </c>
      <c r="AG470" s="35">
        <f>IF($B470="P",VLOOKUP($E470,'[2]Costeo-JUL26'!$B$9:$CQ$307,AG$1,0),0)</f>
        <v>6.0000000000000001E-3</v>
      </c>
      <c r="AH470" s="36">
        <f t="shared" si="229"/>
        <v>72.745452</v>
      </c>
      <c r="AI470" s="36">
        <f t="shared" si="230"/>
        <v>12196.987451999999</v>
      </c>
      <c r="AJ470" s="34">
        <f>IF($B470="P",VLOOKUP($E470,'[2]Costeo-JUL26'!$B$9:$CQ$307,AJ$1,0),0)</f>
        <v>925402</v>
      </c>
      <c r="AK470" s="16">
        <f>IF($B470="P",VLOOKUP($E470,'[2]Costeo-JUL26'!$B$9:$CQ$307,AK$1,0),0)*$G470</f>
        <v>810</v>
      </c>
      <c r="AL470" s="36">
        <f>IF($B470="P",VLOOKUP($E470,'[2]Costeo-JUL26'!$B$9:$CQ$307,AL$1,0),0)*$G470</f>
        <v>10323.855012251752</v>
      </c>
      <c r="AM470" s="35">
        <f>IF($B470="P",VLOOKUP($E470,'[2]Costeo-JUL26'!$B$9:$CQ$307,AM$1,0),0)</f>
        <v>1.7999999999999999E-2</v>
      </c>
      <c r="AN470" s="36">
        <f t="shared" si="231"/>
        <v>185.82939022053151</v>
      </c>
      <c r="AO470" s="36">
        <f t="shared" si="232"/>
        <v>10509.684402472283</v>
      </c>
      <c r="AP470" s="34">
        <f>IF($B470="P",VLOOKUP($E470,'[2]Costeo-JUL26'!$B$9:$CQ$307,AP$1,0),0)</f>
        <v>911881</v>
      </c>
      <c r="AQ470" s="16">
        <f>IF($B470="P",VLOOKUP($E470,'[2]Costeo-JUL26'!$B$9:$CQ$307,AQ$1,0),0)*$G470</f>
        <v>810</v>
      </c>
      <c r="AR470" s="36">
        <f>IF($B470="P",VLOOKUP($E470,'[2]Costeo-JUL26'!$B$9:$CQ$307,AR$1,0),0)*$G470</f>
        <v>109909.87200183069</v>
      </c>
      <c r="AS470" s="35">
        <f>IF($B470="P",VLOOKUP($E470,'[2]Costeo-JUL26'!$B$9:$CQ$307,AS$1,0),0)</f>
        <v>0.02</v>
      </c>
      <c r="AT470" s="36">
        <f t="shared" si="233"/>
        <v>2198.1974400366139</v>
      </c>
      <c r="AU470" s="36">
        <f t="shared" si="234"/>
        <v>112108.06944186731</v>
      </c>
      <c r="AV470" s="34">
        <f>IF($B470="P",VLOOKUP($E470,'[2]Costeo-JUL26'!$B$9:$CQ$307,AV$1,0),0)</f>
        <v>932442</v>
      </c>
      <c r="AW470" s="16">
        <f>IF($B470="P",VLOOKUP($E470,'[2]Costeo-JUL26'!$B$9:$CQ$307,AW$1,0),0)*$G470</f>
        <v>3.7395</v>
      </c>
      <c r="AX470" s="36">
        <f>IF($B470="P",VLOOKUP($E470,'[2]Costeo-JUL26'!$B$9:$CQ$307,AX$1,0),0)*$G470</f>
        <v>13803.520310275995</v>
      </c>
      <c r="AY470" s="35">
        <f>IF($B470="P",VLOOKUP($E470,'[2]Costeo-JUL26'!$B$9:$CQ$307,AY$1,0),0)</f>
        <v>0.03</v>
      </c>
      <c r="AZ470" s="36">
        <f t="shared" si="235"/>
        <v>414.10560930827984</v>
      </c>
      <c r="BA470" s="36">
        <f t="shared" si="236"/>
        <v>14217.625919584276</v>
      </c>
      <c r="BB470" s="34">
        <f>IF($B470="P",VLOOKUP($E470,'[2]Costeo-JUL26'!$B$9:$CQ$307,BB$1,0),0)</f>
        <v>902311</v>
      </c>
      <c r="BC470" s="16">
        <f>IF($B470="P",VLOOKUP($E470,'[2]Costeo-JUL26'!$B$9:$CQ$307,BC$1,0),0)*$G470</f>
        <v>0.59062500000000007</v>
      </c>
      <c r="BD470" s="36">
        <f>IF($B470="P",VLOOKUP($E470,'[2]Costeo-JUL26'!$B$9:$CQ$307,BD$1,0),0)*$G470</f>
        <v>2316.2215781250006</v>
      </c>
      <c r="BE470" s="35">
        <f>IF($B470="P",VLOOKUP($E470,'[2]Costeo-JUL26'!$B$9:$CQ$307,BE$1,0),0)</f>
        <v>0.03</v>
      </c>
      <c r="BF470" s="36">
        <f t="shared" si="237"/>
        <v>69.486647343750022</v>
      </c>
      <c r="BG470" s="36">
        <f t="shared" si="238"/>
        <v>2385.7082254687507</v>
      </c>
      <c r="BH470" s="34">
        <f>IF($B470="P",VLOOKUP($E470,'[2]Costeo-JUL26'!$B$9:$CQ$307,BH$1,0),0)</f>
        <v>933089</v>
      </c>
      <c r="BI470" s="16">
        <f>IF($B470="P",VLOOKUP($E470,'[2]Costeo-JUL26'!$B$9:$CQ$307,BI$1,0),0)*$G470</f>
        <v>5.0625</v>
      </c>
      <c r="BJ470" s="36">
        <f>IF($B470="P",VLOOKUP($E470,'[2]Costeo-JUL26'!$B$9:$CQ$307,BJ$1,0),0)*$G470</f>
        <v>3769.9047517421604</v>
      </c>
      <c r="BK470" s="35">
        <f>IF(BH470=910319,0,IF($B470="P",VLOOKUP($E470,'[2]Costeo-JUL26'!$B$9:$CQ$307,BK$1,0),0))</f>
        <v>0.02</v>
      </c>
      <c r="BL470" s="36">
        <f t="shared" si="239"/>
        <v>75.398095034843209</v>
      </c>
      <c r="BM470" s="36">
        <f t="shared" si="240"/>
        <v>3845.3028467770037</v>
      </c>
      <c r="BN470" s="34">
        <f>IF($B470="P",VLOOKUP($E470,'[2]Costeo-JUL26'!$B$9:$CQ$307,BN$1,0),0)</f>
        <v>0</v>
      </c>
      <c r="BO470" s="16">
        <f>IF($B470="P",VLOOKUP($E470,'[2]Costeo-JUL26'!$B$9:$CQ$307,BO$1,0),0)*$G470</f>
        <v>0</v>
      </c>
      <c r="BP470" s="36">
        <f>IF($B470="P",VLOOKUP($E470,'[2]Costeo-JUL26'!$B$9:$CQ$307,BP$1,0),0)*$G470</f>
        <v>0</v>
      </c>
      <c r="BQ470" s="35">
        <f>IF($B470="P",VLOOKUP($E470,'[2]Costeo-JUL26'!$B$9:$CQ$307,BQ$1,0),0)</f>
        <v>0</v>
      </c>
      <c r="BR470" s="36">
        <f t="shared" si="241"/>
        <v>0</v>
      </c>
      <c r="BS470" s="36">
        <f t="shared" si="242"/>
        <v>0</v>
      </c>
      <c r="BT470" s="34">
        <f>IF($B470="P",VLOOKUP($E470,'[2]Costeo-JUL26'!$B$9:$CQ$307,BT$1,0),0)</f>
        <v>0</v>
      </c>
      <c r="BU470" s="16">
        <f>IF($B470="P",VLOOKUP($E470,'[2]Costeo-JUL26'!$B$9:$CQ$307,BU$1,0),0)*$G470</f>
        <v>0</v>
      </c>
      <c r="BV470" s="36">
        <f>IF($B470="P",VLOOKUP($E470,'[2]Costeo-JUL26'!$B$9:$CQ$307,BV$1,0),0)*$G470</f>
        <v>0</v>
      </c>
      <c r="BW470" s="35">
        <f>IF($B470="P",VLOOKUP($E470,'[2]Costeo-JUL26'!$B$9:$CQ$307,BW$1,0),0)</f>
        <v>0</v>
      </c>
      <c r="BX470" s="36">
        <f t="shared" si="243"/>
        <v>0</v>
      </c>
      <c r="BY470" s="36">
        <f t="shared" si="244"/>
        <v>0</v>
      </c>
      <c r="BZ470" s="34">
        <f>IF($B470="P",VLOOKUP($E470,'[2]Costeo-JUL26'!$B$9:$CQ$307,BZ$1,0),0)</f>
        <v>0</v>
      </c>
      <c r="CA470" s="16">
        <f>IF($B470="P",VLOOKUP($E470,'[2]Costeo-JUL26'!$B$9:$CQ$307,CA$1,0),0)*$G470</f>
        <v>0</v>
      </c>
      <c r="CB470" s="36">
        <f>IF($B470="P",VLOOKUP($E470,'[2]Costeo-JUL26'!$B$9:$CQ$307,CB$1,0),0)*$G470</f>
        <v>0</v>
      </c>
      <c r="CC470" s="35">
        <f>IF($B470="P",VLOOKUP($E470,'[2]Costeo-JUL26'!$B$9:$CQ$307,CC$1,0),0)</f>
        <v>0</v>
      </c>
      <c r="CD470" s="36">
        <f t="shared" si="245"/>
        <v>0</v>
      </c>
      <c r="CE470" s="36">
        <f t="shared" si="246"/>
        <v>0</v>
      </c>
      <c r="CF470" s="37">
        <f t="shared" si="218"/>
        <v>760421.22109859972</v>
      </c>
      <c r="CG470" s="36">
        <f>IF($B470="r",VLOOKUP($E470,'[2]Costeo-JUL26'!$B$9:$CQ$307,CG$1,0),0)*$G470</f>
        <v>0</v>
      </c>
      <c r="CH470" s="35">
        <f>VLOOKUP($E470,'[2]TEORICOS (05.26)'!$A$8:$T$251,CH$1,0)</f>
        <v>0</v>
      </c>
      <c r="CI470" s="36">
        <f t="shared" si="247"/>
        <v>0</v>
      </c>
      <c r="CJ470" s="37">
        <f t="shared" si="248"/>
        <v>0</v>
      </c>
      <c r="CM470" s="16">
        <f>SUMIFS('[1]Ajuste Inventario'!$I:$I,'[1]Ajuste Inventario'!$B:$B,E470,'[1]Ajuste Inventario'!$S:$S,D470)*-1</f>
        <v>7.666666666666667</v>
      </c>
      <c r="CN470" s="36">
        <f t="shared" si="219"/>
        <v>43184.41502535258</v>
      </c>
      <c r="CP470" t="str">
        <f t="shared" si="220"/>
        <v>1259Org.Vtas Lobos</v>
      </c>
      <c r="CQ470" s="10">
        <f t="shared" si="221"/>
        <v>5632.7497859155537</v>
      </c>
    </row>
    <row r="471" spans="1:95" x14ac:dyDescent="0.25">
      <c r="A471" s="30">
        <v>46204</v>
      </c>
      <c r="B471" s="31" t="str">
        <f>VLOOKUP($E471,'[2]TEORICOS (05.26)'!$A$8:$T$251,B$1,0)</f>
        <v>P</v>
      </c>
      <c r="C471" s="32" t="str">
        <f>VLOOKUP($E471,'[2]TEORICOS (05.26)'!$A$8:$T$251,C$1,0)</f>
        <v>Schweppes</v>
      </c>
      <c r="D471" t="s">
        <v>226</v>
      </c>
      <c r="E471">
        <v>1410</v>
      </c>
      <c r="F471" t="s">
        <v>110</v>
      </c>
      <c r="G471" s="16">
        <v>48</v>
      </c>
      <c r="H471" s="16">
        <v>70.991999999999976</v>
      </c>
      <c r="I471" s="33">
        <v>1320576.4000000004</v>
      </c>
      <c r="J471" s="33">
        <v>1143739.7500000005</v>
      </c>
      <c r="K471" s="34">
        <f>IF($B471="P",VLOOKUP($E471,'[2]Costeo-JUL26'!$B$9:$CQ$307,K$1,0),0)</f>
        <v>905752</v>
      </c>
      <c r="L471" s="35">
        <f>VLOOKUP($E471,'[2]TEORICOS (05.26)'!$A$8:$T$251,L$1,0)</f>
        <v>0.2</v>
      </c>
      <c r="M471" s="36">
        <f t="shared" si="222"/>
        <v>228747.9500000001</v>
      </c>
      <c r="N471" s="35">
        <f>IF($B471="P",VLOOKUP($E471,'[2]Costeo-JUL26'!$B$9:$CQ$307,N$1,0),0)</f>
        <v>2.5000000000000001E-2</v>
      </c>
      <c r="O471" s="36">
        <f t="shared" si="223"/>
        <v>5718.6987500000032</v>
      </c>
      <c r="P471" s="36">
        <f>IF($B471="P",VLOOKUP($E471,'[2]Costeo-JUL26'!$B$9:$CQ$307,P$1,0),0)*H471</f>
        <v>0</v>
      </c>
      <c r="Q471" s="36">
        <f t="shared" si="224"/>
        <v>234466.64875000011</v>
      </c>
      <c r="R471" s="34">
        <f>IF($B471="P",VLOOKUP($E471,'[2]Costeo-JUL26'!$B$9:$CQ$307,R$1,0),0)</f>
        <v>902332</v>
      </c>
      <c r="S471" s="16">
        <f>IF($B471="P",VLOOKUP($E471,'[2]Costeo-JUL26'!$B$9:$CQ$307,S$1,0),0)*$G471</f>
        <v>49.049279999999996</v>
      </c>
      <c r="T471" s="36">
        <f>IF($B471="P",VLOOKUP($E471,'[2]Costeo-JUL26'!$B$9:$CQ$307,T$1,0),0)*$G471</f>
        <v>34214.516289913452</v>
      </c>
      <c r="U471" s="35">
        <f>IF($B471="P",VLOOKUP($E471,'[2]Costeo-JUL26'!$B$9:$CQ$307,U$1,0),0)</f>
        <v>1.4999999999999999E-2</v>
      </c>
      <c r="V471" s="36">
        <f t="shared" si="225"/>
        <v>513.21774434870179</v>
      </c>
      <c r="W471" s="36">
        <f t="shared" si="226"/>
        <v>34727.734034262154</v>
      </c>
      <c r="X471" s="34">
        <f>IF($B471="P",VLOOKUP($E471,'[2]Costeo-JUL26'!$B$9:$CQ$307,X$1,0),0)</f>
        <v>902338</v>
      </c>
      <c r="Y471" s="16">
        <f>IF($B471="P",VLOOKUP($E471,'[2]Costeo-JUL26'!$B$9:$CQ$307,Y$1,0),0)*$G471</f>
        <v>3.1933439999999997</v>
      </c>
      <c r="Z471" s="36">
        <f>IF($B471="P",VLOOKUP($E471,'[2]Costeo-JUL26'!$B$9:$CQ$307,Z$1,0),0)*$G471</f>
        <v>902.88608255999998</v>
      </c>
      <c r="AA471" s="35">
        <f>IF($B471="P",VLOOKUP($E471,'[2]Costeo-JUL26'!$B$9:$CQ$307,AA$1,0),0)</f>
        <v>0.45</v>
      </c>
      <c r="AB471" s="36">
        <f t="shared" si="227"/>
        <v>406.298737152</v>
      </c>
      <c r="AC471" s="36">
        <f t="shared" si="228"/>
        <v>1309.184819712</v>
      </c>
      <c r="AD471" s="34">
        <f>IF($B471="P",VLOOKUP($E471,'[2]Costeo-JUL26'!$B$9:$CQ$307,AD$1,0),0)</f>
        <v>933139</v>
      </c>
      <c r="AE471" s="16">
        <f>IF($B471="P",VLOOKUP($E471,'[2]Costeo-JUL26'!$B$9:$CQ$307,AE$1,0),0)*$G471</f>
        <v>1152</v>
      </c>
      <c r="AF471" s="36">
        <f>IF($B471="P",VLOOKUP($E471,'[2]Costeo-JUL26'!$B$9:$CQ$307,AF$1,0),0)*$G471</f>
        <v>12485.975040000001</v>
      </c>
      <c r="AG471" s="35">
        <f>IF($B471="P",VLOOKUP($E471,'[2]Costeo-JUL26'!$B$9:$CQ$307,AG$1,0),0)</f>
        <v>6.0000000000000001E-3</v>
      </c>
      <c r="AH471" s="36">
        <f t="shared" si="229"/>
        <v>74.915850240000012</v>
      </c>
      <c r="AI471" s="36">
        <f t="shared" si="230"/>
        <v>12560.890890240002</v>
      </c>
      <c r="AJ471" s="34">
        <f>IF($B471="P",VLOOKUP($E471,'[2]Costeo-JUL26'!$B$9:$CQ$307,AJ$1,0),0)</f>
        <v>932981</v>
      </c>
      <c r="AK471" s="16">
        <f>IF($B471="P",VLOOKUP($E471,'[2]Costeo-JUL26'!$B$9:$CQ$307,AK$1,0),0)*$G471</f>
        <v>1152</v>
      </c>
      <c r="AL471" s="36">
        <f>IF($B471="P",VLOOKUP($E471,'[2]Costeo-JUL26'!$B$9:$CQ$307,AL$1,0),0)*$G471</f>
        <v>47803.392</v>
      </c>
      <c r="AM471" s="35">
        <f>IF($B471="P",VLOOKUP($E471,'[2]Costeo-JUL26'!$B$9:$CQ$307,AM$1,0),0)</f>
        <v>1.7999999999999999E-2</v>
      </c>
      <c r="AN471" s="36">
        <f t="shared" si="231"/>
        <v>860.46105599999999</v>
      </c>
      <c r="AO471" s="36">
        <f t="shared" si="232"/>
        <v>48663.853056</v>
      </c>
      <c r="AP471" s="34">
        <f>IF($B471="P",VLOOKUP($E471,'[2]Costeo-JUL26'!$B$9:$CQ$307,AP$1,0),0)</f>
        <v>0</v>
      </c>
      <c r="AQ471" s="16">
        <f>IF($B471="P",VLOOKUP($E471,'[2]Costeo-JUL26'!$B$9:$CQ$307,AQ$1,0),0)*$G471</f>
        <v>0</v>
      </c>
      <c r="AR471" s="36">
        <f>IF($B471="P",VLOOKUP($E471,'[2]Costeo-JUL26'!$B$9:$CQ$307,AR$1,0),0)*$G471</f>
        <v>0</v>
      </c>
      <c r="AS471" s="35">
        <f>IF($B471="P",VLOOKUP($E471,'[2]Costeo-JUL26'!$B$9:$CQ$307,AS$1,0),0)</f>
        <v>0</v>
      </c>
      <c r="AT471" s="36">
        <f t="shared" si="233"/>
        <v>0</v>
      </c>
      <c r="AU471" s="36">
        <f t="shared" si="234"/>
        <v>0</v>
      </c>
      <c r="AV471" s="34">
        <f>IF($B471="P",VLOOKUP($E471,'[2]Costeo-JUL26'!$B$9:$CQ$307,AV$1,0),0)</f>
        <v>0</v>
      </c>
      <c r="AW471" s="16">
        <f>IF($B471="P",VLOOKUP($E471,'[2]Costeo-JUL26'!$B$9:$CQ$307,AW$1,0),0)*$G471</f>
        <v>0</v>
      </c>
      <c r="AX471" s="36">
        <f>IF($B471="P",VLOOKUP($E471,'[2]Costeo-JUL26'!$B$9:$CQ$307,AX$1,0),0)*$G471</f>
        <v>0</v>
      </c>
      <c r="AY471" s="35">
        <f>IF($B471="P",VLOOKUP($E471,'[2]Costeo-JUL26'!$B$9:$CQ$307,AY$1,0),0)</f>
        <v>0</v>
      </c>
      <c r="AZ471" s="36">
        <f t="shared" si="235"/>
        <v>0</v>
      </c>
      <c r="BA471" s="36">
        <f t="shared" si="236"/>
        <v>0</v>
      </c>
      <c r="BB471" s="34">
        <f>IF($B471="P",VLOOKUP($E471,'[2]Costeo-JUL26'!$B$9:$CQ$307,BB$1,0),0)</f>
        <v>0</v>
      </c>
      <c r="BC471" s="16">
        <f>IF($B471="P",VLOOKUP($E471,'[2]Costeo-JUL26'!$B$9:$CQ$307,BC$1,0),0)*$G471</f>
        <v>0</v>
      </c>
      <c r="BD471" s="36">
        <f>IF($B471="P",VLOOKUP($E471,'[2]Costeo-JUL26'!$B$9:$CQ$307,BD$1,0),0)*$G471</f>
        <v>0</v>
      </c>
      <c r="BE471" s="35">
        <f>IF($B471="P",VLOOKUP($E471,'[2]Costeo-JUL26'!$B$9:$CQ$307,BE$1,0),0)</f>
        <v>0</v>
      </c>
      <c r="BF471" s="36">
        <f t="shared" si="237"/>
        <v>0</v>
      </c>
      <c r="BG471" s="36">
        <f t="shared" si="238"/>
        <v>0</v>
      </c>
      <c r="BH471" s="34">
        <f>IF($B471="P",VLOOKUP($E471,'[2]Costeo-JUL26'!$B$9:$CQ$307,BH$1,0),0)</f>
        <v>0</v>
      </c>
      <c r="BI471" s="16">
        <f>IF($B471="P",VLOOKUP($E471,'[2]Costeo-JUL26'!$B$9:$CQ$307,BI$1,0),0)*$G471</f>
        <v>0</v>
      </c>
      <c r="BJ471" s="36">
        <f>IF($B471="P",VLOOKUP($E471,'[2]Costeo-JUL26'!$B$9:$CQ$307,BJ$1,0),0)*$G471</f>
        <v>0</v>
      </c>
      <c r="BK471" s="35">
        <f>IF(BH471=910319,0,IF($B471="P",VLOOKUP($E471,'[2]Costeo-JUL26'!$B$9:$CQ$307,BK$1,0),0))</f>
        <v>0</v>
      </c>
      <c r="BL471" s="36">
        <f t="shared" si="239"/>
        <v>0</v>
      </c>
      <c r="BM471" s="36">
        <f t="shared" si="240"/>
        <v>0</v>
      </c>
      <c r="BN471" s="34">
        <f>IF($B471="P",VLOOKUP($E471,'[2]Costeo-JUL26'!$B$9:$CQ$307,BN$1,0),0)</f>
        <v>0</v>
      </c>
      <c r="BO471" s="16">
        <f>IF($B471="P",VLOOKUP($E471,'[2]Costeo-JUL26'!$B$9:$CQ$307,BO$1,0),0)*$G471</f>
        <v>0</v>
      </c>
      <c r="BP471" s="36">
        <f>IF($B471="P",VLOOKUP($E471,'[2]Costeo-JUL26'!$B$9:$CQ$307,BP$1,0),0)*$G471</f>
        <v>0</v>
      </c>
      <c r="BQ471" s="35">
        <f>IF($B471="P",VLOOKUP($E471,'[2]Costeo-JUL26'!$B$9:$CQ$307,BQ$1,0),0)</f>
        <v>0</v>
      </c>
      <c r="BR471" s="36">
        <f t="shared" si="241"/>
        <v>0</v>
      </c>
      <c r="BS471" s="36">
        <f t="shared" si="242"/>
        <v>0</v>
      </c>
      <c r="BT471" s="34">
        <f>IF($B471="P",VLOOKUP($E471,'[2]Costeo-JUL26'!$B$9:$CQ$307,BT$1,0),0)</f>
        <v>0</v>
      </c>
      <c r="BU471" s="16">
        <f>IF($B471="P",VLOOKUP($E471,'[2]Costeo-JUL26'!$B$9:$CQ$307,BU$1,0),0)*$G471</f>
        <v>0</v>
      </c>
      <c r="BV471" s="36">
        <f>IF($B471="P",VLOOKUP($E471,'[2]Costeo-JUL26'!$B$9:$CQ$307,BV$1,0),0)*$G471</f>
        <v>0</v>
      </c>
      <c r="BW471" s="35">
        <f>IF($B471="P",VLOOKUP($E471,'[2]Costeo-JUL26'!$B$9:$CQ$307,BW$1,0),0)</f>
        <v>0</v>
      </c>
      <c r="BX471" s="36">
        <f t="shared" si="243"/>
        <v>0</v>
      </c>
      <c r="BY471" s="36">
        <f t="shared" si="244"/>
        <v>0</v>
      </c>
      <c r="BZ471" s="34">
        <f>IF($B471="P",VLOOKUP($E471,'[2]Costeo-JUL26'!$B$9:$CQ$307,BZ$1,0),0)</f>
        <v>0</v>
      </c>
      <c r="CA471" s="16">
        <f>IF($B471="P",VLOOKUP($E471,'[2]Costeo-JUL26'!$B$9:$CQ$307,CA$1,0),0)*$G471</f>
        <v>0</v>
      </c>
      <c r="CB471" s="36">
        <f>IF($B471="P",VLOOKUP($E471,'[2]Costeo-JUL26'!$B$9:$CQ$307,CB$1,0),0)*$G471</f>
        <v>0</v>
      </c>
      <c r="CC471" s="35">
        <f>IF($B471="P",VLOOKUP($E471,'[2]Costeo-JUL26'!$B$9:$CQ$307,CC$1,0),0)</f>
        <v>0</v>
      </c>
      <c r="CD471" s="36">
        <f t="shared" si="245"/>
        <v>0</v>
      </c>
      <c r="CE471" s="36">
        <f t="shared" si="246"/>
        <v>0</v>
      </c>
      <c r="CF471" s="37">
        <f t="shared" si="218"/>
        <v>331728.3115502143</v>
      </c>
      <c r="CG471" s="36">
        <f>IF($B471="r",VLOOKUP($E471,'[2]Costeo-JUL26'!$B$9:$CQ$307,CG$1,0),0)*$G471</f>
        <v>0</v>
      </c>
      <c r="CH471" s="35">
        <f>VLOOKUP($E471,'[2]TEORICOS (05.26)'!$A$8:$T$251,CH$1,0)</f>
        <v>0</v>
      </c>
      <c r="CI471" s="36">
        <f t="shared" si="247"/>
        <v>0</v>
      </c>
      <c r="CJ471" s="37">
        <f t="shared" si="248"/>
        <v>0</v>
      </c>
      <c r="CM471" s="16">
        <f>SUMIFS('[1]Ajuste Inventario'!$I:$I,'[1]Ajuste Inventario'!$B:$B,E471,'[1]Ajuste Inventario'!$S:$S,D471)*-1</f>
        <v>3</v>
      </c>
      <c r="CN471" s="36">
        <f t="shared" si="219"/>
        <v>20733.019471888394</v>
      </c>
      <c r="CP471" t="str">
        <f t="shared" si="220"/>
        <v>1410Org.Vtas Lobos</v>
      </c>
      <c r="CQ471" s="10">
        <f t="shared" si="221"/>
        <v>6911.0064906294647</v>
      </c>
    </row>
    <row r="472" spans="1:95" x14ac:dyDescent="0.25">
      <c r="A472" s="30">
        <v>46204</v>
      </c>
      <c r="B472" s="31" t="str">
        <f>VLOOKUP($E472,'[2]TEORICOS (05.26)'!$A$8:$T$251,B$1,0)</f>
        <v>R</v>
      </c>
      <c r="C472" s="32" t="str">
        <f>VLOOKUP($E472,'[2]TEORICOS (05.26)'!$A$8:$T$251,C$1,0)</f>
        <v>Schweppes</v>
      </c>
      <c r="D472" t="s">
        <v>226</v>
      </c>
      <c r="E472">
        <v>1418</v>
      </c>
      <c r="F472" t="s">
        <v>111</v>
      </c>
      <c r="G472" s="16">
        <v>126</v>
      </c>
      <c r="H472" s="16">
        <v>47.123999999999995</v>
      </c>
      <c r="I472" s="33">
        <v>922892.48000000021</v>
      </c>
      <c r="J472" s="33">
        <v>914639.53000000014</v>
      </c>
      <c r="K472" s="34">
        <f>IF($B472="P",VLOOKUP($E472,'[2]Costeo-JUL26'!$B$9:$CQ$307,K$1,0),0)</f>
        <v>0</v>
      </c>
      <c r="L472" s="35">
        <f>VLOOKUP($E472,'[2]TEORICOS (05.26)'!$A$8:$T$251,L$1,0)</f>
        <v>0.2</v>
      </c>
      <c r="M472" s="36">
        <f t="shared" si="222"/>
        <v>0</v>
      </c>
      <c r="N472" s="35">
        <f>IF($B472="P",VLOOKUP($E472,'[2]Costeo-JUL26'!$B$9:$CQ$307,N$1,0),0)</f>
        <v>0</v>
      </c>
      <c r="O472" s="36">
        <f t="shared" si="223"/>
        <v>0</v>
      </c>
      <c r="P472" s="36">
        <f>IF($B472="P",VLOOKUP($E472,'[2]Costeo-JUL26'!$B$9:$CQ$307,P$1,0),0)*H472</f>
        <v>0</v>
      </c>
      <c r="Q472" s="36">
        <f t="shared" si="224"/>
        <v>0</v>
      </c>
      <c r="R472" s="34">
        <f>IF($B472="P",VLOOKUP($E472,'[2]Costeo-JUL26'!$B$9:$CQ$307,R$1,0),0)</f>
        <v>0</v>
      </c>
      <c r="S472" s="16">
        <f>IF($B472="P",VLOOKUP($E472,'[2]Costeo-JUL26'!$B$9:$CQ$307,S$1,0),0)*$G472</f>
        <v>0</v>
      </c>
      <c r="T472" s="36">
        <f>IF($B472="P",VLOOKUP($E472,'[2]Costeo-JUL26'!$B$9:$CQ$307,T$1,0),0)*$G472</f>
        <v>0</v>
      </c>
      <c r="U472" s="35">
        <f>IF($B472="P",VLOOKUP($E472,'[2]Costeo-JUL26'!$B$9:$CQ$307,U$1,0),0)</f>
        <v>0</v>
      </c>
      <c r="V472" s="36">
        <f t="shared" si="225"/>
        <v>0</v>
      </c>
      <c r="W472" s="36">
        <f t="shared" si="226"/>
        <v>0</v>
      </c>
      <c r="X472" s="34">
        <f>IF($B472="P",VLOOKUP($E472,'[2]Costeo-JUL26'!$B$9:$CQ$307,X$1,0),0)</f>
        <v>0</v>
      </c>
      <c r="Y472" s="16">
        <f>IF($B472="P",VLOOKUP($E472,'[2]Costeo-JUL26'!$B$9:$CQ$307,Y$1,0),0)*$G472</f>
        <v>0</v>
      </c>
      <c r="Z472" s="36">
        <f>IF($B472="P",VLOOKUP($E472,'[2]Costeo-JUL26'!$B$9:$CQ$307,Z$1,0),0)*$G472</f>
        <v>0</v>
      </c>
      <c r="AA472" s="35">
        <f>IF($B472="P",VLOOKUP($E472,'[2]Costeo-JUL26'!$B$9:$CQ$307,AA$1,0),0)</f>
        <v>0</v>
      </c>
      <c r="AB472" s="36">
        <f t="shared" si="227"/>
        <v>0</v>
      </c>
      <c r="AC472" s="36">
        <f t="shared" si="228"/>
        <v>0</v>
      </c>
      <c r="AD472" s="34">
        <f>IF($B472="P",VLOOKUP($E472,'[2]Costeo-JUL26'!$B$9:$CQ$307,AD$1,0),0)</f>
        <v>0</v>
      </c>
      <c r="AE472" s="16">
        <f>IF($B472="P",VLOOKUP($E472,'[2]Costeo-JUL26'!$B$9:$CQ$307,AE$1,0),0)*$G472</f>
        <v>0</v>
      </c>
      <c r="AF472" s="36">
        <f>IF($B472="P",VLOOKUP($E472,'[2]Costeo-JUL26'!$B$9:$CQ$307,AF$1,0),0)*$G472</f>
        <v>0</v>
      </c>
      <c r="AG472" s="35">
        <f>IF($B472="P",VLOOKUP($E472,'[2]Costeo-JUL26'!$B$9:$CQ$307,AG$1,0),0)</f>
        <v>0</v>
      </c>
      <c r="AH472" s="36">
        <f t="shared" si="229"/>
        <v>0</v>
      </c>
      <c r="AI472" s="36">
        <f t="shared" si="230"/>
        <v>0</v>
      </c>
      <c r="AJ472" s="34">
        <f>IF($B472="P",VLOOKUP($E472,'[2]Costeo-JUL26'!$B$9:$CQ$307,AJ$1,0),0)</f>
        <v>0</v>
      </c>
      <c r="AK472" s="16">
        <f>IF($B472="P",VLOOKUP($E472,'[2]Costeo-JUL26'!$B$9:$CQ$307,AK$1,0),0)*$G472</f>
        <v>0</v>
      </c>
      <c r="AL472" s="36">
        <f>IF($B472="P",VLOOKUP($E472,'[2]Costeo-JUL26'!$B$9:$CQ$307,AL$1,0),0)*$G472</f>
        <v>0</v>
      </c>
      <c r="AM472" s="35">
        <f>IF($B472="P",VLOOKUP($E472,'[2]Costeo-JUL26'!$B$9:$CQ$307,AM$1,0),0)</f>
        <v>0</v>
      </c>
      <c r="AN472" s="36">
        <f t="shared" si="231"/>
        <v>0</v>
      </c>
      <c r="AO472" s="36">
        <f t="shared" si="232"/>
        <v>0</v>
      </c>
      <c r="AP472" s="34">
        <f>IF($B472="P",VLOOKUP($E472,'[2]Costeo-JUL26'!$B$9:$CQ$307,AP$1,0),0)</f>
        <v>0</v>
      </c>
      <c r="AQ472" s="16">
        <f>IF($B472="P",VLOOKUP($E472,'[2]Costeo-JUL26'!$B$9:$CQ$307,AQ$1,0),0)*$G472</f>
        <v>0</v>
      </c>
      <c r="AR472" s="36">
        <f>IF($B472="P",VLOOKUP($E472,'[2]Costeo-JUL26'!$B$9:$CQ$307,AR$1,0),0)*$G472</f>
        <v>0</v>
      </c>
      <c r="AS472" s="35">
        <f>IF($B472="P",VLOOKUP($E472,'[2]Costeo-JUL26'!$B$9:$CQ$307,AS$1,0),0)</f>
        <v>0</v>
      </c>
      <c r="AT472" s="36">
        <f t="shared" si="233"/>
        <v>0</v>
      </c>
      <c r="AU472" s="36">
        <f t="shared" si="234"/>
        <v>0</v>
      </c>
      <c r="AV472" s="34">
        <f>IF($B472="P",VLOOKUP($E472,'[2]Costeo-JUL26'!$B$9:$CQ$307,AV$1,0),0)</f>
        <v>0</v>
      </c>
      <c r="AW472" s="16">
        <f>IF($B472="P",VLOOKUP($E472,'[2]Costeo-JUL26'!$B$9:$CQ$307,AW$1,0),0)*$G472</f>
        <v>0</v>
      </c>
      <c r="AX472" s="36">
        <f>IF($B472="P",VLOOKUP($E472,'[2]Costeo-JUL26'!$B$9:$CQ$307,AX$1,0),0)*$G472</f>
        <v>0</v>
      </c>
      <c r="AY472" s="35">
        <f>IF($B472="P",VLOOKUP($E472,'[2]Costeo-JUL26'!$B$9:$CQ$307,AY$1,0),0)</f>
        <v>0</v>
      </c>
      <c r="AZ472" s="36">
        <f t="shared" si="235"/>
        <v>0</v>
      </c>
      <c r="BA472" s="36">
        <f t="shared" si="236"/>
        <v>0</v>
      </c>
      <c r="BB472" s="34">
        <f>IF($B472="P",VLOOKUP($E472,'[2]Costeo-JUL26'!$B$9:$CQ$307,BB$1,0),0)</f>
        <v>0</v>
      </c>
      <c r="BC472" s="16">
        <f>IF($B472="P",VLOOKUP($E472,'[2]Costeo-JUL26'!$B$9:$CQ$307,BC$1,0),0)*$G472</f>
        <v>0</v>
      </c>
      <c r="BD472" s="36">
        <f>IF($B472="P",VLOOKUP($E472,'[2]Costeo-JUL26'!$B$9:$CQ$307,BD$1,0),0)*$G472</f>
        <v>0</v>
      </c>
      <c r="BE472" s="35">
        <f>IF($B472="P",VLOOKUP($E472,'[2]Costeo-JUL26'!$B$9:$CQ$307,BE$1,0),0)</f>
        <v>0</v>
      </c>
      <c r="BF472" s="36">
        <f t="shared" si="237"/>
        <v>0</v>
      </c>
      <c r="BG472" s="36">
        <f t="shared" si="238"/>
        <v>0</v>
      </c>
      <c r="BH472" s="34">
        <f>IF($B472="P",VLOOKUP($E472,'[2]Costeo-JUL26'!$B$9:$CQ$307,BH$1,0),0)</f>
        <v>0</v>
      </c>
      <c r="BI472" s="16">
        <f>IF($B472="P",VLOOKUP($E472,'[2]Costeo-JUL26'!$B$9:$CQ$307,BI$1,0),0)*$G472</f>
        <v>0</v>
      </c>
      <c r="BJ472" s="36">
        <f>IF($B472="P",VLOOKUP($E472,'[2]Costeo-JUL26'!$B$9:$CQ$307,BJ$1,0),0)*$G472</f>
        <v>0</v>
      </c>
      <c r="BK472" s="35">
        <f>IF(BH472=910319,0,IF($B472="P",VLOOKUP($E472,'[2]Costeo-JUL26'!$B$9:$CQ$307,BK$1,0),0))</f>
        <v>0</v>
      </c>
      <c r="BL472" s="36">
        <f t="shared" si="239"/>
        <v>0</v>
      </c>
      <c r="BM472" s="36">
        <f t="shared" si="240"/>
        <v>0</v>
      </c>
      <c r="BN472" s="34">
        <f>IF($B472="P",VLOOKUP($E472,'[2]Costeo-JUL26'!$B$9:$CQ$307,BN$1,0),0)</f>
        <v>0</v>
      </c>
      <c r="BO472" s="16">
        <f>IF($B472="P",VLOOKUP($E472,'[2]Costeo-JUL26'!$B$9:$CQ$307,BO$1,0),0)*$G472</f>
        <v>0</v>
      </c>
      <c r="BP472" s="36">
        <f>IF($B472="P",VLOOKUP($E472,'[2]Costeo-JUL26'!$B$9:$CQ$307,BP$1,0),0)*$G472</f>
        <v>0</v>
      </c>
      <c r="BQ472" s="35">
        <f>IF($B472="P",VLOOKUP($E472,'[2]Costeo-JUL26'!$B$9:$CQ$307,BQ$1,0),0)</f>
        <v>0</v>
      </c>
      <c r="BR472" s="36">
        <f t="shared" si="241"/>
        <v>0</v>
      </c>
      <c r="BS472" s="36">
        <f t="shared" si="242"/>
        <v>0</v>
      </c>
      <c r="BT472" s="34">
        <f>IF($B472="P",VLOOKUP($E472,'[2]Costeo-JUL26'!$B$9:$CQ$307,BT$1,0),0)</f>
        <v>0</v>
      </c>
      <c r="BU472" s="16">
        <f>IF($B472="P",VLOOKUP($E472,'[2]Costeo-JUL26'!$B$9:$CQ$307,BU$1,0),0)*$G472</f>
        <v>0</v>
      </c>
      <c r="BV472" s="36">
        <f>IF($B472="P",VLOOKUP($E472,'[2]Costeo-JUL26'!$B$9:$CQ$307,BV$1,0),0)*$G472</f>
        <v>0</v>
      </c>
      <c r="BW472" s="35">
        <f>IF($B472="P",VLOOKUP($E472,'[2]Costeo-JUL26'!$B$9:$CQ$307,BW$1,0),0)</f>
        <v>0</v>
      </c>
      <c r="BX472" s="36">
        <f t="shared" si="243"/>
        <v>0</v>
      </c>
      <c r="BY472" s="36">
        <f t="shared" si="244"/>
        <v>0</v>
      </c>
      <c r="BZ472" s="34">
        <f>IF($B472="P",VLOOKUP($E472,'[2]Costeo-JUL26'!$B$9:$CQ$307,BZ$1,0),0)</f>
        <v>0</v>
      </c>
      <c r="CA472" s="16">
        <f>IF($B472="P",VLOOKUP($E472,'[2]Costeo-JUL26'!$B$9:$CQ$307,CA$1,0),0)*$G472</f>
        <v>0</v>
      </c>
      <c r="CB472" s="36">
        <f>IF($B472="P",VLOOKUP($E472,'[2]Costeo-JUL26'!$B$9:$CQ$307,CB$1,0),0)*$G472</f>
        <v>0</v>
      </c>
      <c r="CC472" s="35">
        <f>IF($B472="P",VLOOKUP($E472,'[2]Costeo-JUL26'!$B$9:$CQ$307,CC$1,0),0)</f>
        <v>0</v>
      </c>
      <c r="CD472" s="36">
        <f t="shared" si="245"/>
        <v>0</v>
      </c>
      <c r="CE472" s="36">
        <f t="shared" si="246"/>
        <v>0</v>
      </c>
      <c r="CF472" s="37">
        <f t="shared" si="218"/>
        <v>0</v>
      </c>
      <c r="CG472" s="36">
        <f>IF($B472="r",VLOOKUP($E472,'[2]Costeo-JUL26'!$B$9:$CQ$307,CG$1,0),0)*$G472</f>
        <v>239500.11133603239</v>
      </c>
      <c r="CH472" s="35">
        <f>VLOOKUP($E472,'[2]TEORICOS (05.26)'!$A$8:$T$251,CH$1,0)</f>
        <v>0.05</v>
      </c>
      <c r="CI472" s="36">
        <f t="shared" si="247"/>
        <v>170952.90043319843</v>
      </c>
      <c r="CJ472" s="37">
        <f t="shared" si="248"/>
        <v>410453.01176923083</v>
      </c>
      <c r="CM472" s="16">
        <f>SUMIFS('[1]Ajuste Inventario'!$I:$I,'[1]Ajuste Inventario'!$B:$B,E472,'[1]Ajuste Inventario'!$S:$S,D472)*-1</f>
        <v>0</v>
      </c>
      <c r="CN472" s="36">
        <f t="shared" si="219"/>
        <v>0</v>
      </c>
      <c r="CP472" t="str">
        <f t="shared" si="220"/>
        <v>1418Org.Vtas Lobos</v>
      </c>
      <c r="CQ472" s="10" t="e">
        <f t="shared" si="221"/>
        <v>#DIV/0!</v>
      </c>
    </row>
    <row r="473" spans="1:95" x14ac:dyDescent="0.25">
      <c r="A473" s="30">
        <v>46204</v>
      </c>
      <c r="B473" s="31" t="str">
        <f>VLOOKUP($E473,'[2]TEORICOS (05.26)'!$A$8:$T$251,B$1,0)</f>
        <v>P</v>
      </c>
      <c r="C473" s="32" t="str">
        <f>VLOOKUP($E473,'[2]TEORICOS (05.26)'!$A$8:$T$251,C$1,0)</f>
        <v>Schweppes</v>
      </c>
      <c r="D473" t="s">
        <v>226</v>
      </c>
      <c r="E473">
        <v>1436</v>
      </c>
      <c r="F473" t="s">
        <v>112</v>
      </c>
      <c r="G473" s="16">
        <v>652.16600000000005</v>
      </c>
      <c r="H473" s="16">
        <v>1033.6831100000015</v>
      </c>
      <c r="I473" s="33">
        <v>8913092.5099999849</v>
      </c>
      <c r="J473" s="33">
        <v>8798780.4599999916</v>
      </c>
      <c r="K473" s="34">
        <f>IF($B473="P",VLOOKUP($E473,'[2]Costeo-JUL26'!$B$9:$CQ$307,K$1,0),0)</f>
        <v>905752</v>
      </c>
      <c r="L473" s="35">
        <f>VLOOKUP($E473,'[2]TEORICOS (05.26)'!$A$8:$T$251,L$1,0)</f>
        <v>0.2</v>
      </c>
      <c r="M473" s="36">
        <f t="shared" si="222"/>
        <v>1759756.0919999983</v>
      </c>
      <c r="N473" s="35">
        <f>IF($B473="P",VLOOKUP($E473,'[2]Costeo-JUL26'!$B$9:$CQ$307,N$1,0),0)</f>
        <v>2.5000000000000001E-2</v>
      </c>
      <c r="O473" s="36">
        <f t="shared" si="223"/>
        <v>43993.902299999958</v>
      </c>
      <c r="P473" s="36">
        <f>IF($B473="P",VLOOKUP($E473,'[2]Costeo-JUL26'!$B$9:$CQ$307,P$1,0),0)*H473</f>
        <v>0</v>
      </c>
      <c r="Q473" s="36">
        <f t="shared" si="224"/>
        <v>1803749.9942999983</v>
      </c>
      <c r="R473" s="34">
        <f>IF($B473="P",VLOOKUP($E473,'[2]Costeo-JUL26'!$B$9:$CQ$307,R$1,0),0)</f>
        <v>902332</v>
      </c>
      <c r="S473" s="16">
        <f>IF($B473="P",VLOOKUP($E473,'[2]Costeo-JUL26'!$B$9:$CQ$307,S$1,0),0)*$G473</f>
        <v>714.02394510000011</v>
      </c>
      <c r="T473" s="36">
        <f>IF($B473="P",VLOOKUP($E473,'[2]Costeo-JUL26'!$B$9:$CQ$307,T$1,0),0)*$G473</f>
        <v>498070.18372160045</v>
      </c>
      <c r="U473" s="35">
        <f>IF($B473="P",VLOOKUP($E473,'[2]Costeo-JUL26'!$B$9:$CQ$307,U$1,0),0)</f>
        <v>1.4999999999999999E-2</v>
      </c>
      <c r="V473" s="36">
        <f t="shared" si="225"/>
        <v>7471.0527558240065</v>
      </c>
      <c r="W473" s="36">
        <f t="shared" si="226"/>
        <v>505541.23647742445</v>
      </c>
      <c r="X473" s="34">
        <f>IF($B473="P",VLOOKUP($E473,'[2]Costeo-JUL26'!$B$9:$CQ$307,X$1,0),0)</f>
        <v>902338</v>
      </c>
      <c r="Y473" s="16">
        <f>IF($B473="P",VLOOKUP($E473,'[2]Costeo-JUL26'!$B$9:$CQ$307,Y$1,0),0)*$G473</f>
        <v>51.135031728000008</v>
      </c>
      <c r="Z473" s="36">
        <f>IF($B473="P",VLOOKUP($E473,'[2]Costeo-JUL26'!$B$9:$CQ$307,Z$1,0),0)*$G473</f>
        <v>14457.918870774723</v>
      </c>
      <c r="AA473" s="35">
        <f>IF($B473="P",VLOOKUP($E473,'[2]Costeo-JUL26'!$B$9:$CQ$307,AA$1,0),0)</f>
        <v>0.45</v>
      </c>
      <c r="AB473" s="36">
        <f t="shared" si="227"/>
        <v>6506.0634918486257</v>
      </c>
      <c r="AC473" s="36">
        <f t="shared" si="228"/>
        <v>20963.982362623348</v>
      </c>
      <c r="AD473" s="34">
        <f>IF($B473="P",VLOOKUP($E473,'[2]Costeo-JUL26'!$B$9:$CQ$307,AD$1,0),0)</f>
        <v>902256</v>
      </c>
      <c r="AE473" s="16">
        <f>IF($B473="P",VLOOKUP($E473,'[2]Costeo-JUL26'!$B$9:$CQ$307,AE$1,0),0)*$G473</f>
        <v>3912.9960000000001</v>
      </c>
      <c r="AF473" s="36">
        <f>IF($B473="P",VLOOKUP($E473,'[2]Costeo-JUL26'!$B$9:$CQ$307,AF$1,0),0)*$G473</f>
        <v>58570.506727200009</v>
      </c>
      <c r="AG473" s="35">
        <f>IF($B473="P",VLOOKUP($E473,'[2]Costeo-JUL26'!$B$9:$CQ$307,AG$1,0),0)</f>
        <v>6.0000000000000001E-3</v>
      </c>
      <c r="AH473" s="36">
        <f t="shared" si="229"/>
        <v>351.42304036320007</v>
      </c>
      <c r="AI473" s="36">
        <f t="shared" si="230"/>
        <v>58921.929767563211</v>
      </c>
      <c r="AJ473" s="34">
        <f>IF($B473="P",VLOOKUP($E473,'[2]Costeo-JUL26'!$B$9:$CQ$307,AJ$1,0),0)</f>
        <v>909867</v>
      </c>
      <c r="AK473" s="16">
        <f>IF($B473="P",VLOOKUP($E473,'[2]Costeo-JUL26'!$B$9:$CQ$307,AK$1,0),0)*$G473</f>
        <v>3912.9960000000001</v>
      </c>
      <c r="AL473" s="36">
        <f>IF($B473="P",VLOOKUP($E473,'[2]Costeo-JUL26'!$B$9:$CQ$307,AL$1,0),0)*$G473</f>
        <v>50799.766230720001</v>
      </c>
      <c r="AM473" s="35">
        <f>IF($B473="P",VLOOKUP($E473,'[2]Costeo-JUL26'!$B$9:$CQ$307,AM$1,0),0)</f>
        <v>1.7999999999999999E-2</v>
      </c>
      <c r="AN473" s="36">
        <f t="shared" si="231"/>
        <v>914.39579215295998</v>
      </c>
      <c r="AO473" s="36">
        <f t="shared" si="232"/>
        <v>51714.162022872959</v>
      </c>
      <c r="AP473" s="34">
        <f>IF($B473="P",VLOOKUP($E473,'[2]Costeo-JUL26'!$B$9:$CQ$307,AP$1,0),0)</f>
        <v>913486</v>
      </c>
      <c r="AQ473" s="16">
        <f>IF($B473="P",VLOOKUP($E473,'[2]Costeo-JUL26'!$B$9:$CQ$307,AQ$1,0),0)*$G473</f>
        <v>3912.9960000000001</v>
      </c>
      <c r="AR473" s="36">
        <f>IF($B473="P",VLOOKUP($E473,'[2]Costeo-JUL26'!$B$9:$CQ$307,AR$1,0),0)*$G473</f>
        <v>483006.15758897079</v>
      </c>
      <c r="AS473" s="35">
        <f>IF($B473="P",VLOOKUP($E473,'[2]Costeo-JUL26'!$B$9:$CQ$307,AS$1,0),0)</f>
        <v>0.02</v>
      </c>
      <c r="AT473" s="36">
        <f t="shared" si="233"/>
        <v>9660.1231517794167</v>
      </c>
      <c r="AU473" s="36">
        <f t="shared" si="234"/>
        <v>492666.2807407502</v>
      </c>
      <c r="AV473" s="34">
        <f>IF($B473="P",VLOOKUP($E473,'[2]Costeo-JUL26'!$B$9:$CQ$307,AV$1,0),0)</f>
        <v>917330</v>
      </c>
      <c r="AW473" s="16">
        <f>IF($B473="P",VLOOKUP($E473,'[2]Costeo-JUL26'!$B$9:$CQ$307,AW$1,0),0)*$G473</f>
        <v>15.195467800000001</v>
      </c>
      <c r="AX473" s="36">
        <f>IF($B473="P",VLOOKUP($E473,'[2]Costeo-JUL26'!$B$9:$CQ$307,AX$1,0),0)*$G473</f>
        <v>59738.038685983112</v>
      </c>
      <c r="AY473" s="35">
        <f>IF($B473="P",VLOOKUP($E473,'[2]Costeo-JUL26'!$B$9:$CQ$307,AY$1,0),0)</f>
        <v>0.03</v>
      </c>
      <c r="AZ473" s="36">
        <f t="shared" si="235"/>
        <v>1792.1411605794933</v>
      </c>
      <c r="BA473" s="36">
        <f t="shared" si="236"/>
        <v>61530.179846562605</v>
      </c>
      <c r="BB473" s="34">
        <f>IF($B473="P",VLOOKUP($E473,'[2]Costeo-JUL26'!$B$9:$CQ$307,BB$1,0),0)</f>
        <v>902311</v>
      </c>
      <c r="BC473" s="16">
        <f>IF($B473="P",VLOOKUP($E473,'[2]Costeo-JUL26'!$B$9:$CQ$307,BC$1,0),0)*$G473</f>
        <v>2.6203098214285721</v>
      </c>
      <c r="BD473" s="36">
        <f>IF($B473="P",VLOOKUP($E473,'[2]Costeo-JUL26'!$B$9:$CQ$307,BD$1,0),0)*$G473</f>
        <v>10275.924909656253</v>
      </c>
      <c r="BE473" s="35">
        <f>IF($B473="P",VLOOKUP($E473,'[2]Costeo-JUL26'!$B$9:$CQ$307,BE$1,0),0)</f>
        <v>0.03</v>
      </c>
      <c r="BF473" s="36">
        <f t="shared" si="237"/>
        <v>308.27774728968757</v>
      </c>
      <c r="BG473" s="36">
        <f t="shared" si="238"/>
        <v>10584.202656945939</v>
      </c>
      <c r="BH473" s="34">
        <f>IF($B473="P",VLOOKUP($E473,'[2]Costeo-JUL26'!$B$9:$CQ$307,BH$1,0),0)</f>
        <v>910319</v>
      </c>
      <c r="BI473" s="16">
        <f>IF($B473="P",VLOOKUP($E473,'[2]Costeo-JUL26'!$B$9:$CQ$307,BI$1,0),0)*$G473</f>
        <v>8.7343660714285711</v>
      </c>
      <c r="BJ473" s="36">
        <f>IF($B473="P",VLOOKUP($E473,'[2]Costeo-JUL26'!$B$9:$CQ$307,BJ$1,0),0)*$G473</f>
        <v>22836.000093750001</v>
      </c>
      <c r="BK473" s="35">
        <f>IF(BH473=910319,0,IF($B473="P",VLOOKUP($E473,'[2]Costeo-JUL26'!$B$9:$CQ$307,BK$1,0),0))</f>
        <v>0</v>
      </c>
      <c r="BL473" s="36">
        <f t="shared" si="239"/>
        <v>0</v>
      </c>
      <c r="BM473" s="36">
        <f t="shared" si="240"/>
        <v>22836.000093750001</v>
      </c>
      <c r="BN473" s="34">
        <f>IF($B473="P",VLOOKUP($E473,'[2]Costeo-JUL26'!$B$9:$CQ$307,BN$1,0),0)</f>
        <v>0</v>
      </c>
      <c r="BO473" s="16">
        <f>IF($B473="P",VLOOKUP($E473,'[2]Costeo-JUL26'!$B$9:$CQ$307,BO$1,0),0)*$G473</f>
        <v>0</v>
      </c>
      <c r="BP473" s="36">
        <f>IF($B473="P",VLOOKUP($E473,'[2]Costeo-JUL26'!$B$9:$CQ$307,BP$1,0),0)*$G473</f>
        <v>0</v>
      </c>
      <c r="BQ473" s="35">
        <f>IF($B473="P",VLOOKUP($E473,'[2]Costeo-JUL26'!$B$9:$CQ$307,BQ$1,0),0)</f>
        <v>0</v>
      </c>
      <c r="BR473" s="36">
        <f t="shared" si="241"/>
        <v>0</v>
      </c>
      <c r="BS473" s="36">
        <f t="shared" si="242"/>
        <v>0</v>
      </c>
      <c r="BT473" s="34">
        <f>IF($B473="P",VLOOKUP($E473,'[2]Costeo-JUL26'!$B$9:$CQ$307,BT$1,0),0)</f>
        <v>0</v>
      </c>
      <c r="BU473" s="16">
        <f>IF($B473="P",VLOOKUP($E473,'[2]Costeo-JUL26'!$B$9:$CQ$307,BU$1,0),0)*$G473</f>
        <v>0</v>
      </c>
      <c r="BV473" s="36">
        <f>IF($B473="P",VLOOKUP($E473,'[2]Costeo-JUL26'!$B$9:$CQ$307,BV$1,0),0)*$G473</f>
        <v>0</v>
      </c>
      <c r="BW473" s="35">
        <f>IF($B473="P",VLOOKUP($E473,'[2]Costeo-JUL26'!$B$9:$CQ$307,BW$1,0),0)</f>
        <v>0</v>
      </c>
      <c r="BX473" s="36">
        <f t="shared" si="243"/>
        <v>0</v>
      </c>
      <c r="BY473" s="36">
        <f t="shared" si="244"/>
        <v>0</v>
      </c>
      <c r="BZ473" s="34">
        <f>IF($B473="P",VLOOKUP($E473,'[2]Costeo-JUL26'!$B$9:$CQ$307,BZ$1,0),0)</f>
        <v>0</v>
      </c>
      <c r="CA473" s="16">
        <f>IF($B473="P",VLOOKUP($E473,'[2]Costeo-JUL26'!$B$9:$CQ$307,CA$1,0),0)*$G473</f>
        <v>0</v>
      </c>
      <c r="CB473" s="36">
        <f>IF($B473="P",VLOOKUP($E473,'[2]Costeo-JUL26'!$B$9:$CQ$307,CB$1,0),0)*$G473</f>
        <v>0</v>
      </c>
      <c r="CC473" s="35">
        <f>IF($B473="P",VLOOKUP($E473,'[2]Costeo-JUL26'!$B$9:$CQ$307,CC$1,0),0)</f>
        <v>0</v>
      </c>
      <c r="CD473" s="36">
        <f t="shared" si="245"/>
        <v>0</v>
      </c>
      <c r="CE473" s="36">
        <f t="shared" si="246"/>
        <v>0</v>
      </c>
      <c r="CF473" s="37">
        <f t="shared" si="218"/>
        <v>3028507.9682684909</v>
      </c>
      <c r="CG473" s="36">
        <f>IF($B473="r",VLOOKUP($E473,'[2]Costeo-JUL26'!$B$9:$CQ$307,CG$1,0),0)*$G473</f>
        <v>0</v>
      </c>
      <c r="CH473" s="35">
        <f>VLOOKUP($E473,'[2]TEORICOS (05.26)'!$A$8:$T$251,CH$1,0)</f>
        <v>0</v>
      </c>
      <c r="CI473" s="36">
        <f t="shared" si="247"/>
        <v>0</v>
      </c>
      <c r="CJ473" s="37">
        <f t="shared" si="248"/>
        <v>0</v>
      </c>
      <c r="CM473" s="16">
        <f>SUMIFS('[1]Ajuste Inventario'!$I:$I,'[1]Ajuste Inventario'!$B:$B,E473,'[1]Ajuste Inventario'!$S:$S,D473)*-1</f>
        <v>26.833333333333336</v>
      </c>
      <c r="CN473" s="36">
        <f t="shared" si="219"/>
        <v>124607.78975782929</v>
      </c>
      <c r="CP473" t="str">
        <f t="shared" si="220"/>
        <v>1436Org.Vtas Lobos</v>
      </c>
      <c r="CQ473" s="10">
        <f t="shared" si="221"/>
        <v>4643.7685624035757</v>
      </c>
    </row>
    <row r="474" spans="1:95" x14ac:dyDescent="0.25">
      <c r="A474" s="30">
        <v>46204</v>
      </c>
      <c r="B474" s="31" t="str">
        <f>VLOOKUP($E474,'[2]TEORICOS (05.26)'!$A$8:$T$251,B$1,0)</f>
        <v>P</v>
      </c>
      <c r="C474" s="32" t="str">
        <f>VLOOKUP($E474,'[2]TEORICOS (05.26)'!$A$8:$T$251,C$1,0)</f>
        <v>Schweppes</v>
      </c>
      <c r="D474" t="s">
        <v>226</v>
      </c>
      <c r="E474">
        <v>1459</v>
      </c>
      <c r="F474" t="s">
        <v>113</v>
      </c>
      <c r="G474" s="16">
        <v>205</v>
      </c>
      <c r="H474" s="16">
        <v>487.48999999999887</v>
      </c>
      <c r="I474" s="33">
        <v>3740669.4400000107</v>
      </c>
      <c r="J474" s="33">
        <v>3709982.0100000072</v>
      </c>
      <c r="K474" s="34">
        <f>IF($B474="P",VLOOKUP($E474,'[2]Costeo-JUL26'!$B$9:$CQ$307,K$1,0),0)</f>
        <v>905752</v>
      </c>
      <c r="L474" s="35">
        <f>VLOOKUP($E474,'[2]TEORICOS (05.26)'!$A$8:$T$251,L$1,0)</f>
        <v>0.2</v>
      </c>
      <c r="M474" s="36">
        <f t="shared" si="222"/>
        <v>741996.40200000152</v>
      </c>
      <c r="N474" s="35">
        <f>IF($B474="P",VLOOKUP($E474,'[2]Costeo-JUL26'!$B$9:$CQ$307,N$1,0),0)</f>
        <v>2.5000000000000001E-2</v>
      </c>
      <c r="O474" s="36">
        <f t="shared" si="223"/>
        <v>18549.910050000039</v>
      </c>
      <c r="P474" s="36">
        <f>IF($B474="P",VLOOKUP($E474,'[2]Costeo-JUL26'!$B$9:$CQ$307,P$1,0),0)*H474</f>
        <v>0</v>
      </c>
      <c r="Q474" s="36">
        <f t="shared" si="224"/>
        <v>760546.31205000158</v>
      </c>
      <c r="R474" s="34">
        <f>IF($B474="P",VLOOKUP($E474,'[2]Costeo-JUL26'!$B$9:$CQ$307,R$1,0),0)</f>
        <v>902332</v>
      </c>
      <c r="S474" s="16">
        <f>IF($B474="P",VLOOKUP($E474,'[2]Costeo-JUL26'!$B$9:$CQ$307,S$1,0),0)*$G474</f>
        <v>336.66637500000002</v>
      </c>
      <c r="T474" s="36">
        <f>IF($B474="P",VLOOKUP($E474,'[2]Costeo-JUL26'!$B$9:$CQ$307,T$1,0),0)*$G474</f>
        <v>234842.94105241934</v>
      </c>
      <c r="U474" s="35">
        <f>IF($B474="P",VLOOKUP($E474,'[2]Costeo-JUL26'!$B$9:$CQ$307,U$1,0),0)</f>
        <v>1.4999999999999999E-2</v>
      </c>
      <c r="V474" s="36">
        <f t="shared" si="225"/>
        <v>3522.6441157862901</v>
      </c>
      <c r="W474" s="36">
        <f t="shared" si="226"/>
        <v>238365.58516820564</v>
      </c>
      <c r="X474" s="34">
        <f>IF($B474="P",VLOOKUP($E474,'[2]Costeo-JUL26'!$B$9:$CQ$307,X$1,0),0)</f>
        <v>902338</v>
      </c>
      <c r="Y474" s="16">
        <f>IF($B474="P",VLOOKUP($E474,'[2]Costeo-JUL26'!$B$9:$CQ$307,Y$1,0),0)*$G474</f>
        <v>24.11046</v>
      </c>
      <c r="Z474" s="36">
        <f>IF($B474="P",VLOOKUP($E474,'[2]Costeo-JUL26'!$B$9:$CQ$307,Z$1,0),0)*$G474</f>
        <v>6816.9914604000005</v>
      </c>
      <c r="AA474" s="35">
        <f>IF($B474="P",VLOOKUP($E474,'[2]Costeo-JUL26'!$B$9:$CQ$307,AA$1,0),0)</f>
        <v>0.45</v>
      </c>
      <c r="AB474" s="36">
        <f t="shared" si="227"/>
        <v>3067.6461571800005</v>
      </c>
      <c r="AC474" s="36">
        <f t="shared" si="228"/>
        <v>9884.6376175800015</v>
      </c>
      <c r="AD474" s="34">
        <f>IF($B474="P",VLOOKUP($E474,'[2]Costeo-JUL26'!$B$9:$CQ$307,AD$1,0),0)</f>
        <v>902256</v>
      </c>
      <c r="AE474" s="16">
        <f>IF($B474="P",VLOOKUP($E474,'[2]Costeo-JUL26'!$B$9:$CQ$307,AE$1,0),0)*$G474</f>
        <v>1230</v>
      </c>
      <c r="AF474" s="36">
        <f>IF($B474="P",VLOOKUP($E474,'[2]Costeo-JUL26'!$B$9:$CQ$307,AF$1,0),0)*$G474</f>
        <v>18410.886000000002</v>
      </c>
      <c r="AG474" s="35">
        <f>IF($B474="P",VLOOKUP($E474,'[2]Costeo-JUL26'!$B$9:$CQ$307,AG$1,0),0)</f>
        <v>6.0000000000000001E-3</v>
      </c>
      <c r="AH474" s="36">
        <f t="shared" si="229"/>
        <v>110.46531600000002</v>
      </c>
      <c r="AI474" s="36">
        <f t="shared" si="230"/>
        <v>18521.351316000004</v>
      </c>
      <c r="AJ474" s="34">
        <f>IF($B474="P",VLOOKUP($E474,'[2]Costeo-JUL26'!$B$9:$CQ$307,AJ$1,0),0)</f>
        <v>923740</v>
      </c>
      <c r="AK474" s="16">
        <f>IF($B474="P",VLOOKUP($E474,'[2]Costeo-JUL26'!$B$9:$CQ$307,AK$1,0),0)*$G474</f>
        <v>1230</v>
      </c>
      <c r="AL474" s="36">
        <f>IF($B474="P",VLOOKUP($E474,'[2]Costeo-JUL26'!$B$9:$CQ$307,AL$1,0),0)*$G474</f>
        <v>18410.886000000002</v>
      </c>
      <c r="AM474" s="35">
        <f>IF($B474="P",VLOOKUP($E474,'[2]Costeo-JUL26'!$B$9:$CQ$307,AM$1,0),0)</f>
        <v>1.7999999999999999E-2</v>
      </c>
      <c r="AN474" s="36">
        <f t="shared" si="231"/>
        <v>331.39594800000003</v>
      </c>
      <c r="AO474" s="36">
        <f t="shared" si="232"/>
        <v>18742.281948000003</v>
      </c>
      <c r="AP474" s="34">
        <f>IF($B474="P",VLOOKUP($E474,'[2]Costeo-JUL26'!$B$9:$CQ$307,AP$1,0),0)</f>
        <v>916882</v>
      </c>
      <c r="AQ474" s="16">
        <f>IF($B474="P",VLOOKUP($E474,'[2]Costeo-JUL26'!$B$9:$CQ$307,AQ$1,0),0)*$G474</f>
        <v>1230</v>
      </c>
      <c r="AR474" s="36">
        <f>IF($B474="P",VLOOKUP($E474,'[2]Costeo-JUL26'!$B$9:$CQ$307,AR$1,0),0)*$G474</f>
        <v>200682.12590144228</v>
      </c>
      <c r="AS474" s="35">
        <f>IF($B474="P",VLOOKUP($E474,'[2]Costeo-JUL26'!$B$9:$CQ$307,AS$1,0),0)</f>
        <v>0.02</v>
      </c>
      <c r="AT474" s="36">
        <f t="shared" si="233"/>
        <v>4013.6425180288456</v>
      </c>
      <c r="AU474" s="36">
        <f t="shared" si="234"/>
        <v>204695.76841947113</v>
      </c>
      <c r="AV474" s="34">
        <f>IF($B474="P",VLOOKUP($E474,'[2]Costeo-JUL26'!$B$9:$CQ$307,AV$1,0),0)</f>
        <v>932442</v>
      </c>
      <c r="AW474" s="16">
        <f>IF($B474="P",VLOOKUP($E474,'[2]Costeo-JUL26'!$B$9:$CQ$307,AW$1,0),0)*$G474</f>
        <v>5.6784999999999997</v>
      </c>
      <c r="AX474" s="36">
        <f>IF($B474="P",VLOOKUP($E474,'[2]Costeo-JUL26'!$B$9:$CQ$307,AX$1,0),0)*$G474</f>
        <v>20960.901211900586</v>
      </c>
      <c r="AY474" s="35">
        <f>IF($B474="P",VLOOKUP($E474,'[2]Costeo-JUL26'!$B$9:$CQ$307,AY$1,0),0)</f>
        <v>0.03</v>
      </c>
      <c r="AZ474" s="36">
        <f t="shared" si="235"/>
        <v>628.8270363570175</v>
      </c>
      <c r="BA474" s="36">
        <f t="shared" si="236"/>
        <v>21589.728248257605</v>
      </c>
      <c r="BB474" s="34">
        <f>IF($B474="P",VLOOKUP($E474,'[2]Costeo-JUL26'!$B$9:$CQ$307,BB$1,0),0)</f>
        <v>902311</v>
      </c>
      <c r="BC474" s="16">
        <f>IF($B474="P",VLOOKUP($E474,'[2]Costeo-JUL26'!$B$9:$CQ$307,BC$1,0),0)*$G474</f>
        <v>0.89687500000000009</v>
      </c>
      <c r="BD474" s="36">
        <f>IF($B474="P",VLOOKUP($E474,'[2]Costeo-JUL26'!$B$9:$CQ$307,BD$1,0),0)*$G474</f>
        <v>3517.2253593750006</v>
      </c>
      <c r="BE474" s="35">
        <f>IF($B474="P",VLOOKUP($E474,'[2]Costeo-JUL26'!$B$9:$CQ$307,BE$1,0),0)</f>
        <v>0.03</v>
      </c>
      <c r="BF474" s="36">
        <f t="shared" si="237"/>
        <v>105.51676078125001</v>
      </c>
      <c r="BG474" s="36">
        <f t="shared" si="238"/>
        <v>3622.7421201562506</v>
      </c>
      <c r="BH474" s="34">
        <f>IF($B474="P",VLOOKUP($E474,'[2]Costeo-JUL26'!$B$9:$CQ$307,BH$1,0),0)</f>
        <v>933089</v>
      </c>
      <c r="BI474" s="16">
        <f>IF($B474="P",VLOOKUP($E474,'[2]Costeo-JUL26'!$B$9:$CQ$307,BI$1,0),0)*$G474</f>
        <v>7.6875</v>
      </c>
      <c r="BJ474" s="36">
        <f>IF($B474="P",VLOOKUP($E474,'[2]Costeo-JUL26'!$B$9:$CQ$307,BJ$1,0),0)*$G474</f>
        <v>5724.6701785714295</v>
      </c>
      <c r="BK474" s="35">
        <f>IF(BH474=910319,0,IF($B474="P",VLOOKUP($E474,'[2]Costeo-JUL26'!$B$9:$CQ$307,BK$1,0),0))</f>
        <v>0.02</v>
      </c>
      <c r="BL474" s="36">
        <f t="shared" si="239"/>
        <v>114.49340357142859</v>
      </c>
      <c r="BM474" s="36">
        <f t="shared" si="240"/>
        <v>5839.1635821428581</v>
      </c>
      <c r="BN474" s="34">
        <f>IF($B474="P",VLOOKUP($E474,'[2]Costeo-JUL26'!$B$9:$CQ$307,BN$1,0),0)</f>
        <v>0</v>
      </c>
      <c r="BO474" s="16">
        <f>IF($B474="P",VLOOKUP($E474,'[2]Costeo-JUL26'!$B$9:$CQ$307,BO$1,0),0)*$G474</f>
        <v>0</v>
      </c>
      <c r="BP474" s="36">
        <f>IF($B474="P",VLOOKUP($E474,'[2]Costeo-JUL26'!$B$9:$CQ$307,BP$1,0),0)*$G474</f>
        <v>0</v>
      </c>
      <c r="BQ474" s="35">
        <f>IF($B474="P",VLOOKUP($E474,'[2]Costeo-JUL26'!$B$9:$CQ$307,BQ$1,0),0)</f>
        <v>0</v>
      </c>
      <c r="BR474" s="36">
        <f t="shared" si="241"/>
        <v>0</v>
      </c>
      <c r="BS474" s="36">
        <f t="shared" si="242"/>
        <v>0</v>
      </c>
      <c r="BT474" s="34">
        <f>IF($B474="P",VLOOKUP($E474,'[2]Costeo-JUL26'!$B$9:$CQ$307,BT$1,0),0)</f>
        <v>0</v>
      </c>
      <c r="BU474" s="16">
        <f>IF($B474="P",VLOOKUP($E474,'[2]Costeo-JUL26'!$B$9:$CQ$307,BU$1,0),0)*$G474</f>
        <v>0</v>
      </c>
      <c r="BV474" s="36">
        <f>IF($B474="P",VLOOKUP($E474,'[2]Costeo-JUL26'!$B$9:$CQ$307,BV$1,0),0)*$G474</f>
        <v>0</v>
      </c>
      <c r="BW474" s="35">
        <f>IF($B474="P",VLOOKUP($E474,'[2]Costeo-JUL26'!$B$9:$CQ$307,BW$1,0),0)</f>
        <v>0</v>
      </c>
      <c r="BX474" s="36">
        <f t="shared" si="243"/>
        <v>0</v>
      </c>
      <c r="BY474" s="36">
        <f t="shared" si="244"/>
        <v>0</v>
      </c>
      <c r="BZ474" s="34">
        <f>IF($B474="P",VLOOKUP($E474,'[2]Costeo-JUL26'!$B$9:$CQ$307,BZ$1,0),0)</f>
        <v>0</v>
      </c>
      <c r="CA474" s="16">
        <f>IF($B474="P",VLOOKUP($E474,'[2]Costeo-JUL26'!$B$9:$CQ$307,CA$1,0),0)*$G474</f>
        <v>0</v>
      </c>
      <c r="CB474" s="36">
        <f>IF($B474="P",VLOOKUP($E474,'[2]Costeo-JUL26'!$B$9:$CQ$307,CB$1,0),0)*$G474</f>
        <v>0</v>
      </c>
      <c r="CC474" s="35">
        <f>IF($B474="P",VLOOKUP($E474,'[2]Costeo-JUL26'!$B$9:$CQ$307,CC$1,0),0)</f>
        <v>0</v>
      </c>
      <c r="CD474" s="36">
        <f t="shared" si="245"/>
        <v>0</v>
      </c>
      <c r="CE474" s="36">
        <f t="shared" si="246"/>
        <v>0</v>
      </c>
      <c r="CF474" s="37">
        <f t="shared" si="218"/>
        <v>1281807.5704698153</v>
      </c>
      <c r="CG474" s="36">
        <f>IF($B474="r",VLOOKUP($E474,'[2]Costeo-JUL26'!$B$9:$CQ$307,CG$1,0),0)*$G474</f>
        <v>0</v>
      </c>
      <c r="CH474" s="35">
        <f>VLOOKUP($E474,'[2]TEORICOS (05.26)'!$A$8:$T$251,CH$1,0)</f>
        <v>0</v>
      </c>
      <c r="CI474" s="36">
        <f t="shared" si="247"/>
        <v>0</v>
      </c>
      <c r="CJ474" s="37">
        <f t="shared" si="248"/>
        <v>0</v>
      </c>
      <c r="CM474" s="16">
        <f>SUMIFS('[1]Ajuste Inventario'!$I:$I,'[1]Ajuste Inventario'!$B:$B,E474,'[1]Ajuste Inventario'!$S:$S,D474)*-1</f>
        <v>19.333333333333336</v>
      </c>
      <c r="CN474" s="36">
        <f t="shared" si="219"/>
        <v>120885.9172150395</v>
      </c>
      <c r="CP474" t="str">
        <f t="shared" si="220"/>
        <v>1459Org.Vtas Lobos</v>
      </c>
      <c r="CQ474" s="10">
        <f t="shared" si="221"/>
        <v>6252.7198559503186</v>
      </c>
    </row>
    <row r="475" spans="1:95" x14ac:dyDescent="0.25">
      <c r="A475" s="30">
        <v>46204</v>
      </c>
      <c r="B475" s="31" t="str">
        <f>VLOOKUP($E475,'[2]TEORICOS (05.26)'!$A$8:$T$251,B$1,0)</f>
        <v>P</v>
      </c>
      <c r="C475" s="32" t="str">
        <f>VLOOKUP($E475,'[2]TEORICOS (05.26)'!$A$8:$T$251,C$1,0)</f>
        <v>Benedictino</v>
      </c>
      <c r="D475" t="s">
        <v>226</v>
      </c>
      <c r="E475">
        <v>1620</v>
      </c>
      <c r="F475" t="s">
        <v>114</v>
      </c>
      <c r="G475" s="16">
        <v>511</v>
      </c>
      <c r="H475" s="16">
        <v>540.12700000000007</v>
      </c>
      <c r="I475" s="33">
        <v>5044882.9400000079</v>
      </c>
      <c r="J475" s="33">
        <v>4619578.6200000066</v>
      </c>
      <c r="K475" s="34">
        <f>IF($B475="P",VLOOKUP($E475,'[2]Costeo-JUL26'!$B$9:$CQ$307,K$1,0),0)</f>
        <v>939154</v>
      </c>
      <c r="L475" s="35">
        <f>VLOOKUP($E475,'[2]TEORICOS (05.26)'!$A$8:$T$251,L$1,0)</f>
        <v>2.5000000000000001E-2</v>
      </c>
      <c r="M475" s="36">
        <f t="shared" si="222"/>
        <v>115489.46550000017</v>
      </c>
      <c r="N475" s="35">
        <f>IF($B475="P",VLOOKUP($E475,'[2]Costeo-JUL26'!$B$9:$CQ$307,N$1,0),0)</f>
        <v>0.02</v>
      </c>
      <c r="O475" s="36">
        <f t="shared" si="223"/>
        <v>2309.7893100000033</v>
      </c>
      <c r="P475" s="36">
        <f>IF($B475="P",VLOOKUP($E475,'[2]Costeo-JUL26'!$B$9:$CQ$307,P$1,0),0)*H475</f>
        <v>0</v>
      </c>
      <c r="Q475" s="36">
        <f t="shared" si="224"/>
        <v>117799.25481000017</v>
      </c>
      <c r="R475" s="34">
        <f>IF($B475="P",VLOOKUP($E475,'[2]Costeo-JUL26'!$B$9:$CQ$307,R$1,0),0)</f>
        <v>0</v>
      </c>
      <c r="S475" s="16">
        <f>IF($B475="P",VLOOKUP($E475,'[2]Costeo-JUL26'!$B$9:$CQ$307,S$1,0),0)*$G475</f>
        <v>0</v>
      </c>
      <c r="T475" s="36">
        <f>IF($B475="P",VLOOKUP($E475,'[2]Costeo-JUL26'!$B$9:$CQ$307,T$1,0),0)*$G475</f>
        <v>0</v>
      </c>
      <c r="U475" s="35">
        <f>IF($B475="P",VLOOKUP($E475,'[2]Costeo-JUL26'!$B$9:$CQ$307,U$1,0),0)</f>
        <v>0</v>
      </c>
      <c r="V475" s="36">
        <f t="shared" si="225"/>
        <v>0</v>
      </c>
      <c r="W475" s="36">
        <f t="shared" si="226"/>
        <v>0</v>
      </c>
      <c r="X475" s="34">
        <f>IF($B475="P",VLOOKUP($E475,'[2]Costeo-JUL26'!$B$9:$CQ$307,X$1,0),0)</f>
        <v>902338</v>
      </c>
      <c r="Y475" s="16">
        <f>IF($B475="P",VLOOKUP($E475,'[2]Costeo-JUL26'!$B$9:$CQ$307,Y$1,0),0)*$G475</f>
        <v>20.033244</v>
      </c>
      <c r="Z475" s="36">
        <f>IF($B475="P",VLOOKUP($E475,'[2]Costeo-JUL26'!$B$9:$CQ$307,Z$1,0),0)*$G475</f>
        <v>5664.1994085600008</v>
      </c>
      <c r="AA475" s="35">
        <f>IF($B475="P",VLOOKUP($E475,'[2]Costeo-JUL26'!$B$9:$CQ$307,AA$1,0),0)</f>
        <v>0.45</v>
      </c>
      <c r="AB475" s="36">
        <f t="shared" si="227"/>
        <v>2548.8897338520005</v>
      </c>
      <c r="AC475" s="36">
        <f t="shared" si="228"/>
        <v>8213.0891424120018</v>
      </c>
      <c r="AD475" s="34">
        <f>IF($B475="P",VLOOKUP($E475,'[2]Costeo-JUL26'!$B$9:$CQ$307,AD$1,0),0)</f>
        <v>931150</v>
      </c>
      <c r="AE475" s="16">
        <f>IF($B475="P",VLOOKUP($E475,'[2]Costeo-JUL26'!$B$9:$CQ$307,AE$1,0),0)*$G475</f>
        <v>6132</v>
      </c>
      <c r="AF475" s="36">
        <f>IF($B475="P",VLOOKUP($E475,'[2]Costeo-JUL26'!$B$9:$CQ$307,AF$1,0),0)*$G475</f>
        <v>91785.002399999998</v>
      </c>
      <c r="AG475" s="35">
        <f>IF($B475="P",VLOOKUP($E475,'[2]Costeo-JUL26'!$B$9:$CQ$307,AG$1,0),0)</f>
        <v>6.0000000000000001E-3</v>
      </c>
      <c r="AH475" s="36">
        <f t="shared" si="229"/>
        <v>550.71001439999998</v>
      </c>
      <c r="AI475" s="36">
        <f t="shared" si="230"/>
        <v>92335.712414399997</v>
      </c>
      <c r="AJ475" s="34">
        <f>IF($B475="P",VLOOKUP($E475,'[2]Costeo-JUL26'!$B$9:$CQ$307,AJ$1,0),0)</f>
        <v>936448</v>
      </c>
      <c r="AK475" s="16">
        <f>IF($B475="P",VLOOKUP($E475,'[2]Costeo-JUL26'!$B$9:$CQ$307,AK$1,0),0)*$G475</f>
        <v>6132</v>
      </c>
      <c r="AL475" s="36">
        <f>IF($B475="P",VLOOKUP($E475,'[2]Costeo-JUL26'!$B$9:$CQ$307,AL$1,0),0)*$G475</f>
        <v>35169.104879999999</v>
      </c>
      <c r="AM475" s="35">
        <f>IF($B475="P",VLOOKUP($E475,'[2]Costeo-JUL26'!$B$9:$CQ$307,AM$1,0),0)</f>
        <v>1.7999999999999999E-2</v>
      </c>
      <c r="AN475" s="36">
        <f t="shared" si="231"/>
        <v>633.04388783999991</v>
      </c>
      <c r="AO475" s="36">
        <f t="shared" si="232"/>
        <v>35802.148767840001</v>
      </c>
      <c r="AP475" s="34">
        <f>IF($B475="P",VLOOKUP($E475,'[2]Costeo-JUL26'!$B$9:$CQ$307,AP$1,0),0)</f>
        <v>939863</v>
      </c>
      <c r="AQ475" s="16">
        <f>IF($B475="P",VLOOKUP($E475,'[2]Costeo-JUL26'!$B$9:$CQ$307,AQ$1,0),0)*$G475</f>
        <v>6132</v>
      </c>
      <c r="AR475" s="36">
        <f>IF($B475="P",VLOOKUP($E475,'[2]Costeo-JUL26'!$B$9:$CQ$307,AR$1,0),0)*$G475</f>
        <v>403399.62935999996</v>
      </c>
      <c r="AS475" s="35">
        <f>IF($B475="P",VLOOKUP($E475,'[2]Costeo-JUL26'!$B$9:$CQ$307,AS$1,0),0)</f>
        <v>0.02</v>
      </c>
      <c r="AT475" s="36">
        <f t="shared" si="233"/>
        <v>8067.9925871999994</v>
      </c>
      <c r="AU475" s="36">
        <f t="shared" si="234"/>
        <v>411467.62194719998</v>
      </c>
      <c r="AV475" s="34">
        <f>IF($B475="P",VLOOKUP($E475,'[2]Costeo-JUL26'!$B$9:$CQ$307,AV$1,0),0)</f>
        <v>932317</v>
      </c>
      <c r="AW475" s="16">
        <f>IF($B475="P",VLOOKUP($E475,'[2]Costeo-JUL26'!$B$9:$CQ$307,AW$1,0),0)*$G475</f>
        <v>9.3002000000000002</v>
      </c>
      <c r="AX475" s="36">
        <f>IF($B475="P",VLOOKUP($E475,'[2]Costeo-JUL26'!$B$9:$CQ$307,AX$1,0),0)*$G475</f>
        <v>39970.399559999998</v>
      </c>
      <c r="AY475" s="35">
        <f>IF($B475="P",VLOOKUP($E475,'[2]Costeo-JUL26'!$B$9:$CQ$307,AY$1,0),0)</f>
        <v>0.03</v>
      </c>
      <c r="AZ475" s="36">
        <f t="shared" si="235"/>
        <v>1199.1119867999998</v>
      </c>
      <c r="BA475" s="36">
        <f t="shared" si="236"/>
        <v>41169.5115468</v>
      </c>
      <c r="BB475" s="34">
        <f>IF($B475="P",VLOOKUP($E475,'[2]Costeo-JUL26'!$B$9:$CQ$307,BB$1,0),0)</f>
        <v>902311</v>
      </c>
      <c r="BC475" s="16">
        <f>IF($B475="P",VLOOKUP($E475,'[2]Costeo-JUL26'!$B$9:$CQ$307,BC$1,0),0)*$G475</f>
        <v>1.4194444444444445</v>
      </c>
      <c r="BD475" s="36">
        <f>IF($B475="P",VLOOKUP($E475,'[2]Costeo-JUL26'!$B$9:$CQ$307,BD$1,0),0)*$G475</f>
        <v>5566.5572083333345</v>
      </c>
      <c r="BE475" s="35">
        <f>IF($B475="P",VLOOKUP($E475,'[2]Costeo-JUL26'!$B$9:$CQ$307,BE$1,0),0)</f>
        <v>0.03</v>
      </c>
      <c r="BF475" s="36">
        <f t="shared" si="237"/>
        <v>166.99671625000002</v>
      </c>
      <c r="BG475" s="36">
        <f t="shared" si="238"/>
        <v>5733.5539245833343</v>
      </c>
      <c r="BH475" s="34">
        <f>IF($B475="P",VLOOKUP($E475,'[2]Costeo-JUL26'!$B$9:$CQ$307,BH$1,0),0)</f>
        <v>933089</v>
      </c>
      <c r="BI475" s="16">
        <f>IF($B475="P",VLOOKUP($E475,'[2]Costeo-JUL26'!$B$9:$CQ$307,BI$1,0),0)*$G475</f>
        <v>17.743055555555557</v>
      </c>
      <c r="BJ475" s="36">
        <f>IF($B475="P",VLOOKUP($E475,'[2]Costeo-JUL26'!$B$9:$CQ$307,BJ$1,0),0)*$G475</f>
        <v>13212.76631097561</v>
      </c>
      <c r="BK475" s="35">
        <f>IF(BH475=910319,0,IF($B475="P",VLOOKUP($E475,'[2]Costeo-JUL26'!$B$9:$CQ$307,BK$1,0),0))</f>
        <v>0.02</v>
      </c>
      <c r="BL475" s="36">
        <f t="shared" si="239"/>
        <v>264.2553262195122</v>
      </c>
      <c r="BM475" s="36">
        <f t="shared" si="240"/>
        <v>13477.021637195123</v>
      </c>
      <c r="BN475" s="34">
        <f>IF($B475="P",VLOOKUP($E475,'[2]Costeo-JUL26'!$B$9:$CQ$307,BN$1,0),0)</f>
        <v>0</v>
      </c>
      <c r="BO475" s="16">
        <f>IF($B475="P",VLOOKUP($E475,'[2]Costeo-JUL26'!$B$9:$CQ$307,BO$1,0),0)*$G475</f>
        <v>0</v>
      </c>
      <c r="BP475" s="36">
        <f>IF($B475="P",VLOOKUP($E475,'[2]Costeo-JUL26'!$B$9:$CQ$307,BP$1,0),0)*$G475</f>
        <v>0</v>
      </c>
      <c r="BQ475" s="35">
        <f>IF($B475="P",VLOOKUP($E475,'[2]Costeo-JUL26'!$B$9:$CQ$307,BQ$1,0),0)</f>
        <v>0</v>
      </c>
      <c r="BR475" s="36">
        <f t="shared" si="241"/>
        <v>0</v>
      </c>
      <c r="BS475" s="36">
        <f t="shared" si="242"/>
        <v>0</v>
      </c>
      <c r="BT475" s="34">
        <f>IF($B475="P",VLOOKUP($E475,'[2]Costeo-JUL26'!$B$9:$CQ$307,BT$1,0),0)</f>
        <v>0</v>
      </c>
      <c r="BU475" s="16">
        <f>IF($B475="P",VLOOKUP($E475,'[2]Costeo-JUL26'!$B$9:$CQ$307,BU$1,0),0)*$G475</f>
        <v>0</v>
      </c>
      <c r="BV475" s="36">
        <f>IF($B475="P",VLOOKUP($E475,'[2]Costeo-JUL26'!$B$9:$CQ$307,BV$1,0),0)*$G475</f>
        <v>0</v>
      </c>
      <c r="BW475" s="35">
        <f>IF($B475="P",VLOOKUP($E475,'[2]Costeo-JUL26'!$B$9:$CQ$307,BW$1,0),0)</f>
        <v>0</v>
      </c>
      <c r="BX475" s="36">
        <f t="shared" si="243"/>
        <v>0</v>
      </c>
      <c r="BY475" s="36">
        <f t="shared" si="244"/>
        <v>0</v>
      </c>
      <c r="BZ475" s="34">
        <f>IF($B475="P",VLOOKUP($E475,'[2]Costeo-JUL26'!$B$9:$CQ$307,BZ$1,0),0)</f>
        <v>0</v>
      </c>
      <c r="CA475" s="16">
        <f>IF($B475="P",VLOOKUP($E475,'[2]Costeo-JUL26'!$B$9:$CQ$307,CA$1,0),0)*$G475</f>
        <v>0</v>
      </c>
      <c r="CB475" s="36">
        <f>IF($B475="P",VLOOKUP($E475,'[2]Costeo-JUL26'!$B$9:$CQ$307,CB$1,0),0)*$G475</f>
        <v>0</v>
      </c>
      <c r="CC475" s="35">
        <f>IF($B475="P",VLOOKUP($E475,'[2]Costeo-JUL26'!$B$9:$CQ$307,CC$1,0),0)</f>
        <v>0</v>
      </c>
      <c r="CD475" s="36">
        <f t="shared" si="245"/>
        <v>0</v>
      </c>
      <c r="CE475" s="36">
        <f t="shared" si="246"/>
        <v>0</v>
      </c>
      <c r="CF475" s="37">
        <f t="shared" si="218"/>
        <v>725997.91419043066</v>
      </c>
      <c r="CG475" s="36">
        <f>IF($B475="r",VLOOKUP($E475,'[2]Costeo-JUL26'!$B$9:$CQ$307,CG$1,0),0)*$G475</f>
        <v>0</v>
      </c>
      <c r="CH475" s="35">
        <f>VLOOKUP($E475,'[2]TEORICOS (05.26)'!$A$8:$T$251,CH$1,0)</f>
        <v>0</v>
      </c>
      <c r="CI475" s="36">
        <f t="shared" si="247"/>
        <v>0</v>
      </c>
      <c r="CJ475" s="37">
        <f t="shared" si="248"/>
        <v>0</v>
      </c>
      <c r="CM475" s="16">
        <f>SUMIFS('[1]Ajuste Inventario'!$I:$I,'[1]Ajuste Inventario'!$B:$B,E475,'[1]Ajuste Inventario'!$S:$S,D475)*-1</f>
        <v>11.250000000000002</v>
      </c>
      <c r="CN475" s="36">
        <f t="shared" si="219"/>
        <v>15983.320028654298</v>
      </c>
      <c r="CP475" t="str">
        <f t="shared" si="220"/>
        <v>1620Org.Vtas Lobos</v>
      </c>
      <c r="CQ475" s="10">
        <f t="shared" si="221"/>
        <v>1420.739558102604</v>
      </c>
    </row>
    <row r="476" spans="1:95" x14ac:dyDescent="0.25">
      <c r="A476" s="30">
        <v>46204</v>
      </c>
      <c r="B476" s="31" t="str">
        <f>VLOOKUP($E476,'[2]TEORICOS (05.26)'!$A$8:$T$251,B$1,0)</f>
        <v>P</v>
      </c>
      <c r="C476" s="32" t="str">
        <f>VLOOKUP($E476,'[2]TEORICOS (05.26)'!$A$8:$T$251,C$1,0)</f>
        <v>Benedictino</v>
      </c>
      <c r="D476" t="s">
        <v>226</v>
      </c>
      <c r="E476">
        <v>1640</v>
      </c>
      <c r="F476" t="s">
        <v>115</v>
      </c>
      <c r="G476" s="16">
        <v>129</v>
      </c>
      <c r="H476" s="16">
        <v>204.465</v>
      </c>
      <c r="I476" s="33">
        <v>896718.71</v>
      </c>
      <c r="J476" s="33">
        <v>887834.41999999993</v>
      </c>
      <c r="K476" s="34">
        <f>IF($B476="P",VLOOKUP($E476,'[2]Costeo-JUL26'!$B$9:$CQ$307,K$1,0),0)</f>
        <v>939154</v>
      </c>
      <c r="L476" s="35">
        <f>VLOOKUP($E476,'[2]TEORICOS (05.26)'!$A$8:$T$251,L$1,0)</f>
        <v>2.5000000000000001E-2</v>
      </c>
      <c r="M476" s="36">
        <f t="shared" si="222"/>
        <v>22195.860499999999</v>
      </c>
      <c r="N476" s="35">
        <f>IF($B476="P",VLOOKUP($E476,'[2]Costeo-JUL26'!$B$9:$CQ$307,N$1,0),0)</f>
        <v>0.02</v>
      </c>
      <c r="O476" s="36">
        <f t="shared" si="223"/>
        <v>443.91721000000001</v>
      </c>
      <c r="P476" s="36">
        <f>IF($B476="P",VLOOKUP($E476,'[2]Costeo-JUL26'!$B$9:$CQ$307,P$1,0),0)*H476</f>
        <v>0</v>
      </c>
      <c r="Q476" s="36">
        <f t="shared" si="224"/>
        <v>22639.777709999998</v>
      </c>
      <c r="R476" s="34">
        <f>IF($B476="P",VLOOKUP($E476,'[2]Costeo-JUL26'!$B$9:$CQ$307,R$1,0),0)</f>
        <v>0</v>
      </c>
      <c r="S476" s="16">
        <f>IF($B476="P",VLOOKUP($E476,'[2]Costeo-JUL26'!$B$9:$CQ$307,S$1,0),0)*$G476</f>
        <v>0</v>
      </c>
      <c r="T476" s="36">
        <f>IF($B476="P",VLOOKUP($E476,'[2]Costeo-JUL26'!$B$9:$CQ$307,T$1,0),0)*$G476</f>
        <v>0</v>
      </c>
      <c r="U476" s="35">
        <f>IF($B476="P",VLOOKUP($E476,'[2]Costeo-JUL26'!$B$9:$CQ$307,U$1,0),0)</f>
        <v>0</v>
      </c>
      <c r="V476" s="36">
        <f t="shared" si="225"/>
        <v>0</v>
      </c>
      <c r="W476" s="36">
        <f t="shared" si="226"/>
        <v>0</v>
      </c>
      <c r="X476" s="34">
        <f>IF($B476="P",VLOOKUP($E476,'[2]Costeo-JUL26'!$B$9:$CQ$307,X$1,0),0)</f>
        <v>902338</v>
      </c>
      <c r="Y476" s="16">
        <f>IF($B476="P",VLOOKUP($E476,'[2]Costeo-JUL26'!$B$9:$CQ$307,Y$1,0),0)*$G476</f>
        <v>7.5859740000000002</v>
      </c>
      <c r="Z476" s="36">
        <f>IF($B476="P",VLOOKUP($E476,'[2]Costeo-JUL26'!$B$9:$CQ$307,Z$1,0),0)*$G476</f>
        <v>2144.8582887600001</v>
      </c>
      <c r="AA476" s="35">
        <f>IF($B476="P",VLOOKUP($E476,'[2]Costeo-JUL26'!$B$9:$CQ$307,AA$1,0),0)</f>
        <v>0.45</v>
      </c>
      <c r="AB476" s="36">
        <f t="shared" si="227"/>
        <v>965.18622994200007</v>
      </c>
      <c r="AC476" s="36">
        <f t="shared" si="228"/>
        <v>3110.044518702</v>
      </c>
      <c r="AD476" s="34">
        <f>IF($B476="P",VLOOKUP($E476,'[2]Costeo-JUL26'!$B$9:$CQ$307,AD$1,0),0)</f>
        <v>931150</v>
      </c>
      <c r="AE476" s="16">
        <f>IF($B476="P",VLOOKUP($E476,'[2]Costeo-JUL26'!$B$9:$CQ$307,AE$1,0),0)*$G476</f>
        <v>774</v>
      </c>
      <c r="AF476" s="36">
        <f>IF($B476="P",VLOOKUP($E476,'[2]Costeo-JUL26'!$B$9:$CQ$307,AF$1,0),0)*$G476</f>
        <v>11585.3868</v>
      </c>
      <c r="AG476" s="35">
        <f>IF($B476="P",VLOOKUP($E476,'[2]Costeo-JUL26'!$B$9:$CQ$307,AG$1,0),0)</f>
        <v>6.0000000000000001E-3</v>
      </c>
      <c r="AH476" s="36">
        <f t="shared" si="229"/>
        <v>69.512320799999998</v>
      </c>
      <c r="AI476" s="36">
        <f t="shared" si="230"/>
        <v>11654.899120800001</v>
      </c>
      <c r="AJ476" s="34">
        <f>IF($B476="P",VLOOKUP($E476,'[2]Costeo-JUL26'!$B$9:$CQ$307,AJ$1,0),0)</f>
        <v>936449</v>
      </c>
      <c r="AK476" s="16">
        <f>IF($B476="P",VLOOKUP($E476,'[2]Costeo-JUL26'!$B$9:$CQ$307,AK$1,0),0)*$G476</f>
        <v>774</v>
      </c>
      <c r="AL476" s="36">
        <f>IF($B476="P",VLOOKUP($E476,'[2]Costeo-JUL26'!$B$9:$CQ$307,AL$1,0),0)*$G476</f>
        <v>15611.59548</v>
      </c>
      <c r="AM476" s="35">
        <f>IF($B476="P",VLOOKUP($E476,'[2]Costeo-JUL26'!$B$9:$CQ$307,AM$1,0),0)</f>
        <v>1.7999999999999999E-2</v>
      </c>
      <c r="AN476" s="36">
        <f t="shared" si="231"/>
        <v>281.00871863999998</v>
      </c>
      <c r="AO476" s="36">
        <f t="shared" si="232"/>
        <v>15892.60419864</v>
      </c>
      <c r="AP476" s="34">
        <f>IF($B476="P",VLOOKUP($E476,'[2]Costeo-JUL26'!$B$9:$CQ$307,AP$1,0),0)</f>
        <v>939522</v>
      </c>
      <c r="AQ476" s="16">
        <f>IF($B476="P",VLOOKUP($E476,'[2]Costeo-JUL26'!$B$9:$CQ$307,AQ$1,0),0)*$G476</f>
        <v>774</v>
      </c>
      <c r="AR476" s="36">
        <f>IF($B476="P",VLOOKUP($E476,'[2]Costeo-JUL26'!$B$9:$CQ$307,AR$1,0),0)*$G476</f>
        <v>94034.753729838718</v>
      </c>
      <c r="AS476" s="35">
        <f>IF($B476="P",VLOOKUP($E476,'[2]Costeo-JUL26'!$B$9:$CQ$307,AS$1,0),0)</f>
        <v>0.02</v>
      </c>
      <c r="AT476" s="36">
        <f t="shared" si="233"/>
        <v>1880.6950745967745</v>
      </c>
      <c r="AU476" s="36">
        <f t="shared" si="234"/>
        <v>95915.448804435495</v>
      </c>
      <c r="AV476" s="34">
        <f>IF($B476="P",VLOOKUP($E476,'[2]Costeo-JUL26'!$B$9:$CQ$307,AV$1,0),0)</f>
        <v>932317</v>
      </c>
      <c r="AW476" s="16">
        <f>IF($B476="P",VLOOKUP($E476,'[2]Costeo-JUL26'!$B$9:$CQ$307,AW$1,0),0)*$G476</f>
        <v>2.8379999999999996</v>
      </c>
      <c r="AX476" s="36">
        <f>IF($B476="P",VLOOKUP($E476,'[2]Costeo-JUL26'!$B$9:$CQ$307,AX$1,0),0)*$G476</f>
        <v>12197.1564</v>
      </c>
      <c r="AY476" s="35">
        <f>IF($B476="P",VLOOKUP($E476,'[2]Costeo-JUL26'!$B$9:$CQ$307,AY$1,0),0)</f>
        <v>0.03</v>
      </c>
      <c r="AZ476" s="36">
        <f t="shared" si="235"/>
        <v>365.914692</v>
      </c>
      <c r="BA476" s="36">
        <f t="shared" si="236"/>
        <v>12563.071092</v>
      </c>
      <c r="BB476" s="34">
        <f>IF($B476="P",VLOOKUP($E476,'[2]Costeo-JUL26'!$B$9:$CQ$307,BB$1,0),0)</f>
        <v>902311</v>
      </c>
      <c r="BC476" s="16">
        <f>IF($B476="P",VLOOKUP($E476,'[2]Costeo-JUL26'!$B$9:$CQ$307,BC$1,0),0)*$G476</f>
        <v>0.53749999999999998</v>
      </c>
      <c r="BD476" s="36">
        <f>IF($B476="P",VLOOKUP($E476,'[2]Costeo-JUL26'!$B$9:$CQ$307,BD$1,0),0)*$G476</f>
        <v>2107.8841875000003</v>
      </c>
      <c r="BE476" s="35">
        <f>IF($B476="P",VLOOKUP($E476,'[2]Costeo-JUL26'!$B$9:$CQ$307,BE$1,0),0)</f>
        <v>0.03</v>
      </c>
      <c r="BF476" s="36">
        <f t="shared" si="237"/>
        <v>63.236525625000006</v>
      </c>
      <c r="BG476" s="36">
        <f t="shared" si="238"/>
        <v>2171.1207131250003</v>
      </c>
      <c r="BH476" s="34">
        <f>IF($B476="P",VLOOKUP($E476,'[2]Costeo-JUL26'!$B$9:$CQ$307,BH$1,0),0)</f>
        <v>933089</v>
      </c>
      <c r="BI476" s="16">
        <f>IF($B476="P",VLOOKUP($E476,'[2]Costeo-JUL26'!$B$9:$CQ$307,BI$1,0),0)*$G476</f>
        <v>3.4553571428571428</v>
      </c>
      <c r="BJ476" s="36">
        <f>IF($B476="P",VLOOKUP($E476,'[2]Costeo-JUL26'!$B$9:$CQ$307,BJ$1,0),0)*$G476</f>
        <v>2573.1095924589349</v>
      </c>
      <c r="BK476" s="35">
        <f>IF(BH476=910319,0,IF($B476="P",VLOOKUP($E476,'[2]Costeo-JUL26'!$B$9:$CQ$307,BK$1,0),0))</f>
        <v>0.02</v>
      </c>
      <c r="BL476" s="36">
        <f t="shared" si="239"/>
        <v>51.462191849178701</v>
      </c>
      <c r="BM476" s="36">
        <f t="shared" si="240"/>
        <v>2624.5717843081138</v>
      </c>
      <c r="BN476" s="34">
        <f>IF($B476="P",VLOOKUP($E476,'[2]Costeo-JUL26'!$B$9:$CQ$307,BN$1,0),0)</f>
        <v>0</v>
      </c>
      <c r="BO476" s="16">
        <f>IF($B476="P",VLOOKUP($E476,'[2]Costeo-JUL26'!$B$9:$CQ$307,BO$1,0),0)*$G476</f>
        <v>0</v>
      </c>
      <c r="BP476" s="36">
        <f>IF($B476="P",VLOOKUP($E476,'[2]Costeo-JUL26'!$B$9:$CQ$307,BP$1,0),0)*$G476</f>
        <v>0</v>
      </c>
      <c r="BQ476" s="35">
        <f>IF($B476="P",VLOOKUP($E476,'[2]Costeo-JUL26'!$B$9:$CQ$307,BQ$1,0),0)</f>
        <v>0</v>
      </c>
      <c r="BR476" s="36">
        <f t="shared" si="241"/>
        <v>0</v>
      </c>
      <c r="BS476" s="36">
        <f t="shared" si="242"/>
        <v>0</v>
      </c>
      <c r="BT476" s="34">
        <f>IF($B476="P",VLOOKUP($E476,'[2]Costeo-JUL26'!$B$9:$CQ$307,BT$1,0),0)</f>
        <v>0</v>
      </c>
      <c r="BU476" s="16">
        <f>IF($B476="P",VLOOKUP($E476,'[2]Costeo-JUL26'!$B$9:$CQ$307,BU$1,0),0)*$G476</f>
        <v>0</v>
      </c>
      <c r="BV476" s="36">
        <f>IF($B476="P",VLOOKUP($E476,'[2]Costeo-JUL26'!$B$9:$CQ$307,BV$1,0),0)*$G476</f>
        <v>0</v>
      </c>
      <c r="BW476" s="35">
        <f>IF($B476="P",VLOOKUP($E476,'[2]Costeo-JUL26'!$B$9:$CQ$307,BW$1,0),0)</f>
        <v>0</v>
      </c>
      <c r="BX476" s="36">
        <f t="shared" si="243"/>
        <v>0</v>
      </c>
      <c r="BY476" s="36">
        <f t="shared" si="244"/>
        <v>0</v>
      </c>
      <c r="BZ476" s="34">
        <f>IF($B476="P",VLOOKUP($E476,'[2]Costeo-JUL26'!$B$9:$CQ$307,BZ$1,0),0)</f>
        <v>0</v>
      </c>
      <c r="CA476" s="16">
        <f>IF($B476="P",VLOOKUP($E476,'[2]Costeo-JUL26'!$B$9:$CQ$307,CA$1,0),0)*$G476</f>
        <v>0</v>
      </c>
      <c r="CB476" s="36">
        <f>IF($B476="P",VLOOKUP($E476,'[2]Costeo-JUL26'!$B$9:$CQ$307,CB$1,0),0)*$G476</f>
        <v>0</v>
      </c>
      <c r="CC476" s="35">
        <f>IF($B476="P",VLOOKUP($E476,'[2]Costeo-JUL26'!$B$9:$CQ$307,CC$1,0),0)</f>
        <v>0</v>
      </c>
      <c r="CD476" s="36">
        <f t="shared" si="245"/>
        <v>0</v>
      </c>
      <c r="CE476" s="36">
        <f t="shared" si="246"/>
        <v>0</v>
      </c>
      <c r="CF476" s="37">
        <f t="shared" si="218"/>
        <v>166571.53794201062</v>
      </c>
      <c r="CG476" s="36">
        <f>IF($B476="r",VLOOKUP($E476,'[2]Costeo-JUL26'!$B$9:$CQ$307,CG$1,0),0)*$G476</f>
        <v>0</v>
      </c>
      <c r="CH476" s="35">
        <f>VLOOKUP($E476,'[2]TEORICOS (05.26)'!$A$8:$T$251,CH$1,0)</f>
        <v>0</v>
      </c>
      <c r="CI476" s="36">
        <f t="shared" si="247"/>
        <v>0</v>
      </c>
      <c r="CJ476" s="37">
        <f t="shared" si="248"/>
        <v>0</v>
      </c>
      <c r="CM476" s="16">
        <f>SUMIFS('[1]Ajuste Inventario'!$I:$I,'[1]Ajuste Inventario'!$B:$B,E476,'[1]Ajuste Inventario'!$S:$S,D476)*-1</f>
        <v>2</v>
      </c>
      <c r="CN476" s="36">
        <f t="shared" si="219"/>
        <v>2582.5044642172188</v>
      </c>
      <c r="CP476" t="str">
        <f t="shared" si="220"/>
        <v>1640Org.Vtas Lobos</v>
      </c>
      <c r="CQ476" s="10">
        <f t="shared" si="221"/>
        <v>1291.2522321086094</v>
      </c>
    </row>
    <row r="477" spans="1:95" x14ac:dyDescent="0.25">
      <c r="A477" s="30">
        <v>46204</v>
      </c>
      <c r="B477" s="31" t="str">
        <f>VLOOKUP($E477,'[2]TEORICOS (05.26)'!$A$8:$T$251,B$1,0)</f>
        <v>P</v>
      </c>
      <c r="C477" s="32" t="str">
        <f>VLOOKUP($E477,'[2]TEORICOS (05.26)'!$A$8:$T$251,C$1,0)</f>
        <v>Benedictino</v>
      </c>
      <c r="D477" t="s">
        <v>226</v>
      </c>
      <c r="E477">
        <v>1658</v>
      </c>
      <c r="F477" t="s">
        <v>116</v>
      </c>
      <c r="G477" s="16">
        <v>26</v>
      </c>
      <c r="H477" s="16">
        <v>61.828000000000003</v>
      </c>
      <c r="I477" s="33">
        <v>230137.29</v>
      </c>
      <c r="J477" s="33">
        <v>205995.63</v>
      </c>
      <c r="K477" s="34">
        <f>IF($B477="P",VLOOKUP($E477,'[2]Costeo-JUL26'!$B$9:$CQ$307,K$1,0),0)</f>
        <v>939154</v>
      </c>
      <c r="L477" s="35">
        <f>VLOOKUP($E477,'[2]TEORICOS (05.26)'!$A$8:$T$251,L$1,0)</f>
        <v>2.5000000000000001E-2</v>
      </c>
      <c r="M477" s="36">
        <f t="shared" si="222"/>
        <v>5149.8907500000005</v>
      </c>
      <c r="N477" s="35">
        <f>IF($B477="P",VLOOKUP($E477,'[2]Costeo-JUL26'!$B$9:$CQ$307,N$1,0),0)</f>
        <v>0.02</v>
      </c>
      <c r="O477" s="36">
        <f t="shared" si="223"/>
        <v>102.99781500000002</v>
      </c>
      <c r="P477" s="36">
        <f>IF($B477="P",VLOOKUP($E477,'[2]Costeo-JUL26'!$B$9:$CQ$307,P$1,0),0)*H477</f>
        <v>0</v>
      </c>
      <c r="Q477" s="36">
        <f t="shared" si="224"/>
        <v>5252.8885650000002</v>
      </c>
      <c r="R477" s="34">
        <f>IF($B477="P",VLOOKUP($E477,'[2]Costeo-JUL26'!$B$9:$CQ$307,R$1,0),0)</f>
        <v>0</v>
      </c>
      <c r="S477" s="16">
        <f>IF($B477="P",VLOOKUP($E477,'[2]Costeo-JUL26'!$B$9:$CQ$307,S$1,0),0)*$G477</f>
        <v>0</v>
      </c>
      <c r="T477" s="36">
        <f>IF($B477="P",VLOOKUP($E477,'[2]Costeo-JUL26'!$B$9:$CQ$307,T$1,0),0)*$G477</f>
        <v>0</v>
      </c>
      <c r="U477" s="35">
        <f>IF($B477="P",VLOOKUP($E477,'[2]Costeo-JUL26'!$B$9:$CQ$307,U$1,0),0)</f>
        <v>0</v>
      </c>
      <c r="V477" s="36">
        <f t="shared" si="225"/>
        <v>0</v>
      </c>
      <c r="W477" s="36">
        <f t="shared" si="226"/>
        <v>0</v>
      </c>
      <c r="X477" s="34">
        <f>IF($B477="P",VLOOKUP($E477,'[2]Costeo-JUL26'!$B$9:$CQ$307,X$1,0),0)</f>
        <v>902338</v>
      </c>
      <c r="Y477" s="16">
        <f>IF($B477="P",VLOOKUP($E477,'[2]Costeo-JUL26'!$B$9:$CQ$307,Y$1,0),0)*$G477</f>
        <v>2.293434</v>
      </c>
      <c r="Z477" s="36">
        <f>IF($B477="P",VLOOKUP($E477,'[2]Costeo-JUL26'!$B$9:$CQ$307,Z$1,0),0)*$G477</f>
        <v>648.44552915999998</v>
      </c>
      <c r="AA477" s="35">
        <f>IF($B477="P",VLOOKUP($E477,'[2]Costeo-JUL26'!$B$9:$CQ$307,AA$1,0),0)</f>
        <v>0.45</v>
      </c>
      <c r="AB477" s="36">
        <f t="shared" si="227"/>
        <v>291.80048812199999</v>
      </c>
      <c r="AC477" s="36">
        <f t="shared" si="228"/>
        <v>940.24601728199991</v>
      </c>
      <c r="AD477" s="34">
        <f>IF($B477="P",VLOOKUP($E477,'[2]Costeo-JUL26'!$B$9:$CQ$307,AD$1,0),0)</f>
        <v>931150</v>
      </c>
      <c r="AE477" s="16">
        <f>IF($B477="P",VLOOKUP($E477,'[2]Costeo-JUL26'!$B$9:$CQ$307,AE$1,0),0)*$G477</f>
        <v>156</v>
      </c>
      <c r="AF477" s="36">
        <f>IF($B477="P",VLOOKUP($E477,'[2]Costeo-JUL26'!$B$9:$CQ$307,AF$1,0),0)*$G477</f>
        <v>2335.0392000000002</v>
      </c>
      <c r="AG477" s="35">
        <f>IF($B477="P",VLOOKUP($E477,'[2]Costeo-JUL26'!$B$9:$CQ$307,AG$1,0),0)</f>
        <v>6.0000000000000001E-3</v>
      </c>
      <c r="AH477" s="36">
        <f t="shared" si="229"/>
        <v>14.010235200000002</v>
      </c>
      <c r="AI477" s="36">
        <f t="shared" si="230"/>
        <v>2349.0494352000001</v>
      </c>
      <c r="AJ477" s="34">
        <f>IF($B477="P",VLOOKUP($E477,'[2]Costeo-JUL26'!$B$9:$CQ$307,AJ$1,0),0)</f>
        <v>936450</v>
      </c>
      <c r="AK477" s="16">
        <f>IF($B477="P",VLOOKUP($E477,'[2]Costeo-JUL26'!$B$9:$CQ$307,AK$1,0),0)*$G477</f>
        <v>156</v>
      </c>
      <c r="AL477" s="36">
        <f>IF($B477="P",VLOOKUP($E477,'[2]Costeo-JUL26'!$B$9:$CQ$307,AL$1,0),0)*$G477</f>
        <v>3454.0084799999995</v>
      </c>
      <c r="AM477" s="35">
        <f>IF($B477="P",VLOOKUP($E477,'[2]Costeo-JUL26'!$B$9:$CQ$307,AM$1,0),0)</f>
        <v>1.7999999999999999E-2</v>
      </c>
      <c r="AN477" s="36">
        <f t="shared" si="231"/>
        <v>62.172152639999986</v>
      </c>
      <c r="AO477" s="36">
        <f t="shared" si="232"/>
        <v>3516.1806326399997</v>
      </c>
      <c r="AP477" s="34">
        <f>IF($B477="P",VLOOKUP($E477,'[2]Costeo-JUL26'!$B$9:$CQ$307,AP$1,0),0)</f>
        <v>933390</v>
      </c>
      <c r="AQ477" s="16">
        <f>IF($B477="P",VLOOKUP($E477,'[2]Costeo-JUL26'!$B$9:$CQ$307,AQ$1,0),0)*$G477</f>
        <v>156</v>
      </c>
      <c r="AR477" s="36">
        <f>IF($B477="P",VLOOKUP($E477,'[2]Costeo-JUL26'!$B$9:$CQ$307,AR$1,0),0)*$G477</f>
        <v>22778.247960000001</v>
      </c>
      <c r="AS477" s="35">
        <f>IF($B477="P",VLOOKUP($E477,'[2]Costeo-JUL26'!$B$9:$CQ$307,AS$1,0),0)</f>
        <v>0.02</v>
      </c>
      <c r="AT477" s="36">
        <f t="shared" si="233"/>
        <v>455.56495920000003</v>
      </c>
      <c r="AU477" s="36">
        <f t="shared" si="234"/>
        <v>23233.812919200001</v>
      </c>
      <c r="AV477" s="34">
        <f>IF($B477="P",VLOOKUP($E477,'[2]Costeo-JUL26'!$B$9:$CQ$307,AV$1,0),0)</f>
        <v>917330</v>
      </c>
      <c r="AW477" s="16">
        <f>IF($B477="P",VLOOKUP($E477,'[2]Costeo-JUL26'!$B$9:$CQ$307,AW$1,0),0)*$G477</f>
        <v>0.68640000000000001</v>
      </c>
      <c r="AX477" s="36">
        <f>IF($B477="P",VLOOKUP($E477,'[2]Costeo-JUL26'!$B$9:$CQ$307,AX$1,0),0)*$G477</f>
        <v>2698.4486620450607</v>
      </c>
      <c r="AY477" s="35">
        <f>IF($B477="P",VLOOKUP($E477,'[2]Costeo-JUL26'!$B$9:$CQ$307,AY$1,0),0)</f>
        <v>0.03</v>
      </c>
      <c r="AZ477" s="36">
        <f t="shared" si="235"/>
        <v>80.953459861351817</v>
      </c>
      <c r="BA477" s="36">
        <f t="shared" si="236"/>
        <v>2779.4021219064125</v>
      </c>
      <c r="BB477" s="34">
        <f>IF($B477="P",VLOOKUP($E477,'[2]Costeo-JUL26'!$B$9:$CQ$307,BB$1,0),0)</f>
        <v>902311</v>
      </c>
      <c r="BC477" s="16">
        <f>IF($B477="P",VLOOKUP($E477,'[2]Costeo-JUL26'!$B$9:$CQ$307,BC$1,0),0)*$G477</f>
        <v>0.11375000000000002</v>
      </c>
      <c r="BD477" s="36">
        <f>IF($B477="P",VLOOKUP($E477,'[2]Costeo-JUL26'!$B$9:$CQ$307,BD$1,0),0)*$G477</f>
        <v>446.08711875000012</v>
      </c>
      <c r="BE477" s="35">
        <f>IF($B477="P",VLOOKUP($E477,'[2]Costeo-JUL26'!$B$9:$CQ$307,BE$1,0),0)</f>
        <v>0.03</v>
      </c>
      <c r="BF477" s="36">
        <f t="shared" si="237"/>
        <v>13.382613562500003</v>
      </c>
      <c r="BG477" s="36">
        <f t="shared" si="238"/>
        <v>459.46973231250013</v>
      </c>
      <c r="BH477" s="34">
        <f>IF($B477="P",VLOOKUP($E477,'[2]Costeo-JUL26'!$B$9:$CQ$307,BH$1,0),0)</f>
        <v>933089</v>
      </c>
      <c r="BI477" s="16">
        <f>IF($B477="P",VLOOKUP($E477,'[2]Costeo-JUL26'!$B$9:$CQ$307,BI$1,0),0)*$G477</f>
        <v>0.97499999999999998</v>
      </c>
      <c r="BJ477" s="36">
        <f>IF($B477="P",VLOOKUP($E477,'[2]Costeo-JUL26'!$B$9:$CQ$307,BJ$1,0),0)*$G477</f>
        <v>726.05572996515684</v>
      </c>
      <c r="BK477" s="35">
        <f>IF(BH477=910319,0,IF($B477="P",VLOOKUP($E477,'[2]Costeo-JUL26'!$B$9:$CQ$307,BK$1,0),0))</f>
        <v>0.02</v>
      </c>
      <c r="BL477" s="36">
        <f t="shared" si="239"/>
        <v>14.521114599303138</v>
      </c>
      <c r="BM477" s="36">
        <f t="shared" si="240"/>
        <v>740.57684456445998</v>
      </c>
      <c r="BN477" s="34">
        <f>IF($B477="P",VLOOKUP($E477,'[2]Costeo-JUL26'!$B$9:$CQ$307,BN$1,0),0)</f>
        <v>0</v>
      </c>
      <c r="BO477" s="16">
        <f>IF($B477="P",VLOOKUP($E477,'[2]Costeo-JUL26'!$B$9:$CQ$307,BO$1,0),0)*$G477</f>
        <v>0</v>
      </c>
      <c r="BP477" s="36">
        <f>IF($B477="P",VLOOKUP($E477,'[2]Costeo-JUL26'!$B$9:$CQ$307,BP$1,0),0)*$G477</f>
        <v>0</v>
      </c>
      <c r="BQ477" s="35">
        <f>IF($B477="P",VLOOKUP($E477,'[2]Costeo-JUL26'!$B$9:$CQ$307,BQ$1,0),0)</f>
        <v>0</v>
      </c>
      <c r="BR477" s="36">
        <f t="shared" si="241"/>
        <v>0</v>
      </c>
      <c r="BS477" s="36">
        <f t="shared" si="242"/>
        <v>0</v>
      </c>
      <c r="BT477" s="34">
        <f>IF($B477="P",VLOOKUP($E477,'[2]Costeo-JUL26'!$B$9:$CQ$307,BT$1,0),0)</f>
        <v>0</v>
      </c>
      <c r="BU477" s="16">
        <f>IF($B477="P",VLOOKUP($E477,'[2]Costeo-JUL26'!$B$9:$CQ$307,BU$1,0),0)*$G477</f>
        <v>0</v>
      </c>
      <c r="BV477" s="36">
        <f>IF($B477="P",VLOOKUP($E477,'[2]Costeo-JUL26'!$B$9:$CQ$307,BV$1,0),0)*$G477</f>
        <v>0</v>
      </c>
      <c r="BW477" s="35">
        <f>IF($B477="P",VLOOKUP($E477,'[2]Costeo-JUL26'!$B$9:$CQ$307,BW$1,0),0)</f>
        <v>0</v>
      </c>
      <c r="BX477" s="36">
        <f t="shared" si="243"/>
        <v>0</v>
      </c>
      <c r="BY477" s="36">
        <f t="shared" si="244"/>
        <v>0</v>
      </c>
      <c r="BZ477" s="34">
        <f>IF($B477="P",VLOOKUP($E477,'[2]Costeo-JUL26'!$B$9:$CQ$307,BZ$1,0),0)</f>
        <v>0</v>
      </c>
      <c r="CA477" s="16">
        <f>IF($B477="P",VLOOKUP($E477,'[2]Costeo-JUL26'!$B$9:$CQ$307,CA$1,0),0)*$G477</f>
        <v>0</v>
      </c>
      <c r="CB477" s="36">
        <f>IF($B477="P",VLOOKUP($E477,'[2]Costeo-JUL26'!$B$9:$CQ$307,CB$1,0),0)*$G477</f>
        <v>0</v>
      </c>
      <c r="CC477" s="35">
        <f>IF($B477="P",VLOOKUP($E477,'[2]Costeo-JUL26'!$B$9:$CQ$307,CC$1,0),0)</f>
        <v>0</v>
      </c>
      <c r="CD477" s="36">
        <f t="shared" si="245"/>
        <v>0</v>
      </c>
      <c r="CE477" s="36">
        <f t="shared" si="246"/>
        <v>0</v>
      </c>
      <c r="CF477" s="37">
        <f t="shared" si="218"/>
        <v>39271.62626810537</v>
      </c>
      <c r="CG477" s="36">
        <f>IF($B477="r",VLOOKUP($E477,'[2]Costeo-JUL26'!$B$9:$CQ$307,CG$1,0),0)*$G477</f>
        <v>0</v>
      </c>
      <c r="CH477" s="35">
        <f>VLOOKUP($E477,'[2]TEORICOS (05.26)'!$A$8:$T$251,CH$1,0)</f>
        <v>0</v>
      </c>
      <c r="CI477" s="36">
        <f t="shared" si="247"/>
        <v>0</v>
      </c>
      <c r="CJ477" s="37">
        <f t="shared" si="248"/>
        <v>0</v>
      </c>
      <c r="CM477" s="16">
        <f>SUMIFS('[1]Ajuste Inventario'!$I:$I,'[1]Ajuste Inventario'!$B:$B,E477,'[1]Ajuste Inventario'!$S:$S,D477)*-1</f>
        <v>3</v>
      </c>
      <c r="CN477" s="36">
        <f t="shared" si="219"/>
        <v>4531.3414924736971</v>
      </c>
      <c r="CP477" t="str">
        <f t="shared" si="220"/>
        <v>1658Org.Vtas Lobos</v>
      </c>
      <c r="CQ477" s="10">
        <f t="shared" si="221"/>
        <v>1510.4471641578991</v>
      </c>
    </row>
    <row r="478" spans="1:95" x14ac:dyDescent="0.25">
      <c r="A478" s="30">
        <v>46204</v>
      </c>
      <c r="B478" s="31" t="str">
        <f>VLOOKUP($E478,'[2]TEORICOS (05.26)'!$A$8:$T$251,B$1,0)</f>
        <v>R</v>
      </c>
      <c r="C478" s="32" t="str">
        <f>VLOOKUP($E478,'[2]TEORICOS (05.26)'!$A$8:$T$251,C$1,0)</f>
        <v>Smartwater</v>
      </c>
      <c r="D478" t="s">
        <v>226</v>
      </c>
      <c r="E478">
        <v>1659</v>
      </c>
      <c r="F478" t="s">
        <v>117</v>
      </c>
      <c r="G478" s="16">
        <v>94.667000000000002</v>
      </c>
      <c r="H478" s="16">
        <v>59.166874999999997</v>
      </c>
      <c r="I478" s="33">
        <v>783626.11</v>
      </c>
      <c r="J478" s="33">
        <v>778956.54</v>
      </c>
      <c r="K478" s="34">
        <f>IF($B478="P",VLOOKUP($E478,'[2]Costeo-JUL26'!$B$9:$CQ$307,K$1,0),0)</f>
        <v>0</v>
      </c>
      <c r="L478" s="35">
        <f>VLOOKUP($E478,'[2]TEORICOS (05.26)'!$A$8:$T$251,L$1,0)</f>
        <v>0.115</v>
      </c>
      <c r="M478" s="36">
        <f t="shared" si="222"/>
        <v>0</v>
      </c>
      <c r="N478" s="35">
        <f>IF($B478="P",VLOOKUP($E478,'[2]Costeo-JUL26'!$B$9:$CQ$307,N$1,0),0)</f>
        <v>0</v>
      </c>
      <c r="O478" s="36">
        <f t="shared" si="223"/>
        <v>0</v>
      </c>
      <c r="P478" s="36">
        <f>IF($B478="P",VLOOKUP($E478,'[2]Costeo-JUL26'!$B$9:$CQ$307,P$1,0),0)*H478</f>
        <v>0</v>
      </c>
      <c r="Q478" s="36">
        <f t="shared" si="224"/>
        <v>0</v>
      </c>
      <c r="R478" s="34">
        <f>IF($B478="P",VLOOKUP($E478,'[2]Costeo-JUL26'!$B$9:$CQ$307,R$1,0),0)</f>
        <v>0</v>
      </c>
      <c r="S478" s="16">
        <f>IF($B478="P",VLOOKUP($E478,'[2]Costeo-JUL26'!$B$9:$CQ$307,S$1,0),0)*$G478</f>
        <v>0</v>
      </c>
      <c r="T478" s="36">
        <f>IF($B478="P",VLOOKUP($E478,'[2]Costeo-JUL26'!$B$9:$CQ$307,T$1,0),0)*$G478</f>
        <v>0</v>
      </c>
      <c r="U478" s="35">
        <f>IF($B478="P",VLOOKUP($E478,'[2]Costeo-JUL26'!$B$9:$CQ$307,U$1,0),0)</f>
        <v>0</v>
      </c>
      <c r="V478" s="36">
        <f t="shared" si="225"/>
        <v>0</v>
      </c>
      <c r="W478" s="36">
        <f t="shared" si="226"/>
        <v>0</v>
      </c>
      <c r="X478" s="34">
        <f>IF($B478="P",VLOOKUP($E478,'[2]Costeo-JUL26'!$B$9:$CQ$307,X$1,0),0)</f>
        <v>0</v>
      </c>
      <c r="Y478" s="16">
        <f>IF($B478="P",VLOOKUP($E478,'[2]Costeo-JUL26'!$B$9:$CQ$307,Y$1,0),0)*$G478</f>
        <v>0</v>
      </c>
      <c r="Z478" s="36">
        <f>IF($B478="P",VLOOKUP($E478,'[2]Costeo-JUL26'!$B$9:$CQ$307,Z$1,0),0)*$G478</f>
        <v>0</v>
      </c>
      <c r="AA478" s="35">
        <f>IF($B478="P",VLOOKUP($E478,'[2]Costeo-JUL26'!$B$9:$CQ$307,AA$1,0),0)</f>
        <v>0</v>
      </c>
      <c r="AB478" s="36">
        <f t="shared" si="227"/>
        <v>0</v>
      </c>
      <c r="AC478" s="36">
        <f t="shared" si="228"/>
        <v>0</v>
      </c>
      <c r="AD478" s="34">
        <f>IF($B478="P",VLOOKUP($E478,'[2]Costeo-JUL26'!$B$9:$CQ$307,AD$1,0),0)</f>
        <v>0</v>
      </c>
      <c r="AE478" s="16">
        <f>IF($B478="P",VLOOKUP($E478,'[2]Costeo-JUL26'!$B$9:$CQ$307,AE$1,0),0)*$G478</f>
        <v>0</v>
      </c>
      <c r="AF478" s="36">
        <f>IF($B478="P",VLOOKUP($E478,'[2]Costeo-JUL26'!$B$9:$CQ$307,AF$1,0),0)*$G478</f>
        <v>0</v>
      </c>
      <c r="AG478" s="35">
        <f>IF($B478="P",VLOOKUP($E478,'[2]Costeo-JUL26'!$B$9:$CQ$307,AG$1,0),0)</f>
        <v>0</v>
      </c>
      <c r="AH478" s="36">
        <f t="shared" si="229"/>
        <v>0</v>
      </c>
      <c r="AI478" s="36">
        <f t="shared" si="230"/>
        <v>0</v>
      </c>
      <c r="AJ478" s="34">
        <f>IF($B478="P",VLOOKUP($E478,'[2]Costeo-JUL26'!$B$9:$CQ$307,AJ$1,0),0)</f>
        <v>0</v>
      </c>
      <c r="AK478" s="16">
        <f>IF($B478="P",VLOOKUP($E478,'[2]Costeo-JUL26'!$B$9:$CQ$307,AK$1,0),0)*$G478</f>
        <v>0</v>
      </c>
      <c r="AL478" s="36">
        <f>IF($B478="P",VLOOKUP($E478,'[2]Costeo-JUL26'!$B$9:$CQ$307,AL$1,0),0)*$G478</f>
        <v>0</v>
      </c>
      <c r="AM478" s="35">
        <f>IF($B478="P",VLOOKUP($E478,'[2]Costeo-JUL26'!$B$9:$CQ$307,AM$1,0),0)</f>
        <v>0</v>
      </c>
      <c r="AN478" s="36">
        <f t="shared" si="231"/>
        <v>0</v>
      </c>
      <c r="AO478" s="36">
        <f t="shared" si="232"/>
        <v>0</v>
      </c>
      <c r="AP478" s="34">
        <f>IF($B478="P",VLOOKUP($E478,'[2]Costeo-JUL26'!$B$9:$CQ$307,AP$1,0),0)</f>
        <v>0</v>
      </c>
      <c r="AQ478" s="16">
        <f>IF($B478="P",VLOOKUP($E478,'[2]Costeo-JUL26'!$B$9:$CQ$307,AQ$1,0),0)*$G478</f>
        <v>0</v>
      </c>
      <c r="AR478" s="36">
        <f>IF($B478="P",VLOOKUP($E478,'[2]Costeo-JUL26'!$B$9:$CQ$307,AR$1,0),0)*$G478</f>
        <v>0</v>
      </c>
      <c r="AS478" s="35">
        <f>IF($B478="P",VLOOKUP($E478,'[2]Costeo-JUL26'!$B$9:$CQ$307,AS$1,0),0)</f>
        <v>0</v>
      </c>
      <c r="AT478" s="36">
        <f t="shared" si="233"/>
        <v>0</v>
      </c>
      <c r="AU478" s="36">
        <f t="shared" si="234"/>
        <v>0</v>
      </c>
      <c r="AV478" s="34">
        <f>IF($B478="P",VLOOKUP($E478,'[2]Costeo-JUL26'!$B$9:$CQ$307,AV$1,0),0)</f>
        <v>0</v>
      </c>
      <c r="AW478" s="16">
        <f>IF($B478="P",VLOOKUP($E478,'[2]Costeo-JUL26'!$B$9:$CQ$307,AW$1,0),0)*$G478</f>
        <v>0</v>
      </c>
      <c r="AX478" s="36">
        <f>IF($B478="P",VLOOKUP($E478,'[2]Costeo-JUL26'!$B$9:$CQ$307,AX$1,0),0)*$G478</f>
        <v>0</v>
      </c>
      <c r="AY478" s="35">
        <f>IF($B478="P",VLOOKUP($E478,'[2]Costeo-JUL26'!$B$9:$CQ$307,AY$1,0),0)</f>
        <v>0</v>
      </c>
      <c r="AZ478" s="36">
        <f t="shared" si="235"/>
        <v>0</v>
      </c>
      <c r="BA478" s="36">
        <f t="shared" si="236"/>
        <v>0</v>
      </c>
      <c r="BB478" s="34">
        <f>IF($B478="P",VLOOKUP($E478,'[2]Costeo-JUL26'!$B$9:$CQ$307,BB$1,0),0)</f>
        <v>0</v>
      </c>
      <c r="BC478" s="16">
        <f>IF($B478="P",VLOOKUP($E478,'[2]Costeo-JUL26'!$B$9:$CQ$307,BC$1,0),0)*$G478</f>
        <v>0</v>
      </c>
      <c r="BD478" s="36">
        <f>IF($B478="P",VLOOKUP($E478,'[2]Costeo-JUL26'!$B$9:$CQ$307,BD$1,0),0)*$G478</f>
        <v>0</v>
      </c>
      <c r="BE478" s="35">
        <f>IF($B478="P",VLOOKUP($E478,'[2]Costeo-JUL26'!$B$9:$CQ$307,BE$1,0),0)</f>
        <v>0</v>
      </c>
      <c r="BF478" s="36">
        <f t="shared" si="237"/>
        <v>0</v>
      </c>
      <c r="BG478" s="36">
        <f t="shared" si="238"/>
        <v>0</v>
      </c>
      <c r="BH478" s="34">
        <f>IF($B478="P",VLOOKUP($E478,'[2]Costeo-JUL26'!$B$9:$CQ$307,BH$1,0),0)</f>
        <v>0</v>
      </c>
      <c r="BI478" s="16">
        <f>IF($B478="P",VLOOKUP($E478,'[2]Costeo-JUL26'!$B$9:$CQ$307,BI$1,0),0)*$G478</f>
        <v>0</v>
      </c>
      <c r="BJ478" s="36">
        <f>IF($B478="P",VLOOKUP($E478,'[2]Costeo-JUL26'!$B$9:$CQ$307,BJ$1,0),0)*$G478</f>
        <v>0</v>
      </c>
      <c r="BK478" s="35">
        <f>IF(BH478=910319,0,IF($B478="P",VLOOKUP($E478,'[2]Costeo-JUL26'!$B$9:$CQ$307,BK$1,0),0))</f>
        <v>0</v>
      </c>
      <c r="BL478" s="36">
        <f t="shared" si="239"/>
        <v>0</v>
      </c>
      <c r="BM478" s="36">
        <f t="shared" si="240"/>
        <v>0</v>
      </c>
      <c r="BN478" s="34">
        <f>IF($B478="P",VLOOKUP($E478,'[2]Costeo-JUL26'!$B$9:$CQ$307,BN$1,0),0)</f>
        <v>0</v>
      </c>
      <c r="BO478" s="16">
        <f>IF($B478="P",VLOOKUP($E478,'[2]Costeo-JUL26'!$B$9:$CQ$307,BO$1,0),0)*$G478</f>
        <v>0</v>
      </c>
      <c r="BP478" s="36">
        <f>IF($B478="P",VLOOKUP($E478,'[2]Costeo-JUL26'!$B$9:$CQ$307,BP$1,0),0)*$G478</f>
        <v>0</v>
      </c>
      <c r="BQ478" s="35">
        <f>IF($B478="P",VLOOKUP($E478,'[2]Costeo-JUL26'!$B$9:$CQ$307,BQ$1,0),0)</f>
        <v>0</v>
      </c>
      <c r="BR478" s="36">
        <f t="shared" si="241"/>
        <v>0</v>
      </c>
      <c r="BS478" s="36">
        <f t="shared" si="242"/>
        <v>0</v>
      </c>
      <c r="BT478" s="34">
        <f>IF($B478="P",VLOOKUP($E478,'[2]Costeo-JUL26'!$B$9:$CQ$307,BT$1,0),0)</f>
        <v>0</v>
      </c>
      <c r="BU478" s="16">
        <f>IF($B478="P",VLOOKUP($E478,'[2]Costeo-JUL26'!$B$9:$CQ$307,BU$1,0),0)*$G478</f>
        <v>0</v>
      </c>
      <c r="BV478" s="36">
        <f>IF($B478="P",VLOOKUP($E478,'[2]Costeo-JUL26'!$B$9:$CQ$307,BV$1,0),0)*$G478</f>
        <v>0</v>
      </c>
      <c r="BW478" s="35">
        <f>IF($B478="P",VLOOKUP($E478,'[2]Costeo-JUL26'!$B$9:$CQ$307,BW$1,0),0)</f>
        <v>0</v>
      </c>
      <c r="BX478" s="36">
        <f t="shared" si="243"/>
        <v>0</v>
      </c>
      <c r="BY478" s="36">
        <f t="shared" si="244"/>
        <v>0</v>
      </c>
      <c r="BZ478" s="34">
        <f>IF($B478="P",VLOOKUP($E478,'[2]Costeo-JUL26'!$B$9:$CQ$307,BZ$1,0),0)</f>
        <v>0</v>
      </c>
      <c r="CA478" s="16">
        <f>IF($B478="P",VLOOKUP($E478,'[2]Costeo-JUL26'!$B$9:$CQ$307,CA$1,0),0)*$G478</f>
        <v>0</v>
      </c>
      <c r="CB478" s="36">
        <f>IF($B478="P",VLOOKUP($E478,'[2]Costeo-JUL26'!$B$9:$CQ$307,CB$1,0),0)*$G478</f>
        <v>0</v>
      </c>
      <c r="CC478" s="35">
        <f>IF($B478="P",VLOOKUP($E478,'[2]Costeo-JUL26'!$B$9:$CQ$307,CC$1,0),0)</f>
        <v>0</v>
      </c>
      <c r="CD478" s="36">
        <f t="shared" si="245"/>
        <v>0</v>
      </c>
      <c r="CE478" s="36">
        <f t="shared" si="246"/>
        <v>0</v>
      </c>
      <c r="CF478" s="37">
        <f t="shared" si="218"/>
        <v>0</v>
      </c>
      <c r="CG478" s="36">
        <f>IF($B478="r",VLOOKUP($E478,'[2]Costeo-JUL26'!$B$9:$CQ$307,CG$1,0),0)*$G478</f>
        <v>165977.75776000001</v>
      </c>
      <c r="CH478" s="35">
        <f>VLOOKUP($E478,'[2]TEORICOS (05.26)'!$A$8:$T$251,CH$1,0)</f>
        <v>0.04</v>
      </c>
      <c r="CI478" s="36">
        <f t="shared" si="247"/>
        <v>82940.891789600006</v>
      </c>
      <c r="CJ478" s="37">
        <f t="shared" si="248"/>
        <v>248918.64954960003</v>
      </c>
      <c r="CM478" s="16">
        <f>SUMIFS('[1]Ajuste Inventario'!$I:$I,'[1]Ajuste Inventario'!$B:$B,E478,'[1]Ajuste Inventario'!$S:$S,D478)*-1</f>
        <v>2.5</v>
      </c>
      <c r="CN478" s="36">
        <f t="shared" si="219"/>
        <v>6573.5327397509172</v>
      </c>
      <c r="CP478" t="str">
        <f t="shared" si="220"/>
        <v>1659Org.Vtas Lobos</v>
      </c>
      <c r="CQ478" s="10">
        <f t="shared" si="221"/>
        <v>2629.4130959003669</v>
      </c>
    </row>
    <row r="479" spans="1:95" x14ac:dyDescent="0.25">
      <c r="A479" s="30">
        <v>46204</v>
      </c>
      <c r="B479" s="31" t="str">
        <f>VLOOKUP($E479,'[2]TEORICOS (05.26)'!$A$8:$T$251,B$1,0)</f>
        <v>R</v>
      </c>
      <c r="C479" s="32" t="str">
        <f>VLOOKUP($E479,'[2]TEORICOS (05.26)'!$A$8:$T$251,C$1,0)</f>
        <v>Smartwater</v>
      </c>
      <c r="D479" t="s">
        <v>226</v>
      </c>
      <c r="E479">
        <v>1715</v>
      </c>
      <c r="F479" t="s">
        <v>118</v>
      </c>
      <c r="G479" s="16">
        <v>153</v>
      </c>
      <c r="H479" s="16">
        <v>242.50500000000011</v>
      </c>
      <c r="I479" s="33">
        <v>1984961.9999999988</v>
      </c>
      <c r="J479" s="33">
        <v>1969251.4899999988</v>
      </c>
      <c r="K479" s="34">
        <f>IF($B479="P",VLOOKUP($E479,'[2]Costeo-JUL26'!$B$9:$CQ$307,K$1,0),0)</f>
        <v>0</v>
      </c>
      <c r="L479" s="35">
        <f>VLOOKUP($E479,'[2]TEORICOS (05.26)'!$A$8:$T$251,L$1,0)</f>
        <v>0.115</v>
      </c>
      <c r="M479" s="36">
        <f t="shared" si="222"/>
        <v>0</v>
      </c>
      <c r="N479" s="35">
        <f>IF($B479="P",VLOOKUP($E479,'[2]Costeo-JUL26'!$B$9:$CQ$307,N$1,0),0)</f>
        <v>0</v>
      </c>
      <c r="O479" s="36">
        <f t="shared" si="223"/>
        <v>0</v>
      </c>
      <c r="P479" s="36">
        <f>IF($B479="P",VLOOKUP($E479,'[2]Costeo-JUL26'!$B$9:$CQ$307,P$1,0),0)*H479</f>
        <v>0</v>
      </c>
      <c r="Q479" s="36">
        <f t="shared" si="224"/>
        <v>0</v>
      </c>
      <c r="R479" s="34">
        <f>IF($B479="P",VLOOKUP($E479,'[2]Costeo-JUL26'!$B$9:$CQ$307,R$1,0),0)</f>
        <v>0</v>
      </c>
      <c r="S479" s="16">
        <f>IF($B479="P",VLOOKUP($E479,'[2]Costeo-JUL26'!$B$9:$CQ$307,S$1,0),0)*$G479</f>
        <v>0</v>
      </c>
      <c r="T479" s="36">
        <f>IF($B479="P",VLOOKUP($E479,'[2]Costeo-JUL26'!$B$9:$CQ$307,T$1,0),0)*$G479</f>
        <v>0</v>
      </c>
      <c r="U479" s="35">
        <f>IF($B479="P",VLOOKUP($E479,'[2]Costeo-JUL26'!$B$9:$CQ$307,U$1,0),0)</f>
        <v>0</v>
      </c>
      <c r="V479" s="36">
        <f t="shared" si="225"/>
        <v>0</v>
      </c>
      <c r="W479" s="36">
        <f t="shared" si="226"/>
        <v>0</v>
      </c>
      <c r="X479" s="34">
        <f>IF($B479="P",VLOOKUP($E479,'[2]Costeo-JUL26'!$B$9:$CQ$307,X$1,0),0)</f>
        <v>0</v>
      </c>
      <c r="Y479" s="16">
        <f>IF($B479="P",VLOOKUP($E479,'[2]Costeo-JUL26'!$B$9:$CQ$307,Y$1,0),0)*$G479</f>
        <v>0</v>
      </c>
      <c r="Z479" s="36">
        <f>IF($B479="P",VLOOKUP($E479,'[2]Costeo-JUL26'!$B$9:$CQ$307,Z$1,0),0)*$G479</f>
        <v>0</v>
      </c>
      <c r="AA479" s="35">
        <f>IF($B479="P",VLOOKUP($E479,'[2]Costeo-JUL26'!$B$9:$CQ$307,AA$1,0),0)</f>
        <v>0</v>
      </c>
      <c r="AB479" s="36">
        <f t="shared" si="227"/>
        <v>0</v>
      </c>
      <c r="AC479" s="36">
        <f t="shared" si="228"/>
        <v>0</v>
      </c>
      <c r="AD479" s="34">
        <f>IF($B479="P",VLOOKUP($E479,'[2]Costeo-JUL26'!$B$9:$CQ$307,AD$1,0),0)</f>
        <v>0</v>
      </c>
      <c r="AE479" s="16">
        <f>IF($B479="P",VLOOKUP($E479,'[2]Costeo-JUL26'!$B$9:$CQ$307,AE$1,0),0)*$G479</f>
        <v>0</v>
      </c>
      <c r="AF479" s="36">
        <f>IF($B479="P",VLOOKUP($E479,'[2]Costeo-JUL26'!$B$9:$CQ$307,AF$1,0),0)*$G479</f>
        <v>0</v>
      </c>
      <c r="AG479" s="35">
        <f>IF($B479="P",VLOOKUP($E479,'[2]Costeo-JUL26'!$B$9:$CQ$307,AG$1,0),0)</f>
        <v>0</v>
      </c>
      <c r="AH479" s="36">
        <f t="shared" si="229"/>
        <v>0</v>
      </c>
      <c r="AI479" s="36">
        <f t="shared" si="230"/>
        <v>0</v>
      </c>
      <c r="AJ479" s="34">
        <f>IF($B479="P",VLOOKUP($E479,'[2]Costeo-JUL26'!$B$9:$CQ$307,AJ$1,0),0)</f>
        <v>0</v>
      </c>
      <c r="AK479" s="16">
        <f>IF($B479="P",VLOOKUP($E479,'[2]Costeo-JUL26'!$B$9:$CQ$307,AK$1,0),0)*$G479</f>
        <v>0</v>
      </c>
      <c r="AL479" s="36">
        <f>IF($B479="P",VLOOKUP($E479,'[2]Costeo-JUL26'!$B$9:$CQ$307,AL$1,0),0)*$G479</f>
        <v>0</v>
      </c>
      <c r="AM479" s="35">
        <f>IF($B479="P",VLOOKUP($E479,'[2]Costeo-JUL26'!$B$9:$CQ$307,AM$1,0),0)</f>
        <v>0</v>
      </c>
      <c r="AN479" s="36">
        <f t="shared" si="231"/>
        <v>0</v>
      </c>
      <c r="AO479" s="36">
        <f t="shared" si="232"/>
        <v>0</v>
      </c>
      <c r="AP479" s="34">
        <f>IF($B479="P",VLOOKUP($E479,'[2]Costeo-JUL26'!$B$9:$CQ$307,AP$1,0),0)</f>
        <v>0</v>
      </c>
      <c r="AQ479" s="16">
        <f>IF($B479="P",VLOOKUP($E479,'[2]Costeo-JUL26'!$B$9:$CQ$307,AQ$1,0),0)*$G479</f>
        <v>0</v>
      </c>
      <c r="AR479" s="36">
        <f>IF($B479="P",VLOOKUP($E479,'[2]Costeo-JUL26'!$B$9:$CQ$307,AR$1,0),0)*$G479</f>
        <v>0</v>
      </c>
      <c r="AS479" s="35">
        <f>IF($B479="P",VLOOKUP($E479,'[2]Costeo-JUL26'!$B$9:$CQ$307,AS$1,0),0)</f>
        <v>0</v>
      </c>
      <c r="AT479" s="36">
        <f t="shared" si="233"/>
        <v>0</v>
      </c>
      <c r="AU479" s="36">
        <f t="shared" si="234"/>
        <v>0</v>
      </c>
      <c r="AV479" s="34">
        <f>IF($B479="P",VLOOKUP($E479,'[2]Costeo-JUL26'!$B$9:$CQ$307,AV$1,0),0)</f>
        <v>0</v>
      </c>
      <c r="AW479" s="16">
        <f>IF($B479="P",VLOOKUP($E479,'[2]Costeo-JUL26'!$B$9:$CQ$307,AW$1,0),0)*$G479</f>
        <v>0</v>
      </c>
      <c r="AX479" s="36">
        <f>IF($B479="P",VLOOKUP($E479,'[2]Costeo-JUL26'!$B$9:$CQ$307,AX$1,0),0)*$G479</f>
        <v>0</v>
      </c>
      <c r="AY479" s="35">
        <f>IF($B479="P",VLOOKUP($E479,'[2]Costeo-JUL26'!$B$9:$CQ$307,AY$1,0),0)</f>
        <v>0</v>
      </c>
      <c r="AZ479" s="36">
        <f t="shared" si="235"/>
        <v>0</v>
      </c>
      <c r="BA479" s="36">
        <f t="shared" si="236"/>
        <v>0</v>
      </c>
      <c r="BB479" s="34">
        <f>IF($B479="P",VLOOKUP($E479,'[2]Costeo-JUL26'!$B$9:$CQ$307,BB$1,0),0)</f>
        <v>0</v>
      </c>
      <c r="BC479" s="16">
        <f>IF($B479="P",VLOOKUP($E479,'[2]Costeo-JUL26'!$B$9:$CQ$307,BC$1,0),0)*$G479</f>
        <v>0</v>
      </c>
      <c r="BD479" s="36">
        <f>IF($B479="P",VLOOKUP($E479,'[2]Costeo-JUL26'!$B$9:$CQ$307,BD$1,0),0)*$G479</f>
        <v>0</v>
      </c>
      <c r="BE479" s="35">
        <f>IF($B479="P",VLOOKUP($E479,'[2]Costeo-JUL26'!$B$9:$CQ$307,BE$1,0),0)</f>
        <v>0</v>
      </c>
      <c r="BF479" s="36">
        <f t="shared" si="237"/>
        <v>0</v>
      </c>
      <c r="BG479" s="36">
        <f t="shared" si="238"/>
        <v>0</v>
      </c>
      <c r="BH479" s="34">
        <f>IF($B479="P",VLOOKUP($E479,'[2]Costeo-JUL26'!$B$9:$CQ$307,BH$1,0),0)</f>
        <v>0</v>
      </c>
      <c r="BI479" s="16">
        <f>IF($B479="P",VLOOKUP($E479,'[2]Costeo-JUL26'!$B$9:$CQ$307,BI$1,0),0)*$G479</f>
        <v>0</v>
      </c>
      <c r="BJ479" s="36">
        <f>IF($B479="P",VLOOKUP($E479,'[2]Costeo-JUL26'!$B$9:$CQ$307,BJ$1,0),0)*$G479</f>
        <v>0</v>
      </c>
      <c r="BK479" s="35">
        <f>IF(BH479=910319,0,IF($B479="P",VLOOKUP($E479,'[2]Costeo-JUL26'!$B$9:$CQ$307,BK$1,0),0))</f>
        <v>0</v>
      </c>
      <c r="BL479" s="36">
        <f t="shared" si="239"/>
        <v>0</v>
      </c>
      <c r="BM479" s="36">
        <f t="shared" si="240"/>
        <v>0</v>
      </c>
      <c r="BN479" s="34">
        <f>IF($B479="P",VLOOKUP($E479,'[2]Costeo-JUL26'!$B$9:$CQ$307,BN$1,0),0)</f>
        <v>0</v>
      </c>
      <c r="BO479" s="16">
        <f>IF($B479="P",VLOOKUP($E479,'[2]Costeo-JUL26'!$B$9:$CQ$307,BO$1,0),0)*$G479</f>
        <v>0</v>
      </c>
      <c r="BP479" s="36">
        <f>IF($B479="P",VLOOKUP($E479,'[2]Costeo-JUL26'!$B$9:$CQ$307,BP$1,0),0)*$G479</f>
        <v>0</v>
      </c>
      <c r="BQ479" s="35">
        <f>IF($B479="P",VLOOKUP($E479,'[2]Costeo-JUL26'!$B$9:$CQ$307,BQ$1,0),0)</f>
        <v>0</v>
      </c>
      <c r="BR479" s="36">
        <f t="shared" si="241"/>
        <v>0</v>
      </c>
      <c r="BS479" s="36">
        <f t="shared" si="242"/>
        <v>0</v>
      </c>
      <c r="BT479" s="34">
        <f>IF($B479="P",VLOOKUP($E479,'[2]Costeo-JUL26'!$B$9:$CQ$307,BT$1,0),0)</f>
        <v>0</v>
      </c>
      <c r="BU479" s="16">
        <f>IF($B479="P",VLOOKUP($E479,'[2]Costeo-JUL26'!$B$9:$CQ$307,BU$1,0),0)*$G479</f>
        <v>0</v>
      </c>
      <c r="BV479" s="36">
        <f>IF($B479="P",VLOOKUP($E479,'[2]Costeo-JUL26'!$B$9:$CQ$307,BV$1,0),0)*$G479</f>
        <v>0</v>
      </c>
      <c r="BW479" s="35">
        <f>IF($B479="P",VLOOKUP($E479,'[2]Costeo-JUL26'!$B$9:$CQ$307,BW$1,0),0)</f>
        <v>0</v>
      </c>
      <c r="BX479" s="36">
        <f t="shared" si="243"/>
        <v>0</v>
      </c>
      <c r="BY479" s="36">
        <f t="shared" si="244"/>
        <v>0</v>
      </c>
      <c r="BZ479" s="34">
        <f>IF($B479="P",VLOOKUP($E479,'[2]Costeo-JUL26'!$B$9:$CQ$307,BZ$1,0),0)</f>
        <v>0</v>
      </c>
      <c r="CA479" s="16">
        <f>IF($B479="P",VLOOKUP($E479,'[2]Costeo-JUL26'!$B$9:$CQ$307,CA$1,0),0)*$G479</f>
        <v>0</v>
      </c>
      <c r="CB479" s="36">
        <f>IF($B479="P",VLOOKUP($E479,'[2]Costeo-JUL26'!$B$9:$CQ$307,CB$1,0),0)*$G479</f>
        <v>0</v>
      </c>
      <c r="CC479" s="35">
        <f>IF($B479="P",VLOOKUP($E479,'[2]Costeo-JUL26'!$B$9:$CQ$307,CC$1,0),0)</f>
        <v>0</v>
      </c>
      <c r="CD479" s="36">
        <f t="shared" si="245"/>
        <v>0</v>
      </c>
      <c r="CE479" s="36">
        <f t="shared" si="246"/>
        <v>0</v>
      </c>
      <c r="CF479" s="37">
        <f t="shared" si="218"/>
        <v>0</v>
      </c>
      <c r="CG479" s="36">
        <f>IF($B479="r",VLOOKUP($E479,'[2]Costeo-JUL26'!$B$9:$CQ$307,CG$1,0),0)*$G479</f>
        <v>441766.08</v>
      </c>
      <c r="CH479" s="35">
        <f>VLOOKUP($E479,'[2]TEORICOS (05.26)'!$A$8:$T$251,CH$1,0)</f>
        <v>0.04</v>
      </c>
      <c r="CI479" s="36">
        <f t="shared" si="247"/>
        <v>208793.27814999988</v>
      </c>
      <c r="CJ479" s="37">
        <f t="shared" si="248"/>
        <v>650559.35814999987</v>
      </c>
      <c r="CM479" s="16">
        <f>SUMIFS('[1]Ajuste Inventario'!$I:$I,'[1]Ajuste Inventario'!$B:$B,E479,'[1]Ajuste Inventario'!$S:$S,D479)*-1</f>
        <v>1.1666666666666667</v>
      </c>
      <c r="CN479" s="36">
        <f t="shared" si="219"/>
        <v>4960.6922734749451</v>
      </c>
      <c r="CP479" t="str">
        <f t="shared" si="220"/>
        <v>1715Org.Vtas Lobos</v>
      </c>
      <c r="CQ479" s="10">
        <f t="shared" si="221"/>
        <v>4252.0219486928099</v>
      </c>
    </row>
    <row r="480" spans="1:95" x14ac:dyDescent="0.25">
      <c r="A480" s="30">
        <v>46204</v>
      </c>
      <c r="B480" s="31" t="str">
        <f>VLOOKUP($E480,'[2]TEORICOS (05.26)'!$A$8:$T$251,B$1,0)</f>
        <v>P</v>
      </c>
      <c r="C480" s="32" t="str">
        <f>VLOOKUP($E480,'[2]TEORICOS (05.26)'!$A$8:$T$251,C$1,0)</f>
        <v>Benedictino</v>
      </c>
      <c r="D480" t="s">
        <v>226</v>
      </c>
      <c r="E480">
        <v>1720</v>
      </c>
      <c r="F480" t="s">
        <v>119</v>
      </c>
      <c r="G480" s="16">
        <v>1733.9169999999999</v>
      </c>
      <c r="H480" s="16">
        <v>1832.7502690000088</v>
      </c>
      <c r="I480" s="33">
        <v>17166632.050000083</v>
      </c>
      <c r="J480" s="33">
        <v>15474379.870000036</v>
      </c>
      <c r="K480" s="34">
        <f>IF($B480="P",VLOOKUP($E480,'[2]Costeo-JUL26'!$B$9:$CQ$307,K$1,0),0)</f>
        <v>939153</v>
      </c>
      <c r="L480" s="35">
        <f>VLOOKUP($E480,'[2]TEORICOS (05.26)'!$A$8:$T$251,L$1,0)</f>
        <v>2.5000000000000001E-2</v>
      </c>
      <c r="M480" s="36">
        <f t="shared" si="222"/>
        <v>386859.49675000092</v>
      </c>
      <c r="N480" s="35">
        <f>IF($B480="P",VLOOKUP($E480,'[2]Costeo-JUL26'!$B$9:$CQ$307,N$1,0),0)</f>
        <v>0.02</v>
      </c>
      <c r="O480" s="36">
        <f t="shared" si="223"/>
        <v>7737.1899350000185</v>
      </c>
      <c r="P480" s="36">
        <f>IF($B480="P",VLOOKUP($E480,'[2]Costeo-JUL26'!$B$9:$CQ$307,P$1,0),0)*H480</f>
        <v>0</v>
      </c>
      <c r="Q480" s="36">
        <f t="shared" si="224"/>
        <v>394596.68668500095</v>
      </c>
      <c r="R480" s="34">
        <f>IF($B480="P",VLOOKUP($E480,'[2]Costeo-JUL26'!$B$9:$CQ$307,R$1,0),0)</f>
        <v>0</v>
      </c>
      <c r="S480" s="16">
        <f>IF($B480="P",VLOOKUP($E480,'[2]Costeo-JUL26'!$B$9:$CQ$307,S$1,0),0)*$G480</f>
        <v>0</v>
      </c>
      <c r="T480" s="36">
        <f>IF($B480="P",VLOOKUP($E480,'[2]Costeo-JUL26'!$B$9:$CQ$307,T$1,0),0)*$G480</f>
        <v>0</v>
      </c>
      <c r="U480" s="35">
        <f>IF($B480="P",VLOOKUP($E480,'[2]Costeo-JUL26'!$B$9:$CQ$307,U$1,0),0)</f>
        <v>0</v>
      </c>
      <c r="V480" s="36">
        <f t="shared" si="225"/>
        <v>0</v>
      </c>
      <c r="W480" s="36">
        <f t="shared" si="226"/>
        <v>0</v>
      </c>
      <c r="X480" s="34">
        <f>IF($B480="P",VLOOKUP($E480,'[2]Costeo-JUL26'!$B$9:$CQ$307,X$1,0),0)</f>
        <v>0</v>
      </c>
      <c r="Y480" s="16">
        <f>IF($B480="P",VLOOKUP($E480,'[2]Costeo-JUL26'!$B$9:$CQ$307,Y$1,0),0)*$G480</f>
        <v>0</v>
      </c>
      <c r="Z480" s="36">
        <f>IF($B480="P",VLOOKUP($E480,'[2]Costeo-JUL26'!$B$9:$CQ$307,Z$1,0),0)*$G480</f>
        <v>0</v>
      </c>
      <c r="AA480" s="35">
        <f>IF($B480="P",VLOOKUP($E480,'[2]Costeo-JUL26'!$B$9:$CQ$307,AA$1,0),0)</f>
        <v>0</v>
      </c>
      <c r="AB480" s="36">
        <f t="shared" si="227"/>
        <v>0</v>
      </c>
      <c r="AC480" s="36">
        <f t="shared" si="228"/>
        <v>0</v>
      </c>
      <c r="AD480" s="34">
        <f>IF($B480="P",VLOOKUP($E480,'[2]Costeo-JUL26'!$B$9:$CQ$307,AD$1,0),0)</f>
        <v>938972</v>
      </c>
      <c r="AE480" s="16">
        <f>IF($B480="P",VLOOKUP($E480,'[2]Costeo-JUL26'!$B$9:$CQ$307,AE$1,0),0)*$G480</f>
        <v>20807.004000000001</v>
      </c>
      <c r="AF480" s="36">
        <f>IF($B480="P",VLOOKUP($E480,'[2]Costeo-JUL26'!$B$9:$CQ$307,AF$1,0),0)*$G480</f>
        <v>319329.2517888</v>
      </c>
      <c r="AG480" s="35">
        <f>IF($B480="P",VLOOKUP($E480,'[2]Costeo-JUL26'!$B$9:$CQ$307,AG$1,0),0)</f>
        <v>6.0000000000000001E-3</v>
      </c>
      <c r="AH480" s="36">
        <f t="shared" si="229"/>
        <v>1915.9755107328001</v>
      </c>
      <c r="AI480" s="36">
        <f t="shared" si="230"/>
        <v>321245.22729953279</v>
      </c>
      <c r="AJ480" s="34">
        <f>IF($B480="P",VLOOKUP($E480,'[2]Costeo-JUL26'!$B$9:$CQ$307,AJ$1,0),0)</f>
        <v>936445</v>
      </c>
      <c r="AK480" s="16">
        <f>IF($B480="P",VLOOKUP($E480,'[2]Costeo-JUL26'!$B$9:$CQ$307,AK$1,0),0)*$G480</f>
        <v>20807.004000000001</v>
      </c>
      <c r="AL480" s="36">
        <f>IF($B480="P",VLOOKUP($E480,'[2]Costeo-JUL26'!$B$9:$CQ$307,AL$1,0),0)*$G480</f>
        <v>97750.056371760002</v>
      </c>
      <c r="AM480" s="35">
        <f>IF($B480="P",VLOOKUP($E480,'[2]Costeo-JUL26'!$B$9:$CQ$307,AM$1,0),0)</f>
        <v>1.7999999999999999E-2</v>
      </c>
      <c r="AN480" s="36">
        <f t="shared" si="231"/>
        <v>1759.50101469168</v>
      </c>
      <c r="AO480" s="36">
        <f t="shared" si="232"/>
        <v>99509.557386451677</v>
      </c>
      <c r="AP480" s="34">
        <f>IF($B480="P",VLOOKUP($E480,'[2]Costeo-JUL26'!$B$9:$CQ$307,AP$1,0),0)</f>
        <v>939863</v>
      </c>
      <c r="AQ480" s="16">
        <f>IF($B480="P",VLOOKUP($E480,'[2]Costeo-JUL26'!$B$9:$CQ$307,AQ$1,0),0)*$G480</f>
        <v>20807.004000000001</v>
      </c>
      <c r="AR480" s="36">
        <f>IF($B480="P",VLOOKUP($E480,'[2]Costeo-JUL26'!$B$9:$CQ$307,AR$1,0),0)*$G480</f>
        <v>1368809.1490039199</v>
      </c>
      <c r="AS480" s="35">
        <f>IF($B480="P",VLOOKUP($E480,'[2]Costeo-JUL26'!$B$9:$CQ$307,AS$1,0),0)</f>
        <v>0.02</v>
      </c>
      <c r="AT480" s="36">
        <f t="shared" si="233"/>
        <v>27376.1829800784</v>
      </c>
      <c r="AU480" s="36">
        <f t="shared" si="234"/>
        <v>1396185.3319839984</v>
      </c>
      <c r="AV480" s="34">
        <f>IF($B480="P",VLOOKUP($E480,'[2]Costeo-JUL26'!$B$9:$CQ$307,AV$1,0),0)</f>
        <v>932317</v>
      </c>
      <c r="AW480" s="16">
        <f>IF($B480="P",VLOOKUP($E480,'[2]Costeo-JUL26'!$B$9:$CQ$307,AW$1,0),0)*$G480</f>
        <v>31.557289399999998</v>
      </c>
      <c r="AX480" s="36">
        <f>IF($B480="P",VLOOKUP($E480,'[2]Costeo-JUL26'!$B$9:$CQ$307,AX$1,0),0)*$G480</f>
        <v>135626.91838332001</v>
      </c>
      <c r="AY480" s="35">
        <f>IF($B480="P",VLOOKUP($E480,'[2]Costeo-JUL26'!$B$9:$CQ$307,AY$1,0),0)</f>
        <v>0.03</v>
      </c>
      <c r="AZ480" s="36">
        <f t="shared" si="235"/>
        <v>4068.8075514995999</v>
      </c>
      <c r="BA480" s="36">
        <f t="shared" si="236"/>
        <v>139695.72593481961</v>
      </c>
      <c r="BB480" s="34">
        <f>IF($B480="P",VLOOKUP($E480,'[2]Costeo-JUL26'!$B$9:$CQ$307,BB$1,0),0)</f>
        <v>902311</v>
      </c>
      <c r="BC480" s="16">
        <f>IF($B480="P",VLOOKUP($E480,'[2]Costeo-JUL26'!$B$9:$CQ$307,BC$1,0),0)*$G480</f>
        <v>4.8164361111111109</v>
      </c>
      <c r="BD480" s="36">
        <f>IF($B480="P",VLOOKUP($E480,'[2]Costeo-JUL26'!$B$9:$CQ$307,BD$1,0),0)*$G480</f>
        <v>18888.352592958334</v>
      </c>
      <c r="BE480" s="35">
        <f>IF($B480="P",VLOOKUP($E480,'[2]Costeo-JUL26'!$B$9:$CQ$307,BE$1,0),0)</f>
        <v>0.03</v>
      </c>
      <c r="BF480" s="36">
        <f t="shared" si="237"/>
        <v>566.65057778874996</v>
      </c>
      <c r="BG480" s="36">
        <f t="shared" si="238"/>
        <v>19455.003170747084</v>
      </c>
      <c r="BH480" s="34">
        <f>IF($B480="P",VLOOKUP($E480,'[2]Costeo-JUL26'!$B$9:$CQ$307,BH$1,0),0)</f>
        <v>933089</v>
      </c>
      <c r="BI480" s="16">
        <f>IF($B480="P",VLOOKUP($E480,'[2]Costeo-JUL26'!$B$9:$CQ$307,BI$1,0),0)*$G480</f>
        <v>60.205451388888889</v>
      </c>
      <c r="BJ480" s="36">
        <f>IF($B480="P",VLOOKUP($E480,'[2]Costeo-JUL26'!$B$9:$CQ$307,BJ$1,0),0)*$G480</f>
        <v>44833.346621581011</v>
      </c>
      <c r="BK480" s="35">
        <f>IF(BH480=910319,0,IF($B480="P",VLOOKUP($E480,'[2]Costeo-JUL26'!$B$9:$CQ$307,BK$1,0),0))</f>
        <v>0.02</v>
      </c>
      <c r="BL480" s="36">
        <f t="shared" si="239"/>
        <v>896.66693243162024</v>
      </c>
      <c r="BM480" s="36">
        <f t="shared" si="240"/>
        <v>45730.013554012628</v>
      </c>
      <c r="BN480" s="34">
        <f>IF($B480="P",VLOOKUP($E480,'[2]Costeo-JUL26'!$B$9:$CQ$307,BN$1,0),0)</f>
        <v>0</v>
      </c>
      <c r="BO480" s="16">
        <f>IF($B480="P",VLOOKUP($E480,'[2]Costeo-JUL26'!$B$9:$CQ$307,BO$1,0),0)*$G480</f>
        <v>0</v>
      </c>
      <c r="BP480" s="36">
        <f>IF($B480="P",VLOOKUP($E480,'[2]Costeo-JUL26'!$B$9:$CQ$307,BP$1,0),0)*$G480</f>
        <v>0</v>
      </c>
      <c r="BQ480" s="35">
        <f>IF($B480="P",VLOOKUP($E480,'[2]Costeo-JUL26'!$B$9:$CQ$307,BQ$1,0),0)</f>
        <v>0</v>
      </c>
      <c r="BR480" s="36">
        <f t="shared" si="241"/>
        <v>0</v>
      </c>
      <c r="BS480" s="36">
        <f t="shared" si="242"/>
        <v>0</v>
      </c>
      <c r="BT480" s="34">
        <f>IF($B480="P",VLOOKUP($E480,'[2]Costeo-JUL26'!$B$9:$CQ$307,BT$1,0),0)</f>
        <v>0</v>
      </c>
      <c r="BU480" s="16">
        <f>IF($B480="P",VLOOKUP($E480,'[2]Costeo-JUL26'!$B$9:$CQ$307,BU$1,0),0)*$G480</f>
        <v>0</v>
      </c>
      <c r="BV480" s="36">
        <f>IF($B480="P",VLOOKUP($E480,'[2]Costeo-JUL26'!$B$9:$CQ$307,BV$1,0),0)*$G480</f>
        <v>0</v>
      </c>
      <c r="BW480" s="35">
        <f>IF($B480="P",VLOOKUP($E480,'[2]Costeo-JUL26'!$B$9:$CQ$307,BW$1,0),0)</f>
        <v>0</v>
      </c>
      <c r="BX480" s="36">
        <f t="shared" si="243"/>
        <v>0</v>
      </c>
      <c r="BY480" s="36">
        <f t="shared" si="244"/>
        <v>0</v>
      </c>
      <c r="BZ480" s="34">
        <f>IF($B480="P",VLOOKUP($E480,'[2]Costeo-JUL26'!$B$9:$CQ$307,BZ$1,0),0)</f>
        <v>936704</v>
      </c>
      <c r="CA480" s="16">
        <f>IF($B480="P",VLOOKUP($E480,'[2]Costeo-JUL26'!$B$9:$CQ$307,CA$1,0),0)*$G480</f>
        <v>63.233390994650946</v>
      </c>
      <c r="CB480" s="36">
        <f>IF($B480="P",VLOOKUP($E480,'[2]Costeo-JUL26'!$B$9:$CQ$307,CB$1,0),0)*$G480</f>
        <v>30185.318044317835</v>
      </c>
      <c r="CC480" s="35">
        <f>IF($B480="P",VLOOKUP($E480,'[2]Costeo-JUL26'!$B$9:$CQ$307,CC$1,0),0)</f>
        <v>0.5</v>
      </c>
      <c r="CD480" s="36">
        <f t="shared" si="245"/>
        <v>15092.659022158918</v>
      </c>
      <c r="CE480" s="36">
        <f t="shared" si="246"/>
        <v>45277.977066476757</v>
      </c>
      <c r="CF480" s="37">
        <f t="shared" si="218"/>
        <v>2461695.52308104</v>
      </c>
      <c r="CG480" s="36">
        <f>IF($B480="r",VLOOKUP($E480,'[2]Costeo-JUL26'!$B$9:$CQ$307,CG$1,0),0)*$G480</f>
        <v>0</v>
      </c>
      <c r="CH480" s="35">
        <f>VLOOKUP($E480,'[2]TEORICOS (05.26)'!$A$8:$T$251,CH$1,0)</f>
        <v>0</v>
      </c>
      <c r="CI480" s="36">
        <f t="shared" si="247"/>
        <v>0</v>
      </c>
      <c r="CJ480" s="37">
        <f t="shared" si="248"/>
        <v>0</v>
      </c>
      <c r="CM480" s="16">
        <f>SUMIFS('[1]Ajuste Inventario'!$I:$I,'[1]Ajuste Inventario'!$B:$B,E480,'[1]Ajuste Inventario'!$S:$S,D480)*-1</f>
        <v>185.25000000000003</v>
      </c>
      <c r="CN480" s="36">
        <f t="shared" si="219"/>
        <v>263005.14710379031</v>
      </c>
      <c r="CP480" t="str">
        <f t="shared" si="220"/>
        <v>1720Org.Vtas Lobos</v>
      </c>
      <c r="CQ480" s="10">
        <f t="shared" si="221"/>
        <v>1419.7308885494751</v>
      </c>
    </row>
    <row r="481" spans="1:95" x14ac:dyDescent="0.25">
      <c r="A481" s="30">
        <v>46204</v>
      </c>
      <c r="B481" s="31" t="str">
        <f>VLOOKUP($E481,'[2]TEORICOS (05.26)'!$A$8:$T$251,B$1,0)</f>
        <v>P</v>
      </c>
      <c r="C481" s="32" t="str">
        <f>VLOOKUP($E481,'[2]TEORICOS (05.26)'!$A$8:$T$251,C$1,0)</f>
        <v>Benedictino</v>
      </c>
      <c r="D481" t="s">
        <v>226</v>
      </c>
      <c r="E481">
        <v>1730</v>
      </c>
      <c r="F481" t="s">
        <v>120</v>
      </c>
      <c r="G481" s="16">
        <v>70</v>
      </c>
      <c r="H481" s="16">
        <v>221.89999999999981</v>
      </c>
      <c r="I481" s="33">
        <v>731921.78000000026</v>
      </c>
      <c r="J481" s="33">
        <v>721565.02000000037</v>
      </c>
      <c r="K481" s="34">
        <f>IF($B481="P",VLOOKUP($E481,'[2]Costeo-JUL26'!$B$9:$CQ$307,K$1,0),0)</f>
        <v>939153</v>
      </c>
      <c r="L481" s="35">
        <f>VLOOKUP($E481,'[2]TEORICOS (05.26)'!$A$8:$T$251,L$1,0)</f>
        <v>2.5000000000000001E-2</v>
      </c>
      <c r="M481" s="36">
        <f t="shared" si="222"/>
        <v>18039.125500000009</v>
      </c>
      <c r="N481" s="35">
        <f>IF($B481="P",VLOOKUP($E481,'[2]Costeo-JUL26'!$B$9:$CQ$307,N$1,0),0)</f>
        <v>0.02</v>
      </c>
      <c r="O481" s="36">
        <f t="shared" si="223"/>
        <v>360.78251000000017</v>
      </c>
      <c r="P481" s="36">
        <f>IF($B481="P",VLOOKUP($E481,'[2]Costeo-JUL26'!$B$9:$CQ$307,P$1,0),0)*H481</f>
        <v>0</v>
      </c>
      <c r="Q481" s="36">
        <f t="shared" si="224"/>
        <v>18399.90801000001</v>
      </c>
      <c r="R481" s="34">
        <f>IF($B481="P",VLOOKUP($E481,'[2]Costeo-JUL26'!$B$9:$CQ$307,R$1,0),0)</f>
        <v>0</v>
      </c>
      <c r="S481" s="16">
        <f>IF($B481="P",VLOOKUP($E481,'[2]Costeo-JUL26'!$B$9:$CQ$307,S$1,0),0)*$G481</f>
        <v>0</v>
      </c>
      <c r="T481" s="36">
        <f>IF($B481="P",VLOOKUP($E481,'[2]Costeo-JUL26'!$B$9:$CQ$307,T$1,0),0)*$G481</f>
        <v>0</v>
      </c>
      <c r="U481" s="35">
        <f>IF($B481="P",VLOOKUP($E481,'[2]Costeo-JUL26'!$B$9:$CQ$307,U$1,0),0)</f>
        <v>0</v>
      </c>
      <c r="V481" s="36">
        <f t="shared" si="225"/>
        <v>0</v>
      </c>
      <c r="W481" s="36">
        <f t="shared" si="226"/>
        <v>0</v>
      </c>
      <c r="X481" s="34">
        <f>IF($B481="P",VLOOKUP($E481,'[2]Costeo-JUL26'!$B$9:$CQ$307,X$1,0),0)</f>
        <v>0</v>
      </c>
      <c r="Y481" s="16">
        <f>IF($B481="P",VLOOKUP($E481,'[2]Costeo-JUL26'!$B$9:$CQ$307,Y$1,0),0)*$G481</f>
        <v>0</v>
      </c>
      <c r="Z481" s="36">
        <f>IF($B481="P",VLOOKUP($E481,'[2]Costeo-JUL26'!$B$9:$CQ$307,Z$1,0),0)*$G481</f>
        <v>0</v>
      </c>
      <c r="AA481" s="35">
        <f>IF($B481="P",VLOOKUP($E481,'[2]Costeo-JUL26'!$B$9:$CQ$307,AA$1,0),0)</f>
        <v>0</v>
      </c>
      <c r="AB481" s="36">
        <f t="shared" si="227"/>
        <v>0</v>
      </c>
      <c r="AC481" s="36">
        <f t="shared" si="228"/>
        <v>0</v>
      </c>
      <c r="AD481" s="34">
        <f>IF($B481="P",VLOOKUP($E481,'[2]Costeo-JUL26'!$B$9:$CQ$307,AD$1,0),0)</f>
        <v>938972</v>
      </c>
      <c r="AE481" s="16">
        <f>IF($B481="P",VLOOKUP($E481,'[2]Costeo-JUL26'!$B$9:$CQ$307,AE$1,0),0)*$G481</f>
        <v>420</v>
      </c>
      <c r="AF481" s="36">
        <f>IF($B481="P",VLOOKUP($E481,'[2]Costeo-JUL26'!$B$9:$CQ$307,AF$1,0),0)*$G481</f>
        <v>6445.8240000000005</v>
      </c>
      <c r="AG481" s="35">
        <f>IF($B481="P",VLOOKUP($E481,'[2]Costeo-JUL26'!$B$9:$CQ$307,AG$1,0),0)</f>
        <v>6.0000000000000001E-3</v>
      </c>
      <c r="AH481" s="36">
        <f t="shared" si="229"/>
        <v>38.674944000000004</v>
      </c>
      <c r="AI481" s="36">
        <f t="shared" si="230"/>
        <v>6484.4989440000008</v>
      </c>
      <c r="AJ481" s="34">
        <f>IF($B481="P",VLOOKUP($E481,'[2]Costeo-JUL26'!$B$9:$CQ$307,AJ$1,0),0)</f>
        <v>936975</v>
      </c>
      <c r="AK481" s="16">
        <f>IF($B481="P",VLOOKUP($E481,'[2]Costeo-JUL26'!$B$9:$CQ$307,AK$1,0),0)*$G481</f>
        <v>420</v>
      </c>
      <c r="AL481" s="36">
        <f>IF($B481="P",VLOOKUP($E481,'[2]Costeo-JUL26'!$B$9:$CQ$307,AL$1,0),0)*$G481</f>
        <v>11739.218400000002</v>
      </c>
      <c r="AM481" s="35">
        <f>IF($B481="P",VLOOKUP($E481,'[2]Costeo-JUL26'!$B$9:$CQ$307,AM$1,0),0)</f>
        <v>1.7999999999999999E-2</v>
      </c>
      <c r="AN481" s="36">
        <f t="shared" si="231"/>
        <v>211.3059312</v>
      </c>
      <c r="AO481" s="36">
        <f t="shared" si="232"/>
        <v>11950.524331200002</v>
      </c>
      <c r="AP481" s="34">
        <f>IF($B481="P",VLOOKUP($E481,'[2]Costeo-JUL26'!$B$9:$CQ$307,AP$1,0),0)</f>
        <v>938165</v>
      </c>
      <c r="AQ481" s="16">
        <f>IF($B481="P",VLOOKUP($E481,'[2]Costeo-JUL26'!$B$9:$CQ$307,AQ$1,0),0)*$G481</f>
        <v>420</v>
      </c>
      <c r="AR481" s="36">
        <f>IF($B481="P",VLOOKUP($E481,'[2]Costeo-JUL26'!$B$9:$CQ$307,AR$1,0),0)*$G481</f>
        <v>68872.986000000004</v>
      </c>
      <c r="AS481" s="35">
        <f>IF($B481="P",VLOOKUP($E481,'[2]Costeo-JUL26'!$B$9:$CQ$307,AS$1,0),0)</f>
        <v>0.02</v>
      </c>
      <c r="AT481" s="36">
        <f t="shared" si="233"/>
        <v>1377.4597200000001</v>
      </c>
      <c r="AU481" s="36">
        <f t="shared" si="234"/>
        <v>70250.445720000003</v>
      </c>
      <c r="AV481" s="34">
        <f>IF($B481="P",VLOOKUP($E481,'[2]Costeo-JUL26'!$B$9:$CQ$307,AV$1,0),0)</f>
        <v>902310</v>
      </c>
      <c r="AW481" s="16">
        <f>IF($B481="P",VLOOKUP($E481,'[2]Costeo-JUL26'!$B$9:$CQ$307,AW$1,0),0)*$G481</f>
        <v>2.3380000000000001</v>
      </c>
      <c r="AX481" s="36">
        <f>IF($B481="P",VLOOKUP($E481,'[2]Costeo-JUL26'!$B$9:$CQ$307,AX$1,0),0)*$G481</f>
        <v>8191.2907636022464</v>
      </c>
      <c r="AY481" s="35">
        <f>IF($B481="P",VLOOKUP($E481,'[2]Costeo-JUL26'!$B$9:$CQ$307,AY$1,0),0)</f>
        <v>0.03</v>
      </c>
      <c r="AZ481" s="36">
        <f t="shared" si="235"/>
        <v>245.73872290806739</v>
      </c>
      <c r="BA481" s="36">
        <f t="shared" si="236"/>
        <v>8437.0294865103133</v>
      </c>
      <c r="BB481" s="34">
        <f>IF($B481="P",VLOOKUP($E481,'[2]Costeo-JUL26'!$B$9:$CQ$307,BB$1,0),0)</f>
        <v>902311</v>
      </c>
      <c r="BC481" s="16">
        <f>IF($B481="P",VLOOKUP($E481,'[2]Costeo-JUL26'!$B$9:$CQ$307,BC$1,0),0)*$G481</f>
        <v>0.30554999999999999</v>
      </c>
      <c r="BD481" s="36">
        <f>IF($B481="P",VLOOKUP($E481,'[2]Costeo-JUL26'!$B$9:$CQ$307,BD$1,0),0)*$G481</f>
        <v>1198.2586297500002</v>
      </c>
      <c r="BE481" s="35">
        <f>IF($B481="P",VLOOKUP($E481,'[2]Costeo-JUL26'!$B$9:$CQ$307,BE$1,0),0)</f>
        <v>0.03</v>
      </c>
      <c r="BF481" s="36">
        <f t="shared" si="237"/>
        <v>35.947758892500005</v>
      </c>
      <c r="BG481" s="36">
        <f t="shared" si="238"/>
        <v>1234.2063886425001</v>
      </c>
      <c r="BH481" s="34">
        <f>IF($B481="P",VLOOKUP($E481,'[2]Costeo-JUL26'!$B$9:$CQ$307,BH$1,0),0)</f>
        <v>933089</v>
      </c>
      <c r="BI481" s="16">
        <f>IF($B481="P",VLOOKUP($E481,'[2]Costeo-JUL26'!$B$9:$CQ$307,BI$1,0),0)*$G481</f>
        <v>3.5</v>
      </c>
      <c r="BJ481" s="36">
        <f>IF($B481="P",VLOOKUP($E481,'[2]Costeo-JUL26'!$B$9:$CQ$307,BJ$1,0),0)*$G481</f>
        <v>2606.3539024390243</v>
      </c>
      <c r="BK481" s="35">
        <f>IF(BH481=910319,0,IF($B481="P",VLOOKUP($E481,'[2]Costeo-JUL26'!$B$9:$CQ$307,BK$1,0),0))</f>
        <v>0.02</v>
      </c>
      <c r="BL481" s="36">
        <f t="shared" si="239"/>
        <v>52.12707804878049</v>
      </c>
      <c r="BM481" s="36">
        <f t="shared" si="240"/>
        <v>2658.4809804878046</v>
      </c>
      <c r="BN481" s="34">
        <f>IF($B481="P",VLOOKUP($E481,'[2]Costeo-JUL26'!$B$9:$CQ$307,BN$1,0),0)</f>
        <v>0</v>
      </c>
      <c r="BO481" s="16">
        <f>IF($B481="P",VLOOKUP($E481,'[2]Costeo-JUL26'!$B$9:$CQ$307,BO$1,0),0)*$G481</f>
        <v>0</v>
      </c>
      <c r="BP481" s="36">
        <f>IF($B481="P",VLOOKUP($E481,'[2]Costeo-JUL26'!$B$9:$CQ$307,BP$1,0),0)*$G481</f>
        <v>0</v>
      </c>
      <c r="BQ481" s="35">
        <f>IF($B481="P",VLOOKUP($E481,'[2]Costeo-JUL26'!$B$9:$CQ$307,BQ$1,0),0)</f>
        <v>0</v>
      </c>
      <c r="BR481" s="36">
        <f t="shared" si="241"/>
        <v>0</v>
      </c>
      <c r="BS481" s="36">
        <f t="shared" si="242"/>
        <v>0</v>
      </c>
      <c r="BT481" s="34">
        <f>IF($B481="P",VLOOKUP($E481,'[2]Costeo-JUL26'!$B$9:$CQ$307,BT$1,0),0)</f>
        <v>0</v>
      </c>
      <c r="BU481" s="16">
        <f>IF($B481="P",VLOOKUP($E481,'[2]Costeo-JUL26'!$B$9:$CQ$307,BU$1,0),0)*$G481</f>
        <v>0</v>
      </c>
      <c r="BV481" s="36">
        <f>IF($B481="P",VLOOKUP($E481,'[2]Costeo-JUL26'!$B$9:$CQ$307,BV$1,0),0)*$G481</f>
        <v>0</v>
      </c>
      <c r="BW481" s="35">
        <f>IF($B481="P",VLOOKUP($E481,'[2]Costeo-JUL26'!$B$9:$CQ$307,BW$1,0),0)</f>
        <v>0</v>
      </c>
      <c r="BX481" s="36">
        <f t="shared" si="243"/>
        <v>0</v>
      </c>
      <c r="BY481" s="36">
        <f t="shared" si="244"/>
        <v>0</v>
      </c>
      <c r="BZ481" s="34">
        <f>IF($B481="P",VLOOKUP($E481,'[2]Costeo-JUL26'!$B$9:$CQ$307,BZ$1,0),0)</f>
        <v>936704</v>
      </c>
      <c r="CA481" s="16">
        <f>IF($B481="P",VLOOKUP($E481,'[2]Costeo-JUL26'!$B$9:$CQ$307,CA$1,0),0)*$G481</f>
        <v>7.6583897088941981</v>
      </c>
      <c r="CB481" s="36">
        <f>IF($B481="P",VLOOKUP($E481,'[2]Costeo-JUL26'!$B$9:$CQ$307,CB$1,0),0)*$G481</f>
        <v>3655.8363458612771</v>
      </c>
      <c r="CC481" s="35">
        <f>IF($B481="P",VLOOKUP($E481,'[2]Costeo-JUL26'!$B$9:$CQ$307,CC$1,0),0)</f>
        <v>0.5</v>
      </c>
      <c r="CD481" s="36">
        <f t="shared" si="245"/>
        <v>1827.9181729306385</v>
      </c>
      <c r="CE481" s="36">
        <f t="shared" si="246"/>
        <v>5483.7545187919159</v>
      </c>
      <c r="CF481" s="37">
        <f t="shared" si="218"/>
        <v>124898.84837963256</v>
      </c>
      <c r="CG481" s="36">
        <f>IF($B481="r",VLOOKUP($E481,'[2]Costeo-JUL26'!$B$9:$CQ$307,CG$1,0),0)*$G481</f>
        <v>0</v>
      </c>
      <c r="CH481" s="35">
        <f>VLOOKUP($E481,'[2]TEORICOS (05.26)'!$A$8:$T$251,CH$1,0)</f>
        <v>0</v>
      </c>
      <c r="CI481" s="36">
        <f t="shared" si="247"/>
        <v>0</v>
      </c>
      <c r="CJ481" s="37">
        <f t="shared" si="248"/>
        <v>0</v>
      </c>
      <c r="CM481" s="16">
        <f>SUMIFS('[1]Ajuste Inventario'!$I:$I,'[1]Ajuste Inventario'!$B:$B,E481,'[1]Ajuste Inventario'!$S:$S,D481)*-1</f>
        <v>0</v>
      </c>
      <c r="CN481" s="36">
        <f t="shared" si="219"/>
        <v>0</v>
      </c>
      <c r="CP481" t="str">
        <f t="shared" si="220"/>
        <v>1730Org.Vtas Lobos</v>
      </c>
      <c r="CQ481" s="10" t="e">
        <f t="shared" si="221"/>
        <v>#DIV/0!</v>
      </c>
    </row>
    <row r="482" spans="1:95" x14ac:dyDescent="0.25">
      <c r="A482" s="30">
        <v>46204</v>
      </c>
      <c r="B482" s="31" t="str">
        <f>VLOOKUP($E482,'[2]TEORICOS (05.26)'!$A$8:$T$251,B$1,0)</f>
        <v>P</v>
      </c>
      <c r="C482" s="32" t="str">
        <f>VLOOKUP($E482,'[2]TEORICOS (05.26)'!$A$8:$T$251,C$1,0)</f>
        <v>Benedictino</v>
      </c>
      <c r="D482" t="s">
        <v>226</v>
      </c>
      <c r="E482">
        <v>1740</v>
      </c>
      <c r="F482" t="s">
        <v>121</v>
      </c>
      <c r="G482" s="16">
        <v>702</v>
      </c>
      <c r="H482" s="16">
        <v>1112.6700000000008</v>
      </c>
      <c r="I482" s="33">
        <v>4924741.3899999959</v>
      </c>
      <c r="J482" s="33">
        <v>4853678.9599999972</v>
      </c>
      <c r="K482" s="34">
        <f>IF($B482="P",VLOOKUP($E482,'[2]Costeo-JUL26'!$B$9:$CQ$307,K$1,0),0)</f>
        <v>939153</v>
      </c>
      <c r="L482" s="35">
        <f>VLOOKUP($E482,'[2]TEORICOS (05.26)'!$A$8:$T$251,L$1,0)</f>
        <v>2.5000000000000001E-2</v>
      </c>
      <c r="M482" s="36">
        <f t="shared" si="222"/>
        <v>121341.97399999993</v>
      </c>
      <c r="N482" s="35">
        <f>IF($B482="P",VLOOKUP($E482,'[2]Costeo-JUL26'!$B$9:$CQ$307,N$1,0),0)</f>
        <v>0.02</v>
      </c>
      <c r="O482" s="36">
        <f t="shared" si="223"/>
        <v>2426.8394799999987</v>
      </c>
      <c r="P482" s="36">
        <f>IF($B482="P",VLOOKUP($E482,'[2]Costeo-JUL26'!$B$9:$CQ$307,P$1,0),0)*H482</f>
        <v>0</v>
      </c>
      <c r="Q482" s="36">
        <f t="shared" si="224"/>
        <v>123768.81347999992</v>
      </c>
      <c r="R482" s="34">
        <f>IF($B482="P",VLOOKUP($E482,'[2]Costeo-JUL26'!$B$9:$CQ$307,R$1,0),0)</f>
        <v>0</v>
      </c>
      <c r="S482" s="16">
        <f>IF($B482="P",VLOOKUP($E482,'[2]Costeo-JUL26'!$B$9:$CQ$307,S$1,0),0)*$G482</f>
        <v>0</v>
      </c>
      <c r="T482" s="36">
        <f>IF($B482="P",VLOOKUP($E482,'[2]Costeo-JUL26'!$B$9:$CQ$307,T$1,0),0)*$G482</f>
        <v>0</v>
      </c>
      <c r="U482" s="35">
        <f>IF($B482="P",VLOOKUP($E482,'[2]Costeo-JUL26'!$B$9:$CQ$307,U$1,0),0)</f>
        <v>0</v>
      </c>
      <c r="V482" s="36">
        <f t="shared" si="225"/>
        <v>0</v>
      </c>
      <c r="W482" s="36">
        <f t="shared" si="226"/>
        <v>0</v>
      </c>
      <c r="X482" s="34">
        <f>IF($B482="P",VLOOKUP($E482,'[2]Costeo-JUL26'!$B$9:$CQ$307,X$1,0),0)</f>
        <v>0</v>
      </c>
      <c r="Y482" s="16">
        <f>IF($B482="P",VLOOKUP($E482,'[2]Costeo-JUL26'!$B$9:$CQ$307,Y$1,0),0)*$G482</f>
        <v>0</v>
      </c>
      <c r="Z482" s="36">
        <f>IF($B482="P",VLOOKUP($E482,'[2]Costeo-JUL26'!$B$9:$CQ$307,Z$1,0),0)*$G482</f>
        <v>0</v>
      </c>
      <c r="AA482" s="35">
        <f>IF($B482="P",VLOOKUP($E482,'[2]Costeo-JUL26'!$B$9:$CQ$307,AA$1,0),0)</f>
        <v>0</v>
      </c>
      <c r="AB482" s="36">
        <f t="shared" si="227"/>
        <v>0</v>
      </c>
      <c r="AC482" s="36">
        <f t="shared" si="228"/>
        <v>0</v>
      </c>
      <c r="AD482" s="34">
        <f>IF($B482="P",VLOOKUP($E482,'[2]Costeo-JUL26'!$B$9:$CQ$307,AD$1,0),0)</f>
        <v>938972</v>
      </c>
      <c r="AE482" s="16">
        <f>IF($B482="P",VLOOKUP($E482,'[2]Costeo-JUL26'!$B$9:$CQ$307,AE$1,0),0)*$G482</f>
        <v>4212</v>
      </c>
      <c r="AF482" s="36">
        <f>IF($B482="P",VLOOKUP($E482,'[2]Costeo-JUL26'!$B$9:$CQ$307,AF$1,0),0)*$G482</f>
        <v>64642.406400000007</v>
      </c>
      <c r="AG482" s="35">
        <f>IF($B482="P",VLOOKUP($E482,'[2]Costeo-JUL26'!$B$9:$CQ$307,AG$1,0),0)</f>
        <v>6.0000000000000001E-3</v>
      </c>
      <c r="AH482" s="36">
        <f t="shared" si="229"/>
        <v>387.85443840000005</v>
      </c>
      <c r="AI482" s="36">
        <f t="shared" si="230"/>
        <v>65030.260838400005</v>
      </c>
      <c r="AJ482" s="34">
        <f>IF($B482="P",VLOOKUP($E482,'[2]Costeo-JUL26'!$B$9:$CQ$307,AJ$1,0),0)</f>
        <v>936446</v>
      </c>
      <c r="AK482" s="16">
        <f>IF($B482="P",VLOOKUP($E482,'[2]Costeo-JUL26'!$B$9:$CQ$307,AK$1,0),0)*$G482</f>
        <v>4212</v>
      </c>
      <c r="AL482" s="36">
        <f>IF($B482="P",VLOOKUP($E482,'[2]Costeo-JUL26'!$B$9:$CQ$307,AL$1,0),0)*$G482</f>
        <v>49375.675440000006</v>
      </c>
      <c r="AM482" s="35">
        <f>IF($B482="P",VLOOKUP($E482,'[2]Costeo-JUL26'!$B$9:$CQ$307,AM$1,0),0)</f>
        <v>1.7999999999999999E-2</v>
      </c>
      <c r="AN482" s="36">
        <f t="shared" si="231"/>
        <v>888.76215792000005</v>
      </c>
      <c r="AO482" s="36">
        <f t="shared" si="232"/>
        <v>50264.437597920005</v>
      </c>
      <c r="AP482" s="34">
        <f>IF($B482="P",VLOOKUP($E482,'[2]Costeo-JUL26'!$B$9:$CQ$307,AP$1,0),0)</f>
        <v>938979</v>
      </c>
      <c r="AQ482" s="16">
        <f>IF($B482="P",VLOOKUP($E482,'[2]Costeo-JUL26'!$B$9:$CQ$307,AQ$1,0),0)*$G482</f>
        <v>4212</v>
      </c>
      <c r="AR482" s="36">
        <f>IF($B482="P",VLOOKUP($E482,'[2]Costeo-JUL26'!$B$9:$CQ$307,AR$1,0),0)*$G482</f>
        <v>366291.35712</v>
      </c>
      <c r="AS482" s="35">
        <f>IF($B482="P",VLOOKUP($E482,'[2]Costeo-JUL26'!$B$9:$CQ$307,AS$1,0),0)</f>
        <v>0.02</v>
      </c>
      <c r="AT482" s="36">
        <f t="shared" si="233"/>
        <v>7325.8271424000004</v>
      </c>
      <c r="AU482" s="36">
        <f t="shared" si="234"/>
        <v>373617.18426240003</v>
      </c>
      <c r="AV482" s="34">
        <f>IF($B482="P",VLOOKUP($E482,'[2]Costeo-JUL26'!$B$9:$CQ$307,AV$1,0),0)</f>
        <v>932317</v>
      </c>
      <c r="AW482" s="16">
        <f>IF($B482="P",VLOOKUP($E482,'[2]Costeo-JUL26'!$B$9:$CQ$307,AW$1,0),0)*$G482</f>
        <v>15.443999999999999</v>
      </c>
      <c r="AX482" s="36">
        <f>IF($B482="P",VLOOKUP($E482,'[2]Costeo-JUL26'!$B$9:$CQ$307,AX$1,0),0)*$G482</f>
        <v>66375.223199999993</v>
      </c>
      <c r="AY482" s="35">
        <f>IF($B482="P",VLOOKUP($E482,'[2]Costeo-JUL26'!$B$9:$CQ$307,AY$1,0),0)</f>
        <v>0.03</v>
      </c>
      <c r="AZ482" s="36">
        <f t="shared" si="235"/>
        <v>1991.2566959999997</v>
      </c>
      <c r="BA482" s="36">
        <f t="shared" si="236"/>
        <v>68366.47989599999</v>
      </c>
      <c r="BB482" s="34">
        <f>IF($B482="P",VLOOKUP($E482,'[2]Costeo-JUL26'!$B$9:$CQ$307,BB$1,0),0)</f>
        <v>902311</v>
      </c>
      <c r="BC482" s="16">
        <f>IF($B482="P",VLOOKUP($E482,'[2]Costeo-JUL26'!$B$9:$CQ$307,BC$1,0),0)*$G482</f>
        <v>2.9249999999999998</v>
      </c>
      <c r="BD482" s="36">
        <f>IF($B482="P",VLOOKUP($E482,'[2]Costeo-JUL26'!$B$9:$CQ$307,BD$1,0),0)*$G482</f>
        <v>11470.811625000002</v>
      </c>
      <c r="BE482" s="35">
        <f>IF($B482="P",VLOOKUP($E482,'[2]Costeo-JUL26'!$B$9:$CQ$307,BE$1,0),0)</f>
        <v>0.03</v>
      </c>
      <c r="BF482" s="36">
        <f t="shared" si="237"/>
        <v>344.12434875000002</v>
      </c>
      <c r="BG482" s="36">
        <f t="shared" si="238"/>
        <v>11814.935973750002</v>
      </c>
      <c r="BH482" s="34">
        <f>IF($B482="P",VLOOKUP($E482,'[2]Costeo-JUL26'!$B$9:$CQ$307,BH$1,0),0)</f>
        <v>933089</v>
      </c>
      <c r="BI482" s="16">
        <f>IF($B482="P",VLOOKUP($E482,'[2]Costeo-JUL26'!$B$9:$CQ$307,BI$1,0),0)*$G482</f>
        <v>18.803571428571427</v>
      </c>
      <c r="BJ482" s="36">
        <f>IF($B482="P",VLOOKUP($E482,'[2]Costeo-JUL26'!$B$9:$CQ$307,BJ$1,0),0)*$G482</f>
        <v>14002.503363613738</v>
      </c>
      <c r="BK482" s="35">
        <f>IF(BH482=910319,0,IF($B482="P",VLOOKUP($E482,'[2]Costeo-JUL26'!$B$9:$CQ$307,BK$1,0),0))</f>
        <v>0.02</v>
      </c>
      <c r="BL482" s="36">
        <f t="shared" si="239"/>
        <v>280.05006727227476</v>
      </c>
      <c r="BM482" s="36">
        <f t="shared" si="240"/>
        <v>14282.553430886013</v>
      </c>
      <c r="BN482" s="34">
        <f>IF($B482="P",VLOOKUP($E482,'[2]Costeo-JUL26'!$B$9:$CQ$307,BN$1,0),0)</f>
        <v>0</v>
      </c>
      <c r="BO482" s="16">
        <f>IF($B482="P",VLOOKUP($E482,'[2]Costeo-JUL26'!$B$9:$CQ$307,BO$1,0),0)*$G482</f>
        <v>0</v>
      </c>
      <c r="BP482" s="36">
        <f>IF($B482="P",VLOOKUP($E482,'[2]Costeo-JUL26'!$B$9:$CQ$307,BP$1,0),0)*$G482</f>
        <v>0</v>
      </c>
      <c r="BQ482" s="35">
        <f>IF($B482="P",VLOOKUP($E482,'[2]Costeo-JUL26'!$B$9:$CQ$307,BQ$1,0),0)</f>
        <v>0</v>
      </c>
      <c r="BR482" s="36">
        <f t="shared" si="241"/>
        <v>0</v>
      </c>
      <c r="BS482" s="36">
        <f t="shared" si="242"/>
        <v>0</v>
      </c>
      <c r="BT482" s="34">
        <f>IF($B482="P",VLOOKUP($E482,'[2]Costeo-JUL26'!$B$9:$CQ$307,BT$1,0),0)</f>
        <v>0</v>
      </c>
      <c r="BU482" s="16">
        <f>IF($B482="P",VLOOKUP($E482,'[2]Costeo-JUL26'!$B$9:$CQ$307,BU$1,0),0)*$G482</f>
        <v>0</v>
      </c>
      <c r="BV482" s="36">
        <f>IF($B482="P",VLOOKUP($E482,'[2]Costeo-JUL26'!$B$9:$CQ$307,BV$1,0),0)*$G482</f>
        <v>0</v>
      </c>
      <c r="BW482" s="35">
        <f>IF($B482="P",VLOOKUP($E482,'[2]Costeo-JUL26'!$B$9:$CQ$307,BW$1,0),0)</f>
        <v>0</v>
      </c>
      <c r="BX482" s="36">
        <f t="shared" si="243"/>
        <v>0</v>
      </c>
      <c r="BY482" s="36">
        <f t="shared" si="244"/>
        <v>0</v>
      </c>
      <c r="BZ482" s="34">
        <f>IF($B482="P",VLOOKUP($E482,'[2]Costeo-JUL26'!$B$9:$CQ$307,BZ$1,0),0)</f>
        <v>936704</v>
      </c>
      <c r="CA482" s="16">
        <f>IF($B482="P",VLOOKUP($E482,'[2]Costeo-JUL26'!$B$9:$CQ$307,CA$1,0),0)*$G482</f>
        <v>38.401354111740908</v>
      </c>
      <c r="CB482" s="36">
        <f>IF($B482="P",VLOOKUP($E482,'[2]Costeo-JUL26'!$B$9:$CQ$307,CB$1,0),0)*$G482</f>
        <v>18331.407962818688</v>
      </c>
      <c r="CC482" s="35">
        <f>IF($B482="P",VLOOKUP($E482,'[2]Costeo-JUL26'!$B$9:$CQ$307,CC$1,0),0)</f>
        <v>0.5</v>
      </c>
      <c r="CD482" s="36">
        <f t="shared" si="245"/>
        <v>9165.7039814093441</v>
      </c>
      <c r="CE482" s="36">
        <f t="shared" si="246"/>
        <v>27497.111944228032</v>
      </c>
      <c r="CF482" s="37">
        <f t="shared" si="218"/>
        <v>734641.77742358402</v>
      </c>
      <c r="CG482" s="36">
        <f>IF($B482="r",VLOOKUP($E482,'[2]Costeo-JUL26'!$B$9:$CQ$307,CG$1,0),0)*$G482</f>
        <v>0</v>
      </c>
      <c r="CH482" s="35">
        <f>VLOOKUP($E482,'[2]TEORICOS (05.26)'!$A$8:$T$251,CH$1,0)</f>
        <v>0</v>
      </c>
      <c r="CI482" s="36">
        <f t="shared" si="247"/>
        <v>0</v>
      </c>
      <c r="CJ482" s="37">
        <f t="shared" si="248"/>
        <v>0</v>
      </c>
      <c r="CM482" s="16">
        <f>SUMIFS('[1]Ajuste Inventario'!$I:$I,'[1]Ajuste Inventario'!$B:$B,E482,'[1]Ajuste Inventario'!$S:$S,D482)*-1</f>
        <v>1</v>
      </c>
      <c r="CN482" s="36">
        <f t="shared" si="219"/>
        <v>1046.4982584381539</v>
      </c>
      <c r="CP482" t="str">
        <f t="shared" si="220"/>
        <v>1740Org.Vtas Lobos</v>
      </c>
      <c r="CQ482" s="10">
        <f t="shared" si="221"/>
        <v>1046.4982584381539</v>
      </c>
    </row>
    <row r="483" spans="1:95" x14ac:dyDescent="0.25">
      <c r="A483" s="30">
        <v>46204</v>
      </c>
      <c r="B483" s="31" t="str">
        <f>VLOOKUP($E483,'[2]TEORICOS (05.26)'!$A$8:$T$251,B$1,0)</f>
        <v>P</v>
      </c>
      <c r="C483" s="32" t="str">
        <f>VLOOKUP($E483,'[2]TEORICOS (05.26)'!$A$8:$T$251,C$1,0)</f>
        <v>Benedictino</v>
      </c>
      <c r="D483" t="s">
        <v>226</v>
      </c>
      <c r="E483">
        <v>1758</v>
      </c>
      <c r="F483" t="s">
        <v>122</v>
      </c>
      <c r="G483" s="16">
        <v>174</v>
      </c>
      <c r="H483" s="16">
        <v>413.7719999999992</v>
      </c>
      <c r="I483" s="33">
        <v>1504686.0499999982</v>
      </c>
      <c r="J483" s="33">
        <v>1459887.5399999989</v>
      </c>
      <c r="K483" s="34">
        <f>IF($B483="P",VLOOKUP($E483,'[2]Costeo-JUL26'!$B$9:$CQ$307,K$1,0),0)</f>
        <v>939153</v>
      </c>
      <c r="L483" s="35">
        <f>VLOOKUP($E483,'[2]TEORICOS (05.26)'!$A$8:$T$251,L$1,0)</f>
        <v>2.5000000000000001E-2</v>
      </c>
      <c r="M483" s="36">
        <f t="shared" si="222"/>
        <v>36497.188499999975</v>
      </c>
      <c r="N483" s="35">
        <f>IF($B483="P",VLOOKUP($E483,'[2]Costeo-JUL26'!$B$9:$CQ$307,N$1,0),0)</f>
        <v>0.02</v>
      </c>
      <c r="O483" s="36">
        <f t="shared" si="223"/>
        <v>729.94376999999952</v>
      </c>
      <c r="P483" s="36">
        <f>IF($B483="P",VLOOKUP($E483,'[2]Costeo-JUL26'!$B$9:$CQ$307,P$1,0),0)*H483</f>
        <v>0</v>
      </c>
      <c r="Q483" s="36">
        <f t="shared" si="224"/>
        <v>37227.132269999973</v>
      </c>
      <c r="R483" s="34">
        <f>IF($B483="P",VLOOKUP($E483,'[2]Costeo-JUL26'!$B$9:$CQ$307,R$1,0),0)</f>
        <v>0</v>
      </c>
      <c r="S483" s="16">
        <f>IF($B483="P",VLOOKUP($E483,'[2]Costeo-JUL26'!$B$9:$CQ$307,S$1,0),0)*$G483</f>
        <v>0</v>
      </c>
      <c r="T483" s="36">
        <f>IF($B483="P",VLOOKUP($E483,'[2]Costeo-JUL26'!$B$9:$CQ$307,T$1,0),0)*$G483</f>
        <v>0</v>
      </c>
      <c r="U483" s="35">
        <f>IF($B483="P",VLOOKUP($E483,'[2]Costeo-JUL26'!$B$9:$CQ$307,U$1,0),0)</f>
        <v>0</v>
      </c>
      <c r="V483" s="36">
        <f t="shared" si="225"/>
        <v>0</v>
      </c>
      <c r="W483" s="36">
        <f t="shared" si="226"/>
        <v>0</v>
      </c>
      <c r="X483" s="34">
        <f>IF($B483="P",VLOOKUP($E483,'[2]Costeo-JUL26'!$B$9:$CQ$307,X$1,0),0)</f>
        <v>0</v>
      </c>
      <c r="Y483" s="16">
        <f>IF($B483="P",VLOOKUP($E483,'[2]Costeo-JUL26'!$B$9:$CQ$307,Y$1,0),0)*$G483</f>
        <v>0</v>
      </c>
      <c r="Z483" s="36">
        <f>IF($B483="P",VLOOKUP($E483,'[2]Costeo-JUL26'!$B$9:$CQ$307,Z$1,0),0)*$G483</f>
        <v>0</v>
      </c>
      <c r="AA483" s="35">
        <f>IF($B483="P",VLOOKUP($E483,'[2]Costeo-JUL26'!$B$9:$CQ$307,AA$1,0),0)</f>
        <v>0</v>
      </c>
      <c r="AB483" s="36">
        <f t="shared" si="227"/>
        <v>0</v>
      </c>
      <c r="AC483" s="36">
        <f t="shared" si="228"/>
        <v>0</v>
      </c>
      <c r="AD483" s="34">
        <f>IF($B483="P",VLOOKUP($E483,'[2]Costeo-JUL26'!$B$9:$CQ$307,AD$1,0),0)</f>
        <v>938972</v>
      </c>
      <c r="AE483" s="16">
        <f>IF($B483="P",VLOOKUP($E483,'[2]Costeo-JUL26'!$B$9:$CQ$307,AE$1,0),0)*$G483</f>
        <v>1044</v>
      </c>
      <c r="AF483" s="36">
        <f>IF($B483="P",VLOOKUP($E483,'[2]Costeo-JUL26'!$B$9:$CQ$307,AF$1,0),0)*$G483</f>
        <v>16022.4768</v>
      </c>
      <c r="AG483" s="35">
        <f>IF($B483="P",VLOOKUP($E483,'[2]Costeo-JUL26'!$B$9:$CQ$307,AG$1,0),0)</f>
        <v>6.0000000000000001E-3</v>
      </c>
      <c r="AH483" s="36">
        <f t="shared" si="229"/>
        <v>96.134860799999998</v>
      </c>
      <c r="AI483" s="36">
        <f t="shared" si="230"/>
        <v>16118.611660800001</v>
      </c>
      <c r="AJ483" s="34">
        <f>IF($B483="P",VLOOKUP($E483,'[2]Costeo-JUL26'!$B$9:$CQ$307,AJ$1,0),0)</f>
        <v>936447</v>
      </c>
      <c r="AK483" s="16">
        <f>IF($B483="P",VLOOKUP($E483,'[2]Costeo-JUL26'!$B$9:$CQ$307,AK$1,0),0)*$G483</f>
        <v>1044</v>
      </c>
      <c r="AL483" s="36">
        <f>IF($B483="P",VLOOKUP($E483,'[2]Costeo-JUL26'!$B$9:$CQ$307,AL$1,0),0)*$G483</f>
        <v>16353.98856</v>
      </c>
      <c r="AM483" s="35">
        <f>IF($B483="P",VLOOKUP($E483,'[2]Costeo-JUL26'!$B$9:$CQ$307,AM$1,0),0)</f>
        <v>1.7999999999999999E-2</v>
      </c>
      <c r="AN483" s="36">
        <f t="shared" si="231"/>
        <v>294.37179407999997</v>
      </c>
      <c r="AO483" s="36">
        <f t="shared" si="232"/>
        <v>16648.36035408</v>
      </c>
      <c r="AP483" s="34">
        <f>IF($B483="P",VLOOKUP($E483,'[2]Costeo-JUL26'!$B$9:$CQ$307,AP$1,0),0)</f>
        <v>904570</v>
      </c>
      <c r="AQ483" s="16">
        <f>IF($B483="P",VLOOKUP($E483,'[2]Costeo-JUL26'!$B$9:$CQ$307,AQ$1,0),0)*$G483</f>
        <v>1044</v>
      </c>
      <c r="AR483" s="36">
        <f>IF($B483="P",VLOOKUP($E483,'[2]Costeo-JUL26'!$B$9:$CQ$307,AR$1,0),0)*$G483</f>
        <v>140336.38007999997</v>
      </c>
      <c r="AS483" s="35">
        <f>IF($B483="P",VLOOKUP($E483,'[2]Costeo-JUL26'!$B$9:$CQ$307,AS$1,0),0)</f>
        <v>0.02</v>
      </c>
      <c r="AT483" s="36">
        <f t="shared" si="233"/>
        <v>2806.7276015999996</v>
      </c>
      <c r="AU483" s="36">
        <f t="shared" si="234"/>
        <v>143143.10768159997</v>
      </c>
      <c r="AV483" s="34">
        <f>IF($B483="P",VLOOKUP($E483,'[2]Costeo-JUL26'!$B$9:$CQ$307,AV$1,0),0)</f>
        <v>917330</v>
      </c>
      <c r="AW483" s="16">
        <f>IF($B483="P",VLOOKUP($E483,'[2]Costeo-JUL26'!$B$9:$CQ$307,AW$1,0),0)*$G483</f>
        <v>4.5936000000000003</v>
      </c>
      <c r="AX483" s="36">
        <f>IF($B483="P",VLOOKUP($E483,'[2]Costeo-JUL26'!$B$9:$CQ$307,AX$1,0),0)*$G483</f>
        <v>18058.84873830156</v>
      </c>
      <c r="AY483" s="35">
        <f>IF($B483="P",VLOOKUP($E483,'[2]Costeo-JUL26'!$B$9:$CQ$307,AY$1,0),0)</f>
        <v>0.03</v>
      </c>
      <c r="AZ483" s="36">
        <f t="shared" si="235"/>
        <v>541.76546214904681</v>
      </c>
      <c r="BA483" s="36">
        <f t="shared" si="236"/>
        <v>18600.614200450607</v>
      </c>
      <c r="BB483" s="34">
        <f>IF($B483="P",VLOOKUP($E483,'[2]Costeo-JUL26'!$B$9:$CQ$307,BB$1,0),0)</f>
        <v>902311</v>
      </c>
      <c r="BC483" s="16">
        <f>IF($B483="P",VLOOKUP($E483,'[2]Costeo-JUL26'!$B$9:$CQ$307,BC$1,0),0)*$G483</f>
        <v>0.76125000000000009</v>
      </c>
      <c r="BD483" s="36">
        <f>IF($B483="P",VLOOKUP($E483,'[2]Costeo-JUL26'!$B$9:$CQ$307,BD$1,0),0)*$G483</f>
        <v>2985.3522562500007</v>
      </c>
      <c r="BE483" s="35">
        <f>IF($B483="P",VLOOKUP($E483,'[2]Costeo-JUL26'!$B$9:$CQ$307,BE$1,0),0)</f>
        <v>0.03</v>
      </c>
      <c r="BF483" s="36">
        <f t="shared" si="237"/>
        <v>89.560567687500011</v>
      </c>
      <c r="BG483" s="36">
        <f t="shared" si="238"/>
        <v>3074.9128239375009</v>
      </c>
      <c r="BH483" s="34">
        <f>IF($B483="P",VLOOKUP($E483,'[2]Costeo-JUL26'!$B$9:$CQ$307,BH$1,0),0)</f>
        <v>933089</v>
      </c>
      <c r="BI483" s="16">
        <f>IF($B483="P",VLOOKUP($E483,'[2]Costeo-JUL26'!$B$9:$CQ$307,BI$1,0),0)*$G483</f>
        <v>6.5249999999999995</v>
      </c>
      <c r="BJ483" s="36">
        <f>IF($B483="P",VLOOKUP($E483,'[2]Costeo-JUL26'!$B$9:$CQ$307,BJ$1,0),0)*$G483</f>
        <v>4858.9883466898955</v>
      </c>
      <c r="BK483" s="35">
        <f>IF(BH483=910319,0,IF($B483="P",VLOOKUP($E483,'[2]Costeo-JUL26'!$B$9:$CQ$307,BK$1,0),0))</f>
        <v>0.02</v>
      </c>
      <c r="BL483" s="36">
        <f t="shared" si="239"/>
        <v>97.179766933797907</v>
      </c>
      <c r="BM483" s="36">
        <f t="shared" si="240"/>
        <v>4956.168113623693</v>
      </c>
      <c r="BN483" s="34">
        <f>IF($B483="P",VLOOKUP($E483,'[2]Costeo-JUL26'!$B$9:$CQ$307,BN$1,0),0)</f>
        <v>0</v>
      </c>
      <c r="BO483" s="16">
        <f>IF($B483="P",VLOOKUP($E483,'[2]Costeo-JUL26'!$B$9:$CQ$307,BO$1,0),0)*$G483</f>
        <v>0</v>
      </c>
      <c r="BP483" s="36">
        <f>IF($B483="P",VLOOKUP($E483,'[2]Costeo-JUL26'!$B$9:$CQ$307,BP$1,0),0)*$G483</f>
        <v>0</v>
      </c>
      <c r="BQ483" s="35">
        <f>IF($B483="P",VLOOKUP($E483,'[2]Costeo-JUL26'!$B$9:$CQ$307,BQ$1,0),0)</f>
        <v>0</v>
      </c>
      <c r="BR483" s="36">
        <f t="shared" si="241"/>
        <v>0</v>
      </c>
      <c r="BS483" s="36">
        <f t="shared" si="242"/>
        <v>0</v>
      </c>
      <c r="BT483" s="34">
        <f>IF($B483="P",VLOOKUP($E483,'[2]Costeo-JUL26'!$B$9:$CQ$307,BT$1,0),0)</f>
        <v>0</v>
      </c>
      <c r="BU483" s="16">
        <f>IF($B483="P",VLOOKUP($E483,'[2]Costeo-JUL26'!$B$9:$CQ$307,BU$1,0),0)*$G483</f>
        <v>0</v>
      </c>
      <c r="BV483" s="36">
        <f>IF($B483="P",VLOOKUP($E483,'[2]Costeo-JUL26'!$B$9:$CQ$307,BV$1,0),0)*$G483</f>
        <v>0</v>
      </c>
      <c r="BW483" s="35">
        <f>IF($B483="P",VLOOKUP($E483,'[2]Costeo-JUL26'!$B$9:$CQ$307,BW$1,0),0)</f>
        <v>0</v>
      </c>
      <c r="BX483" s="36">
        <f t="shared" si="243"/>
        <v>0</v>
      </c>
      <c r="BY483" s="36">
        <f t="shared" si="244"/>
        <v>0</v>
      </c>
      <c r="BZ483" s="34">
        <f>IF($B483="P",VLOOKUP($E483,'[2]Costeo-JUL26'!$B$9:$CQ$307,BZ$1,0),0)</f>
        <v>936704</v>
      </c>
      <c r="CA483" s="16">
        <f>IF($B483="P",VLOOKUP($E483,'[2]Costeo-JUL26'!$B$9:$CQ$307,CA$1,0),0)*$G483</f>
        <v>14.277426528724179</v>
      </c>
      <c r="CB483" s="36">
        <f>IF($B483="P",VLOOKUP($E483,'[2]Costeo-JUL26'!$B$9:$CQ$307,CB$1,0),0)*$G483</f>
        <v>6815.5234733556645</v>
      </c>
      <c r="CC483" s="35">
        <f>IF($B483="P",VLOOKUP($E483,'[2]Costeo-JUL26'!$B$9:$CQ$307,CC$1,0),0)</f>
        <v>0.5</v>
      </c>
      <c r="CD483" s="36">
        <f t="shared" si="245"/>
        <v>3407.7617366778322</v>
      </c>
      <c r="CE483" s="36">
        <f t="shared" si="246"/>
        <v>10223.285210033497</v>
      </c>
      <c r="CF483" s="37">
        <f t="shared" si="218"/>
        <v>249992.19231452525</v>
      </c>
      <c r="CG483" s="36">
        <f>IF($B483="r",VLOOKUP($E483,'[2]Costeo-JUL26'!$B$9:$CQ$307,CG$1,0),0)*$G483</f>
        <v>0</v>
      </c>
      <c r="CH483" s="35">
        <f>VLOOKUP($E483,'[2]TEORICOS (05.26)'!$A$8:$T$251,CH$1,0)</f>
        <v>0</v>
      </c>
      <c r="CI483" s="36">
        <f t="shared" si="247"/>
        <v>0</v>
      </c>
      <c r="CJ483" s="37">
        <f t="shared" si="248"/>
        <v>0</v>
      </c>
      <c r="CM483" s="16">
        <f>SUMIFS('[1]Ajuste Inventario'!$I:$I,'[1]Ajuste Inventario'!$B:$B,E483,'[1]Ajuste Inventario'!$S:$S,D483)*-1</f>
        <v>1.5000000000000002</v>
      </c>
      <c r="CN483" s="36">
        <f t="shared" si="219"/>
        <v>2155.1051061597004</v>
      </c>
      <c r="CP483" t="str">
        <f t="shared" si="220"/>
        <v>1758Org.Vtas Lobos</v>
      </c>
      <c r="CQ483" s="10">
        <f t="shared" si="221"/>
        <v>1436.7367374398</v>
      </c>
    </row>
    <row r="484" spans="1:95" x14ac:dyDescent="0.25">
      <c r="A484" s="30">
        <v>46204</v>
      </c>
      <c r="B484" s="31" t="str">
        <f>VLOOKUP($E484,'[2]TEORICOS (05.26)'!$A$8:$T$251,B$1,0)</f>
        <v>R</v>
      </c>
      <c r="C484" s="32" t="str">
        <f>VLOOKUP($E484,'[2]TEORICOS (05.26)'!$A$8:$T$251,C$1,0)</f>
        <v>Smartwater</v>
      </c>
      <c r="D484" t="s">
        <v>226</v>
      </c>
      <c r="E484">
        <v>1759</v>
      </c>
      <c r="F484" t="s">
        <v>123</v>
      </c>
      <c r="G484" s="16">
        <v>278</v>
      </c>
      <c r="H484" s="16">
        <v>173.75</v>
      </c>
      <c r="I484" s="33">
        <v>2222195.1400000039</v>
      </c>
      <c r="J484" s="33">
        <v>2206849.0000000028</v>
      </c>
      <c r="K484" s="34">
        <f>IF($B484="P",VLOOKUP($E484,'[2]Costeo-JUL26'!$B$9:$CQ$307,K$1,0),0)</f>
        <v>0</v>
      </c>
      <c r="L484" s="35">
        <f>VLOOKUP($E484,'[2]TEORICOS (05.26)'!$A$8:$T$251,L$1,0)</f>
        <v>0.115</v>
      </c>
      <c r="M484" s="36">
        <f t="shared" si="222"/>
        <v>0</v>
      </c>
      <c r="N484" s="35">
        <f>IF($B484="P",VLOOKUP($E484,'[2]Costeo-JUL26'!$B$9:$CQ$307,N$1,0),0)</f>
        <v>0</v>
      </c>
      <c r="O484" s="36">
        <f t="shared" si="223"/>
        <v>0</v>
      </c>
      <c r="P484" s="36">
        <f>IF($B484="P",VLOOKUP($E484,'[2]Costeo-JUL26'!$B$9:$CQ$307,P$1,0),0)*H484</f>
        <v>0</v>
      </c>
      <c r="Q484" s="36">
        <f t="shared" si="224"/>
        <v>0</v>
      </c>
      <c r="R484" s="34">
        <f>IF($B484="P",VLOOKUP($E484,'[2]Costeo-JUL26'!$B$9:$CQ$307,R$1,0),0)</f>
        <v>0</v>
      </c>
      <c r="S484" s="16">
        <f>IF($B484="P",VLOOKUP($E484,'[2]Costeo-JUL26'!$B$9:$CQ$307,S$1,0),0)*$G484</f>
        <v>0</v>
      </c>
      <c r="T484" s="36">
        <f>IF($B484="P",VLOOKUP($E484,'[2]Costeo-JUL26'!$B$9:$CQ$307,T$1,0),0)*$G484</f>
        <v>0</v>
      </c>
      <c r="U484" s="35">
        <f>IF($B484="P",VLOOKUP($E484,'[2]Costeo-JUL26'!$B$9:$CQ$307,U$1,0),0)</f>
        <v>0</v>
      </c>
      <c r="V484" s="36">
        <f t="shared" si="225"/>
        <v>0</v>
      </c>
      <c r="W484" s="36">
        <f t="shared" si="226"/>
        <v>0</v>
      </c>
      <c r="X484" s="34">
        <f>IF($B484="P",VLOOKUP($E484,'[2]Costeo-JUL26'!$B$9:$CQ$307,X$1,0),0)</f>
        <v>0</v>
      </c>
      <c r="Y484" s="16">
        <f>IF($B484="P",VLOOKUP($E484,'[2]Costeo-JUL26'!$B$9:$CQ$307,Y$1,0),0)*$G484</f>
        <v>0</v>
      </c>
      <c r="Z484" s="36">
        <f>IF($B484="P",VLOOKUP($E484,'[2]Costeo-JUL26'!$B$9:$CQ$307,Z$1,0),0)*$G484</f>
        <v>0</v>
      </c>
      <c r="AA484" s="35">
        <f>IF($B484="P",VLOOKUP($E484,'[2]Costeo-JUL26'!$B$9:$CQ$307,AA$1,0),0)</f>
        <v>0</v>
      </c>
      <c r="AB484" s="36">
        <f t="shared" si="227"/>
        <v>0</v>
      </c>
      <c r="AC484" s="36">
        <f t="shared" si="228"/>
        <v>0</v>
      </c>
      <c r="AD484" s="34">
        <f>IF($B484="P",VLOOKUP($E484,'[2]Costeo-JUL26'!$B$9:$CQ$307,AD$1,0),0)</f>
        <v>0</v>
      </c>
      <c r="AE484" s="16">
        <f>IF($B484="P",VLOOKUP($E484,'[2]Costeo-JUL26'!$B$9:$CQ$307,AE$1,0),0)*$G484</f>
        <v>0</v>
      </c>
      <c r="AF484" s="36">
        <f>IF($B484="P",VLOOKUP($E484,'[2]Costeo-JUL26'!$B$9:$CQ$307,AF$1,0),0)*$G484</f>
        <v>0</v>
      </c>
      <c r="AG484" s="35">
        <f>IF($B484="P",VLOOKUP($E484,'[2]Costeo-JUL26'!$B$9:$CQ$307,AG$1,0),0)</f>
        <v>0</v>
      </c>
      <c r="AH484" s="36">
        <f t="shared" si="229"/>
        <v>0</v>
      </c>
      <c r="AI484" s="36">
        <f t="shared" si="230"/>
        <v>0</v>
      </c>
      <c r="AJ484" s="34">
        <f>IF($B484="P",VLOOKUP($E484,'[2]Costeo-JUL26'!$B$9:$CQ$307,AJ$1,0),0)</f>
        <v>0</v>
      </c>
      <c r="AK484" s="16">
        <f>IF($B484="P",VLOOKUP($E484,'[2]Costeo-JUL26'!$B$9:$CQ$307,AK$1,0),0)*$G484</f>
        <v>0</v>
      </c>
      <c r="AL484" s="36">
        <f>IF($B484="P",VLOOKUP($E484,'[2]Costeo-JUL26'!$B$9:$CQ$307,AL$1,0),0)*$G484</f>
        <v>0</v>
      </c>
      <c r="AM484" s="35">
        <f>IF($B484="P",VLOOKUP($E484,'[2]Costeo-JUL26'!$B$9:$CQ$307,AM$1,0),0)</f>
        <v>0</v>
      </c>
      <c r="AN484" s="36">
        <f t="shared" si="231"/>
        <v>0</v>
      </c>
      <c r="AO484" s="36">
        <f t="shared" si="232"/>
        <v>0</v>
      </c>
      <c r="AP484" s="34">
        <f>IF($B484="P",VLOOKUP($E484,'[2]Costeo-JUL26'!$B$9:$CQ$307,AP$1,0),0)</f>
        <v>0</v>
      </c>
      <c r="AQ484" s="16">
        <f>IF($B484="P",VLOOKUP($E484,'[2]Costeo-JUL26'!$B$9:$CQ$307,AQ$1,0),0)*$G484</f>
        <v>0</v>
      </c>
      <c r="AR484" s="36">
        <f>IF($B484="P",VLOOKUP($E484,'[2]Costeo-JUL26'!$B$9:$CQ$307,AR$1,0),0)*$G484</f>
        <v>0</v>
      </c>
      <c r="AS484" s="35">
        <f>IF($B484="P",VLOOKUP($E484,'[2]Costeo-JUL26'!$B$9:$CQ$307,AS$1,0),0)</f>
        <v>0</v>
      </c>
      <c r="AT484" s="36">
        <f t="shared" si="233"/>
        <v>0</v>
      </c>
      <c r="AU484" s="36">
        <f t="shared" si="234"/>
        <v>0</v>
      </c>
      <c r="AV484" s="34">
        <f>IF($B484="P",VLOOKUP($E484,'[2]Costeo-JUL26'!$B$9:$CQ$307,AV$1,0),0)</f>
        <v>0</v>
      </c>
      <c r="AW484" s="16">
        <f>IF($B484="P",VLOOKUP($E484,'[2]Costeo-JUL26'!$B$9:$CQ$307,AW$1,0),0)*$G484</f>
        <v>0</v>
      </c>
      <c r="AX484" s="36">
        <f>IF($B484="P",VLOOKUP($E484,'[2]Costeo-JUL26'!$B$9:$CQ$307,AX$1,0),0)*$G484</f>
        <v>0</v>
      </c>
      <c r="AY484" s="35">
        <f>IF($B484="P",VLOOKUP($E484,'[2]Costeo-JUL26'!$B$9:$CQ$307,AY$1,0),0)</f>
        <v>0</v>
      </c>
      <c r="AZ484" s="36">
        <f t="shared" si="235"/>
        <v>0</v>
      </c>
      <c r="BA484" s="36">
        <f t="shared" si="236"/>
        <v>0</v>
      </c>
      <c r="BB484" s="34">
        <f>IF($B484="P",VLOOKUP($E484,'[2]Costeo-JUL26'!$B$9:$CQ$307,BB$1,0),0)</f>
        <v>0</v>
      </c>
      <c r="BC484" s="16">
        <f>IF($B484="P",VLOOKUP($E484,'[2]Costeo-JUL26'!$B$9:$CQ$307,BC$1,0),0)*$G484</f>
        <v>0</v>
      </c>
      <c r="BD484" s="36">
        <f>IF($B484="P",VLOOKUP($E484,'[2]Costeo-JUL26'!$B$9:$CQ$307,BD$1,0),0)*$G484</f>
        <v>0</v>
      </c>
      <c r="BE484" s="35">
        <f>IF($B484="P",VLOOKUP($E484,'[2]Costeo-JUL26'!$B$9:$CQ$307,BE$1,0),0)</f>
        <v>0</v>
      </c>
      <c r="BF484" s="36">
        <f t="shared" si="237"/>
        <v>0</v>
      </c>
      <c r="BG484" s="36">
        <f t="shared" si="238"/>
        <v>0</v>
      </c>
      <c r="BH484" s="34">
        <f>IF($B484="P",VLOOKUP($E484,'[2]Costeo-JUL26'!$B$9:$CQ$307,BH$1,0),0)</f>
        <v>0</v>
      </c>
      <c r="BI484" s="16">
        <f>IF($B484="P",VLOOKUP($E484,'[2]Costeo-JUL26'!$B$9:$CQ$307,BI$1,0),0)*$G484</f>
        <v>0</v>
      </c>
      <c r="BJ484" s="36">
        <f>IF($B484="P",VLOOKUP($E484,'[2]Costeo-JUL26'!$B$9:$CQ$307,BJ$1,0),0)*$G484</f>
        <v>0</v>
      </c>
      <c r="BK484" s="35">
        <f>IF(BH484=910319,0,IF($B484="P",VLOOKUP($E484,'[2]Costeo-JUL26'!$B$9:$CQ$307,BK$1,0),0))</f>
        <v>0</v>
      </c>
      <c r="BL484" s="36">
        <f t="shared" si="239"/>
        <v>0</v>
      </c>
      <c r="BM484" s="36">
        <f t="shared" si="240"/>
        <v>0</v>
      </c>
      <c r="BN484" s="34">
        <f>IF($B484="P",VLOOKUP($E484,'[2]Costeo-JUL26'!$B$9:$CQ$307,BN$1,0),0)</f>
        <v>0</v>
      </c>
      <c r="BO484" s="16">
        <f>IF($B484="P",VLOOKUP($E484,'[2]Costeo-JUL26'!$B$9:$CQ$307,BO$1,0),0)*$G484</f>
        <v>0</v>
      </c>
      <c r="BP484" s="36">
        <f>IF($B484="P",VLOOKUP($E484,'[2]Costeo-JUL26'!$B$9:$CQ$307,BP$1,0),0)*$G484</f>
        <v>0</v>
      </c>
      <c r="BQ484" s="35">
        <f>IF($B484="P",VLOOKUP($E484,'[2]Costeo-JUL26'!$B$9:$CQ$307,BQ$1,0),0)</f>
        <v>0</v>
      </c>
      <c r="BR484" s="36">
        <f t="shared" si="241"/>
        <v>0</v>
      </c>
      <c r="BS484" s="36">
        <f t="shared" si="242"/>
        <v>0</v>
      </c>
      <c r="BT484" s="34">
        <f>IF($B484="P",VLOOKUP($E484,'[2]Costeo-JUL26'!$B$9:$CQ$307,BT$1,0),0)</f>
        <v>0</v>
      </c>
      <c r="BU484" s="16">
        <f>IF($B484="P",VLOOKUP($E484,'[2]Costeo-JUL26'!$B$9:$CQ$307,BU$1,0),0)*$G484</f>
        <v>0</v>
      </c>
      <c r="BV484" s="36">
        <f>IF($B484="P",VLOOKUP($E484,'[2]Costeo-JUL26'!$B$9:$CQ$307,BV$1,0),0)*$G484</f>
        <v>0</v>
      </c>
      <c r="BW484" s="35">
        <f>IF($B484="P",VLOOKUP($E484,'[2]Costeo-JUL26'!$B$9:$CQ$307,BW$1,0),0)</f>
        <v>0</v>
      </c>
      <c r="BX484" s="36">
        <f t="shared" si="243"/>
        <v>0</v>
      </c>
      <c r="BY484" s="36">
        <f t="shared" si="244"/>
        <v>0</v>
      </c>
      <c r="BZ484" s="34">
        <f>IF($B484="P",VLOOKUP($E484,'[2]Costeo-JUL26'!$B$9:$CQ$307,BZ$1,0),0)</f>
        <v>0</v>
      </c>
      <c r="CA484" s="16">
        <f>IF($B484="P",VLOOKUP($E484,'[2]Costeo-JUL26'!$B$9:$CQ$307,CA$1,0),0)*$G484</f>
        <v>0</v>
      </c>
      <c r="CB484" s="36">
        <f>IF($B484="P",VLOOKUP($E484,'[2]Costeo-JUL26'!$B$9:$CQ$307,CB$1,0),0)*$G484</f>
        <v>0</v>
      </c>
      <c r="CC484" s="35">
        <f>IF($B484="P",VLOOKUP($E484,'[2]Costeo-JUL26'!$B$9:$CQ$307,CC$1,0),0)</f>
        <v>0</v>
      </c>
      <c r="CD484" s="36">
        <f t="shared" si="245"/>
        <v>0</v>
      </c>
      <c r="CE484" s="36">
        <f t="shared" si="246"/>
        <v>0</v>
      </c>
      <c r="CF484" s="37">
        <f t="shared" si="218"/>
        <v>0</v>
      </c>
      <c r="CG484" s="36">
        <f>IF($B484="r",VLOOKUP($E484,'[2]Costeo-JUL26'!$B$9:$CQ$307,CG$1,0),0)*$G484</f>
        <v>443518.42</v>
      </c>
      <c r="CH484" s="35">
        <f>VLOOKUP($E484,'[2]TEORICOS (05.26)'!$A$8:$T$251,CH$1,0)</f>
        <v>0.04</v>
      </c>
      <c r="CI484" s="36">
        <f t="shared" si="247"/>
        <v>236046.89820000035</v>
      </c>
      <c r="CJ484" s="37">
        <f t="shared" si="248"/>
        <v>679565.31820000033</v>
      </c>
      <c r="CM484" s="16">
        <f>SUMIFS('[1]Ajuste Inventario'!$I:$I,'[1]Ajuste Inventario'!$B:$B,E484,'[1]Ajuste Inventario'!$S:$S,D484)*-1</f>
        <v>0.33333333333333331</v>
      </c>
      <c r="CN484" s="36">
        <f t="shared" si="219"/>
        <v>814.82652062350155</v>
      </c>
      <c r="CP484" t="str">
        <f t="shared" si="220"/>
        <v>1759Org.Vtas Lobos</v>
      </c>
      <c r="CQ484" s="10">
        <f t="shared" si="221"/>
        <v>2444.4795618705048</v>
      </c>
    </row>
    <row r="485" spans="1:95" x14ac:dyDescent="0.25">
      <c r="A485" s="30">
        <v>46204</v>
      </c>
      <c r="B485" s="31" t="str">
        <f>VLOOKUP($E485,'[2]TEORICOS (05.26)'!$A$8:$T$251,B$1,0)</f>
        <v>P</v>
      </c>
      <c r="C485" s="32" t="str">
        <f>VLOOKUP($E485,'[2]TEORICOS (05.26)'!$A$8:$T$251,C$1,0)</f>
        <v>Cepita</v>
      </c>
      <c r="D485" t="s">
        <v>226</v>
      </c>
      <c r="E485">
        <v>2003</v>
      </c>
      <c r="F485" t="s">
        <v>124</v>
      </c>
      <c r="G485" s="16">
        <v>758</v>
      </c>
      <c r="H485" s="16">
        <v>801.20600000000502</v>
      </c>
      <c r="I485" s="33">
        <v>9069009.3599999752</v>
      </c>
      <c r="J485" s="33">
        <v>8905463.0699999705</v>
      </c>
      <c r="K485" s="34">
        <f>IF($B485="P",VLOOKUP($E485,'[2]Costeo-JUL26'!$B$9:$CQ$307,K$1,0),0)</f>
        <v>929230</v>
      </c>
      <c r="L485" s="35">
        <f>VLOOKUP($E485,'[2]TEORICOS (05.26)'!$A$8:$T$251,L$1,0)</f>
        <v>0.2</v>
      </c>
      <c r="M485" s="36">
        <f t="shared" si="222"/>
        <v>1781092.6139999942</v>
      </c>
      <c r="N485" s="35">
        <f>IF($B485="P",VLOOKUP($E485,'[2]Costeo-JUL26'!$B$9:$CQ$307,N$1,0),0)</f>
        <v>0.03</v>
      </c>
      <c r="O485" s="36">
        <f t="shared" si="223"/>
        <v>53432.778419999828</v>
      </c>
      <c r="P485" s="36">
        <f>IF($B485="P",VLOOKUP($E485,'[2]Costeo-JUL26'!$B$9:$CQ$307,P$1,0),0)*H485</f>
        <v>0</v>
      </c>
      <c r="Q485" s="36">
        <f t="shared" si="224"/>
        <v>1834525.3924199941</v>
      </c>
      <c r="R485" s="34">
        <f>IF($B485="P",VLOOKUP($E485,'[2]Costeo-JUL26'!$B$9:$CQ$307,R$1,0),0)</f>
        <v>902332</v>
      </c>
      <c r="S485" s="16">
        <f>IF($B485="P",VLOOKUP($E485,'[2]Costeo-JUL26'!$B$9:$CQ$307,S$1,0),0)*$G485</f>
        <v>588.34504184549348</v>
      </c>
      <c r="T485" s="36">
        <f>IF($B485="P",VLOOKUP($E485,'[2]Costeo-JUL26'!$B$9:$CQ$307,T$1,0),0)*$G485</f>
        <v>410402.37529098184</v>
      </c>
      <c r="U485" s="35">
        <f>IF($B485="P",VLOOKUP($E485,'[2]Costeo-JUL26'!$B$9:$CQ$307,U$1,0),0)</f>
        <v>1.4999999999999999E-2</v>
      </c>
      <c r="V485" s="36">
        <f t="shared" si="225"/>
        <v>6156.0356293647274</v>
      </c>
      <c r="W485" s="36">
        <f t="shared" si="226"/>
        <v>416558.41092034656</v>
      </c>
      <c r="X485" s="34">
        <f>IF($B485="P",VLOOKUP($E485,'[2]Costeo-JUL26'!$B$9:$CQ$307,X$1,0),0)</f>
        <v>0</v>
      </c>
      <c r="Y485" s="16">
        <f>IF($B485="P",VLOOKUP($E485,'[2]Costeo-JUL26'!$B$9:$CQ$307,Y$1,0),0)*$G485</f>
        <v>0</v>
      </c>
      <c r="Z485" s="36">
        <f>IF($B485="P",VLOOKUP($E485,'[2]Costeo-JUL26'!$B$9:$CQ$307,Z$1,0),0)*$G485</f>
        <v>0</v>
      </c>
      <c r="AA485" s="35">
        <f>IF($B485="P",VLOOKUP($E485,'[2]Costeo-JUL26'!$B$9:$CQ$307,AA$1,0),0)</f>
        <v>0</v>
      </c>
      <c r="AB485" s="36">
        <f t="shared" si="227"/>
        <v>0</v>
      </c>
      <c r="AC485" s="36">
        <f t="shared" si="228"/>
        <v>0</v>
      </c>
      <c r="AD485" s="34">
        <f>IF($B485="P",VLOOKUP($E485,'[2]Costeo-JUL26'!$B$9:$CQ$307,AD$1,0),0)</f>
        <v>917993</v>
      </c>
      <c r="AE485" s="16">
        <f>IF($B485="P",VLOOKUP($E485,'[2]Costeo-JUL26'!$B$9:$CQ$307,AE$1,0),0)*$G485</f>
        <v>4548</v>
      </c>
      <c r="AF485" s="36">
        <f>IF($B485="P",VLOOKUP($E485,'[2]Costeo-JUL26'!$B$9:$CQ$307,AF$1,0),0)*$G485</f>
        <v>123589.1712</v>
      </c>
      <c r="AG485" s="35">
        <f>IF($B485="P",VLOOKUP($E485,'[2]Costeo-JUL26'!$B$9:$CQ$307,AG$1,0),0)</f>
        <v>6.0000000000000001E-3</v>
      </c>
      <c r="AH485" s="36">
        <f t="shared" si="229"/>
        <v>741.53502719999994</v>
      </c>
      <c r="AI485" s="36">
        <f t="shared" si="230"/>
        <v>124330.7062272</v>
      </c>
      <c r="AJ485" s="34">
        <f>IF($B485="P",VLOOKUP($E485,'[2]Costeo-JUL26'!$B$9:$CQ$307,AJ$1,0),0)</f>
        <v>940058</v>
      </c>
      <c r="AK485" s="16">
        <f>IF($B485="P",VLOOKUP($E485,'[2]Costeo-JUL26'!$B$9:$CQ$307,AK$1,0),0)*$G485</f>
        <v>4548</v>
      </c>
      <c r="AL485" s="36">
        <f>IF($B485="P",VLOOKUP($E485,'[2]Costeo-JUL26'!$B$9:$CQ$307,AL$1,0),0)*$G485</f>
        <v>266909.38559999998</v>
      </c>
      <c r="AM485" s="35">
        <f>IF($B485="P",VLOOKUP($E485,'[2]Costeo-JUL26'!$B$9:$CQ$307,AM$1,0),0)</f>
        <v>1.7999999999999999E-2</v>
      </c>
      <c r="AN485" s="36">
        <f t="shared" si="231"/>
        <v>4804.3689407999991</v>
      </c>
      <c r="AO485" s="36">
        <f t="shared" si="232"/>
        <v>271713.7545408</v>
      </c>
      <c r="AP485" s="34">
        <f>IF($B485="P",VLOOKUP($E485,'[2]Costeo-JUL26'!$B$9:$CQ$307,AP$1,0),0)</f>
        <v>929272</v>
      </c>
      <c r="AQ485" s="16">
        <f>IF($B485="P",VLOOKUP($E485,'[2]Costeo-JUL26'!$B$9:$CQ$307,AQ$1,0),0)*$G485</f>
        <v>4548</v>
      </c>
      <c r="AR485" s="36">
        <f>IF($B485="P",VLOOKUP($E485,'[2]Costeo-JUL26'!$B$9:$CQ$307,AR$1,0),0)*$G485</f>
        <v>668107.79462603026</v>
      </c>
      <c r="AS485" s="35">
        <f>IF($B485="P",VLOOKUP($E485,'[2]Costeo-JUL26'!$B$9:$CQ$307,AS$1,0),0)</f>
        <v>0.02</v>
      </c>
      <c r="AT485" s="36">
        <f t="shared" si="233"/>
        <v>13362.155892520605</v>
      </c>
      <c r="AU485" s="36">
        <f t="shared" si="234"/>
        <v>681469.95051855082</v>
      </c>
      <c r="AV485" s="34">
        <f>IF($B485="P",VLOOKUP($E485,'[2]Costeo-JUL26'!$B$9:$CQ$307,AV$1,0),0)</f>
        <v>922605</v>
      </c>
      <c r="AW485" s="16">
        <f>IF($B485="P",VLOOKUP($E485,'[2]Costeo-JUL26'!$B$9:$CQ$307,AW$1,0),0)*$G485</f>
        <v>12.886000000000001</v>
      </c>
      <c r="AX485" s="36">
        <f>IF($B485="P",VLOOKUP($E485,'[2]Costeo-JUL26'!$B$9:$CQ$307,AX$1,0),0)*$G485</f>
        <v>62872.071443290042</v>
      </c>
      <c r="AY485" s="35">
        <f>IF($B485="P",VLOOKUP($E485,'[2]Costeo-JUL26'!$B$9:$CQ$307,AY$1,0),0)</f>
        <v>0.03</v>
      </c>
      <c r="AZ485" s="36">
        <f t="shared" si="235"/>
        <v>1886.1621432987013</v>
      </c>
      <c r="BA485" s="36">
        <f t="shared" si="236"/>
        <v>64758.233586588743</v>
      </c>
      <c r="BB485" s="34">
        <f>IF($B485="P",VLOOKUP($E485,'[2]Costeo-JUL26'!$B$9:$CQ$307,BB$1,0),0)</f>
        <v>902311</v>
      </c>
      <c r="BC485" s="16">
        <f>IF($B485="P",VLOOKUP($E485,'[2]Costeo-JUL26'!$B$9:$CQ$307,BC$1,0),0)*$G485</f>
        <v>2.4363636</v>
      </c>
      <c r="BD485" s="36">
        <f>IF($B485="P",VLOOKUP($E485,'[2]Costeo-JUL26'!$B$9:$CQ$307,BD$1,0),0)*$G485</f>
        <v>9554.5531301220017</v>
      </c>
      <c r="BE485" s="35">
        <f>IF($B485="P",VLOOKUP($E485,'[2]Costeo-JUL26'!$B$9:$CQ$307,BE$1,0),0)</f>
        <v>0.03</v>
      </c>
      <c r="BF485" s="36">
        <f t="shared" si="237"/>
        <v>286.63659390366001</v>
      </c>
      <c r="BG485" s="36">
        <f t="shared" si="238"/>
        <v>9841.1897240256621</v>
      </c>
      <c r="BH485" s="34">
        <f>IF($B485="P",VLOOKUP($E485,'[2]Costeo-JUL26'!$B$9:$CQ$307,BH$1,0),0)</f>
        <v>902302</v>
      </c>
      <c r="BI485" s="16">
        <f>IF($B485="P",VLOOKUP($E485,'[2]Costeo-JUL26'!$B$9:$CQ$307,BI$1,0),0)*$G485</f>
        <v>32.485714285714288</v>
      </c>
      <c r="BJ485" s="36">
        <f>IF($B485="P",VLOOKUP($E485,'[2]Costeo-JUL26'!$B$9:$CQ$307,BJ$1,0),0)*$G485</f>
        <v>21369.102857142858</v>
      </c>
      <c r="BK485" s="35">
        <f>IF(BH485=910319,0,IF($B485="P",VLOOKUP($E485,'[2]Costeo-JUL26'!$B$9:$CQ$307,BK$1,0),0))</f>
        <v>0.02</v>
      </c>
      <c r="BL485" s="36">
        <f t="shared" si="239"/>
        <v>427.38205714285715</v>
      </c>
      <c r="BM485" s="36">
        <f t="shared" si="240"/>
        <v>21796.484914285717</v>
      </c>
      <c r="BN485" s="34">
        <f>IF($B485="P",VLOOKUP($E485,'[2]Costeo-JUL26'!$B$9:$CQ$307,BN$1,0),0)</f>
        <v>0</v>
      </c>
      <c r="BO485" s="16">
        <f>IF($B485="P",VLOOKUP($E485,'[2]Costeo-JUL26'!$B$9:$CQ$307,BO$1,0),0)*$G485</f>
        <v>0</v>
      </c>
      <c r="BP485" s="36">
        <f>IF($B485="P",VLOOKUP($E485,'[2]Costeo-JUL26'!$B$9:$CQ$307,BP$1,0),0)*$G485</f>
        <v>0</v>
      </c>
      <c r="BQ485" s="35">
        <f>IF($B485="P",VLOOKUP($E485,'[2]Costeo-JUL26'!$B$9:$CQ$307,BQ$1,0),0)</f>
        <v>0</v>
      </c>
      <c r="BR485" s="36">
        <f t="shared" si="241"/>
        <v>0</v>
      </c>
      <c r="BS485" s="36">
        <f t="shared" si="242"/>
        <v>0</v>
      </c>
      <c r="BT485" s="34">
        <f>IF($B485="P",VLOOKUP($E485,'[2]Costeo-JUL26'!$B$9:$CQ$307,BT$1,0),0)</f>
        <v>0</v>
      </c>
      <c r="BU485" s="16">
        <f>IF($B485="P",VLOOKUP($E485,'[2]Costeo-JUL26'!$B$9:$CQ$307,BU$1,0),0)*$G485</f>
        <v>0</v>
      </c>
      <c r="BV485" s="36">
        <f>IF($B485="P",VLOOKUP($E485,'[2]Costeo-JUL26'!$B$9:$CQ$307,BV$1,0),0)*$G485</f>
        <v>0</v>
      </c>
      <c r="BW485" s="35">
        <f>IF($B485="P",VLOOKUP($E485,'[2]Costeo-JUL26'!$B$9:$CQ$307,BW$1,0),0)</f>
        <v>0</v>
      </c>
      <c r="BX485" s="36">
        <f t="shared" si="243"/>
        <v>0</v>
      </c>
      <c r="BY485" s="36">
        <f t="shared" si="244"/>
        <v>0</v>
      </c>
      <c r="BZ485" s="34">
        <f>IF($B485="P",VLOOKUP($E485,'[2]Costeo-JUL26'!$B$9:$CQ$307,BZ$1,0),0)</f>
        <v>0</v>
      </c>
      <c r="CA485" s="16">
        <f>IF($B485="P",VLOOKUP($E485,'[2]Costeo-JUL26'!$B$9:$CQ$307,CA$1,0),0)*$G485</f>
        <v>0</v>
      </c>
      <c r="CB485" s="36">
        <f>IF($B485="P",VLOOKUP($E485,'[2]Costeo-JUL26'!$B$9:$CQ$307,CB$1,0),0)*$G485</f>
        <v>0</v>
      </c>
      <c r="CC485" s="35">
        <f>IF($B485="P",VLOOKUP($E485,'[2]Costeo-JUL26'!$B$9:$CQ$307,CC$1,0),0)</f>
        <v>0</v>
      </c>
      <c r="CD485" s="36">
        <f t="shared" si="245"/>
        <v>0</v>
      </c>
      <c r="CE485" s="36">
        <f t="shared" si="246"/>
        <v>0</v>
      </c>
      <c r="CF485" s="37">
        <f t="shared" si="218"/>
        <v>3424994.1228517918</v>
      </c>
      <c r="CG485" s="36">
        <f>IF($B485="r",VLOOKUP($E485,'[2]Costeo-JUL26'!$B$9:$CQ$307,CG$1,0),0)*$G485</f>
        <v>0</v>
      </c>
      <c r="CH485" s="35">
        <f>VLOOKUP($E485,'[2]TEORICOS (05.26)'!$A$8:$T$251,CH$1,0)</f>
        <v>0</v>
      </c>
      <c r="CI485" s="36">
        <f t="shared" si="247"/>
        <v>0</v>
      </c>
      <c r="CJ485" s="37">
        <f t="shared" si="248"/>
        <v>0</v>
      </c>
      <c r="CM485" s="16">
        <f>SUMIFS('[1]Ajuste Inventario'!$I:$I,'[1]Ajuste Inventario'!$B:$B,E485,'[1]Ajuste Inventario'!$S:$S,D485)*-1</f>
        <v>1.0000000000000002</v>
      </c>
      <c r="CN485" s="36">
        <f t="shared" si="219"/>
        <v>4518.4619034984071</v>
      </c>
      <c r="CP485" t="str">
        <f t="shared" si="220"/>
        <v>2003Org.Vtas Lobos</v>
      </c>
      <c r="CQ485" s="10">
        <f t="shared" si="221"/>
        <v>4518.4619034984062</v>
      </c>
    </row>
    <row r="486" spans="1:95" x14ac:dyDescent="0.25">
      <c r="A486" s="30">
        <v>46204</v>
      </c>
      <c r="B486" s="31" t="str">
        <f>VLOOKUP($E486,'[2]TEORICOS (05.26)'!$A$8:$T$251,B$1,0)</f>
        <v>P</v>
      </c>
      <c r="C486" s="32" t="str">
        <f>VLOOKUP($E486,'[2]TEORICOS (05.26)'!$A$8:$T$251,C$1,0)</f>
        <v>Cepita</v>
      </c>
      <c r="D486" t="s">
        <v>226</v>
      </c>
      <c r="E486">
        <v>2004</v>
      </c>
      <c r="F486" t="s">
        <v>125</v>
      </c>
      <c r="G486" s="16">
        <v>305</v>
      </c>
      <c r="H486" s="16">
        <v>322.38499999999948</v>
      </c>
      <c r="I486" s="33">
        <v>3392757.6399999997</v>
      </c>
      <c r="J486" s="33">
        <v>3343878.5100000002</v>
      </c>
      <c r="K486" s="34">
        <f>IF($B486="P",VLOOKUP($E486,'[2]Costeo-JUL26'!$B$9:$CQ$307,K$1,0),0)</f>
        <v>929230</v>
      </c>
      <c r="L486" s="35">
        <f>VLOOKUP($E486,'[2]TEORICOS (05.26)'!$A$8:$T$251,L$1,0)</f>
        <v>0.2</v>
      </c>
      <c r="M486" s="36">
        <f t="shared" si="222"/>
        <v>668775.70200000005</v>
      </c>
      <c r="N486" s="35">
        <f>IF($B486="P",VLOOKUP($E486,'[2]Costeo-JUL26'!$B$9:$CQ$307,N$1,0),0)</f>
        <v>0.03</v>
      </c>
      <c r="O486" s="36">
        <f t="shared" si="223"/>
        <v>20063.271059999999</v>
      </c>
      <c r="P486" s="36">
        <f>IF($B486="P",VLOOKUP($E486,'[2]Costeo-JUL26'!$B$9:$CQ$307,P$1,0),0)*H486</f>
        <v>0</v>
      </c>
      <c r="Q486" s="36">
        <f t="shared" si="224"/>
        <v>688838.97305999999</v>
      </c>
      <c r="R486" s="34">
        <f>IF($B486="P",VLOOKUP($E486,'[2]Costeo-JUL26'!$B$9:$CQ$307,R$1,0),0)</f>
        <v>902332</v>
      </c>
      <c r="S486" s="16">
        <f>IF($B486="P",VLOOKUP($E486,'[2]Costeo-JUL26'!$B$9:$CQ$307,S$1,0),0)*$G486</f>
        <v>236.73514216738195</v>
      </c>
      <c r="T486" s="36">
        <f>IF($B486="P",VLOOKUP($E486,'[2]Costeo-JUL26'!$B$9:$CQ$307,T$1,0),0)*$G486</f>
        <v>165135.52040072487</v>
      </c>
      <c r="U486" s="35">
        <f>IF($B486="P",VLOOKUP($E486,'[2]Costeo-JUL26'!$B$9:$CQ$307,U$1,0),0)</f>
        <v>1.4999999999999999E-2</v>
      </c>
      <c r="V486" s="36">
        <f t="shared" si="225"/>
        <v>2477.0328060108727</v>
      </c>
      <c r="W486" s="36">
        <f t="shared" si="226"/>
        <v>167612.55320673573</v>
      </c>
      <c r="X486" s="34">
        <f>IF($B486="P",VLOOKUP($E486,'[2]Costeo-JUL26'!$B$9:$CQ$307,X$1,0),0)</f>
        <v>0</v>
      </c>
      <c r="Y486" s="16">
        <f>IF($B486="P",VLOOKUP($E486,'[2]Costeo-JUL26'!$B$9:$CQ$307,Y$1,0),0)*$G486</f>
        <v>0</v>
      </c>
      <c r="Z486" s="36">
        <f>IF($B486="P",VLOOKUP($E486,'[2]Costeo-JUL26'!$B$9:$CQ$307,Z$1,0),0)*$G486</f>
        <v>0</v>
      </c>
      <c r="AA486" s="35">
        <f>IF($B486="P",VLOOKUP($E486,'[2]Costeo-JUL26'!$B$9:$CQ$307,AA$1,0),0)</f>
        <v>0</v>
      </c>
      <c r="AB486" s="36">
        <f t="shared" si="227"/>
        <v>0</v>
      </c>
      <c r="AC486" s="36">
        <f t="shared" si="228"/>
        <v>0</v>
      </c>
      <c r="AD486" s="34">
        <f>IF($B486="P",VLOOKUP($E486,'[2]Costeo-JUL26'!$B$9:$CQ$307,AD$1,0),0)</f>
        <v>917993</v>
      </c>
      <c r="AE486" s="16">
        <f>IF($B486="P",VLOOKUP($E486,'[2]Costeo-JUL26'!$B$9:$CQ$307,AE$1,0),0)*$G486</f>
        <v>1220</v>
      </c>
      <c r="AF486" s="36">
        <f>IF($B486="P",VLOOKUP($E486,'[2]Costeo-JUL26'!$B$9:$CQ$307,AF$1,0),0)*$G486</f>
        <v>33152.767999999996</v>
      </c>
      <c r="AG486" s="35">
        <f>IF($B486="P",VLOOKUP($E486,'[2]Costeo-JUL26'!$B$9:$CQ$307,AG$1,0),0)</f>
        <v>6.0000000000000001E-3</v>
      </c>
      <c r="AH486" s="36">
        <f t="shared" si="229"/>
        <v>198.916608</v>
      </c>
      <c r="AI486" s="36">
        <f t="shared" si="230"/>
        <v>33351.684607999996</v>
      </c>
      <c r="AJ486" s="34">
        <f>IF($B486="P",VLOOKUP($E486,'[2]Costeo-JUL26'!$B$9:$CQ$307,AJ$1,0),0)</f>
        <v>940060</v>
      </c>
      <c r="AK486" s="16">
        <f>IF($B486="P",VLOOKUP($E486,'[2]Costeo-JUL26'!$B$9:$CQ$307,AK$1,0),0)*$G486</f>
        <v>1220</v>
      </c>
      <c r="AL486" s="36">
        <f>IF($B486="P",VLOOKUP($E486,'[2]Costeo-JUL26'!$B$9:$CQ$307,AL$1,0),0)*$G486</f>
        <v>108428.15879999999</v>
      </c>
      <c r="AM486" s="35">
        <f>IF($B486="P",VLOOKUP($E486,'[2]Costeo-JUL26'!$B$9:$CQ$307,AM$1,0),0)</f>
        <v>1.7999999999999999E-2</v>
      </c>
      <c r="AN486" s="36">
        <f t="shared" si="231"/>
        <v>1951.7068583999996</v>
      </c>
      <c r="AO486" s="36">
        <f t="shared" si="232"/>
        <v>110379.86565839998</v>
      </c>
      <c r="AP486" s="34">
        <f>IF($B486="P",VLOOKUP($E486,'[2]Costeo-JUL26'!$B$9:$CQ$307,AP$1,0),0)</f>
        <v>929273</v>
      </c>
      <c r="AQ486" s="16">
        <f>IF($B486="P",VLOOKUP($E486,'[2]Costeo-JUL26'!$B$9:$CQ$307,AQ$1,0),0)*$G486</f>
        <v>1220</v>
      </c>
      <c r="AR486" s="36">
        <f>IF($B486="P",VLOOKUP($E486,'[2]Costeo-JUL26'!$B$9:$CQ$307,AR$1,0),0)*$G486</f>
        <v>234448.54679999995</v>
      </c>
      <c r="AS486" s="35">
        <f>IF($B486="P",VLOOKUP($E486,'[2]Costeo-JUL26'!$B$9:$CQ$307,AS$1,0),0)</f>
        <v>0.02</v>
      </c>
      <c r="AT486" s="36">
        <f t="shared" si="233"/>
        <v>4688.9709359999988</v>
      </c>
      <c r="AU486" s="36">
        <f t="shared" si="234"/>
        <v>239137.51773599995</v>
      </c>
      <c r="AV486" s="34">
        <f>IF($B486="P",VLOOKUP($E486,'[2]Costeo-JUL26'!$B$9:$CQ$307,AV$1,0),0)</f>
        <v>934139</v>
      </c>
      <c r="AW486" s="16">
        <f>IF($B486="P",VLOOKUP($E486,'[2]Costeo-JUL26'!$B$9:$CQ$307,AW$1,0),0)*$G486</f>
        <v>5.1850000000000005</v>
      </c>
      <c r="AX486" s="36">
        <f>IF($B486="P",VLOOKUP($E486,'[2]Costeo-JUL26'!$B$9:$CQ$307,AX$1,0),0)*$G486</f>
        <v>26664.069900000002</v>
      </c>
      <c r="AY486" s="35">
        <f>IF($B486="P",VLOOKUP($E486,'[2]Costeo-JUL26'!$B$9:$CQ$307,AY$1,0),0)</f>
        <v>0.03</v>
      </c>
      <c r="AZ486" s="36">
        <f t="shared" si="235"/>
        <v>799.92209700000001</v>
      </c>
      <c r="BA486" s="36">
        <f t="shared" si="236"/>
        <v>27463.991997000001</v>
      </c>
      <c r="BB486" s="34">
        <f>IF($B486="P",VLOOKUP($E486,'[2]Costeo-JUL26'!$B$9:$CQ$307,BB$1,0),0)</f>
        <v>902311</v>
      </c>
      <c r="BC486" s="16">
        <f>IF($B486="P",VLOOKUP($E486,'[2]Costeo-JUL26'!$B$9:$CQ$307,BC$1,0),0)*$G486</f>
        <v>0.88956299999999999</v>
      </c>
      <c r="BD486" s="36">
        <f>IF($B486="P",VLOOKUP($E486,'[2]Costeo-JUL26'!$B$9:$CQ$307,BD$1,0),0)*$G486</f>
        <v>3488.5502911350004</v>
      </c>
      <c r="BE486" s="35">
        <f>IF($B486="P",VLOOKUP($E486,'[2]Costeo-JUL26'!$B$9:$CQ$307,BE$1,0),0)</f>
        <v>0.03</v>
      </c>
      <c r="BF486" s="36">
        <f t="shared" si="237"/>
        <v>104.65650873405001</v>
      </c>
      <c r="BG486" s="36">
        <f t="shared" si="238"/>
        <v>3593.2067998690504</v>
      </c>
      <c r="BH486" s="34">
        <f>IF($B486="P",VLOOKUP($E486,'[2]Costeo-JUL26'!$B$9:$CQ$307,BH$1,0),0)</f>
        <v>902302</v>
      </c>
      <c r="BI486" s="16">
        <f>IF($B486="P",VLOOKUP($E486,'[2]Costeo-JUL26'!$B$9:$CQ$307,BI$1,0),0)*$G486</f>
        <v>7.625</v>
      </c>
      <c r="BJ486" s="36">
        <f>IF($B486="P",VLOOKUP($E486,'[2]Costeo-JUL26'!$B$9:$CQ$307,BJ$1,0),0)*$G486</f>
        <v>5015.7250000000004</v>
      </c>
      <c r="BK486" s="35">
        <f>IF(BH486=910319,0,IF($B486="P",VLOOKUP($E486,'[2]Costeo-JUL26'!$B$9:$CQ$307,BK$1,0),0))</f>
        <v>0.02</v>
      </c>
      <c r="BL486" s="36">
        <f t="shared" si="239"/>
        <v>100.31450000000001</v>
      </c>
      <c r="BM486" s="36">
        <f t="shared" si="240"/>
        <v>5116.0395000000008</v>
      </c>
      <c r="BN486" s="34">
        <f>IF($B486="P",VLOOKUP($E486,'[2]Costeo-JUL26'!$B$9:$CQ$307,BN$1,0),0)</f>
        <v>0</v>
      </c>
      <c r="BO486" s="16">
        <f>IF($B486="P",VLOOKUP($E486,'[2]Costeo-JUL26'!$B$9:$CQ$307,BO$1,0),0)*$G486</f>
        <v>0</v>
      </c>
      <c r="BP486" s="36">
        <f>IF($B486="P",VLOOKUP($E486,'[2]Costeo-JUL26'!$B$9:$CQ$307,BP$1,0),0)*$G486</f>
        <v>0</v>
      </c>
      <c r="BQ486" s="35">
        <f>IF($B486="P",VLOOKUP($E486,'[2]Costeo-JUL26'!$B$9:$CQ$307,BQ$1,0),0)</f>
        <v>0</v>
      </c>
      <c r="BR486" s="36">
        <f t="shared" si="241"/>
        <v>0</v>
      </c>
      <c r="BS486" s="36">
        <f t="shared" si="242"/>
        <v>0</v>
      </c>
      <c r="BT486" s="34">
        <f>IF($B486="P",VLOOKUP($E486,'[2]Costeo-JUL26'!$B$9:$CQ$307,BT$1,0),0)</f>
        <v>0</v>
      </c>
      <c r="BU486" s="16">
        <f>IF($B486="P",VLOOKUP($E486,'[2]Costeo-JUL26'!$B$9:$CQ$307,BU$1,0),0)*$G486</f>
        <v>0</v>
      </c>
      <c r="BV486" s="36">
        <f>IF($B486="P",VLOOKUP($E486,'[2]Costeo-JUL26'!$B$9:$CQ$307,BV$1,0),0)*$G486</f>
        <v>0</v>
      </c>
      <c r="BW486" s="35">
        <f>IF($B486="P",VLOOKUP($E486,'[2]Costeo-JUL26'!$B$9:$CQ$307,BW$1,0),0)</f>
        <v>0</v>
      </c>
      <c r="BX486" s="36">
        <f t="shared" si="243"/>
        <v>0</v>
      </c>
      <c r="BY486" s="36">
        <f t="shared" si="244"/>
        <v>0</v>
      </c>
      <c r="BZ486" s="34">
        <f>IF($B486="P",VLOOKUP($E486,'[2]Costeo-JUL26'!$B$9:$CQ$307,BZ$1,0),0)</f>
        <v>0</v>
      </c>
      <c r="CA486" s="16">
        <f>IF($B486="P",VLOOKUP($E486,'[2]Costeo-JUL26'!$B$9:$CQ$307,CA$1,0),0)*$G486</f>
        <v>0</v>
      </c>
      <c r="CB486" s="36">
        <f>IF($B486="P",VLOOKUP($E486,'[2]Costeo-JUL26'!$B$9:$CQ$307,CB$1,0),0)*$G486</f>
        <v>0</v>
      </c>
      <c r="CC486" s="35">
        <f>IF($B486="P",VLOOKUP($E486,'[2]Costeo-JUL26'!$B$9:$CQ$307,CC$1,0),0)</f>
        <v>0</v>
      </c>
      <c r="CD486" s="36">
        <f t="shared" si="245"/>
        <v>0</v>
      </c>
      <c r="CE486" s="36">
        <f t="shared" si="246"/>
        <v>0</v>
      </c>
      <c r="CF486" s="37">
        <f t="shared" si="218"/>
        <v>1275493.8325660047</v>
      </c>
      <c r="CG486" s="36">
        <f>IF($B486="r",VLOOKUP($E486,'[2]Costeo-JUL26'!$B$9:$CQ$307,CG$1,0),0)*$G486</f>
        <v>0</v>
      </c>
      <c r="CH486" s="35">
        <f>VLOOKUP($E486,'[2]TEORICOS (05.26)'!$A$8:$T$251,CH$1,0)</f>
        <v>0</v>
      </c>
      <c r="CI486" s="36">
        <f t="shared" si="247"/>
        <v>0</v>
      </c>
      <c r="CJ486" s="37">
        <f t="shared" si="248"/>
        <v>0</v>
      </c>
      <c r="CM486" s="16">
        <f>SUMIFS('[1]Ajuste Inventario'!$I:$I,'[1]Ajuste Inventario'!$B:$B,E486,'[1]Ajuste Inventario'!$S:$S,D486)*-1</f>
        <v>0</v>
      </c>
      <c r="CN486" s="36">
        <f t="shared" si="219"/>
        <v>0</v>
      </c>
      <c r="CP486" t="str">
        <f t="shared" si="220"/>
        <v>2004Org.Vtas Lobos</v>
      </c>
      <c r="CQ486" s="10" t="e">
        <f t="shared" si="221"/>
        <v>#DIV/0!</v>
      </c>
    </row>
    <row r="487" spans="1:95" x14ac:dyDescent="0.25">
      <c r="A487" s="30">
        <v>46204</v>
      </c>
      <c r="B487" s="31" t="str">
        <f>VLOOKUP($E487,'[2]TEORICOS (05.26)'!$A$8:$T$251,B$1,0)</f>
        <v>P</v>
      </c>
      <c r="C487" s="32" t="str">
        <f>VLOOKUP($E487,'[2]TEORICOS (05.26)'!$A$8:$T$251,C$1,0)</f>
        <v>Cepita</v>
      </c>
      <c r="D487" t="s">
        <v>226</v>
      </c>
      <c r="E487">
        <v>2013</v>
      </c>
      <c r="F487" t="s">
        <v>126</v>
      </c>
      <c r="G487" s="16">
        <v>748</v>
      </c>
      <c r="H487" s="16">
        <v>790.6360000000052</v>
      </c>
      <c r="I487" s="33">
        <v>9068543.3699999768</v>
      </c>
      <c r="J487" s="33">
        <v>8957511.7299999725</v>
      </c>
      <c r="K487" s="34">
        <f>IF($B487="P",VLOOKUP($E487,'[2]Costeo-JUL26'!$B$9:$CQ$307,K$1,0),0)</f>
        <v>936622</v>
      </c>
      <c r="L487" s="35">
        <f>VLOOKUP($E487,'[2]TEORICOS (05.26)'!$A$8:$T$251,L$1,0)</f>
        <v>0.2</v>
      </c>
      <c r="M487" s="36">
        <f t="shared" si="222"/>
        <v>1791502.3459999945</v>
      </c>
      <c r="N487" s="35">
        <f>IF($B487="P",VLOOKUP($E487,'[2]Costeo-JUL26'!$B$9:$CQ$307,N$1,0),0)</f>
        <v>0.03</v>
      </c>
      <c r="O487" s="36">
        <f t="shared" si="223"/>
        <v>53745.070379999837</v>
      </c>
      <c r="P487" s="36">
        <f>IF($B487="P",VLOOKUP($E487,'[2]Costeo-JUL26'!$B$9:$CQ$307,P$1,0),0)*H487</f>
        <v>0</v>
      </c>
      <c r="Q487" s="36">
        <f t="shared" si="224"/>
        <v>1845247.4163799945</v>
      </c>
      <c r="R487" s="34">
        <f>IF($B487="P",VLOOKUP($E487,'[2]Costeo-JUL26'!$B$9:$CQ$307,R$1,0),0)</f>
        <v>902332</v>
      </c>
      <c r="S487" s="16">
        <f>IF($B487="P",VLOOKUP($E487,'[2]Costeo-JUL26'!$B$9:$CQ$307,S$1,0),0)*$G487</f>
        <v>465.27296012509777</v>
      </c>
      <c r="T487" s="36">
        <f>IF($B487="P",VLOOKUP($E487,'[2]Costeo-JUL26'!$B$9:$CQ$307,T$1,0),0)*$G487</f>
        <v>324552.9653739343</v>
      </c>
      <c r="U487" s="35">
        <f>IF($B487="P",VLOOKUP($E487,'[2]Costeo-JUL26'!$B$9:$CQ$307,U$1,0),0)</f>
        <v>1.4999999999999999E-2</v>
      </c>
      <c r="V487" s="36">
        <f t="shared" si="225"/>
        <v>4868.2944806090145</v>
      </c>
      <c r="W487" s="36">
        <f t="shared" si="226"/>
        <v>329421.25985454331</v>
      </c>
      <c r="X487" s="34">
        <f>IF($B487="P",VLOOKUP($E487,'[2]Costeo-JUL26'!$B$9:$CQ$307,X$1,0),0)</f>
        <v>0</v>
      </c>
      <c r="Y487" s="16">
        <f>IF($B487="P",VLOOKUP($E487,'[2]Costeo-JUL26'!$B$9:$CQ$307,Y$1,0),0)*$G487</f>
        <v>0</v>
      </c>
      <c r="Z487" s="36">
        <f>IF($B487="P",VLOOKUP($E487,'[2]Costeo-JUL26'!$B$9:$CQ$307,Z$1,0),0)*$G487</f>
        <v>0</v>
      </c>
      <c r="AA487" s="35">
        <f>IF($B487="P",VLOOKUP($E487,'[2]Costeo-JUL26'!$B$9:$CQ$307,AA$1,0),0)</f>
        <v>0</v>
      </c>
      <c r="AB487" s="36">
        <f t="shared" si="227"/>
        <v>0</v>
      </c>
      <c r="AC487" s="36">
        <f t="shared" si="228"/>
        <v>0</v>
      </c>
      <c r="AD487" s="34">
        <f>IF($B487="P",VLOOKUP($E487,'[2]Costeo-JUL26'!$B$9:$CQ$307,AD$1,0),0)</f>
        <v>917993</v>
      </c>
      <c r="AE487" s="16">
        <f>IF($B487="P",VLOOKUP($E487,'[2]Costeo-JUL26'!$B$9:$CQ$307,AE$1,0),0)*$G487</f>
        <v>4488</v>
      </c>
      <c r="AF487" s="36">
        <f>IF($B487="P",VLOOKUP($E487,'[2]Costeo-JUL26'!$B$9:$CQ$307,AF$1,0),0)*$G487</f>
        <v>121958.7072</v>
      </c>
      <c r="AG487" s="35">
        <f>IF($B487="P",VLOOKUP($E487,'[2]Costeo-JUL26'!$B$9:$CQ$307,AG$1,0),0)</f>
        <v>6.0000000000000001E-3</v>
      </c>
      <c r="AH487" s="36">
        <f t="shared" si="229"/>
        <v>731.75224320000007</v>
      </c>
      <c r="AI487" s="36">
        <f t="shared" si="230"/>
        <v>122690.4594432</v>
      </c>
      <c r="AJ487" s="34">
        <f>IF($B487="P",VLOOKUP($E487,'[2]Costeo-JUL26'!$B$9:$CQ$307,AJ$1,0),0)</f>
        <v>930267</v>
      </c>
      <c r="AK487" s="16">
        <f>IF($B487="P",VLOOKUP($E487,'[2]Costeo-JUL26'!$B$9:$CQ$307,AK$1,0),0)*$G487</f>
        <v>4488</v>
      </c>
      <c r="AL487" s="36">
        <f>IF($B487="P",VLOOKUP($E487,'[2]Costeo-JUL26'!$B$9:$CQ$307,AL$1,0),0)*$G487</f>
        <v>273564.51408000005</v>
      </c>
      <c r="AM487" s="35">
        <f>IF($B487="P",VLOOKUP($E487,'[2]Costeo-JUL26'!$B$9:$CQ$307,AM$1,0),0)</f>
        <v>1.7999999999999999E-2</v>
      </c>
      <c r="AN487" s="36">
        <f t="shared" si="231"/>
        <v>4924.1612534400001</v>
      </c>
      <c r="AO487" s="36">
        <f t="shared" si="232"/>
        <v>278488.67533344007</v>
      </c>
      <c r="AP487" s="34">
        <f>IF($B487="P",VLOOKUP($E487,'[2]Costeo-JUL26'!$B$9:$CQ$307,AP$1,0),0)</f>
        <v>929272</v>
      </c>
      <c r="AQ487" s="16">
        <f>IF($B487="P",VLOOKUP($E487,'[2]Costeo-JUL26'!$B$9:$CQ$307,AQ$1,0),0)*$G487</f>
        <v>4488</v>
      </c>
      <c r="AR487" s="36">
        <f>IF($B487="P",VLOOKUP($E487,'[2]Costeo-JUL26'!$B$9:$CQ$307,AR$1,0),0)*$G487</f>
        <v>659293.70762568677</v>
      </c>
      <c r="AS487" s="35">
        <f>IF($B487="P",VLOOKUP($E487,'[2]Costeo-JUL26'!$B$9:$CQ$307,AS$1,0),0)</f>
        <v>0.02</v>
      </c>
      <c r="AT487" s="36">
        <f t="shared" si="233"/>
        <v>13185.874152513736</v>
      </c>
      <c r="AU487" s="36">
        <f t="shared" si="234"/>
        <v>672479.58177820046</v>
      </c>
      <c r="AV487" s="34">
        <f>IF($B487="P",VLOOKUP($E487,'[2]Costeo-JUL26'!$B$9:$CQ$307,AV$1,0),0)</f>
        <v>922605</v>
      </c>
      <c r="AW487" s="16">
        <f>IF($B487="P",VLOOKUP($E487,'[2]Costeo-JUL26'!$B$9:$CQ$307,AW$1,0),0)*$G487</f>
        <v>12.716000000000001</v>
      </c>
      <c r="AX487" s="36">
        <f>IF($B487="P",VLOOKUP($E487,'[2]Costeo-JUL26'!$B$9:$CQ$307,AX$1,0),0)*$G487</f>
        <v>62042.624590476189</v>
      </c>
      <c r="AY487" s="35">
        <f>IF($B487="P",VLOOKUP($E487,'[2]Costeo-JUL26'!$B$9:$CQ$307,AY$1,0),0)</f>
        <v>0.03</v>
      </c>
      <c r="AZ487" s="36">
        <f t="shared" si="235"/>
        <v>1861.2787377142856</v>
      </c>
      <c r="BA487" s="36">
        <f t="shared" si="236"/>
        <v>63903.903328190478</v>
      </c>
      <c r="BB487" s="34">
        <f>IF($B487="P",VLOOKUP($E487,'[2]Costeo-JUL26'!$B$9:$CQ$307,BB$1,0),0)</f>
        <v>902311</v>
      </c>
      <c r="BC487" s="16">
        <f>IF($B487="P",VLOOKUP($E487,'[2]Costeo-JUL26'!$B$9:$CQ$307,BC$1,0),0)*$G487</f>
        <v>2.4042216000000001</v>
      </c>
      <c r="BD487" s="36">
        <f>IF($B487="P",VLOOKUP($E487,'[2]Costeo-JUL26'!$B$9:$CQ$307,BD$1,0),0)*$G487</f>
        <v>9428.5036165320016</v>
      </c>
      <c r="BE487" s="35">
        <f>IF($B487="P",VLOOKUP($E487,'[2]Costeo-JUL26'!$B$9:$CQ$307,BE$1,0),0)</f>
        <v>0.03</v>
      </c>
      <c r="BF487" s="36">
        <f t="shared" si="237"/>
        <v>282.85510849596005</v>
      </c>
      <c r="BG487" s="36">
        <f t="shared" si="238"/>
        <v>9711.3587250279616</v>
      </c>
      <c r="BH487" s="34">
        <f>IF($B487="P",VLOOKUP($E487,'[2]Costeo-JUL26'!$B$9:$CQ$307,BH$1,0),0)</f>
        <v>902302</v>
      </c>
      <c r="BI487" s="16">
        <f>IF($B487="P",VLOOKUP($E487,'[2]Costeo-JUL26'!$B$9:$CQ$307,BI$1,0),0)*$G487</f>
        <v>32.057142857142857</v>
      </c>
      <c r="BJ487" s="36">
        <f>IF($B487="P",VLOOKUP($E487,'[2]Costeo-JUL26'!$B$9:$CQ$307,BJ$1,0),0)*$G487</f>
        <v>21087.188571428571</v>
      </c>
      <c r="BK487" s="35">
        <f>IF(BH487=910319,0,IF($B487="P",VLOOKUP($E487,'[2]Costeo-JUL26'!$B$9:$CQ$307,BK$1,0),0))</f>
        <v>0.02</v>
      </c>
      <c r="BL487" s="36">
        <f t="shared" si="239"/>
        <v>421.74377142857145</v>
      </c>
      <c r="BM487" s="36">
        <f t="shared" si="240"/>
        <v>21508.932342857141</v>
      </c>
      <c r="BN487" s="34">
        <f>IF($B487="P",VLOOKUP($E487,'[2]Costeo-JUL26'!$B$9:$CQ$307,BN$1,0),0)</f>
        <v>0</v>
      </c>
      <c r="BO487" s="16">
        <f>IF($B487="P",VLOOKUP($E487,'[2]Costeo-JUL26'!$B$9:$CQ$307,BO$1,0),0)*$G487</f>
        <v>0</v>
      </c>
      <c r="BP487" s="36">
        <f>IF($B487="P",VLOOKUP($E487,'[2]Costeo-JUL26'!$B$9:$CQ$307,BP$1,0),0)*$G487</f>
        <v>0</v>
      </c>
      <c r="BQ487" s="35">
        <f>IF($B487="P",VLOOKUP($E487,'[2]Costeo-JUL26'!$B$9:$CQ$307,BQ$1,0),0)</f>
        <v>0</v>
      </c>
      <c r="BR487" s="36">
        <f t="shared" si="241"/>
        <v>0</v>
      </c>
      <c r="BS487" s="36">
        <f t="shared" si="242"/>
        <v>0</v>
      </c>
      <c r="BT487" s="34">
        <f>IF($B487="P",VLOOKUP($E487,'[2]Costeo-JUL26'!$B$9:$CQ$307,BT$1,0),0)</f>
        <v>0</v>
      </c>
      <c r="BU487" s="16">
        <f>IF($B487="P",VLOOKUP($E487,'[2]Costeo-JUL26'!$B$9:$CQ$307,BU$1,0),0)*$G487</f>
        <v>0</v>
      </c>
      <c r="BV487" s="36">
        <f>IF($B487="P",VLOOKUP($E487,'[2]Costeo-JUL26'!$B$9:$CQ$307,BV$1,0),0)*$G487</f>
        <v>0</v>
      </c>
      <c r="BW487" s="35">
        <f>IF($B487="P",VLOOKUP($E487,'[2]Costeo-JUL26'!$B$9:$CQ$307,BW$1,0),0)</f>
        <v>0</v>
      </c>
      <c r="BX487" s="36">
        <f t="shared" si="243"/>
        <v>0</v>
      </c>
      <c r="BY487" s="36">
        <f t="shared" si="244"/>
        <v>0</v>
      </c>
      <c r="BZ487" s="34">
        <f>IF($B487="P",VLOOKUP($E487,'[2]Costeo-JUL26'!$B$9:$CQ$307,BZ$1,0),0)</f>
        <v>0</v>
      </c>
      <c r="CA487" s="16">
        <f>IF($B487="P",VLOOKUP($E487,'[2]Costeo-JUL26'!$B$9:$CQ$307,CA$1,0),0)*$G487</f>
        <v>0</v>
      </c>
      <c r="CB487" s="36">
        <f>IF($B487="P",VLOOKUP($E487,'[2]Costeo-JUL26'!$B$9:$CQ$307,CB$1,0),0)*$G487</f>
        <v>0</v>
      </c>
      <c r="CC487" s="35">
        <f>IF($B487="P",VLOOKUP($E487,'[2]Costeo-JUL26'!$B$9:$CQ$307,CC$1,0),0)</f>
        <v>0</v>
      </c>
      <c r="CD487" s="36">
        <f t="shared" si="245"/>
        <v>0</v>
      </c>
      <c r="CE487" s="36">
        <f t="shared" si="246"/>
        <v>0</v>
      </c>
      <c r="CF487" s="37">
        <f t="shared" si="218"/>
        <v>3343451.5871854536</v>
      </c>
      <c r="CG487" s="36">
        <f>IF($B487="r",VLOOKUP($E487,'[2]Costeo-JUL26'!$B$9:$CQ$307,CG$1,0),0)*$G487</f>
        <v>0</v>
      </c>
      <c r="CH487" s="35">
        <f>VLOOKUP($E487,'[2]TEORICOS (05.26)'!$A$8:$T$251,CH$1,0)</f>
        <v>0</v>
      </c>
      <c r="CI487" s="36">
        <f t="shared" si="247"/>
        <v>0</v>
      </c>
      <c r="CJ487" s="37">
        <f t="shared" si="248"/>
        <v>0</v>
      </c>
      <c r="CM487" s="16">
        <f>SUMIFS('[1]Ajuste Inventario'!$I:$I,'[1]Ajuste Inventario'!$B:$B,E487,'[1]Ajuste Inventario'!$S:$S,D487)*-1</f>
        <v>1.6666666666666665</v>
      </c>
      <c r="CN487" s="36">
        <f t="shared" si="219"/>
        <v>7449.7584384702614</v>
      </c>
      <c r="CP487" t="str">
        <f t="shared" si="220"/>
        <v>2013Org.Vtas Lobos</v>
      </c>
      <c r="CQ487" s="10">
        <f t="shared" si="221"/>
        <v>4469.8550630821574</v>
      </c>
    </row>
    <row r="488" spans="1:95" x14ac:dyDescent="0.25">
      <c r="A488" s="30">
        <v>46204</v>
      </c>
      <c r="B488" s="31" t="str">
        <f>VLOOKUP($E488,'[2]TEORICOS (05.26)'!$A$8:$T$251,B$1,0)</f>
        <v>P</v>
      </c>
      <c r="C488" s="32" t="str">
        <f>VLOOKUP($E488,'[2]TEORICOS (05.26)'!$A$8:$T$251,C$1,0)</f>
        <v>Cepita</v>
      </c>
      <c r="D488" t="s">
        <v>226</v>
      </c>
      <c r="E488">
        <v>2014</v>
      </c>
      <c r="F488" t="s">
        <v>127</v>
      </c>
      <c r="G488" s="16">
        <v>307</v>
      </c>
      <c r="H488" s="16">
        <v>324.49899999999946</v>
      </c>
      <c r="I488" s="33">
        <v>3421886.0899999971</v>
      </c>
      <c r="J488" s="33">
        <v>3378693.1899999976</v>
      </c>
      <c r="K488" s="34">
        <f>IF($B488="P",VLOOKUP($E488,'[2]Costeo-JUL26'!$B$9:$CQ$307,K$1,0),0)</f>
        <v>936622</v>
      </c>
      <c r="L488" s="35">
        <f>VLOOKUP($E488,'[2]TEORICOS (05.26)'!$A$8:$T$251,L$1,0)</f>
        <v>0.2</v>
      </c>
      <c r="M488" s="36">
        <f t="shared" si="222"/>
        <v>675738.63799999957</v>
      </c>
      <c r="N488" s="35">
        <f>IF($B488="P",VLOOKUP($E488,'[2]Costeo-JUL26'!$B$9:$CQ$307,N$1,0),0)</f>
        <v>0.03</v>
      </c>
      <c r="O488" s="36">
        <f t="shared" si="223"/>
        <v>20272.159139999985</v>
      </c>
      <c r="P488" s="36">
        <f>IF($B488="P",VLOOKUP($E488,'[2]Costeo-JUL26'!$B$9:$CQ$307,P$1,0),0)*H488</f>
        <v>0</v>
      </c>
      <c r="Q488" s="36">
        <f t="shared" si="224"/>
        <v>696010.79713999957</v>
      </c>
      <c r="R488" s="34">
        <f>IF($B488="P",VLOOKUP($E488,'[2]Costeo-JUL26'!$B$9:$CQ$307,R$1,0),0)</f>
        <v>902332</v>
      </c>
      <c r="S488" s="16">
        <f>IF($B488="P",VLOOKUP($E488,'[2]Costeo-JUL26'!$B$9:$CQ$307,S$1,0),0)*$G488</f>
        <v>190.96096090695858</v>
      </c>
      <c r="T488" s="36">
        <f>IF($B488="P",VLOOKUP($E488,'[2]Costeo-JUL26'!$B$9:$CQ$307,T$1,0),0)*$G488</f>
        <v>133205.56199170832</v>
      </c>
      <c r="U488" s="35">
        <f>IF($B488="P",VLOOKUP($E488,'[2]Costeo-JUL26'!$B$9:$CQ$307,U$1,0),0)</f>
        <v>1.4999999999999999E-2</v>
      </c>
      <c r="V488" s="36">
        <f t="shared" si="225"/>
        <v>1998.0834298756247</v>
      </c>
      <c r="W488" s="36">
        <f t="shared" si="226"/>
        <v>135203.64542158396</v>
      </c>
      <c r="X488" s="34">
        <f>IF($B488="P",VLOOKUP($E488,'[2]Costeo-JUL26'!$B$9:$CQ$307,X$1,0),0)</f>
        <v>0</v>
      </c>
      <c r="Y488" s="16">
        <f>IF($B488="P",VLOOKUP($E488,'[2]Costeo-JUL26'!$B$9:$CQ$307,Y$1,0),0)*$G488</f>
        <v>0</v>
      </c>
      <c r="Z488" s="36">
        <f>IF($B488="P",VLOOKUP($E488,'[2]Costeo-JUL26'!$B$9:$CQ$307,Z$1,0),0)*$G488</f>
        <v>0</v>
      </c>
      <c r="AA488" s="35">
        <f>IF($B488="P",VLOOKUP($E488,'[2]Costeo-JUL26'!$B$9:$CQ$307,AA$1,0),0)</f>
        <v>0</v>
      </c>
      <c r="AB488" s="36">
        <f t="shared" si="227"/>
        <v>0</v>
      </c>
      <c r="AC488" s="36">
        <f t="shared" si="228"/>
        <v>0</v>
      </c>
      <c r="AD488" s="34">
        <f>IF($B488="P",VLOOKUP($E488,'[2]Costeo-JUL26'!$B$9:$CQ$307,AD$1,0),0)</f>
        <v>917993</v>
      </c>
      <c r="AE488" s="16">
        <f>IF($B488="P",VLOOKUP($E488,'[2]Costeo-JUL26'!$B$9:$CQ$307,AE$1,0),0)*$G488</f>
        <v>1228</v>
      </c>
      <c r="AF488" s="36">
        <f>IF($B488="P",VLOOKUP($E488,'[2]Costeo-JUL26'!$B$9:$CQ$307,AF$1,0),0)*$G488</f>
        <v>33370.163199999995</v>
      </c>
      <c r="AG488" s="35">
        <f>IF($B488="P",VLOOKUP($E488,'[2]Costeo-JUL26'!$B$9:$CQ$307,AG$1,0),0)</f>
        <v>6.0000000000000001E-3</v>
      </c>
      <c r="AH488" s="36">
        <f t="shared" si="229"/>
        <v>200.22097919999999</v>
      </c>
      <c r="AI488" s="36">
        <f t="shared" si="230"/>
        <v>33570.384179199995</v>
      </c>
      <c r="AJ488" s="34">
        <f>IF($B488="P",VLOOKUP($E488,'[2]Costeo-JUL26'!$B$9:$CQ$307,AJ$1,0),0)</f>
        <v>929255</v>
      </c>
      <c r="AK488" s="16">
        <f>IF($B488="P",VLOOKUP($E488,'[2]Costeo-JUL26'!$B$9:$CQ$307,AK$1,0),0)*$G488</f>
        <v>1228</v>
      </c>
      <c r="AL488" s="36">
        <f>IF($B488="P",VLOOKUP($E488,'[2]Costeo-JUL26'!$B$9:$CQ$307,AL$1,0),0)*$G488</f>
        <v>109139.16311999998</v>
      </c>
      <c r="AM488" s="35">
        <f>IF($B488="P",VLOOKUP($E488,'[2]Costeo-JUL26'!$B$9:$CQ$307,AM$1,0),0)</f>
        <v>1.7999999999999999E-2</v>
      </c>
      <c r="AN488" s="36">
        <f t="shared" si="231"/>
        <v>1964.5049361599995</v>
      </c>
      <c r="AO488" s="36">
        <f t="shared" si="232"/>
        <v>111103.66805615998</v>
      </c>
      <c r="AP488" s="34">
        <f>IF($B488="P",VLOOKUP($E488,'[2]Costeo-JUL26'!$B$9:$CQ$307,AP$1,0),0)</f>
        <v>929273</v>
      </c>
      <c r="AQ488" s="16">
        <f>IF($B488="P",VLOOKUP($E488,'[2]Costeo-JUL26'!$B$9:$CQ$307,AQ$1,0),0)*$G488</f>
        <v>1228</v>
      </c>
      <c r="AR488" s="36">
        <f>IF($B488="P",VLOOKUP($E488,'[2]Costeo-JUL26'!$B$9:$CQ$307,AR$1,0),0)*$G488</f>
        <v>235985.91431999998</v>
      </c>
      <c r="AS488" s="35">
        <f>IF($B488="P",VLOOKUP($E488,'[2]Costeo-JUL26'!$B$9:$CQ$307,AS$1,0),0)</f>
        <v>0.02</v>
      </c>
      <c r="AT488" s="36">
        <f t="shared" si="233"/>
        <v>4719.7182863999997</v>
      </c>
      <c r="AU488" s="36">
        <f t="shared" si="234"/>
        <v>240705.63260639997</v>
      </c>
      <c r="AV488" s="34">
        <f>IF($B488="P",VLOOKUP($E488,'[2]Costeo-JUL26'!$B$9:$CQ$307,AV$1,0),0)</f>
        <v>934139</v>
      </c>
      <c r="AW488" s="16">
        <f>IF($B488="P",VLOOKUP($E488,'[2]Costeo-JUL26'!$B$9:$CQ$307,AW$1,0),0)*$G488</f>
        <v>5.2190000000000003</v>
      </c>
      <c r="AX488" s="36">
        <f>IF($B488="P",VLOOKUP($E488,'[2]Costeo-JUL26'!$B$9:$CQ$307,AX$1,0),0)*$G488</f>
        <v>26838.916260000002</v>
      </c>
      <c r="AY488" s="35">
        <f>IF($B488="P",VLOOKUP($E488,'[2]Costeo-JUL26'!$B$9:$CQ$307,AY$1,0),0)</f>
        <v>0.03</v>
      </c>
      <c r="AZ488" s="36">
        <f t="shared" si="235"/>
        <v>805.1674878</v>
      </c>
      <c r="BA488" s="36">
        <f t="shared" si="236"/>
        <v>27644.083747800003</v>
      </c>
      <c r="BB488" s="34">
        <f>IF($B488="P",VLOOKUP($E488,'[2]Costeo-JUL26'!$B$9:$CQ$307,BB$1,0),0)</f>
        <v>902311</v>
      </c>
      <c r="BC488" s="16">
        <f>IF($B488="P",VLOOKUP($E488,'[2]Costeo-JUL26'!$B$9:$CQ$307,BC$1,0),0)*$G488</f>
        <v>0.89539619999999998</v>
      </c>
      <c r="BD488" s="36">
        <f>IF($B488="P",VLOOKUP($E488,'[2]Costeo-JUL26'!$B$9:$CQ$307,BD$1,0),0)*$G488</f>
        <v>3511.4260307490008</v>
      </c>
      <c r="BE488" s="35">
        <f>IF($B488="P",VLOOKUP($E488,'[2]Costeo-JUL26'!$B$9:$CQ$307,BE$1,0),0)</f>
        <v>0.03</v>
      </c>
      <c r="BF488" s="36">
        <f t="shared" si="237"/>
        <v>105.34278092247003</v>
      </c>
      <c r="BG488" s="36">
        <f t="shared" si="238"/>
        <v>3616.7688116714708</v>
      </c>
      <c r="BH488" s="34">
        <f>IF($B488="P",VLOOKUP($E488,'[2]Costeo-JUL26'!$B$9:$CQ$307,BH$1,0),0)</f>
        <v>902302</v>
      </c>
      <c r="BI488" s="16">
        <f>IF($B488="P",VLOOKUP($E488,'[2]Costeo-JUL26'!$B$9:$CQ$307,BI$1,0),0)*$G488</f>
        <v>7.6750000000000007</v>
      </c>
      <c r="BJ488" s="36">
        <f>IF($B488="P",VLOOKUP($E488,'[2]Costeo-JUL26'!$B$9:$CQ$307,BJ$1,0),0)*$G488</f>
        <v>5048.6149999999998</v>
      </c>
      <c r="BK488" s="35">
        <f>IF(BH488=910319,0,IF($B488="P",VLOOKUP($E488,'[2]Costeo-JUL26'!$B$9:$CQ$307,BK$1,0),0))</f>
        <v>0.02</v>
      </c>
      <c r="BL488" s="36">
        <f t="shared" si="239"/>
        <v>100.9723</v>
      </c>
      <c r="BM488" s="36">
        <f t="shared" si="240"/>
        <v>5149.5873000000001</v>
      </c>
      <c r="BN488" s="34">
        <f>IF($B488="P",VLOOKUP($E488,'[2]Costeo-JUL26'!$B$9:$CQ$307,BN$1,0),0)</f>
        <v>0</v>
      </c>
      <c r="BO488" s="16">
        <f>IF($B488="P",VLOOKUP($E488,'[2]Costeo-JUL26'!$B$9:$CQ$307,BO$1,0),0)*$G488</f>
        <v>0</v>
      </c>
      <c r="BP488" s="36">
        <f>IF($B488="P",VLOOKUP($E488,'[2]Costeo-JUL26'!$B$9:$CQ$307,BP$1,0),0)*$G488</f>
        <v>0</v>
      </c>
      <c r="BQ488" s="35">
        <f>IF($B488="P",VLOOKUP($E488,'[2]Costeo-JUL26'!$B$9:$CQ$307,BQ$1,0),0)</f>
        <v>0</v>
      </c>
      <c r="BR488" s="36">
        <f t="shared" si="241"/>
        <v>0</v>
      </c>
      <c r="BS488" s="36">
        <f t="shared" si="242"/>
        <v>0</v>
      </c>
      <c r="BT488" s="34">
        <f>IF($B488="P",VLOOKUP($E488,'[2]Costeo-JUL26'!$B$9:$CQ$307,BT$1,0),0)</f>
        <v>0</v>
      </c>
      <c r="BU488" s="16">
        <f>IF($B488="P",VLOOKUP($E488,'[2]Costeo-JUL26'!$B$9:$CQ$307,BU$1,0),0)*$G488</f>
        <v>0</v>
      </c>
      <c r="BV488" s="36">
        <f>IF($B488="P",VLOOKUP($E488,'[2]Costeo-JUL26'!$B$9:$CQ$307,BV$1,0),0)*$G488</f>
        <v>0</v>
      </c>
      <c r="BW488" s="35">
        <f>IF($B488="P",VLOOKUP($E488,'[2]Costeo-JUL26'!$B$9:$CQ$307,BW$1,0),0)</f>
        <v>0</v>
      </c>
      <c r="BX488" s="36">
        <f t="shared" si="243"/>
        <v>0</v>
      </c>
      <c r="BY488" s="36">
        <f t="shared" si="244"/>
        <v>0</v>
      </c>
      <c r="BZ488" s="34">
        <f>IF($B488="P",VLOOKUP($E488,'[2]Costeo-JUL26'!$B$9:$CQ$307,BZ$1,0),0)</f>
        <v>0</v>
      </c>
      <c r="CA488" s="16">
        <f>IF($B488="P",VLOOKUP($E488,'[2]Costeo-JUL26'!$B$9:$CQ$307,CA$1,0),0)*$G488</f>
        <v>0</v>
      </c>
      <c r="CB488" s="36">
        <f>IF($B488="P",VLOOKUP($E488,'[2]Costeo-JUL26'!$B$9:$CQ$307,CB$1,0),0)*$G488</f>
        <v>0</v>
      </c>
      <c r="CC488" s="35">
        <f>IF($B488="P",VLOOKUP($E488,'[2]Costeo-JUL26'!$B$9:$CQ$307,CC$1,0),0)</f>
        <v>0</v>
      </c>
      <c r="CD488" s="36">
        <f t="shared" si="245"/>
        <v>0</v>
      </c>
      <c r="CE488" s="36">
        <f t="shared" si="246"/>
        <v>0</v>
      </c>
      <c r="CF488" s="37">
        <f t="shared" si="218"/>
        <v>1253004.5672628151</v>
      </c>
      <c r="CG488" s="36">
        <f>IF($B488="r",VLOOKUP($E488,'[2]Costeo-JUL26'!$B$9:$CQ$307,CG$1,0),0)*$G488</f>
        <v>0</v>
      </c>
      <c r="CH488" s="35">
        <f>VLOOKUP($E488,'[2]TEORICOS (05.26)'!$A$8:$T$251,CH$1,0)</f>
        <v>0</v>
      </c>
      <c r="CI488" s="36">
        <f t="shared" si="247"/>
        <v>0</v>
      </c>
      <c r="CJ488" s="37">
        <f t="shared" si="248"/>
        <v>0</v>
      </c>
      <c r="CM488" s="16">
        <f>SUMIFS('[1]Ajuste Inventario'!$I:$I,'[1]Ajuste Inventario'!$B:$B,E488,'[1]Ajuste Inventario'!$S:$S,D488)*-1</f>
        <v>1.25</v>
      </c>
      <c r="CN488" s="36">
        <f t="shared" si="219"/>
        <v>5101.8101272915928</v>
      </c>
      <c r="CP488" t="str">
        <f t="shared" si="220"/>
        <v>2014Org.Vtas Lobos</v>
      </c>
      <c r="CQ488" s="10">
        <f t="shared" si="221"/>
        <v>4081.4481018332744</v>
      </c>
    </row>
    <row r="489" spans="1:95" x14ac:dyDescent="0.25">
      <c r="A489" s="30">
        <v>46204</v>
      </c>
      <c r="B489" s="31" t="str">
        <f>VLOOKUP($E489,'[2]TEORICOS (05.26)'!$A$8:$T$251,B$1,0)</f>
        <v>R</v>
      </c>
      <c r="C489" s="32" t="str">
        <f>VLOOKUP($E489,'[2]TEORICOS (05.26)'!$A$8:$T$251,C$1,0)</f>
        <v>Cepita</v>
      </c>
      <c r="D489" t="s">
        <v>226</v>
      </c>
      <c r="E489">
        <v>2021</v>
      </c>
      <c r="F489" t="s">
        <v>128</v>
      </c>
      <c r="G489" s="16">
        <v>192</v>
      </c>
      <c r="H489" s="16">
        <v>40.511999999999937</v>
      </c>
      <c r="I489" s="33">
        <v>879962.86000000068</v>
      </c>
      <c r="J489" s="33">
        <v>870833.53000000049</v>
      </c>
      <c r="K489" s="34">
        <f>IF($B489="P",VLOOKUP($E489,'[2]Costeo-JUL26'!$B$9:$CQ$307,K$1,0),0)</f>
        <v>0</v>
      </c>
      <c r="L489" s="35">
        <f>VLOOKUP($E489,'[2]TEORICOS (05.26)'!$A$8:$T$251,L$1,0)</f>
        <v>0.2</v>
      </c>
      <c r="M489" s="36">
        <f t="shared" si="222"/>
        <v>0</v>
      </c>
      <c r="N489" s="35">
        <f>IF($B489="P",VLOOKUP($E489,'[2]Costeo-JUL26'!$B$9:$CQ$307,N$1,0),0)</f>
        <v>0</v>
      </c>
      <c r="O489" s="36">
        <f t="shared" si="223"/>
        <v>0</v>
      </c>
      <c r="P489" s="36">
        <f>IF($B489="P",VLOOKUP($E489,'[2]Costeo-JUL26'!$B$9:$CQ$307,P$1,0),0)*H489</f>
        <v>0</v>
      </c>
      <c r="Q489" s="36">
        <f t="shared" si="224"/>
        <v>0</v>
      </c>
      <c r="R489" s="34">
        <f>IF($B489="P",VLOOKUP($E489,'[2]Costeo-JUL26'!$B$9:$CQ$307,R$1,0),0)</f>
        <v>0</v>
      </c>
      <c r="S489" s="16">
        <f>IF($B489="P",VLOOKUP($E489,'[2]Costeo-JUL26'!$B$9:$CQ$307,S$1,0),0)*$G489</f>
        <v>0</v>
      </c>
      <c r="T489" s="36">
        <f>IF($B489="P",VLOOKUP($E489,'[2]Costeo-JUL26'!$B$9:$CQ$307,T$1,0),0)*$G489</f>
        <v>0</v>
      </c>
      <c r="U489" s="35">
        <f>IF($B489="P",VLOOKUP($E489,'[2]Costeo-JUL26'!$B$9:$CQ$307,U$1,0),0)</f>
        <v>0</v>
      </c>
      <c r="V489" s="36">
        <f t="shared" si="225"/>
        <v>0</v>
      </c>
      <c r="W489" s="36">
        <f t="shared" si="226"/>
        <v>0</v>
      </c>
      <c r="X489" s="34">
        <f>IF($B489="P",VLOOKUP($E489,'[2]Costeo-JUL26'!$B$9:$CQ$307,X$1,0),0)</f>
        <v>0</v>
      </c>
      <c r="Y489" s="16">
        <f>IF($B489="P",VLOOKUP($E489,'[2]Costeo-JUL26'!$B$9:$CQ$307,Y$1,0),0)*$G489</f>
        <v>0</v>
      </c>
      <c r="Z489" s="36">
        <f>IF($B489="P",VLOOKUP($E489,'[2]Costeo-JUL26'!$B$9:$CQ$307,Z$1,0),0)*$G489</f>
        <v>0</v>
      </c>
      <c r="AA489" s="35">
        <f>IF($B489="P",VLOOKUP($E489,'[2]Costeo-JUL26'!$B$9:$CQ$307,AA$1,0),0)</f>
        <v>0</v>
      </c>
      <c r="AB489" s="36">
        <f t="shared" si="227"/>
        <v>0</v>
      </c>
      <c r="AC489" s="36">
        <f t="shared" si="228"/>
        <v>0</v>
      </c>
      <c r="AD489" s="34">
        <f>IF($B489="P",VLOOKUP($E489,'[2]Costeo-JUL26'!$B$9:$CQ$307,AD$1,0),0)</f>
        <v>0</v>
      </c>
      <c r="AE489" s="16">
        <f>IF($B489="P",VLOOKUP($E489,'[2]Costeo-JUL26'!$B$9:$CQ$307,AE$1,0),0)*$G489</f>
        <v>0</v>
      </c>
      <c r="AF489" s="36">
        <f>IF($B489="P",VLOOKUP($E489,'[2]Costeo-JUL26'!$B$9:$CQ$307,AF$1,0),0)*$G489</f>
        <v>0</v>
      </c>
      <c r="AG489" s="35">
        <f>IF($B489="P",VLOOKUP($E489,'[2]Costeo-JUL26'!$B$9:$CQ$307,AG$1,0),0)</f>
        <v>0</v>
      </c>
      <c r="AH489" s="36">
        <f t="shared" si="229"/>
        <v>0</v>
      </c>
      <c r="AI489" s="36">
        <f t="shared" si="230"/>
        <v>0</v>
      </c>
      <c r="AJ489" s="34">
        <f>IF($B489="P",VLOOKUP($E489,'[2]Costeo-JUL26'!$B$9:$CQ$307,AJ$1,0),0)</f>
        <v>0</v>
      </c>
      <c r="AK489" s="16">
        <f>IF($B489="P",VLOOKUP($E489,'[2]Costeo-JUL26'!$B$9:$CQ$307,AK$1,0),0)*$G489</f>
        <v>0</v>
      </c>
      <c r="AL489" s="36">
        <f>IF($B489="P",VLOOKUP($E489,'[2]Costeo-JUL26'!$B$9:$CQ$307,AL$1,0),0)*$G489</f>
        <v>0</v>
      </c>
      <c r="AM489" s="35">
        <f>IF($B489="P",VLOOKUP($E489,'[2]Costeo-JUL26'!$B$9:$CQ$307,AM$1,0),0)</f>
        <v>0</v>
      </c>
      <c r="AN489" s="36">
        <f t="shared" si="231"/>
        <v>0</v>
      </c>
      <c r="AO489" s="36">
        <f t="shared" si="232"/>
        <v>0</v>
      </c>
      <c r="AP489" s="34">
        <f>IF($B489="P",VLOOKUP($E489,'[2]Costeo-JUL26'!$B$9:$CQ$307,AP$1,0),0)</f>
        <v>0</v>
      </c>
      <c r="AQ489" s="16">
        <f>IF($B489="P",VLOOKUP($E489,'[2]Costeo-JUL26'!$B$9:$CQ$307,AQ$1,0),0)*$G489</f>
        <v>0</v>
      </c>
      <c r="AR489" s="36">
        <f>IF($B489="P",VLOOKUP($E489,'[2]Costeo-JUL26'!$B$9:$CQ$307,AR$1,0),0)*$G489</f>
        <v>0</v>
      </c>
      <c r="AS489" s="35">
        <f>IF($B489="P",VLOOKUP($E489,'[2]Costeo-JUL26'!$B$9:$CQ$307,AS$1,0),0)</f>
        <v>0</v>
      </c>
      <c r="AT489" s="36">
        <f t="shared" si="233"/>
        <v>0</v>
      </c>
      <c r="AU489" s="36">
        <f t="shared" si="234"/>
        <v>0</v>
      </c>
      <c r="AV489" s="34">
        <f>IF($B489="P",VLOOKUP($E489,'[2]Costeo-JUL26'!$B$9:$CQ$307,AV$1,0),0)</f>
        <v>0</v>
      </c>
      <c r="AW489" s="16">
        <f>IF($B489="P",VLOOKUP($E489,'[2]Costeo-JUL26'!$B$9:$CQ$307,AW$1,0),0)*$G489</f>
        <v>0</v>
      </c>
      <c r="AX489" s="36">
        <f>IF($B489="P",VLOOKUP($E489,'[2]Costeo-JUL26'!$B$9:$CQ$307,AX$1,0),0)*$G489</f>
        <v>0</v>
      </c>
      <c r="AY489" s="35">
        <f>IF($B489="P",VLOOKUP($E489,'[2]Costeo-JUL26'!$B$9:$CQ$307,AY$1,0),0)</f>
        <v>0</v>
      </c>
      <c r="AZ489" s="36">
        <f t="shared" si="235"/>
        <v>0</v>
      </c>
      <c r="BA489" s="36">
        <f t="shared" si="236"/>
        <v>0</v>
      </c>
      <c r="BB489" s="34">
        <f>IF($B489="P",VLOOKUP($E489,'[2]Costeo-JUL26'!$B$9:$CQ$307,BB$1,0),0)</f>
        <v>0</v>
      </c>
      <c r="BC489" s="16">
        <f>IF($B489="P",VLOOKUP($E489,'[2]Costeo-JUL26'!$B$9:$CQ$307,BC$1,0),0)*$G489</f>
        <v>0</v>
      </c>
      <c r="BD489" s="36">
        <f>IF($B489="P",VLOOKUP($E489,'[2]Costeo-JUL26'!$B$9:$CQ$307,BD$1,0),0)*$G489</f>
        <v>0</v>
      </c>
      <c r="BE489" s="35">
        <f>IF($B489="P",VLOOKUP($E489,'[2]Costeo-JUL26'!$B$9:$CQ$307,BE$1,0),0)</f>
        <v>0</v>
      </c>
      <c r="BF489" s="36">
        <f t="shared" si="237"/>
        <v>0</v>
      </c>
      <c r="BG489" s="36">
        <f t="shared" si="238"/>
        <v>0</v>
      </c>
      <c r="BH489" s="34">
        <f>IF($B489="P",VLOOKUP($E489,'[2]Costeo-JUL26'!$B$9:$CQ$307,BH$1,0),0)</f>
        <v>0</v>
      </c>
      <c r="BI489" s="16">
        <f>IF($B489="P",VLOOKUP($E489,'[2]Costeo-JUL26'!$B$9:$CQ$307,BI$1,0),0)*$G489</f>
        <v>0</v>
      </c>
      <c r="BJ489" s="36">
        <f>IF($B489="P",VLOOKUP($E489,'[2]Costeo-JUL26'!$B$9:$CQ$307,BJ$1,0),0)*$G489</f>
        <v>0</v>
      </c>
      <c r="BK489" s="35">
        <f>IF(BH489=910319,0,IF($B489="P",VLOOKUP($E489,'[2]Costeo-JUL26'!$B$9:$CQ$307,BK$1,0),0))</f>
        <v>0</v>
      </c>
      <c r="BL489" s="36">
        <f t="shared" si="239"/>
        <v>0</v>
      </c>
      <c r="BM489" s="36">
        <f t="shared" si="240"/>
        <v>0</v>
      </c>
      <c r="BN489" s="34">
        <f>IF($B489="P",VLOOKUP($E489,'[2]Costeo-JUL26'!$B$9:$CQ$307,BN$1,0),0)</f>
        <v>0</v>
      </c>
      <c r="BO489" s="16">
        <f>IF($B489="P",VLOOKUP($E489,'[2]Costeo-JUL26'!$B$9:$CQ$307,BO$1,0),0)*$G489</f>
        <v>0</v>
      </c>
      <c r="BP489" s="36">
        <f>IF($B489="P",VLOOKUP($E489,'[2]Costeo-JUL26'!$B$9:$CQ$307,BP$1,0),0)*$G489</f>
        <v>0</v>
      </c>
      <c r="BQ489" s="35">
        <f>IF($B489="P",VLOOKUP($E489,'[2]Costeo-JUL26'!$B$9:$CQ$307,BQ$1,0),0)</f>
        <v>0</v>
      </c>
      <c r="BR489" s="36">
        <f t="shared" si="241"/>
        <v>0</v>
      </c>
      <c r="BS489" s="36">
        <f t="shared" si="242"/>
        <v>0</v>
      </c>
      <c r="BT489" s="34">
        <f>IF($B489="P",VLOOKUP($E489,'[2]Costeo-JUL26'!$B$9:$CQ$307,BT$1,0),0)</f>
        <v>0</v>
      </c>
      <c r="BU489" s="16">
        <f>IF($B489="P",VLOOKUP($E489,'[2]Costeo-JUL26'!$B$9:$CQ$307,BU$1,0),0)*$G489</f>
        <v>0</v>
      </c>
      <c r="BV489" s="36">
        <f>IF($B489="P",VLOOKUP($E489,'[2]Costeo-JUL26'!$B$9:$CQ$307,BV$1,0),0)*$G489</f>
        <v>0</v>
      </c>
      <c r="BW489" s="35">
        <f>IF($B489="P",VLOOKUP($E489,'[2]Costeo-JUL26'!$B$9:$CQ$307,BW$1,0),0)</f>
        <v>0</v>
      </c>
      <c r="BX489" s="36">
        <f t="shared" si="243"/>
        <v>0</v>
      </c>
      <c r="BY489" s="36">
        <f t="shared" si="244"/>
        <v>0</v>
      </c>
      <c r="BZ489" s="34">
        <f>IF($B489="P",VLOOKUP($E489,'[2]Costeo-JUL26'!$B$9:$CQ$307,BZ$1,0),0)</f>
        <v>0</v>
      </c>
      <c r="CA489" s="16">
        <f>IF($B489="P",VLOOKUP($E489,'[2]Costeo-JUL26'!$B$9:$CQ$307,CA$1,0),0)*$G489</f>
        <v>0</v>
      </c>
      <c r="CB489" s="36">
        <f>IF($B489="P",VLOOKUP($E489,'[2]Costeo-JUL26'!$B$9:$CQ$307,CB$1,0),0)*$G489</f>
        <v>0</v>
      </c>
      <c r="CC489" s="35">
        <f>IF($B489="P",VLOOKUP($E489,'[2]Costeo-JUL26'!$B$9:$CQ$307,CC$1,0),0)</f>
        <v>0</v>
      </c>
      <c r="CD489" s="36">
        <f t="shared" si="245"/>
        <v>0</v>
      </c>
      <c r="CE489" s="36">
        <f t="shared" si="246"/>
        <v>0</v>
      </c>
      <c r="CF489" s="37">
        <f t="shared" si="218"/>
        <v>0</v>
      </c>
      <c r="CG489" s="36">
        <f>IF($B489="r",VLOOKUP($E489,'[2]Costeo-JUL26'!$B$9:$CQ$307,CG$1,0),0)*$G489</f>
        <v>232358.40000000002</v>
      </c>
      <c r="CH489" s="35">
        <f>VLOOKUP($E489,'[2]TEORICOS (05.26)'!$A$8:$T$251,CH$1,0)</f>
        <v>0.15</v>
      </c>
      <c r="CI489" s="36">
        <f t="shared" si="247"/>
        <v>139312.94600000011</v>
      </c>
      <c r="CJ489" s="37">
        <f t="shared" si="248"/>
        <v>371671.34600000014</v>
      </c>
      <c r="CM489" s="16">
        <f>SUMIFS('[1]Ajuste Inventario'!$I:$I,'[1]Ajuste Inventario'!$B:$B,E489,'[1]Ajuste Inventario'!$S:$S,D489)*-1</f>
        <v>4.1666666666666661</v>
      </c>
      <c r="CN489" s="36">
        <f t="shared" si="219"/>
        <v>8065.784418402779</v>
      </c>
      <c r="CP489" t="str">
        <f t="shared" si="220"/>
        <v>2021Org.Vtas Lobos</v>
      </c>
      <c r="CQ489" s="10">
        <f t="shared" si="221"/>
        <v>1935.7882604166673</v>
      </c>
    </row>
    <row r="490" spans="1:95" x14ac:dyDescent="0.25">
      <c r="A490" s="30">
        <v>46204</v>
      </c>
      <c r="B490" s="31" t="str">
        <f>VLOOKUP($E490,'[2]TEORICOS (05.26)'!$A$8:$T$251,B$1,0)</f>
        <v>R</v>
      </c>
      <c r="C490" s="32" t="str">
        <f>VLOOKUP($E490,'[2]TEORICOS (05.26)'!$A$8:$T$251,C$1,0)</f>
        <v>Cepita</v>
      </c>
      <c r="D490" t="s">
        <v>226</v>
      </c>
      <c r="E490">
        <v>2031</v>
      </c>
      <c r="F490" t="s">
        <v>129</v>
      </c>
      <c r="G490" s="16">
        <v>236</v>
      </c>
      <c r="H490" s="16">
        <v>49.795999999999886</v>
      </c>
      <c r="I490" s="33">
        <v>1051090.9399999981</v>
      </c>
      <c r="J490" s="33">
        <v>1036491.5999999983</v>
      </c>
      <c r="K490" s="34">
        <f>IF($B490="P",VLOOKUP($E490,'[2]Costeo-JUL26'!$B$9:$CQ$307,K$1,0),0)</f>
        <v>0</v>
      </c>
      <c r="L490" s="35">
        <f>VLOOKUP($E490,'[2]TEORICOS (05.26)'!$A$8:$T$251,L$1,0)</f>
        <v>0.2</v>
      </c>
      <c r="M490" s="36">
        <f t="shared" si="222"/>
        <v>0</v>
      </c>
      <c r="N490" s="35">
        <f>IF($B490="P",VLOOKUP($E490,'[2]Costeo-JUL26'!$B$9:$CQ$307,N$1,0),0)</f>
        <v>0</v>
      </c>
      <c r="O490" s="36">
        <f t="shared" si="223"/>
        <v>0</v>
      </c>
      <c r="P490" s="36">
        <f>IF($B490="P",VLOOKUP($E490,'[2]Costeo-JUL26'!$B$9:$CQ$307,P$1,0),0)*H490</f>
        <v>0</v>
      </c>
      <c r="Q490" s="36">
        <f t="shared" si="224"/>
        <v>0</v>
      </c>
      <c r="R490" s="34">
        <f>IF($B490="P",VLOOKUP($E490,'[2]Costeo-JUL26'!$B$9:$CQ$307,R$1,0),0)</f>
        <v>0</v>
      </c>
      <c r="S490" s="16">
        <f>IF($B490="P",VLOOKUP($E490,'[2]Costeo-JUL26'!$B$9:$CQ$307,S$1,0),0)*$G490</f>
        <v>0</v>
      </c>
      <c r="T490" s="36">
        <f>IF($B490="P",VLOOKUP($E490,'[2]Costeo-JUL26'!$B$9:$CQ$307,T$1,0),0)*$G490</f>
        <v>0</v>
      </c>
      <c r="U490" s="35">
        <f>IF($B490="P",VLOOKUP($E490,'[2]Costeo-JUL26'!$B$9:$CQ$307,U$1,0),0)</f>
        <v>0</v>
      </c>
      <c r="V490" s="36">
        <f t="shared" si="225"/>
        <v>0</v>
      </c>
      <c r="W490" s="36">
        <f t="shared" si="226"/>
        <v>0</v>
      </c>
      <c r="X490" s="34">
        <f>IF($B490="P",VLOOKUP($E490,'[2]Costeo-JUL26'!$B$9:$CQ$307,X$1,0),0)</f>
        <v>0</v>
      </c>
      <c r="Y490" s="16">
        <f>IF($B490="P",VLOOKUP($E490,'[2]Costeo-JUL26'!$B$9:$CQ$307,Y$1,0),0)*$G490</f>
        <v>0</v>
      </c>
      <c r="Z490" s="36">
        <f>IF($B490="P",VLOOKUP($E490,'[2]Costeo-JUL26'!$B$9:$CQ$307,Z$1,0),0)*$G490</f>
        <v>0</v>
      </c>
      <c r="AA490" s="35">
        <f>IF($B490="P",VLOOKUP($E490,'[2]Costeo-JUL26'!$B$9:$CQ$307,AA$1,0),0)</f>
        <v>0</v>
      </c>
      <c r="AB490" s="36">
        <f t="shared" si="227"/>
        <v>0</v>
      </c>
      <c r="AC490" s="36">
        <f t="shared" si="228"/>
        <v>0</v>
      </c>
      <c r="AD490" s="34">
        <f>IF($B490="P",VLOOKUP($E490,'[2]Costeo-JUL26'!$B$9:$CQ$307,AD$1,0),0)</f>
        <v>0</v>
      </c>
      <c r="AE490" s="16">
        <f>IF($B490="P",VLOOKUP($E490,'[2]Costeo-JUL26'!$B$9:$CQ$307,AE$1,0),0)*$G490</f>
        <v>0</v>
      </c>
      <c r="AF490" s="36">
        <f>IF($B490="P",VLOOKUP($E490,'[2]Costeo-JUL26'!$B$9:$CQ$307,AF$1,0),0)*$G490</f>
        <v>0</v>
      </c>
      <c r="AG490" s="35">
        <f>IF($B490="P",VLOOKUP($E490,'[2]Costeo-JUL26'!$B$9:$CQ$307,AG$1,0),0)</f>
        <v>0</v>
      </c>
      <c r="AH490" s="36">
        <f t="shared" si="229"/>
        <v>0</v>
      </c>
      <c r="AI490" s="36">
        <f t="shared" si="230"/>
        <v>0</v>
      </c>
      <c r="AJ490" s="34">
        <f>IF($B490="P",VLOOKUP($E490,'[2]Costeo-JUL26'!$B$9:$CQ$307,AJ$1,0),0)</f>
        <v>0</v>
      </c>
      <c r="AK490" s="16">
        <f>IF($B490="P",VLOOKUP($E490,'[2]Costeo-JUL26'!$B$9:$CQ$307,AK$1,0),0)*$G490</f>
        <v>0</v>
      </c>
      <c r="AL490" s="36">
        <f>IF($B490="P",VLOOKUP($E490,'[2]Costeo-JUL26'!$B$9:$CQ$307,AL$1,0),0)*$G490</f>
        <v>0</v>
      </c>
      <c r="AM490" s="35">
        <f>IF($B490="P",VLOOKUP($E490,'[2]Costeo-JUL26'!$B$9:$CQ$307,AM$1,0),0)</f>
        <v>0</v>
      </c>
      <c r="AN490" s="36">
        <f t="shared" si="231"/>
        <v>0</v>
      </c>
      <c r="AO490" s="36">
        <f t="shared" si="232"/>
        <v>0</v>
      </c>
      <c r="AP490" s="34">
        <f>IF($B490="P",VLOOKUP($E490,'[2]Costeo-JUL26'!$B$9:$CQ$307,AP$1,0),0)</f>
        <v>0</v>
      </c>
      <c r="AQ490" s="16">
        <f>IF($B490="P",VLOOKUP($E490,'[2]Costeo-JUL26'!$B$9:$CQ$307,AQ$1,0),0)*$G490</f>
        <v>0</v>
      </c>
      <c r="AR490" s="36">
        <f>IF($B490="P",VLOOKUP($E490,'[2]Costeo-JUL26'!$B$9:$CQ$307,AR$1,0),0)*$G490</f>
        <v>0</v>
      </c>
      <c r="AS490" s="35">
        <f>IF($B490="P",VLOOKUP($E490,'[2]Costeo-JUL26'!$B$9:$CQ$307,AS$1,0),0)</f>
        <v>0</v>
      </c>
      <c r="AT490" s="36">
        <f t="shared" si="233"/>
        <v>0</v>
      </c>
      <c r="AU490" s="36">
        <f t="shared" si="234"/>
        <v>0</v>
      </c>
      <c r="AV490" s="34">
        <f>IF($B490="P",VLOOKUP($E490,'[2]Costeo-JUL26'!$B$9:$CQ$307,AV$1,0),0)</f>
        <v>0</v>
      </c>
      <c r="AW490" s="16">
        <f>IF($B490="P",VLOOKUP($E490,'[2]Costeo-JUL26'!$B$9:$CQ$307,AW$1,0),0)*$G490</f>
        <v>0</v>
      </c>
      <c r="AX490" s="36">
        <f>IF($B490="P",VLOOKUP($E490,'[2]Costeo-JUL26'!$B$9:$CQ$307,AX$1,0),0)*$G490</f>
        <v>0</v>
      </c>
      <c r="AY490" s="35">
        <f>IF($B490="P",VLOOKUP($E490,'[2]Costeo-JUL26'!$B$9:$CQ$307,AY$1,0),0)</f>
        <v>0</v>
      </c>
      <c r="AZ490" s="36">
        <f t="shared" si="235"/>
        <v>0</v>
      </c>
      <c r="BA490" s="36">
        <f t="shared" si="236"/>
        <v>0</v>
      </c>
      <c r="BB490" s="34">
        <f>IF($B490="P",VLOOKUP($E490,'[2]Costeo-JUL26'!$B$9:$CQ$307,BB$1,0),0)</f>
        <v>0</v>
      </c>
      <c r="BC490" s="16">
        <f>IF($B490="P",VLOOKUP($E490,'[2]Costeo-JUL26'!$B$9:$CQ$307,BC$1,0),0)*$G490</f>
        <v>0</v>
      </c>
      <c r="BD490" s="36">
        <f>IF($B490="P",VLOOKUP($E490,'[2]Costeo-JUL26'!$B$9:$CQ$307,BD$1,0),0)*$G490</f>
        <v>0</v>
      </c>
      <c r="BE490" s="35">
        <f>IF($B490="P",VLOOKUP($E490,'[2]Costeo-JUL26'!$B$9:$CQ$307,BE$1,0),0)</f>
        <v>0</v>
      </c>
      <c r="BF490" s="36">
        <f t="shared" si="237"/>
        <v>0</v>
      </c>
      <c r="BG490" s="36">
        <f t="shared" si="238"/>
        <v>0</v>
      </c>
      <c r="BH490" s="34">
        <f>IF($B490="P",VLOOKUP($E490,'[2]Costeo-JUL26'!$B$9:$CQ$307,BH$1,0),0)</f>
        <v>0</v>
      </c>
      <c r="BI490" s="16">
        <f>IF($B490="P",VLOOKUP($E490,'[2]Costeo-JUL26'!$B$9:$CQ$307,BI$1,0),0)*$G490</f>
        <v>0</v>
      </c>
      <c r="BJ490" s="36">
        <f>IF($B490="P",VLOOKUP($E490,'[2]Costeo-JUL26'!$B$9:$CQ$307,BJ$1,0),0)*$G490</f>
        <v>0</v>
      </c>
      <c r="BK490" s="35">
        <f>IF(BH490=910319,0,IF($B490="P",VLOOKUP($E490,'[2]Costeo-JUL26'!$B$9:$CQ$307,BK$1,0),0))</f>
        <v>0</v>
      </c>
      <c r="BL490" s="36">
        <f t="shared" si="239"/>
        <v>0</v>
      </c>
      <c r="BM490" s="36">
        <f t="shared" si="240"/>
        <v>0</v>
      </c>
      <c r="BN490" s="34">
        <f>IF($B490="P",VLOOKUP($E490,'[2]Costeo-JUL26'!$B$9:$CQ$307,BN$1,0),0)</f>
        <v>0</v>
      </c>
      <c r="BO490" s="16">
        <f>IF($B490="P",VLOOKUP($E490,'[2]Costeo-JUL26'!$B$9:$CQ$307,BO$1,0),0)*$G490</f>
        <v>0</v>
      </c>
      <c r="BP490" s="36">
        <f>IF($B490="P",VLOOKUP($E490,'[2]Costeo-JUL26'!$B$9:$CQ$307,BP$1,0),0)*$G490</f>
        <v>0</v>
      </c>
      <c r="BQ490" s="35">
        <f>IF($B490="P",VLOOKUP($E490,'[2]Costeo-JUL26'!$B$9:$CQ$307,BQ$1,0),0)</f>
        <v>0</v>
      </c>
      <c r="BR490" s="36">
        <f t="shared" si="241"/>
        <v>0</v>
      </c>
      <c r="BS490" s="36">
        <f t="shared" si="242"/>
        <v>0</v>
      </c>
      <c r="BT490" s="34">
        <f>IF($B490="P",VLOOKUP($E490,'[2]Costeo-JUL26'!$B$9:$CQ$307,BT$1,0),0)</f>
        <v>0</v>
      </c>
      <c r="BU490" s="16">
        <f>IF($B490="P",VLOOKUP($E490,'[2]Costeo-JUL26'!$B$9:$CQ$307,BU$1,0),0)*$G490</f>
        <v>0</v>
      </c>
      <c r="BV490" s="36">
        <f>IF($B490="P",VLOOKUP($E490,'[2]Costeo-JUL26'!$B$9:$CQ$307,BV$1,0),0)*$G490</f>
        <v>0</v>
      </c>
      <c r="BW490" s="35">
        <f>IF($B490="P",VLOOKUP($E490,'[2]Costeo-JUL26'!$B$9:$CQ$307,BW$1,0),0)</f>
        <v>0</v>
      </c>
      <c r="BX490" s="36">
        <f t="shared" si="243"/>
        <v>0</v>
      </c>
      <c r="BY490" s="36">
        <f t="shared" si="244"/>
        <v>0</v>
      </c>
      <c r="BZ490" s="34">
        <f>IF($B490="P",VLOOKUP($E490,'[2]Costeo-JUL26'!$B$9:$CQ$307,BZ$1,0),0)</f>
        <v>0</v>
      </c>
      <c r="CA490" s="16">
        <f>IF($B490="P",VLOOKUP($E490,'[2]Costeo-JUL26'!$B$9:$CQ$307,CA$1,0),0)*$G490</f>
        <v>0</v>
      </c>
      <c r="CB490" s="36">
        <f>IF($B490="P",VLOOKUP($E490,'[2]Costeo-JUL26'!$B$9:$CQ$307,CB$1,0),0)*$G490</f>
        <v>0</v>
      </c>
      <c r="CC490" s="35">
        <f>IF($B490="P",VLOOKUP($E490,'[2]Costeo-JUL26'!$B$9:$CQ$307,CC$1,0),0)</f>
        <v>0</v>
      </c>
      <c r="CD490" s="36">
        <f t="shared" si="245"/>
        <v>0</v>
      </c>
      <c r="CE490" s="36">
        <f t="shared" si="246"/>
        <v>0</v>
      </c>
      <c r="CF490" s="37">
        <f t="shared" si="218"/>
        <v>0</v>
      </c>
      <c r="CG490" s="36">
        <f>IF($B490="r",VLOOKUP($E490,'[2]Costeo-JUL26'!$B$9:$CQ$307,CG$1,0),0)*$G490</f>
        <v>283287.32</v>
      </c>
      <c r="CH490" s="35">
        <f>VLOOKUP($E490,'[2]TEORICOS (05.26)'!$A$8:$T$251,CH$1,0)</f>
        <v>0.15</v>
      </c>
      <c r="CI490" s="36">
        <f t="shared" si="247"/>
        <v>164805.22199999969</v>
      </c>
      <c r="CJ490" s="37">
        <f t="shared" si="248"/>
        <v>448092.54199999967</v>
      </c>
      <c r="CM490" s="16">
        <f>SUMIFS('[1]Ajuste Inventario'!$I:$I,'[1]Ajuste Inventario'!$B:$B,E490,'[1]Ajuste Inventario'!$S:$S,D490)*-1</f>
        <v>2</v>
      </c>
      <c r="CN490" s="36">
        <f t="shared" si="219"/>
        <v>3797.3944237288106</v>
      </c>
      <c r="CP490" t="str">
        <f t="shared" si="220"/>
        <v>2031Org.Vtas Lobos</v>
      </c>
      <c r="CQ490" s="10">
        <f t="shared" si="221"/>
        <v>1898.6972118644053</v>
      </c>
    </row>
    <row r="491" spans="1:95" x14ac:dyDescent="0.25">
      <c r="A491" s="30">
        <v>46204</v>
      </c>
      <c r="B491" s="31" t="str">
        <f>VLOOKUP($E491,'[2]TEORICOS (05.26)'!$A$8:$T$251,B$1,0)</f>
        <v>P</v>
      </c>
      <c r="C491" s="32" t="str">
        <f>VLOOKUP($E491,'[2]TEORICOS (05.26)'!$A$8:$T$251,C$1,0)</f>
        <v>Cepita</v>
      </c>
      <c r="D491" t="s">
        <v>226</v>
      </c>
      <c r="E491">
        <v>2033</v>
      </c>
      <c r="F491" t="s">
        <v>130</v>
      </c>
      <c r="G491" s="16">
        <v>165</v>
      </c>
      <c r="H491" s="16">
        <v>174.40499999999977</v>
      </c>
      <c r="I491" s="33">
        <v>2022901.2599999949</v>
      </c>
      <c r="J491" s="33">
        <v>1986160.9099999969</v>
      </c>
      <c r="K491" s="34">
        <f>IF($B491="P",VLOOKUP($E491,'[2]Costeo-JUL26'!$B$9:$CQ$307,K$1,0),0)</f>
        <v>929439</v>
      </c>
      <c r="L491" s="35">
        <f>VLOOKUP($E491,'[2]TEORICOS (05.26)'!$A$8:$T$251,L$1,0)</f>
        <v>0.2</v>
      </c>
      <c r="M491" s="36">
        <f t="shared" si="222"/>
        <v>397232.18199999939</v>
      </c>
      <c r="N491" s="35">
        <f>IF($B491="P",VLOOKUP($E491,'[2]Costeo-JUL26'!$B$9:$CQ$307,N$1,0),0)</f>
        <v>0.03</v>
      </c>
      <c r="O491" s="36">
        <f t="shared" si="223"/>
        <v>11916.965459999981</v>
      </c>
      <c r="P491" s="36">
        <f>IF($B491="P",VLOOKUP($E491,'[2]Costeo-JUL26'!$B$9:$CQ$307,P$1,0),0)*H491</f>
        <v>0</v>
      </c>
      <c r="Q491" s="36">
        <f t="shared" si="224"/>
        <v>409149.14745999937</v>
      </c>
      <c r="R491" s="34">
        <f>IF($B491="P",VLOOKUP($E491,'[2]Costeo-JUL26'!$B$9:$CQ$307,R$1,0),0)</f>
        <v>902332</v>
      </c>
      <c r="S491" s="16">
        <f>IF($B491="P",VLOOKUP($E491,'[2]Costeo-JUL26'!$B$9:$CQ$307,S$1,0),0)*$G491</f>
        <v>105.64649020461471</v>
      </c>
      <c r="T491" s="36">
        <f>IF($B491="P",VLOOKUP($E491,'[2]Costeo-JUL26'!$B$9:$CQ$307,T$1,0),0)*$G491</f>
        <v>73694.120690007519</v>
      </c>
      <c r="U491" s="35">
        <f>IF($B491="P",VLOOKUP($E491,'[2]Costeo-JUL26'!$B$9:$CQ$307,U$1,0),0)</f>
        <v>1.4999999999999999E-2</v>
      </c>
      <c r="V491" s="36">
        <f t="shared" si="225"/>
        <v>1105.4118103501128</v>
      </c>
      <c r="W491" s="36">
        <f t="shared" si="226"/>
        <v>74799.532500357629</v>
      </c>
      <c r="X491" s="34">
        <f>IF($B491="P",VLOOKUP($E491,'[2]Costeo-JUL26'!$B$9:$CQ$307,X$1,0),0)</f>
        <v>0</v>
      </c>
      <c r="Y491" s="16">
        <f>IF($B491="P",VLOOKUP($E491,'[2]Costeo-JUL26'!$B$9:$CQ$307,Y$1,0),0)*$G491</f>
        <v>0</v>
      </c>
      <c r="Z491" s="36">
        <f>IF($B491="P",VLOOKUP($E491,'[2]Costeo-JUL26'!$B$9:$CQ$307,Z$1,0),0)*$G491</f>
        <v>0</v>
      </c>
      <c r="AA491" s="35">
        <f>IF($B491="P",VLOOKUP($E491,'[2]Costeo-JUL26'!$B$9:$CQ$307,AA$1,0),0)</f>
        <v>0</v>
      </c>
      <c r="AB491" s="36">
        <f t="shared" si="227"/>
        <v>0</v>
      </c>
      <c r="AC491" s="36">
        <f t="shared" si="228"/>
        <v>0</v>
      </c>
      <c r="AD491" s="34">
        <f>IF($B491="P",VLOOKUP($E491,'[2]Costeo-JUL26'!$B$9:$CQ$307,AD$1,0),0)</f>
        <v>917993</v>
      </c>
      <c r="AE491" s="16">
        <f>IF($B491="P",VLOOKUP($E491,'[2]Costeo-JUL26'!$B$9:$CQ$307,AE$1,0),0)*$G491</f>
        <v>990</v>
      </c>
      <c r="AF491" s="36">
        <f>IF($B491="P",VLOOKUP($E491,'[2]Costeo-JUL26'!$B$9:$CQ$307,AF$1,0),0)*$G491</f>
        <v>26902.656000000003</v>
      </c>
      <c r="AG491" s="35">
        <f>IF($B491="P",VLOOKUP($E491,'[2]Costeo-JUL26'!$B$9:$CQ$307,AG$1,0),0)</f>
        <v>6.0000000000000001E-3</v>
      </c>
      <c r="AH491" s="36">
        <f t="shared" si="229"/>
        <v>161.41593600000002</v>
      </c>
      <c r="AI491" s="36">
        <f t="shared" si="230"/>
        <v>27064.071936000004</v>
      </c>
      <c r="AJ491" s="34">
        <f>IF($B491="P",VLOOKUP($E491,'[2]Costeo-JUL26'!$B$9:$CQ$307,AJ$1,0),0)</f>
        <v>930266</v>
      </c>
      <c r="AK491" s="16">
        <f>IF($B491="P",VLOOKUP($E491,'[2]Costeo-JUL26'!$B$9:$CQ$307,AK$1,0),0)*$G491</f>
        <v>990</v>
      </c>
      <c r="AL491" s="36">
        <f>IF($B491="P",VLOOKUP($E491,'[2]Costeo-JUL26'!$B$9:$CQ$307,AL$1,0),0)*$G491</f>
        <v>62633.914199999992</v>
      </c>
      <c r="AM491" s="35">
        <f>IF($B491="P",VLOOKUP($E491,'[2]Costeo-JUL26'!$B$9:$CQ$307,AM$1,0),0)</f>
        <v>1.7999999999999999E-2</v>
      </c>
      <c r="AN491" s="36">
        <f t="shared" si="231"/>
        <v>1127.4104555999998</v>
      </c>
      <c r="AO491" s="36">
        <f t="shared" si="232"/>
        <v>63761.324655599994</v>
      </c>
      <c r="AP491" s="34">
        <f>IF($B491="P",VLOOKUP($E491,'[2]Costeo-JUL26'!$B$9:$CQ$307,AP$1,0),0)</f>
        <v>929272</v>
      </c>
      <c r="AQ491" s="16">
        <f>IF($B491="P",VLOOKUP($E491,'[2]Costeo-JUL26'!$B$9:$CQ$307,AQ$1,0),0)*$G491</f>
        <v>990</v>
      </c>
      <c r="AR491" s="36">
        <f>IF($B491="P",VLOOKUP($E491,'[2]Costeo-JUL26'!$B$9:$CQ$307,AR$1,0),0)*$G491</f>
        <v>145432.43550566622</v>
      </c>
      <c r="AS491" s="35">
        <f>IF($B491="P",VLOOKUP($E491,'[2]Costeo-JUL26'!$B$9:$CQ$307,AS$1,0),0)</f>
        <v>0.02</v>
      </c>
      <c r="AT491" s="36">
        <f t="shared" si="233"/>
        <v>2908.6487101133243</v>
      </c>
      <c r="AU491" s="36">
        <f t="shared" si="234"/>
        <v>148341.08421577956</v>
      </c>
      <c r="AV491" s="34">
        <f>IF($B491="P",VLOOKUP($E491,'[2]Costeo-JUL26'!$B$9:$CQ$307,AV$1,0),0)</f>
        <v>922605</v>
      </c>
      <c r="AW491" s="16">
        <f>IF($B491="P",VLOOKUP($E491,'[2]Costeo-JUL26'!$B$9:$CQ$307,AW$1,0),0)*$G491</f>
        <v>2.8050000000000002</v>
      </c>
      <c r="AX491" s="36">
        <f>IF($B491="P",VLOOKUP($E491,'[2]Costeo-JUL26'!$B$9:$CQ$307,AX$1,0),0)*$G491</f>
        <v>13685.87307142857</v>
      </c>
      <c r="AY491" s="35">
        <f>IF($B491="P",VLOOKUP($E491,'[2]Costeo-JUL26'!$B$9:$CQ$307,AY$1,0),0)</f>
        <v>0.03</v>
      </c>
      <c r="AZ491" s="36">
        <f t="shared" si="235"/>
        <v>410.57619214285711</v>
      </c>
      <c r="BA491" s="36">
        <f t="shared" si="236"/>
        <v>14096.449263571427</v>
      </c>
      <c r="BB491" s="34">
        <f>IF($B491="P",VLOOKUP($E491,'[2]Costeo-JUL26'!$B$9:$CQ$307,BB$1,0),0)</f>
        <v>902311</v>
      </c>
      <c r="BC491" s="16">
        <f>IF($B491="P",VLOOKUP($E491,'[2]Costeo-JUL26'!$B$9:$CQ$307,BC$1,0),0)*$G491</f>
        <v>0.53034300000000001</v>
      </c>
      <c r="BD491" s="36">
        <f>IF($B491="P",VLOOKUP($E491,'[2]Costeo-JUL26'!$B$9:$CQ$307,BD$1,0),0)*$G491</f>
        <v>2079.8169742350001</v>
      </c>
      <c r="BE491" s="35">
        <f>IF($B491="P",VLOOKUP($E491,'[2]Costeo-JUL26'!$B$9:$CQ$307,BE$1,0),0)</f>
        <v>0.03</v>
      </c>
      <c r="BF491" s="36">
        <f t="shared" si="237"/>
        <v>62.394509227050001</v>
      </c>
      <c r="BG491" s="36">
        <f t="shared" si="238"/>
        <v>2142.2114834620502</v>
      </c>
      <c r="BH491" s="34">
        <f>IF($B491="P",VLOOKUP($E491,'[2]Costeo-JUL26'!$B$9:$CQ$307,BH$1,0),0)</f>
        <v>902302</v>
      </c>
      <c r="BI491" s="16">
        <f>IF($B491="P",VLOOKUP($E491,'[2]Costeo-JUL26'!$B$9:$CQ$307,BI$1,0),0)*$G491</f>
        <v>7.0714285714285712</v>
      </c>
      <c r="BJ491" s="36">
        <f>IF($B491="P",VLOOKUP($E491,'[2]Costeo-JUL26'!$B$9:$CQ$307,BJ$1,0),0)*$G491</f>
        <v>4651.5857142857139</v>
      </c>
      <c r="BK491" s="35">
        <f>IF(BH491=910319,0,IF($B491="P",VLOOKUP($E491,'[2]Costeo-JUL26'!$B$9:$CQ$307,BK$1,0),0))</f>
        <v>0.02</v>
      </c>
      <c r="BL491" s="36">
        <f t="shared" si="239"/>
        <v>93.031714285714287</v>
      </c>
      <c r="BM491" s="36">
        <f t="shared" si="240"/>
        <v>4744.6174285714278</v>
      </c>
      <c r="BN491" s="34">
        <f>IF($B491="P",VLOOKUP($E491,'[2]Costeo-JUL26'!$B$9:$CQ$307,BN$1,0),0)</f>
        <v>0</v>
      </c>
      <c r="BO491" s="16">
        <f>IF($B491="P",VLOOKUP($E491,'[2]Costeo-JUL26'!$B$9:$CQ$307,BO$1,0),0)*$G491</f>
        <v>0</v>
      </c>
      <c r="BP491" s="36">
        <f>IF($B491="P",VLOOKUP($E491,'[2]Costeo-JUL26'!$B$9:$CQ$307,BP$1,0),0)*$G491</f>
        <v>0</v>
      </c>
      <c r="BQ491" s="35">
        <f>IF($B491="P",VLOOKUP($E491,'[2]Costeo-JUL26'!$B$9:$CQ$307,BQ$1,0),0)</f>
        <v>0</v>
      </c>
      <c r="BR491" s="36">
        <f t="shared" si="241"/>
        <v>0</v>
      </c>
      <c r="BS491" s="36">
        <f t="shared" si="242"/>
        <v>0</v>
      </c>
      <c r="BT491" s="34">
        <f>IF($B491="P",VLOOKUP($E491,'[2]Costeo-JUL26'!$B$9:$CQ$307,BT$1,0),0)</f>
        <v>0</v>
      </c>
      <c r="BU491" s="16">
        <f>IF($B491="P",VLOOKUP($E491,'[2]Costeo-JUL26'!$B$9:$CQ$307,BU$1,0),0)*$G491</f>
        <v>0</v>
      </c>
      <c r="BV491" s="36">
        <f>IF($B491="P",VLOOKUP($E491,'[2]Costeo-JUL26'!$B$9:$CQ$307,BV$1,0),0)*$G491</f>
        <v>0</v>
      </c>
      <c r="BW491" s="35">
        <f>IF($B491="P",VLOOKUP($E491,'[2]Costeo-JUL26'!$B$9:$CQ$307,BW$1,0),0)</f>
        <v>0</v>
      </c>
      <c r="BX491" s="36">
        <f t="shared" si="243"/>
        <v>0</v>
      </c>
      <c r="BY491" s="36">
        <f t="shared" si="244"/>
        <v>0</v>
      </c>
      <c r="BZ491" s="34">
        <f>IF($B491="P",VLOOKUP($E491,'[2]Costeo-JUL26'!$B$9:$CQ$307,BZ$1,0),0)</f>
        <v>0</v>
      </c>
      <c r="CA491" s="16">
        <f>IF($B491="P",VLOOKUP($E491,'[2]Costeo-JUL26'!$B$9:$CQ$307,CA$1,0),0)*$G491</f>
        <v>0</v>
      </c>
      <c r="CB491" s="36">
        <f>IF($B491="P",VLOOKUP($E491,'[2]Costeo-JUL26'!$B$9:$CQ$307,CB$1,0),0)*$G491</f>
        <v>0</v>
      </c>
      <c r="CC491" s="35">
        <f>IF($B491="P",VLOOKUP($E491,'[2]Costeo-JUL26'!$B$9:$CQ$307,CC$1,0),0)</f>
        <v>0</v>
      </c>
      <c r="CD491" s="36">
        <f t="shared" si="245"/>
        <v>0</v>
      </c>
      <c r="CE491" s="36">
        <f t="shared" si="246"/>
        <v>0</v>
      </c>
      <c r="CF491" s="37">
        <f t="shared" si="218"/>
        <v>744098.43894334149</v>
      </c>
      <c r="CG491" s="36">
        <f>IF($B491="r",VLOOKUP($E491,'[2]Costeo-JUL26'!$B$9:$CQ$307,CG$1,0),0)*$G491</f>
        <v>0</v>
      </c>
      <c r="CH491" s="35">
        <f>VLOOKUP($E491,'[2]TEORICOS (05.26)'!$A$8:$T$251,CH$1,0)</f>
        <v>0</v>
      </c>
      <c r="CI491" s="36">
        <f t="shared" si="247"/>
        <v>0</v>
      </c>
      <c r="CJ491" s="37">
        <f t="shared" si="248"/>
        <v>0</v>
      </c>
      <c r="CM491" s="16">
        <f>SUMIFS('[1]Ajuste Inventario'!$I:$I,'[1]Ajuste Inventario'!$B:$B,E491,'[1]Ajuste Inventario'!$S:$S,D491)*-1</f>
        <v>6.5000000000000009</v>
      </c>
      <c r="CN491" s="36">
        <f t="shared" si="219"/>
        <v>29312.968806858913</v>
      </c>
      <c r="CP491" t="str">
        <f t="shared" si="220"/>
        <v>2033Org.Vtas Lobos</v>
      </c>
      <c r="CQ491" s="10">
        <f t="shared" si="221"/>
        <v>4509.6875087475246</v>
      </c>
    </row>
    <row r="492" spans="1:95" x14ac:dyDescent="0.25">
      <c r="A492" s="30">
        <v>46204</v>
      </c>
      <c r="B492" s="31" t="str">
        <f>VLOOKUP($E492,'[2]TEORICOS (05.26)'!$A$8:$T$251,B$1,0)</f>
        <v>P</v>
      </c>
      <c r="C492" s="32" t="str">
        <f>VLOOKUP($E492,'[2]TEORICOS (05.26)'!$A$8:$T$251,C$1,0)</f>
        <v>Crush</v>
      </c>
      <c r="D492" t="s">
        <v>226</v>
      </c>
      <c r="E492">
        <v>2359</v>
      </c>
      <c r="F492" t="s">
        <v>132</v>
      </c>
      <c r="G492" s="16">
        <v>612.66700000000003</v>
      </c>
      <c r="H492" s="16">
        <v>1456.9221259999988</v>
      </c>
      <c r="I492" s="33">
        <v>4843814.12</v>
      </c>
      <c r="J492" s="33">
        <v>4417177.2900000028</v>
      </c>
      <c r="K492" s="34">
        <f>IF($B492="P",VLOOKUP($E492,'[2]Costeo-JUL26'!$B$9:$CQ$307,K$1,0),0)</f>
        <v>901768</v>
      </c>
      <c r="L492" s="35">
        <f>VLOOKUP($E492,'[2]TEORICOS (05.26)'!$A$8:$T$251,L$1,0)</f>
        <v>0.13</v>
      </c>
      <c r="M492" s="36">
        <f t="shared" si="222"/>
        <v>574233.04770000034</v>
      </c>
      <c r="N492" s="35">
        <f>IF($B492="P",VLOOKUP($E492,'[2]Costeo-JUL26'!$B$9:$CQ$307,N$1,0),0)</f>
        <v>8.0000000000000002E-3</v>
      </c>
      <c r="O492" s="36">
        <f t="shared" si="223"/>
        <v>4593.8643816000031</v>
      </c>
      <c r="P492" s="36">
        <f>IF($B492="P",VLOOKUP($E492,'[2]Costeo-JUL26'!$B$9:$CQ$307,P$1,0),0)*H492</f>
        <v>0</v>
      </c>
      <c r="Q492" s="36">
        <f t="shared" si="224"/>
        <v>578826.9120816004</v>
      </c>
      <c r="R492" s="34">
        <f>IF($B492="P",VLOOKUP($E492,'[2]Costeo-JUL26'!$B$9:$CQ$307,R$1,0),0)</f>
        <v>0</v>
      </c>
      <c r="S492" s="16">
        <f>IF($B492="P",VLOOKUP($E492,'[2]Costeo-JUL26'!$B$9:$CQ$307,S$1,0),0)*$G492</f>
        <v>0</v>
      </c>
      <c r="T492" s="36">
        <f>IF($B492="P",VLOOKUP($E492,'[2]Costeo-JUL26'!$B$9:$CQ$307,T$1,0),0)*$G492</f>
        <v>0</v>
      </c>
      <c r="U492" s="35">
        <f>IF($B492="P",VLOOKUP($E492,'[2]Costeo-JUL26'!$B$9:$CQ$307,U$1,0),0)</f>
        <v>0</v>
      </c>
      <c r="V492" s="36">
        <f t="shared" si="225"/>
        <v>0</v>
      </c>
      <c r="W492" s="36">
        <f t="shared" si="226"/>
        <v>0</v>
      </c>
      <c r="X492" s="34">
        <f>IF($B492="P",VLOOKUP($E492,'[2]Costeo-JUL26'!$B$9:$CQ$307,X$1,0),0)</f>
        <v>902338</v>
      </c>
      <c r="Y492" s="16">
        <f>IF($B492="P",VLOOKUP($E492,'[2]Costeo-JUL26'!$B$9:$CQ$307,Y$1,0),0)*$G492</f>
        <v>54.042743403000003</v>
      </c>
      <c r="Z492" s="36">
        <f>IF($B492="P",VLOOKUP($E492,'[2]Costeo-JUL26'!$B$9:$CQ$307,Z$1,0),0)*$G492</f>
        <v>15280.045269764221</v>
      </c>
      <c r="AA492" s="35">
        <f>IF($B492="P",VLOOKUP($E492,'[2]Costeo-JUL26'!$B$9:$CQ$307,AA$1,0),0)</f>
        <v>0.45</v>
      </c>
      <c r="AB492" s="36">
        <f t="shared" si="227"/>
        <v>6876.0203713938999</v>
      </c>
      <c r="AC492" s="36">
        <f t="shared" si="228"/>
        <v>22156.065641158122</v>
      </c>
      <c r="AD492" s="34">
        <f>IF($B492="P",VLOOKUP($E492,'[2]Costeo-JUL26'!$B$9:$CQ$307,AD$1,0),0)</f>
        <v>901767</v>
      </c>
      <c r="AE492" s="16">
        <f>IF($B492="P",VLOOKUP($E492,'[2]Costeo-JUL26'!$B$9:$CQ$307,AE$1,0),0)*$G492</f>
        <v>3676.0020000000004</v>
      </c>
      <c r="AF492" s="36">
        <f>IF($B492="P",VLOOKUP($E492,'[2]Costeo-JUL26'!$B$9:$CQ$307,AF$1,0),0)*$G492</f>
        <v>56416.337894400007</v>
      </c>
      <c r="AG492" s="35">
        <f>IF($B492="P",VLOOKUP($E492,'[2]Costeo-JUL26'!$B$9:$CQ$307,AG$1,0),0)</f>
        <v>6.0000000000000001E-3</v>
      </c>
      <c r="AH492" s="36">
        <f t="shared" si="229"/>
        <v>338.49802736640004</v>
      </c>
      <c r="AI492" s="36">
        <f t="shared" si="230"/>
        <v>56754.835921766404</v>
      </c>
      <c r="AJ492" s="34">
        <f>IF($B492="P",VLOOKUP($E492,'[2]Costeo-JUL26'!$B$9:$CQ$307,AJ$1,0),0)</f>
        <v>909141</v>
      </c>
      <c r="AK492" s="16">
        <f>IF($B492="P",VLOOKUP($E492,'[2]Costeo-JUL26'!$B$9:$CQ$307,AK$1,0),0)*$G492</f>
        <v>3676.0020000000004</v>
      </c>
      <c r="AL492" s="36">
        <f>IF($B492="P",VLOOKUP($E492,'[2]Costeo-JUL26'!$B$9:$CQ$307,AL$1,0),0)*$G492</f>
        <v>56385.091877399995</v>
      </c>
      <c r="AM492" s="35">
        <f>IF($B492="P",VLOOKUP($E492,'[2]Costeo-JUL26'!$B$9:$CQ$307,AM$1,0),0)</f>
        <v>1.7999999999999999E-2</v>
      </c>
      <c r="AN492" s="36">
        <f t="shared" si="231"/>
        <v>1014.9316537931999</v>
      </c>
      <c r="AO492" s="36">
        <f t="shared" si="232"/>
        <v>57400.023531193197</v>
      </c>
      <c r="AP492" s="34">
        <f>IF($B492="P",VLOOKUP($E492,'[2]Costeo-JUL26'!$B$9:$CQ$307,AP$1,0),0)</f>
        <v>911423</v>
      </c>
      <c r="AQ492" s="16">
        <f>IF($B492="P",VLOOKUP($E492,'[2]Costeo-JUL26'!$B$9:$CQ$307,AQ$1,0),0)*$G492</f>
        <v>3676.0020000000004</v>
      </c>
      <c r="AR492" s="36">
        <f>IF($B492="P",VLOOKUP($E492,'[2]Costeo-JUL26'!$B$9:$CQ$307,AR$1,0),0)*$G492</f>
        <v>561141.33768466662</v>
      </c>
      <c r="AS492" s="35">
        <f>IF($B492="P",VLOOKUP($E492,'[2]Costeo-JUL26'!$B$9:$CQ$307,AS$1,0),0)</f>
        <v>0.02</v>
      </c>
      <c r="AT492" s="36">
        <f t="shared" si="233"/>
        <v>11222.826753693333</v>
      </c>
      <c r="AU492" s="36">
        <f t="shared" si="234"/>
        <v>572364.16443835991</v>
      </c>
      <c r="AV492" s="34">
        <f>IF($B492="P",VLOOKUP($E492,'[2]Costeo-JUL26'!$B$9:$CQ$307,AV$1,0),0)</f>
        <v>932442</v>
      </c>
      <c r="AW492" s="16">
        <f>IF($B492="P",VLOOKUP($E492,'[2]Costeo-JUL26'!$B$9:$CQ$307,AW$1,0),0)*$G492</f>
        <v>16.970875899999999</v>
      </c>
      <c r="AX492" s="36">
        <f>IF($B492="P",VLOOKUP($E492,'[2]Costeo-JUL26'!$B$9:$CQ$307,AX$1,0),0)*$G492</f>
        <v>62644.158355080472</v>
      </c>
      <c r="AY492" s="35">
        <f>IF($B492="P",VLOOKUP($E492,'[2]Costeo-JUL26'!$B$9:$CQ$307,AY$1,0),0)</f>
        <v>0.03</v>
      </c>
      <c r="AZ492" s="36">
        <f t="shared" si="235"/>
        <v>1879.324750652414</v>
      </c>
      <c r="BA492" s="36">
        <f t="shared" si="236"/>
        <v>64523.483105732885</v>
      </c>
      <c r="BB492" s="34">
        <f>IF($B492="P",VLOOKUP($E492,'[2]Costeo-JUL26'!$B$9:$CQ$307,BB$1,0),0)</f>
        <v>902311</v>
      </c>
      <c r="BC492" s="16">
        <f>IF($B492="P",VLOOKUP($E492,'[2]Costeo-JUL26'!$B$9:$CQ$307,BC$1,0),0)*$G492</f>
        <v>2.6804181250000005</v>
      </c>
      <c r="BD492" s="36">
        <f>IF($B492="P",VLOOKUP($E492,'[2]Costeo-JUL26'!$B$9:$CQ$307,BD$1,0),0)*$G492</f>
        <v>10511.648337815628</v>
      </c>
      <c r="BE492" s="35">
        <f>IF($B492="P",VLOOKUP($E492,'[2]Costeo-JUL26'!$B$9:$CQ$307,BE$1,0),0)</f>
        <v>0.03</v>
      </c>
      <c r="BF492" s="36">
        <f t="shared" si="237"/>
        <v>315.34945013446884</v>
      </c>
      <c r="BG492" s="36">
        <f t="shared" si="238"/>
        <v>10826.997787950097</v>
      </c>
      <c r="BH492" s="34">
        <f>IF($B492="P",VLOOKUP($E492,'[2]Costeo-JUL26'!$B$9:$CQ$307,BH$1,0),0)</f>
        <v>933089</v>
      </c>
      <c r="BI492" s="16">
        <f>IF($B492="P",VLOOKUP($E492,'[2]Costeo-JUL26'!$B$9:$CQ$307,BI$1,0),0)*$G492</f>
        <v>22.975012500000002</v>
      </c>
      <c r="BJ492" s="36">
        <f>IF($B492="P",VLOOKUP($E492,'[2]Costeo-JUL26'!$B$9:$CQ$307,BJ$1,0),0)*$G492</f>
        <v>17108.860996560106</v>
      </c>
      <c r="BK492" s="35">
        <f>IF(BH492=910319,0,IF($B492="P",VLOOKUP($E492,'[2]Costeo-JUL26'!$B$9:$CQ$307,BK$1,0),0))</f>
        <v>0.02</v>
      </c>
      <c r="BL492" s="36">
        <f t="shared" si="239"/>
        <v>342.17721993120216</v>
      </c>
      <c r="BM492" s="36">
        <f t="shared" si="240"/>
        <v>17451.03821649131</v>
      </c>
      <c r="BN492" s="34">
        <f>IF($B492="P",VLOOKUP($E492,'[2]Costeo-JUL26'!$B$9:$CQ$307,BN$1,0),0)</f>
        <v>0</v>
      </c>
      <c r="BO492" s="16">
        <f>IF($B492="P",VLOOKUP($E492,'[2]Costeo-JUL26'!$B$9:$CQ$307,BO$1,0),0)*$G492</f>
        <v>0</v>
      </c>
      <c r="BP492" s="36">
        <f>IF($B492="P",VLOOKUP($E492,'[2]Costeo-JUL26'!$B$9:$CQ$307,BP$1,0),0)*$G492</f>
        <v>0</v>
      </c>
      <c r="BQ492" s="35">
        <f>IF($B492="P",VLOOKUP($E492,'[2]Costeo-JUL26'!$B$9:$CQ$307,BQ$1,0),0)</f>
        <v>0</v>
      </c>
      <c r="BR492" s="36">
        <f t="shared" si="241"/>
        <v>0</v>
      </c>
      <c r="BS492" s="36">
        <f t="shared" si="242"/>
        <v>0</v>
      </c>
      <c r="BT492" s="34">
        <f>IF($B492="P",VLOOKUP($E492,'[2]Costeo-JUL26'!$B$9:$CQ$307,BT$1,0),0)</f>
        <v>0</v>
      </c>
      <c r="BU492" s="16">
        <f>IF($B492="P",VLOOKUP($E492,'[2]Costeo-JUL26'!$B$9:$CQ$307,BU$1,0),0)*$G492</f>
        <v>0</v>
      </c>
      <c r="BV492" s="36">
        <f>IF($B492="P",VLOOKUP($E492,'[2]Costeo-JUL26'!$B$9:$CQ$307,BV$1,0),0)*$G492</f>
        <v>0</v>
      </c>
      <c r="BW492" s="35">
        <f>IF($B492="P",VLOOKUP($E492,'[2]Costeo-JUL26'!$B$9:$CQ$307,BW$1,0),0)</f>
        <v>0</v>
      </c>
      <c r="BX492" s="36">
        <f t="shared" si="243"/>
        <v>0</v>
      </c>
      <c r="BY492" s="36">
        <f t="shared" si="244"/>
        <v>0</v>
      </c>
      <c r="BZ492" s="34">
        <f>IF($B492="P",VLOOKUP($E492,'[2]Costeo-JUL26'!$B$9:$CQ$307,BZ$1,0),0)</f>
        <v>0</v>
      </c>
      <c r="CA492" s="16">
        <f>IF($B492="P",VLOOKUP($E492,'[2]Costeo-JUL26'!$B$9:$CQ$307,CA$1,0),0)*$G492</f>
        <v>0</v>
      </c>
      <c r="CB492" s="36">
        <f>IF($B492="P",VLOOKUP($E492,'[2]Costeo-JUL26'!$B$9:$CQ$307,CB$1,0),0)*$G492</f>
        <v>0</v>
      </c>
      <c r="CC492" s="35">
        <f>IF($B492="P",VLOOKUP($E492,'[2]Costeo-JUL26'!$B$9:$CQ$307,CC$1,0),0)</f>
        <v>0</v>
      </c>
      <c r="CD492" s="36">
        <f t="shared" si="245"/>
        <v>0</v>
      </c>
      <c r="CE492" s="36">
        <f t="shared" si="246"/>
        <v>0</v>
      </c>
      <c r="CF492" s="37">
        <f t="shared" si="218"/>
        <v>1380303.5207242521</v>
      </c>
      <c r="CG492" s="36">
        <f>IF($B492="r",VLOOKUP($E492,'[2]Costeo-JUL26'!$B$9:$CQ$307,CG$1,0),0)*$G492</f>
        <v>0</v>
      </c>
      <c r="CH492" s="35">
        <f>VLOOKUP($E492,'[2]TEORICOS (05.26)'!$A$8:$T$251,CH$1,0)</f>
        <v>0</v>
      </c>
      <c r="CI492" s="36">
        <f t="shared" si="247"/>
        <v>0</v>
      </c>
      <c r="CJ492" s="37">
        <f t="shared" si="248"/>
        <v>0</v>
      </c>
      <c r="CM492" s="16">
        <f>SUMIFS('[1]Ajuste Inventario'!$I:$I,'[1]Ajuste Inventario'!$B:$B,E492,'[1]Ajuste Inventario'!$S:$S,D492)*-1</f>
        <v>9.5</v>
      </c>
      <c r="CN492" s="36">
        <f t="shared" si="219"/>
        <v>21402.95372017816</v>
      </c>
      <c r="CP492" t="str">
        <f t="shared" si="220"/>
        <v>2359Org.Vtas Lobos</v>
      </c>
      <c r="CQ492" s="10">
        <f t="shared" si="221"/>
        <v>2252.9424968608591</v>
      </c>
    </row>
    <row r="493" spans="1:95" x14ac:dyDescent="0.25">
      <c r="A493" s="30">
        <v>46204</v>
      </c>
      <c r="B493" s="31" t="str">
        <f>VLOOKUP($E493,'[2]TEORICOS (05.26)'!$A$8:$T$251,B$1,0)</f>
        <v>P</v>
      </c>
      <c r="C493" s="32" t="str">
        <f>VLOOKUP($E493,'[2]TEORICOS (05.26)'!$A$8:$T$251,C$1,0)</f>
        <v>Aquarius</v>
      </c>
      <c r="D493" t="s">
        <v>226</v>
      </c>
      <c r="E493">
        <v>2423</v>
      </c>
      <c r="F493" t="s">
        <v>133</v>
      </c>
      <c r="G493" s="16">
        <v>83</v>
      </c>
      <c r="H493" s="16">
        <v>58.432000000000038</v>
      </c>
      <c r="I493" s="33">
        <v>804307.37999999896</v>
      </c>
      <c r="J493" s="33">
        <v>791495.0899999995</v>
      </c>
      <c r="K493" s="34">
        <f>IF($B493="P",VLOOKUP($E493,'[2]Costeo-JUL26'!$B$9:$CQ$307,K$1,0),0)</f>
        <v>938684</v>
      </c>
      <c r="L493" s="35">
        <f>VLOOKUP($E493,'[2]TEORICOS (05.26)'!$A$8:$T$251,L$1,0)</f>
        <v>0.17</v>
      </c>
      <c r="M493" s="36">
        <f t="shared" si="222"/>
        <v>134554.16529999994</v>
      </c>
      <c r="N493" s="35">
        <f>IF($B493="P",VLOOKUP($E493,'[2]Costeo-JUL26'!$B$9:$CQ$307,N$1,0),0)</f>
        <v>0.05</v>
      </c>
      <c r="O493" s="36">
        <f t="shared" si="223"/>
        <v>6727.7082649999975</v>
      </c>
      <c r="P493" s="36">
        <f>IF($B493="P",VLOOKUP($E493,'[2]Costeo-JUL26'!$B$9:$CQ$307,P$1,0),0)*H493</f>
        <v>0</v>
      </c>
      <c r="Q493" s="36">
        <f t="shared" si="224"/>
        <v>141281.87356499993</v>
      </c>
      <c r="R493" s="34">
        <f>IF($B493="P",VLOOKUP($E493,'[2]Costeo-JUL26'!$B$9:$CQ$307,R$1,0),0)</f>
        <v>902332</v>
      </c>
      <c r="S493" s="16">
        <f>IF($B493="P",VLOOKUP($E493,'[2]Costeo-JUL26'!$B$9:$CQ$307,S$1,0),0)*$G493</f>
        <v>35.043977800000008</v>
      </c>
      <c r="T493" s="36">
        <f>IF($B493="P",VLOOKUP($E493,'[2]Costeo-JUL26'!$B$9:$CQ$307,T$1,0),0)*$G493</f>
        <v>24445.063195656807</v>
      </c>
      <c r="U493" s="35">
        <f>IF($B493="P",VLOOKUP($E493,'[2]Costeo-JUL26'!$B$9:$CQ$307,U$1,0),0)</f>
        <v>1.4999999999999999E-2</v>
      </c>
      <c r="V493" s="36">
        <f t="shared" si="225"/>
        <v>366.6759479348521</v>
      </c>
      <c r="W493" s="36">
        <f t="shared" si="226"/>
        <v>24811.739143591658</v>
      </c>
      <c r="X493" s="34">
        <f>IF($B493="P",VLOOKUP($E493,'[2]Costeo-JUL26'!$B$9:$CQ$307,X$1,0),0)</f>
        <v>0</v>
      </c>
      <c r="Y493" s="16">
        <f>IF($B493="P",VLOOKUP($E493,'[2]Costeo-JUL26'!$B$9:$CQ$307,Y$1,0),0)*$G493</f>
        <v>0</v>
      </c>
      <c r="Z493" s="36">
        <f>IF($B493="P",VLOOKUP($E493,'[2]Costeo-JUL26'!$B$9:$CQ$307,Z$1,0),0)*$G493</f>
        <v>0</v>
      </c>
      <c r="AA493" s="35">
        <f>IF($B493="P",VLOOKUP($E493,'[2]Costeo-JUL26'!$B$9:$CQ$307,AA$1,0),0)</f>
        <v>0</v>
      </c>
      <c r="AB493" s="36">
        <f t="shared" si="227"/>
        <v>0</v>
      </c>
      <c r="AC493" s="36">
        <f t="shared" si="228"/>
        <v>0</v>
      </c>
      <c r="AD493" s="34">
        <f>IF($B493="P",VLOOKUP($E493,'[2]Costeo-JUL26'!$B$9:$CQ$307,AD$1,0),0)</f>
        <v>902257</v>
      </c>
      <c r="AE493" s="16">
        <f>IF($B493="P",VLOOKUP($E493,'[2]Costeo-JUL26'!$B$9:$CQ$307,AE$1,0),0)*$G493</f>
        <v>664</v>
      </c>
      <c r="AF493" s="36">
        <f>IF($B493="P",VLOOKUP($E493,'[2]Costeo-JUL26'!$B$9:$CQ$307,AF$1,0),0)*$G493</f>
        <v>10190.540800000001</v>
      </c>
      <c r="AG493" s="35">
        <f>IF($B493="P",VLOOKUP($E493,'[2]Costeo-JUL26'!$B$9:$CQ$307,AG$1,0),0)</f>
        <v>6.0000000000000001E-3</v>
      </c>
      <c r="AH493" s="36">
        <f t="shared" si="229"/>
        <v>61.143244800000005</v>
      </c>
      <c r="AI493" s="36">
        <f t="shared" si="230"/>
        <v>10251.6840448</v>
      </c>
      <c r="AJ493" s="34">
        <f>IF($B493="P",VLOOKUP($E493,'[2]Costeo-JUL26'!$B$9:$CQ$307,AJ$1,0),0)</f>
        <v>938574</v>
      </c>
      <c r="AK493" s="16">
        <f>IF($B493="P",VLOOKUP($E493,'[2]Costeo-JUL26'!$B$9:$CQ$307,AK$1,0),0)*$G493</f>
        <v>664</v>
      </c>
      <c r="AL493" s="36">
        <f>IF($B493="P",VLOOKUP($E493,'[2]Costeo-JUL26'!$B$9:$CQ$307,AL$1,0),0)*$G493</f>
        <v>8405.2440144756911</v>
      </c>
      <c r="AM493" s="35">
        <f>IF($B493="P",VLOOKUP($E493,'[2]Costeo-JUL26'!$B$9:$CQ$307,AM$1,0),0)</f>
        <v>1.7999999999999999E-2</v>
      </c>
      <c r="AN493" s="36">
        <f t="shared" si="231"/>
        <v>151.29439226056243</v>
      </c>
      <c r="AO493" s="36">
        <f t="shared" si="232"/>
        <v>8556.5384067362538</v>
      </c>
      <c r="AP493" s="34">
        <f>IF($B493="P",VLOOKUP($E493,'[2]Costeo-JUL26'!$B$9:$CQ$307,AP$1,0),0)</f>
        <v>901569</v>
      </c>
      <c r="AQ493" s="16">
        <f>IF($B493="P",VLOOKUP($E493,'[2]Costeo-JUL26'!$B$9:$CQ$307,AQ$1,0),0)*$G493</f>
        <v>664</v>
      </c>
      <c r="AR493" s="36">
        <f>IF($B493="P",VLOOKUP($E493,'[2]Costeo-JUL26'!$B$9:$CQ$307,AR$1,0),0)*$G493</f>
        <v>43183.253283036123</v>
      </c>
      <c r="AS493" s="35">
        <f>IF($B493="P",VLOOKUP($E493,'[2]Costeo-JUL26'!$B$9:$CQ$307,AS$1,0),0)</f>
        <v>0.02</v>
      </c>
      <c r="AT493" s="36">
        <f t="shared" si="233"/>
        <v>863.66506566072246</v>
      </c>
      <c r="AU493" s="36">
        <f t="shared" si="234"/>
        <v>44046.918348696847</v>
      </c>
      <c r="AV493" s="34">
        <f>IF($B493="P",VLOOKUP($E493,'[2]Costeo-JUL26'!$B$9:$CQ$307,AV$1,0),0)</f>
        <v>932435</v>
      </c>
      <c r="AW493" s="16">
        <f>IF($B493="P",VLOOKUP($E493,'[2]Costeo-JUL26'!$B$9:$CQ$307,AW$1,0),0)*$G493</f>
        <v>1.411</v>
      </c>
      <c r="AX493" s="36">
        <f>IF($B493="P",VLOOKUP($E493,'[2]Costeo-JUL26'!$B$9:$CQ$307,AX$1,0),0)*$G493</f>
        <v>7256.1239400000004</v>
      </c>
      <c r="AY493" s="35">
        <f>IF($B493="P",VLOOKUP($E493,'[2]Costeo-JUL26'!$B$9:$CQ$307,AY$1,0),0)</f>
        <v>0.03</v>
      </c>
      <c r="AZ493" s="36">
        <f t="shared" si="235"/>
        <v>217.68371820000002</v>
      </c>
      <c r="BA493" s="36">
        <f t="shared" si="236"/>
        <v>7473.8076582000003</v>
      </c>
      <c r="BB493" s="34">
        <f>IF($B493="P",VLOOKUP($E493,'[2]Costeo-JUL26'!$B$9:$CQ$307,BB$1,0),0)</f>
        <v>902311</v>
      </c>
      <c r="BC493" s="16">
        <f>IF($B493="P",VLOOKUP($E493,'[2]Costeo-JUL26'!$B$9:$CQ$307,BC$1,0),0)*$G493</f>
        <v>0.17291666666666666</v>
      </c>
      <c r="BD493" s="36">
        <f>IF($B493="P",VLOOKUP($E493,'[2]Costeo-JUL26'!$B$9:$CQ$307,BD$1,0),0)*$G493</f>
        <v>678.11778125000012</v>
      </c>
      <c r="BE493" s="35">
        <f>IF($B493="P",VLOOKUP($E493,'[2]Costeo-JUL26'!$B$9:$CQ$307,BE$1,0),0)</f>
        <v>0.03</v>
      </c>
      <c r="BF493" s="36">
        <f t="shared" si="237"/>
        <v>20.343533437500003</v>
      </c>
      <c r="BG493" s="36">
        <f t="shared" si="238"/>
        <v>698.46131468750013</v>
      </c>
      <c r="BH493" s="34">
        <f>IF($B493="P",VLOOKUP($E493,'[2]Costeo-JUL26'!$B$9:$CQ$307,BH$1,0),0)</f>
        <v>933089</v>
      </c>
      <c r="BI493" s="16">
        <f>IF($B493="P",VLOOKUP($E493,'[2]Costeo-JUL26'!$B$9:$CQ$307,BI$1,0),0)*$G493</f>
        <v>1.9212962962962963</v>
      </c>
      <c r="BJ493" s="36">
        <f>IF($B493="P",VLOOKUP($E493,'[2]Costeo-JUL26'!$B$9:$CQ$307,BJ$1,0),0)*$G493</f>
        <v>1430.7365998838559</v>
      </c>
      <c r="BK493" s="35">
        <f>IF(BH493=910319,0,IF($B493="P",VLOOKUP($E493,'[2]Costeo-JUL26'!$B$9:$CQ$307,BK$1,0),0))</f>
        <v>0.02</v>
      </c>
      <c r="BL493" s="36">
        <f t="shared" si="239"/>
        <v>28.614731997677119</v>
      </c>
      <c r="BM493" s="36">
        <f t="shared" si="240"/>
        <v>1459.351331881533</v>
      </c>
      <c r="BN493" s="34">
        <f>IF($B493="P",VLOOKUP($E493,'[2]Costeo-JUL26'!$B$9:$CQ$307,BN$1,0),0)</f>
        <v>0</v>
      </c>
      <c r="BO493" s="16">
        <f>IF($B493="P",VLOOKUP($E493,'[2]Costeo-JUL26'!$B$9:$CQ$307,BO$1,0),0)*$G493</f>
        <v>0</v>
      </c>
      <c r="BP493" s="36">
        <f>IF($B493="P",VLOOKUP($E493,'[2]Costeo-JUL26'!$B$9:$CQ$307,BP$1,0),0)*$G493</f>
        <v>0</v>
      </c>
      <c r="BQ493" s="35">
        <f>IF($B493="P",VLOOKUP($E493,'[2]Costeo-JUL26'!$B$9:$CQ$307,BQ$1,0),0)</f>
        <v>0</v>
      </c>
      <c r="BR493" s="36">
        <f t="shared" si="241"/>
        <v>0</v>
      </c>
      <c r="BS493" s="36">
        <f t="shared" si="242"/>
        <v>0</v>
      </c>
      <c r="BT493" s="34">
        <f>IF($B493="P",VLOOKUP($E493,'[2]Costeo-JUL26'!$B$9:$CQ$307,BT$1,0),0)</f>
        <v>0</v>
      </c>
      <c r="BU493" s="16">
        <f>IF($B493="P",VLOOKUP($E493,'[2]Costeo-JUL26'!$B$9:$CQ$307,BU$1,0),0)*$G493</f>
        <v>0</v>
      </c>
      <c r="BV493" s="36">
        <f>IF($B493="P",VLOOKUP($E493,'[2]Costeo-JUL26'!$B$9:$CQ$307,BV$1,0),0)*$G493</f>
        <v>0</v>
      </c>
      <c r="BW493" s="35">
        <f>IF($B493="P",VLOOKUP($E493,'[2]Costeo-JUL26'!$B$9:$CQ$307,BW$1,0),0)</f>
        <v>0</v>
      </c>
      <c r="BX493" s="36">
        <f t="shared" si="243"/>
        <v>0</v>
      </c>
      <c r="BY493" s="36">
        <f t="shared" si="244"/>
        <v>0</v>
      </c>
      <c r="BZ493" s="34">
        <f>IF($B493="P",VLOOKUP($E493,'[2]Costeo-JUL26'!$B$9:$CQ$307,BZ$1,0),0)</f>
        <v>936704</v>
      </c>
      <c r="CA493" s="16">
        <f>IF($B493="P",VLOOKUP($E493,'[2]Costeo-JUL26'!$B$9:$CQ$307,CA$1,0),0)*$G493</f>
        <v>2.0179249074229153</v>
      </c>
      <c r="CB493" s="36">
        <f>IF($B493="P",VLOOKUP($E493,'[2]Costeo-JUL26'!$B$9:$CQ$307,CB$1,0),0)*$G493</f>
        <v>963.28386256027284</v>
      </c>
      <c r="CC493" s="35">
        <f>IF($B493="P",VLOOKUP($E493,'[2]Costeo-JUL26'!$B$9:$CQ$307,CC$1,0),0)</f>
        <v>0.5</v>
      </c>
      <c r="CD493" s="36">
        <f t="shared" si="245"/>
        <v>481.64193128013642</v>
      </c>
      <c r="CE493" s="36">
        <f t="shared" si="246"/>
        <v>1444.9257938404094</v>
      </c>
      <c r="CF493" s="37">
        <f t="shared" si="218"/>
        <v>240025.29960743414</v>
      </c>
      <c r="CG493" s="36">
        <f>IF($B493="r",VLOOKUP($E493,'[2]Costeo-JUL26'!$B$9:$CQ$307,CG$1,0),0)*$G493</f>
        <v>0</v>
      </c>
      <c r="CH493" s="35">
        <f>VLOOKUP($E493,'[2]TEORICOS (05.26)'!$A$8:$T$251,CH$1,0)</f>
        <v>0</v>
      </c>
      <c r="CI493" s="36">
        <f t="shared" si="247"/>
        <v>0</v>
      </c>
      <c r="CJ493" s="37">
        <f t="shared" si="248"/>
        <v>0</v>
      </c>
      <c r="CM493" s="16">
        <f>SUMIFS('[1]Ajuste Inventario'!$I:$I,'[1]Ajuste Inventario'!$B:$B,E493,'[1]Ajuste Inventario'!$S:$S,D493)*-1</f>
        <v>6.375</v>
      </c>
      <c r="CN493" s="36">
        <f t="shared" si="219"/>
        <v>18435.678132498706</v>
      </c>
      <c r="CP493" t="str">
        <f t="shared" si="220"/>
        <v>2423Org.Vtas Lobos</v>
      </c>
      <c r="CQ493" s="10">
        <f t="shared" si="221"/>
        <v>2891.8710796076402</v>
      </c>
    </row>
    <row r="494" spans="1:95" x14ac:dyDescent="0.25">
      <c r="A494" s="30">
        <v>46204</v>
      </c>
      <c r="B494" s="31" t="str">
        <f>VLOOKUP($E494,'[2]TEORICOS (05.26)'!$A$8:$T$251,B$1,0)</f>
        <v>P</v>
      </c>
      <c r="C494" s="32" t="str">
        <f>VLOOKUP($E494,'[2]TEORICOS (05.26)'!$A$8:$T$251,C$1,0)</f>
        <v>Aquarius</v>
      </c>
      <c r="D494" t="s">
        <v>226</v>
      </c>
      <c r="E494">
        <v>2426</v>
      </c>
      <c r="F494" t="s">
        <v>134</v>
      </c>
      <c r="G494" s="16">
        <v>201</v>
      </c>
      <c r="H494" s="16">
        <v>318.58499999999975</v>
      </c>
      <c r="I494" s="33">
        <v>2115468.3900000043</v>
      </c>
      <c r="J494" s="33">
        <v>2107759.7700000042</v>
      </c>
      <c r="K494" s="34">
        <f>IF($B494="P",VLOOKUP($E494,'[2]Costeo-JUL26'!$B$9:$CQ$307,K$1,0),0)</f>
        <v>938684</v>
      </c>
      <c r="L494" s="35">
        <f>VLOOKUP($E494,'[2]TEORICOS (05.26)'!$A$8:$T$251,L$1,0)</f>
        <v>0.17</v>
      </c>
      <c r="M494" s="36">
        <f t="shared" si="222"/>
        <v>358319.16090000072</v>
      </c>
      <c r="N494" s="35">
        <f>IF($B494="P",VLOOKUP($E494,'[2]Costeo-JUL26'!$B$9:$CQ$307,N$1,0),0)</f>
        <v>0.05</v>
      </c>
      <c r="O494" s="36">
        <f t="shared" si="223"/>
        <v>17915.958045000036</v>
      </c>
      <c r="P494" s="36">
        <f>IF($B494="P",VLOOKUP($E494,'[2]Costeo-JUL26'!$B$9:$CQ$307,P$1,0),0)*H494</f>
        <v>0</v>
      </c>
      <c r="Q494" s="36">
        <f t="shared" si="224"/>
        <v>376235.11894500075</v>
      </c>
      <c r="R494" s="34">
        <f>IF($B494="P",VLOOKUP($E494,'[2]Costeo-JUL26'!$B$9:$CQ$307,R$1,0),0)</f>
        <v>902332</v>
      </c>
      <c r="S494" s="16">
        <f>IF($B494="P",VLOOKUP($E494,'[2]Costeo-JUL26'!$B$9:$CQ$307,S$1,0),0)*$G494</f>
        <v>190.94745735000004</v>
      </c>
      <c r="T494" s="36">
        <f>IF($B494="P",VLOOKUP($E494,'[2]Costeo-JUL26'!$B$9:$CQ$307,T$1,0),0)*$G494</f>
        <v>133196.14253296133</v>
      </c>
      <c r="U494" s="35">
        <f>IF($B494="P",VLOOKUP($E494,'[2]Costeo-JUL26'!$B$9:$CQ$307,U$1,0),0)</f>
        <v>1.4999999999999999E-2</v>
      </c>
      <c r="V494" s="36">
        <f t="shared" si="225"/>
        <v>1997.9421379944199</v>
      </c>
      <c r="W494" s="36">
        <f t="shared" si="226"/>
        <v>135194.08467095575</v>
      </c>
      <c r="X494" s="34">
        <f>IF($B494="P",VLOOKUP($E494,'[2]Costeo-JUL26'!$B$9:$CQ$307,X$1,0),0)</f>
        <v>0</v>
      </c>
      <c r="Y494" s="16">
        <f>IF($B494="P",VLOOKUP($E494,'[2]Costeo-JUL26'!$B$9:$CQ$307,Y$1,0),0)*$G494</f>
        <v>0</v>
      </c>
      <c r="Z494" s="36">
        <f>IF($B494="P",VLOOKUP($E494,'[2]Costeo-JUL26'!$B$9:$CQ$307,Z$1,0),0)*$G494</f>
        <v>0</v>
      </c>
      <c r="AA494" s="35">
        <f>IF($B494="P",VLOOKUP($E494,'[2]Costeo-JUL26'!$B$9:$CQ$307,AA$1,0),0)</f>
        <v>0</v>
      </c>
      <c r="AB494" s="36">
        <f t="shared" si="227"/>
        <v>0</v>
      </c>
      <c r="AC494" s="36">
        <f t="shared" si="228"/>
        <v>0</v>
      </c>
      <c r="AD494" s="34">
        <f>IF($B494="P",VLOOKUP($E494,'[2]Costeo-JUL26'!$B$9:$CQ$307,AD$1,0),0)</f>
        <v>902257</v>
      </c>
      <c r="AE494" s="16">
        <f>IF($B494="P",VLOOKUP($E494,'[2]Costeo-JUL26'!$B$9:$CQ$307,AE$1,0),0)*$G494</f>
        <v>1206</v>
      </c>
      <c r="AF494" s="36">
        <f>IF($B494="P",VLOOKUP($E494,'[2]Costeo-JUL26'!$B$9:$CQ$307,AF$1,0),0)*$G494</f>
        <v>18508.7232</v>
      </c>
      <c r="AG494" s="35">
        <f>IF($B494="P",VLOOKUP($E494,'[2]Costeo-JUL26'!$B$9:$CQ$307,AG$1,0),0)</f>
        <v>6.0000000000000001E-3</v>
      </c>
      <c r="AH494" s="36">
        <f t="shared" si="229"/>
        <v>111.05233920000001</v>
      </c>
      <c r="AI494" s="36">
        <f t="shared" si="230"/>
        <v>18619.7755392</v>
      </c>
      <c r="AJ494" s="34">
        <f>IF($B494="P",VLOOKUP($E494,'[2]Costeo-JUL26'!$B$9:$CQ$307,AJ$1,0),0)</f>
        <v>940570</v>
      </c>
      <c r="AK494" s="16">
        <f>IF($B494="P",VLOOKUP($E494,'[2]Costeo-JUL26'!$B$9:$CQ$307,AK$1,0),0)*$G494</f>
        <v>1206</v>
      </c>
      <c r="AL494" s="36">
        <f>IF($B494="P",VLOOKUP($E494,'[2]Costeo-JUL26'!$B$9:$CQ$307,AL$1,0),0)*$G494</f>
        <v>21286.647719999997</v>
      </c>
      <c r="AM494" s="35">
        <f>IF($B494="P",VLOOKUP($E494,'[2]Costeo-JUL26'!$B$9:$CQ$307,AM$1,0),0)</f>
        <v>1.7999999999999999E-2</v>
      </c>
      <c r="AN494" s="36">
        <f t="shared" si="231"/>
        <v>383.15965895999994</v>
      </c>
      <c r="AO494" s="36">
        <f t="shared" si="232"/>
        <v>21669.807378959998</v>
      </c>
      <c r="AP494" s="34">
        <f>IF($B494="P",VLOOKUP($E494,'[2]Costeo-JUL26'!$B$9:$CQ$307,AP$1,0),0)</f>
        <v>933429</v>
      </c>
      <c r="AQ494" s="16">
        <f>IF($B494="P",VLOOKUP($E494,'[2]Costeo-JUL26'!$B$9:$CQ$307,AQ$1,0),0)*$G494</f>
        <v>1206</v>
      </c>
      <c r="AR494" s="36">
        <f>IF($B494="P",VLOOKUP($E494,'[2]Costeo-JUL26'!$B$9:$CQ$307,AR$1,0),0)*$G494</f>
        <v>118479.58668000004</v>
      </c>
      <c r="AS494" s="35">
        <f>IF($B494="P",VLOOKUP($E494,'[2]Costeo-JUL26'!$B$9:$CQ$307,AS$1,0),0)</f>
        <v>0.02</v>
      </c>
      <c r="AT494" s="36">
        <f t="shared" si="233"/>
        <v>2369.5917336000007</v>
      </c>
      <c r="AU494" s="36">
        <f t="shared" si="234"/>
        <v>120849.17841360004</v>
      </c>
      <c r="AV494" s="34">
        <f>IF($B494="P",VLOOKUP($E494,'[2]Costeo-JUL26'!$B$9:$CQ$307,AV$1,0),0)</f>
        <v>932437</v>
      </c>
      <c r="AW494" s="16">
        <f>IF($B494="P",VLOOKUP($E494,'[2]Costeo-JUL26'!$B$9:$CQ$307,AW$1,0),0)*$G494</f>
        <v>5.8491</v>
      </c>
      <c r="AX494" s="36">
        <f>IF($B494="P",VLOOKUP($E494,'[2]Costeo-JUL26'!$B$9:$CQ$307,AX$1,0),0)*$G494</f>
        <v>30079.230714000001</v>
      </c>
      <c r="AY494" s="35">
        <f>IF($B494="P",VLOOKUP($E494,'[2]Costeo-JUL26'!$B$9:$CQ$307,AY$1,0),0)</f>
        <v>0.03</v>
      </c>
      <c r="AZ494" s="36">
        <f t="shared" si="235"/>
        <v>902.37692142000003</v>
      </c>
      <c r="BA494" s="36">
        <f t="shared" si="236"/>
        <v>30981.607635420001</v>
      </c>
      <c r="BB494" s="34">
        <f>IF($B494="P",VLOOKUP($E494,'[2]Costeo-JUL26'!$B$9:$CQ$307,BB$1,0),0)</f>
        <v>902311</v>
      </c>
      <c r="BC494" s="16">
        <f>IF($B494="P",VLOOKUP($E494,'[2]Costeo-JUL26'!$B$9:$CQ$307,BC$1,0),0)*$G494</f>
        <v>0.80758928571428579</v>
      </c>
      <c r="BD494" s="36">
        <f>IF($B494="P",VLOOKUP($E494,'[2]Costeo-JUL26'!$B$9:$CQ$307,BD$1,0),0)*$G494</f>
        <v>3167.0784843750007</v>
      </c>
      <c r="BE494" s="35">
        <f>IF($B494="P",VLOOKUP($E494,'[2]Costeo-JUL26'!$B$9:$CQ$307,BE$1,0),0)</f>
        <v>0.03</v>
      </c>
      <c r="BF494" s="36">
        <f t="shared" si="237"/>
        <v>95.012354531250011</v>
      </c>
      <c r="BG494" s="36">
        <f t="shared" si="238"/>
        <v>3262.0908389062506</v>
      </c>
      <c r="BH494" s="34">
        <f>IF($B494="P",VLOOKUP($E494,'[2]Costeo-JUL26'!$B$9:$CQ$307,BH$1,0),0)</f>
        <v>933089</v>
      </c>
      <c r="BI494" s="16">
        <f>IF($B494="P",VLOOKUP($E494,'[2]Costeo-JUL26'!$B$9:$CQ$307,BI$1,0),0)*$G494</f>
        <v>5.3839285714285712</v>
      </c>
      <c r="BJ494" s="36">
        <f>IF($B494="P",VLOOKUP($E494,'[2]Costeo-JUL26'!$B$9:$CQ$307,BJ$1,0),0)*$G494</f>
        <v>4009.2637835988053</v>
      </c>
      <c r="BK494" s="35">
        <f>IF(BH494=910319,0,IF($B494="P",VLOOKUP($E494,'[2]Costeo-JUL26'!$B$9:$CQ$307,BK$1,0),0))</f>
        <v>0.02</v>
      </c>
      <c r="BL494" s="36">
        <f t="shared" si="239"/>
        <v>80.1852756719761</v>
      </c>
      <c r="BM494" s="36">
        <f t="shared" si="240"/>
        <v>4089.4490592707812</v>
      </c>
      <c r="BN494" s="34">
        <f>IF($B494="P",VLOOKUP($E494,'[2]Costeo-JUL26'!$B$9:$CQ$307,BN$1,0),0)</f>
        <v>0</v>
      </c>
      <c r="BO494" s="16">
        <f>IF($B494="P",VLOOKUP($E494,'[2]Costeo-JUL26'!$B$9:$CQ$307,BO$1,0),0)*$G494</f>
        <v>0</v>
      </c>
      <c r="BP494" s="36">
        <f>IF($B494="P",VLOOKUP($E494,'[2]Costeo-JUL26'!$B$9:$CQ$307,BP$1,0),0)*$G494</f>
        <v>0</v>
      </c>
      <c r="BQ494" s="35">
        <f>IF($B494="P",VLOOKUP($E494,'[2]Costeo-JUL26'!$B$9:$CQ$307,BQ$1,0),0)</f>
        <v>0</v>
      </c>
      <c r="BR494" s="36">
        <f t="shared" si="241"/>
        <v>0</v>
      </c>
      <c r="BS494" s="36">
        <f t="shared" si="242"/>
        <v>0</v>
      </c>
      <c r="BT494" s="34">
        <f>IF($B494="P",VLOOKUP($E494,'[2]Costeo-JUL26'!$B$9:$CQ$307,BT$1,0),0)</f>
        <v>0</v>
      </c>
      <c r="BU494" s="16">
        <f>IF($B494="P",VLOOKUP($E494,'[2]Costeo-JUL26'!$B$9:$CQ$307,BU$1,0),0)*$G494</f>
        <v>0</v>
      </c>
      <c r="BV494" s="36">
        <f>IF($B494="P",VLOOKUP($E494,'[2]Costeo-JUL26'!$B$9:$CQ$307,BV$1,0),0)*$G494</f>
        <v>0</v>
      </c>
      <c r="BW494" s="35">
        <f>IF($B494="P",VLOOKUP($E494,'[2]Costeo-JUL26'!$B$9:$CQ$307,BW$1,0),0)</f>
        <v>0</v>
      </c>
      <c r="BX494" s="36">
        <f t="shared" si="243"/>
        <v>0</v>
      </c>
      <c r="BY494" s="36">
        <f t="shared" si="244"/>
        <v>0</v>
      </c>
      <c r="BZ494" s="34">
        <f>IF($B494="P",VLOOKUP($E494,'[2]Costeo-JUL26'!$B$9:$CQ$307,BZ$1,0),0)</f>
        <v>936704</v>
      </c>
      <c r="CA494" s="16">
        <f>IF($B494="P",VLOOKUP($E494,'[2]Costeo-JUL26'!$B$9:$CQ$307,CA$1,0),0)*$G494</f>
        <v>10.995259510626669</v>
      </c>
      <c r="CB494" s="36">
        <f>IF($B494="P",VLOOKUP($E494,'[2]Costeo-JUL26'!$B$9:$CQ$307,CB$1,0),0)*$G494</f>
        <v>5248.7364679865477</v>
      </c>
      <c r="CC494" s="35">
        <f>IF($B494="P",VLOOKUP($E494,'[2]Costeo-JUL26'!$B$9:$CQ$307,CC$1,0),0)</f>
        <v>0.5</v>
      </c>
      <c r="CD494" s="36">
        <f t="shared" si="245"/>
        <v>2624.3682339932739</v>
      </c>
      <c r="CE494" s="36">
        <f t="shared" si="246"/>
        <v>7873.1047019798216</v>
      </c>
      <c r="CF494" s="37">
        <f t="shared" si="218"/>
        <v>718774.21718329343</v>
      </c>
      <c r="CG494" s="36">
        <f>IF($B494="r",VLOOKUP($E494,'[2]Costeo-JUL26'!$B$9:$CQ$307,CG$1,0),0)*$G494</f>
        <v>0</v>
      </c>
      <c r="CH494" s="35">
        <f>VLOOKUP($E494,'[2]TEORICOS (05.26)'!$A$8:$T$251,CH$1,0)</f>
        <v>0</v>
      </c>
      <c r="CI494" s="36">
        <f t="shared" si="247"/>
        <v>0</v>
      </c>
      <c r="CJ494" s="37">
        <f t="shared" si="248"/>
        <v>0</v>
      </c>
      <c r="CM494" s="16">
        <f>SUMIFS('[1]Ajuste Inventario'!$I:$I,'[1]Ajuste Inventario'!$B:$B,E494,'[1]Ajuste Inventario'!$S:$S,D494)*-1</f>
        <v>1</v>
      </c>
      <c r="CN494" s="36">
        <f t="shared" si="219"/>
        <v>3575.9911302651412</v>
      </c>
      <c r="CP494" t="str">
        <f t="shared" si="220"/>
        <v>2426Org.Vtas Lobos</v>
      </c>
      <c r="CQ494" s="10">
        <f t="shared" si="221"/>
        <v>3575.9911302651412</v>
      </c>
    </row>
    <row r="495" spans="1:95" x14ac:dyDescent="0.25">
      <c r="A495" s="30">
        <v>46204</v>
      </c>
      <c r="B495" s="31" t="str">
        <f>VLOOKUP($E495,'[2]TEORICOS (05.26)'!$A$8:$T$251,B$1,0)</f>
        <v>P</v>
      </c>
      <c r="C495" s="32" t="str">
        <f>VLOOKUP($E495,'[2]TEORICOS (05.26)'!$A$8:$T$251,C$1,0)</f>
        <v>Aquarius</v>
      </c>
      <c r="D495" t="s">
        <v>226</v>
      </c>
      <c r="E495">
        <v>2428</v>
      </c>
      <c r="F495" t="s">
        <v>135</v>
      </c>
      <c r="G495" s="16">
        <v>79</v>
      </c>
      <c r="H495" s="16">
        <v>187.86199999999974</v>
      </c>
      <c r="I495" s="33">
        <v>1091767.1199999996</v>
      </c>
      <c r="J495" s="33">
        <v>1086135.6399999999</v>
      </c>
      <c r="K495" s="34">
        <f>IF($B495="P",VLOOKUP($E495,'[2]Costeo-JUL26'!$B$9:$CQ$307,K$1,0),0)</f>
        <v>938684</v>
      </c>
      <c r="L495" s="35">
        <f>VLOOKUP($E495,'[2]TEORICOS (05.26)'!$A$8:$T$251,L$1,0)</f>
        <v>0.17</v>
      </c>
      <c r="M495" s="36">
        <f t="shared" si="222"/>
        <v>184643.0588</v>
      </c>
      <c r="N495" s="35">
        <f>IF($B495="P",VLOOKUP($E495,'[2]Costeo-JUL26'!$B$9:$CQ$307,N$1,0),0)</f>
        <v>0.05</v>
      </c>
      <c r="O495" s="36">
        <f t="shared" si="223"/>
        <v>9232.1529399999999</v>
      </c>
      <c r="P495" s="36">
        <f>IF($B495="P",VLOOKUP($E495,'[2]Costeo-JUL26'!$B$9:$CQ$307,P$1,0),0)*H495</f>
        <v>0</v>
      </c>
      <c r="Q495" s="36">
        <f t="shared" si="224"/>
        <v>193875.21174</v>
      </c>
      <c r="R495" s="34">
        <f>IF($B495="P",VLOOKUP($E495,'[2]Costeo-JUL26'!$B$9:$CQ$307,R$1,0),0)</f>
        <v>902332</v>
      </c>
      <c r="S495" s="16">
        <f>IF($B495="P",VLOOKUP($E495,'[2]Costeo-JUL26'!$B$9:$CQ$307,S$1,0),0)*$G495</f>
        <v>112.57350097500002</v>
      </c>
      <c r="T495" s="36">
        <f>IF($B495="P",VLOOKUP($E495,'[2]Costeo-JUL26'!$B$9:$CQ$307,T$1,0),0)*$G495</f>
        <v>78526.084030626458</v>
      </c>
      <c r="U495" s="35">
        <f>IF($B495="P",VLOOKUP($E495,'[2]Costeo-JUL26'!$B$9:$CQ$307,U$1,0),0)</f>
        <v>1.4999999999999999E-2</v>
      </c>
      <c r="V495" s="36">
        <f t="shared" si="225"/>
        <v>1177.8912604593968</v>
      </c>
      <c r="W495" s="36">
        <f t="shared" si="226"/>
        <v>79703.975291085851</v>
      </c>
      <c r="X495" s="34">
        <f>IF($B495="P",VLOOKUP($E495,'[2]Costeo-JUL26'!$B$9:$CQ$307,X$1,0),0)</f>
        <v>0</v>
      </c>
      <c r="Y495" s="16">
        <f>IF($B495="P",VLOOKUP($E495,'[2]Costeo-JUL26'!$B$9:$CQ$307,Y$1,0),0)*$G495</f>
        <v>0</v>
      </c>
      <c r="Z495" s="36">
        <f>IF($B495="P",VLOOKUP($E495,'[2]Costeo-JUL26'!$B$9:$CQ$307,Z$1,0),0)*$G495</f>
        <v>0</v>
      </c>
      <c r="AA495" s="35">
        <f>IF($B495="P",VLOOKUP($E495,'[2]Costeo-JUL26'!$B$9:$CQ$307,AA$1,0),0)</f>
        <v>0</v>
      </c>
      <c r="AB495" s="36">
        <f t="shared" si="227"/>
        <v>0</v>
      </c>
      <c r="AC495" s="36">
        <f t="shared" si="228"/>
        <v>0</v>
      </c>
      <c r="AD495" s="34">
        <f>IF($B495="P",VLOOKUP($E495,'[2]Costeo-JUL26'!$B$9:$CQ$307,AD$1,0),0)</f>
        <v>902257</v>
      </c>
      <c r="AE495" s="16">
        <f>IF($B495="P",VLOOKUP($E495,'[2]Costeo-JUL26'!$B$9:$CQ$307,AE$1,0),0)*$G495</f>
        <v>474</v>
      </c>
      <c r="AF495" s="36">
        <f>IF($B495="P",VLOOKUP($E495,'[2]Costeo-JUL26'!$B$9:$CQ$307,AF$1,0),0)*$G495</f>
        <v>7274.5728000000008</v>
      </c>
      <c r="AG495" s="35">
        <f>IF($B495="P",VLOOKUP($E495,'[2]Costeo-JUL26'!$B$9:$CQ$307,AG$1,0),0)</f>
        <v>6.0000000000000001E-3</v>
      </c>
      <c r="AH495" s="36">
        <f t="shared" si="229"/>
        <v>43.647436800000008</v>
      </c>
      <c r="AI495" s="36">
        <f t="shared" si="230"/>
        <v>7318.2202368000007</v>
      </c>
      <c r="AJ495" s="34">
        <f>IF($B495="P",VLOOKUP($E495,'[2]Costeo-JUL26'!$B$9:$CQ$307,AJ$1,0),0)</f>
        <v>938575</v>
      </c>
      <c r="AK495" s="16">
        <f>IF($B495="P",VLOOKUP($E495,'[2]Costeo-JUL26'!$B$9:$CQ$307,AK$1,0),0)*$G495</f>
        <v>474</v>
      </c>
      <c r="AL495" s="36">
        <f>IF($B495="P",VLOOKUP($E495,'[2]Costeo-JUL26'!$B$9:$CQ$307,AL$1,0),0)*$G495</f>
        <v>10108.514520000001</v>
      </c>
      <c r="AM495" s="35">
        <f>IF($B495="P",VLOOKUP($E495,'[2]Costeo-JUL26'!$B$9:$CQ$307,AM$1,0),0)</f>
        <v>1.7999999999999999E-2</v>
      </c>
      <c r="AN495" s="36">
        <f t="shared" si="231"/>
        <v>181.95326136</v>
      </c>
      <c r="AO495" s="36">
        <f t="shared" si="232"/>
        <v>10290.467781360001</v>
      </c>
      <c r="AP495" s="34">
        <f>IF($B495="P",VLOOKUP($E495,'[2]Costeo-JUL26'!$B$9:$CQ$307,AP$1,0),0)</f>
        <v>911881</v>
      </c>
      <c r="AQ495" s="16">
        <f>IF($B495="P",VLOOKUP($E495,'[2]Costeo-JUL26'!$B$9:$CQ$307,AQ$1,0),0)*$G495</f>
        <v>474</v>
      </c>
      <c r="AR495" s="36">
        <f>IF($B495="P",VLOOKUP($E495,'[2]Costeo-JUL26'!$B$9:$CQ$307,AR$1,0),0)*$G495</f>
        <v>64317.628801071296</v>
      </c>
      <c r="AS495" s="35">
        <f>IF($B495="P",VLOOKUP($E495,'[2]Costeo-JUL26'!$B$9:$CQ$307,AS$1,0),0)</f>
        <v>0.02</v>
      </c>
      <c r="AT495" s="36">
        <f t="shared" si="233"/>
        <v>1286.3525760214259</v>
      </c>
      <c r="AU495" s="36">
        <f t="shared" si="234"/>
        <v>65603.981377092729</v>
      </c>
      <c r="AV495" s="34">
        <f>IF($B495="P",VLOOKUP($E495,'[2]Costeo-JUL26'!$B$9:$CQ$307,AV$1,0),0)</f>
        <v>925698</v>
      </c>
      <c r="AW495" s="16">
        <f>IF($B495="P",VLOOKUP($E495,'[2]Costeo-JUL26'!$B$9:$CQ$307,AW$1,0),0)*$G495</f>
        <v>3.1520999999999999</v>
      </c>
      <c r="AX495" s="36">
        <f>IF($B495="P",VLOOKUP($E495,'[2]Costeo-JUL26'!$B$9:$CQ$307,AX$1,0),0)*$G495</f>
        <v>16209.800334</v>
      </c>
      <c r="AY495" s="35">
        <f>IF($B495="P",VLOOKUP($E495,'[2]Costeo-JUL26'!$B$9:$CQ$307,AY$1,0),0)</f>
        <v>0.03</v>
      </c>
      <c r="AZ495" s="36">
        <f t="shared" si="235"/>
        <v>486.29401001999997</v>
      </c>
      <c r="BA495" s="36">
        <f t="shared" si="236"/>
        <v>16696.094344019999</v>
      </c>
      <c r="BB495" s="34">
        <f>IF($B495="P",VLOOKUP($E495,'[2]Costeo-JUL26'!$B$9:$CQ$307,BB$1,0),0)</f>
        <v>902311</v>
      </c>
      <c r="BC495" s="16">
        <f>IF($B495="P",VLOOKUP($E495,'[2]Costeo-JUL26'!$B$9:$CQ$307,BC$1,0),0)*$G495</f>
        <v>0.34562500000000002</v>
      </c>
      <c r="BD495" s="36">
        <f>IF($B495="P",VLOOKUP($E495,'[2]Costeo-JUL26'!$B$9:$CQ$307,BD$1,0),0)*$G495</f>
        <v>1355.4185531250002</v>
      </c>
      <c r="BE495" s="35">
        <f>IF($B495="P",VLOOKUP($E495,'[2]Costeo-JUL26'!$B$9:$CQ$307,BE$1,0),0)</f>
        <v>0.03</v>
      </c>
      <c r="BF495" s="36">
        <f t="shared" si="237"/>
        <v>40.662556593750004</v>
      </c>
      <c r="BG495" s="36">
        <f t="shared" si="238"/>
        <v>1396.0811097187502</v>
      </c>
      <c r="BH495" s="34">
        <f>IF($B495="P",VLOOKUP($E495,'[2]Costeo-JUL26'!$B$9:$CQ$307,BH$1,0),0)</f>
        <v>933089</v>
      </c>
      <c r="BI495" s="16">
        <f>IF($B495="P",VLOOKUP($E495,'[2]Costeo-JUL26'!$B$9:$CQ$307,BI$1,0),0)*$G495</f>
        <v>2.9624999999999999</v>
      </c>
      <c r="BJ495" s="36">
        <f>IF($B495="P",VLOOKUP($E495,'[2]Costeo-JUL26'!$B$9:$CQ$307,BJ$1,0),0)*$G495</f>
        <v>2206.0924102787458</v>
      </c>
      <c r="BK495" s="35">
        <f>IF(BH495=910319,0,IF($B495="P",VLOOKUP($E495,'[2]Costeo-JUL26'!$B$9:$CQ$307,BK$1,0),0))</f>
        <v>0.02</v>
      </c>
      <c r="BL495" s="36">
        <f t="shared" si="239"/>
        <v>44.121848205574913</v>
      </c>
      <c r="BM495" s="36">
        <f t="shared" si="240"/>
        <v>2250.2142584843209</v>
      </c>
      <c r="BN495" s="34">
        <f>IF($B495="P",VLOOKUP($E495,'[2]Costeo-JUL26'!$B$9:$CQ$307,BN$1,0),0)</f>
        <v>0</v>
      </c>
      <c r="BO495" s="16">
        <f>IF($B495="P",VLOOKUP($E495,'[2]Costeo-JUL26'!$B$9:$CQ$307,BO$1,0),0)*$G495</f>
        <v>0</v>
      </c>
      <c r="BP495" s="36">
        <f>IF($B495="P",VLOOKUP($E495,'[2]Costeo-JUL26'!$B$9:$CQ$307,BP$1,0),0)*$G495</f>
        <v>0</v>
      </c>
      <c r="BQ495" s="35">
        <f>IF($B495="P",VLOOKUP($E495,'[2]Costeo-JUL26'!$B$9:$CQ$307,BQ$1,0),0)</f>
        <v>0</v>
      </c>
      <c r="BR495" s="36">
        <f t="shared" si="241"/>
        <v>0</v>
      </c>
      <c r="BS495" s="36">
        <f t="shared" si="242"/>
        <v>0</v>
      </c>
      <c r="BT495" s="34">
        <f>IF($B495="P",VLOOKUP($E495,'[2]Costeo-JUL26'!$B$9:$CQ$307,BT$1,0),0)</f>
        <v>0</v>
      </c>
      <c r="BU495" s="16">
        <f>IF($B495="P",VLOOKUP($E495,'[2]Costeo-JUL26'!$B$9:$CQ$307,BU$1,0),0)*$G495</f>
        <v>0</v>
      </c>
      <c r="BV495" s="36">
        <f>IF($B495="P",VLOOKUP($E495,'[2]Costeo-JUL26'!$B$9:$CQ$307,BV$1,0),0)*$G495</f>
        <v>0</v>
      </c>
      <c r="BW495" s="35">
        <f>IF($B495="P",VLOOKUP($E495,'[2]Costeo-JUL26'!$B$9:$CQ$307,BW$1,0),0)</f>
        <v>0</v>
      </c>
      <c r="BX495" s="36">
        <f t="shared" si="243"/>
        <v>0</v>
      </c>
      <c r="BY495" s="36">
        <f t="shared" si="244"/>
        <v>0</v>
      </c>
      <c r="BZ495" s="34">
        <f>IF($B495="P",VLOOKUP($E495,'[2]Costeo-JUL26'!$B$9:$CQ$307,BZ$1,0),0)</f>
        <v>936704</v>
      </c>
      <c r="CA495" s="16">
        <f>IF($B495="P",VLOOKUP($E495,'[2]Costeo-JUL26'!$B$9:$CQ$307,CA$1,0),0)*$G495</f>
        <v>6.4822798607425876</v>
      </c>
      <c r="CB495" s="36">
        <f>IF($B495="P",VLOOKUP($E495,'[2]Costeo-JUL26'!$B$9:$CQ$307,CB$1,0),0)*$G495</f>
        <v>3094.4043356040088</v>
      </c>
      <c r="CC495" s="35">
        <f>IF($B495="P",VLOOKUP($E495,'[2]Costeo-JUL26'!$B$9:$CQ$307,CC$1,0),0)</f>
        <v>0.5</v>
      </c>
      <c r="CD495" s="36">
        <f t="shared" si="245"/>
        <v>1547.2021678020044</v>
      </c>
      <c r="CE495" s="36">
        <f t="shared" si="246"/>
        <v>4641.606503406013</v>
      </c>
      <c r="CF495" s="37">
        <f t="shared" si="218"/>
        <v>381775.85264196771</v>
      </c>
      <c r="CG495" s="36">
        <f>IF($B495="r",VLOOKUP($E495,'[2]Costeo-JUL26'!$B$9:$CQ$307,CG$1,0),0)*$G495</f>
        <v>0</v>
      </c>
      <c r="CH495" s="35">
        <f>VLOOKUP($E495,'[2]TEORICOS (05.26)'!$A$8:$T$251,CH$1,0)</f>
        <v>0</v>
      </c>
      <c r="CI495" s="36">
        <f t="shared" si="247"/>
        <v>0</v>
      </c>
      <c r="CJ495" s="37">
        <f t="shared" si="248"/>
        <v>0</v>
      </c>
      <c r="CM495" s="16">
        <f>SUMIFS('[1]Ajuste Inventario'!$I:$I,'[1]Ajuste Inventario'!$B:$B,E495,'[1]Ajuste Inventario'!$S:$S,D495)*-1</f>
        <v>6.5000000000000009</v>
      </c>
      <c r="CN495" s="36">
        <f t="shared" si="219"/>
        <v>31411.937242693552</v>
      </c>
      <c r="CP495" t="str">
        <f t="shared" si="220"/>
        <v>2428Org.Vtas Lobos</v>
      </c>
      <c r="CQ495" s="10">
        <f t="shared" si="221"/>
        <v>4832.6057296451609</v>
      </c>
    </row>
    <row r="496" spans="1:95" x14ac:dyDescent="0.25">
      <c r="A496" s="30">
        <v>46204</v>
      </c>
      <c r="B496" s="31" t="str">
        <f>VLOOKUP($E496,'[2]TEORICOS (05.26)'!$A$8:$T$251,B$1,0)</f>
        <v>P</v>
      </c>
      <c r="C496" s="32" t="str">
        <f>VLOOKUP($E496,'[2]TEORICOS (05.26)'!$A$8:$T$251,C$1,0)</f>
        <v>Aquarius</v>
      </c>
      <c r="D496" t="s">
        <v>226</v>
      </c>
      <c r="E496">
        <v>2443</v>
      </c>
      <c r="F496" t="s">
        <v>136</v>
      </c>
      <c r="G496" s="16">
        <v>353</v>
      </c>
      <c r="H496" s="16">
        <v>248.51200000000014</v>
      </c>
      <c r="I496" s="33">
        <v>3456080.1599999894</v>
      </c>
      <c r="J496" s="33">
        <v>3407020.4999999916</v>
      </c>
      <c r="K496" s="34">
        <f>IF($B496="P",VLOOKUP($E496,'[2]Costeo-JUL26'!$B$9:$CQ$307,K$1,0),0)</f>
        <v>919322</v>
      </c>
      <c r="L496" s="35">
        <f>VLOOKUP($E496,'[2]TEORICOS (05.26)'!$A$8:$T$251,L$1,0)</f>
        <v>0.17</v>
      </c>
      <c r="M496" s="36">
        <f t="shared" si="222"/>
        <v>579193.48499999859</v>
      </c>
      <c r="N496" s="35">
        <f>IF($B496="P",VLOOKUP($E496,'[2]Costeo-JUL26'!$B$9:$CQ$307,N$1,0),0)</f>
        <v>8.0000000000000002E-3</v>
      </c>
      <c r="O496" s="36">
        <f t="shared" si="223"/>
        <v>4633.5478799999892</v>
      </c>
      <c r="P496" s="36">
        <f>IF($B496="P",VLOOKUP($E496,'[2]Costeo-JUL26'!$B$9:$CQ$307,P$1,0),0)*H496</f>
        <v>0</v>
      </c>
      <c r="Q496" s="36">
        <f t="shared" si="224"/>
        <v>583827.03287999856</v>
      </c>
      <c r="R496" s="34">
        <f>IF($B496="P",VLOOKUP($E496,'[2]Costeo-JUL26'!$B$9:$CQ$307,R$1,0),0)</f>
        <v>902332</v>
      </c>
      <c r="S496" s="16">
        <f>IF($B496="P",VLOOKUP($E496,'[2]Costeo-JUL26'!$B$9:$CQ$307,S$1,0),0)*$G496</f>
        <v>127.099768</v>
      </c>
      <c r="T496" s="36">
        <f>IF($B496="P",VLOOKUP($E496,'[2]Costeo-JUL26'!$B$9:$CQ$307,T$1,0),0)*$G496</f>
        <v>88658.938167496453</v>
      </c>
      <c r="U496" s="35">
        <f>IF($B496="P",VLOOKUP($E496,'[2]Costeo-JUL26'!$B$9:$CQ$307,U$1,0),0)</f>
        <v>1.4999999999999999E-2</v>
      </c>
      <c r="V496" s="36">
        <f t="shared" si="225"/>
        <v>1329.8840725124467</v>
      </c>
      <c r="W496" s="36">
        <f t="shared" si="226"/>
        <v>89988.8222400089</v>
      </c>
      <c r="X496" s="34">
        <f>IF($B496="P",VLOOKUP($E496,'[2]Costeo-JUL26'!$B$9:$CQ$307,X$1,0),0)</f>
        <v>0</v>
      </c>
      <c r="Y496" s="16">
        <f>IF($B496="P",VLOOKUP($E496,'[2]Costeo-JUL26'!$B$9:$CQ$307,Y$1,0),0)*$G496</f>
        <v>0</v>
      </c>
      <c r="Z496" s="36">
        <f>IF($B496="P",VLOOKUP($E496,'[2]Costeo-JUL26'!$B$9:$CQ$307,Z$1,0),0)*$G496</f>
        <v>0</v>
      </c>
      <c r="AA496" s="35">
        <f>IF($B496="P",VLOOKUP($E496,'[2]Costeo-JUL26'!$B$9:$CQ$307,AA$1,0),0)</f>
        <v>0</v>
      </c>
      <c r="AB496" s="36">
        <f t="shared" si="227"/>
        <v>0</v>
      </c>
      <c r="AC496" s="36">
        <f t="shared" si="228"/>
        <v>0</v>
      </c>
      <c r="AD496" s="34">
        <f>IF($B496="P",VLOOKUP($E496,'[2]Costeo-JUL26'!$B$9:$CQ$307,AD$1,0),0)</f>
        <v>902257</v>
      </c>
      <c r="AE496" s="16">
        <f>IF($B496="P",VLOOKUP($E496,'[2]Costeo-JUL26'!$B$9:$CQ$307,AE$1,0),0)*$G496</f>
        <v>2824</v>
      </c>
      <c r="AF496" s="36">
        <f>IF($B496="P",VLOOKUP($E496,'[2]Costeo-JUL26'!$B$9:$CQ$307,AF$1,0),0)*$G496</f>
        <v>43340.4928</v>
      </c>
      <c r="AG496" s="35">
        <f>IF($B496="P",VLOOKUP($E496,'[2]Costeo-JUL26'!$B$9:$CQ$307,AG$1,0),0)</f>
        <v>6.0000000000000001E-3</v>
      </c>
      <c r="AH496" s="36">
        <f t="shared" si="229"/>
        <v>260.04295680000001</v>
      </c>
      <c r="AI496" s="36">
        <f t="shared" si="230"/>
        <v>43600.535756800004</v>
      </c>
      <c r="AJ496" s="34">
        <f>IF($B496="P",VLOOKUP($E496,'[2]Costeo-JUL26'!$B$9:$CQ$307,AJ$1,0),0)</f>
        <v>919215</v>
      </c>
      <c r="AK496" s="16">
        <f>IF($B496="P",VLOOKUP($E496,'[2]Costeo-JUL26'!$B$9:$CQ$307,AK$1,0),0)*$G496</f>
        <v>2824</v>
      </c>
      <c r="AL496" s="36">
        <f>IF($B496="P",VLOOKUP($E496,'[2]Costeo-JUL26'!$B$9:$CQ$307,AL$1,0),0)*$G496</f>
        <v>19859.78</v>
      </c>
      <c r="AM496" s="35">
        <f>IF($B496="P",VLOOKUP($E496,'[2]Costeo-JUL26'!$B$9:$CQ$307,AM$1,0),0)</f>
        <v>1.7999999999999999E-2</v>
      </c>
      <c r="AN496" s="36">
        <f t="shared" si="231"/>
        <v>357.47603999999995</v>
      </c>
      <c r="AO496" s="36">
        <f t="shared" si="232"/>
        <v>20217.25604</v>
      </c>
      <c r="AP496" s="34">
        <f>IF($B496="P",VLOOKUP($E496,'[2]Costeo-JUL26'!$B$9:$CQ$307,AP$1,0),0)</f>
        <v>901569</v>
      </c>
      <c r="AQ496" s="16">
        <f>IF($B496="P",VLOOKUP($E496,'[2]Costeo-JUL26'!$B$9:$CQ$307,AQ$1,0),0)*$G496</f>
        <v>2824</v>
      </c>
      <c r="AR496" s="36">
        <f>IF($B496="P",VLOOKUP($E496,'[2]Costeo-JUL26'!$B$9:$CQ$307,AR$1,0),0)*$G496</f>
        <v>183658.89649291267</v>
      </c>
      <c r="AS496" s="35">
        <f>IF($B496="P",VLOOKUP($E496,'[2]Costeo-JUL26'!$B$9:$CQ$307,AS$1,0),0)</f>
        <v>0.02</v>
      </c>
      <c r="AT496" s="36">
        <f t="shared" si="233"/>
        <v>3673.1779298582533</v>
      </c>
      <c r="AU496" s="36">
        <f t="shared" si="234"/>
        <v>187332.07442277091</v>
      </c>
      <c r="AV496" s="34">
        <f>IF($B496="P",VLOOKUP($E496,'[2]Costeo-JUL26'!$B$9:$CQ$307,AV$1,0),0)</f>
        <v>932436</v>
      </c>
      <c r="AW496" s="16">
        <f>IF($B496="P",VLOOKUP($E496,'[2]Costeo-JUL26'!$B$9:$CQ$307,AW$1,0),0)*$G496</f>
        <v>5.4714999999999998</v>
      </c>
      <c r="AX496" s="36">
        <f>IF($B496="P",VLOOKUP($E496,'[2]Costeo-JUL26'!$B$9:$CQ$307,AX$1,0),0)*$G496</f>
        <v>26110.216859999997</v>
      </c>
      <c r="AY496" s="35">
        <f>IF($B496="P",VLOOKUP($E496,'[2]Costeo-JUL26'!$B$9:$CQ$307,AY$1,0),0)</f>
        <v>0.03</v>
      </c>
      <c r="AZ496" s="36">
        <f t="shared" si="235"/>
        <v>783.30650579999985</v>
      </c>
      <c r="BA496" s="36">
        <f t="shared" si="236"/>
        <v>26893.523365799996</v>
      </c>
      <c r="BB496" s="34">
        <f>IF($B496="P",VLOOKUP($E496,'[2]Costeo-JUL26'!$B$9:$CQ$307,BB$1,0),0)</f>
        <v>902311</v>
      </c>
      <c r="BC496" s="16">
        <f>IF($B496="P",VLOOKUP($E496,'[2]Costeo-JUL26'!$B$9:$CQ$307,BC$1,0),0)*$G496</f>
        <v>0.73541666666666661</v>
      </c>
      <c r="BD496" s="36">
        <f>IF($B496="P",VLOOKUP($E496,'[2]Costeo-JUL26'!$B$9:$CQ$307,BD$1,0),0)*$G496</f>
        <v>2884.0430937500005</v>
      </c>
      <c r="BE496" s="35">
        <f>IF($B496="P",VLOOKUP($E496,'[2]Costeo-JUL26'!$B$9:$CQ$307,BE$1,0),0)</f>
        <v>0.03</v>
      </c>
      <c r="BF496" s="36">
        <f t="shared" si="237"/>
        <v>86.521292812500008</v>
      </c>
      <c r="BG496" s="36">
        <f t="shared" si="238"/>
        <v>2970.5643865625007</v>
      </c>
      <c r="BH496" s="34">
        <f>IF($B496="P",VLOOKUP($E496,'[2]Costeo-JUL26'!$B$9:$CQ$307,BH$1,0),0)</f>
        <v>933089</v>
      </c>
      <c r="BI496" s="16">
        <f>IF($B496="P",VLOOKUP($E496,'[2]Costeo-JUL26'!$B$9:$CQ$307,BI$1,0),0)*$G496</f>
        <v>8.1712962962962958</v>
      </c>
      <c r="BJ496" s="36">
        <f>IF($B496="P",VLOOKUP($E496,'[2]Costeo-JUL26'!$B$9:$CQ$307,BJ$1,0),0)*$G496</f>
        <v>6084.9399970963996</v>
      </c>
      <c r="BK496" s="35">
        <f>IF(BH496=910319,0,IF($B496="P",VLOOKUP($E496,'[2]Costeo-JUL26'!$B$9:$CQ$307,BK$1,0),0))</f>
        <v>0.02</v>
      </c>
      <c r="BL496" s="36">
        <f t="shared" si="239"/>
        <v>121.69879994192799</v>
      </c>
      <c r="BM496" s="36">
        <f t="shared" si="240"/>
        <v>6206.6387970383275</v>
      </c>
      <c r="BN496" s="34">
        <f>IF($B496="P",VLOOKUP($E496,'[2]Costeo-JUL26'!$B$9:$CQ$307,BN$1,0),0)</f>
        <v>0</v>
      </c>
      <c r="BO496" s="16">
        <f>IF($B496="P",VLOOKUP($E496,'[2]Costeo-JUL26'!$B$9:$CQ$307,BO$1,0),0)*$G496</f>
        <v>0</v>
      </c>
      <c r="BP496" s="36">
        <f>IF($B496="P",VLOOKUP($E496,'[2]Costeo-JUL26'!$B$9:$CQ$307,BP$1,0),0)*$G496</f>
        <v>0</v>
      </c>
      <c r="BQ496" s="35">
        <f>IF($B496="P",VLOOKUP($E496,'[2]Costeo-JUL26'!$B$9:$CQ$307,BQ$1,0),0)</f>
        <v>0</v>
      </c>
      <c r="BR496" s="36">
        <f t="shared" si="241"/>
        <v>0</v>
      </c>
      <c r="BS496" s="36">
        <f t="shared" si="242"/>
        <v>0</v>
      </c>
      <c r="BT496" s="34">
        <f>IF($B496="P",VLOOKUP($E496,'[2]Costeo-JUL26'!$B$9:$CQ$307,BT$1,0),0)</f>
        <v>0</v>
      </c>
      <c r="BU496" s="16">
        <f>IF($B496="P",VLOOKUP($E496,'[2]Costeo-JUL26'!$B$9:$CQ$307,BU$1,0),0)*$G496</f>
        <v>0</v>
      </c>
      <c r="BV496" s="36">
        <f>IF($B496="P",VLOOKUP($E496,'[2]Costeo-JUL26'!$B$9:$CQ$307,BV$1,0),0)*$G496</f>
        <v>0</v>
      </c>
      <c r="BW496" s="35">
        <f>IF($B496="P",VLOOKUP($E496,'[2]Costeo-JUL26'!$B$9:$CQ$307,BW$1,0),0)</f>
        <v>0</v>
      </c>
      <c r="BX496" s="36">
        <f t="shared" si="243"/>
        <v>0</v>
      </c>
      <c r="BY496" s="36">
        <f t="shared" si="244"/>
        <v>0</v>
      </c>
      <c r="BZ496" s="34">
        <f>IF($B496="P",VLOOKUP($E496,'[2]Costeo-JUL26'!$B$9:$CQ$307,BZ$1,0),0)</f>
        <v>936704</v>
      </c>
      <c r="CA496" s="16">
        <f>IF($B496="P",VLOOKUP($E496,'[2]Costeo-JUL26'!$B$9:$CQ$307,CA$1,0),0)*$G496</f>
        <v>8.5822589436179406</v>
      </c>
      <c r="CB496" s="36">
        <f>IF($B496="P",VLOOKUP($E496,'[2]Costeo-JUL26'!$B$9:$CQ$307,CB$1,0),0)*$G496</f>
        <v>4096.8578732985097</v>
      </c>
      <c r="CC496" s="35">
        <f>IF($B496="P",VLOOKUP($E496,'[2]Costeo-JUL26'!$B$9:$CQ$307,CC$1,0),0)</f>
        <v>0.5</v>
      </c>
      <c r="CD496" s="36">
        <f t="shared" si="245"/>
        <v>2048.4289366492549</v>
      </c>
      <c r="CE496" s="36">
        <f t="shared" si="246"/>
        <v>6145.2868099477646</v>
      </c>
      <c r="CF496" s="37">
        <f t="shared" si="218"/>
        <v>967181.73469892691</v>
      </c>
      <c r="CG496" s="36">
        <f>IF($B496="r",VLOOKUP($E496,'[2]Costeo-JUL26'!$B$9:$CQ$307,CG$1,0),0)*$G496</f>
        <v>0</v>
      </c>
      <c r="CH496" s="35">
        <f>VLOOKUP($E496,'[2]TEORICOS (05.26)'!$A$8:$T$251,CH$1,0)</f>
        <v>0</v>
      </c>
      <c r="CI496" s="36">
        <f t="shared" si="247"/>
        <v>0</v>
      </c>
      <c r="CJ496" s="37">
        <f t="shared" si="248"/>
        <v>0</v>
      </c>
      <c r="CM496" s="16">
        <f>SUMIFS('[1]Ajuste Inventario'!$I:$I,'[1]Ajuste Inventario'!$B:$B,E496,'[1]Ajuste Inventario'!$S:$S,D496)*-1</f>
        <v>5.375</v>
      </c>
      <c r="CN496" s="36">
        <f t="shared" si="219"/>
        <v>14726.917348460998</v>
      </c>
      <c r="CP496" t="str">
        <f t="shared" si="220"/>
        <v>2443Org.Vtas Lobos</v>
      </c>
      <c r="CQ496" s="10">
        <f t="shared" si="221"/>
        <v>2739.8915997136742</v>
      </c>
    </row>
    <row r="497" spans="1:95" x14ac:dyDescent="0.25">
      <c r="A497" s="30">
        <v>46204</v>
      </c>
      <c r="B497" s="31" t="str">
        <f>VLOOKUP($E497,'[2]TEORICOS (05.26)'!$A$8:$T$251,B$1,0)</f>
        <v>P</v>
      </c>
      <c r="C497" s="32" t="str">
        <f>VLOOKUP($E497,'[2]TEORICOS (05.26)'!$A$8:$T$251,C$1,0)</f>
        <v>Aquarius</v>
      </c>
      <c r="D497" t="s">
        <v>226</v>
      </c>
      <c r="E497" s="1">
        <v>2446</v>
      </c>
      <c r="F497" t="s">
        <v>137</v>
      </c>
      <c r="G497" s="16">
        <v>673.83299999999997</v>
      </c>
      <c r="H497" s="16">
        <v>1068.0253050000065</v>
      </c>
      <c r="I497" s="33">
        <v>7127561.3400000371</v>
      </c>
      <c r="J497" s="33">
        <v>7071167.250000027</v>
      </c>
      <c r="K497" s="34">
        <f>IF($B497="P",VLOOKUP($E497,'[2]Costeo-JUL26'!$B$9:$CQ$307,K$1,0),0)</f>
        <v>919322</v>
      </c>
      <c r="L497" s="35">
        <f>VLOOKUP($E497,'[2]TEORICOS (05.26)'!$A$8:$T$251,L$1,0)</f>
        <v>0.17</v>
      </c>
      <c r="M497" s="36">
        <f t="shared" si="222"/>
        <v>1202098.4325000048</v>
      </c>
      <c r="N497" s="35">
        <f>IF($B497="P",VLOOKUP($E497,'[2]Costeo-JUL26'!$B$9:$CQ$307,N$1,0),0)</f>
        <v>8.0000000000000002E-3</v>
      </c>
      <c r="O497" s="36">
        <f t="shared" si="223"/>
        <v>9616.7874600000378</v>
      </c>
      <c r="P497" s="36">
        <f>IF($B497="P",VLOOKUP($E497,'[2]Costeo-JUL26'!$B$9:$CQ$307,P$1,0),0)*H497</f>
        <v>0</v>
      </c>
      <c r="Q497" s="36">
        <f t="shared" si="224"/>
        <v>1211715.2199600048</v>
      </c>
      <c r="R497" s="34">
        <f>IF($B497="P",VLOOKUP($E497,'[2]Costeo-JUL26'!$B$9:$CQ$307,R$1,0),0)</f>
        <v>902332</v>
      </c>
      <c r="S497" s="16">
        <f>IF($B497="P",VLOOKUP($E497,'[2]Costeo-JUL26'!$B$9:$CQ$307,S$1,0),0)*$G497</f>
        <v>545.88963295799999</v>
      </c>
      <c r="T497" s="36">
        <f>IF($B497="P",VLOOKUP($E497,'[2]Costeo-JUL26'!$B$9:$CQ$307,T$1,0),0)*$G497</f>
        <v>380787.43947589782</v>
      </c>
      <c r="U497" s="35">
        <f>IF($B497="P",VLOOKUP($E497,'[2]Costeo-JUL26'!$B$9:$CQ$307,U$1,0),0)</f>
        <v>1.4999999999999999E-2</v>
      </c>
      <c r="V497" s="36">
        <f t="shared" si="225"/>
        <v>5711.8115921384669</v>
      </c>
      <c r="W497" s="36">
        <f t="shared" si="226"/>
        <v>386499.2510680363</v>
      </c>
      <c r="X497" s="34">
        <f>IF($B497="P",VLOOKUP($E497,'[2]Costeo-JUL26'!$B$9:$CQ$307,X$1,0),0)</f>
        <v>0</v>
      </c>
      <c r="Y497" s="16">
        <f>IF($B497="P",VLOOKUP($E497,'[2]Costeo-JUL26'!$B$9:$CQ$307,Y$1,0),0)*$G497</f>
        <v>0</v>
      </c>
      <c r="Z497" s="36">
        <f>IF($B497="P",VLOOKUP($E497,'[2]Costeo-JUL26'!$B$9:$CQ$307,Z$1,0),0)*$G497</f>
        <v>0</v>
      </c>
      <c r="AA497" s="35">
        <f>IF($B497="P",VLOOKUP($E497,'[2]Costeo-JUL26'!$B$9:$CQ$307,AA$1,0),0)</f>
        <v>0</v>
      </c>
      <c r="AB497" s="36">
        <f t="shared" si="227"/>
        <v>0</v>
      </c>
      <c r="AC497" s="36">
        <f t="shared" si="228"/>
        <v>0</v>
      </c>
      <c r="AD497" s="34">
        <f>IF($B497="P",VLOOKUP($E497,'[2]Costeo-JUL26'!$B$9:$CQ$307,AD$1,0),0)</f>
        <v>902257</v>
      </c>
      <c r="AE497" s="16">
        <f>IF($B497="P",VLOOKUP($E497,'[2]Costeo-JUL26'!$B$9:$CQ$307,AE$1,0),0)*$G497</f>
        <v>4042.9979999999996</v>
      </c>
      <c r="AF497" s="36">
        <f>IF($B497="P",VLOOKUP($E497,'[2]Costeo-JUL26'!$B$9:$CQ$307,AF$1,0),0)*$G497</f>
        <v>62048.698905600002</v>
      </c>
      <c r="AG497" s="35">
        <f>IF($B497="P",VLOOKUP($E497,'[2]Costeo-JUL26'!$B$9:$CQ$307,AG$1,0),0)</f>
        <v>6.0000000000000001E-3</v>
      </c>
      <c r="AH497" s="36">
        <f t="shared" si="229"/>
        <v>372.2921934336</v>
      </c>
      <c r="AI497" s="36">
        <f t="shared" si="230"/>
        <v>62420.991099033599</v>
      </c>
      <c r="AJ497" s="34">
        <f>IF($B497="P",VLOOKUP($E497,'[2]Costeo-JUL26'!$B$9:$CQ$307,AJ$1,0),0)</f>
        <v>919216</v>
      </c>
      <c r="AK497" s="16">
        <f>IF($B497="P",VLOOKUP($E497,'[2]Costeo-JUL26'!$B$9:$CQ$307,AK$1,0),0)*$G497</f>
        <v>4042.9979999999996</v>
      </c>
      <c r="AL497" s="36">
        <f>IF($B497="P",VLOOKUP($E497,'[2]Costeo-JUL26'!$B$9:$CQ$307,AL$1,0),0)*$G497</f>
        <v>40444.130492999997</v>
      </c>
      <c r="AM497" s="35">
        <f>IF($B497="P",VLOOKUP($E497,'[2]Costeo-JUL26'!$B$9:$CQ$307,AM$1,0),0)</f>
        <v>1.7999999999999999E-2</v>
      </c>
      <c r="AN497" s="36">
        <f t="shared" si="231"/>
        <v>727.99434887399991</v>
      </c>
      <c r="AO497" s="36">
        <f t="shared" si="232"/>
        <v>41172.124841874</v>
      </c>
      <c r="AP497" s="34">
        <f>IF($B497="P",VLOOKUP($E497,'[2]Costeo-JUL26'!$B$9:$CQ$307,AP$1,0),0)</f>
        <v>933429</v>
      </c>
      <c r="AQ497" s="16">
        <f>IF($B497="P",VLOOKUP($E497,'[2]Costeo-JUL26'!$B$9:$CQ$307,AQ$1,0),0)*$G497</f>
        <v>4042.9979999999996</v>
      </c>
      <c r="AR497" s="36">
        <f>IF($B497="P",VLOOKUP($E497,'[2]Costeo-JUL26'!$B$9:$CQ$307,AR$1,0),0)*$G497</f>
        <v>397191.32005644008</v>
      </c>
      <c r="AS497" s="35">
        <f>IF($B497="P",VLOOKUP($E497,'[2]Costeo-JUL26'!$B$9:$CQ$307,AS$1,0),0)</f>
        <v>0.02</v>
      </c>
      <c r="AT497" s="36">
        <f t="shared" si="233"/>
        <v>7943.826401128802</v>
      </c>
      <c r="AU497" s="36">
        <f t="shared" si="234"/>
        <v>405135.14645756886</v>
      </c>
      <c r="AV497" s="34">
        <f>IF($B497="P",VLOOKUP($E497,'[2]Costeo-JUL26'!$B$9:$CQ$307,AV$1,0),0)</f>
        <v>932438</v>
      </c>
      <c r="AW497" s="16">
        <f>IF($B497="P",VLOOKUP($E497,'[2]Costeo-JUL26'!$B$9:$CQ$307,AW$1,0),0)*$G497</f>
        <v>19.675923600000001</v>
      </c>
      <c r="AX497" s="36">
        <f>IF($B497="P",VLOOKUP($E497,'[2]Costeo-JUL26'!$B$9:$CQ$307,AX$1,0),0)*$G497</f>
        <v>93894.294456143994</v>
      </c>
      <c r="AY497" s="35">
        <f>IF($B497="P",VLOOKUP($E497,'[2]Costeo-JUL26'!$B$9:$CQ$307,AY$1,0),0)</f>
        <v>0.03</v>
      </c>
      <c r="AZ497" s="36">
        <f t="shared" si="235"/>
        <v>2816.8288336843198</v>
      </c>
      <c r="BA497" s="36">
        <f t="shared" si="236"/>
        <v>96711.12328982832</v>
      </c>
      <c r="BB497" s="34">
        <f>IF($B497="P",VLOOKUP($E497,'[2]Costeo-JUL26'!$B$9:$CQ$307,BB$1,0),0)</f>
        <v>902311</v>
      </c>
      <c r="BC497" s="16">
        <f>IF($B497="P",VLOOKUP($E497,'[2]Costeo-JUL26'!$B$9:$CQ$307,BC$1,0),0)*$G497</f>
        <v>2.7073647321428576</v>
      </c>
      <c r="BD497" s="36">
        <f>IF($B497="P",VLOOKUP($E497,'[2]Costeo-JUL26'!$B$9:$CQ$307,BD$1,0),0)*$G497</f>
        <v>10617.323364984377</v>
      </c>
      <c r="BE497" s="35">
        <f>IF($B497="P",VLOOKUP($E497,'[2]Costeo-JUL26'!$B$9:$CQ$307,BE$1,0),0)</f>
        <v>0.03</v>
      </c>
      <c r="BF497" s="36">
        <f t="shared" si="237"/>
        <v>318.51970094953128</v>
      </c>
      <c r="BG497" s="36">
        <f t="shared" si="238"/>
        <v>10935.843065933908</v>
      </c>
      <c r="BH497" s="34">
        <f>IF($B497="P",VLOOKUP($E497,'[2]Costeo-JUL26'!$B$9:$CQ$307,BH$1,0),0)</f>
        <v>933089</v>
      </c>
      <c r="BI497" s="16">
        <f>IF($B497="P",VLOOKUP($E497,'[2]Costeo-JUL26'!$B$9:$CQ$307,BI$1,0),0)*$G497</f>
        <v>18.049098214285713</v>
      </c>
      <c r="BJ497" s="36">
        <f>IF($B497="P",VLOOKUP($E497,'[2]Costeo-JUL26'!$B$9:$CQ$307,BJ$1,0),0)*$G497</f>
        <v>13440.667876088228</v>
      </c>
      <c r="BK497" s="35">
        <f>IF(BH497=910319,0,IF($B497="P",VLOOKUP($E497,'[2]Costeo-JUL26'!$B$9:$CQ$307,BK$1,0),0))</f>
        <v>0.02</v>
      </c>
      <c r="BL497" s="36">
        <f t="shared" si="239"/>
        <v>268.81335752176454</v>
      </c>
      <c r="BM497" s="36">
        <f t="shared" si="240"/>
        <v>13709.481233609993</v>
      </c>
      <c r="BN497" s="34">
        <f>IF($B497="P",VLOOKUP($E497,'[2]Costeo-JUL26'!$B$9:$CQ$307,BN$1,0),0)</f>
        <v>0</v>
      </c>
      <c r="BO497" s="16">
        <f>IF($B497="P",VLOOKUP($E497,'[2]Costeo-JUL26'!$B$9:$CQ$307,BO$1,0),0)*$G497</f>
        <v>0</v>
      </c>
      <c r="BP497" s="36">
        <f>IF($B497="P",VLOOKUP($E497,'[2]Costeo-JUL26'!$B$9:$CQ$307,BP$1,0),0)*$G497</f>
        <v>0</v>
      </c>
      <c r="BQ497" s="35">
        <f>IF($B497="P",VLOOKUP($E497,'[2]Costeo-JUL26'!$B$9:$CQ$307,BQ$1,0),0)</f>
        <v>0</v>
      </c>
      <c r="BR497" s="36">
        <f t="shared" si="241"/>
        <v>0</v>
      </c>
      <c r="BS497" s="36">
        <f t="shared" si="242"/>
        <v>0</v>
      </c>
      <c r="BT497" s="34">
        <f>IF($B497="P",VLOOKUP($E497,'[2]Costeo-JUL26'!$B$9:$CQ$307,BT$1,0),0)</f>
        <v>0</v>
      </c>
      <c r="BU497" s="16">
        <f>IF($B497="P",VLOOKUP($E497,'[2]Costeo-JUL26'!$B$9:$CQ$307,BU$1,0),0)*$G497</f>
        <v>0</v>
      </c>
      <c r="BV497" s="36">
        <f>IF($B497="P",VLOOKUP($E497,'[2]Costeo-JUL26'!$B$9:$CQ$307,BV$1,0),0)*$G497</f>
        <v>0</v>
      </c>
      <c r="BW497" s="35">
        <f>IF($B497="P",VLOOKUP($E497,'[2]Costeo-JUL26'!$B$9:$CQ$307,BW$1,0),0)</f>
        <v>0</v>
      </c>
      <c r="BX497" s="36">
        <f t="shared" si="243"/>
        <v>0</v>
      </c>
      <c r="BY497" s="36">
        <f t="shared" si="244"/>
        <v>0</v>
      </c>
      <c r="BZ497" s="34">
        <f>IF($B497="P",VLOOKUP($E497,'[2]Costeo-JUL26'!$B$9:$CQ$307,BZ$1,0),0)</f>
        <v>936704</v>
      </c>
      <c r="CA497" s="16">
        <f>IF($B497="P",VLOOKUP($E497,'[2]Costeo-JUL26'!$B$9:$CQ$307,CA$1,0),0)*$G497</f>
        <v>36.860540805095027</v>
      </c>
      <c r="CB497" s="36">
        <f>IF($B497="P",VLOOKUP($E497,'[2]Costeo-JUL26'!$B$9:$CQ$307,CB$1,0),0)*$G497</f>
        <v>17595.879803148156</v>
      </c>
      <c r="CC497" s="35">
        <f>IF($B497="P",VLOOKUP($E497,'[2]Costeo-JUL26'!$B$9:$CQ$307,CC$1,0),0)</f>
        <v>0.5</v>
      </c>
      <c r="CD497" s="36">
        <f t="shared" si="245"/>
        <v>8797.9399015740782</v>
      </c>
      <c r="CE497" s="36">
        <f t="shared" si="246"/>
        <v>26393.819704722235</v>
      </c>
      <c r="CF497" s="37">
        <f t="shared" si="218"/>
        <v>2254693.0007206113</v>
      </c>
      <c r="CG497" s="36">
        <f>IF($B497="r",VLOOKUP($E497,'[2]Costeo-JUL26'!$B$9:$CQ$307,CG$1,0),0)*$G497</f>
        <v>0</v>
      </c>
      <c r="CH497" s="35">
        <f>VLOOKUP($E497,'[2]TEORICOS (05.26)'!$A$8:$T$251,CH$1,0)</f>
        <v>0</v>
      </c>
      <c r="CI497" s="36">
        <f t="shared" si="247"/>
        <v>0</v>
      </c>
      <c r="CJ497" s="37">
        <f t="shared" si="248"/>
        <v>0</v>
      </c>
      <c r="CM497" s="16">
        <f>SUMIFS('[1]Ajuste Inventario'!$I:$I,'[1]Ajuste Inventario'!$B:$B,E497,'[1]Ajuste Inventario'!$S:$S,D497)*-1</f>
        <v>5.9999999999999991</v>
      </c>
      <c r="CN497" s="36">
        <f t="shared" si="219"/>
        <v>20076.42547088621</v>
      </c>
      <c r="CP497" t="str">
        <f t="shared" si="220"/>
        <v>2446Org.Vtas Lobos</v>
      </c>
      <c r="CQ497" s="10">
        <f t="shared" si="221"/>
        <v>3346.0709118143686</v>
      </c>
    </row>
    <row r="498" spans="1:95" x14ac:dyDescent="0.25">
      <c r="A498" s="30">
        <v>46204</v>
      </c>
      <c r="B498" s="31" t="str">
        <f>VLOOKUP($E498,'[2]TEORICOS (05.26)'!$A$8:$T$251,B$1,0)</f>
        <v>P</v>
      </c>
      <c r="C498" s="32" t="str">
        <f>VLOOKUP($E498,'[2]TEORICOS (05.26)'!$A$8:$T$251,C$1,0)</f>
        <v>Aquarius</v>
      </c>
      <c r="D498" t="s">
        <v>226</v>
      </c>
      <c r="E498">
        <v>2448</v>
      </c>
      <c r="F498" t="s">
        <v>138</v>
      </c>
      <c r="G498" s="16">
        <v>298</v>
      </c>
      <c r="H498" s="16">
        <v>708.64400000000012</v>
      </c>
      <c r="I498" s="33">
        <v>4139032.6900000093</v>
      </c>
      <c r="J498" s="33">
        <v>4096154.0300000082</v>
      </c>
      <c r="K498" s="34">
        <f>IF($B498="P",VLOOKUP($E498,'[2]Costeo-JUL26'!$B$9:$CQ$307,K$1,0),0)</f>
        <v>919322</v>
      </c>
      <c r="L498" s="35">
        <f>VLOOKUP($E498,'[2]TEORICOS (05.26)'!$A$8:$T$251,L$1,0)</f>
        <v>0.17</v>
      </c>
      <c r="M498" s="36">
        <f t="shared" si="222"/>
        <v>696346.1851000014</v>
      </c>
      <c r="N498" s="35">
        <f>IF($B498="P",VLOOKUP($E498,'[2]Costeo-JUL26'!$B$9:$CQ$307,N$1,0),0)</f>
        <v>8.0000000000000002E-3</v>
      </c>
      <c r="O498" s="36">
        <f t="shared" si="223"/>
        <v>5570.7694808000115</v>
      </c>
      <c r="P498" s="36">
        <f>IF($B498="P",VLOOKUP($E498,'[2]Costeo-JUL26'!$B$9:$CQ$307,P$1,0),0)*H498</f>
        <v>0</v>
      </c>
      <c r="Q498" s="36">
        <f t="shared" si="224"/>
        <v>701916.95458080142</v>
      </c>
      <c r="R498" s="34">
        <f>IF($B498="P",VLOOKUP($E498,'[2]Costeo-JUL26'!$B$9:$CQ$307,R$1,0),0)</f>
        <v>902332</v>
      </c>
      <c r="S498" s="16">
        <f>IF($B498="P",VLOOKUP($E498,'[2]Costeo-JUL26'!$B$9:$CQ$307,S$1,0),0)*$G498</f>
        <v>362.12632200000002</v>
      </c>
      <c r="T498" s="36">
        <f>IF($B498="P",VLOOKUP($E498,'[2]Costeo-JUL26'!$B$9:$CQ$307,T$1,0),0)*$G498</f>
        <v>252602.62623784578</v>
      </c>
      <c r="U498" s="35">
        <f>IF($B498="P",VLOOKUP($E498,'[2]Costeo-JUL26'!$B$9:$CQ$307,U$1,0),0)</f>
        <v>1.4999999999999999E-2</v>
      </c>
      <c r="V498" s="36">
        <f t="shared" si="225"/>
        <v>3789.0393935676866</v>
      </c>
      <c r="W498" s="36">
        <f t="shared" si="226"/>
        <v>256391.66563141346</v>
      </c>
      <c r="X498" s="34">
        <f>IF($B498="P",VLOOKUP($E498,'[2]Costeo-JUL26'!$B$9:$CQ$307,X$1,0),0)</f>
        <v>0</v>
      </c>
      <c r="Y498" s="16">
        <f>IF($B498="P",VLOOKUP($E498,'[2]Costeo-JUL26'!$B$9:$CQ$307,Y$1,0),0)*$G498</f>
        <v>0</v>
      </c>
      <c r="Z498" s="36">
        <f>IF($B498="P",VLOOKUP($E498,'[2]Costeo-JUL26'!$B$9:$CQ$307,Z$1,0),0)*$G498</f>
        <v>0</v>
      </c>
      <c r="AA498" s="35">
        <f>IF($B498="P",VLOOKUP($E498,'[2]Costeo-JUL26'!$B$9:$CQ$307,AA$1,0),0)</f>
        <v>0</v>
      </c>
      <c r="AB498" s="36">
        <f t="shared" si="227"/>
        <v>0</v>
      </c>
      <c r="AC498" s="36">
        <f t="shared" si="228"/>
        <v>0</v>
      </c>
      <c r="AD498" s="34">
        <f>IF($B498="P",VLOOKUP($E498,'[2]Costeo-JUL26'!$B$9:$CQ$307,AD$1,0),0)</f>
        <v>902257</v>
      </c>
      <c r="AE498" s="16">
        <f>IF($B498="P",VLOOKUP($E498,'[2]Costeo-JUL26'!$B$9:$CQ$307,AE$1,0),0)*$G498</f>
        <v>1788</v>
      </c>
      <c r="AF498" s="36">
        <f>IF($B498="P",VLOOKUP($E498,'[2]Costeo-JUL26'!$B$9:$CQ$307,AF$1,0),0)*$G498</f>
        <v>27440.793600000001</v>
      </c>
      <c r="AG498" s="35">
        <f>IF($B498="P",VLOOKUP($E498,'[2]Costeo-JUL26'!$B$9:$CQ$307,AG$1,0),0)</f>
        <v>6.0000000000000001E-3</v>
      </c>
      <c r="AH498" s="36">
        <f t="shared" si="229"/>
        <v>164.64476160000001</v>
      </c>
      <c r="AI498" s="36">
        <f t="shared" si="230"/>
        <v>27605.438361600001</v>
      </c>
      <c r="AJ498" s="34">
        <f>IF($B498="P",VLOOKUP($E498,'[2]Costeo-JUL26'!$B$9:$CQ$307,AJ$1,0),0)</f>
        <v>925508</v>
      </c>
      <c r="AK498" s="16">
        <f>IF($B498="P",VLOOKUP($E498,'[2]Costeo-JUL26'!$B$9:$CQ$307,AK$1,0),0)*$G498</f>
        <v>1788</v>
      </c>
      <c r="AL498" s="36">
        <f>IF($B498="P",VLOOKUP($E498,'[2]Costeo-JUL26'!$B$9:$CQ$307,AL$1,0),0)*$G498</f>
        <v>24779.266199999998</v>
      </c>
      <c r="AM498" s="35">
        <f>IF($B498="P",VLOOKUP($E498,'[2]Costeo-JUL26'!$B$9:$CQ$307,AM$1,0),0)</f>
        <v>1.7999999999999999E-2</v>
      </c>
      <c r="AN498" s="36">
        <f t="shared" si="231"/>
        <v>446.02679159999991</v>
      </c>
      <c r="AO498" s="36">
        <f t="shared" si="232"/>
        <v>25225.292991599999</v>
      </c>
      <c r="AP498" s="34">
        <f>IF($B498="P",VLOOKUP($E498,'[2]Costeo-JUL26'!$B$9:$CQ$307,AP$1,0),0)</f>
        <v>911881</v>
      </c>
      <c r="AQ498" s="16">
        <f>IF($B498="P",VLOOKUP($E498,'[2]Costeo-JUL26'!$B$9:$CQ$307,AQ$1,0),0)*$G498</f>
        <v>1788</v>
      </c>
      <c r="AR498" s="36">
        <f>IF($B498="P",VLOOKUP($E498,'[2]Costeo-JUL26'!$B$9:$CQ$307,AR$1,0),0)*$G498</f>
        <v>242615.86560404109</v>
      </c>
      <c r="AS498" s="35">
        <f>IF($B498="P",VLOOKUP($E498,'[2]Costeo-JUL26'!$B$9:$CQ$307,AS$1,0),0)</f>
        <v>0.02</v>
      </c>
      <c r="AT498" s="36">
        <f t="shared" si="233"/>
        <v>4852.3173120808215</v>
      </c>
      <c r="AU498" s="36">
        <f t="shared" si="234"/>
        <v>247468.18291612191</v>
      </c>
      <c r="AV498" s="34">
        <f>IF($B498="P",VLOOKUP($E498,'[2]Costeo-JUL26'!$B$9:$CQ$307,AV$1,0),0)</f>
        <v>901729</v>
      </c>
      <c r="AW498" s="16">
        <f>IF($B498="P",VLOOKUP($E498,'[2]Costeo-JUL26'!$B$9:$CQ$307,AW$1,0),0)*$G498</f>
        <v>12.2478</v>
      </c>
      <c r="AX498" s="36">
        <f>IF($B498="P",VLOOKUP($E498,'[2]Costeo-JUL26'!$B$9:$CQ$307,AX$1,0),0)*$G498</f>
        <v>58446.991512000001</v>
      </c>
      <c r="AY498" s="35">
        <f>IF($B498="P",VLOOKUP($E498,'[2]Costeo-JUL26'!$B$9:$CQ$307,AY$1,0),0)</f>
        <v>0.03</v>
      </c>
      <c r="AZ498" s="36">
        <f t="shared" si="235"/>
        <v>1753.40974536</v>
      </c>
      <c r="BA498" s="36">
        <f t="shared" si="236"/>
        <v>60200.401257359998</v>
      </c>
      <c r="BB498" s="34">
        <f>IF($B498="P",VLOOKUP($E498,'[2]Costeo-JUL26'!$B$9:$CQ$307,BB$1,0),0)</f>
        <v>902311</v>
      </c>
      <c r="BC498" s="16">
        <f>IF($B498="P",VLOOKUP($E498,'[2]Costeo-JUL26'!$B$9:$CQ$307,BC$1,0),0)*$G498</f>
        <v>1.3037500000000002</v>
      </c>
      <c r="BD498" s="36">
        <f>IF($B498="P",VLOOKUP($E498,'[2]Costeo-JUL26'!$B$9:$CQ$307,BD$1,0),0)*$G498</f>
        <v>5112.8446687500009</v>
      </c>
      <c r="BE498" s="35">
        <f>IF($B498="P",VLOOKUP($E498,'[2]Costeo-JUL26'!$B$9:$CQ$307,BE$1,0),0)</f>
        <v>0.03</v>
      </c>
      <c r="BF498" s="36">
        <f t="shared" si="237"/>
        <v>153.38534006250003</v>
      </c>
      <c r="BG498" s="36">
        <f t="shared" si="238"/>
        <v>5266.2300088125012</v>
      </c>
      <c r="BH498" s="34">
        <f>IF($B498="P",VLOOKUP($E498,'[2]Costeo-JUL26'!$B$9:$CQ$307,BH$1,0),0)</f>
        <v>933089</v>
      </c>
      <c r="BI498" s="16">
        <f>IF($B498="P",VLOOKUP($E498,'[2]Costeo-JUL26'!$B$9:$CQ$307,BI$1,0),0)*$G498</f>
        <v>11.174999999999999</v>
      </c>
      <c r="BJ498" s="36">
        <f>IF($B498="P",VLOOKUP($E498,'[2]Costeo-JUL26'!$B$9:$CQ$307,BJ$1,0),0)*$G498</f>
        <v>8321.7156742160278</v>
      </c>
      <c r="BK498" s="35">
        <f>IF(BH498=910319,0,IF($B498="P",VLOOKUP($E498,'[2]Costeo-JUL26'!$B$9:$CQ$307,BK$1,0),0))</f>
        <v>0.02</v>
      </c>
      <c r="BL498" s="36">
        <f t="shared" si="239"/>
        <v>166.43431348432057</v>
      </c>
      <c r="BM498" s="36">
        <f t="shared" si="240"/>
        <v>8488.149987700348</v>
      </c>
      <c r="BN498" s="34">
        <f>IF($B498="P",VLOOKUP($E498,'[2]Costeo-JUL26'!$B$9:$CQ$307,BN$1,0),0)</f>
        <v>0</v>
      </c>
      <c r="BO498" s="16">
        <f>IF($B498="P",VLOOKUP($E498,'[2]Costeo-JUL26'!$B$9:$CQ$307,BO$1,0),0)*$G498</f>
        <v>0</v>
      </c>
      <c r="BP498" s="36">
        <f>IF($B498="P",VLOOKUP($E498,'[2]Costeo-JUL26'!$B$9:$CQ$307,BP$1,0),0)*$G498</f>
        <v>0</v>
      </c>
      <c r="BQ498" s="35">
        <f>IF($B498="P",VLOOKUP($E498,'[2]Costeo-JUL26'!$B$9:$CQ$307,BQ$1,0),0)</f>
        <v>0</v>
      </c>
      <c r="BR498" s="36">
        <f t="shared" si="241"/>
        <v>0</v>
      </c>
      <c r="BS498" s="36">
        <f t="shared" si="242"/>
        <v>0</v>
      </c>
      <c r="BT498" s="34">
        <f>IF($B498="P",VLOOKUP($E498,'[2]Costeo-JUL26'!$B$9:$CQ$307,BT$1,0),0)</f>
        <v>0</v>
      </c>
      <c r="BU498" s="16">
        <f>IF($B498="P",VLOOKUP($E498,'[2]Costeo-JUL26'!$B$9:$CQ$307,BU$1,0),0)*$G498</f>
        <v>0</v>
      </c>
      <c r="BV498" s="36">
        <f>IF($B498="P",VLOOKUP($E498,'[2]Costeo-JUL26'!$B$9:$CQ$307,BV$1,0),0)*$G498</f>
        <v>0</v>
      </c>
      <c r="BW498" s="35">
        <f>IF($B498="P",VLOOKUP($E498,'[2]Costeo-JUL26'!$B$9:$CQ$307,BW$1,0),0)</f>
        <v>0</v>
      </c>
      <c r="BX498" s="36">
        <f t="shared" si="243"/>
        <v>0</v>
      </c>
      <c r="BY498" s="36">
        <f t="shared" si="244"/>
        <v>0</v>
      </c>
      <c r="BZ498" s="34">
        <f>IF($B498="P",VLOOKUP($E498,'[2]Costeo-JUL26'!$B$9:$CQ$307,BZ$1,0),0)</f>
        <v>936704</v>
      </c>
      <c r="CA498" s="16">
        <f>IF($B498="P",VLOOKUP($E498,'[2]Costeo-JUL26'!$B$9:$CQ$307,CA$1,0),0)*$G498</f>
        <v>24.452144284826471</v>
      </c>
      <c r="CB498" s="36">
        <f>IF($B498="P",VLOOKUP($E498,'[2]Costeo-JUL26'!$B$9:$CQ$307,CB$1,0),0)*$G498</f>
        <v>11672.563189999932</v>
      </c>
      <c r="CC498" s="35">
        <f>IF($B498="P",VLOOKUP($E498,'[2]Costeo-JUL26'!$B$9:$CQ$307,CC$1,0),0)</f>
        <v>0.5</v>
      </c>
      <c r="CD498" s="36">
        <f t="shared" si="245"/>
        <v>5836.2815949999658</v>
      </c>
      <c r="CE498" s="36">
        <f t="shared" si="246"/>
        <v>17508.844784999899</v>
      </c>
      <c r="CF498" s="37">
        <f t="shared" si="218"/>
        <v>1350071.1605204095</v>
      </c>
      <c r="CG498" s="36">
        <f>IF($B498="r",VLOOKUP($E498,'[2]Costeo-JUL26'!$B$9:$CQ$307,CG$1,0),0)*$G498</f>
        <v>0</v>
      </c>
      <c r="CH498" s="35">
        <f>VLOOKUP($E498,'[2]TEORICOS (05.26)'!$A$8:$T$251,CH$1,0)</f>
        <v>0</v>
      </c>
      <c r="CI498" s="36">
        <f t="shared" si="247"/>
        <v>0</v>
      </c>
      <c r="CJ498" s="37">
        <f t="shared" si="248"/>
        <v>0</v>
      </c>
      <c r="CM498" s="16">
        <f>SUMIFS('[1]Ajuste Inventario'!$I:$I,'[1]Ajuste Inventario'!$B:$B,E498,'[1]Ajuste Inventario'!$S:$S,D498)*-1</f>
        <v>2.9999999999999996</v>
      </c>
      <c r="CN498" s="36">
        <f t="shared" si="219"/>
        <v>13591.320407923584</v>
      </c>
      <c r="CP498" t="str">
        <f t="shared" si="220"/>
        <v>2448Org.Vtas Lobos</v>
      </c>
      <c r="CQ498" s="10">
        <f t="shared" si="221"/>
        <v>4530.4401359745289</v>
      </c>
    </row>
    <row r="499" spans="1:95" x14ac:dyDescent="0.25">
      <c r="A499" s="30">
        <v>46204</v>
      </c>
      <c r="B499" s="31" t="str">
        <f>VLOOKUP($E499,'[2]TEORICOS (05.26)'!$A$8:$T$251,B$1,0)</f>
        <v>P</v>
      </c>
      <c r="C499" s="32" t="str">
        <f>VLOOKUP($E499,'[2]TEORICOS (05.26)'!$A$8:$T$251,C$1,0)</f>
        <v>Aquarius</v>
      </c>
      <c r="D499" t="s">
        <v>226</v>
      </c>
      <c r="E499">
        <v>2453</v>
      </c>
      <c r="F499" t="s">
        <v>139</v>
      </c>
      <c r="G499" s="16">
        <v>474.625</v>
      </c>
      <c r="H499" s="16">
        <v>334.13600000000076</v>
      </c>
      <c r="I499" s="33">
        <v>4632625.4900000049</v>
      </c>
      <c r="J499" s="33">
        <v>4492506.5099999979</v>
      </c>
      <c r="K499" s="34">
        <f>IF($B499="P",VLOOKUP($E499,'[2]Costeo-JUL26'!$B$9:$CQ$307,K$1,0),0)</f>
        <v>919321</v>
      </c>
      <c r="L499" s="35">
        <f>VLOOKUP($E499,'[2]TEORICOS (05.26)'!$A$8:$T$251,L$1,0)</f>
        <v>0.17</v>
      </c>
      <c r="M499" s="36">
        <f t="shared" si="222"/>
        <v>763726.10669999965</v>
      </c>
      <c r="N499" s="35">
        <f>IF($B499="P",VLOOKUP($E499,'[2]Costeo-JUL26'!$B$9:$CQ$307,N$1,0),0)</f>
        <v>8.0000000000000002E-3</v>
      </c>
      <c r="O499" s="36">
        <f t="shared" si="223"/>
        <v>6109.8088535999977</v>
      </c>
      <c r="P499" s="36">
        <f>IF($B499="P",VLOOKUP($E499,'[2]Costeo-JUL26'!$B$9:$CQ$307,P$1,0),0)*H499</f>
        <v>0</v>
      </c>
      <c r="Q499" s="36">
        <f t="shared" si="224"/>
        <v>769835.9155535996</v>
      </c>
      <c r="R499" s="34">
        <f>IF($B499="P",VLOOKUP($E499,'[2]Costeo-JUL26'!$B$9:$CQ$307,R$1,0),0)</f>
        <v>902332</v>
      </c>
      <c r="S499" s="16">
        <f>IF($B499="P",VLOOKUP($E499,'[2]Costeo-JUL26'!$B$9:$CQ$307,S$1,0),0)*$G499</f>
        <v>159.30278860746688</v>
      </c>
      <c r="T499" s="36">
        <f>IF($B499="P",VLOOKUP($E499,'[2]Costeo-JUL26'!$B$9:$CQ$307,T$1,0),0)*$G499</f>
        <v>111122.2806091917</v>
      </c>
      <c r="U499" s="35">
        <f>IF($B499="P",VLOOKUP($E499,'[2]Costeo-JUL26'!$B$9:$CQ$307,U$1,0),0)</f>
        <v>1.4999999999999999E-2</v>
      </c>
      <c r="V499" s="36">
        <f t="shared" si="225"/>
        <v>1666.8342091378754</v>
      </c>
      <c r="W499" s="36">
        <f t="shared" si="226"/>
        <v>112789.11481832957</v>
      </c>
      <c r="X499" s="34">
        <f>IF($B499="P",VLOOKUP($E499,'[2]Costeo-JUL26'!$B$9:$CQ$307,X$1,0),0)</f>
        <v>0</v>
      </c>
      <c r="Y499" s="16">
        <f>IF($B499="P",VLOOKUP($E499,'[2]Costeo-JUL26'!$B$9:$CQ$307,Y$1,0),0)*$G499</f>
        <v>0</v>
      </c>
      <c r="Z499" s="36">
        <f>IF($B499="P",VLOOKUP($E499,'[2]Costeo-JUL26'!$B$9:$CQ$307,Z$1,0),0)*$G499</f>
        <v>0</v>
      </c>
      <c r="AA499" s="35">
        <f>IF($B499="P",VLOOKUP($E499,'[2]Costeo-JUL26'!$B$9:$CQ$307,AA$1,0),0)</f>
        <v>0</v>
      </c>
      <c r="AB499" s="36">
        <f t="shared" si="227"/>
        <v>0</v>
      </c>
      <c r="AC499" s="36">
        <f t="shared" si="228"/>
        <v>0</v>
      </c>
      <c r="AD499" s="34">
        <f>IF($B499="P",VLOOKUP($E499,'[2]Costeo-JUL26'!$B$9:$CQ$307,AD$1,0),0)</f>
        <v>902257</v>
      </c>
      <c r="AE499" s="16">
        <f>IF($B499="P",VLOOKUP($E499,'[2]Costeo-JUL26'!$B$9:$CQ$307,AE$1,0),0)*$G499</f>
        <v>3797</v>
      </c>
      <c r="AF499" s="36">
        <f>IF($B499="P",VLOOKUP($E499,'[2]Costeo-JUL26'!$B$9:$CQ$307,AF$1,0),0)*$G499</f>
        <v>58273.318400000004</v>
      </c>
      <c r="AG499" s="35">
        <f>IF($B499="P",VLOOKUP($E499,'[2]Costeo-JUL26'!$B$9:$CQ$307,AG$1,0),0)</f>
        <v>6.0000000000000001E-3</v>
      </c>
      <c r="AH499" s="36">
        <f t="shared" si="229"/>
        <v>349.63991040000002</v>
      </c>
      <c r="AI499" s="36">
        <f t="shared" si="230"/>
        <v>58622.958310400005</v>
      </c>
      <c r="AJ499" s="34">
        <f>IF($B499="P",VLOOKUP($E499,'[2]Costeo-JUL26'!$B$9:$CQ$307,AJ$1,0),0)</f>
        <v>919214</v>
      </c>
      <c r="AK499" s="16">
        <f>IF($B499="P",VLOOKUP($E499,'[2]Costeo-JUL26'!$B$9:$CQ$307,AK$1,0),0)*$G499</f>
        <v>3797</v>
      </c>
      <c r="AL499" s="36">
        <f>IF($B499="P",VLOOKUP($E499,'[2]Costeo-JUL26'!$B$9:$CQ$307,AL$1,0),0)*$G499</f>
        <v>22170.98676</v>
      </c>
      <c r="AM499" s="35">
        <f>IF($B499="P",VLOOKUP($E499,'[2]Costeo-JUL26'!$B$9:$CQ$307,AM$1,0),0)</f>
        <v>1.7999999999999999E-2</v>
      </c>
      <c r="AN499" s="36">
        <f t="shared" si="231"/>
        <v>399.07776167999998</v>
      </c>
      <c r="AO499" s="36">
        <f t="shared" si="232"/>
        <v>22570.06452168</v>
      </c>
      <c r="AP499" s="34">
        <f>IF($B499="P",VLOOKUP($E499,'[2]Costeo-JUL26'!$B$9:$CQ$307,AP$1,0),0)</f>
        <v>901569</v>
      </c>
      <c r="AQ499" s="16">
        <f>IF($B499="P",VLOOKUP($E499,'[2]Costeo-JUL26'!$B$9:$CQ$307,AQ$1,0),0)*$G499</f>
        <v>3797</v>
      </c>
      <c r="AR499" s="36">
        <f>IF($B499="P",VLOOKUP($E499,'[2]Costeo-JUL26'!$B$9:$CQ$307,AR$1,0),0)*$G499</f>
        <v>246937.97095736169</v>
      </c>
      <c r="AS499" s="35">
        <f>IF($B499="P",VLOOKUP($E499,'[2]Costeo-JUL26'!$B$9:$CQ$307,AS$1,0),0)</f>
        <v>0.02</v>
      </c>
      <c r="AT499" s="36">
        <f t="shared" si="233"/>
        <v>4938.7594191472335</v>
      </c>
      <c r="AU499" s="36">
        <f t="shared" si="234"/>
        <v>251876.73037650893</v>
      </c>
      <c r="AV499" s="34">
        <f>IF($B499="P",VLOOKUP($E499,'[2]Costeo-JUL26'!$B$9:$CQ$307,AV$1,0),0)</f>
        <v>932436</v>
      </c>
      <c r="AW499" s="16">
        <f>IF($B499="P",VLOOKUP($E499,'[2]Costeo-JUL26'!$B$9:$CQ$307,AW$1,0),0)*$G499</f>
        <v>7.3566874999999996</v>
      </c>
      <c r="AX499" s="36">
        <f>IF($B499="P",VLOOKUP($E499,'[2]Costeo-JUL26'!$B$9:$CQ$307,AX$1,0),0)*$G499</f>
        <v>35106.407017499994</v>
      </c>
      <c r="AY499" s="35">
        <f>IF($B499="P",VLOOKUP($E499,'[2]Costeo-JUL26'!$B$9:$CQ$307,AY$1,0),0)</f>
        <v>0.03</v>
      </c>
      <c r="AZ499" s="36">
        <f t="shared" si="235"/>
        <v>1053.1922105249998</v>
      </c>
      <c r="BA499" s="36">
        <f t="shared" si="236"/>
        <v>36159.599228024992</v>
      </c>
      <c r="BB499" s="34">
        <f>IF($B499="P",VLOOKUP($E499,'[2]Costeo-JUL26'!$B$9:$CQ$307,BB$1,0),0)</f>
        <v>902311</v>
      </c>
      <c r="BC499" s="16">
        <f>IF($B499="P",VLOOKUP($E499,'[2]Costeo-JUL26'!$B$9:$CQ$307,BC$1,0),0)*$G499</f>
        <v>0.9888020833333333</v>
      </c>
      <c r="BD499" s="36">
        <f>IF($B499="P",VLOOKUP($E499,'[2]Costeo-JUL26'!$B$9:$CQ$307,BD$1,0),0)*$G499</f>
        <v>3877.7307460937504</v>
      </c>
      <c r="BE499" s="35">
        <f>IF($B499="P",VLOOKUP($E499,'[2]Costeo-JUL26'!$B$9:$CQ$307,BE$1,0),0)</f>
        <v>0.03</v>
      </c>
      <c r="BF499" s="36">
        <f t="shared" si="237"/>
        <v>116.33192238281251</v>
      </c>
      <c r="BG499" s="36">
        <f t="shared" si="238"/>
        <v>3994.062668476563</v>
      </c>
      <c r="BH499" s="34">
        <f>IF($B499="P",VLOOKUP($E499,'[2]Costeo-JUL26'!$B$9:$CQ$307,BH$1,0),0)</f>
        <v>933089</v>
      </c>
      <c r="BI499" s="16">
        <f>IF($B499="P",VLOOKUP($E499,'[2]Costeo-JUL26'!$B$9:$CQ$307,BI$1,0),0)*$G499</f>
        <v>10.986689814814815</v>
      </c>
      <c r="BJ499" s="36">
        <f>IF($B499="P",VLOOKUP($E499,'[2]Costeo-JUL26'!$B$9:$CQ$307,BJ$1,0),0)*$G499</f>
        <v>8181.4862496370497</v>
      </c>
      <c r="BK499" s="35">
        <f>IF(BH499=910319,0,IF($B499="P",VLOOKUP($E499,'[2]Costeo-JUL26'!$B$9:$CQ$307,BK$1,0),0))</f>
        <v>0.02</v>
      </c>
      <c r="BL499" s="36">
        <f t="shared" si="239"/>
        <v>163.62972499274099</v>
      </c>
      <c r="BM499" s="36">
        <f t="shared" si="240"/>
        <v>8345.1159746297908</v>
      </c>
      <c r="BN499" s="34">
        <f>IF($B499="P",VLOOKUP($E499,'[2]Costeo-JUL26'!$B$9:$CQ$307,BN$1,0),0)</f>
        <v>0</v>
      </c>
      <c r="BO499" s="16">
        <f>IF($B499="P",VLOOKUP($E499,'[2]Costeo-JUL26'!$B$9:$CQ$307,BO$1,0),0)*$G499</f>
        <v>0</v>
      </c>
      <c r="BP499" s="36">
        <f>IF($B499="P",VLOOKUP($E499,'[2]Costeo-JUL26'!$B$9:$CQ$307,BP$1,0),0)*$G499</f>
        <v>0</v>
      </c>
      <c r="BQ499" s="35">
        <f>IF($B499="P",VLOOKUP($E499,'[2]Costeo-JUL26'!$B$9:$CQ$307,BQ$1,0),0)</f>
        <v>0</v>
      </c>
      <c r="BR499" s="36">
        <f t="shared" si="241"/>
        <v>0</v>
      </c>
      <c r="BS499" s="36">
        <f t="shared" si="242"/>
        <v>0</v>
      </c>
      <c r="BT499" s="34">
        <f>IF($B499="P",VLOOKUP($E499,'[2]Costeo-JUL26'!$B$9:$CQ$307,BT$1,0),0)</f>
        <v>0</v>
      </c>
      <c r="BU499" s="16">
        <f>IF($B499="P",VLOOKUP($E499,'[2]Costeo-JUL26'!$B$9:$CQ$307,BU$1,0),0)*$G499</f>
        <v>0</v>
      </c>
      <c r="BV499" s="36">
        <f>IF($B499="P",VLOOKUP($E499,'[2]Costeo-JUL26'!$B$9:$CQ$307,BV$1,0),0)*$G499</f>
        <v>0</v>
      </c>
      <c r="BW499" s="35">
        <f>IF($B499="P",VLOOKUP($E499,'[2]Costeo-JUL26'!$B$9:$CQ$307,BW$1,0),0)</f>
        <v>0</v>
      </c>
      <c r="BX499" s="36">
        <f t="shared" si="243"/>
        <v>0</v>
      </c>
      <c r="BY499" s="36">
        <f t="shared" si="244"/>
        <v>0</v>
      </c>
      <c r="BZ499" s="34">
        <f>IF($B499="P",VLOOKUP($E499,'[2]Costeo-JUL26'!$B$9:$CQ$307,BZ$1,0),0)</f>
        <v>936704</v>
      </c>
      <c r="CA499" s="16">
        <f>IF($B499="P",VLOOKUP($E499,'[2]Costeo-JUL26'!$B$9:$CQ$307,CA$1,0),0)*$G499</f>
        <v>11.539248303440978</v>
      </c>
      <c r="CB499" s="36">
        <f>IF($B499="P",VLOOKUP($E499,'[2]Costeo-JUL26'!$B$9:$CQ$307,CB$1,0),0)*$G499</f>
        <v>5508.4169068393912</v>
      </c>
      <c r="CC499" s="35">
        <f>IF($B499="P",VLOOKUP($E499,'[2]Costeo-JUL26'!$B$9:$CQ$307,CC$1,0),0)</f>
        <v>0.5</v>
      </c>
      <c r="CD499" s="36">
        <f t="shared" si="245"/>
        <v>2754.2084534196956</v>
      </c>
      <c r="CE499" s="36">
        <f t="shared" si="246"/>
        <v>8262.6253602590878</v>
      </c>
      <c r="CF499" s="37">
        <f t="shared" si="218"/>
        <v>1272456.1868119084</v>
      </c>
      <c r="CG499" s="36">
        <f>IF($B499="r",VLOOKUP($E499,'[2]Costeo-JUL26'!$B$9:$CQ$307,CG$1,0),0)*$G499</f>
        <v>0</v>
      </c>
      <c r="CH499" s="35">
        <f>VLOOKUP($E499,'[2]TEORICOS (05.26)'!$A$8:$T$251,CH$1,0)</f>
        <v>0</v>
      </c>
      <c r="CI499" s="36">
        <f t="shared" si="247"/>
        <v>0</v>
      </c>
      <c r="CJ499" s="37">
        <f t="shared" si="248"/>
        <v>0</v>
      </c>
      <c r="CM499" s="16">
        <f>SUMIFS('[1]Ajuste Inventario'!$I:$I,'[1]Ajuste Inventario'!$B:$B,E499,'[1]Ajuste Inventario'!$S:$S,D499)*-1</f>
        <v>-0.25</v>
      </c>
      <c r="CN499" s="36">
        <f t="shared" si="219"/>
        <v>-670.24292168127909</v>
      </c>
      <c r="CP499" t="str">
        <f t="shared" si="220"/>
        <v>2453Org.Vtas Lobos</v>
      </c>
      <c r="CQ499" s="10">
        <f t="shared" si="221"/>
        <v>2680.9716867251163</v>
      </c>
    </row>
    <row r="500" spans="1:95" x14ac:dyDescent="0.25">
      <c r="A500" s="30">
        <v>46204</v>
      </c>
      <c r="B500" s="31" t="str">
        <f>VLOOKUP($E500,'[2]TEORICOS (05.26)'!$A$8:$T$251,B$1,0)</f>
        <v>P</v>
      </c>
      <c r="C500" s="32" t="str">
        <f>VLOOKUP($E500,'[2]TEORICOS (05.26)'!$A$8:$T$251,C$1,0)</f>
        <v>Aquarius</v>
      </c>
      <c r="D500" t="s">
        <v>226</v>
      </c>
      <c r="E500">
        <v>2456</v>
      </c>
      <c r="F500" t="s">
        <v>140</v>
      </c>
      <c r="G500" s="16">
        <v>1115</v>
      </c>
      <c r="H500" s="16">
        <v>1767.2750000000199</v>
      </c>
      <c r="I500" s="33">
        <v>11785007.579999987</v>
      </c>
      <c r="J500" s="33">
        <v>11677179.299999984</v>
      </c>
      <c r="K500" s="34">
        <f>IF($B500="P",VLOOKUP($E500,'[2]Costeo-JUL26'!$B$9:$CQ$307,K$1,0),0)</f>
        <v>919321</v>
      </c>
      <c r="L500" s="35">
        <f>VLOOKUP($E500,'[2]TEORICOS (05.26)'!$A$8:$T$251,L$1,0)</f>
        <v>0.17</v>
      </c>
      <c r="M500" s="36">
        <f t="shared" si="222"/>
        <v>1985120.4809999974</v>
      </c>
      <c r="N500" s="35">
        <f>IF($B500="P",VLOOKUP($E500,'[2]Costeo-JUL26'!$B$9:$CQ$307,N$1,0),0)</f>
        <v>8.0000000000000002E-3</v>
      </c>
      <c r="O500" s="36">
        <f t="shared" si="223"/>
        <v>15880.963847999979</v>
      </c>
      <c r="P500" s="36">
        <f>IF($B500="P",VLOOKUP($E500,'[2]Costeo-JUL26'!$B$9:$CQ$307,P$1,0),0)*H500</f>
        <v>0</v>
      </c>
      <c r="Q500" s="36">
        <f t="shared" si="224"/>
        <v>2001001.4448479973</v>
      </c>
      <c r="R500" s="34">
        <f>IF($B500="P",VLOOKUP($E500,'[2]Costeo-JUL26'!$B$9:$CQ$307,R$1,0),0)</f>
        <v>902332</v>
      </c>
      <c r="S500" s="16">
        <f>IF($B500="P",VLOOKUP($E500,'[2]Costeo-JUL26'!$B$9:$CQ$307,S$1,0),0)*$G500</f>
        <v>842.03501905500661</v>
      </c>
      <c r="T500" s="36">
        <f>IF($B500="P",VLOOKUP($E500,'[2]Costeo-JUL26'!$B$9:$CQ$307,T$1,0),0)*$G500</f>
        <v>587364.80690715765</v>
      </c>
      <c r="U500" s="35">
        <f>IF($B500="P",VLOOKUP($E500,'[2]Costeo-JUL26'!$B$9:$CQ$307,U$1,0),0)</f>
        <v>1.4999999999999999E-2</v>
      </c>
      <c r="V500" s="36">
        <f t="shared" si="225"/>
        <v>8810.4721036073643</v>
      </c>
      <c r="W500" s="36">
        <f t="shared" si="226"/>
        <v>596175.27901076502</v>
      </c>
      <c r="X500" s="34">
        <f>IF($B500="P",VLOOKUP($E500,'[2]Costeo-JUL26'!$B$9:$CQ$307,X$1,0),0)</f>
        <v>0</v>
      </c>
      <c r="Y500" s="16">
        <f>IF($B500="P",VLOOKUP($E500,'[2]Costeo-JUL26'!$B$9:$CQ$307,Y$1,0),0)*$G500</f>
        <v>0</v>
      </c>
      <c r="Z500" s="36">
        <f>IF($B500="P",VLOOKUP($E500,'[2]Costeo-JUL26'!$B$9:$CQ$307,Z$1,0),0)*$G500</f>
        <v>0</v>
      </c>
      <c r="AA500" s="35">
        <f>IF($B500="P",VLOOKUP($E500,'[2]Costeo-JUL26'!$B$9:$CQ$307,AA$1,0),0)</f>
        <v>0</v>
      </c>
      <c r="AB500" s="36">
        <f t="shared" si="227"/>
        <v>0</v>
      </c>
      <c r="AC500" s="36">
        <f t="shared" si="228"/>
        <v>0</v>
      </c>
      <c r="AD500" s="34">
        <f>IF($B500="P",VLOOKUP($E500,'[2]Costeo-JUL26'!$B$9:$CQ$307,AD$1,0),0)</f>
        <v>902257</v>
      </c>
      <c r="AE500" s="16">
        <f>IF($B500="P",VLOOKUP($E500,'[2]Costeo-JUL26'!$B$9:$CQ$307,AE$1,0),0)*$G500</f>
        <v>6690</v>
      </c>
      <c r="AF500" s="36">
        <f>IF($B500="P",VLOOKUP($E500,'[2]Costeo-JUL26'!$B$9:$CQ$307,AF$1,0),0)*$G500</f>
        <v>102672.76800000001</v>
      </c>
      <c r="AG500" s="35">
        <f>IF($B500="P",VLOOKUP($E500,'[2]Costeo-JUL26'!$B$9:$CQ$307,AG$1,0),0)</f>
        <v>6.0000000000000001E-3</v>
      </c>
      <c r="AH500" s="36">
        <f t="shared" si="229"/>
        <v>616.03660800000011</v>
      </c>
      <c r="AI500" s="36">
        <f t="shared" si="230"/>
        <v>103288.80460800001</v>
      </c>
      <c r="AJ500" s="34">
        <f>IF($B500="P",VLOOKUP($E500,'[2]Costeo-JUL26'!$B$9:$CQ$307,AJ$1,0),0)</f>
        <v>919217</v>
      </c>
      <c r="AK500" s="16">
        <f>IF($B500="P",VLOOKUP($E500,'[2]Costeo-JUL26'!$B$9:$CQ$307,AK$1,0),0)*$G500</f>
        <v>6690</v>
      </c>
      <c r="AL500" s="36">
        <f>IF($B500="P",VLOOKUP($E500,'[2]Costeo-JUL26'!$B$9:$CQ$307,AL$1,0),0)*$G500</f>
        <v>57702.855600000003</v>
      </c>
      <c r="AM500" s="35">
        <f>IF($B500="P",VLOOKUP($E500,'[2]Costeo-JUL26'!$B$9:$CQ$307,AM$1,0),0)</f>
        <v>1.7999999999999999E-2</v>
      </c>
      <c r="AN500" s="36">
        <f t="shared" si="231"/>
        <v>1038.6514007999999</v>
      </c>
      <c r="AO500" s="36">
        <f t="shared" si="232"/>
        <v>58741.507000800004</v>
      </c>
      <c r="AP500" s="34">
        <f>IF($B500="P",VLOOKUP($E500,'[2]Costeo-JUL26'!$B$9:$CQ$307,AP$1,0),0)</f>
        <v>933429</v>
      </c>
      <c r="AQ500" s="16">
        <f>IF($B500="P",VLOOKUP($E500,'[2]Costeo-JUL26'!$B$9:$CQ$307,AQ$1,0),0)*$G500</f>
        <v>6690</v>
      </c>
      <c r="AR500" s="36">
        <f>IF($B500="P",VLOOKUP($E500,'[2]Costeo-JUL26'!$B$9:$CQ$307,AR$1,0),0)*$G500</f>
        <v>657237.50820000016</v>
      </c>
      <c r="AS500" s="35">
        <f>IF($B500="P",VLOOKUP($E500,'[2]Costeo-JUL26'!$B$9:$CQ$307,AS$1,0),0)</f>
        <v>0.02</v>
      </c>
      <c r="AT500" s="36">
        <f t="shared" si="233"/>
        <v>13144.750164000003</v>
      </c>
      <c r="AU500" s="36">
        <f t="shared" si="234"/>
        <v>670382.25836400012</v>
      </c>
      <c r="AV500" s="34">
        <f>IF($B500="P",VLOOKUP($E500,'[2]Costeo-JUL26'!$B$9:$CQ$307,AV$1,0),0)</f>
        <v>932438</v>
      </c>
      <c r="AW500" s="16">
        <f>IF($B500="P",VLOOKUP($E500,'[2]Costeo-JUL26'!$B$9:$CQ$307,AW$1,0),0)*$G500</f>
        <v>32.558</v>
      </c>
      <c r="AX500" s="36">
        <f>IF($B500="P",VLOOKUP($E500,'[2]Costeo-JUL26'!$B$9:$CQ$307,AX$1,0),0)*$G500</f>
        <v>155368.07832</v>
      </c>
      <c r="AY500" s="35">
        <f>IF($B500="P",VLOOKUP($E500,'[2]Costeo-JUL26'!$B$9:$CQ$307,AY$1,0),0)</f>
        <v>0.03</v>
      </c>
      <c r="AZ500" s="36">
        <f t="shared" si="235"/>
        <v>4661.0423495999994</v>
      </c>
      <c r="BA500" s="36">
        <f t="shared" si="236"/>
        <v>160029.1206696</v>
      </c>
      <c r="BB500" s="34">
        <f>IF($B500="P",VLOOKUP($E500,'[2]Costeo-JUL26'!$B$9:$CQ$307,BB$1,0),0)</f>
        <v>902311</v>
      </c>
      <c r="BC500" s="16">
        <f>IF($B500="P",VLOOKUP($E500,'[2]Costeo-JUL26'!$B$9:$CQ$307,BC$1,0),0)*$G500</f>
        <v>4.4799107142857144</v>
      </c>
      <c r="BD500" s="36">
        <f>IF($B500="P",VLOOKUP($E500,'[2]Costeo-JUL26'!$B$9:$CQ$307,BD$1,0),0)*$G500</f>
        <v>17568.619453125004</v>
      </c>
      <c r="BE500" s="35">
        <f>IF($B500="P",VLOOKUP($E500,'[2]Costeo-JUL26'!$B$9:$CQ$307,BE$1,0),0)</f>
        <v>0.03</v>
      </c>
      <c r="BF500" s="36">
        <f t="shared" si="237"/>
        <v>527.05858359375009</v>
      </c>
      <c r="BG500" s="36">
        <f t="shared" si="238"/>
        <v>18095.678036718753</v>
      </c>
      <c r="BH500" s="34">
        <f>IF($B500="P",VLOOKUP($E500,'[2]Costeo-JUL26'!$B$9:$CQ$307,BH$1,0),0)</f>
        <v>933089</v>
      </c>
      <c r="BI500" s="16">
        <f>IF($B500="P",VLOOKUP($E500,'[2]Costeo-JUL26'!$B$9:$CQ$307,BI$1,0),0)*$G500</f>
        <v>29.866071428571427</v>
      </c>
      <c r="BJ500" s="36">
        <f>IF($B500="P",VLOOKUP($E500,'[2]Costeo-JUL26'!$B$9:$CQ$307,BJ$1,0),0)*$G500</f>
        <v>22240.443376679941</v>
      </c>
      <c r="BK500" s="35">
        <f>IF(BH500=910319,0,IF($B500="P",VLOOKUP($E500,'[2]Costeo-JUL26'!$B$9:$CQ$307,BK$1,0),0))</f>
        <v>0.02</v>
      </c>
      <c r="BL500" s="36">
        <f t="shared" si="239"/>
        <v>444.80886753359886</v>
      </c>
      <c r="BM500" s="36">
        <f t="shared" si="240"/>
        <v>22685.252244213541</v>
      </c>
      <c r="BN500" s="34">
        <f>IF($B500="P",VLOOKUP($E500,'[2]Costeo-JUL26'!$B$9:$CQ$307,BN$1,0),0)</f>
        <v>0</v>
      </c>
      <c r="BO500" s="16">
        <f>IF($B500="P",VLOOKUP($E500,'[2]Costeo-JUL26'!$B$9:$CQ$307,BO$1,0),0)*$G500</f>
        <v>0</v>
      </c>
      <c r="BP500" s="36">
        <f>IF($B500="P",VLOOKUP($E500,'[2]Costeo-JUL26'!$B$9:$CQ$307,BP$1,0),0)*$G500</f>
        <v>0</v>
      </c>
      <c r="BQ500" s="35">
        <f>IF($B500="P",VLOOKUP($E500,'[2]Costeo-JUL26'!$B$9:$CQ$307,BQ$1,0),0)</f>
        <v>0</v>
      </c>
      <c r="BR500" s="36">
        <f t="shared" si="241"/>
        <v>0</v>
      </c>
      <c r="BS500" s="36">
        <f t="shared" si="242"/>
        <v>0</v>
      </c>
      <c r="BT500" s="34">
        <f>IF($B500="P",VLOOKUP($E500,'[2]Costeo-JUL26'!$B$9:$CQ$307,BT$1,0),0)</f>
        <v>0</v>
      </c>
      <c r="BU500" s="16">
        <f>IF($B500="P",VLOOKUP($E500,'[2]Costeo-JUL26'!$B$9:$CQ$307,BU$1,0),0)*$G500</f>
        <v>0</v>
      </c>
      <c r="BV500" s="36">
        <f>IF($B500="P",VLOOKUP($E500,'[2]Costeo-JUL26'!$B$9:$CQ$307,BV$1,0),0)*$G500</f>
        <v>0</v>
      </c>
      <c r="BW500" s="35">
        <f>IF($B500="P",VLOOKUP($E500,'[2]Costeo-JUL26'!$B$9:$CQ$307,BW$1,0),0)</f>
        <v>0</v>
      </c>
      <c r="BX500" s="36">
        <f t="shared" si="243"/>
        <v>0</v>
      </c>
      <c r="BY500" s="36">
        <f t="shared" si="244"/>
        <v>0</v>
      </c>
      <c r="BZ500" s="34">
        <f>IF($B500="P",VLOOKUP($E500,'[2]Costeo-JUL26'!$B$9:$CQ$307,BZ$1,0),0)</f>
        <v>936704</v>
      </c>
      <c r="CA500" s="16">
        <f>IF($B500="P",VLOOKUP($E500,'[2]Costeo-JUL26'!$B$9:$CQ$307,CA$1,0),0)*$G500</f>
        <v>60.993603752978792</v>
      </c>
      <c r="CB500" s="36">
        <f>IF($B500="P",VLOOKUP($E500,'[2]Costeo-JUL26'!$B$9:$CQ$307,CB$1,0),0)*$G500</f>
        <v>29116.125183109456</v>
      </c>
      <c r="CC500" s="35">
        <f>IF($B500="P",VLOOKUP($E500,'[2]Costeo-JUL26'!$B$9:$CQ$307,CC$1,0),0)</f>
        <v>0.5</v>
      </c>
      <c r="CD500" s="36">
        <f t="shared" si="245"/>
        <v>14558.062591554728</v>
      </c>
      <c r="CE500" s="36">
        <f t="shared" si="246"/>
        <v>43674.187774664184</v>
      </c>
      <c r="CF500" s="37">
        <f t="shared" si="218"/>
        <v>3674073.5325567592</v>
      </c>
      <c r="CG500" s="36">
        <f>IF($B500="r",VLOOKUP($E500,'[2]Costeo-JUL26'!$B$9:$CQ$307,CG$1,0),0)*$G500</f>
        <v>0</v>
      </c>
      <c r="CH500" s="35">
        <f>VLOOKUP($E500,'[2]TEORICOS (05.26)'!$A$8:$T$251,CH$1,0)</f>
        <v>0</v>
      </c>
      <c r="CI500" s="36">
        <f t="shared" si="247"/>
        <v>0</v>
      </c>
      <c r="CJ500" s="37">
        <f t="shared" si="248"/>
        <v>0</v>
      </c>
      <c r="CM500" s="16">
        <f>SUMIFS('[1]Ajuste Inventario'!$I:$I,'[1]Ajuste Inventario'!$B:$B,E500,'[1]Ajuste Inventario'!$S:$S,D500)*-1</f>
        <v>-2</v>
      </c>
      <c r="CN500" s="36">
        <f t="shared" si="219"/>
        <v>-6590.2664261107784</v>
      </c>
      <c r="CP500" t="str">
        <f t="shared" si="220"/>
        <v>2456Org.Vtas Lobos</v>
      </c>
      <c r="CQ500" s="10">
        <f t="shared" si="221"/>
        <v>3295.1332130553892</v>
      </c>
    </row>
    <row r="501" spans="1:95" x14ac:dyDescent="0.25">
      <c r="A501" s="30">
        <v>46204</v>
      </c>
      <c r="B501" s="31" t="str">
        <f>VLOOKUP($E501,'[2]TEORICOS (05.26)'!$A$8:$T$251,B$1,0)</f>
        <v>P</v>
      </c>
      <c r="C501" s="32" t="str">
        <f>VLOOKUP($E501,'[2]TEORICOS (05.26)'!$A$8:$T$251,C$1,0)</f>
        <v>Aquarius</v>
      </c>
      <c r="D501" t="s">
        <v>226</v>
      </c>
      <c r="E501">
        <v>2458</v>
      </c>
      <c r="F501" t="s">
        <v>141</v>
      </c>
      <c r="G501" s="16">
        <v>448</v>
      </c>
      <c r="H501" s="16">
        <v>1065.3440000000046</v>
      </c>
      <c r="I501" s="33">
        <v>6214330.2699999791</v>
      </c>
      <c r="J501" s="33">
        <v>6141632.8399999831</v>
      </c>
      <c r="K501" s="34">
        <f>IF($B501="P",VLOOKUP($E501,'[2]Costeo-JUL26'!$B$9:$CQ$307,K$1,0),0)</f>
        <v>919321</v>
      </c>
      <c r="L501" s="35">
        <f>VLOOKUP($E501,'[2]TEORICOS (05.26)'!$A$8:$T$251,L$1,0)</f>
        <v>0.17</v>
      </c>
      <c r="M501" s="36">
        <f t="shared" si="222"/>
        <v>1044077.5827999972</v>
      </c>
      <c r="N501" s="35">
        <f>IF($B501="P",VLOOKUP($E501,'[2]Costeo-JUL26'!$B$9:$CQ$307,N$1,0),0)</f>
        <v>8.0000000000000002E-3</v>
      </c>
      <c r="O501" s="36">
        <f t="shared" si="223"/>
        <v>8352.6206623999769</v>
      </c>
      <c r="P501" s="36">
        <f>IF($B501="P",VLOOKUP($E501,'[2]Costeo-JUL26'!$B$9:$CQ$307,P$1,0),0)*H501</f>
        <v>0</v>
      </c>
      <c r="Q501" s="36">
        <f t="shared" si="224"/>
        <v>1052430.2034623972</v>
      </c>
      <c r="R501" s="34">
        <f>IF($B501="P",VLOOKUP($E501,'[2]Costeo-JUL26'!$B$9:$CQ$307,R$1,0),0)</f>
        <v>902332</v>
      </c>
      <c r="S501" s="16">
        <f>IF($B501="P",VLOOKUP($E501,'[2]Costeo-JUL26'!$B$9:$CQ$307,S$1,0),0)*$G501</f>
        <v>507.48657650669458</v>
      </c>
      <c r="T501" s="36">
        <f>IF($B501="P",VLOOKUP($E501,'[2]Costeo-JUL26'!$B$9:$CQ$307,T$1,0),0)*$G501</f>
        <v>353999.23788485193</v>
      </c>
      <c r="U501" s="35">
        <f>IF($B501="P",VLOOKUP($E501,'[2]Costeo-JUL26'!$B$9:$CQ$307,U$1,0),0)</f>
        <v>1.4999999999999999E-2</v>
      </c>
      <c r="V501" s="36">
        <f t="shared" si="225"/>
        <v>5309.988568272779</v>
      </c>
      <c r="W501" s="36">
        <f t="shared" si="226"/>
        <v>359309.22645312472</v>
      </c>
      <c r="X501" s="34">
        <f>IF($B501="P",VLOOKUP($E501,'[2]Costeo-JUL26'!$B$9:$CQ$307,X$1,0),0)</f>
        <v>0</v>
      </c>
      <c r="Y501" s="16">
        <f>IF($B501="P",VLOOKUP($E501,'[2]Costeo-JUL26'!$B$9:$CQ$307,Y$1,0),0)*$G501</f>
        <v>0</v>
      </c>
      <c r="Z501" s="36">
        <f>IF($B501="P",VLOOKUP($E501,'[2]Costeo-JUL26'!$B$9:$CQ$307,Z$1,0),0)*$G501</f>
        <v>0</v>
      </c>
      <c r="AA501" s="35">
        <f>IF($B501="P",VLOOKUP($E501,'[2]Costeo-JUL26'!$B$9:$CQ$307,AA$1,0),0)</f>
        <v>0</v>
      </c>
      <c r="AB501" s="36">
        <f t="shared" si="227"/>
        <v>0</v>
      </c>
      <c r="AC501" s="36">
        <f t="shared" si="228"/>
        <v>0</v>
      </c>
      <c r="AD501" s="34">
        <f>IF($B501="P",VLOOKUP($E501,'[2]Costeo-JUL26'!$B$9:$CQ$307,AD$1,0),0)</f>
        <v>902257</v>
      </c>
      <c r="AE501" s="16">
        <f>IF($B501="P",VLOOKUP($E501,'[2]Costeo-JUL26'!$B$9:$CQ$307,AE$1,0),0)*$G501</f>
        <v>2688</v>
      </c>
      <c r="AF501" s="36">
        <f>IF($B501="P",VLOOKUP($E501,'[2]Costeo-JUL26'!$B$9:$CQ$307,AF$1,0),0)*$G501</f>
        <v>41253.2736</v>
      </c>
      <c r="AG501" s="35">
        <f>IF($B501="P",VLOOKUP($E501,'[2]Costeo-JUL26'!$B$9:$CQ$307,AG$1,0),0)</f>
        <v>6.0000000000000001E-3</v>
      </c>
      <c r="AH501" s="36">
        <f t="shared" si="229"/>
        <v>247.5196416</v>
      </c>
      <c r="AI501" s="36">
        <f t="shared" si="230"/>
        <v>41500.793241600004</v>
      </c>
      <c r="AJ501" s="34">
        <f>IF($B501="P",VLOOKUP($E501,'[2]Costeo-JUL26'!$B$9:$CQ$307,AJ$1,0),0)</f>
        <v>925511</v>
      </c>
      <c r="AK501" s="16">
        <f>IF($B501="P",VLOOKUP($E501,'[2]Costeo-JUL26'!$B$9:$CQ$307,AK$1,0),0)*$G501</f>
        <v>2688</v>
      </c>
      <c r="AL501" s="36">
        <f>IF($B501="P",VLOOKUP($E501,'[2]Costeo-JUL26'!$B$9:$CQ$307,AL$1,0),0)*$G501</f>
        <v>36928.120319999995</v>
      </c>
      <c r="AM501" s="35">
        <f>IF($B501="P",VLOOKUP($E501,'[2]Costeo-JUL26'!$B$9:$CQ$307,AM$1,0),0)</f>
        <v>1.7999999999999999E-2</v>
      </c>
      <c r="AN501" s="36">
        <f t="shared" si="231"/>
        <v>664.70616575999986</v>
      </c>
      <c r="AO501" s="36">
        <f t="shared" si="232"/>
        <v>37592.826485759993</v>
      </c>
      <c r="AP501" s="34">
        <f>IF($B501="P",VLOOKUP($E501,'[2]Costeo-JUL26'!$B$9:$CQ$307,AP$1,0),0)</f>
        <v>911881</v>
      </c>
      <c r="AQ501" s="16">
        <f>IF($B501="P",VLOOKUP($E501,'[2]Costeo-JUL26'!$B$9:$CQ$307,AQ$1,0),0)*$G501</f>
        <v>2688</v>
      </c>
      <c r="AR501" s="36">
        <f>IF($B501="P",VLOOKUP($E501,'[2]Costeo-JUL26'!$B$9:$CQ$307,AR$1,0),0)*$G501</f>
        <v>364737.94560607517</v>
      </c>
      <c r="AS501" s="35">
        <f>IF($B501="P",VLOOKUP($E501,'[2]Costeo-JUL26'!$B$9:$CQ$307,AS$1,0),0)</f>
        <v>0.02</v>
      </c>
      <c r="AT501" s="36">
        <f t="shared" si="233"/>
        <v>7294.7589121215033</v>
      </c>
      <c r="AU501" s="36">
        <f t="shared" si="234"/>
        <v>372032.7045181967</v>
      </c>
      <c r="AV501" s="34">
        <f>IF($B501="P",VLOOKUP($E501,'[2]Costeo-JUL26'!$B$9:$CQ$307,AV$1,0),0)</f>
        <v>901729</v>
      </c>
      <c r="AW501" s="16">
        <f>IF($B501="P",VLOOKUP($E501,'[2]Costeo-JUL26'!$B$9:$CQ$307,AW$1,0),0)*$G501</f>
        <v>18.412799999999997</v>
      </c>
      <c r="AX501" s="36">
        <f>IF($B501="P",VLOOKUP($E501,'[2]Costeo-JUL26'!$B$9:$CQ$307,AX$1,0),0)*$G501</f>
        <v>87866.618111999996</v>
      </c>
      <c r="AY501" s="35">
        <f>IF($B501="P",VLOOKUP($E501,'[2]Costeo-JUL26'!$B$9:$CQ$307,AY$1,0),0)</f>
        <v>0.03</v>
      </c>
      <c r="AZ501" s="36">
        <f t="shared" si="235"/>
        <v>2635.99854336</v>
      </c>
      <c r="BA501" s="36">
        <f t="shared" si="236"/>
        <v>90502.616655359991</v>
      </c>
      <c r="BB501" s="34">
        <f>IF($B501="P",VLOOKUP($E501,'[2]Costeo-JUL26'!$B$9:$CQ$307,BB$1,0),0)</f>
        <v>902311</v>
      </c>
      <c r="BC501" s="16">
        <f>IF($B501="P",VLOOKUP($E501,'[2]Costeo-JUL26'!$B$9:$CQ$307,BC$1,0),0)*$G501</f>
        <v>1.9600000000000002</v>
      </c>
      <c r="BD501" s="36">
        <f>IF($B501="P",VLOOKUP($E501,'[2]Costeo-JUL26'!$B$9:$CQ$307,BD$1,0),0)*$G501</f>
        <v>7686.4242000000013</v>
      </c>
      <c r="BE501" s="35">
        <f>IF($B501="P",VLOOKUP($E501,'[2]Costeo-JUL26'!$B$9:$CQ$307,BE$1,0),0)</f>
        <v>0.03</v>
      </c>
      <c r="BF501" s="36">
        <f t="shared" si="237"/>
        <v>230.59272600000003</v>
      </c>
      <c r="BG501" s="36">
        <f t="shared" si="238"/>
        <v>7917.0169260000011</v>
      </c>
      <c r="BH501" s="34">
        <f>IF($B501="P",VLOOKUP($E501,'[2]Costeo-JUL26'!$B$9:$CQ$307,BH$1,0),0)</f>
        <v>933089</v>
      </c>
      <c r="BI501" s="16">
        <f>IF($B501="P",VLOOKUP($E501,'[2]Costeo-JUL26'!$B$9:$CQ$307,BI$1,0),0)*$G501</f>
        <v>16.8</v>
      </c>
      <c r="BJ501" s="36">
        <f>IF($B501="P",VLOOKUP($E501,'[2]Costeo-JUL26'!$B$9:$CQ$307,BJ$1,0),0)*$G501</f>
        <v>12510.498731707317</v>
      </c>
      <c r="BK501" s="35">
        <f>IF(BH501=910319,0,IF($B501="P",VLOOKUP($E501,'[2]Costeo-JUL26'!$B$9:$CQ$307,BK$1,0),0))</f>
        <v>0.02</v>
      </c>
      <c r="BL501" s="36">
        <f t="shared" si="239"/>
        <v>250.20997463414636</v>
      </c>
      <c r="BM501" s="36">
        <f t="shared" si="240"/>
        <v>12760.708706341464</v>
      </c>
      <c r="BN501" s="34">
        <f>IF($B501="P",VLOOKUP($E501,'[2]Costeo-JUL26'!$B$9:$CQ$307,BN$1,0),0)</f>
        <v>0</v>
      </c>
      <c r="BO501" s="16">
        <f>IF($B501="P",VLOOKUP($E501,'[2]Costeo-JUL26'!$B$9:$CQ$307,BO$1,0),0)*$G501</f>
        <v>0</v>
      </c>
      <c r="BP501" s="36">
        <f>IF($B501="P",VLOOKUP($E501,'[2]Costeo-JUL26'!$B$9:$CQ$307,BP$1,0),0)*$G501</f>
        <v>0</v>
      </c>
      <c r="BQ501" s="35">
        <f>IF($B501="P",VLOOKUP($E501,'[2]Costeo-JUL26'!$B$9:$CQ$307,BQ$1,0),0)</f>
        <v>0</v>
      </c>
      <c r="BR501" s="36">
        <f t="shared" si="241"/>
        <v>0</v>
      </c>
      <c r="BS501" s="36">
        <f t="shared" si="242"/>
        <v>0</v>
      </c>
      <c r="BT501" s="34">
        <f>IF($B501="P",VLOOKUP($E501,'[2]Costeo-JUL26'!$B$9:$CQ$307,BT$1,0),0)</f>
        <v>0</v>
      </c>
      <c r="BU501" s="16">
        <f>IF($B501="P",VLOOKUP($E501,'[2]Costeo-JUL26'!$B$9:$CQ$307,BU$1,0),0)*$G501</f>
        <v>0</v>
      </c>
      <c r="BV501" s="36">
        <f>IF($B501="P",VLOOKUP($E501,'[2]Costeo-JUL26'!$B$9:$CQ$307,BV$1,0),0)*$G501</f>
        <v>0</v>
      </c>
      <c r="BW501" s="35">
        <f>IF($B501="P",VLOOKUP($E501,'[2]Costeo-JUL26'!$B$9:$CQ$307,BW$1,0),0)</f>
        <v>0</v>
      </c>
      <c r="BX501" s="36">
        <f t="shared" si="243"/>
        <v>0</v>
      </c>
      <c r="BY501" s="36">
        <f t="shared" si="244"/>
        <v>0</v>
      </c>
      <c r="BZ501" s="34">
        <f>IF($B501="P",VLOOKUP($E501,'[2]Costeo-JUL26'!$B$9:$CQ$307,BZ$1,0),0)</f>
        <v>936704</v>
      </c>
      <c r="CA501" s="16">
        <f>IF($B501="P",VLOOKUP($E501,'[2]Costeo-JUL26'!$B$9:$CQ$307,CA$1,0),0)*$G501</f>
        <v>36.760270602692145</v>
      </c>
      <c r="CB501" s="36">
        <f>IF($B501="P",VLOOKUP($E501,'[2]Costeo-JUL26'!$B$9:$CQ$307,CB$1,0),0)*$G501</f>
        <v>17548.014460134124</v>
      </c>
      <c r="CC501" s="35">
        <f>IF($B501="P",VLOOKUP($E501,'[2]Costeo-JUL26'!$B$9:$CQ$307,CC$1,0),0)</f>
        <v>0.5</v>
      </c>
      <c r="CD501" s="36">
        <f t="shared" si="245"/>
        <v>8774.0072300670618</v>
      </c>
      <c r="CE501" s="36">
        <f t="shared" si="246"/>
        <v>26322.021690201185</v>
      </c>
      <c r="CF501" s="37">
        <f t="shared" si="218"/>
        <v>2000368.1181389813</v>
      </c>
      <c r="CG501" s="36">
        <f>IF($B501="r",VLOOKUP($E501,'[2]Costeo-JUL26'!$B$9:$CQ$307,CG$1,0),0)*$G501</f>
        <v>0</v>
      </c>
      <c r="CH501" s="35">
        <f>VLOOKUP($E501,'[2]TEORICOS (05.26)'!$A$8:$T$251,CH$1,0)</f>
        <v>0</v>
      </c>
      <c r="CI501" s="36">
        <f t="shared" si="247"/>
        <v>0</v>
      </c>
      <c r="CJ501" s="37">
        <f t="shared" si="248"/>
        <v>0</v>
      </c>
      <c r="CM501" s="16">
        <f>SUMIFS('[1]Ajuste Inventario'!$I:$I,'[1]Ajuste Inventario'!$B:$B,E501,'[1]Ajuste Inventario'!$S:$S,D501)*-1</f>
        <v>-4.6656666666666649</v>
      </c>
      <c r="CN501" s="36">
        <f t="shared" si="219"/>
        <v>-20832.702789874485</v>
      </c>
      <c r="CP501" t="str">
        <f t="shared" si="220"/>
        <v>2458Org.Vtas Lobos</v>
      </c>
      <c r="CQ501" s="10">
        <f t="shared" si="221"/>
        <v>4465.1074065602261</v>
      </c>
    </row>
    <row r="502" spans="1:95" x14ac:dyDescent="0.25">
      <c r="A502" s="30">
        <v>46204</v>
      </c>
      <c r="B502" s="31" t="str">
        <f>VLOOKUP($E502,'[2]TEORICOS (05.26)'!$A$8:$T$251,B$1,0)</f>
        <v>P</v>
      </c>
      <c r="C502" s="32" t="str">
        <f>VLOOKUP($E502,'[2]TEORICOS (05.26)'!$A$8:$T$251,C$1,0)</f>
        <v>Crush</v>
      </c>
      <c r="D502" t="s">
        <v>226</v>
      </c>
      <c r="E502">
        <v>2459</v>
      </c>
      <c r="F502" t="s">
        <v>142</v>
      </c>
      <c r="G502" s="16">
        <v>598</v>
      </c>
      <c r="H502" s="16">
        <v>1422.043999999999</v>
      </c>
      <c r="I502" s="33">
        <v>4730560.5799999991</v>
      </c>
      <c r="J502" s="33">
        <v>4361915.5700000068</v>
      </c>
      <c r="K502" s="34">
        <f>IF($B502="P",VLOOKUP($E502,'[2]Costeo-JUL26'!$B$9:$CQ$307,K$1,0),0)</f>
        <v>901769</v>
      </c>
      <c r="L502" s="35">
        <f>VLOOKUP($E502,'[2]TEORICOS (05.26)'!$A$8:$T$251,L$1,0)</f>
        <v>0.13</v>
      </c>
      <c r="M502" s="36">
        <f t="shared" si="222"/>
        <v>567049.02410000085</v>
      </c>
      <c r="N502" s="35">
        <f>IF($B502="P",VLOOKUP($E502,'[2]Costeo-JUL26'!$B$9:$CQ$307,N$1,0),0)</f>
        <v>8.0000000000000002E-3</v>
      </c>
      <c r="O502" s="36">
        <f t="shared" si="223"/>
        <v>4536.3921928000073</v>
      </c>
      <c r="P502" s="36">
        <f>IF($B502="P",VLOOKUP($E502,'[2]Costeo-JUL26'!$B$9:$CQ$307,P$1,0),0)*H502</f>
        <v>0</v>
      </c>
      <c r="Q502" s="36">
        <f t="shared" si="224"/>
        <v>571585.41629280092</v>
      </c>
      <c r="R502" s="34">
        <f>IF($B502="P",VLOOKUP($E502,'[2]Costeo-JUL26'!$B$9:$CQ$307,R$1,0),0)</f>
        <v>0</v>
      </c>
      <c r="S502" s="16">
        <f>IF($B502="P",VLOOKUP($E502,'[2]Costeo-JUL26'!$B$9:$CQ$307,S$1,0),0)*$G502</f>
        <v>0</v>
      </c>
      <c r="T502" s="36">
        <f>IF($B502="P",VLOOKUP($E502,'[2]Costeo-JUL26'!$B$9:$CQ$307,T$1,0),0)*$G502</f>
        <v>0</v>
      </c>
      <c r="U502" s="35">
        <f>IF($B502="P",VLOOKUP($E502,'[2]Costeo-JUL26'!$B$9:$CQ$307,U$1,0),0)</f>
        <v>0</v>
      </c>
      <c r="V502" s="36">
        <f t="shared" si="225"/>
        <v>0</v>
      </c>
      <c r="W502" s="36">
        <f t="shared" si="226"/>
        <v>0</v>
      </c>
      <c r="X502" s="34">
        <f>IF($B502="P",VLOOKUP($E502,'[2]Costeo-JUL26'!$B$9:$CQ$307,X$1,0),0)</f>
        <v>902338</v>
      </c>
      <c r="Y502" s="16">
        <f>IF($B502="P",VLOOKUP($E502,'[2]Costeo-JUL26'!$B$9:$CQ$307,Y$1,0),0)*$G502</f>
        <v>65.536613999999986</v>
      </c>
      <c r="Z502" s="36">
        <f>IF($B502="P",VLOOKUP($E502,'[2]Costeo-JUL26'!$B$9:$CQ$307,Z$1,0),0)*$G502</f>
        <v>18529.822242359998</v>
      </c>
      <c r="AA502" s="35">
        <f>IF($B502="P",VLOOKUP($E502,'[2]Costeo-JUL26'!$B$9:$CQ$307,AA$1,0),0)</f>
        <v>0.45</v>
      </c>
      <c r="AB502" s="36">
        <f t="shared" si="227"/>
        <v>8338.4200090619997</v>
      </c>
      <c r="AC502" s="36">
        <f t="shared" si="228"/>
        <v>26868.242251421998</v>
      </c>
      <c r="AD502" s="34">
        <f>IF($B502="P",VLOOKUP($E502,'[2]Costeo-JUL26'!$B$9:$CQ$307,AD$1,0),0)</f>
        <v>901767</v>
      </c>
      <c r="AE502" s="16">
        <f>IF($B502="P",VLOOKUP($E502,'[2]Costeo-JUL26'!$B$9:$CQ$307,AE$1,0),0)*$G502</f>
        <v>3588</v>
      </c>
      <c r="AF502" s="36">
        <f>IF($B502="P",VLOOKUP($E502,'[2]Costeo-JUL26'!$B$9:$CQ$307,AF$1,0),0)*$G502</f>
        <v>55065.753600000004</v>
      </c>
      <c r="AG502" s="35">
        <f>IF($B502="P",VLOOKUP($E502,'[2]Costeo-JUL26'!$B$9:$CQ$307,AG$1,0),0)</f>
        <v>6.0000000000000001E-3</v>
      </c>
      <c r="AH502" s="36">
        <f t="shared" si="229"/>
        <v>330.39452160000002</v>
      </c>
      <c r="AI502" s="36">
        <f t="shared" si="230"/>
        <v>55396.148121600003</v>
      </c>
      <c r="AJ502" s="34">
        <f>IF($B502="P",VLOOKUP($E502,'[2]Costeo-JUL26'!$B$9:$CQ$307,AJ$1,0),0)</f>
        <v>909144</v>
      </c>
      <c r="AK502" s="16">
        <f>IF($B502="P",VLOOKUP($E502,'[2]Costeo-JUL26'!$B$9:$CQ$307,AK$1,0),0)*$G502</f>
        <v>3588</v>
      </c>
      <c r="AL502" s="36">
        <f>IF($B502="P",VLOOKUP($E502,'[2]Costeo-JUL26'!$B$9:$CQ$307,AL$1,0),0)*$G502</f>
        <v>49983.710400000004</v>
      </c>
      <c r="AM502" s="35">
        <f>IF($B502="P",VLOOKUP($E502,'[2]Costeo-JUL26'!$B$9:$CQ$307,AM$1,0),0)</f>
        <v>1.7999999999999999E-2</v>
      </c>
      <c r="AN502" s="36">
        <f t="shared" si="231"/>
        <v>899.70678720000001</v>
      </c>
      <c r="AO502" s="36">
        <f t="shared" si="232"/>
        <v>50883.417187200001</v>
      </c>
      <c r="AP502" s="34">
        <f>IF($B502="P",VLOOKUP($E502,'[2]Costeo-JUL26'!$B$9:$CQ$307,AP$1,0),0)</f>
        <v>911423</v>
      </c>
      <c r="AQ502" s="16">
        <f>IF($B502="P",VLOOKUP($E502,'[2]Costeo-JUL26'!$B$9:$CQ$307,AQ$1,0),0)*$G502</f>
        <v>3588</v>
      </c>
      <c r="AR502" s="36">
        <f>IF($B502="P",VLOOKUP($E502,'[2]Costeo-JUL26'!$B$9:$CQ$307,AR$1,0),0)*$G502</f>
        <v>547707.84118522878</v>
      </c>
      <c r="AS502" s="35">
        <f>IF($B502="P",VLOOKUP($E502,'[2]Costeo-JUL26'!$B$9:$CQ$307,AS$1,0),0)</f>
        <v>0.02</v>
      </c>
      <c r="AT502" s="36">
        <f t="shared" si="233"/>
        <v>10954.156823704576</v>
      </c>
      <c r="AU502" s="36">
        <f t="shared" si="234"/>
        <v>558661.99800893338</v>
      </c>
      <c r="AV502" s="34">
        <f>IF($B502="P",VLOOKUP($E502,'[2]Costeo-JUL26'!$B$9:$CQ$307,AV$1,0),0)</f>
        <v>932442</v>
      </c>
      <c r="AW502" s="16">
        <f>IF($B502="P",VLOOKUP($E502,'[2]Costeo-JUL26'!$B$9:$CQ$307,AW$1,0),0)*$G502</f>
        <v>16.564599999999999</v>
      </c>
      <c r="AX502" s="36">
        <f>IF($B502="P",VLOOKUP($E502,'[2]Costeo-JUL26'!$B$9:$CQ$307,AX$1,0),0)*$G502</f>
        <v>61144.482559592929</v>
      </c>
      <c r="AY502" s="35">
        <f>IF($B502="P",VLOOKUP($E502,'[2]Costeo-JUL26'!$B$9:$CQ$307,AY$1,0),0)</f>
        <v>0.03</v>
      </c>
      <c r="AZ502" s="36">
        <f t="shared" si="235"/>
        <v>1834.3344767877877</v>
      </c>
      <c r="BA502" s="36">
        <f t="shared" si="236"/>
        <v>62978.817036380715</v>
      </c>
      <c r="BB502" s="34">
        <f>IF($B502="P",VLOOKUP($E502,'[2]Costeo-JUL26'!$B$9:$CQ$307,BB$1,0),0)</f>
        <v>902311</v>
      </c>
      <c r="BC502" s="16">
        <f>IF($B502="P",VLOOKUP($E502,'[2]Costeo-JUL26'!$B$9:$CQ$307,BC$1,0),0)*$G502</f>
        <v>2.6162500000000004</v>
      </c>
      <c r="BD502" s="36">
        <f>IF($B502="P",VLOOKUP($E502,'[2]Costeo-JUL26'!$B$9:$CQ$307,BD$1,0),0)*$G502</f>
        <v>10260.003731250003</v>
      </c>
      <c r="BE502" s="35">
        <f>IF($B502="P",VLOOKUP($E502,'[2]Costeo-JUL26'!$B$9:$CQ$307,BE$1,0),0)</f>
        <v>0.03</v>
      </c>
      <c r="BF502" s="36">
        <f t="shared" si="237"/>
        <v>307.80011193750005</v>
      </c>
      <c r="BG502" s="36">
        <f t="shared" si="238"/>
        <v>10567.803843187503</v>
      </c>
      <c r="BH502" s="34">
        <f>IF($B502="P",VLOOKUP($E502,'[2]Costeo-JUL26'!$B$9:$CQ$307,BH$1,0),0)</f>
        <v>933089</v>
      </c>
      <c r="BI502" s="16">
        <f>IF($B502="P",VLOOKUP($E502,'[2]Costeo-JUL26'!$B$9:$CQ$307,BI$1,0),0)*$G502</f>
        <v>22.425000000000001</v>
      </c>
      <c r="BJ502" s="36">
        <f>IF($B502="P",VLOOKUP($E502,'[2]Costeo-JUL26'!$B$9:$CQ$307,BJ$1,0),0)*$G502</f>
        <v>16699.281789198609</v>
      </c>
      <c r="BK502" s="35">
        <f>IF(BH502=910319,0,IF($B502="P",VLOOKUP($E502,'[2]Costeo-JUL26'!$B$9:$CQ$307,BK$1,0),0))</f>
        <v>0.02</v>
      </c>
      <c r="BL502" s="36">
        <f t="shared" si="239"/>
        <v>333.98563578397216</v>
      </c>
      <c r="BM502" s="36">
        <f t="shared" si="240"/>
        <v>17033.26742498258</v>
      </c>
      <c r="BN502" s="34">
        <f>IF($B502="P",VLOOKUP($E502,'[2]Costeo-JUL26'!$B$9:$CQ$307,BN$1,0),0)</f>
        <v>0</v>
      </c>
      <c r="BO502" s="16">
        <f>IF($B502="P",VLOOKUP($E502,'[2]Costeo-JUL26'!$B$9:$CQ$307,BO$1,0),0)*$G502</f>
        <v>0</v>
      </c>
      <c r="BP502" s="36">
        <f>IF($B502="P",VLOOKUP($E502,'[2]Costeo-JUL26'!$B$9:$CQ$307,BP$1,0),0)*$G502</f>
        <v>0</v>
      </c>
      <c r="BQ502" s="35">
        <f>IF($B502="P",VLOOKUP($E502,'[2]Costeo-JUL26'!$B$9:$CQ$307,BQ$1,0),0)</f>
        <v>0</v>
      </c>
      <c r="BR502" s="36">
        <f t="shared" si="241"/>
        <v>0</v>
      </c>
      <c r="BS502" s="36">
        <f t="shared" si="242"/>
        <v>0</v>
      </c>
      <c r="BT502" s="34">
        <f>IF($B502="P",VLOOKUP($E502,'[2]Costeo-JUL26'!$B$9:$CQ$307,BT$1,0),0)</f>
        <v>0</v>
      </c>
      <c r="BU502" s="16">
        <f>IF($B502="P",VLOOKUP($E502,'[2]Costeo-JUL26'!$B$9:$CQ$307,BU$1,0),0)*$G502</f>
        <v>0</v>
      </c>
      <c r="BV502" s="36">
        <f>IF($B502="P",VLOOKUP($E502,'[2]Costeo-JUL26'!$B$9:$CQ$307,BV$1,0),0)*$G502</f>
        <v>0</v>
      </c>
      <c r="BW502" s="35">
        <f>IF($B502="P",VLOOKUP($E502,'[2]Costeo-JUL26'!$B$9:$CQ$307,BW$1,0),0)</f>
        <v>0</v>
      </c>
      <c r="BX502" s="36">
        <f t="shared" si="243"/>
        <v>0</v>
      </c>
      <c r="BY502" s="36">
        <f t="shared" si="244"/>
        <v>0</v>
      </c>
      <c r="BZ502" s="34">
        <f>IF($B502="P",VLOOKUP($E502,'[2]Costeo-JUL26'!$B$9:$CQ$307,BZ$1,0),0)</f>
        <v>0</v>
      </c>
      <c r="CA502" s="16">
        <f>IF($B502="P",VLOOKUP($E502,'[2]Costeo-JUL26'!$B$9:$CQ$307,CA$1,0),0)*$G502</f>
        <v>0</v>
      </c>
      <c r="CB502" s="36">
        <f>IF($B502="P",VLOOKUP($E502,'[2]Costeo-JUL26'!$B$9:$CQ$307,CB$1,0),0)*$G502</f>
        <v>0</v>
      </c>
      <c r="CC502" s="35">
        <f>IF($B502="P",VLOOKUP($E502,'[2]Costeo-JUL26'!$B$9:$CQ$307,CC$1,0),0)</f>
        <v>0</v>
      </c>
      <c r="CD502" s="36">
        <f t="shared" si="245"/>
        <v>0</v>
      </c>
      <c r="CE502" s="36">
        <f t="shared" si="246"/>
        <v>0</v>
      </c>
      <c r="CF502" s="37">
        <f t="shared" si="218"/>
        <v>1353975.1101665071</v>
      </c>
      <c r="CG502" s="36">
        <f>IF($B502="r",VLOOKUP($E502,'[2]Costeo-JUL26'!$B$9:$CQ$307,CG$1,0),0)*$G502</f>
        <v>0</v>
      </c>
      <c r="CH502" s="35">
        <f>VLOOKUP($E502,'[2]TEORICOS (05.26)'!$A$8:$T$251,CH$1,0)</f>
        <v>0</v>
      </c>
      <c r="CI502" s="36">
        <f t="shared" si="247"/>
        <v>0</v>
      </c>
      <c r="CJ502" s="37">
        <f t="shared" si="248"/>
        <v>0</v>
      </c>
      <c r="CM502" s="16">
        <f>SUMIFS('[1]Ajuste Inventario'!$I:$I,'[1]Ajuste Inventario'!$B:$B,E502,'[1]Ajuste Inventario'!$S:$S,D502)*-1</f>
        <v>4.166666666666667</v>
      </c>
      <c r="CN502" s="36">
        <f t="shared" si="219"/>
        <v>9434.0517709483502</v>
      </c>
      <c r="CP502" t="str">
        <f t="shared" si="220"/>
        <v>2459Org.Vtas Lobos</v>
      </c>
      <c r="CQ502" s="10">
        <f t="shared" si="221"/>
        <v>2264.1724250276038</v>
      </c>
    </row>
    <row r="503" spans="1:95" x14ac:dyDescent="0.25">
      <c r="A503" s="30">
        <v>46204</v>
      </c>
      <c r="B503" s="31" t="str">
        <f>VLOOKUP($E503,'[2]TEORICOS (05.26)'!$A$8:$T$251,B$1,0)</f>
        <v>P</v>
      </c>
      <c r="C503" s="32" t="str">
        <f>VLOOKUP($E503,'[2]TEORICOS (05.26)'!$A$8:$T$251,C$1,0)</f>
        <v>Aquarius</v>
      </c>
      <c r="D503" t="s">
        <v>226</v>
      </c>
      <c r="E503">
        <v>2463</v>
      </c>
      <c r="F503" t="s">
        <v>143</v>
      </c>
      <c r="G503" s="16">
        <v>1171</v>
      </c>
      <c r="H503" s="16">
        <v>824.38399999999581</v>
      </c>
      <c r="I503" s="33">
        <v>10822028.499999998</v>
      </c>
      <c r="J503" s="33">
        <v>10614950.470000003</v>
      </c>
      <c r="K503" s="34">
        <f>IF($B503="P",VLOOKUP($E503,'[2]Costeo-JUL26'!$B$9:$CQ$307,K$1,0),0)</f>
        <v>919320</v>
      </c>
      <c r="L503" s="35">
        <f>VLOOKUP($E503,'[2]TEORICOS (05.26)'!$A$8:$T$251,L$1,0)</f>
        <v>0.17</v>
      </c>
      <c r="M503" s="36">
        <f t="shared" si="222"/>
        <v>1804541.5799000005</v>
      </c>
      <c r="N503" s="35">
        <f>IF($B503="P",VLOOKUP($E503,'[2]Costeo-JUL26'!$B$9:$CQ$307,N$1,0),0)</f>
        <v>8.0000000000000002E-3</v>
      </c>
      <c r="O503" s="36">
        <f t="shared" si="223"/>
        <v>14436.332639200004</v>
      </c>
      <c r="P503" s="36">
        <f>IF($B503="P",VLOOKUP($E503,'[2]Costeo-JUL26'!$B$9:$CQ$307,P$1,0),0)*H503</f>
        <v>0</v>
      </c>
      <c r="Q503" s="36">
        <f t="shared" si="224"/>
        <v>1818977.9125392004</v>
      </c>
      <c r="R503" s="34">
        <f>IF($B503="P",VLOOKUP($E503,'[2]Costeo-JUL26'!$B$9:$CQ$307,R$1,0),0)</f>
        <v>902332</v>
      </c>
      <c r="S503" s="16">
        <f>IF($B503="P",VLOOKUP($E503,'[2]Costeo-JUL26'!$B$9:$CQ$307,S$1,0),0)*$G503</f>
        <v>435.32406165846407</v>
      </c>
      <c r="T503" s="36">
        <f>IF($B503="P",VLOOKUP($E503,'[2]Costeo-JUL26'!$B$9:$CQ$307,T$1,0),0)*$G503</f>
        <v>303661.99461041641</v>
      </c>
      <c r="U503" s="35">
        <f>IF($B503="P",VLOOKUP($E503,'[2]Costeo-JUL26'!$B$9:$CQ$307,U$1,0),0)</f>
        <v>1.4999999999999999E-2</v>
      </c>
      <c r="V503" s="36">
        <f t="shared" si="225"/>
        <v>4554.9299191562459</v>
      </c>
      <c r="W503" s="36">
        <f t="shared" si="226"/>
        <v>308216.92452957266</v>
      </c>
      <c r="X503" s="34">
        <f>IF($B503="P",VLOOKUP($E503,'[2]Costeo-JUL26'!$B$9:$CQ$307,X$1,0),0)</f>
        <v>0</v>
      </c>
      <c r="Y503" s="16">
        <f>IF($B503="P",VLOOKUP($E503,'[2]Costeo-JUL26'!$B$9:$CQ$307,Y$1,0),0)*$G503</f>
        <v>0</v>
      </c>
      <c r="Z503" s="36">
        <f>IF($B503="P",VLOOKUP($E503,'[2]Costeo-JUL26'!$B$9:$CQ$307,Z$1,0),0)*$G503</f>
        <v>0</v>
      </c>
      <c r="AA503" s="35">
        <f>IF($B503="P",VLOOKUP($E503,'[2]Costeo-JUL26'!$B$9:$CQ$307,AA$1,0),0)</f>
        <v>0</v>
      </c>
      <c r="AB503" s="36">
        <f t="shared" si="227"/>
        <v>0</v>
      </c>
      <c r="AC503" s="36">
        <f t="shared" si="228"/>
        <v>0</v>
      </c>
      <c r="AD503" s="34">
        <f>IF($B503="P",VLOOKUP($E503,'[2]Costeo-JUL26'!$B$9:$CQ$307,AD$1,0),0)</f>
        <v>902257</v>
      </c>
      <c r="AE503" s="16">
        <f>IF($B503="P",VLOOKUP($E503,'[2]Costeo-JUL26'!$B$9:$CQ$307,AE$1,0),0)*$G503</f>
        <v>9368</v>
      </c>
      <c r="AF503" s="36">
        <f>IF($B503="P",VLOOKUP($E503,'[2]Costeo-JUL26'!$B$9:$CQ$307,AF$1,0),0)*$G503</f>
        <v>143772.56960000002</v>
      </c>
      <c r="AG503" s="35">
        <f>IF($B503="P",VLOOKUP($E503,'[2]Costeo-JUL26'!$B$9:$CQ$307,AG$1,0),0)</f>
        <v>6.0000000000000001E-3</v>
      </c>
      <c r="AH503" s="36">
        <f t="shared" si="229"/>
        <v>862.6354176000001</v>
      </c>
      <c r="AI503" s="36">
        <f t="shared" si="230"/>
        <v>144635.2050176</v>
      </c>
      <c r="AJ503" s="34">
        <f>IF($B503="P",VLOOKUP($E503,'[2]Costeo-JUL26'!$B$9:$CQ$307,AJ$1,0),0)</f>
        <v>940039</v>
      </c>
      <c r="AK503" s="16">
        <f>IF($B503="P",VLOOKUP($E503,'[2]Costeo-JUL26'!$B$9:$CQ$307,AK$1,0),0)*$G503</f>
        <v>9368</v>
      </c>
      <c r="AL503" s="36">
        <f>IF($B503="P",VLOOKUP($E503,'[2]Costeo-JUL26'!$B$9:$CQ$307,AL$1,0),0)*$G503</f>
        <v>54700.50144</v>
      </c>
      <c r="AM503" s="35">
        <f>IF($B503="P",VLOOKUP($E503,'[2]Costeo-JUL26'!$B$9:$CQ$307,AM$1,0),0)</f>
        <v>1.7999999999999999E-2</v>
      </c>
      <c r="AN503" s="36">
        <f t="shared" si="231"/>
        <v>984.60902591999991</v>
      </c>
      <c r="AO503" s="36">
        <f t="shared" si="232"/>
        <v>55685.110465919999</v>
      </c>
      <c r="AP503" s="34">
        <f>IF($B503="P",VLOOKUP($E503,'[2]Costeo-JUL26'!$B$9:$CQ$307,AP$1,0),0)</f>
        <v>901569</v>
      </c>
      <c r="AQ503" s="16">
        <f>IF($B503="P",VLOOKUP($E503,'[2]Costeo-JUL26'!$B$9:$CQ$307,AQ$1,0),0)*$G503</f>
        <v>9368</v>
      </c>
      <c r="AR503" s="36">
        <f>IF($B503="P",VLOOKUP($E503,'[2]Costeo-JUL26'!$B$9:$CQ$307,AR$1,0),0)*$G503</f>
        <v>609248.06740283489</v>
      </c>
      <c r="AS503" s="35">
        <f>IF($B503="P",VLOOKUP($E503,'[2]Costeo-JUL26'!$B$9:$CQ$307,AS$1,0),0)</f>
        <v>0.02</v>
      </c>
      <c r="AT503" s="36">
        <f t="shared" si="233"/>
        <v>12184.961348056699</v>
      </c>
      <c r="AU503" s="36">
        <f t="shared" si="234"/>
        <v>621433.02875089156</v>
      </c>
      <c r="AV503" s="34">
        <f>IF($B503="P",VLOOKUP($E503,'[2]Costeo-JUL26'!$B$9:$CQ$307,AV$1,0),0)</f>
        <v>932436</v>
      </c>
      <c r="AW503" s="16">
        <f>IF($B503="P",VLOOKUP($E503,'[2]Costeo-JUL26'!$B$9:$CQ$307,AW$1,0),0)*$G503</f>
        <v>18.150500000000001</v>
      </c>
      <c r="AX503" s="36">
        <f>IF($B503="P",VLOOKUP($E503,'[2]Costeo-JUL26'!$B$9:$CQ$307,AX$1,0),0)*$G503</f>
        <v>86614.912019999989</v>
      </c>
      <c r="AY503" s="35">
        <f>IF($B503="P",VLOOKUP($E503,'[2]Costeo-JUL26'!$B$9:$CQ$307,AY$1,0),0)</f>
        <v>0.03</v>
      </c>
      <c r="AZ503" s="36">
        <f t="shared" si="235"/>
        <v>2598.4473605999997</v>
      </c>
      <c r="BA503" s="36">
        <f t="shared" si="236"/>
        <v>89213.359380599984</v>
      </c>
      <c r="BB503" s="34">
        <f>IF($B503="P",VLOOKUP($E503,'[2]Costeo-JUL26'!$B$9:$CQ$307,BB$1,0),0)</f>
        <v>902311</v>
      </c>
      <c r="BC503" s="16">
        <f>IF($B503="P",VLOOKUP($E503,'[2]Costeo-JUL26'!$B$9:$CQ$307,BC$1,0),0)*$G503</f>
        <v>2.4395833333333332</v>
      </c>
      <c r="BD503" s="36">
        <f>IF($B503="P",VLOOKUP($E503,'[2]Costeo-JUL26'!$B$9:$CQ$307,BD$1,0),0)*$G503</f>
        <v>9567.1797812500008</v>
      </c>
      <c r="BE503" s="35">
        <f>IF($B503="P",VLOOKUP($E503,'[2]Costeo-JUL26'!$B$9:$CQ$307,BE$1,0),0)</f>
        <v>0.03</v>
      </c>
      <c r="BF503" s="36">
        <f t="shared" si="237"/>
        <v>287.01539343749999</v>
      </c>
      <c r="BG503" s="36">
        <f t="shared" si="238"/>
        <v>9854.1951746875002</v>
      </c>
      <c r="BH503" s="34">
        <f>IF($B503="P",VLOOKUP($E503,'[2]Costeo-JUL26'!$B$9:$CQ$307,BH$1,0),0)</f>
        <v>933089</v>
      </c>
      <c r="BI503" s="16">
        <f>IF($B503="P",VLOOKUP($E503,'[2]Costeo-JUL26'!$B$9:$CQ$307,BI$1,0),0)*$G503</f>
        <v>27.106481481481481</v>
      </c>
      <c r="BJ503" s="36">
        <f>IF($B503="P",VLOOKUP($E503,'[2]Costeo-JUL26'!$B$9:$CQ$307,BJ$1,0),0)*$G503</f>
        <v>20185.4525116144</v>
      </c>
      <c r="BK503" s="35">
        <f>IF(BH503=910319,0,IF($B503="P",VLOOKUP($E503,'[2]Costeo-JUL26'!$B$9:$CQ$307,BK$1,0),0))</f>
        <v>0.02</v>
      </c>
      <c r="BL503" s="36">
        <f t="shared" si="239"/>
        <v>403.70905023228801</v>
      </c>
      <c r="BM503" s="36">
        <f t="shared" si="240"/>
        <v>20589.161561846686</v>
      </c>
      <c r="BN503" s="34">
        <f>IF($B503="P",VLOOKUP($E503,'[2]Costeo-JUL26'!$B$9:$CQ$307,BN$1,0),0)</f>
        <v>0</v>
      </c>
      <c r="BO503" s="16">
        <f>IF($B503="P",VLOOKUP($E503,'[2]Costeo-JUL26'!$B$9:$CQ$307,BO$1,0),0)*$G503</f>
        <v>0</v>
      </c>
      <c r="BP503" s="36">
        <f>IF($B503="P",VLOOKUP($E503,'[2]Costeo-JUL26'!$B$9:$CQ$307,BP$1,0),0)*$G503</f>
        <v>0</v>
      </c>
      <c r="BQ503" s="35">
        <f>IF($B503="P",VLOOKUP($E503,'[2]Costeo-JUL26'!$B$9:$CQ$307,BQ$1,0),0)</f>
        <v>0</v>
      </c>
      <c r="BR503" s="36">
        <f t="shared" si="241"/>
        <v>0</v>
      </c>
      <c r="BS503" s="36">
        <f t="shared" si="242"/>
        <v>0</v>
      </c>
      <c r="BT503" s="34">
        <f>IF($B503="P",VLOOKUP($E503,'[2]Costeo-JUL26'!$B$9:$CQ$307,BT$1,0),0)</f>
        <v>0</v>
      </c>
      <c r="BU503" s="16">
        <f>IF($B503="P",VLOOKUP($E503,'[2]Costeo-JUL26'!$B$9:$CQ$307,BU$1,0),0)*$G503</f>
        <v>0</v>
      </c>
      <c r="BV503" s="36">
        <f>IF($B503="P",VLOOKUP($E503,'[2]Costeo-JUL26'!$B$9:$CQ$307,BV$1,0),0)*$G503</f>
        <v>0</v>
      </c>
      <c r="BW503" s="35">
        <f>IF($B503="P",VLOOKUP($E503,'[2]Costeo-JUL26'!$B$9:$CQ$307,BW$1,0),0)</f>
        <v>0</v>
      </c>
      <c r="BX503" s="36">
        <f t="shared" si="243"/>
        <v>0</v>
      </c>
      <c r="BY503" s="36">
        <f t="shared" si="244"/>
        <v>0</v>
      </c>
      <c r="BZ503" s="34">
        <f>IF($B503="P",VLOOKUP($E503,'[2]Costeo-JUL26'!$B$9:$CQ$307,BZ$1,0),0)</f>
        <v>936704</v>
      </c>
      <c r="CA503" s="16">
        <f>IF($B503="P",VLOOKUP($E503,'[2]Costeo-JUL26'!$B$9:$CQ$307,CA$1,0),0)*$G503</f>
        <v>28.46975983846065</v>
      </c>
      <c r="CB503" s="36">
        <f>IF($B503="P",VLOOKUP($E503,'[2]Costeo-JUL26'!$B$9:$CQ$307,CB$1,0),0)*$G503</f>
        <v>13590.426542868428</v>
      </c>
      <c r="CC503" s="35">
        <f>IF($B503="P",VLOOKUP($E503,'[2]Costeo-JUL26'!$B$9:$CQ$307,CC$1,0),0)</f>
        <v>0.5</v>
      </c>
      <c r="CD503" s="36">
        <f t="shared" si="245"/>
        <v>6795.2132714342142</v>
      </c>
      <c r="CE503" s="36">
        <f t="shared" si="246"/>
        <v>20385.639814302642</v>
      </c>
      <c r="CF503" s="37">
        <f t="shared" si="218"/>
        <v>3088990.5372346216</v>
      </c>
      <c r="CG503" s="36">
        <f>IF($B503="r",VLOOKUP($E503,'[2]Costeo-JUL26'!$B$9:$CQ$307,CG$1,0),0)*$G503</f>
        <v>0</v>
      </c>
      <c r="CH503" s="35">
        <f>VLOOKUP($E503,'[2]TEORICOS (05.26)'!$A$8:$T$251,CH$1,0)</f>
        <v>0</v>
      </c>
      <c r="CI503" s="36">
        <f t="shared" si="247"/>
        <v>0</v>
      </c>
      <c r="CJ503" s="37">
        <f t="shared" si="248"/>
        <v>0</v>
      </c>
      <c r="CM503" s="16">
        <f>SUMIFS('[1]Ajuste Inventario'!$I:$I,'[1]Ajuste Inventario'!$B:$B,E503,'[1]Ajuste Inventario'!$S:$S,D503)*-1</f>
        <v>-0.375</v>
      </c>
      <c r="CN503" s="36">
        <f t="shared" si="219"/>
        <v>-989.2155862194561</v>
      </c>
      <c r="CP503" t="str">
        <f t="shared" si="220"/>
        <v>2463Org.Vtas Lobos</v>
      </c>
      <c r="CQ503" s="10">
        <f t="shared" si="221"/>
        <v>2637.9082299185498</v>
      </c>
    </row>
    <row r="504" spans="1:95" x14ac:dyDescent="0.25">
      <c r="A504" s="30">
        <v>46204</v>
      </c>
      <c r="B504" s="31" t="str">
        <f>VLOOKUP($E504,'[2]TEORICOS (05.26)'!$A$8:$T$251,B$1,0)</f>
        <v>P</v>
      </c>
      <c r="C504" s="32" t="str">
        <f>VLOOKUP($E504,'[2]TEORICOS (05.26)'!$A$8:$T$251,C$1,0)</f>
        <v>Aquarius</v>
      </c>
      <c r="D504" t="s">
        <v>226</v>
      </c>
      <c r="E504">
        <v>2466</v>
      </c>
      <c r="F504" t="s">
        <v>144</v>
      </c>
      <c r="G504" s="16">
        <v>1816</v>
      </c>
      <c r="H504" s="16">
        <v>2878.360000000042</v>
      </c>
      <c r="I504" s="33">
        <v>18999844.79999993</v>
      </c>
      <c r="J504" s="33">
        <v>18844169.939999938</v>
      </c>
      <c r="K504" s="34">
        <f>IF($B504="P",VLOOKUP($E504,'[2]Costeo-JUL26'!$B$9:$CQ$307,K$1,0),0)</f>
        <v>919320</v>
      </c>
      <c r="L504" s="35">
        <f>VLOOKUP($E504,'[2]TEORICOS (05.26)'!$A$8:$T$251,L$1,0)</f>
        <v>0.17</v>
      </c>
      <c r="M504" s="36">
        <f t="shared" si="222"/>
        <v>3203508.8897999898</v>
      </c>
      <c r="N504" s="35">
        <f>IF($B504="P",VLOOKUP($E504,'[2]Costeo-JUL26'!$B$9:$CQ$307,N$1,0),0)</f>
        <v>8.0000000000000002E-3</v>
      </c>
      <c r="O504" s="36">
        <f t="shared" si="223"/>
        <v>25628.071118399919</v>
      </c>
      <c r="P504" s="36">
        <f>IF($B504="P",VLOOKUP($E504,'[2]Costeo-JUL26'!$B$9:$CQ$307,P$1,0),0)*H504</f>
        <v>0</v>
      </c>
      <c r="Q504" s="36">
        <f t="shared" si="224"/>
        <v>3229136.9609183897</v>
      </c>
      <c r="R504" s="34">
        <f>IF($B504="P",VLOOKUP($E504,'[2]Costeo-JUL26'!$B$9:$CQ$307,R$1,0),0)</f>
        <v>902332</v>
      </c>
      <c r="S504" s="16">
        <f>IF($B504="P",VLOOKUP($E504,'[2]Costeo-JUL26'!$B$9:$CQ$307,S$1,0),0)*$G504</f>
        <v>1518.9872894419166</v>
      </c>
      <c r="T504" s="36">
        <f>IF($B504="P",VLOOKUP($E504,'[2]Costeo-JUL26'!$B$9:$CQ$307,T$1,0),0)*$G504</f>
        <v>1059575.4995543652</v>
      </c>
      <c r="U504" s="35">
        <f>IF($B504="P",VLOOKUP($E504,'[2]Costeo-JUL26'!$B$9:$CQ$307,U$1,0),0)</f>
        <v>1.4999999999999999E-2</v>
      </c>
      <c r="V504" s="36">
        <f t="shared" si="225"/>
        <v>15893.632493315477</v>
      </c>
      <c r="W504" s="36">
        <f t="shared" si="226"/>
        <v>1075469.1320476807</v>
      </c>
      <c r="X504" s="34">
        <f>IF($B504="P",VLOOKUP($E504,'[2]Costeo-JUL26'!$B$9:$CQ$307,X$1,0),0)</f>
        <v>0</v>
      </c>
      <c r="Y504" s="16">
        <f>IF($B504="P",VLOOKUP($E504,'[2]Costeo-JUL26'!$B$9:$CQ$307,Y$1,0),0)*$G504</f>
        <v>0</v>
      </c>
      <c r="Z504" s="36">
        <f>IF($B504="P",VLOOKUP($E504,'[2]Costeo-JUL26'!$B$9:$CQ$307,Z$1,0),0)*$G504</f>
        <v>0</v>
      </c>
      <c r="AA504" s="35">
        <f>IF($B504="P",VLOOKUP($E504,'[2]Costeo-JUL26'!$B$9:$CQ$307,AA$1,0),0)</f>
        <v>0</v>
      </c>
      <c r="AB504" s="36">
        <f t="shared" si="227"/>
        <v>0</v>
      </c>
      <c r="AC504" s="36">
        <f t="shared" si="228"/>
        <v>0</v>
      </c>
      <c r="AD504" s="34">
        <f>IF($B504="P",VLOOKUP($E504,'[2]Costeo-JUL26'!$B$9:$CQ$307,AD$1,0),0)</f>
        <v>902257</v>
      </c>
      <c r="AE504" s="16">
        <f>IF($B504="P",VLOOKUP($E504,'[2]Costeo-JUL26'!$B$9:$CQ$307,AE$1,0),0)*$G504</f>
        <v>10896</v>
      </c>
      <c r="AF504" s="36">
        <f>IF($B504="P",VLOOKUP($E504,'[2]Costeo-JUL26'!$B$9:$CQ$307,AF$1,0),0)*$G504</f>
        <v>167223.0912</v>
      </c>
      <c r="AG504" s="35">
        <f>IF($B504="P",VLOOKUP($E504,'[2]Costeo-JUL26'!$B$9:$CQ$307,AG$1,0),0)</f>
        <v>6.0000000000000001E-3</v>
      </c>
      <c r="AH504" s="36">
        <f t="shared" si="229"/>
        <v>1003.3385472</v>
      </c>
      <c r="AI504" s="36">
        <f t="shared" si="230"/>
        <v>168226.42974719999</v>
      </c>
      <c r="AJ504" s="34">
        <f>IF($B504="P",VLOOKUP($E504,'[2]Costeo-JUL26'!$B$9:$CQ$307,AJ$1,0),0)</f>
        <v>940044</v>
      </c>
      <c r="AK504" s="16">
        <f>IF($B504="P",VLOOKUP($E504,'[2]Costeo-JUL26'!$B$9:$CQ$307,AK$1,0),0)*$G504</f>
        <v>10896</v>
      </c>
      <c r="AL504" s="36">
        <f>IF($B504="P",VLOOKUP($E504,'[2]Costeo-JUL26'!$B$9:$CQ$307,AL$1,0),0)*$G504</f>
        <v>93980.615040000004</v>
      </c>
      <c r="AM504" s="35">
        <f>IF($B504="P",VLOOKUP($E504,'[2]Costeo-JUL26'!$B$9:$CQ$307,AM$1,0),0)</f>
        <v>1.7999999999999999E-2</v>
      </c>
      <c r="AN504" s="36">
        <f t="shared" si="231"/>
        <v>1691.65107072</v>
      </c>
      <c r="AO504" s="36">
        <f t="shared" si="232"/>
        <v>95672.266110720011</v>
      </c>
      <c r="AP504" s="34">
        <f>IF($B504="P",VLOOKUP($E504,'[2]Costeo-JUL26'!$B$9:$CQ$307,AP$1,0),0)</f>
        <v>933429</v>
      </c>
      <c r="AQ504" s="16">
        <f>IF($B504="P",VLOOKUP($E504,'[2]Costeo-JUL26'!$B$9:$CQ$307,AQ$1,0),0)*$G504</f>
        <v>10896</v>
      </c>
      <c r="AR504" s="36">
        <f>IF($B504="P",VLOOKUP($E504,'[2]Costeo-JUL26'!$B$9:$CQ$307,AR$1,0),0)*$G504</f>
        <v>1070442.4348800003</v>
      </c>
      <c r="AS504" s="35">
        <f>IF($B504="P",VLOOKUP($E504,'[2]Costeo-JUL26'!$B$9:$CQ$307,AS$1,0),0)</f>
        <v>0.02</v>
      </c>
      <c r="AT504" s="36">
        <f t="shared" si="233"/>
        <v>21408.848697600006</v>
      </c>
      <c r="AU504" s="36">
        <f t="shared" si="234"/>
        <v>1091851.2835776003</v>
      </c>
      <c r="AV504" s="34">
        <f>IF($B504="P",VLOOKUP($E504,'[2]Costeo-JUL26'!$B$9:$CQ$307,AV$1,0),0)</f>
        <v>932438</v>
      </c>
      <c r="AW504" s="16">
        <f>IF($B504="P",VLOOKUP($E504,'[2]Costeo-JUL26'!$B$9:$CQ$307,AW$1,0),0)*$G504</f>
        <v>53.027200000000001</v>
      </c>
      <c r="AX504" s="36">
        <f>IF($B504="P",VLOOKUP($E504,'[2]Costeo-JUL26'!$B$9:$CQ$307,AX$1,0),0)*$G504</f>
        <v>253047.91948800001</v>
      </c>
      <c r="AY504" s="35">
        <f>IF($B504="P",VLOOKUP($E504,'[2]Costeo-JUL26'!$B$9:$CQ$307,AY$1,0),0)</f>
        <v>0.03</v>
      </c>
      <c r="AZ504" s="36">
        <f t="shared" si="235"/>
        <v>7591.4375846399998</v>
      </c>
      <c r="BA504" s="36">
        <f t="shared" si="236"/>
        <v>260639.35707264001</v>
      </c>
      <c r="BB504" s="34">
        <f>IF($B504="P",VLOOKUP($E504,'[2]Costeo-JUL26'!$B$9:$CQ$307,BB$1,0),0)</f>
        <v>902311</v>
      </c>
      <c r="BC504" s="16">
        <f>IF($B504="P",VLOOKUP($E504,'[2]Costeo-JUL26'!$B$9:$CQ$307,BC$1,0),0)*$G504</f>
        <v>7.2964285714285726</v>
      </c>
      <c r="BD504" s="36">
        <f>IF($B504="P",VLOOKUP($E504,'[2]Costeo-JUL26'!$B$9:$CQ$307,BD$1,0),0)*$G504</f>
        <v>28614.002625000008</v>
      </c>
      <c r="BE504" s="35">
        <f>IF($B504="P",VLOOKUP($E504,'[2]Costeo-JUL26'!$B$9:$CQ$307,BE$1,0),0)</f>
        <v>0.03</v>
      </c>
      <c r="BF504" s="36">
        <f t="shared" si="237"/>
        <v>858.42007875000024</v>
      </c>
      <c r="BG504" s="36">
        <f t="shared" si="238"/>
        <v>29472.42270375001</v>
      </c>
      <c r="BH504" s="34">
        <f>IF($B504="P",VLOOKUP($E504,'[2]Costeo-JUL26'!$B$9:$CQ$307,BH$1,0),0)</f>
        <v>933089</v>
      </c>
      <c r="BI504" s="16">
        <f>IF($B504="P",VLOOKUP($E504,'[2]Costeo-JUL26'!$B$9:$CQ$307,BI$1,0),0)*$G504</f>
        <v>48.642857142857139</v>
      </c>
      <c r="BJ504" s="36">
        <f>IF($B504="P",VLOOKUP($E504,'[2]Costeo-JUL26'!$B$9:$CQ$307,BJ$1,0),0)*$G504</f>
        <v>36223.000154305628</v>
      </c>
      <c r="BK504" s="35">
        <f>IF(BH504=910319,0,IF($B504="P",VLOOKUP($E504,'[2]Costeo-JUL26'!$B$9:$CQ$307,BK$1,0),0))</f>
        <v>0.02</v>
      </c>
      <c r="BL504" s="36">
        <f t="shared" si="239"/>
        <v>724.46000308611258</v>
      </c>
      <c r="BM504" s="36">
        <f t="shared" si="240"/>
        <v>36947.460157391739</v>
      </c>
      <c r="BN504" s="34">
        <f>IF($B504="P",VLOOKUP($E504,'[2]Costeo-JUL26'!$B$9:$CQ$307,BN$1,0),0)</f>
        <v>0</v>
      </c>
      <c r="BO504" s="16">
        <f>IF($B504="P",VLOOKUP($E504,'[2]Costeo-JUL26'!$B$9:$CQ$307,BO$1,0),0)*$G504</f>
        <v>0</v>
      </c>
      <c r="BP504" s="36">
        <f>IF($B504="P",VLOOKUP($E504,'[2]Costeo-JUL26'!$B$9:$CQ$307,BP$1,0),0)*$G504</f>
        <v>0</v>
      </c>
      <c r="BQ504" s="35">
        <f>IF($B504="P",VLOOKUP($E504,'[2]Costeo-JUL26'!$B$9:$CQ$307,BQ$1,0),0)</f>
        <v>0</v>
      </c>
      <c r="BR504" s="36">
        <f t="shared" si="241"/>
        <v>0</v>
      </c>
      <c r="BS504" s="36">
        <f t="shared" si="242"/>
        <v>0</v>
      </c>
      <c r="BT504" s="34">
        <f>IF($B504="P",VLOOKUP($E504,'[2]Costeo-JUL26'!$B$9:$CQ$307,BT$1,0),0)</f>
        <v>0</v>
      </c>
      <c r="BU504" s="16">
        <f>IF($B504="P",VLOOKUP($E504,'[2]Costeo-JUL26'!$B$9:$CQ$307,BU$1,0),0)*$G504</f>
        <v>0</v>
      </c>
      <c r="BV504" s="36">
        <f>IF($B504="P",VLOOKUP($E504,'[2]Costeo-JUL26'!$B$9:$CQ$307,BV$1,0),0)*$G504</f>
        <v>0</v>
      </c>
      <c r="BW504" s="35">
        <f>IF($B504="P",VLOOKUP($E504,'[2]Costeo-JUL26'!$B$9:$CQ$307,BW$1,0),0)</f>
        <v>0</v>
      </c>
      <c r="BX504" s="36">
        <f t="shared" si="243"/>
        <v>0</v>
      </c>
      <c r="BY504" s="36">
        <f t="shared" si="244"/>
        <v>0</v>
      </c>
      <c r="BZ504" s="34">
        <f>IF($B504="P",VLOOKUP($E504,'[2]Costeo-JUL26'!$B$9:$CQ$307,BZ$1,0),0)</f>
        <v>936704</v>
      </c>
      <c r="CA504" s="16">
        <f>IF($B504="P",VLOOKUP($E504,'[2]Costeo-JUL26'!$B$9:$CQ$307,CA$1,0),0)*$G504</f>
        <v>99.340255081084734</v>
      </c>
      <c r="CB504" s="36">
        <f>IF($B504="P",VLOOKUP($E504,'[2]Costeo-JUL26'!$B$9:$CQ$307,CB$1,0),0)*$G504</f>
        <v>47421.42002917199</v>
      </c>
      <c r="CC504" s="35">
        <f>IF($B504="P",VLOOKUP($E504,'[2]Costeo-JUL26'!$B$9:$CQ$307,CC$1,0),0)</f>
        <v>0.5</v>
      </c>
      <c r="CD504" s="36">
        <f t="shared" si="245"/>
        <v>23710.710014585995</v>
      </c>
      <c r="CE504" s="36">
        <f t="shared" si="246"/>
        <v>71132.130043757992</v>
      </c>
      <c r="CF504" s="37">
        <f t="shared" si="218"/>
        <v>6058547.442379131</v>
      </c>
      <c r="CG504" s="36">
        <f>IF($B504="r",VLOOKUP($E504,'[2]Costeo-JUL26'!$B$9:$CQ$307,CG$1,0),0)*$G504</f>
        <v>0</v>
      </c>
      <c r="CH504" s="35">
        <f>VLOOKUP($E504,'[2]TEORICOS (05.26)'!$A$8:$T$251,CH$1,0)</f>
        <v>0</v>
      </c>
      <c r="CI504" s="36">
        <f t="shared" si="247"/>
        <v>0</v>
      </c>
      <c r="CJ504" s="37">
        <f t="shared" si="248"/>
        <v>0</v>
      </c>
      <c r="CM504" s="16">
        <f>SUMIFS('[1]Ajuste Inventario'!$I:$I,'[1]Ajuste Inventario'!$B:$B,E504,'[1]Ajuste Inventario'!$S:$S,D504)*-1</f>
        <v>5</v>
      </c>
      <c r="CN504" s="36">
        <f t="shared" si="219"/>
        <v>16681.022693775139</v>
      </c>
      <c r="CP504" t="str">
        <f t="shared" si="220"/>
        <v>2466Org.Vtas Lobos</v>
      </c>
      <c r="CQ504" s="10">
        <f t="shared" si="221"/>
        <v>3336.2045387550279</v>
      </c>
    </row>
    <row r="505" spans="1:95" x14ac:dyDescent="0.25">
      <c r="A505" s="30">
        <v>46204</v>
      </c>
      <c r="B505" s="31" t="str">
        <f>VLOOKUP($E505,'[2]TEORICOS (05.26)'!$A$8:$T$251,B$1,0)</f>
        <v>P</v>
      </c>
      <c r="C505" s="32" t="str">
        <f>VLOOKUP($E505,'[2]TEORICOS (05.26)'!$A$8:$T$251,C$1,0)</f>
        <v>Aquarius</v>
      </c>
      <c r="D505" t="s">
        <v>226</v>
      </c>
      <c r="E505">
        <v>2468</v>
      </c>
      <c r="F505" t="s">
        <v>145</v>
      </c>
      <c r="G505" s="16">
        <v>671</v>
      </c>
      <c r="H505" s="16">
        <v>1595.6379999999965</v>
      </c>
      <c r="I505" s="33">
        <v>9337640.499999959</v>
      </c>
      <c r="J505" s="33">
        <v>9224514.6199999731</v>
      </c>
      <c r="K505" s="34">
        <f>IF($B505="P",VLOOKUP($E505,'[2]Costeo-JUL26'!$B$9:$CQ$307,K$1,0),0)</f>
        <v>919320</v>
      </c>
      <c r="L505" s="35">
        <f>VLOOKUP($E505,'[2]TEORICOS (05.26)'!$A$8:$T$251,L$1,0)</f>
        <v>0.17</v>
      </c>
      <c r="M505" s="36">
        <f t="shared" si="222"/>
        <v>1568167.4853999955</v>
      </c>
      <c r="N505" s="35">
        <f>IF($B505="P",VLOOKUP($E505,'[2]Costeo-JUL26'!$B$9:$CQ$307,N$1,0),0)</f>
        <v>8.0000000000000002E-3</v>
      </c>
      <c r="O505" s="36">
        <f t="shared" si="223"/>
        <v>12545.339883199964</v>
      </c>
      <c r="P505" s="36">
        <f>IF($B505="P",VLOOKUP($E505,'[2]Costeo-JUL26'!$B$9:$CQ$307,P$1,0),0)*H505</f>
        <v>0</v>
      </c>
      <c r="Q505" s="36">
        <f t="shared" si="224"/>
        <v>1580712.8252831954</v>
      </c>
      <c r="R505" s="34">
        <f>IF($B505="P",VLOOKUP($E505,'[2]Costeo-JUL26'!$B$9:$CQ$307,R$1,0),0)</f>
        <v>902332</v>
      </c>
      <c r="S505" s="16">
        <f>IF($B505="P",VLOOKUP($E505,'[2]Costeo-JUL26'!$B$9:$CQ$307,S$1,0),0)*$G505</f>
        <v>841.88364913176702</v>
      </c>
      <c r="T505" s="36">
        <f>IF($B505="P",VLOOKUP($E505,'[2]Costeo-JUL26'!$B$9:$CQ$307,T$1,0),0)*$G505</f>
        <v>587259.21822768089</v>
      </c>
      <c r="U505" s="35">
        <f>IF($B505="P",VLOOKUP($E505,'[2]Costeo-JUL26'!$B$9:$CQ$307,U$1,0),0)</f>
        <v>1.4999999999999999E-2</v>
      </c>
      <c r="V505" s="36">
        <f t="shared" si="225"/>
        <v>8808.8882734152139</v>
      </c>
      <c r="W505" s="36">
        <f t="shared" si="226"/>
        <v>596068.10650109616</v>
      </c>
      <c r="X505" s="34">
        <f>IF($B505="P",VLOOKUP($E505,'[2]Costeo-JUL26'!$B$9:$CQ$307,X$1,0),0)</f>
        <v>0</v>
      </c>
      <c r="Y505" s="16">
        <f>IF($B505="P",VLOOKUP($E505,'[2]Costeo-JUL26'!$B$9:$CQ$307,Y$1,0),0)*$G505</f>
        <v>0</v>
      </c>
      <c r="Z505" s="36">
        <f>IF($B505="P",VLOOKUP($E505,'[2]Costeo-JUL26'!$B$9:$CQ$307,Z$1,0),0)*$G505</f>
        <v>0</v>
      </c>
      <c r="AA505" s="35">
        <f>IF($B505="P",VLOOKUP($E505,'[2]Costeo-JUL26'!$B$9:$CQ$307,AA$1,0),0)</f>
        <v>0</v>
      </c>
      <c r="AB505" s="36">
        <f t="shared" si="227"/>
        <v>0</v>
      </c>
      <c r="AC505" s="36">
        <f t="shared" si="228"/>
        <v>0</v>
      </c>
      <c r="AD505" s="34">
        <f>IF($B505="P",VLOOKUP($E505,'[2]Costeo-JUL26'!$B$9:$CQ$307,AD$1,0),0)</f>
        <v>902257</v>
      </c>
      <c r="AE505" s="16">
        <f>IF($B505="P",VLOOKUP($E505,'[2]Costeo-JUL26'!$B$9:$CQ$307,AE$1,0),0)*$G505</f>
        <v>4026</v>
      </c>
      <c r="AF505" s="36">
        <f>IF($B505="P",VLOOKUP($E505,'[2]Costeo-JUL26'!$B$9:$CQ$307,AF$1,0),0)*$G505</f>
        <v>61787.827200000007</v>
      </c>
      <c r="AG505" s="35">
        <f>IF($B505="P",VLOOKUP($E505,'[2]Costeo-JUL26'!$B$9:$CQ$307,AG$1,0),0)</f>
        <v>6.0000000000000001E-3</v>
      </c>
      <c r="AH505" s="36">
        <f t="shared" si="229"/>
        <v>370.72696320000006</v>
      </c>
      <c r="AI505" s="36">
        <f t="shared" si="230"/>
        <v>62158.554163200009</v>
      </c>
      <c r="AJ505" s="34">
        <f>IF($B505="P",VLOOKUP($E505,'[2]Costeo-JUL26'!$B$9:$CQ$307,AJ$1,0),0)</f>
        <v>940045</v>
      </c>
      <c r="AK505" s="16">
        <f>IF($B505="P",VLOOKUP($E505,'[2]Costeo-JUL26'!$B$9:$CQ$307,AK$1,0),0)*$G505</f>
        <v>4026</v>
      </c>
      <c r="AL505" s="36">
        <f>IF($B505="P",VLOOKUP($E505,'[2]Costeo-JUL26'!$B$9:$CQ$307,AL$1,0),0)*$G505</f>
        <v>50476.860720000011</v>
      </c>
      <c r="AM505" s="35">
        <f>IF($B505="P",VLOOKUP($E505,'[2]Costeo-JUL26'!$B$9:$CQ$307,AM$1,0),0)</f>
        <v>1.7999999999999999E-2</v>
      </c>
      <c r="AN505" s="36">
        <f t="shared" si="231"/>
        <v>908.58349296000017</v>
      </c>
      <c r="AO505" s="36">
        <f t="shared" si="232"/>
        <v>51385.444212960014</v>
      </c>
      <c r="AP505" s="34">
        <f>IF($B505="P",VLOOKUP($E505,'[2]Costeo-JUL26'!$B$9:$CQ$307,AP$1,0),0)</f>
        <v>911881</v>
      </c>
      <c r="AQ505" s="16">
        <f>IF($B505="P",VLOOKUP($E505,'[2]Costeo-JUL26'!$B$9:$CQ$307,AQ$1,0),0)*$G505</f>
        <v>4026</v>
      </c>
      <c r="AR505" s="36">
        <f>IF($B505="P",VLOOKUP($E505,'[2]Costeo-JUL26'!$B$9:$CQ$307,AR$1,0),0)*$G505</f>
        <v>546292.77120909921</v>
      </c>
      <c r="AS505" s="35">
        <f>IF($B505="P",VLOOKUP($E505,'[2]Costeo-JUL26'!$B$9:$CQ$307,AS$1,0),0)</f>
        <v>0.02</v>
      </c>
      <c r="AT505" s="36">
        <f t="shared" si="233"/>
        <v>10925.855424181984</v>
      </c>
      <c r="AU505" s="36">
        <f t="shared" si="234"/>
        <v>557218.62663328124</v>
      </c>
      <c r="AV505" s="34">
        <f>IF($B505="P",VLOOKUP($E505,'[2]Costeo-JUL26'!$B$9:$CQ$307,AV$1,0),0)</f>
        <v>901729</v>
      </c>
      <c r="AW505" s="16">
        <f>IF($B505="P",VLOOKUP($E505,'[2]Costeo-JUL26'!$B$9:$CQ$307,AW$1,0),0)*$G505</f>
        <v>27.578099999999999</v>
      </c>
      <c r="AX505" s="36">
        <f>IF($B505="P",VLOOKUP($E505,'[2]Costeo-JUL26'!$B$9:$CQ$307,AX$1,0),0)*$G505</f>
        <v>131603.796324</v>
      </c>
      <c r="AY505" s="35">
        <f>IF($B505="P",VLOOKUP($E505,'[2]Costeo-JUL26'!$B$9:$CQ$307,AY$1,0),0)</f>
        <v>0.03</v>
      </c>
      <c r="AZ505" s="36">
        <f t="shared" si="235"/>
        <v>3948.1138897199999</v>
      </c>
      <c r="BA505" s="36">
        <f t="shared" si="236"/>
        <v>135551.91021372</v>
      </c>
      <c r="BB505" s="34">
        <f>IF($B505="P",VLOOKUP($E505,'[2]Costeo-JUL26'!$B$9:$CQ$307,BB$1,0),0)</f>
        <v>902311</v>
      </c>
      <c r="BC505" s="16">
        <f>IF($B505="P",VLOOKUP($E505,'[2]Costeo-JUL26'!$B$9:$CQ$307,BC$1,0),0)*$G505</f>
        <v>2.9356250000000004</v>
      </c>
      <c r="BD505" s="36">
        <f>IF($B505="P",VLOOKUP($E505,'[2]Costeo-JUL26'!$B$9:$CQ$307,BD$1,0),0)*$G505</f>
        <v>11512.479103125002</v>
      </c>
      <c r="BE505" s="35">
        <f>IF($B505="P",VLOOKUP($E505,'[2]Costeo-JUL26'!$B$9:$CQ$307,BE$1,0),0)</f>
        <v>0.03</v>
      </c>
      <c r="BF505" s="36">
        <f t="shared" si="237"/>
        <v>345.37437309375008</v>
      </c>
      <c r="BG505" s="36">
        <f t="shared" si="238"/>
        <v>11857.853476218752</v>
      </c>
      <c r="BH505" s="34">
        <f>IF($B505="P",VLOOKUP($E505,'[2]Costeo-JUL26'!$B$9:$CQ$307,BH$1,0),0)</f>
        <v>933089</v>
      </c>
      <c r="BI505" s="16">
        <f>IF($B505="P",VLOOKUP($E505,'[2]Costeo-JUL26'!$B$9:$CQ$307,BI$1,0),0)*$G505</f>
        <v>25.162499999999998</v>
      </c>
      <c r="BJ505" s="36">
        <f>IF($B505="P",VLOOKUP($E505,'[2]Costeo-JUL26'!$B$9:$CQ$307,BJ$1,0),0)*$G505</f>
        <v>18737.822877177703</v>
      </c>
      <c r="BK505" s="35">
        <f>IF(BH505=910319,0,IF($B505="P",VLOOKUP($E505,'[2]Costeo-JUL26'!$B$9:$CQ$307,BK$1,0),0))</f>
        <v>0.02</v>
      </c>
      <c r="BL505" s="36">
        <f t="shared" si="239"/>
        <v>374.75645754355406</v>
      </c>
      <c r="BM505" s="36">
        <f t="shared" si="240"/>
        <v>19112.579334721257</v>
      </c>
      <c r="BN505" s="34">
        <f>IF($B505="P",VLOOKUP($E505,'[2]Costeo-JUL26'!$B$9:$CQ$307,BN$1,0),0)</f>
        <v>0</v>
      </c>
      <c r="BO505" s="16">
        <f>IF($B505="P",VLOOKUP($E505,'[2]Costeo-JUL26'!$B$9:$CQ$307,BO$1,0),0)*$G505</f>
        <v>0</v>
      </c>
      <c r="BP505" s="36">
        <f>IF($B505="P",VLOOKUP($E505,'[2]Costeo-JUL26'!$B$9:$CQ$307,BP$1,0),0)*$G505</f>
        <v>0</v>
      </c>
      <c r="BQ505" s="35">
        <f>IF($B505="P",VLOOKUP($E505,'[2]Costeo-JUL26'!$B$9:$CQ$307,BQ$1,0),0)</f>
        <v>0</v>
      </c>
      <c r="BR505" s="36">
        <f t="shared" si="241"/>
        <v>0</v>
      </c>
      <c r="BS505" s="36">
        <f t="shared" si="242"/>
        <v>0</v>
      </c>
      <c r="BT505" s="34">
        <f>IF($B505="P",VLOOKUP($E505,'[2]Costeo-JUL26'!$B$9:$CQ$307,BT$1,0),0)</f>
        <v>0</v>
      </c>
      <c r="BU505" s="16">
        <f>IF($B505="P",VLOOKUP($E505,'[2]Costeo-JUL26'!$B$9:$CQ$307,BU$1,0),0)*$G505</f>
        <v>0</v>
      </c>
      <c r="BV505" s="36">
        <f>IF($B505="P",VLOOKUP($E505,'[2]Costeo-JUL26'!$B$9:$CQ$307,BV$1,0),0)*$G505</f>
        <v>0</v>
      </c>
      <c r="BW505" s="35">
        <f>IF($B505="P",VLOOKUP($E505,'[2]Costeo-JUL26'!$B$9:$CQ$307,BW$1,0),0)</f>
        <v>0</v>
      </c>
      <c r="BX505" s="36">
        <f t="shared" si="243"/>
        <v>0</v>
      </c>
      <c r="BY505" s="36">
        <f t="shared" si="244"/>
        <v>0</v>
      </c>
      <c r="BZ505" s="34">
        <f>IF($B505="P",VLOOKUP($E505,'[2]Costeo-JUL26'!$B$9:$CQ$307,BZ$1,0),0)</f>
        <v>936704</v>
      </c>
      <c r="CA505" s="16">
        <f>IF($B505="P",VLOOKUP($E505,'[2]Costeo-JUL26'!$B$9:$CQ$307,CA$1,0),0)*$G505</f>
        <v>55.058351728585777</v>
      </c>
      <c r="CB505" s="36">
        <f>IF($B505="P",VLOOKUP($E505,'[2]Costeo-JUL26'!$B$9:$CQ$307,CB$1,0),0)*$G505</f>
        <v>26282.852015066961</v>
      </c>
      <c r="CC505" s="35">
        <f>IF($B505="P",VLOOKUP($E505,'[2]Costeo-JUL26'!$B$9:$CQ$307,CC$1,0),0)</f>
        <v>0.5</v>
      </c>
      <c r="CD505" s="36">
        <f t="shared" si="245"/>
        <v>13141.426007533481</v>
      </c>
      <c r="CE505" s="36">
        <f t="shared" si="246"/>
        <v>39424.27802260044</v>
      </c>
      <c r="CF505" s="37">
        <f t="shared" si="218"/>
        <v>3053490.1778409937</v>
      </c>
      <c r="CG505" s="36">
        <f>IF($B505="r",VLOOKUP($E505,'[2]Costeo-JUL26'!$B$9:$CQ$307,CG$1,0),0)*$G505</f>
        <v>0</v>
      </c>
      <c r="CH505" s="35">
        <f>VLOOKUP($E505,'[2]TEORICOS (05.26)'!$A$8:$T$251,CH$1,0)</f>
        <v>0</v>
      </c>
      <c r="CI505" s="36">
        <f t="shared" si="247"/>
        <v>0</v>
      </c>
      <c r="CJ505" s="37">
        <f t="shared" si="248"/>
        <v>0</v>
      </c>
      <c r="CM505" s="16">
        <f>SUMIFS('[1]Ajuste Inventario'!$I:$I,'[1]Ajuste Inventario'!$B:$B,E505,'[1]Ajuste Inventario'!$S:$S,D505)*-1</f>
        <v>0.99999999999999967</v>
      </c>
      <c r="CN505" s="36">
        <f t="shared" si="219"/>
        <v>4550.6560027436553</v>
      </c>
      <c r="CP505" t="str">
        <f t="shared" si="220"/>
        <v>2468Org.Vtas Lobos</v>
      </c>
      <c r="CQ505" s="10">
        <f t="shared" si="221"/>
        <v>4550.6560027436572</v>
      </c>
    </row>
    <row r="506" spans="1:95" x14ac:dyDescent="0.25">
      <c r="A506" s="30">
        <v>46204</v>
      </c>
      <c r="B506" s="31" t="str">
        <f>VLOOKUP($E506,'[2]TEORICOS (05.26)'!$A$8:$T$251,B$1,0)</f>
        <v>P</v>
      </c>
      <c r="C506" s="32" t="str">
        <f>VLOOKUP($E506,'[2]TEORICOS (05.26)'!$A$8:$T$251,C$1,0)</f>
        <v>Aquarius</v>
      </c>
      <c r="D506" t="s">
        <v>226</v>
      </c>
      <c r="E506">
        <v>2473</v>
      </c>
      <c r="F506" t="s">
        <v>146</v>
      </c>
      <c r="G506" s="16">
        <v>963</v>
      </c>
      <c r="H506" s="16">
        <v>677.95199999999807</v>
      </c>
      <c r="I506" s="33">
        <v>8909338.0800000448</v>
      </c>
      <c r="J506" s="33">
        <v>8719498.440000046</v>
      </c>
      <c r="K506" s="34">
        <f>IF($B506="P",VLOOKUP($E506,'[2]Costeo-JUL26'!$B$9:$CQ$307,K$1,0),0)</f>
        <v>919319</v>
      </c>
      <c r="L506" s="35">
        <f>VLOOKUP($E506,'[2]TEORICOS (05.26)'!$A$8:$T$251,L$1,0)</f>
        <v>0.17</v>
      </c>
      <c r="M506" s="36">
        <f t="shared" si="222"/>
        <v>1482314.7348000079</v>
      </c>
      <c r="N506" s="35">
        <f>IF($B506="P",VLOOKUP($E506,'[2]Costeo-JUL26'!$B$9:$CQ$307,N$1,0),0)</f>
        <v>8.0000000000000002E-3</v>
      </c>
      <c r="O506" s="36">
        <f t="shared" si="223"/>
        <v>11858.517878400064</v>
      </c>
      <c r="P506" s="36">
        <f>IF($B506="P",VLOOKUP($E506,'[2]Costeo-JUL26'!$B$9:$CQ$307,P$1,0),0)*H506</f>
        <v>0</v>
      </c>
      <c r="Q506" s="36">
        <f t="shared" si="224"/>
        <v>1494173.2526784081</v>
      </c>
      <c r="R506" s="34">
        <f>IF($B506="P",VLOOKUP($E506,'[2]Costeo-JUL26'!$B$9:$CQ$307,R$1,0),0)</f>
        <v>902332</v>
      </c>
      <c r="S506" s="16">
        <f>IF($B506="P",VLOOKUP($E506,'[2]Costeo-JUL26'!$B$9:$CQ$307,S$1,0),0)*$G506</f>
        <v>354.4918470574579</v>
      </c>
      <c r="T506" s="36">
        <f>IF($B506="P",VLOOKUP($E506,'[2]Costeo-JUL26'!$B$9:$CQ$307,T$1,0),0)*$G506</f>
        <v>247277.16850866925</v>
      </c>
      <c r="U506" s="35">
        <f>IF($B506="P",VLOOKUP($E506,'[2]Costeo-JUL26'!$B$9:$CQ$307,U$1,0),0)</f>
        <v>1.4999999999999999E-2</v>
      </c>
      <c r="V506" s="36">
        <f t="shared" si="225"/>
        <v>3709.1575276300387</v>
      </c>
      <c r="W506" s="36">
        <f t="shared" si="226"/>
        <v>250986.32603629929</v>
      </c>
      <c r="X506" s="34">
        <f>IF($B506="P",VLOOKUP($E506,'[2]Costeo-JUL26'!$B$9:$CQ$307,X$1,0),0)</f>
        <v>0</v>
      </c>
      <c r="Y506" s="16">
        <f>IF($B506="P",VLOOKUP($E506,'[2]Costeo-JUL26'!$B$9:$CQ$307,Y$1,0),0)*$G506</f>
        <v>0</v>
      </c>
      <c r="Z506" s="36">
        <f>IF($B506="P",VLOOKUP($E506,'[2]Costeo-JUL26'!$B$9:$CQ$307,Z$1,0),0)*$G506</f>
        <v>0</v>
      </c>
      <c r="AA506" s="35">
        <f>IF($B506="P",VLOOKUP($E506,'[2]Costeo-JUL26'!$B$9:$CQ$307,AA$1,0),0)</f>
        <v>0</v>
      </c>
      <c r="AB506" s="36">
        <f t="shared" si="227"/>
        <v>0</v>
      </c>
      <c r="AC506" s="36">
        <f t="shared" si="228"/>
        <v>0</v>
      </c>
      <c r="AD506" s="34">
        <f>IF($B506="P",VLOOKUP($E506,'[2]Costeo-JUL26'!$B$9:$CQ$307,AD$1,0),0)</f>
        <v>902257</v>
      </c>
      <c r="AE506" s="16">
        <f>IF($B506="P",VLOOKUP($E506,'[2]Costeo-JUL26'!$B$9:$CQ$307,AE$1,0),0)*$G506</f>
        <v>7704</v>
      </c>
      <c r="AF506" s="36">
        <f>IF($B506="P",VLOOKUP($E506,'[2]Costeo-JUL26'!$B$9:$CQ$307,AF$1,0),0)*$G506</f>
        <v>118234.8288</v>
      </c>
      <c r="AG506" s="35">
        <f>IF($B506="P",VLOOKUP($E506,'[2]Costeo-JUL26'!$B$9:$CQ$307,AG$1,0),0)</f>
        <v>6.0000000000000001E-3</v>
      </c>
      <c r="AH506" s="36">
        <f t="shared" si="229"/>
        <v>709.40897280000002</v>
      </c>
      <c r="AI506" s="36">
        <f t="shared" si="230"/>
        <v>118944.2377728</v>
      </c>
      <c r="AJ506" s="34">
        <f>IF($B506="P",VLOOKUP($E506,'[2]Costeo-JUL26'!$B$9:$CQ$307,AJ$1,0),0)</f>
        <v>919019</v>
      </c>
      <c r="AK506" s="16">
        <f>IF($B506="P",VLOOKUP($E506,'[2]Costeo-JUL26'!$B$9:$CQ$307,AK$1,0),0)*$G506</f>
        <v>7704</v>
      </c>
      <c r="AL506" s="36">
        <f>IF($B506="P",VLOOKUP($E506,'[2]Costeo-JUL26'!$B$9:$CQ$307,AL$1,0),0)*$G506</f>
        <v>45465.155872005314</v>
      </c>
      <c r="AM506" s="35">
        <f>IF($B506="P",VLOOKUP($E506,'[2]Costeo-JUL26'!$B$9:$CQ$307,AM$1,0),0)</f>
        <v>1.7999999999999999E-2</v>
      </c>
      <c r="AN506" s="36">
        <f t="shared" si="231"/>
        <v>818.37280569609561</v>
      </c>
      <c r="AO506" s="36">
        <f t="shared" si="232"/>
        <v>46283.528677701412</v>
      </c>
      <c r="AP506" s="34">
        <f>IF($B506="P",VLOOKUP($E506,'[2]Costeo-JUL26'!$B$9:$CQ$307,AP$1,0),0)</f>
        <v>901569</v>
      </c>
      <c r="AQ506" s="16">
        <f>IF($B506="P",VLOOKUP($E506,'[2]Costeo-JUL26'!$B$9:$CQ$307,AQ$1,0),0)*$G506</f>
        <v>7704</v>
      </c>
      <c r="AR506" s="36">
        <f>IF($B506="P",VLOOKUP($E506,'[2]Costeo-JUL26'!$B$9:$CQ$307,AR$1,0),0)*$G506</f>
        <v>501029.79411522631</v>
      </c>
      <c r="AS506" s="35">
        <f>IF($B506="P",VLOOKUP($E506,'[2]Costeo-JUL26'!$B$9:$CQ$307,AS$1,0),0)</f>
        <v>0.02</v>
      </c>
      <c r="AT506" s="36">
        <f t="shared" si="233"/>
        <v>10020.595882304526</v>
      </c>
      <c r="AU506" s="36">
        <f t="shared" si="234"/>
        <v>511050.38999753084</v>
      </c>
      <c r="AV506" s="34">
        <f>IF($B506="P",VLOOKUP($E506,'[2]Costeo-JUL26'!$B$9:$CQ$307,AV$1,0),0)</f>
        <v>932436</v>
      </c>
      <c r="AW506" s="16">
        <f>IF($B506="P",VLOOKUP($E506,'[2]Costeo-JUL26'!$B$9:$CQ$307,AW$1,0),0)*$G506</f>
        <v>14.926500000000001</v>
      </c>
      <c r="AX506" s="36">
        <f>IF($B506="P",VLOOKUP($E506,'[2]Costeo-JUL26'!$B$9:$CQ$307,AX$1,0),0)*$G506</f>
        <v>71229.855059999987</v>
      </c>
      <c r="AY506" s="35">
        <f>IF($B506="P",VLOOKUP($E506,'[2]Costeo-JUL26'!$B$9:$CQ$307,AY$1,0),0)</f>
        <v>0.03</v>
      </c>
      <c r="AZ506" s="36">
        <f t="shared" si="235"/>
        <v>2136.8956517999995</v>
      </c>
      <c r="BA506" s="36">
        <f t="shared" si="236"/>
        <v>73366.750711799992</v>
      </c>
      <c r="BB506" s="34">
        <f>IF($B506="P",VLOOKUP($E506,'[2]Costeo-JUL26'!$B$9:$CQ$307,BB$1,0),0)</f>
        <v>902311</v>
      </c>
      <c r="BC506" s="16">
        <f>IF($B506="P",VLOOKUP($E506,'[2]Costeo-JUL26'!$B$9:$CQ$307,BC$1,0),0)*$G506</f>
        <v>2.0062500000000001</v>
      </c>
      <c r="BD506" s="36">
        <f>IF($B506="P",VLOOKUP($E506,'[2]Costeo-JUL26'!$B$9:$CQ$307,BD$1,0),0)*$G506</f>
        <v>7867.8002812500008</v>
      </c>
      <c r="BE506" s="35">
        <f>IF($B506="P",VLOOKUP($E506,'[2]Costeo-JUL26'!$B$9:$CQ$307,BE$1,0),0)</f>
        <v>0.03</v>
      </c>
      <c r="BF506" s="36">
        <f t="shared" si="237"/>
        <v>236.03400843750001</v>
      </c>
      <c r="BG506" s="36">
        <f t="shared" si="238"/>
        <v>8103.834289687501</v>
      </c>
      <c r="BH506" s="34">
        <f>IF($B506="P",VLOOKUP($E506,'[2]Costeo-JUL26'!$B$9:$CQ$307,BH$1,0),0)</f>
        <v>933089</v>
      </c>
      <c r="BI506" s="16">
        <f>IF($B506="P",VLOOKUP($E506,'[2]Costeo-JUL26'!$B$9:$CQ$307,BI$1,0),0)*$G506</f>
        <v>22.291666666666664</v>
      </c>
      <c r="BJ506" s="36">
        <f>IF($B506="P",VLOOKUP($E506,'[2]Costeo-JUL26'!$B$9:$CQ$307,BJ$1,0),0)*$G506</f>
        <v>16599.992116724738</v>
      </c>
      <c r="BK506" s="35">
        <f>IF(BH506=910319,0,IF($B506="P",VLOOKUP($E506,'[2]Costeo-JUL26'!$B$9:$CQ$307,BK$1,0),0))</f>
        <v>0.02</v>
      </c>
      <c r="BL506" s="36">
        <f t="shared" si="239"/>
        <v>331.99984233449476</v>
      </c>
      <c r="BM506" s="36">
        <f t="shared" si="240"/>
        <v>16931.991959059233</v>
      </c>
      <c r="BN506" s="34">
        <f>IF($B506="P",VLOOKUP($E506,'[2]Costeo-JUL26'!$B$9:$CQ$307,BN$1,0),0)</f>
        <v>0</v>
      </c>
      <c r="BO506" s="16">
        <f>IF($B506="P",VLOOKUP($E506,'[2]Costeo-JUL26'!$B$9:$CQ$307,BO$1,0),0)*$G506</f>
        <v>0</v>
      </c>
      <c r="BP506" s="36">
        <f>IF($B506="P",VLOOKUP($E506,'[2]Costeo-JUL26'!$B$9:$CQ$307,BP$1,0),0)*$G506</f>
        <v>0</v>
      </c>
      <c r="BQ506" s="35">
        <f>IF($B506="P",VLOOKUP($E506,'[2]Costeo-JUL26'!$B$9:$CQ$307,BQ$1,0),0)</f>
        <v>0</v>
      </c>
      <c r="BR506" s="36">
        <f t="shared" si="241"/>
        <v>0</v>
      </c>
      <c r="BS506" s="36">
        <f t="shared" si="242"/>
        <v>0</v>
      </c>
      <c r="BT506" s="34">
        <f>IF($B506="P",VLOOKUP($E506,'[2]Costeo-JUL26'!$B$9:$CQ$307,BT$1,0),0)</f>
        <v>0</v>
      </c>
      <c r="BU506" s="16">
        <f>IF($B506="P",VLOOKUP($E506,'[2]Costeo-JUL26'!$B$9:$CQ$307,BU$1,0),0)*$G506</f>
        <v>0</v>
      </c>
      <c r="BV506" s="36">
        <f>IF($B506="P",VLOOKUP($E506,'[2]Costeo-JUL26'!$B$9:$CQ$307,BV$1,0),0)*$G506</f>
        <v>0</v>
      </c>
      <c r="BW506" s="35">
        <f>IF($B506="P",VLOOKUP($E506,'[2]Costeo-JUL26'!$B$9:$CQ$307,BW$1,0),0)</f>
        <v>0</v>
      </c>
      <c r="BX506" s="36">
        <f t="shared" si="243"/>
        <v>0</v>
      </c>
      <c r="BY506" s="36">
        <f t="shared" si="244"/>
        <v>0</v>
      </c>
      <c r="BZ506" s="34">
        <f>IF($B506="P",VLOOKUP($E506,'[2]Costeo-JUL26'!$B$9:$CQ$307,BZ$1,0),0)</f>
        <v>936704</v>
      </c>
      <c r="CA506" s="16">
        <f>IF($B506="P",VLOOKUP($E506,'[2]Costeo-JUL26'!$B$9:$CQ$307,CA$1,0),0)*$G506</f>
        <v>23.412791395762259</v>
      </c>
      <c r="CB506" s="36">
        <f>IF($B506="P",VLOOKUP($E506,'[2]Costeo-JUL26'!$B$9:$CQ$307,CB$1,0),0)*$G506</f>
        <v>11176.413971633045</v>
      </c>
      <c r="CC506" s="35">
        <f>IF($B506="P",VLOOKUP($E506,'[2]Costeo-JUL26'!$B$9:$CQ$307,CC$1,0),0)</f>
        <v>0.5</v>
      </c>
      <c r="CD506" s="36">
        <f t="shared" si="245"/>
        <v>5588.2069858165223</v>
      </c>
      <c r="CE506" s="36">
        <f t="shared" si="246"/>
        <v>16764.620957449566</v>
      </c>
      <c r="CF506" s="37">
        <f t="shared" si="218"/>
        <v>2536604.9330807361</v>
      </c>
      <c r="CG506" s="36">
        <f>IF($B506="r",VLOOKUP($E506,'[2]Costeo-JUL26'!$B$9:$CQ$307,CG$1,0),0)*$G506</f>
        <v>0</v>
      </c>
      <c r="CH506" s="35">
        <f>VLOOKUP($E506,'[2]TEORICOS (05.26)'!$A$8:$T$251,CH$1,0)</f>
        <v>0</v>
      </c>
      <c r="CI506" s="36">
        <f t="shared" si="247"/>
        <v>0</v>
      </c>
      <c r="CJ506" s="37">
        <f t="shared" si="248"/>
        <v>0</v>
      </c>
      <c r="CM506" s="16">
        <f>SUMIFS('[1]Ajuste Inventario'!$I:$I,'[1]Ajuste Inventario'!$B:$B,E506,'[1]Ajuste Inventario'!$S:$S,D506)*-1</f>
        <v>3</v>
      </c>
      <c r="CN506" s="36">
        <f t="shared" si="219"/>
        <v>7902.1960532110161</v>
      </c>
      <c r="CP506" t="str">
        <f t="shared" si="220"/>
        <v>2473Org.Vtas Lobos</v>
      </c>
      <c r="CQ506" s="10">
        <f t="shared" si="221"/>
        <v>2634.0653510703387</v>
      </c>
    </row>
    <row r="507" spans="1:95" x14ac:dyDescent="0.25">
      <c r="A507" s="30">
        <v>46204</v>
      </c>
      <c r="B507" s="31" t="str">
        <f>VLOOKUP($E507,'[2]TEORICOS (05.26)'!$A$8:$T$251,B$1,0)</f>
        <v>P</v>
      </c>
      <c r="C507" s="32" t="str">
        <f>VLOOKUP($E507,'[2]TEORICOS (05.26)'!$A$8:$T$251,C$1,0)</f>
        <v>Aquarius</v>
      </c>
      <c r="D507" t="s">
        <v>226</v>
      </c>
      <c r="E507">
        <v>2476</v>
      </c>
      <c r="F507" t="s">
        <v>147</v>
      </c>
      <c r="G507" s="16">
        <v>1189.8330000000001</v>
      </c>
      <c r="H507" s="16">
        <v>1885.8853050000221</v>
      </c>
      <c r="I507" s="33">
        <v>12561358.359999958</v>
      </c>
      <c r="J507" s="33">
        <v>12476725.269999962</v>
      </c>
      <c r="K507" s="34">
        <f>IF($B507="P",VLOOKUP($E507,'[2]Costeo-JUL26'!$B$9:$CQ$307,K$1,0),0)</f>
        <v>919319</v>
      </c>
      <c r="L507" s="35">
        <f>VLOOKUP($E507,'[2]TEORICOS (05.26)'!$A$8:$T$251,L$1,0)</f>
        <v>0.17</v>
      </c>
      <c r="M507" s="36">
        <f t="shared" si="222"/>
        <v>2121043.2958999937</v>
      </c>
      <c r="N507" s="35">
        <f>IF($B507="P",VLOOKUP($E507,'[2]Costeo-JUL26'!$B$9:$CQ$307,N$1,0),0)</f>
        <v>8.0000000000000002E-3</v>
      </c>
      <c r="O507" s="36">
        <f t="shared" si="223"/>
        <v>16968.346367199949</v>
      </c>
      <c r="P507" s="36">
        <f>IF($B507="P",VLOOKUP($E507,'[2]Costeo-JUL26'!$B$9:$CQ$307,P$1,0),0)*H507</f>
        <v>0</v>
      </c>
      <c r="Q507" s="36">
        <f t="shared" si="224"/>
        <v>2138011.6422671936</v>
      </c>
      <c r="R507" s="34">
        <f>IF($B507="P",VLOOKUP($E507,'[2]Costeo-JUL26'!$B$9:$CQ$307,R$1,0),0)</f>
        <v>902332</v>
      </c>
      <c r="S507" s="16">
        <f>IF($B507="P",VLOOKUP($E507,'[2]Costeo-JUL26'!$B$9:$CQ$307,S$1,0),0)*$G507</f>
        <v>985.48153705587913</v>
      </c>
      <c r="T507" s="36">
        <f>IF($B507="P",VLOOKUP($E507,'[2]Costeo-JUL26'!$B$9:$CQ$307,T$1,0),0)*$G507</f>
        <v>687426.48420134454</v>
      </c>
      <c r="U507" s="35">
        <f>IF($B507="P",VLOOKUP($E507,'[2]Costeo-JUL26'!$B$9:$CQ$307,U$1,0),0)</f>
        <v>1.4999999999999999E-2</v>
      </c>
      <c r="V507" s="36">
        <f t="shared" si="225"/>
        <v>10311.397263020168</v>
      </c>
      <c r="W507" s="36">
        <f t="shared" si="226"/>
        <v>697737.88146436471</v>
      </c>
      <c r="X507" s="34">
        <f>IF($B507="P",VLOOKUP($E507,'[2]Costeo-JUL26'!$B$9:$CQ$307,X$1,0),0)</f>
        <v>0</v>
      </c>
      <c r="Y507" s="16">
        <f>IF($B507="P",VLOOKUP($E507,'[2]Costeo-JUL26'!$B$9:$CQ$307,Y$1,0),0)*$G507</f>
        <v>0</v>
      </c>
      <c r="Z507" s="36">
        <f>IF($B507="P",VLOOKUP($E507,'[2]Costeo-JUL26'!$B$9:$CQ$307,Z$1,0),0)*$G507</f>
        <v>0</v>
      </c>
      <c r="AA507" s="35">
        <f>IF($B507="P",VLOOKUP($E507,'[2]Costeo-JUL26'!$B$9:$CQ$307,AA$1,0),0)</f>
        <v>0</v>
      </c>
      <c r="AB507" s="36">
        <f t="shared" si="227"/>
        <v>0</v>
      </c>
      <c r="AC507" s="36">
        <f t="shared" si="228"/>
        <v>0</v>
      </c>
      <c r="AD507" s="34">
        <f>IF($B507="P",VLOOKUP($E507,'[2]Costeo-JUL26'!$B$9:$CQ$307,AD$1,0),0)</f>
        <v>902257</v>
      </c>
      <c r="AE507" s="16">
        <f>IF($B507="P",VLOOKUP($E507,'[2]Costeo-JUL26'!$B$9:$CQ$307,AE$1,0),0)*$G507</f>
        <v>7138.9980000000005</v>
      </c>
      <c r="AF507" s="36">
        <f>IF($B507="P",VLOOKUP($E507,'[2]Costeo-JUL26'!$B$9:$CQ$307,AF$1,0),0)*$G507</f>
        <v>109563.63010560001</v>
      </c>
      <c r="AG507" s="35">
        <f>IF($B507="P",VLOOKUP($E507,'[2]Costeo-JUL26'!$B$9:$CQ$307,AG$1,0),0)</f>
        <v>6.0000000000000001E-3</v>
      </c>
      <c r="AH507" s="36">
        <f t="shared" si="229"/>
        <v>657.3817806336001</v>
      </c>
      <c r="AI507" s="36">
        <f t="shared" si="230"/>
        <v>110221.01188623361</v>
      </c>
      <c r="AJ507" s="34">
        <f>IF($B507="P",VLOOKUP($E507,'[2]Costeo-JUL26'!$B$9:$CQ$307,AJ$1,0),0)</f>
        <v>919016</v>
      </c>
      <c r="AK507" s="16">
        <f>IF($B507="P",VLOOKUP($E507,'[2]Costeo-JUL26'!$B$9:$CQ$307,AK$1,0),0)*$G507</f>
        <v>7138.9980000000005</v>
      </c>
      <c r="AL507" s="36">
        <f>IF($B507="P",VLOOKUP($E507,'[2]Costeo-JUL26'!$B$9:$CQ$307,AL$1,0),0)*$G507</f>
        <v>61575.571109520009</v>
      </c>
      <c r="AM507" s="35">
        <f>IF($B507="P",VLOOKUP($E507,'[2]Costeo-JUL26'!$B$9:$CQ$307,AM$1,0),0)</f>
        <v>1.7999999999999999E-2</v>
      </c>
      <c r="AN507" s="36">
        <f t="shared" si="231"/>
        <v>1108.3602799713601</v>
      </c>
      <c r="AO507" s="36">
        <f t="shared" si="232"/>
        <v>62683.931389491372</v>
      </c>
      <c r="AP507" s="34">
        <f>IF($B507="P",VLOOKUP($E507,'[2]Costeo-JUL26'!$B$9:$CQ$307,AP$1,0),0)</f>
        <v>933429</v>
      </c>
      <c r="AQ507" s="16">
        <f>IF($B507="P",VLOOKUP($E507,'[2]Costeo-JUL26'!$B$9:$CQ$307,AQ$1,0),0)*$G507</f>
        <v>7138.9980000000005</v>
      </c>
      <c r="AR507" s="36">
        <f>IF($B507="P",VLOOKUP($E507,'[2]Costeo-JUL26'!$B$9:$CQ$307,AR$1,0),0)*$G507</f>
        <v>701347.87093644019</v>
      </c>
      <c r="AS507" s="35">
        <f>IF($B507="P",VLOOKUP($E507,'[2]Costeo-JUL26'!$B$9:$CQ$307,AS$1,0),0)</f>
        <v>0.02</v>
      </c>
      <c r="AT507" s="36">
        <f t="shared" si="233"/>
        <v>14026.957418728804</v>
      </c>
      <c r="AU507" s="36">
        <f t="shared" si="234"/>
        <v>715374.82835516904</v>
      </c>
      <c r="AV507" s="34">
        <f>IF($B507="P",VLOOKUP($E507,'[2]Costeo-JUL26'!$B$9:$CQ$307,AV$1,0),0)</f>
        <v>932438</v>
      </c>
      <c r="AW507" s="16">
        <f>IF($B507="P",VLOOKUP($E507,'[2]Costeo-JUL26'!$B$9:$CQ$307,AW$1,0),0)*$G507</f>
        <v>34.743123600000004</v>
      </c>
      <c r="AX507" s="36">
        <f>IF($B507="P",VLOOKUP($E507,'[2]Costeo-JUL26'!$B$9:$CQ$307,AX$1,0),0)*$G507</f>
        <v>165795.57554414403</v>
      </c>
      <c r="AY507" s="35">
        <f>IF($B507="P",VLOOKUP($E507,'[2]Costeo-JUL26'!$B$9:$CQ$307,AY$1,0),0)</f>
        <v>0.03</v>
      </c>
      <c r="AZ507" s="36">
        <f t="shared" si="235"/>
        <v>4973.8672663243206</v>
      </c>
      <c r="BA507" s="36">
        <f t="shared" si="236"/>
        <v>170769.44281046835</v>
      </c>
      <c r="BB507" s="34">
        <f>IF($B507="P",VLOOKUP($E507,'[2]Costeo-JUL26'!$B$9:$CQ$307,BB$1,0),0)</f>
        <v>902311</v>
      </c>
      <c r="BC507" s="16">
        <f>IF($B507="P",VLOOKUP($E507,'[2]Costeo-JUL26'!$B$9:$CQ$307,BC$1,0),0)*$G507</f>
        <v>4.7805790178571437</v>
      </c>
      <c r="BD507" s="36">
        <f>IF($B507="P",VLOOKUP($E507,'[2]Costeo-JUL26'!$B$9:$CQ$307,BD$1,0),0)*$G507</f>
        <v>18747.733802484381</v>
      </c>
      <c r="BE507" s="35">
        <f>IF($B507="P",VLOOKUP($E507,'[2]Costeo-JUL26'!$B$9:$CQ$307,BE$1,0),0)</f>
        <v>0.03</v>
      </c>
      <c r="BF507" s="36">
        <f t="shared" si="237"/>
        <v>562.43201407453137</v>
      </c>
      <c r="BG507" s="36">
        <f t="shared" si="238"/>
        <v>19310.165816558914</v>
      </c>
      <c r="BH507" s="34">
        <f>IF($B507="P",VLOOKUP($E507,'[2]Costeo-JUL26'!$B$9:$CQ$307,BH$1,0),0)</f>
        <v>933089</v>
      </c>
      <c r="BI507" s="16">
        <f>IF($B507="P",VLOOKUP($E507,'[2]Costeo-JUL26'!$B$9:$CQ$307,BI$1,0),0)*$G507</f>
        <v>31.870526785714286</v>
      </c>
      <c r="BJ507" s="36">
        <f>IF($B507="P",VLOOKUP($E507,'[2]Costeo-JUL26'!$B$9:$CQ$307,BJ$1,0),0)*$G507</f>
        <v>23733.106245923969</v>
      </c>
      <c r="BK507" s="35">
        <f>IF(BH507=910319,0,IF($B507="P",VLOOKUP($E507,'[2]Costeo-JUL26'!$B$9:$CQ$307,BK$1,0),0))</f>
        <v>0.02</v>
      </c>
      <c r="BL507" s="36">
        <f t="shared" si="239"/>
        <v>474.66212491847938</v>
      </c>
      <c r="BM507" s="36">
        <f t="shared" si="240"/>
        <v>24207.768370842448</v>
      </c>
      <c r="BN507" s="34">
        <f>IF($B507="P",VLOOKUP($E507,'[2]Costeo-JUL26'!$B$9:$CQ$307,BN$1,0),0)</f>
        <v>0</v>
      </c>
      <c r="BO507" s="16">
        <f>IF($B507="P",VLOOKUP($E507,'[2]Costeo-JUL26'!$B$9:$CQ$307,BO$1,0),0)*$G507</f>
        <v>0</v>
      </c>
      <c r="BP507" s="36">
        <f>IF($B507="P",VLOOKUP($E507,'[2]Costeo-JUL26'!$B$9:$CQ$307,BP$1,0),0)*$G507</f>
        <v>0</v>
      </c>
      <c r="BQ507" s="35">
        <f>IF($B507="P",VLOOKUP($E507,'[2]Costeo-JUL26'!$B$9:$CQ$307,BQ$1,0),0)</f>
        <v>0</v>
      </c>
      <c r="BR507" s="36">
        <f t="shared" si="241"/>
        <v>0</v>
      </c>
      <c r="BS507" s="36">
        <f t="shared" si="242"/>
        <v>0</v>
      </c>
      <c r="BT507" s="34">
        <f>IF($B507="P",VLOOKUP($E507,'[2]Costeo-JUL26'!$B$9:$CQ$307,BT$1,0),0)</f>
        <v>0</v>
      </c>
      <c r="BU507" s="16">
        <f>IF($B507="P",VLOOKUP($E507,'[2]Costeo-JUL26'!$B$9:$CQ$307,BU$1,0),0)*$G507</f>
        <v>0</v>
      </c>
      <c r="BV507" s="36">
        <f>IF($B507="P",VLOOKUP($E507,'[2]Costeo-JUL26'!$B$9:$CQ$307,BV$1,0),0)*$G507</f>
        <v>0</v>
      </c>
      <c r="BW507" s="35">
        <f>IF($B507="P",VLOOKUP($E507,'[2]Costeo-JUL26'!$B$9:$CQ$307,BW$1,0),0)</f>
        <v>0</v>
      </c>
      <c r="BX507" s="36">
        <f t="shared" si="243"/>
        <v>0</v>
      </c>
      <c r="BY507" s="36">
        <f t="shared" si="244"/>
        <v>0</v>
      </c>
      <c r="BZ507" s="34">
        <f>IF($B507="P",VLOOKUP($E507,'[2]Costeo-JUL26'!$B$9:$CQ$307,BZ$1,0),0)</f>
        <v>936704</v>
      </c>
      <c r="CA507" s="16">
        <f>IF($B507="P",VLOOKUP($E507,'[2]Costeo-JUL26'!$B$9:$CQ$307,CA$1,0),0)*$G507</f>
        <v>65.087177160733646</v>
      </c>
      <c r="CB507" s="36">
        <f>IF($B507="P",VLOOKUP($E507,'[2]Costeo-JUL26'!$B$9:$CQ$307,CB$1,0),0)*$G507</f>
        <v>31070.248049322578</v>
      </c>
      <c r="CC507" s="35">
        <f>IF($B507="P",VLOOKUP($E507,'[2]Costeo-JUL26'!$B$9:$CQ$307,CC$1,0),0)</f>
        <v>0.5</v>
      </c>
      <c r="CD507" s="36">
        <f t="shared" si="245"/>
        <v>15535.124024661289</v>
      </c>
      <c r="CE507" s="36">
        <f t="shared" si="246"/>
        <v>46605.372073983868</v>
      </c>
      <c r="CF507" s="37">
        <f t="shared" si="218"/>
        <v>3984922.0444343062</v>
      </c>
      <c r="CG507" s="36">
        <f>IF($B507="r",VLOOKUP($E507,'[2]Costeo-JUL26'!$B$9:$CQ$307,CG$1,0),0)*$G507</f>
        <v>0</v>
      </c>
      <c r="CH507" s="35">
        <f>VLOOKUP($E507,'[2]TEORICOS (05.26)'!$A$8:$T$251,CH$1,0)</f>
        <v>0</v>
      </c>
      <c r="CI507" s="36">
        <f t="shared" si="247"/>
        <v>0</v>
      </c>
      <c r="CJ507" s="37">
        <f t="shared" si="248"/>
        <v>0</v>
      </c>
      <c r="CM507" s="16">
        <f>SUMIFS('[1]Ajuste Inventario'!$I:$I,'[1]Ajuste Inventario'!$B:$B,E507,'[1]Ajuste Inventario'!$S:$S,D507)*-1</f>
        <v>-1.8333333333333337</v>
      </c>
      <c r="CN507" s="36">
        <f t="shared" si="219"/>
        <v>-6140.0973202089945</v>
      </c>
      <c r="CP507" t="str">
        <f t="shared" si="220"/>
        <v>2476Org.Vtas Lobos</v>
      </c>
      <c r="CQ507" s="10">
        <f t="shared" si="221"/>
        <v>3349.1439928412692</v>
      </c>
    </row>
    <row r="508" spans="1:95" x14ac:dyDescent="0.25">
      <c r="A508" s="30">
        <v>46204</v>
      </c>
      <c r="B508" s="31" t="str">
        <f>VLOOKUP($E508,'[2]TEORICOS (05.26)'!$A$8:$T$251,B$1,0)</f>
        <v>P</v>
      </c>
      <c r="C508" s="32" t="str">
        <f>VLOOKUP($E508,'[2]TEORICOS (05.26)'!$A$8:$T$251,C$1,0)</f>
        <v>Aquarius</v>
      </c>
      <c r="D508" t="s">
        <v>226</v>
      </c>
      <c r="E508">
        <v>2478</v>
      </c>
      <c r="F508" t="s">
        <v>148</v>
      </c>
      <c r="G508" s="16">
        <v>425</v>
      </c>
      <c r="H508" s="16">
        <v>1010.650000000004</v>
      </c>
      <c r="I508" s="33">
        <v>5894853.1599999834</v>
      </c>
      <c r="J508" s="33">
        <v>5816284.4199999906</v>
      </c>
      <c r="K508" s="34">
        <f>IF($B508="P",VLOOKUP($E508,'[2]Costeo-JUL26'!$B$9:$CQ$307,K$1,0),0)</f>
        <v>919319</v>
      </c>
      <c r="L508" s="35">
        <f>VLOOKUP($E508,'[2]TEORICOS (05.26)'!$A$8:$T$251,L$1,0)</f>
        <v>0.17</v>
      </c>
      <c r="M508" s="36">
        <f t="shared" si="222"/>
        <v>988768.35139999853</v>
      </c>
      <c r="N508" s="35">
        <f>IF($B508="P",VLOOKUP($E508,'[2]Costeo-JUL26'!$B$9:$CQ$307,N$1,0),0)</f>
        <v>8.0000000000000002E-3</v>
      </c>
      <c r="O508" s="36">
        <f t="shared" si="223"/>
        <v>7910.1468111999884</v>
      </c>
      <c r="P508" s="36">
        <f>IF($B508="P",VLOOKUP($E508,'[2]Costeo-JUL26'!$B$9:$CQ$307,P$1,0),0)*H508</f>
        <v>0</v>
      </c>
      <c r="Q508" s="36">
        <f t="shared" si="224"/>
        <v>996678.49821119849</v>
      </c>
      <c r="R508" s="34">
        <f>IF($B508="P",VLOOKUP($E508,'[2]Costeo-JUL26'!$B$9:$CQ$307,R$1,0),0)</f>
        <v>902332</v>
      </c>
      <c r="S508" s="16">
        <f>IF($B508="P",VLOOKUP($E508,'[2]Costeo-JUL26'!$B$9:$CQ$307,S$1,0),0)*$G508</f>
        <v>528.0106366802089</v>
      </c>
      <c r="T508" s="36">
        <f>IF($B508="P",VLOOKUP($E508,'[2]Costeo-JUL26'!$B$9:$CQ$307,T$1,0),0)*$G508</f>
        <v>368315.87599130062</v>
      </c>
      <c r="U508" s="35">
        <f>IF($B508="P",VLOOKUP($E508,'[2]Costeo-JUL26'!$B$9:$CQ$307,U$1,0),0)</f>
        <v>1.4999999999999999E-2</v>
      </c>
      <c r="V508" s="36">
        <f t="shared" si="225"/>
        <v>5524.7381398695088</v>
      </c>
      <c r="W508" s="36">
        <f t="shared" si="226"/>
        <v>373840.61413117015</v>
      </c>
      <c r="X508" s="34">
        <f>IF($B508="P",VLOOKUP($E508,'[2]Costeo-JUL26'!$B$9:$CQ$307,X$1,0),0)</f>
        <v>0</v>
      </c>
      <c r="Y508" s="16">
        <f>IF($B508="P",VLOOKUP($E508,'[2]Costeo-JUL26'!$B$9:$CQ$307,Y$1,0),0)*$G508</f>
        <v>0</v>
      </c>
      <c r="Z508" s="36">
        <f>IF($B508="P",VLOOKUP($E508,'[2]Costeo-JUL26'!$B$9:$CQ$307,Z$1,0),0)*$G508</f>
        <v>0</v>
      </c>
      <c r="AA508" s="35">
        <f>IF($B508="P",VLOOKUP($E508,'[2]Costeo-JUL26'!$B$9:$CQ$307,AA$1,0),0)</f>
        <v>0</v>
      </c>
      <c r="AB508" s="36">
        <f t="shared" si="227"/>
        <v>0</v>
      </c>
      <c r="AC508" s="36">
        <f t="shared" si="228"/>
        <v>0</v>
      </c>
      <c r="AD508" s="34">
        <f>IF($B508="P",VLOOKUP($E508,'[2]Costeo-JUL26'!$B$9:$CQ$307,AD$1,0),0)</f>
        <v>902257</v>
      </c>
      <c r="AE508" s="16">
        <f>IF($B508="P",VLOOKUP($E508,'[2]Costeo-JUL26'!$B$9:$CQ$307,AE$1,0),0)*$G508</f>
        <v>2550</v>
      </c>
      <c r="AF508" s="36">
        <f>IF($B508="P",VLOOKUP($E508,'[2]Costeo-JUL26'!$B$9:$CQ$307,AF$1,0),0)*$G508</f>
        <v>39135.360000000001</v>
      </c>
      <c r="AG508" s="35">
        <f>IF($B508="P",VLOOKUP($E508,'[2]Costeo-JUL26'!$B$9:$CQ$307,AG$1,0),0)</f>
        <v>6.0000000000000001E-3</v>
      </c>
      <c r="AH508" s="36">
        <f t="shared" si="229"/>
        <v>234.81216000000001</v>
      </c>
      <c r="AI508" s="36">
        <f t="shared" si="230"/>
        <v>39370.172160000002</v>
      </c>
      <c r="AJ508" s="34">
        <f>IF($B508="P",VLOOKUP($E508,'[2]Costeo-JUL26'!$B$9:$CQ$307,AJ$1,0),0)</f>
        <v>925507</v>
      </c>
      <c r="AK508" s="16">
        <f>IF($B508="P",VLOOKUP($E508,'[2]Costeo-JUL26'!$B$9:$CQ$307,AK$1,0),0)*$G508</f>
        <v>2550</v>
      </c>
      <c r="AL508" s="36">
        <f>IF($B508="P",VLOOKUP($E508,'[2]Costeo-JUL26'!$B$9:$CQ$307,AL$1,0),0)*$G508</f>
        <v>30913.038</v>
      </c>
      <c r="AM508" s="35">
        <f>IF($B508="P",VLOOKUP($E508,'[2]Costeo-JUL26'!$B$9:$CQ$307,AM$1,0),0)</f>
        <v>1.7999999999999999E-2</v>
      </c>
      <c r="AN508" s="36">
        <f t="shared" si="231"/>
        <v>556.43468399999995</v>
      </c>
      <c r="AO508" s="36">
        <f t="shared" si="232"/>
        <v>31469.472684</v>
      </c>
      <c r="AP508" s="34">
        <f>IF($B508="P",VLOOKUP($E508,'[2]Costeo-JUL26'!$B$9:$CQ$307,AP$1,0),0)</f>
        <v>911881</v>
      </c>
      <c r="AQ508" s="16">
        <f>IF($B508="P",VLOOKUP($E508,'[2]Costeo-JUL26'!$B$9:$CQ$307,AQ$1,0),0)*$G508</f>
        <v>2550</v>
      </c>
      <c r="AR508" s="36">
        <f>IF($B508="P",VLOOKUP($E508,'[2]Costeo-JUL26'!$B$9:$CQ$307,AR$1,0),0)*$G508</f>
        <v>346012.56000576331</v>
      </c>
      <c r="AS508" s="35">
        <f>IF($B508="P",VLOOKUP($E508,'[2]Costeo-JUL26'!$B$9:$CQ$307,AS$1,0),0)</f>
        <v>0.02</v>
      </c>
      <c r="AT508" s="36">
        <f t="shared" si="233"/>
        <v>6920.2512001152663</v>
      </c>
      <c r="AU508" s="36">
        <f t="shared" si="234"/>
        <v>352932.81120587856</v>
      </c>
      <c r="AV508" s="34">
        <f>IF($B508="P",VLOOKUP($E508,'[2]Costeo-JUL26'!$B$9:$CQ$307,AV$1,0),0)</f>
        <v>901729</v>
      </c>
      <c r="AW508" s="16">
        <f>IF($B508="P",VLOOKUP($E508,'[2]Costeo-JUL26'!$B$9:$CQ$307,AW$1,0),0)*$G508</f>
        <v>17.467499999999998</v>
      </c>
      <c r="AX508" s="36">
        <f>IF($B508="P",VLOOKUP($E508,'[2]Costeo-JUL26'!$B$9:$CQ$307,AX$1,0),0)*$G508</f>
        <v>83355.608699999997</v>
      </c>
      <c r="AY508" s="35">
        <f>IF($B508="P",VLOOKUP($E508,'[2]Costeo-JUL26'!$B$9:$CQ$307,AY$1,0),0)</f>
        <v>0.03</v>
      </c>
      <c r="AZ508" s="36">
        <f t="shared" si="235"/>
        <v>2500.6682609999998</v>
      </c>
      <c r="BA508" s="36">
        <f t="shared" si="236"/>
        <v>85856.276960999996</v>
      </c>
      <c r="BB508" s="34">
        <f>IF($B508="P",VLOOKUP($E508,'[2]Costeo-JUL26'!$B$9:$CQ$307,BB$1,0),0)</f>
        <v>902311</v>
      </c>
      <c r="BC508" s="16">
        <f>IF($B508="P",VLOOKUP($E508,'[2]Costeo-JUL26'!$B$9:$CQ$307,BC$1,0),0)*$G508</f>
        <v>1.8593750000000002</v>
      </c>
      <c r="BD508" s="36">
        <f>IF($B508="P",VLOOKUP($E508,'[2]Costeo-JUL26'!$B$9:$CQ$307,BD$1,0),0)*$G508</f>
        <v>7291.8086718750019</v>
      </c>
      <c r="BE508" s="35">
        <f>IF($B508="P",VLOOKUP($E508,'[2]Costeo-JUL26'!$B$9:$CQ$307,BE$1,0),0)</f>
        <v>0.03</v>
      </c>
      <c r="BF508" s="36">
        <f t="shared" si="237"/>
        <v>218.75426015625004</v>
      </c>
      <c r="BG508" s="36">
        <f t="shared" si="238"/>
        <v>7510.5629320312519</v>
      </c>
      <c r="BH508" s="34">
        <f>IF($B508="P",VLOOKUP($E508,'[2]Costeo-JUL26'!$B$9:$CQ$307,BH$1,0),0)</f>
        <v>933089</v>
      </c>
      <c r="BI508" s="16">
        <f>IF($B508="P",VLOOKUP($E508,'[2]Costeo-JUL26'!$B$9:$CQ$307,BI$1,0),0)*$G508</f>
        <v>15.9375</v>
      </c>
      <c r="BJ508" s="36">
        <f>IF($B508="P",VLOOKUP($E508,'[2]Costeo-JUL26'!$B$9:$CQ$307,BJ$1,0),0)*$G508</f>
        <v>11868.218662891986</v>
      </c>
      <c r="BK508" s="35">
        <f>IF(BH508=910319,0,IF($B508="P",VLOOKUP($E508,'[2]Costeo-JUL26'!$B$9:$CQ$307,BK$1,0),0))</f>
        <v>0.02</v>
      </c>
      <c r="BL508" s="36">
        <f t="shared" si="239"/>
        <v>237.36437325783973</v>
      </c>
      <c r="BM508" s="36">
        <f t="shared" si="240"/>
        <v>12105.583036149827</v>
      </c>
      <c r="BN508" s="34">
        <f>IF($B508="P",VLOOKUP($E508,'[2]Costeo-JUL26'!$B$9:$CQ$307,BN$1,0),0)</f>
        <v>0</v>
      </c>
      <c r="BO508" s="16">
        <f>IF($B508="P",VLOOKUP($E508,'[2]Costeo-JUL26'!$B$9:$CQ$307,BO$1,0),0)*$G508</f>
        <v>0</v>
      </c>
      <c r="BP508" s="36">
        <f>IF($B508="P",VLOOKUP($E508,'[2]Costeo-JUL26'!$B$9:$CQ$307,BP$1,0),0)*$G508</f>
        <v>0</v>
      </c>
      <c r="BQ508" s="35">
        <f>IF($B508="P",VLOOKUP($E508,'[2]Costeo-JUL26'!$B$9:$CQ$307,BQ$1,0),0)</f>
        <v>0</v>
      </c>
      <c r="BR508" s="36">
        <f t="shared" si="241"/>
        <v>0</v>
      </c>
      <c r="BS508" s="36">
        <f t="shared" si="242"/>
        <v>0</v>
      </c>
      <c r="BT508" s="34">
        <f>IF($B508="P",VLOOKUP($E508,'[2]Costeo-JUL26'!$B$9:$CQ$307,BT$1,0),0)</f>
        <v>0</v>
      </c>
      <c r="BU508" s="16">
        <f>IF($B508="P",VLOOKUP($E508,'[2]Costeo-JUL26'!$B$9:$CQ$307,BU$1,0),0)*$G508</f>
        <v>0</v>
      </c>
      <c r="BV508" s="36">
        <f>IF($B508="P",VLOOKUP($E508,'[2]Costeo-JUL26'!$B$9:$CQ$307,BV$1,0),0)*$G508</f>
        <v>0</v>
      </c>
      <c r="BW508" s="35">
        <f>IF($B508="P",VLOOKUP($E508,'[2]Costeo-JUL26'!$B$9:$CQ$307,BW$1,0),0)</f>
        <v>0</v>
      </c>
      <c r="BX508" s="36">
        <f t="shared" si="243"/>
        <v>0</v>
      </c>
      <c r="BY508" s="36">
        <f t="shared" si="244"/>
        <v>0</v>
      </c>
      <c r="BZ508" s="34">
        <f>IF($B508="P",VLOOKUP($E508,'[2]Costeo-JUL26'!$B$9:$CQ$307,BZ$1,0),0)</f>
        <v>936704</v>
      </c>
      <c r="CA508" s="16">
        <f>IF($B508="P",VLOOKUP($E508,'[2]Costeo-JUL26'!$B$9:$CQ$307,CA$1,0),0)*$G508</f>
        <v>34.873024567286073</v>
      </c>
      <c r="CB508" s="36">
        <f>IF($B508="P",VLOOKUP($E508,'[2]Costeo-JUL26'!$B$9:$CQ$307,CB$1,0),0)*$G508</f>
        <v>16647.111932046882</v>
      </c>
      <c r="CC508" s="35">
        <f>IF($B508="P",VLOOKUP($E508,'[2]Costeo-JUL26'!$B$9:$CQ$307,CC$1,0),0)</f>
        <v>0.5</v>
      </c>
      <c r="CD508" s="36">
        <f t="shared" si="245"/>
        <v>8323.5559660234412</v>
      </c>
      <c r="CE508" s="36">
        <f t="shared" si="246"/>
        <v>24970.667898070322</v>
      </c>
      <c r="CF508" s="37">
        <f t="shared" si="218"/>
        <v>1924734.6592194985</v>
      </c>
      <c r="CG508" s="36">
        <f>IF($B508="r",VLOOKUP($E508,'[2]Costeo-JUL26'!$B$9:$CQ$307,CG$1,0),0)*$G508</f>
        <v>0</v>
      </c>
      <c r="CH508" s="35">
        <f>VLOOKUP($E508,'[2]TEORICOS (05.26)'!$A$8:$T$251,CH$1,0)</f>
        <v>0</v>
      </c>
      <c r="CI508" s="36">
        <f t="shared" si="247"/>
        <v>0</v>
      </c>
      <c r="CJ508" s="37">
        <f t="shared" si="248"/>
        <v>0</v>
      </c>
      <c r="CM508" s="16">
        <f>SUMIFS('[1]Ajuste Inventario'!$I:$I,'[1]Ajuste Inventario'!$B:$B,E508,'[1]Ajuste Inventario'!$S:$S,D508)*-1</f>
        <v>0.16666666666666655</v>
      </c>
      <c r="CN508" s="36">
        <f t="shared" si="219"/>
        <v>754.79790557627337</v>
      </c>
      <c r="CP508" t="str">
        <f t="shared" si="220"/>
        <v>2478Org.Vtas Lobos</v>
      </c>
      <c r="CQ508" s="10">
        <f t="shared" si="221"/>
        <v>4528.7874334576436</v>
      </c>
    </row>
    <row r="509" spans="1:95" x14ac:dyDescent="0.25">
      <c r="A509" s="30">
        <v>46204</v>
      </c>
      <c r="B509" s="31" t="str">
        <f>VLOOKUP($E509,'[2]TEORICOS (05.26)'!$A$8:$T$251,B$1,0)</f>
        <v>P</v>
      </c>
      <c r="C509" s="32" t="str">
        <f>VLOOKUP($E509,'[2]TEORICOS (05.26)'!$A$8:$T$251,C$1,0)</f>
        <v>Aquarius</v>
      </c>
      <c r="D509" t="s">
        <v>226</v>
      </c>
      <c r="E509">
        <v>2483</v>
      </c>
      <c r="F509" t="s">
        <v>149</v>
      </c>
      <c r="G509" s="16">
        <v>1301.625</v>
      </c>
      <c r="H509" s="16">
        <v>916.34399999999482</v>
      </c>
      <c r="I509" s="33">
        <v>11988670.779999988</v>
      </c>
      <c r="J509" s="33">
        <v>11769815.949999984</v>
      </c>
      <c r="K509" s="34">
        <f>IF($B509="P",VLOOKUP($E509,'[2]Costeo-JUL26'!$B$9:$CQ$307,K$1,0),0)</f>
        <v>938769</v>
      </c>
      <c r="L509" s="35">
        <f>VLOOKUP($E509,'[2]TEORICOS (05.26)'!$A$8:$T$251,L$1,0)</f>
        <v>0.17</v>
      </c>
      <c r="M509" s="36">
        <f t="shared" si="222"/>
        <v>2000868.7114999974</v>
      </c>
      <c r="N509" s="35">
        <f>IF($B509="P",VLOOKUP($E509,'[2]Costeo-JUL26'!$B$9:$CQ$307,N$1,0),0)</f>
        <v>8.0000000000000002E-3</v>
      </c>
      <c r="O509" s="36">
        <f t="shared" si="223"/>
        <v>16006.94969199998</v>
      </c>
      <c r="P509" s="36">
        <f>IF($B509="P",VLOOKUP($E509,'[2]Costeo-JUL26'!$B$9:$CQ$307,P$1,0),0)*H509</f>
        <v>0</v>
      </c>
      <c r="Q509" s="36">
        <f t="shared" si="224"/>
        <v>2016875.6611919974</v>
      </c>
      <c r="R509" s="34">
        <f>IF($B509="P",VLOOKUP($E509,'[2]Costeo-JUL26'!$B$9:$CQ$307,R$1,0),0)</f>
        <v>902332</v>
      </c>
      <c r="S509" s="16">
        <f>IF($B509="P",VLOOKUP($E509,'[2]Costeo-JUL26'!$B$9:$CQ$307,S$1,0),0)*$G509</f>
        <v>549.13793256257452</v>
      </c>
      <c r="T509" s="36">
        <f>IF($B509="P",VLOOKUP($E509,'[2]Costeo-JUL26'!$B$9:$CQ$307,T$1,0),0)*$G509</f>
        <v>383053.30351580289</v>
      </c>
      <c r="U509" s="35">
        <f>IF($B509="P",VLOOKUP($E509,'[2]Costeo-JUL26'!$B$9:$CQ$307,U$1,0),0)</f>
        <v>1.4999999999999999E-2</v>
      </c>
      <c r="V509" s="36">
        <f t="shared" si="225"/>
        <v>5745.7995527370431</v>
      </c>
      <c r="W509" s="36">
        <f t="shared" si="226"/>
        <v>388799.10306853993</v>
      </c>
      <c r="X509" s="34">
        <f>IF($B509="P",VLOOKUP($E509,'[2]Costeo-JUL26'!$B$9:$CQ$307,X$1,0),0)</f>
        <v>0</v>
      </c>
      <c r="Y509" s="16">
        <f>IF($B509="P",VLOOKUP($E509,'[2]Costeo-JUL26'!$B$9:$CQ$307,Y$1,0),0)*$G509</f>
        <v>0</v>
      </c>
      <c r="Z509" s="36">
        <f>IF($B509="P",VLOOKUP($E509,'[2]Costeo-JUL26'!$B$9:$CQ$307,Z$1,0),0)*$G509</f>
        <v>0</v>
      </c>
      <c r="AA509" s="35">
        <f>IF($B509="P",VLOOKUP($E509,'[2]Costeo-JUL26'!$B$9:$CQ$307,AA$1,0),0)</f>
        <v>0</v>
      </c>
      <c r="AB509" s="36">
        <f t="shared" si="227"/>
        <v>0</v>
      </c>
      <c r="AC509" s="36">
        <f t="shared" si="228"/>
        <v>0</v>
      </c>
      <c r="AD509" s="34">
        <f>IF($B509="P",VLOOKUP($E509,'[2]Costeo-JUL26'!$B$9:$CQ$307,AD$1,0),0)</f>
        <v>902257</v>
      </c>
      <c r="AE509" s="16">
        <f>IF($B509="P",VLOOKUP($E509,'[2]Costeo-JUL26'!$B$9:$CQ$307,AE$1,0),0)*$G509</f>
        <v>10413</v>
      </c>
      <c r="AF509" s="36">
        <f>IF($B509="P",VLOOKUP($E509,'[2]Costeo-JUL26'!$B$9:$CQ$307,AF$1,0),0)*$G509</f>
        <v>159810.39360000001</v>
      </c>
      <c r="AG509" s="35">
        <f>IF($B509="P",VLOOKUP($E509,'[2]Costeo-JUL26'!$B$9:$CQ$307,AG$1,0),0)</f>
        <v>6.0000000000000001E-3</v>
      </c>
      <c r="AH509" s="36">
        <f t="shared" si="229"/>
        <v>958.8623616000001</v>
      </c>
      <c r="AI509" s="36">
        <f t="shared" si="230"/>
        <v>160769.25596160002</v>
      </c>
      <c r="AJ509" s="34">
        <f>IF($B509="P",VLOOKUP($E509,'[2]Costeo-JUL26'!$B$9:$CQ$307,AJ$1,0),0)</f>
        <v>919017</v>
      </c>
      <c r="AK509" s="16">
        <f>IF($B509="P",VLOOKUP($E509,'[2]Costeo-JUL26'!$B$9:$CQ$307,AK$1,0),0)*$G509</f>
        <v>10413</v>
      </c>
      <c r="AL509" s="36">
        <f>IF($B509="P",VLOOKUP($E509,'[2]Costeo-JUL26'!$B$9:$CQ$307,AL$1,0),0)*$G509</f>
        <v>57561.606179999995</v>
      </c>
      <c r="AM509" s="35">
        <f>IF($B509="P",VLOOKUP($E509,'[2]Costeo-JUL26'!$B$9:$CQ$307,AM$1,0),0)</f>
        <v>1.7999999999999999E-2</v>
      </c>
      <c r="AN509" s="36">
        <f t="shared" si="231"/>
        <v>1036.1089112399998</v>
      </c>
      <c r="AO509" s="36">
        <f t="shared" si="232"/>
        <v>58597.715091239996</v>
      </c>
      <c r="AP509" s="34">
        <f>IF($B509="P",VLOOKUP($E509,'[2]Costeo-JUL26'!$B$9:$CQ$307,AP$1,0),0)</f>
        <v>901569</v>
      </c>
      <c r="AQ509" s="16">
        <f>IF($B509="P",VLOOKUP($E509,'[2]Costeo-JUL26'!$B$9:$CQ$307,AQ$1,0),0)*$G509</f>
        <v>10413</v>
      </c>
      <c r="AR509" s="36">
        <f>IF($B509="P",VLOOKUP($E509,'[2]Costeo-JUL26'!$B$9:$CQ$307,AR$1,0),0)*$G509</f>
        <v>677209.66330761311</v>
      </c>
      <c r="AS509" s="35">
        <f>IF($B509="P",VLOOKUP($E509,'[2]Costeo-JUL26'!$B$9:$CQ$307,AS$1,0),0)</f>
        <v>0.02</v>
      </c>
      <c r="AT509" s="36">
        <f t="shared" si="233"/>
        <v>13544.193266152262</v>
      </c>
      <c r="AU509" s="36">
        <f t="shared" si="234"/>
        <v>690753.8565737654</v>
      </c>
      <c r="AV509" s="34">
        <f>IF($B509="P",VLOOKUP($E509,'[2]Costeo-JUL26'!$B$9:$CQ$307,AV$1,0),0)</f>
        <v>932435</v>
      </c>
      <c r="AW509" s="16">
        <f>IF($B509="P",VLOOKUP($E509,'[2]Costeo-JUL26'!$B$9:$CQ$307,AW$1,0),0)*$G509</f>
        <v>22.127625000000002</v>
      </c>
      <c r="AX509" s="36">
        <f>IF($B509="P",VLOOKUP($E509,'[2]Costeo-JUL26'!$B$9:$CQ$307,AX$1,0),0)*$G509</f>
        <v>113792.1966675</v>
      </c>
      <c r="AY509" s="35">
        <f>IF($B509="P",VLOOKUP($E509,'[2]Costeo-JUL26'!$B$9:$CQ$307,AY$1,0),0)</f>
        <v>0.03</v>
      </c>
      <c r="AZ509" s="36">
        <f t="shared" si="235"/>
        <v>3413.7659000250001</v>
      </c>
      <c r="BA509" s="36">
        <f t="shared" si="236"/>
        <v>117205.962567525</v>
      </c>
      <c r="BB509" s="34">
        <f>IF($B509="P",VLOOKUP($E509,'[2]Costeo-JUL26'!$B$9:$CQ$307,BB$1,0),0)</f>
        <v>902311</v>
      </c>
      <c r="BC509" s="16">
        <f>IF($B509="P",VLOOKUP($E509,'[2]Costeo-JUL26'!$B$9:$CQ$307,BC$1,0),0)*$G509</f>
        <v>2.7117187500000002</v>
      </c>
      <c r="BD509" s="36">
        <f>IF($B509="P",VLOOKUP($E509,'[2]Costeo-JUL26'!$B$9:$CQ$307,BD$1,0),0)*$G509</f>
        <v>10634.398277343751</v>
      </c>
      <c r="BE509" s="35">
        <f>IF($B509="P",VLOOKUP($E509,'[2]Costeo-JUL26'!$B$9:$CQ$307,BE$1,0),0)</f>
        <v>0.03</v>
      </c>
      <c r="BF509" s="36">
        <f t="shared" si="237"/>
        <v>319.03194832031249</v>
      </c>
      <c r="BG509" s="36">
        <f t="shared" si="238"/>
        <v>10953.430225664064</v>
      </c>
      <c r="BH509" s="34">
        <f>IF($B509="P",VLOOKUP($E509,'[2]Costeo-JUL26'!$B$9:$CQ$307,BH$1,0),0)</f>
        <v>933089</v>
      </c>
      <c r="BI509" s="16">
        <f>IF($B509="P",VLOOKUP($E509,'[2]Costeo-JUL26'!$B$9:$CQ$307,BI$1,0),0)*$G509</f>
        <v>30.130208333333332</v>
      </c>
      <c r="BJ509" s="36">
        <f>IF($B509="P",VLOOKUP($E509,'[2]Costeo-JUL26'!$B$9:$CQ$307,BJ$1,0),0)*$G509</f>
        <v>22437.138877395471</v>
      </c>
      <c r="BK509" s="35">
        <f>IF(BH509=910319,0,IF($B509="P",VLOOKUP($E509,'[2]Costeo-JUL26'!$B$9:$CQ$307,BK$1,0),0))</f>
        <v>0.02</v>
      </c>
      <c r="BL509" s="36">
        <f t="shared" si="239"/>
        <v>448.74277754790944</v>
      </c>
      <c r="BM509" s="36">
        <f t="shared" si="240"/>
        <v>22885.88165494338</v>
      </c>
      <c r="BN509" s="34">
        <f>IF($B509="P",VLOOKUP($E509,'[2]Costeo-JUL26'!$B$9:$CQ$307,BN$1,0),0)</f>
        <v>0</v>
      </c>
      <c r="BO509" s="16">
        <f>IF($B509="P",VLOOKUP($E509,'[2]Costeo-JUL26'!$B$9:$CQ$307,BO$1,0),0)*$G509</f>
        <v>0</v>
      </c>
      <c r="BP509" s="36">
        <f>IF($B509="P",VLOOKUP($E509,'[2]Costeo-JUL26'!$B$9:$CQ$307,BP$1,0),0)*$G509</f>
        <v>0</v>
      </c>
      <c r="BQ509" s="35">
        <f>IF($B509="P",VLOOKUP($E509,'[2]Costeo-JUL26'!$B$9:$CQ$307,BQ$1,0),0)</f>
        <v>0</v>
      </c>
      <c r="BR509" s="36">
        <f t="shared" si="241"/>
        <v>0</v>
      </c>
      <c r="BS509" s="36">
        <f t="shared" si="242"/>
        <v>0</v>
      </c>
      <c r="BT509" s="34">
        <f>IF($B509="P",VLOOKUP($E509,'[2]Costeo-JUL26'!$B$9:$CQ$307,BT$1,0),0)</f>
        <v>0</v>
      </c>
      <c r="BU509" s="16">
        <f>IF($B509="P",VLOOKUP($E509,'[2]Costeo-JUL26'!$B$9:$CQ$307,BU$1,0),0)*$G509</f>
        <v>0</v>
      </c>
      <c r="BV509" s="36">
        <f>IF($B509="P",VLOOKUP($E509,'[2]Costeo-JUL26'!$B$9:$CQ$307,BV$1,0),0)*$G509</f>
        <v>0</v>
      </c>
      <c r="BW509" s="35">
        <f>IF($B509="P",VLOOKUP($E509,'[2]Costeo-JUL26'!$B$9:$CQ$307,BW$1,0),0)</f>
        <v>0</v>
      </c>
      <c r="BX509" s="36">
        <f t="shared" si="243"/>
        <v>0</v>
      </c>
      <c r="BY509" s="36">
        <f t="shared" si="244"/>
        <v>0</v>
      </c>
      <c r="BZ509" s="34">
        <f>IF($B509="P",VLOOKUP($E509,'[2]Costeo-JUL26'!$B$9:$CQ$307,BZ$1,0),0)</f>
        <v>936704</v>
      </c>
      <c r="CA509" s="16">
        <f>IF($B509="P",VLOOKUP($E509,'[2]Costeo-JUL26'!$B$9:$CQ$307,CA$1,0),0)*$G509</f>
        <v>31.645560332823521</v>
      </c>
      <c r="CB509" s="36">
        <f>IF($B509="P",VLOOKUP($E509,'[2]Costeo-JUL26'!$B$9:$CQ$307,CB$1,0),0)*$G509</f>
        <v>15106.438043433918</v>
      </c>
      <c r="CC509" s="35">
        <f>IF($B509="P",VLOOKUP($E509,'[2]Costeo-JUL26'!$B$9:$CQ$307,CC$1,0),0)</f>
        <v>0.5</v>
      </c>
      <c r="CD509" s="36">
        <f t="shared" si="245"/>
        <v>7553.2190217169591</v>
      </c>
      <c r="CE509" s="36">
        <f t="shared" si="246"/>
        <v>22659.657065150877</v>
      </c>
      <c r="CF509" s="37">
        <f t="shared" si="218"/>
        <v>3489500.5234004268</v>
      </c>
      <c r="CG509" s="36">
        <f>IF($B509="r",VLOOKUP($E509,'[2]Costeo-JUL26'!$B$9:$CQ$307,CG$1,0),0)*$G509</f>
        <v>0</v>
      </c>
      <c r="CH509" s="35">
        <f>VLOOKUP($E509,'[2]TEORICOS (05.26)'!$A$8:$T$251,CH$1,0)</f>
        <v>0</v>
      </c>
      <c r="CI509" s="36">
        <f t="shared" si="247"/>
        <v>0</v>
      </c>
      <c r="CJ509" s="37">
        <f t="shared" si="248"/>
        <v>0</v>
      </c>
      <c r="CM509" s="16">
        <f>SUMIFS('[1]Ajuste Inventario'!$I:$I,'[1]Ajuste Inventario'!$B:$B,E509,'[1]Ajuste Inventario'!$S:$S,D509)*-1</f>
        <v>1.75</v>
      </c>
      <c r="CN509" s="36">
        <f t="shared" si="219"/>
        <v>4691.5401255743755</v>
      </c>
      <c r="CP509" t="str">
        <f t="shared" si="220"/>
        <v>2483Org.Vtas Lobos</v>
      </c>
      <c r="CQ509" s="10">
        <f t="shared" si="221"/>
        <v>2680.880071756786</v>
      </c>
    </row>
    <row r="510" spans="1:95" x14ac:dyDescent="0.25">
      <c r="A510" s="30">
        <v>46204</v>
      </c>
      <c r="B510" s="31" t="str">
        <f>VLOOKUP($E510,'[2]TEORICOS (05.26)'!$A$8:$T$251,B$1,0)</f>
        <v>P</v>
      </c>
      <c r="C510" s="32" t="str">
        <f>VLOOKUP($E510,'[2]TEORICOS (05.26)'!$A$8:$T$251,C$1,0)</f>
        <v>Aquarius</v>
      </c>
      <c r="D510" t="s">
        <v>226</v>
      </c>
      <c r="E510">
        <v>2486</v>
      </c>
      <c r="F510" t="s">
        <v>150</v>
      </c>
      <c r="G510" s="16">
        <v>1457</v>
      </c>
      <c r="H510" s="16">
        <v>2309.3450000000312</v>
      </c>
      <c r="I510" s="33">
        <v>15403120.619999934</v>
      </c>
      <c r="J510" s="33">
        <v>15303622.639999937</v>
      </c>
      <c r="K510" s="34">
        <f>IF($B510="P",VLOOKUP($E510,'[2]Costeo-JUL26'!$B$9:$CQ$307,K$1,0),0)</f>
        <v>938769</v>
      </c>
      <c r="L510" s="35">
        <f>VLOOKUP($E510,'[2]TEORICOS (05.26)'!$A$8:$T$251,L$1,0)</f>
        <v>0.17</v>
      </c>
      <c r="M510" s="36">
        <f t="shared" si="222"/>
        <v>2601615.8487999896</v>
      </c>
      <c r="N510" s="35">
        <f>IF($B510="P",VLOOKUP($E510,'[2]Costeo-JUL26'!$B$9:$CQ$307,N$1,0),0)</f>
        <v>8.0000000000000002E-3</v>
      </c>
      <c r="O510" s="36">
        <f t="shared" si="223"/>
        <v>20812.926790399917</v>
      </c>
      <c r="P510" s="36">
        <f>IF($B510="P",VLOOKUP($E510,'[2]Costeo-JUL26'!$B$9:$CQ$307,P$1,0),0)*H510</f>
        <v>0</v>
      </c>
      <c r="Q510" s="36">
        <f t="shared" si="224"/>
        <v>2622428.7755903895</v>
      </c>
      <c r="R510" s="34">
        <f>IF($B510="P",VLOOKUP($E510,'[2]Costeo-JUL26'!$B$9:$CQ$307,R$1,0),0)</f>
        <v>902332</v>
      </c>
      <c r="S510" s="16">
        <f>IF($B510="P",VLOOKUP($E510,'[2]Costeo-JUL26'!$B$9:$CQ$307,S$1,0),0)*$G510</f>
        <v>1383.0492095828367</v>
      </c>
      <c r="T510" s="36">
        <f>IF($B510="P",VLOOKUP($E510,'[2]Costeo-JUL26'!$B$9:$CQ$307,T$1,0),0)*$G510</f>
        <v>964751.36252813286</v>
      </c>
      <c r="U510" s="35">
        <f>IF($B510="P",VLOOKUP($E510,'[2]Costeo-JUL26'!$B$9:$CQ$307,U$1,0),0)</f>
        <v>1.4999999999999999E-2</v>
      </c>
      <c r="V510" s="36">
        <f t="shared" si="225"/>
        <v>14471.270437921992</v>
      </c>
      <c r="W510" s="36">
        <f t="shared" si="226"/>
        <v>979222.63296605484</v>
      </c>
      <c r="X510" s="34">
        <f>IF($B510="P",VLOOKUP($E510,'[2]Costeo-JUL26'!$B$9:$CQ$307,X$1,0),0)</f>
        <v>0</v>
      </c>
      <c r="Y510" s="16">
        <f>IF($B510="P",VLOOKUP($E510,'[2]Costeo-JUL26'!$B$9:$CQ$307,Y$1,0),0)*$G510</f>
        <v>0</v>
      </c>
      <c r="Z510" s="36">
        <f>IF($B510="P",VLOOKUP($E510,'[2]Costeo-JUL26'!$B$9:$CQ$307,Z$1,0),0)*$G510</f>
        <v>0</v>
      </c>
      <c r="AA510" s="35">
        <f>IF($B510="P",VLOOKUP($E510,'[2]Costeo-JUL26'!$B$9:$CQ$307,AA$1,0),0)</f>
        <v>0</v>
      </c>
      <c r="AB510" s="36">
        <f t="shared" si="227"/>
        <v>0</v>
      </c>
      <c r="AC510" s="36">
        <f t="shared" si="228"/>
        <v>0</v>
      </c>
      <c r="AD510" s="34">
        <f>IF($B510="P",VLOOKUP($E510,'[2]Costeo-JUL26'!$B$9:$CQ$307,AD$1,0),0)</f>
        <v>902257</v>
      </c>
      <c r="AE510" s="16">
        <f>IF($B510="P",VLOOKUP($E510,'[2]Costeo-JUL26'!$B$9:$CQ$307,AE$1,0),0)*$G510</f>
        <v>8742</v>
      </c>
      <c r="AF510" s="36">
        <f>IF($B510="P",VLOOKUP($E510,'[2]Costeo-JUL26'!$B$9:$CQ$307,AF$1,0),0)*$G510</f>
        <v>134165.2224</v>
      </c>
      <c r="AG510" s="35">
        <f>IF($B510="P",VLOOKUP($E510,'[2]Costeo-JUL26'!$B$9:$CQ$307,AG$1,0),0)</f>
        <v>6.0000000000000001E-3</v>
      </c>
      <c r="AH510" s="36">
        <f t="shared" si="229"/>
        <v>804.99133440000003</v>
      </c>
      <c r="AI510" s="36">
        <f t="shared" si="230"/>
        <v>134970.21373439999</v>
      </c>
      <c r="AJ510" s="34">
        <f>IF($B510="P",VLOOKUP($E510,'[2]Costeo-JUL26'!$B$9:$CQ$307,AJ$1,0),0)</f>
        <v>919014</v>
      </c>
      <c r="AK510" s="16">
        <f>IF($B510="P",VLOOKUP($E510,'[2]Costeo-JUL26'!$B$9:$CQ$307,AK$1,0),0)*$G510</f>
        <v>8742</v>
      </c>
      <c r="AL510" s="36">
        <f>IF($B510="P",VLOOKUP($E510,'[2]Costeo-JUL26'!$B$9:$CQ$307,AL$1,0),0)*$G510</f>
        <v>75401.848079999996</v>
      </c>
      <c r="AM510" s="35">
        <f>IF($B510="P",VLOOKUP($E510,'[2]Costeo-JUL26'!$B$9:$CQ$307,AM$1,0),0)</f>
        <v>1.7999999999999999E-2</v>
      </c>
      <c r="AN510" s="36">
        <f t="shared" si="231"/>
        <v>1357.2332654399997</v>
      </c>
      <c r="AO510" s="36">
        <f t="shared" si="232"/>
        <v>76759.08134543999</v>
      </c>
      <c r="AP510" s="34">
        <f>IF($B510="P",VLOOKUP($E510,'[2]Costeo-JUL26'!$B$9:$CQ$307,AP$1,0),0)</f>
        <v>933429</v>
      </c>
      <c r="AQ510" s="16">
        <f>IF($B510="P",VLOOKUP($E510,'[2]Costeo-JUL26'!$B$9:$CQ$307,AQ$1,0),0)*$G510</f>
        <v>8742</v>
      </c>
      <c r="AR510" s="36">
        <f>IF($B510="P",VLOOKUP($E510,'[2]Costeo-JUL26'!$B$9:$CQ$307,AR$1,0),0)*$G510</f>
        <v>858829.64076000021</v>
      </c>
      <c r="AS510" s="35">
        <f>IF($B510="P",VLOOKUP($E510,'[2]Costeo-JUL26'!$B$9:$CQ$307,AS$1,0),0)</f>
        <v>0.02</v>
      </c>
      <c r="AT510" s="36">
        <f t="shared" si="233"/>
        <v>17176.592815200005</v>
      </c>
      <c r="AU510" s="36">
        <f t="shared" si="234"/>
        <v>876006.2335752002</v>
      </c>
      <c r="AV510" s="34">
        <f>IF($B510="P",VLOOKUP($E510,'[2]Costeo-JUL26'!$B$9:$CQ$307,AV$1,0),0)</f>
        <v>932437</v>
      </c>
      <c r="AW510" s="16">
        <f>IF($B510="P",VLOOKUP($E510,'[2]Costeo-JUL26'!$B$9:$CQ$307,AW$1,0),0)*$G510</f>
        <v>42.398699999999998</v>
      </c>
      <c r="AX510" s="36">
        <f>IF($B510="P",VLOOKUP($E510,'[2]Costeo-JUL26'!$B$9:$CQ$307,AX$1,0),0)*$G510</f>
        <v>218037.01069800003</v>
      </c>
      <c r="AY510" s="35">
        <f>IF($B510="P",VLOOKUP($E510,'[2]Costeo-JUL26'!$B$9:$CQ$307,AY$1,0),0)</f>
        <v>0.03</v>
      </c>
      <c r="AZ510" s="36">
        <f t="shared" si="235"/>
        <v>6541.1103209400007</v>
      </c>
      <c r="BA510" s="36">
        <f t="shared" si="236"/>
        <v>224578.12101894003</v>
      </c>
      <c r="BB510" s="34">
        <f>IF($B510="P",VLOOKUP($E510,'[2]Costeo-JUL26'!$B$9:$CQ$307,BB$1,0),0)</f>
        <v>902311</v>
      </c>
      <c r="BC510" s="16">
        <f>IF($B510="P",VLOOKUP($E510,'[2]Costeo-JUL26'!$B$9:$CQ$307,BC$1,0),0)*$G510</f>
        <v>5.8540178571428578</v>
      </c>
      <c r="BD510" s="36">
        <f>IF($B510="P",VLOOKUP($E510,'[2]Costeo-JUL26'!$B$9:$CQ$307,BD$1,0),0)*$G510</f>
        <v>22957.379859375003</v>
      </c>
      <c r="BE510" s="35">
        <f>IF($B510="P",VLOOKUP($E510,'[2]Costeo-JUL26'!$B$9:$CQ$307,BE$1,0),0)</f>
        <v>0.03</v>
      </c>
      <c r="BF510" s="36">
        <f t="shared" si="237"/>
        <v>688.72139578125007</v>
      </c>
      <c r="BG510" s="36">
        <f t="shared" si="238"/>
        <v>23646.101255156253</v>
      </c>
      <c r="BH510" s="34">
        <f>IF($B510="P",VLOOKUP($E510,'[2]Costeo-JUL26'!$B$9:$CQ$307,BH$1,0),0)</f>
        <v>933089</v>
      </c>
      <c r="BI510" s="16">
        <f>IF($B510="P",VLOOKUP($E510,'[2]Costeo-JUL26'!$B$9:$CQ$307,BI$1,0),0)*$G510</f>
        <v>39.026785714285715</v>
      </c>
      <c r="BJ510" s="36">
        <f>IF($B510="P",VLOOKUP($E510,'[2]Costeo-JUL26'!$B$9:$CQ$307,BJ$1,0),0)*$G510</f>
        <v>29062.175784594325</v>
      </c>
      <c r="BK510" s="35">
        <f>IF(BH510=910319,0,IF($B510="P",VLOOKUP($E510,'[2]Costeo-JUL26'!$B$9:$CQ$307,BK$1,0),0))</f>
        <v>0.02</v>
      </c>
      <c r="BL510" s="36">
        <f t="shared" si="239"/>
        <v>581.2435156918865</v>
      </c>
      <c r="BM510" s="36">
        <f t="shared" si="240"/>
        <v>29643.419300286212</v>
      </c>
      <c r="BN510" s="34">
        <f>IF($B510="P",VLOOKUP($E510,'[2]Costeo-JUL26'!$B$9:$CQ$307,BN$1,0),0)</f>
        <v>0</v>
      </c>
      <c r="BO510" s="16">
        <f>IF($B510="P",VLOOKUP($E510,'[2]Costeo-JUL26'!$B$9:$CQ$307,BO$1,0),0)*$G510</f>
        <v>0</v>
      </c>
      <c r="BP510" s="36">
        <f>IF($B510="P",VLOOKUP($E510,'[2]Costeo-JUL26'!$B$9:$CQ$307,BP$1,0),0)*$G510</f>
        <v>0</v>
      </c>
      <c r="BQ510" s="35">
        <f>IF($B510="P",VLOOKUP($E510,'[2]Costeo-JUL26'!$B$9:$CQ$307,BQ$1,0),0)</f>
        <v>0</v>
      </c>
      <c r="BR510" s="36">
        <f t="shared" si="241"/>
        <v>0</v>
      </c>
      <c r="BS510" s="36">
        <f t="shared" si="242"/>
        <v>0</v>
      </c>
      <c r="BT510" s="34">
        <f>IF($B510="P",VLOOKUP($E510,'[2]Costeo-JUL26'!$B$9:$CQ$307,BT$1,0),0)</f>
        <v>0</v>
      </c>
      <c r="BU510" s="16">
        <f>IF($B510="P",VLOOKUP($E510,'[2]Costeo-JUL26'!$B$9:$CQ$307,BU$1,0),0)*$G510</f>
        <v>0</v>
      </c>
      <c r="BV510" s="36">
        <f>IF($B510="P",VLOOKUP($E510,'[2]Costeo-JUL26'!$B$9:$CQ$307,BV$1,0),0)*$G510</f>
        <v>0</v>
      </c>
      <c r="BW510" s="35">
        <f>IF($B510="P",VLOOKUP($E510,'[2]Costeo-JUL26'!$B$9:$CQ$307,BW$1,0),0)</f>
        <v>0</v>
      </c>
      <c r="BX510" s="36">
        <f t="shared" si="243"/>
        <v>0</v>
      </c>
      <c r="BY510" s="36">
        <f t="shared" si="244"/>
        <v>0</v>
      </c>
      <c r="BZ510" s="34">
        <f>IF($B510="P",VLOOKUP($E510,'[2]Costeo-JUL26'!$B$9:$CQ$307,BZ$1,0),0)</f>
        <v>936704</v>
      </c>
      <c r="CA510" s="16">
        <f>IF($B510="P",VLOOKUP($E510,'[2]Costeo-JUL26'!$B$9:$CQ$307,CA$1,0),0)*$G510</f>
        <v>79.701955756134609</v>
      </c>
      <c r="CB510" s="36">
        <f>IF($B510="P",VLOOKUP($E510,'[2]Costeo-JUL26'!$B$9:$CQ$307,CB$1,0),0)*$G510</f>
        <v>38046.811113713433</v>
      </c>
      <c r="CC510" s="35">
        <f>IF($B510="P",VLOOKUP($E510,'[2]Costeo-JUL26'!$B$9:$CQ$307,CC$1,0),0)</f>
        <v>0.5</v>
      </c>
      <c r="CD510" s="36">
        <f t="shared" si="245"/>
        <v>19023.405556856716</v>
      </c>
      <c r="CE510" s="36">
        <f t="shared" si="246"/>
        <v>57070.216670570153</v>
      </c>
      <c r="CF510" s="37">
        <f t="shared" si="218"/>
        <v>5024324.7954564365</v>
      </c>
      <c r="CG510" s="36">
        <f>IF($B510="r",VLOOKUP($E510,'[2]Costeo-JUL26'!$B$9:$CQ$307,CG$1,0),0)*$G510</f>
        <v>0</v>
      </c>
      <c r="CH510" s="35">
        <f>VLOOKUP($E510,'[2]TEORICOS (05.26)'!$A$8:$T$251,CH$1,0)</f>
        <v>0</v>
      </c>
      <c r="CI510" s="36">
        <f t="shared" si="247"/>
        <v>0</v>
      </c>
      <c r="CJ510" s="37">
        <f t="shared" si="248"/>
        <v>0</v>
      </c>
      <c r="CM510" s="16">
        <f>SUMIFS('[1]Ajuste Inventario'!$I:$I,'[1]Ajuste Inventario'!$B:$B,E510,'[1]Ajuste Inventario'!$S:$S,D510)*-1</f>
        <v>18.833333333333336</v>
      </c>
      <c r="CN510" s="36">
        <f t="shared" si="219"/>
        <v>64944.944164559296</v>
      </c>
      <c r="CP510" t="str">
        <f t="shared" si="220"/>
        <v>2486Org.Vtas Lobos</v>
      </c>
      <c r="CQ510" s="10">
        <f t="shared" si="221"/>
        <v>3448.4041149323516</v>
      </c>
    </row>
    <row r="511" spans="1:95" x14ac:dyDescent="0.25">
      <c r="A511" s="30">
        <v>46204</v>
      </c>
      <c r="B511" s="31" t="str">
        <f>VLOOKUP($E511,'[2]TEORICOS (05.26)'!$A$8:$T$251,B$1,0)</f>
        <v>P</v>
      </c>
      <c r="C511" s="32" t="str">
        <f>VLOOKUP($E511,'[2]TEORICOS (05.26)'!$A$8:$T$251,C$1,0)</f>
        <v>Aquarius</v>
      </c>
      <c r="D511" t="s">
        <v>226</v>
      </c>
      <c r="E511">
        <v>2488</v>
      </c>
      <c r="F511" t="s">
        <v>151</v>
      </c>
      <c r="G511" s="16">
        <v>533.66700000000003</v>
      </c>
      <c r="H511" s="16">
        <v>1269.0601259999994</v>
      </c>
      <c r="I511" s="33">
        <v>7409169.7999999681</v>
      </c>
      <c r="J511" s="33">
        <v>7317286.4899999769</v>
      </c>
      <c r="K511" s="34">
        <f>IF($B511="P",VLOOKUP($E511,'[2]Costeo-JUL26'!$B$9:$CQ$307,K$1,0),0)</f>
        <v>938769</v>
      </c>
      <c r="L511" s="35">
        <f>VLOOKUP($E511,'[2]TEORICOS (05.26)'!$A$8:$T$251,L$1,0)</f>
        <v>0.17</v>
      </c>
      <c r="M511" s="36">
        <f t="shared" si="222"/>
        <v>1243938.7032999962</v>
      </c>
      <c r="N511" s="35">
        <f>IF($B511="P",VLOOKUP($E511,'[2]Costeo-JUL26'!$B$9:$CQ$307,N$1,0),0)</f>
        <v>8.0000000000000002E-3</v>
      </c>
      <c r="O511" s="36">
        <f t="shared" si="223"/>
        <v>9951.5096263999694</v>
      </c>
      <c r="P511" s="36">
        <f>IF($B511="P",VLOOKUP($E511,'[2]Costeo-JUL26'!$B$9:$CQ$307,P$1,0),0)*H511</f>
        <v>0</v>
      </c>
      <c r="Q511" s="36">
        <f t="shared" si="224"/>
        <v>1253890.2129263962</v>
      </c>
      <c r="R511" s="34">
        <f>IF($B511="P",VLOOKUP($E511,'[2]Costeo-JUL26'!$B$9:$CQ$307,R$1,0),0)</f>
        <v>902332</v>
      </c>
      <c r="S511" s="16">
        <f>IF($B511="P",VLOOKUP($E511,'[2]Costeo-JUL26'!$B$9:$CQ$307,S$1,0),0)*$G511</f>
        <v>759.87068208350422</v>
      </c>
      <c r="T511" s="36">
        <f>IF($B511="P",VLOOKUP($E511,'[2]Costeo-JUL26'!$B$9:$CQ$307,T$1,0),0)*$G511</f>
        <v>530050.75365782541</v>
      </c>
      <c r="U511" s="35">
        <f>IF($B511="P",VLOOKUP($E511,'[2]Costeo-JUL26'!$B$9:$CQ$307,U$1,0),0)</f>
        <v>1.4999999999999999E-2</v>
      </c>
      <c r="V511" s="36">
        <f t="shared" si="225"/>
        <v>7950.7613048673811</v>
      </c>
      <c r="W511" s="36">
        <f t="shared" si="226"/>
        <v>538001.51496269275</v>
      </c>
      <c r="X511" s="34">
        <f>IF($B511="P",VLOOKUP($E511,'[2]Costeo-JUL26'!$B$9:$CQ$307,X$1,0),0)</f>
        <v>0</v>
      </c>
      <c r="Y511" s="16">
        <f>IF($B511="P",VLOOKUP($E511,'[2]Costeo-JUL26'!$B$9:$CQ$307,Y$1,0),0)*$G511</f>
        <v>0</v>
      </c>
      <c r="Z511" s="36">
        <f>IF($B511="P",VLOOKUP($E511,'[2]Costeo-JUL26'!$B$9:$CQ$307,Z$1,0),0)*$G511</f>
        <v>0</v>
      </c>
      <c r="AA511" s="35">
        <f>IF($B511="P",VLOOKUP($E511,'[2]Costeo-JUL26'!$B$9:$CQ$307,AA$1,0),0)</f>
        <v>0</v>
      </c>
      <c r="AB511" s="36">
        <f t="shared" si="227"/>
        <v>0</v>
      </c>
      <c r="AC511" s="36">
        <f t="shared" si="228"/>
        <v>0</v>
      </c>
      <c r="AD511" s="34">
        <f>IF($B511="P",VLOOKUP($E511,'[2]Costeo-JUL26'!$B$9:$CQ$307,AD$1,0),0)</f>
        <v>902257</v>
      </c>
      <c r="AE511" s="16">
        <f>IF($B511="P",VLOOKUP($E511,'[2]Costeo-JUL26'!$B$9:$CQ$307,AE$1,0),0)*$G511</f>
        <v>3202.0020000000004</v>
      </c>
      <c r="AF511" s="36">
        <f>IF($B511="P",VLOOKUP($E511,'[2]Costeo-JUL26'!$B$9:$CQ$307,AF$1,0),0)*$G511</f>
        <v>49141.765094400005</v>
      </c>
      <c r="AG511" s="35">
        <f>IF($B511="P",VLOOKUP($E511,'[2]Costeo-JUL26'!$B$9:$CQ$307,AG$1,0),0)</f>
        <v>6.0000000000000001E-3</v>
      </c>
      <c r="AH511" s="36">
        <f t="shared" si="229"/>
        <v>294.85059056640006</v>
      </c>
      <c r="AI511" s="36">
        <f t="shared" si="230"/>
        <v>49436.615684966404</v>
      </c>
      <c r="AJ511" s="34">
        <f>IF($B511="P",VLOOKUP($E511,'[2]Costeo-JUL26'!$B$9:$CQ$307,AJ$1,0),0)</f>
        <v>925510</v>
      </c>
      <c r="AK511" s="16">
        <f>IF($B511="P",VLOOKUP($E511,'[2]Costeo-JUL26'!$B$9:$CQ$307,AK$1,0),0)*$G511</f>
        <v>3202.0020000000004</v>
      </c>
      <c r="AL511" s="36">
        <f>IF($B511="P",VLOOKUP($E511,'[2]Costeo-JUL26'!$B$9:$CQ$307,AL$1,0),0)*$G511</f>
        <v>38817.101765519998</v>
      </c>
      <c r="AM511" s="35">
        <f>IF($B511="P",VLOOKUP($E511,'[2]Costeo-JUL26'!$B$9:$CQ$307,AM$1,0),0)</f>
        <v>1.7999999999999999E-2</v>
      </c>
      <c r="AN511" s="36">
        <f t="shared" si="231"/>
        <v>698.70783177935994</v>
      </c>
      <c r="AO511" s="36">
        <f t="shared" si="232"/>
        <v>39515.809597299354</v>
      </c>
      <c r="AP511" s="34">
        <f>IF($B511="P",VLOOKUP($E511,'[2]Costeo-JUL26'!$B$9:$CQ$307,AP$1,0),0)</f>
        <v>911881</v>
      </c>
      <c r="AQ511" s="16">
        <f>IF($B511="P",VLOOKUP($E511,'[2]Costeo-JUL26'!$B$9:$CQ$307,AQ$1,0),0)*$G511</f>
        <v>3202.0020000000004</v>
      </c>
      <c r="AR511" s="36">
        <f>IF($B511="P",VLOOKUP($E511,'[2]Costeo-JUL26'!$B$9:$CQ$307,AR$1,0),0)*$G511</f>
        <v>434483.49378963694</v>
      </c>
      <c r="AS511" s="35">
        <f>IF($B511="P",VLOOKUP($E511,'[2]Costeo-JUL26'!$B$9:$CQ$307,AS$1,0),0)</f>
        <v>0.02</v>
      </c>
      <c r="AT511" s="36">
        <f t="shared" si="233"/>
        <v>8689.6698757927388</v>
      </c>
      <c r="AU511" s="36">
        <f t="shared" si="234"/>
        <v>443173.16366542969</v>
      </c>
      <c r="AV511" s="34">
        <f>IF($B511="P",VLOOKUP($E511,'[2]Costeo-JUL26'!$B$9:$CQ$307,AV$1,0),0)</f>
        <v>925698</v>
      </c>
      <c r="AW511" s="16">
        <f>IF($B511="P",VLOOKUP($E511,'[2]Costeo-JUL26'!$B$9:$CQ$307,AW$1,0),0)*$G511</f>
        <v>21.293313300000001</v>
      </c>
      <c r="AX511" s="36">
        <f>IF($B511="P",VLOOKUP($E511,'[2]Costeo-JUL26'!$B$9:$CQ$307,AX$1,0),0)*$G511</f>
        <v>109501.71537778201</v>
      </c>
      <c r="AY511" s="35">
        <f>IF($B511="P",VLOOKUP($E511,'[2]Costeo-JUL26'!$B$9:$CQ$307,AY$1,0),0)</f>
        <v>0.03</v>
      </c>
      <c r="AZ511" s="36">
        <f t="shared" si="235"/>
        <v>3285.0514613334599</v>
      </c>
      <c r="BA511" s="36">
        <f t="shared" si="236"/>
        <v>112786.76683911547</v>
      </c>
      <c r="BB511" s="34">
        <f>IF($B511="P",VLOOKUP($E511,'[2]Costeo-JUL26'!$B$9:$CQ$307,BB$1,0),0)</f>
        <v>902311</v>
      </c>
      <c r="BC511" s="16">
        <f>IF($B511="P",VLOOKUP($E511,'[2]Costeo-JUL26'!$B$9:$CQ$307,BC$1,0),0)*$G511</f>
        <v>2.3347931250000005</v>
      </c>
      <c r="BD511" s="36">
        <f>IF($B511="P",VLOOKUP($E511,'[2]Costeo-JUL26'!$B$9:$CQ$307,BD$1,0),0)*$G511</f>
        <v>9156.2297846906276</v>
      </c>
      <c r="BE511" s="35">
        <f>IF($B511="P",VLOOKUP($E511,'[2]Costeo-JUL26'!$B$9:$CQ$307,BE$1,0),0)</f>
        <v>0.03</v>
      </c>
      <c r="BF511" s="36">
        <f t="shared" si="237"/>
        <v>274.68689354071881</v>
      </c>
      <c r="BG511" s="36">
        <f t="shared" si="238"/>
        <v>9430.9166782313459</v>
      </c>
      <c r="BH511" s="34">
        <f>IF($B511="P",VLOOKUP($E511,'[2]Costeo-JUL26'!$B$9:$CQ$307,BH$1,0),0)</f>
        <v>933089</v>
      </c>
      <c r="BI511" s="16">
        <f>IF($B511="P",VLOOKUP($E511,'[2]Costeo-JUL26'!$B$9:$CQ$307,BI$1,0),0)*$G511</f>
        <v>20.0125125</v>
      </c>
      <c r="BJ511" s="36">
        <f>IF($B511="P",VLOOKUP($E511,'[2]Costeo-JUL26'!$B$9:$CQ$307,BJ$1,0),0)*$G511</f>
        <v>14902.768586281361</v>
      </c>
      <c r="BK511" s="35">
        <f>IF(BH511=910319,0,IF($B511="P",VLOOKUP($E511,'[2]Costeo-JUL26'!$B$9:$CQ$307,BK$1,0),0))</f>
        <v>0.02</v>
      </c>
      <c r="BL511" s="36">
        <f t="shared" si="239"/>
        <v>298.05537172562725</v>
      </c>
      <c r="BM511" s="36">
        <f t="shared" si="240"/>
        <v>15200.823958006989</v>
      </c>
      <c r="BN511" s="34">
        <f>IF($B511="P",VLOOKUP($E511,'[2]Costeo-JUL26'!$B$9:$CQ$307,BN$1,0),0)</f>
        <v>0</v>
      </c>
      <c r="BO511" s="16">
        <f>IF($B511="P",VLOOKUP($E511,'[2]Costeo-JUL26'!$B$9:$CQ$307,BO$1,0),0)*$G511</f>
        <v>0</v>
      </c>
      <c r="BP511" s="36">
        <f>IF($B511="P",VLOOKUP($E511,'[2]Costeo-JUL26'!$B$9:$CQ$307,BP$1,0),0)*$G511</f>
        <v>0</v>
      </c>
      <c r="BQ511" s="35">
        <f>IF($B511="P",VLOOKUP($E511,'[2]Costeo-JUL26'!$B$9:$CQ$307,BQ$1,0),0)</f>
        <v>0</v>
      </c>
      <c r="BR511" s="36">
        <f t="shared" si="241"/>
        <v>0</v>
      </c>
      <c r="BS511" s="36">
        <f t="shared" si="242"/>
        <v>0</v>
      </c>
      <c r="BT511" s="34">
        <f>IF($B511="P",VLOOKUP($E511,'[2]Costeo-JUL26'!$B$9:$CQ$307,BT$1,0),0)</f>
        <v>0</v>
      </c>
      <c r="BU511" s="16">
        <f>IF($B511="P",VLOOKUP($E511,'[2]Costeo-JUL26'!$B$9:$CQ$307,BU$1,0),0)*$G511</f>
        <v>0</v>
      </c>
      <c r="BV511" s="36">
        <f>IF($B511="P",VLOOKUP($E511,'[2]Costeo-JUL26'!$B$9:$CQ$307,BV$1,0),0)*$G511</f>
        <v>0</v>
      </c>
      <c r="BW511" s="35">
        <f>IF($B511="P",VLOOKUP($E511,'[2]Costeo-JUL26'!$B$9:$CQ$307,BW$1,0),0)</f>
        <v>0</v>
      </c>
      <c r="BX511" s="36">
        <f t="shared" si="243"/>
        <v>0</v>
      </c>
      <c r="BY511" s="36">
        <f t="shared" si="244"/>
        <v>0</v>
      </c>
      <c r="BZ511" s="34">
        <f>IF($B511="P",VLOOKUP($E511,'[2]Costeo-JUL26'!$B$9:$CQ$307,BZ$1,0),0)</f>
        <v>936704</v>
      </c>
      <c r="CA511" s="16">
        <f>IF($B511="P",VLOOKUP($E511,'[2]Costeo-JUL26'!$B$9:$CQ$307,CA$1,0),0)*$G511</f>
        <v>43.789605651176132</v>
      </c>
      <c r="CB511" s="36">
        <f>IF($B511="P",VLOOKUP($E511,'[2]Costeo-JUL26'!$B$9:$CQ$307,CB$1,0),0)*$G511</f>
        <v>20903.563019858033</v>
      </c>
      <c r="CC511" s="35">
        <f>IF($B511="P",VLOOKUP($E511,'[2]Costeo-JUL26'!$B$9:$CQ$307,CC$1,0),0)</f>
        <v>0.5</v>
      </c>
      <c r="CD511" s="36">
        <f t="shared" si="245"/>
        <v>10451.781509929016</v>
      </c>
      <c r="CE511" s="36">
        <f t="shared" si="246"/>
        <v>31355.344529787049</v>
      </c>
      <c r="CF511" s="37">
        <f t="shared" si="218"/>
        <v>2492791.1688419254</v>
      </c>
      <c r="CG511" s="36">
        <f>IF($B511="r",VLOOKUP($E511,'[2]Costeo-JUL26'!$B$9:$CQ$307,CG$1,0),0)*$G511</f>
        <v>0</v>
      </c>
      <c r="CH511" s="35">
        <f>VLOOKUP($E511,'[2]TEORICOS (05.26)'!$A$8:$T$251,CH$1,0)</f>
        <v>0</v>
      </c>
      <c r="CI511" s="36">
        <f t="shared" si="247"/>
        <v>0</v>
      </c>
      <c r="CJ511" s="37">
        <f t="shared" si="248"/>
        <v>0</v>
      </c>
      <c r="CM511" s="16">
        <f>SUMIFS('[1]Ajuste Inventario'!$I:$I,'[1]Ajuste Inventario'!$B:$B,E511,'[1]Ajuste Inventario'!$S:$S,D511)*-1</f>
        <v>9.1666666666666661</v>
      </c>
      <c r="CN511" s="36">
        <f t="shared" si="219"/>
        <v>42818.060165579496</v>
      </c>
      <c r="CP511" t="str">
        <f t="shared" si="220"/>
        <v>2488Org.Vtas Lobos</v>
      </c>
      <c r="CQ511" s="10">
        <f t="shared" si="221"/>
        <v>4671.0611089723088</v>
      </c>
    </row>
    <row r="512" spans="1:95" x14ac:dyDescent="0.25">
      <c r="A512" s="30">
        <v>46204</v>
      </c>
      <c r="B512" s="31" t="str">
        <f>VLOOKUP($E512,'[2]TEORICOS (05.26)'!$A$8:$T$251,B$1,0)</f>
        <v>P</v>
      </c>
      <c r="C512" s="32" t="str">
        <f>VLOOKUP($E512,'[2]TEORICOS (05.26)'!$A$8:$T$251,C$1,0)</f>
        <v>Powerade</v>
      </c>
      <c r="D512" t="s">
        <v>226</v>
      </c>
      <c r="E512">
        <v>2608</v>
      </c>
      <c r="F512" t="s">
        <v>152</v>
      </c>
      <c r="G512" s="16">
        <v>51</v>
      </c>
      <c r="H512" s="16">
        <v>53.601000000000006</v>
      </c>
      <c r="I512" s="33">
        <v>581931.83000000066</v>
      </c>
      <c r="J512" s="33">
        <v>570271.29000000039</v>
      </c>
      <c r="K512" s="34">
        <f>IF($B512="P",VLOOKUP($E512,'[2]Costeo-JUL26'!$B$9:$CQ$307,K$1,0),0)</f>
        <v>939014</v>
      </c>
      <c r="L512" s="35">
        <f>VLOOKUP($E512,'[2]TEORICOS (05.26)'!$A$8:$T$251,L$1,0)</f>
        <v>0.22</v>
      </c>
      <c r="M512" s="36">
        <f t="shared" si="222"/>
        <v>125459.68380000009</v>
      </c>
      <c r="N512" s="35">
        <f>IF($B512="P",VLOOKUP($E512,'[2]Costeo-JUL26'!$B$9:$CQ$307,N$1,0),0)</f>
        <v>7.4999999999999997E-2</v>
      </c>
      <c r="O512" s="36">
        <f t="shared" si="223"/>
        <v>9409.4762850000061</v>
      </c>
      <c r="P512" s="36">
        <f>IF($B512="P",VLOOKUP($E512,'[2]Costeo-JUL26'!$B$9:$CQ$307,P$1,0),0)*H512</f>
        <v>0</v>
      </c>
      <c r="Q512" s="36">
        <f t="shared" si="224"/>
        <v>134869.1600850001</v>
      </c>
      <c r="R512" s="34">
        <f>IF($B512="P",VLOOKUP($E512,'[2]Costeo-JUL26'!$B$9:$CQ$307,R$1,0),0)</f>
        <v>902332</v>
      </c>
      <c r="S512" s="16">
        <f>IF($B512="P",VLOOKUP($E512,'[2]Costeo-JUL26'!$B$9:$CQ$307,S$1,0),0)*$G512</f>
        <v>26.110792134048257</v>
      </c>
      <c r="T512" s="36">
        <f>IF($B512="P",VLOOKUP($E512,'[2]Costeo-JUL26'!$B$9:$CQ$307,T$1,0),0)*$G512</f>
        <v>18213.684743444515</v>
      </c>
      <c r="U512" s="35">
        <f>IF($B512="P",VLOOKUP($E512,'[2]Costeo-JUL26'!$B$9:$CQ$307,U$1,0),0)</f>
        <v>1.4999999999999999E-2</v>
      </c>
      <c r="V512" s="36">
        <f t="shared" si="225"/>
        <v>273.20527115166772</v>
      </c>
      <c r="W512" s="36">
        <f t="shared" si="226"/>
        <v>18486.890014596182</v>
      </c>
      <c r="X512" s="34">
        <f>IF($B512="P",VLOOKUP($E512,'[2]Costeo-JUL26'!$B$9:$CQ$307,X$1,0),0)</f>
        <v>0</v>
      </c>
      <c r="Y512" s="16">
        <f>IF($B512="P",VLOOKUP($E512,'[2]Costeo-JUL26'!$B$9:$CQ$307,Y$1,0),0)*$G512</f>
        <v>0</v>
      </c>
      <c r="Z512" s="36">
        <f>IF($B512="P",VLOOKUP($E512,'[2]Costeo-JUL26'!$B$9:$CQ$307,Z$1,0),0)*$G512</f>
        <v>0</v>
      </c>
      <c r="AA512" s="35">
        <f>IF($B512="P",VLOOKUP($E512,'[2]Costeo-JUL26'!$B$9:$CQ$307,AA$1,0),0)</f>
        <v>0</v>
      </c>
      <c r="AB512" s="36">
        <f t="shared" si="227"/>
        <v>0</v>
      </c>
      <c r="AC512" s="36">
        <f t="shared" si="228"/>
        <v>0</v>
      </c>
      <c r="AD512" s="34">
        <f>IF($B512="P",VLOOKUP($E512,'[2]Costeo-JUL26'!$B$9:$CQ$307,AD$1,0),0)</f>
        <v>917993</v>
      </c>
      <c r="AE512" s="16">
        <f>IF($B512="P",VLOOKUP($E512,'[2]Costeo-JUL26'!$B$9:$CQ$307,AE$1,0),0)*$G512</f>
        <v>306</v>
      </c>
      <c r="AF512" s="36">
        <f>IF($B512="P",VLOOKUP($E512,'[2]Costeo-JUL26'!$B$9:$CQ$307,AF$1,0),0)*$G512</f>
        <v>8315.3664000000008</v>
      </c>
      <c r="AG512" s="35">
        <f>IF($B512="P",VLOOKUP($E512,'[2]Costeo-JUL26'!$B$9:$CQ$307,AG$1,0),0)</f>
        <v>6.0000000000000001E-3</v>
      </c>
      <c r="AH512" s="36">
        <f t="shared" si="229"/>
        <v>49.892198400000005</v>
      </c>
      <c r="AI512" s="36">
        <f t="shared" si="230"/>
        <v>8365.2585984000016</v>
      </c>
      <c r="AJ512" s="34">
        <f>IF($B512="P",VLOOKUP($E512,'[2]Costeo-JUL26'!$B$9:$CQ$307,AJ$1,0),0)</f>
        <v>940683</v>
      </c>
      <c r="AK512" s="16">
        <f>IF($B512="P",VLOOKUP($E512,'[2]Costeo-JUL26'!$B$9:$CQ$307,AK$1,0),0)*$G512</f>
        <v>306</v>
      </c>
      <c r="AL512" s="36">
        <f>IF($B512="P",VLOOKUP($E512,'[2]Costeo-JUL26'!$B$9:$CQ$307,AL$1,0),0)*$G512</f>
        <v>4548.5247599999993</v>
      </c>
      <c r="AM512" s="35">
        <f>IF($B512="P",VLOOKUP($E512,'[2]Costeo-JUL26'!$B$9:$CQ$307,AM$1,0),0)</f>
        <v>1.7999999999999999E-2</v>
      </c>
      <c r="AN512" s="36">
        <f t="shared" si="231"/>
        <v>81.873445679999975</v>
      </c>
      <c r="AO512" s="36">
        <f t="shared" si="232"/>
        <v>4630.3982056799996</v>
      </c>
      <c r="AP512" s="34">
        <f>IF($B512="P",VLOOKUP($E512,'[2]Costeo-JUL26'!$B$9:$CQ$307,AP$1,0),0)</f>
        <v>929272</v>
      </c>
      <c r="AQ512" s="16">
        <f>IF($B512="P",VLOOKUP($E512,'[2]Costeo-JUL26'!$B$9:$CQ$307,AQ$1,0),0)*$G512</f>
        <v>306</v>
      </c>
      <c r="AR512" s="36">
        <f>IF($B512="P",VLOOKUP($E512,'[2]Costeo-JUL26'!$B$9:$CQ$307,AR$1,0),0)*$G512</f>
        <v>44951.843701751372</v>
      </c>
      <c r="AS512" s="35">
        <f>IF($B512="P",VLOOKUP($E512,'[2]Costeo-JUL26'!$B$9:$CQ$307,AS$1,0),0)</f>
        <v>0.02</v>
      </c>
      <c r="AT512" s="36">
        <f t="shared" si="233"/>
        <v>899.03687403502749</v>
      </c>
      <c r="AU512" s="36">
        <f t="shared" si="234"/>
        <v>45850.880575786396</v>
      </c>
      <c r="AV512" s="34">
        <f>IF($B512="P",VLOOKUP($E512,'[2]Costeo-JUL26'!$B$9:$CQ$307,AV$1,0),0)</f>
        <v>922605</v>
      </c>
      <c r="AW512" s="16">
        <f>IF($B512="P",VLOOKUP($E512,'[2]Costeo-JUL26'!$B$9:$CQ$307,AW$1,0),0)*$G512</f>
        <v>1.02</v>
      </c>
      <c r="AX512" s="36">
        <f>IF($B512="P",VLOOKUP($E512,'[2]Costeo-JUL26'!$B$9:$CQ$307,AX$1,0),0)*$G512</f>
        <v>4976.6811168831173</v>
      </c>
      <c r="AY512" s="35">
        <f>IF($B512="P",VLOOKUP($E512,'[2]Costeo-JUL26'!$B$9:$CQ$307,AY$1,0),0)</f>
        <v>0.03</v>
      </c>
      <c r="AZ512" s="36">
        <f t="shared" si="235"/>
        <v>149.3004335064935</v>
      </c>
      <c r="BA512" s="36">
        <f t="shared" si="236"/>
        <v>5125.9815503896107</v>
      </c>
      <c r="BB512" s="34">
        <f>IF($B512="P",VLOOKUP($E512,'[2]Costeo-JUL26'!$B$9:$CQ$307,BB$1,0),0)</f>
        <v>902311</v>
      </c>
      <c r="BC512" s="16">
        <f>IF($B512="P",VLOOKUP($E512,'[2]Costeo-JUL26'!$B$9:$CQ$307,BC$1,0),0)*$G512</f>
        <v>7.2853500000000002E-2</v>
      </c>
      <c r="BD512" s="36">
        <f>IF($B512="P",VLOOKUP($E512,'[2]Costeo-JUL26'!$B$9:$CQ$307,BD$1,0),0)*$G512</f>
        <v>285.70556400750007</v>
      </c>
      <c r="BE512" s="35">
        <f>IF($B512="P",VLOOKUP($E512,'[2]Costeo-JUL26'!$B$9:$CQ$307,BE$1,0),0)</f>
        <v>0.03</v>
      </c>
      <c r="BF512" s="36">
        <f t="shared" si="237"/>
        <v>8.5711669202250018</v>
      </c>
      <c r="BG512" s="36">
        <f t="shared" si="238"/>
        <v>294.27673092772505</v>
      </c>
      <c r="BH512" s="34">
        <f>IF($B512="P",VLOOKUP($E512,'[2]Costeo-JUL26'!$B$9:$CQ$307,BH$1,0),0)</f>
        <v>902302</v>
      </c>
      <c r="BI512" s="16">
        <f>IF($B512="P",VLOOKUP($E512,'[2]Costeo-JUL26'!$B$9:$CQ$307,BI$1,0),0)*$G512</f>
        <v>1.4571428571428571</v>
      </c>
      <c r="BJ512" s="36">
        <f>IF($B512="P",VLOOKUP($E512,'[2]Costeo-JUL26'!$B$9:$CQ$307,BJ$1,0),0)*$G512</f>
        <v>958.50857142857137</v>
      </c>
      <c r="BK512" s="35">
        <f>IF(BH512=910319,0,IF($B512="P",VLOOKUP($E512,'[2]Costeo-JUL26'!$B$9:$CQ$307,BK$1,0),0))</f>
        <v>0.02</v>
      </c>
      <c r="BL512" s="36">
        <f t="shared" si="239"/>
        <v>19.170171428571429</v>
      </c>
      <c r="BM512" s="36">
        <f t="shared" si="240"/>
        <v>977.67874285714277</v>
      </c>
      <c r="BN512" s="34">
        <f>IF($B512="P",VLOOKUP($E512,'[2]Costeo-JUL26'!$B$9:$CQ$307,BN$1,0),0)</f>
        <v>0</v>
      </c>
      <c r="BO512" s="16">
        <f>IF($B512="P",VLOOKUP($E512,'[2]Costeo-JUL26'!$B$9:$CQ$307,BO$1,0),0)*$G512</f>
        <v>0</v>
      </c>
      <c r="BP512" s="36">
        <f>IF($B512="P",VLOOKUP($E512,'[2]Costeo-JUL26'!$B$9:$CQ$307,BP$1,0),0)*$G512</f>
        <v>0</v>
      </c>
      <c r="BQ512" s="35">
        <f>IF($B512="P",VLOOKUP($E512,'[2]Costeo-JUL26'!$B$9:$CQ$307,BQ$1,0),0)</f>
        <v>0</v>
      </c>
      <c r="BR512" s="36">
        <f t="shared" si="241"/>
        <v>0</v>
      </c>
      <c r="BS512" s="36">
        <f t="shared" si="242"/>
        <v>0</v>
      </c>
      <c r="BT512" s="34">
        <f>IF($B512="P",VLOOKUP($E512,'[2]Costeo-JUL26'!$B$9:$CQ$307,BT$1,0),0)</f>
        <v>0</v>
      </c>
      <c r="BU512" s="16">
        <f>IF($B512="P",VLOOKUP($E512,'[2]Costeo-JUL26'!$B$9:$CQ$307,BU$1,0),0)*$G512</f>
        <v>0</v>
      </c>
      <c r="BV512" s="36">
        <f>IF($B512="P",VLOOKUP($E512,'[2]Costeo-JUL26'!$B$9:$CQ$307,BV$1,0),0)*$G512</f>
        <v>0</v>
      </c>
      <c r="BW512" s="35">
        <f>IF($B512="P",VLOOKUP($E512,'[2]Costeo-JUL26'!$B$9:$CQ$307,BW$1,0),0)</f>
        <v>0</v>
      </c>
      <c r="BX512" s="36">
        <f t="shared" si="243"/>
        <v>0</v>
      </c>
      <c r="BY512" s="36">
        <f t="shared" si="244"/>
        <v>0</v>
      </c>
      <c r="BZ512" s="34">
        <f>IF($B512="P",VLOOKUP($E512,'[2]Costeo-JUL26'!$B$9:$CQ$307,BZ$1,0),0)</f>
        <v>0</v>
      </c>
      <c r="CA512" s="16">
        <f>IF($B512="P",VLOOKUP($E512,'[2]Costeo-JUL26'!$B$9:$CQ$307,CA$1,0),0)*$G512</f>
        <v>0</v>
      </c>
      <c r="CB512" s="36">
        <f>IF($B512="P",VLOOKUP($E512,'[2]Costeo-JUL26'!$B$9:$CQ$307,CB$1,0),0)*$G512</f>
        <v>0</v>
      </c>
      <c r="CC512" s="35">
        <f>IF($B512="P",VLOOKUP($E512,'[2]Costeo-JUL26'!$B$9:$CQ$307,CC$1,0),0)</f>
        <v>0</v>
      </c>
      <c r="CD512" s="36">
        <f t="shared" si="245"/>
        <v>0</v>
      </c>
      <c r="CE512" s="36">
        <f t="shared" si="246"/>
        <v>0</v>
      </c>
      <c r="CF512" s="37">
        <f t="shared" si="218"/>
        <v>218600.52450363713</v>
      </c>
      <c r="CG512" s="36">
        <f>IF($B512="r",VLOOKUP($E512,'[2]Costeo-JUL26'!$B$9:$CQ$307,CG$1,0),0)*$G512</f>
        <v>0</v>
      </c>
      <c r="CH512" s="35">
        <f>VLOOKUP($E512,'[2]TEORICOS (05.26)'!$A$8:$T$251,CH$1,0)</f>
        <v>0</v>
      </c>
      <c r="CI512" s="36">
        <f t="shared" si="247"/>
        <v>0</v>
      </c>
      <c r="CJ512" s="37">
        <f t="shared" si="248"/>
        <v>0</v>
      </c>
      <c r="CM512" s="16">
        <f>SUMIFS('[1]Ajuste Inventario'!$I:$I,'[1]Ajuste Inventario'!$B:$B,E512,'[1]Ajuste Inventario'!$S:$S,D512)*-1</f>
        <v>3.8333333333333335</v>
      </c>
      <c r="CN512" s="36">
        <f t="shared" si="219"/>
        <v>16430.75837772436</v>
      </c>
      <c r="CP512" t="str">
        <f t="shared" si="220"/>
        <v>2608Org.Vtas Lobos</v>
      </c>
      <c r="CQ512" s="10">
        <f t="shared" si="221"/>
        <v>4286.2847941889631</v>
      </c>
    </row>
    <row r="513" spans="1:95" x14ac:dyDescent="0.25">
      <c r="A513" s="30">
        <v>46204</v>
      </c>
      <c r="B513" s="31" t="str">
        <f>VLOOKUP($E513,'[2]TEORICOS (05.26)'!$A$8:$T$251,B$1,0)</f>
        <v>P</v>
      </c>
      <c r="C513" s="32" t="str">
        <f>VLOOKUP($E513,'[2]TEORICOS (05.26)'!$A$8:$T$251,C$1,0)</f>
        <v>Powerade</v>
      </c>
      <c r="D513" t="s">
        <v>226</v>
      </c>
      <c r="E513">
        <v>2612</v>
      </c>
      <c r="F513" t="s">
        <v>153</v>
      </c>
      <c r="G513" s="16">
        <v>171</v>
      </c>
      <c r="H513" s="16">
        <v>90.288000000000068</v>
      </c>
      <c r="I513" s="33">
        <v>1148611.57</v>
      </c>
      <c r="J513" s="33">
        <v>1145062.96</v>
      </c>
      <c r="K513" s="34">
        <f>IF($B513="P",VLOOKUP($E513,'[2]Costeo-JUL26'!$B$9:$CQ$307,K$1,0),0)</f>
        <v>939014</v>
      </c>
      <c r="L513" s="35">
        <f>VLOOKUP($E513,'[2]TEORICOS (05.26)'!$A$8:$T$251,L$1,0)</f>
        <v>0.22</v>
      </c>
      <c r="M513" s="36">
        <f t="shared" si="222"/>
        <v>251913.8512</v>
      </c>
      <c r="N513" s="35">
        <f>IF($B513="P",VLOOKUP($E513,'[2]Costeo-JUL26'!$B$9:$CQ$307,N$1,0),0)</f>
        <v>7.4999999999999997E-2</v>
      </c>
      <c r="O513" s="36">
        <f t="shared" si="223"/>
        <v>18893.538840000001</v>
      </c>
      <c r="P513" s="36">
        <f>IF($B513="P",VLOOKUP($E513,'[2]Costeo-JUL26'!$B$9:$CQ$307,P$1,0),0)*H513</f>
        <v>0</v>
      </c>
      <c r="Q513" s="36">
        <f t="shared" si="224"/>
        <v>270807.39004000003</v>
      </c>
      <c r="R513" s="34">
        <f>IF($B513="P",VLOOKUP($E513,'[2]Costeo-JUL26'!$B$9:$CQ$307,R$1,0),0)</f>
        <v>902332</v>
      </c>
      <c r="S513" s="16">
        <f>IF($B513="P",VLOOKUP($E513,'[2]Costeo-JUL26'!$B$9:$CQ$307,S$1,0),0)*$G513</f>
        <v>43.993944772117963</v>
      </c>
      <c r="T513" s="36">
        <f>IF($B513="P",VLOOKUP($E513,'[2]Costeo-JUL26'!$B$9:$CQ$307,T$1,0),0)*$G513</f>
        <v>30688.147513341333</v>
      </c>
      <c r="U513" s="35">
        <f>IF($B513="P",VLOOKUP($E513,'[2]Costeo-JUL26'!$B$9:$CQ$307,U$1,0),0)</f>
        <v>1.4999999999999999E-2</v>
      </c>
      <c r="V513" s="36">
        <f t="shared" si="225"/>
        <v>460.32221270011996</v>
      </c>
      <c r="W513" s="36">
        <f t="shared" si="226"/>
        <v>31148.469726041454</v>
      </c>
      <c r="X513" s="34">
        <f>IF($B513="P",VLOOKUP($E513,'[2]Costeo-JUL26'!$B$9:$CQ$307,X$1,0),0)</f>
        <v>0</v>
      </c>
      <c r="Y513" s="16">
        <f>IF($B513="P",VLOOKUP($E513,'[2]Costeo-JUL26'!$B$9:$CQ$307,Y$1,0),0)*$G513</f>
        <v>0</v>
      </c>
      <c r="Z513" s="36">
        <f>IF($B513="P",VLOOKUP($E513,'[2]Costeo-JUL26'!$B$9:$CQ$307,Z$1,0),0)*$G513</f>
        <v>0</v>
      </c>
      <c r="AA513" s="35">
        <f>IF($B513="P",VLOOKUP($E513,'[2]Costeo-JUL26'!$B$9:$CQ$307,AA$1,0),0)</f>
        <v>0</v>
      </c>
      <c r="AB513" s="36">
        <f t="shared" si="227"/>
        <v>0</v>
      </c>
      <c r="AC513" s="36">
        <f t="shared" si="228"/>
        <v>0</v>
      </c>
      <c r="AD513" s="34">
        <f>IF($B513="P",VLOOKUP($E513,'[2]Costeo-JUL26'!$B$9:$CQ$307,AD$1,0),0)</f>
        <v>917993</v>
      </c>
      <c r="AE513" s="16">
        <f>IF($B513="P",VLOOKUP($E513,'[2]Costeo-JUL26'!$B$9:$CQ$307,AE$1,0),0)*$G513</f>
        <v>1026</v>
      </c>
      <c r="AF513" s="36">
        <f>IF($B513="P",VLOOKUP($E513,'[2]Costeo-JUL26'!$B$9:$CQ$307,AF$1,0),0)*$G513</f>
        <v>27880.934400000002</v>
      </c>
      <c r="AG513" s="35">
        <f>IF($B513="P",VLOOKUP($E513,'[2]Costeo-JUL26'!$B$9:$CQ$307,AG$1,0),0)</f>
        <v>6.0000000000000001E-3</v>
      </c>
      <c r="AH513" s="36">
        <f t="shared" si="229"/>
        <v>167.28560640000001</v>
      </c>
      <c r="AI513" s="36">
        <f t="shared" si="230"/>
        <v>28048.220006400003</v>
      </c>
      <c r="AJ513" s="34">
        <f>IF($B513="P",VLOOKUP($E513,'[2]Costeo-JUL26'!$B$9:$CQ$307,AJ$1,0),0)</f>
        <v>938688</v>
      </c>
      <c r="AK513" s="16">
        <f>IF($B513="P",VLOOKUP($E513,'[2]Costeo-JUL26'!$B$9:$CQ$307,AK$1,0),0)*$G513</f>
        <v>1026</v>
      </c>
      <c r="AL513" s="36">
        <f>IF($B513="P",VLOOKUP($E513,'[2]Costeo-JUL26'!$B$9:$CQ$307,AL$1,0),0)*$G513</f>
        <v>9579.3516</v>
      </c>
      <c r="AM513" s="35">
        <f>IF($B513="P",VLOOKUP($E513,'[2]Costeo-JUL26'!$B$9:$CQ$307,AM$1,0),0)</f>
        <v>1.7999999999999999E-2</v>
      </c>
      <c r="AN513" s="36">
        <f t="shared" si="231"/>
        <v>172.42832879999997</v>
      </c>
      <c r="AO513" s="36">
        <f t="shared" si="232"/>
        <v>9751.7799288000006</v>
      </c>
      <c r="AP513" s="34">
        <f>IF($B513="P",VLOOKUP($E513,'[2]Costeo-JUL26'!$B$9:$CQ$307,AP$1,0),0)</f>
        <v>929270</v>
      </c>
      <c r="AQ513" s="16">
        <f>IF($B513="P",VLOOKUP($E513,'[2]Costeo-JUL26'!$B$9:$CQ$307,AQ$1,0),0)*$G513</f>
        <v>1026</v>
      </c>
      <c r="AR513" s="36">
        <f>IF($B513="P",VLOOKUP($E513,'[2]Costeo-JUL26'!$B$9:$CQ$307,AR$1,0),0)*$G513</f>
        <v>110192.95404</v>
      </c>
      <c r="AS513" s="35">
        <f>IF($B513="P",VLOOKUP($E513,'[2]Costeo-JUL26'!$B$9:$CQ$307,AS$1,0),0)</f>
        <v>0.02</v>
      </c>
      <c r="AT513" s="36">
        <f t="shared" si="233"/>
        <v>2203.8590807999999</v>
      </c>
      <c r="AU513" s="36">
        <f t="shared" si="234"/>
        <v>112396.8131208</v>
      </c>
      <c r="AV513" s="34">
        <f>IF($B513="P",VLOOKUP($E513,'[2]Costeo-JUL26'!$B$9:$CQ$307,AV$1,0),0)</f>
        <v>934139</v>
      </c>
      <c r="AW513" s="16">
        <f>IF($B513="P",VLOOKUP($E513,'[2]Costeo-JUL26'!$B$9:$CQ$307,AW$1,0),0)*$G513</f>
        <v>2.6846999999999999</v>
      </c>
      <c r="AX513" s="36">
        <f>IF($B513="P",VLOOKUP($E513,'[2]Costeo-JUL26'!$B$9:$CQ$307,AX$1,0),0)*$G513</f>
        <v>13806.177137999999</v>
      </c>
      <c r="AY513" s="35">
        <f>IF($B513="P",VLOOKUP($E513,'[2]Costeo-JUL26'!$B$9:$CQ$307,AY$1,0),0)</f>
        <v>0.03</v>
      </c>
      <c r="AZ513" s="36">
        <f t="shared" si="235"/>
        <v>414.18531413999995</v>
      </c>
      <c r="BA513" s="36">
        <f t="shared" si="236"/>
        <v>14220.36245214</v>
      </c>
      <c r="BB513" s="34">
        <f>IF($B513="P",VLOOKUP($E513,'[2]Costeo-JUL26'!$B$9:$CQ$307,BB$1,0),0)</f>
        <v>902311</v>
      </c>
      <c r="BC513" s="16">
        <f>IF($B513="P",VLOOKUP($E513,'[2]Costeo-JUL26'!$B$9:$CQ$307,BC$1,0),0)*$G513</f>
        <v>0.2442735</v>
      </c>
      <c r="BD513" s="36">
        <f>IF($B513="P",VLOOKUP($E513,'[2]Costeo-JUL26'!$B$9:$CQ$307,BD$1,0),0)*$G513</f>
        <v>957.95394990750026</v>
      </c>
      <c r="BE513" s="35">
        <f>IF($B513="P",VLOOKUP($E513,'[2]Costeo-JUL26'!$B$9:$CQ$307,BE$1,0),0)</f>
        <v>0.03</v>
      </c>
      <c r="BF513" s="36">
        <f t="shared" si="237"/>
        <v>28.738618497225008</v>
      </c>
      <c r="BG513" s="36">
        <f t="shared" si="238"/>
        <v>986.69256840472531</v>
      </c>
      <c r="BH513" s="34">
        <f>IF($B513="P",VLOOKUP($E513,'[2]Costeo-JUL26'!$B$9:$CQ$307,BH$1,0),0)</f>
        <v>933089</v>
      </c>
      <c r="BI513" s="16">
        <f>IF($B513="P",VLOOKUP($E513,'[2]Costeo-JUL26'!$B$9:$CQ$307,BI$1,0),0)*$G513</f>
        <v>3.2571428571428576</v>
      </c>
      <c r="BJ513" s="36">
        <f>IF($B513="P",VLOOKUP($E513,'[2]Costeo-JUL26'!$B$9:$CQ$307,BJ$1,0),0)*$G513</f>
        <v>2425.5048561473373</v>
      </c>
      <c r="BK513" s="35">
        <f>IF(BH513=910319,0,IF($B513="P",VLOOKUP($E513,'[2]Costeo-JUL26'!$B$9:$CQ$307,BK$1,0),0))</f>
        <v>0.02</v>
      </c>
      <c r="BL513" s="36">
        <f t="shared" si="239"/>
        <v>48.510097122946746</v>
      </c>
      <c r="BM513" s="36">
        <f t="shared" si="240"/>
        <v>2474.014953270284</v>
      </c>
      <c r="BN513" s="34">
        <f>IF($B513="P",VLOOKUP($E513,'[2]Costeo-JUL26'!$B$9:$CQ$307,BN$1,0),0)</f>
        <v>0</v>
      </c>
      <c r="BO513" s="16">
        <f>IF($B513="P",VLOOKUP($E513,'[2]Costeo-JUL26'!$B$9:$CQ$307,BO$1,0),0)*$G513</f>
        <v>0</v>
      </c>
      <c r="BP513" s="36">
        <f>IF($B513="P",VLOOKUP($E513,'[2]Costeo-JUL26'!$B$9:$CQ$307,BP$1,0),0)*$G513</f>
        <v>0</v>
      </c>
      <c r="BQ513" s="35">
        <f>IF($B513="P",VLOOKUP($E513,'[2]Costeo-JUL26'!$B$9:$CQ$307,BQ$1,0),0)</f>
        <v>0</v>
      </c>
      <c r="BR513" s="36">
        <f t="shared" si="241"/>
        <v>0</v>
      </c>
      <c r="BS513" s="36">
        <f t="shared" si="242"/>
        <v>0</v>
      </c>
      <c r="BT513" s="34">
        <f>IF($B513="P",VLOOKUP($E513,'[2]Costeo-JUL26'!$B$9:$CQ$307,BT$1,0),0)</f>
        <v>0</v>
      </c>
      <c r="BU513" s="16">
        <f>IF($B513="P",VLOOKUP($E513,'[2]Costeo-JUL26'!$B$9:$CQ$307,BU$1,0),0)*$G513</f>
        <v>0</v>
      </c>
      <c r="BV513" s="36">
        <f>IF($B513="P",VLOOKUP($E513,'[2]Costeo-JUL26'!$B$9:$CQ$307,BV$1,0),0)*$G513</f>
        <v>0</v>
      </c>
      <c r="BW513" s="35">
        <f>IF($B513="P",VLOOKUP($E513,'[2]Costeo-JUL26'!$B$9:$CQ$307,BW$1,0),0)</f>
        <v>0</v>
      </c>
      <c r="BX513" s="36">
        <f t="shared" si="243"/>
        <v>0</v>
      </c>
      <c r="BY513" s="36">
        <f t="shared" si="244"/>
        <v>0</v>
      </c>
      <c r="BZ513" s="34">
        <f>IF($B513="P",VLOOKUP($E513,'[2]Costeo-JUL26'!$B$9:$CQ$307,BZ$1,0),0)</f>
        <v>0</v>
      </c>
      <c r="CA513" s="16">
        <f>IF($B513="P",VLOOKUP($E513,'[2]Costeo-JUL26'!$B$9:$CQ$307,CA$1,0),0)*$G513</f>
        <v>0</v>
      </c>
      <c r="CB513" s="36">
        <f>IF($B513="P",VLOOKUP($E513,'[2]Costeo-JUL26'!$B$9:$CQ$307,CB$1,0),0)*$G513</f>
        <v>0</v>
      </c>
      <c r="CC513" s="35">
        <f>IF($B513="P",VLOOKUP($E513,'[2]Costeo-JUL26'!$B$9:$CQ$307,CC$1,0),0)</f>
        <v>0</v>
      </c>
      <c r="CD513" s="36">
        <f t="shared" si="245"/>
        <v>0</v>
      </c>
      <c r="CE513" s="36">
        <f t="shared" si="246"/>
        <v>0</v>
      </c>
      <c r="CF513" s="37">
        <f t="shared" si="218"/>
        <v>469833.74279585655</v>
      </c>
      <c r="CG513" s="36">
        <f>IF($B513="r",VLOOKUP($E513,'[2]Costeo-JUL26'!$B$9:$CQ$307,CG$1,0),0)*$G513</f>
        <v>0</v>
      </c>
      <c r="CH513" s="35">
        <f>VLOOKUP($E513,'[2]TEORICOS (05.26)'!$A$8:$T$251,CH$1,0)</f>
        <v>0</v>
      </c>
      <c r="CI513" s="36">
        <f t="shared" si="247"/>
        <v>0</v>
      </c>
      <c r="CJ513" s="37">
        <f t="shared" si="248"/>
        <v>0</v>
      </c>
      <c r="CM513" s="16">
        <f>SUMIFS('[1]Ajuste Inventario'!$I:$I,'[1]Ajuste Inventario'!$B:$B,E513,'[1]Ajuste Inventario'!$S:$S,D513)*-1</f>
        <v>-1</v>
      </c>
      <c r="CN513" s="36">
        <f t="shared" si="219"/>
        <v>-2747.5657473441902</v>
      </c>
      <c r="CP513" t="str">
        <f t="shared" si="220"/>
        <v>2612Org.Vtas Lobos</v>
      </c>
      <c r="CQ513" s="10">
        <f t="shared" si="221"/>
        <v>2747.5657473441902</v>
      </c>
    </row>
    <row r="514" spans="1:95" x14ac:dyDescent="0.25">
      <c r="A514" s="30">
        <v>46204</v>
      </c>
      <c r="B514" s="31" t="str">
        <f>VLOOKUP($E514,'[2]TEORICOS (05.26)'!$A$8:$T$251,B$1,0)</f>
        <v>P</v>
      </c>
      <c r="C514" s="32" t="str">
        <f>VLOOKUP($E514,'[2]TEORICOS (05.26)'!$A$8:$T$251,C$1,0)</f>
        <v>Powerade</v>
      </c>
      <c r="D514" t="s">
        <v>226</v>
      </c>
      <c r="E514">
        <v>2642</v>
      </c>
      <c r="F514" t="s">
        <v>154</v>
      </c>
      <c r="G514" s="16">
        <v>448.666</v>
      </c>
      <c r="H514" s="16">
        <v>236.8956479999998</v>
      </c>
      <c r="I514" s="33">
        <v>3246196.5699999952</v>
      </c>
      <c r="J514" s="33">
        <v>3232495.929999996</v>
      </c>
      <c r="K514" s="34">
        <f>IF($B514="P",VLOOKUP($E514,'[2]Costeo-JUL26'!$B$9:$CQ$307,K$1,0),0)</f>
        <v>929228</v>
      </c>
      <c r="L514" s="35">
        <f>VLOOKUP($E514,'[2]TEORICOS (05.26)'!$A$8:$T$251,L$1,0)</f>
        <v>0.22</v>
      </c>
      <c r="M514" s="36">
        <f t="shared" si="222"/>
        <v>711149.10459999915</v>
      </c>
      <c r="N514" s="35">
        <f>IF($B514="P",VLOOKUP($E514,'[2]Costeo-JUL26'!$B$9:$CQ$307,N$1,0),0)</f>
        <v>0.05</v>
      </c>
      <c r="O514" s="36">
        <f t="shared" si="223"/>
        <v>35557.455229999956</v>
      </c>
      <c r="P514" s="36">
        <f>IF($B514="P",VLOOKUP($E514,'[2]Costeo-JUL26'!$B$9:$CQ$307,P$1,0),0)*H514</f>
        <v>0</v>
      </c>
      <c r="Q514" s="36">
        <f t="shared" si="224"/>
        <v>746706.55982999911</v>
      </c>
      <c r="R514" s="34">
        <f>IF($B514="P",VLOOKUP($E514,'[2]Costeo-JUL26'!$B$9:$CQ$307,R$1,0),0)</f>
        <v>902332</v>
      </c>
      <c r="S514" s="16">
        <f>IF($B514="P",VLOOKUP($E514,'[2]Costeo-JUL26'!$B$9:$CQ$307,S$1,0),0)*$G514</f>
        <v>110.649784587</v>
      </c>
      <c r="T514" s="36">
        <f>IF($B514="P",VLOOKUP($E514,'[2]Costeo-JUL26'!$B$9:$CQ$307,T$1,0),0)*$G514</f>
        <v>77184.188172126596</v>
      </c>
      <c r="U514" s="35">
        <f>IF($B514="P",VLOOKUP($E514,'[2]Costeo-JUL26'!$B$9:$CQ$307,U$1,0),0)</f>
        <v>1.4999999999999999E-2</v>
      </c>
      <c r="V514" s="36">
        <f t="shared" si="225"/>
        <v>1157.7628225818989</v>
      </c>
      <c r="W514" s="36">
        <f t="shared" si="226"/>
        <v>78341.950994708488</v>
      </c>
      <c r="X514" s="34">
        <f>IF($B514="P",VLOOKUP($E514,'[2]Costeo-JUL26'!$B$9:$CQ$307,X$1,0),0)</f>
        <v>0</v>
      </c>
      <c r="Y514" s="16">
        <f>IF($B514="P",VLOOKUP($E514,'[2]Costeo-JUL26'!$B$9:$CQ$307,Y$1,0),0)*$G514</f>
        <v>0</v>
      </c>
      <c r="Z514" s="36">
        <f>IF($B514="P",VLOOKUP($E514,'[2]Costeo-JUL26'!$B$9:$CQ$307,Z$1,0),0)*$G514</f>
        <v>0</v>
      </c>
      <c r="AA514" s="35">
        <f>IF($B514="P",VLOOKUP($E514,'[2]Costeo-JUL26'!$B$9:$CQ$307,AA$1,0),0)</f>
        <v>0</v>
      </c>
      <c r="AB514" s="36">
        <f t="shared" si="227"/>
        <v>0</v>
      </c>
      <c r="AC514" s="36">
        <f t="shared" si="228"/>
        <v>0</v>
      </c>
      <c r="AD514" s="34">
        <f>IF($B514="P",VLOOKUP($E514,'[2]Costeo-JUL26'!$B$9:$CQ$307,AD$1,0),0)</f>
        <v>917993</v>
      </c>
      <c r="AE514" s="16">
        <f>IF($B514="P",VLOOKUP($E514,'[2]Costeo-JUL26'!$B$9:$CQ$307,AE$1,0),0)*$G514</f>
        <v>2691.9960000000001</v>
      </c>
      <c r="AF514" s="36">
        <f>IF($B514="P",VLOOKUP($E514,'[2]Costeo-JUL26'!$B$9:$CQ$307,AF$1,0),0)*$G514</f>
        <v>73153.376102399998</v>
      </c>
      <c r="AG514" s="35">
        <f>IF($B514="P",VLOOKUP($E514,'[2]Costeo-JUL26'!$B$9:$CQ$307,AG$1,0),0)</f>
        <v>6.0000000000000001E-3</v>
      </c>
      <c r="AH514" s="36">
        <f t="shared" si="229"/>
        <v>438.92025661439999</v>
      </c>
      <c r="AI514" s="36">
        <f t="shared" si="230"/>
        <v>73592.296359014392</v>
      </c>
      <c r="AJ514" s="34">
        <f>IF($B514="P",VLOOKUP($E514,'[2]Costeo-JUL26'!$B$9:$CQ$307,AJ$1,0),0)</f>
        <v>929258</v>
      </c>
      <c r="AK514" s="16">
        <f>IF($B514="P",VLOOKUP($E514,'[2]Costeo-JUL26'!$B$9:$CQ$307,AK$1,0),0)*$G514</f>
        <v>2691.9960000000001</v>
      </c>
      <c r="AL514" s="36">
        <f>IF($B514="P",VLOOKUP($E514,'[2]Costeo-JUL26'!$B$9:$CQ$307,AL$1,0),0)*$G514</f>
        <v>22580.785487520003</v>
      </c>
      <c r="AM514" s="35">
        <f>IF($B514="P",VLOOKUP($E514,'[2]Costeo-JUL26'!$B$9:$CQ$307,AM$1,0),0)</f>
        <v>1.7999999999999999E-2</v>
      </c>
      <c r="AN514" s="36">
        <f t="shared" si="231"/>
        <v>406.45413877536004</v>
      </c>
      <c r="AO514" s="36">
        <f t="shared" si="232"/>
        <v>22987.239626295363</v>
      </c>
      <c r="AP514" s="34">
        <f>IF($B514="P",VLOOKUP($E514,'[2]Costeo-JUL26'!$B$9:$CQ$307,AP$1,0),0)</f>
        <v>929270</v>
      </c>
      <c r="AQ514" s="16">
        <f>IF($B514="P",VLOOKUP($E514,'[2]Costeo-JUL26'!$B$9:$CQ$307,AQ$1,0),0)*$G514</f>
        <v>2691.9960000000001</v>
      </c>
      <c r="AR514" s="36">
        <f>IF($B514="P",VLOOKUP($E514,'[2]Costeo-JUL26'!$B$9:$CQ$307,AR$1,0),0)*$G514</f>
        <v>289121.82407783996</v>
      </c>
      <c r="AS514" s="35">
        <f>IF($B514="P",VLOOKUP($E514,'[2]Costeo-JUL26'!$B$9:$CQ$307,AS$1,0),0)</f>
        <v>0.02</v>
      </c>
      <c r="AT514" s="36">
        <f t="shared" si="233"/>
        <v>5782.4364815567997</v>
      </c>
      <c r="AU514" s="36">
        <f t="shared" si="234"/>
        <v>294904.26055939676</v>
      </c>
      <c r="AV514" s="34">
        <f>IF($B514="P",VLOOKUP($E514,'[2]Costeo-JUL26'!$B$9:$CQ$307,AV$1,0),0)</f>
        <v>934139</v>
      </c>
      <c r="AW514" s="16">
        <f>IF($B514="P",VLOOKUP($E514,'[2]Costeo-JUL26'!$B$9:$CQ$307,AW$1,0),0)*$G514</f>
        <v>7.0440561999999991</v>
      </c>
      <c r="AX514" s="36">
        <f>IF($B514="P",VLOOKUP($E514,'[2]Costeo-JUL26'!$B$9:$CQ$307,AX$1,0),0)*$G514</f>
        <v>36224.340770748</v>
      </c>
      <c r="AY514" s="35">
        <f>IF($B514="P",VLOOKUP($E514,'[2]Costeo-JUL26'!$B$9:$CQ$307,AY$1,0),0)</f>
        <v>0.03</v>
      </c>
      <c r="AZ514" s="36">
        <f t="shared" si="235"/>
        <v>1086.7302231224401</v>
      </c>
      <c r="BA514" s="36">
        <f t="shared" si="236"/>
        <v>37311.070993870439</v>
      </c>
      <c r="BB514" s="34">
        <f>IF($B514="P",VLOOKUP($E514,'[2]Costeo-JUL26'!$B$9:$CQ$307,BB$1,0),0)</f>
        <v>902311</v>
      </c>
      <c r="BC514" s="16">
        <f>IF($B514="P",VLOOKUP($E514,'[2]Costeo-JUL26'!$B$9:$CQ$307,BC$1,0),0)*$G514</f>
        <v>0.64091938100000001</v>
      </c>
      <c r="BD514" s="36">
        <f>IF($B514="P",VLOOKUP($E514,'[2]Costeo-JUL26'!$B$9:$CQ$307,BD$1,0),0)*$G514</f>
        <v>2513.4582859017455</v>
      </c>
      <c r="BE514" s="35">
        <f>IF($B514="P",VLOOKUP($E514,'[2]Costeo-JUL26'!$B$9:$CQ$307,BE$1,0),0)</f>
        <v>0.03</v>
      </c>
      <c r="BF514" s="36">
        <f t="shared" si="237"/>
        <v>75.403748577052369</v>
      </c>
      <c r="BG514" s="36">
        <f t="shared" si="238"/>
        <v>2588.8620344787978</v>
      </c>
      <c r="BH514" s="34">
        <f>IF($B514="P",VLOOKUP($E514,'[2]Costeo-JUL26'!$B$9:$CQ$307,BH$1,0),0)</f>
        <v>933089</v>
      </c>
      <c r="BI514" s="16">
        <f>IF($B514="P",VLOOKUP($E514,'[2]Costeo-JUL26'!$B$9:$CQ$307,BI$1,0),0)*$G514</f>
        <v>8.5460190476190476</v>
      </c>
      <c r="BJ514" s="36">
        <f>IF($B514="P",VLOOKUP($E514,'[2]Costeo-JUL26'!$B$9:$CQ$307,BJ$1,0),0)*$G514</f>
        <v>6363.985741451469</v>
      </c>
      <c r="BK514" s="35">
        <f>IF(BH514=910319,0,IF($B514="P",VLOOKUP($E514,'[2]Costeo-JUL26'!$B$9:$CQ$307,BK$1,0),0))</f>
        <v>0.02</v>
      </c>
      <c r="BL514" s="36">
        <f t="shared" si="239"/>
        <v>127.27971482902939</v>
      </c>
      <c r="BM514" s="36">
        <f t="shared" si="240"/>
        <v>6491.2654562804983</v>
      </c>
      <c r="BN514" s="34">
        <f>IF($B514="P",VLOOKUP($E514,'[2]Costeo-JUL26'!$B$9:$CQ$307,BN$1,0),0)</f>
        <v>0</v>
      </c>
      <c r="BO514" s="16">
        <f>IF($B514="P",VLOOKUP($E514,'[2]Costeo-JUL26'!$B$9:$CQ$307,BO$1,0),0)*$G514</f>
        <v>0</v>
      </c>
      <c r="BP514" s="36">
        <f>IF($B514="P",VLOOKUP($E514,'[2]Costeo-JUL26'!$B$9:$CQ$307,BP$1,0),0)*$G514</f>
        <v>0</v>
      </c>
      <c r="BQ514" s="35">
        <f>IF($B514="P",VLOOKUP($E514,'[2]Costeo-JUL26'!$B$9:$CQ$307,BQ$1,0),0)</f>
        <v>0</v>
      </c>
      <c r="BR514" s="36">
        <f t="shared" si="241"/>
        <v>0</v>
      </c>
      <c r="BS514" s="36">
        <f t="shared" si="242"/>
        <v>0</v>
      </c>
      <c r="BT514" s="34">
        <f>IF($B514="P",VLOOKUP($E514,'[2]Costeo-JUL26'!$B$9:$CQ$307,BT$1,0),0)</f>
        <v>0</v>
      </c>
      <c r="BU514" s="16">
        <f>IF($B514="P",VLOOKUP($E514,'[2]Costeo-JUL26'!$B$9:$CQ$307,BU$1,0),0)*$G514</f>
        <v>0</v>
      </c>
      <c r="BV514" s="36">
        <f>IF($B514="P",VLOOKUP($E514,'[2]Costeo-JUL26'!$B$9:$CQ$307,BV$1,0),0)*$G514</f>
        <v>0</v>
      </c>
      <c r="BW514" s="35">
        <f>IF($B514="P",VLOOKUP($E514,'[2]Costeo-JUL26'!$B$9:$CQ$307,BW$1,0),0)</f>
        <v>0</v>
      </c>
      <c r="BX514" s="36">
        <f t="shared" si="243"/>
        <v>0</v>
      </c>
      <c r="BY514" s="36">
        <f t="shared" si="244"/>
        <v>0</v>
      </c>
      <c r="BZ514" s="34">
        <f>IF($B514="P",VLOOKUP($E514,'[2]Costeo-JUL26'!$B$9:$CQ$307,BZ$1,0),0)</f>
        <v>0</v>
      </c>
      <c r="CA514" s="16">
        <f>IF($B514="P",VLOOKUP($E514,'[2]Costeo-JUL26'!$B$9:$CQ$307,CA$1,0),0)*$G514</f>
        <v>0</v>
      </c>
      <c r="CB514" s="36">
        <f>IF($B514="P",VLOOKUP($E514,'[2]Costeo-JUL26'!$B$9:$CQ$307,CB$1,0),0)*$G514</f>
        <v>0</v>
      </c>
      <c r="CC514" s="35">
        <f>IF($B514="P",VLOOKUP($E514,'[2]Costeo-JUL26'!$B$9:$CQ$307,CC$1,0),0)</f>
        <v>0</v>
      </c>
      <c r="CD514" s="36">
        <f t="shared" si="245"/>
        <v>0</v>
      </c>
      <c r="CE514" s="36">
        <f t="shared" si="246"/>
        <v>0</v>
      </c>
      <c r="CF514" s="37">
        <f t="shared" si="218"/>
        <v>1262923.5058540436</v>
      </c>
      <c r="CG514" s="36">
        <f>IF($B514="r",VLOOKUP($E514,'[2]Costeo-JUL26'!$B$9:$CQ$307,CG$1,0),0)*$G514</f>
        <v>0</v>
      </c>
      <c r="CH514" s="35">
        <f>VLOOKUP($E514,'[2]TEORICOS (05.26)'!$A$8:$T$251,CH$1,0)</f>
        <v>0</v>
      </c>
      <c r="CI514" s="36">
        <f t="shared" si="247"/>
        <v>0</v>
      </c>
      <c r="CJ514" s="37">
        <f t="shared" si="248"/>
        <v>0</v>
      </c>
      <c r="CM514" s="16">
        <f>SUMIFS('[1]Ajuste Inventario'!$I:$I,'[1]Ajuste Inventario'!$B:$B,E514,'[1]Ajuste Inventario'!$S:$S,D514)*-1</f>
        <v>1.6666666666666667</v>
      </c>
      <c r="CN514" s="36">
        <f t="shared" si="219"/>
        <v>4691.4018663253719</v>
      </c>
      <c r="CP514" t="str">
        <f t="shared" si="220"/>
        <v>2642Org.Vtas Lobos</v>
      </c>
      <c r="CQ514" s="10">
        <f t="shared" si="221"/>
        <v>2814.8411197952232</v>
      </c>
    </row>
    <row r="515" spans="1:95" x14ac:dyDescent="0.25">
      <c r="A515" s="30">
        <v>46204</v>
      </c>
      <c r="B515" s="31" t="str">
        <f>VLOOKUP($E515,'[2]TEORICOS (05.26)'!$A$8:$T$251,B$1,0)</f>
        <v>P</v>
      </c>
      <c r="C515" s="32" t="str">
        <f>VLOOKUP($E515,'[2]TEORICOS (05.26)'!$A$8:$T$251,C$1,0)</f>
        <v>Powerade</v>
      </c>
      <c r="D515" t="s">
        <v>226</v>
      </c>
      <c r="E515">
        <v>2648</v>
      </c>
      <c r="F515" t="s">
        <v>155</v>
      </c>
      <c r="G515" s="16">
        <v>126</v>
      </c>
      <c r="H515" s="16">
        <v>132.42600000000013</v>
      </c>
      <c r="I515" s="33">
        <v>1547725.499999997</v>
      </c>
      <c r="J515" s="33">
        <v>1522739.1199999982</v>
      </c>
      <c r="K515" s="34">
        <f>IF($B515="P",VLOOKUP($E515,'[2]Costeo-JUL26'!$B$9:$CQ$307,K$1,0),0)</f>
        <v>929228</v>
      </c>
      <c r="L515" s="35">
        <f>VLOOKUP($E515,'[2]TEORICOS (05.26)'!$A$8:$T$251,L$1,0)</f>
        <v>0.22</v>
      </c>
      <c r="M515" s="36">
        <f t="shared" si="222"/>
        <v>335002.60639999964</v>
      </c>
      <c r="N515" s="35">
        <f>IF($B515="P",VLOOKUP($E515,'[2]Costeo-JUL26'!$B$9:$CQ$307,N$1,0),0)</f>
        <v>0.05</v>
      </c>
      <c r="O515" s="36">
        <f t="shared" si="223"/>
        <v>16750.130319999982</v>
      </c>
      <c r="P515" s="36">
        <f>IF($B515="P",VLOOKUP($E515,'[2]Costeo-JUL26'!$B$9:$CQ$307,P$1,0),0)*H515</f>
        <v>0</v>
      </c>
      <c r="Q515" s="36">
        <f t="shared" si="224"/>
        <v>351752.73671999964</v>
      </c>
      <c r="R515" s="34">
        <f>IF($B515="P",VLOOKUP($E515,'[2]Costeo-JUL26'!$B$9:$CQ$307,R$1,0),0)</f>
        <v>902332</v>
      </c>
      <c r="S515" s="16">
        <f>IF($B515="P",VLOOKUP($E515,'[2]Costeo-JUL26'!$B$9:$CQ$307,S$1,0),0)*$G515</f>
        <v>61.83737343</v>
      </c>
      <c r="T515" s="36">
        <f>IF($B515="P",VLOOKUP($E515,'[2]Costeo-JUL26'!$B$9:$CQ$307,T$1,0),0)*$G515</f>
        <v>43134.900666150374</v>
      </c>
      <c r="U515" s="35">
        <f>IF($B515="P",VLOOKUP($E515,'[2]Costeo-JUL26'!$B$9:$CQ$307,U$1,0),0)</f>
        <v>1.4999999999999999E-2</v>
      </c>
      <c r="V515" s="36">
        <f t="shared" si="225"/>
        <v>647.02350999225553</v>
      </c>
      <c r="W515" s="36">
        <f t="shared" si="226"/>
        <v>43781.924176142631</v>
      </c>
      <c r="X515" s="34">
        <f>IF($B515="P",VLOOKUP($E515,'[2]Costeo-JUL26'!$B$9:$CQ$307,X$1,0),0)</f>
        <v>0</v>
      </c>
      <c r="Y515" s="16">
        <f>IF($B515="P",VLOOKUP($E515,'[2]Costeo-JUL26'!$B$9:$CQ$307,Y$1,0),0)*$G515</f>
        <v>0</v>
      </c>
      <c r="Z515" s="36">
        <f>IF($B515="P",VLOOKUP($E515,'[2]Costeo-JUL26'!$B$9:$CQ$307,Z$1,0),0)*$G515</f>
        <v>0</v>
      </c>
      <c r="AA515" s="35">
        <f>IF($B515="P",VLOOKUP($E515,'[2]Costeo-JUL26'!$B$9:$CQ$307,AA$1,0),0)</f>
        <v>0</v>
      </c>
      <c r="AB515" s="36">
        <f t="shared" si="227"/>
        <v>0</v>
      </c>
      <c r="AC515" s="36">
        <f t="shared" si="228"/>
        <v>0</v>
      </c>
      <c r="AD515" s="34">
        <f>IF($B515="P",VLOOKUP($E515,'[2]Costeo-JUL26'!$B$9:$CQ$307,AD$1,0),0)</f>
        <v>917993</v>
      </c>
      <c r="AE515" s="16">
        <f>IF($B515="P",VLOOKUP($E515,'[2]Costeo-JUL26'!$B$9:$CQ$307,AE$1,0),0)*$G515</f>
        <v>756</v>
      </c>
      <c r="AF515" s="36">
        <f>IF($B515="P",VLOOKUP($E515,'[2]Costeo-JUL26'!$B$9:$CQ$307,AF$1,0),0)*$G515</f>
        <v>20543.846400000002</v>
      </c>
      <c r="AG515" s="35">
        <f>IF($B515="P",VLOOKUP($E515,'[2]Costeo-JUL26'!$B$9:$CQ$307,AG$1,0),0)</f>
        <v>6.0000000000000001E-3</v>
      </c>
      <c r="AH515" s="36">
        <f t="shared" si="229"/>
        <v>123.26307840000001</v>
      </c>
      <c r="AI515" s="36">
        <f t="shared" si="230"/>
        <v>20667.109478400002</v>
      </c>
      <c r="AJ515" s="34">
        <f>IF($B515="P",VLOOKUP($E515,'[2]Costeo-JUL26'!$B$9:$CQ$307,AJ$1,0),0)</f>
        <v>938125</v>
      </c>
      <c r="AK515" s="16">
        <f>IF($B515="P",VLOOKUP($E515,'[2]Costeo-JUL26'!$B$9:$CQ$307,AK$1,0),0)*$G515</f>
        <v>756</v>
      </c>
      <c r="AL515" s="36">
        <f>IF($B515="P",VLOOKUP($E515,'[2]Costeo-JUL26'!$B$9:$CQ$307,AL$1,0),0)*$G515</f>
        <v>11237.53176</v>
      </c>
      <c r="AM515" s="35">
        <f>IF($B515="P",VLOOKUP($E515,'[2]Costeo-JUL26'!$B$9:$CQ$307,AM$1,0),0)</f>
        <v>1.7999999999999999E-2</v>
      </c>
      <c r="AN515" s="36">
        <f t="shared" si="231"/>
        <v>202.27557167999998</v>
      </c>
      <c r="AO515" s="36">
        <f t="shared" si="232"/>
        <v>11439.80733168</v>
      </c>
      <c r="AP515" s="34">
        <f>IF($B515="P",VLOOKUP($E515,'[2]Costeo-JUL26'!$B$9:$CQ$307,AP$1,0),0)</f>
        <v>929272</v>
      </c>
      <c r="AQ515" s="16">
        <f>IF($B515="P",VLOOKUP($E515,'[2]Costeo-JUL26'!$B$9:$CQ$307,AQ$1,0),0)*$G515</f>
        <v>756</v>
      </c>
      <c r="AR515" s="36">
        <f>IF($B515="P",VLOOKUP($E515,'[2]Costeo-JUL26'!$B$9:$CQ$307,AR$1,0),0)*$G515</f>
        <v>111057.49620432692</v>
      </c>
      <c r="AS515" s="35">
        <f>IF($B515="P",VLOOKUP($E515,'[2]Costeo-JUL26'!$B$9:$CQ$307,AS$1,0),0)</f>
        <v>0.02</v>
      </c>
      <c r="AT515" s="36">
        <f t="shared" si="233"/>
        <v>2221.1499240865382</v>
      </c>
      <c r="AU515" s="36">
        <f t="shared" si="234"/>
        <v>113278.64612841346</v>
      </c>
      <c r="AV515" s="34">
        <f>IF($B515="P",VLOOKUP($E515,'[2]Costeo-JUL26'!$B$9:$CQ$307,AV$1,0),0)</f>
        <v>922605</v>
      </c>
      <c r="AW515" s="16">
        <f>IF($B515="P",VLOOKUP($E515,'[2]Costeo-JUL26'!$B$9:$CQ$307,AW$1,0),0)*$G515</f>
        <v>2.52</v>
      </c>
      <c r="AX515" s="36">
        <f>IF($B515="P",VLOOKUP($E515,'[2]Costeo-JUL26'!$B$9:$CQ$307,AX$1,0),0)*$G515</f>
        <v>12295.329818181819</v>
      </c>
      <c r="AY515" s="35">
        <f>IF($B515="P",VLOOKUP($E515,'[2]Costeo-JUL26'!$B$9:$CQ$307,AY$1,0),0)</f>
        <v>0.03</v>
      </c>
      <c r="AZ515" s="36">
        <f t="shared" si="235"/>
        <v>368.85989454545455</v>
      </c>
      <c r="BA515" s="36">
        <f t="shared" si="236"/>
        <v>12664.189712727273</v>
      </c>
      <c r="BB515" s="34">
        <f>IF($B515="P",VLOOKUP($E515,'[2]Costeo-JUL26'!$B$9:$CQ$307,BB$1,0),0)</f>
        <v>902311</v>
      </c>
      <c r="BC515" s="16">
        <f>IF($B515="P",VLOOKUP($E515,'[2]Costeo-JUL26'!$B$9:$CQ$307,BC$1,0),0)*$G515</f>
        <v>0.17999100000000001</v>
      </c>
      <c r="BD515" s="36">
        <f>IF($B515="P",VLOOKUP($E515,'[2]Costeo-JUL26'!$B$9:$CQ$307,BD$1,0),0)*$G515</f>
        <v>705.86080519500013</v>
      </c>
      <c r="BE515" s="35">
        <f>IF($B515="P",VLOOKUP($E515,'[2]Costeo-JUL26'!$B$9:$CQ$307,BE$1,0),0)</f>
        <v>0.03</v>
      </c>
      <c r="BF515" s="36">
        <f t="shared" si="237"/>
        <v>21.175824155850002</v>
      </c>
      <c r="BG515" s="36">
        <f t="shared" si="238"/>
        <v>727.03662935085015</v>
      </c>
      <c r="BH515" s="34">
        <f>IF($B515="P",VLOOKUP($E515,'[2]Costeo-JUL26'!$B$9:$CQ$307,BH$1,0),0)</f>
        <v>902302</v>
      </c>
      <c r="BI515" s="16">
        <f>IF($B515="P",VLOOKUP($E515,'[2]Costeo-JUL26'!$B$9:$CQ$307,BI$1,0),0)*$G515</f>
        <v>3.6</v>
      </c>
      <c r="BJ515" s="36">
        <f>IF($B515="P",VLOOKUP($E515,'[2]Costeo-JUL26'!$B$9:$CQ$307,BJ$1,0),0)*$G515</f>
        <v>2368.08</v>
      </c>
      <c r="BK515" s="35">
        <f>IF(BH515=910319,0,IF($B515="P",VLOOKUP($E515,'[2]Costeo-JUL26'!$B$9:$CQ$307,BK$1,0),0))</f>
        <v>0.02</v>
      </c>
      <c r="BL515" s="36">
        <f t="shared" si="239"/>
        <v>47.361600000000003</v>
      </c>
      <c r="BM515" s="36">
        <f t="shared" si="240"/>
        <v>2415.4416000000001</v>
      </c>
      <c r="BN515" s="34">
        <f>IF($B515="P",VLOOKUP($E515,'[2]Costeo-JUL26'!$B$9:$CQ$307,BN$1,0),0)</f>
        <v>0</v>
      </c>
      <c r="BO515" s="16">
        <f>IF($B515="P",VLOOKUP($E515,'[2]Costeo-JUL26'!$B$9:$CQ$307,BO$1,0),0)*$G515</f>
        <v>0</v>
      </c>
      <c r="BP515" s="36">
        <f>IF($B515="P",VLOOKUP($E515,'[2]Costeo-JUL26'!$B$9:$CQ$307,BP$1,0),0)*$G515</f>
        <v>0</v>
      </c>
      <c r="BQ515" s="35">
        <f>IF($B515="P",VLOOKUP($E515,'[2]Costeo-JUL26'!$B$9:$CQ$307,BQ$1,0),0)</f>
        <v>0</v>
      </c>
      <c r="BR515" s="36">
        <f t="shared" si="241"/>
        <v>0</v>
      </c>
      <c r="BS515" s="36">
        <f t="shared" si="242"/>
        <v>0</v>
      </c>
      <c r="BT515" s="34">
        <f>IF($B515="P",VLOOKUP($E515,'[2]Costeo-JUL26'!$B$9:$CQ$307,BT$1,0),0)</f>
        <v>0</v>
      </c>
      <c r="BU515" s="16">
        <f>IF($B515="P",VLOOKUP($E515,'[2]Costeo-JUL26'!$B$9:$CQ$307,BU$1,0),0)*$G515</f>
        <v>0</v>
      </c>
      <c r="BV515" s="36">
        <f>IF($B515="P",VLOOKUP($E515,'[2]Costeo-JUL26'!$B$9:$CQ$307,BV$1,0),0)*$G515</f>
        <v>0</v>
      </c>
      <c r="BW515" s="35">
        <f>IF($B515="P",VLOOKUP($E515,'[2]Costeo-JUL26'!$B$9:$CQ$307,BW$1,0),0)</f>
        <v>0</v>
      </c>
      <c r="BX515" s="36">
        <f t="shared" si="243"/>
        <v>0</v>
      </c>
      <c r="BY515" s="36">
        <f t="shared" si="244"/>
        <v>0</v>
      </c>
      <c r="BZ515" s="34">
        <f>IF($B515="P",VLOOKUP($E515,'[2]Costeo-JUL26'!$B$9:$CQ$307,BZ$1,0),0)</f>
        <v>0</v>
      </c>
      <c r="CA515" s="16">
        <f>IF($B515="P",VLOOKUP($E515,'[2]Costeo-JUL26'!$B$9:$CQ$307,CA$1,0),0)*$G515</f>
        <v>0</v>
      </c>
      <c r="CB515" s="36">
        <f>IF($B515="P",VLOOKUP($E515,'[2]Costeo-JUL26'!$B$9:$CQ$307,CB$1,0),0)*$G515</f>
        <v>0</v>
      </c>
      <c r="CC515" s="35">
        <f>IF($B515="P",VLOOKUP($E515,'[2]Costeo-JUL26'!$B$9:$CQ$307,CC$1,0),0)</f>
        <v>0</v>
      </c>
      <c r="CD515" s="36">
        <f t="shared" si="245"/>
        <v>0</v>
      </c>
      <c r="CE515" s="36">
        <f t="shared" si="246"/>
        <v>0</v>
      </c>
      <c r="CF515" s="37">
        <f t="shared" si="218"/>
        <v>556726.89177671389</v>
      </c>
      <c r="CG515" s="36">
        <f>IF($B515="r",VLOOKUP($E515,'[2]Costeo-JUL26'!$B$9:$CQ$307,CG$1,0),0)*$G515</f>
        <v>0</v>
      </c>
      <c r="CH515" s="35">
        <f>VLOOKUP($E515,'[2]TEORICOS (05.26)'!$A$8:$T$251,CH$1,0)</f>
        <v>0.1</v>
      </c>
      <c r="CI515" s="36">
        <f t="shared" si="247"/>
        <v>0</v>
      </c>
      <c r="CJ515" s="37">
        <f t="shared" si="248"/>
        <v>0</v>
      </c>
      <c r="CM515" s="16">
        <f>SUMIFS('[1]Ajuste Inventario'!$I:$I,'[1]Ajuste Inventario'!$B:$B,E515,'[1]Ajuste Inventario'!$S:$S,D515)*-1</f>
        <v>0.5</v>
      </c>
      <c r="CN515" s="36">
        <f t="shared" si="219"/>
        <v>2209.2336975266426</v>
      </c>
      <c r="CP515" t="str">
        <f t="shared" si="220"/>
        <v>2648Org.Vtas Lobos</v>
      </c>
      <c r="CQ515" s="10">
        <f t="shared" si="221"/>
        <v>4418.4673950532851</v>
      </c>
    </row>
    <row r="516" spans="1:95" x14ac:dyDescent="0.25">
      <c r="A516" s="30">
        <v>46204</v>
      </c>
      <c r="B516" s="31" t="str">
        <f>VLOOKUP($E516,'[2]TEORICOS (05.26)'!$A$8:$T$251,B$1,0)</f>
        <v>P</v>
      </c>
      <c r="C516" s="32" t="str">
        <f>VLOOKUP($E516,'[2]TEORICOS (05.26)'!$A$8:$T$251,C$1,0)</f>
        <v>Crush</v>
      </c>
      <c r="D516" t="s">
        <v>226</v>
      </c>
      <c r="E516">
        <v>2659</v>
      </c>
      <c r="F516" t="s">
        <v>156</v>
      </c>
      <c r="G516" s="16">
        <v>923</v>
      </c>
      <c r="H516" s="16">
        <v>2194.8939999999993</v>
      </c>
      <c r="I516" s="33">
        <v>7553551.879999971</v>
      </c>
      <c r="J516" s="33">
        <v>6906154.0999999773</v>
      </c>
      <c r="K516" s="34">
        <f>IF($B516="P",VLOOKUP($E516,'[2]Costeo-JUL26'!$B$9:$CQ$307,K$1,0),0)</f>
        <v>901770</v>
      </c>
      <c r="L516" s="35">
        <f>VLOOKUP($E516,'[2]TEORICOS (05.26)'!$A$8:$T$251,L$1,0)</f>
        <v>0.19900000000000001</v>
      </c>
      <c r="M516" s="36">
        <f t="shared" si="222"/>
        <v>1374324.6658999955</v>
      </c>
      <c r="N516" s="35">
        <f>IF($B516="P",VLOOKUP($E516,'[2]Costeo-JUL26'!$B$9:$CQ$307,N$1,0),0)</f>
        <v>8.0000000000000002E-3</v>
      </c>
      <c r="O516" s="36">
        <f t="shared" si="223"/>
        <v>10994.597327199965</v>
      </c>
      <c r="P516" s="36">
        <f>IF($B516="P",VLOOKUP($E516,'[2]Costeo-JUL26'!$B$9:$CQ$307,P$1,0),0)*H516</f>
        <v>0</v>
      </c>
      <c r="Q516" s="36">
        <f t="shared" si="224"/>
        <v>1385319.2632271955</v>
      </c>
      <c r="R516" s="34">
        <f>IF($B516="P",VLOOKUP($E516,'[2]Costeo-JUL26'!$B$9:$CQ$307,R$1,0),0)</f>
        <v>0</v>
      </c>
      <c r="S516" s="16">
        <f>IF($B516="P",VLOOKUP($E516,'[2]Costeo-JUL26'!$B$9:$CQ$307,S$1,0),0)*$G516</f>
        <v>0</v>
      </c>
      <c r="T516" s="36">
        <f>IF($B516="P",VLOOKUP($E516,'[2]Costeo-JUL26'!$B$9:$CQ$307,T$1,0),0)*$G516</f>
        <v>0</v>
      </c>
      <c r="U516" s="35">
        <f>IF($B516="P",VLOOKUP($E516,'[2]Costeo-JUL26'!$B$9:$CQ$307,U$1,0),0)</f>
        <v>0</v>
      </c>
      <c r="V516" s="36">
        <f t="shared" si="225"/>
        <v>0</v>
      </c>
      <c r="W516" s="36">
        <f t="shared" si="226"/>
        <v>0</v>
      </c>
      <c r="X516" s="34">
        <f>IF($B516="P",VLOOKUP($E516,'[2]Costeo-JUL26'!$B$9:$CQ$307,X$1,0),0)</f>
        <v>902338</v>
      </c>
      <c r="Y516" s="16">
        <f>IF($B516="P",VLOOKUP($E516,'[2]Costeo-JUL26'!$B$9:$CQ$307,Y$1,0),0)*$G516</f>
        <v>101.15433899999998</v>
      </c>
      <c r="Z516" s="36">
        <f>IF($B516="P",VLOOKUP($E516,'[2]Costeo-JUL26'!$B$9:$CQ$307,Z$1,0),0)*$G516</f>
        <v>28600.377808859997</v>
      </c>
      <c r="AA516" s="35">
        <f>IF($B516="P",VLOOKUP($E516,'[2]Costeo-JUL26'!$B$9:$CQ$307,AA$1,0),0)</f>
        <v>0.45</v>
      </c>
      <c r="AB516" s="36">
        <f t="shared" si="227"/>
        <v>12870.170013986999</v>
      </c>
      <c r="AC516" s="36">
        <f t="shared" si="228"/>
        <v>41470.547822846995</v>
      </c>
      <c r="AD516" s="34">
        <f>IF($B516="P",VLOOKUP($E516,'[2]Costeo-JUL26'!$B$9:$CQ$307,AD$1,0),0)</f>
        <v>901767</v>
      </c>
      <c r="AE516" s="16">
        <f>IF($B516="P",VLOOKUP($E516,'[2]Costeo-JUL26'!$B$9:$CQ$307,AE$1,0),0)*$G516</f>
        <v>5538</v>
      </c>
      <c r="AF516" s="36">
        <f>IF($B516="P",VLOOKUP($E516,'[2]Costeo-JUL26'!$B$9:$CQ$307,AF$1,0),0)*$G516</f>
        <v>84992.793600000005</v>
      </c>
      <c r="AG516" s="35">
        <f>IF($B516="P",VLOOKUP($E516,'[2]Costeo-JUL26'!$B$9:$CQ$307,AG$1,0),0)</f>
        <v>6.0000000000000001E-3</v>
      </c>
      <c r="AH516" s="36">
        <f t="shared" si="229"/>
        <v>509.95676160000005</v>
      </c>
      <c r="AI516" s="36">
        <f t="shared" si="230"/>
        <v>85502.750361600003</v>
      </c>
      <c r="AJ516" s="34">
        <f>IF($B516="P",VLOOKUP($E516,'[2]Costeo-JUL26'!$B$9:$CQ$307,AJ$1,0),0)</f>
        <v>909143</v>
      </c>
      <c r="AK516" s="16">
        <f>IF($B516="P",VLOOKUP($E516,'[2]Costeo-JUL26'!$B$9:$CQ$307,AK$1,0),0)*$G516</f>
        <v>5538</v>
      </c>
      <c r="AL516" s="36">
        <f>IF($B516="P",VLOOKUP($E516,'[2]Costeo-JUL26'!$B$9:$CQ$307,AL$1,0),0)*$G516</f>
        <v>78590.865600000005</v>
      </c>
      <c r="AM516" s="35">
        <f>IF($B516="P",VLOOKUP($E516,'[2]Costeo-JUL26'!$B$9:$CQ$307,AM$1,0),0)</f>
        <v>1.7999999999999999E-2</v>
      </c>
      <c r="AN516" s="36">
        <f t="shared" si="231"/>
        <v>1414.6355808000001</v>
      </c>
      <c r="AO516" s="36">
        <f t="shared" si="232"/>
        <v>80005.501180799998</v>
      </c>
      <c r="AP516" s="34">
        <f>IF($B516="P",VLOOKUP($E516,'[2]Costeo-JUL26'!$B$9:$CQ$307,AP$1,0),0)</f>
        <v>911423</v>
      </c>
      <c r="AQ516" s="16">
        <f>IF($B516="P",VLOOKUP($E516,'[2]Costeo-JUL26'!$B$9:$CQ$307,AQ$1,0),0)*$G516</f>
        <v>5538</v>
      </c>
      <c r="AR516" s="36">
        <f>IF($B516="P",VLOOKUP($E516,'[2]Costeo-JUL26'!$B$9:$CQ$307,AR$1,0),0)*$G516</f>
        <v>845375.14617720107</v>
      </c>
      <c r="AS516" s="35">
        <f>IF($B516="P",VLOOKUP($E516,'[2]Costeo-JUL26'!$B$9:$CQ$307,AS$1,0),0)</f>
        <v>0.02</v>
      </c>
      <c r="AT516" s="36">
        <f t="shared" si="233"/>
        <v>16907.502923544023</v>
      </c>
      <c r="AU516" s="36">
        <f t="shared" si="234"/>
        <v>862282.6491007451</v>
      </c>
      <c r="AV516" s="34">
        <f>IF($B516="P",VLOOKUP($E516,'[2]Costeo-JUL26'!$B$9:$CQ$307,AV$1,0),0)</f>
        <v>932442</v>
      </c>
      <c r="AW516" s="16">
        <f>IF($B516="P",VLOOKUP($E516,'[2]Costeo-JUL26'!$B$9:$CQ$307,AW$1,0),0)*$G516</f>
        <v>25.5671</v>
      </c>
      <c r="AX516" s="36">
        <f>IF($B516="P",VLOOKUP($E516,'[2]Costeo-JUL26'!$B$9:$CQ$307,AX$1,0),0)*$G516</f>
        <v>94375.179602849952</v>
      </c>
      <c r="AY516" s="35">
        <f>IF($B516="P",VLOOKUP($E516,'[2]Costeo-JUL26'!$B$9:$CQ$307,AY$1,0),0)</f>
        <v>0.03</v>
      </c>
      <c r="AZ516" s="36">
        <f t="shared" si="235"/>
        <v>2831.2553880854985</v>
      </c>
      <c r="BA516" s="36">
        <f t="shared" si="236"/>
        <v>97206.43499093545</v>
      </c>
      <c r="BB516" s="34">
        <f>IF($B516="P",VLOOKUP($E516,'[2]Costeo-JUL26'!$B$9:$CQ$307,BB$1,0),0)</f>
        <v>902311</v>
      </c>
      <c r="BC516" s="16">
        <f>IF($B516="P",VLOOKUP($E516,'[2]Costeo-JUL26'!$B$9:$CQ$307,BC$1,0),0)*$G516</f>
        <v>4.038125</v>
      </c>
      <c r="BD516" s="36">
        <f>IF($B516="P",VLOOKUP($E516,'[2]Costeo-JUL26'!$B$9:$CQ$307,BD$1,0),0)*$G516</f>
        <v>15836.092715625004</v>
      </c>
      <c r="BE516" s="35">
        <f>IF($B516="P",VLOOKUP($E516,'[2]Costeo-JUL26'!$B$9:$CQ$307,BE$1,0),0)</f>
        <v>0.03</v>
      </c>
      <c r="BF516" s="36">
        <f t="shared" si="237"/>
        <v>475.08278146875011</v>
      </c>
      <c r="BG516" s="36">
        <f t="shared" si="238"/>
        <v>16311.175497093755</v>
      </c>
      <c r="BH516" s="34">
        <f>IF($B516="P",VLOOKUP($E516,'[2]Costeo-JUL26'!$B$9:$CQ$307,BH$1,0),0)</f>
        <v>933089</v>
      </c>
      <c r="BI516" s="16">
        <f>IF($B516="P",VLOOKUP($E516,'[2]Costeo-JUL26'!$B$9:$CQ$307,BI$1,0),0)*$G516</f>
        <v>34.612499999999997</v>
      </c>
      <c r="BJ516" s="36">
        <f>IF($B516="P",VLOOKUP($E516,'[2]Costeo-JUL26'!$B$9:$CQ$307,BJ$1,0),0)*$G516</f>
        <v>25774.978413763067</v>
      </c>
      <c r="BK516" s="35">
        <f>IF(BH516=910319,0,IF($B516="P",VLOOKUP($E516,'[2]Costeo-JUL26'!$B$9:$CQ$307,BK$1,0),0))</f>
        <v>0.02</v>
      </c>
      <c r="BL516" s="36">
        <f t="shared" si="239"/>
        <v>515.49956827526137</v>
      </c>
      <c r="BM516" s="36">
        <f t="shared" si="240"/>
        <v>26290.477982038326</v>
      </c>
      <c r="BN516" s="34">
        <f>IF($B516="P",VLOOKUP($E516,'[2]Costeo-JUL26'!$B$9:$CQ$307,BN$1,0),0)</f>
        <v>0</v>
      </c>
      <c r="BO516" s="16">
        <f>IF($B516="P",VLOOKUP($E516,'[2]Costeo-JUL26'!$B$9:$CQ$307,BO$1,0),0)*$G516</f>
        <v>0</v>
      </c>
      <c r="BP516" s="36">
        <f>IF($B516="P",VLOOKUP($E516,'[2]Costeo-JUL26'!$B$9:$CQ$307,BP$1,0),0)*$G516</f>
        <v>0</v>
      </c>
      <c r="BQ516" s="35">
        <f>IF($B516="P",VLOOKUP($E516,'[2]Costeo-JUL26'!$B$9:$CQ$307,BQ$1,0),0)</f>
        <v>0</v>
      </c>
      <c r="BR516" s="36">
        <f t="shared" si="241"/>
        <v>0</v>
      </c>
      <c r="BS516" s="36">
        <f t="shared" si="242"/>
        <v>0</v>
      </c>
      <c r="BT516" s="34">
        <f>IF($B516="P",VLOOKUP($E516,'[2]Costeo-JUL26'!$B$9:$CQ$307,BT$1,0),0)</f>
        <v>0</v>
      </c>
      <c r="BU516" s="16">
        <f>IF($B516="P",VLOOKUP($E516,'[2]Costeo-JUL26'!$B$9:$CQ$307,BU$1,0),0)*$G516</f>
        <v>0</v>
      </c>
      <c r="BV516" s="36">
        <f>IF($B516="P",VLOOKUP($E516,'[2]Costeo-JUL26'!$B$9:$CQ$307,BV$1,0),0)*$G516</f>
        <v>0</v>
      </c>
      <c r="BW516" s="35">
        <f>IF($B516="P",VLOOKUP($E516,'[2]Costeo-JUL26'!$B$9:$CQ$307,BW$1,0),0)</f>
        <v>0</v>
      </c>
      <c r="BX516" s="36">
        <f t="shared" si="243"/>
        <v>0</v>
      </c>
      <c r="BY516" s="36">
        <f t="shared" si="244"/>
        <v>0</v>
      </c>
      <c r="BZ516" s="34">
        <f>IF($B516="P",VLOOKUP($E516,'[2]Costeo-JUL26'!$B$9:$CQ$307,BZ$1,0),0)</f>
        <v>0</v>
      </c>
      <c r="CA516" s="16">
        <f>IF($B516="P",VLOOKUP($E516,'[2]Costeo-JUL26'!$B$9:$CQ$307,CA$1,0),0)*$G516</f>
        <v>0</v>
      </c>
      <c r="CB516" s="36">
        <f>IF($B516="P",VLOOKUP($E516,'[2]Costeo-JUL26'!$B$9:$CQ$307,CB$1,0),0)*$G516</f>
        <v>0</v>
      </c>
      <c r="CC516" s="35">
        <f>IF($B516="P",VLOOKUP($E516,'[2]Costeo-JUL26'!$B$9:$CQ$307,CC$1,0),0)</f>
        <v>0</v>
      </c>
      <c r="CD516" s="36">
        <f t="shared" si="245"/>
        <v>0</v>
      </c>
      <c r="CE516" s="36">
        <f t="shared" si="246"/>
        <v>0</v>
      </c>
      <c r="CF516" s="37">
        <f t="shared" si="218"/>
        <v>2594388.8001632546</v>
      </c>
      <c r="CG516" s="36">
        <f>IF($B516="r",VLOOKUP($E516,'[2]Costeo-JUL26'!$B$9:$CQ$307,CG$1,0),0)*$G516</f>
        <v>0</v>
      </c>
      <c r="CH516" s="35">
        <f>VLOOKUP($E516,'[2]TEORICOS (05.26)'!$A$8:$T$251,CH$1,0)</f>
        <v>0</v>
      </c>
      <c r="CI516" s="36">
        <f t="shared" si="247"/>
        <v>0</v>
      </c>
      <c r="CJ516" s="37">
        <f t="shared" si="248"/>
        <v>0</v>
      </c>
      <c r="CM516" s="16">
        <f>SUMIFS('[1]Ajuste Inventario'!$I:$I,'[1]Ajuste Inventario'!$B:$B,E516,'[1]Ajuste Inventario'!$S:$S,D516)*-1</f>
        <v>1.833333333333333</v>
      </c>
      <c r="CN516" s="36">
        <f t="shared" si="219"/>
        <v>5153.1738537009378</v>
      </c>
      <c r="CP516" t="str">
        <f t="shared" si="220"/>
        <v>2659Org.Vtas Lobos</v>
      </c>
      <c r="CQ516" s="10">
        <f t="shared" si="221"/>
        <v>2810.8221020186938</v>
      </c>
    </row>
    <row r="517" spans="1:95" x14ac:dyDescent="0.25">
      <c r="A517" s="30">
        <v>46204</v>
      </c>
      <c r="B517" s="31" t="str">
        <f>VLOOKUP($E517,'[2]TEORICOS (05.26)'!$A$8:$T$251,B$1,0)</f>
        <v>P</v>
      </c>
      <c r="C517" s="32" t="str">
        <f>VLOOKUP($E517,'[2]TEORICOS (05.26)'!$A$8:$T$251,C$1,0)</f>
        <v>Powerade</v>
      </c>
      <c r="D517" t="s">
        <v>226</v>
      </c>
      <c r="E517">
        <v>2662</v>
      </c>
      <c r="F517" t="s">
        <v>157</v>
      </c>
      <c r="G517" s="16">
        <v>18.832999999999998</v>
      </c>
      <c r="H517" s="16">
        <v>9.9438240000000029</v>
      </c>
      <c r="I517" s="33">
        <v>138541.63999999998</v>
      </c>
      <c r="J517" s="33">
        <v>134246.53999999998</v>
      </c>
      <c r="K517" s="34">
        <f>IF($B517="P",VLOOKUP($E517,'[2]Costeo-JUL26'!$B$9:$CQ$307,K$1,0),0)</f>
        <v>929226</v>
      </c>
      <c r="L517" s="35">
        <f>VLOOKUP($E517,'[2]TEORICOS (05.26)'!$A$8:$T$251,L$1,0)</f>
        <v>0.22</v>
      </c>
      <c r="M517" s="36">
        <f t="shared" si="222"/>
        <v>29534.238799999996</v>
      </c>
      <c r="N517" s="35">
        <f>IF($B517="P",VLOOKUP($E517,'[2]Costeo-JUL26'!$B$9:$CQ$307,N$1,0),0)</f>
        <v>0.2</v>
      </c>
      <c r="O517" s="36">
        <f t="shared" si="223"/>
        <v>5906.8477599999997</v>
      </c>
      <c r="P517" s="36">
        <f>IF($B517="P",VLOOKUP($E517,'[2]Costeo-JUL26'!$B$9:$CQ$307,P$1,0),0)*H517</f>
        <v>0</v>
      </c>
      <c r="Q517" s="36">
        <f t="shared" si="224"/>
        <v>35441.086559999996</v>
      </c>
      <c r="R517" s="34">
        <f>IF($B517="P",VLOOKUP($E517,'[2]Costeo-JUL26'!$B$9:$CQ$307,R$1,0),0)</f>
        <v>902332</v>
      </c>
      <c r="S517" s="16">
        <f>IF($B517="P",VLOOKUP($E517,'[2]Costeo-JUL26'!$B$9:$CQ$307,S$1,0),0)*$G517</f>
        <v>4.6445850434999993</v>
      </c>
      <c r="T517" s="36">
        <f>IF($B517="P",VLOOKUP($E517,'[2]Costeo-JUL26'!$B$9:$CQ$307,T$1,0),0)*$G517</f>
        <v>3239.8483857605879</v>
      </c>
      <c r="U517" s="35">
        <f>IF($B517="P",VLOOKUP($E517,'[2]Costeo-JUL26'!$B$9:$CQ$307,U$1,0),0)</f>
        <v>1.4999999999999999E-2</v>
      </c>
      <c r="V517" s="36">
        <f t="shared" si="225"/>
        <v>48.597725786408816</v>
      </c>
      <c r="W517" s="36">
        <f t="shared" si="226"/>
        <v>3288.4461115469967</v>
      </c>
      <c r="X517" s="34">
        <f>IF($B517="P",VLOOKUP($E517,'[2]Costeo-JUL26'!$B$9:$CQ$307,X$1,0),0)</f>
        <v>0</v>
      </c>
      <c r="Y517" s="16">
        <f>IF($B517="P",VLOOKUP($E517,'[2]Costeo-JUL26'!$B$9:$CQ$307,Y$1,0),0)*$G517</f>
        <v>0</v>
      </c>
      <c r="Z517" s="36">
        <f>IF($B517="P",VLOOKUP($E517,'[2]Costeo-JUL26'!$B$9:$CQ$307,Z$1,0),0)*$G517</f>
        <v>0</v>
      </c>
      <c r="AA517" s="35">
        <f>IF($B517="P",VLOOKUP($E517,'[2]Costeo-JUL26'!$B$9:$CQ$307,AA$1,0),0)</f>
        <v>0</v>
      </c>
      <c r="AB517" s="36">
        <f t="shared" si="227"/>
        <v>0</v>
      </c>
      <c r="AC517" s="36">
        <f t="shared" si="228"/>
        <v>0</v>
      </c>
      <c r="AD517" s="34">
        <f>IF($B517="P",VLOOKUP($E517,'[2]Costeo-JUL26'!$B$9:$CQ$307,AD$1,0),0)</f>
        <v>917993</v>
      </c>
      <c r="AE517" s="16">
        <f>IF($B517="P",VLOOKUP($E517,'[2]Costeo-JUL26'!$B$9:$CQ$307,AE$1,0),0)*$G517</f>
        <v>112.99799999999999</v>
      </c>
      <c r="AF517" s="36">
        <f>IF($B517="P",VLOOKUP($E517,'[2]Costeo-JUL26'!$B$9:$CQ$307,AF$1,0),0)*$G517</f>
        <v>3070.6528512</v>
      </c>
      <c r="AG517" s="35">
        <f>IF($B517="P",VLOOKUP($E517,'[2]Costeo-JUL26'!$B$9:$CQ$307,AG$1,0),0)</f>
        <v>6.0000000000000001E-3</v>
      </c>
      <c r="AH517" s="36">
        <f t="shared" si="229"/>
        <v>18.423917107200001</v>
      </c>
      <c r="AI517" s="36">
        <f t="shared" si="230"/>
        <v>3089.0767683071999</v>
      </c>
      <c r="AJ517" s="34">
        <f>IF($B517="P",VLOOKUP($E517,'[2]Costeo-JUL26'!$B$9:$CQ$307,AJ$1,0),0)</f>
        <v>929260</v>
      </c>
      <c r="AK517" s="16">
        <f>IF($B517="P",VLOOKUP($E517,'[2]Costeo-JUL26'!$B$9:$CQ$307,AK$1,0),0)*$G517</f>
        <v>112.99799999999999</v>
      </c>
      <c r="AL517" s="36">
        <f>IF($B517="P",VLOOKUP($E517,'[2]Costeo-JUL26'!$B$9:$CQ$307,AL$1,0),0)*$G517</f>
        <v>1055.0171267999999</v>
      </c>
      <c r="AM517" s="35">
        <f>IF($B517="P",VLOOKUP($E517,'[2]Costeo-JUL26'!$B$9:$CQ$307,AM$1,0),0)</f>
        <v>1.7999999999999999E-2</v>
      </c>
      <c r="AN517" s="36">
        <f t="shared" si="231"/>
        <v>18.990308282399997</v>
      </c>
      <c r="AO517" s="36">
        <f t="shared" si="232"/>
        <v>1074.0074350824</v>
      </c>
      <c r="AP517" s="34">
        <f>IF($B517="P",VLOOKUP($E517,'[2]Costeo-JUL26'!$B$9:$CQ$307,AP$1,0),0)</f>
        <v>929270</v>
      </c>
      <c r="AQ517" s="16">
        <f>IF($B517="P",VLOOKUP($E517,'[2]Costeo-JUL26'!$B$9:$CQ$307,AQ$1,0),0)*$G517</f>
        <v>112.99799999999999</v>
      </c>
      <c r="AR517" s="36">
        <f>IF($B517="P",VLOOKUP($E517,'[2]Costeo-JUL26'!$B$9:$CQ$307,AR$1,0),0)*$G517</f>
        <v>12136.046218919999</v>
      </c>
      <c r="AS517" s="35">
        <f>IF($B517="P",VLOOKUP($E517,'[2]Costeo-JUL26'!$B$9:$CQ$307,AS$1,0),0)</f>
        <v>0.02</v>
      </c>
      <c r="AT517" s="36">
        <f t="shared" si="233"/>
        <v>242.72092437839999</v>
      </c>
      <c r="AU517" s="36">
        <f t="shared" si="234"/>
        <v>12378.767143298399</v>
      </c>
      <c r="AV517" s="34">
        <f>IF($B517="P",VLOOKUP($E517,'[2]Costeo-JUL26'!$B$9:$CQ$307,AV$1,0),0)</f>
        <v>934139</v>
      </c>
      <c r="AW517" s="16">
        <f>IF($B517="P",VLOOKUP($E517,'[2]Costeo-JUL26'!$B$9:$CQ$307,AW$1,0),0)*$G517</f>
        <v>0.29567809999999994</v>
      </c>
      <c r="AX517" s="36">
        <f>IF($B517="P",VLOOKUP($E517,'[2]Costeo-JUL26'!$B$9:$CQ$307,AX$1,0),0)*$G517</f>
        <v>1520.5364563739997</v>
      </c>
      <c r="AY517" s="35">
        <f>IF($B517="P",VLOOKUP($E517,'[2]Costeo-JUL26'!$B$9:$CQ$307,AY$1,0),0)</f>
        <v>0.03</v>
      </c>
      <c r="AZ517" s="36">
        <f t="shared" si="235"/>
        <v>45.616093691219987</v>
      </c>
      <c r="BA517" s="36">
        <f t="shared" si="236"/>
        <v>1566.1525500652197</v>
      </c>
      <c r="BB517" s="34">
        <f>IF($B517="P",VLOOKUP($E517,'[2]Costeo-JUL26'!$B$9:$CQ$307,BB$1,0),0)</f>
        <v>902311</v>
      </c>
      <c r="BC517" s="16">
        <f>IF($B517="P",VLOOKUP($E517,'[2]Costeo-JUL26'!$B$9:$CQ$307,BC$1,0),0)*$G517</f>
        <v>2.69029405E-2</v>
      </c>
      <c r="BD517" s="36">
        <f>IF($B517="P",VLOOKUP($E517,'[2]Costeo-JUL26'!$B$9:$CQ$307,BD$1,0),0)*$G517</f>
        <v>105.50378209712251</v>
      </c>
      <c r="BE517" s="35">
        <f>IF($B517="P",VLOOKUP($E517,'[2]Costeo-JUL26'!$B$9:$CQ$307,BE$1,0),0)</f>
        <v>0.03</v>
      </c>
      <c r="BF517" s="36">
        <f t="shared" si="237"/>
        <v>3.1651134629136752</v>
      </c>
      <c r="BG517" s="36">
        <f t="shared" si="238"/>
        <v>108.66889556003619</v>
      </c>
      <c r="BH517" s="34">
        <f>IF($B517="P",VLOOKUP($E517,'[2]Costeo-JUL26'!$B$9:$CQ$307,BH$1,0),0)</f>
        <v>933089</v>
      </c>
      <c r="BI517" s="16">
        <f>IF($B517="P",VLOOKUP($E517,'[2]Costeo-JUL26'!$B$9:$CQ$307,BI$1,0),0)*$G517</f>
        <v>0.3587238095238095</v>
      </c>
      <c r="BJ517" s="36">
        <f>IF($B517="P",VLOOKUP($E517,'[2]Costeo-JUL26'!$B$9:$CQ$307,BJ$1,0),0)*$G517</f>
        <v>267.13177167147836</v>
      </c>
      <c r="BK517" s="35">
        <f>IF(BH517=910319,0,IF($B517="P",VLOOKUP($E517,'[2]Costeo-JUL26'!$B$9:$CQ$307,BK$1,0),0))</f>
        <v>0.02</v>
      </c>
      <c r="BL517" s="36">
        <f t="shared" si="239"/>
        <v>5.3426354334295674</v>
      </c>
      <c r="BM517" s="36">
        <f t="shared" si="240"/>
        <v>272.47440710490793</v>
      </c>
      <c r="BN517" s="34">
        <f>IF($B517="P",VLOOKUP($E517,'[2]Costeo-JUL26'!$B$9:$CQ$307,BN$1,0),0)</f>
        <v>0</v>
      </c>
      <c r="BO517" s="16">
        <f>IF($B517="P",VLOOKUP($E517,'[2]Costeo-JUL26'!$B$9:$CQ$307,BO$1,0),0)*$G517</f>
        <v>0</v>
      </c>
      <c r="BP517" s="36">
        <f>IF($B517="P",VLOOKUP($E517,'[2]Costeo-JUL26'!$B$9:$CQ$307,BP$1,0),0)*$G517</f>
        <v>0</v>
      </c>
      <c r="BQ517" s="35">
        <f>IF($B517="P",VLOOKUP($E517,'[2]Costeo-JUL26'!$B$9:$CQ$307,BQ$1,0),0)</f>
        <v>0</v>
      </c>
      <c r="BR517" s="36">
        <f t="shared" si="241"/>
        <v>0</v>
      </c>
      <c r="BS517" s="36">
        <f t="shared" si="242"/>
        <v>0</v>
      </c>
      <c r="BT517" s="34">
        <f>IF($B517="P",VLOOKUP($E517,'[2]Costeo-JUL26'!$B$9:$CQ$307,BT$1,0),0)</f>
        <v>0</v>
      </c>
      <c r="BU517" s="16">
        <f>IF($B517="P",VLOOKUP($E517,'[2]Costeo-JUL26'!$B$9:$CQ$307,BU$1,0),0)*$G517</f>
        <v>0</v>
      </c>
      <c r="BV517" s="36">
        <f>IF($B517="P",VLOOKUP($E517,'[2]Costeo-JUL26'!$B$9:$CQ$307,BV$1,0),0)*$G517</f>
        <v>0</v>
      </c>
      <c r="BW517" s="35">
        <f>IF($B517="P",VLOOKUP($E517,'[2]Costeo-JUL26'!$B$9:$CQ$307,BW$1,0),0)</f>
        <v>0</v>
      </c>
      <c r="BX517" s="36">
        <f t="shared" si="243"/>
        <v>0</v>
      </c>
      <c r="BY517" s="36">
        <f t="shared" si="244"/>
        <v>0</v>
      </c>
      <c r="BZ517" s="34">
        <f>IF($B517="P",VLOOKUP($E517,'[2]Costeo-JUL26'!$B$9:$CQ$307,BZ$1,0),0)</f>
        <v>0</v>
      </c>
      <c r="CA517" s="16">
        <f>IF($B517="P",VLOOKUP($E517,'[2]Costeo-JUL26'!$B$9:$CQ$307,CA$1,0),0)*$G517</f>
        <v>0</v>
      </c>
      <c r="CB517" s="36">
        <f>IF($B517="P",VLOOKUP($E517,'[2]Costeo-JUL26'!$B$9:$CQ$307,CB$1,0),0)*$G517</f>
        <v>0</v>
      </c>
      <c r="CC517" s="35">
        <f>IF($B517="P",VLOOKUP($E517,'[2]Costeo-JUL26'!$B$9:$CQ$307,CC$1,0),0)</f>
        <v>0</v>
      </c>
      <c r="CD517" s="36">
        <f t="shared" si="245"/>
        <v>0</v>
      </c>
      <c r="CE517" s="36">
        <f t="shared" si="246"/>
        <v>0</v>
      </c>
      <c r="CF517" s="37">
        <f t="shared" si="218"/>
        <v>57218.679870965148</v>
      </c>
      <c r="CG517" s="36">
        <f>IF($B517="r",VLOOKUP($E517,'[2]Costeo-JUL26'!$B$9:$CQ$307,CG$1,0),0)*$G517</f>
        <v>0</v>
      </c>
      <c r="CH517" s="35">
        <f>VLOOKUP($E517,'[2]TEORICOS (05.26)'!$A$8:$T$251,CH$1,0)</f>
        <v>0</v>
      </c>
      <c r="CI517" s="36">
        <f t="shared" si="247"/>
        <v>0</v>
      </c>
      <c r="CJ517" s="37">
        <f t="shared" si="248"/>
        <v>0</v>
      </c>
      <c r="CM517" s="16">
        <f>SUMIFS('[1]Ajuste Inventario'!$I:$I,'[1]Ajuste Inventario'!$B:$B,E517,'[1]Ajuste Inventario'!$S:$S,D517)*-1</f>
        <v>2.333333333333333</v>
      </c>
      <c r="CN517" s="36">
        <f t="shared" si="219"/>
        <v>7089.1654559683539</v>
      </c>
      <c r="CP517" t="str">
        <f t="shared" si="220"/>
        <v>2662Org.Vtas Lobos</v>
      </c>
      <c r="CQ517" s="10">
        <f t="shared" si="221"/>
        <v>3038.2137668435807</v>
      </c>
    </row>
    <row r="518" spans="1:95" x14ac:dyDescent="0.25">
      <c r="A518" s="30">
        <v>46204</v>
      </c>
      <c r="B518" s="31" t="str">
        <f>VLOOKUP($E518,'[2]TEORICOS (05.26)'!$A$8:$T$251,B$1,0)</f>
        <v>P</v>
      </c>
      <c r="C518" s="32" t="str">
        <f>VLOOKUP($E518,'[2]TEORICOS (05.26)'!$A$8:$T$251,C$1,0)</f>
        <v>Powerade</v>
      </c>
      <c r="D518" t="s">
        <v>226</v>
      </c>
      <c r="E518">
        <v>2672</v>
      </c>
      <c r="F518" t="s">
        <v>158</v>
      </c>
      <c r="G518" s="16">
        <v>232.333</v>
      </c>
      <c r="H518" s="16">
        <v>122.67182400000031</v>
      </c>
      <c r="I518" s="33">
        <v>1657720.949999999</v>
      </c>
      <c r="J518" s="33">
        <v>1646110.409999999</v>
      </c>
      <c r="K518" s="34">
        <f>IF($B518="P",VLOOKUP($E518,'[2]Costeo-JUL26'!$B$9:$CQ$307,K$1,0),0)</f>
        <v>929225</v>
      </c>
      <c r="L518" s="35">
        <f>VLOOKUP($E518,'[2]TEORICOS (05.26)'!$A$8:$T$251,L$1,0)</f>
        <v>0.22</v>
      </c>
      <c r="M518" s="36">
        <f t="shared" si="222"/>
        <v>362144.29019999976</v>
      </c>
      <c r="N518" s="35">
        <f>IF($B518="P",VLOOKUP($E518,'[2]Costeo-JUL26'!$B$9:$CQ$307,N$1,0),0)</f>
        <v>0.05</v>
      </c>
      <c r="O518" s="36">
        <f t="shared" si="223"/>
        <v>18107.214509999987</v>
      </c>
      <c r="P518" s="36">
        <f>IF($B518="P",VLOOKUP($E518,'[2]Costeo-JUL26'!$B$9:$CQ$307,P$1,0),0)*H518</f>
        <v>0</v>
      </c>
      <c r="Q518" s="36">
        <f t="shared" si="224"/>
        <v>380251.50470999972</v>
      </c>
      <c r="R518" s="34">
        <f>IF($B518="P",VLOOKUP($E518,'[2]Costeo-JUL26'!$B$9:$CQ$307,R$1,0),0)</f>
        <v>902332</v>
      </c>
      <c r="S518" s="16">
        <f>IF($B518="P",VLOOKUP($E518,'[2]Costeo-JUL26'!$B$9:$CQ$307,S$1,0),0)*$G518</f>
        <v>57.326878301849995</v>
      </c>
      <c r="T518" s="36">
        <f>IF($B518="P",VLOOKUP($E518,'[2]Costeo-JUL26'!$B$9:$CQ$307,T$1,0),0)*$G518</f>
        <v>39988.587223064897</v>
      </c>
      <c r="U518" s="35">
        <f>IF($B518="P",VLOOKUP($E518,'[2]Costeo-JUL26'!$B$9:$CQ$307,U$1,0),0)</f>
        <v>1.4999999999999999E-2</v>
      </c>
      <c r="V518" s="36">
        <f t="shared" si="225"/>
        <v>599.82880834597347</v>
      </c>
      <c r="W518" s="36">
        <f t="shared" si="226"/>
        <v>40588.416031410867</v>
      </c>
      <c r="X518" s="34">
        <f>IF($B518="P",VLOOKUP($E518,'[2]Costeo-JUL26'!$B$9:$CQ$307,X$1,0),0)</f>
        <v>0</v>
      </c>
      <c r="Y518" s="16">
        <f>IF($B518="P",VLOOKUP($E518,'[2]Costeo-JUL26'!$B$9:$CQ$307,Y$1,0),0)*$G518</f>
        <v>0</v>
      </c>
      <c r="Z518" s="36">
        <f>IF($B518="P",VLOOKUP($E518,'[2]Costeo-JUL26'!$B$9:$CQ$307,Z$1,0),0)*$G518</f>
        <v>0</v>
      </c>
      <c r="AA518" s="35">
        <f>IF($B518="P",VLOOKUP($E518,'[2]Costeo-JUL26'!$B$9:$CQ$307,AA$1,0),0)</f>
        <v>0</v>
      </c>
      <c r="AB518" s="36">
        <f t="shared" si="227"/>
        <v>0</v>
      </c>
      <c r="AC518" s="36">
        <f t="shared" si="228"/>
        <v>0</v>
      </c>
      <c r="AD518" s="34">
        <f>IF($B518="P",VLOOKUP($E518,'[2]Costeo-JUL26'!$B$9:$CQ$307,AD$1,0),0)</f>
        <v>917993</v>
      </c>
      <c r="AE518" s="16">
        <f>IF($B518="P",VLOOKUP($E518,'[2]Costeo-JUL26'!$B$9:$CQ$307,AE$1,0),0)*$G518</f>
        <v>1393.998</v>
      </c>
      <c r="AF518" s="36">
        <f>IF($B518="P",VLOOKUP($E518,'[2]Costeo-JUL26'!$B$9:$CQ$307,AF$1,0),0)*$G518</f>
        <v>37881.0592512</v>
      </c>
      <c r="AG518" s="35">
        <f>IF($B518="P",VLOOKUP($E518,'[2]Costeo-JUL26'!$B$9:$CQ$307,AG$1,0),0)</f>
        <v>6.0000000000000001E-3</v>
      </c>
      <c r="AH518" s="36">
        <f t="shared" si="229"/>
        <v>227.2863555072</v>
      </c>
      <c r="AI518" s="36">
        <f t="shared" si="230"/>
        <v>38108.345606707204</v>
      </c>
      <c r="AJ518" s="34">
        <f>IF($B518="P",VLOOKUP($E518,'[2]Costeo-JUL26'!$B$9:$CQ$307,AJ$1,0),0)</f>
        <v>929259</v>
      </c>
      <c r="AK518" s="16">
        <f>IF($B518="P",VLOOKUP($E518,'[2]Costeo-JUL26'!$B$9:$CQ$307,AK$1,0),0)*$G518</f>
        <v>1393.998</v>
      </c>
      <c r="AL518" s="36">
        <f>IF($B518="P",VLOOKUP($E518,'[2]Costeo-JUL26'!$B$9:$CQ$307,AL$1,0),0)*$G518</f>
        <v>13015.2017268</v>
      </c>
      <c r="AM518" s="35">
        <f>IF($B518="P",VLOOKUP($E518,'[2]Costeo-JUL26'!$B$9:$CQ$307,AM$1,0),0)</f>
        <v>1.7999999999999999E-2</v>
      </c>
      <c r="AN518" s="36">
        <f t="shared" si="231"/>
        <v>234.27363108239999</v>
      </c>
      <c r="AO518" s="36">
        <f t="shared" si="232"/>
        <v>13249.4753578824</v>
      </c>
      <c r="AP518" s="34">
        <f>IF($B518="P",VLOOKUP($E518,'[2]Costeo-JUL26'!$B$9:$CQ$307,AP$1,0),0)</f>
        <v>929270</v>
      </c>
      <c r="AQ518" s="16">
        <f>IF($B518="P",VLOOKUP($E518,'[2]Costeo-JUL26'!$B$9:$CQ$307,AQ$1,0),0)*$G518</f>
        <v>1393.998</v>
      </c>
      <c r="AR518" s="36">
        <f>IF($B518="P",VLOOKUP($E518,'[2]Costeo-JUL26'!$B$9:$CQ$307,AR$1,0),0)*$G518</f>
        <v>149716.13795892001</v>
      </c>
      <c r="AS518" s="35">
        <f>IF($B518="P",VLOOKUP($E518,'[2]Costeo-JUL26'!$B$9:$CQ$307,AS$1,0),0)</f>
        <v>0.02</v>
      </c>
      <c r="AT518" s="36">
        <f t="shared" si="233"/>
        <v>2994.3227591784002</v>
      </c>
      <c r="AU518" s="36">
        <f t="shared" si="234"/>
        <v>152710.46071809842</v>
      </c>
      <c r="AV518" s="34">
        <f>IF($B518="P",VLOOKUP($E518,'[2]Costeo-JUL26'!$B$9:$CQ$307,AV$1,0),0)</f>
        <v>934139</v>
      </c>
      <c r="AW518" s="16">
        <f>IF($B518="P",VLOOKUP($E518,'[2]Costeo-JUL26'!$B$9:$CQ$307,AW$1,0),0)*$G518</f>
        <v>3.6476280999999995</v>
      </c>
      <c r="AX518" s="36">
        <f>IF($B518="P",VLOOKUP($E518,'[2]Costeo-JUL26'!$B$9:$CQ$307,AX$1,0),0)*$G518</f>
        <v>18758.073409373999</v>
      </c>
      <c r="AY518" s="35">
        <f>IF($B518="P",VLOOKUP($E518,'[2]Costeo-JUL26'!$B$9:$CQ$307,AY$1,0),0)</f>
        <v>0.03</v>
      </c>
      <c r="AZ518" s="36">
        <f t="shared" si="235"/>
        <v>562.74220228121999</v>
      </c>
      <c r="BA518" s="36">
        <f t="shared" si="236"/>
        <v>19320.81561165522</v>
      </c>
      <c r="BB518" s="34">
        <f>IF($B518="P",VLOOKUP($E518,'[2]Costeo-JUL26'!$B$9:$CQ$307,BB$1,0),0)</f>
        <v>902311</v>
      </c>
      <c r="BC518" s="16">
        <f>IF($B518="P",VLOOKUP($E518,'[2]Costeo-JUL26'!$B$9:$CQ$307,BC$1,0),0)*$G518</f>
        <v>0.3318876905</v>
      </c>
      <c r="BD518" s="36">
        <f>IF($B518="P",VLOOKUP($E518,'[2]Costeo-JUL26'!$B$9:$CQ$307,BD$1,0),0)*$G518</f>
        <v>1301.5457020108727</v>
      </c>
      <c r="BE518" s="35">
        <f>IF($B518="P",VLOOKUP($E518,'[2]Costeo-JUL26'!$B$9:$CQ$307,BE$1,0),0)</f>
        <v>0.03</v>
      </c>
      <c r="BF518" s="36">
        <f t="shared" si="237"/>
        <v>39.04637106032618</v>
      </c>
      <c r="BG518" s="36">
        <f t="shared" si="238"/>
        <v>1340.5920730711989</v>
      </c>
      <c r="BH518" s="34">
        <f>IF($B518="P",VLOOKUP($E518,'[2]Costeo-JUL26'!$B$9:$CQ$307,BH$1,0),0)</f>
        <v>933089</v>
      </c>
      <c r="BI518" s="16">
        <f>IF($B518="P",VLOOKUP($E518,'[2]Costeo-JUL26'!$B$9:$CQ$307,BI$1,0),0)*$G518</f>
        <v>4.4253904761904765</v>
      </c>
      <c r="BJ518" s="36">
        <f>IF($B518="P",VLOOKUP($E518,'[2]Costeo-JUL26'!$B$9:$CQ$307,BJ$1,0),0)*$G518</f>
        <v>3295.4667821244402</v>
      </c>
      <c r="BK518" s="35">
        <f>IF(BH518=910319,0,IF($B518="P",VLOOKUP($E518,'[2]Costeo-JUL26'!$B$9:$CQ$307,BK$1,0),0))</f>
        <v>0.02</v>
      </c>
      <c r="BL518" s="36">
        <f t="shared" si="239"/>
        <v>65.909335642488799</v>
      </c>
      <c r="BM518" s="36">
        <f t="shared" si="240"/>
        <v>3361.3761177669289</v>
      </c>
      <c r="BN518" s="34">
        <f>IF($B518="P",VLOOKUP($E518,'[2]Costeo-JUL26'!$B$9:$CQ$307,BN$1,0),0)</f>
        <v>0</v>
      </c>
      <c r="BO518" s="16">
        <f>IF($B518="P",VLOOKUP($E518,'[2]Costeo-JUL26'!$B$9:$CQ$307,BO$1,0),0)*$G518</f>
        <v>0</v>
      </c>
      <c r="BP518" s="36">
        <f>IF($B518="P",VLOOKUP($E518,'[2]Costeo-JUL26'!$B$9:$CQ$307,BP$1,0),0)*$G518</f>
        <v>0</v>
      </c>
      <c r="BQ518" s="35">
        <f>IF($B518="P",VLOOKUP($E518,'[2]Costeo-JUL26'!$B$9:$CQ$307,BQ$1,0),0)</f>
        <v>0</v>
      </c>
      <c r="BR518" s="36">
        <f t="shared" si="241"/>
        <v>0</v>
      </c>
      <c r="BS518" s="36">
        <f t="shared" si="242"/>
        <v>0</v>
      </c>
      <c r="BT518" s="34">
        <f>IF($B518="P",VLOOKUP($E518,'[2]Costeo-JUL26'!$B$9:$CQ$307,BT$1,0),0)</f>
        <v>0</v>
      </c>
      <c r="BU518" s="16">
        <f>IF($B518="P",VLOOKUP($E518,'[2]Costeo-JUL26'!$B$9:$CQ$307,BU$1,0),0)*$G518</f>
        <v>0</v>
      </c>
      <c r="BV518" s="36">
        <f>IF($B518="P",VLOOKUP($E518,'[2]Costeo-JUL26'!$B$9:$CQ$307,BV$1,0),0)*$G518</f>
        <v>0</v>
      </c>
      <c r="BW518" s="35">
        <f>IF($B518="P",VLOOKUP($E518,'[2]Costeo-JUL26'!$B$9:$CQ$307,BW$1,0),0)</f>
        <v>0</v>
      </c>
      <c r="BX518" s="36">
        <f t="shared" si="243"/>
        <v>0</v>
      </c>
      <c r="BY518" s="36">
        <f t="shared" si="244"/>
        <v>0</v>
      </c>
      <c r="BZ518" s="34">
        <f>IF($B518="P",VLOOKUP($E518,'[2]Costeo-JUL26'!$B$9:$CQ$307,BZ$1,0),0)</f>
        <v>0</v>
      </c>
      <c r="CA518" s="16">
        <f>IF($B518="P",VLOOKUP($E518,'[2]Costeo-JUL26'!$B$9:$CQ$307,CA$1,0),0)*$G518</f>
        <v>0</v>
      </c>
      <c r="CB518" s="36">
        <f>IF($B518="P",VLOOKUP($E518,'[2]Costeo-JUL26'!$B$9:$CQ$307,CB$1,0),0)*$G518</f>
        <v>0</v>
      </c>
      <c r="CC518" s="35">
        <f>IF($B518="P",VLOOKUP($E518,'[2]Costeo-JUL26'!$B$9:$CQ$307,CC$1,0),0)</f>
        <v>0</v>
      </c>
      <c r="CD518" s="36">
        <f t="shared" si="245"/>
        <v>0</v>
      </c>
      <c r="CE518" s="36">
        <f t="shared" si="246"/>
        <v>0</v>
      </c>
      <c r="CF518" s="37">
        <f t="shared" si="218"/>
        <v>648930.98622659198</v>
      </c>
      <c r="CG518" s="36">
        <f>IF($B518="r",VLOOKUP($E518,'[2]Costeo-JUL26'!$B$9:$CQ$307,CG$1,0),0)*$G518</f>
        <v>0</v>
      </c>
      <c r="CH518" s="35">
        <f>VLOOKUP($E518,'[2]TEORICOS (05.26)'!$A$8:$T$251,CH$1,0)</f>
        <v>0</v>
      </c>
      <c r="CI518" s="36">
        <f t="shared" si="247"/>
        <v>0</v>
      </c>
      <c r="CJ518" s="37">
        <f t="shared" si="248"/>
        <v>0</v>
      </c>
      <c r="CM518" s="16">
        <f>SUMIFS('[1]Ajuste Inventario'!$I:$I,'[1]Ajuste Inventario'!$B:$B,E518,'[1]Ajuste Inventario'!$S:$S,D518)*-1</f>
        <v>-3</v>
      </c>
      <c r="CN518" s="36">
        <f t="shared" si="219"/>
        <v>-8379.3217437031162</v>
      </c>
      <c r="CP518" t="str">
        <f t="shared" si="220"/>
        <v>2672Org.Vtas Lobos</v>
      </c>
      <c r="CQ518" s="10">
        <f t="shared" si="221"/>
        <v>2793.1072479010386</v>
      </c>
    </row>
    <row r="519" spans="1:95" x14ac:dyDescent="0.25">
      <c r="A519" s="30">
        <v>46204</v>
      </c>
      <c r="B519" s="31" t="str">
        <f>VLOOKUP($E519,'[2]TEORICOS (05.26)'!$A$8:$T$251,B$1,0)</f>
        <v>P</v>
      </c>
      <c r="C519" s="32" t="str">
        <f>VLOOKUP($E519,'[2]TEORICOS (05.26)'!$A$8:$T$251,C$1,0)</f>
        <v>Powerade</v>
      </c>
      <c r="D519" t="s">
        <v>226</v>
      </c>
      <c r="E519">
        <v>2678</v>
      </c>
      <c r="F519" t="s">
        <v>159</v>
      </c>
      <c r="G519" s="16">
        <v>106</v>
      </c>
      <c r="H519" s="16">
        <v>111.40600000000009</v>
      </c>
      <c r="I519" s="33">
        <v>1315046.9399999981</v>
      </c>
      <c r="J519" s="33">
        <v>1287009.0599999987</v>
      </c>
      <c r="K519" s="34">
        <f>IF($B519="P",VLOOKUP($E519,'[2]Costeo-JUL26'!$B$9:$CQ$307,K$1,0),0)</f>
        <v>929225</v>
      </c>
      <c r="L519" s="35">
        <f>VLOOKUP($E519,'[2]TEORICOS (05.26)'!$A$8:$T$251,L$1,0)</f>
        <v>0.22</v>
      </c>
      <c r="M519" s="36">
        <f t="shared" si="222"/>
        <v>283141.99319999974</v>
      </c>
      <c r="N519" s="35">
        <f>IF($B519="P",VLOOKUP($E519,'[2]Costeo-JUL26'!$B$9:$CQ$307,N$1,0),0)</f>
        <v>0.05</v>
      </c>
      <c r="O519" s="36">
        <f t="shared" si="223"/>
        <v>14157.099659999987</v>
      </c>
      <c r="P519" s="36">
        <f>IF($B519="P",VLOOKUP($E519,'[2]Costeo-JUL26'!$B$9:$CQ$307,P$1,0),0)*H519</f>
        <v>0</v>
      </c>
      <c r="Q519" s="36">
        <f t="shared" si="224"/>
        <v>297299.09285999974</v>
      </c>
      <c r="R519" s="34">
        <f>IF($B519="P",VLOOKUP($E519,'[2]Costeo-JUL26'!$B$9:$CQ$307,R$1,0),0)</f>
        <v>902332</v>
      </c>
      <c r="S519" s="16">
        <f>IF($B519="P",VLOOKUP($E519,'[2]Costeo-JUL26'!$B$9:$CQ$307,S$1,0),0)*$G519</f>
        <v>52.048274282999998</v>
      </c>
      <c r="T519" s="36">
        <f>IF($B519="P",VLOOKUP($E519,'[2]Costeo-JUL26'!$B$9:$CQ$307,T$1,0),0)*$G519</f>
        <v>36306.476431816875</v>
      </c>
      <c r="U519" s="35">
        <f>IF($B519="P",VLOOKUP($E519,'[2]Costeo-JUL26'!$B$9:$CQ$307,U$1,0),0)</f>
        <v>1.4999999999999999E-2</v>
      </c>
      <c r="V519" s="36">
        <f t="shared" si="225"/>
        <v>544.59714647725309</v>
      </c>
      <c r="W519" s="36">
        <f t="shared" si="226"/>
        <v>36851.073578294126</v>
      </c>
      <c r="X519" s="34">
        <f>IF($B519="P",VLOOKUP($E519,'[2]Costeo-JUL26'!$B$9:$CQ$307,X$1,0),0)</f>
        <v>0</v>
      </c>
      <c r="Y519" s="16">
        <f>IF($B519="P",VLOOKUP($E519,'[2]Costeo-JUL26'!$B$9:$CQ$307,Y$1,0),0)*$G519</f>
        <v>0</v>
      </c>
      <c r="Z519" s="36">
        <f>IF($B519="P",VLOOKUP($E519,'[2]Costeo-JUL26'!$B$9:$CQ$307,Z$1,0),0)*$G519</f>
        <v>0</v>
      </c>
      <c r="AA519" s="35">
        <f>IF($B519="P",VLOOKUP($E519,'[2]Costeo-JUL26'!$B$9:$CQ$307,AA$1,0),0)</f>
        <v>0</v>
      </c>
      <c r="AB519" s="36">
        <f t="shared" si="227"/>
        <v>0</v>
      </c>
      <c r="AC519" s="36">
        <f t="shared" si="228"/>
        <v>0</v>
      </c>
      <c r="AD519" s="34">
        <f>IF($B519="P",VLOOKUP($E519,'[2]Costeo-JUL26'!$B$9:$CQ$307,AD$1,0),0)</f>
        <v>917993</v>
      </c>
      <c r="AE519" s="16">
        <f>IF($B519="P",VLOOKUP($E519,'[2]Costeo-JUL26'!$B$9:$CQ$307,AE$1,0),0)*$G519</f>
        <v>636</v>
      </c>
      <c r="AF519" s="36">
        <f>IF($B519="P",VLOOKUP($E519,'[2]Costeo-JUL26'!$B$9:$CQ$307,AF$1,0),0)*$G519</f>
        <v>17282.918400000002</v>
      </c>
      <c r="AG519" s="35">
        <f>IF($B519="P",VLOOKUP($E519,'[2]Costeo-JUL26'!$B$9:$CQ$307,AG$1,0),0)</f>
        <v>6.0000000000000001E-3</v>
      </c>
      <c r="AH519" s="36">
        <f t="shared" si="229"/>
        <v>103.69751040000001</v>
      </c>
      <c r="AI519" s="36">
        <f t="shared" si="230"/>
        <v>17386.615910400003</v>
      </c>
      <c r="AJ519" s="34">
        <f>IF($B519="P",VLOOKUP($E519,'[2]Costeo-JUL26'!$B$9:$CQ$307,AJ$1,0),0)</f>
        <v>938126</v>
      </c>
      <c r="AK519" s="16">
        <f>IF($B519="P",VLOOKUP($E519,'[2]Costeo-JUL26'!$B$9:$CQ$307,AK$1,0),0)*$G519</f>
        <v>636</v>
      </c>
      <c r="AL519" s="36">
        <f>IF($B519="P",VLOOKUP($E519,'[2]Costeo-JUL26'!$B$9:$CQ$307,AL$1,0),0)*$G519</f>
        <v>9453.7965599999989</v>
      </c>
      <c r="AM519" s="35">
        <f>IF($B519="P",VLOOKUP($E519,'[2]Costeo-JUL26'!$B$9:$CQ$307,AM$1,0),0)</f>
        <v>1.7999999999999999E-2</v>
      </c>
      <c r="AN519" s="36">
        <f t="shared" si="231"/>
        <v>170.16833807999996</v>
      </c>
      <c r="AO519" s="36">
        <f t="shared" si="232"/>
        <v>9623.9648980799993</v>
      </c>
      <c r="AP519" s="34">
        <f>IF($B519="P",VLOOKUP($E519,'[2]Costeo-JUL26'!$B$9:$CQ$307,AP$1,0),0)</f>
        <v>929272</v>
      </c>
      <c r="AQ519" s="16">
        <f>IF($B519="P",VLOOKUP($E519,'[2]Costeo-JUL26'!$B$9:$CQ$307,AQ$1,0),0)*$G519</f>
        <v>636</v>
      </c>
      <c r="AR519" s="36">
        <f>IF($B519="P",VLOOKUP($E519,'[2]Costeo-JUL26'!$B$9:$CQ$307,AR$1,0),0)*$G519</f>
        <v>93429.322203640113</v>
      </c>
      <c r="AS519" s="35">
        <f>IF($B519="P",VLOOKUP($E519,'[2]Costeo-JUL26'!$B$9:$CQ$307,AS$1,0),0)</f>
        <v>0.02</v>
      </c>
      <c r="AT519" s="36">
        <f t="shared" si="233"/>
        <v>1868.5864440728024</v>
      </c>
      <c r="AU519" s="36">
        <f t="shared" si="234"/>
        <v>95297.908647712917</v>
      </c>
      <c r="AV519" s="34">
        <f>IF($B519="P",VLOOKUP($E519,'[2]Costeo-JUL26'!$B$9:$CQ$307,AV$1,0),0)</f>
        <v>922605</v>
      </c>
      <c r="AW519" s="16">
        <f>IF($B519="P",VLOOKUP($E519,'[2]Costeo-JUL26'!$B$9:$CQ$307,AW$1,0),0)*$G519</f>
        <v>2.12</v>
      </c>
      <c r="AX519" s="36">
        <f>IF($B519="P",VLOOKUP($E519,'[2]Costeo-JUL26'!$B$9:$CQ$307,AX$1,0),0)*$G519</f>
        <v>10343.690164502164</v>
      </c>
      <c r="AY519" s="35">
        <f>IF($B519="P",VLOOKUP($E519,'[2]Costeo-JUL26'!$B$9:$CQ$307,AY$1,0),0)</f>
        <v>0.03</v>
      </c>
      <c r="AZ519" s="36">
        <f t="shared" si="235"/>
        <v>310.3107049350649</v>
      </c>
      <c r="BA519" s="36">
        <f t="shared" si="236"/>
        <v>10654.00086943723</v>
      </c>
      <c r="BB519" s="34">
        <f>IF($B519="P",VLOOKUP($E519,'[2]Costeo-JUL26'!$B$9:$CQ$307,BB$1,0),0)</f>
        <v>902311</v>
      </c>
      <c r="BC519" s="16">
        <f>IF($B519="P",VLOOKUP($E519,'[2]Costeo-JUL26'!$B$9:$CQ$307,BC$1,0),0)*$G519</f>
        <v>0.151421</v>
      </c>
      <c r="BD519" s="36">
        <f>IF($B519="P",VLOOKUP($E519,'[2]Costeo-JUL26'!$B$9:$CQ$307,BD$1,0),0)*$G519</f>
        <v>593.8194075450001</v>
      </c>
      <c r="BE519" s="35">
        <f>IF($B519="P",VLOOKUP($E519,'[2]Costeo-JUL26'!$B$9:$CQ$307,BE$1,0),0)</f>
        <v>0.03</v>
      </c>
      <c r="BF519" s="36">
        <f t="shared" si="237"/>
        <v>17.814582226350002</v>
      </c>
      <c r="BG519" s="36">
        <f t="shared" si="238"/>
        <v>611.63398977135012</v>
      </c>
      <c r="BH519" s="34">
        <f>IF($B519="P",VLOOKUP($E519,'[2]Costeo-JUL26'!$B$9:$CQ$307,BH$1,0),0)</f>
        <v>902302</v>
      </c>
      <c r="BI519" s="16">
        <f>IF($B519="P",VLOOKUP($E519,'[2]Costeo-JUL26'!$B$9:$CQ$307,BI$1,0),0)*$G519</f>
        <v>3.0285714285714285</v>
      </c>
      <c r="BJ519" s="36">
        <f>IF($B519="P",VLOOKUP($E519,'[2]Costeo-JUL26'!$B$9:$CQ$307,BJ$1,0),0)*$G519</f>
        <v>1992.1942857142856</v>
      </c>
      <c r="BK519" s="35">
        <f>IF(BH519=910319,0,IF($B519="P",VLOOKUP($E519,'[2]Costeo-JUL26'!$B$9:$CQ$307,BK$1,0),0))</f>
        <v>0.02</v>
      </c>
      <c r="BL519" s="36">
        <f t="shared" si="239"/>
        <v>39.843885714285712</v>
      </c>
      <c r="BM519" s="36">
        <f t="shared" si="240"/>
        <v>2032.0381714285713</v>
      </c>
      <c r="BN519" s="34">
        <f>IF($B519="P",VLOOKUP($E519,'[2]Costeo-JUL26'!$B$9:$CQ$307,BN$1,0),0)</f>
        <v>0</v>
      </c>
      <c r="BO519" s="16">
        <f>IF($B519="P",VLOOKUP($E519,'[2]Costeo-JUL26'!$B$9:$CQ$307,BO$1,0),0)*$G519</f>
        <v>0</v>
      </c>
      <c r="BP519" s="36">
        <f>IF($B519="P",VLOOKUP($E519,'[2]Costeo-JUL26'!$B$9:$CQ$307,BP$1,0),0)*$G519</f>
        <v>0</v>
      </c>
      <c r="BQ519" s="35">
        <f>IF($B519="P",VLOOKUP($E519,'[2]Costeo-JUL26'!$B$9:$CQ$307,BQ$1,0),0)</f>
        <v>0</v>
      </c>
      <c r="BR519" s="36">
        <f t="shared" si="241"/>
        <v>0</v>
      </c>
      <c r="BS519" s="36">
        <f t="shared" si="242"/>
        <v>0</v>
      </c>
      <c r="BT519" s="34">
        <f>IF($B519="P",VLOOKUP($E519,'[2]Costeo-JUL26'!$B$9:$CQ$307,BT$1,0),0)</f>
        <v>0</v>
      </c>
      <c r="BU519" s="16">
        <f>IF($B519="P",VLOOKUP($E519,'[2]Costeo-JUL26'!$B$9:$CQ$307,BU$1,0),0)*$G519</f>
        <v>0</v>
      </c>
      <c r="BV519" s="36">
        <f>IF($B519="P",VLOOKUP($E519,'[2]Costeo-JUL26'!$B$9:$CQ$307,BV$1,0),0)*$G519</f>
        <v>0</v>
      </c>
      <c r="BW519" s="35">
        <f>IF($B519="P",VLOOKUP($E519,'[2]Costeo-JUL26'!$B$9:$CQ$307,BW$1,0),0)</f>
        <v>0</v>
      </c>
      <c r="BX519" s="36">
        <f t="shared" si="243"/>
        <v>0</v>
      </c>
      <c r="BY519" s="36">
        <f t="shared" si="244"/>
        <v>0</v>
      </c>
      <c r="BZ519" s="34">
        <f>IF($B519="P",VLOOKUP($E519,'[2]Costeo-JUL26'!$B$9:$CQ$307,BZ$1,0),0)</f>
        <v>0</v>
      </c>
      <c r="CA519" s="16">
        <f>IF($B519="P",VLOOKUP($E519,'[2]Costeo-JUL26'!$B$9:$CQ$307,CA$1,0),0)*$G519</f>
        <v>0</v>
      </c>
      <c r="CB519" s="36">
        <f>IF($B519="P",VLOOKUP($E519,'[2]Costeo-JUL26'!$B$9:$CQ$307,CB$1,0),0)*$G519</f>
        <v>0</v>
      </c>
      <c r="CC519" s="35">
        <f>IF($B519="P",VLOOKUP($E519,'[2]Costeo-JUL26'!$B$9:$CQ$307,CC$1,0),0)</f>
        <v>0</v>
      </c>
      <c r="CD519" s="36">
        <f t="shared" si="245"/>
        <v>0</v>
      </c>
      <c r="CE519" s="36">
        <f t="shared" si="246"/>
        <v>0</v>
      </c>
      <c r="CF519" s="37">
        <f t="shared" si="218"/>
        <v>469756.3289251239</v>
      </c>
      <c r="CG519" s="36">
        <f>IF($B519="r",VLOOKUP($E519,'[2]Costeo-JUL26'!$B$9:$CQ$307,CG$1,0),0)*$G519</f>
        <v>0</v>
      </c>
      <c r="CH519" s="35">
        <f>VLOOKUP($E519,'[2]TEORICOS (05.26)'!$A$8:$T$251,CH$1,0)</f>
        <v>0.1</v>
      </c>
      <c r="CI519" s="36">
        <f t="shared" si="247"/>
        <v>0</v>
      </c>
      <c r="CJ519" s="37">
        <f t="shared" si="248"/>
        <v>0</v>
      </c>
      <c r="CM519" s="16">
        <f>SUMIFS('[1]Ajuste Inventario'!$I:$I,'[1]Ajuste Inventario'!$B:$B,E519,'[1]Ajuste Inventario'!$S:$S,D519)*-1</f>
        <v>4.833333333333333</v>
      </c>
      <c r="CN519" s="36">
        <f t="shared" si="219"/>
        <v>21419.706822057535</v>
      </c>
      <c r="CP519" t="str">
        <f t="shared" si="220"/>
        <v>2678Org.Vtas Lobos</v>
      </c>
      <c r="CQ519" s="10">
        <f t="shared" si="221"/>
        <v>4431.6634804256973</v>
      </c>
    </row>
    <row r="520" spans="1:95" x14ac:dyDescent="0.25">
      <c r="A520" s="30">
        <v>46204</v>
      </c>
      <c r="B520" s="31" t="str">
        <f>VLOOKUP($E520,'[2]TEORICOS (05.26)'!$A$8:$T$251,B$1,0)</f>
        <v>P</v>
      </c>
      <c r="C520" s="32" t="str">
        <f>VLOOKUP($E520,'[2]TEORICOS (05.26)'!$A$8:$T$251,C$1,0)</f>
        <v>Powerade</v>
      </c>
      <c r="D520" t="s">
        <v>226</v>
      </c>
      <c r="E520">
        <v>2682</v>
      </c>
      <c r="F520" t="s">
        <v>160</v>
      </c>
      <c r="G520" s="16">
        <v>625.83299999999997</v>
      </c>
      <c r="H520" s="16">
        <v>330.4398240000001</v>
      </c>
      <c r="I520" s="33">
        <v>4515683.4099999899</v>
      </c>
      <c r="J520" s="33">
        <v>4491252.4999999916</v>
      </c>
      <c r="K520" s="34">
        <f>IF($B520="P",VLOOKUP($E520,'[2]Costeo-JUL26'!$B$9:$CQ$307,K$1,0),0)</f>
        <v>929227</v>
      </c>
      <c r="L520" s="35">
        <f>VLOOKUP($E520,'[2]TEORICOS (05.26)'!$A$8:$T$251,L$1,0)</f>
        <v>0.22</v>
      </c>
      <c r="M520" s="36">
        <f t="shared" si="222"/>
        <v>988075.54999999818</v>
      </c>
      <c r="N520" s="35">
        <f>IF($B520="P",VLOOKUP($E520,'[2]Costeo-JUL26'!$B$9:$CQ$307,N$1,0),0)</f>
        <v>0.05</v>
      </c>
      <c r="O520" s="36">
        <f t="shared" si="223"/>
        <v>49403.777499999909</v>
      </c>
      <c r="P520" s="36">
        <f>IF($B520="P",VLOOKUP($E520,'[2]Costeo-JUL26'!$B$9:$CQ$307,P$1,0),0)*H520</f>
        <v>0</v>
      </c>
      <c r="Q520" s="36">
        <f t="shared" si="224"/>
        <v>1037479.327499998</v>
      </c>
      <c r="R520" s="34">
        <f>IF($B520="P",VLOOKUP($E520,'[2]Costeo-JUL26'!$B$9:$CQ$307,R$1,0),0)</f>
        <v>902332</v>
      </c>
      <c r="S520" s="16">
        <f>IF($B520="P",VLOOKUP($E520,'[2]Costeo-JUL26'!$B$9:$CQ$307,S$1,0),0)*$G520</f>
        <v>154.34262154349997</v>
      </c>
      <c r="T520" s="36">
        <f>IF($B520="P",VLOOKUP($E520,'[2]Costeo-JUL26'!$B$9:$CQ$307,T$1,0),0)*$G520</f>
        <v>107662.29675599778</v>
      </c>
      <c r="U520" s="35">
        <f>IF($B520="P",VLOOKUP($E520,'[2]Costeo-JUL26'!$B$9:$CQ$307,U$1,0),0)</f>
        <v>1.4999999999999999E-2</v>
      </c>
      <c r="V520" s="36">
        <f t="shared" si="225"/>
        <v>1614.9344513399667</v>
      </c>
      <c r="W520" s="36">
        <f t="shared" si="226"/>
        <v>109277.23120733775</v>
      </c>
      <c r="X520" s="34">
        <f>IF($B520="P",VLOOKUP($E520,'[2]Costeo-JUL26'!$B$9:$CQ$307,X$1,0),0)</f>
        <v>0</v>
      </c>
      <c r="Y520" s="16">
        <f>IF($B520="P",VLOOKUP($E520,'[2]Costeo-JUL26'!$B$9:$CQ$307,Y$1,0),0)*$G520</f>
        <v>0</v>
      </c>
      <c r="Z520" s="36">
        <f>IF($B520="P",VLOOKUP($E520,'[2]Costeo-JUL26'!$B$9:$CQ$307,Z$1,0),0)*$G520</f>
        <v>0</v>
      </c>
      <c r="AA520" s="35">
        <f>IF($B520="P",VLOOKUP($E520,'[2]Costeo-JUL26'!$B$9:$CQ$307,AA$1,0),0)</f>
        <v>0</v>
      </c>
      <c r="AB520" s="36">
        <f t="shared" si="227"/>
        <v>0</v>
      </c>
      <c r="AC520" s="36">
        <f t="shared" si="228"/>
        <v>0</v>
      </c>
      <c r="AD520" s="34">
        <f>IF($B520="P",VLOOKUP($E520,'[2]Costeo-JUL26'!$B$9:$CQ$307,AD$1,0),0)</f>
        <v>917993</v>
      </c>
      <c r="AE520" s="16">
        <f>IF($B520="P",VLOOKUP($E520,'[2]Costeo-JUL26'!$B$9:$CQ$307,AE$1,0),0)*$G520</f>
        <v>3754.9979999999996</v>
      </c>
      <c r="AF520" s="36">
        <f>IF($B520="P",VLOOKUP($E520,'[2]Costeo-JUL26'!$B$9:$CQ$307,AF$1,0),0)*$G520</f>
        <v>102039.81765119999</v>
      </c>
      <c r="AG520" s="35">
        <f>IF($B520="P",VLOOKUP($E520,'[2]Costeo-JUL26'!$B$9:$CQ$307,AG$1,0),0)</f>
        <v>6.0000000000000001E-3</v>
      </c>
      <c r="AH520" s="36">
        <f t="shared" si="229"/>
        <v>612.23890590719998</v>
      </c>
      <c r="AI520" s="36">
        <f t="shared" si="230"/>
        <v>102652.05655710719</v>
      </c>
      <c r="AJ520" s="34">
        <f>IF($B520="P",VLOOKUP($E520,'[2]Costeo-JUL26'!$B$9:$CQ$307,AJ$1,0),0)</f>
        <v>929257</v>
      </c>
      <c r="AK520" s="16">
        <f>IF($B520="P",VLOOKUP($E520,'[2]Costeo-JUL26'!$B$9:$CQ$307,AK$1,0),0)*$G520</f>
        <v>3754.9979999999996</v>
      </c>
      <c r="AL520" s="36">
        <f>IF($B520="P",VLOOKUP($E520,'[2]Costeo-JUL26'!$B$9:$CQ$307,AL$1,0),0)*$G520</f>
        <v>31497.373823760001</v>
      </c>
      <c r="AM520" s="35">
        <f>IF($B520="P",VLOOKUP($E520,'[2]Costeo-JUL26'!$B$9:$CQ$307,AM$1,0),0)</f>
        <v>1.7999999999999999E-2</v>
      </c>
      <c r="AN520" s="36">
        <f t="shared" si="231"/>
        <v>566.95272882767995</v>
      </c>
      <c r="AO520" s="36">
        <f t="shared" si="232"/>
        <v>32064.326552587681</v>
      </c>
      <c r="AP520" s="34">
        <f>IF($B520="P",VLOOKUP($E520,'[2]Costeo-JUL26'!$B$9:$CQ$307,AP$1,0),0)</f>
        <v>929270</v>
      </c>
      <c r="AQ520" s="16">
        <f>IF($B520="P",VLOOKUP($E520,'[2]Costeo-JUL26'!$B$9:$CQ$307,AQ$1,0),0)*$G520</f>
        <v>3754.9979999999996</v>
      </c>
      <c r="AR520" s="36">
        <f>IF($B520="P",VLOOKUP($E520,'[2]Costeo-JUL26'!$B$9:$CQ$307,AR$1,0),0)*$G520</f>
        <v>403288.81289891998</v>
      </c>
      <c r="AS520" s="35">
        <f>IF($B520="P",VLOOKUP($E520,'[2]Costeo-JUL26'!$B$9:$CQ$307,AS$1,0),0)</f>
        <v>0.02</v>
      </c>
      <c r="AT520" s="36">
        <f t="shared" si="233"/>
        <v>8065.7762579783994</v>
      </c>
      <c r="AU520" s="36">
        <f t="shared" si="234"/>
        <v>411354.58915689838</v>
      </c>
      <c r="AV520" s="34">
        <f>IF($B520="P",VLOOKUP($E520,'[2]Costeo-JUL26'!$B$9:$CQ$307,AV$1,0),0)</f>
        <v>934139</v>
      </c>
      <c r="AW520" s="16">
        <f>IF($B520="P",VLOOKUP($E520,'[2]Costeo-JUL26'!$B$9:$CQ$307,AW$1,0),0)*$G520</f>
        <v>9.8255780999999995</v>
      </c>
      <c r="AX520" s="36">
        <f>IF($B520="P",VLOOKUP($E520,'[2]Costeo-JUL26'!$B$9:$CQ$307,AX$1,0),0)*$G520</f>
        <v>50528.428402373997</v>
      </c>
      <c r="AY520" s="35">
        <f>IF($B520="P",VLOOKUP($E520,'[2]Costeo-JUL26'!$B$9:$CQ$307,AY$1,0),0)</f>
        <v>0.03</v>
      </c>
      <c r="AZ520" s="36">
        <f t="shared" si="235"/>
        <v>1515.8528520712198</v>
      </c>
      <c r="BA520" s="36">
        <f t="shared" si="236"/>
        <v>52044.281254445217</v>
      </c>
      <c r="BB520" s="34">
        <f>IF($B520="P",VLOOKUP($E520,'[2]Costeo-JUL26'!$B$9:$CQ$307,BB$1,0),0)</f>
        <v>902311</v>
      </c>
      <c r="BC520" s="16">
        <f>IF($B520="P",VLOOKUP($E520,'[2]Costeo-JUL26'!$B$9:$CQ$307,BC$1,0),0)*$G520</f>
        <v>0.8940024405</v>
      </c>
      <c r="BD520" s="36">
        <f>IF($B520="P",VLOOKUP($E520,'[2]Costeo-JUL26'!$B$9:$CQ$307,BD$1,0),0)*$G520</f>
        <v>3505.960200774623</v>
      </c>
      <c r="BE520" s="35">
        <f>IF($B520="P",VLOOKUP($E520,'[2]Costeo-JUL26'!$B$9:$CQ$307,BE$1,0),0)</f>
        <v>0.03</v>
      </c>
      <c r="BF520" s="36">
        <f t="shared" si="237"/>
        <v>105.17880602323869</v>
      </c>
      <c r="BG520" s="36">
        <f t="shared" si="238"/>
        <v>3611.1390067978618</v>
      </c>
      <c r="BH520" s="34">
        <f>IF($B520="P",VLOOKUP($E520,'[2]Costeo-JUL26'!$B$9:$CQ$307,BH$1,0),0)</f>
        <v>933089</v>
      </c>
      <c r="BI520" s="16">
        <f>IF($B520="P",VLOOKUP($E520,'[2]Costeo-JUL26'!$B$9:$CQ$307,BI$1,0),0)*$G520</f>
        <v>11.920628571428573</v>
      </c>
      <c r="BJ520" s="36">
        <f>IF($B520="P",VLOOKUP($E520,'[2]Costeo-JUL26'!$B$9:$CQ$307,BJ$1,0),0)*$G520</f>
        <v>8876.9647990482827</v>
      </c>
      <c r="BK520" s="35">
        <f>IF(BH520=910319,0,IF($B520="P",VLOOKUP($E520,'[2]Costeo-JUL26'!$B$9:$CQ$307,BK$1,0),0))</f>
        <v>0.02</v>
      </c>
      <c r="BL520" s="36">
        <f t="shared" si="239"/>
        <v>177.53929598096565</v>
      </c>
      <c r="BM520" s="36">
        <f t="shared" si="240"/>
        <v>9054.5040950292478</v>
      </c>
      <c r="BN520" s="34">
        <f>IF($B520="P",VLOOKUP($E520,'[2]Costeo-JUL26'!$B$9:$CQ$307,BN$1,0),0)</f>
        <v>0</v>
      </c>
      <c r="BO520" s="16">
        <f>IF($B520="P",VLOOKUP($E520,'[2]Costeo-JUL26'!$B$9:$CQ$307,BO$1,0),0)*$G520</f>
        <v>0</v>
      </c>
      <c r="BP520" s="36">
        <f>IF($B520="P",VLOOKUP($E520,'[2]Costeo-JUL26'!$B$9:$CQ$307,BP$1,0),0)*$G520</f>
        <v>0</v>
      </c>
      <c r="BQ520" s="35">
        <f>IF($B520="P",VLOOKUP($E520,'[2]Costeo-JUL26'!$B$9:$CQ$307,BQ$1,0),0)</f>
        <v>0</v>
      </c>
      <c r="BR520" s="36">
        <f t="shared" si="241"/>
        <v>0</v>
      </c>
      <c r="BS520" s="36">
        <f t="shared" si="242"/>
        <v>0</v>
      </c>
      <c r="BT520" s="34">
        <f>IF($B520="P",VLOOKUP($E520,'[2]Costeo-JUL26'!$B$9:$CQ$307,BT$1,0),0)</f>
        <v>0</v>
      </c>
      <c r="BU520" s="16">
        <f>IF($B520="P",VLOOKUP($E520,'[2]Costeo-JUL26'!$B$9:$CQ$307,BU$1,0),0)*$G520</f>
        <v>0</v>
      </c>
      <c r="BV520" s="36">
        <f>IF($B520="P",VLOOKUP($E520,'[2]Costeo-JUL26'!$B$9:$CQ$307,BV$1,0),0)*$G520</f>
        <v>0</v>
      </c>
      <c r="BW520" s="35">
        <f>IF($B520="P",VLOOKUP($E520,'[2]Costeo-JUL26'!$B$9:$CQ$307,BW$1,0),0)</f>
        <v>0</v>
      </c>
      <c r="BX520" s="36">
        <f t="shared" si="243"/>
        <v>0</v>
      </c>
      <c r="BY520" s="36">
        <f t="shared" si="244"/>
        <v>0</v>
      </c>
      <c r="BZ520" s="34">
        <f>IF($B520="P",VLOOKUP($E520,'[2]Costeo-JUL26'!$B$9:$CQ$307,BZ$1,0),0)</f>
        <v>0</v>
      </c>
      <c r="CA520" s="16">
        <f>IF($B520="P",VLOOKUP($E520,'[2]Costeo-JUL26'!$B$9:$CQ$307,CA$1,0),0)*$G520</f>
        <v>0</v>
      </c>
      <c r="CB520" s="36">
        <f>IF($B520="P",VLOOKUP($E520,'[2]Costeo-JUL26'!$B$9:$CQ$307,CB$1,0),0)*$G520</f>
        <v>0</v>
      </c>
      <c r="CC520" s="35">
        <f>IF($B520="P",VLOOKUP($E520,'[2]Costeo-JUL26'!$B$9:$CQ$307,CC$1,0),0)</f>
        <v>0</v>
      </c>
      <c r="CD520" s="36">
        <f t="shared" si="245"/>
        <v>0</v>
      </c>
      <c r="CE520" s="36">
        <f t="shared" si="246"/>
        <v>0</v>
      </c>
      <c r="CF520" s="37">
        <f t="shared" si="218"/>
        <v>1757537.4553302017</v>
      </c>
      <c r="CG520" s="36">
        <f>IF($B520="r",VLOOKUP($E520,'[2]Costeo-JUL26'!$B$9:$CQ$307,CG$1,0),0)*$G520</f>
        <v>0</v>
      </c>
      <c r="CH520" s="35">
        <f>VLOOKUP($E520,'[2]TEORICOS (05.26)'!$A$8:$T$251,CH$1,0)</f>
        <v>0</v>
      </c>
      <c r="CI520" s="36">
        <f t="shared" si="247"/>
        <v>0</v>
      </c>
      <c r="CJ520" s="37">
        <f t="shared" si="248"/>
        <v>0</v>
      </c>
      <c r="CM520" s="16">
        <f>SUMIFS('[1]Ajuste Inventario'!$I:$I,'[1]Ajuste Inventario'!$B:$B,E520,'[1]Ajuste Inventario'!$S:$S,D520)*-1</f>
        <v>6.8333333333333348</v>
      </c>
      <c r="CN520" s="36">
        <f t="shared" si="219"/>
        <v>19190.166191443586</v>
      </c>
      <c r="CP520" t="str">
        <f t="shared" si="220"/>
        <v>2682Org.Vtas Lobos</v>
      </c>
      <c r="CQ520" s="10">
        <f t="shared" si="221"/>
        <v>2808.3170036258903</v>
      </c>
    </row>
    <row r="521" spans="1:95" x14ac:dyDescent="0.25">
      <c r="A521" s="30">
        <v>46204</v>
      </c>
      <c r="B521" s="31" t="str">
        <f>VLOOKUP($E521,'[2]TEORICOS (05.26)'!$A$8:$T$251,B$1,0)</f>
        <v>P</v>
      </c>
      <c r="C521" s="32" t="str">
        <f>VLOOKUP($E521,'[2]TEORICOS (05.26)'!$A$8:$T$251,C$1,0)</f>
        <v>Powerade</v>
      </c>
      <c r="D521" t="s">
        <v>226</v>
      </c>
      <c r="E521">
        <v>2688</v>
      </c>
      <c r="F521" t="s">
        <v>161</v>
      </c>
      <c r="G521" s="16">
        <v>255</v>
      </c>
      <c r="H521" s="16">
        <v>268.00499999999914</v>
      </c>
      <c r="I521" s="33">
        <v>3215323.3499999968</v>
      </c>
      <c r="J521" s="33">
        <v>3162572.1699999985</v>
      </c>
      <c r="K521" s="34">
        <f>IF($B521="P",VLOOKUP($E521,'[2]Costeo-JUL26'!$B$9:$CQ$307,K$1,0),0)</f>
        <v>929227</v>
      </c>
      <c r="L521" s="35">
        <f>VLOOKUP($E521,'[2]TEORICOS (05.26)'!$A$8:$T$251,L$1,0)</f>
        <v>0.22</v>
      </c>
      <c r="M521" s="36">
        <f t="shared" si="222"/>
        <v>695765.87739999965</v>
      </c>
      <c r="N521" s="35">
        <f>IF($B521="P",VLOOKUP($E521,'[2]Costeo-JUL26'!$B$9:$CQ$307,N$1,0),0)</f>
        <v>0.05</v>
      </c>
      <c r="O521" s="36">
        <f t="shared" si="223"/>
        <v>34788.293869999987</v>
      </c>
      <c r="P521" s="36">
        <f>IF($B521="P",VLOOKUP($E521,'[2]Costeo-JUL26'!$B$9:$CQ$307,P$1,0),0)*H521</f>
        <v>0</v>
      </c>
      <c r="Q521" s="36">
        <f t="shared" si="224"/>
        <v>730554.17126999958</v>
      </c>
      <c r="R521" s="34">
        <f>IF($B521="P",VLOOKUP($E521,'[2]Costeo-JUL26'!$B$9:$CQ$307,R$1,0),0)</f>
        <v>902332</v>
      </c>
      <c r="S521" s="16">
        <f>IF($B521="P",VLOOKUP($E521,'[2]Costeo-JUL26'!$B$9:$CQ$307,S$1,0),0)*$G521</f>
        <v>125.14706527499999</v>
      </c>
      <c r="T521" s="36">
        <f>IF($B521="P",VLOOKUP($E521,'[2]Costeo-JUL26'!$B$9:$CQ$307,T$1,0),0)*$G521</f>
        <v>87296.822776732894</v>
      </c>
      <c r="U521" s="35">
        <f>IF($B521="P",VLOOKUP($E521,'[2]Costeo-JUL26'!$B$9:$CQ$307,U$1,0),0)</f>
        <v>1.4999999999999999E-2</v>
      </c>
      <c r="V521" s="36">
        <f t="shared" si="225"/>
        <v>1309.4523416509933</v>
      </c>
      <c r="W521" s="36">
        <f t="shared" si="226"/>
        <v>88606.275118383885</v>
      </c>
      <c r="X521" s="34">
        <f>IF($B521="P",VLOOKUP($E521,'[2]Costeo-JUL26'!$B$9:$CQ$307,X$1,0),0)</f>
        <v>0</v>
      </c>
      <c r="Y521" s="16">
        <f>IF($B521="P",VLOOKUP($E521,'[2]Costeo-JUL26'!$B$9:$CQ$307,Y$1,0),0)*$G521</f>
        <v>0</v>
      </c>
      <c r="Z521" s="36">
        <f>IF($B521="P",VLOOKUP($E521,'[2]Costeo-JUL26'!$B$9:$CQ$307,Z$1,0),0)*$G521</f>
        <v>0</v>
      </c>
      <c r="AA521" s="35">
        <f>IF($B521="P",VLOOKUP($E521,'[2]Costeo-JUL26'!$B$9:$CQ$307,AA$1,0),0)</f>
        <v>0</v>
      </c>
      <c r="AB521" s="36">
        <f t="shared" si="227"/>
        <v>0</v>
      </c>
      <c r="AC521" s="36">
        <f t="shared" si="228"/>
        <v>0</v>
      </c>
      <c r="AD521" s="34">
        <f>IF($B521="P",VLOOKUP($E521,'[2]Costeo-JUL26'!$B$9:$CQ$307,AD$1,0),0)</f>
        <v>917993</v>
      </c>
      <c r="AE521" s="16">
        <f>IF($B521="P",VLOOKUP($E521,'[2]Costeo-JUL26'!$B$9:$CQ$307,AE$1,0),0)*$G521</f>
        <v>1530</v>
      </c>
      <c r="AF521" s="36">
        <f>IF($B521="P",VLOOKUP($E521,'[2]Costeo-JUL26'!$B$9:$CQ$307,AF$1,0),0)*$G521</f>
        <v>41576.832000000002</v>
      </c>
      <c r="AG521" s="35">
        <f>IF($B521="P",VLOOKUP($E521,'[2]Costeo-JUL26'!$B$9:$CQ$307,AG$1,0),0)</f>
        <v>6.0000000000000001E-3</v>
      </c>
      <c r="AH521" s="36">
        <f t="shared" si="229"/>
        <v>249.460992</v>
      </c>
      <c r="AI521" s="36">
        <f t="shared" si="230"/>
        <v>41826.292992000002</v>
      </c>
      <c r="AJ521" s="34">
        <f>IF($B521="P",VLOOKUP($E521,'[2]Costeo-JUL26'!$B$9:$CQ$307,AJ$1,0),0)</f>
        <v>929262</v>
      </c>
      <c r="AK521" s="16">
        <f>IF($B521="P",VLOOKUP($E521,'[2]Costeo-JUL26'!$B$9:$CQ$307,AK$1,0),0)*$G521</f>
        <v>1530</v>
      </c>
      <c r="AL521" s="36">
        <f>IF($B521="P",VLOOKUP($E521,'[2]Costeo-JUL26'!$B$9:$CQ$307,AL$1,0),0)*$G521</f>
        <v>22742.623799999998</v>
      </c>
      <c r="AM521" s="35">
        <f>IF($B521="P",VLOOKUP($E521,'[2]Costeo-JUL26'!$B$9:$CQ$307,AM$1,0),0)</f>
        <v>1.7999999999999999E-2</v>
      </c>
      <c r="AN521" s="36">
        <f t="shared" si="231"/>
        <v>409.36722839999993</v>
      </c>
      <c r="AO521" s="36">
        <f t="shared" si="232"/>
        <v>23151.991028399996</v>
      </c>
      <c r="AP521" s="34">
        <f>IF($B521="P",VLOOKUP($E521,'[2]Costeo-JUL26'!$B$9:$CQ$307,AP$1,0),0)</f>
        <v>929272</v>
      </c>
      <c r="AQ521" s="16">
        <f>IF($B521="P",VLOOKUP($E521,'[2]Costeo-JUL26'!$B$9:$CQ$307,AQ$1,0),0)*$G521</f>
        <v>1530</v>
      </c>
      <c r="AR521" s="36">
        <f>IF($B521="P",VLOOKUP($E521,'[2]Costeo-JUL26'!$B$9:$CQ$307,AR$1,0),0)*$G521</f>
        <v>224759.21850875687</v>
      </c>
      <c r="AS521" s="35">
        <f>IF($B521="P",VLOOKUP($E521,'[2]Costeo-JUL26'!$B$9:$CQ$307,AS$1,0),0)</f>
        <v>0.02</v>
      </c>
      <c r="AT521" s="36">
        <f t="shared" si="233"/>
        <v>4495.1843701751377</v>
      </c>
      <c r="AU521" s="36">
        <f t="shared" si="234"/>
        <v>229254.40287893201</v>
      </c>
      <c r="AV521" s="34">
        <f>IF($B521="P",VLOOKUP($E521,'[2]Costeo-JUL26'!$B$9:$CQ$307,AV$1,0),0)</f>
        <v>922605</v>
      </c>
      <c r="AW521" s="16">
        <f>IF($B521="P",VLOOKUP($E521,'[2]Costeo-JUL26'!$B$9:$CQ$307,AW$1,0),0)*$G521</f>
        <v>5.1000000000000005</v>
      </c>
      <c r="AX521" s="36">
        <f>IF($B521="P",VLOOKUP($E521,'[2]Costeo-JUL26'!$B$9:$CQ$307,AX$1,0),0)*$G521</f>
        <v>24883.405584415585</v>
      </c>
      <c r="AY521" s="35">
        <f>IF($B521="P",VLOOKUP($E521,'[2]Costeo-JUL26'!$B$9:$CQ$307,AY$1,0),0)</f>
        <v>0.03</v>
      </c>
      <c r="AZ521" s="36">
        <f t="shared" si="235"/>
        <v>746.50216753246752</v>
      </c>
      <c r="BA521" s="36">
        <f t="shared" si="236"/>
        <v>25629.907751948052</v>
      </c>
      <c r="BB521" s="34">
        <f>IF($B521="P",VLOOKUP($E521,'[2]Costeo-JUL26'!$B$9:$CQ$307,BB$1,0),0)</f>
        <v>902311</v>
      </c>
      <c r="BC521" s="16">
        <f>IF($B521="P",VLOOKUP($E521,'[2]Costeo-JUL26'!$B$9:$CQ$307,BC$1,0),0)*$G521</f>
        <v>0.36426750000000002</v>
      </c>
      <c r="BD521" s="36">
        <f>IF($B521="P",VLOOKUP($E521,'[2]Costeo-JUL26'!$B$9:$CQ$307,BD$1,0),0)*$G521</f>
        <v>1428.5278200375003</v>
      </c>
      <c r="BE521" s="35">
        <f>IF($B521="P",VLOOKUP($E521,'[2]Costeo-JUL26'!$B$9:$CQ$307,BE$1,0),0)</f>
        <v>0.03</v>
      </c>
      <c r="BF521" s="36">
        <f t="shared" si="237"/>
        <v>42.855834601125011</v>
      </c>
      <c r="BG521" s="36">
        <f t="shared" si="238"/>
        <v>1471.3836546386253</v>
      </c>
      <c r="BH521" s="34">
        <f>IF($B521="P",VLOOKUP($E521,'[2]Costeo-JUL26'!$B$9:$CQ$307,BH$1,0),0)</f>
        <v>902302</v>
      </c>
      <c r="BI521" s="16">
        <f>IF($B521="P",VLOOKUP($E521,'[2]Costeo-JUL26'!$B$9:$CQ$307,BI$1,0),0)*$G521</f>
        <v>7.2857142857142856</v>
      </c>
      <c r="BJ521" s="36">
        <f>IF($B521="P",VLOOKUP($E521,'[2]Costeo-JUL26'!$B$9:$CQ$307,BJ$1,0),0)*$G521</f>
        <v>4792.5428571428565</v>
      </c>
      <c r="BK521" s="35">
        <f>IF(BH521=910319,0,IF($B521="P",VLOOKUP($E521,'[2]Costeo-JUL26'!$B$9:$CQ$307,BK$1,0),0))</f>
        <v>0.02</v>
      </c>
      <c r="BL521" s="36">
        <f t="shared" si="239"/>
        <v>95.850857142857137</v>
      </c>
      <c r="BM521" s="36">
        <f t="shared" si="240"/>
        <v>4888.3937142857139</v>
      </c>
      <c r="BN521" s="34">
        <f>IF($B521="P",VLOOKUP($E521,'[2]Costeo-JUL26'!$B$9:$CQ$307,BN$1,0),0)</f>
        <v>0</v>
      </c>
      <c r="BO521" s="16">
        <f>IF($B521="P",VLOOKUP($E521,'[2]Costeo-JUL26'!$B$9:$CQ$307,BO$1,0),0)*$G521</f>
        <v>0</v>
      </c>
      <c r="BP521" s="36">
        <f>IF($B521="P",VLOOKUP($E521,'[2]Costeo-JUL26'!$B$9:$CQ$307,BP$1,0),0)*$G521</f>
        <v>0</v>
      </c>
      <c r="BQ521" s="35">
        <f>IF($B521="P",VLOOKUP($E521,'[2]Costeo-JUL26'!$B$9:$CQ$307,BQ$1,0),0)</f>
        <v>0</v>
      </c>
      <c r="BR521" s="36">
        <f t="shared" si="241"/>
        <v>0</v>
      </c>
      <c r="BS521" s="36">
        <f t="shared" si="242"/>
        <v>0</v>
      </c>
      <c r="BT521" s="34">
        <f>IF($B521="P",VLOOKUP($E521,'[2]Costeo-JUL26'!$B$9:$CQ$307,BT$1,0),0)</f>
        <v>0</v>
      </c>
      <c r="BU521" s="16">
        <f>IF($B521="P",VLOOKUP($E521,'[2]Costeo-JUL26'!$B$9:$CQ$307,BU$1,0),0)*$G521</f>
        <v>0</v>
      </c>
      <c r="BV521" s="36">
        <f>IF($B521="P",VLOOKUP($E521,'[2]Costeo-JUL26'!$B$9:$CQ$307,BV$1,0),0)*$G521</f>
        <v>0</v>
      </c>
      <c r="BW521" s="35">
        <f>IF($B521="P",VLOOKUP($E521,'[2]Costeo-JUL26'!$B$9:$CQ$307,BW$1,0),0)</f>
        <v>0</v>
      </c>
      <c r="BX521" s="36">
        <f t="shared" si="243"/>
        <v>0</v>
      </c>
      <c r="BY521" s="36">
        <f t="shared" si="244"/>
        <v>0</v>
      </c>
      <c r="BZ521" s="34">
        <f>IF($B521="P",VLOOKUP($E521,'[2]Costeo-JUL26'!$B$9:$CQ$307,BZ$1,0),0)</f>
        <v>0</v>
      </c>
      <c r="CA521" s="16">
        <f>IF($B521="P",VLOOKUP($E521,'[2]Costeo-JUL26'!$B$9:$CQ$307,CA$1,0),0)*$G521</f>
        <v>0</v>
      </c>
      <c r="CB521" s="36">
        <f>IF($B521="P",VLOOKUP($E521,'[2]Costeo-JUL26'!$B$9:$CQ$307,CB$1,0),0)*$G521</f>
        <v>0</v>
      </c>
      <c r="CC521" s="35">
        <f>IF($B521="P",VLOOKUP($E521,'[2]Costeo-JUL26'!$B$9:$CQ$307,CC$1,0),0)</f>
        <v>0</v>
      </c>
      <c r="CD521" s="36">
        <f t="shared" si="245"/>
        <v>0</v>
      </c>
      <c r="CE521" s="36">
        <f t="shared" si="246"/>
        <v>0</v>
      </c>
      <c r="CF521" s="37">
        <f t="shared" si="218"/>
        <v>1145382.8184085879</v>
      </c>
      <c r="CG521" s="36">
        <f>IF($B521="r",VLOOKUP($E521,'[2]Costeo-JUL26'!$B$9:$CQ$307,CG$1,0),0)*$G521</f>
        <v>0</v>
      </c>
      <c r="CH521" s="35">
        <f>VLOOKUP($E521,'[2]TEORICOS (05.26)'!$A$8:$T$251,CH$1,0)</f>
        <v>0.1</v>
      </c>
      <c r="CI521" s="36">
        <f t="shared" si="247"/>
        <v>0</v>
      </c>
      <c r="CJ521" s="37">
        <f t="shared" si="248"/>
        <v>0</v>
      </c>
      <c r="CM521" s="16">
        <f>SUMIFS('[1]Ajuste Inventario'!$I:$I,'[1]Ajuste Inventario'!$B:$B,E521,'[1]Ajuste Inventario'!$S:$S,D521)*-1</f>
        <v>0.83333333333333326</v>
      </c>
      <c r="CN521" s="36">
        <f t="shared" si="219"/>
        <v>3743.081105910418</v>
      </c>
      <c r="CP521" t="str">
        <f t="shared" si="220"/>
        <v>2688Org.Vtas Lobos</v>
      </c>
      <c r="CQ521" s="10">
        <f t="shared" si="221"/>
        <v>4491.6973270925018</v>
      </c>
    </row>
    <row r="522" spans="1:95" x14ac:dyDescent="0.25">
      <c r="A522" s="30">
        <v>46204</v>
      </c>
      <c r="B522" s="31" t="str">
        <f>VLOOKUP($E522,'[2]TEORICOS (05.26)'!$A$8:$T$251,B$1,0)</f>
        <v>P</v>
      </c>
      <c r="C522" s="32" t="str">
        <f>VLOOKUP($E522,'[2]TEORICOS (05.26)'!$A$8:$T$251,C$1,0)</f>
        <v>Sprite</v>
      </c>
      <c r="D522" t="s">
        <v>226</v>
      </c>
      <c r="E522">
        <v>2710</v>
      </c>
      <c r="F522" t="s">
        <v>162</v>
      </c>
      <c r="G522" s="16">
        <v>36</v>
      </c>
      <c r="H522" s="16">
        <v>53.243999999999978</v>
      </c>
      <c r="I522" s="33">
        <v>1020368.7400000002</v>
      </c>
      <c r="J522" s="33">
        <v>933933.68</v>
      </c>
      <c r="K522" s="34">
        <f>IF($B522="P",VLOOKUP($E522,'[2]Costeo-JUL26'!$B$9:$CQ$307,K$1,0),0)</f>
        <v>911399</v>
      </c>
      <c r="L522" s="35">
        <f>VLOOKUP($E522,'[2]TEORICOS (05.26)'!$A$8:$T$251,L$1,0)</f>
        <v>0.27500000000000002</v>
      </c>
      <c r="M522" s="36">
        <f t="shared" si="222"/>
        <v>256831.76200000005</v>
      </c>
      <c r="N522" s="35">
        <f>IF($B522="P",VLOOKUP($E522,'[2]Costeo-JUL26'!$B$9:$CQ$307,N$1,0),0)</f>
        <v>3.5000000000000003E-2</v>
      </c>
      <c r="O522" s="36">
        <f t="shared" si="223"/>
        <v>8989.1116700000021</v>
      </c>
      <c r="P522" s="36">
        <f>IF($B522="P",VLOOKUP($E522,'[2]Costeo-JUL26'!$B$9:$CQ$307,P$1,0),0)*H522</f>
        <v>0</v>
      </c>
      <c r="Q522" s="36">
        <f t="shared" si="224"/>
        <v>265820.87367000006</v>
      </c>
      <c r="R522" s="34">
        <f>IF($B522="P",VLOOKUP($E522,'[2]Costeo-JUL26'!$B$9:$CQ$307,R$1,0),0)</f>
        <v>0</v>
      </c>
      <c r="S522" s="16">
        <f>IF($B522="P",VLOOKUP($E522,'[2]Costeo-JUL26'!$B$9:$CQ$307,S$1,0),0)*$G522</f>
        <v>0</v>
      </c>
      <c r="T522" s="36">
        <f>IF($B522="P",VLOOKUP($E522,'[2]Costeo-JUL26'!$B$9:$CQ$307,T$1,0),0)*$G522</f>
        <v>0</v>
      </c>
      <c r="U522" s="35">
        <f>IF($B522="P",VLOOKUP($E522,'[2]Costeo-JUL26'!$B$9:$CQ$307,U$1,0),0)</f>
        <v>0</v>
      </c>
      <c r="V522" s="36">
        <f t="shared" si="225"/>
        <v>0</v>
      </c>
      <c r="W522" s="36">
        <f t="shared" si="226"/>
        <v>0</v>
      </c>
      <c r="X522" s="34">
        <f>IF($B522="P",VLOOKUP($E522,'[2]Costeo-JUL26'!$B$9:$CQ$307,X$1,0),0)</f>
        <v>902338</v>
      </c>
      <c r="Y522" s="16">
        <f>IF($B522="P",VLOOKUP($E522,'[2]Costeo-JUL26'!$B$9:$CQ$307,Y$1,0),0)*$G522</f>
        <v>2.3351328000000002</v>
      </c>
      <c r="Z522" s="36">
        <f>IF($B522="P",VLOOKUP($E522,'[2]Costeo-JUL26'!$B$9:$CQ$307,Z$1,0),0)*$G522</f>
        <v>660.23544787200001</v>
      </c>
      <c r="AA522" s="35">
        <f>IF($B522="P",VLOOKUP($E522,'[2]Costeo-JUL26'!$B$9:$CQ$307,AA$1,0),0)</f>
        <v>0.45</v>
      </c>
      <c r="AB522" s="36">
        <f t="shared" si="227"/>
        <v>297.10595154240002</v>
      </c>
      <c r="AC522" s="36">
        <f t="shared" si="228"/>
        <v>957.34139941440003</v>
      </c>
      <c r="AD522" s="34">
        <f>IF($B522="P",VLOOKUP($E522,'[2]Costeo-JUL26'!$B$9:$CQ$307,AD$1,0),0)</f>
        <v>933139</v>
      </c>
      <c r="AE522" s="16">
        <f>IF($B522="P",VLOOKUP($E522,'[2]Costeo-JUL26'!$B$9:$CQ$307,AE$1,0),0)*$G522</f>
        <v>864</v>
      </c>
      <c r="AF522" s="36">
        <f>IF($B522="P",VLOOKUP($E522,'[2]Costeo-JUL26'!$B$9:$CQ$307,AF$1,0),0)*$G522</f>
        <v>9364.48128</v>
      </c>
      <c r="AG522" s="35">
        <f>IF($B522="P",VLOOKUP($E522,'[2]Costeo-JUL26'!$B$9:$CQ$307,AG$1,0),0)</f>
        <v>6.0000000000000001E-3</v>
      </c>
      <c r="AH522" s="36">
        <f t="shared" si="229"/>
        <v>56.186887679999998</v>
      </c>
      <c r="AI522" s="36">
        <f t="shared" si="230"/>
        <v>9420.6681676799999</v>
      </c>
      <c r="AJ522" s="34">
        <f>IF($B522="P",VLOOKUP($E522,'[2]Costeo-JUL26'!$B$9:$CQ$307,AJ$1,0),0)</f>
        <v>932980</v>
      </c>
      <c r="AK522" s="16">
        <f>IF($B522="P",VLOOKUP($E522,'[2]Costeo-JUL26'!$B$9:$CQ$307,AK$1,0),0)*$G522</f>
        <v>864</v>
      </c>
      <c r="AL522" s="36">
        <f>IF($B522="P",VLOOKUP($E522,'[2]Costeo-JUL26'!$B$9:$CQ$307,AL$1,0),0)*$G522</f>
        <v>39681.08352</v>
      </c>
      <c r="AM522" s="35">
        <f>IF($B522="P",VLOOKUP($E522,'[2]Costeo-JUL26'!$B$9:$CQ$307,AM$1,0),0)</f>
        <v>1.7999999999999999E-2</v>
      </c>
      <c r="AN522" s="36">
        <f t="shared" si="231"/>
        <v>714.25950335999994</v>
      </c>
      <c r="AO522" s="36">
        <f t="shared" si="232"/>
        <v>40395.343023360001</v>
      </c>
      <c r="AP522" s="34">
        <f>IF($B522="P",VLOOKUP($E522,'[2]Costeo-JUL26'!$B$9:$CQ$307,AP$1,0),0)</f>
        <v>0</v>
      </c>
      <c r="AQ522" s="16">
        <f>IF($B522="P",VLOOKUP($E522,'[2]Costeo-JUL26'!$B$9:$CQ$307,AQ$1,0),0)*$G522</f>
        <v>0</v>
      </c>
      <c r="AR522" s="36">
        <f>IF($B522="P",VLOOKUP($E522,'[2]Costeo-JUL26'!$B$9:$CQ$307,AR$1,0),0)*$G522</f>
        <v>0</v>
      </c>
      <c r="AS522" s="35">
        <f>IF($B522="P",VLOOKUP($E522,'[2]Costeo-JUL26'!$B$9:$CQ$307,AS$1,0),0)</f>
        <v>0</v>
      </c>
      <c r="AT522" s="36">
        <f t="shared" si="233"/>
        <v>0</v>
      </c>
      <c r="AU522" s="36">
        <f t="shared" si="234"/>
        <v>0</v>
      </c>
      <c r="AV522" s="34">
        <f>IF($B522="P",VLOOKUP($E522,'[2]Costeo-JUL26'!$B$9:$CQ$307,AV$1,0),0)</f>
        <v>0</v>
      </c>
      <c r="AW522" s="16">
        <f>IF($B522="P",VLOOKUP($E522,'[2]Costeo-JUL26'!$B$9:$CQ$307,AW$1,0),0)*$G522</f>
        <v>0</v>
      </c>
      <c r="AX522" s="36">
        <f>IF($B522="P",VLOOKUP($E522,'[2]Costeo-JUL26'!$B$9:$CQ$307,AX$1,0),0)*$G522</f>
        <v>0</v>
      </c>
      <c r="AY522" s="35">
        <f>IF($B522="P",VLOOKUP($E522,'[2]Costeo-JUL26'!$B$9:$CQ$307,AY$1,0),0)</f>
        <v>0</v>
      </c>
      <c r="AZ522" s="36">
        <f t="shared" si="235"/>
        <v>0</v>
      </c>
      <c r="BA522" s="36">
        <f t="shared" si="236"/>
        <v>0</v>
      </c>
      <c r="BB522" s="34">
        <f>IF($B522="P",VLOOKUP($E522,'[2]Costeo-JUL26'!$B$9:$CQ$307,BB$1,0),0)</f>
        <v>0</v>
      </c>
      <c r="BC522" s="16">
        <f>IF($B522="P",VLOOKUP($E522,'[2]Costeo-JUL26'!$B$9:$CQ$307,BC$1,0),0)*$G522</f>
        <v>0</v>
      </c>
      <c r="BD522" s="36">
        <f>IF($B522="P",VLOOKUP($E522,'[2]Costeo-JUL26'!$B$9:$CQ$307,BD$1,0),0)*$G522</f>
        <v>0</v>
      </c>
      <c r="BE522" s="35">
        <f>IF($B522="P",VLOOKUP($E522,'[2]Costeo-JUL26'!$B$9:$CQ$307,BE$1,0),0)</f>
        <v>0</v>
      </c>
      <c r="BF522" s="36">
        <f t="shared" si="237"/>
        <v>0</v>
      </c>
      <c r="BG522" s="36">
        <f t="shared" si="238"/>
        <v>0</v>
      </c>
      <c r="BH522" s="34">
        <f>IF($B522="P",VLOOKUP($E522,'[2]Costeo-JUL26'!$B$9:$CQ$307,BH$1,0),0)</f>
        <v>0</v>
      </c>
      <c r="BI522" s="16">
        <f>IF($B522="P",VLOOKUP($E522,'[2]Costeo-JUL26'!$B$9:$CQ$307,BI$1,0),0)*$G522</f>
        <v>0</v>
      </c>
      <c r="BJ522" s="36">
        <f>IF($B522="P",VLOOKUP($E522,'[2]Costeo-JUL26'!$B$9:$CQ$307,BJ$1,0),0)*$G522</f>
        <v>0</v>
      </c>
      <c r="BK522" s="35">
        <f>IF(BH522=910319,0,IF($B522="P",VLOOKUP($E522,'[2]Costeo-JUL26'!$B$9:$CQ$307,BK$1,0),0))</f>
        <v>0</v>
      </c>
      <c r="BL522" s="36">
        <f t="shared" si="239"/>
        <v>0</v>
      </c>
      <c r="BM522" s="36">
        <f t="shared" si="240"/>
        <v>0</v>
      </c>
      <c r="BN522" s="34">
        <f>IF($B522="P",VLOOKUP($E522,'[2]Costeo-JUL26'!$B$9:$CQ$307,BN$1,0),0)</f>
        <v>0</v>
      </c>
      <c r="BO522" s="16">
        <f>IF($B522="P",VLOOKUP($E522,'[2]Costeo-JUL26'!$B$9:$CQ$307,BO$1,0),0)*$G522</f>
        <v>0</v>
      </c>
      <c r="BP522" s="36">
        <f>IF($B522="P",VLOOKUP($E522,'[2]Costeo-JUL26'!$B$9:$CQ$307,BP$1,0),0)*$G522</f>
        <v>0</v>
      </c>
      <c r="BQ522" s="35">
        <f>IF($B522="P",VLOOKUP($E522,'[2]Costeo-JUL26'!$B$9:$CQ$307,BQ$1,0),0)</f>
        <v>0</v>
      </c>
      <c r="BR522" s="36">
        <f t="shared" si="241"/>
        <v>0</v>
      </c>
      <c r="BS522" s="36">
        <f t="shared" si="242"/>
        <v>0</v>
      </c>
      <c r="BT522" s="34">
        <f>IF($B522="P",VLOOKUP($E522,'[2]Costeo-JUL26'!$B$9:$CQ$307,BT$1,0),0)</f>
        <v>0</v>
      </c>
      <c r="BU522" s="16">
        <f>IF($B522="P",VLOOKUP($E522,'[2]Costeo-JUL26'!$B$9:$CQ$307,BU$1,0),0)*$G522</f>
        <v>0</v>
      </c>
      <c r="BV522" s="36">
        <f>IF($B522="P",VLOOKUP($E522,'[2]Costeo-JUL26'!$B$9:$CQ$307,BV$1,0),0)*$G522</f>
        <v>0</v>
      </c>
      <c r="BW522" s="35">
        <f>IF($B522="P",VLOOKUP($E522,'[2]Costeo-JUL26'!$B$9:$CQ$307,BW$1,0),0)</f>
        <v>0</v>
      </c>
      <c r="BX522" s="36">
        <f t="shared" si="243"/>
        <v>0</v>
      </c>
      <c r="BY522" s="36">
        <f t="shared" si="244"/>
        <v>0</v>
      </c>
      <c r="BZ522" s="34">
        <f>IF($B522="P",VLOOKUP($E522,'[2]Costeo-JUL26'!$B$9:$CQ$307,BZ$1,0),0)</f>
        <v>0</v>
      </c>
      <c r="CA522" s="16">
        <f>IF($B522="P",VLOOKUP($E522,'[2]Costeo-JUL26'!$B$9:$CQ$307,CA$1,0),0)*$G522</f>
        <v>0</v>
      </c>
      <c r="CB522" s="36">
        <f>IF($B522="P",VLOOKUP($E522,'[2]Costeo-JUL26'!$B$9:$CQ$307,CB$1,0),0)*$G522</f>
        <v>0</v>
      </c>
      <c r="CC522" s="35">
        <f>IF($B522="P",VLOOKUP($E522,'[2]Costeo-JUL26'!$B$9:$CQ$307,CC$1,0),0)</f>
        <v>0</v>
      </c>
      <c r="CD522" s="36">
        <f t="shared" si="245"/>
        <v>0</v>
      </c>
      <c r="CE522" s="36">
        <f t="shared" si="246"/>
        <v>0</v>
      </c>
      <c r="CF522" s="37">
        <f t="shared" ref="CF522:CF585" si="249">Q522+W522+AC522+AI522+AO522+AU522+BA522+BG522+BM522+BS522+BY522+CE522</f>
        <v>316594.22626045445</v>
      </c>
      <c r="CG522" s="36">
        <f>IF($B522="r",VLOOKUP($E522,'[2]Costeo-JUL26'!$B$9:$CQ$307,CG$1,0),0)*$G522</f>
        <v>0</v>
      </c>
      <c r="CH522" s="35">
        <f>VLOOKUP($E522,'[2]TEORICOS (05.26)'!$A$8:$T$251,CH$1,0)</f>
        <v>0</v>
      </c>
      <c r="CI522" s="36">
        <f t="shared" si="247"/>
        <v>0</v>
      </c>
      <c r="CJ522" s="37">
        <f t="shared" si="248"/>
        <v>0</v>
      </c>
      <c r="CM522" s="16">
        <f>SUMIFS('[1]Ajuste Inventario'!$I:$I,'[1]Ajuste Inventario'!$B:$B,E522,'[1]Ajuste Inventario'!$S:$S,D522)*-1</f>
        <v>2</v>
      </c>
      <c r="CN522" s="36">
        <f t="shared" ref="CN522:CN585" si="250">IF(CM522=0,0,IF(B522="P",CF522/G522,CJ522/G522))*CM522</f>
        <v>17588.568125580801</v>
      </c>
      <c r="CP522" t="str">
        <f t="shared" ref="CP522:CP585" si="251">E522&amp;D522</f>
        <v>2710Org.Vtas Lobos</v>
      </c>
      <c r="CQ522" s="10">
        <f t="shared" ref="CQ522:CQ585" si="252">+CN522/CM522</f>
        <v>8794.2840627904006</v>
      </c>
    </row>
    <row r="523" spans="1:95" x14ac:dyDescent="0.25">
      <c r="A523" s="30">
        <v>46204</v>
      </c>
      <c r="B523" s="31" t="str">
        <f>VLOOKUP($E523,'[2]TEORICOS (05.26)'!$A$8:$T$251,B$1,0)</f>
        <v>P</v>
      </c>
      <c r="C523" s="32" t="str">
        <f>VLOOKUP($E523,'[2]TEORICOS (05.26)'!$A$8:$T$251,C$1,0)</f>
        <v>Sprite</v>
      </c>
      <c r="D523" t="s">
        <v>226</v>
      </c>
      <c r="E523">
        <v>2727</v>
      </c>
      <c r="F523" t="s">
        <v>163</v>
      </c>
      <c r="G523" s="16">
        <v>411.66699999999997</v>
      </c>
      <c r="H523" s="16">
        <v>435.1320189999999</v>
      </c>
      <c r="I523" s="33">
        <v>6074462.3600000031</v>
      </c>
      <c r="J523" s="33">
        <v>5425947.1800000081</v>
      </c>
      <c r="K523" s="34">
        <f>IF($B523="P",VLOOKUP($E523,'[2]Costeo-JUL26'!$B$9:$CQ$307,K$1,0),0)</f>
        <v>911399</v>
      </c>
      <c r="L523" s="35">
        <f>VLOOKUP($E523,'[2]TEORICOS (05.26)'!$A$8:$T$251,L$1,0)</f>
        <v>0.27500000000000002</v>
      </c>
      <c r="M523" s="36">
        <f t="shared" si="222"/>
        <v>1492135.4745000023</v>
      </c>
      <c r="N523" s="35">
        <f>IF($B523="P",VLOOKUP($E523,'[2]Costeo-JUL26'!$B$9:$CQ$307,N$1,0),0)</f>
        <v>3.5000000000000003E-2</v>
      </c>
      <c r="O523" s="36">
        <f t="shared" si="223"/>
        <v>52224.741607500087</v>
      </c>
      <c r="P523" s="36">
        <f>IF($B523="P",VLOOKUP($E523,'[2]Costeo-JUL26'!$B$9:$CQ$307,P$1,0),0)*H523</f>
        <v>0</v>
      </c>
      <c r="Q523" s="36">
        <f t="shared" si="224"/>
        <v>1544360.2161075023</v>
      </c>
      <c r="R523" s="34">
        <f>IF($B523="P",VLOOKUP($E523,'[2]Costeo-JUL26'!$B$9:$CQ$307,R$1,0),0)</f>
        <v>0</v>
      </c>
      <c r="S523" s="16">
        <f>IF($B523="P",VLOOKUP($E523,'[2]Costeo-JUL26'!$B$9:$CQ$307,S$1,0),0)*$G523</f>
        <v>0</v>
      </c>
      <c r="T523" s="36">
        <f>IF($B523="P",VLOOKUP($E523,'[2]Costeo-JUL26'!$B$9:$CQ$307,T$1,0),0)*$G523</f>
        <v>0</v>
      </c>
      <c r="U523" s="35">
        <f>IF($B523="P",VLOOKUP($E523,'[2]Costeo-JUL26'!$B$9:$CQ$307,U$1,0),0)</f>
        <v>0</v>
      </c>
      <c r="V523" s="36">
        <f t="shared" si="225"/>
        <v>0</v>
      </c>
      <c r="W523" s="36">
        <f t="shared" si="226"/>
        <v>0</v>
      </c>
      <c r="X523" s="34">
        <f>IF($B523="P",VLOOKUP($E523,'[2]Costeo-JUL26'!$B$9:$CQ$307,X$1,0),0)</f>
        <v>902338</v>
      </c>
      <c r="Y523" s="16">
        <f>IF($B523="P",VLOOKUP($E523,'[2]Costeo-JUL26'!$B$9:$CQ$307,Y$1,0),0)*$G523</f>
        <v>20.540536631999998</v>
      </c>
      <c r="Z523" s="36">
        <f>IF($B523="P",VLOOKUP($E523,'[2]Costeo-JUL26'!$B$9:$CQ$307,Z$1,0),0)*$G523</f>
        <v>5807.63132733168</v>
      </c>
      <c r="AA523" s="35">
        <f>IF($B523="P",VLOOKUP($E523,'[2]Costeo-JUL26'!$B$9:$CQ$307,AA$1,0),0)</f>
        <v>0.45</v>
      </c>
      <c r="AB523" s="36">
        <f t="shared" si="227"/>
        <v>2613.4340972992559</v>
      </c>
      <c r="AC523" s="36">
        <f t="shared" si="228"/>
        <v>8421.065424630935</v>
      </c>
      <c r="AD523" s="34">
        <f>IF($B523="P",VLOOKUP($E523,'[2]Costeo-JUL26'!$B$9:$CQ$307,AD$1,0),0)</f>
        <v>901781</v>
      </c>
      <c r="AE523" s="16">
        <f>IF($B523="P",VLOOKUP($E523,'[2]Costeo-JUL26'!$B$9:$CQ$307,AE$1,0),0)*$G523</f>
        <v>4940.0039999999999</v>
      </c>
      <c r="AF523" s="36">
        <f>IF($B523="P",VLOOKUP($E523,'[2]Costeo-JUL26'!$B$9:$CQ$307,AF$1,0),0)*$G523</f>
        <v>75815.229388799999</v>
      </c>
      <c r="AG523" s="35">
        <f>IF($B523="P",VLOOKUP($E523,'[2]Costeo-JUL26'!$B$9:$CQ$307,AG$1,0),0)</f>
        <v>6.0000000000000001E-3</v>
      </c>
      <c r="AH523" s="36">
        <f t="shared" si="229"/>
        <v>454.89137633280001</v>
      </c>
      <c r="AI523" s="36">
        <f t="shared" si="230"/>
        <v>76270.1207651328</v>
      </c>
      <c r="AJ523" s="34">
        <f>IF($B523="P",VLOOKUP($E523,'[2]Costeo-JUL26'!$B$9:$CQ$307,AJ$1,0),0)</f>
        <v>912216</v>
      </c>
      <c r="AK523" s="16">
        <f>IF($B523="P",VLOOKUP($E523,'[2]Costeo-JUL26'!$B$9:$CQ$307,AK$1,0),0)*$G523</f>
        <v>4940.0039999999999</v>
      </c>
      <c r="AL523" s="36">
        <f>IF($B523="P",VLOOKUP($E523,'[2]Costeo-JUL26'!$B$9:$CQ$307,AL$1,0),0)*$G523</f>
        <v>37960.472737199998</v>
      </c>
      <c r="AM523" s="35">
        <f>IF($B523="P",VLOOKUP($E523,'[2]Costeo-JUL26'!$B$9:$CQ$307,AM$1,0),0)</f>
        <v>1.7999999999999999E-2</v>
      </c>
      <c r="AN523" s="36">
        <f t="shared" si="231"/>
        <v>683.2885092695999</v>
      </c>
      <c r="AO523" s="36">
        <f t="shared" si="232"/>
        <v>38643.761246469599</v>
      </c>
      <c r="AP523" s="34">
        <f>IF($B523="P",VLOOKUP($E523,'[2]Costeo-JUL26'!$B$9:$CQ$307,AP$1,0),0)</f>
        <v>901189</v>
      </c>
      <c r="AQ523" s="16">
        <f>IF($B523="P",VLOOKUP($E523,'[2]Costeo-JUL26'!$B$9:$CQ$307,AQ$1,0),0)*$G523</f>
        <v>4940.0039999999999</v>
      </c>
      <c r="AR523" s="36">
        <f>IF($B523="P",VLOOKUP($E523,'[2]Costeo-JUL26'!$B$9:$CQ$307,AR$1,0),0)*$G523</f>
        <v>378820.25474365428</v>
      </c>
      <c r="AS523" s="35">
        <f>IF($B523="P",VLOOKUP($E523,'[2]Costeo-JUL26'!$B$9:$CQ$307,AS$1,0),0)</f>
        <v>0.02</v>
      </c>
      <c r="AT523" s="36">
        <f t="shared" si="233"/>
        <v>7576.4050948730855</v>
      </c>
      <c r="AU523" s="36">
        <f t="shared" si="234"/>
        <v>386396.65983852738</v>
      </c>
      <c r="AV523" s="34">
        <f>IF($B523="P",VLOOKUP($E523,'[2]Costeo-JUL26'!$B$9:$CQ$307,AV$1,0),0)</f>
        <v>932317</v>
      </c>
      <c r="AW523" s="16">
        <f>IF($B523="P",VLOOKUP($E523,'[2]Costeo-JUL26'!$B$9:$CQ$307,AW$1,0),0)*$G523</f>
        <v>8.1921733000000003</v>
      </c>
      <c r="AX523" s="36">
        <f>IF($B523="P",VLOOKUP($E523,'[2]Costeo-JUL26'!$B$9:$CQ$307,AX$1,0),0)*$G523</f>
        <v>35208.322408740001</v>
      </c>
      <c r="AY523" s="35">
        <f>IF($B523="P",VLOOKUP($E523,'[2]Costeo-JUL26'!$B$9:$CQ$307,AY$1,0),0)</f>
        <v>0.03</v>
      </c>
      <c r="AZ523" s="36">
        <f t="shared" si="235"/>
        <v>1056.2496722622</v>
      </c>
      <c r="BA523" s="36">
        <f t="shared" si="236"/>
        <v>36264.572081002203</v>
      </c>
      <c r="BB523" s="34">
        <f>IF($B523="P",VLOOKUP($E523,'[2]Costeo-JUL26'!$B$9:$CQ$307,BB$1,0),0)</f>
        <v>902311</v>
      </c>
      <c r="BC523" s="16">
        <f>IF($B523="P",VLOOKUP($E523,'[2]Costeo-JUL26'!$B$9:$CQ$307,BC$1,0),0)*$G523</f>
        <v>1.1435194444444443</v>
      </c>
      <c r="BD523" s="36">
        <f>IF($B523="P",VLOOKUP($E523,'[2]Costeo-JUL26'!$B$9:$CQ$307,BD$1,0),0)*$G523</f>
        <v>4484.4773117083341</v>
      </c>
      <c r="BE523" s="35">
        <f>IF($B523="P",VLOOKUP($E523,'[2]Costeo-JUL26'!$B$9:$CQ$307,BE$1,0),0)</f>
        <v>0.03</v>
      </c>
      <c r="BF523" s="36">
        <f t="shared" si="237"/>
        <v>134.53431935125002</v>
      </c>
      <c r="BG523" s="36">
        <f t="shared" si="238"/>
        <v>4619.011631059584</v>
      </c>
      <c r="BH523" s="34">
        <f>IF($B523="P",VLOOKUP($E523,'[2]Costeo-JUL26'!$B$9:$CQ$307,BH$1,0),0)</f>
        <v>933089</v>
      </c>
      <c r="BI523" s="16">
        <f>IF($B523="P",VLOOKUP($E523,'[2]Costeo-JUL26'!$B$9:$CQ$307,BI$1,0),0)*$G523</f>
        <v>14.293993055555555</v>
      </c>
      <c r="BJ523" s="36">
        <f>IF($B523="P",VLOOKUP($E523,'[2]Costeo-JUL26'!$B$9:$CQ$307,BJ$1,0),0)*$G523</f>
        <v>10644.344166223867</v>
      </c>
      <c r="BK523" s="35">
        <f>IF(BH523=910319,0,IF($B523="P",VLOOKUP($E523,'[2]Costeo-JUL26'!$B$9:$CQ$307,BK$1,0),0))</f>
        <v>0.02</v>
      </c>
      <c r="BL523" s="36">
        <f t="shared" si="239"/>
        <v>212.88688332447737</v>
      </c>
      <c r="BM523" s="36">
        <f t="shared" si="240"/>
        <v>10857.231049548345</v>
      </c>
      <c r="BN523" s="34">
        <f>IF($B523="P",VLOOKUP($E523,'[2]Costeo-JUL26'!$B$9:$CQ$307,BN$1,0),0)</f>
        <v>0</v>
      </c>
      <c r="BO523" s="16">
        <f>IF($B523="P",VLOOKUP($E523,'[2]Costeo-JUL26'!$B$9:$CQ$307,BO$1,0),0)*$G523</f>
        <v>0</v>
      </c>
      <c r="BP523" s="36">
        <f>IF($B523="P",VLOOKUP($E523,'[2]Costeo-JUL26'!$B$9:$CQ$307,BP$1,0),0)*$G523</f>
        <v>0</v>
      </c>
      <c r="BQ523" s="35">
        <f>IF($B523="P",VLOOKUP($E523,'[2]Costeo-JUL26'!$B$9:$CQ$307,BQ$1,0),0)</f>
        <v>0</v>
      </c>
      <c r="BR523" s="36">
        <f t="shared" si="241"/>
        <v>0</v>
      </c>
      <c r="BS523" s="36">
        <f t="shared" si="242"/>
        <v>0</v>
      </c>
      <c r="BT523" s="34">
        <f>IF($B523="P",VLOOKUP($E523,'[2]Costeo-JUL26'!$B$9:$CQ$307,BT$1,0),0)</f>
        <v>0</v>
      </c>
      <c r="BU523" s="16">
        <f>IF($B523="P",VLOOKUP($E523,'[2]Costeo-JUL26'!$B$9:$CQ$307,BU$1,0),0)*$G523</f>
        <v>0</v>
      </c>
      <c r="BV523" s="36">
        <f>IF($B523="P",VLOOKUP($E523,'[2]Costeo-JUL26'!$B$9:$CQ$307,BV$1,0),0)*$G523</f>
        <v>0</v>
      </c>
      <c r="BW523" s="35">
        <f>IF($B523="P",VLOOKUP($E523,'[2]Costeo-JUL26'!$B$9:$CQ$307,BW$1,0),0)</f>
        <v>0</v>
      </c>
      <c r="BX523" s="36">
        <f t="shared" si="243"/>
        <v>0</v>
      </c>
      <c r="BY523" s="36">
        <f t="shared" si="244"/>
        <v>0</v>
      </c>
      <c r="BZ523" s="34">
        <f>IF($B523="P",VLOOKUP($E523,'[2]Costeo-JUL26'!$B$9:$CQ$307,BZ$1,0),0)</f>
        <v>0</v>
      </c>
      <c r="CA523" s="16">
        <f>IF($B523="P",VLOOKUP($E523,'[2]Costeo-JUL26'!$B$9:$CQ$307,CA$1,0),0)*$G523</f>
        <v>0</v>
      </c>
      <c r="CB523" s="36">
        <f>IF($B523="P",VLOOKUP($E523,'[2]Costeo-JUL26'!$B$9:$CQ$307,CB$1,0),0)*$G523</f>
        <v>0</v>
      </c>
      <c r="CC523" s="35">
        <f>IF($B523="P",VLOOKUP($E523,'[2]Costeo-JUL26'!$B$9:$CQ$307,CC$1,0),0)</f>
        <v>0</v>
      </c>
      <c r="CD523" s="36">
        <f t="shared" si="245"/>
        <v>0</v>
      </c>
      <c r="CE523" s="36">
        <f t="shared" si="246"/>
        <v>0</v>
      </c>
      <c r="CF523" s="37">
        <f t="shared" si="249"/>
        <v>2105832.6381438733</v>
      </c>
      <c r="CG523" s="36">
        <f>IF($B523="r",VLOOKUP($E523,'[2]Costeo-JUL26'!$B$9:$CQ$307,CG$1,0),0)*$G523</f>
        <v>0</v>
      </c>
      <c r="CH523" s="35">
        <f>VLOOKUP($E523,'[2]TEORICOS (05.26)'!$A$8:$T$251,CH$1,0)</f>
        <v>0</v>
      </c>
      <c r="CI523" s="36">
        <f t="shared" si="247"/>
        <v>0</v>
      </c>
      <c r="CJ523" s="37">
        <f t="shared" si="248"/>
        <v>0</v>
      </c>
      <c r="CM523" s="16">
        <f>SUMIFS('[1]Ajuste Inventario'!$I:$I,'[1]Ajuste Inventario'!$B:$B,E523,'[1]Ajuste Inventario'!$S:$S,D523)*-1</f>
        <v>-0.49999999999999994</v>
      </c>
      <c r="CN523" s="36">
        <f t="shared" si="250"/>
        <v>-2557.6893923290827</v>
      </c>
      <c r="CP523" t="str">
        <f t="shared" si="251"/>
        <v>2727Org.Vtas Lobos</v>
      </c>
      <c r="CQ523" s="10">
        <f t="shared" si="252"/>
        <v>5115.3787846581663</v>
      </c>
    </row>
    <row r="524" spans="1:95" x14ac:dyDescent="0.25">
      <c r="A524" s="30">
        <v>46204</v>
      </c>
      <c r="B524" s="31" t="str">
        <f>VLOOKUP($E524,'[2]TEORICOS (05.26)'!$A$8:$T$251,B$1,0)</f>
        <v>P</v>
      </c>
      <c r="C524" s="32" t="str">
        <f>VLOOKUP($E524,'[2]TEORICOS (05.26)'!$A$8:$T$251,C$1,0)</f>
        <v>Sprite</v>
      </c>
      <c r="D524" t="s">
        <v>226</v>
      </c>
      <c r="E524">
        <v>2741</v>
      </c>
      <c r="F524" t="s">
        <v>164</v>
      </c>
      <c r="G524" s="16">
        <v>900</v>
      </c>
      <c r="H524" s="16">
        <v>1901.7000000000216</v>
      </c>
      <c r="I524" s="33">
        <v>17208053.09999992</v>
      </c>
      <c r="J524" s="33">
        <v>17046842.009999938</v>
      </c>
      <c r="K524" s="34">
        <f>IF($B524="P",VLOOKUP($E524,'[2]Costeo-JUL26'!$B$9:$CQ$307,K$1,0),0)</f>
        <v>911399</v>
      </c>
      <c r="L524" s="35">
        <f>VLOOKUP($E524,'[2]TEORICOS (05.26)'!$A$8:$T$251,L$1,0)</f>
        <v>0.27500000000000002</v>
      </c>
      <c r="M524" s="36">
        <f t="shared" ref="M524:M587" si="253">IF(B524="P",L524*J524,0)</f>
        <v>4687881.552749983</v>
      </c>
      <c r="N524" s="35">
        <f>IF($B524="P",VLOOKUP($E524,'[2]Costeo-JUL26'!$B$9:$CQ$307,N$1,0),0)</f>
        <v>3.5000000000000003E-2</v>
      </c>
      <c r="O524" s="36">
        <f t="shared" ref="O524:O587" si="254">N524*M524</f>
        <v>164075.85434624943</v>
      </c>
      <c r="P524" s="36">
        <f>IF($B524="P",VLOOKUP($E524,'[2]Costeo-JUL26'!$B$9:$CQ$307,P$1,0),0)*H524</f>
        <v>0</v>
      </c>
      <c r="Q524" s="36">
        <f t="shared" ref="Q524:Q587" si="255">+M524+O524+P524</f>
        <v>4851957.4070962323</v>
      </c>
      <c r="R524" s="34">
        <f>IF($B524="P",VLOOKUP($E524,'[2]Costeo-JUL26'!$B$9:$CQ$307,R$1,0),0)</f>
        <v>0</v>
      </c>
      <c r="S524" s="16">
        <f>IF($B524="P",VLOOKUP($E524,'[2]Costeo-JUL26'!$B$9:$CQ$307,S$1,0),0)*$G524</f>
        <v>0</v>
      </c>
      <c r="T524" s="36">
        <f>IF($B524="P",VLOOKUP($E524,'[2]Costeo-JUL26'!$B$9:$CQ$307,T$1,0),0)*$G524</f>
        <v>0</v>
      </c>
      <c r="U524" s="35">
        <f>IF($B524="P",VLOOKUP($E524,'[2]Costeo-JUL26'!$B$9:$CQ$307,U$1,0),0)</f>
        <v>0</v>
      </c>
      <c r="V524" s="36">
        <f t="shared" ref="V524:V587" si="256">U524*T524</f>
        <v>0</v>
      </c>
      <c r="W524" s="36">
        <f t="shared" ref="W524:W587" si="257">T524+V524</f>
        <v>0</v>
      </c>
      <c r="X524" s="34">
        <f>IF($B524="P",VLOOKUP($E524,'[2]Costeo-JUL26'!$B$9:$CQ$307,X$1,0),0)</f>
        <v>902338</v>
      </c>
      <c r="Y524" s="16">
        <f>IF($B524="P",VLOOKUP($E524,'[2]Costeo-JUL26'!$B$9:$CQ$307,Y$1,0),0)*$G524</f>
        <v>89.81280000000001</v>
      </c>
      <c r="Z524" s="36">
        <f>IF($B524="P",VLOOKUP($E524,'[2]Costeo-JUL26'!$B$9:$CQ$307,Z$1,0),0)*$G524</f>
        <v>25393.671072000001</v>
      </c>
      <c r="AA524" s="35">
        <f>IF($B524="P",VLOOKUP($E524,'[2]Costeo-JUL26'!$B$9:$CQ$307,AA$1,0),0)</f>
        <v>0.45</v>
      </c>
      <c r="AB524" s="36">
        <f t="shared" ref="AB524:AB587" si="258">AA524*Z524</f>
        <v>11427.151982400001</v>
      </c>
      <c r="AC524" s="36">
        <f t="shared" ref="AC524:AC587" si="259">Z524+AB524</f>
        <v>36820.823054400003</v>
      </c>
      <c r="AD524" s="34">
        <f>IF($B524="P",VLOOKUP($E524,'[2]Costeo-JUL26'!$B$9:$CQ$307,AD$1,0),0)</f>
        <v>901781</v>
      </c>
      <c r="AE524" s="16">
        <f>IF($B524="P",VLOOKUP($E524,'[2]Costeo-JUL26'!$B$9:$CQ$307,AE$1,0),0)*$G524</f>
        <v>7200</v>
      </c>
      <c r="AF524" s="36">
        <f>IF($B524="P",VLOOKUP($E524,'[2]Costeo-JUL26'!$B$9:$CQ$307,AF$1,0),0)*$G524</f>
        <v>110499.84000000001</v>
      </c>
      <c r="AG524" s="35">
        <f>IF($B524="P",VLOOKUP($E524,'[2]Costeo-JUL26'!$B$9:$CQ$307,AG$1,0),0)</f>
        <v>6.0000000000000001E-3</v>
      </c>
      <c r="AH524" s="36">
        <f t="shared" ref="AH524:AH587" si="260">AG524*AF524</f>
        <v>662.99904000000004</v>
      </c>
      <c r="AI524" s="36">
        <f t="shared" ref="AI524:AI587" si="261">AF524+AH524</f>
        <v>111162.83904000001</v>
      </c>
      <c r="AJ524" s="34">
        <f>IF($B524="P",VLOOKUP($E524,'[2]Costeo-JUL26'!$B$9:$CQ$307,AJ$1,0),0)</f>
        <v>911355</v>
      </c>
      <c r="AK524" s="16">
        <f>IF($B524="P",VLOOKUP($E524,'[2]Costeo-JUL26'!$B$9:$CQ$307,AK$1,0),0)*$G524</f>
        <v>7200</v>
      </c>
      <c r="AL524" s="36">
        <f>IF($B524="P",VLOOKUP($E524,'[2]Costeo-JUL26'!$B$9:$CQ$307,AL$1,0),0)*$G524</f>
        <v>78300</v>
      </c>
      <c r="AM524" s="35">
        <f>IF($B524="P",VLOOKUP($E524,'[2]Costeo-JUL26'!$B$9:$CQ$307,AM$1,0),0)</f>
        <v>1.7999999999999999E-2</v>
      </c>
      <c r="AN524" s="36">
        <f t="shared" ref="AN524:AN587" si="262">AM524*AL524</f>
        <v>1409.3999999999999</v>
      </c>
      <c r="AO524" s="36">
        <f t="shared" ref="AO524:AO587" si="263">AL524+AN524</f>
        <v>79709.399999999994</v>
      </c>
      <c r="AP524" s="34">
        <f>IF($B524="P",VLOOKUP($E524,'[2]Costeo-JUL26'!$B$9:$CQ$307,AP$1,0),0)</f>
        <v>913486</v>
      </c>
      <c r="AQ524" s="16">
        <f>IF($B524="P",VLOOKUP($E524,'[2]Costeo-JUL26'!$B$9:$CQ$307,AQ$1,0),0)*$G524</f>
        <v>7200</v>
      </c>
      <c r="AR524" s="36">
        <f>IF($B524="P",VLOOKUP($E524,'[2]Costeo-JUL26'!$B$9:$CQ$307,AR$1,0),0)*$G524</f>
        <v>888742.11336801492</v>
      </c>
      <c r="AS524" s="35">
        <f>IF($B524="P",VLOOKUP($E524,'[2]Costeo-JUL26'!$B$9:$CQ$307,AS$1,0),0)</f>
        <v>0.02</v>
      </c>
      <c r="AT524" s="36">
        <f t="shared" ref="AT524:AT587" si="264">AS524*AR524</f>
        <v>17774.842267360298</v>
      </c>
      <c r="AU524" s="36">
        <f t="shared" ref="AU524:AU587" si="265">AR524+AT524</f>
        <v>906516.95563537523</v>
      </c>
      <c r="AV524" s="34">
        <f>IF($B524="P",VLOOKUP($E524,'[2]Costeo-JUL26'!$B$9:$CQ$307,AV$1,0),0)</f>
        <v>902310</v>
      </c>
      <c r="AW524" s="16">
        <f>IF($B524="P",VLOOKUP($E524,'[2]Costeo-JUL26'!$B$9:$CQ$307,AW$1,0),0)*$G524</f>
        <v>28.08</v>
      </c>
      <c r="AX524" s="36">
        <f>IF($B524="P",VLOOKUP($E524,'[2]Costeo-JUL26'!$B$9:$CQ$307,AX$1,0),0)*$G524</f>
        <v>98379.574269440156</v>
      </c>
      <c r="AY524" s="35">
        <f>IF($B524="P",VLOOKUP($E524,'[2]Costeo-JUL26'!$B$9:$CQ$307,AY$1,0),0)</f>
        <v>0.03</v>
      </c>
      <c r="AZ524" s="36">
        <f t="shared" ref="AZ524:AZ587" si="266">AY524*AX524</f>
        <v>2951.3872280832047</v>
      </c>
      <c r="BA524" s="36">
        <f t="shared" ref="BA524:BA587" si="267">AX524+AZ524</f>
        <v>101330.96149752336</v>
      </c>
      <c r="BB524" s="34">
        <f>IF($B524="P",VLOOKUP($E524,'[2]Costeo-JUL26'!$B$9:$CQ$307,BB$1,0),0)</f>
        <v>902311</v>
      </c>
      <c r="BC524" s="16">
        <f>IF($B524="P",VLOOKUP($E524,'[2]Costeo-JUL26'!$B$9:$CQ$307,BC$1,0),0)*$G524</f>
        <v>4.5</v>
      </c>
      <c r="BD524" s="36">
        <f>IF($B524="P",VLOOKUP($E524,'[2]Costeo-JUL26'!$B$9:$CQ$307,BD$1,0),0)*$G524</f>
        <v>17647.4025</v>
      </c>
      <c r="BE524" s="35">
        <f>IF($B524="P",VLOOKUP($E524,'[2]Costeo-JUL26'!$B$9:$CQ$307,BE$1,0),0)</f>
        <v>0.03</v>
      </c>
      <c r="BF524" s="36">
        <f t="shared" ref="BF524:BF587" si="268">BE524*BD524</f>
        <v>529.42207499999995</v>
      </c>
      <c r="BG524" s="36">
        <f t="shared" ref="BG524:BG587" si="269">BD524+BF524</f>
        <v>18176.824574999999</v>
      </c>
      <c r="BH524" s="34">
        <f>IF($B524="P",VLOOKUP($E524,'[2]Costeo-JUL26'!$B$9:$CQ$307,BH$1,0),0)</f>
        <v>910319</v>
      </c>
      <c r="BI524" s="16">
        <f>IF($B524="P",VLOOKUP($E524,'[2]Costeo-JUL26'!$B$9:$CQ$307,BI$1,0),0)*$G524</f>
        <v>16.071428571428569</v>
      </c>
      <c r="BJ524" s="36">
        <f>IF($B524="P",VLOOKUP($E524,'[2]Costeo-JUL26'!$B$9:$CQ$307,BJ$1,0),0)*$G524</f>
        <v>42018.75</v>
      </c>
      <c r="BK524" s="35">
        <f>IF(BH524=910319,0,IF($B524="P",VLOOKUP($E524,'[2]Costeo-JUL26'!$B$9:$CQ$307,BK$1,0),0))</f>
        <v>0</v>
      </c>
      <c r="BL524" s="36">
        <f t="shared" ref="BL524:BL587" si="270">BK524*BJ524</f>
        <v>0</v>
      </c>
      <c r="BM524" s="36">
        <f t="shared" ref="BM524:BM587" si="271">BJ524+BL524</f>
        <v>42018.75</v>
      </c>
      <c r="BN524" s="34">
        <f>IF($B524="P",VLOOKUP($E524,'[2]Costeo-JUL26'!$B$9:$CQ$307,BN$1,0),0)</f>
        <v>0</v>
      </c>
      <c r="BO524" s="16">
        <f>IF($B524="P",VLOOKUP($E524,'[2]Costeo-JUL26'!$B$9:$CQ$307,BO$1,0),0)*$G524</f>
        <v>0</v>
      </c>
      <c r="BP524" s="36">
        <f>IF($B524="P",VLOOKUP($E524,'[2]Costeo-JUL26'!$B$9:$CQ$307,BP$1,0),0)*$G524</f>
        <v>0</v>
      </c>
      <c r="BQ524" s="35">
        <f>IF($B524="P",VLOOKUP($E524,'[2]Costeo-JUL26'!$B$9:$CQ$307,BQ$1,0),0)</f>
        <v>0</v>
      </c>
      <c r="BR524" s="36">
        <f t="shared" ref="BR524:BR587" si="272">BQ524*BP524</f>
        <v>0</v>
      </c>
      <c r="BS524" s="36">
        <f t="shared" ref="BS524:BS587" si="273">BP524+BR524</f>
        <v>0</v>
      </c>
      <c r="BT524" s="34">
        <f>IF($B524="P",VLOOKUP($E524,'[2]Costeo-JUL26'!$B$9:$CQ$307,BT$1,0),0)</f>
        <v>0</v>
      </c>
      <c r="BU524" s="16">
        <f>IF($B524="P",VLOOKUP($E524,'[2]Costeo-JUL26'!$B$9:$CQ$307,BU$1,0),0)*$G524</f>
        <v>0</v>
      </c>
      <c r="BV524" s="36">
        <f>IF($B524="P",VLOOKUP($E524,'[2]Costeo-JUL26'!$B$9:$CQ$307,BV$1,0),0)*$G524</f>
        <v>0</v>
      </c>
      <c r="BW524" s="35">
        <f>IF($B524="P",VLOOKUP($E524,'[2]Costeo-JUL26'!$B$9:$CQ$307,BW$1,0),0)</f>
        <v>0</v>
      </c>
      <c r="BX524" s="36">
        <f t="shared" ref="BX524:BX587" si="274">BW524*BV524</f>
        <v>0</v>
      </c>
      <c r="BY524" s="36">
        <f t="shared" ref="BY524:BY587" si="275">BV524+BX524</f>
        <v>0</v>
      </c>
      <c r="BZ524" s="34">
        <f>IF($B524="P",VLOOKUP($E524,'[2]Costeo-JUL26'!$B$9:$CQ$307,BZ$1,0),0)</f>
        <v>0</v>
      </c>
      <c r="CA524" s="16">
        <f>IF($B524="P",VLOOKUP($E524,'[2]Costeo-JUL26'!$B$9:$CQ$307,CA$1,0),0)*$G524</f>
        <v>0</v>
      </c>
      <c r="CB524" s="36">
        <f>IF($B524="P",VLOOKUP($E524,'[2]Costeo-JUL26'!$B$9:$CQ$307,CB$1,0),0)*$G524</f>
        <v>0</v>
      </c>
      <c r="CC524" s="35">
        <f>IF($B524="P",VLOOKUP($E524,'[2]Costeo-JUL26'!$B$9:$CQ$307,CC$1,0),0)</f>
        <v>0</v>
      </c>
      <c r="CD524" s="36">
        <f t="shared" ref="CD524:CD587" si="276">CC524*CB524</f>
        <v>0</v>
      </c>
      <c r="CE524" s="36">
        <f t="shared" ref="CE524:CE587" si="277">CB524+CD524</f>
        <v>0</v>
      </c>
      <c r="CF524" s="37">
        <f t="shared" si="249"/>
        <v>6147693.9608985325</v>
      </c>
      <c r="CG524" s="36">
        <f>IF($B524="r",VLOOKUP($E524,'[2]Costeo-JUL26'!$B$9:$CQ$307,CG$1,0),0)*$G524</f>
        <v>0</v>
      </c>
      <c r="CH524" s="35">
        <f>VLOOKUP($E524,'[2]TEORICOS (05.26)'!$A$8:$T$251,CH$1,0)</f>
        <v>0</v>
      </c>
      <c r="CI524" s="36">
        <f t="shared" ref="CI524:CI587" si="278">IF($B524="P",0,J524*L524-CG524*CH524)</f>
        <v>0</v>
      </c>
      <c r="CJ524" s="37">
        <f t="shared" ref="CJ524:CJ587" si="279">CG524+CI524</f>
        <v>0</v>
      </c>
      <c r="CM524" s="16">
        <f>SUMIFS('[1]Ajuste Inventario'!$I:$I,'[1]Ajuste Inventario'!$B:$B,E524,'[1]Ajuste Inventario'!$S:$S,D524)*-1</f>
        <v>-0.625</v>
      </c>
      <c r="CN524" s="36">
        <f t="shared" si="250"/>
        <v>-4269.2319172906473</v>
      </c>
      <c r="CP524" t="str">
        <f t="shared" si="251"/>
        <v>2741Org.Vtas Lobos</v>
      </c>
      <c r="CQ524" s="10">
        <f t="shared" si="252"/>
        <v>6830.7710676650358</v>
      </c>
    </row>
    <row r="525" spans="1:95" x14ac:dyDescent="0.25">
      <c r="A525" s="30">
        <v>46204</v>
      </c>
      <c r="B525" s="31" t="str">
        <f>VLOOKUP($E525,'[2]TEORICOS (05.26)'!$A$8:$T$251,B$1,0)</f>
        <v>P</v>
      </c>
      <c r="C525" s="32" t="str">
        <f>VLOOKUP($E525,'[2]TEORICOS (05.26)'!$A$8:$T$251,C$1,0)</f>
        <v>Sprite</v>
      </c>
      <c r="D525" t="s">
        <v>226</v>
      </c>
      <c r="E525">
        <v>2759</v>
      </c>
      <c r="F525" t="s">
        <v>165</v>
      </c>
      <c r="G525" s="16">
        <v>531</v>
      </c>
      <c r="H525" s="16">
        <v>1262.718000000001</v>
      </c>
      <c r="I525" s="33">
        <v>9890863.9199999683</v>
      </c>
      <c r="J525" s="33">
        <v>9817435.9699999727</v>
      </c>
      <c r="K525" s="34">
        <f>IF($B525="P",VLOOKUP($E525,'[2]Costeo-JUL26'!$B$9:$CQ$307,K$1,0),0)</f>
        <v>911399</v>
      </c>
      <c r="L525" s="35">
        <f>VLOOKUP($E525,'[2]TEORICOS (05.26)'!$A$8:$T$251,L$1,0)</f>
        <v>0.27500000000000002</v>
      </c>
      <c r="M525" s="36">
        <f t="shared" si="253"/>
        <v>2699794.8917499925</v>
      </c>
      <c r="N525" s="35">
        <f>IF($B525="P",VLOOKUP($E525,'[2]Costeo-JUL26'!$B$9:$CQ$307,N$1,0),0)</f>
        <v>3.5000000000000003E-2</v>
      </c>
      <c r="O525" s="36">
        <f t="shared" si="254"/>
        <v>94492.821211249742</v>
      </c>
      <c r="P525" s="36">
        <f>IF($B525="P",VLOOKUP($E525,'[2]Costeo-JUL26'!$B$9:$CQ$307,P$1,0),0)*H525</f>
        <v>0</v>
      </c>
      <c r="Q525" s="36">
        <f t="shared" si="255"/>
        <v>2794287.7129612421</v>
      </c>
      <c r="R525" s="34">
        <f>IF($B525="P",VLOOKUP($E525,'[2]Costeo-JUL26'!$B$9:$CQ$307,R$1,0),0)</f>
        <v>0</v>
      </c>
      <c r="S525" s="16">
        <f>IF($B525="P",VLOOKUP($E525,'[2]Costeo-JUL26'!$B$9:$CQ$307,S$1,0),0)*$G525</f>
        <v>0</v>
      </c>
      <c r="T525" s="36">
        <f>IF($B525="P",VLOOKUP($E525,'[2]Costeo-JUL26'!$B$9:$CQ$307,T$1,0),0)*$G525</f>
        <v>0</v>
      </c>
      <c r="U525" s="35">
        <f>IF($B525="P",VLOOKUP($E525,'[2]Costeo-JUL26'!$B$9:$CQ$307,U$1,0),0)</f>
        <v>0</v>
      </c>
      <c r="V525" s="36">
        <f t="shared" si="256"/>
        <v>0</v>
      </c>
      <c r="W525" s="36">
        <f t="shared" si="257"/>
        <v>0</v>
      </c>
      <c r="X525" s="34">
        <f>IF($B525="P",VLOOKUP($E525,'[2]Costeo-JUL26'!$B$9:$CQ$307,X$1,0),0)</f>
        <v>902338</v>
      </c>
      <c r="Y525" s="16">
        <f>IF($B525="P",VLOOKUP($E525,'[2]Costeo-JUL26'!$B$9:$CQ$307,Y$1,0),0)*$G525</f>
        <v>59.613246000000004</v>
      </c>
      <c r="Z525" s="36">
        <f>IF($B525="P",VLOOKUP($E525,'[2]Costeo-JUL26'!$B$9:$CQ$307,Z$1,0),0)*$G525</f>
        <v>16855.049174039999</v>
      </c>
      <c r="AA525" s="35">
        <f>IF($B525="P",VLOOKUP($E525,'[2]Costeo-JUL26'!$B$9:$CQ$307,AA$1,0),0)</f>
        <v>0.45</v>
      </c>
      <c r="AB525" s="36">
        <f t="shared" si="258"/>
        <v>7584.7721283179999</v>
      </c>
      <c r="AC525" s="36">
        <f t="shared" si="259"/>
        <v>24439.821302357999</v>
      </c>
      <c r="AD525" s="34">
        <f>IF($B525="P",VLOOKUP($E525,'[2]Costeo-JUL26'!$B$9:$CQ$307,AD$1,0),0)</f>
        <v>901781</v>
      </c>
      <c r="AE525" s="16">
        <f>IF($B525="P",VLOOKUP($E525,'[2]Costeo-JUL26'!$B$9:$CQ$307,AE$1,0),0)*$G525</f>
        <v>3186</v>
      </c>
      <c r="AF525" s="36">
        <f>IF($B525="P",VLOOKUP($E525,'[2]Costeo-JUL26'!$B$9:$CQ$307,AF$1,0),0)*$G525</f>
        <v>48896.179200000006</v>
      </c>
      <c r="AG525" s="35">
        <f>IF($B525="P",VLOOKUP($E525,'[2]Costeo-JUL26'!$B$9:$CQ$307,AG$1,0),0)</f>
        <v>6.0000000000000001E-3</v>
      </c>
      <c r="AH525" s="36">
        <f t="shared" si="260"/>
        <v>293.37707520000004</v>
      </c>
      <c r="AI525" s="36">
        <f t="shared" si="261"/>
        <v>49189.556275200004</v>
      </c>
      <c r="AJ525" s="34">
        <f>IF($B525="P",VLOOKUP($E525,'[2]Costeo-JUL26'!$B$9:$CQ$307,AJ$1,0),0)</f>
        <v>911543</v>
      </c>
      <c r="AK525" s="16">
        <f>IF($B525="P",VLOOKUP($E525,'[2]Costeo-JUL26'!$B$9:$CQ$307,AK$1,0),0)*$G525</f>
        <v>3186</v>
      </c>
      <c r="AL525" s="36">
        <f>IF($B525="P",VLOOKUP($E525,'[2]Costeo-JUL26'!$B$9:$CQ$307,AL$1,0),0)*$G525</f>
        <v>47688.6852</v>
      </c>
      <c r="AM525" s="35">
        <f>IF($B525="P",VLOOKUP($E525,'[2]Costeo-JUL26'!$B$9:$CQ$307,AM$1,0),0)</f>
        <v>1.7999999999999999E-2</v>
      </c>
      <c r="AN525" s="36">
        <f t="shared" si="262"/>
        <v>858.39633359999993</v>
      </c>
      <c r="AO525" s="36">
        <f t="shared" si="263"/>
        <v>48547.081533600001</v>
      </c>
      <c r="AP525" s="34">
        <f>IF($B525="P",VLOOKUP($E525,'[2]Costeo-JUL26'!$B$9:$CQ$307,AP$1,0),0)</f>
        <v>911881</v>
      </c>
      <c r="AQ525" s="16">
        <f>IF($B525="P",VLOOKUP($E525,'[2]Costeo-JUL26'!$B$9:$CQ$307,AQ$1,0),0)*$G525</f>
        <v>3186</v>
      </c>
      <c r="AR525" s="36">
        <f>IF($B525="P",VLOOKUP($E525,'[2]Costeo-JUL26'!$B$9:$CQ$307,AR$1,0),0)*$G525</f>
        <v>432312.16320720071</v>
      </c>
      <c r="AS525" s="35">
        <f>IF($B525="P",VLOOKUP($E525,'[2]Costeo-JUL26'!$B$9:$CQ$307,AS$1,0),0)</f>
        <v>0.02</v>
      </c>
      <c r="AT525" s="36">
        <f t="shared" si="264"/>
        <v>8646.2432641440137</v>
      </c>
      <c r="AU525" s="36">
        <f t="shared" si="265"/>
        <v>440958.4064713447</v>
      </c>
      <c r="AV525" s="34">
        <f>IF($B525="P",VLOOKUP($E525,'[2]Costeo-JUL26'!$B$9:$CQ$307,AV$1,0),0)</f>
        <v>932442</v>
      </c>
      <c r="AW525" s="16">
        <f>IF($B525="P",VLOOKUP($E525,'[2]Costeo-JUL26'!$B$9:$CQ$307,AW$1,0),0)*$G525</f>
        <v>14.708699999999999</v>
      </c>
      <c r="AX525" s="36">
        <f>IF($B525="P",VLOOKUP($E525,'[2]Costeo-JUL26'!$B$9:$CQ$307,AX$1,0),0)*$G525</f>
        <v>54293.84655375225</v>
      </c>
      <c r="AY525" s="35">
        <f>IF($B525="P",VLOOKUP($E525,'[2]Costeo-JUL26'!$B$9:$CQ$307,AY$1,0),0)</f>
        <v>0.03</v>
      </c>
      <c r="AZ525" s="36">
        <f t="shared" si="266"/>
        <v>1628.8153966125674</v>
      </c>
      <c r="BA525" s="36">
        <f t="shared" si="267"/>
        <v>55922.661950364818</v>
      </c>
      <c r="BB525" s="34">
        <f>IF($B525="P",VLOOKUP($E525,'[2]Costeo-JUL26'!$B$9:$CQ$307,BB$1,0),0)</f>
        <v>902311</v>
      </c>
      <c r="BC525" s="16">
        <f>IF($B525="P",VLOOKUP($E525,'[2]Costeo-JUL26'!$B$9:$CQ$307,BC$1,0),0)*$G525</f>
        <v>2.3231250000000001</v>
      </c>
      <c r="BD525" s="36">
        <f>IF($B525="P",VLOOKUP($E525,'[2]Costeo-JUL26'!$B$9:$CQ$307,BD$1,0),0)*$G525</f>
        <v>9110.4715406250016</v>
      </c>
      <c r="BE525" s="35">
        <f>IF($B525="P",VLOOKUP($E525,'[2]Costeo-JUL26'!$B$9:$CQ$307,BE$1,0),0)</f>
        <v>0.03</v>
      </c>
      <c r="BF525" s="36">
        <f t="shared" si="268"/>
        <v>273.31414621875001</v>
      </c>
      <c r="BG525" s="36">
        <f t="shared" si="269"/>
        <v>9383.785686843752</v>
      </c>
      <c r="BH525" s="34">
        <f>IF($B525="P",VLOOKUP($E525,'[2]Costeo-JUL26'!$B$9:$CQ$307,BH$1,0),0)</f>
        <v>933089</v>
      </c>
      <c r="BI525" s="16">
        <f>IF($B525="P",VLOOKUP($E525,'[2]Costeo-JUL26'!$B$9:$CQ$307,BI$1,0),0)*$G525</f>
        <v>19.912499999999998</v>
      </c>
      <c r="BJ525" s="36">
        <f>IF($B525="P",VLOOKUP($E525,'[2]Costeo-JUL26'!$B$9:$CQ$307,BJ$1,0),0)*$G525</f>
        <v>14828.292023519165</v>
      </c>
      <c r="BK525" s="35">
        <f>IF(BH525=910319,0,IF($B525="P",VLOOKUP($E525,'[2]Costeo-JUL26'!$B$9:$CQ$307,BK$1,0),0))</f>
        <v>0.02</v>
      </c>
      <c r="BL525" s="36">
        <f t="shared" si="270"/>
        <v>296.56584047038331</v>
      </c>
      <c r="BM525" s="36">
        <f t="shared" si="271"/>
        <v>15124.857863989548</v>
      </c>
      <c r="BN525" s="34">
        <f>IF($B525="P",VLOOKUP($E525,'[2]Costeo-JUL26'!$B$9:$CQ$307,BN$1,0),0)</f>
        <v>0</v>
      </c>
      <c r="BO525" s="16">
        <f>IF($B525="P",VLOOKUP($E525,'[2]Costeo-JUL26'!$B$9:$CQ$307,BO$1,0),0)*$G525</f>
        <v>0</v>
      </c>
      <c r="BP525" s="36">
        <f>IF($B525="P",VLOOKUP($E525,'[2]Costeo-JUL26'!$B$9:$CQ$307,BP$1,0),0)*$G525</f>
        <v>0</v>
      </c>
      <c r="BQ525" s="35">
        <f>IF($B525="P",VLOOKUP($E525,'[2]Costeo-JUL26'!$B$9:$CQ$307,BQ$1,0),0)</f>
        <v>0</v>
      </c>
      <c r="BR525" s="36">
        <f t="shared" si="272"/>
        <v>0</v>
      </c>
      <c r="BS525" s="36">
        <f t="shared" si="273"/>
        <v>0</v>
      </c>
      <c r="BT525" s="34">
        <f>IF($B525="P",VLOOKUP($E525,'[2]Costeo-JUL26'!$B$9:$CQ$307,BT$1,0),0)</f>
        <v>0</v>
      </c>
      <c r="BU525" s="16">
        <f>IF($B525="P",VLOOKUP($E525,'[2]Costeo-JUL26'!$B$9:$CQ$307,BU$1,0),0)*$G525</f>
        <v>0</v>
      </c>
      <c r="BV525" s="36">
        <f>IF($B525="P",VLOOKUP($E525,'[2]Costeo-JUL26'!$B$9:$CQ$307,BV$1,0),0)*$G525</f>
        <v>0</v>
      </c>
      <c r="BW525" s="35">
        <f>IF($B525="P",VLOOKUP($E525,'[2]Costeo-JUL26'!$B$9:$CQ$307,BW$1,0),0)</f>
        <v>0</v>
      </c>
      <c r="BX525" s="36">
        <f t="shared" si="274"/>
        <v>0</v>
      </c>
      <c r="BY525" s="36">
        <f t="shared" si="275"/>
        <v>0</v>
      </c>
      <c r="BZ525" s="34">
        <f>IF($B525="P",VLOOKUP($E525,'[2]Costeo-JUL26'!$B$9:$CQ$307,BZ$1,0),0)</f>
        <v>0</v>
      </c>
      <c r="CA525" s="16">
        <f>IF($B525="P",VLOOKUP($E525,'[2]Costeo-JUL26'!$B$9:$CQ$307,CA$1,0),0)*$G525</f>
        <v>0</v>
      </c>
      <c r="CB525" s="36">
        <f>IF($B525="P",VLOOKUP($E525,'[2]Costeo-JUL26'!$B$9:$CQ$307,CB$1,0),0)*$G525</f>
        <v>0</v>
      </c>
      <c r="CC525" s="35">
        <f>IF($B525="P",VLOOKUP($E525,'[2]Costeo-JUL26'!$B$9:$CQ$307,CC$1,0),0)</f>
        <v>0</v>
      </c>
      <c r="CD525" s="36">
        <f t="shared" si="276"/>
        <v>0</v>
      </c>
      <c r="CE525" s="36">
        <f t="shared" si="277"/>
        <v>0</v>
      </c>
      <c r="CF525" s="37">
        <f t="shared" si="249"/>
        <v>3437853.8840449429</v>
      </c>
      <c r="CG525" s="36">
        <f>IF($B525="r",VLOOKUP($E525,'[2]Costeo-JUL26'!$B$9:$CQ$307,CG$1,0),0)*$G525</f>
        <v>0</v>
      </c>
      <c r="CH525" s="35">
        <f>VLOOKUP($E525,'[2]TEORICOS (05.26)'!$A$8:$T$251,CH$1,0)</f>
        <v>0</v>
      </c>
      <c r="CI525" s="36">
        <f t="shared" si="278"/>
        <v>0</v>
      </c>
      <c r="CJ525" s="37">
        <f t="shared" si="279"/>
        <v>0</v>
      </c>
      <c r="CM525" s="16">
        <f>SUMIFS('[1]Ajuste Inventario'!$I:$I,'[1]Ajuste Inventario'!$B:$B,E525,'[1]Ajuste Inventario'!$S:$S,D525)*-1</f>
        <v>9.8333333333333339</v>
      </c>
      <c r="CN525" s="36">
        <f t="shared" si="250"/>
        <v>63663.9608156471</v>
      </c>
      <c r="CP525" t="str">
        <f t="shared" si="251"/>
        <v>2759Org.Vtas Lobos</v>
      </c>
      <c r="CQ525" s="10">
        <f t="shared" si="252"/>
        <v>6474.3010998963146</v>
      </c>
    </row>
    <row r="526" spans="1:95" x14ac:dyDescent="0.25">
      <c r="A526" s="30">
        <v>46204</v>
      </c>
      <c r="B526" s="31" t="str">
        <f>VLOOKUP($E526,'[2]TEORICOS (05.26)'!$A$8:$T$251,B$1,0)</f>
        <v>R</v>
      </c>
      <c r="C526" s="32" t="str">
        <f>VLOOKUP($E526,'[2]TEORICOS (05.26)'!$A$8:$T$251,C$1,0)</f>
        <v>Monster</v>
      </c>
      <c r="D526" t="s">
        <v>226</v>
      </c>
      <c r="E526">
        <v>3095</v>
      </c>
      <c r="F526" t="s">
        <v>167</v>
      </c>
      <c r="G526" s="16">
        <v>156</v>
      </c>
      <c r="H526" s="16">
        <v>78</v>
      </c>
      <c r="I526" s="33">
        <v>2073508.2000000041</v>
      </c>
      <c r="J526" s="33">
        <v>2067213.6000000041</v>
      </c>
      <c r="K526" s="34">
        <f>IF($B526="P",VLOOKUP($E526,'[2]Costeo-JUL26'!$B$9:$CQ$307,K$1,0),0)</f>
        <v>0</v>
      </c>
      <c r="L526" s="35">
        <f>VLOOKUP($E526,'[2]TEORICOS (05.26)'!$A$8:$T$251,L$1,0)</f>
        <v>0</v>
      </c>
      <c r="M526" s="36">
        <f t="shared" si="253"/>
        <v>0</v>
      </c>
      <c r="N526" s="35">
        <f>IF($B526="P",VLOOKUP($E526,'[2]Costeo-JUL26'!$B$9:$CQ$307,N$1,0),0)</f>
        <v>0</v>
      </c>
      <c r="O526" s="36">
        <f t="shared" si="254"/>
        <v>0</v>
      </c>
      <c r="P526" s="36">
        <f>IF($B526="P",VLOOKUP($E526,'[2]Costeo-JUL26'!$B$9:$CQ$307,P$1,0),0)*H526</f>
        <v>0</v>
      </c>
      <c r="Q526" s="36">
        <f t="shared" si="255"/>
        <v>0</v>
      </c>
      <c r="R526" s="34">
        <f>IF($B526="P",VLOOKUP($E526,'[2]Costeo-JUL26'!$B$9:$CQ$307,R$1,0),0)</f>
        <v>0</v>
      </c>
      <c r="S526" s="16">
        <f>IF($B526="P",VLOOKUP($E526,'[2]Costeo-JUL26'!$B$9:$CQ$307,S$1,0),0)*$G526</f>
        <v>0</v>
      </c>
      <c r="T526" s="36">
        <f>IF($B526="P",VLOOKUP($E526,'[2]Costeo-JUL26'!$B$9:$CQ$307,T$1,0),0)*$G526</f>
        <v>0</v>
      </c>
      <c r="U526" s="35">
        <f>IF($B526="P",VLOOKUP($E526,'[2]Costeo-JUL26'!$B$9:$CQ$307,U$1,0),0)</f>
        <v>0</v>
      </c>
      <c r="V526" s="36">
        <f t="shared" si="256"/>
        <v>0</v>
      </c>
      <c r="W526" s="36">
        <f t="shared" si="257"/>
        <v>0</v>
      </c>
      <c r="X526" s="34">
        <f>IF($B526="P",VLOOKUP($E526,'[2]Costeo-JUL26'!$B$9:$CQ$307,X$1,0),0)</f>
        <v>0</v>
      </c>
      <c r="Y526" s="16">
        <f>IF($B526="P",VLOOKUP($E526,'[2]Costeo-JUL26'!$B$9:$CQ$307,Y$1,0),0)*$G526</f>
        <v>0</v>
      </c>
      <c r="Z526" s="36">
        <f>IF($B526="P",VLOOKUP($E526,'[2]Costeo-JUL26'!$B$9:$CQ$307,Z$1,0),0)*$G526</f>
        <v>0</v>
      </c>
      <c r="AA526" s="35">
        <f>IF($B526="P",VLOOKUP($E526,'[2]Costeo-JUL26'!$B$9:$CQ$307,AA$1,0),0)</f>
        <v>0</v>
      </c>
      <c r="AB526" s="36">
        <f t="shared" si="258"/>
        <v>0</v>
      </c>
      <c r="AC526" s="36">
        <f t="shared" si="259"/>
        <v>0</v>
      </c>
      <c r="AD526" s="34">
        <f>IF($B526="P",VLOOKUP($E526,'[2]Costeo-JUL26'!$B$9:$CQ$307,AD$1,0),0)</f>
        <v>0</v>
      </c>
      <c r="AE526" s="16">
        <f>IF($B526="P",VLOOKUP($E526,'[2]Costeo-JUL26'!$B$9:$CQ$307,AE$1,0),0)*$G526</f>
        <v>0</v>
      </c>
      <c r="AF526" s="36">
        <f>IF($B526="P",VLOOKUP($E526,'[2]Costeo-JUL26'!$B$9:$CQ$307,AF$1,0),0)*$G526</f>
        <v>0</v>
      </c>
      <c r="AG526" s="35">
        <f>IF($B526="P",VLOOKUP($E526,'[2]Costeo-JUL26'!$B$9:$CQ$307,AG$1,0),0)</f>
        <v>0</v>
      </c>
      <c r="AH526" s="36">
        <f t="shared" si="260"/>
        <v>0</v>
      </c>
      <c r="AI526" s="36">
        <f t="shared" si="261"/>
        <v>0</v>
      </c>
      <c r="AJ526" s="34">
        <f>IF($B526="P",VLOOKUP($E526,'[2]Costeo-JUL26'!$B$9:$CQ$307,AJ$1,0),0)</f>
        <v>0</v>
      </c>
      <c r="AK526" s="16">
        <f>IF($B526="P",VLOOKUP($E526,'[2]Costeo-JUL26'!$B$9:$CQ$307,AK$1,0),0)*$G526</f>
        <v>0</v>
      </c>
      <c r="AL526" s="36">
        <f>IF($B526="P",VLOOKUP($E526,'[2]Costeo-JUL26'!$B$9:$CQ$307,AL$1,0),0)*$G526</f>
        <v>0</v>
      </c>
      <c r="AM526" s="35">
        <f>IF($B526="P",VLOOKUP($E526,'[2]Costeo-JUL26'!$B$9:$CQ$307,AM$1,0),0)</f>
        <v>0</v>
      </c>
      <c r="AN526" s="36">
        <f t="shared" si="262"/>
        <v>0</v>
      </c>
      <c r="AO526" s="36">
        <f t="shared" si="263"/>
        <v>0</v>
      </c>
      <c r="AP526" s="34">
        <f>IF($B526="P",VLOOKUP($E526,'[2]Costeo-JUL26'!$B$9:$CQ$307,AP$1,0),0)</f>
        <v>0</v>
      </c>
      <c r="AQ526" s="16">
        <f>IF($B526="P",VLOOKUP($E526,'[2]Costeo-JUL26'!$B$9:$CQ$307,AQ$1,0),0)*$G526</f>
        <v>0</v>
      </c>
      <c r="AR526" s="36">
        <f>IF($B526="P",VLOOKUP($E526,'[2]Costeo-JUL26'!$B$9:$CQ$307,AR$1,0),0)*$G526</f>
        <v>0</v>
      </c>
      <c r="AS526" s="35">
        <f>IF($B526="P",VLOOKUP($E526,'[2]Costeo-JUL26'!$B$9:$CQ$307,AS$1,0),0)</f>
        <v>0</v>
      </c>
      <c r="AT526" s="36">
        <f t="shared" si="264"/>
        <v>0</v>
      </c>
      <c r="AU526" s="36">
        <f t="shared" si="265"/>
        <v>0</v>
      </c>
      <c r="AV526" s="34">
        <f>IF($B526="P",VLOOKUP($E526,'[2]Costeo-JUL26'!$B$9:$CQ$307,AV$1,0),0)</f>
        <v>0</v>
      </c>
      <c r="AW526" s="16">
        <f>IF($B526="P",VLOOKUP($E526,'[2]Costeo-JUL26'!$B$9:$CQ$307,AW$1,0),0)*$G526</f>
        <v>0</v>
      </c>
      <c r="AX526" s="36">
        <f>IF($B526="P",VLOOKUP($E526,'[2]Costeo-JUL26'!$B$9:$CQ$307,AX$1,0),0)*$G526</f>
        <v>0</v>
      </c>
      <c r="AY526" s="35">
        <f>IF($B526="P",VLOOKUP($E526,'[2]Costeo-JUL26'!$B$9:$CQ$307,AY$1,0),0)</f>
        <v>0</v>
      </c>
      <c r="AZ526" s="36">
        <f t="shared" si="266"/>
        <v>0</v>
      </c>
      <c r="BA526" s="36">
        <f t="shared" si="267"/>
        <v>0</v>
      </c>
      <c r="BB526" s="34">
        <f>IF($B526="P",VLOOKUP($E526,'[2]Costeo-JUL26'!$B$9:$CQ$307,BB$1,0),0)</f>
        <v>0</v>
      </c>
      <c r="BC526" s="16">
        <f>IF($B526="P",VLOOKUP($E526,'[2]Costeo-JUL26'!$B$9:$CQ$307,BC$1,0),0)*$G526</f>
        <v>0</v>
      </c>
      <c r="BD526" s="36">
        <f>IF($B526="P",VLOOKUP($E526,'[2]Costeo-JUL26'!$B$9:$CQ$307,BD$1,0),0)*$G526</f>
        <v>0</v>
      </c>
      <c r="BE526" s="35">
        <f>IF($B526="P",VLOOKUP($E526,'[2]Costeo-JUL26'!$B$9:$CQ$307,BE$1,0),0)</f>
        <v>0</v>
      </c>
      <c r="BF526" s="36">
        <f t="shared" si="268"/>
        <v>0</v>
      </c>
      <c r="BG526" s="36">
        <f t="shared" si="269"/>
        <v>0</v>
      </c>
      <c r="BH526" s="34">
        <f>IF($B526="P",VLOOKUP($E526,'[2]Costeo-JUL26'!$B$9:$CQ$307,BH$1,0),0)</f>
        <v>0</v>
      </c>
      <c r="BI526" s="16">
        <f>IF($B526="P",VLOOKUP($E526,'[2]Costeo-JUL26'!$B$9:$CQ$307,BI$1,0),0)*$G526</f>
        <v>0</v>
      </c>
      <c r="BJ526" s="36">
        <f>IF($B526="P",VLOOKUP($E526,'[2]Costeo-JUL26'!$B$9:$CQ$307,BJ$1,0),0)*$G526</f>
        <v>0</v>
      </c>
      <c r="BK526" s="35">
        <f>IF(BH526=910319,0,IF($B526="P",VLOOKUP($E526,'[2]Costeo-JUL26'!$B$9:$CQ$307,BK$1,0),0))</f>
        <v>0</v>
      </c>
      <c r="BL526" s="36">
        <f t="shared" si="270"/>
        <v>0</v>
      </c>
      <c r="BM526" s="36">
        <f t="shared" si="271"/>
        <v>0</v>
      </c>
      <c r="BN526" s="34">
        <f>IF($B526="P",VLOOKUP($E526,'[2]Costeo-JUL26'!$B$9:$CQ$307,BN$1,0),0)</f>
        <v>0</v>
      </c>
      <c r="BO526" s="16">
        <f>IF($B526="P",VLOOKUP($E526,'[2]Costeo-JUL26'!$B$9:$CQ$307,BO$1,0),0)*$G526</f>
        <v>0</v>
      </c>
      <c r="BP526" s="36">
        <f>IF($B526="P",VLOOKUP($E526,'[2]Costeo-JUL26'!$B$9:$CQ$307,BP$1,0),0)*$G526</f>
        <v>0</v>
      </c>
      <c r="BQ526" s="35">
        <f>IF($B526="P",VLOOKUP($E526,'[2]Costeo-JUL26'!$B$9:$CQ$307,BQ$1,0),0)</f>
        <v>0</v>
      </c>
      <c r="BR526" s="36">
        <f t="shared" si="272"/>
        <v>0</v>
      </c>
      <c r="BS526" s="36">
        <f t="shared" si="273"/>
        <v>0</v>
      </c>
      <c r="BT526" s="34">
        <f>IF($B526="P",VLOOKUP($E526,'[2]Costeo-JUL26'!$B$9:$CQ$307,BT$1,0),0)</f>
        <v>0</v>
      </c>
      <c r="BU526" s="16">
        <f>IF($B526="P",VLOOKUP($E526,'[2]Costeo-JUL26'!$B$9:$CQ$307,BU$1,0),0)*$G526</f>
        <v>0</v>
      </c>
      <c r="BV526" s="36">
        <f>IF($B526="P",VLOOKUP($E526,'[2]Costeo-JUL26'!$B$9:$CQ$307,BV$1,0),0)*$G526</f>
        <v>0</v>
      </c>
      <c r="BW526" s="35">
        <f>IF($B526="P",VLOOKUP($E526,'[2]Costeo-JUL26'!$B$9:$CQ$307,BW$1,0),0)</f>
        <v>0</v>
      </c>
      <c r="BX526" s="36">
        <f t="shared" si="274"/>
        <v>0</v>
      </c>
      <c r="BY526" s="36">
        <f t="shared" si="275"/>
        <v>0</v>
      </c>
      <c r="BZ526" s="34">
        <f>IF($B526="P",VLOOKUP($E526,'[2]Costeo-JUL26'!$B$9:$CQ$307,BZ$1,0),0)</f>
        <v>0</v>
      </c>
      <c r="CA526" s="16">
        <f>IF($B526="P",VLOOKUP($E526,'[2]Costeo-JUL26'!$B$9:$CQ$307,CA$1,0),0)*$G526</f>
        <v>0</v>
      </c>
      <c r="CB526" s="36">
        <f>IF($B526="P",VLOOKUP($E526,'[2]Costeo-JUL26'!$B$9:$CQ$307,CB$1,0),0)*$G526</f>
        <v>0</v>
      </c>
      <c r="CC526" s="35">
        <f>IF($B526="P",VLOOKUP($E526,'[2]Costeo-JUL26'!$B$9:$CQ$307,CC$1,0),0)</f>
        <v>0</v>
      </c>
      <c r="CD526" s="36">
        <f t="shared" si="276"/>
        <v>0</v>
      </c>
      <c r="CE526" s="36">
        <f t="shared" si="277"/>
        <v>0</v>
      </c>
      <c r="CF526" s="37">
        <f t="shared" si="249"/>
        <v>0</v>
      </c>
      <c r="CG526" s="36">
        <f>IF($B526="r",VLOOKUP($E526,'[2]Costeo-JUL26'!$B$9:$CQ$307,CG$1,0),0)*$G526</f>
        <v>1175976.3600000001</v>
      </c>
      <c r="CH526" s="35">
        <f>VLOOKUP($E526,'[2]TEORICOS (05.26)'!$A$8:$T$251,CH$1,0)</f>
        <v>0</v>
      </c>
      <c r="CI526" s="36">
        <f t="shared" si="278"/>
        <v>0</v>
      </c>
      <c r="CJ526" s="37">
        <f t="shared" si="279"/>
        <v>1175976.3600000001</v>
      </c>
      <c r="CM526" s="16">
        <f>SUMIFS('[1]Ajuste Inventario'!$I:$I,'[1]Ajuste Inventario'!$B:$B,E526,'[1]Ajuste Inventario'!$S:$S,D526)*-1</f>
        <v>9.6666666666666661</v>
      </c>
      <c r="CN526" s="36">
        <f t="shared" si="250"/>
        <v>72870.33</v>
      </c>
      <c r="CP526" t="str">
        <f t="shared" si="251"/>
        <v>3095Org.Vtas Lobos</v>
      </c>
      <c r="CQ526" s="10">
        <f t="shared" si="252"/>
        <v>7538.31</v>
      </c>
    </row>
    <row r="527" spans="1:95" x14ac:dyDescent="0.25">
      <c r="A527" s="30">
        <v>46204</v>
      </c>
      <c r="B527" s="31" t="str">
        <f>VLOOKUP($E527,'[2]TEORICOS (05.26)'!$A$8:$T$251,B$1,0)</f>
        <v>R</v>
      </c>
      <c r="C527" s="32" t="str">
        <f>VLOOKUP($E527,'[2]TEORICOS (05.26)'!$A$8:$T$251,C$1,0)</f>
        <v>Monster</v>
      </c>
      <c r="D527" t="s">
        <v>226</v>
      </c>
      <c r="E527">
        <v>3205</v>
      </c>
      <c r="F527" t="s">
        <v>168</v>
      </c>
      <c r="G527" s="16">
        <v>998</v>
      </c>
      <c r="H527" s="16">
        <v>499</v>
      </c>
      <c r="I527" s="33">
        <v>13209869.120000001</v>
      </c>
      <c r="J527" s="33">
        <v>13156411.580000002</v>
      </c>
      <c r="K527" s="34">
        <f>IF($B527="P",VLOOKUP($E527,'[2]Costeo-JUL26'!$B$9:$CQ$307,K$1,0),0)</f>
        <v>0</v>
      </c>
      <c r="L527" s="35">
        <f>VLOOKUP($E527,'[2]TEORICOS (05.26)'!$A$8:$T$251,L$1,0)</f>
        <v>0</v>
      </c>
      <c r="M527" s="36">
        <f t="shared" si="253"/>
        <v>0</v>
      </c>
      <c r="N527" s="35">
        <f>IF($B527="P",VLOOKUP($E527,'[2]Costeo-JUL26'!$B$9:$CQ$307,N$1,0),0)</f>
        <v>0</v>
      </c>
      <c r="O527" s="36">
        <f t="shared" si="254"/>
        <v>0</v>
      </c>
      <c r="P527" s="36">
        <f>IF($B527="P",VLOOKUP($E527,'[2]Costeo-JUL26'!$B$9:$CQ$307,P$1,0),0)*H527</f>
        <v>0</v>
      </c>
      <c r="Q527" s="36">
        <f t="shared" si="255"/>
        <v>0</v>
      </c>
      <c r="R527" s="34">
        <f>IF($B527="P",VLOOKUP($E527,'[2]Costeo-JUL26'!$B$9:$CQ$307,R$1,0),0)</f>
        <v>0</v>
      </c>
      <c r="S527" s="16">
        <f>IF($B527="P",VLOOKUP($E527,'[2]Costeo-JUL26'!$B$9:$CQ$307,S$1,0),0)*$G527</f>
        <v>0</v>
      </c>
      <c r="T527" s="36">
        <f>IF($B527="P",VLOOKUP($E527,'[2]Costeo-JUL26'!$B$9:$CQ$307,T$1,0),0)*$G527</f>
        <v>0</v>
      </c>
      <c r="U527" s="35">
        <f>IF($B527="P",VLOOKUP($E527,'[2]Costeo-JUL26'!$B$9:$CQ$307,U$1,0),0)</f>
        <v>0</v>
      </c>
      <c r="V527" s="36">
        <f t="shared" si="256"/>
        <v>0</v>
      </c>
      <c r="W527" s="36">
        <f t="shared" si="257"/>
        <v>0</v>
      </c>
      <c r="X527" s="34">
        <f>IF($B527="P",VLOOKUP($E527,'[2]Costeo-JUL26'!$B$9:$CQ$307,X$1,0),0)</f>
        <v>0</v>
      </c>
      <c r="Y527" s="16">
        <f>IF($B527="P",VLOOKUP($E527,'[2]Costeo-JUL26'!$B$9:$CQ$307,Y$1,0),0)*$G527</f>
        <v>0</v>
      </c>
      <c r="Z527" s="36">
        <f>IF($B527="P",VLOOKUP($E527,'[2]Costeo-JUL26'!$B$9:$CQ$307,Z$1,0),0)*$G527</f>
        <v>0</v>
      </c>
      <c r="AA527" s="35">
        <f>IF($B527="P",VLOOKUP($E527,'[2]Costeo-JUL26'!$B$9:$CQ$307,AA$1,0),0)</f>
        <v>0</v>
      </c>
      <c r="AB527" s="36">
        <f t="shared" si="258"/>
        <v>0</v>
      </c>
      <c r="AC527" s="36">
        <f t="shared" si="259"/>
        <v>0</v>
      </c>
      <c r="AD527" s="34">
        <f>IF($B527="P",VLOOKUP($E527,'[2]Costeo-JUL26'!$B$9:$CQ$307,AD$1,0),0)</f>
        <v>0</v>
      </c>
      <c r="AE527" s="16">
        <f>IF($B527="P",VLOOKUP($E527,'[2]Costeo-JUL26'!$B$9:$CQ$307,AE$1,0),0)*$G527</f>
        <v>0</v>
      </c>
      <c r="AF527" s="36">
        <f>IF($B527="P",VLOOKUP($E527,'[2]Costeo-JUL26'!$B$9:$CQ$307,AF$1,0),0)*$G527</f>
        <v>0</v>
      </c>
      <c r="AG527" s="35">
        <f>IF($B527="P",VLOOKUP($E527,'[2]Costeo-JUL26'!$B$9:$CQ$307,AG$1,0),0)</f>
        <v>0</v>
      </c>
      <c r="AH527" s="36">
        <f t="shared" si="260"/>
        <v>0</v>
      </c>
      <c r="AI527" s="36">
        <f t="shared" si="261"/>
        <v>0</v>
      </c>
      <c r="AJ527" s="34">
        <f>IF($B527="P",VLOOKUP($E527,'[2]Costeo-JUL26'!$B$9:$CQ$307,AJ$1,0),0)</f>
        <v>0</v>
      </c>
      <c r="AK527" s="16">
        <f>IF($B527="P",VLOOKUP($E527,'[2]Costeo-JUL26'!$B$9:$CQ$307,AK$1,0),0)*$G527</f>
        <v>0</v>
      </c>
      <c r="AL527" s="36">
        <f>IF($B527="P",VLOOKUP($E527,'[2]Costeo-JUL26'!$B$9:$CQ$307,AL$1,0),0)*$G527</f>
        <v>0</v>
      </c>
      <c r="AM527" s="35">
        <f>IF($B527="P",VLOOKUP($E527,'[2]Costeo-JUL26'!$B$9:$CQ$307,AM$1,0),0)</f>
        <v>0</v>
      </c>
      <c r="AN527" s="36">
        <f t="shared" si="262"/>
        <v>0</v>
      </c>
      <c r="AO527" s="36">
        <f t="shared" si="263"/>
        <v>0</v>
      </c>
      <c r="AP527" s="34">
        <f>IF($B527="P",VLOOKUP($E527,'[2]Costeo-JUL26'!$B$9:$CQ$307,AP$1,0),0)</f>
        <v>0</v>
      </c>
      <c r="AQ527" s="16">
        <f>IF($B527="P",VLOOKUP($E527,'[2]Costeo-JUL26'!$B$9:$CQ$307,AQ$1,0),0)*$G527</f>
        <v>0</v>
      </c>
      <c r="AR527" s="36">
        <f>IF($B527="P",VLOOKUP($E527,'[2]Costeo-JUL26'!$B$9:$CQ$307,AR$1,0),0)*$G527</f>
        <v>0</v>
      </c>
      <c r="AS527" s="35">
        <f>IF($B527="P",VLOOKUP($E527,'[2]Costeo-JUL26'!$B$9:$CQ$307,AS$1,0),0)</f>
        <v>0</v>
      </c>
      <c r="AT527" s="36">
        <f t="shared" si="264"/>
        <v>0</v>
      </c>
      <c r="AU527" s="36">
        <f t="shared" si="265"/>
        <v>0</v>
      </c>
      <c r="AV527" s="34">
        <f>IF($B527="P",VLOOKUP($E527,'[2]Costeo-JUL26'!$B$9:$CQ$307,AV$1,0),0)</f>
        <v>0</v>
      </c>
      <c r="AW527" s="16">
        <f>IF($B527="P",VLOOKUP($E527,'[2]Costeo-JUL26'!$B$9:$CQ$307,AW$1,0),0)*$G527</f>
        <v>0</v>
      </c>
      <c r="AX527" s="36">
        <f>IF($B527="P",VLOOKUP($E527,'[2]Costeo-JUL26'!$B$9:$CQ$307,AX$1,0),0)*$G527</f>
        <v>0</v>
      </c>
      <c r="AY527" s="35">
        <f>IF($B527="P",VLOOKUP($E527,'[2]Costeo-JUL26'!$B$9:$CQ$307,AY$1,0),0)</f>
        <v>0</v>
      </c>
      <c r="AZ527" s="36">
        <f t="shared" si="266"/>
        <v>0</v>
      </c>
      <c r="BA527" s="36">
        <f t="shared" si="267"/>
        <v>0</v>
      </c>
      <c r="BB527" s="34">
        <f>IF($B527="P",VLOOKUP($E527,'[2]Costeo-JUL26'!$B$9:$CQ$307,BB$1,0),0)</f>
        <v>0</v>
      </c>
      <c r="BC527" s="16">
        <f>IF($B527="P",VLOOKUP($E527,'[2]Costeo-JUL26'!$B$9:$CQ$307,BC$1,0),0)*$G527</f>
        <v>0</v>
      </c>
      <c r="BD527" s="36">
        <f>IF($B527="P",VLOOKUP($E527,'[2]Costeo-JUL26'!$B$9:$CQ$307,BD$1,0),0)*$G527</f>
        <v>0</v>
      </c>
      <c r="BE527" s="35">
        <f>IF($B527="P",VLOOKUP($E527,'[2]Costeo-JUL26'!$B$9:$CQ$307,BE$1,0),0)</f>
        <v>0</v>
      </c>
      <c r="BF527" s="36">
        <f t="shared" si="268"/>
        <v>0</v>
      </c>
      <c r="BG527" s="36">
        <f t="shared" si="269"/>
        <v>0</v>
      </c>
      <c r="BH527" s="34">
        <f>IF($B527="P",VLOOKUP($E527,'[2]Costeo-JUL26'!$B$9:$CQ$307,BH$1,0),0)</f>
        <v>0</v>
      </c>
      <c r="BI527" s="16">
        <f>IF($B527="P",VLOOKUP($E527,'[2]Costeo-JUL26'!$B$9:$CQ$307,BI$1,0),0)*$G527</f>
        <v>0</v>
      </c>
      <c r="BJ527" s="36">
        <f>IF($B527="P",VLOOKUP($E527,'[2]Costeo-JUL26'!$B$9:$CQ$307,BJ$1,0),0)*$G527</f>
        <v>0</v>
      </c>
      <c r="BK527" s="35">
        <f>IF(BH527=910319,0,IF($B527="P",VLOOKUP($E527,'[2]Costeo-JUL26'!$B$9:$CQ$307,BK$1,0),0))</f>
        <v>0</v>
      </c>
      <c r="BL527" s="36">
        <f t="shared" si="270"/>
        <v>0</v>
      </c>
      <c r="BM527" s="36">
        <f t="shared" si="271"/>
        <v>0</v>
      </c>
      <c r="BN527" s="34">
        <f>IF($B527="P",VLOOKUP($E527,'[2]Costeo-JUL26'!$B$9:$CQ$307,BN$1,0),0)</f>
        <v>0</v>
      </c>
      <c r="BO527" s="16">
        <f>IF($B527="P",VLOOKUP($E527,'[2]Costeo-JUL26'!$B$9:$CQ$307,BO$1,0),0)*$G527</f>
        <v>0</v>
      </c>
      <c r="BP527" s="36">
        <f>IF($B527="P",VLOOKUP($E527,'[2]Costeo-JUL26'!$B$9:$CQ$307,BP$1,0),0)*$G527</f>
        <v>0</v>
      </c>
      <c r="BQ527" s="35">
        <f>IF($B527="P",VLOOKUP($E527,'[2]Costeo-JUL26'!$B$9:$CQ$307,BQ$1,0),0)</f>
        <v>0</v>
      </c>
      <c r="BR527" s="36">
        <f t="shared" si="272"/>
        <v>0</v>
      </c>
      <c r="BS527" s="36">
        <f t="shared" si="273"/>
        <v>0</v>
      </c>
      <c r="BT527" s="34">
        <f>IF($B527="P",VLOOKUP($E527,'[2]Costeo-JUL26'!$B$9:$CQ$307,BT$1,0),0)</f>
        <v>0</v>
      </c>
      <c r="BU527" s="16">
        <f>IF($B527="P",VLOOKUP($E527,'[2]Costeo-JUL26'!$B$9:$CQ$307,BU$1,0),0)*$G527</f>
        <v>0</v>
      </c>
      <c r="BV527" s="36">
        <f>IF($B527="P",VLOOKUP($E527,'[2]Costeo-JUL26'!$B$9:$CQ$307,BV$1,0),0)*$G527</f>
        <v>0</v>
      </c>
      <c r="BW527" s="35">
        <f>IF($B527="P",VLOOKUP($E527,'[2]Costeo-JUL26'!$B$9:$CQ$307,BW$1,0),0)</f>
        <v>0</v>
      </c>
      <c r="BX527" s="36">
        <f t="shared" si="274"/>
        <v>0</v>
      </c>
      <c r="BY527" s="36">
        <f t="shared" si="275"/>
        <v>0</v>
      </c>
      <c r="BZ527" s="34">
        <f>IF($B527="P",VLOOKUP($E527,'[2]Costeo-JUL26'!$B$9:$CQ$307,BZ$1,0),0)</f>
        <v>0</v>
      </c>
      <c r="CA527" s="16">
        <f>IF($B527="P",VLOOKUP($E527,'[2]Costeo-JUL26'!$B$9:$CQ$307,CA$1,0),0)*$G527</f>
        <v>0</v>
      </c>
      <c r="CB527" s="36">
        <f>IF($B527="P",VLOOKUP($E527,'[2]Costeo-JUL26'!$B$9:$CQ$307,CB$1,0),0)*$G527</f>
        <v>0</v>
      </c>
      <c r="CC527" s="35">
        <f>IF($B527="P",VLOOKUP($E527,'[2]Costeo-JUL26'!$B$9:$CQ$307,CC$1,0),0)</f>
        <v>0</v>
      </c>
      <c r="CD527" s="36">
        <f t="shared" si="276"/>
        <v>0</v>
      </c>
      <c r="CE527" s="36">
        <f t="shared" si="277"/>
        <v>0</v>
      </c>
      <c r="CF527" s="37">
        <f t="shared" si="249"/>
        <v>0</v>
      </c>
      <c r="CG527" s="36">
        <f>IF($B527="r",VLOOKUP($E527,'[2]Costeo-JUL26'!$B$9:$CQ$307,CG$1,0),0)*$G527</f>
        <v>7447734.6799999997</v>
      </c>
      <c r="CH527" s="35">
        <f>VLOOKUP($E527,'[2]TEORICOS (05.26)'!$A$8:$T$251,CH$1,0)</f>
        <v>0</v>
      </c>
      <c r="CI527" s="36">
        <f t="shared" si="278"/>
        <v>0</v>
      </c>
      <c r="CJ527" s="37">
        <f t="shared" si="279"/>
        <v>7447734.6799999997</v>
      </c>
      <c r="CM527" s="16">
        <f>SUMIFS('[1]Ajuste Inventario'!$I:$I,'[1]Ajuste Inventario'!$B:$B,E527,'[1]Ajuste Inventario'!$S:$S,D527)*-1</f>
        <v>28.166666666666671</v>
      </c>
      <c r="CN527" s="36">
        <f t="shared" si="250"/>
        <v>210198.25666666671</v>
      </c>
      <c r="CP527" t="str">
        <f t="shared" si="251"/>
        <v>3205Org.Vtas Lobos</v>
      </c>
      <c r="CQ527" s="10">
        <f t="shared" si="252"/>
        <v>7462.6600000000008</v>
      </c>
    </row>
    <row r="528" spans="1:95" x14ac:dyDescent="0.25">
      <c r="A528" s="30">
        <v>46204</v>
      </c>
      <c r="B528" s="31" t="str">
        <f>VLOOKUP($E528,'[2]TEORICOS (05.26)'!$A$8:$T$251,B$1,0)</f>
        <v>R</v>
      </c>
      <c r="C528" s="32" t="str">
        <f>VLOOKUP($E528,'[2]TEORICOS (05.26)'!$A$8:$T$251,C$1,0)</f>
        <v>Monster</v>
      </c>
      <c r="D528" t="s">
        <v>226</v>
      </c>
      <c r="E528">
        <v>3206</v>
      </c>
      <c r="F528" t="s">
        <v>169</v>
      </c>
      <c r="G528" s="16">
        <v>521</v>
      </c>
      <c r="H528" s="16">
        <v>260.5</v>
      </c>
      <c r="I528" s="33">
        <v>6905453.389999982</v>
      </c>
      <c r="J528" s="33">
        <v>6848018.869999988</v>
      </c>
      <c r="K528" s="34">
        <f>IF($B528="P",VLOOKUP($E528,'[2]Costeo-JUL26'!$B$9:$CQ$307,K$1,0),0)</f>
        <v>0</v>
      </c>
      <c r="L528" s="35">
        <f>VLOOKUP($E528,'[2]TEORICOS (05.26)'!$A$8:$T$251,L$1,0)</f>
        <v>0</v>
      </c>
      <c r="M528" s="36">
        <f t="shared" si="253"/>
        <v>0</v>
      </c>
      <c r="N528" s="35">
        <f>IF($B528="P",VLOOKUP($E528,'[2]Costeo-JUL26'!$B$9:$CQ$307,N$1,0),0)</f>
        <v>0</v>
      </c>
      <c r="O528" s="36">
        <f t="shared" si="254"/>
        <v>0</v>
      </c>
      <c r="P528" s="36">
        <f>IF($B528="P",VLOOKUP($E528,'[2]Costeo-JUL26'!$B$9:$CQ$307,P$1,0),0)*H528</f>
        <v>0</v>
      </c>
      <c r="Q528" s="36">
        <f t="shared" si="255"/>
        <v>0</v>
      </c>
      <c r="R528" s="34">
        <f>IF($B528="P",VLOOKUP($E528,'[2]Costeo-JUL26'!$B$9:$CQ$307,R$1,0),0)</f>
        <v>0</v>
      </c>
      <c r="S528" s="16">
        <f>IF($B528="P",VLOOKUP($E528,'[2]Costeo-JUL26'!$B$9:$CQ$307,S$1,0),0)*$G528</f>
        <v>0</v>
      </c>
      <c r="T528" s="36">
        <f>IF($B528="P",VLOOKUP($E528,'[2]Costeo-JUL26'!$B$9:$CQ$307,T$1,0),0)*$G528</f>
        <v>0</v>
      </c>
      <c r="U528" s="35">
        <f>IF($B528="P",VLOOKUP($E528,'[2]Costeo-JUL26'!$B$9:$CQ$307,U$1,0),0)</f>
        <v>0</v>
      </c>
      <c r="V528" s="36">
        <f t="shared" si="256"/>
        <v>0</v>
      </c>
      <c r="W528" s="36">
        <f t="shared" si="257"/>
        <v>0</v>
      </c>
      <c r="X528" s="34">
        <f>IF($B528="P",VLOOKUP($E528,'[2]Costeo-JUL26'!$B$9:$CQ$307,X$1,0),0)</f>
        <v>0</v>
      </c>
      <c r="Y528" s="16">
        <f>IF($B528="P",VLOOKUP($E528,'[2]Costeo-JUL26'!$B$9:$CQ$307,Y$1,0),0)*$G528</f>
        <v>0</v>
      </c>
      <c r="Z528" s="36">
        <f>IF($B528="P",VLOOKUP($E528,'[2]Costeo-JUL26'!$B$9:$CQ$307,Z$1,0),0)*$G528</f>
        <v>0</v>
      </c>
      <c r="AA528" s="35">
        <f>IF($B528="P",VLOOKUP($E528,'[2]Costeo-JUL26'!$B$9:$CQ$307,AA$1,0),0)</f>
        <v>0</v>
      </c>
      <c r="AB528" s="36">
        <f t="shared" si="258"/>
        <v>0</v>
      </c>
      <c r="AC528" s="36">
        <f t="shared" si="259"/>
        <v>0</v>
      </c>
      <c r="AD528" s="34">
        <f>IF($B528="P",VLOOKUP($E528,'[2]Costeo-JUL26'!$B$9:$CQ$307,AD$1,0),0)</f>
        <v>0</v>
      </c>
      <c r="AE528" s="16">
        <f>IF($B528="P",VLOOKUP($E528,'[2]Costeo-JUL26'!$B$9:$CQ$307,AE$1,0),0)*$G528</f>
        <v>0</v>
      </c>
      <c r="AF528" s="36">
        <f>IF($B528="P",VLOOKUP($E528,'[2]Costeo-JUL26'!$B$9:$CQ$307,AF$1,0),0)*$G528</f>
        <v>0</v>
      </c>
      <c r="AG528" s="35">
        <f>IF($B528="P",VLOOKUP($E528,'[2]Costeo-JUL26'!$B$9:$CQ$307,AG$1,0),0)</f>
        <v>0</v>
      </c>
      <c r="AH528" s="36">
        <f t="shared" si="260"/>
        <v>0</v>
      </c>
      <c r="AI528" s="36">
        <f t="shared" si="261"/>
        <v>0</v>
      </c>
      <c r="AJ528" s="34">
        <f>IF($B528="P",VLOOKUP($E528,'[2]Costeo-JUL26'!$B$9:$CQ$307,AJ$1,0),0)</f>
        <v>0</v>
      </c>
      <c r="AK528" s="16">
        <f>IF($B528="P",VLOOKUP($E528,'[2]Costeo-JUL26'!$B$9:$CQ$307,AK$1,0),0)*$G528</f>
        <v>0</v>
      </c>
      <c r="AL528" s="36">
        <f>IF($B528="P",VLOOKUP($E528,'[2]Costeo-JUL26'!$B$9:$CQ$307,AL$1,0),0)*$G528</f>
        <v>0</v>
      </c>
      <c r="AM528" s="35">
        <f>IF($B528="P",VLOOKUP($E528,'[2]Costeo-JUL26'!$B$9:$CQ$307,AM$1,0),0)</f>
        <v>0</v>
      </c>
      <c r="AN528" s="36">
        <f t="shared" si="262"/>
        <v>0</v>
      </c>
      <c r="AO528" s="36">
        <f t="shared" si="263"/>
        <v>0</v>
      </c>
      <c r="AP528" s="34">
        <f>IF($B528="P",VLOOKUP($E528,'[2]Costeo-JUL26'!$B$9:$CQ$307,AP$1,0),0)</f>
        <v>0</v>
      </c>
      <c r="AQ528" s="16">
        <f>IF($B528="P",VLOOKUP($E528,'[2]Costeo-JUL26'!$B$9:$CQ$307,AQ$1,0),0)*$G528</f>
        <v>0</v>
      </c>
      <c r="AR528" s="36">
        <f>IF($B528="P",VLOOKUP($E528,'[2]Costeo-JUL26'!$B$9:$CQ$307,AR$1,0),0)*$G528</f>
        <v>0</v>
      </c>
      <c r="AS528" s="35">
        <f>IF($B528="P",VLOOKUP($E528,'[2]Costeo-JUL26'!$B$9:$CQ$307,AS$1,0),0)</f>
        <v>0</v>
      </c>
      <c r="AT528" s="36">
        <f t="shared" si="264"/>
        <v>0</v>
      </c>
      <c r="AU528" s="36">
        <f t="shared" si="265"/>
        <v>0</v>
      </c>
      <c r="AV528" s="34">
        <f>IF($B528="P",VLOOKUP($E528,'[2]Costeo-JUL26'!$B$9:$CQ$307,AV$1,0),0)</f>
        <v>0</v>
      </c>
      <c r="AW528" s="16">
        <f>IF($B528="P",VLOOKUP($E528,'[2]Costeo-JUL26'!$B$9:$CQ$307,AW$1,0),0)*$G528</f>
        <v>0</v>
      </c>
      <c r="AX528" s="36">
        <f>IF($B528="P",VLOOKUP($E528,'[2]Costeo-JUL26'!$B$9:$CQ$307,AX$1,0),0)*$G528</f>
        <v>0</v>
      </c>
      <c r="AY528" s="35">
        <f>IF($B528="P",VLOOKUP($E528,'[2]Costeo-JUL26'!$B$9:$CQ$307,AY$1,0),0)</f>
        <v>0</v>
      </c>
      <c r="AZ528" s="36">
        <f t="shared" si="266"/>
        <v>0</v>
      </c>
      <c r="BA528" s="36">
        <f t="shared" si="267"/>
        <v>0</v>
      </c>
      <c r="BB528" s="34">
        <f>IF($B528="P",VLOOKUP($E528,'[2]Costeo-JUL26'!$B$9:$CQ$307,BB$1,0),0)</f>
        <v>0</v>
      </c>
      <c r="BC528" s="16">
        <f>IF($B528="P",VLOOKUP($E528,'[2]Costeo-JUL26'!$B$9:$CQ$307,BC$1,0),0)*$G528</f>
        <v>0</v>
      </c>
      <c r="BD528" s="36">
        <f>IF($B528="P",VLOOKUP($E528,'[2]Costeo-JUL26'!$B$9:$CQ$307,BD$1,0),0)*$G528</f>
        <v>0</v>
      </c>
      <c r="BE528" s="35">
        <f>IF($B528="P",VLOOKUP($E528,'[2]Costeo-JUL26'!$B$9:$CQ$307,BE$1,0),0)</f>
        <v>0</v>
      </c>
      <c r="BF528" s="36">
        <f t="shared" si="268"/>
        <v>0</v>
      </c>
      <c r="BG528" s="36">
        <f t="shared" si="269"/>
        <v>0</v>
      </c>
      <c r="BH528" s="34">
        <f>IF($B528="P",VLOOKUP($E528,'[2]Costeo-JUL26'!$B$9:$CQ$307,BH$1,0),0)</f>
        <v>0</v>
      </c>
      <c r="BI528" s="16">
        <f>IF($B528="P",VLOOKUP($E528,'[2]Costeo-JUL26'!$B$9:$CQ$307,BI$1,0),0)*$G528</f>
        <v>0</v>
      </c>
      <c r="BJ528" s="36">
        <f>IF($B528="P",VLOOKUP($E528,'[2]Costeo-JUL26'!$B$9:$CQ$307,BJ$1,0),0)*$G528</f>
        <v>0</v>
      </c>
      <c r="BK528" s="35">
        <f>IF(BH528=910319,0,IF($B528="P",VLOOKUP($E528,'[2]Costeo-JUL26'!$B$9:$CQ$307,BK$1,0),0))</f>
        <v>0</v>
      </c>
      <c r="BL528" s="36">
        <f t="shared" si="270"/>
        <v>0</v>
      </c>
      <c r="BM528" s="36">
        <f t="shared" si="271"/>
        <v>0</v>
      </c>
      <c r="BN528" s="34">
        <f>IF($B528="P",VLOOKUP($E528,'[2]Costeo-JUL26'!$B$9:$CQ$307,BN$1,0),0)</f>
        <v>0</v>
      </c>
      <c r="BO528" s="16">
        <f>IF($B528="P",VLOOKUP($E528,'[2]Costeo-JUL26'!$B$9:$CQ$307,BO$1,0),0)*$G528</f>
        <v>0</v>
      </c>
      <c r="BP528" s="36">
        <f>IF($B528="P",VLOOKUP($E528,'[2]Costeo-JUL26'!$B$9:$CQ$307,BP$1,0),0)*$G528</f>
        <v>0</v>
      </c>
      <c r="BQ528" s="35">
        <f>IF($B528="P",VLOOKUP($E528,'[2]Costeo-JUL26'!$B$9:$CQ$307,BQ$1,0),0)</f>
        <v>0</v>
      </c>
      <c r="BR528" s="36">
        <f t="shared" si="272"/>
        <v>0</v>
      </c>
      <c r="BS528" s="36">
        <f t="shared" si="273"/>
        <v>0</v>
      </c>
      <c r="BT528" s="34">
        <f>IF($B528="P",VLOOKUP($E528,'[2]Costeo-JUL26'!$B$9:$CQ$307,BT$1,0),0)</f>
        <v>0</v>
      </c>
      <c r="BU528" s="16">
        <f>IF($B528="P",VLOOKUP($E528,'[2]Costeo-JUL26'!$B$9:$CQ$307,BU$1,0),0)*$G528</f>
        <v>0</v>
      </c>
      <c r="BV528" s="36">
        <f>IF($B528="P",VLOOKUP($E528,'[2]Costeo-JUL26'!$B$9:$CQ$307,BV$1,0),0)*$G528</f>
        <v>0</v>
      </c>
      <c r="BW528" s="35">
        <f>IF($B528="P",VLOOKUP($E528,'[2]Costeo-JUL26'!$B$9:$CQ$307,BW$1,0),0)</f>
        <v>0</v>
      </c>
      <c r="BX528" s="36">
        <f t="shared" si="274"/>
        <v>0</v>
      </c>
      <c r="BY528" s="36">
        <f t="shared" si="275"/>
        <v>0</v>
      </c>
      <c r="BZ528" s="34">
        <f>IF($B528="P",VLOOKUP($E528,'[2]Costeo-JUL26'!$B$9:$CQ$307,BZ$1,0),0)</f>
        <v>0</v>
      </c>
      <c r="CA528" s="16">
        <f>IF($B528="P",VLOOKUP($E528,'[2]Costeo-JUL26'!$B$9:$CQ$307,CA$1,0),0)*$G528</f>
        <v>0</v>
      </c>
      <c r="CB528" s="36">
        <f>IF($B528="P",VLOOKUP($E528,'[2]Costeo-JUL26'!$B$9:$CQ$307,CB$1,0),0)*$G528</f>
        <v>0</v>
      </c>
      <c r="CC528" s="35">
        <f>IF($B528="P",VLOOKUP($E528,'[2]Costeo-JUL26'!$B$9:$CQ$307,CC$1,0),0)</f>
        <v>0</v>
      </c>
      <c r="CD528" s="36">
        <f t="shared" si="276"/>
        <v>0</v>
      </c>
      <c r="CE528" s="36">
        <f t="shared" si="277"/>
        <v>0</v>
      </c>
      <c r="CF528" s="37">
        <f t="shared" si="249"/>
        <v>0</v>
      </c>
      <c r="CG528" s="36">
        <f>IF($B528="r",VLOOKUP($E528,'[2]Costeo-JUL26'!$B$9:$CQ$307,CG$1,0),0)*$G528</f>
        <v>3743358.9499999997</v>
      </c>
      <c r="CH528" s="35">
        <f>VLOOKUP($E528,'[2]TEORICOS (05.26)'!$A$8:$T$251,CH$1,0)</f>
        <v>0</v>
      </c>
      <c r="CI528" s="36">
        <f t="shared" si="278"/>
        <v>0</v>
      </c>
      <c r="CJ528" s="37">
        <f t="shared" si="279"/>
        <v>3743358.9499999997</v>
      </c>
      <c r="CM528" s="16">
        <f>SUMIFS('[1]Ajuste Inventario'!$I:$I,'[1]Ajuste Inventario'!$B:$B,E528,'[1]Ajuste Inventario'!$S:$S,D528)*-1</f>
        <v>2.4999999999999996</v>
      </c>
      <c r="CN528" s="36">
        <f t="shared" si="250"/>
        <v>17962.374999999996</v>
      </c>
      <c r="CP528" t="str">
        <f t="shared" si="251"/>
        <v>3206Org.Vtas Lobos</v>
      </c>
      <c r="CQ528" s="10">
        <f t="shared" si="252"/>
        <v>7184.95</v>
      </c>
    </row>
    <row r="529" spans="1:95" x14ac:dyDescent="0.25">
      <c r="A529" s="30">
        <v>46204</v>
      </c>
      <c r="B529" s="31" t="str">
        <f>VLOOKUP($E529,'[2]TEORICOS (05.26)'!$A$8:$T$251,B$1,0)</f>
        <v>R</v>
      </c>
      <c r="C529" s="32" t="str">
        <f>VLOOKUP($E529,'[2]TEORICOS (05.26)'!$A$8:$T$251,C$1,0)</f>
        <v>Monster</v>
      </c>
      <c r="D529" t="s">
        <v>226</v>
      </c>
      <c r="E529">
        <v>3208</v>
      </c>
      <c r="F529" t="s">
        <v>170</v>
      </c>
      <c r="G529" s="16">
        <v>62</v>
      </c>
      <c r="H529" s="16">
        <v>31</v>
      </c>
      <c r="I529" s="33">
        <v>813706.44000000064</v>
      </c>
      <c r="J529" s="33">
        <v>805375.7700000006</v>
      </c>
      <c r="K529" s="34">
        <f>IF($B529="P",VLOOKUP($E529,'[2]Costeo-JUL26'!$B$9:$CQ$307,K$1,0),0)</f>
        <v>0</v>
      </c>
      <c r="L529" s="35">
        <f>VLOOKUP($E529,'[2]TEORICOS (05.26)'!$A$8:$T$251,L$1,0)</f>
        <v>0</v>
      </c>
      <c r="M529" s="36">
        <f t="shared" si="253"/>
        <v>0</v>
      </c>
      <c r="N529" s="35">
        <f>IF($B529="P",VLOOKUP($E529,'[2]Costeo-JUL26'!$B$9:$CQ$307,N$1,0),0)</f>
        <v>0</v>
      </c>
      <c r="O529" s="36">
        <f t="shared" si="254"/>
        <v>0</v>
      </c>
      <c r="P529" s="36">
        <f>IF($B529="P",VLOOKUP($E529,'[2]Costeo-JUL26'!$B$9:$CQ$307,P$1,0),0)*H529</f>
        <v>0</v>
      </c>
      <c r="Q529" s="36">
        <f t="shared" si="255"/>
        <v>0</v>
      </c>
      <c r="R529" s="34">
        <f>IF($B529="P",VLOOKUP($E529,'[2]Costeo-JUL26'!$B$9:$CQ$307,R$1,0),0)</f>
        <v>0</v>
      </c>
      <c r="S529" s="16">
        <f>IF($B529="P",VLOOKUP($E529,'[2]Costeo-JUL26'!$B$9:$CQ$307,S$1,0),0)*$G529</f>
        <v>0</v>
      </c>
      <c r="T529" s="36">
        <f>IF($B529="P",VLOOKUP($E529,'[2]Costeo-JUL26'!$B$9:$CQ$307,T$1,0),0)*$G529</f>
        <v>0</v>
      </c>
      <c r="U529" s="35">
        <f>IF($B529="P",VLOOKUP($E529,'[2]Costeo-JUL26'!$B$9:$CQ$307,U$1,0),0)</f>
        <v>0</v>
      </c>
      <c r="V529" s="36">
        <f t="shared" si="256"/>
        <v>0</v>
      </c>
      <c r="W529" s="36">
        <f t="shared" si="257"/>
        <v>0</v>
      </c>
      <c r="X529" s="34">
        <f>IF($B529="P",VLOOKUP($E529,'[2]Costeo-JUL26'!$B$9:$CQ$307,X$1,0),0)</f>
        <v>0</v>
      </c>
      <c r="Y529" s="16">
        <f>IF($B529="P",VLOOKUP($E529,'[2]Costeo-JUL26'!$B$9:$CQ$307,Y$1,0),0)*$G529</f>
        <v>0</v>
      </c>
      <c r="Z529" s="36">
        <f>IF($B529="P",VLOOKUP($E529,'[2]Costeo-JUL26'!$B$9:$CQ$307,Z$1,0),0)*$G529</f>
        <v>0</v>
      </c>
      <c r="AA529" s="35">
        <f>IF($B529="P",VLOOKUP($E529,'[2]Costeo-JUL26'!$B$9:$CQ$307,AA$1,0),0)</f>
        <v>0</v>
      </c>
      <c r="AB529" s="36">
        <f t="shared" si="258"/>
        <v>0</v>
      </c>
      <c r="AC529" s="36">
        <f t="shared" si="259"/>
        <v>0</v>
      </c>
      <c r="AD529" s="34">
        <f>IF($B529="P",VLOOKUP($E529,'[2]Costeo-JUL26'!$B$9:$CQ$307,AD$1,0),0)</f>
        <v>0</v>
      </c>
      <c r="AE529" s="16">
        <f>IF($B529="P",VLOOKUP($E529,'[2]Costeo-JUL26'!$B$9:$CQ$307,AE$1,0),0)*$G529</f>
        <v>0</v>
      </c>
      <c r="AF529" s="36">
        <f>IF($B529="P",VLOOKUP($E529,'[2]Costeo-JUL26'!$B$9:$CQ$307,AF$1,0),0)*$G529</f>
        <v>0</v>
      </c>
      <c r="AG529" s="35">
        <f>IF($B529="P",VLOOKUP($E529,'[2]Costeo-JUL26'!$B$9:$CQ$307,AG$1,0),0)</f>
        <v>0</v>
      </c>
      <c r="AH529" s="36">
        <f t="shared" si="260"/>
        <v>0</v>
      </c>
      <c r="AI529" s="36">
        <f t="shared" si="261"/>
        <v>0</v>
      </c>
      <c r="AJ529" s="34">
        <f>IF($B529="P",VLOOKUP($E529,'[2]Costeo-JUL26'!$B$9:$CQ$307,AJ$1,0),0)</f>
        <v>0</v>
      </c>
      <c r="AK529" s="16">
        <f>IF($B529="P",VLOOKUP($E529,'[2]Costeo-JUL26'!$B$9:$CQ$307,AK$1,0),0)*$G529</f>
        <v>0</v>
      </c>
      <c r="AL529" s="36">
        <f>IF($B529="P",VLOOKUP($E529,'[2]Costeo-JUL26'!$B$9:$CQ$307,AL$1,0),0)*$G529</f>
        <v>0</v>
      </c>
      <c r="AM529" s="35">
        <f>IF($B529="P",VLOOKUP($E529,'[2]Costeo-JUL26'!$B$9:$CQ$307,AM$1,0),0)</f>
        <v>0</v>
      </c>
      <c r="AN529" s="36">
        <f t="shared" si="262"/>
        <v>0</v>
      </c>
      <c r="AO529" s="36">
        <f t="shared" si="263"/>
        <v>0</v>
      </c>
      <c r="AP529" s="34">
        <f>IF($B529="P",VLOOKUP($E529,'[2]Costeo-JUL26'!$B$9:$CQ$307,AP$1,0),0)</f>
        <v>0</v>
      </c>
      <c r="AQ529" s="16">
        <f>IF($B529="P",VLOOKUP($E529,'[2]Costeo-JUL26'!$B$9:$CQ$307,AQ$1,0),0)*$G529</f>
        <v>0</v>
      </c>
      <c r="AR529" s="36">
        <f>IF($B529="P",VLOOKUP($E529,'[2]Costeo-JUL26'!$B$9:$CQ$307,AR$1,0),0)*$G529</f>
        <v>0</v>
      </c>
      <c r="AS529" s="35">
        <f>IF($B529="P",VLOOKUP($E529,'[2]Costeo-JUL26'!$B$9:$CQ$307,AS$1,0),0)</f>
        <v>0</v>
      </c>
      <c r="AT529" s="36">
        <f t="shared" si="264"/>
        <v>0</v>
      </c>
      <c r="AU529" s="36">
        <f t="shared" si="265"/>
        <v>0</v>
      </c>
      <c r="AV529" s="34">
        <f>IF($B529="P",VLOOKUP($E529,'[2]Costeo-JUL26'!$B$9:$CQ$307,AV$1,0),0)</f>
        <v>0</v>
      </c>
      <c r="AW529" s="16">
        <f>IF($B529="P",VLOOKUP($E529,'[2]Costeo-JUL26'!$B$9:$CQ$307,AW$1,0),0)*$G529</f>
        <v>0</v>
      </c>
      <c r="AX529" s="36">
        <f>IF($B529="P",VLOOKUP($E529,'[2]Costeo-JUL26'!$B$9:$CQ$307,AX$1,0),0)*$G529</f>
        <v>0</v>
      </c>
      <c r="AY529" s="35">
        <f>IF($B529="P",VLOOKUP($E529,'[2]Costeo-JUL26'!$B$9:$CQ$307,AY$1,0),0)</f>
        <v>0</v>
      </c>
      <c r="AZ529" s="36">
        <f t="shared" si="266"/>
        <v>0</v>
      </c>
      <c r="BA529" s="36">
        <f t="shared" si="267"/>
        <v>0</v>
      </c>
      <c r="BB529" s="34">
        <f>IF($B529="P",VLOOKUP($E529,'[2]Costeo-JUL26'!$B$9:$CQ$307,BB$1,0),0)</f>
        <v>0</v>
      </c>
      <c r="BC529" s="16">
        <f>IF($B529="P",VLOOKUP($E529,'[2]Costeo-JUL26'!$B$9:$CQ$307,BC$1,0),0)*$G529</f>
        <v>0</v>
      </c>
      <c r="BD529" s="36">
        <f>IF($B529="P",VLOOKUP($E529,'[2]Costeo-JUL26'!$B$9:$CQ$307,BD$1,0),0)*$G529</f>
        <v>0</v>
      </c>
      <c r="BE529" s="35">
        <f>IF($B529="P",VLOOKUP($E529,'[2]Costeo-JUL26'!$B$9:$CQ$307,BE$1,0),0)</f>
        <v>0</v>
      </c>
      <c r="BF529" s="36">
        <f t="shared" si="268"/>
        <v>0</v>
      </c>
      <c r="BG529" s="36">
        <f t="shared" si="269"/>
        <v>0</v>
      </c>
      <c r="BH529" s="34">
        <f>IF($B529="P",VLOOKUP($E529,'[2]Costeo-JUL26'!$B$9:$CQ$307,BH$1,0),0)</f>
        <v>0</v>
      </c>
      <c r="BI529" s="16">
        <f>IF($B529="P",VLOOKUP($E529,'[2]Costeo-JUL26'!$B$9:$CQ$307,BI$1,0),0)*$G529</f>
        <v>0</v>
      </c>
      <c r="BJ529" s="36">
        <f>IF($B529="P",VLOOKUP($E529,'[2]Costeo-JUL26'!$B$9:$CQ$307,BJ$1,0),0)*$G529</f>
        <v>0</v>
      </c>
      <c r="BK529" s="35">
        <f>IF(BH529=910319,0,IF($B529="P",VLOOKUP($E529,'[2]Costeo-JUL26'!$B$9:$CQ$307,BK$1,0),0))</f>
        <v>0</v>
      </c>
      <c r="BL529" s="36">
        <f t="shared" si="270"/>
        <v>0</v>
      </c>
      <c r="BM529" s="36">
        <f t="shared" si="271"/>
        <v>0</v>
      </c>
      <c r="BN529" s="34">
        <f>IF($B529="P",VLOOKUP($E529,'[2]Costeo-JUL26'!$B$9:$CQ$307,BN$1,0),0)</f>
        <v>0</v>
      </c>
      <c r="BO529" s="16">
        <f>IF($B529="P",VLOOKUP($E529,'[2]Costeo-JUL26'!$B$9:$CQ$307,BO$1,0),0)*$G529</f>
        <v>0</v>
      </c>
      <c r="BP529" s="36">
        <f>IF($B529="P",VLOOKUP($E529,'[2]Costeo-JUL26'!$B$9:$CQ$307,BP$1,0),0)*$G529</f>
        <v>0</v>
      </c>
      <c r="BQ529" s="35">
        <f>IF($B529="P",VLOOKUP($E529,'[2]Costeo-JUL26'!$B$9:$CQ$307,BQ$1,0),0)</f>
        <v>0</v>
      </c>
      <c r="BR529" s="36">
        <f t="shared" si="272"/>
        <v>0</v>
      </c>
      <c r="BS529" s="36">
        <f t="shared" si="273"/>
        <v>0</v>
      </c>
      <c r="BT529" s="34">
        <f>IF($B529="P",VLOOKUP($E529,'[2]Costeo-JUL26'!$B$9:$CQ$307,BT$1,0),0)</f>
        <v>0</v>
      </c>
      <c r="BU529" s="16">
        <f>IF($B529="P",VLOOKUP($E529,'[2]Costeo-JUL26'!$B$9:$CQ$307,BU$1,0),0)*$G529</f>
        <v>0</v>
      </c>
      <c r="BV529" s="36">
        <f>IF($B529="P",VLOOKUP($E529,'[2]Costeo-JUL26'!$B$9:$CQ$307,BV$1,0),0)*$G529</f>
        <v>0</v>
      </c>
      <c r="BW529" s="35">
        <f>IF($B529="P",VLOOKUP($E529,'[2]Costeo-JUL26'!$B$9:$CQ$307,BW$1,0),0)</f>
        <v>0</v>
      </c>
      <c r="BX529" s="36">
        <f t="shared" si="274"/>
        <v>0</v>
      </c>
      <c r="BY529" s="36">
        <f t="shared" si="275"/>
        <v>0</v>
      </c>
      <c r="BZ529" s="34">
        <f>IF($B529="P",VLOOKUP($E529,'[2]Costeo-JUL26'!$B$9:$CQ$307,BZ$1,0),0)</f>
        <v>0</v>
      </c>
      <c r="CA529" s="16">
        <f>IF($B529="P",VLOOKUP($E529,'[2]Costeo-JUL26'!$B$9:$CQ$307,CA$1,0),0)*$G529</f>
        <v>0</v>
      </c>
      <c r="CB529" s="36">
        <f>IF($B529="P",VLOOKUP($E529,'[2]Costeo-JUL26'!$B$9:$CQ$307,CB$1,0),0)*$G529</f>
        <v>0</v>
      </c>
      <c r="CC529" s="35">
        <f>IF($B529="P",VLOOKUP($E529,'[2]Costeo-JUL26'!$B$9:$CQ$307,CC$1,0),0)</f>
        <v>0</v>
      </c>
      <c r="CD529" s="36">
        <f t="shared" si="276"/>
        <v>0</v>
      </c>
      <c r="CE529" s="36">
        <f t="shared" si="277"/>
        <v>0</v>
      </c>
      <c r="CF529" s="37">
        <f t="shared" si="249"/>
        <v>0</v>
      </c>
      <c r="CG529" s="36">
        <f>IF($B529="r",VLOOKUP($E529,'[2]Costeo-JUL26'!$B$9:$CQ$307,CG$1,0),0)*$G529</f>
        <v>458188.06</v>
      </c>
      <c r="CH529" s="35">
        <f>VLOOKUP($E529,'[2]TEORICOS (05.26)'!$A$8:$T$251,CH$1,0)</f>
        <v>0</v>
      </c>
      <c r="CI529" s="36">
        <f t="shared" si="278"/>
        <v>0</v>
      </c>
      <c r="CJ529" s="37">
        <f t="shared" si="279"/>
        <v>458188.06</v>
      </c>
      <c r="CM529" s="16">
        <f>SUMIFS('[1]Ajuste Inventario'!$I:$I,'[1]Ajuste Inventario'!$B:$B,E529,'[1]Ajuste Inventario'!$S:$S,D529)*-1</f>
        <v>1.1666666666666665</v>
      </c>
      <c r="CN529" s="36">
        <f t="shared" si="250"/>
        <v>8621.8183333333327</v>
      </c>
      <c r="CP529" t="str">
        <f t="shared" si="251"/>
        <v>3208Org.Vtas Lobos</v>
      </c>
      <c r="CQ529" s="10">
        <f t="shared" si="252"/>
        <v>7390.13</v>
      </c>
    </row>
    <row r="530" spans="1:95" x14ac:dyDescent="0.25">
      <c r="A530" s="30">
        <v>46204</v>
      </c>
      <c r="B530" s="31" t="str">
        <f>VLOOKUP($E530,'[2]TEORICOS (05.26)'!$A$8:$T$251,B$1,0)</f>
        <v>R</v>
      </c>
      <c r="C530" s="32" t="str">
        <f>VLOOKUP($E530,'[2]TEORICOS (05.26)'!$A$8:$T$251,C$1,0)</f>
        <v>Monster</v>
      </c>
      <c r="D530" t="s">
        <v>226</v>
      </c>
      <c r="E530">
        <v>3209</v>
      </c>
      <c r="F530" t="s">
        <v>171</v>
      </c>
      <c r="G530" s="16">
        <v>101</v>
      </c>
      <c r="H530" s="16">
        <v>50.5</v>
      </c>
      <c r="I530" s="33">
        <v>1331083.6699999995</v>
      </c>
      <c r="J530" s="33">
        <v>1322112.5199999996</v>
      </c>
      <c r="K530" s="34">
        <f>IF($B530="P",VLOOKUP($E530,'[2]Costeo-JUL26'!$B$9:$CQ$307,K$1,0),0)</f>
        <v>0</v>
      </c>
      <c r="L530" s="35">
        <f>VLOOKUP($E530,'[2]TEORICOS (05.26)'!$A$8:$T$251,L$1,0)</f>
        <v>0</v>
      </c>
      <c r="M530" s="36">
        <f t="shared" si="253"/>
        <v>0</v>
      </c>
      <c r="N530" s="35">
        <f>IF($B530="P",VLOOKUP($E530,'[2]Costeo-JUL26'!$B$9:$CQ$307,N$1,0),0)</f>
        <v>0</v>
      </c>
      <c r="O530" s="36">
        <f t="shared" si="254"/>
        <v>0</v>
      </c>
      <c r="P530" s="36">
        <f>IF($B530="P",VLOOKUP($E530,'[2]Costeo-JUL26'!$B$9:$CQ$307,P$1,0),0)*H530</f>
        <v>0</v>
      </c>
      <c r="Q530" s="36">
        <f t="shared" si="255"/>
        <v>0</v>
      </c>
      <c r="R530" s="34">
        <f>IF($B530="P",VLOOKUP($E530,'[2]Costeo-JUL26'!$B$9:$CQ$307,R$1,0),0)</f>
        <v>0</v>
      </c>
      <c r="S530" s="16">
        <f>IF($B530="P",VLOOKUP($E530,'[2]Costeo-JUL26'!$B$9:$CQ$307,S$1,0),0)*$G530</f>
        <v>0</v>
      </c>
      <c r="T530" s="36">
        <f>IF($B530="P",VLOOKUP($E530,'[2]Costeo-JUL26'!$B$9:$CQ$307,T$1,0),0)*$G530</f>
        <v>0</v>
      </c>
      <c r="U530" s="35">
        <f>IF($B530="P",VLOOKUP($E530,'[2]Costeo-JUL26'!$B$9:$CQ$307,U$1,0),0)</f>
        <v>0</v>
      </c>
      <c r="V530" s="36">
        <f t="shared" si="256"/>
        <v>0</v>
      </c>
      <c r="W530" s="36">
        <f t="shared" si="257"/>
        <v>0</v>
      </c>
      <c r="X530" s="34">
        <f>IF($B530="P",VLOOKUP($E530,'[2]Costeo-JUL26'!$B$9:$CQ$307,X$1,0),0)</f>
        <v>0</v>
      </c>
      <c r="Y530" s="16">
        <f>IF($B530="P",VLOOKUP($E530,'[2]Costeo-JUL26'!$B$9:$CQ$307,Y$1,0),0)*$G530</f>
        <v>0</v>
      </c>
      <c r="Z530" s="36">
        <f>IF($B530="P",VLOOKUP($E530,'[2]Costeo-JUL26'!$B$9:$CQ$307,Z$1,0),0)*$G530</f>
        <v>0</v>
      </c>
      <c r="AA530" s="35">
        <f>IF($B530="P",VLOOKUP($E530,'[2]Costeo-JUL26'!$B$9:$CQ$307,AA$1,0),0)</f>
        <v>0</v>
      </c>
      <c r="AB530" s="36">
        <f t="shared" si="258"/>
        <v>0</v>
      </c>
      <c r="AC530" s="36">
        <f t="shared" si="259"/>
        <v>0</v>
      </c>
      <c r="AD530" s="34">
        <f>IF($B530="P",VLOOKUP($E530,'[2]Costeo-JUL26'!$B$9:$CQ$307,AD$1,0),0)</f>
        <v>0</v>
      </c>
      <c r="AE530" s="16">
        <f>IF($B530="P",VLOOKUP($E530,'[2]Costeo-JUL26'!$B$9:$CQ$307,AE$1,0),0)*$G530</f>
        <v>0</v>
      </c>
      <c r="AF530" s="36">
        <f>IF($B530="P",VLOOKUP($E530,'[2]Costeo-JUL26'!$B$9:$CQ$307,AF$1,0),0)*$G530</f>
        <v>0</v>
      </c>
      <c r="AG530" s="35">
        <f>IF($B530="P",VLOOKUP($E530,'[2]Costeo-JUL26'!$B$9:$CQ$307,AG$1,0),0)</f>
        <v>0</v>
      </c>
      <c r="AH530" s="36">
        <f t="shared" si="260"/>
        <v>0</v>
      </c>
      <c r="AI530" s="36">
        <f t="shared" si="261"/>
        <v>0</v>
      </c>
      <c r="AJ530" s="34">
        <f>IF($B530="P",VLOOKUP($E530,'[2]Costeo-JUL26'!$B$9:$CQ$307,AJ$1,0),0)</f>
        <v>0</v>
      </c>
      <c r="AK530" s="16">
        <f>IF($B530="P",VLOOKUP($E530,'[2]Costeo-JUL26'!$B$9:$CQ$307,AK$1,0),0)*$G530</f>
        <v>0</v>
      </c>
      <c r="AL530" s="36">
        <f>IF($B530="P",VLOOKUP($E530,'[2]Costeo-JUL26'!$B$9:$CQ$307,AL$1,0),0)*$G530</f>
        <v>0</v>
      </c>
      <c r="AM530" s="35">
        <f>IF($B530="P",VLOOKUP($E530,'[2]Costeo-JUL26'!$B$9:$CQ$307,AM$1,0),0)</f>
        <v>0</v>
      </c>
      <c r="AN530" s="36">
        <f t="shared" si="262"/>
        <v>0</v>
      </c>
      <c r="AO530" s="36">
        <f t="shared" si="263"/>
        <v>0</v>
      </c>
      <c r="AP530" s="34">
        <f>IF($B530="P",VLOOKUP($E530,'[2]Costeo-JUL26'!$B$9:$CQ$307,AP$1,0),0)</f>
        <v>0</v>
      </c>
      <c r="AQ530" s="16">
        <f>IF($B530="P",VLOOKUP($E530,'[2]Costeo-JUL26'!$B$9:$CQ$307,AQ$1,0),0)*$G530</f>
        <v>0</v>
      </c>
      <c r="AR530" s="36">
        <f>IF($B530="P",VLOOKUP($E530,'[2]Costeo-JUL26'!$B$9:$CQ$307,AR$1,0),0)*$G530</f>
        <v>0</v>
      </c>
      <c r="AS530" s="35">
        <f>IF($B530="P",VLOOKUP($E530,'[2]Costeo-JUL26'!$B$9:$CQ$307,AS$1,0),0)</f>
        <v>0</v>
      </c>
      <c r="AT530" s="36">
        <f t="shared" si="264"/>
        <v>0</v>
      </c>
      <c r="AU530" s="36">
        <f t="shared" si="265"/>
        <v>0</v>
      </c>
      <c r="AV530" s="34">
        <f>IF($B530="P",VLOOKUP($E530,'[2]Costeo-JUL26'!$B$9:$CQ$307,AV$1,0),0)</f>
        <v>0</v>
      </c>
      <c r="AW530" s="16">
        <f>IF($B530="P",VLOOKUP($E530,'[2]Costeo-JUL26'!$B$9:$CQ$307,AW$1,0),0)*$G530</f>
        <v>0</v>
      </c>
      <c r="AX530" s="36">
        <f>IF($B530="P",VLOOKUP($E530,'[2]Costeo-JUL26'!$B$9:$CQ$307,AX$1,0),0)*$G530</f>
        <v>0</v>
      </c>
      <c r="AY530" s="35">
        <f>IF($B530="P",VLOOKUP($E530,'[2]Costeo-JUL26'!$B$9:$CQ$307,AY$1,0),0)</f>
        <v>0</v>
      </c>
      <c r="AZ530" s="36">
        <f t="shared" si="266"/>
        <v>0</v>
      </c>
      <c r="BA530" s="36">
        <f t="shared" si="267"/>
        <v>0</v>
      </c>
      <c r="BB530" s="34">
        <f>IF($B530="P",VLOOKUP($E530,'[2]Costeo-JUL26'!$B$9:$CQ$307,BB$1,0),0)</f>
        <v>0</v>
      </c>
      <c r="BC530" s="16">
        <f>IF($B530="P",VLOOKUP($E530,'[2]Costeo-JUL26'!$B$9:$CQ$307,BC$1,0),0)*$G530</f>
        <v>0</v>
      </c>
      <c r="BD530" s="36">
        <f>IF($B530="P",VLOOKUP($E530,'[2]Costeo-JUL26'!$B$9:$CQ$307,BD$1,0),0)*$G530</f>
        <v>0</v>
      </c>
      <c r="BE530" s="35">
        <f>IF($B530="P",VLOOKUP($E530,'[2]Costeo-JUL26'!$B$9:$CQ$307,BE$1,0),0)</f>
        <v>0</v>
      </c>
      <c r="BF530" s="36">
        <f t="shared" si="268"/>
        <v>0</v>
      </c>
      <c r="BG530" s="36">
        <f t="shared" si="269"/>
        <v>0</v>
      </c>
      <c r="BH530" s="34">
        <f>IF($B530="P",VLOOKUP($E530,'[2]Costeo-JUL26'!$B$9:$CQ$307,BH$1,0),0)</f>
        <v>0</v>
      </c>
      <c r="BI530" s="16">
        <f>IF($B530="P",VLOOKUP($E530,'[2]Costeo-JUL26'!$B$9:$CQ$307,BI$1,0),0)*$G530</f>
        <v>0</v>
      </c>
      <c r="BJ530" s="36">
        <f>IF($B530="P",VLOOKUP($E530,'[2]Costeo-JUL26'!$B$9:$CQ$307,BJ$1,0),0)*$G530</f>
        <v>0</v>
      </c>
      <c r="BK530" s="35">
        <f>IF(BH530=910319,0,IF($B530="P",VLOOKUP($E530,'[2]Costeo-JUL26'!$B$9:$CQ$307,BK$1,0),0))</f>
        <v>0</v>
      </c>
      <c r="BL530" s="36">
        <f t="shared" si="270"/>
        <v>0</v>
      </c>
      <c r="BM530" s="36">
        <f t="shared" si="271"/>
        <v>0</v>
      </c>
      <c r="BN530" s="34">
        <f>IF($B530="P",VLOOKUP($E530,'[2]Costeo-JUL26'!$B$9:$CQ$307,BN$1,0),0)</f>
        <v>0</v>
      </c>
      <c r="BO530" s="16">
        <f>IF($B530="P",VLOOKUP($E530,'[2]Costeo-JUL26'!$B$9:$CQ$307,BO$1,0),0)*$G530</f>
        <v>0</v>
      </c>
      <c r="BP530" s="36">
        <f>IF($B530="P",VLOOKUP($E530,'[2]Costeo-JUL26'!$B$9:$CQ$307,BP$1,0),0)*$G530</f>
        <v>0</v>
      </c>
      <c r="BQ530" s="35">
        <f>IF($B530="P",VLOOKUP($E530,'[2]Costeo-JUL26'!$B$9:$CQ$307,BQ$1,0),0)</f>
        <v>0</v>
      </c>
      <c r="BR530" s="36">
        <f t="shared" si="272"/>
        <v>0</v>
      </c>
      <c r="BS530" s="36">
        <f t="shared" si="273"/>
        <v>0</v>
      </c>
      <c r="BT530" s="34">
        <f>IF($B530="P",VLOOKUP($E530,'[2]Costeo-JUL26'!$B$9:$CQ$307,BT$1,0),0)</f>
        <v>0</v>
      </c>
      <c r="BU530" s="16">
        <f>IF($B530="P",VLOOKUP($E530,'[2]Costeo-JUL26'!$B$9:$CQ$307,BU$1,0),0)*$G530</f>
        <v>0</v>
      </c>
      <c r="BV530" s="36">
        <f>IF($B530="P",VLOOKUP($E530,'[2]Costeo-JUL26'!$B$9:$CQ$307,BV$1,0),0)*$G530</f>
        <v>0</v>
      </c>
      <c r="BW530" s="35">
        <f>IF($B530="P",VLOOKUP($E530,'[2]Costeo-JUL26'!$B$9:$CQ$307,BW$1,0),0)</f>
        <v>0</v>
      </c>
      <c r="BX530" s="36">
        <f t="shared" si="274"/>
        <v>0</v>
      </c>
      <c r="BY530" s="36">
        <f t="shared" si="275"/>
        <v>0</v>
      </c>
      <c r="BZ530" s="34">
        <f>IF($B530="P",VLOOKUP($E530,'[2]Costeo-JUL26'!$B$9:$CQ$307,BZ$1,0),0)</f>
        <v>0</v>
      </c>
      <c r="CA530" s="16">
        <f>IF($B530="P",VLOOKUP($E530,'[2]Costeo-JUL26'!$B$9:$CQ$307,CA$1,0),0)*$G530</f>
        <v>0</v>
      </c>
      <c r="CB530" s="36">
        <f>IF($B530="P",VLOOKUP($E530,'[2]Costeo-JUL26'!$B$9:$CQ$307,CB$1,0),0)*$G530</f>
        <v>0</v>
      </c>
      <c r="CC530" s="35">
        <f>IF($B530="P",VLOOKUP($E530,'[2]Costeo-JUL26'!$B$9:$CQ$307,CC$1,0),0)</f>
        <v>0</v>
      </c>
      <c r="CD530" s="36">
        <f t="shared" si="276"/>
        <v>0</v>
      </c>
      <c r="CE530" s="36">
        <f t="shared" si="277"/>
        <v>0</v>
      </c>
      <c r="CF530" s="37">
        <f t="shared" si="249"/>
        <v>0</v>
      </c>
      <c r="CG530" s="36">
        <f>IF($B530="r",VLOOKUP($E530,'[2]Costeo-JUL26'!$B$9:$CQ$307,CG$1,0),0)*$G530</f>
        <v>729218.99</v>
      </c>
      <c r="CH530" s="35">
        <f>VLOOKUP($E530,'[2]TEORICOS (05.26)'!$A$8:$T$251,CH$1,0)</f>
        <v>0</v>
      </c>
      <c r="CI530" s="36">
        <f t="shared" si="278"/>
        <v>0</v>
      </c>
      <c r="CJ530" s="37">
        <f t="shared" si="279"/>
        <v>729218.99</v>
      </c>
      <c r="CM530" s="16">
        <f>SUMIFS('[1]Ajuste Inventario'!$I:$I,'[1]Ajuste Inventario'!$B:$B,E530,'[1]Ajuste Inventario'!$S:$S,D530)*-1</f>
        <v>0.33333333333333331</v>
      </c>
      <c r="CN530" s="36">
        <f t="shared" si="250"/>
        <v>2406.663333333333</v>
      </c>
      <c r="CP530" t="str">
        <f t="shared" si="251"/>
        <v>3209Org.Vtas Lobos</v>
      </c>
      <c r="CQ530" s="10">
        <f t="shared" si="252"/>
        <v>7219.9899999999989</v>
      </c>
    </row>
    <row r="531" spans="1:95" x14ac:dyDescent="0.25">
      <c r="A531" s="30">
        <v>46204</v>
      </c>
      <c r="B531" s="31" t="str">
        <f>VLOOKUP($E531,'[2]TEORICOS (05.26)'!$A$8:$T$251,B$1,0)</f>
        <v>R</v>
      </c>
      <c r="C531" s="32" t="str">
        <f>VLOOKUP($E531,'[2]TEORICOS (05.26)'!$A$8:$T$251,C$1,0)</f>
        <v>Monster</v>
      </c>
      <c r="D531" t="s">
        <v>226</v>
      </c>
      <c r="E531">
        <v>3210</v>
      </c>
      <c r="F531" t="s">
        <v>172</v>
      </c>
      <c r="G531" s="16">
        <v>96</v>
      </c>
      <c r="H531" s="16">
        <v>48</v>
      </c>
      <c r="I531" s="33">
        <v>1270312.2099999988</v>
      </c>
      <c r="J531" s="33">
        <v>1258724.1799999988</v>
      </c>
      <c r="K531" s="34">
        <f>IF($B531="P",VLOOKUP($E531,'[2]Costeo-JUL26'!$B$9:$CQ$307,K$1,0),0)</f>
        <v>0</v>
      </c>
      <c r="L531" s="35">
        <f>VLOOKUP($E531,'[2]TEORICOS (05.26)'!$A$8:$T$251,L$1,0)</f>
        <v>0</v>
      </c>
      <c r="M531" s="36">
        <f t="shared" si="253"/>
        <v>0</v>
      </c>
      <c r="N531" s="35">
        <f>IF($B531="P",VLOOKUP($E531,'[2]Costeo-JUL26'!$B$9:$CQ$307,N$1,0),0)</f>
        <v>0</v>
      </c>
      <c r="O531" s="36">
        <f t="shared" si="254"/>
        <v>0</v>
      </c>
      <c r="P531" s="36">
        <f>IF($B531="P",VLOOKUP($E531,'[2]Costeo-JUL26'!$B$9:$CQ$307,P$1,0),0)*H531</f>
        <v>0</v>
      </c>
      <c r="Q531" s="36">
        <f t="shared" si="255"/>
        <v>0</v>
      </c>
      <c r="R531" s="34">
        <f>IF($B531="P",VLOOKUP($E531,'[2]Costeo-JUL26'!$B$9:$CQ$307,R$1,0),0)</f>
        <v>0</v>
      </c>
      <c r="S531" s="16">
        <f>IF($B531="P",VLOOKUP($E531,'[2]Costeo-JUL26'!$B$9:$CQ$307,S$1,0),0)*$G531</f>
        <v>0</v>
      </c>
      <c r="T531" s="36">
        <f>IF($B531="P",VLOOKUP($E531,'[2]Costeo-JUL26'!$B$9:$CQ$307,T$1,0),0)*$G531</f>
        <v>0</v>
      </c>
      <c r="U531" s="35">
        <f>IF($B531="P",VLOOKUP($E531,'[2]Costeo-JUL26'!$B$9:$CQ$307,U$1,0),0)</f>
        <v>0</v>
      </c>
      <c r="V531" s="36">
        <f t="shared" si="256"/>
        <v>0</v>
      </c>
      <c r="W531" s="36">
        <f t="shared" si="257"/>
        <v>0</v>
      </c>
      <c r="X531" s="34">
        <f>IF($B531="P",VLOOKUP($E531,'[2]Costeo-JUL26'!$B$9:$CQ$307,X$1,0),0)</f>
        <v>0</v>
      </c>
      <c r="Y531" s="16">
        <f>IF($B531="P",VLOOKUP($E531,'[2]Costeo-JUL26'!$B$9:$CQ$307,Y$1,0),0)*$G531</f>
        <v>0</v>
      </c>
      <c r="Z531" s="36">
        <f>IF($B531="P",VLOOKUP($E531,'[2]Costeo-JUL26'!$B$9:$CQ$307,Z$1,0),0)*$G531</f>
        <v>0</v>
      </c>
      <c r="AA531" s="35">
        <f>IF($B531="P",VLOOKUP($E531,'[2]Costeo-JUL26'!$B$9:$CQ$307,AA$1,0),0)</f>
        <v>0</v>
      </c>
      <c r="AB531" s="36">
        <f t="shared" si="258"/>
        <v>0</v>
      </c>
      <c r="AC531" s="36">
        <f t="shared" si="259"/>
        <v>0</v>
      </c>
      <c r="AD531" s="34">
        <f>IF($B531="P",VLOOKUP($E531,'[2]Costeo-JUL26'!$B$9:$CQ$307,AD$1,0),0)</f>
        <v>0</v>
      </c>
      <c r="AE531" s="16">
        <f>IF($B531="P",VLOOKUP($E531,'[2]Costeo-JUL26'!$B$9:$CQ$307,AE$1,0),0)*$G531</f>
        <v>0</v>
      </c>
      <c r="AF531" s="36">
        <f>IF($B531="P",VLOOKUP($E531,'[2]Costeo-JUL26'!$B$9:$CQ$307,AF$1,0),0)*$G531</f>
        <v>0</v>
      </c>
      <c r="AG531" s="35">
        <f>IF($B531="P",VLOOKUP($E531,'[2]Costeo-JUL26'!$B$9:$CQ$307,AG$1,0),0)</f>
        <v>0</v>
      </c>
      <c r="AH531" s="36">
        <f t="shared" si="260"/>
        <v>0</v>
      </c>
      <c r="AI531" s="36">
        <f t="shared" si="261"/>
        <v>0</v>
      </c>
      <c r="AJ531" s="34">
        <f>IF($B531="P",VLOOKUP($E531,'[2]Costeo-JUL26'!$B$9:$CQ$307,AJ$1,0),0)</f>
        <v>0</v>
      </c>
      <c r="AK531" s="16">
        <f>IF($B531="P",VLOOKUP($E531,'[2]Costeo-JUL26'!$B$9:$CQ$307,AK$1,0),0)*$G531</f>
        <v>0</v>
      </c>
      <c r="AL531" s="36">
        <f>IF($B531="P",VLOOKUP($E531,'[2]Costeo-JUL26'!$B$9:$CQ$307,AL$1,0),0)*$G531</f>
        <v>0</v>
      </c>
      <c r="AM531" s="35">
        <f>IF($B531="P",VLOOKUP($E531,'[2]Costeo-JUL26'!$B$9:$CQ$307,AM$1,0),0)</f>
        <v>0</v>
      </c>
      <c r="AN531" s="36">
        <f t="shared" si="262"/>
        <v>0</v>
      </c>
      <c r="AO531" s="36">
        <f t="shared" si="263"/>
        <v>0</v>
      </c>
      <c r="AP531" s="34">
        <f>IF($B531="P",VLOOKUP($E531,'[2]Costeo-JUL26'!$B$9:$CQ$307,AP$1,0),0)</f>
        <v>0</v>
      </c>
      <c r="AQ531" s="16">
        <f>IF($B531="P",VLOOKUP($E531,'[2]Costeo-JUL26'!$B$9:$CQ$307,AQ$1,0),0)*$G531</f>
        <v>0</v>
      </c>
      <c r="AR531" s="36">
        <f>IF($B531="P",VLOOKUP($E531,'[2]Costeo-JUL26'!$B$9:$CQ$307,AR$1,0),0)*$G531</f>
        <v>0</v>
      </c>
      <c r="AS531" s="35">
        <f>IF($B531="P",VLOOKUP($E531,'[2]Costeo-JUL26'!$B$9:$CQ$307,AS$1,0),0)</f>
        <v>0</v>
      </c>
      <c r="AT531" s="36">
        <f t="shared" si="264"/>
        <v>0</v>
      </c>
      <c r="AU531" s="36">
        <f t="shared" si="265"/>
        <v>0</v>
      </c>
      <c r="AV531" s="34">
        <f>IF($B531="P",VLOOKUP($E531,'[2]Costeo-JUL26'!$B$9:$CQ$307,AV$1,0),0)</f>
        <v>0</v>
      </c>
      <c r="AW531" s="16">
        <f>IF($B531="P",VLOOKUP($E531,'[2]Costeo-JUL26'!$B$9:$CQ$307,AW$1,0),0)*$G531</f>
        <v>0</v>
      </c>
      <c r="AX531" s="36">
        <f>IF($B531="P",VLOOKUP($E531,'[2]Costeo-JUL26'!$B$9:$CQ$307,AX$1,0),0)*$G531</f>
        <v>0</v>
      </c>
      <c r="AY531" s="35">
        <f>IF($B531="P",VLOOKUP($E531,'[2]Costeo-JUL26'!$B$9:$CQ$307,AY$1,0),0)</f>
        <v>0</v>
      </c>
      <c r="AZ531" s="36">
        <f t="shared" si="266"/>
        <v>0</v>
      </c>
      <c r="BA531" s="36">
        <f t="shared" si="267"/>
        <v>0</v>
      </c>
      <c r="BB531" s="34">
        <f>IF($B531="P",VLOOKUP($E531,'[2]Costeo-JUL26'!$B$9:$CQ$307,BB$1,0),0)</f>
        <v>0</v>
      </c>
      <c r="BC531" s="16">
        <f>IF($B531="P",VLOOKUP($E531,'[2]Costeo-JUL26'!$B$9:$CQ$307,BC$1,0),0)*$G531</f>
        <v>0</v>
      </c>
      <c r="BD531" s="36">
        <f>IF($B531="P",VLOOKUP($E531,'[2]Costeo-JUL26'!$B$9:$CQ$307,BD$1,0),0)*$G531</f>
        <v>0</v>
      </c>
      <c r="BE531" s="35">
        <f>IF($B531="P",VLOOKUP($E531,'[2]Costeo-JUL26'!$B$9:$CQ$307,BE$1,0),0)</f>
        <v>0</v>
      </c>
      <c r="BF531" s="36">
        <f t="shared" si="268"/>
        <v>0</v>
      </c>
      <c r="BG531" s="36">
        <f t="shared" si="269"/>
        <v>0</v>
      </c>
      <c r="BH531" s="34">
        <f>IF($B531="P",VLOOKUP($E531,'[2]Costeo-JUL26'!$B$9:$CQ$307,BH$1,0),0)</f>
        <v>0</v>
      </c>
      <c r="BI531" s="16">
        <f>IF($B531="P",VLOOKUP($E531,'[2]Costeo-JUL26'!$B$9:$CQ$307,BI$1,0),0)*$G531</f>
        <v>0</v>
      </c>
      <c r="BJ531" s="36">
        <f>IF($B531="P",VLOOKUP($E531,'[2]Costeo-JUL26'!$B$9:$CQ$307,BJ$1,0),0)*$G531</f>
        <v>0</v>
      </c>
      <c r="BK531" s="35">
        <f>IF(BH531=910319,0,IF($B531="P",VLOOKUP($E531,'[2]Costeo-JUL26'!$B$9:$CQ$307,BK$1,0),0))</f>
        <v>0</v>
      </c>
      <c r="BL531" s="36">
        <f t="shared" si="270"/>
        <v>0</v>
      </c>
      <c r="BM531" s="36">
        <f t="shared" si="271"/>
        <v>0</v>
      </c>
      <c r="BN531" s="34">
        <f>IF($B531="P",VLOOKUP($E531,'[2]Costeo-JUL26'!$B$9:$CQ$307,BN$1,0),0)</f>
        <v>0</v>
      </c>
      <c r="BO531" s="16">
        <f>IF($B531="P",VLOOKUP($E531,'[2]Costeo-JUL26'!$B$9:$CQ$307,BO$1,0),0)*$G531</f>
        <v>0</v>
      </c>
      <c r="BP531" s="36">
        <f>IF($B531="P",VLOOKUP($E531,'[2]Costeo-JUL26'!$B$9:$CQ$307,BP$1,0),0)*$G531</f>
        <v>0</v>
      </c>
      <c r="BQ531" s="35">
        <f>IF($B531="P",VLOOKUP($E531,'[2]Costeo-JUL26'!$B$9:$CQ$307,BQ$1,0),0)</f>
        <v>0</v>
      </c>
      <c r="BR531" s="36">
        <f t="shared" si="272"/>
        <v>0</v>
      </c>
      <c r="BS531" s="36">
        <f t="shared" si="273"/>
        <v>0</v>
      </c>
      <c r="BT531" s="34">
        <f>IF($B531="P",VLOOKUP($E531,'[2]Costeo-JUL26'!$B$9:$CQ$307,BT$1,0),0)</f>
        <v>0</v>
      </c>
      <c r="BU531" s="16">
        <f>IF($B531="P",VLOOKUP($E531,'[2]Costeo-JUL26'!$B$9:$CQ$307,BU$1,0),0)*$G531</f>
        <v>0</v>
      </c>
      <c r="BV531" s="36">
        <f>IF($B531="P",VLOOKUP($E531,'[2]Costeo-JUL26'!$B$9:$CQ$307,BV$1,0),0)*$G531</f>
        <v>0</v>
      </c>
      <c r="BW531" s="35">
        <f>IF($B531="P",VLOOKUP($E531,'[2]Costeo-JUL26'!$B$9:$CQ$307,BW$1,0),0)</f>
        <v>0</v>
      </c>
      <c r="BX531" s="36">
        <f t="shared" si="274"/>
        <v>0</v>
      </c>
      <c r="BY531" s="36">
        <f t="shared" si="275"/>
        <v>0</v>
      </c>
      <c r="BZ531" s="34">
        <f>IF($B531="P",VLOOKUP($E531,'[2]Costeo-JUL26'!$B$9:$CQ$307,BZ$1,0),0)</f>
        <v>0</v>
      </c>
      <c r="CA531" s="16">
        <f>IF($B531="P",VLOOKUP($E531,'[2]Costeo-JUL26'!$B$9:$CQ$307,CA$1,0),0)*$G531</f>
        <v>0</v>
      </c>
      <c r="CB531" s="36">
        <f>IF($B531="P",VLOOKUP($E531,'[2]Costeo-JUL26'!$B$9:$CQ$307,CB$1,0),0)*$G531</f>
        <v>0</v>
      </c>
      <c r="CC531" s="35">
        <f>IF($B531="P",VLOOKUP($E531,'[2]Costeo-JUL26'!$B$9:$CQ$307,CC$1,0),0)</f>
        <v>0</v>
      </c>
      <c r="CD531" s="36">
        <f t="shared" si="276"/>
        <v>0</v>
      </c>
      <c r="CE531" s="36">
        <f t="shared" si="277"/>
        <v>0</v>
      </c>
      <c r="CF531" s="37">
        <f t="shared" si="249"/>
        <v>0</v>
      </c>
      <c r="CG531" s="36">
        <f>IF($B531="r",VLOOKUP($E531,'[2]Costeo-JUL26'!$B$9:$CQ$307,CG$1,0),0)*$G531</f>
        <v>692209.92</v>
      </c>
      <c r="CH531" s="35">
        <f>VLOOKUP($E531,'[2]TEORICOS (05.26)'!$A$8:$T$251,CH$1,0)</f>
        <v>0</v>
      </c>
      <c r="CI531" s="36">
        <f t="shared" si="278"/>
        <v>0</v>
      </c>
      <c r="CJ531" s="37">
        <f t="shared" si="279"/>
        <v>692209.92</v>
      </c>
      <c r="CM531" s="16">
        <f>SUMIFS('[1]Ajuste Inventario'!$I:$I,'[1]Ajuste Inventario'!$B:$B,E531,'[1]Ajuste Inventario'!$S:$S,D531)*-1</f>
        <v>-2</v>
      </c>
      <c r="CN531" s="36">
        <f t="shared" si="250"/>
        <v>-14421.04</v>
      </c>
      <c r="CP531" t="str">
        <f t="shared" si="251"/>
        <v>3210Org.Vtas Lobos</v>
      </c>
      <c r="CQ531" s="10">
        <f t="shared" si="252"/>
        <v>7210.52</v>
      </c>
    </row>
    <row r="532" spans="1:95" x14ac:dyDescent="0.25">
      <c r="A532" s="30">
        <v>46204</v>
      </c>
      <c r="B532" s="31" t="str">
        <f>VLOOKUP($E532,'[2]TEORICOS (05.26)'!$A$8:$T$251,B$1,0)</f>
        <v>R</v>
      </c>
      <c r="C532" s="32" t="str">
        <f>VLOOKUP($E532,'[2]TEORICOS (05.26)'!$A$8:$T$251,C$1,0)</f>
        <v>Monster</v>
      </c>
      <c r="D532" t="s">
        <v>226</v>
      </c>
      <c r="E532">
        <v>3211</v>
      </c>
      <c r="F532" t="s">
        <v>173</v>
      </c>
      <c r="G532" s="16">
        <v>738</v>
      </c>
      <c r="H532" s="16">
        <v>369</v>
      </c>
      <c r="I532" s="33">
        <v>9794561.620000001</v>
      </c>
      <c r="J532" s="33">
        <v>9700527.5499999989</v>
      </c>
      <c r="K532" s="34">
        <f>IF($B532="P",VLOOKUP($E532,'[2]Costeo-JUL26'!$B$9:$CQ$307,K$1,0),0)</f>
        <v>0</v>
      </c>
      <c r="L532" s="35">
        <f>VLOOKUP($E532,'[2]TEORICOS (05.26)'!$A$8:$T$251,L$1,0)</f>
        <v>0</v>
      </c>
      <c r="M532" s="36">
        <f t="shared" si="253"/>
        <v>0</v>
      </c>
      <c r="N532" s="35">
        <f>IF($B532="P",VLOOKUP($E532,'[2]Costeo-JUL26'!$B$9:$CQ$307,N$1,0),0)</f>
        <v>0</v>
      </c>
      <c r="O532" s="36">
        <f t="shared" si="254"/>
        <v>0</v>
      </c>
      <c r="P532" s="36">
        <f>IF($B532="P",VLOOKUP($E532,'[2]Costeo-JUL26'!$B$9:$CQ$307,P$1,0),0)*H532</f>
        <v>0</v>
      </c>
      <c r="Q532" s="36">
        <f t="shared" si="255"/>
        <v>0</v>
      </c>
      <c r="R532" s="34">
        <f>IF($B532="P",VLOOKUP($E532,'[2]Costeo-JUL26'!$B$9:$CQ$307,R$1,0),0)</f>
        <v>0</v>
      </c>
      <c r="S532" s="16">
        <f>IF($B532="P",VLOOKUP($E532,'[2]Costeo-JUL26'!$B$9:$CQ$307,S$1,0),0)*$G532</f>
        <v>0</v>
      </c>
      <c r="T532" s="36">
        <f>IF($B532="P",VLOOKUP($E532,'[2]Costeo-JUL26'!$B$9:$CQ$307,T$1,0),0)*$G532</f>
        <v>0</v>
      </c>
      <c r="U532" s="35">
        <f>IF($B532="P",VLOOKUP($E532,'[2]Costeo-JUL26'!$B$9:$CQ$307,U$1,0),0)</f>
        <v>0</v>
      </c>
      <c r="V532" s="36">
        <f t="shared" si="256"/>
        <v>0</v>
      </c>
      <c r="W532" s="36">
        <f t="shared" si="257"/>
        <v>0</v>
      </c>
      <c r="X532" s="34">
        <f>IF($B532="P",VLOOKUP($E532,'[2]Costeo-JUL26'!$B$9:$CQ$307,X$1,0),0)</f>
        <v>0</v>
      </c>
      <c r="Y532" s="16">
        <f>IF($B532="P",VLOOKUP($E532,'[2]Costeo-JUL26'!$B$9:$CQ$307,Y$1,0),0)*$G532</f>
        <v>0</v>
      </c>
      <c r="Z532" s="36">
        <f>IF($B532="P",VLOOKUP($E532,'[2]Costeo-JUL26'!$B$9:$CQ$307,Z$1,0),0)*$G532</f>
        <v>0</v>
      </c>
      <c r="AA532" s="35">
        <f>IF($B532="P",VLOOKUP($E532,'[2]Costeo-JUL26'!$B$9:$CQ$307,AA$1,0),0)</f>
        <v>0</v>
      </c>
      <c r="AB532" s="36">
        <f t="shared" si="258"/>
        <v>0</v>
      </c>
      <c r="AC532" s="36">
        <f t="shared" si="259"/>
        <v>0</v>
      </c>
      <c r="AD532" s="34">
        <f>IF($B532="P",VLOOKUP($E532,'[2]Costeo-JUL26'!$B$9:$CQ$307,AD$1,0),0)</f>
        <v>0</v>
      </c>
      <c r="AE532" s="16">
        <f>IF($B532="P",VLOOKUP($E532,'[2]Costeo-JUL26'!$B$9:$CQ$307,AE$1,0),0)*$G532</f>
        <v>0</v>
      </c>
      <c r="AF532" s="36">
        <f>IF($B532="P",VLOOKUP($E532,'[2]Costeo-JUL26'!$B$9:$CQ$307,AF$1,0),0)*$G532</f>
        <v>0</v>
      </c>
      <c r="AG532" s="35">
        <f>IF($B532="P",VLOOKUP($E532,'[2]Costeo-JUL26'!$B$9:$CQ$307,AG$1,0),0)</f>
        <v>0</v>
      </c>
      <c r="AH532" s="36">
        <f t="shared" si="260"/>
        <v>0</v>
      </c>
      <c r="AI532" s="36">
        <f t="shared" si="261"/>
        <v>0</v>
      </c>
      <c r="AJ532" s="34">
        <f>IF($B532="P",VLOOKUP($E532,'[2]Costeo-JUL26'!$B$9:$CQ$307,AJ$1,0),0)</f>
        <v>0</v>
      </c>
      <c r="AK532" s="16">
        <f>IF($B532="P",VLOOKUP($E532,'[2]Costeo-JUL26'!$B$9:$CQ$307,AK$1,0),0)*$G532</f>
        <v>0</v>
      </c>
      <c r="AL532" s="36">
        <f>IF($B532="P",VLOOKUP($E532,'[2]Costeo-JUL26'!$B$9:$CQ$307,AL$1,0),0)*$G532</f>
        <v>0</v>
      </c>
      <c r="AM532" s="35">
        <f>IF($B532="P",VLOOKUP($E532,'[2]Costeo-JUL26'!$B$9:$CQ$307,AM$1,0),0)</f>
        <v>0</v>
      </c>
      <c r="AN532" s="36">
        <f t="shared" si="262"/>
        <v>0</v>
      </c>
      <c r="AO532" s="36">
        <f t="shared" si="263"/>
        <v>0</v>
      </c>
      <c r="AP532" s="34">
        <f>IF($B532="P",VLOOKUP($E532,'[2]Costeo-JUL26'!$B$9:$CQ$307,AP$1,0),0)</f>
        <v>0</v>
      </c>
      <c r="AQ532" s="16">
        <f>IF($B532="P",VLOOKUP($E532,'[2]Costeo-JUL26'!$B$9:$CQ$307,AQ$1,0),0)*$G532</f>
        <v>0</v>
      </c>
      <c r="AR532" s="36">
        <f>IF($B532="P",VLOOKUP($E532,'[2]Costeo-JUL26'!$B$9:$CQ$307,AR$1,0),0)*$G532</f>
        <v>0</v>
      </c>
      <c r="AS532" s="35">
        <f>IF($B532="P",VLOOKUP($E532,'[2]Costeo-JUL26'!$B$9:$CQ$307,AS$1,0),0)</f>
        <v>0</v>
      </c>
      <c r="AT532" s="36">
        <f t="shared" si="264"/>
        <v>0</v>
      </c>
      <c r="AU532" s="36">
        <f t="shared" si="265"/>
        <v>0</v>
      </c>
      <c r="AV532" s="34">
        <f>IF($B532="P",VLOOKUP($E532,'[2]Costeo-JUL26'!$B$9:$CQ$307,AV$1,0),0)</f>
        <v>0</v>
      </c>
      <c r="AW532" s="16">
        <f>IF($B532="P",VLOOKUP($E532,'[2]Costeo-JUL26'!$B$9:$CQ$307,AW$1,0),0)*$G532</f>
        <v>0</v>
      </c>
      <c r="AX532" s="36">
        <f>IF($B532="P",VLOOKUP($E532,'[2]Costeo-JUL26'!$B$9:$CQ$307,AX$1,0),0)*$G532</f>
        <v>0</v>
      </c>
      <c r="AY532" s="35">
        <f>IF($B532="P",VLOOKUP($E532,'[2]Costeo-JUL26'!$B$9:$CQ$307,AY$1,0),0)</f>
        <v>0</v>
      </c>
      <c r="AZ532" s="36">
        <f t="shared" si="266"/>
        <v>0</v>
      </c>
      <c r="BA532" s="36">
        <f t="shared" si="267"/>
        <v>0</v>
      </c>
      <c r="BB532" s="34">
        <f>IF($B532="P",VLOOKUP($E532,'[2]Costeo-JUL26'!$B$9:$CQ$307,BB$1,0),0)</f>
        <v>0</v>
      </c>
      <c r="BC532" s="16">
        <f>IF($B532="P",VLOOKUP($E532,'[2]Costeo-JUL26'!$B$9:$CQ$307,BC$1,0),0)*$G532</f>
        <v>0</v>
      </c>
      <c r="BD532" s="36">
        <f>IF($B532="P",VLOOKUP($E532,'[2]Costeo-JUL26'!$B$9:$CQ$307,BD$1,0),0)*$G532</f>
        <v>0</v>
      </c>
      <c r="BE532" s="35">
        <f>IF($B532="P",VLOOKUP($E532,'[2]Costeo-JUL26'!$B$9:$CQ$307,BE$1,0),0)</f>
        <v>0</v>
      </c>
      <c r="BF532" s="36">
        <f t="shared" si="268"/>
        <v>0</v>
      </c>
      <c r="BG532" s="36">
        <f t="shared" si="269"/>
        <v>0</v>
      </c>
      <c r="BH532" s="34">
        <f>IF($B532="P",VLOOKUP($E532,'[2]Costeo-JUL26'!$B$9:$CQ$307,BH$1,0),0)</f>
        <v>0</v>
      </c>
      <c r="BI532" s="16">
        <f>IF($B532="P",VLOOKUP($E532,'[2]Costeo-JUL26'!$B$9:$CQ$307,BI$1,0),0)*$G532</f>
        <v>0</v>
      </c>
      <c r="BJ532" s="36">
        <f>IF($B532="P",VLOOKUP($E532,'[2]Costeo-JUL26'!$B$9:$CQ$307,BJ$1,0),0)*$G532</f>
        <v>0</v>
      </c>
      <c r="BK532" s="35">
        <f>IF(BH532=910319,0,IF($B532="P",VLOOKUP($E532,'[2]Costeo-JUL26'!$B$9:$CQ$307,BK$1,0),0))</f>
        <v>0</v>
      </c>
      <c r="BL532" s="36">
        <f t="shared" si="270"/>
        <v>0</v>
      </c>
      <c r="BM532" s="36">
        <f t="shared" si="271"/>
        <v>0</v>
      </c>
      <c r="BN532" s="34">
        <f>IF($B532="P",VLOOKUP($E532,'[2]Costeo-JUL26'!$B$9:$CQ$307,BN$1,0),0)</f>
        <v>0</v>
      </c>
      <c r="BO532" s="16">
        <f>IF($B532="P",VLOOKUP($E532,'[2]Costeo-JUL26'!$B$9:$CQ$307,BO$1,0),0)*$G532</f>
        <v>0</v>
      </c>
      <c r="BP532" s="36">
        <f>IF($B532="P",VLOOKUP($E532,'[2]Costeo-JUL26'!$B$9:$CQ$307,BP$1,0),0)*$G532</f>
        <v>0</v>
      </c>
      <c r="BQ532" s="35">
        <f>IF($B532="P",VLOOKUP($E532,'[2]Costeo-JUL26'!$B$9:$CQ$307,BQ$1,0),0)</f>
        <v>0</v>
      </c>
      <c r="BR532" s="36">
        <f t="shared" si="272"/>
        <v>0</v>
      </c>
      <c r="BS532" s="36">
        <f t="shared" si="273"/>
        <v>0</v>
      </c>
      <c r="BT532" s="34">
        <f>IF($B532="P",VLOOKUP($E532,'[2]Costeo-JUL26'!$B$9:$CQ$307,BT$1,0),0)</f>
        <v>0</v>
      </c>
      <c r="BU532" s="16">
        <f>IF($B532="P",VLOOKUP($E532,'[2]Costeo-JUL26'!$B$9:$CQ$307,BU$1,0),0)*$G532</f>
        <v>0</v>
      </c>
      <c r="BV532" s="36">
        <f>IF($B532="P",VLOOKUP($E532,'[2]Costeo-JUL26'!$B$9:$CQ$307,BV$1,0),0)*$G532</f>
        <v>0</v>
      </c>
      <c r="BW532" s="35">
        <f>IF($B532="P",VLOOKUP($E532,'[2]Costeo-JUL26'!$B$9:$CQ$307,BW$1,0),0)</f>
        <v>0</v>
      </c>
      <c r="BX532" s="36">
        <f t="shared" si="274"/>
        <v>0</v>
      </c>
      <c r="BY532" s="36">
        <f t="shared" si="275"/>
        <v>0</v>
      </c>
      <c r="BZ532" s="34">
        <f>IF($B532="P",VLOOKUP($E532,'[2]Costeo-JUL26'!$B$9:$CQ$307,BZ$1,0),0)</f>
        <v>0</v>
      </c>
      <c r="CA532" s="16">
        <f>IF($B532="P",VLOOKUP($E532,'[2]Costeo-JUL26'!$B$9:$CQ$307,CA$1,0),0)*$G532</f>
        <v>0</v>
      </c>
      <c r="CB532" s="36">
        <f>IF($B532="P",VLOOKUP($E532,'[2]Costeo-JUL26'!$B$9:$CQ$307,CB$1,0),0)*$G532</f>
        <v>0</v>
      </c>
      <c r="CC532" s="35">
        <f>IF($B532="P",VLOOKUP($E532,'[2]Costeo-JUL26'!$B$9:$CQ$307,CC$1,0),0)</f>
        <v>0</v>
      </c>
      <c r="CD532" s="36">
        <f t="shared" si="276"/>
        <v>0</v>
      </c>
      <c r="CE532" s="36">
        <f t="shared" si="277"/>
        <v>0</v>
      </c>
      <c r="CF532" s="37">
        <f t="shared" si="249"/>
        <v>0</v>
      </c>
      <c r="CG532" s="36">
        <f>IF($B532="r",VLOOKUP($E532,'[2]Costeo-JUL26'!$B$9:$CQ$307,CG$1,0),0)*$G532</f>
        <v>5385872.3399999999</v>
      </c>
      <c r="CH532" s="35">
        <f>VLOOKUP($E532,'[2]TEORICOS (05.26)'!$A$8:$T$251,CH$1,0)</f>
        <v>0</v>
      </c>
      <c r="CI532" s="36">
        <f t="shared" si="278"/>
        <v>0</v>
      </c>
      <c r="CJ532" s="37">
        <f t="shared" si="279"/>
        <v>5385872.3399999999</v>
      </c>
      <c r="CM532" s="16">
        <f>SUMIFS('[1]Ajuste Inventario'!$I:$I,'[1]Ajuste Inventario'!$B:$B,E532,'[1]Ajuste Inventario'!$S:$S,D532)*-1</f>
        <v>6.0000000000000009</v>
      </c>
      <c r="CN532" s="36">
        <f t="shared" si="250"/>
        <v>43787.58</v>
      </c>
      <c r="CP532" t="str">
        <f t="shared" si="251"/>
        <v>3211Org.Vtas Lobos</v>
      </c>
      <c r="CQ532" s="10">
        <f t="shared" si="252"/>
        <v>7297.9299999999994</v>
      </c>
    </row>
    <row r="533" spans="1:95" x14ac:dyDescent="0.25">
      <c r="A533" s="30">
        <v>46204</v>
      </c>
      <c r="B533" s="31" t="str">
        <f>VLOOKUP($E533,'[2]TEORICOS (05.26)'!$A$8:$T$251,B$1,0)</f>
        <v>R</v>
      </c>
      <c r="C533" s="32" t="str">
        <f>VLOOKUP($E533,'[2]TEORICOS (05.26)'!$A$8:$T$251,C$1,0)</f>
        <v>Monster</v>
      </c>
      <c r="D533" t="s">
        <v>226</v>
      </c>
      <c r="E533">
        <v>3212</v>
      </c>
      <c r="F533" t="s">
        <v>174</v>
      </c>
      <c r="G533" s="16">
        <v>94</v>
      </c>
      <c r="H533" s="16">
        <v>47</v>
      </c>
      <c r="I533" s="33">
        <v>1250610.8700000006</v>
      </c>
      <c r="J533" s="33">
        <v>1242078.3300000008</v>
      </c>
      <c r="K533" s="34">
        <f>IF($B533="P",VLOOKUP($E533,'[2]Costeo-JUL26'!$B$9:$CQ$307,K$1,0),0)</f>
        <v>0</v>
      </c>
      <c r="L533" s="35">
        <f>VLOOKUP($E533,'[2]TEORICOS (05.26)'!$A$8:$T$251,L$1,0)</f>
        <v>0</v>
      </c>
      <c r="M533" s="36">
        <f t="shared" si="253"/>
        <v>0</v>
      </c>
      <c r="N533" s="35">
        <f>IF($B533="P",VLOOKUP($E533,'[2]Costeo-JUL26'!$B$9:$CQ$307,N$1,0),0)</f>
        <v>0</v>
      </c>
      <c r="O533" s="36">
        <f t="shared" si="254"/>
        <v>0</v>
      </c>
      <c r="P533" s="36">
        <f>IF($B533="P",VLOOKUP($E533,'[2]Costeo-JUL26'!$B$9:$CQ$307,P$1,0),0)*H533</f>
        <v>0</v>
      </c>
      <c r="Q533" s="36">
        <f t="shared" si="255"/>
        <v>0</v>
      </c>
      <c r="R533" s="34">
        <f>IF($B533="P",VLOOKUP($E533,'[2]Costeo-JUL26'!$B$9:$CQ$307,R$1,0),0)</f>
        <v>0</v>
      </c>
      <c r="S533" s="16">
        <f>IF($B533="P",VLOOKUP($E533,'[2]Costeo-JUL26'!$B$9:$CQ$307,S$1,0),0)*$G533</f>
        <v>0</v>
      </c>
      <c r="T533" s="36">
        <f>IF($B533="P",VLOOKUP($E533,'[2]Costeo-JUL26'!$B$9:$CQ$307,T$1,0),0)*$G533</f>
        <v>0</v>
      </c>
      <c r="U533" s="35">
        <f>IF($B533="P",VLOOKUP($E533,'[2]Costeo-JUL26'!$B$9:$CQ$307,U$1,0),0)</f>
        <v>0</v>
      </c>
      <c r="V533" s="36">
        <f t="shared" si="256"/>
        <v>0</v>
      </c>
      <c r="W533" s="36">
        <f t="shared" si="257"/>
        <v>0</v>
      </c>
      <c r="X533" s="34">
        <f>IF($B533="P",VLOOKUP($E533,'[2]Costeo-JUL26'!$B$9:$CQ$307,X$1,0),0)</f>
        <v>0</v>
      </c>
      <c r="Y533" s="16">
        <f>IF($B533="P",VLOOKUP($E533,'[2]Costeo-JUL26'!$B$9:$CQ$307,Y$1,0),0)*$G533</f>
        <v>0</v>
      </c>
      <c r="Z533" s="36">
        <f>IF($B533="P",VLOOKUP($E533,'[2]Costeo-JUL26'!$B$9:$CQ$307,Z$1,0),0)*$G533</f>
        <v>0</v>
      </c>
      <c r="AA533" s="35">
        <f>IF($B533="P",VLOOKUP($E533,'[2]Costeo-JUL26'!$B$9:$CQ$307,AA$1,0),0)</f>
        <v>0</v>
      </c>
      <c r="AB533" s="36">
        <f t="shared" si="258"/>
        <v>0</v>
      </c>
      <c r="AC533" s="36">
        <f t="shared" si="259"/>
        <v>0</v>
      </c>
      <c r="AD533" s="34">
        <f>IF($B533="P",VLOOKUP($E533,'[2]Costeo-JUL26'!$B$9:$CQ$307,AD$1,0),0)</f>
        <v>0</v>
      </c>
      <c r="AE533" s="16">
        <f>IF($B533="P",VLOOKUP($E533,'[2]Costeo-JUL26'!$B$9:$CQ$307,AE$1,0),0)*$G533</f>
        <v>0</v>
      </c>
      <c r="AF533" s="36">
        <f>IF($B533="P",VLOOKUP($E533,'[2]Costeo-JUL26'!$B$9:$CQ$307,AF$1,0),0)*$G533</f>
        <v>0</v>
      </c>
      <c r="AG533" s="35">
        <f>IF($B533="P",VLOOKUP($E533,'[2]Costeo-JUL26'!$B$9:$CQ$307,AG$1,0),0)</f>
        <v>0</v>
      </c>
      <c r="AH533" s="36">
        <f t="shared" si="260"/>
        <v>0</v>
      </c>
      <c r="AI533" s="36">
        <f t="shared" si="261"/>
        <v>0</v>
      </c>
      <c r="AJ533" s="34">
        <f>IF($B533="P",VLOOKUP($E533,'[2]Costeo-JUL26'!$B$9:$CQ$307,AJ$1,0),0)</f>
        <v>0</v>
      </c>
      <c r="AK533" s="16">
        <f>IF($B533="P",VLOOKUP($E533,'[2]Costeo-JUL26'!$B$9:$CQ$307,AK$1,0),0)*$G533</f>
        <v>0</v>
      </c>
      <c r="AL533" s="36">
        <f>IF($B533="P",VLOOKUP($E533,'[2]Costeo-JUL26'!$B$9:$CQ$307,AL$1,0),0)*$G533</f>
        <v>0</v>
      </c>
      <c r="AM533" s="35">
        <f>IF($B533="P",VLOOKUP($E533,'[2]Costeo-JUL26'!$B$9:$CQ$307,AM$1,0),0)</f>
        <v>0</v>
      </c>
      <c r="AN533" s="36">
        <f t="shared" si="262"/>
        <v>0</v>
      </c>
      <c r="AO533" s="36">
        <f t="shared" si="263"/>
        <v>0</v>
      </c>
      <c r="AP533" s="34">
        <f>IF($B533="P",VLOOKUP($E533,'[2]Costeo-JUL26'!$B$9:$CQ$307,AP$1,0),0)</f>
        <v>0</v>
      </c>
      <c r="AQ533" s="16">
        <f>IF($B533="P",VLOOKUP($E533,'[2]Costeo-JUL26'!$B$9:$CQ$307,AQ$1,0),0)*$G533</f>
        <v>0</v>
      </c>
      <c r="AR533" s="36">
        <f>IF($B533="P",VLOOKUP($E533,'[2]Costeo-JUL26'!$B$9:$CQ$307,AR$1,0),0)*$G533</f>
        <v>0</v>
      </c>
      <c r="AS533" s="35">
        <f>IF($B533="P",VLOOKUP($E533,'[2]Costeo-JUL26'!$B$9:$CQ$307,AS$1,0),0)</f>
        <v>0</v>
      </c>
      <c r="AT533" s="36">
        <f t="shared" si="264"/>
        <v>0</v>
      </c>
      <c r="AU533" s="36">
        <f t="shared" si="265"/>
        <v>0</v>
      </c>
      <c r="AV533" s="34">
        <f>IF($B533="P",VLOOKUP($E533,'[2]Costeo-JUL26'!$B$9:$CQ$307,AV$1,0),0)</f>
        <v>0</v>
      </c>
      <c r="AW533" s="16">
        <f>IF($B533="P",VLOOKUP($E533,'[2]Costeo-JUL26'!$B$9:$CQ$307,AW$1,0),0)*$G533</f>
        <v>0</v>
      </c>
      <c r="AX533" s="36">
        <f>IF($B533="P",VLOOKUP($E533,'[2]Costeo-JUL26'!$B$9:$CQ$307,AX$1,0),0)*$G533</f>
        <v>0</v>
      </c>
      <c r="AY533" s="35">
        <f>IF($B533="P",VLOOKUP($E533,'[2]Costeo-JUL26'!$B$9:$CQ$307,AY$1,0),0)</f>
        <v>0</v>
      </c>
      <c r="AZ533" s="36">
        <f t="shared" si="266"/>
        <v>0</v>
      </c>
      <c r="BA533" s="36">
        <f t="shared" si="267"/>
        <v>0</v>
      </c>
      <c r="BB533" s="34">
        <f>IF($B533="P",VLOOKUP($E533,'[2]Costeo-JUL26'!$B$9:$CQ$307,BB$1,0),0)</f>
        <v>0</v>
      </c>
      <c r="BC533" s="16">
        <f>IF($B533="P",VLOOKUP($E533,'[2]Costeo-JUL26'!$B$9:$CQ$307,BC$1,0),0)*$G533</f>
        <v>0</v>
      </c>
      <c r="BD533" s="36">
        <f>IF($B533="P",VLOOKUP($E533,'[2]Costeo-JUL26'!$B$9:$CQ$307,BD$1,0),0)*$G533</f>
        <v>0</v>
      </c>
      <c r="BE533" s="35">
        <f>IF($B533="P",VLOOKUP($E533,'[2]Costeo-JUL26'!$B$9:$CQ$307,BE$1,0),0)</f>
        <v>0</v>
      </c>
      <c r="BF533" s="36">
        <f t="shared" si="268"/>
        <v>0</v>
      </c>
      <c r="BG533" s="36">
        <f t="shared" si="269"/>
        <v>0</v>
      </c>
      <c r="BH533" s="34">
        <f>IF($B533="P",VLOOKUP($E533,'[2]Costeo-JUL26'!$B$9:$CQ$307,BH$1,0),0)</f>
        <v>0</v>
      </c>
      <c r="BI533" s="16">
        <f>IF($B533="P",VLOOKUP($E533,'[2]Costeo-JUL26'!$B$9:$CQ$307,BI$1,0),0)*$G533</f>
        <v>0</v>
      </c>
      <c r="BJ533" s="36">
        <f>IF($B533="P",VLOOKUP($E533,'[2]Costeo-JUL26'!$B$9:$CQ$307,BJ$1,0),0)*$G533</f>
        <v>0</v>
      </c>
      <c r="BK533" s="35">
        <f>IF(BH533=910319,0,IF($B533="P",VLOOKUP($E533,'[2]Costeo-JUL26'!$B$9:$CQ$307,BK$1,0),0))</f>
        <v>0</v>
      </c>
      <c r="BL533" s="36">
        <f t="shared" si="270"/>
        <v>0</v>
      </c>
      <c r="BM533" s="36">
        <f t="shared" si="271"/>
        <v>0</v>
      </c>
      <c r="BN533" s="34">
        <f>IF($B533="P",VLOOKUP($E533,'[2]Costeo-JUL26'!$B$9:$CQ$307,BN$1,0),0)</f>
        <v>0</v>
      </c>
      <c r="BO533" s="16">
        <f>IF($B533="P",VLOOKUP($E533,'[2]Costeo-JUL26'!$B$9:$CQ$307,BO$1,0),0)*$G533</f>
        <v>0</v>
      </c>
      <c r="BP533" s="36">
        <f>IF($B533="P",VLOOKUP($E533,'[2]Costeo-JUL26'!$B$9:$CQ$307,BP$1,0),0)*$G533</f>
        <v>0</v>
      </c>
      <c r="BQ533" s="35">
        <f>IF($B533="P",VLOOKUP($E533,'[2]Costeo-JUL26'!$B$9:$CQ$307,BQ$1,0),0)</f>
        <v>0</v>
      </c>
      <c r="BR533" s="36">
        <f t="shared" si="272"/>
        <v>0</v>
      </c>
      <c r="BS533" s="36">
        <f t="shared" si="273"/>
        <v>0</v>
      </c>
      <c r="BT533" s="34">
        <f>IF($B533="P",VLOOKUP($E533,'[2]Costeo-JUL26'!$B$9:$CQ$307,BT$1,0),0)</f>
        <v>0</v>
      </c>
      <c r="BU533" s="16">
        <f>IF($B533="P",VLOOKUP($E533,'[2]Costeo-JUL26'!$B$9:$CQ$307,BU$1,0),0)*$G533</f>
        <v>0</v>
      </c>
      <c r="BV533" s="36">
        <f>IF($B533="P",VLOOKUP($E533,'[2]Costeo-JUL26'!$B$9:$CQ$307,BV$1,0),0)*$G533</f>
        <v>0</v>
      </c>
      <c r="BW533" s="35">
        <f>IF($B533="P",VLOOKUP($E533,'[2]Costeo-JUL26'!$B$9:$CQ$307,BW$1,0),0)</f>
        <v>0</v>
      </c>
      <c r="BX533" s="36">
        <f t="shared" si="274"/>
        <v>0</v>
      </c>
      <c r="BY533" s="36">
        <f t="shared" si="275"/>
        <v>0</v>
      </c>
      <c r="BZ533" s="34">
        <f>IF($B533="P",VLOOKUP($E533,'[2]Costeo-JUL26'!$B$9:$CQ$307,BZ$1,0),0)</f>
        <v>0</v>
      </c>
      <c r="CA533" s="16">
        <f>IF($B533="P",VLOOKUP($E533,'[2]Costeo-JUL26'!$B$9:$CQ$307,CA$1,0),0)*$G533</f>
        <v>0</v>
      </c>
      <c r="CB533" s="36">
        <f>IF($B533="P",VLOOKUP($E533,'[2]Costeo-JUL26'!$B$9:$CQ$307,CB$1,0),0)*$G533</f>
        <v>0</v>
      </c>
      <c r="CC533" s="35">
        <f>IF($B533="P",VLOOKUP($E533,'[2]Costeo-JUL26'!$B$9:$CQ$307,CC$1,0),0)</f>
        <v>0</v>
      </c>
      <c r="CD533" s="36">
        <f t="shared" si="276"/>
        <v>0</v>
      </c>
      <c r="CE533" s="36">
        <f t="shared" si="277"/>
        <v>0</v>
      </c>
      <c r="CF533" s="37">
        <f t="shared" si="249"/>
        <v>0</v>
      </c>
      <c r="CG533" s="36">
        <f>IF($B533="r",VLOOKUP($E533,'[2]Costeo-JUL26'!$B$9:$CQ$307,CG$1,0),0)*$G533</f>
        <v>696723.29999999993</v>
      </c>
      <c r="CH533" s="35">
        <f>VLOOKUP($E533,'[2]TEORICOS (05.26)'!$A$8:$T$251,CH$1,0)</f>
        <v>0</v>
      </c>
      <c r="CI533" s="36">
        <f t="shared" si="278"/>
        <v>0</v>
      </c>
      <c r="CJ533" s="37">
        <f t="shared" si="279"/>
        <v>696723.29999999993</v>
      </c>
      <c r="CM533" s="16">
        <f>SUMIFS('[1]Ajuste Inventario'!$I:$I,'[1]Ajuste Inventario'!$B:$B,E533,'[1]Ajuste Inventario'!$S:$S,D533)*-1</f>
        <v>1.3333333333333333</v>
      </c>
      <c r="CN533" s="36">
        <f t="shared" si="250"/>
        <v>9882.5999999999985</v>
      </c>
      <c r="CP533" t="str">
        <f t="shared" si="251"/>
        <v>3212Org.Vtas Lobos</v>
      </c>
      <c r="CQ533" s="10">
        <f t="shared" si="252"/>
        <v>7411.9499999999989</v>
      </c>
    </row>
    <row r="534" spans="1:95" x14ac:dyDescent="0.25">
      <c r="A534" s="30">
        <v>46204</v>
      </c>
      <c r="B534" s="31" t="str">
        <f>VLOOKUP($E534,'[2]TEORICOS (05.26)'!$A$8:$T$251,B$1,0)</f>
        <v>R</v>
      </c>
      <c r="C534" s="32" t="str">
        <f>VLOOKUP($E534,'[2]TEORICOS (05.26)'!$A$8:$T$251,C$1,0)</f>
        <v>Monster</v>
      </c>
      <c r="D534" t="s">
        <v>226</v>
      </c>
      <c r="E534">
        <v>3213</v>
      </c>
      <c r="F534" t="s">
        <v>175</v>
      </c>
      <c r="G534" s="16">
        <v>207</v>
      </c>
      <c r="H534" s="16">
        <v>103.5</v>
      </c>
      <c r="I534" s="33">
        <v>2741645.5699999994</v>
      </c>
      <c r="J534" s="33">
        <v>2733270.6399999997</v>
      </c>
      <c r="K534" s="34">
        <f>IF($B534="P",VLOOKUP($E534,'[2]Costeo-JUL26'!$B$9:$CQ$307,K$1,0),0)</f>
        <v>0</v>
      </c>
      <c r="L534" s="35">
        <f>VLOOKUP($E534,'[2]TEORICOS (05.26)'!$A$8:$T$251,L$1,0)</f>
        <v>0</v>
      </c>
      <c r="M534" s="36">
        <f t="shared" si="253"/>
        <v>0</v>
      </c>
      <c r="N534" s="35">
        <f>IF($B534="P",VLOOKUP($E534,'[2]Costeo-JUL26'!$B$9:$CQ$307,N$1,0),0)</f>
        <v>0</v>
      </c>
      <c r="O534" s="36">
        <f t="shared" si="254"/>
        <v>0</v>
      </c>
      <c r="P534" s="36">
        <f>IF($B534="P",VLOOKUP($E534,'[2]Costeo-JUL26'!$B$9:$CQ$307,P$1,0),0)*H534</f>
        <v>0</v>
      </c>
      <c r="Q534" s="36">
        <f t="shared" si="255"/>
        <v>0</v>
      </c>
      <c r="R534" s="34">
        <f>IF($B534="P",VLOOKUP($E534,'[2]Costeo-JUL26'!$B$9:$CQ$307,R$1,0),0)</f>
        <v>0</v>
      </c>
      <c r="S534" s="16">
        <f>IF($B534="P",VLOOKUP($E534,'[2]Costeo-JUL26'!$B$9:$CQ$307,S$1,0),0)*$G534</f>
        <v>0</v>
      </c>
      <c r="T534" s="36">
        <f>IF($B534="P",VLOOKUP($E534,'[2]Costeo-JUL26'!$B$9:$CQ$307,T$1,0),0)*$G534</f>
        <v>0</v>
      </c>
      <c r="U534" s="35">
        <f>IF($B534="P",VLOOKUP($E534,'[2]Costeo-JUL26'!$B$9:$CQ$307,U$1,0),0)</f>
        <v>0</v>
      </c>
      <c r="V534" s="36">
        <f t="shared" si="256"/>
        <v>0</v>
      </c>
      <c r="W534" s="36">
        <f t="shared" si="257"/>
        <v>0</v>
      </c>
      <c r="X534" s="34">
        <f>IF($B534="P",VLOOKUP($E534,'[2]Costeo-JUL26'!$B$9:$CQ$307,X$1,0),0)</f>
        <v>0</v>
      </c>
      <c r="Y534" s="16">
        <f>IF($B534="P",VLOOKUP($E534,'[2]Costeo-JUL26'!$B$9:$CQ$307,Y$1,0),0)*$G534</f>
        <v>0</v>
      </c>
      <c r="Z534" s="36">
        <f>IF($B534="P",VLOOKUP($E534,'[2]Costeo-JUL26'!$B$9:$CQ$307,Z$1,0),0)*$G534</f>
        <v>0</v>
      </c>
      <c r="AA534" s="35">
        <f>IF($B534="P",VLOOKUP($E534,'[2]Costeo-JUL26'!$B$9:$CQ$307,AA$1,0),0)</f>
        <v>0</v>
      </c>
      <c r="AB534" s="36">
        <f t="shared" si="258"/>
        <v>0</v>
      </c>
      <c r="AC534" s="36">
        <f t="shared" si="259"/>
        <v>0</v>
      </c>
      <c r="AD534" s="34">
        <f>IF($B534="P",VLOOKUP($E534,'[2]Costeo-JUL26'!$B$9:$CQ$307,AD$1,0),0)</f>
        <v>0</v>
      </c>
      <c r="AE534" s="16">
        <f>IF($B534="P",VLOOKUP($E534,'[2]Costeo-JUL26'!$B$9:$CQ$307,AE$1,0),0)*$G534</f>
        <v>0</v>
      </c>
      <c r="AF534" s="36">
        <f>IF($B534="P",VLOOKUP($E534,'[2]Costeo-JUL26'!$B$9:$CQ$307,AF$1,0),0)*$G534</f>
        <v>0</v>
      </c>
      <c r="AG534" s="35">
        <f>IF($B534="P",VLOOKUP($E534,'[2]Costeo-JUL26'!$B$9:$CQ$307,AG$1,0),0)</f>
        <v>0</v>
      </c>
      <c r="AH534" s="36">
        <f t="shared" si="260"/>
        <v>0</v>
      </c>
      <c r="AI534" s="36">
        <f t="shared" si="261"/>
        <v>0</v>
      </c>
      <c r="AJ534" s="34">
        <f>IF($B534="P",VLOOKUP($E534,'[2]Costeo-JUL26'!$B$9:$CQ$307,AJ$1,0),0)</f>
        <v>0</v>
      </c>
      <c r="AK534" s="16">
        <f>IF($B534="P",VLOOKUP($E534,'[2]Costeo-JUL26'!$B$9:$CQ$307,AK$1,0),0)*$G534</f>
        <v>0</v>
      </c>
      <c r="AL534" s="36">
        <f>IF($B534="P",VLOOKUP($E534,'[2]Costeo-JUL26'!$B$9:$CQ$307,AL$1,0),0)*$G534</f>
        <v>0</v>
      </c>
      <c r="AM534" s="35">
        <f>IF($B534="P",VLOOKUP($E534,'[2]Costeo-JUL26'!$B$9:$CQ$307,AM$1,0),0)</f>
        <v>0</v>
      </c>
      <c r="AN534" s="36">
        <f t="shared" si="262"/>
        <v>0</v>
      </c>
      <c r="AO534" s="36">
        <f t="shared" si="263"/>
        <v>0</v>
      </c>
      <c r="AP534" s="34">
        <f>IF($B534="P",VLOOKUP($E534,'[2]Costeo-JUL26'!$B$9:$CQ$307,AP$1,0),0)</f>
        <v>0</v>
      </c>
      <c r="AQ534" s="16">
        <f>IF($B534="P",VLOOKUP($E534,'[2]Costeo-JUL26'!$B$9:$CQ$307,AQ$1,0),0)*$G534</f>
        <v>0</v>
      </c>
      <c r="AR534" s="36">
        <f>IF($B534="P",VLOOKUP($E534,'[2]Costeo-JUL26'!$B$9:$CQ$307,AR$1,0),0)*$G534</f>
        <v>0</v>
      </c>
      <c r="AS534" s="35">
        <f>IF($B534="P",VLOOKUP($E534,'[2]Costeo-JUL26'!$B$9:$CQ$307,AS$1,0),0)</f>
        <v>0</v>
      </c>
      <c r="AT534" s="36">
        <f t="shared" si="264"/>
        <v>0</v>
      </c>
      <c r="AU534" s="36">
        <f t="shared" si="265"/>
        <v>0</v>
      </c>
      <c r="AV534" s="34">
        <f>IF($B534="P",VLOOKUP($E534,'[2]Costeo-JUL26'!$B$9:$CQ$307,AV$1,0),0)</f>
        <v>0</v>
      </c>
      <c r="AW534" s="16">
        <f>IF($B534="P",VLOOKUP($E534,'[2]Costeo-JUL26'!$B$9:$CQ$307,AW$1,0),0)*$G534</f>
        <v>0</v>
      </c>
      <c r="AX534" s="36">
        <f>IF($B534="P",VLOOKUP($E534,'[2]Costeo-JUL26'!$B$9:$CQ$307,AX$1,0),0)*$G534</f>
        <v>0</v>
      </c>
      <c r="AY534" s="35">
        <f>IF($B534="P",VLOOKUP($E534,'[2]Costeo-JUL26'!$B$9:$CQ$307,AY$1,0),0)</f>
        <v>0</v>
      </c>
      <c r="AZ534" s="36">
        <f t="shared" si="266"/>
        <v>0</v>
      </c>
      <c r="BA534" s="36">
        <f t="shared" si="267"/>
        <v>0</v>
      </c>
      <c r="BB534" s="34">
        <f>IF($B534="P",VLOOKUP($E534,'[2]Costeo-JUL26'!$B$9:$CQ$307,BB$1,0),0)</f>
        <v>0</v>
      </c>
      <c r="BC534" s="16">
        <f>IF($B534="P",VLOOKUP($E534,'[2]Costeo-JUL26'!$B$9:$CQ$307,BC$1,0),0)*$G534</f>
        <v>0</v>
      </c>
      <c r="BD534" s="36">
        <f>IF($B534="P",VLOOKUP($E534,'[2]Costeo-JUL26'!$B$9:$CQ$307,BD$1,0),0)*$G534</f>
        <v>0</v>
      </c>
      <c r="BE534" s="35">
        <f>IF($B534="P",VLOOKUP($E534,'[2]Costeo-JUL26'!$B$9:$CQ$307,BE$1,0),0)</f>
        <v>0</v>
      </c>
      <c r="BF534" s="36">
        <f t="shared" si="268"/>
        <v>0</v>
      </c>
      <c r="BG534" s="36">
        <f t="shared" si="269"/>
        <v>0</v>
      </c>
      <c r="BH534" s="34">
        <f>IF($B534="P",VLOOKUP($E534,'[2]Costeo-JUL26'!$B$9:$CQ$307,BH$1,0),0)</f>
        <v>0</v>
      </c>
      <c r="BI534" s="16">
        <f>IF($B534="P",VLOOKUP($E534,'[2]Costeo-JUL26'!$B$9:$CQ$307,BI$1,0),0)*$G534</f>
        <v>0</v>
      </c>
      <c r="BJ534" s="36">
        <f>IF($B534="P",VLOOKUP($E534,'[2]Costeo-JUL26'!$B$9:$CQ$307,BJ$1,0),0)*$G534</f>
        <v>0</v>
      </c>
      <c r="BK534" s="35">
        <f>IF(BH534=910319,0,IF($B534="P",VLOOKUP($E534,'[2]Costeo-JUL26'!$B$9:$CQ$307,BK$1,0),0))</f>
        <v>0</v>
      </c>
      <c r="BL534" s="36">
        <f t="shared" si="270"/>
        <v>0</v>
      </c>
      <c r="BM534" s="36">
        <f t="shared" si="271"/>
        <v>0</v>
      </c>
      <c r="BN534" s="34">
        <f>IF($B534="P",VLOOKUP($E534,'[2]Costeo-JUL26'!$B$9:$CQ$307,BN$1,0),0)</f>
        <v>0</v>
      </c>
      <c r="BO534" s="16">
        <f>IF($B534="P",VLOOKUP($E534,'[2]Costeo-JUL26'!$B$9:$CQ$307,BO$1,0),0)*$G534</f>
        <v>0</v>
      </c>
      <c r="BP534" s="36">
        <f>IF($B534="P",VLOOKUP($E534,'[2]Costeo-JUL26'!$B$9:$CQ$307,BP$1,0),0)*$G534</f>
        <v>0</v>
      </c>
      <c r="BQ534" s="35">
        <f>IF($B534="P",VLOOKUP($E534,'[2]Costeo-JUL26'!$B$9:$CQ$307,BQ$1,0),0)</f>
        <v>0</v>
      </c>
      <c r="BR534" s="36">
        <f t="shared" si="272"/>
        <v>0</v>
      </c>
      <c r="BS534" s="36">
        <f t="shared" si="273"/>
        <v>0</v>
      </c>
      <c r="BT534" s="34">
        <f>IF($B534="P",VLOOKUP($E534,'[2]Costeo-JUL26'!$B$9:$CQ$307,BT$1,0),0)</f>
        <v>0</v>
      </c>
      <c r="BU534" s="16">
        <f>IF($B534="P",VLOOKUP($E534,'[2]Costeo-JUL26'!$B$9:$CQ$307,BU$1,0),0)*$G534</f>
        <v>0</v>
      </c>
      <c r="BV534" s="36">
        <f>IF($B534="P",VLOOKUP($E534,'[2]Costeo-JUL26'!$B$9:$CQ$307,BV$1,0),0)*$G534</f>
        <v>0</v>
      </c>
      <c r="BW534" s="35">
        <f>IF($B534="P",VLOOKUP($E534,'[2]Costeo-JUL26'!$B$9:$CQ$307,BW$1,0),0)</f>
        <v>0</v>
      </c>
      <c r="BX534" s="36">
        <f t="shared" si="274"/>
        <v>0</v>
      </c>
      <c r="BY534" s="36">
        <f t="shared" si="275"/>
        <v>0</v>
      </c>
      <c r="BZ534" s="34">
        <f>IF($B534="P",VLOOKUP($E534,'[2]Costeo-JUL26'!$B$9:$CQ$307,BZ$1,0),0)</f>
        <v>0</v>
      </c>
      <c r="CA534" s="16">
        <f>IF($B534="P",VLOOKUP($E534,'[2]Costeo-JUL26'!$B$9:$CQ$307,CA$1,0),0)*$G534</f>
        <v>0</v>
      </c>
      <c r="CB534" s="36">
        <f>IF($B534="P",VLOOKUP($E534,'[2]Costeo-JUL26'!$B$9:$CQ$307,CB$1,0),0)*$G534</f>
        <v>0</v>
      </c>
      <c r="CC534" s="35">
        <f>IF($B534="P",VLOOKUP($E534,'[2]Costeo-JUL26'!$B$9:$CQ$307,CC$1,0),0)</f>
        <v>0</v>
      </c>
      <c r="CD534" s="36">
        <f t="shared" si="276"/>
        <v>0</v>
      </c>
      <c r="CE534" s="36">
        <f t="shared" si="277"/>
        <v>0</v>
      </c>
      <c r="CF534" s="37">
        <f t="shared" si="249"/>
        <v>0</v>
      </c>
      <c r="CG534" s="36">
        <f>IF($B534="r",VLOOKUP($E534,'[2]Costeo-JUL26'!$B$9:$CQ$307,CG$1,0),0)*$G534</f>
        <v>1511164.1700000002</v>
      </c>
      <c r="CH534" s="35">
        <f>VLOOKUP($E534,'[2]TEORICOS (05.26)'!$A$8:$T$251,CH$1,0)</f>
        <v>0</v>
      </c>
      <c r="CI534" s="36">
        <f t="shared" si="278"/>
        <v>0</v>
      </c>
      <c r="CJ534" s="37">
        <f t="shared" si="279"/>
        <v>1511164.1700000002</v>
      </c>
      <c r="CM534" s="16">
        <f>SUMIFS('[1]Ajuste Inventario'!$I:$I,'[1]Ajuste Inventario'!$B:$B,E534,'[1]Ajuste Inventario'!$S:$S,D534)*-1</f>
        <v>2.333333333333333</v>
      </c>
      <c r="CN534" s="36">
        <f t="shared" si="250"/>
        <v>17034.056666666664</v>
      </c>
      <c r="CP534" t="str">
        <f t="shared" si="251"/>
        <v>3213Org.Vtas Lobos</v>
      </c>
      <c r="CQ534" s="10">
        <f t="shared" si="252"/>
        <v>7300.3099999999995</v>
      </c>
    </row>
    <row r="535" spans="1:95" x14ac:dyDescent="0.25">
      <c r="A535" s="30">
        <v>46204</v>
      </c>
      <c r="B535" s="31" t="str">
        <f>VLOOKUP($E535,'[2]TEORICOS (05.26)'!$A$8:$T$251,B$1,0)</f>
        <v>R</v>
      </c>
      <c r="C535" s="32" t="str">
        <f>VLOOKUP($E535,'[2]TEORICOS (05.26)'!$A$8:$T$251,C$1,0)</f>
        <v>Monster</v>
      </c>
      <c r="D535" t="s">
        <v>226</v>
      </c>
      <c r="E535">
        <v>3214</v>
      </c>
      <c r="F535" t="s">
        <v>176</v>
      </c>
      <c r="G535" s="16">
        <v>139</v>
      </c>
      <c r="H535" s="16">
        <v>69.5</v>
      </c>
      <c r="I535" s="33">
        <v>1828231.9800000053</v>
      </c>
      <c r="J535" s="33">
        <v>1820797.6500000046</v>
      </c>
      <c r="K535" s="34">
        <f>IF($B535="P",VLOOKUP($E535,'[2]Costeo-JUL26'!$B$9:$CQ$307,K$1,0),0)</f>
        <v>0</v>
      </c>
      <c r="L535" s="35">
        <f>VLOOKUP($E535,'[2]TEORICOS (05.26)'!$A$8:$T$251,L$1,0)</f>
        <v>0</v>
      </c>
      <c r="M535" s="36">
        <f t="shared" si="253"/>
        <v>0</v>
      </c>
      <c r="N535" s="35">
        <f>IF($B535="P",VLOOKUP($E535,'[2]Costeo-JUL26'!$B$9:$CQ$307,N$1,0),0)</f>
        <v>0</v>
      </c>
      <c r="O535" s="36">
        <f t="shared" si="254"/>
        <v>0</v>
      </c>
      <c r="P535" s="36">
        <f>IF($B535="P",VLOOKUP($E535,'[2]Costeo-JUL26'!$B$9:$CQ$307,P$1,0),0)*H535</f>
        <v>0</v>
      </c>
      <c r="Q535" s="36">
        <f t="shared" si="255"/>
        <v>0</v>
      </c>
      <c r="R535" s="34">
        <f>IF($B535="P",VLOOKUP($E535,'[2]Costeo-JUL26'!$B$9:$CQ$307,R$1,0),0)</f>
        <v>0</v>
      </c>
      <c r="S535" s="16">
        <f>IF($B535="P",VLOOKUP($E535,'[2]Costeo-JUL26'!$B$9:$CQ$307,S$1,0),0)*$G535</f>
        <v>0</v>
      </c>
      <c r="T535" s="36">
        <f>IF($B535="P",VLOOKUP($E535,'[2]Costeo-JUL26'!$B$9:$CQ$307,T$1,0),0)*$G535</f>
        <v>0</v>
      </c>
      <c r="U535" s="35">
        <f>IF($B535="P",VLOOKUP($E535,'[2]Costeo-JUL26'!$B$9:$CQ$307,U$1,0),0)</f>
        <v>0</v>
      </c>
      <c r="V535" s="36">
        <f t="shared" si="256"/>
        <v>0</v>
      </c>
      <c r="W535" s="36">
        <f t="shared" si="257"/>
        <v>0</v>
      </c>
      <c r="X535" s="34">
        <f>IF($B535="P",VLOOKUP($E535,'[2]Costeo-JUL26'!$B$9:$CQ$307,X$1,0),0)</f>
        <v>0</v>
      </c>
      <c r="Y535" s="16">
        <f>IF($B535="P",VLOOKUP($E535,'[2]Costeo-JUL26'!$B$9:$CQ$307,Y$1,0),0)*$G535</f>
        <v>0</v>
      </c>
      <c r="Z535" s="36">
        <f>IF($B535="P",VLOOKUP($E535,'[2]Costeo-JUL26'!$B$9:$CQ$307,Z$1,0),0)*$G535</f>
        <v>0</v>
      </c>
      <c r="AA535" s="35">
        <f>IF($B535="P",VLOOKUP($E535,'[2]Costeo-JUL26'!$B$9:$CQ$307,AA$1,0),0)</f>
        <v>0</v>
      </c>
      <c r="AB535" s="36">
        <f t="shared" si="258"/>
        <v>0</v>
      </c>
      <c r="AC535" s="36">
        <f t="shared" si="259"/>
        <v>0</v>
      </c>
      <c r="AD535" s="34">
        <f>IF($B535="P",VLOOKUP($E535,'[2]Costeo-JUL26'!$B$9:$CQ$307,AD$1,0),0)</f>
        <v>0</v>
      </c>
      <c r="AE535" s="16">
        <f>IF($B535="P",VLOOKUP($E535,'[2]Costeo-JUL26'!$B$9:$CQ$307,AE$1,0),0)*$G535</f>
        <v>0</v>
      </c>
      <c r="AF535" s="36">
        <f>IF($B535="P",VLOOKUP($E535,'[2]Costeo-JUL26'!$B$9:$CQ$307,AF$1,0),0)*$G535</f>
        <v>0</v>
      </c>
      <c r="AG535" s="35">
        <f>IF($B535="P",VLOOKUP($E535,'[2]Costeo-JUL26'!$B$9:$CQ$307,AG$1,0),0)</f>
        <v>0</v>
      </c>
      <c r="AH535" s="36">
        <f t="shared" si="260"/>
        <v>0</v>
      </c>
      <c r="AI535" s="36">
        <f t="shared" si="261"/>
        <v>0</v>
      </c>
      <c r="AJ535" s="34">
        <f>IF($B535="P",VLOOKUP($E535,'[2]Costeo-JUL26'!$B$9:$CQ$307,AJ$1,0),0)</f>
        <v>0</v>
      </c>
      <c r="AK535" s="16">
        <f>IF($B535="P",VLOOKUP($E535,'[2]Costeo-JUL26'!$B$9:$CQ$307,AK$1,0),0)*$G535</f>
        <v>0</v>
      </c>
      <c r="AL535" s="36">
        <f>IF($B535="P",VLOOKUP($E535,'[2]Costeo-JUL26'!$B$9:$CQ$307,AL$1,0),0)*$G535</f>
        <v>0</v>
      </c>
      <c r="AM535" s="35">
        <f>IF($B535="P",VLOOKUP($E535,'[2]Costeo-JUL26'!$B$9:$CQ$307,AM$1,0),0)</f>
        <v>0</v>
      </c>
      <c r="AN535" s="36">
        <f t="shared" si="262"/>
        <v>0</v>
      </c>
      <c r="AO535" s="36">
        <f t="shared" si="263"/>
        <v>0</v>
      </c>
      <c r="AP535" s="34">
        <f>IF($B535="P",VLOOKUP($E535,'[2]Costeo-JUL26'!$B$9:$CQ$307,AP$1,0),0)</f>
        <v>0</v>
      </c>
      <c r="AQ535" s="16">
        <f>IF($B535="P",VLOOKUP($E535,'[2]Costeo-JUL26'!$B$9:$CQ$307,AQ$1,0),0)*$G535</f>
        <v>0</v>
      </c>
      <c r="AR535" s="36">
        <f>IF($B535="P",VLOOKUP($E535,'[2]Costeo-JUL26'!$B$9:$CQ$307,AR$1,0),0)*$G535</f>
        <v>0</v>
      </c>
      <c r="AS535" s="35">
        <f>IF($B535="P",VLOOKUP($E535,'[2]Costeo-JUL26'!$B$9:$CQ$307,AS$1,0),0)</f>
        <v>0</v>
      </c>
      <c r="AT535" s="36">
        <f t="shared" si="264"/>
        <v>0</v>
      </c>
      <c r="AU535" s="36">
        <f t="shared" si="265"/>
        <v>0</v>
      </c>
      <c r="AV535" s="34">
        <f>IF($B535="P",VLOOKUP($E535,'[2]Costeo-JUL26'!$B$9:$CQ$307,AV$1,0),0)</f>
        <v>0</v>
      </c>
      <c r="AW535" s="16">
        <f>IF($B535="P",VLOOKUP($E535,'[2]Costeo-JUL26'!$B$9:$CQ$307,AW$1,0),0)*$G535</f>
        <v>0</v>
      </c>
      <c r="AX535" s="36">
        <f>IF($B535="P",VLOOKUP($E535,'[2]Costeo-JUL26'!$B$9:$CQ$307,AX$1,0),0)*$G535</f>
        <v>0</v>
      </c>
      <c r="AY535" s="35">
        <f>IF($B535="P",VLOOKUP($E535,'[2]Costeo-JUL26'!$B$9:$CQ$307,AY$1,0),0)</f>
        <v>0</v>
      </c>
      <c r="AZ535" s="36">
        <f t="shared" si="266"/>
        <v>0</v>
      </c>
      <c r="BA535" s="36">
        <f t="shared" si="267"/>
        <v>0</v>
      </c>
      <c r="BB535" s="34">
        <f>IF($B535="P",VLOOKUP($E535,'[2]Costeo-JUL26'!$B$9:$CQ$307,BB$1,0),0)</f>
        <v>0</v>
      </c>
      <c r="BC535" s="16">
        <f>IF($B535="P",VLOOKUP($E535,'[2]Costeo-JUL26'!$B$9:$CQ$307,BC$1,0),0)*$G535</f>
        <v>0</v>
      </c>
      <c r="BD535" s="36">
        <f>IF($B535="P",VLOOKUP($E535,'[2]Costeo-JUL26'!$B$9:$CQ$307,BD$1,0),0)*$G535</f>
        <v>0</v>
      </c>
      <c r="BE535" s="35">
        <f>IF($B535="P",VLOOKUP($E535,'[2]Costeo-JUL26'!$B$9:$CQ$307,BE$1,0),0)</f>
        <v>0</v>
      </c>
      <c r="BF535" s="36">
        <f t="shared" si="268"/>
        <v>0</v>
      </c>
      <c r="BG535" s="36">
        <f t="shared" si="269"/>
        <v>0</v>
      </c>
      <c r="BH535" s="34">
        <f>IF($B535="P",VLOOKUP($E535,'[2]Costeo-JUL26'!$B$9:$CQ$307,BH$1,0),0)</f>
        <v>0</v>
      </c>
      <c r="BI535" s="16">
        <f>IF($B535="P",VLOOKUP($E535,'[2]Costeo-JUL26'!$B$9:$CQ$307,BI$1,0),0)*$G535</f>
        <v>0</v>
      </c>
      <c r="BJ535" s="36">
        <f>IF($B535="P",VLOOKUP($E535,'[2]Costeo-JUL26'!$B$9:$CQ$307,BJ$1,0),0)*$G535</f>
        <v>0</v>
      </c>
      <c r="BK535" s="35">
        <f>IF(BH535=910319,0,IF($B535="P",VLOOKUP($E535,'[2]Costeo-JUL26'!$B$9:$CQ$307,BK$1,0),0))</f>
        <v>0</v>
      </c>
      <c r="BL535" s="36">
        <f t="shared" si="270"/>
        <v>0</v>
      </c>
      <c r="BM535" s="36">
        <f t="shared" si="271"/>
        <v>0</v>
      </c>
      <c r="BN535" s="34">
        <f>IF($B535="P",VLOOKUP($E535,'[2]Costeo-JUL26'!$B$9:$CQ$307,BN$1,0),0)</f>
        <v>0</v>
      </c>
      <c r="BO535" s="16">
        <f>IF($B535="P",VLOOKUP($E535,'[2]Costeo-JUL26'!$B$9:$CQ$307,BO$1,0),0)*$G535</f>
        <v>0</v>
      </c>
      <c r="BP535" s="36">
        <f>IF($B535="P",VLOOKUP($E535,'[2]Costeo-JUL26'!$B$9:$CQ$307,BP$1,0),0)*$G535</f>
        <v>0</v>
      </c>
      <c r="BQ535" s="35">
        <f>IF($B535="P",VLOOKUP($E535,'[2]Costeo-JUL26'!$B$9:$CQ$307,BQ$1,0),0)</f>
        <v>0</v>
      </c>
      <c r="BR535" s="36">
        <f t="shared" si="272"/>
        <v>0</v>
      </c>
      <c r="BS535" s="36">
        <f t="shared" si="273"/>
        <v>0</v>
      </c>
      <c r="BT535" s="34">
        <f>IF($B535="P",VLOOKUP($E535,'[2]Costeo-JUL26'!$B$9:$CQ$307,BT$1,0),0)</f>
        <v>0</v>
      </c>
      <c r="BU535" s="16">
        <f>IF($B535="P",VLOOKUP($E535,'[2]Costeo-JUL26'!$B$9:$CQ$307,BU$1,0),0)*$G535</f>
        <v>0</v>
      </c>
      <c r="BV535" s="36">
        <f>IF($B535="P",VLOOKUP($E535,'[2]Costeo-JUL26'!$B$9:$CQ$307,BV$1,0),0)*$G535</f>
        <v>0</v>
      </c>
      <c r="BW535" s="35">
        <f>IF($B535="P",VLOOKUP($E535,'[2]Costeo-JUL26'!$B$9:$CQ$307,BW$1,0),0)</f>
        <v>0</v>
      </c>
      <c r="BX535" s="36">
        <f t="shared" si="274"/>
        <v>0</v>
      </c>
      <c r="BY535" s="36">
        <f t="shared" si="275"/>
        <v>0</v>
      </c>
      <c r="BZ535" s="34">
        <f>IF($B535="P",VLOOKUP($E535,'[2]Costeo-JUL26'!$B$9:$CQ$307,BZ$1,0),0)</f>
        <v>0</v>
      </c>
      <c r="CA535" s="16">
        <f>IF($B535="P",VLOOKUP($E535,'[2]Costeo-JUL26'!$B$9:$CQ$307,CA$1,0),0)*$G535</f>
        <v>0</v>
      </c>
      <c r="CB535" s="36">
        <f>IF($B535="P",VLOOKUP($E535,'[2]Costeo-JUL26'!$B$9:$CQ$307,CB$1,0),0)*$G535</f>
        <v>0</v>
      </c>
      <c r="CC535" s="35">
        <f>IF($B535="P",VLOOKUP($E535,'[2]Costeo-JUL26'!$B$9:$CQ$307,CC$1,0),0)</f>
        <v>0</v>
      </c>
      <c r="CD535" s="36">
        <f t="shared" si="276"/>
        <v>0</v>
      </c>
      <c r="CE535" s="36">
        <f t="shared" si="277"/>
        <v>0</v>
      </c>
      <c r="CF535" s="37">
        <f t="shared" si="249"/>
        <v>0</v>
      </c>
      <c r="CG535" s="36">
        <f>IF($B535="r",VLOOKUP($E535,'[2]Costeo-JUL26'!$B$9:$CQ$307,CG$1,0),0)*$G535</f>
        <v>1024056.0900000001</v>
      </c>
      <c r="CH535" s="35">
        <f>VLOOKUP($E535,'[2]TEORICOS (05.26)'!$A$8:$T$251,CH$1,0)</f>
        <v>0</v>
      </c>
      <c r="CI535" s="36">
        <f t="shared" si="278"/>
        <v>0</v>
      </c>
      <c r="CJ535" s="37">
        <f t="shared" si="279"/>
        <v>1024056.0900000001</v>
      </c>
      <c r="CM535" s="16">
        <f>SUMIFS('[1]Ajuste Inventario'!$I:$I,'[1]Ajuste Inventario'!$B:$B,E535,'[1]Ajuste Inventario'!$S:$S,D535)*-1</f>
        <v>-1</v>
      </c>
      <c r="CN535" s="36">
        <f t="shared" si="250"/>
        <v>-7367.31</v>
      </c>
      <c r="CP535" t="str">
        <f t="shared" si="251"/>
        <v>3214Org.Vtas Lobos</v>
      </c>
      <c r="CQ535" s="10">
        <f t="shared" si="252"/>
        <v>7367.31</v>
      </c>
    </row>
    <row r="536" spans="1:95" x14ac:dyDescent="0.25">
      <c r="A536" s="30">
        <v>46204</v>
      </c>
      <c r="B536" s="31" t="str">
        <f>VLOOKUP($E536,'[2]TEORICOS (05.26)'!$A$8:$T$251,B$1,0)</f>
        <v>P</v>
      </c>
      <c r="C536" s="32" t="str">
        <f>VLOOKUP($E536,'[2]TEORICOS (05.26)'!$A$8:$T$251,C$1,0)</f>
        <v>Schweppes</v>
      </c>
      <c r="D536" t="s">
        <v>226</v>
      </c>
      <c r="E536">
        <v>3510</v>
      </c>
      <c r="F536" t="s">
        <v>177</v>
      </c>
      <c r="G536" s="16">
        <v>32</v>
      </c>
      <c r="H536" s="16">
        <v>47.327999999999996</v>
      </c>
      <c r="I536" s="33">
        <v>908926.98000000033</v>
      </c>
      <c r="J536" s="33">
        <v>838690.88000000012</v>
      </c>
      <c r="K536" s="34">
        <f>IF($B536="P",VLOOKUP($E536,'[2]Costeo-JUL26'!$B$9:$CQ$307,K$1,0),0)</f>
        <v>928732</v>
      </c>
      <c r="L536" s="35">
        <f>VLOOKUP($E536,'[2]TEORICOS (05.26)'!$A$8:$T$251,L$1,0)</f>
        <v>0.23499999999999999</v>
      </c>
      <c r="M536" s="36">
        <f t="shared" si="253"/>
        <v>197092.35680000001</v>
      </c>
      <c r="N536" s="35">
        <f>IF($B536="P",VLOOKUP($E536,'[2]Costeo-JUL26'!$B$9:$CQ$307,N$1,0),0)</f>
        <v>2.5000000000000001E-2</v>
      </c>
      <c r="O536" s="36">
        <f t="shared" si="254"/>
        <v>4927.3089200000004</v>
      </c>
      <c r="P536" s="36">
        <f>IF($B536="P",VLOOKUP($E536,'[2]Costeo-JUL26'!$B$9:$CQ$307,P$1,0),0)*H536</f>
        <v>0</v>
      </c>
      <c r="Q536" s="36">
        <f t="shared" si="255"/>
        <v>202019.66572000002</v>
      </c>
      <c r="R536" s="34">
        <f>IF($B536="P",VLOOKUP($E536,'[2]Costeo-JUL26'!$B$9:$CQ$307,R$1,0),0)</f>
        <v>0</v>
      </c>
      <c r="S536" s="16">
        <f>IF($B536="P",VLOOKUP($E536,'[2]Costeo-JUL26'!$B$9:$CQ$307,S$1,0),0)*$G536</f>
        <v>0</v>
      </c>
      <c r="T536" s="36">
        <f>IF($B536="P",VLOOKUP($E536,'[2]Costeo-JUL26'!$B$9:$CQ$307,T$1,0),0)*$G536</f>
        <v>0</v>
      </c>
      <c r="U536" s="35">
        <f>IF($B536="P",VLOOKUP($E536,'[2]Costeo-JUL26'!$B$9:$CQ$307,U$1,0),0)</f>
        <v>0</v>
      </c>
      <c r="V536" s="36">
        <f t="shared" si="256"/>
        <v>0</v>
      </c>
      <c r="W536" s="36">
        <f t="shared" si="257"/>
        <v>0</v>
      </c>
      <c r="X536" s="34">
        <f>IF($B536="P",VLOOKUP($E536,'[2]Costeo-JUL26'!$B$9:$CQ$307,X$1,0),0)</f>
        <v>902338</v>
      </c>
      <c r="Y536" s="16">
        <f>IF($B536="P",VLOOKUP($E536,'[2]Costeo-JUL26'!$B$9:$CQ$307,Y$1,0),0)*$G536</f>
        <v>1.7563391999999998</v>
      </c>
      <c r="Z536" s="36">
        <f>IF($B536="P",VLOOKUP($E536,'[2]Costeo-JUL26'!$B$9:$CQ$307,Z$1,0),0)*$G536</f>
        <v>496.58734540799998</v>
      </c>
      <c r="AA536" s="35">
        <f>IF($B536="P",VLOOKUP($E536,'[2]Costeo-JUL26'!$B$9:$CQ$307,AA$1,0),0)</f>
        <v>0.45</v>
      </c>
      <c r="AB536" s="36">
        <f t="shared" si="258"/>
        <v>223.4643054336</v>
      </c>
      <c r="AC536" s="36">
        <f t="shared" si="259"/>
        <v>720.05165084160001</v>
      </c>
      <c r="AD536" s="34">
        <f>IF($B536="P",VLOOKUP($E536,'[2]Costeo-JUL26'!$B$9:$CQ$307,AD$1,0),0)</f>
        <v>933139</v>
      </c>
      <c r="AE536" s="16">
        <f>IF($B536="P",VLOOKUP($E536,'[2]Costeo-JUL26'!$B$9:$CQ$307,AE$1,0),0)*$G536</f>
        <v>768</v>
      </c>
      <c r="AF536" s="36">
        <f>IF($B536="P",VLOOKUP($E536,'[2]Costeo-JUL26'!$B$9:$CQ$307,AF$1,0),0)*$G536</f>
        <v>8323.9833600000002</v>
      </c>
      <c r="AG536" s="35">
        <f>IF($B536="P",VLOOKUP($E536,'[2]Costeo-JUL26'!$B$9:$CQ$307,AG$1,0),0)</f>
        <v>6.0000000000000001E-3</v>
      </c>
      <c r="AH536" s="36">
        <f t="shared" si="260"/>
        <v>49.943900160000005</v>
      </c>
      <c r="AI536" s="36">
        <f t="shared" si="261"/>
        <v>8373.9272601600005</v>
      </c>
      <c r="AJ536" s="34">
        <f>IF($B536="P",VLOOKUP($E536,'[2]Costeo-JUL26'!$B$9:$CQ$307,AJ$1,0),0)</f>
        <v>934634</v>
      </c>
      <c r="AK536" s="16">
        <f>IF($B536="P",VLOOKUP($E536,'[2]Costeo-JUL26'!$B$9:$CQ$307,AK$1,0),0)*$G536</f>
        <v>768</v>
      </c>
      <c r="AL536" s="36">
        <f>IF($B536="P",VLOOKUP($E536,'[2]Costeo-JUL26'!$B$9:$CQ$307,AL$1,0),0)*$G536</f>
        <v>35272.074240000002</v>
      </c>
      <c r="AM536" s="35">
        <f>IF($B536="P",VLOOKUP($E536,'[2]Costeo-JUL26'!$B$9:$CQ$307,AM$1,0),0)</f>
        <v>1.7999999999999999E-2</v>
      </c>
      <c r="AN536" s="36">
        <f t="shared" si="262"/>
        <v>634.89733632000002</v>
      </c>
      <c r="AO536" s="36">
        <f t="shared" si="263"/>
        <v>35906.97157632</v>
      </c>
      <c r="AP536" s="34">
        <f>IF($B536="P",VLOOKUP($E536,'[2]Costeo-JUL26'!$B$9:$CQ$307,AP$1,0),0)</f>
        <v>0</v>
      </c>
      <c r="AQ536" s="16">
        <f>IF($B536="P",VLOOKUP($E536,'[2]Costeo-JUL26'!$B$9:$CQ$307,AQ$1,0),0)*$G536</f>
        <v>0</v>
      </c>
      <c r="AR536" s="36">
        <f>IF($B536="P",VLOOKUP($E536,'[2]Costeo-JUL26'!$B$9:$CQ$307,AR$1,0),0)*$G536</f>
        <v>0</v>
      </c>
      <c r="AS536" s="35">
        <f>IF($B536="P",VLOOKUP($E536,'[2]Costeo-JUL26'!$B$9:$CQ$307,AS$1,0),0)</f>
        <v>0</v>
      </c>
      <c r="AT536" s="36">
        <f t="shared" si="264"/>
        <v>0</v>
      </c>
      <c r="AU536" s="36">
        <f t="shared" si="265"/>
        <v>0</v>
      </c>
      <c r="AV536" s="34">
        <f>IF($B536="P",VLOOKUP($E536,'[2]Costeo-JUL26'!$B$9:$CQ$307,AV$1,0),0)</f>
        <v>0</v>
      </c>
      <c r="AW536" s="16">
        <f>IF($B536="P",VLOOKUP($E536,'[2]Costeo-JUL26'!$B$9:$CQ$307,AW$1,0),0)*$G536</f>
        <v>0</v>
      </c>
      <c r="AX536" s="36">
        <f>IF($B536="P",VLOOKUP($E536,'[2]Costeo-JUL26'!$B$9:$CQ$307,AX$1,0),0)*$G536</f>
        <v>0</v>
      </c>
      <c r="AY536" s="35">
        <f>IF($B536="P",VLOOKUP($E536,'[2]Costeo-JUL26'!$B$9:$CQ$307,AY$1,0),0)</f>
        <v>0</v>
      </c>
      <c r="AZ536" s="36">
        <f t="shared" si="266"/>
        <v>0</v>
      </c>
      <c r="BA536" s="36">
        <f t="shared" si="267"/>
        <v>0</v>
      </c>
      <c r="BB536" s="34">
        <f>IF($B536="P",VLOOKUP($E536,'[2]Costeo-JUL26'!$B$9:$CQ$307,BB$1,0),0)</f>
        <v>0</v>
      </c>
      <c r="BC536" s="16">
        <f>IF($B536="P",VLOOKUP($E536,'[2]Costeo-JUL26'!$B$9:$CQ$307,BC$1,0),0)*$G536</f>
        <v>0</v>
      </c>
      <c r="BD536" s="36">
        <f>IF($B536="P",VLOOKUP($E536,'[2]Costeo-JUL26'!$B$9:$CQ$307,BD$1,0),0)*$G536</f>
        <v>0</v>
      </c>
      <c r="BE536" s="35">
        <f>IF($B536="P",VLOOKUP($E536,'[2]Costeo-JUL26'!$B$9:$CQ$307,BE$1,0),0)</f>
        <v>0</v>
      </c>
      <c r="BF536" s="36">
        <f t="shared" si="268"/>
        <v>0</v>
      </c>
      <c r="BG536" s="36">
        <f t="shared" si="269"/>
        <v>0</v>
      </c>
      <c r="BH536" s="34">
        <f>IF($B536="P",VLOOKUP($E536,'[2]Costeo-JUL26'!$B$9:$CQ$307,BH$1,0),0)</f>
        <v>0</v>
      </c>
      <c r="BI536" s="16">
        <f>IF($B536="P",VLOOKUP($E536,'[2]Costeo-JUL26'!$B$9:$CQ$307,BI$1,0),0)*$G536</f>
        <v>0</v>
      </c>
      <c r="BJ536" s="36">
        <f>IF($B536="P",VLOOKUP($E536,'[2]Costeo-JUL26'!$B$9:$CQ$307,BJ$1,0),0)*$G536</f>
        <v>0</v>
      </c>
      <c r="BK536" s="35">
        <f>IF(BH536=910319,0,IF($B536="P",VLOOKUP($E536,'[2]Costeo-JUL26'!$B$9:$CQ$307,BK$1,0),0))</f>
        <v>0</v>
      </c>
      <c r="BL536" s="36">
        <f t="shared" si="270"/>
        <v>0</v>
      </c>
      <c r="BM536" s="36">
        <f t="shared" si="271"/>
        <v>0</v>
      </c>
      <c r="BN536" s="34">
        <f>IF($B536="P",VLOOKUP($E536,'[2]Costeo-JUL26'!$B$9:$CQ$307,BN$1,0),0)</f>
        <v>0</v>
      </c>
      <c r="BO536" s="16">
        <f>IF($B536="P",VLOOKUP($E536,'[2]Costeo-JUL26'!$B$9:$CQ$307,BO$1,0),0)*$G536</f>
        <v>0</v>
      </c>
      <c r="BP536" s="36">
        <f>IF($B536="P",VLOOKUP($E536,'[2]Costeo-JUL26'!$B$9:$CQ$307,BP$1,0),0)*$G536</f>
        <v>0</v>
      </c>
      <c r="BQ536" s="35">
        <f>IF($B536="P",VLOOKUP($E536,'[2]Costeo-JUL26'!$B$9:$CQ$307,BQ$1,0),0)</f>
        <v>0</v>
      </c>
      <c r="BR536" s="36">
        <f t="shared" si="272"/>
        <v>0</v>
      </c>
      <c r="BS536" s="36">
        <f t="shared" si="273"/>
        <v>0</v>
      </c>
      <c r="BT536" s="34">
        <f>IF($B536="P",VLOOKUP($E536,'[2]Costeo-JUL26'!$B$9:$CQ$307,BT$1,0),0)</f>
        <v>0</v>
      </c>
      <c r="BU536" s="16">
        <f>IF($B536="P",VLOOKUP($E536,'[2]Costeo-JUL26'!$B$9:$CQ$307,BU$1,0),0)*$G536</f>
        <v>0</v>
      </c>
      <c r="BV536" s="36">
        <f>IF($B536="P",VLOOKUP($E536,'[2]Costeo-JUL26'!$B$9:$CQ$307,BV$1,0),0)*$G536</f>
        <v>0</v>
      </c>
      <c r="BW536" s="35">
        <f>IF($B536="P",VLOOKUP($E536,'[2]Costeo-JUL26'!$B$9:$CQ$307,BW$1,0),0)</f>
        <v>0</v>
      </c>
      <c r="BX536" s="36">
        <f t="shared" si="274"/>
        <v>0</v>
      </c>
      <c r="BY536" s="36">
        <f t="shared" si="275"/>
        <v>0</v>
      </c>
      <c r="BZ536" s="34">
        <f>IF($B536="P",VLOOKUP($E536,'[2]Costeo-JUL26'!$B$9:$CQ$307,BZ$1,0),0)</f>
        <v>0</v>
      </c>
      <c r="CA536" s="16">
        <f>IF($B536="P",VLOOKUP($E536,'[2]Costeo-JUL26'!$B$9:$CQ$307,CA$1,0),0)*$G536</f>
        <v>0</v>
      </c>
      <c r="CB536" s="36">
        <f>IF($B536="P",VLOOKUP($E536,'[2]Costeo-JUL26'!$B$9:$CQ$307,CB$1,0),0)*$G536</f>
        <v>0</v>
      </c>
      <c r="CC536" s="35">
        <f>IF($B536="P",VLOOKUP($E536,'[2]Costeo-JUL26'!$B$9:$CQ$307,CC$1,0),0)</f>
        <v>0</v>
      </c>
      <c r="CD536" s="36">
        <f t="shared" si="276"/>
        <v>0</v>
      </c>
      <c r="CE536" s="36">
        <f t="shared" si="277"/>
        <v>0</v>
      </c>
      <c r="CF536" s="37">
        <f t="shared" si="249"/>
        <v>247020.61620732164</v>
      </c>
      <c r="CG536" s="36">
        <f>IF($B536="r",VLOOKUP($E536,'[2]Costeo-JUL26'!$B$9:$CQ$307,CG$1,0),0)*$G536</f>
        <v>0</v>
      </c>
      <c r="CH536" s="35">
        <f>VLOOKUP($E536,'[2]TEORICOS (05.26)'!$A$8:$T$251,CH$1,0)</f>
        <v>0</v>
      </c>
      <c r="CI536" s="36">
        <f t="shared" si="278"/>
        <v>0</v>
      </c>
      <c r="CJ536" s="37">
        <f t="shared" si="279"/>
        <v>0</v>
      </c>
      <c r="CM536" s="16">
        <f>SUMIFS('[1]Ajuste Inventario'!$I:$I,'[1]Ajuste Inventario'!$B:$B,E536,'[1]Ajuste Inventario'!$S:$S,D536)*-1</f>
        <v>1</v>
      </c>
      <c r="CN536" s="36">
        <f t="shared" si="250"/>
        <v>7719.3942564788013</v>
      </c>
      <c r="CP536" t="str">
        <f t="shared" si="251"/>
        <v>3510Org.Vtas Lobos</v>
      </c>
      <c r="CQ536" s="10">
        <f t="shared" si="252"/>
        <v>7719.3942564788013</v>
      </c>
    </row>
    <row r="537" spans="1:95" x14ac:dyDescent="0.25">
      <c r="A537" s="30">
        <v>46204</v>
      </c>
      <c r="B537" s="31" t="str">
        <f>VLOOKUP($E537,'[2]TEORICOS (05.26)'!$A$8:$T$251,B$1,0)</f>
        <v>R</v>
      </c>
      <c r="C537" s="32" t="str">
        <f>VLOOKUP($E537,'[2]TEORICOS (05.26)'!$A$8:$T$251,C$1,0)</f>
        <v>Schweppes</v>
      </c>
      <c r="D537" t="s">
        <v>226</v>
      </c>
      <c r="E537">
        <v>3518</v>
      </c>
      <c r="F537" t="s">
        <v>178</v>
      </c>
      <c r="G537" s="16">
        <v>75</v>
      </c>
      <c r="H537" s="16">
        <v>28.04999999999999</v>
      </c>
      <c r="I537" s="33">
        <v>570556.46999999951</v>
      </c>
      <c r="J537" s="33">
        <v>566628.5899999995</v>
      </c>
      <c r="K537" s="34">
        <f>IF($B537="P",VLOOKUP($E537,'[2]Costeo-JUL26'!$B$9:$CQ$307,K$1,0),0)</f>
        <v>0</v>
      </c>
      <c r="L537" s="35">
        <f>VLOOKUP($E537,'[2]TEORICOS (05.26)'!$A$8:$T$251,L$1,0)</f>
        <v>0.23499999999999999</v>
      </c>
      <c r="M537" s="36">
        <f t="shared" si="253"/>
        <v>0</v>
      </c>
      <c r="N537" s="35">
        <f>IF($B537="P",VLOOKUP($E537,'[2]Costeo-JUL26'!$B$9:$CQ$307,N$1,0),0)</f>
        <v>0</v>
      </c>
      <c r="O537" s="36">
        <f t="shared" si="254"/>
        <v>0</v>
      </c>
      <c r="P537" s="36">
        <f>IF($B537="P",VLOOKUP($E537,'[2]Costeo-JUL26'!$B$9:$CQ$307,P$1,0),0)*H537</f>
        <v>0</v>
      </c>
      <c r="Q537" s="36">
        <f t="shared" si="255"/>
        <v>0</v>
      </c>
      <c r="R537" s="34">
        <f>IF($B537="P",VLOOKUP($E537,'[2]Costeo-JUL26'!$B$9:$CQ$307,R$1,0),0)</f>
        <v>0</v>
      </c>
      <c r="S537" s="16">
        <f>IF($B537="P",VLOOKUP($E537,'[2]Costeo-JUL26'!$B$9:$CQ$307,S$1,0),0)*$G537</f>
        <v>0</v>
      </c>
      <c r="T537" s="36">
        <f>IF($B537="P",VLOOKUP($E537,'[2]Costeo-JUL26'!$B$9:$CQ$307,T$1,0),0)*$G537</f>
        <v>0</v>
      </c>
      <c r="U537" s="35">
        <f>IF($B537="P",VLOOKUP($E537,'[2]Costeo-JUL26'!$B$9:$CQ$307,U$1,0),0)</f>
        <v>0</v>
      </c>
      <c r="V537" s="36">
        <f t="shared" si="256"/>
        <v>0</v>
      </c>
      <c r="W537" s="36">
        <f t="shared" si="257"/>
        <v>0</v>
      </c>
      <c r="X537" s="34">
        <f>IF($B537="P",VLOOKUP($E537,'[2]Costeo-JUL26'!$B$9:$CQ$307,X$1,0),0)</f>
        <v>0</v>
      </c>
      <c r="Y537" s="16">
        <f>IF($B537="P",VLOOKUP($E537,'[2]Costeo-JUL26'!$B$9:$CQ$307,Y$1,0),0)*$G537</f>
        <v>0</v>
      </c>
      <c r="Z537" s="36">
        <f>IF($B537="P",VLOOKUP($E537,'[2]Costeo-JUL26'!$B$9:$CQ$307,Z$1,0),0)*$G537</f>
        <v>0</v>
      </c>
      <c r="AA537" s="35">
        <f>IF($B537="P",VLOOKUP($E537,'[2]Costeo-JUL26'!$B$9:$CQ$307,AA$1,0),0)</f>
        <v>0</v>
      </c>
      <c r="AB537" s="36">
        <f t="shared" si="258"/>
        <v>0</v>
      </c>
      <c r="AC537" s="36">
        <f t="shared" si="259"/>
        <v>0</v>
      </c>
      <c r="AD537" s="34">
        <f>IF($B537="P",VLOOKUP($E537,'[2]Costeo-JUL26'!$B$9:$CQ$307,AD$1,0),0)</f>
        <v>0</v>
      </c>
      <c r="AE537" s="16">
        <f>IF($B537="P",VLOOKUP($E537,'[2]Costeo-JUL26'!$B$9:$CQ$307,AE$1,0),0)*$G537</f>
        <v>0</v>
      </c>
      <c r="AF537" s="36">
        <f>IF($B537="P",VLOOKUP($E537,'[2]Costeo-JUL26'!$B$9:$CQ$307,AF$1,0),0)*$G537</f>
        <v>0</v>
      </c>
      <c r="AG537" s="35">
        <f>IF($B537="P",VLOOKUP($E537,'[2]Costeo-JUL26'!$B$9:$CQ$307,AG$1,0),0)</f>
        <v>0</v>
      </c>
      <c r="AH537" s="36">
        <f t="shared" si="260"/>
        <v>0</v>
      </c>
      <c r="AI537" s="36">
        <f t="shared" si="261"/>
        <v>0</v>
      </c>
      <c r="AJ537" s="34">
        <f>IF($B537="P",VLOOKUP($E537,'[2]Costeo-JUL26'!$B$9:$CQ$307,AJ$1,0),0)</f>
        <v>0</v>
      </c>
      <c r="AK537" s="16">
        <f>IF($B537="P",VLOOKUP($E537,'[2]Costeo-JUL26'!$B$9:$CQ$307,AK$1,0),0)*$G537</f>
        <v>0</v>
      </c>
      <c r="AL537" s="36">
        <f>IF($B537="P",VLOOKUP($E537,'[2]Costeo-JUL26'!$B$9:$CQ$307,AL$1,0),0)*$G537</f>
        <v>0</v>
      </c>
      <c r="AM537" s="35">
        <f>IF($B537="P",VLOOKUP($E537,'[2]Costeo-JUL26'!$B$9:$CQ$307,AM$1,0),0)</f>
        <v>0</v>
      </c>
      <c r="AN537" s="36">
        <f t="shared" si="262"/>
        <v>0</v>
      </c>
      <c r="AO537" s="36">
        <f t="shared" si="263"/>
        <v>0</v>
      </c>
      <c r="AP537" s="34">
        <f>IF($B537="P",VLOOKUP($E537,'[2]Costeo-JUL26'!$B$9:$CQ$307,AP$1,0),0)</f>
        <v>0</v>
      </c>
      <c r="AQ537" s="16">
        <f>IF($B537="P",VLOOKUP($E537,'[2]Costeo-JUL26'!$B$9:$CQ$307,AQ$1,0),0)*$G537</f>
        <v>0</v>
      </c>
      <c r="AR537" s="36">
        <f>IF($B537="P",VLOOKUP($E537,'[2]Costeo-JUL26'!$B$9:$CQ$307,AR$1,0),0)*$G537</f>
        <v>0</v>
      </c>
      <c r="AS537" s="35">
        <f>IF($B537="P",VLOOKUP($E537,'[2]Costeo-JUL26'!$B$9:$CQ$307,AS$1,0),0)</f>
        <v>0</v>
      </c>
      <c r="AT537" s="36">
        <f t="shared" si="264"/>
        <v>0</v>
      </c>
      <c r="AU537" s="36">
        <f t="shared" si="265"/>
        <v>0</v>
      </c>
      <c r="AV537" s="34">
        <f>IF($B537="P",VLOOKUP($E537,'[2]Costeo-JUL26'!$B$9:$CQ$307,AV$1,0),0)</f>
        <v>0</v>
      </c>
      <c r="AW537" s="16">
        <f>IF($B537="P",VLOOKUP($E537,'[2]Costeo-JUL26'!$B$9:$CQ$307,AW$1,0),0)*$G537</f>
        <v>0</v>
      </c>
      <c r="AX537" s="36">
        <f>IF($B537="P",VLOOKUP($E537,'[2]Costeo-JUL26'!$B$9:$CQ$307,AX$1,0),0)*$G537</f>
        <v>0</v>
      </c>
      <c r="AY537" s="35">
        <f>IF($B537="P",VLOOKUP($E537,'[2]Costeo-JUL26'!$B$9:$CQ$307,AY$1,0),0)</f>
        <v>0</v>
      </c>
      <c r="AZ537" s="36">
        <f t="shared" si="266"/>
        <v>0</v>
      </c>
      <c r="BA537" s="36">
        <f t="shared" si="267"/>
        <v>0</v>
      </c>
      <c r="BB537" s="34">
        <f>IF($B537="P",VLOOKUP($E537,'[2]Costeo-JUL26'!$B$9:$CQ$307,BB$1,0),0)</f>
        <v>0</v>
      </c>
      <c r="BC537" s="16">
        <f>IF($B537="P",VLOOKUP($E537,'[2]Costeo-JUL26'!$B$9:$CQ$307,BC$1,0),0)*$G537</f>
        <v>0</v>
      </c>
      <c r="BD537" s="36">
        <f>IF($B537="P",VLOOKUP($E537,'[2]Costeo-JUL26'!$B$9:$CQ$307,BD$1,0),0)*$G537</f>
        <v>0</v>
      </c>
      <c r="BE537" s="35">
        <f>IF($B537="P",VLOOKUP($E537,'[2]Costeo-JUL26'!$B$9:$CQ$307,BE$1,0),0)</f>
        <v>0</v>
      </c>
      <c r="BF537" s="36">
        <f t="shared" si="268"/>
        <v>0</v>
      </c>
      <c r="BG537" s="36">
        <f t="shared" si="269"/>
        <v>0</v>
      </c>
      <c r="BH537" s="34">
        <f>IF($B537="P",VLOOKUP($E537,'[2]Costeo-JUL26'!$B$9:$CQ$307,BH$1,0),0)</f>
        <v>0</v>
      </c>
      <c r="BI537" s="16">
        <f>IF($B537="P",VLOOKUP($E537,'[2]Costeo-JUL26'!$B$9:$CQ$307,BI$1,0),0)*$G537</f>
        <v>0</v>
      </c>
      <c r="BJ537" s="36">
        <f>IF($B537="P",VLOOKUP($E537,'[2]Costeo-JUL26'!$B$9:$CQ$307,BJ$1,0),0)*$G537</f>
        <v>0</v>
      </c>
      <c r="BK537" s="35">
        <f>IF(BH537=910319,0,IF($B537="P",VLOOKUP($E537,'[2]Costeo-JUL26'!$B$9:$CQ$307,BK$1,0),0))</f>
        <v>0</v>
      </c>
      <c r="BL537" s="36">
        <f t="shared" si="270"/>
        <v>0</v>
      </c>
      <c r="BM537" s="36">
        <f t="shared" si="271"/>
        <v>0</v>
      </c>
      <c r="BN537" s="34">
        <f>IF($B537="P",VLOOKUP($E537,'[2]Costeo-JUL26'!$B$9:$CQ$307,BN$1,0),0)</f>
        <v>0</v>
      </c>
      <c r="BO537" s="16">
        <f>IF($B537="P",VLOOKUP($E537,'[2]Costeo-JUL26'!$B$9:$CQ$307,BO$1,0),0)*$G537</f>
        <v>0</v>
      </c>
      <c r="BP537" s="36">
        <f>IF($B537="P",VLOOKUP($E537,'[2]Costeo-JUL26'!$B$9:$CQ$307,BP$1,0),0)*$G537</f>
        <v>0</v>
      </c>
      <c r="BQ537" s="35">
        <f>IF($B537="P",VLOOKUP($E537,'[2]Costeo-JUL26'!$B$9:$CQ$307,BQ$1,0),0)</f>
        <v>0</v>
      </c>
      <c r="BR537" s="36">
        <f t="shared" si="272"/>
        <v>0</v>
      </c>
      <c r="BS537" s="36">
        <f t="shared" si="273"/>
        <v>0</v>
      </c>
      <c r="BT537" s="34">
        <f>IF($B537="P",VLOOKUP($E537,'[2]Costeo-JUL26'!$B$9:$CQ$307,BT$1,0),0)</f>
        <v>0</v>
      </c>
      <c r="BU537" s="16">
        <f>IF($B537="P",VLOOKUP($E537,'[2]Costeo-JUL26'!$B$9:$CQ$307,BU$1,0),0)*$G537</f>
        <v>0</v>
      </c>
      <c r="BV537" s="36">
        <f>IF($B537="P",VLOOKUP($E537,'[2]Costeo-JUL26'!$B$9:$CQ$307,BV$1,0),0)*$G537</f>
        <v>0</v>
      </c>
      <c r="BW537" s="35">
        <f>IF($B537="P",VLOOKUP($E537,'[2]Costeo-JUL26'!$B$9:$CQ$307,BW$1,0),0)</f>
        <v>0</v>
      </c>
      <c r="BX537" s="36">
        <f t="shared" si="274"/>
        <v>0</v>
      </c>
      <c r="BY537" s="36">
        <f t="shared" si="275"/>
        <v>0</v>
      </c>
      <c r="BZ537" s="34">
        <f>IF($B537="P",VLOOKUP($E537,'[2]Costeo-JUL26'!$B$9:$CQ$307,BZ$1,0),0)</f>
        <v>0</v>
      </c>
      <c r="CA537" s="16">
        <f>IF($B537="P",VLOOKUP($E537,'[2]Costeo-JUL26'!$B$9:$CQ$307,CA$1,0),0)*$G537</f>
        <v>0</v>
      </c>
      <c r="CB537" s="36">
        <f>IF($B537="P",VLOOKUP($E537,'[2]Costeo-JUL26'!$B$9:$CQ$307,CB$1,0),0)*$G537</f>
        <v>0</v>
      </c>
      <c r="CC537" s="35">
        <f>IF($B537="P",VLOOKUP($E537,'[2]Costeo-JUL26'!$B$9:$CQ$307,CC$1,0),0)</f>
        <v>0</v>
      </c>
      <c r="CD537" s="36">
        <f t="shared" si="276"/>
        <v>0</v>
      </c>
      <c r="CE537" s="36">
        <f t="shared" si="277"/>
        <v>0</v>
      </c>
      <c r="CF537" s="37">
        <f t="shared" si="249"/>
        <v>0</v>
      </c>
      <c r="CG537" s="36">
        <f>IF($B537="r",VLOOKUP($E537,'[2]Costeo-JUL26'!$B$9:$CQ$307,CG$1,0),0)*$G537</f>
        <v>128608.5</v>
      </c>
      <c r="CH537" s="35">
        <f>VLOOKUP($E537,'[2]TEORICOS (05.26)'!$A$8:$T$251,CH$1,0)</f>
        <v>0.05</v>
      </c>
      <c r="CI537" s="36">
        <f t="shared" si="278"/>
        <v>126727.29364999988</v>
      </c>
      <c r="CJ537" s="37">
        <f t="shared" si="279"/>
        <v>255335.79364999989</v>
      </c>
      <c r="CM537" s="16">
        <f>SUMIFS('[1]Ajuste Inventario'!$I:$I,'[1]Ajuste Inventario'!$B:$B,E537,'[1]Ajuste Inventario'!$S:$S,D537)*-1</f>
        <v>1.6666666666666667</v>
      </c>
      <c r="CN537" s="36">
        <f t="shared" si="250"/>
        <v>5674.128747777776</v>
      </c>
      <c r="CP537" t="str">
        <f t="shared" si="251"/>
        <v>3518Org.Vtas Lobos</v>
      </c>
      <c r="CQ537" s="10">
        <f t="shared" si="252"/>
        <v>3404.4772486666652</v>
      </c>
    </row>
    <row r="538" spans="1:95" x14ac:dyDescent="0.25">
      <c r="A538" s="30">
        <v>46204</v>
      </c>
      <c r="B538" s="31" t="str">
        <f>VLOOKUP($E538,'[2]TEORICOS (05.26)'!$A$8:$T$251,B$1,0)</f>
        <v>P</v>
      </c>
      <c r="C538" s="32" t="str">
        <f>VLOOKUP($E538,'[2]TEORICOS (05.26)'!$A$8:$T$251,C$1,0)</f>
        <v>Schweppes</v>
      </c>
      <c r="D538" t="s">
        <v>226</v>
      </c>
      <c r="E538">
        <v>3527</v>
      </c>
      <c r="F538" t="s">
        <v>179</v>
      </c>
      <c r="G538" s="16">
        <v>386.41699999999997</v>
      </c>
      <c r="H538" s="16">
        <v>408.442769</v>
      </c>
      <c r="I538" s="33">
        <v>5695315.1900000041</v>
      </c>
      <c r="J538" s="33">
        <v>5575311.8900000053</v>
      </c>
      <c r="K538" s="34">
        <f>IF($B538="P",VLOOKUP($E538,'[2]Costeo-JUL26'!$B$9:$CQ$307,K$1,0),0)</f>
        <v>928732</v>
      </c>
      <c r="L538" s="35">
        <f>VLOOKUP($E538,'[2]TEORICOS (05.26)'!$A$8:$T$251,L$1,0)</f>
        <v>0.23499999999999999</v>
      </c>
      <c r="M538" s="36">
        <f t="shared" si="253"/>
        <v>1310198.2941500011</v>
      </c>
      <c r="N538" s="35">
        <f>IF($B538="P",VLOOKUP($E538,'[2]Costeo-JUL26'!$B$9:$CQ$307,N$1,0),0)</f>
        <v>2.5000000000000001E-2</v>
      </c>
      <c r="O538" s="36">
        <f t="shared" si="254"/>
        <v>32754.957353750029</v>
      </c>
      <c r="P538" s="36">
        <f>IF($B538="P",VLOOKUP($E538,'[2]Costeo-JUL26'!$B$9:$CQ$307,P$1,0),0)*H538</f>
        <v>0</v>
      </c>
      <c r="Q538" s="36">
        <f t="shared" si="255"/>
        <v>1342953.2515037511</v>
      </c>
      <c r="R538" s="34">
        <f>IF($B538="P",VLOOKUP($E538,'[2]Costeo-JUL26'!$B$9:$CQ$307,R$1,0),0)</f>
        <v>0</v>
      </c>
      <c r="S538" s="16">
        <f>IF($B538="P",VLOOKUP($E538,'[2]Costeo-JUL26'!$B$9:$CQ$307,S$1,0),0)*$G538</f>
        <v>0</v>
      </c>
      <c r="T538" s="36">
        <f>IF($B538="P",VLOOKUP($E538,'[2]Costeo-JUL26'!$B$9:$CQ$307,T$1,0),0)*$G538</f>
        <v>0</v>
      </c>
      <c r="U538" s="35">
        <f>IF($B538="P",VLOOKUP($E538,'[2]Costeo-JUL26'!$B$9:$CQ$307,U$1,0),0)</f>
        <v>0</v>
      </c>
      <c r="V538" s="36">
        <f t="shared" si="256"/>
        <v>0</v>
      </c>
      <c r="W538" s="36">
        <f t="shared" si="257"/>
        <v>0</v>
      </c>
      <c r="X538" s="34">
        <f>IF($B538="P",VLOOKUP($E538,'[2]Costeo-JUL26'!$B$9:$CQ$307,X$1,0),0)</f>
        <v>902338</v>
      </c>
      <c r="Y538" s="16">
        <f>IF($B538="P",VLOOKUP($E538,'[2]Costeo-JUL26'!$B$9:$CQ$307,Y$1,0),0)*$G538</f>
        <v>15.149092068</v>
      </c>
      <c r="Z538" s="36">
        <f>IF($B538="P",VLOOKUP($E538,'[2]Costeo-JUL26'!$B$9:$CQ$307,Z$1,0),0)*$G538</f>
        <v>4283.2542913063198</v>
      </c>
      <c r="AA538" s="35">
        <f>IF($B538="P",VLOOKUP($E538,'[2]Costeo-JUL26'!$B$9:$CQ$307,AA$1,0),0)</f>
        <v>0.45</v>
      </c>
      <c r="AB538" s="36">
        <f t="shared" si="258"/>
        <v>1927.4644310878439</v>
      </c>
      <c r="AC538" s="36">
        <f t="shared" si="259"/>
        <v>6210.7187223941637</v>
      </c>
      <c r="AD538" s="34">
        <f>IF($B538="P",VLOOKUP($E538,'[2]Costeo-JUL26'!$B$9:$CQ$307,AD$1,0),0)</f>
        <v>901781</v>
      </c>
      <c r="AE538" s="16">
        <f>IF($B538="P",VLOOKUP($E538,'[2]Costeo-JUL26'!$B$9:$CQ$307,AE$1,0),0)*$G538</f>
        <v>4637.0039999999999</v>
      </c>
      <c r="AF538" s="36">
        <f>IF($B538="P",VLOOKUP($E538,'[2]Costeo-JUL26'!$B$9:$CQ$307,AF$1,0),0)*$G538</f>
        <v>71165.027788799998</v>
      </c>
      <c r="AG538" s="35">
        <f>IF($B538="P",VLOOKUP($E538,'[2]Costeo-JUL26'!$B$9:$CQ$307,AG$1,0),0)</f>
        <v>6.0000000000000001E-3</v>
      </c>
      <c r="AH538" s="36">
        <f t="shared" si="260"/>
        <v>426.99016673279999</v>
      </c>
      <c r="AI538" s="36">
        <f t="shared" si="261"/>
        <v>71592.017955532792</v>
      </c>
      <c r="AJ538" s="34">
        <f>IF($B538="P",VLOOKUP($E538,'[2]Costeo-JUL26'!$B$9:$CQ$307,AJ$1,0),0)</f>
        <v>909965</v>
      </c>
      <c r="AK538" s="16">
        <f>IF($B538="P",VLOOKUP($E538,'[2]Costeo-JUL26'!$B$9:$CQ$307,AK$1,0),0)*$G538</f>
        <v>4637.0039999999999</v>
      </c>
      <c r="AL538" s="36">
        <f>IF($B538="P",VLOOKUP($E538,'[2]Costeo-JUL26'!$B$9:$CQ$307,AL$1,0),0)*$G538</f>
        <v>32367.308060880001</v>
      </c>
      <c r="AM538" s="35">
        <f>IF($B538="P",VLOOKUP($E538,'[2]Costeo-JUL26'!$B$9:$CQ$307,AM$1,0),0)</f>
        <v>1.7999999999999999E-2</v>
      </c>
      <c r="AN538" s="36">
        <f t="shared" si="262"/>
        <v>582.61154509584003</v>
      </c>
      <c r="AO538" s="36">
        <f t="shared" si="263"/>
        <v>32949.91960597584</v>
      </c>
      <c r="AP538" s="34">
        <f>IF($B538="P",VLOOKUP($E538,'[2]Costeo-JUL26'!$B$9:$CQ$307,AP$1,0),0)</f>
        <v>901189</v>
      </c>
      <c r="AQ538" s="16">
        <f>IF($B538="P",VLOOKUP($E538,'[2]Costeo-JUL26'!$B$9:$CQ$307,AQ$1,0),0)*$G538</f>
        <v>4637.0039999999999</v>
      </c>
      <c r="AR538" s="36">
        <f>IF($B538="P",VLOOKUP($E538,'[2]Costeo-JUL26'!$B$9:$CQ$307,AR$1,0),0)*$G538</f>
        <v>355584.94214323384</v>
      </c>
      <c r="AS538" s="35">
        <f>IF($B538="P",VLOOKUP($E538,'[2]Costeo-JUL26'!$B$9:$CQ$307,AS$1,0),0)</f>
        <v>0.02</v>
      </c>
      <c r="AT538" s="36">
        <f t="shared" si="264"/>
        <v>7111.6988428646773</v>
      </c>
      <c r="AU538" s="36">
        <f t="shared" si="265"/>
        <v>362696.6409860985</v>
      </c>
      <c r="AV538" s="34">
        <f>IF($B538="P",VLOOKUP($E538,'[2]Costeo-JUL26'!$B$9:$CQ$307,AV$1,0),0)</f>
        <v>932317</v>
      </c>
      <c r="AW538" s="16">
        <f>IF($B538="P",VLOOKUP($E538,'[2]Costeo-JUL26'!$B$9:$CQ$307,AW$1,0),0)*$G538</f>
        <v>7.6896982999999999</v>
      </c>
      <c r="AX538" s="36">
        <f>IF($B538="P",VLOOKUP($E538,'[2]Costeo-JUL26'!$B$9:$CQ$307,AX$1,0),0)*$G538</f>
        <v>33048.785353740001</v>
      </c>
      <c r="AY538" s="35">
        <f>IF($B538="P",VLOOKUP($E538,'[2]Costeo-JUL26'!$B$9:$CQ$307,AY$1,0),0)</f>
        <v>0.03</v>
      </c>
      <c r="AZ538" s="36">
        <f t="shared" si="266"/>
        <v>991.46356061220001</v>
      </c>
      <c r="BA538" s="36">
        <f t="shared" si="267"/>
        <v>34040.248914352203</v>
      </c>
      <c r="BB538" s="34">
        <f>IF($B538="P",VLOOKUP($E538,'[2]Costeo-JUL26'!$B$9:$CQ$307,BB$1,0),0)</f>
        <v>902311</v>
      </c>
      <c r="BC538" s="16">
        <f>IF($B538="P",VLOOKUP($E538,'[2]Costeo-JUL26'!$B$9:$CQ$307,BC$1,0),0)*$G538</f>
        <v>1.0733805555555556</v>
      </c>
      <c r="BD538" s="36">
        <f>IF($B538="P",VLOOKUP($E538,'[2]Costeo-JUL26'!$B$9:$CQ$307,BD$1,0),0)*$G538</f>
        <v>4209.417488791667</v>
      </c>
      <c r="BE538" s="35">
        <f>IF($B538="P",VLOOKUP($E538,'[2]Costeo-JUL26'!$B$9:$CQ$307,BE$1,0),0)</f>
        <v>0.03</v>
      </c>
      <c r="BF538" s="36">
        <f t="shared" si="268"/>
        <v>126.28252466375001</v>
      </c>
      <c r="BG538" s="36">
        <f t="shared" si="269"/>
        <v>4335.7000134554173</v>
      </c>
      <c r="BH538" s="34">
        <f>IF($B538="P",VLOOKUP($E538,'[2]Costeo-JUL26'!$B$9:$CQ$307,BH$1,0),0)</f>
        <v>933089</v>
      </c>
      <c r="BI538" s="16">
        <f>IF($B538="P",VLOOKUP($E538,'[2]Costeo-JUL26'!$B$9:$CQ$307,BI$1,0),0)*$G538</f>
        <v>13.417256944444444</v>
      </c>
      <c r="BJ538" s="36">
        <f>IF($B538="P",VLOOKUP($E538,'[2]Costeo-JUL26'!$B$9:$CQ$307,BJ$1,0),0)*$G538</f>
        <v>9991.462856337108</v>
      </c>
      <c r="BK538" s="35">
        <f>IF(BH538=910319,0,IF($B538="P",VLOOKUP($E538,'[2]Costeo-JUL26'!$B$9:$CQ$307,BK$1,0),0))</f>
        <v>0.02</v>
      </c>
      <c r="BL538" s="36">
        <f t="shared" si="270"/>
        <v>199.82925712674216</v>
      </c>
      <c r="BM538" s="36">
        <f t="shared" si="271"/>
        <v>10191.292113463851</v>
      </c>
      <c r="BN538" s="34">
        <f>IF($B538="P",VLOOKUP($E538,'[2]Costeo-JUL26'!$B$9:$CQ$307,BN$1,0),0)</f>
        <v>0</v>
      </c>
      <c r="BO538" s="16">
        <f>IF($B538="P",VLOOKUP($E538,'[2]Costeo-JUL26'!$B$9:$CQ$307,BO$1,0),0)*$G538</f>
        <v>0</v>
      </c>
      <c r="BP538" s="36">
        <f>IF($B538="P",VLOOKUP($E538,'[2]Costeo-JUL26'!$B$9:$CQ$307,BP$1,0),0)*$G538</f>
        <v>0</v>
      </c>
      <c r="BQ538" s="35">
        <f>IF($B538="P",VLOOKUP($E538,'[2]Costeo-JUL26'!$B$9:$CQ$307,BQ$1,0),0)</f>
        <v>0</v>
      </c>
      <c r="BR538" s="36">
        <f t="shared" si="272"/>
        <v>0</v>
      </c>
      <c r="BS538" s="36">
        <f t="shared" si="273"/>
        <v>0</v>
      </c>
      <c r="BT538" s="34">
        <f>IF($B538="P",VLOOKUP($E538,'[2]Costeo-JUL26'!$B$9:$CQ$307,BT$1,0),0)</f>
        <v>0</v>
      </c>
      <c r="BU538" s="16">
        <f>IF($B538="P",VLOOKUP($E538,'[2]Costeo-JUL26'!$B$9:$CQ$307,BU$1,0),0)*$G538</f>
        <v>0</v>
      </c>
      <c r="BV538" s="36">
        <f>IF($B538="P",VLOOKUP($E538,'[2]Costeo-JUL26'!$B$9:$CQ$307,BV$1,0),0)*$G538</f>
        <v>0</v>
      </c>
      <c r="BW538" s="35">
        <f>IF($B538="P",VLOOKUP($E538,'[2]Costeo-JUL26'!$B$9:$CQ$307,BW$1,0),0)</f>
        <v>0</v>
      </c>
      <c r="BX538" s="36">
        <f t="shared" si="274"/>
        <v>0</v>
      </c>
      <c r="BY538" s="36">
        <f t="shared" si="275"/>
        <v>0</v>
      </c>
      <c r="BZ538" s="34">
        <f>IF($B538="P",VLOOKUP($E538,'[2]Costeo-JUL26'!$B$9:$CQ$307,BZ$1,0),0)</f>
        <v>0</v>
      </c>
      <c r="CA538" s="16">
        <f>IF($B538="P",VLOOKUP($E538,'[2]Costeo-JUL26'!$B$9:$CQ$307,CA$1,0),0)*$G538</f>
        <v>0</v>
      </c>
      <c r="CB538" s="36">
        <f>IF($B538="P",VLOOKUP($E538,'[2]Costeo-JUL26'!$B$9:$CQ$307,CB$1,0),0)*$G538</f>
        <v>0</v>
      </c>
      <c r="CC538" s="35">
        <f>IF($B538="P",VLOOKUP($E538,'[2]Costeo-JUL26'!$B$9:$CQ$307,CC$1,0),0)</f>
        <v>0</v>
      </c>
      <c r="CD538" s="36">
        <f t="shared" si="276"/>
        <v>0</v>
      </c>
      <c r="CE538" s="36">
        <f t="shared" si="277"/>
        <v>0</v>
      </c>
      <c r="CF538" s="37">
        <f t="shared" si="249"/>
        <v>1864969.7898150238</v>
      </c>
      <c r="CG538" s="36">
        <f>IF($B538="r",VLOOKUP($E538,'[2]Costeo-JUL26'!$B$9:$CQ$307,CG$1,0),0)*$G538</f>
        <v>0</v>
      </c>
      <c r="CH538" s="35">
        <f>VLOOKUP($E538,'[2]TEORICOS (05.26)'!$A$8:$T$251,CH$1,0)</f>
        <v>0</v>
      </c>
      <c r="CI538" s="36">
        <f t="shared" si="278"/>
        <v>0</v>
      </c>
      <c r="CJ538" s="37">
        <f t="shared" si="279"/>
        <v>0</v>
      </c>
      <c r="CM538" s="16">
        <f>SUMIFS('[1]Ajuste Inventario'!$I:$I,'[1]Ajuste Inventario'!$B:$B,E538,'[1]Ajuste Inventario'!$S:$S,D538)*-1</f>
        <v>0.58333333333333315</v>
      </c>
      <c r="CN538" s="36">
        <f t="shared" si="250"/>
        <v>2815.3498527724291</v>
      </c>
      <c r="CP538" t="str">
        <f t="shared" si="251"/>
        <v>3527Org.Vtas Lobos</v>
      </c>
      <c r="CQ538" s="10">
        <f t="shared" si="252"/>
        <v>4826.3140333241654</v>
      </c>
    </row>
    <row r="539" spans="1:95" x14ac:dyDescent="0.25">
      <c r="A539" s="30">
        <v>46204</v>
      </c>
      <c r="B539" s="31" t="str">
        <f>VLOOKUP($E539,'[2]TEORICOS (05.26)'!$A$8:$T$251,B$1,0)</f>
        <v>P</v>
      </c>
      <c r="C539" s="32" t="str">
        <f>VLOOKUP($E539,'[2]TEORICOS (05.26)'!$A$8:$T$251,C$1,0)</f>
        <v>Schweppes</v>
      </c>
      <c r="D539" t="s">
        <v>226</v>
      </c>
      <c r="E539">
        <v>3535</v>
      </c>
      <c r="F539" t="s">
        <v>180</v>
      </c>
      <c r="G539" s="16">
        <v>69</v>
      </c>
      <c r="H539" s="16">
        <v>218.72999999999971</v>
      </c>
      <c r="I539" s="33">
        <v>1275792.75</v>
      </c>
      <c r="J539" s="33">
        <v>1270528.02</v>
      </c>
      <c r="K539" s="34">
        <f>IF($B539="P",VLOOKUP($E539,'[2]Costeo-JUL26'!$B$9:$CQ$307,K$1,0),0)</f>
        <v>928732</v>
      </c>
      <c r="L539" s="35">
        <f>VLOOKUP($E539,'[2]TEORICOS (05.26)'!$A$8:$T$251,L$1,0)</f>
        <v>0.23499999999999999</v>
      </c>
      <c r="M539" s="36">
        <f t="shared" si="253"/>
        <v>298574.08470000001</v>
      </c>
      <c r="N539" s="35">
        <f>IF($B539="P",VLOOKUP($E539,'[2]Costeo-JUL26'!$B$9:$CQ$307,N$1,0),0)</f>
        <v>2.5000000000000001E-2</v>
      </c>
      <c r="O539" s="36">
        <f t="shared" si="254"/>
        <v>7464.3521175000005</v>
      </c>
      <c r="P539" s="36">
        <f>IF($B539="P",VLOOKUP($E539,'[2]Costeo-JUL26'!$B$9:$CQ$307,P$1,0),0)*H539</f>
        <v>0</v>
      </c>
      <c r="Q539" s="36">
        <f t="shared" si="255"/>
        <v>306038.43681749998</v>
      </c>
      <c r="R539" s="34">
        <f>IF($B539="P",VLOOKUP($E539,'[2]Costeo-JUL26'!$B$9:$CQ$307,R$1,0),0)</f>
        <v>0</v>
      </c>
      <c r="S539" s="16">
        <f>IF($B539="P",VLOOKUP($E539,'[2]Costeo-JUL26'!$B$9:$CQ$307,S$1,0),0)*$G539</f>
        <v>0</v>
      </c>
      <c r="T539" s="36">
        <f>IF($B539="P",VLOOKUP($E539,'[2]Costeo-JUL26'!$B$9:$CQ$307,T$1,0),0)*$G539</f>
        <v>0</v>
      </c>
      <c r="U539" s="35">
        <f>IF($B539="P",VLOOKUP($E539,'[2]Costeo-JUL26'!$B$9:$CQ$307,U$1,0),0)</f>
        <v>0</v>
      </c>
      <c r="V539" s="36">
        <f t="shared" si="256"/>
        <v>0</v>
      </c>
      <c r="W539" s="36">
        <f t="shared" si="257"/>
        <v>0</v>
      </c>
      <c r="X539" s="34">
        <f>IF($B539="P",VLOOKUP($E539,'[2]Costeo-JUL26'!$B$9:$CQ$307,X$1,0),0)</f>
        <v>902338</v>
      </c>
      <c r="Y539" s="16">
        <f>IF($B539="P",VLOOKUP($E539,'[2]Costeo-JUL26'!$B$9:$CQ$307,Y$1,0),0)*$G539</f>
        <v>8.1152280000000001</v>
      </c>
      <c r="Z539" s="36">
        <f>IF($B539="P",VLOOKUP($E539,'[2]Costeo-JUL26'!$B$9:$CQ$307,Z$1,0),0)*$G539</f>
        <v>2294.4995647200003</v>
      </c>
      <c r="AA539" s="35">
        <f>IF($B539="P",VLOOKUP($E539,'[2]Costeo-JUL26'!$B$9:$CQ$307,AA$1,0),0)</f>
        <v>0.45</v>
      </c>
      <c r="AB539" s="36">
        <f t="shared" si="258"/>
        <v>1032.5248041240002</v>
      </c>
      <c r="AC539" s="36">
        <f t="shared" si="259"/>
        <v>3327.0243688440005</v>
      </c>
      <c r="AD539" s="34">
        <f>IF($B539="P",VLOOKUP($E539,'[2]Costeo-JUL26'!$B$9:$CQ$307,AD$1,0),0)</f>
        <v>939557</v>
      </c>
      <c r="AE539" s="16">
        <f>IF($B539="P",VLOOKUP($E539,'[2]Costeo-JUL26'!$B$9:$CQ$307,AE$1,0),0)*$G539</f>
        <v>621</v>
      </c>
      <c r="AF539" s="36">
        <f>IF($B539="P",VLOOKUP($E539,'[2]Costeo-JUL26'!$B$9:$CQ$307,AF$1,0),0)*$G539</f>
        <v>12884.508</v>
      </c>
      <c r="AG539" s="35">
        <f>IF($B539="P",VLOOKUP($E539,'[2]Costeo-JUL26'!$B$9:$CQ$307,AG$1,0),0)</f>
        <v>6.0000000000000001E-3</v>
      </c>
      <c r="AH539" s="36">
        <f t="shared" si="260"/>
        <v>77.307047999999995</v>
      </c>
      <c r="AI539" s="36">
        <f t="shared" si="261"/>
        <v>12961.815048</v>
      </c>
      <c r="AJ539" s="34">
        <f>IF($B539="P",VLOOKUP($E539,'[2]Costeo-JUL26'!$B$9:$CQ$307,AJ$1,0),0)</f>
        <v>942251</v>
      </c>
      <c r="AK539" s="16">
        <f>IF($B539="P",VLOOKUP($E539,'[2]Costeo-JUL26'!$B$9:$CQ$307,AK$1,0),0)*$G539</f>
        <v>621</v>
      </c>
      <c r="AL539" s="36">
        <f>IF($B539="P",VLOOKUP($E539,'[2]Costeo-JUL26'!$B$9:$CQ$307,AL$1,0),0)*$G539</f>
        <v>17909.466120000001</v>
      </c>
      <c r="AM539" s="35">
        <f>IF($B539="P",VLOOKUP($E539,'[2]Costeo-JUL26'!$B$9:$CQ$307,AM$1,0),0)</f>
        <v>1.7999999999999999E-2</v>
      </c>
      <c r="AN539" s="36">
        <f t="shared" si="262"/>
        <v>322.37039016</v>
      </c>
      <c r="AO539" s="36">
        <f t="shared" si="263"/>
        <v>18231.836510159999</v>
      </c>
      <c r="AP539" s="34">
        <f>IF($B539="P",VLOOKUP($E539,'[2]Costeo-JUL26'!$B$9:$CQ$307,AP$1,0),0)</f>
        <v>0</v>
      </c>
      <c r="AQ539" s="16">
        <f>IF($B539="P",VLOOKUP($E539,'[2]Costeo-JUL26'!$B$9:$CQ$307,AQ$1,0),0)*$G539</f>
        <v>0</v>
      </c>
      <c r="AR539" s="36">
        <f>IF($B539="P",VLOOKUP($E539,'[2]Costeo-JUL26'!$B$9:$CQ$307,AR$1,0),0)*$G539</f>
        <v>0</v>
      </c>
      <c r="AS539" s="35">
        <f>IF($B539="P",VLOOKUP($E539,'[2]Costeo-JUL26'!$B$9:$CQ$307,AS$1,0),0)</f>
        <v>0</v>
      </c>
      <c r="AT539" s="36">
        <f t="shared" si="264"/>
        <v>0</v>
      </c>
      <c r="AU539" s="36">
        <f t="shared" si="265"/>
        <v>0</v>
      </c>
      <c r="AV539" s="34">
        <f>IF($B539="P",VLOOKUP($E539,'[2]Costeo-JUL26'!$B$9:$CQ$307,AV$1,0),0)</f>
        <v>0</v>
      </c>
      <c r="AW539" s="16">
        <f>IF($B539="P",VLOOKUP($E539,'[2]Costeo-JUL26'!$B$9:$CQ$307,AW$1,0),0)*$G539</f>
        <v>0</v>
      </c>
      <c r="AX539" s="36">
        <f>IF($B539="P",VLOOKUP($E539,'[2]Costeo-JUL26'!$B$9:$CQ$307,AX$1,0),0)*$G539</f>
        <v>0</v>
      </c>
      <c r="AY539" s="35">
        <f>IF($B539="P",VLOOKUP($E539,'[2]Costeo-JUL26'!$B$9:$CQ$307,AY$1,0),0)</f>
        <v>0</v>
      </c>
      <c r="AZ539" s="36">
        <f t="shared" si="266"/>
        <v>0</v>
      </c>
      <c r="BA539" s="36">
        <f t="shared" si="267"/>
        <v>0</v>
      </c>
      <c r="BB539" s="34">
        <f>IF($B539="P",VLOOKUP($E539,'[2]Costeo-JUL26'!$B$9:$CQ$307,BB$1,0),0)</f>
        <v>0</v>
      </c>
      <c r="BC539" s="16">
        <f>IF($B539="P",VLOOKUP($E539,'[2]Costeo-JUL26'!$B$9:$CQ$307,BC$1,0),0)*$G539</f>
        <v>0</v>
      </c>
      <c r="BD539" s="36">
        <f>IF($B539="P",VLOOKUP($E539,'[2]Costeo-JUL26'!$B$9:$CQ$307,BD$1,0),0)*$G539</f>
        <v>0</v>
      </c>
      <c r="BE539" s="35">
        <f>IF($B539="P",VLOOKUP($E539,'[2]Costeo-JUL26'!$B$9:$CQ$307,BE$1,0),0)</f>
        <v>0</v>
      </c>
      <c r="BF539" s="36">
        <f t="shared" si="268"/>
        <v>0</v>
      </c>
      <c r="BG539" s="36">
        <f t="shared" si="269"/>
        <v>0</v>
      </c>
      <c r="BH539" s="34">
        <f>IF($B539="P",VLOOKUP($E539,'[2]Costeo-JUL26'!$B$9:$CQ$307,BH$1,0),0)</f>
        <v>0</v>
      </c>
      <c r="BI539" s="16">
        <f>IF($B539="P",VLOOKUP($E539,'[2]Costeo-JUL26'!$B$9:$CQ$307,BI$1,0),0)*$G539</f>
        <v>0</v>
      </c>
      <c r="BJ539" s="36">
        <f>IF($B539="P",VLOOKUP($E539,'[2]Costeo-JUL26'!$B$9:$CQ$307,BJ$1,0),0)*$G539</f>
        <v>0</v>
      </c>
      <c r="BK539" s="35">
        <f>IF(BH539=910319,0,IF($B539="P",VLOOKUP($E539,'[2]Costeo-JUL26'!$B$9:$CQ$307,BK$1,0),0))</f>
        <v>0</v>
      </c>
      <c r="BL539" s="36">
        <f t="shared" si="270"/>
        <v>0</v>
      </c>
      <c r="BM539" s="36">
        <f t="shared" si="271"/>
        <v>0</v>
      </c>
      <c r="BN539" s="34">
        <f>IF($B539="P",VLOOKUP($E539,'[2]Costeo-JUL26'!$B$9:$CQ$307,BN$1,0),0)</f>
        <v>0</v>
      </c>
      <c r="BO539" s="16">
        <f>IF($B539="P",VLOOKUP($E539,'[2]Costeo-JUL26'!$B$9:$CQ$307,BO$1,0),0)*$G539</f>
        <v>0</v>
      </c>
      <c r="BP539" s="36">
        <f>IF($B539="P",VLOOKUP($E539,'[2]Costeo-JUL26'!$B$9:$CQ$307,BP$1,0),0)*$G539</f>
        <v>0</v>
      </c>
      <c r="BQ539" s="35">
        <f>IF($B539="P",VLOOKUP($E539,'[2]Costeo-JUL26'!$B$9:$CQ$307,BQ$1,0),0)</f>
        <v>0</v>
      </c>
      <c r="BR539" s="36">
        <f t="shared" si="272"/>
        <v>0</v>
      </c>
      <c r="BS539" s="36">
        <f t="shared" si="273"/>
        <v>0</v>
      </c>
      <c r="BT539" s="34">
        <f>IF($B539="P",VLOOKUP($E539,'[2]Costeo-JUL26'!$B$9:$CQ$307,BT$1,0),0)</f>
        <v>0</v>
      </c>
      <c r="BU539" s="16">
        <f>IF($B539="P",VLOOKUP($E539,'[2]Costeo-JUL26'!$B$9:$CQ$307,BU$1,0),0)*$G539</f>
        <v>0</v>
      </c>
      <c r="BV539" s="36">
        <f>IF($B539="P",VLOOKUP($E539,'[2]Costeo-JUL26'!$B$9:$CQ$307,BV$1,0),0)*$G539</f>
        <v>0</v>
      </c>
      <c r="BW539" s="35">
        <f>IF($B539="P",VLOOKUP($E539,'[2]Costeo-JUL26'!$B$9:$CQ$307,BW$1,0),0)</f>
        <v>0</v>
      </c>
      <c r="BX539" s="36">
        <f t="shared" si="274"/>
        <v>0</v>
      </c>
      <c r="BY539" s="36">
        <f t="shared" si="275"/>
        <v>0</v>
      </c>
      <c r="BZ539" s="34">
        <f>IF($B539="P",VLOOKUP($E539,'[2]Costeo-JUL26'!$B$9:$CQ$307,BZ$1,0),0)</f>
        <v>0</v>
      </c>
      <c r="CA539" s="16">
        <f>IF($B539="P",VLOOKUP($E539,'[2]Costeo-JUL26'!$B$9:$CQ$307,CA$1,0),0)*$G539</f>
        <v>0</v>
      </c>
      <c r="CB539" s="36">
        <f>IF($B539="P",VLOOKUP($E539,'[2]Costeo-JUL26'!$B$9:$CQ$307,CB$1,0),0)*$G539</f>
        <v>0</v>
      </c>
      <c r="CC539" s="35">
        <f>IF($B539="P",VLOOKUP($E539,'[2]Costeo-JUL26'!$B$9:$CQ$307,CC$1,0),0)</f>
        <v>0</v>
      </c>
      <c r="CD539" s="36">
        <f t="shared" si="276"/>
        <v>0</v>
      </c>
      <c r="CE539" s="36">
        <f t="shared" si="277"/>
        <v>0</v>
      </c>
      <c r="CF539" s="37">
        <f t="shared" si="249"/>
        <v>340559.112744504</v>
      </c>
      <c r="CG539" s="36">
        <f>IF($B539="r",VLOOKUP($E539,'[2]Costeo-JUL26'!$B$9:$CQ$307,CG$1,0),0)*$G539</f>
        <v>0</v>
      </c>
      <c r="CH539" s="35">
        <f>VLOOKUP($E539,'[2]TEORICOS (05.26)'!$A$8:$T$251,CH$1,0)</f>
        <v>0</v>
      </c>
      <c r="CI539" s="36">
        <f t="shared" si="278"/>
        <v>0</v>
      </c>
      <c r="CJ539" s="37">
        <f t="shared" si="279"/>
        <v>0</v>
      </c>
      <c r="CM539" s="16">
        <f>SUMIFS('[1]Ajuste Inventario'!$I:$I,'[1]Ajuste Inventario'!$B:$B,E539,'[1]Ajuste Inventario'!$S:$S,D539)*-1</f>
        <v>-1</v>
      </c>
      <c r="CN539" s="36">
        <f t="shared" si="250"/>
        <v>-4935.6393151377388</v>
      </c>
      <c r="CP539" t="str">
        <f t="shared" si="251"/>
        <v>3535Org.Vtas Lobos</v>
      </c>
      <c r="CQ539" s="10">
        <f t="shared" si="252"/>
        <v>4935.6393151377388</v>
      </c>
    </row>
    <row r="540" spans="1:95" x14ac:dyDescent="0.25">
      <c r="A540" s="30">
        <v>46204</v>
      </c>
      <c r="B540" s="31" t="str">
        <f>VLOOKUP($E540,'[2]TEORICOS (05.26)'!$A$8:$T$251,B$1,0)</f>
        <v>P</v>
      </c>
      <c r="C540" s="32" t="str">
        <f>VLOOKUP($E540,'[2]TEORICOS (05.26)'!$A$8:$T$251,C$1,0)</f>
        <v>Schweppes</v>
      </c>
      <c r="D540" t="s">
        <v>226</v>
      </c>
      <c r="E540">
        <v>3536</v>
      </c>
      <c r="F540" t="s">
        <v>181</v>
      </c>
      <c r="G540" s="16">
        <v>1043</v>
      </c>
      <c r="H540" s="16">
        <v>1653.1550000000129</v>
      </c>
      <c r="I540" s="33">
        <v>14832096.420000084</v>
      </c>
      <c r="J540" s="33">
        <v>14686506.150000069</v>
      </c>
      <c r="K540" s="34">
        <f>IF($B540="P",VLOOKUP($E540,'[2]Costeo-JUL26'!$B$9:$CQ$307,K$1,0),0)</f>
        <v>928732</v>
      </c>
      <c r="L540" s="35">
        <f>VLOOKUP($E540,'[2]TEORICOS (05.26)'!$A$8:$T$251,L$1,0)</f>
        <v>0.23499999999999999</v>
      </c>
      <c r="M540" s="36">
        <f t="shared" si="253"/>
        <v>3451328.9452500162</v>
      </c>
      <c r="N540" s="35">
        <f>IF($B540="P",VLOOKUP($E540,'[2]Costeo-JUL26'!$B$9:$CQ$307,N$1,0),0)</f>
        <v>2.5000000000000001E-2</v>
      </c>
      <c r="O540" s="36">
        <f t="shared" si="254"/>
        <v>86283.22363125041</v>
      </c>
      <c r="P540" s="36">
        <f>IF($B540="P",VLOOKUP($E540,'[2]Costeo-JUL26'!$B$9:$CQ$307,P$1,0),0)*H540</f>
        <v>0</v>
      </c>
      <c r="Q540" s="36">
        <f t="shared" si="255"/>
        <v>3537612.1688812664</v>
      </c>
      <c r="R540" s="34">
        <f>IF($B540="P",VLOOKUP($E540,'[2]Costeo-JUL26'!$B$9:$CQ$307,R$1,0),0)</f>
        <v>0</v>
      </c>
      <c r="S540" s="16">
        <f>IF($B540="P",VLOOKUP($E540,'[2]Costeo-JUL26'!$B$9:$CQ$307,S$1,0),0)*$G540</f>
        <v>0</v>
      </c>
      <c r="T540" s="36">
        <f>IF($B540="P",VLOOKUP($E540,'[2]Costeo-JUL26'!$B$9:$CQ$307,T$1,0),0)*$G540</f>
        <v>0</v>
      </c>
      <c r="U540" s="35">
        <f>IF($B540="P",VLOOKUP($E540,'[2]Costeo-JUL26'!$B$9:$CQ$307,U$1,0),0)</f>
        <v>0</v>
      </c>
      <c r="V540" s="36">
        <f t="shared" si="256"/>
        <v>0</v>
      </c>
      <c r="W540" s="36">
        <f t="shared" si="257"/>
        <v>0</v>
      </c>
      <c r="X540" s="34">
        <f>IF($B540="P",VLOOKUP($E540,'[2]Costeo-JUL26'!$B$9:$CQ$307,X$1,0),0)</f>
        <v>902338</v>
      </c>
      <c r="Y540" s="16">
        <f>IF($B540="P",VLOOKUP($E540,'[2]Costeo-JUL26'!$B$9:$CQ$307,Y$1,0),0)*$G540</f>
        <v>61.334658000000005</v>
      </c>
      <c r="Z540" s="36">
        <f>IF($B540="P",VLOOKUP($E540,'[2]Costeo-JUL26'!$B$9:$CQ$307,Z$1,0),0)*$G540</f>
        <v>17341.761202920003</v>
      </c>
      <c r="AA540" s="35">
        <f>IF($B540="P",VLOOKUP($E540,'[2]Costeo-JUL26'!$B$9:$CQ$307,AA$1,0),0)</f>
        <v>0.45</v>
      </c>
      <c r="AB540" s="36">
        <f t="shared" si="258"/>
        <v>7803.792541314001</v>
      </c>
      <c r="AC540" s="36">
        <f t="shared" si="259"/>
        <v>25145.553744234003</v>
      </c>
      <c r="AD540" s="34">
        <f>IF($B540="P",VLOOKUP($E540,'[2]Costeo-JUL26'!$B$9:$CQ$307,AD$1,0),0)</f>
        <v>901781</v>
      </c>
      <c r="AE540" s="16">
        <f>IF($B540="P",VLOOKUP($E540,'[2]Costeo-JUL26'!$B$9:$CQ$307,AE$1,0),0)*$G540</f>
        <v>6258</v>
      </c>
      <c r="AF540" s="36">
        <f>IF($B540="P",VLOOKUP($E540,'[2]Costeo-JUL26'!$B$9:$CQ$307,AF$1,0),0)*$G540</f>
        <v>96042.777600000001</v>
      </c>
      <c r="AG540" s="35">
        <f>IF($B540="P",VLOOKUP($E540,'[2]Costeo-JUL26'!$B$9:$CQ$307,AG$1,0),0)</f>
        <v>6.0000000000000001E-3</v>
      </c>
      <c r="AH540" s="36">
        <f t="shared" si="260"/>
        <v>576.25666560000002</v>
      </c>
      <c r="AI540" s="36">
        <f t="shared" si="261"/>
        <v>96619.034265599999</v>
      </c>
      <c r="AJ540" s="34">
        <f>IF($B540="P",VLOOKUP($E540,'[2]Costeo-JUL26'!$B$9:$CQ$307,AJ$1,0),0)</f>
        <v>923737</v>
      </c>
      <c r="AK540" s="16">
        <f>IF($B540="P",VLOOKUP($E540,'[2]Costeo-JUL26'!$B$9:$CQ$307,AK$1,0),0)*$G540</f>
        <v>6258</v>
      </c>
      <c r="AL540" s="36">
        <f>IF($B540="P",VLOOKUP($E540,'[2]Costeo-JUL26'!$B$9:$CQ$307,AL$1,0),0)*$G540</f>
        <v>81243.358559999993</v>
      </c>
      <c r="AM540" s="35">
        <f>IF($B540="P",VLOOKUP($E540,'[2]Costeo-JUL26'!$B$9:$CQ$307,AM$1,0),0)</f>
        <v>1.7999999999999999E-2</v>
      </c>
      <c r="AN540" s="36">
        <f t="shared" si="262"/>
        <v>1462.3804540799997</v>
      </c>
      <c r="AO540" s="36">
        <f t="shared" si="263"/>
        <v>82705.739014079998</v>
      </c>
      <c r="AP540" s="34">
        <f>IF($B540="P",VLOOKUP($E540,'[2]Costeo-JUL26'!$B$9:$CQ$307,AP$1,0),0)</f>
        <v>913486</v>
      </c>
      <c r="AQ540" s="16">
        <f>IF($B540="P",VLOOKUP($E540,'[2]Costeo-JUL26'!$B$9:$CQ$307,AQ$1,0),0)*$G540</f>
        <v>6258</v>
      </c>
      <c r="AR540" s="36">
        <f>IF($B540="P",VLOOKUP($E540,'[2]Costeo-JUL26'!$B$9:$CQ$307,AR$1,0),0)*$G540</f>
        <v>772465.0202023664</v>
      </c>
      <c r="AS540" s="35">
        <f>IF($B540="P",VLOOKUP($E540,'[2]Costeo-JUL26'!$B$9:$CQ$307,AS$1,0),0)</f>
        <v>0.02</v>
      </c>
      <c r="AT540" s="36">
        <f t="shared" si="264"/>
        <v>15449.300404047328</v>
      </c>
      <c r="AU540" s="36">
        <f t="shared" si="265"/>
        <v>787914.32060641376</v>
      </c>
      <c r="AV540" s="34">
        <f>IF($B540="P",VLOOKUP($E540,'[2]Costeo-JUL26'!$B$9:$CQ$307,AV$1,0),0)</f>
        <v>917330</v>
      </c>
      <c r="AW540" s="16">
        <f>IF($B540="P",VLOOKUP($E540,'[2]Costeo-JUL26'!$B$9:$CQ$307,AW$1,0),0)*$G540</f>
        <v>24.3019</v>
      </c>
      <c r="AX540" s="36">
        <f>IF($B540="P",VLOOKUP($E540,'[2]Costeo-JUL26'!$B$9:$CQ$307,AX$1,0),0)*$G540</f>
        <v>95538.213199523409</v>
      </c>
      <c r="AY540" s="35">
        <f>IF($B540="P",VLOOKUP($E540,'[2]Costeo-JUL26'!$B$9:$CQ$307,AY$1,0),0)</f>
        <v>0.03</v>
      </c>
      <c r="AZ540" s="36">
        <f t="shared" si="266"/>
        <v>2866.1463959857019</v>
      </c>
      <c r="BA540" s="36">
        <f t="shared" si="267"/>
        <v>98404.359595509115</v>
      </c>
      <c r="BB540" s="34">
        <f>IF($B540="P",VLOOKUP($E540,'[2]Costeo-JUL26'!$B$9:$CQ$307,BB$1,0),0)</f>
        <v>902311</v>
      </c>
      <c r="BC540" s="16">
        <f>IF($B540="P",VLOOKUP($E540,'[2]Costeo-JUL26'!$B$9:$CQ$307,BC$1,0),0)*$G540</f>
        <v>4.1906250000000007</v>
      </c>
      <c r="BD540" s="36">
        <f>IF($B540="P",VLOOKUP($E540,'[2]Costeo-JUL26'!$B$9:$CQ$307,BD$1,0),0)*$G540</f>
        <v>16434.143578125004</v>
      </c>
      <c r="BE540" s="35">
        <f>IF($B540="P",VLOOKUP($E540,'[2]Costeo-JUL26'!$B$9:$CQ$307,BE$1,0),0)</f>
        <v>0.03</v>
      </c>
      <c r="BF540" s="36">
        <f t="shared" si="268"/>
        <v>493.02430734375008</v>
      </c>
      <c r="BG540" s="36">
        <f t="shared" si="269"/>
        <v>16927.167885468753</v>
      </c>
      <c r="BH540" s="34">
        <f>IF($B540="P",VLOOKUP($E540,'[2]Costeo-JUL26'!$B$9:$CQ$307,BH$1,0),0)</f>
        <v>910319</v>
      </c>
      <c r="BI540" s="16">
        <f>IF($B540="P",VLOOKUP($E540,'[2]Costeo-JUL26'!$B$9:$CQ$307,BI$1,0),0)*$G540</f>
        <v>13.96875</v>
      </c>
      <c r="BJ540" s="36">
        <f>IF($B540="P",VLOOKUP($E540,'[2]Costeo-JUL26'!$B$9:$CQ$307,BJ$1,0),0)*$G540</f>
        <v>36521.296875</v>
      </c>
      <c r="BK540" s="35">
        <f>IF(BH540=910319,0,IF($B540="P",VLOOKUP($E540,'[2]Costeo-JUL26'!$B$9:$CQ$307,BK$1,0),0))</f>
        <v>0</v>
      </c>
      <c r="BL540" s="36">
        <f t="shared" si="270"/>
        <v>0</v>
      </c>
      <c r="BM540" s="36">
        <f t="shared" si="271"/>
        <v>36521.296875</v>
      </c>
      <c r="BN540" s="34">
        <f>IF($B540="P",VLOOKUP($E540,'[2]Costeo-JUL26'!$B$9:$CQ$307,BN$1,0),0)</f>
        <v>0</v>
      </c>
      <c r="BO540" s="16">
        <f>IF($B540="P",VLOOKUP($E540,'[2]Costeo-JUL26'!$B$9:$CQ$307,BO$1,0),0)*$G540</f>
        <v>0</v>
      </c>
      <c r="BP540" s="36">
        <f>IF($B540="P",VLOOKUP($E540,'[2]Costeo-JUL26'!$B$9:$CQ$307,BP$1,0),0)*$G540</f>
        <v>0</v>
      </c>
      <c r="BQ540" s="35">
        <f>IF($B540="P",VLOOKUP($E540,'[2]Costeo-JUL26'!$B$9:$CQ$307,BQ$1,0),0)</f>
        <v>0</v>
      </c>
      <c r="BR540" s="36">
        <f t="shared" si="272"/>
        <v>0</v>
      </c>
      <c r="BS540" s="36">
        <f t="shared" si="273"/>
        <v>0</v>
      </c>
      <c r="BT540" s="34">
        <f>IF($B540="P",VLOOKUP($E540,'[2]Costeo-JUL26'!$B$9:$CQ$307,BT$1,0),0)</f>
        <v>0</v>
      </c>
      <c r="BU540" s="16">
        <f>IF($B540="P",VLOOKUP($E540,'[2]Costeo-JUL26'!$B$9:$CQ$307,BU$1,0),0)*$G540</f>
        <v>0</v>
      </c>
      <c r="BV540" s="36">
        <f>IF($B540="P",VLOOKUP($E540,'[2]Costeo-JUL26'!$B$9:$CQ$307,BV$1,0),0)*$G540</f>
        <v>0</v>
      </c>
      <c r="BW540" s="35">
        <f>IF($B540="P",VLOOKUP($E540,'[2]Costeo-JUL26'!$B$9:$CQ$307,BW$1,0),0)</f>
        <v>0</v>
      </c>
      <c r="BX540" s="36">
        <f t="shared" si="274"/>
        <v>0</v>
      </c>
      <c r="BY540" s="36">
        <f t="shared" si="275"/>
        <v>0</v>
      </c>
      <c r="BZ540" s="34">
        <f>IF($B540="P",VLOOKUP($E540,'[2]Costeo-JUL26'!$B$9:$CQ$307,BZ$1,0),0)</f>
        <v>0</v>
      </c>
      <c r="CA540" s="16">
        <f>IF($B540="P",VLOOKUP($E540,'[2]Costeo-JUL26'!$B$9:$CQ$307,CA$1,0),0)*$G540</f>
        <v>0</v>
      </c>
      <c r="CB540" s="36">
        <f>IF($B540="P",VLOOKUP($E540,'[2]Costeo-JUL26'!$B$9:$CQ$307,CB$1,0),0)*$G540</f>
        <v>0</v>
      </c>
      <c r="CC540" s="35">
        <f>IF($B540="P",VLOOKUP($E540,'[2]Costeo-JUL26'!$B$9:$CQ$307,CC$1,0),0)</f>
        <v>0</v>
      </c>
      <c r="CD540" s="36">
        <f t="shared" si="276"/>
        <v>0</v>
      </c>
      <c r="CE540" s="36">
        <f t="shared" si="277"/>
        <v>0</v>
      </c>
      <c r="CF540" s="37">
        <f t="shared" si="249"/>
        <v>4681849.6408675713</v>
      </c>
      <c r="CG540" s="36">
        <f>IF($B540="r",VLOOKUP($E540,'[2]Costeo-JUL26'!$B$9:$CQ$307,CG$1,0),0)*$G540</f>
        <v>0</v>
      </c>
      <c r="CH540" s="35">
        <f>VLOOKUP($E540,'[2]TEORICOS (05.26)'!$A$8:$T$251,CH$1,0)</f>
        <v>0</v>
      </c>
      <c r="CI540" s="36">
        <f t="shared" si="278"/>
        <v>0</v>
      </c>
      <c r="CJ540" s="37">
        <f t="shared" si="279"/>
        <v>0</v>
      </c>
      <c r="CM540" s="16">
        <f>SUMIFS('[1]Ajuste Inventario'!$I:$I,'[1]Ajuste Inventario'!$B:$B,E540,'[1]Ajuste Inventario'!$S:$S,D540)*-1</f>
        <v>9.1666666666666679</v>
      </c>
      <c r="CN540" s="36">
        <f t="shared" si="250"/>
        <v>41147.607901520692</v>
      </c>
      <c r="CP540" t="str">
        <f t="shared" si="251"/>
        <v>3536Org.Vtas Lobos</v>
      </c>
      <c r="CQ540" s="10">
        <f t="shared" si="252"/>
        <v>4488.8299528931657</v>
      </c>
    </row>
    <row r="541" spans="1:95" x14ac:dyDescent="0.25">
      <c r="A541" s="30">
        <v>46204</v>
      </c>
      <c r="B541" s="31" t="str">
        <f>VLOOKUP($E541,'[2]TEORICOS (05.26)'!$A$8:$T$251,B$1,0)</f>
        <v>P</v>
      </c>
      <c r="C541" s="32" t="str">
        <f>VLOOKUP($E541,'[2]TEORICOS (05.26)'!$A$8:$T$251,C$1,0)</f>
        <v>Schweppes</v>
      </c>
      <c r="D541" t="s">
        <v>226</v>
      </c>
      <c r="E541">
        <v>3559</v>
      </c>
      <c r="F541" t="s">
        <v>182</v>
      </c>
      <c r="G541" s="16">
        <v>400.83299999999997</v>
      </c>
      <c r="H541" s="16">
        <v>953.18087400000263</v>
      </c>
      <c r="I541" s="33">
        <v>7480649.1899999753</v>
      </c>
      <c r="J541" s="33">
        <v>7432500.8399999831</v>
      </c>
      <c r="K541" s="34">
        <f>IF($B541="P",VLOOKUP($E541,'[2]Costeo-JUL26'!$B$9:$CQ$307,K$1,0),0)</f>
        <v>928732</v>
      </c>
      <c r="L541" s="35">
        <f>VLOOKUP($E541,'[2]TEORICOS (05.26)'!$A$8:$T$251,L$1,0)</f>
        <v>0.23499999999999999</v>
      </c>
      <c r="M541" s="36">
        <f t="shared" si="253"/>
        <v>1746637.697399996</v>
      </c>
      <c r="N541" s="35">
        <f>IF($B541="P",VLOOKUP($E541,'[2]Costeo-JUL26'!$B$9:$CQ$307,N$1,0),0)</f>
        <v>2.5000000000000001E-2</v>
      </c>
      <c r="O541" s="36">
        <f t="shared" si="254"/>
        <v>43665.942434999903</v>
      </c>
      <c r="P541" s="36">
        <f>IF($B541="P",VLOOKUP($E541,'[2]Costeo-JUL26'!$B$9:$CQ$307,P$1,0),0)*H541</f>
        <v>0</v>
      </c>
      <c r="Q541" s="36">
        <f t="shared" si="255"/>
        <v>1790303.6398349958</v>
      </c>
      <c r="R541" s="34">
        <f>IF($B541="P",VLOOKUP($E541,'[2]Costeo-JUL26'!$B$9:$CQ$307,R$1,0),0)</f>
        <v>0</v>
      </c>
      <c r="S541" s="16">
        <f>IF($B541="P",VLOOKUP($E541,'[2]Costeo-JUL26'!$B$9:$CQ$307,S$1,0),0)*$G541</f>
        <v>0</v>
      </c>
      <c r="T541" s="36">
        <f>IF($B541="P",VLOOKUP($E541,'[2]Costeo-JUL26'!$B$9:$CQ$307,T$1,0),0)*$G541</f>
        <v>0</v>
      </c>
      <c r="U541" s="35">
        <f>IF($B541="P",VLOOKUP($E541,'[2]Costeo-JUL26'!$B$9:$CQ$307,U$1,0),0)</f>
        <v>0</v>
      </c>
      <c r="V541" s="36">
        <f t="shared" si="256"/>
        <v>0</v>
      </c>
      <c r="W541" s="36">
        <f t="shared" si="257"/>
        <v>0</v>
      </c>
      <c r="X541" s="34">
        <f>IF($B541="P",VLOOKUP($E541,'[2]Costeo-JUL26'!$B$9:$CQ$307,X$1,0),0)</f>
        <v>902338</v>
      </c>
      <c r="Y541" s="16">
        <f>IF($B541="P",VLOOKUP($E541,'[2]Costeo-JUL26'!$B$9:$CQ$307,Y$1,0),0)*$G541</f>
        <v>35.357078096999999</v>
      </c>
      <c r="Z541" s="36">
        <f>IF($B541="P",VLOOKUP($E541,'[2]Costeo-JUL26'!$B$9:$CQ$307,Z$1,0),0)*$G541</f>
        <v>9996.8602611457791</v>
      </c>
      <c r="AA541" s="35">
        <f>IF($B541="P",VLOOKUP($E541,'[2]Costeo-JUL26'!$B$9:$CQ$307,AA$1,0),0)</f>
        <v>0.45</v>
      </c>
      <c r="AB541" s="36">
        <f t="shared" si="258"/>
        <v>4498.5871175156008</v>
      </c>
      <c r="AC541" s="36">
        <f t="shared" si="259"/>
        <v>14495.44737866138</v>
      </c>
      <c r="AD541" s="34">
        <f>IF($B541="P",VLOOKUP($E541,'[2]Costeo-JUL26'!$B$9:$CQ$307,AD$1,0),0)</f>
        <v>901781</v>
      </c>
      <c r="AE541" s="16">
        <f>IF($B541="P",VLOOKUP($E541,'[2]Costeo-JUL26'!$B$9:$CQ$307,AE$1,0),0)*$G541</f>
        <v>2404.9979999999996</v>
      </c>
      <c r="AF541" s="36">
        <f>IF($B541="P",VLOOKUP($E541,'[2]Costeo-JUL26'!$B$9:$CQ$307,AF$1,0),0)*$G541</f>
        <v>36909.985305599999</v>
      </c>
      <c r="AG541" s="35">
        <f>IF($B541="P",VLOOKUP($E541,'[2]Costeo-JUL26'!$B$9:$CQ$307,AG$1,0),0)</f>
        <v>6.0000000000000001E-3</v>
      </c>
      <c r="AH541" s="36">
        <f t="shared" si="260"/>
        <v>221.45991183359999</v>
      </c>
      <c r="AI541" s="36">
        <f t="shared" si="261"/>
        <v>37131.445217433597</v>
      </c>
      <c r="AJ541" s="34">
        <f>IF($B541="P",VLOOKUP($E541,'[2]Costeo-JUL26'!$B$9:$CQ$307,AJ$1,0),0)</f>
        <v>923738</v>
      </c>
      <c r="AK541" s="16">
        <f>IF($B541="P",VLOOKUP($E541,'[2]Costeo-JUL26'!$B$9:$CQ$307,AK$1,0),0)*$G541</f>
        <v>2404.9979999999996</v>
      </c>
      <c r="AL541" s="36">
        <f>IF($B541="P",VLOOKUP($E541,'[2]Costeo-JUL26'!$B$9:$CQ$307,AL$1,0),0)*$G541</f>
        <v>49048.9414316537</v>
      </c>
      <c r="AM541" s="35">
        <f>IF($B541="P",VLOOKUP($E541,'[2]Costeo-JUL26'!$B$9:$CQ$307,AM$1,0),0)</f>
        <v>1.7999999999999999E-2</v>
      </c>
      <c r="AN541" s="36">
        <f t="shared" si="262"/>
        <v>882.88094576976653</v>
      </c>
      <c r="AO541" s="36">
        <f t="shared" si="263"/>
        <v>49931.822377423465</v>
      </c>
      <c r="AP541" s="34">
        <f>IF($B541="P",VLOOKUP($E541,'[2]Costeo-JUL26'!$B$9:$CQ$307,AP$1,0),0)</f>
        <v>916882</v>
      </c>
      <c r="AQ541" s="16">
        <f>IF($B541="P",VLOOKUP($E541,'[2]Costeo-JUL26'!$B$9:$CQ$307,AQ$1,0),0)*$G541</f>
        <v>2404.9979999999996</v>
      </c>
      <c r="AR541" s="36">
        <f>IF($B541="P",VLOOKUP($E541,'[2]Costeo-JUL26'!$B$9:$CQ$307,AR$1,0),0)*$G541</f>
        <v>392390.33449489175</v>
      </c>
      <c r="AS541" s="35">
        <f>IF($B541="P",VLOOKUP($E541,'[2]Costeo-JUL26'!$B$9:$CQ$307,AS$1,0),0)</f>
        <v>0.02</v>
      </c>
      <c r="AT541" s="36">
        <f t="shared" si="264"/>
        <v>7847.806689897835</v>
      </c>
      <c r="AU541" s="36">
        <f t="shared" si="265"/>
        <v>400238.14118478959</v>
      </c>
      <c r="AV541" s="34">
        <f>IF($B541="P",VLOOKUP($E541,'[2]Costeo-JUL26'!$B$9:$CQ$307,AV$1,0),0)</f>
        <v>932442</v>
      </c>
      <c r="AW541" s="16">
        <f>IF($B541="P",VLOOKUP($E541,'[2]Costeo-JUL26'!$B$9:$CQ$307,AW$1,0),0)*$G541</f>
        <v>11.103074099999999</v>
      </c>
      <c r="AX541" s="36">
        <f>IF($B541="P",VLOOKUP($E541,'[2]Costeo-JUL26'!$B$9:$CQ$307,AX$1,0),0)*$G541</f>
        <v>40984.492270584131</v>
      </c>
      <c r="AY541" s="35">
        <f>IF($B541="P",VLOOKUP($E541,'[2]Costeo-JUL26'!$B$9:$CQ$307,AY$1,0),0)</f>
        <v>0.03</v>
      </c>
      <c r="AZ541" s="36">
        <f t="shared" si="266"/>
        <v>1229.534768117524</v>
      </c>
      <c r="BA541" s="36">
        <f t="shared" si="267"/>
        <v>42214.027038701657</v>
      </c>
      <c r="BB541" s="34">
        <f>IF($B541="P",VLOOKUP($E541,'[2]Costeo-JUL26'!$B$9:$CQ$307,BB$1,0),0)</f>
        <v>902311</v>
      </c>
      <c r="BC541" s="16">
        <f>IF($B541="P",VLOOKUP($E541,'[2]Costeo-JUL26'!$B$9:$CQ$307,BC$1,0),0)*$G541</f>
        <v>1.7536443750000001</v>
      </c>
      <c r="BD541" s="36">
        <f>IF($B541="P",VLOOKUP($E541,'[2]Costeo-JUL26'!$B$9:$CQ$307,BD$1,0),0)*$G541</f>
        <v>6877.1706949968757</v>
      </c>
      <c r="BE541" s="35">
        <f>IF($B541="P",VLOOKUP($E541,'[2]Costeo-JUL26'!$B$9:$CQ$307,BE$1,0),0)</f>
        <v>0.03</v>
      </c>
      <c r="BF541" s="36">
        <f t="shared" si="268"/>
        <v>206.31512084990626</v>
      </c>
      <c r="BG541" s="36">
        <f t="shared" si="269"/>
        <v>7083.4858158467823</v>
      </c>
      <c r="BH541" s="34">
        <f>IF($B541="P",VLOOKUP($E541,'[2]Costeo-JUL26'!$B$9:$CQ$307,BH$1,0),0)</f>
        <v>933089</v>
      </c>
      <c r="BI541" s="16">
        <f>IF($B541="P",VLOOKUP($E541,'[2]Costeo-JUL26'!$B$9:$CQ$307,BI$1,0),0)*$G541</f>
        <v>15.031237499999998</v>
      </c>
      <c r="BJ541" s="36">
        <f>IF($B541="P",VLOOKUP($E541,'[2]Costeo-JUL26'!$B$9:$CQ$307,BJ$1,0),0)*$G541</f>
        <v>11193.349861889374</v>
      </c>
      <c r="BK541" s="35">
        <f>IF(BH541=910319,0,IF($B541="P",VLOOKUP($E541,'[2]Costeo-JUL26'!$B$9:$CQ$307,BK$1,0),0))</f>
        <v>0.02</v>
      </c>
      <c r="BL541" s="36">
        <f t="shared" si="270"/>
        <v>223.86699723778747</v>
      </c>
      <c r="BM541" s="36">
        <f t="shared" si="271"/>
        <v>11417.216859127162</v>
      </c>
      <c r="BN541" s="34">
        <f>IF($B541="P",VLOOKUP($E541,'[2]Costeo-JUL26'!$B$9:$CQ$307,BN$1,0),0)</f>
        <v>0</v>
      </c>
      <c r="BO541" s="16">
        <f>IF($B541="P",VLOOKUP($E541,'[2]Costeo-JUL26'!$B$9:$CQ$307,BO$1,0),0)*$G541</f>
        <v>0</v>
      </c>
      <c r="BP541" s="36">
        <f>IF($B541="P",VLOOKUP($E541,'[2]Costeo-JUL26'!$B$9:$CQ$307,BP$1,0),0)*$G541</f>
        <v>0</v>
      </c>
      <c r="BQ541" s="35">
        <f>IF($B541="P",VLOOKUP($E541,'[2]Costeo-JUL26'!$B$9:$CQ$307,BQ$1,0),0)</f>
        <v>0</v>
      </c>
      <c r="BR541" s="36">
        <f t="shared" si="272"/>
        <v>0</v>
      </c>
      <c r="BS541" s="36">
        <f t="shared" si="273"/>
        <v>0</v>
      </c>
      <c r="BT541" s="34">
        <f>IF($B541="P",VLOOKUP($E541,'[2]Costeo-JUL26'!$B$9:$CQ$307,BT$1,0),0)</f>
        <v>0</v>
      </c>
      <c r="BU541" s="16">
        <f>IF($B541="P",VLOOKUP($E541,'[2]Costeo-JUL26'!$B$9:$CQ$307,BU$1,0),0)*$G541</f>
        <v>0</v>
      </c>
      <c r="BV541" s="36">
        <f>IF($B541="P",VLOOKUP($E541,'[2]Costeo-JUL26'!$B$9:$CQ$307,BV$1,0),0)*$G541</f>
        <v>0</v>
      </c>
      <c r="BW541" s="35">
        <f>IF($B541="P",VLOOKUP($E541,'[2]Costeo-JUL26'!$B$9:$CQ$307,BW$1,0),0)</f>
        <v>0</v>
      </c>
      <c r="BX541" s="36">
        <f t="shared" si="274"/>
        <v>0</v>
      </c>
      <c r="BY541" s="36">
        <f t="shared" si="275"/>
        <v>0</v>
      </c>
      <c r="BZ541" s="34">
        <f>IF($B541="P",VLOOKUP($E541,'[2]Costeo-JUL26'!$B$9:$CQ$307,BZ$1,0),0)</f>
        <v>0</v>
      </c>
      <c r="CA541" s="16">
        <f>IF($B541="P",VLOOKUP($E541,'[2]Costeo-JUL26'!$B$9:$CQ$307,CA$1,0),0)*$G541</f>
        <v>0</v>
      </c>
      <c r="CB541" s="36">
        <f>IF($B541="P",VLOOKUP($E541,'[2]Costeo-JUL26'!$B$9:$CQ$307,CB$1,0),0)*$G541</f>
        <v>0</v>
      </c>
      <c r="CC541" s="35">
        <f>IF($B541="P",VLOOKUP($E541,'[2]Costeo-JUL26'!$B$9:$CQ$307,CC$1,0),0)</f>
        <v>0</v>
      </c>
      <c r="CD541" s="36">
        <f t="shared" si="276"/>
        <v>0</v>
      </c>
      <c r="CE541" s="36">
        <f t="shared" si="277"/>
        <v>0</v>
      </c>
      <c r="CF541" s="37">
        <f t="shared" si="249"/>
        <v>2352815.2257069796</v>
      </c>
      <c r="CG541" s="36">
        <f>IF($B541="r",VLOOKUP($E541,'[2]Costeo-JUL26'!$B$9:$CQ$307,CG$1,0),0)*$G541</f>
        <v>0</v>
      </c>
      <c r="CH541" s="35">
        <f>VLOOKUP($E541,'[2]TEORICOS (05.26)'!$A$8:$T$251,CH$1,0)</f>
        <v>0</v>
      </c>
      <c r="CI541" s="36">
        <f t="shared" si="278"/>
        <v>0</v>
      </c>
      <c r="CJ541" s="37">
        <f t="shared" si="279"/>
        <v>0</v>
      </c>
      <c r="CM541" s="16">
        <f>SUMIFS('[1]Ajuste Inventario'!$I:$I,'[1]Ajuste Inventario'!$B:$B,E541,'[1]Ajuste Inventario'!$S:$S,D541)*-1</f>
        <v>-4.666666666666667</v>
      </c>
      <c r="CN541" s="36">
        <f t="shared" si="250"/>
        <v>-27392.466155811955</v>
      </c>
      <c r="CP541" t="str">
        <f t="shared" si="251"/>
        <v>3559Org.Vtas Lobos</v>
      </c>
      <c r="CQ541" s="10">
        <f t="shared" si="252"/>
        <v>5869.8141762454188</v>
      </c>
    </row>
    <row r="542" spans="1:95" x14ac:dyDescent="0.25">
      <c r="A542" s="30">
        <v>46204</v>
      </c>
      <c r="B542" s="31" t="str">
        <f>VLOOKUP($E542,'[2]TEORICOS (05.26)'!$A$8:$T$251,B$1,0)</f>
        <v>P</v>
      </c>
      <c r="C542" s="32" t="str">
        <f>VLOOKUP($E542,'[2]TEORICOS (05.26)'!$A$8:$T$251,C$1,0)</f>
        <v>Cepita</v>
      </c>
      <c r="D542" t="s">
        <v>226</v>
      </c>
      <c r="E542">
        <v>3800</v>
      </c>
      <c r="F542" t="s">
        <v>183</v>
      </c>
      <c r="G542" s="16">
        <v>188</v>
      </c>
      <c r="H542" s="16">
        <v>59.596000000000025</v>
      </c>
      <c r="I542" s="33">
        <v>1051175.7699999996</v>
      </c>
      <c r="J542" s="33">
        <v>1045268.6299999998</v>
      </c>
      <c r="K542" s="34">
        <f>IF($B542="P",VLOOKUP($E542,'[2]Costeo-JUL26'!$B$9:$CQ$307,K$1,0),0)</f>
        <v>932505</v>
      </c>
      <c r="L542" s="35">
        <f>VLOOKUP($E542,'[2]TEORICOS (05.26)'!$A$8:$T$251,L$1,0)</f>
        <v>0.2</v>
      </c>
      <c r="M542" s="36">
        <f t="shared" si="253"/>
        <v>209053.72599999997</v>
      </c>
      <c r="N542" s="35">
        <f>IF($B542="P",VLOOKUP($E542,'[2]Costeo-JUL26'!$B$9:$CQ$307,N$1,0),0)</f>
        <v>0.2</v>
      </c>
      <c r="O542" s="36">
        <f t="shared" si="254"/>
        <v>41810.745199999998</v>
      </c>
      <c r="P542" s="36">
        <f>IF($B542="P",VLOOKUP($E542,'[2]Costeo-JUL26'!$B$9:$CQ$307,P$1,0),0)*H542</f>
        <v>0</v>
      </c>
      <c r="Q542" s="36">
        <f t="shared" si="255"/>
        <v>250864.47119999997</v>
      </c>
      <c r="R542" s="34">
        <f>IF($B542="P",VLOOKUP($E542,'[2]Costeo-JUL26'!$B$9:$CQ$307,R$1,0),0)</f>
        <v>0</v>
      </c>
      <c r="S542" s="16">
        <f>IF($B542="P",VLOOKUP($E542,'[2]Costeo-JUL26'!$B$9:$CQ$307,S$1,0),0)*$G542</f>
        <v>0</v>
      </c>
      <c r="T542" s="36">
        <f>IF($B542="P",VLOOKUP($E542,'[2]Costeo-JUL26'!$B$9:$CQ$307,T$1,0),0)*$G542</f>
        <v>0</v>
      </c>
      <c r="U542" s="35">
        <f>IF($B542="P",VLOOKUP($E542,'[2]Costeo-JUL26'!$B$9:$CQ$307,U$1,0),0)</f>
        <v>0</v>
      </c>
      <c r="V542" s="36">
        <f t="shared" si="256"/>
        <v>0</v>
      </c>
      <c r="W542" s="36">
        <f t="shared" si="257"/>
        <v>0</v>
      </c>
      <c r="X542" s="34">
        <f>IF($B542="P",VLOOKUP($E542,'[2]Costeo-JUL26'!$B$9:$CQ$307,X$1,0),0)</f>
        <v>0</v>
      </c>
      <c r="Y542" s="16">
        <f>IF($B542="P",VLOOKUP($E542,'[2]Costeo-JUL26'!$B$9:$CQ$307,Y$1,0),0)*$G542</f>
        <v>0</v>
      </c>
      <c r="Z542" s="36">
        <f>IF($B542="P",VLOOKUP($E542,'[2]Costeo-JUL26'!$B$9:$CQ$307,Z$1,0),0)*$G542</f>
        <v>0</v>
      </c>
      <c r="AA542" s="35">
        <f>IF($B542="P",VLOOKUP($E542,'[2]Costeo-JUL26'!$B$9:$CQ$307,AA$1,0),0)</f>
        <v>0</v>
      </c>
      <c r="AB542" s="36">
        <f t="shared" si="258"/>
        <v>0</v>
      </c>
      <c r="AC542" s="36">
        <f t="shared" si="259"/>
        <v>0</v>
      </c>
      <c r="AD542" s="34">
        <f>IF($B542="P",VLOOKUP($E542,'[2]Costeo-JUL26'!$B$9:$CQ$307,AD$1,0),0)</f>
        <v>917993</v>
      </c>
      <c r="AE542" s="16">
        <f>IF($B542="P",VLOOKUP($E542,'[2]Costeo-JUL26'!$B$9:$CQ$307,AE$1,0),0)*$G542</f>
        <v>1128</v>
      </c>
      <c r="AF542" s="36">
        <f>IF($B542="P",VLOOKUP($E542,'[2]Costeo-JUL26'!$B$9:$CQ$307,AF$1,0),0)*$G542</f>
        <v>30652.7232</v>
      </c>
      <c r="AG542" s="35">
        <f>IF($B542="P",VLOOKUP($E542,'[2]Costeo-JUL26'!$B$9:$CQ$307,AG$1,0),0)</f>
        <v>6.0000000000000001E-3</v>
      </c>
      <c r="AH542" s="36">
        <f t="shared" si="260"/>
        <v>183.91633920000001</v>
      </c>
      <c r="AI542" s="36">
        <f t="shared" si="261"/>
        <v>30836.639539200001</v>
      </c>
      <c r="AJ542" s="34">
        <f>IF($B542="P",VLOOKUP($E542,'[2]Costeo-JUL26'!$B$9:$CQ$307,AJ$1,0),0)</f>
        <v>929253</v>
      </c>
      <c r="AK542" s="16">
        <f>IF($B542="P",VLOOKUP($E542,'[2]Costeo-JUL26'!$B$9:$CQ$307,AK$1,0),0)*$G542</f>
        <v>1128</v>
      </c>
      <c r="AL542" s="36">
        <f>IF($B542="P",VLOOKUP($E542,'[2]Costeo-JUL26'!$B$9:$CQ$307,AL$1,0),0)*$G542</f>
        <v>17385.6384</v>
      </c>
      <c r="AM542" s="35">
        <f>IF($B542="P",VLOOKUP($E542,'[2]Costeo-JUL26'!$B$9:$CQ$307,AM$1,0),0)</f>
        <v>1.7999999999999999E-2</v>
      </c>
      <c r="AN542" s="36">
        <f t="shared" si="262"/>
        <v>312.94149119999997</v>
      </c>
      <c r="AO542" s="36">
        <f t="shared" si="263"/>
        <v>17698.579891199999</v>
      </c>
      <c r="AP542" s="34">
        <f>IF($B542="P",VLOOKUP($E542,'[2]Costeo-JUL26'!$B$9:$CQ$307,AP$1,0),0)</f>
        <v>929269</v>
      </c>
      <c r="AQ542" s="16">
        <f>IF($B542="P",VLOOKUP($E542,'[2]Costeo-JUL26'!$B$9:$CQ$307,AQ$1,0),0)*$G542</f>
        <v>1128</v>
      </c>
      <c r="AR542" s="36">
        <f>IF($B542="P",VLOOKUP($E542,'[2]Costeo-JUL26'!$B$9:$CQ$307,AR$1,0),0)*$G542</f>
        <v>100034.28864000001</v>
      </c>
      <c r="AS542" s="35">
        <f>IF($B542="P",VLOOKUP($E542,'[2]Costeo-JUL26'!$B$9:$CQ$307,AS$1,0),0)</f>
        <v>0.02</v>
      </c>
      <c r="AT542" s="36">
        <f t="shared" si="264"/>
        <v>2000.6857728000002</v>
      </c>
      <c r="AU542" s="36">
        <f t="shared" si="265"/>
        <v>102034.97441280002</v>
      </c>
      <c r="AV542" s="34">
        <f>IF($B542="P",VLOOKUP($E542,'[2]Costeo-JUL26'!$B$9:$CQ$307,AV$1,0),0)</f>
        <v>934139</v>
      </c>
      <c r="AW542" s="16">
        <f>IF($B542="P",VLOOKUP($E542,'[2]Costeo-JUL26'!$B$9:$CQ$307,AW$1,0),0)*$G542</f>
        <v>1.6919999999999999</v>
      </c>
      <c r="AX542" s="36">
        <f>IF($B542="P",VLOOKUP($E542,'[2]Costeo-JUL26'!$B$9:$CQ$307,AX$1,0),0)*$G542</f>
        <v>8701.1776800000007</v>
      </c>
      <c r="AY542" s="35">
        <f>IF($B542="P",VLOOKUP($E542,'[2]Costeo-JUL26'!$B$9:$CQ$307,AY$1,0),0)</f>
        <v>0.03</v>
      </c>
      <c r="AZ542" s="36">
        <f t="shared" si="266"/>
        <v>261.03533040000002</v>
      </c>
      <c r="BA542" s="36">
        <f t="shared" si="267"/>
        <v>8962.2130104000007</v>
      </c>
      <c r="BB542" s="34">
        <f>IF($B542="P",VLOOKUP($E542,'[2]Costeo-JUL26'!$B$9:$CQ$307,BB$1,0),0)</f>
        <v>902311</v>
      </c>
      <c r="BC542" s="16">
        <f>IF($B542="P",VLOOKUP($E542,'[2]Costeo-JUL26'!$B$9:$CQ$307,BC$1,0),0)*$G542</f>
        <v>0.20018240000000001</v>
      </c>
      <c r="BD542" s="36">
        <f>IF($B542="P",VLOOKUP($E542,'[2]Costeo-JUL26'!$B$9:$CQ$307,BD$1,0),0)*$G542</f>
        <v>785.04430804800018</v>
      </c>
      <c r="BE542" s="35">
        <f>IF($B542="P",VLOOKUP($E542,'[2]Costeo-JUL26'!$B$9:$CQ$307,BE$1,0),0)</f>
        <v>0.03</v>
      </c>
      <c r="BF542" s="36">
        <f t="shared" si="268"/>
        <v>23.551329241440005</v>
      </c>
      <c r="BG542" s="36">
        <f t="shared" si="269"/>
        <v>808.59563728944022</v>
      </c>
      <c r="BH542" s="34">
        <f>IF($B542="P",VLOOKUP($E542,'[2]Costeo-JUL26'!$B$9:$CQ$307,BH$1,0),0)</f>
        <v>902302</v>
      </c>
      <c r="BI542" s="16">
        <f>IF($B542="P",VLOOKUP($E542,'[2]Costeo-JUL26'!$B$9:$CQ$307,BI$1,0),0)*$G542</f>
        <v>3.4814814814814814</v>
      </c>
      <c r="BJ542" s="36">
        <f>IF($B542="P",VLOOKUP($E542,'[2]Costeo-JUL26'!$B$9:$CQ$307,BJ$1,0),0)*$G542</f>
        <v>2290.1185185185182</v>
      </c>
      <c r="BK542" s="35">
        <f>IF(BH542=910319,0,IF($B542="P",VLOOKUP($E542,'[2]Costeo-JUL26'!$B$9:$CQ$307,BK$1,0),0))</f>
        <v>0.02</v>
      </c>
      <c r="BL542" s="36">
        <f t="shared" si="270"/>
        <v>45.802370370370362</v>
      </c>
      <c r="BM542" s="36">
        <f t="shared" si="271"/>
        <v>2335.9208888888884</v>
      </c>
      <c r="BN542" s="34">
        <f>IF($B542="P",VLOOKUP($E542,'[2]Costeo-JUL26'!$B$9:$CQ$307,BN$1,0),0)</f>
        <v>0</v>
      </c>
      <c r="BO542" s="16">
        <f>IF($B542="P",VLOOKUP($E542,'[2]Costeo-JUL26'!$B$9:$CQ$307,BO$1,0),0)*$G542</f>
        <v>0</v>
      </c>
      <c r="BP542" s="36">
        <f>IF($B542="P",VLOOKUP($E542,'[2]Costeo-JUL26'!$B$9:$CQ$307,BP$1,0),0)*$G542</f>
        <v>0</v>
      </c>
      <c r="BQ542" s="35">
        <f>IF($B542="P",VLOOKUP($E542,'[2]Costeo-JUL26'!$B$9:$CQ$307,BQ$1,0),0)</f>
        <v>0</v>
      </c>
      <c r="BR542" s="36">
        <f t="shared" si="272"/>
        <v>0</v>
      </c>
      <c r="BS542" s="36">
        <f t="shared" si="273"/>
        <v>0</v>
      </c>
      <c r="BT542" s="34">
        <f>IF($B542="P",VLOOKUP($E542,'[2]Costeo-JUL26'!$B$9:$CQ$307,BT$1,0),0)</f>
        <v>0</v>
      </c>
      <c r="BU542" s="16">
        <f>IF($B542="P",VLOOKUP($E542,'[2]Costeo-JUL26'!$B$9:$CQ$307,BU$1,0),0)*$G542</f>
        <v>0</v>
      </c>
      <c r="BV542" s="36">
        <f>IF($B542="P",VLOOKUP($E542,'[2]Costeo-JUL26'!$B$9:$CQ$307,BV$1,0),0)*$G542</f>
        <v>0</v>
      </c>
      <c r="BW542" s="35">
        <f>IF($B542="P",VLOOKUP($E542,'[2]Costeo-JUL26'!$B$9:$CQ$307,BW$1,0),0)</f>
        <v>0</v>
      </c>
      <c r="BX542" s="36">
        <f t="shared" si="274"/>
        <v>0</v>
      </c>
      <c r="BY542" s="36">
        <f t="shared" si="275"/>
        <v>0</v>
      </c>
      <c r="BZ542" s="34">
        <f>IF($B542="P",VLOOKUP($E542,'[2]Costeo-JUL26'!$B$9:$CQ$307,BZ$1,0),0)</f>
        <v>0</v>
      </c>
      <c r="CA542" s="16">
        <f>IF($B542="P",VLOOKUP($E542,'[2]Costeo-JUL26'!$B$9:$CQ$307,CA$1,0),0)*$G542</f>
        <v>0</v>
      </c>
      <c r="CB542" s="36">
        <f>IF($B542="P",VLOOKUP($E542,'[2]Costeo-JUL26'!$B$9:$CQ$307,CB$1,0),0)*$G542</f>
        <v>0</v>
      </c>
      <c r="CC542" s="35">
        <f>IF($B542="P",VLOOKUP($E542,'[2]Costeo-JUL26'!$B$9:$CQ$307,CC$1,0),0)</f>
        <v>0</v>
      </c>
      <c r="CD542" s="36">
        <f t="shared" si="276"/>
        <v>0</v>
      </c>
      <c r="CE542" s="36">
        <f t="shared" si="277"/>
        <v>0</v>
      </c>
      <c r="CF542" s="37">
        <f t="shared" si="249"/>
        <v>413541.39457977837</v>
      </c>
      <c r="CG542" s="36">
        <f>IF($B542="r",VLOOKUP($E542,'[2]Costeo-JUL26'!$B$9:$CQ$307,CG$1,0),0)*$G542</f>
        <v>0</v>
      </c>
      <c r="CH542" s="35">
        <f>VLOOKUP($E542,'[2]TEORICOS (05.26)'!$A$8:$T$251,CH$1,0)</f>
        <v>0.15</v>
      </c>
      <c r="CI542" s="36">
        <f t="shared" si="278"/>
        <v>0</v>
      </c>
      <c r="CJ542" s="37">
        <f t="shared" si="279"/>
        <v>0</v>
      </c>
      <c r="CM542" s="16">
        <f>SUMIFS('[1]Ajuste Inventario'!$I:$I,'[1]Ajuste Inventario'!$B:$B,E542,'[1]Ajuste Inventario'!$S:$S,D542)*-1</f>
        <v>-2.5</v>
      </c>
      <c r="CN542" s="36">
        <f t="shared" si="250"/>
        <v>-5499.2206726034365</v>
      </c>
      <c r="CP542" t="str">
        <f t="shared" si="251"/>
        <v>3800Org.Vtas Lobos</v>
      </c>
      <c r="CQ542" s="10">
        <f t="shared" si="252"/>
        <v>2199.6882690413745</v>
      </c>
    </row>
    <row r="543" spans="1:95" x14ac:dyDescent="0.25">
      <c r="A543" s="30">
        <v>46204</v>
      </c>
      <c r="B543" s="31" t="str">
        <f>VLOOKUP($E543,'[2]TEORICOS (05.26)'!$A$8:$T$251,B$1,0)</f>
        <v>P</v>
      </c>
      <c r="C543" s="32" t="str">
        <f>VLOOKUP($E543,'[2]TEORICOS (05.26)'!$A$8:$T$251,C$1,0)</f>
        <v>Powerade</v>
      </c>
      <c r="D543" t="s">
        <v>226</v>
      </c>
      <c r="E543">
        <v>3817</v>
      </c>
      <c r="F543" t="s">
        <v>184</v>
      </c>
      <c r="G543" s="16">
        <v>227</v>
      </c>
      <c r="H543" s="16">
        <v>119.85600000000038</v>
      </c>
      <c r="I543" s="33">
        <v>1639417.4599999981</v>
      </c>
      <c r="J543" s="33">
        <v>1631958.7699999984</v>
      </c>
      <c r="K543" s="34">
        <f>IF($B543="P",VLOOKUP($E543,'[2]Costeo-JUL26'!$B$9:$CQ$307,K$1,0),0)</f>
        <v>942087</v>
      </c>
      <c r="L543" s="35">
        <f>VLOOKUP($E543,'[2]TEORICOS (05.26)'!$A$8:$T$251,L$1,0)</f>
        <v>0.22</v>
      </c>
      <c r="M543" s="36">
        <f t="shared" si="253"/>
        <v>359030.92939999967</v>
      </c>
      <c r="N543" s="35">
        <f>IF($B543="P",VLOOKUP($E543,'[2]Costeo-JUL26'!$B$9:$CQ$307,N$1,0),0)</f>
        <v>0.2</v>
      </c>
      <c r="O543" s="36">
        <f t="shared" si="254"/>
        <v>71806.185879999932</v>
      </c>
      <c r="P543" s="36">
        <f>IF($B543="P",VLOOKUP($E543,'[2]Costeo-JUL26'!$B$9:$CQ$307,P$1,0),0)*H543</f>
        <v>0</v>
      </c>
      <c r="Q543" s="36">
        <f t="shared" si="255"/>
        <v>430837.11527999962</v>
      </c>
      <c r="R543" s="34">
        <f>IF($B543="P",VLOOKUP($E543,'[2]Costeo-JUL26'!$B$9:$CQ$307,R$1,0),0)</f>
        <v>902332</v>
      </c>
      <c r="S543" s="16">
        <f>IF($B543="P",VLOOKUP($E543,'[2]Costeo-JUL26'!$B$9:$CQ$307,S$1,0),0)*$G543</f>
        <v>37.322427806004619</v>
      </c>
      <c r="T543" s="36">
        <f>IF($B543="P",VLOOKUP($E543,'[2]Costeo-JUL26'!$B$9:$CQ$307,T$1,0),0)*$G543</f>
        <v>26034.404870931106</v>
      </c>
      <c r="U543" s="35">
        <f>IF($B543="P",VLOOKUP($E543,'[2]Costeo-JUL26'!$B$9:$CQ$307,U$1,0),0)</f>
        <v>1.4999999999999999E-2</v>
      </c>
      <c r="V543" s="36">
        <f t="shared" si="256"/>
        <v>390.51607306396659</v>
      </c>
      <c r="W543" s="36">
        <f t="shared" si="257"/>
        <v>26424.920943995072</v>
      </c>
      <c r="X543" s="34">
        <f>IF($B543="P",VLOOKUP($E543,'[2]Costeo-JUL26'!$B$9:$CQ$307,X$1,0),0)</f>
        <v>0</v>
      </c>
      <c r="Y543" s="16">
        <f>IF($B543="P",VLOOKUP($E543,'[2]Costeo-JUL26'!$B$9:$CQ$307,Y$1,0),0)*$G543</f>
        <v>0</v>
      </c>
      <c r="Z543" s="36">
        <f>IF($B543="P",VLOOKUP($E543,'[2]Costeo-JUL26'!$B$9:$CQ$307,Z$1,0),0)*$G543</f>
        <v>0</v>
      </c>
      <c r="AA543" s="35">
        <f>IF($B543="P",VLOOKUP($E543,'[2]Costeo-JUL26'!$B$9:$CQ$307,AA$1,0),0)</f>
        <v>0</v>
      </c>
      <c r="AB543" s="36">
        <f t="shared" si="258"/>
        <v>0</v>
      </c>
      <c r="AC543" s="36">
        <f t="shared" si="259"/>
        <v>0</v>
      </c>
      <c r="AD543" s="34">
        <f>IF($B543="P",VLOOKUP($E543,'[2]Costeo-JUL26'!$B$9:$CQ$307,AD$1,0),0)</f>
        <v>917993</v>
      </c>
      <c r="AE543" s="16">
        <f>IF($B543="P",VLOOKUP($E543,'[2]Costeo-JUL26'!$B$9:$CQ$307,AE$1,0),0)*$G543</f>
        <v>1362</v>
      </c>
      <c r="AF543" s="36">
        <f>IF($B543="P",VLOOKUP($E543,'[2]Costeo-JUL26'!$B$9:$CQ$307,AF$1,0),0)*$G543</f>
        <v>37011.532800000001</v>
      </c>
      <c r="AG543" s="35">
        <f>IF($B543="P",VLOOKUP($E543,'[2]Costeo-JUL26'!$B$9:$CQ$307,AG$1,0),0)</f>
        <v>6.0000000000000001E-3</v>
      </c>
      <c r="AH543" s="36">
        <f t="shared" si="260"/>
        <v>222.06919680000001</v>
      </c>
      <c r="AI543" s="36">
        <f t="shared" si="261"/>
        <v>37233.601996800004</v>
      </c>
      <c r="AJ543" s="34">
        <f>IF($B543="P",VLOOKUP($E543,'[2]Costeo-JUL26'!$B$9:$CQ$307,AJ$1,0),0)</f>
        <v>941907</v>
      </c>
      <c r="AK543" s="16">
        <f>IF($B543="P",VLOOKUP($E543,'[2]Costeo-JUL26'!$B$9:$CQ$307,AK$1,0),0)*$G543</f>
        <v>1362</v>
      </c>
      <c r="AL543" s="36">
        <f>IF($B543="P",VLOOKUP($E543,'[2]Costeo-JUL26'!$B$9:$CQ$307,AL$1,0),0)*$G543</f>
        <v>118162.05336000001</v>
      </c>
      <c r="AM543" s="35">
        <f>IF($B543="P",VLOOKUP($E543,'[2]Costeo-JUL26'!$B$9:$CQ$307,AM$1,0),0)</f>
        <v>1.7999999999999999E-2</v>
      </c>
      <c r="AN543" s="36">
        <f t="shared" si="262"/>
        <v>2126.9169604799999</v>
      </c>
      <c r="AO543" s="36">
        <f t="shared" si="263"/>
        <v>120288.97032048</v>
      </c>
      <c r="AP543" s="34">
        <f>IF($B543="P",VLOOKUP($E543,'[2]Costeo-JUL26'!$B$9:$CQ$307,AP$1,0),0)</f>
        <v>929270</v>
      </c>
      <c r="AQ543" s="16">
        <f>IF($B543="P",VLOOKUP($E543,'[2]Costeo-JUL26'!$B$9:$CQ$307,AQ$1,0),0)*$G543</f>
        <v>1362</v>
      </c>
      <c r="AR543" s="36">
        <f>IF($B543="P",VLOOKUP($E543,'[2]Costeo-JUL26'!$B$9:$CQ$307,AR$1,0),0)*$G543</f>
        <v>146279.53547999999</v>
      </c>
      <c r="AS543" s="35">
        <f>IF($B543="P",VLOOKUP($E543,'[2]Costeo-JUL26'!$B$9:$CQ$307,AS$1,0),0)</f>
        <v>0.02</v>
      </c>
      <c r="AT543" s="36">
        <f t="shared" si="264"/>
        <v>2925.5907096000001</v>
      </c>
      <c r="AU543" s="36">
        <f t="shared" si="265"/>
        <v>149205.12618959998</v>
      </c>
      <c r="AV543" s="34">
        <f>IF($B543="P",VLOOKUP($E543,'[2]Costeo-JUL26'!$B$9:$CQ$307,AV$1,0),0)</f>
        <v>934139</v>
      </c>
      <c r="AW543" s="16">
        <f>IF($B543="P",VLOOKUP($E543,'[2]Costeo-JUL26'!$B$9:$CQ$307,AW$1,0),0)*$G543</f>
        <v>3.5638999999999998</v>
      </c>
      <c r="AX543" s="36">
        <f>IF($B543="P",VLOOKUP($E543,'[2]Costeo-JUL26'!$B$9:$CQ$307,AX$1,0),0)*$G543</f>
        <v>18327.498305999998</v>
      </c>
      <c r="AY543" s="35">
        <f>IF($B543="P",VLOOKUP($E543,'[2]Costeo-JUL26'!$B$9:$CQ$307,AY$1,0),0)</f>
        <v>0.03</v>
      </c>
      <c r="AZ543" s="36">
        <f t="shared" si="266"/>
        <v>549.82494917999986</v>
      </c>
      <c r="BA543" s="36">
        <f t="shared" si="267"/>
        <v>18877.323255179999</v>
      </c>
      <c r="BB543" s="34">
        <f>IF($B543="P",VLOOKUP($E543,'[2]Costeo-JUL26'!$B$9:$CQ$307,BB$1,0),0)</f>
        <v>902311</v>
      </c>
      <c r="BC543" s="16">
        <f>IF($B543="P",VLOOKUP($E543,'[2]Costeo-JUL26'!$B$9:$CQ$307,BC$1,0),0)*$G543</f>
        <v>0.32426950000000004</v>
      </c>
      <c r="BD543" s="36">
        <f>IF($B543="P",VLOOKUP($E543,'[2]Costeo-JUL26'!$B$9:$CQ$307,BD$1,0),0)*$G543</f>
        <v>1271.6698633275003</v>
      </c>
      <c r="BE543" s="35">
        <f>IF($B543="P",VLOOKUP($E543,'[2]Costeo-JUL26'!$B$9:$CQ$307,BE$1,0),0)</f>
        <v>0.03</v>
      </c>
      <c r="BF543" s="36">
        <f t="shared" si="268"/>
        <v>38.150095899825004</v>
      </c>
      <c r="BG543" s="36">
        <f t="shared" si="269"/>
        <v>1309.8199592273252</v>
      </c>
      <c r="BH543" s="34">
        <f>IF($B543="P",VLOOKUP($E543,'[2]Costeo-JUL26'!$B$9:$CQ$307,BH$1,0),0)</f>
        <v>933089</v>
      </c>
      <c r="BI543" s="16">
        <f>IF($B543="P",VLOOKUP($E543,'[2]Costeo-JUL26'!$B$9:$CQ$307,BI$1,0),0)*$G543</f>
        <v>4.3238095238095244</v>
      </c>
      <c r="BJ543" s="36">
        <f>IF($B543="P",VLOOKUP($E543,'[2]Costeo-JUL26'!$B$9:$CQ$307,BJ$1,0),0)*$G543</f>
        <v>3219.822235938278</v>
      </c>
      <c r="BK543" s="35">
        <f>IF(BH543=910319,0,IF($B543="P",VLOOKUP($E543,'[2]Costeo-JUL26'!$B$9:$CQ$307,BK$1,0),0))</f>
        <v>0.02</v>
      </c>
      <c r="BL543" s="36">
        <f t="shared" si="270"/>
        <v>64.396444718765565</v>
      </c>
      <c r="BM543" s="36">
        <f t="shared" si="271"/>
        <v>3284.2186806570435</v>
      </c>
      <c r="BN543" s="34">
        <f>IF($B543="P",VLOOKUP($E543,'[2]Costeo-JUL26'!$B$9:$CQ$307,BN$1,0),0)</f>
        <v>0</v>
      </c>
      <c r="BO543" s="16">
        <f>IF($B543="P",VLOOKUP($E543,'[2]Costeo-JUL26'!$B$9:$CQ$307,BO$1,0),0)*$G543</f>
        <v>0</v>
      </c>
      <c r="BP543" s="36">
        <f>IF($B543="P",VLOOKUP($E543,'[2]Costeo-JUL26'!$B$9:$CQ$307,BP$1,0),0)*$G543</f>
        <v>0</v>
      </c>
      <c r="BQ543" s="35">
        <f>IF($B543="P",VLOOKUP($E543,'[2]Costeo-JUL26'!$B$9:$CQ$307,BQ$1,0),0)</f>
        <v>0</v>
      </c>
      <c r="BR543" s="36">
        <f t="shared" si="272"/>
        <v>0</v>
      </c>
      <c r="BS543" s="36">
        <f t="shared" si="273"/>
        <v>0</v>
      </c>
      <c r="BT543" s="34">
        <f>IF($B543="P",VLOOKUP($E543,'[2]Costeo-JUL26'!$B$9:$CQ$307,BT$1,0),0)</f>
        <v>0</v>
      </c>
      <c r="BU543" s="16">
        <f>IF($B543="P",VLOOKUP($E543,'[2]Costeo-JUL26'!$B$9:$CQ$307,BU$1,0),0)*$G543</f>
        <v>0</v>
      </c>
      <c r="BV543" s="36">
        <f>IF($B543="P",VLOOKUP($E543,'[2]Costeo-JUL26'!$B$9:$CQ$307,BV$1,0),0)*$G543</f>
        <v>0</v>
      </c>
      <c r="BW543" s="35">
        <f>IF($B543="P",VLOOKUP($E543,'[2]Costeo-JUL26'!$B$9:$CQ$307,BW$1,0),0)</f>
        <v>0</v>
      </c>
      <c r="BX543" s="36">
        <f t="shared" si="274"/>
        <v>0</v>
      </c>
      <c r="BY543" s="36">
        <f t="shared" si="275"/>
        <v>0</v>
      </c>
      <c r="BZ543" s="34">
        <f>IF($B543="P",VLOOKUP($E543,'[2]Costeo-JUL26'!$B$9:$CQ$307,BZ$1,0),0)</f>
        <v>0</v>
      </c>
      <c r="CA543" s="16">
        <f>IF($B543="P",VLOOKUP($E543,'[2]Costeo-JUL26'!$B$9:$CQ$307,CA$1,0),0)*$G543</f>
        <v>0</v>
      </c>
      <c r="CB543" s="36">
        <f>IF($B543="P",VLOOKUP($E543,'[2]Costeo-JUL26'!$B$9:$CQ$307,CB$1,0),0)*$G543</f>
        <v>0</v>
      </c>
      <c r="CC543" s="35">
        <f>IF($B543="P",VLOOKUP($E543,'[2]Costeo-JUL26'!$B$9:$CQ$307,CC$1,0),0)</f>
        <v>0</v>
      </c>
      <c r="CD543" s="36">
        <f t="shared" si="276"/>
        <v>0</v>
      </c>
      <c r="CE543" s="36">
        <f t="shared" si="277"/>
        <v>0</v>
      </c>
      <c r="CF543" s="37">
        <f t="shared" si="249"/>
        <v>787461.09662593913</v>
      </c>
      <c r="CG543" s="36">
        <f>IF($B543="r",VLOOKUP($E543,'[2]Costeo-JUL26'!$B$9:$CQ$307,CG$1,0),0)*$G543</f>
        <v>0</v>
      </c>
      <c r="CH543" s="35">
        <f>VLOOKUP($E543,'[2]TEORICOS (05.26)'!$A$8:$T$251,CH$1,0)</f>
        <v>0</v>
      </c>
      <c r="CI543" s="36">
        <f t="shared" si="278"/>
        <v>0</v>
      </c>
      <c r="CJ543" s="37">
        <f t="shared" si="279"/>
        <v>0</v>
      </c>
      <c r="CM543" s="16">
        <f>SUMIFS('[1]Ajuste Inventario'!$I:$I,'[1]Ajuste Inventario'!$B:$B,E543,'[1]Ajuste Inventario'!$S:$S,D543)*-1</f>
        <v>0</v>
      </c>
      <c r="CN543" s="36">
        <f t="shared" si="250"/>
        <v>0</v>
      </c>
      <c r="CP543" t="str">
        <f t="shared" si="251"/>
        <v>3817Org.Vtas Lobos</v>
      </c>
      <c r="CQ543" s="10" t="e">
        <f t="shared" si="252"/>
        <v>#DIV/0!</v>
      </c>
    </row>
    <row r="544" spans="1:95" x14ac:dyDescent="0.25">
      <c r="A544" s="30">
        <v>46204</v>
      </c>
      <c r="B544" s="31" t="str">
        <f>VLOOKUP($E544,'[2]TEORICOS (05.26)'!$A$8:$T$251,B$1,0)</f>
        <v>P</v>
      </c>
      <c r="C544" s="32" t="str">
        <f>VLOOKUP($E544,'[2]TEORICOS (05.26)'!$A$8:$T$251,C$1,0)</f>
        <v>Aquarius</v>
      </c>
      <c r="D544" t="s">
        <v>226</v>
      </c>
      <c r="E544">
        <v>3846</v>
      </c>
      <c r="F544" t="s">
        <v>185</v>
      </c>
      <c r="G544" s="16">
        <v>12</v>
      </c>
      <c r="H544" s="16">
        <v>19.020000000000003</v>
      </c>
      <c r="I544" s="33">
        <v>129427.32</v>
      </c>
      <c r="J544" s="33">
        <v>127927.77</v>
      </c>
      <c r="K544" s="34">
        <f>IF($B544="P",VLOOKUP($E544,'[2]Costeo-JUL26'!$B$9:$CQ$307,K$1,0),0)</f>
        <v>931338</v>
      </c>
      <c r="L544" s="35">
        <f>VLOOKUP($E544,'[2]TEORICOS (05.26)'!$A$8:$T$251,L$1,0)</f>
        <v>0.17</v>
      </c>
      <c r="M544" s="36">
        <f t="shared" si="253"/>
        <v>21747.720900000004</v>
      </c>
      <c r="N544" s="35">
        <f>IF($B544="P",VLOOKUP($E544,'[2]Costeo-JUL26'!$B$9:$CQ$307,N$1,0),0)</f>
        <v>0.1</v>
      </c>
      <c r="O544" s="36">
        <f t="shared" si="254"/>
        <v>2174.7720900000004</v>
      </c>
      <c r="P544" s="36">
        <f>IF($B544="P",VLOOKUP($E544,'[2]Costeo-JUL26'!$B$9:$CQ$307,P$1,0),0)*H544</f>
        <v>0</v>
      </c>
      <c r="Q544" s="36">
        <f t="shared" si="255"/>
        <v>23922.492990000006</v>
      </c>
      <c r="R544" s="34">
        <f>IF($B544="P",VLOOKUP($E544,'[2]Costeo-JUL26'!$B$9:$CQ$307,R$1,0),0)</f>
        <v>0</v>
      </c>
      <c r="S544" s="16">
        <f>IF($B544="P",VLOOKUP($E544,'[2]Costeo-JUL26'!$B$9:$CQ$307,S$1,0),0)*$G544</f>
        <v>0</v>
      </c>
      <c r="T544" s="36">
        <f>IF($B544="P",VLOOKUP($E544,'[2]Costeo-JUL26'!$B$9:$CQ$307,T$1,0),0)*$G544</f>
        <v>0</v>
      </c>
      <c r="U544" s="35">
        <f>IF($B544="P",VLOOKUP($E544,'[2]Costeo-JUL26'!$B$9:$CQ$307,U$1,0),0)</f>
        <v>0</v>
      </c>
      <c r="V544" s="36">
        <f t="shared" si="256"/>
        <v>0</v>
      </c>
      <c r="W544" s="36">
        <f t="shared" si="257"/>
        <v>0</v>
      </c>
      <c r="X544" s="34">
        <f>IF($B544="P",VLOOKUP($E544,'[2]Costeo-JUL26'!$B$9:$CQ$307,X$1,0),0)</f>
        <v>0</v>
      </c>
      <c r="Y544" s="16">
        <f>IF($B544="P",VLOOKUP($E544,'[2]Costeo-JUL26'!$B$9:$CQ$307,Y$1,0),0)*$G544</f>
        <v>0</v>
      </c>
      <c r="Z544" s="36">
        <f>IF($B544="P",VLOOKUP($E544,'[2]Costeo-JUL26'!$B$9:$CQ$307,Z$1,0),0)*$G544</f>
        <v>0</v>
      </c>
      <c r="AA544" s="35">
        <f>IF($B544="P",VLOOKUP($E544,'[2]Costeo-JUL26'!$B$9:$CQ$307,AA$1,0),0)</f>
        <v>0</v>
      </c>
      <c r="AB544" s="36">
        <f t="shared" si="258"/>
        <v>0</v>
      </c>
      <c r="AC544" s="36">
        <f t="shared" si="259"/>
        <v>0</v>
      </c>
      <c r="AD544" s="34">
        <f>IF($B544="P",VLOOKUP($E544,'[2]Costeo-JUL26'!$B$9:$CQ$307,AD$1,0),0)</f>
        <v>902257</v>
      </c>
      <c r="AE544" s="16">
        <f>IF($B544="P",VLOOKUP($E544,'[2]Costeo-JUL26'!$B$9:$CQ$307,AE$1,0),0)*$G544</f>
        <v>72</v>
      </c>
      <c r="AF544" s="36">
        <f>IF($B544="P",VLOOKUP($E544,'[2]Costeo-JUL26'!$B$9:$CQ$307,AF$1,0),0)*$G544</f>
        <v>1104.9983999999999</v>
      </c>
      <c r="AG544" s="35">
        <f>IF($B544="P",VLOOKUP($E544,'[2]Costeo-JUL26'!$B$9:$CQ$307,AG$1,0),0)</f>
        <v>6.0000000000000001E-3</v>
      </c>
      <c r="AH544" s="36">
        <f t="shared" si="260"/>
        <v>6.6299903999999996</v>
      </c>
      <c r="AI544" s="36">
        <f t="shared" si="261"/>
        <v>1111.6283903999999</v>
      </c>
      <c r="AJ544" s="34">
        <f>IF($B544="P",VLOOKUP($E544,'[2]Costeo-JUL26'!$B$9:$CQ$307,AJ$1,0),0)</f>
        <v>931330</v>
      </c>
      <c r="AK544" s="16">
        <f>IF($B544="P",VLOOKUP($E544,'[2]Costeo-JUL26'!$B$9:$CQ$307,AK$1,0),0)*$G544</f>
        <v>72</v>
      </c>
      <c r="AL544" s="36">
        <f>IF($B544="P",VLOOKUP($E544,'[2]Costeo-JUL26'!$B$9:$CQ$307,AL$1,0),0)*$G544</f>
        <v>1309.2580800000001</v>
      </c>
      <c r="AM544" s="35">
        <f>IF($B544="P",VLOOKUP($E544,'[2]Costeo-JUL26'!$B$9:$CQ$307,AM$1,0),0)</f>
        <v>1.7999999999999999E-2</v>
      </c>
      <c r="AN544" s="36">
        <f t="shared" si="262"/>
        <v>23.566645439999999</v>
      </c>
      <c r="AO544" s="36">
        <f t="shared" si="263"/>
        <v>1332.8247254400001</v>
      </c>
      <c r="AP544" s="34">
        <f>IF($B544="P",VLOOKUP($E544,'[2]Costeo-JUL26'!$B$9:$CQ$307,AP$1,0),0)</f>
        <v>933429</v>
      </c>
      <c r="AQ544" s="16">
        <f>IF($B544="P",VLOOKUP($E544,'[2]Costeo-JUL26'!$B$9:$CQ$307,AQ$1,0),0)*$G544</f>
        <v>72</v>
      </c>
      <c r="AR544" s="36">
        <f>IF($B544="P",VLOOKUP($E544,'[2]Costeo-JUL26'!$B$9:$CQ$307,AR$1,0),0)*$G544</f>
        <v>7073.4081600000018</v>
      </c>
      <c r="AS544" s="35">
        <f>IF($B544="P",VLOOKUP($E544,'[2]Costeo-JUL26'!$B$9:$CQ$307,AS$1,0),0)</f>
        <v>0.02</v>
      </c>
      <c r="AT544" s="36">
        <f t="shared" si="264"/>
        <v>141.46816320000005</v>
      </c>
      <c r="AU544" s="36">
        <f t="shared" si="265"/>
        <v>7214.8763232000019</v>
      </c>
      <c r="AV544" s="34">
        <f>IF($B544="P",VLOOKUP($E544,'[2]Costeo-JUL26'!$B$9:$CQ$307,AV$1,0),0)</f>
        <v>939125</v>
      </c>
      <c r="AW544" s="16">
        <f>IF($B544="P",VLOOKUP($E544,'[2]Costeo-JUL26'!$B$9:$CQ$307,AW$1,0),0)*$G544</f>
        <v>0.35039999999999999</v>
      </c>
      <c r="AX544" s="36">
        <f>IF($B544="P",VLOOKUP($E544,'[2]Costeo-JUL26'!$B$9:$CQ$307,AX$1,0),0)*$G544</f>
        <v>1801.9460160000001</v>
      </c>
      <c r="AY544" s="35">
        <f>IF($B544="P",VLOOKUP($E544,'[2]Costeo-JUL26'!$B$9:$CQ$307,AY$1,0),0)</f>
        <v>0.03</v>
      </c>
      <c r="AZ544" s="36">
        <f t="shared" si="266"/>
        <v>54.058380480000004</v>
      </c>
      <c r="BA544" s="36">
        <f t="shared" si="267"/>
        <v>1856.0043964800002</v>
      </c>
      <c r="BB544" s="34">
        <f>IF($B544="P",VLOOKUP($E544,'[2]Costeo-JUL26'!$B$9:$CQ$307,BB$1,0),0)</f>
        <v>902311</v>
      </c>
      <c r="BC544" s="16">
        <f>IF($B544="P",VLOOKUP($E544,'[2]Costeo-JUL26'!$B$9:$CQ$307,BC$1,0),0)*$G544</f>
        <v>4.8214285714285723E-2</v>
      </c>
      <c r="BD544" s="36">
        <f>IF($B544="P",VLOOKUP($E544,'[2]Costeo-JUL26'!$B$9:$CQ$307,BD$1,0),0)*$G544</f>
        <v>189.07931250000004</v>
      </c>
      <c r="BE544" s="35">
        <f>IF($B544="P",VLOOKUP($E544,'[2]Costeo-JUL26'!$B$9:$CQ$307,BE$1,0),0)</f>
        <v>0.03</v>
      </c>
      <c r="BF544" s="36">
        <f t="shared" si="268"/>
        <v>5.6723793750000011</v>
      </c>
      <c r="BG544" s="36">
        <f t="shared" si="269"/>
        <v>194.75169187500003</v>
      </c>
      <c r="BH544" s="34">
        <f>IF($B544="P",VLOOKUP($E544,'[2]Costeo-JUL26'!$B$9:$CQ$307,BH$1,0),0)</f>
        <v>933089</v>
      </c>
      <c r="BI544" s="16">
        <f>IF($B544="P",VLOOKUP($E544,'[2]Costeo-JUL26'!$B$9:$CQ$307,BI$1,0),0)*$G544</f>
        <v>0.3214285714285714</v>
      </c>
      <c r="BJ544" s="36">
        <f>IF($B544="P",VLOOKUP($E544,'[2]Costeo-JUL26'!$B$9:$CQ$307,BJ$1,0),0)*$G544</f>
        <v>239.35903185664512</v>
      </c>
      <c r="BK544" s="35">
        <f>IF(BH544=910319,0,IF($B544="P",VLOOKUP($E544,'[2]Costeo-JUL26'!$B$9:$CQ$307,BK$1,0),0))</f>
        <v>0.02</v>
      </c>
      <c r="BL544" s="36">
        <f t="shared" si="270"/>
        <v>4.7871806371329022</v>
      </c>
      <c r="BM544" s="36">
        <f t="shared" si="271"/>
        <v>244.14621249377802</v>
      </c>
      <c r="BN544" s="34">
        <f>IF($B544="P",VLOOKUP($E544,'[2]Costeo-JUL26'!$B$9:$CQ$307,BN$1,0),0)</f>
        <v>0</v>
      </c>
      <c r="BO544" s="16">
        <f>IF($B544="P",VLOOKUP($E544,'[2]Costeo-JUL26'!$B$9:$CQ$307,BO$1,0),0)*$G544</f>
        <v>0</v>
      </c>
      <c r="BP544" s="36">
        <f>IF($B544="P",VLOOKUP($E544,'[2]Costeo-JUL26'!$B$9:$CQ$307,BP$1,0),0)*$G544</f>
        <v>0</v>
      </c>
      <c r="BQ544" s="35">
        <f>IF($B544="P",VLOOKUP($E544,'[2]Costeo-JUL26'!$B$9:$CQ$307,BQ$1,0),0)</f>
        <v>0</v>
      </c>
      <c r="BR544" s="36">
        <f t="shared" si="272"/>
        <v>0</v>
      </c>
      <c r="BS544" s="36">
        <f t="shared" si="273"/>
        <v>0</v>
      </c>
      <c r="BT544" s="34">
        <f>IF($B544="P",VLOOKUP($E544,'[2]Costeo-JUL26'!$B$9:$CQ$307,BT$1,0),0)</f>
        <v>0</v>
      </c>
      <c r="BU544" s="16">
        <f>IF($B544="P",VLOOKUP($E544,'[2]Costeo-JUL26'!$B$9:$CQ$307,BU$1,0),0)*$G544</f>
        <v>0</v>
      </c>
      <c r="BV544" s="36">
        <f>IF($B544="P",VLOOKUP($E544,'[2]Costeo-JUL26'!$B$9:$CQ$307,BV$1,0),0)*$G544</f>
        <v>0</v>
      </c>
      <c r="BW544" s="35">
        <f>IF($B544="P",VLOOKUP($E544,'[2]Costeo-JUL26'!$B$9:$CQ$307,BW$1,0),0)</f>
        <v>0</v>
      </c>
      <c r="BX544" s="36">
        <f t="shared" si="274"/>
        <v>0</v>
      </c>
      <c r="BY544" s="36">
        <f t="shared" si="275"/>
        <v>0</v>
      </c>
      <c r="BZ544" s="34">
        <f>IF($B544="P",VLOOKUP($E544,'[2]Costeo-JUL26'!$B$9:$CQ$307,BZ$1,0),0)</f>
        <v>936704</v>
      </c>
      <c r="CA544" s="16">
        <f>IF($B544="P",VLOOKUP($E544,'[2]Costeo-JUL26'!$B$9:$CQ$307,CA$1,0),0)*$G544</f>
        <v>0.65643340361950264</v>
      </c>
      <c r="CB544" s="36">
        <f>IF($B544="P",VLOOKUP($E544,'[2]Costeo-JUL26'!$B$9:$CQ$307,CB$1,0),0)*$G544</f>
        <v>313.35740107382372</v>
      </c>
      <c r="CC544" s="35">
        <f>IF($B544="P",VLOOKUP($E544,'[2]Costeo-JUL26'!$B$9:$CQ$307,CC$1,0),0)</f>
        <v>0.5</v>
      </c>
      <c r="CD544" s="36">
        <f t="shared" si="276"/>
        <v>156.67870053691186</v>
      </c>
      <c r="CE544" s="36">
        <f t="shared" si="277"/>
        <v>470.03610161073561</v>
      </c>
      <c r="CF544" s="37">
        <f t="shared" si="249"/>
        <v>36346.760831499516</v>
      </c>
      <c r="CG544" s="36">
        <f>IF($B544="r",VLOOKUP($E544,'[2]Costeo-JUL26'!$B$9:$CQ$307,CG$1,0),0)*$G544</f>
        <v>0</v>
      </c>
      <c r="CH544" s="35">
        <f>VLOOKUP($E544,'[2]TEORICOS (05.26)'!$A$8:$T$251,CH$1,0)</f>
        <v>0</v>
      </c>
      <c r="CI544" s="36">
        <f t="shared" si="278"/>
        <v>0</v>
      </c>
      <c r="CJ544" s="37">
        <f t="shared" si="279"/>
        <v>0</v>
      </c>
      <c r="CM544" s="16">
        <f>SUMIFS('[1]Ajuste Inventario'!$I:$I,'[1]Ajuste Inventario'!$B:$B,E544,'[1]Ajuste Inventario'!$S:$S,D544)*-1</f>
        <v>-0.33333333333333348</v>
      </c>
      <c r="CN544" s="36">
        <f t="shared" si="250"/>
        <v>-1009.6322453194315</v>
      </c>
      <c r="CP544" t="str">
        <f t="shared" si="251"/>
        <v>3846Org.Vtas Lobos</v>
      </c>
      <c r="CQ544" s="10">
        <f t="shared" si="252"/>
        <v>3028.896735958293</v>
      </c>
    </row>
    <row r="545" spans="1:95" x14ac:dyDescent="0.25">
      <c r="A545" s="30">
        <v>46204</v>
      </c>
      <c r="B545" s="31" t="str">
        <f>VLOOKUP($E545,'[2]TEORICOS (05.26)'!$A$8:$T$251,B$1,0)</f>
        <v>P</v>
      </c>
      <c r="C545" s="32" t="str">
        <f>VLOOKUP($E545,'[2]TEORICOS (05.26)'!$A$8:$T$251,C$1,0)</f>
        <v>Coca Cola</v>
      </c>
      <c r="D545" t="s">
        <v>226</v>
      </c>
      <c r="E545">
        <v>14</v>
      </c>
      <c r="F545" t="s">
        <v>186</v>
      </c>
      <c r="G545" s="16">
        <v>2504</v>
      </c>
      <c r="H545" s="16">
        <v>3528.1360000000823</v>
      </c>
      <c r="I545" s="33">
        <v>33817116.420000166</v>
      </c>
      <c r="J545" s="33">
        <v>33607505.79000017</v>
      </c>
      <c r="K545" s="34">
        <f>IF($B545="P",VLOOKUP($E545,'[2]Costeo-JUL26'!$B$9:$CQ$307,K$1,0),0)</f>
        <v>933975</v>
      </c>
      <c r="L545" s="35">
        <f>VLOOKUP($E545,'[2]TEORICOS (05.26)'!$A$8:$T$251,L$1,0)</f>
        <v>0.2</v>
      </c>
      <c r="M545" s="36">
        <f t="shared" si="253"/>
        <v>6721501.1580000343</v>
      </c>
      <c r="N545" s="35">
        <f>IF($B545="P",VLOOKUP($E545,'[2]Costeo-JUL26'!$B$9:$CQ$307,N$1,0),0)</f>
        <v>5.0000000000000001E-3</v>
      </c>
      <c r="O545" s="36">
        <f t="shared" si="254"/>
        <v>33607.50579000017</v>
      </c>
      <c r="P545" s="36">
        <f>IF($B545="P",VLOOKUP($E545,'[2]Costeo-JUL26'!$B$9:$CQ$307,P$1,0),0)*H545</f>
        <v>379546.72059811832</v>
      </c>
      <c r="Q545" s="36">
        <f t="shared" si="255"/>
        <v>7134655.3843881525</v>
      </c>
      <c r="R545" s="34">
        <f>IF($B545="P",VLOOKUP($E545,'[2]Costeo-JUL26'!$B$9:$CQ$307,R$1,0),0)</f>
        <v>902332</v>
      </c>
      <c r="S545" s="16">
        <f>IF($B545="P",VLOOKUP($E545,'[2]Costeo-JUL26'!$B$9:$CQ$307,S$1,0),0)*$G545</f>
        <v>2033.4568753333335</v>
      </c>
      <c r="T545" s="36">
        <f>IF($B545="P",VLOOKUP($E545,'[2]Costeo-JUL26'!$B$9:$CQ$307,T$1,0),0)*$G545</f>
        <v>1418445.7628313575</v>
      </c>
      <c r="U545" s="35">
        <f>IF($B545="P",VLOOKUP($E545,'[2]Costeo-JUL26'!$B$9:$CQ$307,U$1,0),0)</f>
        <v>1.4999999999999999E-2</v>
      </c>
      <c r="V545" s="36">
        <f t="shared" si="256"/>
        <v>21276.686442470364</v>
      </c>
      <c r="W545" s="36">
        <f t="shared" si="257"/>
        <v>1439722.449273828</v>
      </c>
      <c r="X545" s="34">
        <f>IF($B545="P",VLOOKUP($E545,'[2]Costeo-JUL26'!$B$9:$CQ$307,X$1,0),0)</f>
        <v>902338</v>
      </c>
      <c r="Y545" s="16">
        <f>IF($B545="P",VLOOKUP($E545,'[2]Costeo-JUL26'!$B$9:$CQ$307,Y$1,0),0)*$G545</f>
        <v>174.51878399999998</v>
      </c>
      <c r="Z545" s="36">
        <f>IF($B545="P",VLOOKUP($E545,'[2]Costeo-JUL26'!$B$9:$CQ$307,Z$1,0),0)*$G545</f>
        <v>49343.440988159993</v>
      </c>
      <c r="AA545" s="35">
        <f>IF($B545="P",VLOOKUP($E545,'[2]Costeo-JUL26'!$B$9:$CQ$307,AA$1,0),0)</f>
        <v>0.45</v>
      </c>
      <c r="AB545" s="36">
        <f t="shared" si="258"/>
        <v>22204.548444671997</v>
      </c>
      <c r="AC545" s="36">
        <f t="shared" si="259"/>
        <v>71547.989432831993</v>
      </c>
      <c r="AD545" s="34">
        <f>IF($B545="P",VLOOKUP($E545,'[2]Costeo-JUL26'!$B$9:$CQ$307,AD$1,0),0)</f>
        <v>901733</v>
      </c>
      <c r="AE545" s="16">
        <f>IF($B545="P",VLOOKUP($E545,'[2]Costeo-JUL26'!$B$9:$CQ$307,AE$1,0),0)*$G545</f>
        <v>20032</v>
      </c>
      <c r="AF545" s="36">
        <f>IF($B545="P",VLOOKUP($E545,'[2]Costeo-JUL26'!$B$9:$CQ$307,AF$1,0),0)*$G545</f>
        <v>307435.11040000001</v>
      </c>
      <c r="AG545" s="35">
        <f>IF($B545="P",VLOOKUP($E545,'[2]Costeo-JUL26'!$B$9:$CQ$307,AG$1,0),0)</f>
        <v>6.0000000000000001E-3</v>
      </c>
      <c r="AH545" s="36">
        <f t="shared" si="260"/>
        <v>1844.6106624000001</v>
      </c>
      <c r="AI545" s="36">
        <f t="shared" si="261"/>
        <v>309279.72106240003</v>
      </c>
      <c r="AJ545" s="34">
        <f>IF($B545="P",VLOOKUP($E545,'[2]Costeo-JUL26'!$B$9:$CQ$307,AJ$1,0),0)</f>
        <v>939859</v>
      </c>
      <c r="AK545" s="16">
        <f>IF($B545="P",VLOOKUP($E545,'[2]Costeo-JUL26'!$B$9:$CQ$307,AK$1,0),0)*$G545</f>
        <v>20032</v>
      </c>
      <c r="AL545" s="36">
        <f>IF($B545="P",VLOOKUP($E545,'[2]Costeo-JUL26'!$B$9:$CQ$307,AL$1,0),0)*$G545</f>
        <v>164074.0992</v>
      </c>
      <c r="AM545" s="35">
        <f>IF($B545="P",VLOOKUP($E545,'[2]Costeo-JUL26'!$B$9:$CQ$307,AM$1,0),0)</f>
        <v>1.7999999999999999E-2</v>
      </c>
      <c r="AN545" s="36">
        <f t="shared" si="262"/>
        <v>2953.3337855999998</v>
      </c>
      <c r="AO545" s="36">
        <f t="shared" si="263"/>
        <v>167027.4329856</v>
      </c>
      <c r="AP545" s="34">
        <f>IF($B545="P",VLOOKUP($E545,'[2]Costeo-JUL26'!$B$9:$CQ$307,AP$1,0),0)</f>
        <v>939913</v>
      </c>
      <c r="AQ545" s="16">
        <f>IF($B545="P",VLOOKUP($E545,'[2]Costeo-JUL26'!$B$9:$CQ$307,AQ$1,0),0)*$G545</f>
        <v>20032</v>
      </c>
      <c r="AR545" s="36">
        <f>IF($B545="P",VLOOKUP($E545,'[2]Costeo-JUL26'!$B$9:$CQ$307,AR$1,0),0)*$G545</f>
        <v>2225554.7994559384</v>
      </c>
      <c r="AS545" s="35">
        <f>IF($B545="P",VLOOKUP($E545,'[2]Costeo-JUL26'!$B$9:$CQ$307,AS$1,0),0)</f>
        <v>0.02</v>
      </c>
      <c r="AT545" s="36">
        <f t="shared" si="264"/>
        <v>44511.095989118767</v>
      </c>
      <c r="AU545" s="36">
        <f t="shared" si="265"/>
        <v>2270065.8954450572</v>
      </c>
      <c r="AV545" s="34">
        <f>IF($B545="P",VLOOKUP($E545,'[2]Costeo-JUL26'!$B$9:$CQ$307,AV$1,0),0)</f>
        <v>917330</v>
      </c>
      <c r="AW545" s="16">
        <f>IF($B545="P",VLOOKUP($E545,'[2]Costeo-JUL26'!$B$9:$CQ$307,AW$1,0),0)*$G545</f>
        <v>55.087999999999994</v>
      </c>
      <c r="AX545" s="36">
        <f>IF($B545="P",VLOOKUP($E545,'[2]Costeo-JUL26'!$B$9:$CQ$307,AX$1,0),0)*$G545</f>
        <v>216567.80287694972</v>
      </c>
      <c r="AY545" s="35">
        <f>IF($B545="P",VLOOKUP($E545,'[2]Costeo-JUL26'!$B$9:$CQ$307,AY$1,0),0)</f>
        <v>0.03</v>
      </c>
      <c r="AZ545" s="36">
        <f t="shared" si="266"/>
        <v>6497.0340863084912</v>
      </c>
      <c r="BA545" s="36">
        <f t="shared" si="267"/>
        <v>223064.83696325822</v>
      </c>
      <c r="BB545" s="34">
        <f>IF($B545="P",VLOOKUP($E545,'[2]Costeo-JUL26'!$B$9:$CQ$307,BB$1,0),0)</f>
        <v>923266</v>
      </c>
      <c r="BC545" s="16">
        <f>IF($B545="P",VLOOKUP($E545,'[2]Costeo-JUL26'!$B$9:$CQ$307,BC$1,0),0)*$G545</f>
        <v>16.693333333333335</v>
      </c>
      <c r="BD545" s="36">
        <f>IF($B545="P",VLOOKUP($E545,'[2]Costeo-JUL26'!$B$9:$CQ$307,BD$1,0),0)*$G545</f>
        <v>67538.88960000001</v>
      </c>
      <c r="BE545" s="35">
        <f>IF($B545="P",VLOOKUP($E545,'[2]Costeo-JUL26'!$B$9:$CQ$307,BE$1,0),0)</f>
        <v>0.03</v>
      </c>
      <c r="BF545" s="36">
        <f t="shared" si="268"/>
        <v>2026.1666880000002</v>
      </c>
      <c r="BG545" s="36">
        <f t="shared" si="269"/>
        <v>69565.056288000007</v>
      </c>
      <c r="BH545" s="34">
        <f>IF($B545="P",VLOOKUP($E545,'[2]Costeo-JUL26'!$B$9:$CQ$307,BH$1,0),0)</f>
        <v>910319</v>
      </c>
      <c r="BI545" s="16">
        <f>IF($B545="P",VLOOKUP($E545,'[2]Costeo-JUL26'!$B$9:$CQ$307,BI$1,0),0)*$G545</f>
        <v>47.695238095238096</v>
      </c>
      <c r="BJ545" s="36">
        <f>IF($B545="P",VLOOKUP($E545,'[2]Costeo-JUL26'!$B$9:$CQ$307,BJ$1,0),0)*$G545</f>
        <v>124699.20000000001</v>
      </c>
      <c r="BK545" s="35">
        <f>IF(BH545=910319,0,IF($B545="P",VLOOKUP($E545,'[2]Costeo-JUL26'!$B$9:$CQ$307,BK$1,0),0))</f>
        <v>0</v>
      </c>
      <c r="BL545" s="36">
        <f t="shared" si="270"/>
        <v>0</v>
      </c>
      <c r="BM545" s="36">
        <f t="shared" si="271"/>
        <v>124699.20000000001</v>
      </c>
      <c r="BN545" s="34">
        <f>IF($B545="P",VLOOKUP($E545,'[2]Costeo-JUL26'!$B$9:$CQ$307,BN$1,0),0)</f>
        <v>0</v>
      </c>
      <c r="BO545" s="16">
        <f>IF($B545="P",VLOOKUP($E545,'[2]Costeo-JUL26'!$B$9:$CQ$307,BO$1,0),0)*$G545</f>
        <v>0</v>
      </c>
      <c r="BP545" s="36">
        <f>IF($B545="P",VLOOKUP($E545,'[2]Costeo-JUL26'!$B$9:$CQ$307,BP$1,0),0)*$G545</f>
        <v>0</v>
      </c>
      <c r="BQ545" s="35">
        <f>IF($B545="P",VLOOKUP($E545,'[2]Costeo-JUL26'!$B$9:$CQ$307,BQ$1,0),0)</f>
        <v>0</v>
      </c>
      <c r="BR545" s="36">
        <f t="shared" si="272"/>
        <v>0</v>
      </c>
      <c r="BS545" s="36">
        <f t="shared" si="273"/>
        <v>0</v>
      </c>
      <c r="BT545" s="34">
        <f>IF($B545="P",VLOOKUP($E545,'[2]Costeo-JUL26'!$B$9:$CQ$307,BT$1,0),0)</f>
        <v>0</v>
      </c>
      <c r="BU545" s="16">
        <f>IF($B545="P",VLOOKUP($E545,'[2]Costeo-JUL26'!$B$9:$CQ$307,BU$1,0),0)*$G545</f>
        <v>0</v>
      </c>
      <c r="BV545" s="36">
        <f>IF($B545="P",VLOOKUP($E545,'[2]Costeo-JUL26'!$B$9:$CQ$307,BV$1,0),0)*$G545</f>
        <v>0</v>
      </c>
      <c r="BW545" s="35">
        <f>IF($B545="P",VLOOKUP($E545,'[2]Costeo-JUL26'!$B$9:$CQ$307,BW$1,0),0)</f>
        <v>0</v>
      </c>
      <c r="BX545" s="36">
        <f t="shared" si="274"/>
        <v>0</v>
      </c>
      <c r="BY545" s="36">
        <f t="shared" si="275"/>
        <v>0</v>
      </c>
      <c r="BZ545" s="34">
        <f>IF($B545="P",VLOOKUP($E545,'[2]Costeo-JUL26'!$B$9:$CQ$307,BZ$1,0),0)</f>
        <v>0</v>
      </c>
      <c r="CA545" s="16">
        <f>IF($B545="P",VLOOKUP($E545,'[2]Costeo-JUL26'!$B$9:$CQ$307,CA$1,0),0)*$G545</f>
        <v>0</v>
      </c>
      <c r="CB545" s="36">
        <f>IF($B545="P",VLOOKUP($E545,'[2]Costeo-JUL26'!$B$9:$CQ$307,CB$1,0),0)*$G545</f>
        <v>0</v>
      </c>
      <c r="CC545" s="35">
        <f>IF($B545="P",VLOOKUP($E545,'[2]Costeo-JUL26'!$B$9:$CQ$307,CC$1,0),0)</f>
        <v>0</v>
      </c>
      <c r="CD545" s="36">
        <f t="shared" si="276"/>
        <v>0</v>
      </c>
      <c r="CE545" s="36">
        <f t="shared" si="277"/>
        <v>0</v>
      </c>
      <c r="CF545" s="37">
        <f t="shared" si="249"/>
        <v>11809627.965839129</v>
      </c>
      <c r="CG545" s="36">
        <f>IF($B545="r",VLOOKUP($E545,'[2]Costeo-JUL26'!$B$9:$CQ$307,CG$1,0),0)*$G545</f>
        <v>0</v>
      </c>
      <c r="CH545" s="35">
        <f>VLOOKUP($E545,'[2]TEORICOS (05.26)'!$A$8:$T$251,CH$1,0)</f>
        <v>0</v>
      </c>
      <c r="CI545" s="36">
        <f t="shared" si="278"/>
        <v>0</v>
      </c>
      <c r="CJ545" s="37">
        <f t="shared" si="279"/>
        <v>0</v>
      </c>
      <c r="CM545" s="16">
        <f>SUMIFS('[1]Ajuste Inventario'!$I:$I,'[1]Ajuste Inventario'!$B:$B,E545,'[1]Ajuste Inventario'!$S:$S,D545)*-1</f>
        <v>2.5</v>
      </c>
      <c r="CN545" s="36">
        <f t="shared" si="250"/>
        <v>11790.762745446413</v>
      </c>
      <c r="CP545" t="str">
        <f t="shared" si="251"/>
        <v>14Org.Vtas Lobos</v>
      </c>
      <c r="CQ545" s="10">
        <f t="shared" si="252"/>
        <v>4716.3050981785655</v>
      </c>
    </row>
    <row r="546" spans="1:95" x14ac:dyDescent="0.25">
      <c r="A546" s="30">
        <v>46204</v>
      </c>
      <c r="B546" s="31" t="str">
        <f>VLOOKUP($E546,'[2]TEORICOS (05.26)'!$A$8:$T$251,B$1,0)</f>
        <v>P</v>
      </c>
      <c r="C546" s="32" t="str">
        <f>VLOOKUP($E546,'[2]TEORICOS (05.26)'!$A$8:$T$251,C$1,0)</f>
        <v>Coca Cola</v>
      </c>
      <c r="D546" t="s">
        <v>226</v>
      </c>
      <c r="E546">
        <v>125</v>
      </c>
      <c r="F546" t="s">
        <v>187</v>
      </c>
      <c r="G546" s="16">
        <v>596</v>
      </c>
      <c r="H546" s="16">
        <v>1259.3480000000116</v>
      </c>
      <c r="I546" s="33">
        <v>9806887.8600000143</v>
      </c>
      <c r="J546" s="33">
        <v>9765283.4600000177</v>
      </c>
      <c r="K546" s="34">
        <f>IF($B546="P",VLOOKUP($E546,'[2]Costeo-JUL26'!$B$9:$CQ$307,K$1,0),0)</f>
        <v>933975</v>
      </c>
      <c r="L546" s="35">
        <f>VLOOKUP($E546,'[2]TEORICOS (05.26)'!$A$8:$T$251,L$1,0)</f>
        <v>0.2</v>
      </c>
      <c r="M546" s="36">
        <f t="shared" si="253"/>
        <v>1953056.6920000035</v>
      </c>
      <c r="N546" s="35">
        <f>IF($B546="P",VLOOKUP($E546,'[2]Costeo-JUL26'!$B$9:$CQ$307,N$1,0),0)</f>
        <v>5.0000000000000001E-3</v>
      </c>
      <c r="O546" s="36">
        <f t="shared" si="254"/>
        <v>9765.2834600000187</v>
      </c>
      <c r="P546" s="36">
        <f>IF($B546="P",VLOOKUP($E546,'[2]Costeo-JUL26'!$B$9:$CQ$307,P$1,0),0)*H546</f>
        <v>135477.03475483722</v>
      </c>
      <c r="Q546" s="36">
        <f t="shared" si="255"/>
        <v>2098299.010214841</v>
      </c>
      <c r="R546" s="34">
        <f>IF($B546="P",VLOOKUP($E546,'[2]Costeo-JUL26'!$B$9:$CQ$307,R$1,0),0)</f>
        <v>902332</v>
      </c>
      <c r="S546" s="16">
        <f>IF($B546="P",VLOOKUP($E546,'[2]Costeo-JUL26'!$B$9:$CQ$307,S$1,0),0)*$G546</f>
        <v>726.00257449999992</v>
      </c>
      <c r="T546" s="36">
        <f>IF($B546="P",VLOOKUP($E546,'[2]Costeo-JUL26'!$B$9:$CQ$307,T$1,0),0)*$G546</f>
        <v>506425.92331119539</v>
      </c>
      <c r="U546" s="35">
        <f>IF($B546="P",VLOOKUP($E546,'[2]Costeo-JUL26'!$B$9:$CQ$307,U$1,0),0)</f>
        <v>1.4999999999999999E-2</v>
      </c>
      <c r="V546" s="36">
        <f t="shared" si="256"/>
        <v>7596.388849667931</v>
      </c>
      <c r="W546" s="36">
        <f t="shared" si="257"/>
        <v>514022.31216086331</v>
      </c>
      <c r="X546" s="34">
        <f>IF($B546="P",VLOOKUP($E546,'[2]Costeo-JUL26'!$B$9:$CQ$307,X$1,0),0)</f>
        <v>902338</v>
      </c>
      <c r="Y546" s="16">
        <f>IF($B546="P",VLOOKUP($E546,'[2]Costeo-JUL26'!$B$9:$CQ$307,Y$1,0),0)*$G546</f>
        <v>56.643839999999997</v>
      </c>
      <c r="Z546" s="36">
        <f>IF($B546="P",VLOOKUP($E546,'[2]Costeo-JUL26'!$B$9:$CQ$307,Z$1,0),0)*$G546</f>
        <v>16015.4793216</v>
      </c>
      <c r="AA546" s="35">
        <f>IF($B546="P",VLOOKUP($E546,'[2]Costeo-JUL26'!$B$9:$CQ$307,AA$1,0),0)</f>
        <v>0.45</v>
      </c>
      <c r="AB546" s="36">
        <f t="shared" si="258"/>
        <v>7206.9656947200001</v>
      </c>
      <c r="AC546" s="36">
        <f t="shared" si="259"/>
        <v>23222.445016320002</v>
      </c>
      <c r="AD546" s="34">
        <f>IF($B546="P",VLOOKUP($E546,'[2]Costeo-JUL26'!$B$9:$CQ$307,AD$1,0),0)</f>
        <v>933139</v>
      </c>
      <c r="AE546" s="16">
        <f>IF($B546="P",VLOOKUP($E546,'[2]Costeo-JUL26'!$B$9:$CQ$307,AE$1,0),0)*$G546</f>
        <v>7152</v>
      </c>
      <c r="AF546" s="36">
        <f>IF($B546="P",VLOOKUP($E546,'[2]Costeo-JUL26'!$B$9:$CQ$307,AF$1,0),0)*$G546</f>
        <v>77517.09504</v>
      </c>
      <c r="AG546" s="35">
        <f>IF($B546="P",VLOOKUP($E546,'[2]Costeo-JUL26'!$B$9:$CQ$307,AG$1,0),0)</f>
        <v>6.0000000000000001E-3</v>
      </c>
      <c r="AH546" s="36">
        <f t="shared" si="260"/>
        <v>465.10257024000003</v>
      </c>
      <c r="AI546" s="36">
        <f t="shared" si="261"/>
        <v>77982.197610239993</v>
      </c>
      <c r="AJ546" s="34">
        <f>IF($B546="P",VLOOKUP($E546,'[2]Costeo-JUL26'!$B$9:$CQ$307,AJ$1,0),0)</f>
        <v>934716</v>
      </c>
      <c r="AK546" s="16">
        <f>IF($B546="P",VLOOKUP($E546,'[2]Costeo-JUL26'!$B$9:$CQ$307,AK$1,0),0)*$G546</f>
        <v>7152</v>
      </c>
      <c r="AL546" s="36">
        <f>IF($B546="P",VLOOKUP($E546,'[2]Costeo-JUL26'!$B$9:$CQ$307,AL$1,0),0)*$G546</f>
        <v>64655.510399999992</v>
      </c>
      <c r="AM546" s="35">
        <f>IF($B546="P",VLOOKUP($E546,'[2]Costeo-JUL26'!$B$9:$CQ$307,AM$1,0),0)</f>
        <v>1.7999999999999999E-2</v>
      </c>
      <c r="AN546" s="36">
        <f t="shared" si="262"/>
        <v>1163.7991871999998</v>
      </c>
      <c r="AO546" s="36">
        <f t="shared" si="263"/>
        <v>65819.309587199998</v>
      </c>
      <c r="AP546" s="34">
        <f>IF($B546="P",VLOOKUP($E546,'[2]Costeo-JUL26'!$B$9:$CQ$307,AP$1,0),0)</f>
        <v>0</v>
      </c>
      <c r="AQ546" s="16">
        <f>IF($B546="P",VLOOKUP($E546,'[2]Costeo-JUL26'!$B$9:$CQ$307,AQ$1,0),0)*$G546</f>
        <v>0</v>
      </c>
      <c r="AR546" s="36">
        <f>IF($B546="P",VLOOKUP($E546,'[2]Costeo-JUL26'!$B$9:$CQ$307,AR$1,0),0)*$G546</f>
        <v>0</v>
      </c>
      <c r="AS546" s="35">
        <f>IF($B546="P",VLOOKUP($E546,'[2]Costeo-JUL26'!$B$9:$CQ$307,AS$1,0),0)</f>
        <v>0</v>
      </c>
      <c r="AT546" s="36">
        <f t="shared" si="264"/>
        <v>0</v>
      </c>
      <c r="AU546" s="36">
        <f t="shared" si="265"/>
        <v>0</v>
      </c>
      <c r="AV546" s="34">
        <f>IF($B546="P",VLOOKUP($E546,'[2]Costeo-JUL26'!$B$9:$CQ$307,AV$1,0),0)</f>
        <v>0</v>
      </c>
      <c r="AW546" s="16">
        <f>IF($B546="P",VLOOKUP($E546,'[2]Costeo-JUL26'!$B$9:$CQ$307,AW$1,0),0)*$G546</f>
        <v>0</v>
      </c>
      <c r="AX546" s="36">
        <f>IF($B546="P",VLOOKUP($E546,'[2]Costeo-JUL26'!$B$9:$CQ$307,AX$1,0),0)*$G546</f>
        <v>0</v>
      </c>
      <c r="AY546" s="35">
        <f>IF($B546="P",VLOOKUP($E546,'[2]Costeo-JUL26'!$B$9:$CQ$307,AY$1,0),0)</f>
        <v>0</v>
      </c>
      <c r="AZ546" s="36">
        <f t="shared" si="266"/>
        <v>0</v>
      </c>
      <c r="BA546" s="36">
        <f t="shared" si="267"/>
        <v>0</v>
      </c>
      <c r="BB546" s="34">
        <f>IF($B546="P",VLOOKUP($E546,'[2]Costeo-JUL26'!$B$9:$CQ$307,BB$1,0),0)</f>
        <v>0</v>
      </c>
      <c r="BC546" s="16">
        <f>IF($B546="P",VLOOKUP($E546,'[2]Costeo-JUL26'!$B$9:$CQ$307,BC$1,0),0)*$G546</f>
        <v>0</v>
      </c>
      <c r="BD546" s="36">
        <f>IF($B546="P",VLOOKUP($E546,'[2]Costeo-JUL26'!$B$9:$CQ$307,BD$1,0),0)*$G546</f>
        <v>0</v>
      </c>
      <c r="BE546" s="35">
        <f>IF($B546="P",VLOOKUP($E546,'[2]Costeo-JUL26'!$B$9:$CQ$307,BE$1,0),0)</f>
        <v>0</v>
      </c>
      <c r="BF546" s="36">
        <f t="shared" si="268"/>
        <v>0</v>
      </c>
      <c r="BG546" s="36">
        <f t="shared" si="269"/>
        <v>0</v>
      </c>
      <c r="BH546" s="34">
        <f>IF($B546="P",VLOOKUP($E546,'[2]Costeo-JUL26'!$B$9:$CQ$307,BH$1,0),0)</f>
        <v>0</v>
      </c>
      <c r="BI546" s="16">
        <f>IF($B546="P",VLOOKUP($E546,'[2]Costeo-JUL26'!$B$9:$CQ$307,BI$1,0),0)*$G546</f>
        <v>0</v>
      </c>
      <c r="BJ546" s="36">
        <f>IF($B546="P",VLOOKUP($E546,'[2]Costeo-JUL26'!$B$9:$CQ$307,BJ$1,0),0)*$G546</f>
        <v>0</v>
      </c>
      <c r="BK546" s="35">
        <f>IF(BH546=910319,0,IF($B546="P",VLOOKUP($E546,'[2]Costeo-JUL26'!$B$9:$CQ$307,BK$1,0),0))</f>
        <v>0</v>
      </c>
      <c r="BL546" s="36">
        <f t="shared" si="270"/>
        <v>0</v>
      </c>
      <c r="BM546" s="36">
        <f t="shared" si="271"/>
        <v>0</v>
      </c>
      <c r="BN546" s="34">
        <f>IF($B546="P",VLOOKUP($E546,'[2]Costeo-JUL26'!$B$9:$CQ$307,BN$1,0),0)</f>
        <v>0</v>
      </c>
      <c r="BO546" s="16">
        <f>IF($B546="P",VLOOKUP($E546,'[2]Costeo-JUL26'!$B$9:$CQ$307,BO$1,0),0)*$G546</f>
        <v>0</v>
      </c>
      <c r="BP546" s="36">
        <f>IF($B546="P",VLOOKUP($E546,'[2]Costeo-JUL26'!$B$9:$CQ$307,BP$1,0),0)*$G546</f>
        <v>0</v>
      </c>
      <c r="BQ546" s="35">
        <f>IF($B546="P",VLOOKUP($E546,'[2]Costeo-JUL26'!$B$9:$CQ$307,BQ$1,0),0)</f>
        <v>0</v>
      </c>
      <c r="BR546" s="36">
        <f t="shared" si="272"/>
        <v>0</v>
      </c>
      <c r="BS546" s="36">
        <f t="shared" si="273"/>
        <v>0</v>
      </c>
      <c r="BT546" s="34">
        <f>IF($B546="P",VLOOKUP($E546,'[2]Costeo-JUL26'!$B$9:$CQ$307,BT$1,0),0)</f>
        <v>0</v>
      </c>
      <c r="BU546" s="16">
        <f>IF($B546="P",VLOOKUP($E546,'[2]Costeo-JUL26'!$B$9:$CQ$307,BU$1,0),0)*$G546</f>
        <v>0</v>
      </c>
      <c r="BV546" s="36">
        <f>IF($B546="P",VLOOKUP($E546,'[2]Costeo-JUL26'!$B$9:$CQ$307,BV$1,0),0)*$G546</f>
        <v>0</v>
      </c>
      <c r="BW546" s="35">
        <f>IF($B546="P",VLOOKUP($E546,'[2]Costeo-JUL26'!$B$9:$CQ$307,BW$1,0),0)</f>
        <v>0</v>
      </c>
      <c r="BX546" s="36">
        <f t="shared" si="274"/>
        <v>0</v>
      </c>
      <c r="BY546" s="36">
        <f t="shared" si="275"/>
        <v>0</v>
      </c>
      <c r="BZ546" s="34">
        <f>IF($B546="P",VLOOKUP($E546,'[2]Costeo-JUL26'!$B$9:$CQ$307,BZ$1,0),0)</f>
        <v>0</v>
      </c>
      <c r="CA546" s="16">
        <f>IF($B546="P",VLOOKUP($E546,'[2]Costeo-JUL26'!$B$9:$CQ$307,CA$1,0),0)*$G546</f>
        <v>0</v>
      </c>
      <c r="CB546" s="36">
        <f>IF($B546="P",VLOOKUP($E546,'[2]Costeo-JUL26'!$B$9:$CQ$307,CB$1,0),0)*$G546</f>
        <v>0</v>
      </c>
      <c r="CC546" s="35">
        <f>IF($B546="P",VLOOKUP($E546,'[2]Costeo-JUL26'!$B$9:$CQ$307,CC$1,0),0)</f>
        <v>0</v>
      </c>
      <c r="CD546" s="36">
        <f t="shared" si="276"/>
        <v>0</v>
      </c>
      <c r="CE546" s="36">
        <f t="shared" si="277"/>
        <v>0</v>
      </c>
      <c r="CF546" s="37">
        <f t="shared" si="249"/>
        <v>2779345.2745894645</v>
      </c>
      <c r="CG546" s="36">
        <f>IF($B546="r",VLOOKUP($E546,'[2]Costeo-JUL26'!$B$9:$CQ$307,CG$1,0),0)*$G546</f>
        <v>0</v>
      </c>
      <c r="CH546" s="35">
        <f>VLOOKUP($E546,'[2]TEORICOS (05.26)'!$A$8:$T$251,CH$1,0)</f>
        <v>0</v>
      </c>
      <c r="CI546" s="36">
        <f t="shared" si="278"/>
        <v>0</v>
      </c>
      <c r="CJ546" s="37">
        <f t="shared" si="279"/>
        <v>0</v>
      </c>
      <c r="CM546" s="16">
        <f>SUMIFS('[1]Ajuste Inventario'!$I:$I,'[1]Ajuste Inventario'!$B:$B,E546,'[1]Ajuste Inventario'!$S:$S,D546)*-1</f>
        <v>3.0833333333333335</v>
      </c>
      <c r="CN546" s="36">
        <f t="shared" si="250"/>
        <v>14378.603909369433</v>
      </c>
      <c r="CP546" t="str">
        <f t="shared" si="251"/>
        <v>125Org.Vtas Lobos</v>
      </c>
      <c r="CQ546" s="10">
        <f t="shared" si="252"/>
        <v>4663.3309976333294</v>
      </c>
    </row>
    <row r="547" spans="1:95" x14ac:dyDescent="0.25">
      <c r="A547" s="30">
        <v>46204</v>
      </c>
      <c r="B547" s="31" t="str">
        <f>VLOOKUP($E547,'[2]TEORICOS (05.26)'!$A$8:$T$251,B$1,0)</f>
        <v>P</v>
      </c>
      <c r="C547" s="32" t="str">
        <f>VLOOKUP($E547,'[2]TEORICOS (05.26)'!$A$8:$T$251,C$1,0)</f>
        <v>Fanta</v>
      </c>
      <c r="D547" t="s">
        <v>226</v>
      </c>
      <c r="E547">
        <v>325</v>
      </c>
      <c r="F547" t="s">
        <v>188</v>
      </c>
      <c r="G547" s="16">
        <v>13</v>
      </c>
      <c r="H547" s="16">
        <v>27.468999999999998</v>
      </c>
      <c r="I547" s="33">
        <v>214457.43</v>
      </c>
      <c r="J547" s="33">
        <v>213761.3</v>
      </c>
      <c r="K547" s="34">
        <f>IF($B547="P",VLOOKUP($E547,'[2]Costeo-JUL26'!$B$9:$CQ$307,K$1,0),0)</f>
        <v>902315</v>
      </c>
      <c r="L547" s="35">
        <f>VLOOKUP($E547,'[2]TEORICOS (05.26)'!$A$8:$T$251,L$1,0)</f>
        <v>0.20250000000000001</v>
      </c>
      <c r="M547" s="36">
        <f t="shared" si="253"/>
        <v>43286.663249999998</v>
      </c>
      <c r="N547" s="35">
        <f>IF($B547="P",VLOOKUP($E547,'[2]Costeo-JUL26'!$B$9:$CQ$307,N$1,0),0)</f>
        <v>0.01</v>
      </c>
      <c r="O547" s="36">
        <f t="shared" si="254"/>
        <v>432.86663249999998</v>
      </c>
      <c r="P547" s="36">
        <f>IF($B547="P",VLOOKUP($E547,'[2]Costeo-JUL26'!$B$9:$CQ$307,P$1,0),0)*H547</f>
        <v>0</v>
      </c>
      <c r="Q547" s="36">
        <f t="shared" si="255"/>
        <v>43719.529882499999</v>
      </c>
      <c r="R547" s="34">
        <f>IF($B547="P",VLOOKUP($E547,'[2]Costeo-JUL26'!$B$9:$CQ$307,R$1,0),0)</f>
        <v>902332</v>
      </c>
      <c r="S547" s="16">
        <f>IF($B547="P",VLOOKUP($E547,'[2]Costeo-JUL26'!$B$9:$CQ$307,S$1,0),0)*$G547</f>
        <v>24.860081999999998</v>
      </c>
      <c r="T547" s="36">
        <f>IF($B547="P",VLOOKUP($E547,'[2]Costeo-JUL26'!$B$9:$CQ$307,T$1,0),0)*$G547</f>
        <v>17341.247018459479</v>
      </c>
      <c r="U547" s="35">
        <f>IF($B547="P",VLOOKUP($E547,'[2]Costeo-JUL26'!$B$9:$CQ$307,U$1,0),0)</f>
        <v>1.4999999999999999E-2</v>
      </c>
      <c r="V547" s="36">
        <f t="shared" si="256"/>
        <v>260.11870527689217</v>
      </c>
      <c r="W547" s="36">
        <f t="shared" si="257"/>
        <v>17601.36572373637</v>
      </c>
      <c r="X547" s="34">
        <f>IF($B547="P",VLOOKUP($E547,'[2]Costeo-JUL26'!$B$9:$CQ$307,X$1,0),0)</f>
        <v>902338</v>
      </c>
      <c r="Y547" s="16">
        <f>IF($B547="P",VLOOKUP($E547,'[2]Costeo-JUL26'!$B$9:$CQ$307,Y$1,0),0)*$G547</f>
        <v>0.98841600000000007</v>
      </c>
      <c r="Z547" s="36">
        <f>IF($B547="P",VLOOKUP($E547,'[2]Costeo-JUL26'!$B$9:$CQ$307,Z$1,0),0)*$G547</f>
        <v>279.46473984000005</v>
      </c>
      <c r="AA547" s="35">
        <f>IF($B547="P",VLOOKUP($E547,'[2]Costeo-JUL26'!$B$9:$CQ$307,AA$1,0),0)</f>
        <v>0.45</v>
      </c>
      <c r="AB547" s="36">
        <f t="shared" si="258"/>
        <v>125.75913292800003</v>
      </c>
      <c r="AC547" s="36">
        <f t="shared" si="259"/>
        <v>405.22387276800009</v>
      </c>
      <c r="AD547" s="34">
        <f>IF($B547="P",VLOOKUP($E547,'[2]Costeo-JUL26'!$B$9:$CQ$307,AD$1,0),0)</f>
        <v>933139</v>
      </c>
      <c r="AE547" s="16">
        <f>IF($B547="P",VLOOKUP($E547,'[2]Costeo-JUL26'!$B$9:$CQ$307,AE$1,0),0)*$G547</f>
        <v>156</v>
      </c>
      <c r="AF547" s="36">
        <f>IF($B547="P",VLOOKUP($E547,'[2]Costeo-JUL26'!$B$9:$CQ$307,AF$1,0),0)*$G547</f>
        <v>1690.8091200000001</v>
      </c>
      <c r="AG547" s="35">
        <f>IF($B547="P",VLOOKUP($E547,'[2]Costeo-JUL26'!$B$9:$CQ$307,AG$1,0),0)</f>
        <v>6.0000000000000001E-3</v>
      </c>
      <c r="AH547" s="36">
        <f t="shared" si="260"/>
        <v>10.144854720000001</v>
      </c>
      <c r="AI547" s="36">
        <f t="shared" si="261"/>
        <v>1700.9539747200001</v>
      </c>
      <c r="AJ547" s="34">
        <f>IF($B547="P",VLOOKUP($E547,'[2]Costeo-JUL26'!$B$9:$CQ$307,AJ$1,0),0)</f>
        <v>912619</v>
      </c>
      <c r="AK547" s="16">
        <f>IF($B547="P",VLOOKUP($E547,'[2]Costeo-JUL26'!$B$9:$CQ$307,AK$1,0),0)*$G547</f>
        <v>156</v>
      </c>
      <c r="AL547" s="36">
        <f>IF($B547="P",VLOOKUP($E547,'[2]Costeo-JUL26'!$B$9:$CQ$307,AL$1,0),0)*$G547</f>
        <v>3544.1733600000007</v>
      </c>
      <c r="AM547" s="35">
        <f>IF($B547="P",VLOOKUP($E547,'[2]Costeo-JUL26'!$B$9:$CQ$307,AM$1,0),0)</f>
        <v>1.7999999999999999E-2</v>
      </c>
      <c r="AN547" s="36">
        <f t="shared" si="262"/>
        <v>63.795120480000008</v>
      </c>
      <c r="AO547" s="36">
        <f t="shared" si="263"/>
        <v>3607.9684804800008</v>
      </c>
      <c r="AP547" s="34">
        <f>IF($B547="P",VLOOKUP($E547,'[2]Costeo-JUL26'!$B$9:$CQ$307,AP$1,0),0)</f>
        <v>0</v>
      </c>
      <c r="AQ547" s="16">
        <f>IF($B547="P",VLOOKUP($E547,'[2]Costeo-JUL26'!$B$9:$CQ$307,AQ$1,0),0)*$G547</f>
        <v>0</v>
      </c>
      <c r="AR547" s="36">
        <f>IF($B547="P",VLOOKUP($E547,'[2]Costeo-JUL26'!$B$9:$CQ$307,AR$1,0),0)*$G547</f>
        <v>0</v>
      </c>
      <c r="AS547" s="35">
        <f>IF($B547="P",VLOOKUP($E547,'[2]Costeo-JUL26'!$B$9:$CQ$307,AS$1,0),0)</f>
        <v>0</v>
      </c>
      <c r="AT547" s="36">
        <f t="shared" si="264"/>
        <v>0</v>
      </c>
      <c r="AU547" s="36">
        <f t="shared" si="265"/>
        <v>0</v>
      </c>
      <c r="AV547" s="34">
        <f>IF($B547="P",VLOOKUP($E547,'[2]Costeo-JUL26'!$B$9:$CQ$307,AV$1,0),0)</f>
        <v>0</v>
      </c>
      <c r="AW547" s="16">
        <f>IF($B547="P",VLOOKUP($E547,'[2]Costeo-JUL26'!$B$9:$CQ$307,AW$1,0),0)*$G547</f>
        <v>0</v>
      </c>
      <c r="AX547" s="36">
        <f>IF($B547="P",VLOOKUP($E547,'[2]Costeo-JUL26'!$B$9:$CQ$307,AX$1,0),0)*$G547</f>
        <v>0</v>
      </c>
      <c r="AY547" s="35">
        <f>IF($B547="P",VLOOKUP($E547,'[2]Costeo-JUL26'!$B$9:$CQ$307,AY$1,0),0)</f>
        <v>0</v>
      </c>
      <c r="AZ547" s="36">
        <f t="shared" si="266"/>
        <v>0</v>
      </c>
      <c r="BA547" s="36">
        <f t="shared" si="267"/>
        <v>0</v>
      </c>
      <c r="BB547" s="34">
        <f>IF($B547="P",VLOOKUP($E547,'[2]Costeo-JUL26'!$B$9:$CQ$307,BB$1,0),0)</f>
        <v>0</v>
      </c>
      <c r="BC547" s="16">
        <f>IF($B547="P",VLOOKUP($E547,'[2]Costeo-JUL26'!$B$9:$CQ$307,BC$1,0),0)*$G547</f>
        <v>0</v>
      </c>
      <c r="BD547" s="36">
        <f>IF($B547="P",VLOOKUP($E547,'[2]Costeo-JUL26'!$B$9:$CQ$307,BD$1,0),0)*$G547</f>
        <v>0</v>
      </c>
      <c r="BE547" s="35">
        <f>IF($B547="P",VLOOKUP($E547,'[2]Costeo-JUL26'!$B$9:$CQ$307,BE$1,0),0)</f>
        <v>0</v>
      </c>
      <c r="BF547" s="36">
        <f t="shared" si="268"/>
        <v>0</v>
      </c>
      <c r="BG547" s="36">
        <f t="shared" si="269"/>
        <v>0</v>
      </c>
      <c r="BH547" s="34">
        <f>IF($B547="P",VLOOKUP($E547,'[2]Costeo-JUL26'!$B$9:$CQ$307,BH$1,0),0)</f>
        <v>0</v>
      </c>
      <c r="BI547" s="16">
        <f>IF($B547="P",VLOOKUP($E547,'[2]Costeo-JUL26'!$B$9:$CQ$307,BI$1,0),0)*$G547</f>
        <v>0</v>
      </c>
      <c r="BJ547" s="36">
        <f>IF($B547="P",VLOOKUP($E547,'[2]Costeo-JUL26'!$B$9:$CQ$307,BJ$1,0),0)*$G547</f>
        <v>0</v>
      </c>
      <c r="BK547" s="35">
        <f>IF(BH547=910319,0,IF($B547="P",VLOOKUP($E547,'[2]Costeo-JUL26'!$B$9:$CQ$307,BK$1,0),0))</f>
        <v>0</v>
      </c>
      <c r="BL547" s="36">
        <f t="shared" si="270"/>
        <v>0</v>
      </c>
      <c r="BM547" s="36">
        <f t="shared" si="271"/>
        <v>0</v>
      </c>
      <c r="BN547" s="34">
        <f>IF($B547="P",VLOOKUP($E547,'[2]Costeo-JUL26'!$B$9:$CQ$307,BN$1,0),0)</f>
        <v>0</v>
      </c>
      <c r="BO547" s="16">
        <f>IF($B547="P",VLOOKUP($E547,'[2]Costeo-JUL26'!$B$9:$CQ$307,BO$1,0),0)*$G547</f>
        <v>0</v>
      </c>
      <c r="BP547" s="36">
        <f>IF($B547="P",VLOOKUP($E547,'[2]Costeo-JUL26'!$B$9:$CQ$307,BP$1,0),0)*$G547</f>
        <v>0</v>
      </c>
      <c r="BQ547" s="35">
        <f>IF($B547="P",VLOOKUP($E547,'[2]Costeo-JUL26'!$B$9:$CQ$307,BQ$1,0),0)</f>
        <v>0</v>
      </c>
      <c r="BR547" s="36">
        <f t="shared" si="272"/>
        <v>0</v>
      </c>
      <c r="BS547" s="36">
        <f t="shared" si="273"/>
        <v>0</v>
      </c>
      <c r="BT547" s="34">
        <f>IF($B547="P",VLOOKUP($E547,'[2]Costeo-JUL26'!$B$9:$CQ$307,BT$1,0),0)</f>
        <v>0</v>
      </c>
      <c r="BU547" s="16">
        <f>IF($B547="P",VLOOKUP($E547,'[2]Costeo-JUL26'!$B$9:$CQ$307,BU$1,0),0)*$G547</f>
        <v>0</v>
      </c>
      <c r="BV547" s="36">
        <f>IF($B547="P",VLOOKUP($E547,'[2]Costeo-JUL26'!$B$9:$CQ$307,BV$1,0),0)*$G547</f>
        <v>0</v>
      </c>
      <c r="BW547" s="35">
        <f>IF($B547="P",VLOOKUP($E547,'[2]Costeo-JUL26'!$B$9:$CQ$307,BW$1,0),0)</f>
        <v>0</v>
      </c>
      <c r="BX547" s="36">
        <f t="shared" si="274"/>
        <v>0</v>
      </c>
      <c r="BY547" s="36">
        <f t="shared" si="275"/>
        <v>0</v>
      </c>
      <c r="BZ547" s="34">
        <f>IF($B547="P",VLOOKUP($E547,'[2]Costeo-JUL26'!$B$9:$CQ$307,BZ$1,0),0)</f>
        <v>0</v>
      </c>
      <c r="CA547" s="16">
        <f>IF($B547="P",VLOOKUP($E547,'[2]Costeo-JUL26'!$B$9:$CQ$307,CA$1,0),0)*$G547</f>
        <v>0</v>
      </c>
      <c r="CB547" s="36">
        <f>IF($B547="P",VLOOKUP($E547,'[2]Costeo-JUL26'!$B$9:$CQ$307,CB$1,0),0)*$G547</f>
        <v>0</v>
      </c>
      <c r="CC547" s="35">
        <f>IF($B547="P",VLOOKUP($E547,'[2]Costeo-JUL26'!$B$9:$CQ$307,CC$1,0),0)</f>
        <v>0</v>
      </c>
      <c r="CD547" s="36">
        <f t="shared" si="276"/>
        <v>0</v>
      </c>
      <c r="CE547" s="36">
        <f t="shared" si="277"/>
        <v>0</v>
      </c>
      <c r="CF547" s="37">
        <f t="shared" si="249"/>
        <v>67035.041934204375</v>
      </c>
      <c r="CG547" s="36">
        <f>IF($B547="r",VLOOKUP($E547,'[2]Costeo-JUL26'!$B$9:$CQ$307,CG$1,0),0)*$G547</f>
        <v>0</v>
      </c>
      <c r="CH547" s="35">
        <f>VLOOKUP($E547,'[2]TEORICOS (05.26)'!$A$8:$T$251,CH$1,0)</f>
        <v>0</v>
      </c>
      <c r="CI547" s="36">
        <f t="shared" si="278"/>
        <v>0</v>
      </c>
      <c r="CJ547" s="37">
        <f t="shared" si="279"/>
        <v>0</v>
      </c>
      <c r="CM547" s="16">
        <f>SUMIFS('[1]Ajuste Inventario'!$I:$I,'[1]Ajuste Inventario'!$B:$B,E547,'[1]Ajuste Inventario'!$S:$S,D547)*-1</f>
        <v>0</v>
      </c>
      <c r="CN547" s="36">
        <f t="shared" si="250"/>
        <v>0</v>
      </c>
      <c r="CP547" t="str">
        <f t="shared" si="251"/>
        <v>325Org.Vtas Lobos</v>
      </c>
      <c r="CQ547" s="10" t="e">
        <f t="shared" si="252"/>
        <v>#DIV/0!</v>
      </c>
    </row>
    <row r="548" spans="1:95" x14ac:dyDescent="0.25">
      <c r="A548" s="30">
        <v>46204</v>
      </c>
      <c r="B548" s="31" t="str">
        <f>VLOOKUP($E548,'[2]TEORICOS (05.26)'!$A$8:$T$251,B$1,0)</f>
        <v>R</v>
      </c>
      <c r="C548" s="32" t="str">
        <f>VLOOKUP($E548,'[2]TEORICOS (05.26)'!$A$8:$T$251,C$1,0)</f>
        <v>Ades</v>
      </c>
      <c r="D548" t="s">
        <v>226</v>
      </c>
      <c r="E548">
        <v>503</v>
      </c>
      <c r="F548" t="s">
        <v>189</v>
      </c>
      <c r="G548" s="16">
        <v>9</v>
      </c>
      <c r="H548" s="16">
        <v>1.8990000000000002</v>
      </c>
      <c r="I548" s="33">
        <v>42289.79</v>
      </c>
      <c r="J548" s="33">
        <v>41335.980000000003</v>
      </c>
      <c r="K548" s="34">
        <f>IF($B548="P",VLOOKUP($E548,'[2]Costeo-JUL26'!$B$9:$CQ$307,K$1,0),0)</f>
        <v>0</v>
      </c>
      <c r="L548" s="35">
        <f>VLOOKUP($E548,'[2]TEORICOS (05.26)'!$A$8:$T$251,L$1,0)</f>
        <v>0.24</v>
      </c>
      <c r="M548" s="36">
        <f t="shared" si="253"/>
        <v>0</v>
      </c>
      <c r="N548" s="35">
        <f>IF($B548="P",VLOOKUP($E548,'[2]Costeo-JUL26'!$B$9:$CQ$307,N$1,0),0)</f>
        <v>0</v>
      </c>
      <c r="O548" s="36">
        <f t="shared" si="254"/>
        <v>0</v>
      </c>
      <c r="P548" s="36">
        <f>IF($B548="P",VLOOKUP($E548,'[2]Costeo-JUL26'!$B$9:$CQ$307,P$1,0),0)*H548</f>
        <v>0</v>
      </c>
      <c r="Q548" s="36">
        <f t="shared" si="255"/>
        <v>0</v>
      </c>
      <c r="R548" s="34">
        <f>IF($B548="P",VLOOKUP($E548,'[2]Costeo-JUL26'!$B$9:$CQ$307,R$1,0),0)</f>
        <v>0</v>
      </c>
      <c r="S548" s="16">
        <f>IF($B548="P",VLOOKUP($E548,'[2]Costeo-JUL26'!$B$9:$CQ$307,S$1,0),0)*$G548</f>
        <v>0</v>
      </c>
      <c r="T548" s="36">
        <f>IF($B548="P",VLOOKUP($E548,'[2]Costeo-JUL26'!$B$9:$CQ$307,T$1,0),0)*$G548</f>
        <v>0</v>
      </c>
      <c r="U548" s="35">
        <f>IF($B548="P",VLOOKUP($E548,'[2]Costeo-JUL26'!$B$9:$CQ$307,U$1,0),0)</f>
        <v>0</v>
      </c>
      <c r="V548" s="36">
        <f t="shared" si="256"/>
        <v>0</v>
      </c>
      <c r="W548" s="36">
        <f t="shared" si="257"/>
        <v>0</v>
      </c>
      <c r="X548" s="34">
        <f>IF($B548="P",VLOOKUP($E548,'[2]Costeo-JUL26'!$B$9:$CQ$307,X$1,0),0)</f>
        <v>0</v>
      </c>
      <c r="Y548" s="16">
        <f>IF($B548="P",VLOOKUP($E548,'[2]Costeo-JUL26'!$B$9:$CQ$307,Y$1,0),0)*$G548</f>
        <v>0</v>
      </c>
      <c r="Z548" s="36">
        <f>IF($B548="P",VLOOKUP($E548,'[2]Costeo-JUL26'!$B$9:$CQ$307,Z$1,0),0)*$G548</f>
        <v>0</v>
      </c>
      <c r="AA548" s="35">
        <f>IF($B548="P",VLOOKUP($E548,'[2]Costeo-JUL26'!$B$9:$CQ$307,AA$1,0),0)</f>
        <v>0</v>
      </c>
      <c r="AB548" s="36">
        <f t="shared" si="258"/>
        <v>0</v>
      </c>
      <c r="AC548" s="36">
        <f t="shared" si="259"/>
        <v>0</v>
      </c>
      <c r="AD548" s="34">
        <f>IF($B548="P",VLOOKUP($E548,'[2]Costeo-JUL26'!$B$9:$CQ$307,AD$1,0),0)</f>
        <v>0</v>
      </c>
      <c r="AE548" s="16">
        <f>IF($B548="P",VLOOKUP($E548,'[2]Costeo-JUL26'!$B$9:$CQ$307,AE$1,0),0)*$G548</f>
        <v>0</v>
      </c>
      <c r="AF548" s="36">
        <f>IF($B548="P",VLOOKUP($E548,'[2]Costeo-JUL26'!$B$9:$CQ$307,AF$1,0),0)*$G548</f>
        <v>0</v>
      </c>
      <c r="AG548" s="35">
        <f>IF($B548="P",VLOOKUP($E548,'[2]Costeo-JUL26'!$B$9:$CQ$307,AG$1,0),0)</f>
        <v>0</v>
      </c>
      <c r="AH548" s="36">
        <f t="shared" si="260"/>
        <v>0</v>
      </c>
      <c r="AI548" s="36">
        <f t="shared" si="261"/>
        <v>0</v>
      </c>
      <c r="AJ548" s="34">
        <f>IF($B548="P",VLOOKUP($E548,'[2]Costeo-JUL26'!$B$9:$CQ$307,AJ$1,0),0)</f>
        <v>0</v>
      </c>
      <c r="AK548" s="16">
        <f>IF($B548="P",VLOOKUP($E548,'[2]Costeo-JUL26'!$B$9:$CQ$307,AK$1,0),0)*$G548</f>
        <v>0</v>
      </c>
      <c r="AL548" s="36">
        <f>IF($B548="P",VLOOKUP($E548,'[2]Costeo-JUL26'!$B$9:$CQ$307,AL$1,0),0)*$G548</f>
        <v>0</v>
      </c>
      <c r="AM548" s="35">
        <f>IF($B548="P",VLOOKUP($E548,'[2]Costeo-JUL26'!$B$9:$CQ$307,AM$1,0),0)</f>
        <v>0</v>
      </c>
      <c r="AN548" s="36">
        <f t="shared" si="262"/>
        <v>0</v>
      </c>
      <c r="AO548" s="36">
        <f t="shared" si="263"/>
        <v>0</v>
      </c>
      <c r="AP548" s="34">
        <f>IF($B548="P",VLOOKUP($E548,'[2]Costeo-JUL26'!$B$9:$CQ$307,AP$1,0),0)</f>
        <v>0</v>
      </c>
      <c r="AQ548" s="16">
        <f>IF($B548="P",VLOOKUP($E548,'[2]Costeo-JUL26'!$B$9:$CQ$307,AQ$1,0),0)*$G548</f>
        <v>0</v>
      </c>
      <c r="AR548" s="36">
        <f>IF($B548="P",VLOOKUP($E548,'[2]Costeo-JUL26'!$B$9:$CQ$307,AR$1,0),0)*$G548</f>
        <v>0</v>
      </c>
      <c r="AS548" s="35">
        <f>IF($B548="P",VLOOKUP($E548,'[2]Costeo-JUL26'!$B$9:$CQ$307,AS$1,0),0)</f>
        <v>0</v>
      </c>
      <c r="AT548" s="36">
        <f t="shared" si="264"/>
        <v>0</v>
      </c>
      <c r="AU548" s="36">
        <f t="shared" si="265"/>
        <v>0</v>
      </c>
      <c r="AV548" s="34">
        <f>IF($B548="P",VLOOKUP($E548,'[2]Costeo-JUL26'!$B$9:$CQ$307,AV$1,0),0)</f>
        <v>0</v>
      </c>
      <c r="AW548" s="16">
        <f>IF($B548="P",VLOOKUP($E548,'[2]Costeo-JUL26'!$B$9:$CQ$307,AW$1,0),0)*$G548</f>
        <v>0</v>
      </c>
      <c r="AX548" s="36">
        <f>IF($B548="P",VLOOKUP($E548,'[2]Costeo-JUL26'!$B$9:$CQ$307,AX$1,0),0)*$G548</f>
        <v>0</v>
      </c>
      <c r="AY548" s="35">
        <f>IF($B548="P",VLOOKUP($E548,'[2]Costeo-JUL26'!$B$9:$CQ$307,AY$1,0),0)</f>
        <v>0</v>
      </c>
      <c r="AZ548" s="36">
        <f t="shared" si="266"/>
        <v>0</v>
      </c>
      <c r="BA548" s="36">
        <f t="shared" si="267"/>
        <v>0</v>
      </c>
      <c r="BB548" s="34">
        <f>IF($B548="P",VLOOKUP($E548,'[2]Costeo-JUL26'!$B$9:$CQ$307,BB$1,0),0)</f>
        <v>0</v>
      </c>
      <c r="BC548" s="16">
        <f>IF($B548="P",VLOOKUP($E548,'[2]Costeo-JUL26'!$B$9:$CQ$307,BC$1,0),0)*$G548</f>
        <v>0</v>
      </c>
      <c r="BD548" s="36">
        <f>IF($B548="P",VLOOKUP($E548,'[2]Costeo-JUL26'!$B$9:$CQ$307,BD$1,0),0)*$G548</f>
        <v>0</v>
      </c>
      <c r="BE548" s="35">
        <f>IF($B548="P",VLOOKUP($E548,'[2]Costeo-JUL26'!$B$9:$CQ$307,BE$1,0),0)</f>
        <v>0</v>
      </c>
      <c r="BF548" s="36">
        <f t="shared" si="268"/>
        <v>0</v>
      </c>
      <c r="BG548" s="36">
        <f t="shared" si="269"/>
        <v>0</v>
      </c>
      <c r="BH548" s="34">
        <f>IF($B548="P",VLOOKUP($E548,'[2]Costeo-JUL26'!$B$9:$CQ$307,BH$1,0),0)</f>
        <v>0</v>
      </c>
      <c r="BI548" s="16">
        <f>IF($B548="P",VLOOKUP($E548,'[2]Costeo-JUL26'!$B$9:$CQ$307,BI$1,0),0)*$G548</f>
        <v>0</v>
      </c>
      <c r="BJ548" s="36">
        <f>IF($B548="P",VLOOKUP($E548,'[2]Costeo-JUL26'!$B$9:$CQ$307,BJ$1,0),0)*$G548</f>
        <v>0</v>
      </c>
      <c r="BK548" s="35">
        <f>IF(BH548=910319,0,IF($B548="P",VLOOKUP($E548,'[2]Costeo-JUL26'!$B$9:$CQ$307,BK$1,0),0))</f>
        <v>0</v>
      </c>
      <c r="BL548" s="36">
        <f t="shared" si="270"/>
        <v>0</v>
      </c>
      <c r="BM548" s="36">
        <f t="shared" si="271"/>
        <v>0</v>
      </c>
      <c r="BN548" s="34">
        <f>IF($B548="P",VLOOKUP($E548,'[2]Costeo-JUL26'!$B$9:$CQ$307,BN$1,0),0)</f>
        <v>0</v>
      </c>
      <c r="BO548" s="16">
        <f>IF($B548="P",VLOOKUP($E548,'[2]Costeo-JUL26'!$B$9:$CQ$307,BO$1,0),0)*$G548</f>
        <v>0</v>
      </c>
      <c r="BP548" s="36">
        <f>IF($B548="P",VLOOKUP($E548,'[2]Costeo-JUL26'!$B$9:$CQ$307,BP$1,0),0)*$G548</f>
        <v>0</v>
      </c>
      <c r="BQ548" s="35">
        <f>IF($B548="P",VLOOKUP($E548,'[2]Costeo-JUL26'!$B$9:$CQ$307,BQ$1,0),0)</f>
        <v>0</v>
      </c>
      <c r="BR548" s="36">
        <f t="shared" si="272"/>
        <v>0</v>
      </c>
      <c r="BS548" s="36">
        <f t="shared" si="273"/>
        <v>0</v>
      </c>
      <c r="BT548" s="34">
        <f>IF($B548="P",VLOOKUP($E548,'[2]Costeo-JUL26'!$B$9:$CQ$307,BT$1,0),0)</f>
        <v>0</v>
      </c>
      <c r="BU548" s="16">
        <f>IF($B548="P",VLOOKUP($E548,'[2]Costeo-JUL26'!$B$9:$CQ$307,BU$1,0),0)*$G548</f>
        <v>0</v>
      </c>
      <c r="BV548" s="36">
        <f>IF($B548="P",VLOOKUP($E548,'[2]Costeo-JUL26'!$B$9:$CQ$307,BV$1,0),0)*$G548</f>
        <v>0</v>
      </c>
      <c r="BW548" s="35">
        <f>IF($B548="P",VLOOKUP($E548,'[2]Costeo-JUL26'!$B$9:$CQ$307,BW$1,0),0)</f>
        <v>0</v>
      </c>
      <c r="BX548" s="36">
        <f t="shared" si="274"/>
        <v>0</v>
      </c>
      <c r="BY548" s="36">
        <f t="shared" si="275"/>
        <v>0</v>
      </c>
      <c r="BZ548" s="34">
        <f>IF($B548="P",VLOOKUP($E548,'[2]Costeo-JUL26'!$B$9:$CQ$307,BZ$1,0),0)</f>
        <v>0</v>
      </c>
      <c r="CA548" s="16">
        <f>IF($B548="P",VLOOKUP($E548,'[2]Costeo-JUL26'!$B$9:$CQ$307,CA$1,0),0)*$G548</f>
        <v>0</v>
      </c>
      <c r="CB548" s="36">
        <f>IF($B548="P",VLOOKUP($E548,'[2]Costeo-JUL26'!$B$9:$CQ$307,CB$1,0),0)*$G548</f>
        <v>0</v>
      </c>
      <c r="CC548" s="35">
        <f>IF($B548="P",VLOOKUP($E548,'[2]Costeo-JUL26'!$B$9:$CQ$307,CC$1,0),0)</f>
        <v>0</v>
      </c>
      <c r="CD548" s="36">
        <f t="shared" si="276"/>
        <v>0</v>
      </c>
      <c r="CE548" s="36">
        <f t="shared" si="277"/>
        <v>0</v>
      </c>
      <c r="CF548" s="37">
        <f t="shared" si="249"/>
        <v>0</v>
      </c>
      <c r="CG548" s="36">
        <f>IF($B548="r",VLOOKUP($E548,'[2]Costeo-JUL26'!$B$9:$CQ$307,CG$1,0),0)*$G548</f>
        <v>15206.31</v>
      </c>
      <c r="CH548" s="35">
        <f>VLOOKUP($E548,'[2]TEORICOS (05.26)'!$A$8:$T$251,CH$1,0)</f>
        <v>0.14000000000000001</v>
      </c>
      <c r="CI548" s="36">
        <f t="shared" si="278"/>
        <v>7791.7518</v>
      </c>
      <c r="CJ548" s="37">
        <f t="shared" si="279"/>
        <v>22998.061799999999</v>
      </c>
      <c r="CM548" s="16">
        <f>SUMIFS('[1]Ajuste Inventario'!$I:$I,'[1]Ajuste Inventario'!$B:$B,E548,'[1]Ajuste Inventario'!$S:$S,D548)*-1</f>
        <v>1.6666666666666665</v>
      </c>
      <c r="CN548" s="36">
        <f t="shared" si="250"/>
        <v>4258.900333333333</v>
      </c>
      <c r="CP548" t="str">
        <f t="shared" si="251"/>
        <v>503Org.Vtas Lobos</v>
      </c>
      <c r="CQ548" s="10">
        <f t="shared" si="252"/>
        <v>2555.3402000000001</v>
      </c>
    </row>
    <row r="549" spans="1:95" x14ac:dyDescent="0.25">
      <c r="A549" s="30">
        <v>46204</v>
      </c>
      <c r="B549" s="31" t="str">
        <f>VLOOKUP($E549,'[2]TEORICOS (05.26)'!$A$8:$T$251,B$1,0)</f>
        <v>R</v>
      </c>
      <c r="C549" s="32" t="str">
        <f>VLOOKUP($E549,'[2]TEORICOS (05.26)'!$A$8:$T$251,C$1,0)</f>
        <v>Ades</v>
      </c>
      <c r="D549" t="s">
        <v>226</v>
      </c>
      <c r="E549">
        <v>504</v>
      </c>
      <c r="F549" t="s">
        <v>190</v>
      </c>
      <c r="G549" s="16">
        <v>9</v>
      </c>
      <c r="H549" s="16">
        <v>1.8990000000000002</v>
      </c>
      <c r="I549" s="33">
        <v>40826.449999999997</v>
      </c>
      <c r="J549" s="33">
        <v>40826.449999999997</v>
      </c>
      <c r="K549" s="34">
        <f>IF($B549="P",VLOOKUP($E549,'[2]Costeo-JUL26'!$B$9:$CQ$307,K$1,0),0)</f>
        <v>0</v>
      </c>
      <c r="L549" s="35">
        <f>VLOOKUP($E549,'[2]TEORICOS (05.26)'!$A$8:$T$251,L$1,0)</f>
        <v>0.24</v>
      </c>
      <c r="M549" s="36">
        <f t="shared" si="253"/>
        <v>0</v>
      </c>
      <c r="N549" s="35">
        <f>IF($B549="P",VLOOKUP($E549,'[2]Costeo-JUL26'!$B$9:$CQ$307,N$1,0),0)</f>
        <v>0</v>
      </c>
      <c r="O549" s="36">
        <f t="shared" si="254"/>
        <v>0</v>
      </c>
      <c r="P549" s="36">
        <f>IF($B549="P",VLOOKUP($E549,'[2]Costeo-JUL26'!$B$9:$CQ$307,P$1,0),0)*H549</f>
        <v>0</v>
      </c>
      <c r="Q549" s="36">
        <f t="shared" si="255"/>
        <v>0</v>
      </c>
      <c r="R549" s="34">
        <f>IF($B549="P",VLOOKUP($E549,'[2]Costeo-JUL26'!$B$9:$CQ$307,R$1,0),0)</f>
        <v>0</v>
      </c>
      <c r="S549" s="16">
        <f>IF($B549="P",VLOOKUP($E549,'[2]Costeo-JUL26'!$B$9:$CQ$307,S$1,0),0)*$G549</f>
        <v>0</v>
      </c>
      <c r="T549" s="36">
        <f>IF($B549="P",VLOOKUP($E549,'[2]Costeo-JUL26'!$B$9:$CQ$307,T$1,0),0)*$G549</f>
        <v>0</v>
      </c>
      <c r="U549" s="35">
        <f>IF($B549="P",VLOOKUP($E549,'[2]Costeo-JUL26'!$B$9:$CQ$307,U$1,0),0)</f>
        <v>0</v>
      </c>
      <c r="V549" s="36">
        <f t="shared" si="256"/>
        <v>0</v>
      </c>
      <c r="W549" s="36">
        <f t="shared" si="257"/>
        <v>0</v>
      </c>
      <c r="X549" s="34">
        <f>IF($B549="P",VLOOKUP($E549,'[2]Costeo-JUL26'!$B$9:$CQ$307,X$1,0),0)</f>
        <v>0</v>
      </c>
      <c r="Y549" s="16">
        <f>IF($B549="P",VLOOKUP($E549,'[2]Costeo-JUL26'!$B$9:$CQ$307,Y$1,0),0)*$G549</f>
        <v>0</v>
      </c>
      <c r="Z549" s="36">
        <f>IF($B549="P",VLOOKUP($E549,'[2]Costeo-JUL26'!$B$9:$CQ$307,Z$1,0),0)*$G549</f>
        <v>0</v>
      </c>
      <c r="AA549" s="35">
        <f>IF($B549="P",VLOOKUP($E549,'[2]Costeo-JUL26'!$B$9:$CQ$307,AA$1,0),0)</f>
        <v>0</v>
      </c>
      <c r="AB549" s="36">
        <f t="shared" si="258"/>
        <v>0</v>
      </c>
      <c r="AC549" s="36">
        <f t="shared" si="259"/>
        <v>0</v>
      </c>
      <c r="AD549" s="34">
        <f>IF($B549="P",VLOOKUP($E549,'[2]Costeo-JUL26'!$B$9:$CQ$307,AD$1,0),0)</f>
        <v>0</v>
      </c>
      <c r="AE549" s="16">
        <f>IF($B549="P",VLOOKUP($E549,'[2]Costeo-JUL26'!$B$9:$CQ$307,AE$1,0),0)*$G549</f>
        <v>0</v>
      </c>
      <c r="AF549" s="36">
        <f>IF($B549="P",VLOOKUP($E549,'[2]Costeo-JUL26'!$B$9:$CQ$307,AF$1,0),0)*$G549</f>
        <v>0</v>
      </c>
      <c r="AG549" s="35">
        <f>IF($B549="P",VLOOKUP($E549,'[2]Costeo-JUL26'!$B$9:$CQ$307,AG$1,0),0)</f>
        <v>0</v>
      </c>
      <c r="AH549" s="36">
        <f t="shared" si="260"/>
        <v>0</v>
      </c>
      <c r="AI549" s="36">
        <f t="shared" si="261"/>
        <v>0</v>
      </c>
      <c r="AJ549" s="34">
        <f>IF($B549="P",VLOOKUP($E549,'[2]Costeo-JUL26'!$B$9:$CQ$307,AJ$1,0),0)</f>
        <v>0</v>
      </c>
      <c r="AK549" s="16">
        <f>IF($B549="P",VLOOKUP($E549,'[2]Costeo-JUL26'!$B$9:$CQ$307,AK$1,0),0)*$G549</f>
        <v>0</v>
      </c>
      <c r="AL549" s="36">
        <f>IF($B549="P",VLOOKUP($E549,'[2]Costeo-JUL26'!$B$9:$CQ$307,AL$1,0),0)*$G549</f>
        <v>0</v>
      </c>
      <c r="AM549" s="35">
        <f>IF($B549="P",VLOOKUP($E549,'[2]Costeo-JUL26'!$B$9:$CQ$307,AM$1,0),0)</f>
        <v>0</v>
      </c>
      <c r="AN549" s="36">
        <f t="shared" si="262"/>
        <v>0</v>
      </c>
      <c r="AO549" s="36">
        <f t="shared" si="263"/>
        <v>0</v>
      </c>
      <c r="AP549" s="34">
        <f>IF($B549="P",VLOOKUP($E549,'[2]Costeo-JUL26'!$B$9:$CQ$307,AP$1,0),0)</f>
        <v>0</v>
      </c>
      <c r="AQ549" s="16">
        <f>IF($B549="P",VLOOKUP($E549,'[2]Costeo-JUL26'!$B$9:$CQ$307,AQ$1,0),0)*$G549</f>
        <v>0</v>
      </c>
      <c r="AR549" s="36">
        <f>IF($B549="P",VLOOKUP($E549,'[2]Costeo-JUL26'!$B$9:$CQ$307,AR$1,0),0)*$G549</f>
        <v>0</v>
      </c>
      <c r="AS549" s="35">
        <f>IF($B549="P",VLOOKUP($E549,'[2]Costeo-JUL26'!$B$9:$CQ$307,AS$1,0),0)</f>
        <v>0</v>
      </c>
      <c r="AT549" s="36">
        <f t="shared" si="264"/>
        <v>0</v>
      </c>
      <c r="AU549" s="36">
        <f t="shared" si="265"/>
        <v>0</v>
      </c>
      <c r="AV549" s="34">
        <f>IF($B549="P",VLOOKUP($E549,'[2]Costeo-JUL26'!$B$9:$CQ$307,AV$1,0),0)</f>
        <v>0</v>
      </c>
      <c r="AW549" s="16">
        <f>IF($B549="P",VLOOKUP($E549,'[2]Costeo-JUL26'!$B$9:$CQ$307,AW$1,0),0)*$G549</f>
        <v>0</v>
      </c>
      <c r="AX549" s="36">
        <f>IF($B549="P",VLOOKUP($E549,'[2]Costeo-JUL26'!$B$9:$CQ$307,AX$1,0),0)*$G549</f>
        <v>0</v>
      </c>
      <c r="AY549" s="35">
        <f>IF($B549="P",VLOOKUP($E549,'[2]Costeo-JUL26'!$B$9:$CQ$307,AY$1,0),0)</f>
        <v>0</v>
      </c>
      <c r="AZ549" s="36">
        <f t="shared" si="266"/>
        <v>0</v>
      </c>
      <c r="BA549" s="36">
        <f t="shared" si="267"/>
        <v>0</v>
      </c>
      <c r="BB549" s="34">
        <f>IF($B549="P",VLOOKUP($E549,'[2]Costeo-JUL26'!$B$9:$CQ$307,BB$1,0),0)</f>
        <v>0</v>
      </c>
      <c r="BC549" s="16">
        <f>IF($B549="P",VLOOKUP($E549,'[2]Costeo-JUL26'!$B$9:$CQ$307,BC$1,0),0)*$G549</f>
        <v>0</v>
      </c>
      <c r="BD549" s="36">
        <f>IF($B549="P",VLOOKUP($E549,'[2]Costeo-JUL26'!$B$9:$CQ$307,BD$1,0),0)*$G549</f>
        <v>0</v>
      </c>
      <c r="BE549" s="35">
        <f>IF($B549="P",VLOOKUP($E549,'[2]Costeo-JUL26'!$B$9:$CQ$307,BE$1,0),0)</f>
        <v>0</v>
      </c>
      <c r="BF549" s="36">
        <f t="shared" si="268"/>
        <v>0</v>
      </c>
      <c r="BG549" s="36">
        <f t="shared" si="269"/>
        <v>0</v>
      </c>
      <c r="BH549" s="34">
        <f>IF($B549="P",VLOOKUP($E549,'[2]Costeo-JUL26'!$B$9:$CQ$307,BH$1,0),0)</f>
        <v>0</v>
      </c>
      <c r="BI549" s="16">
        <f>IF($B549="P",VLOOKUP($E549,'[2]Costeo-JUL26'!$B$9:$CQ$307,BI$1,0),0)*$G549</f>
        <v>0</v>
      </c>
      <c r="BJ549" s="36">
        <f>IF($B549="P",VLOOKUP($E549,'[2]Costeo-JUL26'!$B$9:$CQ$307,BJ$1,0),0)*$G549</f>
        <v>0</v>
      </c>
      <c r="BK549" s="35">
        <f>IF(BH549=910319,0,IF($B549="P",VLOOKUP($E549,'[2]Costeo-JUL26'!$B$9:$CQ$307,BK$1,0),0))</f>
        <v>0</v>
      </c>
      <c r="BL549" s="36">
        <f t="shared" si="270"/>
        <v>0</v>
      </c>
      <c r="BM549" s="36">
        <f t="shared" si="271"/>
        <v>0</v>
      </c>
      <c r="BN549" s="34">
        <f>IF($B549="P",VLOOKUP($E549,'[2]Costeo-JUL26'!$B$9:$CQ$307,BN$1,0),0)</f>
        <v>0</v>
      </c>
      <c r="BO549" s="16">
        <f>IF($B549="P",VLOOKUP($E549,'[2]Costeo-JUL26'!$B$9:$CQ$307,BO$1,0),0)*$G549</f>
        <v>0</v>
      </c>
      <c r="BP549" s="36">
        <f>IF($B549="P",VLOOKUP($E549,'[2]Costeo-JUL26'!$B$9:$CQ$307,BP$1,0),0)*$G549</f>
        <v>0</v>
      </c>
      <c r="BQ549" s="35">
        <f>IF($B549="P",VLOOKUP($E549,'[2]Costeo-JUL26'!$B$9:$CQ$307,BQ$1,0),0)</f>
        <v>0</v>
      </c>
      <c r="BR549" s="36">
        <f t="shared" si="272"/>
        <v>0</v>
      </c>
      <c r="BS549" s="36">
        <f t="shared" si="273"/>
        <v>0</v>
      </c>
      <c r="BT549" s="34">
        <f>IF($B549="P",VLOOKUP($E549,'[2]Costeo-JUL26'!$B$9:$CQ$307,BT$1,0),0)</f>
        <v>0</v>
      </c>
      <c r="BU549" s="16">
        <f>IF($B549="P",VLOOKUP($E549,'[2]Costeo-JUL26'!$B$9:$CQ$307,BU$1,0),0)*$G549</f>
        <v>0</v>
      </c>
      <c r="BV549" s="36">
        <f>IF($B549="P",VLOOKUP($E549,'[2]Costeo-JUL26'!$B$9:$CQ$307,BV$1,0),0)*$G549</f>
        <v>0</v>
      </c>
      <c r="BW549" s="35">
        <f>IF($B549="P",VLOOKUP($E549,'[2]Costeo-JUL26'!$B$9:$CQ$307,BW$1,0),0)</f>
        <v>0</v>
      </c>
      <c r="BX549" s="36">
        <f t="shared" si="274"/>
        <v>0</v>
      </c>
      <c r="BY549" s="36">
        <f t="shared" si="275"/>
        <v>0</v>
      </c>
      <c r="BZ549" s="34">
        <f>IF($B549="P",VLOOKUP($E549,'[2]Costeo-JUL26'!$B$9:$CQ$307,BZ$1,0),0)</f>
        <v>0</v>
      </c>
      <c r="CA549" s="16">
        <f>IF($B549="P",VLOOKUP($E549,'[2]Costeo-JUL26'!$B$9:$CQ$307,CA$1,0),0)*$G549</f>
        <v>0</v>
      </c>
      <c r="CB549" s="36">
        <f>IF($B549="P",VLOOKUP($E549,'[2]Costeo-JUL26'!$B$9:$CQ$307,CB$1,0),0)*$G549</f>
        <v>0</v>
      </c>
      <c r="CC549" s="35">
        <f>IF($B549="P",VLOOKUP($E549,'[2]Costeo-JUL26'!$B$9:$CQ$307,CC$1,0),0)</f>
        <v>0</v>
      </c>
      <c r="CD549" s="36">
        <f t="shared" si="276"/>
        <v>0</v>
      </c>
      <c r="CE549" s="36">
        <f t="shared" si="277"/>
        <v>0</v>
      </c>
      <c r="CF549" s="37">
        <f t="shared" si="249"/>
        <v>0</v>
      </c>
      <c r="CG549" s="36">
        <f>IF($B549="r",VLOOKUP($E549,'[2]Costeo-JUL26'!$B$9:$CQ$307,CG$1,0),0)*$G549</f>
        <v>15206.31</v>
      </c>
      <c r="CH549" s="35">
        <f>VLOOKUP($E549,'[2]TEORICOS (05.26)'!$A$8:$T$251,CH$1,0)</f>
        <v>0.14000000000000001</v>
      </c>
      <c r="CI549" s="36">
        <f t="shared" si="278"/>
        <v>7669.4645999999975</v>
      </c>
      <c r="CJ549" s="37">
        <f t="shared" si="279"/>
        <v>22875.774599999997</v>
      </c>
      <c r="CM549" s="16">
        <f>SUMIFS('[1]Ajuste Inventario'!$I:$I,'[1]Ajuste Inventario'!$B:$B,E549,'[1]Ajuste Inventario'!$S:$S,D549)*-1</f>
        <v>1.3333333333333333</v>
      </c>
      <c r="CN549" s="36">
        <f t="shared" si="250"/>
        <v>3389.0036444444436</v>
      </c>
      <c r="CP549" t="str">
        <f t="shared" si="251"/>
        <v>504Org.Vtas Lobos</v>
      </c>
      <c r="CQ549" s="10">
        <f t="shared" si="252"/>
        <v>2541.7527333333328</v>
      </c>
    </row>
    <row r="550" spans="1:95" x14ac:dyDescent="0.25">
      <c r="A550" s="30">
        <v>46204</v>
      </c>
      <c r="B550" s="31" t="str">
        <f>VLOOKUP($E550,'[2]TEORICOS (05.26)'!$A$8:$T$251,B$1,0)</f>
        <v>R</v>
      </c>
      <c r="C550" s="32" t="str">
        <f>VLOOKUP($E550,'[2]TEORICOS (05.26)'!$A$8:$T$251,C$1,0)</f>
        <v>Ades</v>
      </c>
      <c r="D550" t="s">
        <v>226</v>
      </c>
      <c r="E550">
        <v>509</v>
      </c>
      <c r="F550" t="s">
        <v>192</v>
      </c>
      <c r="G550" s="16">
        <v>43</v>
      </c>
      <c r="H550" s="16">
        <v>9.073000000000004</v>
      </c>
      <c r="I550" s="33">
        <v>208331.83000000002</v>
      </c>
      <c r="J550" s="33">
        <v>207615.36000000004</v>
      </c>
      <c r="K550" s="34">
        <f>IF($B550="P",VLOOKUP($E550,'[2]Costeo-JUL26'!$B$9:$CQ$307,K$1,0),0)</f>
        <v>0</v>
      </c>
      <c r="L550" s="35">
        <f>VLOOKUP($E550,'[2]TEORICOS (05.26)'!$A$8:$T$251,L$1,0)</f>
        <v>0.24</v>
      </c>
      <c r="M550" s="36">
        <f t="shared" si="253"/>
        <v>0</v>
      </c>
      <c r="N550" s="35">
        <f>IF($B550="P",VLOOKUP($E550,'[2]Costeo-JUL26'!$B$9:$CQ$307,N$1,0),0)</f>
        <v>0</v>
      </c>
      <c r="O550" s="36">
        <f t="shared" si="254"/>
        <v>0</v>
      </c>
      <c r="P550" s="36">
        <f>IF($B550="P",VLOOKUP($E550,'[2]Costeo-JUL26'!$B$9:$CQ$307,P$1,0),0)*H550</f>
        <v>0</v>
      </c>
      <c r="Q550" s="36">
        <f t="shared" si="255"/>
        <v>0</v>
      </c>
      <c r="R550" s="34">
        <f>IF($B550="P",VLOOKUP($E550,'[2]Costeo-JUL26'!$B$9:$CQ$307,R$1,0),0)</f>
        <v>0</v>
      </c>
      <c r="S550" s="16">
        <f>IF($B550="P",VLOOKUP($E550,'[2]Costeo-JUL26'!$B$9:$CQ$307,S$1,0),0)*$G550</f>
        <v>0</v>
      </c>
      <c r="T550" s="36">
        <f>IF($B550="P",VLOOKUP($E550,'[2]Costeo-JUL26'!$B$9:$CQ$307,T$1,0),0)*$G550</f>
        <v>0</v>
      </c>
      <c r="U550" s="35">
        <f>IF($B550="P",VLOOKUP($E550,'[2]Costeo-JUL26'!$B$9:$CQ$307,U$1,0),0)</f>
        <v>0</v>
      </c>
      <c r="V550" s="36">
        <f t="shared" si="256"/>
        <v>0</v>
      </c>
      <c r="W550" s="36">
        <f t="shared" si="257"/>
        <v>0</v>
      </c>
      <c r="X550" s="34">
        <f>IF($B550="P",VLOOKUP($E550,'[2]Costeo-JUL26'!$B$9:$CQ$307,X$1,0),0)</f>
        <v>0</v>
      </c>
      <c r="Y550" s="16">
        <f>IF($B550="P",VLOOKUP($E550,'[2]Costeo-JUL26'!$B$9:$CQ$307,Y$1,0),0)*$G550</f>
        <v>0</v>
      </c>
      <c r="Z550" s="36">
        <f>IF($B550="P",VLOOKUP($E550,'[2]Costeo-JUL26'!$B$9:$CQ$307,Z$1,0),0)*$G550</f>
        <v>0</v>
      </c>
      <c r="AA550" s="35">
        <f>IF($B550="P",VLOOKUP($E550,'[2]Costeo-JUL26'!$B$9:$CQ$307,AA$1,0),0)</f>
        <v>0</v>
      </c>
      <c r="AB550" s="36">
        <f t="shared" si="258"/>
        <v>0</v>
      </c>
      <c r="AC550" s="36">
        <f t="shared" si="259"/>
        <v>0</v>
      </c>
      <c r="AD550" s="34">
        <f>IF($B550="P",VLOOKUP($E550,'[2]Costeo-JUL26'!$B$9:$CQ$307,AD$1,0),0)</f>
        <v>0</v>
      </c>
      <c r="AE550" s="16">
        <f>IF($B550="P",VLOOKUP($E550,'[2]Costeo-JUL26'!$B$9:$CQ$307,AE$1,0),0)*$G550</f>
        <v>0</v>
      </c>
      <c r="AF550" s="36">
        <f>IF($B550="P",VLOOKUP($E550,'[2]Costeo-JUL26'!$B$9:$CQ$307,AF$1,0),0)*$G550</f>
        <v>0</v>
      </c>
      <c r="AG550" s="35">
        <f>IF($B550="P",VLOOKUP($E550,'[2]Costeo-JUL26'!$B$9:$CQ$307,AG$1,0),0)</f>
        <v>0</v>
      </c>
      <c r="AH550" s="36">
        <f t="shared" si="260"/>
        <v>0</v>
      </c>
      <c r="AI550" s="36">
        <f t="shared" si="261"/>
        <v>0</v>
      </c>
      <c r="AJ550" s="34">
        <f>IF($B550="P",VLOOKUP($E550,'[2]Costeo-JUL26'!$B$9:$CQ$307,AJ$1,0),0)</f>
        <v>0</v>
      </c>
      <c r="AK550" s="16">
        <f>IF($B550="P",VLOOKUP($E550,'[2]Costeo-JUL26'!$B$9:$CQ$307,AK$1,0),0)*$G550</f>
        <v>0</v>
      </c>
      <c r="AL550" s="36">
        <f>IF($B550="P",VLOOKUP($E550,'[2]Costeo-JUL26'!$B$9:$CQ$307,AL$1,0),0)*$G550</f>
        <v>0</v>
      </c>
      <c r="AM550" s="35">
        <f>IF($B550="P",VLOOKUP($E550,'[2]Costeo-JUL26'!$B$9:$CQ$307,AM$1,0),0)</f>
        <v>0</v>
      </c>
      <c r="AN550" s="36">
        <f t="shared" si="262"/>
        <v>0</v>
      </c>
      <c r="AO550" s="36">
        <f t="shared" si="263"/>
        <v>0</v>
      </c>
      <c r="AP550" s="34">
        <f>IF($B550="P",VLOOKUP($E550,'[2]Costeo-JUL26'!$B$9:$CQ$307,AP$1,0),0)</f>
        <v>0</v>
      </c>
      <c r="AQ550" s="16">
        <f>IF($B550="P",VLOOKUP($E550,'[2]Costeo-JUL26'!$B$9:$CQ$307,AQ$1,0),0)*$G550</f>
        <v>0</v>
      </c>
      <c r="AR550" s="36">
        <f>IF($B550="P",VLOOKUP($E550,'[2]Costeo-JUL26'!$B$9:$CQ$307,AR$1,0),0)*$G550</f>
        <v>0</v>
      </c>
      <c r="AS550" s="35">
        <f>IF($B550="P",VLOOKUP($E550,'[2]Costeo-JUL26'!$B$9:$CQ$307,AS$1,0),0)</f>
        <v>0</v>
      </c>
      <c r="AT550" s="36">
        <f t="shared" si="264"/>
        <v>0</v>
      </c>
      <c r="AU550" s="36">
        <f t="shared" si="265"/>
        <v>0</v>
      </c>
      <c r="AV550" s="34">
        <f>IF($B550="P",VLOOKUP($E550,'[2]Costeo-JUL26'!$B$9:$CQ$307,AV$1,0),0)</f>
        <v>0</v>
      </c>
      <c r="AW550" s="16">
        <f>IF($B550="P",VLOOKUP($E550,'[2]Costeo-JUL26'!$B$9:$CQ$307,AW$1,0),0)*$G550</f>
        <v>0</v>
      </c>
      <c r="AX550" s="36">
        <f>IF($B550="P",VLOOKUP($E550,'[2]Costeo-JUL26'!$B$9:$CQ$307,AX$1,0),0)*$G550</f>
        <v>0</v>
      </c>
      <c r="AY550" s="35">
        <f>IF($B550="P",VLOOKUP($E550,'[2]Costeo-JUL26'!$B$9:$CQ$307,AY$1,0),0)</f>
        <v>0</v>
      </c>
      <c r="AZ550" s="36">
        <f t="shared" si="266"/>
        <v>0</v>
      </c>
      <c r="BA550" s="36">
        <f t="shared" si="267"/>
        <v>0</v>
      </c>
      <c r="BB550" s="34">
        <f>IF($B550="P",VLOOKUP($E550,'[2]Costeo-JUL26'!$B$9:$CQ$307,BB$1,0),0)</f>
        <v>0</v>
      </c>
      <c r="BC550" s="16">
        <f>IF($B550="P",VLOOKUP($E550,'[2]Costeo-JUL26'!$B$9:$CQ$307,BC$1,0),0)*$G550</f>
        <v>0</v>
      </c>
      <c r="BD550" s="36">
        <f>IF($B550="P",VLOOKUP($E550,'[2]Costeo-JUL26'!$B$9:$CQ$307,BD$1,0),0)*$G550</f>
        <v>0</v>
      </c>
      <c r="BE550" s="35">
        <f>IF($B550="P",VLOOKUP($E550,'[2]Costeo-JUL26'!$B$9:$CQ$307,BE$1,0),0)</f>
        <v>0</v>
      </c>
      <c r="BF550" s="36">
        <f t="shared" si="268"/>
        <v>0</v>
      </c>
      <c r="BG550" s="36">
        <f t="shared" si="269"/>
        <v>0</v>
      </c>
      <c r="BH550" s="34">
        <f>IF($B550="P",VLOOKUP($E550,'[2]Costeo-JUL26'!$B$9:$CQ$307,BH$1,0),0)</f>
        <v>0</v>
      </c>
      <c r="BI550" s="16">
        <f>IF($B550="P",VLOOKUP($E550,'[2]Costeo-JUL26'!$B$9:$CQ$307,BI$1,0),0)*$G550</f>
        <v>0</v>
      </c>
      <c r="BJ550" s="36">
        <f>IF($B550="P",VLOOKUP($E550,'[2]Costeo-JUL26'!$B$9:$CQ$307,BJ$1,0),0)*$G550</f>
        <v>0</v>
      </c>
      <c r="BK550" s="35">
        <f>IF(BH550=910319,0,IF($B550="P",VLOOKUP($E550,'[2]Costeo-JUL26'!$B$9:$CQ$307,BK$1,0),0))</f>
        <v>0</v>
      </c>
      <c r="BL550" s="36">
        <f t="shared" si="270"/>
        <v>0</v>
      </c>
      <c r="BM550" s="36">
        <f t="shared" si="271"/>
        <v>0</v>
      </c>
      <c r="BN550" s="34">
        <f>IF($B550="P",VLOOKUP($E550,'[2]Costeo-JUL26'!$B$9:$CQ$307,BN$1,0),0)</f>
        <v>0</v>
      </c>
      <c r="BO550" s="16">
        <f>IF($B550="P",VLOOKUP($E550,'[2]Costeo-JUL26'!$B$9:$CQ$307,BO$1,0),0)*$G550</f>
        <v>0</v>
      </c>
      <c r="BP550" s="36">
        <f>IF($B550="P",VLOOKUP($E550,'[2]Costeo-JUL26'!$B$9:$CQ$307,BP$1,0),0)*$G550</f>
        <v>0</v>
      </c>
      <c r="BQ550" s="35">
        <f>IF($B550="P",VLOOKUP($E550,'[2]Costeo-JUL26'!$B$9:$CQ$307,BQ$1,0),0)</f>
        <v>0</v>
      </c>
      <c r="BR550" s="36">
        <f t="shared" si="272"/>
        <v>0</v>
      </c>
      <c r="BS550" s="36">
        <f t="shared" si="273"/>
        <v>0</v>
      </c>
      <c r="BT550" s="34">
        <f>IF($B550="P",VLOOKUP($E550,'[2]Costeo-JUL26'!$B$9:$CQ$307,BT$1,0),0)</f>
        <v>0</v>
      </c>
      <c r="BU550" s="16">
        <f>IF($B550="P",VLOOKUP($E550,'[2]Costeo-JUL26'!$B$9:$CQ$307,BU$1,0),0)*$G550</f>
        <v>0</v>
      </c>
      <c r="BV550" s="36">
        <f>IF($B550="P",VLOOKUP($E550,'[2]Costeo-JUL26'!$B$9:$CQ$307,BV$1,0),0)*$G550</f>
        <v>0</v>
      </c>
      <c r="BW550" s="35">
        <f>IF($B550="P",VLOOKUP($E550,'[2]Costeo-JUL26'!$B$9:$CQ$307,BW$1,0),0)</f>
        <v>0</v>
      </c>
      <c r="BX550" s="36">
        <f t="shared" si="274"/>
        <v>0</v>
      </c>
      <c r="BY550" s="36">
        <f t="shared" si="275"/>
        <v>0</v>
      </c>
      <c r="BZ550" s="34">
        <f>IF($B550="P",VLOOKUP($E550,'[2]Costeo-JUL26'!$B$9:$CQ$307,BZ$1,0),0)</f>
        <v>0</v>
      </c>
      <c r="CA550" s="16">
        <f>IF($B550="P",VLOOKUP($E550,'[2]Costeo-JUL26'!$B$9:$CQ$307,CA$1,0),0)*$G550</f>
        <v>0</v>
      </c>
      <c r="CB550" s="36">
        <f>IF($B550="P",VLOOKUP($E550,'[2]Costeo-JUL26'!$B$9:$CQ$307,CB$1,0),0)*$G550</f>
        <v>0</v>
      </c>
      <c r="CC550" s="35">
        <f>IF($B550="P",VLOOKUP($E550,'[2]Costeo-JUL26'!$B$9:$CQ$307,CC$1,0),0)</f>
        <v>0</v>
      </c>
      <c r="CD550" s="36">
        <f t="shared" si="276"/>
        <v>0</v>
      </c>
      <c r="CE550" s="36">
        <f t="shared" si="277"/>
        <v>0</v>
      </c>
      <c r="CF550" s="37">
        <f t="shared" si="249"/>
        <v>0</v>
      </c>
      <c r="CG550" s="36">
        <f>IF($B550="r",VLOOKUP($E550,'[2]Costeo-JUL26'!$B$9:$CQ$307,CG$1,0),0)*$G550</f>
        <v>72652.37</v>
      </c>
      <c r="CH550" s="35">
        <f>VLOOKUP($E550,'[2]TEORICOS (05.26)'!$A$8:$T$251,CH$1,0)</f>
        <v>0.14000000000000001</v>
      </c>
      <c r="CI550" s="36">
        <f t="shared" si="278"/>
        <v>39656.354600000006</v>
      </c>
      <c r="CJ550" s="37">
        <f t="shared" si="279"/>
        <v>112308.7246</v>
      </c>
      <c r="CM550" s="16">
        <f>SUMIFS('[1]Ajuste Inventario'!$I:$I,'[1]Ajuste Inventario'!$B:$B,E550,'[1]Ajuste Inventario'!$S:$S,D550)*-1</f>
        <v>6.166666666666667</v>
      </c>
      <c r="CN550" s="36">
        <f t="shared" si="250"/>
        <v>16106.289962015506</v>
      </c>
      <c r="CP550" t="str">
        <f t="shared" si="251"/>
        <v>509Org.Vtas Lobos</v>
      </c>
      <c r="CQ550" s="10">
        <f t="shared" si="252"/>
        <v>2611.8308046511629</v>
      </c>
    </row>
    <row r="551" spans="1:95" x14ac:dyDescent="0.25">
      <c r="A551" s="30">
        <v>46204</v>
      </c>
      <c r="B551" s="31" t="str">
        <f>VLOOKUP($E551,'[2]TEORICOS (05.26)'!$A$8:$T$251,B$1,0)</f>
        <v>R</v>
      </c>
      <c r="C551" s="32" t="str">
        <f>VLOOKUP($E551,'[2]TEORICOS (05.26)'!$A$8:$T$251,C$1,0)</f>
        <v>Ades</v>
      </c>
      <c r="D551" t="s">
        <v>226</v>
      </c>
      <c r="E551">
        <v>593</v>
      </c>
      <c r="F551" t="s">
        <v>193</v>
      </c>
      <c r="G551" s="16">
        <v>13</v>
      </c>
      <c r="H551" s="16">
        <v>18.317000000000004</v>
      </c>
      <c r="I551" s="33">
        <v>248798.48</v>
      </c>
      <c r="J551" s="33">
        <v>239551.33000000002</v>
      </c>
      <c r="K551" s="34">
        <f>IF($B551="P",VLOOKUP($E551,'[2]Costeo-JUL26'!$B$9:$CQ$307,K$1,0),0)</f>
        <v>0</v>
      </c>
      <c r="L551" s="35">
        <f>VLOOKUP($E551,'[2]TEORICOS (05.26)'!$A$8:$T$251,L$1,0)</f>
        <v>0.24</v>
      </c>
      <c r="M551" s="36">
        <f t="shared" si="253"/>
        <v>0</v>
      </c>
      <c r="N551" s="35">
        <f>IF($B551="P",VLOOKUP($E551,'[2]Costeo-JUL26'!$B$9:$CQ$307,N$1,0),0)</f>
        <v>0</v>
      </c>
      <c r="O551" s="36">
        <f t="shared" si="254"/>
        <v>0</v>
      </c>
      <c r="P551" s="36">
        <f>IF($B551="P",VLOOKUP($E551,'[2]Costeo-JUL26'!$B$9:$CQ$307,P$1,0),0)*H551</f>
        <v>0</v>
      </c>
      <c r="Q551" s="36">
        <f t="shared" si="255"/>
        <v>0</v>
      </c>
      <c r="R551" s="34">
        <f>IF($B551="P",VLOOKUP($E551,'[2]Costeo-JUL26'!$B$9:$CQ$307,R$1,0),0)</f>
        <v>0</v>
      </c>
      <c r="S551" s="16">
        <f>IF($B551="P",VLOOKUP($E551,'[2]Costeo-JUL26'!$B$9:$CQ$307,S$1,0),0)*$G551</f>
        <v>0</v>
      </c>
      <c r="T551" s="36">
        <f>IF($B551="P",VLOOKUP($E551,'[2]Costeo-JUL26'!$B$9:$CQ$307,T$1,0),0)*$G551</f>
        <v>0</v>
      </c>
      <c r="U551" s="35">
        <f>IF($B551="P",VLOOKUP($E551,'[2]Costeo-JUL26'!$B$9:$CQ$307,U$1,0),0)</f>
        <v>0</v>
      </c>
      <c r="V551" s="36">
        <f t="shared" si="256"/>
        <v>0</v>
      </c>
      <c r="W551" s="36">
        <f t="shared" si="257"/>
        <v>0</v>
      </c>
      <c r="X551" s="34">
        <f>IF($B551="P",VLOOKUP($E551,'[2]Costeo-JUL26'!$B$9:$CQ$307,X$1,0),0)</f>
        <v>0</v>
      </c>
      <c r="Y551" s="16">
        <f>IF($B551="P",VLOOKUP($E551,'[2]Costeo-JUL26'!$B$9:$CQ$307,Y$1,0),0)*$G551</f>
        <v>0</v>
      </c>
      <c r="Z551" s="36">
        <f>IF($B551="P",VLOOKUP($E551,'[2]Costeo-JUL26'!$B$9:$CQ$307,Z$1,0),0)*$G551</f>
        <v>0</v>
      </c>
      <c r="AA551" s="35">
        <f>IF($B551="P",VLOOKUP($E551,'[2]Costeo-JUL26'!$B$9:$CQ$307,AA$1,0),0)</f>
        <v>0</v>
      </c>
      <c r="AB551" s="36">
        <f t="shared" si="258"/>
        <v>0</v>
      </c>
      <c r="AC551" s="36">
        <f t="shared" si="259"/>
        <v>0</v>
      </c>
      <c r="AD551" s="34">
        <f>IF($B551="P",VLOOKUP($E551,'[2]Costeo-JUL26'!$B$9:$CQ$307,AD$1,0),0)</f>
        <v>0</v>
      </c>
      <c r="AE551" s="16">
        <f>IF($B551="P",VLOOKUP($E551,'[2]Costeo-JUL26'!$B$9:$CQ$307,AE$1,0),0)*$G551</f>
        <v>0</v>
      </c>
      <c r="AF551" s="36">
        <f>IF($B551="P",VLOOKUP($E551,'[2]Costeo-JUL26'!$B$9:$CQ$307,AF$1,0),0)*$G551</f>
        <v>0</v>
      </c>
      <c r="AG551" s="35">
        <f>IF($B551="P",VLOOKUP($E551,'[2]Costeo-JUL26'!$B$9:$CQ$307,AG$1,0),0)</f>
        <v>0</v>
      </c>
      <c r="AH551" s="36">
        <f t="shared" si="260"/>
        <v>0</v>
      </c>
      <c r="AI551" s="36">
        <f t="shared" si="261"/>
        <v>0</v>
      </c>
      <c r="AJ551" s="34">
        <f>IF($B551="P",VLOOKUP($E551,'[2]Costeo-JUL26'!$B$9:$CQ$307,AJ$1,0),0)</f>
        <v>0</v>
      </c>
      <c r="AK551" s="16">
        <f>IF($B551="P",VLOOKUP($E551,'[2]Costeo-JUL26'!$B$9:$CQ$307,AK$1,0),0)*$G551</f>
        <v>0</v>
      </c>
      <c r="AL551" s="36">
        <f>IF($B551="P",VLOOKUP($E551,'[2]Costeo-JUL26'!$B$9:$CQ$307,AL$1,0),0)*$G551</f>
        <v>0</v>
      </c>
      <c r="AM551" s="35">
        <f>IF($B551="P",VLOOKUP($E551,'[2]Costeo-JUL26'!$B$9:$CQ$307,AM$1,0),0)</f>
        <v>0</v>
      </c>
      <c r="AN551" s="36">
        <f t="shared" si="262"/>
        <v>0</v>
      </c>
      <c r="AO551" s="36">
        <f t="shared" si="263"/>
        <v>0</v>
      </c>
      <c r="AP551" s="34">
        <f>IF($B551="P",VLOOKUP($E551,'[2]Costeo-JUL26'!$B$9:$CQ$307,AP$1,0),0)</f>
        <v>0</v>
      </c>
      <c r="AQ551" s="16">
        <f>IF($B551="P",VLOOKUP($E551,'[2]Costeo-JUL26'!$B$9:$CQ$307,AQ$1,0),0)*$G551</f>
        <v>0</v>
      </c>
      <c r="AR551" s="36">
        <f>IF($B551="P",VLOOKUP($E551,'[2]Costeo-JUL26'!$B$9:$CQ$307,AR$1,0),0)*$G551</f>
        <v>0</v>
      </c>
      <c r="AS551" s="35">
        <f>IF($B551="P",VLOOKUP($E551,'[2]Costeo-JUL26'!$B$9:$CQ$307,AS$1,0),0)</f>
        <v>0</v>
      </c>
      <c r="AT551" s="36">
        <f t="shared" si="264"/>
        <v>0</v>
      </c>
      <c r="AU551" s="36">
        <f t="shared" si="265"/>
        <v>0</v>
      </c>
      <c r="AV551" s="34">
        <f>IF($B551="P",VLOOKUP($E551,'[2]Costeo-JUL26'!$B$9:$CQ$307,AV$1,0),0)</f>
        <v>0</v>
      </c>
      <c r="AW551" s="16">
        <f>IF($B551="P",VLOOKUP($E551,'[2]Costeo-JUL26'!$B$9:$CQ$307,AW$1,0),0)*$G551</f>
        <v>0</v>
      </c>
      <c r="AX551" s="36">
        <f>IF($B551="P",VLOOKUP($E551,'[2]Costeo-JUL26'!$B$9:$CQ$307,AX$1,0),0)*$G551</f>
        <v>0</v>
      </c>
      <c r="AY551" s="35">
        <f>IF($B551="P",VLOOKUP($E551,'[2]Costeo-JUL26'!$B$9:$CQ$307,AY$1,0),0)</f>
        <v>0</v>
      </c>
      <c r="AZ551" s="36">
        <f t="shared" si="266"/>
        <v>0</v>
      </c>
      <c r="BA551" s="36">
        <f t="shared" si="267"/>
        <v>0</v>
      </c>
      <c r="BB551" s="34">
        <f>IF($B551="P",VLOOKUP($E551,'[2]Costeo-JUL26'!$B$9:$CQ$307,BB$1,0),0)</f>
        <v>0</v>
      </c>
      <c r="BC551" s="16">
        <f>IF($B551="P",VLOOKUP($E551,'[2]Costeo-JUL26'!$B$9:$CQ$307,BC$1,0),0)*$G551</f>
        <v>0</v>
      </c>
      <c r="BD551" s="36">
        <f>IF($B551="P",VLOOKUP($E551,'[2]Costeo-JUL26'!$B$9:$CQ$307,BD$1,0),0)*$G551</f>
        <v>0</v>
      </c>
      <c r="BE551" s="35">
        <f>IF($B551="P",VLOOKUP($E551,'[2]Costeo-JUL26'!$B$9:$CQ$307,BE$1,0),0)</f>
        <v>0</v>
      </c>
      <c r="BF551" s="36">
        <f t="shared" si="268"/>
        <v>0</v>
      </c>
      <c r="BG551" s="36">
        <f t="shared" si="269"/>
        <v>0</v>
      </c>
      <c r="BH551" s="34">
        <f>IF($B551="P",VLOOKUP($E551,'[2]Costeo-JUL26'!$B$9:$CQ$307,BH$1,0),0)</f>
        <v>0</v>
      </c>
      <c r="BI551" s="16">
        <f>IF($B551="P",VLOOKUP($E551,'[2]Costeo-JUL26'!$B$9:$CQ$307,BI$1,0),0)*$G551</f>
        <v>0</v>
      </c>
      <c r="BJ551" s="36">
        <f>IF($B551="P",VLOOKUP($E551,'[2]Costeo-JUL26'!$B$9:$CQ$307,BJ$1,0),0)*$G551</f>
        <v>0</v>
      </c>
      <c r="BK551" s="35">
        <f>IF(BH551=910319,0,IF($B551="P",VLOOKUP($E551,'[2]Costeo-JUL26'!$B$9:$CQ$307,BK$1,0),0))</f>
        <v>0</v>
      </c>
      <c r="BL551" s="36">
        <f t="shared" si="270"/>
        <v>0</v>
      </c>
      <c r="BM551" s="36">
        <f t="shared" si="271"/>
        <v>0</v>
      </c>
      <c r="BN551" s="34">
        <f>IF($B551="P",VLOOKUP($E551,'[2]Costeo-JUL26'!$B$9:$CQ$307,BN$1,0),0)</f>
        <v>0</v>
      </c>
      <c r="BO551" s="16">
        <f>IF($B551="P",VLOOKUP($E551,'[2]Costeo-JUL26'!$B$9:$CQ$307,BO$1,0),0)*$G551</f>
        <v>0</v>
      </c>
      <c r="BP551" s="36">
        <f>IF($B551="P",VLOOKUP($E551,'[2]Costeo-JUL26'!$B$9:$CQ$307,BP$1,0),0)*$G551</f>
        <v>0</v>
      </c>
      <c r="BQ551" s="35">
        <f>IF($B551="P",VLOOKUP($E551,'[2]Costeo-JUL26'!$B$9:$CQ$307,BQ$1,0),0)</f>
        <v>0</v>
      </c>
      <c r="BR551" s="36">
        <f t="shared" si="272"/>
        <v>0</v>
      </c>
      <c r="BS551" s="36">
        <f t="shared" si="273"/>
        <v>0</v>
      </c>
      <c r="BT551" s="34">
        <f>IF($B551="P",VLOOKUP($E551,'[2]Costeo-JUL26'!$B$9:$CQ$307,BT$1,0),0)</f>
        <v>0</v>
      </c>
      <c r="BU551" s="16">
        <f>IF($B551="P",VLOOKUP($E551,'[2]Costeo-JUL26'!$B$9:$CQ$307,BU$1,0),0)*$G551</f>
        <v>0</v>
      </c>
      <c r="BV551" s="36">
        <f>IF($B551="P",VLOOKUP($E551,'[2]Costeo-JUL26'!$B$9:$CQ$307,BV$1,0),0)*$G551</f>
        <v>0</v>
      </c>
      <c r="BW551" s="35">
        <f>IF($B551="P",VLOOKUP($E551,'[2]Costeo-JUL26'!$B$9:$CQ$307,BW$1,0),0)</f>
        <v>0</v>
      </c>
      <c r="BX551" s="36">
        <f t="shared" si="274"/>
        <v>0</v>
      </c>
      <c r="BY551" s="36">
        <f t="shared" si="275"/>
        <v>0</v>
      </c>
      <c r="BZ551" s="34">
        <f>IF($B551="P",VLOOKUP($E551,'[2]Costeo-JUL26'!$B$9:$CQ$307,BZ$1,0),0)</f>
        <v>0</v>
      </c>
      <c r="CA551" s="16">
        <f>IF($B551="P",VLOOKUP($E551,'[2]Costeo-JUL26'!$B$9:$CQ$307,CA$1,0),0)*$G551</f>
        <v>0</v>
      </c>
      <c r="CB551" s="36">
        <f>IF($B551="P",VLOOKUP($E551,'[2]Costeo-JUL26'!$B$9:$CQ$307,CB$1,0),0)*$G551</f>
        <v>0</v>
      </c>
      <c r="CC551" s="35">
        <f>IF($B551="P",VLOOKUP($E551,'[2]Costeo-JUL26'!$B$9:$CQ$307,CC$1,0),0)</f>
        <v>0</v>
      </c>
      <c r="CD551" s="36">
        <f t="shared" si="276"/>
        <v>0</v>
      </c>
      <c r="CE551" s="36">
        <f t="shared" si="277"/>
        <v>0</v>
      </c>
      <c r="CF551" s="37">
        <f t="shared" si="249"/>
        <v>0</v>
      </c>
      <c r="CG551" s="36">
        <f>IF($B551="r",VLOOKUP($E551,'[2]Costeo-JUL26'!$B$9:$CQ$307,CG$1,0),0)*$G551</f>
        <v>102239.41</v>
      </c>
      <c r="CH551" s="35">
        <f>VLOOKUP($E551,'[2]TEORICOS (05.26)'!$A$8:$T$251,CH$1,0)</f>
        <v>0.14000000000000001</v>
      </c>
      <c r="CI551" s="36">
        <f t="shared" si="278"/>
        <v>43178.801800000001</v>
      </c>
      <c r="CJ551" s="37">
        <f t="shared" si="279"/>
        <v>145418.21179999999</v>
      </c>
      <c r="CM551" s="16">
        <f>SUMIFS('[1]Ajuste Inventario'!$I:$I,'[1]Ajuste Inventario'!$B:$B,E551,'[1]Ajuste Inventario'!$S:$S,D551)*-1</f>
        <v>0</v>
      </c>
      <c r="CN551" s="36">
        <f t="shared" si="250"/>
        <v>0</v>
      </c>
      <c r="CP551" t="str">
        <f t="shared" si="251"/>
        <v>593Org.Vtas Lobos</v>
      </c>
      <c r="CQ551" s="10" t="e">
        <f t="shared" si="252"/>
        <v>#DIV/0!</v>
      </c>
    </row>
    <row r="552" spans="1:95" x14ac:dyDescent="0.25">
      <c r="A552" s="30">
        <v>46204</v>
      </c>
      <c r="B552" s="31" t="str">
        <f>VLOOKUP($E552,'[2]TEORICOS (05.26)'!$A$8:$T$251,B$1,0)</f>
        <v>R</v>
      </c>
      <c r="C552" s="32" t="str">
        <f>VLOOKUP($E552,'[2]TEORICOS (05.26)'!$A$8:$T$251,C$1,0)</f>
        <v>Ades</v>
      </c>
      <c r="D552" t="s">
        <v>226</v>
      </c>
      <c r="E552">
        <v>594</v>
      </c>
      <c r="F552" t="s">
        <v>194</v>
      </c>
      <c r="G552" s="16">
        <v>17</v>
      </c>
      <c r="H552" s="16">
        <v>23.953000000000003</v>
      </c>
      <c r="I552" s="33">
        <v>321713.27</v>
      </c>
      <c r="J552" s="33">
        <v>315443.62</v>
      </c>
      <c r="K552" s="34">
        <f>IF($B552="P",VLOOKUP($E552,'[2]Costeo-JUL26'!$B$9:$CQ$307,K$1,0),0)</f>
        <v>0</v>
      </c>
      <c r="L552" s="35">
        <f>VLOOKUP($E552,'[2]TEORICOS (05.26)'!$A$8:$T$251,L$1,0)</f>
        <v>0.24</v>
      </c>
      <c r="M552" s="36">
        <f t="shared" si="253"/>
        <v>0</v>
      </c>
      <c r="N552" s="35">
        <f>IF($B552="P",VLOOKUP($E552,'[2]Costeo-JUL26'!$B$9:$CQ$307,N$1,0),0)</f>
        <v>0</v>
      </c>
      <c r="O552" s="36">
        <f t="shared" si="254"/>
        <v>0</v>
      </c>
      <c r="P552" s="36">
        <f>IF($B552="P",VLOOKUP($E552,'[2]Costeo-JUL26'!$B$9:$CQ$307,P$1,0),0)*H552</f>
        <v>0</v>
      </c>
      <c r="Q552" s="36">
        <f t="shared" si="255"/>
        <v>0</v>
      </c>
      <c r="R552" s="34">
        <f>IF($B552="P",VLOOKUP($E552,'[2]Costeo-JUL26'!$B$9:$CQ$307,R$1,0),0)</f>
        <v>0</v>
      </c>
      <c r="S552" s="16">
        <f>IF($B552="P",VLOOKUP($E552,'[2]Costeo-JUL26'!$B$9:$CQ$307,S$1,0),0)*$G552</f>
        <v>0</v>
      </c>
      <c r="T552" s="36">
        <f>IF($B552="P",VLOOKUP($E552,'[2]Costeo-JUL26'!$B$9:$CQ$307,T$1,0),0)*$G552</f>
        <v>0</v>
      </c>
      <c r="U552" s="35">
        <f>IF($B552="P",VLOOKUP($E552,'[2]Costeo-JUL26'!$B$9:$CQ$307,U$1,0),0)</f>
        <v>0</v>
      </c>
      <c r="V552" s="36">
        <f t="shared" si="256"/>
        <v>0</v>
      </c>
      <c r="W552" s="36">
        <f t="shared" si="257"/>
        <v>0</v>
      </c>
      <c r="X552" s="34">
        <f>IF($B552="P",VLOOKUP($E552,'[2]Costeo-JUL26'!$B$9:$CQ$307,X$1,0),0)</f>
        <v>0</v>
      </c>
      <c r="Y552" s="16">
        <f>IF($B552="P",VLOOKUP($E552,'[2]Costeo-JUL26'!$B$9:$CQ$307,Y$1,0),0)*$G552</f>
        <v>0</v>
      </c>
      <c r="Z552" s="36">
        <f>IF($B552="P",VLOOKUP($E552,'[2]Costeo-JUL26'!$B$9:$CQ$307,Z$1,0),0)*$G552</f>
        <v>0</v>
      </c>
      <c r="AA552" s="35">
        <f>IF($B552="P",VLOOKUP($E552,'[2]Costeo-JUL26'!$B$9:$CQ$307,AA$1,0),0)</f>
        <v>0</v>
      </c>
      <c r="AB552" s="36">
        <f t="shared" si="258"/>
        <v>0</v>
      </c>
      <c r="AC552" s="36">
        <f t="shared" si="259"/>
        <v>0</v>
      </c>
      <c r="AD552" s="34">
        <f>IF($B552="P",VLOOKUP($E552,'[2]Costeo-JUL26'!$B$9:$CQ$307,AD$1,0),0)</f>
        <v>0</v>
      </c>
      <c r="AE552" s="16">
        <f>IF($B552="P",VLOOKUP($E552,'[2]Costeo-JUL26'!$B$9:$CQ$307,AE$1,0),0)*$G552</f>
        <v>0</v>
      </c>
      <c r="AF552" s="36">
        <f>IF($B552="P",VLOOKUP($E552,'[2]Costeo-JUL26'!$B$9:$CQ$307,AF$1,0),0)*$G552</f>
        <v>0</v>
      </c>
      <c r="AG552" s="35">
        <f>IF($B552="P",VLOOKUP($E552,'[2]Costeo-JUL26'!$B$9:$CQ$307,AG$1,0),0)</f>
        <v>0</v>
      </c>
      <c r="AH552" s="36">
        <f t="shared" si="260"/>
        <v>0</v>
      </c>
      <c r="AI552" s="36">
        <f t="shared" si="261"/>
        <v>0</v>
      </c>
      <c r="AJ552" s="34">
        <f>IF($B552="P",VLOOKUP($E552,'[2]Costeo-JUL26'!$B$9:$CQ$307,AJ$1,0),0)</f>
        <v>0</v>
      </c>
      <c r="AK552" s="16">
        <f>IF($B552="P",VLOOKUP($E552,'[2]Costeo-JUL26'!$B$9:$CQ$307,AK$1,0),0)*$G552</f>
        <v>0</v>
      </c>
      <c r="AL552" s="36">
        <f>IF($B552="P",VLOOKUP($E552,'[2]Costeo-JUL26'!$B$9:$CQ$307,AL$1,0),0)*$G552</f>
        <v>0</v>
      </c>
      <c r="AM552" s="35">
        <f>IF($B552="P",VLOOKUP($E552,'[2]Costeo-JUL26'!$B$9:$CQ$307,AM$1,0),0)</f>
        <v>0</v>
      </c>
      <c r="AN552" s="36">
        <f t="shared" si="262"/>
        <v>0</v>
      </c>
      <c r="AO552" s="36">
        <f t="shared" si="263"/>
        <v>0</v>
      </c>
      <c r="AP552" s="34">
        <f>IF($B552="P",VLOOKUP($E552,'[2]Costeo-JUL26'!$B$9:$CQ$307,AP$1,0),0)</f>
        <v>0</v>
      </c>
      <c r="AQ552" s="16">
        <f>IF($B552="P",VLOOKUP($E552,'[2]Costeo-JUL26'!$B$9:$CQ$307,AQ$1,0),0)*$G552</f>
        <v>0</v>
      </c>
      <c r="AR552" s="36">
        <f>IF($B552="P",VLOOKUP($E552,'[2]Costeo-JUL26'!$B$9:$CQ$307,AR$1,0),0)*$G552</f>
        <v>0</v>
      </c>
      <c r="AS552" s="35">
        <f>IF($B552="P",VLOOKUP($E552,'[2]Costeo-JUL26'!$B$9:$CQ$307,AS$1,0),0)</f>
        <v>0</v>
      </c>
      <c r="AT552" s="36">
        <f t="shared" si="264"/>
        <v>0</v>
      </c>
      <c r="AU552" s="36">
        <f t="shared" si="265"/>
        <v>0</v>
      </c>
      <c r="AV552" s="34">
        <f>IF($B552="P",VLOOKUP($E552,'[2]Costeo-JUL26'!$B$9:$CQ$307,AV$1,0),0)</f>
        <v>0</v>
      </c>
      <c r="AW552" s="16">
        <f>IF($B552="P",VLOOKUP($E552,'[2]Costeo-JUL26'!$B$9:$CQ$307,AW$1,0),0)*$G552</f>
        <v>0</v>
      </c>
      <c r="AX552" s="36">
        <f>IF($B552="P",VLOOKUP($E552,'[2]Costeo-JUL26'!$B$9:$CQ$307,AX$1,0),0)*$G552</f>
        <v>0</v>
      </c>
      <c r="AY552" s="35">
        <f>IF($B552="P",VLOOKUP($E552,'[2]Costeo-JUL26'!$B$9:$CQ$307,AY$1,0),0)</f>
        <v>0</v>
      </c>
      <c r="AZ552" s="36">
        <f t="shared" si="266"/>
        <v>0</v>
      </c>
      <c r="BA552" s="36">
        <f t="shared" si="267"/>
        <v>0</v>
      </c>
      <c r="BB552" s="34">
        <f>IF($B552="P",VLOOKUP($E552,'[2]Costeo-JUL26'!$B$9:$CQ$307,BB$1,0),0)</f>
        <v>0</v>
      </c>
      <c r="BC552" s="16">
        <f>IF($B552="P",VLOOKUP($E552,'[2]Costeo-JUL26'!$B$9:$CQ$307,BC$1,0),0)*$G552</f>
        <v>0</v>
      </c>
      <c r="BD552" s="36">
        <f>IF($B552="P",VLOOKUP($E552,'[2]Costeo-JUL26'!$B$9:$CQ$307,BD$1,0),0)*$G552</f>
        <v>0</v>
      </c>
      <c r="BE552" s="35">
        <f>IF($B552="P",VLOOKUP($E552,'[2]Costeo-JUL26'!$B$9:$CQ$307,BE$1,0),0)</f>
        <v>0</v>
      </c>
      <c r="BF552" s="36">
        <f t="shared" si="268"/>
        <v>0</v>
      </c>
      <c r="BG552" s="36">
        <f t="shared" si="269"/>
        <v>0</v>
      </c>
      <c r="BH552" s="34">
        <f>IF($B552="P",VLOOKUP($E552,'[2]Costeo-JUL26'!$B$9:$CQ$307,BH$1,0),0)</f>
        <v>0</v>
      </c>
      <c r="BI552" s="16">
        <f>IF($B552="P",VLOOKUP($E552,'[2]Costeo-JUL26'!$B$9:$CQ$307,BI$1,0),0)*$G552</f>
        <v>0</v>
      </c>
      <c r="BJ552" s="36">
        <f>IF($B552="P",VLOOKUP($E552,'[2]Costeo-JUL26'!$B$9:$CQ$307,BJ$1,0),0)*$G552</f>
        <v>0</v>
      </c>
      <c r="BK552" s="35">
        <f>IF(BH552=910319,0,IF($B552="P",VLOOKUP($E552,'[2]Costeo-JUL26'!$B$9:$CQ$307,BK$1,0),0))</f>
        <v>0</v>
      </c>
      <c r="BL552" s="36">
        <f t="shared" si="270"/>
        <v>0</v>
      </c>
      <c r="BM552" s="36">
        <f t="shared" si="271"/>
        <v>0</v>
      </c>
      <c r="BN552" s="34">
        <f>IF($B552="P",VLOOKUP($E552,'[2]Costeo-JUL26'!$B$9:$CQ$307,BN$1,0),0)</f>
        <v>0</v>
      </c>
      <c r="BO552" s="16">
        <f>IF($B552="P",VLOOKUP($E552,'[2]Costeo-JUL26'!$B$9:$CQ$307,BO$1,0),0)*$G552</f>
        <v>0</v>
      </c>
      <c r="BP552" s="36">
        <f>IF($B552="P",VLOOKUP($E552,'[2]Costeo-JUL26'!$B$9:$CQ$307,BP$1,0),0)*$G552</f>
        <v>0</v>
      </c>
      <c r="BQ552" s="35">
        <f>IF($B552="P",VLOOKUP($E552,'[2]Costeo-JUL26'!$B$9:$CQ$307,BQ$1,0),0)</f>
        <v>0</v>
      </c>
      <c r="BR552" s="36">
        <f t="shared" si="272"/>
        <v>0</v>
      </c>
      <c r="BS552" s="36">
        <f t="shared" si="273"/>
        <v>0</v>
      </c>
      <c r="BT552" s="34">
        <f>IF($B552="P",VLOOKUP($E552,'[2]Costeo-JUL26'!$B$9:$CQ$307,BT$1,0),0)</f>
        <v>0</v>
      </c>
      <c r="BU552" s="16">
        <f>IF($B552="P",VLOOKUP($E552,'[2]Costeo-JUL26'!$B$9:$CQ$307,BU$1,0),0)*$G552</f>
        <v>0</v>
      </c>
      <c r="BV552" s="36">
        <f>IF($B552="P",VLOOKUP($E552,'[2]Costeo-JUL26'!$B$9:$CQ$307,BV$1,0),0)*$G552</f>
        <v>0</v>
      </c>
      <c r="BW552" s="35">
        <f>IF($B552="P",VLOOKUP($E552,'[2]Costeo-JUL26'!$B$9:$CQ$307,BW$1,0),0)</f>
        <v>0</v>
      </c>
      <c r="BX552" s="36">
        <f t="shared" si="274"/>
        <v>0</v>
      </c>
      <c r="BY552" s="36">
        <f t="shared" si="275"/>
        <v>0</v>
      </c>
      <c r="BZ552" s="34">
        <f>IF($B552="P",VLOOKUP($E552,'[2]Costeo-JUL26'!$B$9:$CQ$307,BZ$1,0),0)</f>
        <v>0</v>
      </c>
      <c r="CA552" s="16">
        <f>IF($B552="P",VLOOKUP($E552,'[2]Costeo-JUL26'!$B$9:$CQ$307,CA$1,0),0)*$G552</f>
        <v>0</v>
      </c>
      <c r="CB552" s="36">
        <f>IF($B552="P",VLOOKUP($E552,'[2]Costeo-JUL26'!$B$9:$CQ$307,CB$1,0),0)*$G552</f>
        <v>0</v>
      </c>
      <c r="CC552" s="35">
        <f>IF($B552="P",VLOOKUP($E552,'[2]Costeo-JUL26'!$B$9:$CQ$307,CC$1,0),0)</f>
        <v>0</v>
      </c>
      <c r="CD552" s="36">
        <f t="shared" si="276"/>
        <v>0</v>
      </c>
      <c r="CE552" s="36">
        <f t="shared" si="277"/>
        <v>0</v>
      </c>
      <c r="CF552" s="37">
        <f t="shared" si="249"/>
        <v>0</v>
      </c>
      <c r="CG552" s="36">
        <f>IF($B552="r",VLOOKUP($E552,'[2]Costeo-JUL26'!$B$9:$CQ$307,CG$1,0),0)*$G552</f>
        <v>133697.69</v>
      </c>
      <c r="CH552" s="35">
        <f>VLOOKUP($E552,'[2]TEORICOS (05.26)'!$A$8:$T$251,CH$1,0)</f>
        <v>0.14000000000000001</v>
      </c>
      <c r="CI552" s="36">
        <f t="shared" si="278"/>
        <v>56988.792199999996</v>
      </c>
      <c r="CJ552" s="37">
        <f t="shared" si="279"/>
        <v>190686.4822</v>
      </c>
      <c r="CM552" s="16">
        <f>SUMIFS('[1]Ajuste Inventario'!$I:$I,'[1]Ajuste Inventario'!$B:$B,E552,'[1]Ajuste Inventario'!$S:$S,D552)*-1</f>
        <v>1.25</v>
      </c>
      <c r="CN552" s="36">
        <f t="shared" si="250"/>
        <v>14021.064867647057</v>
      </c>
      <c r="CP552" t="str">
        <f t="shared" si="251"/>
        <v>594Org.Vtas Lobos</v>
      </c>
      <c r="CQ552" s="10">
        <f t="shared" si="252"/>
        <v>11216.851894117646</v>
      </c>
    </row>
    <row r="553" spans="1:95" x14ac:dyDescent="0.25">
      <c r="A553" s="30">
        <v>46204</v>
      </c>
      <c r="B553" s="31" t="str">
        <f>VLOOKUP($E553,'[2]TEORICOS (05.26)'!$A$8:$T$251,B$1,0)</f>
        <v>R</v>
      </c>
      <c r="C553" s="32" t="str">
        <f>VLOOKUP($E553,'[2]TEORICOS (05.26)'!$A$8:$T$251,C$1,0)</f>
        <v>Ades</v>
      </c>
      <c r="D553" t="s">
        <v>226</v>
      </c>
      <c r="E553">
        <v>595</v>
      </c>
      <c r="F553" t="s">
        <v>195</v>
      </c>
      <c r="G553" s="16">
        <v>4</v>
      </c>
      <c r="H553" s="16">
        <v>5.6360000000000001</v>
      </c>
      <c r="I553" s="33">
        <v>79795.16</v>
      </c>
      <c r="J553" s="33">
        <v>73148.399999999994</v>
      </c>
      <c r="K553" s="34">
        <f>IF($B553="P",VLOOKUP($E553,'[2]Costeo-JUL26'!$B$9:$CQ$307,K$1,0),0)</f>
        <v>0</v>
      </c>
      <c r="L553" s="35">
        <f>VLOOKUP($E553,'[2]TEORICOS (05.26)'!$A$8:$T$251,L$1,0)</f>
        <v>0.24</v>
      </c>
      <c r="M553" s="36">
        <f t="shared" si="253"/>
        <v>0</v>
      </c>
      <c r="N553" s="35">
        <f>IF($B553="P",VLOOKUP($E553,'[2]Costeo-JUL26'!$B$9:$CQ$307,N$1,0),0)</f>
        <v>0</v>
      </c>
      <c r="O553" s="36">
        <f t="shared" si="254"/>
        <v>0</v>
      </c>
      <c r="P553" s="36">
        <f>IF($B553="P",VLOOKUP($E553,'[2]Costeo-JUL26'!$B$9:$CQ$307,P$1,0),0)*H553</f>
        <v>0</v>
      </c>
      <c r="Q553" s="36">
        <f t="shared" si="255"/>
        <v>0</v>
      </c>
      <c r="R553" s="34">
        <f>IF($B553="P",VLOOKUP($E553,'[2]Costeo-JUL26'!$B$9:$CQ$307,R$1,0),0)</f>
        <v>0</v>
      </c>
      <c r="S553" s="16">
        <f>IF($B553="P",VLOOKUP($E553,'[2]Costeo-JUL26'!$B$9:$CQ$307,S$1,0),0)*$G553</f>
        <v>0</v>
      </c>
      <c r="T553" s="36">
        <f>IF($B553="P",VLOOKUP($E553,'[2]Costeo-JUL26'!$B$9:$CQ$307,T$1,0),0)*$G553</f>
        <v>0</v>
      </c>
      <c r="U553" s="35">
        <f>IF($B553="P",VLOOKUP($E553,'[2]Costeo-JUL26'!$B$9:$CQ$307,U$1,0),0)</f>
        <v>0</v>
      </c>
      <c r="V553" s="36">
        <f t="shared" si="256"/>
        <v>0</v>
      </c>
      <c r="W553" s="36">
        <f t="shared" si="257"/>
        <v>0</v>
      </c>
      <c r="X553" s="34">
        <f>IF($B553="P",VLOOKUP($E553,'[2]Costeo-JUL26'!$B$9:$CQ$307,X$1,0),0)</f>
        <v>0</v>
      </c>
      <c r="Y553" s="16">
        <f>IF($B553="P",VLOOKUP($E553,'[2]Costeo-JUL26'!$B$9:$CQ$307,Y$1,0),0)*$G553</f>
        <v>0</v>
      </c>
      <c r="Z553" s="36">
        <f>IF($B553="P",VLOOKUP($E553,'[2]Costeo-JUL26'!$B$9:$CQ$307,Z$1,0),0)*$G553</f>
        <v>0</v>
      </c>
      <c r="AA553" s="35">
        <f>IF($B553="P",VLOOKUP($E553,'[2]Costeo-JUL26'!$B$9:$CQ$307,AA$1,0),0)</f>
        <v>0</v>
      </c>
      <c r="AB553" s="36">
        <f t="shared" si="258"/>
        <v>0</v>
      </c>
      <c r="AC553" s="36">
        <f t="shared" si="259"/>
        <v>0</v>
      </c>
      <c r="AD553" s="34">
        <f>IF($B553="P",VLOOKUP($E553,'[2]Costeo-JUL26'!$B$9:$CQ$307,AD$1,0),0)</f>
        <v>0</v>
      </c>
      <c r="AE553" s="16">
        <f>IF($B553="P",VLOOKUP($E553,'[2]Costeo-JUL26'!$B$9:$CQ$307,AE$1,0),0)*$G553</f>
        <v>0</v>
      </c>
      <c r="AF553" s="36">
        <f>IF($B553="P",VLOOKUP($E553,'[2]Costeo-JUL26'!$B$9:$CQ$307,AF$1,0),0)*$G553</f>
        <v>0</v>
      </c>
      <c r="AG553" s="35">
        <f>IF($B553="P",VLOOKUP($E553,'[2]Costeo-JUL26'!$B$9:$CQ$307,AG$1,0),0)</f>
        <v>0</v>
      </c>
      <c r="AH553" s="36">
        <f t="shared" si="260"/>
        <v>0</v>
      </c>
      <c r="AI553" s="36">
        <f t="shared" si="261"/>
        <v>0</v>
      </c>
      <c r="AJ553" s="34">
        <f>IF($B553="P",VLOOKUP($E553,'[2]Costeo-JUL26'!$B$9:$CQ$307,AJ$1,0),0)</f>
        <v>0</v>
      </c>
      <c r="AK553" s="16">
        <f>IF($B553="P",VLOOKUP($E553,'[2]Costeo-JUL26'!$B$9:$CQ$307,AK$1,0),0)*$G553</f>
        <v>0</v>
      </c>
      <c r="AL553" s="36">
        <f>IF($B553="P",VLOOKUP($E553,'[2]Costeo-JUL26'!$B$9:$CQ$307,AL$1,0),0)*$G553</f>
        <v>0</v>
      </c>
      <c r="AM553" s="35">
        <f>IF($B553="P",VLOOKUP($E553,'[2]Costeo-JUL26'!$B$9:$CQ$307,AM$1,0),0)</f>
        <v>0</v>
      </c>
      <c r="AN553" s="36">
        <f t="shared" si="262"/>
        <v>0</v>
      </c>
      <c r="AO553" s="36">
        <f t="shared" si="263"/>
        <v>0</v>
      </c>
      <c r="AP553" s="34">
        <f>IF($B553="P",VLOOKUP($E553,'[2]Costeo-JUL26'!$B$9:$CQ$307,AP$1,0),0)</f>
        <v>0</v>
      </c>
      <c r="AQ553" s="16">
        <f>IF($B553="P",VLOOKUP($E553,'[2]Costeo-JUL26'!$B$9:$CQ$307,AQ$1,0),0)*$G553</f>
        <v>0</v>
      </c>
      <c r="AR553" s="36">
        <f>IF($B553="P",VLOOKUP($E553,'[2]Costeo-JUL26'!$B$9:$CQ$307,AR$1,0),0)*$G553</f>
        <v>0</v>
      </c>
      <c r="AS553" s="35">
        <f>IF($B553="P",VLOOKUP($E553,'[2]Costeo-JUL26'!$B$9:$CQ$307,AS$1,0),0)</f>
        <v>0</v>
      </c>
      <c r="AT553" s="36">
        <f t="shared" si="264"/>
        <v>0</v>
      </c>
      <c r="AU553" s="36">
        <f t="shared" si="265"/>
        <v>0</v>
      </c>
      <c r="AV553" s="34">
        <f>IF($B553="P",VLOOKUP($E553,'[2]Costeo-JUL26'!$B$9:$CQ$307,AV$1,0),0)</f>
        <v>0</v>
      </c>
      <c r="AW553" s="16">
        <f>IF($B553="P",VLOOKUP($E553,'[2]Costeo-JUL26'!$B$9:$CQ$307,AW$1,0),0)*$G553</f>
        <v>0</v>
      </c>
      <c r="AX553" s="36">
        <f>IF($B553="P",VLOOKUP($E553,'[2]Costeo-JUL26'!$B$9:$CQ$307,AX$1,0),0)*$G553</f>
        <v>0</v>
      </c>
      <c r="AY553" s="35">
        <f>IF($B553="P",VLOOKUP($E553,'[2]Costeo-JUL26'!$B$9:$CQ$307,AY$1,0),0)</f>
        <v>0</v>
      </c>
      <c r="AZ553" s="36">
        <f t="shared" si="266"/>
        <v>0</v>
      </c>
      <c r="BA553" s="36">
        <f t="shared" si="267"/>
        <v>0</v>
      </c>
      <c r="BB553" s="34">
        <f>IF($B553="P",VLOOKUP($E553,'[2]Costeo-JUL26'!$B$9:$CQ$307,BB$1,0),0)</f>
        <v>0</v>
      </c>
      <c r="BC553" s="16">
        <f>IF($B553="P",VLOOKUP($E553,'[2]Costeo-JUL26'!$B$9:$CQ$307,BC$1,0),0)*$G553</f>
        <v>0</v>
      </c>
      <c r="BD553" s="36">
        <f>IF($B553="P",VLOOKUP($E553,'[2]Costeo-JUL26'!$B$9:$CQ$307,BD$1,0),0)*$G553</f>
        <v>0</v>
      </c>
      <c r="BE553" s="35">
        <f>IF($B553="P",VLOOKUP($E553,'[2]Costeo-JUL26'!$B$9:$CQ$307,BE$1,0),0)</f>
        <v>0</v>
      </c>
      <c r="BF553" s="36">
        <f t="shared" si="268"/>
        <v>0</v>
      </c>
      <c r="BG553" s="36">
        <f t="shared" si="269"/>
        <v>0</v>
      </c>
      <c r="BH553" s="34">
        <f>IF($B553="P",VLOOKUP($E553,'[2]Costeo-JUL26'!$B$9:$CQ$307,BH$1,0),0)</f>
        <v>0</v>
      </c>
      <c r="BI553" s="16">
        <f>IF($B553="P",VLOOKUP($E553,'[2]Costeo-JUL26'!$B$9:$CQ$307,BI$1,0),0)*$G553</f>
        <v>0</v>
      </c>
      <c r="BJ553" s="36">
        <f>IF($B553="P",VLOOKUP($E553,'[2]Costeo-JUL26'!$B$9:$CQ$307,BJ$1,0),0)*$G553</f>
        <v>0</v>
      </c>
      <c r="BK553" s="35">
        <f>IF(BH553=910319,0,IF($B553="P",VLOOKUP($E553,'[2]Costeo-JUL26'!$B$9:$CQ$307,BK$1,0),0))</f>
        <v>0</v>
      </c>
      <c r="BL553" s="36">
        <f t="shared" si="270"/>
        <v>0</v>
      </c>
      <c r="BM553" s="36">
        <f t="shared" si="271"/>
        <v>0</v>
      </c>
      <c r="BN553" s="34">
        <f>IF($B553="P",VLOOKUP($E553,'[2]Costeo-JUL26'!$B$9:$CQ$307,BN$1,0),0)</f>
        <v>0</v>
      </c>
      <c r="BO553" s="16">
        <f>IF($B553="P",VLOOKUP($E553,'[2]Costeo-JUL26'!$B$9:$CQ$307,BO$1,0),0)*$G553</f>
        <v>0</v>
      </c>
      <c r="BP553" s="36">
        <f>IF($B553="P",VLOOKUP($E553,'[2]Costeo-JUL26'!$B$9:$CQ$307,BP$1,0),0)*$G553</f>
        <v>0</v>
      </c>
      <c r="BQ553" s="35">
        <f>IF($B553="P",VLOOKUP($E553,'[2]Costeo-JUL26'!$B$9:$CQ$307,BQ$1,0),0)</f>
        <v>0</v>
      </c>
      <c r="BR553" s="36">
        <f t="shared" si="272"/>
        <v>0</v>
      </c>
      <c r="BS553" s="36">
        <f t="shared" si="273"/>
        <v>0</v>
      </c>
      <c r="BT553" s="34">
        <f>IF($B553="P",VLOOKUP($E553,'[2]Costeo-JUL26'!$B$9:$CQ$307,BT$1,0),0)</f>
        <v>0</v>
      </c>
      <c r="BU553" s="16">
        <f>IF($B553="P",VLOOKUP($E553,'[2]Costeo-JUL26'!$B$9:$CQ$307,BU$1,0),0)*$G553</f>
        <v>0</v>
      </c>
      <c r="BV553" s="36">
        <f>IF($B553="P",VLOOKUP($E553,'[2]Costeo-JUL26'!$B$9:$CQ$307,BV$1,0),0)*$G553</f>
        <v>0</v>
      </c>
      <c r="BW553" s="35">
        <f>IF($B553="P",VLOOKUP($E553,'[2]Costeo-JUL26'!$B$9:$CQ$307,BW$1,0),0)</f>
        <v>0</v>
      </c>
      <c r="BX553" s="36">
        <f t="shared" si="274"/>
        <v>0</v>
      </c>
      <c r="BY553" s="36">
        <f t="shared" si="275"/>
        <v>0</v>
      </c>
      <c r="BZ553" s="34">
        <f>IF($B553="P",VLOOKUP($E553,'[2]Costeo-JUL26'!$B$9:$CQ$307,BZ$1,0),0)</f>
        <v>0</v>
      </c>
      <c r="CA553" s="16">
        <f>IF($B553="P",VLOOKUP($E553,'[2]Costeo-JUL26'!$B$9:$CQ$307,CA$1,0),0)*$G553</f>
        <v>0</v>
      </c>
      <c r="CB553" s="36">
        <f>IF($B553="P",VLOOKUP($E553,'[2]Costeo-JUL26'!$B$9:$CQ$307,CB$1,0),0)*$G553</f>
        <v>0</v>
      </c>
      <c r="CC553" s="35">
        <f>IF($B553="P",VLOOKUP($E553,'[2]Costeo-JUL26'!$B$9:$CQ$307,CC$1,0),0)</f>
        <v>0</v>
      </c>
      <c r="CD553" s="36">
        <f t="shared" si="276"/>
        <v>0</v>
      </c>
      <c r="CE553" s="36">
        <f t="shared" si="277"/>
        <v>0</v>
      </c>
      <c r="CF553" s="37">
        <f t="shared" si="249"/>
        <v>0</v>
      </c>
      <c r="CG553" s="36">
        <f>IF($B553="r",VLOOKUP($E553,'[2]Costeo-JUL26'!$B$9:$CQ$307,CG$1,0),0)*$G553</f>
        <v>31458.28</v>
      </c>
      <c r="CH553" s="35">
        <f>VLOOKUP($E553,'[2]TEORICOS (05.26)'!$A$8:$T$251,CH$1,0)</f>
        <v>0.14000000000000001</v>
      </c>
      <c r="CI553" s="36">
        <f t="shared" si="278"/>
        <v>13151.456799999998</v>
      </c>
      <c r="CJ553" s="37">
        <f t="shared" si="279"/>
        <v>44609.736799999999</v>
      </c>
      <c r="CM553" s="16">
        <f>SUMIFS('[1]Ajuste Inventario'!$I:$I,'[1]Ajuste Inventario'!$B:$B,E553,'[1]Ajuste Inventario'!$S:$S,D553)*-1</f>
        <v>0</v>
      </c>
      <c r="CN553" s="36">
        <f t="shared" si="250"/>
        <v>0</v>
      </c>
      <c r="CP553" t="str">
        <f t="shared" si="251"/>
        <v>595Org.Vtas Lobos</v>
      </c>
      <c r="CQ553" s="10" t="e">
        <f t="shared" si="252"/>
        <v>#DIV/0!</v>
      </c>
    </row>
    <row r="554" spans="1:95" x14ac:dyDescent="0.25">
      <c r="A554" s="30">
        <v>46204</v>
      </c>
      <c r="B554" s="31" t="str">
        <f>VLOOKUP($E554,'[2]TEORICOS (05.26)'!$A$8:$T$251,B$1,0)</f>
        <v>P</v>
      </c>
      <c r="C554" s="32" t="str">
        <f>VLOOKUP($E554,'[2]TEORICOS (05.26)'!$A$8:$T$251,C$1,0)</f>
        <v>Sprite</v>
      </c>
      <c r="D554" t="s">
        <v>226</v>
      </c>
      <c r="E554">
        <v>625</v>
      </c>
      <c r="F554" t="s">
        <v>197</v>
      </c>
      <c r="G554" s="16">
        <v>42</v>
      </c>
      <c r="H554" s="16">
        <v>88.745999999999995</v>
      </c>
      <c r="I554" s="33">
        <v>716299.97999999952</v>
      </c>
      <c r="J554" s="33">
        <v>713898.51999999955</v>
      </c>
      <c r="K554" s="34">
        <f>IF($B554="P",VLOOKUP($E554,'[2]Costeo-JUL26'!$B$9:$CQ$307,K$1,0),0)</f>
        <v>933147</v>
      </c>
      <c r="L554" s="35">
        <f>VLOOKUP($E554,'[2]TEORICOS (05.26)'!$A$8:$T$251,L$1,0)</f>
        <v>0.25119999999999998</v>
      </c>
      <c r="M554" s="36">
        <f t="shared" si="253"/>
        <v>179331.30822399986</v>
      </c>
      <c r="N554" s="35">
        <f>IF($B554="P",VLOOKUP($E554,'[2]Costeo-JUL26'!$B$9:$CQ$307,N$1,0),0)</f>
        <v>5.0000000000000001E-3</v>
      </c>
      <c r="O554" s="36">
        <f t="shared" si="254"/>
        <v>896.65654111999936</v>
      </c>
      <c r="P554" s="36">
        <f>IF($B554="P",VLOOKUP($E554,'[2]Costeo-JUL26'!$B$9:$CQ$307,P$1,0),0)*H554</f>
        <v>0</v>
      </c>
      <c r="Q554" s="36">
        <f t="shared" si="255"/>
        <v>180227.96476511986</v>
      </c>
      <c r="R554" s="34">
        <f>IF($B554="P",VLOOKUP($E554,'[2]Costeo-JUL26'!$B$9:$CQ$307,R$1,0),0)</f>
        <v>902332</v>
      </c>
      <c r="S554" s="16">
        <f>IF($B554="P",VLOOKUP($E554,'[2]Costeo-JUL26'!$B$9:$CQ$307,S$1,0),0)*$G554</f>
        <v>48.333600000000004</v>
      </c>
      <c r="T554" s="36">
        <f>IF($B554="P",VLOOKUP($E554,'[2]Costeo-JUL26'!$B$9:$CQ$307,T$1,0),0)*$G554</f>
        <v>33715.290918646737</v>
      </c>
      <c r="U554" s="35">
        <f>IF($B554="P",VLOOKUP($E554,'[2]Costeo-JUL26'!$B$9:$CQ$307,U$1,0),0)</f>
        <v>1.4999999999999999E-2</v>
      </c>
      <c r="V554" s="36">
        <f t="shared" si="256"/>
        <v>505.72936377970103</v>
      </c>
      <c r="W554" s="36">
        <f t="shared" si="257"/>
        <v>34221.020282426434</v>
      </c>
      <c r="X554" s="34">
        <f>IF($B554="P",VLOOKUP($E554,'[2]Costeo-JUL26'!$B$9:$CQ$307,X$1,0),0)</f>
        <v>902338</v>
      </c>
      <c r="Y554" s="16">
        <f>IF($B554="P",VLOOKUP($E554,'[2]Costeo-JUL26'!$B$9:$CQ$307,Y$1,0),0)*$G554</f>
        <v>3.9916800000000001</v>
      </c>
      <c r="Z554" s="36">
        <f>IF($B554="P",VLOOKUP($E554,'[2]Costeo-JUL26'!$B$9:$CQ$307,Z$1,0),0)*$G554</f>
        <v>1128.6076032000001</v>
      </c>
      <c r="AA554" s="35">
        <f>IF($B554="P",VLOOKUP($E554,'[2]Costeo-JUL26'!$B$9:$CQ$307,AA$1,0),0)</f>
        <v>0.45</v>
      </c>
      <c r="AB554" s="36">
        <f t="shared" si="258"/>
        <v>507.87342144000007</v>
      </c>
      <c r="AC554" s="36">
        <f t="shared" si="259"/>
        <v>1636.4810246400002</v>
      </c>
      <c r="AD554" s="34">
        <f>IF($B554="P",VLOOKUP($E554,'[2]Costeo-JUL26'!$B$9:$CQ$307,AD$1,0),0)</f>
        <v>933139</v>
      </c>
      <c r="AE554" s="16">
        <f>IF($B554="P",VLOOKUP($E554,'[2]Costeo-JUL26'!$B$9:$CQ$307,AE$1,0),0)*$G554</f>
        <v>504</v>
      </c>
      <c r="AF554" s="36">
        <f>IF($B554="P",VLOOKUP($E554,'[2]Costeo-JUL26'!$B$9:$CQ$307,AF$1,0),0)*$G554</f>
        <v>5462.6140800000003</v>
      </c>
      <c r="AG554" s="35">
        <f>IF($B554="P",VLOOKUP($E554,'[2]Costeo-JUL26'!$B$9:$CQ$307,AG$1,0),0)</f>
        <v>6.0000000000000001E-3</v>
      </c>
      <c r="AH554" s="36">
        <f t="shared" si="260"/>
        <v>32.775684480000002</v>
      </c>
      <c r="AI554" s="36">
        <f t="shared" si="261"/>
        <v>5495.3897644799999</v>
      </c>
      <c r="AJ554" s="34">
        <f>IF($B554="P",VLOOKUP($E554,'[2]Costeo-JUL26'!$B$9:$CQ$307,AJ$1,0),0)</f>
        <v>935187</v>
      </c>
      <c r="AK554" s="16">
        <f>IF($B554="P",VLOOKUP($E554,'[2]Costeo-JUL26'!$B$9:$CQ$307,AK$1,0),0)*$G554</f>
        <v>504</v>
      </c>
      <c r="AL554" s="36">
        <f>IF($B554="P",VLOOKUP($E554,'[2]Costeo-JUL26'!$B$9:$CQ$307,AL$1,0),0)*$G554</f>
        <v>11450.406240000002</v>
      </c>
      <c r="AM554" s="35">
        <f>IF($B554="P",VLOOKUP($E554,'[2]Costeo-JUL26'!$B$9:$CQ$307,AM$1,0),0)</f>
        <v>1.7999999999999999E-2</v>
      </c>
      <c r="AN554" s="36">
        <f t="shared" si="262"/>
        <v>206.10731232000003</v>
      </c>
      <c r="AO554" s="36">
        <f t="shared" si="263"/>
        <v>11656.513552320002</v>
      </c>
      <c r="AP554" s="34">
        <f>IF($B554="P",VLOOKUP($E554,'[2]Costeo-JUL26'!$B$9:$CQ$307,AP$1,0),0)</f>
        <v>0</v>
      </c>
      <c r="AQ554" s="16">
        <f>IF($B554="P",VLOOKUP($E554,'[2]Costeo-JUL26'!$B$9:$CQ$307,AQ$1,0),0)*$G554</f>
        <v>0</v>
      </c>
      <c r="AR554" s="36">
        <f>IF($B554="P",VLOOKUP($E554,'[2]Costeo-JUL26'!$B$9:$CQ$307,AR$1,0),0)*$G554</f>
        <v>0</v>
      </c>
      <c r="AS554" s="35">
        <f>IF($B554="P",VLOOKUP($E554,'[2]Costeo-JUL26'!$B$9:$CQ$307,AS$1,0),0)</f>
        <v>0</v>
      </c>
      <c r="AT554" s="36">
        <f t="shared" si="264"/>
        <v>0</v>
      </c>
      <c r="AU554" s="36">
        <f t="shared" si="265"/>
        <v>0</v>
      </c>
      <c r="AV554" s="34">
        <f>IF($B554="P",VLOOKUP($E554,'[2]Costeo-JUL26'!$B$9:$CQ$307,AV$1,0),0)</f>
        <v>0</v>
      </c>
      <c r="AW554" s="16">
        <f>IF($B554="P",VLOOKUP($E554,'[2]Costeo-JUL26'!$B$9:$CQ$307,AW$1,0),0)*$G554</f>
        <v>0</v>
      </c>
      <c r="AX554" s="36">
        <f>IF($B554="P",VLOOKUP($E554,'[2]Costeo-JUL26'!$B$9:$CQ$307,AX$1,0),0)*$G554</f>
        <v>0</v>
      </c>
      <c r="AY554" s="35">
        <f>IF($B554="P",VLOOKUP($E554,'[2]Costeo-JUL26'!$B$9:$CQ$307,AY$1,0),0)</f>
        <v>0</v>
      </c>
      <c r="AZ554" s="36">
        <f t="shared" si="266"/>
        <v>0</v>
      </c>
      <c r="BA554" s="36">
        <f t="shared" si="267"/>
        <v>0</v>
      </c>
      <c r="BB554" s="34">
        <f>IF($B554="P",VLOOKUP($E554,'[2]Costeo-JUL26'!$B$9:$CQ$307,BB$1,0),0)</f>
        <v>0</v>
      </c>
      <c r="BC554" s="16">
        <f>IF($B554="P",VLOOKUP($E554,'[2]Costeo-JUL26'!$B$9:$CQ$307,BC$1,0),0)*$G554</f>
        <v>0</v>
      </c>
      <c r="BD554" s="36">
        <f>IF($B554="P",VLOOKUP($E554,'[2]Costeo-JUL26'!$B$9:$CQ$307,BD$1,0),0)*$G554</f>
        <v>0</v>
      </c>
      <c r="BE554" s="35">
        <f>IF($B554="P",VLOOKUP($E554,'[2]Costeo-JUL26'!$B$9:$CQ$307,BE$1,0),0)</f>
        <v>0</v>
      </c>
      <c r="BF554" s="36">
        <f t="shared" si="268"/>
        <v>0</v>
      </c>
      <c r="BG554" s="36">
        <f t="shared" si="269"/>
        <v>0</v>
      </c>
      <c r="BH554" s="34">
        <f>IF($B554="P",VLOOKUP($E554,'[2]Costeo-JUL26'!$B$9:$CQ$307,BH$1,0),0)</f>
        <v>0</v>
      </c>
      <c r="BI554" s="16">
        <f>IF($B554="P",VLOOKUP($E554,'[2]Costeo-JUL26'!$B$9:$CQ$307,BI$1,0),0)*$G554</f>
        <v>0</v>
      </c>
      <c r="BJ554" s="36">
        <f>IF($B554="P",VLOOKUP($E554,'[2]Costeo-JUL26'!$B$9:$CQ$307,BJ$1,0),0)*$G554</f>
        <v>0</v>
      </c>
      <c r="BK554" s="35">
        <f>IF(BH554=910319,0,IF($B554="P",VLOOKUP($E554,'[2]Costeo-JUL26'!$B$9:$CQ$307,BK$1,0),0))</f>
        <v>0</v>
      </c>
      <c r="BL554" s="36">
        <f t="shared" si="270"/>
        <v>0</v>
      </c>
      <c r="BM554" s="36">
        <f t="shared" si="271"/>
        <v>0</v>
      </c>
      <c r="BN554" s="34">
        <f>IF($B554="P",VLOOKUP($E554,'[2]Costeo-JUL26'!$B$9:$CQ$307,BN$1,0),0)</f>
        <v>0</v>
      </c>
      <c r="BO554" s="16">
        <f>IF($B554="P",VLOOKUP($E554,'[2]Costeo-JUL26'!$B$9:$CQ$307,BO$1,0),0)*$G554</f>
        <v>0</v>
      </c>
      <c r="BP554" s="36">
        <f>IF($B554="P",VLOOKUP($E554,'[2]Costeo-JUL26'!$B$9:$CQ$307,BP$1,0),0)*$G554</f>
        <v>0</v>
      </c>
      <c r="BQ554" s="35">
        <f>IF($B554="P",VLOOKUP($E554,'[2]Costeo-JUL26'!$B$9:$CQ$307,BQ$1,0),0)</f>
        <v>0</v>
      </c>
      <c r="BR554" s="36">
        <f t="shared" si="272"/>
        <v>0</v>
      </c>
      <c r="BS554" s="36">
        <f t="shared" si="273"/>
        <v>0</v>
      </c>
      <c r="BT554" s="34">
        <f>IF($B554="P",VLOOKUP($E554,'[2]Costeo-JUL26'!$B$9:$CQ$307,BT$1,0),0)</f>
        <v>0</v>
      </c>
      <c r="BU554" s="16">
        <f>IF($B554="P",VLOOKUP($E554,'[2]Costeo-JUL26'!$B$9:$CQ$307,BU$1,0),0)*$G554</f>
        <v>0</v>
      </c>
      <c r="BV554" s="36">
        <f>IF($B554="P",VLOOKUP($E554,'[2]Costeo-JUL26'!$B$9:$CQ$307,BV$1,0),0)*$G554</f>
        <v>0</v>
      </c>
      <c r="BW554" s="35">
        <f>IF($B554="P",VLOOKUP($E554,'[2]Costeo-JUL26'!$B$9:$CQ$307,BW$1,0),0)</f>
        <v>0</v>
      </c>
      <c r="BX554" s="36">
        <f t="shared" si="274"/>
        <v>0</v>
      </c>
      <c r="BY554" s="36">
        <f t="shared" si="275"/>
        <v>0</v>
      </c>
      <c r="BZ554" s="34">
        <f>IF($B554="P",VLOOKUP($E554,'[2]Costeo-JUL26'!$B$9:$CQ$307,BZ$1,0),0)</f>
        <v>0</v>
      </c>
      <c r="CA554" s="16">
        <f>IF($B554="P",VLOOKUP($E554,'[2]Costeo-JUL26'!$B$9:$CQ$307,CA$1,0),0)*$G554</f>
        <v>0</v>
      </c>
      <c r="CB554" s="36">
        <f>IF($B554="P",VLOOKUP($E554,'[2]Costeo-JUL26'!$B$9:$CQ$307,CB$1,0),0)*$G554</f>
        <v>0</v>
      </c>
      <c r="CC554" s="35">
        <f>IF($B554="P",VLOOKUP($E554,'[2]Costeo-JUL26'!$B$9:$CQ$307,CC$1,0),0)</f>
        <v>0</v>
      </c>
      <c r="CD554" s="36">
        <f t="shared" si="276"/>
        <v>0</v>
      </c>
      <c r="CE554" s="36">
        <f t="shared" si="277"/>
        <v>0</v>
      </c>
      <c r="CF554" s="37">
        <f t="shared" si="249"/>
        <v>233237.36938898632</v>
      </c>
      <c r="CG554" s="36">
        <f>IF($B554="r",VLOOKUP($E554,'[2]Costeo-JUL26'!$B$9:$CQ$307,CG$1,0),0)*$G554</f>
        <v>0</v>
      </c>
      <c r="CH554" s="35">
        <f>VLOOKUP($E554,'[2]TEORICOS (05.26)'!$A$8:$T$251,CH$1,0)</f>
        <v>0</v>
      </c>
      <c r="CI554" s="36">
        <f t="shared" si="278"/>
        <v>0</v>
      </c>
      <c r="CJ554" s="37">
        <f t="shared" si="279"/>
        <v>0</v>
      </c>
      <c r="CM554" s="16">
        <f>SUMIFS('[1]Ajuste Inventario'!$I:$I,'[1]Ajuste Inventario'!$B:$B,E554,'[1]Ajuste Inventario'!$S:$S,D554)*-1</f>
        <v>0</v>
      </c>
      <c r="CN554" s="36">
        <f t="shared" si="250"/>
        <v>0</v>
      </c>
      <c r="CP554" t="str">
        <f t="shared" si="251"/>
        <v>625Org.Vtas Lobos</v>
      </c>
      <c r="CQ554" s="10" t="e">
        <f t="shared" si="252"/>
        <v>#DIV/0!</v>
      </c>
    </row>
    <row r="555" spans="1:95" x14ac:dyDescent="0.25">
      <c r="A555" s="30">
        <v>46204</v>
      </c>
      <c r="B555" s="31" t="str">
        <f>VLOOKUP($E555,'[2]TEORICOS (05.26)'!$A$8:$T$251,B$1,0)</f>
        <v>P</v>
      </c>
      <c r="C555" s="32" t="str">
        <f>VLOOKUP($E555,'[2]TEORICOS (05.26)'!$A$8:$T$251,C$1,0)</f>
        <v>Coca Cola</v>
      </c>
      <c r="D555" t="s">
        <v>226</v>
      </c>
      <c r="E555">
        <v>1125</v>
      </c>
      <c r="F555" t="s">
        <v>198</v>
      </c>
      <c r="G555" s="16">
        <v>23</v>
      </c>
      <c r="H555" s="16">
        <v>48.598999999999997</v>
      </c>
      <c r="I555" s="33">
        <v>379018.05000000005</v>
      </c>
      <c r="J555" s="33">
        <v>378619.03</v>
      </c>
      <c r="K555" s="34">
        <f>IF($B555="P",VLOOKUP($E555,'[2]Costeo-JUL26'!$B$9:$CQ$307,K$1,0),0)</f>
        <v>915254</v>
      </c>
      <c r="L555" s="35">
        <f>VLOOKUP($E555,'[2]TEORICOS (05.26)'!$A$8:$T$251,L$1,0)</f>
        <v>0.23499999999999999</v>
      </c>
      <c r="M555" s="36">
        <f t="shared" si="253"/>
        <v>88975.472049999997</v>
      </c>
      <c r="N555" s="35">
        <f>IF($B555="P",VLOOKUP($E555,'[2]Costeo-JUL26'!$B$9:$CQ$307,N$1,0),0)</f>
        <v>5.0000000000000001E-3</v>
      </c>
      <c r="O555" s="36">
        <f t="shared" si="254"/>
        <v>444.87736024999998</v>
      </c>
      <c r="P555" s="36">
        <f>IF($B555="P",VLOOKUP($E555,'[2]Costeo-JUL26'!$B$9:$CQ$307,P$1,0),0)*H555</f>
        <v>0</v>
      </c>
      <c r="Q555" s="36">
        <f t="shared" si="255"/>
        <v>89420.349410249997</v>
      </c>
      <c r="R555" s="34">
        <f>IF($B555="P",VLOOKUP($E555,'[2]Costeo-JUL26'!$B$9:$CQ$307,R$1,0),0)</f>
        <v>0</v>
      </c>
      <c r="S555" s="16">
        <f>IF($B555="P",VLOOKUP($E555,'[2]Costeo-JUL26'!$B$9:$CQ$307,S$1,0),0)*$G555</f>
        <v>0</v>
      </c>
      <c r="T555" s="36">
        <f>IF($B555="P",VLOOKUP($E555,'[2]Costeo-JUL26'!$B$9:$CQ$307,T$1,0),0)*$G555</f>
        <v>0</v>
      </c>
      <c r="U555" s="35">
        <f>IF($B555="P",VLOOKUP($E555,'[2]Costeo-JUL26'!$B$9:$CQ$307,U$1,0),0)</f>
        <v>0</v>
      </c>
      <c r="V555" s="36">
        <f t="shared" si="256"/>
        <v>0</v>
      </c>
      <c r="W555" s="36">
        <f t="shared" si="257"/>
        <v>0</v>
      </c>
      <c r="X555" s="34">
        <f>IF($B555="P",VLOOKUP($E555,'[2]Costeo-JUL26'!$B$9:$CQ$307,X$1,0),0)</f>
        <v>902338</v>
      </c>
      <c r="Y555" s="16">
        <f>IF($B555="P",VLOOKUP($E555,'[2]Costeo-JUL26'!$B$9:$CQ$307,Y$1,0),0)*$G555</f>
        <v>2.404512</v>
      </c>
      <c r="Z555" s="36">
        <f>IF($B555="P",VLOOKUP($E555,'[2]Costeo-JUL26'!$B$9:$CQ$307,Z$1,0),0)*$G555</f>
        <v>679.85172288000001</v>
      </c>
      <c r="AA555" s="35">
        <f>IF($B555="P",VLOOKUP($E555,'[2]Costeo-JUL26'!$B$9:$CQ$307,AA$1,0),0)</f>
        <v>0.45</v>
      </c>
      <c r="AB555" s="36">
        <f t="shared" si="258"/>
        <v>305.93327529600003</v>
      </c>
      <c r="AC555" s="36">
        <f t="shared" si="259"/>
        <v>985.78499817600004</v>
      </c>
      <c r="AD555" s="34">
        <f>IF($B555="P",VLOOKUP($E555,'[2]Costeo-JUL26'!$B$9:$CQ$307,AD$1,0),0)</f>
        <v>933139</v>
      </c>
      <c r="AE555" s="16">
        <f>IF($B555="P",VLOOKUP($E555,'[2]Costeo-JUL26'!$B$9:$CQ$307,AE$1,0),0)*$G555</f>
        <v>276</v>
      </c>
      <c r="AF555" s="36">
        <f>IF($B555="P",VLOOKUP($E555,'[2]Costeo-JUL26'!$B$9:$CQ$307,AF$1,0),0)*$G555</f>
        <v>2991.4315200000001</v>
      </c>
      <c r="AG555" s="35">
        <f>IF($B555="P",VLOOKUP($E555,'[2]Costeo-JUL26'!$B$9:$CQ$307,AG$1,0),0)</f>
        <v>6.0000000000000001E-3</v>
      </c>
      <c r="AH555" s="36">
        <f t="shared" si="260"/>
        <v>17.948589120000001</v>
      </c>
      <c r="AI555" s="36">
        <f t="shared" si="261"/>
        <v>3009.3801091200003</v>
      </c>
      <c r="AJ555" s="34">
        <f>IF($B555="P",VLOOKUP($E555,'[2]Costeo-JUL26'!$B$9:$CQ$307,AJ$1,0),0)</f>
        <v>935186</v>
      </c>
      <c r="AK555" s="16">
        <f>IF($B555="P",VLOOKUP($E555,'[2]Costeo-JUL26'!$B$9:$CQ$307,AK$1,0),0)*$G555</f>
        <v>276</v>
      </c>
      <c r="AL555" s="36">
        <f>IF($B555="P",VLOOKUP($E555,'[2]Costeo-JUL26'!$B$9:$CQ$307,AL$1,0),0)*$G555</f>
        <v>6270.4605600000014</v>
      </c>
      <c r="AM555" s="35">
        <f>IF($B555="P",VLOOKUP($E555,'[2]Costeo-JUL26'!$B$9:$CQ$307,AM$1,0),0)</f>
        <v>1.7999999999999999E-2</v>
      </c>
      <c r="AN555" s="36">
        <f t="shared" si="262"/>
        <v>112.86829008000002</v>
      </c>
      <c r="AO555" s="36">
        <f t="shared" si="263"/>
        <v>6383.3288500800018</v>
      </c>
      <c r="AP555" s="34">
        <f>IF($B555="P",VLOOKUP($E555,'[2]Costeo-JUL26'!$B$9:$CQ$307,AP$1,0),0)</f>
        <v>0</v>
      </c>
      <c r="AQ555" s="16">
        <f>IF($B555="P",VLOOKUP($E555,'[2]Costeo-JUL26'!$B$9:$CQ$307,AQ$1,0),0)*$G555</f>
        <v>0</v>
      </c>
      <c r="AR555" s="36">
        <f>IF($B555="P",VLOOKUP($E555,'[2]Costeo-JUL26'!$B$9:$CQ$307,AR$1,0),0)*$G555</f>
        <v>0</v>
      </c>
      <c r="AS555" s="35">
        <f>IF($B555="P",VLOOKUP($E555,'[2]Costeo-JUL26'!$B$9:$CQ$307,AS$1,0),0)</f>
        <v>0</v>
      </c>
      <c r="AT555" s="36">
        <f t="shared" si="264"/>
        <v>0</v>
      </c>
      <c r="AU555" s="36">
        <f t="shared" si="265"/>
        <v>0</v>
      </c>
      <c r="AV555" s="34">
        <f>IF($B555="P",VLOOKUP($E555,'[2]Costeo-JUL26'!$B$9:$CQ$307,AV$1,0),0)</f>
        <v>0</v>
      </c>
      <c r="AW555" s="16">
        <f>IF($B555="P",VLOOKUP($E555,'[2]Costeo-JUL26'!$B$9:$CQ$307,AW$1,0),0)*$G555</f>
        <v>0</v>
      </c>
      <c r="AX555" s="36">
        <f>IF($B555="P",VLOOKUP($E555,'[2]Costeo-JUL26'!$B$9:$CQ$307,AX$1,0),0)*$G555</f>
        <v>0</v>
      </c>
      <c r="AY555" s="35">
        <f>IF($B555="P",VLOOKUP($E555,'[2]Costeo-JUL26'!$B$9:$CQ$307,AY$1,0),0)</f>
        <v>0</v>
      </c>
      <c r="AZ555" s="36">
        <f t="shared" si="266"/>
        <v>0</v>
      </c>
      <c r="BA555" s="36">
        <f t="shared" si="267"/>
        <v>0</v>
      </c>
      <c r="BB555" s="34">
        <f>IF($B555="P",VLOOKUP($E555,'[2]Costeo-JUL26'!$B$9:$CQ$307,BB$1,0),0)</f>
        <v>0</v>
      </c>
      <c r="BC555" s="16">
        <f>IF($B555="P",VLOOKUP($E555,'[2]Costeo-JUL26'!$B$9:$CQ$307,BC$1,0),0)*$G555</f>
        <v>0</v>
      </c>
      <c r="BD555" s="36">
        <f>IF($B555="P",VLOOKUP($E555,'[2]Costeo-JUL26'!$B$9:$CQ$307,BD$1,0),0)*$G555</f>
        <v>0</v>
      </c>
      <c r="BE555" s="35">
        <f>IF($B555="P",VLOOKUP($E555,'[2]Costeo-JUL26'!$B$9:$CQ$307,BE$1,0),0)</f>
        <v>0</v>
      </c>
      <c r="BF555" s="36">
        <f t="shared" si="268"/>
        <v>0</v>
      </c>
      <c r="BG555" s="36">
        <f t="shared" si="269"/>
        <v>0</v>
      </c>
      <c r="BH555" s="34">
        <f>IF($B555="P",VLOOKUP($E555,'[2]Costeo-JUL26'!$B$9:$CQ$307,BH$1,0),0)</f>
        <v>0</v>
      </c>
      <c r="BI555" s="16">
        <f>IF($B555="P",VLOOKUP($E555,'[2]Costeo-JUL26'!$B$9:$CQ$307,BI$1,0),0)*$G555</f>
        <v>0</v>
      </c>
      <c r="BJ555" s="36">
        <f>IF($B555="P",VLOOKUP($E555,'[2]Costeo-JUL26'!$B$9:$CQ$307,BJ$1,0),0)*$G555</f>
        <v>0</v>
      </c>
      <c r="BK555" s="35">
        <f>IF(BH555=910319,0,IF($B555="P",VLOOKUP($E555,'[2]Costeo-JUL26'!$B$9:$CQ$307,BK$1,0),0))</f>
        <v>0</v>
      </c>
      <c r="BL555" s="36">
        <f t="shared" si="270"/>
        <v>0</v>
      </c>
      <c r="BM555" s="36">
        <f t="shared" si="271"/>
        <v>0</v>
      </c>
      <c r="BN555" s="34">
        <f>IF($B555="P",VLOOKUP($E555,'[2]Costeo-JUL26'!$B$9:$CQ$307,BN$1,0),0)</f>
        <v>0</v>
      </c>
      <c r="BO555" s="16">
        <f>IF($B555="P",VLOOKUP($E555,'[2]Costeo-JUL26'!$B$9:$CQ$307,BO$1,0),0)*$G555</f>
        <v>0</v>
      </c>
      <c r="BP555" s="36">
        <f>IF($B555="P",VLOOKUP($E555,'[2]Costeo-JUL26'!$B$9:$CQ$307,BP$1,0),0)*$G555</f>
        <v>0</v>
      </c>
      <c r="BQ555" s="35">
        <f>IF($B555="P",VLOOKUP($E555,'[2]Costeo-JUL26'!$B$9:$CQ$307,BQ$1,0),0)</f>
        <v>0</v>
      </c>
      <c r="BR555" s="36">
        <f t="shared" si="272"/>
        <v>0</v>
      </c>
      <c r="BS555" s="36">
        <f t="shared" si="273"/>
        <v>0</v>
      </c>
      <c r="BT555" s="34">
        <f>IF($B555="P",VLOOKUP($E555,'[2]Costeo-JUL26'!$B$9:$CQ$307,BT$1,0),0)</f>
        <v>0</v>
      </c>
      <c r="BU555" s="16">
        <f>IF($B555="P",VLOOKUP($E555,'[2]Costeo-JUL26'!$B$9:$CQ$307,BU$1,0),0)*$G555</f>
        <v>0</v>
      </c>
      <c r="BV555" s="36">
        <f>IF($B555="P",VLOOKUP($E555,'[2]Costeo-JUL26'!$B$9:$CQ$307,BV$1,0),0)*$G555</f>
        <v>0</v>
      </c>
      <c r="BW555" s="35">
        <f>IF($B555="P",VLOOKUP($E555,'[2]Costeo-JUL26'!$B$9:$CQ$307,BW$1,0),0)</f>
        <v>0</v>
      </c>
      <c r="BX555" s="36">
        <f t="shared" si="274"/>
        <v>0</v>
      </c>
      <c r="BY555" s="36">
        <f t="shared" si="275"/>
        <v>0</v>
      </c>
      <c r="BZ555" s="34">
        <f>IF($B555="P",VLOOKUP($E555,'[2]Costeo-JUL26'!$B$9:$CQ$307,BZ$1,0),0)</f>
        <v>0</v>
      </c>
      <c r="CA555" s="16">
        <f>IF($B555="P",VLOOKUP($E555,'[2]Costeo-JUL26'!$B$9:$CQ$307,CA$1,0),0)*$G555</f>
        <v>0</v>
      </c>
      <c r="CB555" s="36">
        <f>IF($B555="P",VLOOKUP($E555,'[2]Costeo-JUL26'!$B$9:$CQ$307,CB$1,0),0)*$G555</f>
        <v>0</v>
      </c>
      <c r="CC555" s="35">
        <f>IF($B555="P",VLOOKUP($E555,'[2]Costeo-JUL26'!$B$9:$CQ$307,CC$1,0),0)</f>
        <v>0</v>
      </c>
      <c r="CD555" s="36">
        <f t="shared" si="276"/>
        <v>0</v>
      </c>
      <c r="CE555" s="36">
        <f t="shared" si="277"/>
        <v>0</v>
      </c>
      <c r="CF555" s="37">
        <f t="shared" si="249"/>
        <v>99798.843367625988</v>
      </c>
      <c r="CG555" s="36">
        <f>IF($B555="r",VLOOKUP($E555,'[2]Costeo-JUL26'!$B$9:$CQ$307,CG$1,0),0)*$G555</f>
        <v>0</v>
      </c>
      <c r="CH555" s="35">
        <f>VLOOKUP($E555,'[2]TEORICOS (05.26)'!$A$8:$T$251,CH$1,0)</f>
        <v>0</v>
      </c>
      <c r="CI555" s="36">
        <f t="shared" si="278"/>
        <v>0</v>
      </c>
      <c r="CJ555" s="37">
        <f t="shared" si="279"/>
        <v>0</v>
      </c>
      <c r="CM555" s="16">
        <f>SUMIFS('[1]Ajuste Inventario'!$I:$I,'[1]Ajuste Inventario'!$B:$B,E555,'[1]Ajuste Inventario'!$S:$S,D555)*-1</f>
        <v>8.3333333333333329E-2</v>
      </c>
      <c r="CN555" s="36">
        <f t="shared" si="250"/>
        <v>361.59001220154346</v>
      </c>
      <c r="CP555" t="str">
        <f t="shared" si="251"/>
        <v>1125Org.Vtas Lobos</v>
      </c>
      <c r="CQ555" s="10">
        <f t="shared" si="252"/>
        <v>4339.0801464185215</v>
      </c>
    </row>
    <row r="556" spans="1:95" x14ac:dyDescent="0.25">
      <c r="A556" s="30">
        <v>46204</v>
      </c>
      <c r="B556" s="31" t="str">
        <f>VLOOKUP($E556,'[2]TEORICOS (05.26)'!$A$8:$T$251,B$1,0)</f>
        <v>R</v>
      </c>
      <c r="C556" s="32" t="str">
        <f>VLOOKUP($E556,'[2]TEORICOS (05.26)'!$A$8:$T$251,C$1,0)</f>
        <v>Schweppes</v>
      </c>
      <c r="D556" t="s">
        <v>226</v>
      </c>
      <c r="E556">
        <v>2218</v>
      </c>
      <c r="F556" t="s">
        <v>199</v>
      </c>
      <c r="G556" s="16">
        <v>5</v>
      </c>
      <c r="H556" s="16">
        <v>1.87</v>
      </c>
      <c r="I556" s="33">
        <v>36576.949999999997</v>
      </c>
      <c r="J556" s="33">
        <v>36361.58</v>
      </c>
      <c r="K556" s="34">
        <f>IF($B556="P",VLOOKUP($E556,'[2]Costeo-JUL26'!$B$9:$CQ$307,K$1,0),0)</f>
        <v>0</v>
      </c>
      <c r="L556" s="35">
        <f>VLOOKUP($E556,'[2]TEORICOS (05.26)'!$A$8:$T$251,L$1,0)</f>
        <v>0.23499999999999999</v>
      </c>
      <c r="M556" s="36">
        <f t="shared" si="253"/>
        <v>0</v>
      </c>
      <c r="N556" s="35">
        <f>IF($B556="P",VLOOKUP($E556,'[2]Costeo-JUL26'!$B$9:$CQ$307,N$1,0),0)</f>
        <v>0</v>
      </c>
      <c r="O556" s="36">
        <f t="shared" si="254"/>
        <v>0</v>
      </c>
      <c r="P556" s="36">
        <f>IF($B556="P",VLOOKUP($E556,'[2]Costeo-JUL26'!$B$9:$CQ$307,P$1,0),0)*H556</f>
        <v>0</v>
      </c>
      <c r="Q556" s="36">
        <f t="shared" si="255"/>
        <v>0</v>
      </c>
      <c r="R556" s="34">
        <f>IF($B556="P",VLOOKUP($E556,'[2]Costeo-JUL26'!$B$9:$CQ$307,R$1,0),0)</f>
        <v>0</v>
      </c>
      <c r="S556" s="16">
        <f>IF($B556="P",VLOOKUP($E556,'[2]Costeo-JUL26'!$B$9:$CQ$307,S$1,0),0)*$G556</f>
        <v>0</v>
      </c>
      <c r="T556" s="36">
        <f>IF($B556="P",VLOOKUP($E556,'[2]Costeo-JUL26'!$B$9:$CQ$307,T$1,0),0)*$G556</f>
        <v>0</v>
      </c>
      <c r="U556" s="35">
        <f>IF($B556="P",VLOOKUP($E556,'[2]Costeo-JUL26'!$B$9:$CQ$307,U$1,0),0)</f>
        <v>0</v>
      </c>
      <c r="V556" s="36">
        <f t="shared" si="256"/>
        <v>0</v>
      </c>
      <c r="W556" s="36">
        <f t="shared" si="257"/>
        <v>0</v>
      </c>
      <c r="X556" s="34">
        <f>IF($B556="P",VLOOKUP($E556,'[2]Costeo-JUL26'!$B$9:$CQ$307,X$1,0),0)</f>
        <v>0</v>
      </c>
      <c r="Y556" s="16">
        <f>IF($B556="P",VLOOKUP($E556,'[2]Costeo-JUL26'!$B$9:$CQ$307,Y$1,0),0)*$G556</f>
        <v>0</v>
      </c>
      <c r="Z556" s="36">
        <f>IF($B556="P",VLOOKUP($E556,'[2]Costeo-JUL26'!$B$9:$CQ$307,Z$1,0),0)*$G556</f>
        <v>0</v>
      </c>
      <c r="AA556" s="35">
        <f>IF($B556="P",VLOOKUP($E556,'[2]Costeo-JUL26'!$B$9:$CQ$307,AA$1,0),0)</f>
        <v>0</v>
      </c>
      <c r="AB556" s="36">
        <f t="shared" si="258"/>
        <v>0</v>
      </c>
      <c r="AC556" s="36">
        <f t="shared" si="259"/>
        <v>0</v>
      </c>
      <c r="AD556" s="34">
        <f>IF($B556="P",VLOOKUP($E556,'[2]Costeo-JUL26'!$B$9:$CQ$307,AD$1,0),0)</f>
        <v>0</v>
      </c>
      <c r="AE556" s="16">
        <f>IF($B556="P",VLOOKUP($E556,'[2]Costeo-JUL26'!$B$9:$CQ$307,AE$1,0),0)*$G556</f>
        <v>0</v>
      </c>
      <c r="AF556" s="36">
        <f>IF($B556="P",VLOOKUP($E556,'[2]Costeo-JUL26'!$B$9:$CQ$307,AF$1,0),0)*$G556</f>
        <v>0</v>
      </c>
      <c r="AG556" s="35">
        <f>IF($B556="P",VLOOKUP($E556,'[2]Costeo-JUL26'!$B$9:$CQ$307,AG$1,0),0)</f>
        <v>0</v>
      </c>
      <c r="AH556" s="36">
        <f t="shared" si="260"/>
        <v>0</v>
      </c>
      <c r="AI556" s="36">
        <f t="shared" si="261"/>
        <v>0</v>
      </c>
      <c r="AJ556" s="34">
        <f>IF($B556="P",VLOOKUP($E556,'[2]Costeo-JUL26'!$B$9:$CQ$307,AJ$1,0),0)</f>
        <v>0</v>
      </c>
      <c r="AK556" s="16">
        <f>IF($B556="P",VLOOKUP($E556,'[2]Costeo-JUL26'!$B$9:$CQ$307,AK$1,0),0)*$G556</f>
        <v>0</v>
      </c>
      <c r="AL556" s="36">
        <f>IF($B556="P",VLOOKUP($E556,'[2]Costeo-JUL26'!$B$9:$CQ$307,AL$1,0),0)*$G556</f>
        <v>0</v>
      </c>
      <c r="AM556" s="35">
        <f>IF($B556="P",VLOOKUP($E556,'[2]Costeo-JUL26'!$B$9:$CQ$307,AM$1,0),0)</f>
        <v>0</v>
      </c>
      <c r="AN556" s="36">
        <f t="shared" si="262"/>
        <v>0</v>
      </c>
      <c r="AO556" s="36">
        <f t="shared" si="263"/>
        <v>0</v>
      </c>
      <c r="AP556" s="34">
        <f>IF($B556="P",VLOOKUP($E556,'[2]Costeo-JUL26'!$B$9:$CQ$307,AP$1,0),0)</f>
        <v>0</v>
      </c>
      <c r="AQ556" s="16">
        <f>IF($B556="P",VLOOKUP($E556,'[2]Costeo-JUL26'!$B$9:$CQ$307,AQ$1,0),0)*$G556</f>
        <v>0</v>
      </c>
      <c r="AR556" s="36">
        <f>IF($B556="P",VLOOKUP($E556,'[2]Costeo-JUL26'!$B$9:$CQ$307,AR$1,0),0)*$G556</f>
        <v>0</v>
      </c>
      <c r="AS556" s="35">
        <f>IF($B556="P",VLOOKUP($E556,'[2]Costeo-JUL26'!$B$9:$CQ$307,AS$1,0),0)</f>
        <v>0</v>
      </c>
      <c r="AT556" s="36">
        <f t="shared" si="264"/>
        <v>0</v>
      </c>
      <c r="AU556" s="36">
        <f t="shared" si="265"/>
        <v>0</v>
      </c>
      <c r="AV556" s="34">
        <f>IF($B556="P",VLOOKUP($E556,'[2]Costeo-JUL26'!$B$9:$CQ$307,AV$1,0),0)</f>
        <v>0</v>
      </c>
      <c r="AW556" s="16">
        <f>IF($B556="P",VLOOKUP($E556,'[2]Costeo-JUL26'!$B$9:$CQ$307,AW$1,0),0)*$G556</f>
        <v>0</v>
      </c>
      <c r="AX556" s="36">
        <f>IF($B556="P",VLOOKUP($E556,'[2]Costeo-JUL26'!$B$9:$CQ$307,AX$1,0),0)*$G556</f>
        <v>0</v>
      </c>
      <c r="AY556" s="35">
        <f>IF($B556="P",VLOOKUP($E556,'[2]Costeo-JUL26'!$B$9:$CQ$307,AY$1,0),0)</f>
        <v>0</v>
      </c>
      <c r="AZ556" s="36">
        <f t="shared" si="266"/>
        <v>0</v>
      </c>
      <c r="BA556" s="36">
        <f t="shared" si="267"/>
        <v>0</v>
      </c>
      <c r="BB556" s="34">
        <f>IF($B556="P",VLOOKUP($E556,'[2]Costeo-JUL26'!$B$9:$CQ$307,BB$1,0),0)</f>
        <v>0</v>
      </c>
      <c r="BC556" s="16">
        <f>IF($B556="P",VLOOKUP($E556,'[2]Costeo-JUL26'!$B$9:$CQ$307,BC$1,0),0)*$G556</f>
        <v>0</v>
      </c>
      <c r="BD556" s="36">
        <f>IF($B556="P",VLOOKUP($E556,'[2]Costeo-JUL26'!$B$9:$CQ$307,BD$1,0),0)*$G556</f>
        <v>0</v>
      </c>
      <c r="BE556" s="35">
        <f>IF($B556="P",VLOOKUP($E556,'[2]Costeo-JUL26'!$B$9:$CQ$307,BE$1,0),0)</f>
        <v>0</v>
      </c>
      <c r="BF556" s="36">
        <f t="shared" si="268"/>
        <v>0</v>
      </c>
      <c r="BG556" s="36">
        <f t="shared" si="269"/>
        <v>0</v>
      </c>
      <c r="BH556" s="34">
        <f>IF($B556="P",VLOOKUP($E556,'[2]Costeo-JUL26'!$B$9:$CQ$307,BH$1,0),0)</f>
        <v>0</v>
      </c>
      <c r="BI556" s="16">
        <f>IF($B556="P",VLOOKUP($E556,'[2]Costeo-JUL26'!$B$9:$CQ$307,BI$1,0),0)*$G556</f>
        <v>0</v>
      </c>
      <c r="BJ556" s="36">
        <f>IF($B556="P",VLOOKUP($E556,'[2]Costeo-JUL26'!$B$9:$CQ$307,BJ$1,0),0)*$G556</f>
        <v>0</v>
      </c>
      <c r="BK556" s="35">
        <f>IF(BH556=910319,0,IF($B556="P",VLOOKUP($E556,'[2]Costeo-JUL26'!$B$9:$CQ$307,BK$1,0),0))</f>
        <v>0</v>
      </c>
      <c r="BL556" s="36">
        <f t="shared" si="270"/>
        <v>0</v>
      </c>
      <c r="BM556" s="36">
        <f t="shared" si="271"/>
        <v>0</v>
      </c>
      <c r="BN556" s="34">
        <f>IF($B556="P",VLOOKUP($E556,'[2]Costeo-JUL26'!$B$9:$CQ$307,BN$1,0),0)</f>
        <v>0</v>
      </c>
      <c r="BO556" s="16">
        <f>IF($B556="P",VLOOKUP($E556,'[2]Costeo-JUL26'!$B$9:$CQ$307,BO$1,0),0)*$G556</f>
        <v>0</v>
      </c>
      <c r="BP556" s="36">
        <f>IF($B556="P",VLOOKUP($E556,'[2]Costeo-JUL26'!$B$9:$CQ$307,BP$1,0),0)*$G556</f>
        <v>0</v>
      </c>
      <c r="BQ556" s="35">
        <f>IF($B556="P",VLOOKUP($E556,'[2]Costeo-JUL26'!$B$9:$CQ$307,BQ$1,0),0)</f>
        <v>0</v>
      </c>
      <c r="BR556" s="36">
        <f t="shared" si="272"/>
        <v>0</v>
      </c>
      <c r="BS556" s="36">
        <f t="shared" si="273"/>
        <v>0</v>
      </c>
      <c r="BT556" s="34">
        <f>IF($B556="P",VLOOKUP($E556,'[2]Costeo-JUL26'!$B$9:$CQ$307,BT$1,0),0)</f>
        <v>0</v>
      </c>
      <c r="BU556" s="16">
        <f>IF($B556="P",VLOOKUP($E556,'[2]Costeo-JUL26'!$B$9:$CQ$307,BU$1,0),0)*$G556</f>
        <v>0</v>
      </c>
      <c r="BV556" s="36">
        <f>IF($B556="P",VLOOKUP($E556,'[2]Costeo-JUL26'!$B$9:$CQ$307,BV$1,0),0)*$G556</f>
        <v>0</v>
      </c>
      <c r="BW556" s="35">
        <f>IF($B556="P",VLOOKUP($E556,'[2]Costeo-JUL26'!$B$9:$CQ$307,BW$1,0),0)</f>
        <v>0</v>
      </c>
      <c r="BX556" s="36">
        <f t="shared" si="274"/>
        <v>0</v>
      </c>
      <c r="BY556" s="36">
        <f t="shared" si="275"/>
        <v>0</v>
      </c>
      <c r="BZ556" s="34">
        <f>IF($B556="P",VLOOKUP($E556,'[2]Costeo-JUL26'!$B$9:$CQ$307,BZ$1,0),0)</f>
        <v>0</v>
      </c>
      <c r="CA556" s="16">
        <f>IF($B556="P",VLOOKUP($E556,'[2]Costeo-JUL26'!$B$9:$CQ$307,CA$1,0),0)*$G556</f>
        <v>0</v>
      </c>
      <c r="CB556" s="36">
        <f>IF($B556="P",VLOOKUP($E556,'[2]Costeo-JUL26'!$B$9:$CQ$307,CB$1,0),0)*$G556</f>
        <v>0</v>
      </c>
      <c r="CC556" s="35">
        <f>IF($B556="P",VLOOKUP($E556,'[2]Costeo-JUL26'!$B$9:$CQ$307,CC$1,0),0)</f>
        <v>0</v>
      </c>
      <c r="CD556" s="36">
        <f t="shared" si="276"/>
        <v>0</v>
      </c>
      <c r="CE556" s="36">
        <f t="shared" si="277"/>
        <v>0</v>
      </c>
      <c r="CF556" s="37">
        <f t="shared" si="249"/>
        <v>0</v>
      </c>
      <c r="CG556" s="36">
        <f>IF($B556="r",VLOOKUP($E556,'[2]Costeo-JUL26'!$B$9:$CQ$307,CG$1,0),0)*$G556</f>
        <v>8532.0500000000011</v>
      </c>
      <c r="CH556" s="35">
        <f>VLOOKUP($E556,'[2]TEORICOS (05.26)'!$A$8:$T$251,CH$1,0)</f>
        <v>0.05</v>
      </c>
      <c r="CI556" s="36">
        <f t="shared" si="278"/>
        <v>8118.3687999999993</v>
      </c>
      <c r="CJ556" s="37">
        <f t="shared" si="279"/>
        <v>16650.418799999999</v>
      </c>
      <c r="CM556" s="16">
        <f>SUMIFS('[1]Ajuste Inventario'!$I:$I,'[1]Ajuste Inventario'!$B:$B,E556,'[1]Ajuste Inventario'!$S:$S,D556)*-1</f>
        <v>0</v>
      </c>
      <c r="CN556" s="36">
        <f t="shared" si="250"/>
        <v>0</v>
      </c>
      <c r="CP556" t="str">
        <f t="shared" si="251"/>
        <v>2218Org.Vtas Lobos</v>
      </c>
      <c r="CQ556" s="10" t="e">
        <f t="shared" si="252"/>
        <v>#DIV/0!</v>
      </c>
    </row>
    <row r="557" spans="1:95" x14ac:dyDescent="0.25">
      <c r="A557" s="30">
        <v>46204</v>
      </c>
      <c r="B557" s="31" t="str">
        <f>VLOOKUP($E557,'[2]TEORICOS (05.26)'!$A$8:$T$251,B$1,0)</f>
        <v>R</v>
      </c>
      <c r="C557" s="32" t="str">
        <f>VLOOKUP($E557,'[2]TEORICOS (05.26)'!$A$8:$T$251,C$1,0)</f>
        <v>Sprite</v>
      </c>
      <c r="D557" t="s">
        <v>226</v>
      </c>
      <c r="E557">
        <v>2728</v>
      </c>
      <c r="F557" t="s">
        <v>200</v>
      </c>
      <c r="G557" s="16">
        <v>20.832999999999998</v>
      </c>
      <c r="H557" s="16">
        <v>7.7915419999999971</v>
      </c>
      <c r="I557" s="33">
        <v>159154.70000000001</v>
      </c>
      <c r="J557" s="33">
        <v>156337.54</v>
      </c>
      <c r="K557" s="34">
        <f>IF($B557="P",VLOOKUP($E557,'[2]Costeo-JUL26'!$B$9:$CQ$307,K$1,0),0)</f>
        <v>0</v>
      </c>
      <c r="L557" s="35">
        <f>VLOOKUP($E557,'[2]TEORICOS (05.26)'!$A$8:$T$251,L$1,0)</f>
        <v>0.27500000000000002</v>
      </c>
      <c r="M557" s="36">
        <f t="shared" si="253"/>
        <v>0</v>
      </c>
      <c r="N557" s="35">
        <f>IF($B557="P",VLOOKUP($E557,'[2]Costeo-JUL26'!$B$9:$CQ$307,N$1,0),0)</f>
        <v>0</v>
      </c>
      <c r="O557" s="36">
        <f t="shared" si="254"/>
        <v>0</v>
      </c>
      <c r="P557" s="36">
        <f>IF($B557="P",VLOOKUP($E557,'[2]Costeo-JUL26'!$B$9:$CQ$307,P$1,0),0)*H557</f>
        <v>0</v>
      </c>
      <c r="Q557" s="36">
        <f t="shared" si="255"/>
        <v>0</v>
      </c>
      <c r="R557" s="34">
        <f>IF($B557="P",VLOOKUP($E557,'[2]Costeo-JUL26'!$B$9:$CQ$307,R$1,0),0)</f>
        <v>0</v>
      </c>
      <c r="S557" s="16">
        <f>IF($B557="P",VLOOKUP($E557,'[2]Costeo-JUL26'!$B$9:$CQ$307,S$1,0),0)*$G557</f>
        <v>0</v>
      </c>
      <c r="T557" s="36">
        <f>IF($B557="P",VLOOKUP($E557,'[2]Costeo-JUL26'!$B$9:$CQ$307,T$1,0),0)*$G557</f>
        <v>0</v>
      </c>
      <c r="U557" s="35">
        <f>IF($B557="P",VLOOKUP($E557,'[2]Costeo-JUL26'!$B$9:$CQ$307,U$1,0),0)</f>
        <v>0</v>
      </c>
      <c r="V557" s="36">
        <f t="shared" si="256"/>
        <v>0</v>
      </c>
      <c r="W557" s="36">
        <f t="shared" si="257"/>
        <v>0</v>
      </c>
      <c r="X557" s="34">
        <f>IF($B557="P",VLOOKUP($E557,'[2]Costeo-JUL26'!$B$9:$CQ$307,X$1,0),0)</f>
        <v>0</v>
      </c>
      <c r="Y557" s="16">
        <f>IF($B557="P",VLOOKUP($E557,'[2]Costeo-JUL26'!$B$9:$CQ$307,Y$1,0),0)*$G557</f>
        <v>0</v>
      </c>
      <c r="Z557" s="36">
        <f>IF($B557="P",VLOOKUP($E557,'[2]Costeo-JUL26'!$B$9:$CQ$307,Z$1,0),0)*$G557</f>
        <v>0</v>
      </c>
      <c r="AA557" s="35">
        <f>IF($B557="P",VLOOKUP($E557,'[2]Costeo-JUL26'!$B$9:$CQ$307,AA$1,0),0)</f>
        <v>0</v>
      </c>
      <c r="AB557" s="36">
        <f t="shared" si="258"/>
        <v>0</v>
      </c>
      <c r="AC557" s="36">
        <f t="shared" si="259"/>
        <v>0</v>
      </c>
      <c r="AD557" s="34">
        <f>IF($B557="P",VLOOKUP($E557,'[2]Costeo-JUL26'!$B$9:$CQ$307,AD$1,0),0)</f>
        <v>0</v>
      </c>
      <c r="AE557" s="16">
        <f>IF($B557="P",VLOOKUP($E557,'[2]Costeo-JUL26'!$B$9:$CQ$307,AE$1,0),0)*$G557</f>
        <v>0</v>
      </c>
      <c r="AF557" s="36">
        <f>IF($B557="P",VLOOKUP($E557,'[2]Costeo-JUL26'!$B$9:$CQ$307,AF$1,0),0)*$G557</f>
        <v>0</v>
      </c>
      <c r="AG557" s="35">
        <f>IF($B557="P",VLOOKUP($E557,'[2]Costeo-JUL26'!$B$9:$CQ$307,AG$1,0),0)</f>
        <v>0</v>
      </c>
      <c r="AH557" s="36">
        <f t="shared" si="260"/>
        <v>0</v>
      </c>
      <c r="AI557" s="36">
        <f t="shared" si="261"/>
        <v>0</v>
      </c>
      <c r="AJ557" s="34">
        <f>IF($B557="P",VLOOKUP($E557,'[2]Costeo-JUL26'!$B$9:$CQ$307,AJ$1,0),0)</f>
        <v>0</v>
      </c>
      <c r="AK557" s="16">
        <f>IF($B557="P",VLOOKUP($E557,'[2]Costeo-JUL26'!$B$9:$CQ$307,AK$1,0),0)*$G557</f>
        <v>0</v>
      </c>
      <c r="AL557" s="36">
        <f>IF($B557="P",VLOOKUP($E557,'[2]Costeo-JUL26'!$B$9:$CQ$307,AL$1,0),0)*$G557</f>
        <v>0</v>
      </c>
      <c r="AM557" s="35">
        <f>IF($B557="P",VLOOKUP($E557,'[2]Costeo-JUL26'!$B$9:$CQ$307,AM$1,0),0)</f>
        <v>0</v>
      </c>
      <c r="AN557" s="36">
        <f t="shared" si="262"/>
        <v>0</v>
      </c>
      <c r="AO557" s="36">
        <f t="shared" si="263"/>
        <v>0</v>
      </c>
      <c r="AP557" s="34">
        <f>IF($B557="P",VLOOKUP($E557,'[2]Costeo-JUL26'!$B$9:$CQ$307,AP$1,0),0)</f>
        <v>0</v>
      </c>
      <c r="AQ557" s="16">
        <f>IF($B557="P",VLOOKUP($E557,'[2]Costeo-JUL26'!$B$9:$CQ$307,AQ$1,0),0)*$G557</f>
        <v>0</v>
      </c>
      <c r="AR557" s="36">
        <f>IF($B557="P",VLOOKUP($E557,'[2]Costeo-JUL26'!$B$9:$CQ$307,AR$1,0),0)*$G557</f>
        <v>0</v>
      </c>
      <c r="AS557" s="35">
        <f>IF($B557="P",VLOOKUP($E557,'[2]Costeo-JUL26'!$B$9:$CQ$307,AS$1,0),0)</f>
        <v>0</v>
      </c>
      <c r="AT557" s="36">
        <f t="shared" si="264"/>
        <v>0</v>
      </c>
      <c r="AU557" s="36">
        <f t="shared" si="265"/>
        <v>0</v>
      </c>
      <c r="AV557" s="34">
        <f>IF($B557="P",VLOOKUP($E557,'[2]Costeo-JUL26'!$B$9:$CQ$307,AV$1,0),0)</f>
        <v>0</v>
      </c>
      <c r="AW557" s="16">
        <f>IF($B557="P",VLOOKUP($E557,'[2]Costeo-JUL26'!$B$9:$CQ$307,AW$1,0),0)*$G557</f>
        <v>0</v>
      </c>
      <c r="AX557" s="36">
        <f>IF($B557="P",VLOOKUP($E557,'[2]Costeo-JUL26'!$B$9:$CQ$307,AX$1,0),0)*$G557</f>
        <v>0</v>
      </c>
      <c r="AY557" s="35">
        <f>IF($B557="P",VLOOKUP($E557,'[2]Costeo-JUL26'!$B$9:$CQ$307,AY$1,0),0)</f>
        <v>0</v>
      </c>
      <c r="AZ557" s="36">
        <f t="shared" si="266"/>
        <v>0</v>
      </c>
      <c r="BA557" s="36">
        <f t="shared" si="267"/>
        <v>0</v>
      </c>
      <c r="BB557" s="34">
        <f>IF($B557="P",VLOOKUP($E557,'[2]Costeo-JUL26'!$B$9:$CQ$307,BB$1,0),0)</f>
        <v>0</v>
      </c>
      <c r="BC557" s="16">
        <f>IF($B557="P",VLOOKUP($E557,'[2]Costeo-JUL26'!$B$9:$CQ$307,BC$1,0),0)*$G557</f>
        <v>0</v>
      </c>
      <c r="BD557" s="36">
        <f>IF($B557="P",VLOOKUP($E557,'[2]Costeo-JUL26'!$B$9:$CQ$307,BD$1,0),0)*$G557</f>
        <v>0</v>
      </c>
      <c r="BE557" s="35">
        <f>IF($B557="P",VLOOKUP($E557,'[2]Costeo-JUL26'!$B$9:$CQ$307,BE$1,0),0)</f>
        <v>0</v>
      </c>
      <c r="BF557" s="36">
        <f t="shared" si="268"/>
        <v>0</v>
      </c>
      <c r="BG557" s="36">
        <f t="shared" si="269"/>
        <v>0</v>
      </c>
      <c r="BH557" s="34">
        <f>IF($B557="P",VLOOKUP($E557,'[2]Costeo-JUL26'!$B$9:$CQ$307,BH$1,0),0)</f>
        <v>0</v>
      </c>
      <c r="BI557" s="16">
        <f>IF($B557="P",VLOOKUP($E557,'[2]Costeo-JUL26'!$B$9:$CQ$307,BI$1,0),0)*$G557</f>
        <v>0</v>
      </c>
      <c r="BJ557" s="36">
        <f>IF($B557="P",VLOOKUP($E557,'[2]Costeo-JUL26'!$B$9:$CQ$307,BJ$1,0),0)*$G557</f>
        <v>0</v>
      </c>
      <c r="BK557" s="35">
        <f>IF(BH557=910319,0,IF($B557="P",VLOOKUP($E557,'[2]Costeo-JUL26'!$B$9:$CQ$307,BK$1,0),0))</f>
        <v>0</v>
      </c>
      <c r="BL557" s="36">
        <f t="shared" si="270"/>
        <v>0</v>
      </c>
      <c r="BM557" s="36">
        <f t="shared" si="271"/>
        <v>0</v>
      </c>
      <c r="BN557" s="34">
        <f>IF($B557="P",VLOOKUP($E557,'[2]Costeo-JUL26'!$B$9:$CQ$307,BN$1,0),0)</f>
        <v>0</v>
      </c>
      <c r="BO557" s="16">
        <f>IF($B557="P",VLOOKUP($E557,'[2]Costeo-JUL26'!$B$9:$CQ$307,BO$1,0),0)*$G557</f>
        <v>0</v>
      </c>
      <c r="BP557" s="36">
        <f>IF($B557="P",VLOOKUP($E557,'[2]Costeo-JUL26'!$B$9:$CQ$307,BP$1,0),0)*$G557</f>
        <v>0</v>
      </c>
      <c r="BQ557" s="35">
        <f>IF($B557="P",VLOOKUP($E557,'[2]Costeo-JUL26'!$B$9:$CQ$307,BQ$1,0),0)</f>
        <v>0</v>
      </c>
      <c r="BR557" s="36">
        <f t="shared" si="272"/>
        <v>0</v>
      </c>
      <c r="BS557" s="36">
        <f t="shared" si="273"/>
        <v>0</v>
      </c>
      <c r="BT557" s="34">
        <f>IF($B557="P",VLOOKUP($E557,'[2]Costeo-JUL26'!$B$9:$CQ$307,BT$1,0),0)</f>
        <v>0</v>
      </c>
      <c r="BU557" s="16">
        <f>IF($B557="P",VLOOKUP($E557,'[2]Costeo-JUL26'!$B$9:$CQ$307,BU$1,0),0)*$G557</f>
        <v>0</v>
      </c>
      <c r="BV557" s="36">
        <f>IF($B557="P",VLOOKUP($E557,'[2]Costeo-JUL26'!$B$9:$CQ$307,BV$1,0),0)*$G557</f>
        <v>0</v>
      </c>
      <c r="BW557" s="35">
        <f>IF($B557="P",VLOOKUP($E557,'[2]Costeo-JUL26'!$B$9:$CQ$307,BW$1,0),0)</f>
        <v>0</v>
      </c>
      <c r="BX557" s="36">
        <f t="shared" si="274"/>
        <v>0</v>
      </c>
      <c r="BY557" s="36">
        <f t="shared" si="275"/>
        <v>0</v>
      </c>
      <c r="BZ557" s="34">
        <f>IF($B557="P",VLOOKUP($E557,'[2]Costeo-JUL26'!$B$9:$CQ$307,BZ$1,0),0)</f>
        <v>0</v>
      </c>
      <c r="CA557" s="16">
        <f>IF($B557="P",VLOOKUP($E557,'[2]Costeo-JUL26'!$B$9:$CQ$307,CA$1,0),0)*$G557</f>
        <v>0</v>
      </c>
      <c r="CB557" s="36">
        <f>IF($B557="P",VLOOKUP($E557,'[2]Costeo-JUL26'!$B$9:$CQ$307,CB$1,0),0)*$G557</f>
        <v>0</v>
      </c>
      <c r="CC557" s="35">
        <f>IF($B557="P",VLOOKUP($E557,'[2]Costeo-JUL26'!$B$9:$CQ$307,CC$1,0),0)</f>
        <v>0</v>
      </c>
      <c r="CD557" s="36">
        <f t="shared" si="276"/>
        <v>0</v>
      </c>
      <c r="CE557" s="36">
        <f t="shared" si="277"/>
        <v>0</v>
      </c>
      <c r="CF557" s="37">
        <f t="shared" si="249"/>
        <v>0</v>
      </c>
      <c r="CG557" s="36">
        <f>IF($B557="r",VLOOKUP($E557,'[2]Costeo-JUL26'!$B$9:$CQ$307,CG$1,0),0)*$G557</f>
        <v>34673.820209999998</v>
      </c>
      <c r="CH557" s="35">
        <f>VLOOKUP($E557,'[2]TEORICOS (05.26)'!$A$8:$T$251,CH$1,0)</f>
        <v>0.1</v>
      </c>
      <c r="CI557" s="36">
        <f t="shared" si="278"/>
        <v>39525.441479000008</v>
      </c>
      <c r="CJ557" s="37">
        <f t="shared" si="279"/>
        <v>74199.261689000006</v>
      </c>
      <c r="CM557" s="16">
        <f>SUMIFS('[1]Ajuste Inventario'!$I:$I,'[1]Ajuste Inventario'!$B:$B,E557,'[1]Ajuste Inventario'!$S:$S,D557)*-1</f>
        <v>1.1666666666666665</v>
      </c>
      <c r="CN557" s="36">
        <f t="shared" si="250"/>
        <v>4155.2251381862106</v>
      </c>
      <c r="CP557" t="str">
        <f t="shared" si="251"/>
        <v>2728Org.Vtas Lobos</v>
      </c>
      <c r="CQ557" s="10">
        <f t="shared" si="252"/>
        <v>3561.6215470167526</v>
      </c>
    </row>
    <row r="558" spans="1:95" x14ac:dyDescent="0.25">
      <c r="A558" s="30">
        <v>46204</v>
      </c>
      <c r="B558" s="31" t="str">
        <f>VLOOKUP($E558,'[2]TEORICOS (05.26)'!$A$8:$T$251,B$1,0)</f>
        <v>P</v>
      </c>
      <c r="C558" s="32" t="str">
        <f>VLOOKUP($E558,'[2]TEORICOS (05.26)'!$A$8:$T$251,C$1,0)</f>
        <v>Aquarius</v>
      </c>
      <c r="D558" t="s">
        <v>226</v>
      </c>
      <c r="E558">
        <v>3826</v>
      </c>
      <c r="F558" t="s">
        <v>201</v>
      </c>
      <c r="G558" s="16">
        <v>28</v>
      </c>
      <c r="H558" s="16">
        <v>44.380000000000017</v>
      </c>
      <c r="I558" s="33">
        <v>294805.1399999999</v>
      </c>
      <c r="J558" s="33">
        <v>292709.65999999992</v>
      </c>
      <c r="K558" s="34">
        <f>IF($B558="P",VLOOKUP($E558,'[2]Costeo-JUL26'!$B$9:$CQ$307,K$1,0),0)</f>
        <v>931337</v>
      </c>
      <c r="L558" s="35">
        <f>VLOOKUP($E558,'[2]TEORICOS (05.26)'!$A$8:$T$251,L$1,0)</f>
        <v>0.17</v>
      </c>
      <c r="M558" s="36">
        <f t="shared" si="253"/>
        <v>49760.642199999987</v>
      </c>
      <c r="N558" s="35">
        <f>IF($B558="P",VLOOKUP($E558,'[2]Costeo-JUL26'!$B$9:$CQ$307,N$1,0),0)</f>
        <v>0.1</v>
      </c>
      <c r="O558" s="36">
        <f t="shared" si="254"/>
        <v>4976.0642199999993</v>
      </c>
      <c r="P558" s="36">
        <f>IF($B558="P",VLOOKUP($E558,'[2]Costeo-JUL26'!$B$9:$CQ$307,P$1,0),0)*H558</f>
        <v>0</v>
      </c>
      <c r="Q558" s="36">
        <f t="shared" si="255"/>
        <v>54736.706419999988</v>
      </c>
      <c r="R558" s="34">
        <f>IF($B558="P",VLOOKUP($E558,'[2]Costeo-JUL26'!$B$9:$CQ$307,R$1,0),0)</f>
        <v>0</v>
      </c>
      <c r="S558" s="16">
        <f>IF($B558="P",VLOOKUP($E558,'[2]Costeo-JUL26'!$B$9:$CQ$307,S$1,0),0)*$G558</f>
        <v>0</v>
      </c>
      <c r="T558" s="36">
        <f>IF($B558="P",VLOOKUP($E558,'[2]Costeo-JUL26'!$B$9:$CQ$307,T$1,0),0)*$G558</f>
        <v>0</v>
      </c>
      <c r="U558" s="35">
        <f>IF($B558="P",VLOOKUP($E558,'[2]Costeo-JUL26'!$B$9:$CQ$307,U$1,0),0)</f>
        <v>0</v>
      </c>
      <c r="V558" s="36">
        <f t="shared" si="256"/>
        <v>0</v>
      </c>
      <c r="W558" s="36">
        <f t="shared" si="257"/>
        <v>0</v>
      </c>
      <c r="X558" s="34">
        <f>IF($B558="P",VLOOKUP($E558,'[2]Costeo-JUL26'!$B$9:$CQ$307,X$1,0),0)</f>
        <v>0</v>
      </c>
      <c r="Y558" s="16">
        <f>IF($B558="P",VLOOKUP($E558,'[2]Costeo-JUL26'!$B$9:$CQ$307,Y$1,0),0)*$G558</f>
        <v>0</v>
      </c>
      <c r="Z558" s="36">
        <f>IF($B558="P",VLOOKUP($E558,'[2]Costeo-JUL26'!$B$9:$CQ$307,Z$1,0),0)*$G558</f>
        <v>0</v>
      </c>
      <c r="AA558" s="35">
        <f>IF($B558="P",VLOOKUP($E558,'[2]Costeo-JUL26'!$B$9:$CQ$307,AA$1,0),0)</f>
        <v>0</v>
      </c>
      <c r="AB558" s="36">
        <f t="shared" si="258"/>
        <v>0</v>
      </c>
      <c r="AC558" s="36">
        <f t="shared" si="259"/>
        <v>0</v>
      </c>
      <c r="AD558" s="34">
        <f>IF($B558="P",VLOOKUP($E558,'[2]Costeo-JUL26'!$B$9:$CQ$307,AD$1,0),0)</f>
        <v>902257</v>
      </c>
      <c r="AE558" s="16">
        <f>IF($B558="P",VLOOKUP($E558,'[2]Costeo-JUL26'!$B$9:$CQ$307,AE$1,0),0)*$G558</f>
        <v>168</v>
      </c>
      <c r="AF558" s="36">
        <f>IF($B558="P",VLOOKUP($E558,'[2]Costeo-JUL26'!$B$9:$CQ$307,AF$1,0),0)*$G558</f>
        <v>2578.3296</v>
      </c>
      <c r="AG558" s="35">
        <f>IF($B558="P",VLOOKUP($E558,'[2]Costeo-JUL26'!$B$9:$CQ$307,AG$1,0),0)</f>
        <v>6.0000000000000001E-3</v>
      </c>
      <c r="AH558" s="36">
        <f t="shared" si="260"/>
        <v>15.4699776</v>
      </c>
      <c r="AI558" s="36">
        <f t="shared" si="261"/>
        <v>2593.7995776000002</v>
      </c>
      <c r="AJ558" s="34">
        <f>IF($B558="P",VLOOKUP($E558,'[2]Costeo-JUL26'!$B$9:$CQ$307,AJ$1,0),0)</f>
        <v>931327</v>
      </c>
      <c r="AK558" s="16">
        <f>IF($B558="P",VLOOKUP($E558,'[2]Costeo-JUL26'!$B$9:$CQ$307,AK$1,0),0)*$G558</f>
        <v>168</v>
      </c>
      <c r="AL558" s="36">
        <f>IF($B558="P",VLOOKUP($E558,'[2]Costeo-JUL26'!$B$9:$CQ$307,AL$1,0),0)*$G558</f>
        <v>3054.93552</v>
      </c>
      <c r="AM558" s="35">
        <f>IF($B558="P",VLOOKUP($E558,'[2]Costeo-JUL26'!$B$9:$CQ$307,AM$1,0),0)</f>
        <v>1.7999999999999999E-2</v>
      </c>
      <c r="AN558" s="36">
        <f t="shared" si="262"/>
        <v>54.988839359999993</v>
      </c>
      <c r="AO558" s="36">
        <f t="shared" si="263"/>
        <v>3109.9243593599999</v>
      </c>
      <c r="AP558" s="34">
        <f>IF($B558="P",VLOOKUP($E558,'[2]Costeo-JUL26'!$B$9:$CQ$307,AP$1,0),0)</f>
        <v>933429</v>
      </c>
      <c r="AQ558" s="16">
        <f>IF($B558="P",VLOOKUP($E558,'[2]Costeo-JUL26'!$B$9:$CQ$307,AQ$1,0),0)*$G558</f>
        <v>168</v>
      </c>
      <c r="AR558" s="36">
        <f>IF($B558="P",VLOOKUP($E558,'[2]Costeo-JUL26'!$B$9:$CQ$307,AR$1,0),0)*$G558</f>
        <v>16504.619040000005</v>
      </c>
      <c r="AS558" s="35">
        <f>IF($B558="P",VLOOKUP($E558,'[2]Costeo-JUL26'!$B$9:$CQ$307,AS$1,0),0)</f>
        <v>0.02</v>
      </c>
      <c r="AT558" s="36">
        <f t="shared" si="264"/>
        <v>330.09238080000011</v>
      </c>
      <c r="AU558" s="36">
        <f t="shared" si="265"/>
        <v>16834.711420800006</v>
      </c>
      <c r="AV558" s="34">
        <f>IF($B558="P",VLOOKUP($E558,'[2]Costeo-JUL26'!$B$9:$CQ$307,AV$1,0),0)</f>
        <v>939125</v>
      </c>
      <c r="AW558" s="16">
        <f>IF($B558="P",VLOOKUP($E558,'[2]Costeo-JUL26'!$B$9:$CQ$307,AW$1,0),0)*$G558</f>
        <v>0.81759999999999999</v>
      </c>
      <c r="AX558" s="36">
        <f>IF($B558="P",VLOOKUP($E558,'[2]Costeo-JUL26'!$B$9:$CQ$307,AX$1,0),0)*$G558</f>
        <v>4204.540704</v>
      </c>
      <c r="AY558" s="35">
        <f>IF($B558="P",VLOOKUP($E558,'[2]Costeo-JUL26'!$B$9:$CQ$307,AY$1,0),0)</f>
        <v>0.03</v>
      </c>
      <c r="AZ558" s="36">
        <f t="shared" si="266"/>
        <v>126.13622112</v>
      </c>
      <c r="BA558" s="36">
        <f t="shared" si="267"/>
        <v>4330.6769251200003</v>
      </c>
      <c r="BB558" s="34">
        <f>IF($B558="P",VLOOKUP($E558,'[2]Costeo-JUL26'!$B$9:$CQ$307,BB$1,0),0)</f>
        <v>902311</v>
      </c>
      <c r="BC558" s="16">
        <f>IF($B558="P",VLOOKUP($E558,'[2]Costeo-JUL26'!$B$9:$CQ$307,BC$1,0),0)*$G558</f>
        <v>0.11250000000000002</v>
      </c>
      <c r="BD558" s="36">
        <f>IF($B558="P",VLOOKUP($E558,'[2]Costeo-JUL26'!$B$9:$CQ$307,BD$1,0),0)*$G558</f>
        <v>441.18506250000007</v>
      </c>
      <c r="BE558" s="35">
        <f>IF($B558="P",VLOOKUP($E558,'[2]Costeo-JUL26'!$B$9:$CQ$307,BE$1,0),0)</f>
        <v>0.03</v>
      </c>
      <c r="BF558" s="36">
        <f t="shared" si="268"/>
        <v>13.235551875000002</v>
      </c>
      <c r="BG558" s="36">
        <f t="shared" si="269"/>
        <v>454.42061437500007</v>
      </c>
      <c r="BH558" s="34">
        <f>IF($B558="P",VLOOKUP($E558,'[2]Costeo-JUL26'!$B$9:$CQ$307,BH$1,0),0)</f>
        <v>933089</v>
      </c>
      <c r="BI558" s="16">
        <f>IF($B558="P",VLOOKUP($E558,'[2]Costeo-JUL26'!$B$9:$CQ$307,BI$1,0),0)*$G558</f>
        <v>0.75</v>
      </c>
      <c r="BJ558" s="36">
        <f>IF($B558="P",VLOOKUP($E558,'[2]Costeo-JUL26'!$B$9:$CQ$307,BJ$1,0),0)*$G558</f>
        <v>558.50440766550525</v>
      </c>
      <c r="BK558" s="35">
        <f>IF(BH558=910319,0,IF($B558="P",VLOOKUP($E558,'[2]Costeo-JUL26'!$B$9:$CQ$307,BK$1,0),0))</f>
        <v>0.02</v>
      </c>
      <c r="BL558" s="36">
        <f t="shared" si="270"/>
        <v>11.170088153310106</v>
      </c>
      <c r="BM558" s="36">
        <f t="shared" si="271"/>
        <v>569.67449581881533</v>
      </c>
      <c r="BN558" s="34">
        <f>IF($B558="P",VLOOKUP($E558,'[2]Costeo-JUL26'!$B$9:$CQ$307,BN$1,0),0)</f>
        <v>0</v>
      </c>
      <c r="BO558" s="16">
        <f>IF($B558="P",VLOOKUP($E558,'[2]Costeo-JUL26'!$B$9:$CQ$307,BO$1,0),0)*$G558</f>
        <v>0</v>
      </c>
      <c r="BP558" s="36">
        <f>IF($B558="P",VLOOKUP($E558,'[2]Costeo-JUL26'!$B$9:$CQ$307,BP$1,0),0)*$G558</f>
        <v>0</v>
      </c>
      <c r="BQ558" s="35">
        <f>IF($B558="P",VLOOKUP($E558,'[2]Costeo-JUL26'!$B$9:$CQ$307,BQ$1,0),0)</f>
        <v>0</v>
      </c>
      <c r="BR558" s="36">
        <f t="shared" si="272"/>
        <v>0</v>
      </c>
      <c r="BS558" s="36">
        <f t="shared" si="273"/>
        <v>0</v>
      </c>
      <c r="BT558" s="34">
        <f>IF($B558="P",VLOOKUP($E558,'[2]Costeo-JUL26'!$B$9:$CQ$307,BT$1,0),0)</f>
        <v>0</v>
      </c>
      <c r="BU558" s="16">
        <f>IF($B558="P",VLOOKUP($E558,'[2]Costeo-JUL26'!$B$9:$CQ$307,BU$1,0),0)*$G558</f>
        <v>0</v>
      </c>
      <c r="BV558" s="36">
        <f>IF($B558="P",VLOOKUP($E558,'[2]Costeo-JUL26'!$B$9:$CQ$307,BV$1,0),0)*$G558</f>
        <v>0</v>
      </c>
      <c r="BW558" s="35">
        <f>IF($B558="P",VLOOKUP($E558,'[2]Costeo-JUL26'!$B$9:$CQ$307,BW$1,0),0)</f>
        <v>0</v>
      </c>
      <c r="BX558" s="36">
        <f t="shared" si="274"/>
        <v>0</v>
      </c>
      <c r="BY558" s="36">
        <f t="shared" si="275"/>
        <v>0</v>
      </c>
      <c r="BZ558" s="34">
        <f>IF($B558="P",VLOOKUP($E558,'[2]Costeo-JUL26'!$B$9:$CQ$307,BZ$1,0),0)</f>
        <v>936704</v>
      </c>
      <c r="CA558" s="16">
        <f>IF($B558="P",VLOOKUP($E558,'[2]Costeo-JUL26'!$B$9:$CQ$307,CA$1,0),0)*$G558</f>
        <v>1.5316779417788395</v>
      </c>
      <c r="CB558" s="36">
        <f>IF($B558="P",VLOOKUP($E558,'[2]Costeo-JUL26'!$B$9:$CQ$307,CB$1,0),0)*$G558</f>
        <v>731.16726917225537</v>
      </c>
      <c r="CC558" s="35">
        <f>IF($B558="P",VLOOKUP($E558,'[2]Costeo-JUL26'!$B$9:$CQ$307,CC$1,0),0)</f>
        <v>0.5</v>
      </c>
      <c r="CD558" s="36">
        <f t="shared" si="276"/>
        <v>365.58363458612769</v>
      </c>
      <c r="CE558" s="36">
        <f t="shared" si="277"/>
        <v>1096.7509037583832</v>
      </c>
      <c r="CF558" s="37">
        <f t="shared" si="249"/>
        <v>83726.664716832209</v>
      </c>
      <c r="CG558" s="36">
        <f>IF($B558="r",VLOOKUP($E558,'[2]Costeo-JUL26'!$B$9:$CQ$307,CG$1,0),0)*$G558</f>
        <v>0</v>
      </c>
      <c r="CH558" s="35">
        <f>VLOOKUP($E558,'[2]TEORICOS (05.26)'!$A$8:$T$251,CH$1,0)</f>
        <v>0</v>
      </c>
      <c r="CI558" s="36">
        <f t="shared" si="278"/>
        <v>0</v>
      </c>
      <c r="CJ558" s="37">
        <f t="shared" si="279"/>
        <v>0</v>
      </c>
      <c r="CM558" s="16">
        <f>SUMIFS('[1]Ajuste Inventario'!$I:$I,'[1]Ajuste Inventario'!$B:$B,E558,'[1]Ajuste Inventario'!$S:$S,D558)*-1</f>
        <v>0.83333333333333326</v>
      </c>
      <c r="CN558" s="36">
        <f t="shared" si="250"/>
        <v>2491.8650213342917</v>
      </c>
      <c r="CP558" t="str">
        <f t="shared" si="251"/>
        <v>3826Org.Vtas Lobos</v>
      </c>
      <c r="CQ558" s="10">
        <f t="shared" si="252"/>
        <v>2990.2380256011502</v>
      </c>
    </row>
    <row r="559" spans="1:95" x14ac:dyDescent="0.25">
      <c r="A559" s="30">
        <v>46204</v>
      </c>
      <c r="B559" s="31" t="str">
        <f>VLOOKUP($E559,'[2]TEORICOS (05.26)'!$A$8:$T$251,B$1,0)</f>
        <v>P</v>
      </c>
      <c r="C559" s="32" t="str">
        <f>VLOOKUP($E559,'[2]TEORICOS (05.26)'!$A$8:$T$251,C$1,0)</f>
        <v>Aquarius</v>
      </c>
      <c r="D559" t="s">
        <v>226</v>
      </c>
      <c r="E559">
        <v>3836</v>
      </c>
      <c r="F559" t="s">
        <v>202</v>
      </c>
      <c r="G559" s="16">
        <v>35</v>
      </c>
      <c r="H559" s="16">
        <v>55.475000000000023</v>
      </c>
      <c r="I559" s="33">
        <v>367222.14999999979</v>
      </c>
      <c r="J559" s="33">
        <v>365385.58999999979</v>
      </c>
      <c r="K559" s="34">
        <f>IF($B559="P",VLOOKUP($E559,'[2]Costeo-JUL26'!$B$9:$CQ$307,K$1,0),0)</f>
        <v>931336</v>
      </c>
      <c r="L559" s="35">
        <f>VLOOKUP($E559,'[2]TEORICOS (05.26)'!$A$8:$T$251,L$1,0)</f>
        <v>0.17</v>
      </c>
      <c r="M559" s="36">
        <f t="shared" si="253"/>
        <v>62115.550299999966</v>
      </c>
      <c r="N559" s="35">
        <f>IF($B559="P",VLOOKUP($E559,'[2]Costeo-JUL26'!$B$9:$CQ$307,N$1,0),0)</f>
        <v>0.1</v>
      </c>
      <c r="O559" s="36">
        <f t="shared" si="254"/>
        <v>6211.5550299999968</v>
      </c>
      <c r="P559" s="36">
        <f>IF($B559="P",VLOOKUP($E559,'[2]Costeo-JUL26'!$B$9:$CQ$307,P$1,0),0)*H559</f>
        <v>0</v>
      </c>
      <c r="Q559" s="36">
        <f t="shared" si="255"/>
        <v>68327.105329999962</v>
      </c>
      <c r="R559" s="34">
        <f>IF($B559="P",VLOOKUP($E559,'[2]Costeo-JUL26'!$B$9:$CQ$307,R$1,0),0)</f>
        <v>0</v>
      </c>
      <c r="S559" s="16">
        <f>IF($B559="P",VLOOKUP($E559,'[2]Costeo-JUL26'!$B$9:$CQ$307,S$1,0),0)*$G559</f>
        <v>0</v>
      </c>
      <c r="T559" s="36">
        <f>IF($B559="P",VLOOKUP($E559,'[2]Costeo-JUL26'!$B$9:$CQ$307,T$1,0),0)*$G559</f>
        <v>0</v>
      </c>
      <c r="U559" s="35">
        <f>IF($B559="P",VLOOKUP($E559,'[2]Costeo-JUL26'!$B$9:$CQ$307,U$1,0),0)</f>
        <v>0</v>
      </c>
      <c r="V559" s="36">
        <f t="shared" si="256"/>
        <v>0</v>
      </c>
      <c r="W559" s="36">
        <f t="shared" si="257"/>
        <v>0</v>
      </c>
      <c r="X559" s="34">
        <f>IF($B559="P",VLOOKUP($E559,'[2]Costeo-JUL26'!$B$9:$CQ$307,X$1,0),0)</f>
        <v>0</v>
      </c>
      <c r="Y559" s="16">
        <f>IF($B559="P",VLOOKUP($E559,'[2]Costeo-JUL26'!$B$9:$CQ$307,Y$1,0),0)*$G559</f>
        <v>0</v>
      </c>
      <c r="Z559" s="36">
        <f>IF($B559="P",VLOOKUP($E559,'[2]Costeo-JUL26'!$B$9:$CQ$307,Z$1,0),0)*$G559</f>
        <v>0</v>
      </c>
      <c r="AA559" s="35">
        <f>IF($B559="P",VLOOKUP($E559,'[2]Costeo-JUL26'!$B$9:$CQ$307,AA$1,0),0)</f>
        <v>0</v>
      </c>
      <c r="AB559" s="36">
        <f t="shared" si="258"/>
        <v>0</v>
      </c>
      <c r="AC559" s="36">
        <f t="shared" si="259"/>
        <v>0</v>
      </c>
      <c r="AD559" s="34">
        <f>IF($B559="P",VLOOKUP($E559,'[2]Costeo-JUL26'!$B$9:$CQ$307,AD$1,0),0)</f>
        <v>902257</v>
      </c>
      <c r="AE559" s="16">
        <f>IF($B559="P",VLOOKUP($E559,'[2]Costeo-JUL26'!$B$9:$CQ$307,AE$1,0),0)*$G559</f>
        <v>210</v>
      </c>
      <c r="AF559" s="36">
        <f>IF($B559="P",VLOOKUP($E559,'[2]Costeo-JUL26'!$B$9:$CQ$307,AF$1,0),0)*$G559</f>
        <v>3222.9120000000003</v>
      </c>
      <c r="AG559" s="35">
        <f>IF($B559="P",VLOOKUP($E559,'[2]Costeo-JUL26'!$B$9:$CQ$307,AG$1,0),0)</f>
        <v>6.0000000000000001E-3</v>
      </c>
      <c r="AH559" s="36">
        <f t="shared" si="260"/>
        <v>19.337472000000002</v>
      </c>
      <c r="AI559" s="36">
        <f t="shared" si="261"/>
        <v>3242.2494720000004</v>
      </c>
      <c r="AJ559" s="34">
        <f>IF($B559="P",VLOOKUP($E559,'[2]Costeo-JUL26'!$B$9:$CQ$307,AJ$1,0),0)</f>
        <v>931324</v>
      </c>
      <c r="AK559" s="16">
        <f>IF($B559="P",VLOOKUP($E559,'[2]Costeo-JUL26'!$B$9:$CQ$307,AK$1,0),0)*$G559</f>
        <v>210</v>
      </c>
      <c r="AL559" s="36">
        <f>IF($B559="P",VLOOKUP($E559,'[2]Costeo-JUL26'!$B$9:$CQ$307,AL$1,0),0)*$G559</f>
        <v>3818.6693999999998</v>
      </c>
      <c r="AM559" s="35">
        <f>IF($B559="P",VLOOKUP($E559,'[2]Costeo-JUL26'!$B$9:$CQ$307,AM$1,0),0)</f>
        <v>1.7999999999999999E-2</v>
      </c>
      <c r="AN559" s="36">
        <f t="shared" si="262"/>
        <v>68.736049199999997</v>
      </c>
      <c r="AO559" s="36">
        <f t="shared" si="263"/>
        <v>3887.4054491999996</v>
      </c>
      <c r="AP559" s="34">
        <f>IF($B559="P",VLOOKUP($E559,'[2]Costeo-JUL26'!$B$9:$CQ$307,AP$1,0),0)</f>
        <v>933429</v>
      </c>
      <c r="AQ559" s="16">
        <f>IF($B559="P",VLOOKUP($E559,'[2]Costeo-JUL26'!$B$9:$CQ$307,AQ$1,0),0)*$G559</f>
        <v>210</v>
      </c>
      <c r="AR559" s="36">
        <f>IF($B559="P",VLOOKUP($E559,'[2]Costeo-JUL26'!$B$9:$CQ$307,AR$1,0),0)*$G559</f>
        <v>20630.773800000006</v>
      </c>
      <c r="AS559" s="35">
        <f>IF($B559="P",VLOOKUP($E559,'[2]Costeo-JUL26'!$B$9:$CQ$307,AS$1,0),0)</f>
        <v>0.02</v>
      </c>
      <c r="AT559" s="36">
        <f t="shared" si="264"/>
        <v>412.61547600000011</v>
      </c>
      <c r="AU559" s="36">
        <f t="shared" si="265"/>
        <v>21043.389276000005</v>
      </c>
      <c r="AV559" s="34">
        <f>IF($B559="P",VLOOKUP($E559,'[2]Costeo-JUL26'!$B$9:$CQ$307,AV$1,0),0)</f>
        <v>939125</v>
      </c>
      <c r="AW559" s="16">
        <f>IF($B559="P",VLOOKUP($E559,'[2]Costeo-JUL26'!$B$9:$CQ$307,AW$1,0),0)*$G559</f>
        <v>1.022</v>
      </c>
      <c r="AX559" s="36">
        <f>IF($B559="P",VLOOKUP($E559,'[2]Costeo-JUL26'!$B$9:$CQ$307,AX$1,0),0)*$G559</f>
        <v>5255.6758800000007</v>
      </c>
      <c r="AY559" s="35">
        <f>IF($B559="P",VLOOKUP($E559,'[2]Costeo-JUL26'!$B$9:$CQ$307,AY$1,0),0)</f>
        <v>0.03</v>
      </c>
      <c r="AZ559" s="36">
        <f t="shared" si="266"/>
        <v>157.67027640000001</v>
      </c>
      <c r="BA559" s="36">
        <f t="shared" si="267"/>
        <v>5413.3461564000008</v>
      </c>
      <c r="BB559" s="34">
        <f>IF($B559="P",VLOOKUP($E559,'[2]Costeo-JUL26'!$B$9:$CQ$307,BB$1,0),0)</f>
        <v>902311</v>
      </c>
      <c r="BC559" s="16">
        <f>IF($B559="P",VLOOKUP($E559,'[2]Costeo-JUL26'!$B$9:$CQ$307,BC$1,0),0)*$G559</f>
        <v>0.14062500000000003</v>
      </c>
      <c r="BD559" s="36">
        <f>IF($B559="P",VLOOKUP($E559,'[2]Costeo-JUL26'!$B$9:$CQ$307,BD$1,0),0)*$G559</f>
        <v>551.48132812500012</v>
      </c>
      <c r="BE559" s="35">
        <f>IF($B559="P",VLOOKUP($E559,'[2]Costeo-JUL26'!$B$9:$CQ$307,BE$1,0),0)</f>
        <v>0.03</v>
      </c>
      <c r="BF559" s="36">
        <f t="shared" si="268"/>
        <v>16.544439843750002</v>
      </c>
      <c r="BG559" s="36">
        <f t="shared" si="269"/>
        <v>568.02576796875007</v>
      </c>
      <c r="BH559" s="34">
        <f>IF($B559="P",VLOOKUP($E559,'[2]Costeo-JUL26'!$B$9:$CQ$307,BH$1,0),0)</f>
        <v>933089</v>
      </c>
      <c r="BI559" s="16">
        <f>IF($B559="P",VLOOKUP($E559,'[2]Costeo-JUL26'!$B$9:$CQ$307,BI$1,0),0)*$G559</f>
        <v>0.9375</v>
      </c>
      <c r="BJ559" s="36">
        <f>IF($B559="P",VLOOKUP($E559,'[2]Costeo-JUL26'!$B$9:$CQ$307,BJ$1,0),0)*$G559</f>
        <v>698.1305095818816</v>
      </c>
      <c r="BK559" s="35">
        <f>IF(BH559=910319,0,IF($B559="P",VLOOKUP($E559,'[2]Costeo-JUL26'!$B$9:$CQ$307,BK$1,0),0))</f>
        <v>0.02</v>
      </c>
      <c r="BL559" s="36">
        <f t="shared" si="270"/>
        <v>13.962610191637632</v>
      </c>
      <c r="BM559" s="36">
        <f t="shared" si="271"/>
        <v>712.09311977351922</v>
      </c>
      <c r="BN559" s="34">
        <f>IF($B559="P",VLOOKUP($E559,'[2]Costeo-JUL26'!$B$9:$CQ$307,BN$1,0),0)</f>
        <v>0</v>
      </c>
      <c r="BO559" s="16">
        <f>IF($B559="P",VLOOKUP($E559,'[2]Costeo-JUL26'!$B$9:$CQ$307,BO$1,0),0)*$G559</f>
        <v>0</v>
      </c>
      <c r="BP559" s="36">
        <f>IF($B559="P",VLOOKUP($E559,'[2]Costeo-JUL26'!$B$9:$CQ$307,BP$1,0),0)*$G559</f>
        <v>0</v>
      </c>
      <c r="BQ559" s="35">
        <f>IF($B559="P",VLOOKUP($E559,'[2]Costeo-JUL26'!$B$9:$CQ$307,BQ$1,0),0)</f>
        <v>0</v>
      </c>
      <c r="BR559" s="36">
        <f t="shared" si="272"/>
        <v>0</v>
      </c>
      <c r="BS559" s="36">
        <f t="shared" si="273"/>
        <v>0</v>
      </c>
      <c r="BT559" s="34">
        <f>IF($B559="P",VLOOKUP($E559,'[2]Costeo-JUL26'!$B$9:$CQ$307,BT$1,0),0)</f>
        <v>0</v>
      </c>
      <c r="BU559" s="16">
        <f>IF($B559="P",VLOOKUP($E559,'[2]Costeo-JUL26'!$B$9:$CQ$307,BU$1,0),0)*$G559</f>
        <v>0</v>
      </c>
      <c r="BV559" s="36">
        <f>IF($B559="P",VLOOKUP($E559,'[2]Costeo-JUL26'!$B$9:$CQ$307,BV$1,0),0)*$G559</f>
        <v>0</v>
      </c>
      <c r="BW559" s="35">
        <f>IF($B559="P",VLOOKUP($E559,'[2]Costeo-JUL26'!$B$9:$CQ$307,BW$1,0),0)</f>
        <v>0</v>
      </c>
      <c r="BX559" s="36">
        <f t="shared" si="274"/>
        <v>0</v>
      </c>
      <c r="BY559" s="36">
        <f t="shared" si="275"/>
        <v>0</v>
      </c>
      <c r="BZ559" s="34">
        <f>IF($B559="P",VLOOKUP($E559,'[2]Costeo-JUL26'!$B$9:$CQ$307,BZ$1,0),0)</f>
        <v>936704</v>
      </c>
      <c r="CA559" s="16">
        <f>IF($B559="P",VLOOKUP($E559,'[2]Costeo-JUL26'!$B$9:$CQ$307,CA$1,0),0)*$G559</f>
        <v>1.9145974272235495</v>
      </c>
      <c r="CB559" s="36">
        <f>IF($B559="P",VLOOKUP($E559,'[2]Costeo-JUL26'!$B$9:$CQ$307,CB$1,0),0)*$G559</f>
        <v>913.95908646531927</v>
      </c>
      <c r="CC559" s="35">
        <f>IF($B559="P",VLOOKUP($E559,'[2]Costeo-JUL26'!$B$9:$CQ$307,CC$1,0),0)</f>
        <v>0.5</v>
      </c>
      <c r="CD559" s="36">
        <f t="shared" si="276"/>
        <v>456.97954323265964</v>
      </c>
      <c r="CE559" s="36">
        <f t="shared" si="277"/>
        <v>1370.938629697979</v>
      </c>
      <c r="CF559" s="37">
        <f t="shared" si="249"/>
        <v>104564.55320104021</v>
      </c>
      <c r="CG559" s="36">
        <f>IF($B559="r",VLOOKUP($E559,'[2]Costeo-JUL26'!$B$9:$CQ$307,CG$1,0),0)*$G559</f>
        <v>0</v>
      </c>
      <c r="CH559" s="35">
        <f>VLOOKUP($E559,'[2]TEORICOS (05.26)'!$A$8:$T$251,CH$1,0)</f>
        <v>0</v>
      </c>
      <c r="CI559" s="36">
        <f t="shared" si="278"/>
        <v>0</v>
      </c>
      <c r="CJ559" s="37">
        <f t="shared" si="279"/>
        <v>0</v>
      </c>
      <c r="CM559" s="16">
        <f>SUMIFS('[1]Ajuste Inventario'!$I:$I,'[1]Ajuste Inventario'!$B:$B,E559,'[1]Ajuste Inventario'!$S:$S,D559)*-1</f>
        <v>-0.33333333333333343</v>
      </c>
      <c r="CN559" s="36">
        <f t="shared" si="250"/>
        <v>-995.8528876289547</v>
      </c>
      <c r="CP559" t="str">
        <f t="shared" si="251"/>
        <v>3836Org.Vtas Lobos</v>
      </c>
      <c r="CQ559" s="10">
        <f t="shared" si="252"/>
        <v>2987.5586628868632</v>
      </c>
    </row>
    <row r="560" spans="1:95" x14ac:dyDescent="0.25">
      <c r="A560" s="30">
        <v>46204</v>
      </c>
      <c r="B560" s="31" t="str">
        <f>VLOOKUP($E560,'[2]TEORICOS (05.26)'!$A$8:$T$251,B$1,0)</f>
        <v>P</v>
      </c>
      <c r="C560" s="32" t="str">
        <f>VLOOKUP($E560,'[2]TEORICOS (05.26)'!$A$8:$T$251,C$1,0)</f>
        <v>Aquarius</v>
      </c>
      <c r="D560" t="s">
        <v>226</v>
      </c>
      <c r="E560">
        <v>3838</v>
      </c>
      <c r="F560" t="s">
        <v>203</v>
      </c>
      <c r="G560" s="16">
        <v>11</v>
      </c>
      <c r="H560" s="16">
        <v>26.158000000000001</v>
      </c>
      <c r="I560" s="33">
        <v>154037.77000000002</v>
      </c>
      <c r="J560" s="33">
        <v>152028.57</v>
      </c>
      <c r="K560" s="34">
        <f>IF($B560="P",VLOOKUP($E560,'[2]Costeo-JUL26'!$B$9:$CQ$307,K$1,0),0)</f>
        <v>931336</v>
      </c>
      <c r="L560" s="35">
        <f>VLOOKUP($E560,'[2]TEORICOS (05.26)'!$A$8:$T$251,L$1,0)</f>
        <v>0.17</v>
      </c>
      <c r="M560" s="36">
        <f t="shared" si="253"/>
        <v>25844.856900000002</v>
      </c>
      <c r="N560" s="35">
        <f>IF($B560="P",VLOOKUP($E560,'[2]Costeo-JUL26'!$B$9:$CQ$307,N$1,0),0)</f>
        <v>0.1</v>
      </c>
      <c r="O560" s="36">
        <f t="shared" si="254"/>
        <v>2584.4856900000004</v>
      </c>
      <c r="P560" s="36">
        <f>IF($B560="P",VLOOKUP($E560,'[2]Costeo-JUL26'!$B$9:$CQ$307,P$1,0),0)*H560</f>
        <v>0</v>
      </c>
      <c r="Q560" s="36">
        <f t="shared" si="255"/>
        <v>28429.342590000004</v>
      </c>
      <c r="R560" s="34">
        <f>IF($B560="P",VLOOKUP($E560,'[2]Costeo-JUL26'!$B$9:$CQ$307,R$1,0),0)</f>
        <v>0</v>
      </c>
      <c r="S560" s="16">
        <f>IF($B560="P",VLOOKUP($E560,'[2]Costeo-JUL26'!$B$9:$CQ$307,S$1,0),0)*$G560</f>
        <v>0</v>
      </c>
      <c r="T560" s="36">
        <f>IF($B560="P",VLOOKUP($E560,'[2]Costeo-JUL26'!$B$9:$CQ$307,T$1,0),0)*$G560</f>
        <v>0</v>
      </c>
      <c r="U560" s="35">
        <f>IF($B560="P",VLOOKUP($E560,'[2]Costeo-JUL26'!$B$9:$CQ$307,U$1,0),0)</f>
        <v>0</v>
      </c>
      <c r="V560" s="36">
        <f t="shared" si="256"/>
        <v>0</v>
      </c>
      <c r="W560" s="36">
        <f t="shared" si="257"/>
        <v>0</v>
      </c>
      <c r="X560" s="34">
        <f>IF($B560="P",VLOOKUP($E560,'[2]Costeo-JUL26'!$B$9:$CQ$307,X$1,0),0)</f>
        <v>0</v>
      </c>
      <c r="Y560" s="16">
        <f>IF($B560="P",VLOOKUP($E560,'[2]Costeo-JUL26'!$B$9:$CQ$307,Y$1,0),0)*$G560</f>
        <v>0</v>
      </c>
      <c r="Z560" s="36">
        <f>IF($B560="P",VLOOKUP($E560,'[2]Costeo-JUL26'!$B$9:$CQ$307,Z$1,0),0)*$G560</f>
        <v>0</v>
      </c>
      <c r="AA560" s="35">
        <f>IF($B560="P",VLOOKUP($E560,'[2]Costeo-JUL26'!$B$9:$CQ$307,AA$1,0),0)</f>
        <v>0</v>
      </c>
      <c r="AB560" s="36">
        <f t="shared" si="258"/>
        <v>0</v>
      </c>
      <c r="AC560" s="36">
        <f t="shared" si="259"/>
        <v>0</v>
      </c>
      <c r="AD560" s="34">
        <f>IF($B560="P",VLOOKUP($E560,'[2]Costeo-JUL26'!$B$9:$CQ$307,AD$1,0),0)</f>
        <v>902257</v>
      </c>
      <c r="AE560" s="16">
        <f>IF($B560="P",VLOOKUP($E560,'[2]Costeo-JUL26'!$B$9:$CQ$307,AE$1,0),0)*$G560</f>
        <v>66</v>
      </c>
      <c r="AF560" s="36">
        <f>IF($B560="P",VLOOKUP($E560,'[2]Costeo-JUL26'!$B$9:$CQ$307,AF$1,0),0)*$G560</f>
        <v>1012.9152</v>
      </c>
      <c r="AG560" s="35">
        <f>IF($B560="P",VLOOKUP($E560,'[2]Costeo-JUL26'!$B$9:$CQ$307,AG$1,0),0)</f>
        <v>6.0000000000000001E-3</v>
      </c>
      <c r="AH560" s="36">
        <f t="shared" si="260"/>
        <v>6.0774911999999999</v>
      </c>
      <c r="AI560" s="36">
        <f t="shared" si="261"/>
        <v>1018.9926912000001</v>
      </c>
      <c r="AJ560" s="34">
        <f>IF($B560="P",VLOOKUP($E560,'[2]Costeo-JUL26'!$B$9:$CQ$307,AJ$1,0),0)</f>
        <v>931325</v>
      </c>
      <c r="AK560" s="16">
        <f>IF($B560="P",VLOOKUP($E560,'[2]Costeo-JUL26'!$B$9:$CQ$307,AK$1,0),0)*$G560</f>
        <v>66</v>
      </c>
      <c r="AL560" s="36">
        <f>IF($B560="P",VLOOKUP($E560,'[2]Costeo-JUL26'!$B$9:$CQ$307,AL$1,0),0)*$G560</f>
        <v>1474.02684</v>
      </c>
      <c r="AM560" s="35">
        <f>IF($B560="P",VLOOKUP($E560,'[2]Costeo-JUL26'!$B$9:$CQ$307,AM$1,0),0)</f>
        <v>1.7999999999999999E-2</v>
      </c>
      <c r="AN560" s="36">
        <f t="shared" si="262"/>
        <v>26.532483119999998</v>
      </c>
      <c r="AO560" s="36">
        <f t="shared" si="263"/>
        <v>1500.55932312</v>
      </c>
      <c r="AP560" s="34">
        <f>IF($B560="P",VLOOKUP($E560,'[2]Costeo-JUL26'!$B$9:$CQ$307,AP$1,0),0)</f>
        <v>911881</v>
      </c>
      <c r="AQ560" s="16">
        <f>IF($B560="P",VLOOKUP($E560,'[2]Costeo-JUL26'!$B$9:$CQ$307,AQ$1,0),0)*$G560</f>
        <v>66</v>
      </c>
      <c r="AR560" s="36">
        <f>IF($B560="P",VLOOKUP($E560,'[2]Costeo-JUL26'!$B$9:$CQ$307,AR$1,0),0)*$G560</f>
        <v>8955.6192001491672</v>
      </c>
      <c r="AS560" s="35">
        <f>IF($B560="P",VLOOKUP($E560,'[2]Costeo-JUL26'!$B$9:$CQ$307,AS$1,0),0)</f>
        <v>0.02</v>
      </c>
      <c r="AT560" s="36">
        <f t="shared" si="264"/>
        <v>179.11238400298336</v>
      </c>
      <c r="AU560" s="36">
        <f t="shared" si="265"/>
        <v>9134.7315841521504</v>
      </c>
      <c r="AV560" s="34">
        <f>IF($B560="P",VLOOKUP($E560,'[2]Costeo-JUL26'!$B$9:$CQ$307,AV$1,0),0)</f>
        <v>939124</v>
      </c>
      <c r="AW560" s="16">
        <f>IF($B560="P",VLOOKUP($E560,'[2]Costeo-JUL26'!$B$9:$CQ$307,AW$1,0),0)*$G560</f>
        <v>0.45209999999999995</v>
      </c>
      <c r="AX560" s="36">
        <f>IF($B560="P",VLOOKUP($E560,'[2]Costeo-JUL26'!$B$9:$CQ$307,AX$1,0),0)*$G560</f>
        <v>2324.9423339999998</v>
      </c>
      <c r="AY560" s="35">
        <f>IF($B560="P",VLOOKUP($E560,'[2]Costeo-JUL26'!$B$9:$CQ$307,AY$1,0),0)</f>
        <v>0.03</v>
      </c>
      <c r="AZ560" s="36">
        <f t="shared" si="266"/>
        <v>69.748270019999993</v>
      </c>
      <c r="BA560" s="36">
        <f t="shared" si="267"/>
        <v>2394.6906040199997</v>
      </c>
      <c r="BB560" s="34">
        <f>IF($B560="P",VLOOKUP($E560,'[2]Costeo-JUL26'!$B$9:$CQ$307,BB$1,0),0)</f>
        <v>902311</v>
      </c>
      <c r="BC560" s="16">
        <f>IF($B560="P",VLOOKUP($E560,'[2]Costeo-JUL26'!$B$9:$CQ$307,BC$1,0),0)*$G560</f>
        <v>4.8125000000000001E-2</v>
      </c>
      <c r="BD560" s="36">
        <f>IF($B560="P",VLOOKUP($E560,'[2]Costeo-JUL26'!$B$9:$CQ$307,BD$1,0),0)*$G560</f>
        <v>188.72916562500004</v>
      </c>
      <c r="BE560" s="35">
        <f>IF($B560="P",VLOOKUP($E560,'[2]Costeo-JUL26'!$B$9:$CQ$307,BE$1,0),0)</f>
        <v>0.03</v>
      </c>
      <c r="BF560" s="36">
        <f t="shared" si="268"/>
        <v>5.6618749687500012</v>
      </c>
      <c r="BG560" s="36">
        <f t="shared" si="269"/>
        <v>194.39104059375003</v>
      </c>
      <c r="BH560" s="34">
        <f>IF($B560="P",VLOOKUP($E560,'[2]Costeo-JUL26'!$B$9:$CQ$307,BH$1,0),0)</f>
        <v>933089</v>
      </c>
      <c r="BI560" s="16">
        <f>IF($B560="P",VLOOKUP($E560,'[2]Costeo-JUL26'!$B$9:$CQ$307,BI$1,0),0)*$G560</f>
        <v>0.41249999999999998</v>
      </c>
      <c r="BJ560" s="36">
        <f>IF($B560="P",VLOOKUP($E560,'[2]Costeo-JUL26'!$B$9:$CQ$307,BJ$1,0),0)*$G560</f>
        <v>307.17742421602787</v>
      </c>
      <c r="BK560" s="35">
        <f>IF(BH560=910319,0,IF($B560="P",VLOOKUP($E560,'[2]Costeo-JUL26'!$B$9:$CQ$307,BK$1,0),0))</f>
        <v>0.02</v>
      </c>
      <c r="BL560" s="36">
        <f t="shared" si="270"/>
        <v>6.1435484843205579</v>
      </c>
      <c r="BM560" s="36">
        <f t="shared" si="271"/>
        <v>313.32097270034842</v>
      </c>
      <c r="BN560" s="34">
        <f>IF($B560="P",VLOOKUP($E560,'[2]Costeo-JUL26'!$B$9:$CQ$307,BN$1,0),0)</f>
        <v>0</v>
      </c>
      <c r="BO560" s="16">
        <f>IF($B560="P",VLOOKUP($E560,'[2]Costeo-JUL26'!$B$9:$CQ$307,BO$1,0),0)*$G560</f>
        <v>0</v>
      </c>
      <c r="BP560" s="36">
        <f>IF($B560="P",VLOOKUP($E560,'[2]Costeo-JUL26'!$B$9:$CQ$307,BP$1,0),0)*$G560</f>
        <v>0</v>
      </c>
      <c r="BQ560" s="35">
        <f>IF($B560="P",VLOOKUP($E560,'[2]Costeo-JUL26'!$B$9:$CQ$307,BQ$1,0),0)</f>
        <v>0</v>
      </c>
      <c r="BR560" s="36">
        <f t="shared" si="272"/>
        <v>0</v>
      </c>
      <c r="BS560" s="36">
        <f t="shared" si="273"/>
        <v>0</v>
      </c>
      <c r="BT560" s="34">
        <f>IF($B560="P",VLOOKUP($E560,'[2]Costeo-JUL26'!$B$9:$CQ$307,BT$1,0),0)</f>
        <v>0</v>
      </c>
      <c r="BU560" s="16">
        <f>IF($B560="P",VLOOKUP($E560,'[2]Costeo-JUL26'!$B$9:$CQ$307,BU$1,0),0)*$G560</f>
        <v>0</v>
      </c>
      <c r="BV560" s="36">
        <f>IF($B560="P",VLOOKUP($E560,'[2]Costeo-JUL26'!$B$9:$CQ$307,BV$1,0),0)*$G560</f>
        <v>0</v>
      </c>
      <c r="BW560" s="35">
        <f>IF($B560="P",VLOOKUP($E560,'[2]Costeo-JUL26'!$B$9:$CQ$307,BW$1,0),0)</f>
        <v>0</v>
      </c>
      <c r="BX560" s="36">
        <f t="shared" si="274"/>
        <v>0</v>
      </c>
      <c r="BY560" s="36">
        <f t="shared" si="275"/>
        <v>0</v>
      </c>
      <c r="BZ560" s="34">
        <f>IF($B560="P",VLOOKUP($E560,'[2]Costeo-JUL26'!$B$9:$CQ$307,BZ$1,0),0)</f>
        <v>936704</v>
      </c>
      <c r="CA560" s="16">
        <f>IF($B560="P",VLOOKUP($E560,'[2]Costeo-JUL26'!$B$9:$CQ$307,CA$1,0),0)*$G560</f>
        <v>0.90259592997681604</v>
      </c>
      <c r="CB560" s="36">
        <f>IF($B560="P",VLOOKUP($E560,'[2]Costeo-JUL26'!$B$9:$CQ$307,CB$1,0),0)*$G560</f>
        <v>430.86642647650751</v>
      </c>
      <c r="CC560" s="35">
        <f>IF($B560="P",VLOOKUP($E560,'[2]Costeo-JUL26'!$B$9:$CQ$307,CC$1,0),0)</f>
        <v>0.5</v>
      </c>
      <c r="CD560" s="36">
        <f t="shared" si="276"/>
        <v>215.43321323825376</v>
      </c>
      <c r="CE560" s="36">
        <f t="shared" si="277"/>
        <v>646.29963971476127</v>
      </c>
      <c r="CF560" s="37">
        <f t="shared" si="249"/>
        <v>43632.328445501007</v>
      </c>
      <c r="CG560" s="36">
        <f>IF($B560="r",VLOOKUP($E560,'[2]Costeo-JUL26'!$B$9:$CQ$307,CG$1,0),0)*$G560</f>
        <v>0</v>
      </c>
      <c r="CH560" s="35">
        <f>VLOOKUP($E560,'[2]TEORICOS (05.26)'!$A$8:$T$251,CH$1,0)</f>
        <v>0</v>
      </c>
      <c r="CI560" s="36">
        <f t="shared" si="278"/>
        <v>0</v>
      </c>
      <c r="CJ560" s="37">
        <f t="shared" si="279"/>
        <v>0</v>
      </c>
      <c r="CM560" s="16">
        <f>SUMIFS('[1]Ajuste Inventario'!$I:$I,'[1]Ajuste Inventario'!$B:$B,E560,'[1]Ajuste Inventario'!$S:$S,D560)*-1</f>
        <v>0</v>
      </c>
      <c r="CN560" s="36">
        <f t="shared" si="250"/>
        <v>0</v>
      </c>
      <c r="CP560" t="str">
        <f t="shared" si="251"/>
        <v>3838Org.Vtas Lobos</v>
      </c>
      <c r="CQ560" s="10" t="e">
        <f t="shared" si="252"/>
        <v>#DIV/0!</v>
      </c>
    </row>
    <row r="561" spans="1:95" x14ac:dyDescent="0.25">
      <c r="A561" s="30">
        <v>46204</v>
      </c>
      <c r="B561" s="31" t="str">
        <f>VLOOKUP($E561,'[2]TEORICOS (05.26)'!$A$8:$T$251,B$1,0)</f>
        <v>P</v>
      </c>
      <c r="C561" s="32" t="str">
        <f>VLOOKUP($E561,'[2]TEORICOS (05.26)'!$A$8:$T$251,C$1,0)</f>
        <v>Aquarius</v>
      </c>
      <c r="D561" t="s">
        <v>226</v>
      </c>
      <c r="E561">
        <v>3848</v>
      </c>
      <c r="F561" t="s">
        <v>204</v>
      </c>
      <c r="G561" s="16">
        <v>17</v>
      </c>
      <c r="H561" s="16">
        <v>40.426000000000002</v>
      </c>
      <c r="I561" s="33">
        <v>237242.80000000005</v>
      </c>
      <c r="J561" s="33">
        <v>235653.45000000004</v>
      </c>
      <c r="K561" s="34">
        <f>IF($B561="P",VLOOKUP($E561,'[2]Costeo-JUL26'!$B$9:$CQ$307,K$1,0),0)</f>
        <v>931338</v>
      </c>
      <c r="L561" s="35">
        <f>VLOOKUP($E561,'[2]TEORICOS (05.26)'!$A$8:$T$251,L$1,0)</f>
        <v>0.17</v>
      </c>
      <c r="M561" s="36">
        <f t="shared" si="253"/>
        <v>40061.086500000012</v>
      </c>
      <c r="N561" s="35">
        <f>IF($B561="P",VLOOKUP($E561,'[2]Costeo-JUL26'!$B$9:$CQ$307,N$1,0),0)</f>
        <v>0.1</v>
      </c>
      <c r="O561" s="36">
        <f t="shared" si="254"/>
        <v>4006.1086500000015</v>
      </c>
      <c r="P561" s="36">
        <f>IF($B561="P",VLOOKUP($E561,'[2]Costeo-JUL26'!$B$9:$CQ$307,P$1,0),0)*H561</f>
        <v>0</v>
      </c>
      <c r="Q561" s="36">
        <f t="shared" si="255"/>
        <v>44067.195150000014</v>
      </c>
      <c r="R561" s="34">
        <f>IF($B561="P",VLOOKUP($E561,'[2]Costeo-JUL26'!$B$9:$CQ$307,R$1,0),0)</f>
        <v>0</v>
      </c>
      <c r="S561" s="16">
        <f>IF($B561="P",VLOOKUP($E561,'[2]Costeo-JUL26'!$B$9:$CQ$307,S$1,0),0)*$G561</f>
        <v>0</v>
      </c>
      <c r="T561" s="36">
        <f>IF($B561="P",VLOOKUP($E561,'[2]Costeo-JUL26'!$B$9:$CQ$307,T$1,0),0)*$G561</f>
        <v>0</v>
      </c>
      <c r="U561" s="35">
        <f>IF($B561="P",VLOOKUP($E561,'[2]Costeo-JUL26'!$B$9:$CQ$307,U$1,0),0)</f>
        <v>0</v>
      </c>
      <c r="V561" s="36">
        <f t="shared" si="256"/>
        <v>0</v>
      </c>
      <c r="W561" s="36">
        <f t="shared" si="257"/>
        <v>0</v>
      </c>
      <c r="X561" s="34">
        <f>IF($B561="P",VLOOKUP($E561,'[2]Costeo-JUL26'!$B$9:$CQ$307,X$1,0),0)</f>
        <v>0</v>
      </c>
      <c r="Y561" s="16">
        <f>IF($B561="P",VLOOKUP($E561,'[2]Costeo-JUL26'!$B$9:$CQ$307,Y$1,0),0)*$G561</f>
        <v>0</v>
      </c>
      <c r="Z561" s="36">
        <f>IF($B561="P",VLOOKUP($E561,'[2]Costeo-JUL26'!$B$9:$CQ$307,Z$1,0),0)*$G561</f>
        <v>0</v>
      </c>
      <c r="AA561" s="35">
        <f>IF($B561="P",VLOOKUP($E561,'[2]Costeo-JUL26'!$B$9:$CQ$307,AA$1,0),0)</f>
        <v>0</v>
      </c>
      <c r="AB561" s="36">
        <f t="shared" si="258"/>
        <v>0</v>
      </c>
      <c r="AC561" s="36">
        <f t="shared" si="259"/>
        <v>0</v>
      </c>
      <c r="AD561" s="34">
        <f>IF($B561="P",VLOOKUP($E561,'[2]Costeo-JUL26'!$B$9:$CQ$307,AD$1,0),0)</f>
        <v>902257</v>
      </c>
      <c r="AE561" s="16">
        <f>IF($B561="P",VLOOKUP($E561,'[2]Costeo-JUL26'!$B$9:$CQ$307,AE$1,0),0)*$G561</f>
        <v>102</v>
      </c>
      <c r="AF561" s="36">
        <f>IF($B561="P",VLOOKUP($E561,'[2]Costeo-JUL26'!$B$9:$CQ$307,AF$1,0),0)*$G561</f>
        <v>1565.4144000000001</v>
      </c>
      <c r="AG561" s="35">
        <f>IF($B561="P",VLOOKUP($E561,'[2]Costeo-JUL26'!$B$9:$CQ$307,AG$1,0),0)</f>
        <v>6.0000000000000001E-3</v>
      </c>
      <c r="AH561" s="36">
        <f t="shared" si="260"/>
        <v>9.392486400000001</v>
      </c>
      <c r="AI561" s="36">
        <f t="shared" si="261"/>
        <v>1574.8068864000002</v>
      </c>
      <c r="AJ561" s="34">
        <f>IF($B561="P",VLOOKUP($E561,'[2]Costeo-JUL26'!$B$9:$CQ$307,AJ$1,0),0)</f>
        <v>931331</v>
      </c>
      <c r="AK561" s="16">
        <f>IF($B561="P",VLOOKUP($E561,'[2]Costeo-JUL26'!$B$9:$CQ$307,AK$1,0),0)*$G561</f>
        <v>102</v>
      </c>
      <c r="AL561" s="36">
        <f>IF($B561="P",VLOOKUP($E561,'[2]Costeo-JUL26'!$B$9:$CQ$307,AL$1,0),0)*$G561</f>
        <v>2278.0414800000003</v>
      </c>
      <c r="AM561" s="35">
        <f>IF($B561="P",VLOOKUP($E561,'[2]Costeo-JUL26'!$B$9:$CQ$307,AM$1,0),0)</f>
        <v>1.7999999999999999E-2</v>
      </c>
      <c r="AN561" s="36">
        <f t="shared" si="262"/>
        <v>41.00474664</v>
      </c>
      <c r="AO561" s="36">
        <f t="shared" si="263"/>
        <v>2319.0462266400004</v>
      </c>
      <c r="AP561" s="34">
        <f>IF($B561="P",VLOOKUP($E561,'[2]Costeo-JUL26'!$B$9:$CQ$307,AP$1,0),0)</f>
        <v>911881</v>
      </c>
      <c r="AQ561" s="16">
        <f>IF($B561="P",VLOOKUP($E561,'[2]Costeo-JUL26'!$B$9:$CQ$307,AQ$1,0),0)*$G561</f>
        <v>102</v>
      </c>
      <c r="AR561" s="36">
        <f>IF($B561="P",VLOOKUP($E561,'[2]Costeo-JUL26'!$B$9:$CQ$307,AR$1,0),0)*$G561</f>
        <v>13840.502400230531</v>
      </c>
      <c r="AS561" s="35">
        <f>IF($B561="P",VLOOKUP($E561,'[2]Costeo-JUL26'!$B$9:$CQ$307,AS$1,0),0)</f>
        <v>0.02</v>
      </c>
      <c r="AT561" s="36">
        <f t="shared" si="264"/>
        <v>276.81004800461062</v>
      </c>
      <c r="AU561" s="36">
        <f t="shared" si="265"/>
        <v>14117.312448235141</v>
      </c>
      <c r="AV561" s="34">
        <f>IF($B561="P",VLOOKUP($E561,'[2]Costeo-JUL26'!$B$9:$CQ$307,AV$1,0),0)</f>
        <v>939124</v>
      </c>
      <c r="AW561" s="16">
        <f>IF($B561="P",VLOOKUP($E561,'[2]Costeo-JUL26'!$B$9:$CQ$307,AW$1,0),0)*$G561</f>
        <v>0.69869999999999999</v>
      </c>
      <c r="AX561" s="36">
        <f>IF($B561="P",VLOOKUP($E561,'[2]Costeo-JUL26'!$B$9:$CQ$307,AX$1,0),0)*$G561</f>
        <v>3593.0926979999995</v>
      </c>
      <c r="AY561" s="35">
        <f>IF($B561="P",VLOOKUP($E561,'[2]Costeo-JUL26'!$B$9:$CQ$307,AY$1,0),0)</f>
        <v>0.03</v>
      </c>
      <c r="AZ561" s="36">
        <f t="shared" si="266"/>
        <v>107.79278093999999</v>
      </c>
      <c r="BA561" s="36">
        <f t="shared" si="267"/>
        <v>3700.8854789399993</v>
      </c>
      <c r="BB561" s="34">
        <f>IF($B561="P",VLOOKUP($E561,'[2]Costeo-JUL26'!$B$9:$CQ$307,BB$1,0),0)</f>
        <v>902311</v>
      </c>
      <c r="BC561" s="16">
        <f>IF($B561="P",VLOOKUP($E561,'[2]Costeo-JUL26'!$B$9:$CQ$307,BC$1,0),0)*$G561</f>
        <v>7.4375000000000011E-2</v>
      </c>
      <c r="BD561" s="36">
        <f>IF($B561="P",VLOOKUP($E561,'[2]Costeo-JUL26'!$B$9:$CQ$307,BD$1,0),0)*$G561</f>
        <v>291.67234687500007</v>
      </c>
      <c r="BE561" s="35">
        <f>IF($B561="P",VLOOKUP($E561,'[2]Costeo-JUL26'!$B$9:$CQ$307,BE$1,0),0)</f>
        <v>0.03</v>
      </c>
      <c r="BF561" s="36">
        <f t="shared" si="268"/>
        <v>8.7501704062500014</v>
      </c>
      <c r="BG561" s="36">
        <f t="shared" si="269"/>
        <v>300.42251728125007</v>
      </c>
      <c r="BH561" s="34">
        <f>IF($B561="P",VLOOKUP($E561,'[2]Costeo-JUL26'!$B$9:$CQ$307,BH$1,0),0)</f>
        <v>933089</v>
      </c>
      <c r="BI561" s="16">
        <f>IF($B561="P",VLOOKUP($E561,'[2]Costeo-JUL26'!$B$9:$CQ$307,BI$1,0),0)*$G561</f>
        <v>0.63749999999999996</v>
      </c>
      <c r="BJ561" s="36">
        <f>IF($B561="P",VLOOKUP($E561,'[2]Costeo-JUL26'!$B$9:$CQ$307,BJ$1,0),0)*$G561</f>
        <v>474.72874651567946</v>
      </c>
      <c r="BK561" s="35">
        <f>IF(BH561=910319,0,IF($B561="P",VLOOKUP($E561,'[2]Costeo-JUL26'!$B$9:$CQ$307,BK$1,0),0))</f>
        <v>0.02</v>
      </c>
      <c r="BL561" s="36">
        <f t="shared" si="270"/>
        <v>9.4945749303135898</v>
      </c>
      <c r="BM561" s="36">
        <f t="shared" si="271"/>
        <v>484.22332144599307</v>
      </c>
      <c r="BN561" s="34">
        <f>IF($B561="P",VLOOKUP($E561,'[2]Costeo-JUL26'!$B$9:$CQ$307,BN$1,0),0)</f>
        <v>0</v>
      </c>
      <c r="BO561" s="16">
        <f>IF($B561="P",VLOOKUP($E561,'[2]Costeo-JUL26'!$B$9:$CQ$307,BO$1,0),0)*$G561</f>
        <v>0</v>
      </c>
      <c r="BP561" s="36">
        <f>IF($B561="P",VLOOKUP($E561,'[2]Costeo-JUL26'!$B$9:$CQ$307,BP$1,0),0)*$G561</f>
        <v>0</v>
      </c>
      <c r="BQ561" s="35">
        <f>IF($B561="P",VLOOKUP($E561,'[2]Costeo-JUL26'!$B$9:$CQ$307,BQ$1,0),0)</f>
        <v>0</v>
      </c>
      <c r="BR561" s="36">
        <f t="shared" si="272"/>
        <v>0</v>
      </c>
      <c r="BS561" s="36">
        <f t="shared" si="273"/>
        <v>0</v>
      </c>
      <c r="BT561" s="34">
        <f>IF($B561="P",VLOOKUP($E561,'[2]Costeo-JUL26'!$B$9:$CQ$307,BT$1,0),0)</f>
        <v>0</v>
      </c>
      <c r="BU561" s="16">
        <f>IF($B561="P",VLOOKUP($E561,'[2]Costeo-JUL26'!$B$9:$CQ$307,BU$1,0),0)*$G561</f>
        <v>0</v>
      </c>
      <c r="BV561" s="36">
        <f>IF($B561="P",VLOOKUP($E561,'[2]Costeo-JUL26'!$B$9:$CQ$307,BV$1,0),0)*$G561</f>
        <v>0</v>
      </c>
      <c r="BW561" s="35">
        <f>IF($B561="P",VLOOKUP($E561,'[2]Costeo-JUL26'!$B$9:$CQ$307,BW$1,0),0)</f>
        <v>0</v>
      </c>
      <c r="BX561" s="36">
        <f t="shared" si="274"/>
        <v>0</v>
      </c>
      <c r="BY561" s="36">
        <f t="shared" si="275"/>
        <v>0</v>
      </c>
      <c r="BZ561" s="34">
        <f>IF($B561="P",VLOOKUP($E561,'[2]Costeo-JUL26'!$B$9:$CQ$307,BZ$1,0),0)</f>
        <v>936704</v>
      </c>
      <c r="CA561" s="16">
        <f>IF($B561="P",VLOOKUP($E561,'[2]Costeo-JUL26'!$B$9:$CQ$307,CA$1,0),0)*$G561</f>
        <v>1.3949209826914428</v>
      </c>
      <c r="CB561" s="36">
        <f>IF($B561="P",VLOOKUP($E561,'[2]Costeo-JUL26'!$B$9:$CQ$307,CB$1,0),0)*$G561</f>
        <v>665.88447728187532</v>
      </c>
      <c r="CC561" s="35">
        <f>IF($B561="P",VLOOKUP($E561,'[2]Costeo-JUL26'!$B$9:$CQ$307,CC$1,0),0)</f>
        <v>0.5</v>
      </c>
      <c r="CD561" s="36">
        <f t="shared" si="276"/>
        <v>332.94223864093766</v>
      </c>
      <c r="CE561" s="36">
        <f t="shared" si="277"/>
        <v>998.82671592281304</v>
      </c>
      <c r="CF561" s="37">
        <f t="shared" si="249"/>
        <v>67562.718744865211</v>
      </c>
      <c r="CG561" s="36">
        <f>IF($B561="r",VLOOKUP($E561,'[2]Costeo-JUL26'!$B$9:$CQ$307,CG$1,0),0)*$G561</f>
        <v>0</v>
      </c>
      <c r="CH561" s="35">
        <f>VLOOKUP($E561,'[2]TEORICOS (05.26)'!$A$8:$T$251,CH$1,0)</f>
        <v>0</v>
      </c>
      <c r="CI561" s="36">
        <f t="shared" si="278"/>
        <v>0</v>
      </c>
      <c r="CJ561" s="37">
        <f t="shared" si="279"/>
        <v>0</v>
      </c>
      <c r="CM561" s="16">
        <f>SUMIFS('[1]Ajuste Inventario'!$I:$I,'[1]Ajuste Inventario'!$B:$B,E561,'[1]Ajuste Inventario'!$S:$S,D561)*-1</f>
        <v>-1.6666666666666665</v>
      </c>
      <c r="CN561" s="36">
        <f t="shared" si="250"/>
        <v>-6623.7959553789415</v>
      </c>
      <c r="CP561" t="str">
        <f t="shared" si="251"/>
        <v>3848Org.Vtas Lobos</v>
      </c>
      <c r="CQ561" s="10">
        <f t="shared" si="252"/>
        <v>3974.2775732273653</v>
      </c>
    </row>
    <row r="562" spans="1:95" x14ac:dyDescent="0.25">
      <c r="A562" s="30">
        <v>46204</v>
      </c>
      <c r="B562" s="31" t="str">
        <f>VLOOKUP($E562,'[2]TEORICOS (05.26)'!$A$8:$T$251,B$1,0)</f>
        <v>P</v>
      </c>
      <c r="C562" s="32" t="str">
        <f>VLOOKUP($E562,'[2]TEORICOS (05.26)'!$A$8:$T$251,C$1,0)</f>
        <v>Coca Cola</v>
      </c>
      <c r="D562" t="s">
        <v>227</v>
      </c>
      <c r="E562">
        <v>105</v>
      </c>
      <c r="F562" t="s">
        <v>67</v>
      </c>
      <c r="G562" s="16">
        <v>1502.9169999999999</v>
      </c>
      <c r="H562" s="16">
        <v>793.54017600001123</v>
      </c>
      <c r="I562" s="33">
        <v>12888614.019999787</v>
      </c>
      <c r="J562" s="33">
        <v>12494877.269999854</v>
      </c>
      <c r="K562" s="34">
        <f>IF($B562="P",VLOOKUP($E562,'[2]Costeo-JUL26'!$B$9:$CQ$307,K$1,0),0)</f>
        <v>902026</v>
      </c>
      <c r="L562" s="35">
        <f>VLOOKUP($E562,'[2]TEORICOS (05.26)'!$A$8:$T$251,L$1,0)</f>
        <v>0.2</v>
      </c>
      <c r="M562" s="36">
        <f t="shared" si="253"/>
        <v>2498975.453999971</v>
      </c>
      <c r="N562" s="35">
        <f>IF($B562="P",VLOOKUP($E562,'[2]Costeo-JUL26'!$B$9:$CQ$307,N$1,0),0)</f>
        <v>0.01</v>
      </c>
      <c r="O562" s="36">
        <f t="shared" si="254"/>
        <v>24989.754539999711</v>
      </c>
      <c r="P562" s="36">
        <f>IF($B562="P",VLOOKUP($E562,'[2]Costeo-JUL26'!$B$9:$CQ$307,P$1,0),0)*H562</f>
        <v>0</v>
      </c>
      <c r="Q562" s="36">
        <f t="shared" si="255"/>
        <v>2523965.2085399707</v>
      </c>
      <c r="R562" s="34">
        <f>IF($B562="P",VLOOKUP($E562,'[2]Costeo-JUL26'!$B$9:$CQ$307,R$1,0),0)</f>
        <v>902332</v>
      </c>
      <c r="S562" s="16">
        <f>IF($B562="P",VLOOKUP($E562,'[2]Costeo-JUL26'!$B$9:$CQ$307,S$1,0),0)*$G562</f>
        <v>653.83605660343756</v>
      </c>
      <c r="T562" s="36">
        <f>IF($B562="P",VLOOKUP($E562,'[2]Costeo-JUL26'!$B$9:$CQ$307,T$1,0),0)*$G562</f>
        <v>456085.8876948058</v>
      </c>
      <c r="U562" s="35">
        <f>IF($B562="P",VLOOKUP($E562,'[2]Costeo-JUL26'!$B$9:$CQ$307,U$1,0),0)</f>
        <v>1.4999999999999999E-2</v>
      </c>
      <c r="V562" s="36">
        <f t="shared" si="256"/>
        <v>6841.2883154220872</v>
      </c>
      <c r="W562" s="36">
        <f t="shared" si="257"/>
        <v>462927.17601022788</v>
      </c>
      <c r="X562" s="34">
        <f>IF($B562="P",VLOOKUP($E562,'[2]Costeo-JUL26'!$B$9:$CQ$307,X$1,0),0)</f>
        <v>902338</v>
      </c>
      <c r="Y562" s="16">
        <f>IF($B562="P",VLOOKUP($E562,'[2]Costeo-JUL26'!$B$9:$CQ$307,Y$1,0),0)*$G562</f>
        <v>39.280238711999999</v>
      </c>
      <c r="Z562" s="36">
        <f>IF($B562="P",VLOOKUP($E562,'[2]Costeo-JUL26'!$B$9:$CQ$307,Z$1,0),0)*$G562</f>
        <v>11106.094693430879</v>
      </c>
      <c r="AA562" s="35">
        <f>IF($B562="P",VLOOKUP($E562,'[2]Costeo-JUL26'!$B$9:$CQ$307,AA$1,0),0)</f>
        <v>0.45</v>
      </c>
      <c r="AB562" s="36">
        <f t="shared" si="258"/>
        <v>4997.7426120438959</v>
      </c>
      <c r="AC562" s="36">
        <f t="shared" si="259"/>
        <v>16103.837305474775</v>
      </c>
      <c r="AD562" s="34">
        <f>IF($B562="P",VLOOKUP($E562,'[2]Costeo-JUL26'!$B$9:$CQ$307,AD$1,0),0)</f>
        <v>901733</v>
      </c>
      <c r="AE562" s="16">
        <f>IF($B562="P",VLOOKUP($E562,'[2]Costeo-JUL26'!$B$9:$CQ$307,AE$1,0),0)*$G562</f>
        <v>18035.004000000001</v>
      </c>
      <c r="AF562" s="36">
        <f>IF($B562="P",VLOOKUP($E562,'[2]Costeo-JUL26'!$B$9:$CQ$307,AF$1,0),0)*$G562</f>
        <v>276786.81338880002</v>
      </c>
      <c r="AG562" s="35">
        <f>IF($B562="P",VLOOKUP($E562,'[2]Costeo-JUL26'!$B$9:$CQ$307,AG$1,0),0)</f>
        <v>6.0000000000000001E-3</v>
      </c>
      <c r="AH562" s="36">
        <f t="shared" si="260"/>
        <v>1660.7208803328001</v>
      </c>
      <c r="AI562" s="36">
        <f t="shared" si="261"/>
        <v>278447.53426913283</v>
      </c>
      <c r="AJ562" s="34">
        <f>IF($B562="P",VLOOKUP($E562,'[2]Costeo-JUL26'!$B$9:$CQ$307,AJ$1,0),0)</f>
        <v>939214</v>
      </c>
      <c r="AK562" s="16">
        <f>IF($B562="P",VLOOKUP($E562,'[2]Costeo-JUL26'!$B$9:$CQ$307,AK$1,0),0)*$G562</f>
        <v>18035.004000000001</v>
      </c>
      <c r="AL562" s="36">
        <f>IF($B562="P",VLOOKUP($E562,'[2]Costeo-JUL26'!$B$9:$CQ$307,AL$1,0),0)*$G562</f>
        <v>111907.19982000001</v>
      </c>
      <c r="AM562" s="35">
        <f>IF($B562="P",VLOOKUP($E562,'[2]Costeo-JUL26'!$B$9:$CQ$307,AM$1,0),0)</f>
        <v>1.7999999999999999E-2</v>
      </c>
      <c r="AN562" s="36">
        <f t="shared" si="262"/>
        <v>2014.32959676</v>
      </c>
      <c r="AO562" s="36">
        <f t="shared" si="263"/>
        <v>113921.52941676001</v>
      </c>
      <c r="AP562" s="34">
        <f>IF($B562="P",VLOOKUP($E562,'[2]Costeo-JUL26'!$B$9:$CQ$307,AP$1,0),0)</f>
        <v>901189</v>
      </c>
      <c r="AQ562" s="16">
        <f>IF($B562="P",VLOOKUP($E562,'[2]Costeo-JUL26'!$B$9:$CQ$307,AQ$1,0),0)*$G562</f>
        <v>18035.004000000001</v>
      </c>
      <c r="AR562" s="36">
        <f>IF($B562="P",VLOOKUP($E562,'[2]Costeo-JUL26'!$B$9:$CQ$307,AR$1,0),0)*$G562</f>
        <v>1382999.8537618236</v>
      </c>
      <c r="AS562" s="35">
        <f>IF($B562="P",VLOOKUP($E562,'[2]Costeo-JUL26'!$B$9:$CQ$307,AS$1,0),0)</f>
        <v>0.02</v>
      </c>
      <c r="AT562" s="36">
        <f t="shared" si="264"/>
        <v>27659.997075236472</v>
      </c>
      <c r="AU562" s="36">
        <f t="shared" si="265"/>
        <v>1410659.85083706</v>
      </c>
      <c r="AV562" s="34">
        <f>IF($B562="P",VLOOKUP($E562,'[2]Costeo-JUL26'!$B$9:$CQ$307,AV$1,0),0)</f>
        <v>939510</v>
      </c>
      <c r="AW562" s="16">
        <f>IF($B562="P",VLOOKUP($E562,'[2]Costeo-JUL26'!$B$9:$CQ$307,AW$1,0),0)*$G562</f>
        <v>21.491713099999998</v>
      </c>
      <c r="AX562" s="36">
        <f>IF($B562="P",VLOOKUP($E562,'[2]Costeo-JUL26'!$B$9:$CQ$307,AX$1,0),0)*$G562</f>
        <v>92367.084561180003</v>
      </c>
      <c r="AY562" s="35">
        <f>IF($B562="P",VLOOKUP($E562,'[2]Costeo-JUL26'!$B$9:$CQ$307,AY$1,0),0)</f>
        <v>0.03</v>
      </c>
      <c r="AZ562" s="36">
        <f t="shared" si="266"/>
        <v>2771.0125368354002</v>
      </c>
      <c r="BA562" s="36">
        <f t="shared" si="267"/>
        <v>95138.097098015409</v>
      </c>
      <c r="BB562" s="34">
        <f>IF($B562="P",VLOOKUP($E562,'[2]Costeo-JUL26'!$B$9:$CQ$307,BB$1,0),0)</f>
        <v>902311</v>
      </c>
      <c r="BC562" s="16">
        <f>IF($B562="P",VLOOKUP($E562,'[2]Costeo-JUL26'!$B$9:$CQ$307,BC$1,0),0)*$G562</f>
        <v>4.1747694444444443</v>
      </c>
      <c r="BD562" s="36">
        <f>IF($B562="P",VLOOKUP($E562,'[2]Costeo-JUL26'!$B$9:$CQ$307,BD$1,0),0)*$G562</f>
        <v>16371.963717958335</v>
      </c>
      <c r="BE562" s="35">
        <f>IF($B562="P",VLOOKUP($E562,'[2]Costeo-JUL26'!$B$9:$CQ$307,BE$1,0),0)</f>
        <v>0.03</v>
      </c>
      <c r="BF562" s="36">
        <f t="shared" si="268"/>
        <v>491.15891153875003</v>
      </c>
      <c r="BG562" s="36">
        <f t="shared" si="269"/>
        <v>16863.122629497084</v>
      </c>
      <c r="BH562" s="34">
        <f>IF($B562="P",VLOOKUP($E562,'[2]Costeo-JUL26'!$B$9:$CQ$307,BH$1,0),0)</f>
        <v>933089</v>
      </c>
      <c r="BI562" s="16">
        <f>IF($B562="P",VLOOKUP($E562,'[2]Costeo-JUL26'!$B$9:$CQ$307,BI$1,0),0)*$G562</f>
        <v>41.095386718749999</v>
      </c>
      <c r="BJ562" s="36">
        <f>IF($B562="P",VLOOKUP($E562,'[2]Costeo-JUL26'!$B$9:$CQ$307,BJ$1,0),0)*$G562</f>
        <v>30602.606156187121</v>
      </c>
      <c r="BK562" s="35">
        <f>IF(BH562=910319,0,IF($B562="P",VLOOKUP($E562,'[2]Costeo-JUL26'!$B$9:$CQ$307,BK$1,0),0))</f>
        <v>0.02</v>
      </c>
      <c r="BL562" s="36">
        <f t="shared" si="270"/>
        <v>612.05212312374249</v>
      </c>
      <c r="BM562" s="36">
        <f t="shared" si="271"/>
        <v>31214.658279310865</v>
      </c>
      <c r="BN562" s="34">
        <f>IF($B562="P",VLOOKUP($E562,'[2]Costeo-JUL26'!$B$9:$CQ$307,BN$1,0),0)</f>
        <v>0</v>
      </c>
      <c r="BO562" s="16">
        <f>IF($B562="P",VLOOKUP($E562,'[2]Costeo-JUL26'!$B$9:$CQ$307,BO$1,0),0)*$G562</f>
        <v>0</v>
      </c>
      <c r="BP562" s="36">
        <f>IF($B562="P",VLOOKUP($E562,'[2]Costeo-JUL26'!$B$9:$CQ$307,BP$1,0),0)*$G562</f>
        <v>0</v>
      </c>
      <c r="BQ562" s="35">
        <f>IF($B562="P",VLOOKUP($E562,'[2]Costeo-JUL26'!$B$9:$CQ$307,BQ$1,0),0)</f>
        <v>0</v>
      </c>
      <c r="BR562" s="36">
        <f t="shared" si="272"/>
        <v>0</v>
      </c>
      <c r="BS562" s="36">
        <f t="shared" si="273"/>
        <v>0</v>
      </c>
      <c r="BT562" s="34">
        <f>IF($B562="P",VLOOKUP($E562,'[2]Costeo-JUL26'!$B$9:$CQ$307,BT$1,0),0)</f>
        <v>0</v>
      </c>
      <c r="BU562" s="16">
        <f>IF($B562="P",VLOOKUP($E562,'[2]Costeo-JUL26'!$B$9:$CQ$307,BU$1,0),0)*$G562</f>
        <v>0</v>
      </c>
      <c r="BV562" s="36">
        <f>IF($B562="P",VLOOKUP($E562,'[2]Costeo-JUL26'!$B$9:$CQ$307,BV$1,0),0)*$G562</f>
        <v>0</v>
      </c>
      <c r="BW562" s="35">
        <f>IF($B562="P",VLOOKUP($E562,'[2]Costeo-JUL26'!$B$9:$CQ$307,BW$1,0),0)</f>
        <v>0</v>
      </c>
      <c r="BX562" s="36">
        <f t="shared" si="274"/>
        <v>0</v>
      </c>
      <c r="BY562" s="36">
        <f t="shared" si="275"/>
        <v>0</v>
      </c>
      <c r="BZ562" s="34">
        <f>IF($B562="P",VLOOKUP($E562,'[2]Costeo-JUL26'!$B$9:$CQ$307,BZ$1,0),0)</f>
        <v>0</v>
      </c>
      <c r="CA562" s="16">
        <f>IF($B562="P",VLOOKUP($E562,'[2]Costeo-JUL26'!$B$9:$CQ$307,CA$1,0),0)*$G562</f>
        <v>0</v>
      </c>
      <c r="CB562" s="36">
        <f>IF($B562="P",VLOOKUP($E562,'[2]Costeo-JUL26'!$B$9:$CQ$307,CB$1,0),0)*$G562</f>
        <v>0</v>
      </c>
      <c r="CC562" s="35">
        <f>IF($B562="P",VLOOKUP($E562,'[2]Costeo-JUL26'!$B$9:$CQ$307,CC$1,0),0)</f>
        <v>0</v>
      </c>
      <c r="CD562" s="36">
        <f t="shared" si="276"/>
        <v>0</v>
      </c>
      <c r="CE562" s="36">
        <f t="shared" si="277"/>
        <v>0</v>
      </c>
      <c r="CF562" s="37">
        <f t="shared" si="249"/>
        <v>4949241.0143854488</v>
      </c>
      <c r="CG562" s="36">
        <f>IF($B562="r",VLOOKUP($E562,'[2]Costeo-JUL26'!$B$9:$CQ$307,CG$1,0),0)*$G562</f>
        <v>0</v>
      </c>
      <c r="CH562" s="35">
        <f>VLOOKUP($E562,'[2]TEORICOS (05.26)'!$A$8:$T$251,CH$1,0)</f>
        <v>0.05</v>
      </c>
      <c r="CI562" s="36">
        <f t="shared" si="278"/>
        <v>0</v>
      </c>
      <c r="CJ562" s="37">
        <f t="shared" si="279"/>
        <v>0</v>
      </c>
      <c r="CM562" s="16">
        <f>SUMIFS('[1]Ajuste Inventario'!$I:$I,'[1]Ajuste Inventario'!$B:$B,E562,'[1]Ajuste Inventario'!$S:$S,D562)*-1</f>
        <v>10.913</v>
      </c>
      <c r="CN562" s="36">
        <f t="shared" si="250"/>
        <v>35937.49168449649</v>
      </c>
      <c r="CP562" t="str">
        <f t="shared" si="251"/>
        <v>105Org.Vtas M.del Plata</v>
      </c>
      <c r="CQ562" s="10">
        <f t="shared" si="252"/>
        <v>3293.0900471452846</v>
      </c>
    </row>
    <row r="563" spans="1:95" x14ac:dyDescent="0.25">
      <c r="A563" s="30">
        <v>46204</v>
      </c>
      <c r="B563" s="31" t="str">
        <f>VLOOKUP($E563,'[2]TEORICOS (05.26)'!$A$8:$T$251,B$1,0)</f>
        <v>P</v>
      </c>
      <c r="C563" s="32" t="str">
        <f>VLOOKUP($E563,'[2]TEORICOS (05.26)'!$A$8:$T$251,C$1,0)</f>
        <v>Coca Cola</v>
      </c>
      <c r="D563" t="s">
        <v>227</v>
      </c>
      <c r="E563">
        <v>110</v>
      </c>
      <c r="F563" t="s">
        <v>68</v>
      </c>
      <c r="G563" s="16">
        <v>2850</v>
      </c>
      <c r="H563" s="16">
        <v>4215.1499999999905</v>
      </c>
      <c r="I563" s="33">
        <v>79123849.299999863</v>
      </c>
      <c r="J563" s="33">
        <v>67765938.149999872</v>
      </c>
      <c r="K563" s="34">
        <f>IF($B563="P",VLOOKUP($E563,'[2]Costeo-JUL26'!$B$9:$CQ$307,K$1,0),0)</f>
        <v>902026</v>
      </c>
      <c r="L563" s="35">
        <f>VLOOKUP($E563,'[2]TEORICOS (05.26)'!$A$8:$T$251,L$1,0)</f>
        <v>0.2</v>
      </c>
      <c r="M563" s="36">
        <f t="shared" si="253"/>
        <v>13553187.629999975</v>
      </c>
      <c r="N563" s="35">
        <f>IF($B563="P",VLOOKUP($E563,'[2]Costeo-JUL26'!$B$9:$CQ$307,N$1,0),0)</f>
        <v>0.01</v>
      </c>
      <c r="O563" s="36">
        <f t="shared" si="254"/>
        <v>135531.87629999974</v>
      </c>
      <c r="P563" s="36">
        <f>IF($B563="P",VLOOKUP($E563,'[2]Costeo-JUL26'!$B$9:$CQ$307,P$1,0),0)*H563</f>
        <v>0</v>
      </c>
      <c r="Q563" s="36">
        <f t="shared" si="255"/>
        <v>13688719.506299974</v>
      </c>
      <c r="R563" s="34">
        <f>IF($B563="P",VLOOKUP($E563,'[2]Costeo-JUL26'!$B$9:$CQ$307,R$1,0),0)</f>
        <v>902332</v>
      </c>
      <c r="S563" s="16">
        <f>IF($B563="P",VLOOKUP($E563,'[2]Costeo-JUL26'!$B$9:$CQ$307,S$1,0),0)*$G563</f>
        <v>3471.6566062500001</v>
      </c>
      <c r="T563" s="36">
        <f>IF($B563="P",VLOOKUP($E563,'[2]Costeo-JUL26'!$B$9:$CQ$307,T$1,0),0)*$G563</f>
        <v>2421667.5863035354</v>
      </c>
      <c r="U563" s="35">
        <f>IF($B563="P",VLOOKUP($E563,'[2]Costeo-JUL26'!$B$9:$CQ$307,U$1,0),0)</f>
        <v>1.4999999999999999E-2</v>
      </c>
      <c r="V563" s="36">
        <f t="shared" si="256"/>
        <v>36325.01379455303</v>
      </c>
      <c r="W563" s="36">
        <f t="shared" si="257"/>
        <v>2457992.6000980884</v>
      </c>
      <c r="X563" s="34">
        <f>IF($B563="P",VLOOKUP($E563,'[2]Costeo-JUL26'!$B$9:$CQ$307,X$1,0),0)</f>
        <v>902338</v>
      </c>
      <c r="Y563" s="16">
        <f>IF($B563="P",VLOOKUP($E563,'[2]Costeo-JUL26'!$B$9:$CQ$307,Y$1,0),0)*$G563</f>
        <v>189.60479999999998</v>
      </c>
      <c r="Z563" s="36">
        <f>IF($B563="P",VLOOKUP($E563,'[2]Costeo-JUL26'!$B$9:$CQ$307,Z$1,0),0)*$G563</f>
        <v>53608.861151999998</v>
      </c>
      <c r="AA563" s="35">
        <f>IF($B563="P",VLOOKUP($E563,'[2]Costeo-JUL26'!$B$9:$CQ$307,AA$1,0),0)</f>
        <v>0.45</v>
      </c>
      <c r="AB563" s="36">
        <f t="shared" si="258"/>
        <v>24123.987518400001</v>
      </c>
      <c r="AC563" s="36">
        <f t="shared" si="259"/>
        <v>77732.848670399995</v>
      </c>
      <c r="AD563" s="34">
        <f>IF($B563="P",VLOOKUP($E563,'[2]Costeo-JUL26'!$B$9:$CQ$307,AD$1,0),0)</f>
        <v>933139</v>
      </c>
      <c r="AE563" s="16">
        <f>IF($B563="P",VLOOKUP($E563,'[2]Costeo-JUL26'!$B$9:$CQ$307,AE$1,0),0)*$G563</f>
        <v>68400</v>
      </c>
      <c r="AF563" s="36">
        <f>IF($B563="P",VLOOKUP($E563,'[2]Costeo-JUL26'!$B$9:$CQ$307,AF$1,0),0)*$G563</f>
        <v>741354.76800000004</v>
      </c>
      <c r="AG563" s="35">
        <f>IF($B563="P",VLOOKUP($E563,'[2]Costeo-JUL26'!$B$9:$CQ$307,AG$1,0),0)</f>
        <v>6.0000000000000001E-3</v>
      </c>
      <c r="AH563" s="36">
        <f t="shared" si="260"/>
        <v>4448.128608</v>
      </c>
      <c r="AI563" s="36">
        <f t="shared" si="261"/>
        <v>745802.89660800004</v>
      </c>
      <c r="AJ563" s="34">
        <f>IF($B563="P",VLOOKUP($E563,'[2]Costeo-JUL26'!$B$9:$CQ$307,AJ$1,0),0)</f>
        <v>938219</v>
      </c>
      <c r="AK563" s="16">
        <f>IF($B563="P",VLOOKUP($E563,'[2]Costeo-JUL26'!$B$9:$CQ$307,AK$1,0),0)*$G563</f>
        <v>68400</v>
      </c>
      <c r="AL563" s="36">
        <f>IF($B563="P",VLOOKUP($E563,'[2]Costeo-JUL26'!$B$9:$CQ$307,AL$1,0),0)*$G563</f>
        <v>834265.22400000005</v>
      </c>
      <c r="AM563" s="35">
        <f>IF($B563="P",VLOOKUP($E563,'[2]Costeo-JUL26'!$B$9:$CQ$307,AM$1,0),0)</f>
        <v>1.7999999999999999E-2</v>
      </c>
      <c r="AN563" s="36">
        <f t="shared" si="262"/>
        <v>15016.774031999999</v>
      </c>
      <c r="AO563" s="36">
        <f t="shared" si="263"/>
        <v>849281.99803200003</v>
      </c>
      <c r="AP563" s="34">
        <f>IF($B563="P",VLOOKUP($E563,'[2]Costeo-JUL26'!$B$9:$CQ$307,AP$1,0),0)</f>
        <v>0</v>
      </c>
      <c r="AQ563" s="16">
        <f>IF($B563="P",VLOOKUP($E563,'[2]Costeo-JUL26'!$B$9:$CQ$307,AQ$1,0),0)*$G563</f>
        <v>0</v>
      </c>
      <c r="AR563" s="36">
        <f>IF($B563="P",VLOOKUP($E563,'[2]Costeo-JUL26'!$B$9:$CQ$307,AR$1,0),0)*$G563</f>
        <v>0</v>
      </c>
      <c r="AS563" s="35">
        <f>IF($B563="P",VLOOKUP($E563,'[2]Costeo-JUL26'!$B$9:$CQ$307,AS$1,0),0)</f>
        <v>0</v>
      </c>
      <c r="AT563" s="36">
        <f t="shared" si="264"/>
        <v>0</v>
      </c>
      <c r="AU563" s="36">
        <f t="shared" si="265"/>
        <v>0</v>
      </c>
      <c r="AV563" s="34">
        <f>IF($B563="P",VLOOKUP($E563,'[2]Costeo-JUL26'!$B$9:$CQ$307,AV$1,0),0)</f>
        <v>0</v>
      </c>
      <c r="AW563" s="16">
        <f>IF($B563="P",VLOOKUP($E563,'[2]Costeo-JUL26'!$B$9:$CQ$307,AW$1,0),0)*$G563</f>
        <v>0</v>
      </c>
      <c r="AX563" s="36">
        <f>IF($B563="P",VLOOKUP($E563,'[2]Costeo-JUL26'!$B$9:$CQ$307,AX$1,0),0)*$G563</f>
        <v>0</v>
      </c>
      <c r="AY563" s="35">
        <f>IF($B563="P",VLOOKUP($E563,'[2]Costeo-JUL26'!$B$9:$CQ$307,AY$1,0),0)</f>
        <v>0</v>
      </c>
      <c r="AZ563" s="36">
        <f t="shared" si="266"/>
        <v>0</v>
      </c>
      <c r="BA563" s="36">
        <f t="shared" si="267"/>
        <v>0</v>
      </c>
      <c r="BB563" s="34">
        <f>IF($B563="P",VLOOKUP($E563,'[2]Costeo-JUL26'!$B$9:$CQ$307,BB$1,0),0)</f>
        <v>0</v>
      </c>
      <c r="BC563" s="16">
        <f>IF($B563="P",VLOOKUP($E563,'[2]Costeo-JUL26'!$B$9:$CQ$307,BC$1,0),0)*$G563</f>
        <v>0</v>
      </c>
      <c r="BD563" s="36">
        <f>IF($B563="P",VLOOKUP($E563,'[2]Costeo-JUL26'!$B$9:$CQ$307,BD$1,0),0)*$G563</f>
        <v>0</v>
      </c>
      <c r="BE563" s="35">
        <f>IF($B563="P",VLOOKUP($E563,'[2]Costeo-JUL26'!$B$9:$CQ$307,BE$1,0),0)</f>
        <v>0</v>
      </c>
      <c r="BF563" s="36">
        <f t="shared" si="268"/>
        <v>0</v>
      </c>
      <c r="BG563" s="36">
        <f t="shared" si="269"/>
        <v>0</v>
      </c>
      <c r="BH563" s="34">
        <f>IF($B563="P",VLOOKUP($E563,'[2]Costeo-JUL26'!$B$9:$CQ$307,BH$1,0),0)</f>
        <v>0</v>
      </c>
      <c r="BI563" s="16">
        <f>IF($B563="P",VLOOKUP($E563,'[2]Costeo-JUL26'!$B$9:$CQ$307,BI$1,0),0)*$G563</f>
        <v>0</v>
      </c>
      <c r="BJ563" s="36">
        <f>IF($B563="P",VLOOKUP($E563,'[2]Costeo-JUL26'!$B$9:$CQ$307,BJ$1,0),0)*$G563</f>
        <v>0</v>
      </c>
      <c r="BK563" s="35">
        <f>IF(BH563=910319,0,IF($B563="P",VLOOKUP($E563,'[2]Costeo-JUL26'!$B$9:$CQ$307,BK$1,0),0))</f>
        <v>0</v>
      </c>
      <c r="BL563" s="36">
        <f t="shared" si="270"/>
        <v>0</v>
      </c>
      <c r="BM563" s="36">
        <f t="shared" si="271"/>
        <v>0</v>
      </c>
      <c r="BN563" s="34">
        <f>IF($B563="P",VLOOKUP($E563,'[2]Costeo-JUL26'!$B$9:$CQ$307,BN$1,0),0)</f>
        <v>0</v>
      </c>
      <c r="BO563" s="16">
        <f>IF($B563="P",VLOOKUP($E563,'[2]Costeo-JUL26'!$B$9:$CQ$307,BO$1,0),0)*$G563</f>
        <v>0</v>
      </c>
      <c r="BP563" s="36">
        <f>IF($B563="P",VLOOKUP($E563,'[2]Costeo-JUL26'!$B$9:$CQ$307,BP$1,0),0)*$G563</f>
        <v>0</v>
      </c>
      <c r="BQ563" s="35">
        <f>IF($B563="P",VLOOKUP($E563,'[2]Costeo-JUL26'!$B$9:$CQ$307,BQ$1,0),0)</f>
        <v>0</v>
      </c>
      <c r="BR563" s="36">
        <f t="shared" si="272"/>
        <v>0</v>
      </c>
      <c r="BS563" s="36">
        <f t="shared" si="273"/>
        <v>0</v>
      </c>
      <c r="BT563" s="34">
        <f>IF($B563="P",VLOOKUP($E563,'[2]Costeo-JUL26'!$B$9:$CQ$307,BT$1,0),0)</f>
        <v>0</v>
      </c>
      <c r="BU563" s="16">
        <f>IF($B563="P",VLOOKUP($E563,'[2]Costeo-JUL26'!$B$9:$CQ$307,BU$1,0),0)*$G563</f>
        <v>0</v>
      </c>
      <c r="BV563" s="36">
        <f>IF($B563="P",VLOOKUP($E563,'[2]Costeo-JUL26'!$B$9:$CQ$307,BV$1,0),0)*$G563</f>
        <v>0</v>
      </c>
      <c r="BW563" s="35">
        <f>IF($B563="P",VLOOKUP($E563,'[2]Costeo-JUL26'!$B$9:$CQ$307,BW$1,0),0)</f>
        <v>0</v>
      </c>
      <c r="BX563" s="36">
        <f t="shared" si="274"/>
        <v>0</v>
      </c>
      <c r="BY563" s="36">
        <f t="shared" si="275"/>
        <v>0</v>
      </c>
      <c r="BZ563" s="34">
        <f>IF($B563="P",VLOOKUP($E563,'[2]Costeo-JUL26'!$B$9:$CQ$307,BZ$1,0),0)</f>
        <v>0</v>
      </c>
      <c r="CA563" s="16">
        <f>IF($B563="P",VLOOKUP($E563,'[2]Costeo-JUL26'!$B$9:$CQ$307,CA$1,0),0)*$G563</f>
        <v>0</v>
      </c>
      <c r="CB563" s="36">
        <f>IF($B563="P",VLOOKUP($E563,'[2]Costeo-JUL26'!$B$9:$CQ$307,CB$1,0),0)*$G563</f>
        <v>0</v>
      </c>
      <c r="CC563" s="35">
        <f>IF($B563="P",VLOOKUP($E563,'[2]Costeo-JUL26'!$B$9:$CQ$307,CC$1,0),0)</f>
        <v>0</v>
      </c>
      <c r="CD563" s="36">
        <f t="shared" si="276"/>
        <v>0</v>
      </c>
      <c r="CE563" s="36">
        <f t="shared" si="277"/>
        <v>0</v>
      </c>
      <c r="CF563" s="37">
        <f t="shared" si="249"/>
        <v>17819529.849708464</v>
      </c>
      <c r="CG563" s="36">
        <f>IF($B563="r",VLOOKUP($E563,'[2]Costeo-JUL26'!$B$9:$CQ$307,CG$1,0),0)*$G563</f>
        <v>0</v>
      </c>
      <c r="CH563" s="35">
        <f>VLOOKUP($E563,'[2]TEORICOS (05.26)'!$A$8:$T$251,CH$1,0)</f>
        <v>0</v>
      </c>
      <c r="CI563" s="36">
        <f t="shared" si="278"/>
        <v>0</v>
      </c>
      <c r="CJ563" s="37">
        <f t="shared" si="279"/>
        <v>0</v>
      </c>
      <c r="CM563" s="16">
        <f>SUMIFS('[1]Ajuste Inventario'!$I:$I,'[1]Ajuste Inventario'!$B:$B,E563,'[1]Ajuste Inventario'!$S:$S,D563)*-1</f>
        <v>30.084</v>
      </c>
      <c r="CN563" s="36">
        <f t="shared" si="250"/>
        <v>188099.20561355419</v>
      </c>
      <c r="CP563" t="str">
        <f t="shared" si="251"/>
        <v>110Org.Vtas M.del Plata</v>
      </c>
      <c r="CQ563" s="10">
        <f t="shared" si="252"/>
        <v>6252.4666139327946</v>
      </c>
    </row>
    <row r="564" spans="1:95" x14ac:dyDescent="0.25">
      <c r="A564" s="30">
        <v>46204</v>
      </c>
      <c r="B564" s="31" t="str">
        <f>VLOOKUP($E564,'[2]TEORICOS (05.26)'!$A$8:$T$251,B$1,0)</f>
        <v>R</v>
      </c>
      <c r="C564" s="32" t="str">
        <f>VLOOKUP($E564,'[2]TEORICOS (05.26)'!$A$8:$T$251,C$1,0)</f>
        <v>Coca Cola</v>
      </c>
      <c r="D564" t="s">
        <v>227</v>
      </c>
      <c r="E564">
        <v>118</v>
      </c>
      <c r="F564" t="s">
        <v>69</v>
      </c>
      <c r="G564" s="16">
        <v>6950.665</v>
      </c>
      <c r="H564" s="16">
        <v>2599.5487100000496</v>
      </c>
      <c r="I564" s="33">
        <v>55933912.290000722</v>
      </c>
      <c r="J564" s="33">
        <v>55161937.650000572</v>
      </c>
      <c r="K564" s="34">
        <f>IF($B564="P",VLOOKUP($E564,'[2]Costeo-JUL26'!$B$9:$CQ$307,K$1,0),0)</f>
        <v>0</v>
      </c>
      <c r="L564" s="35">
        <f>VLOOKUP($E564,'[2]TEORICOS (05.26)'!$A$8:$T$251,L$1,0)</f>
        <v>0.2</v>
      </c>
      <c r="M564" s="36">
        <f t="shared" si="253"/>
        <v>0</v>
      </c>
      <c r="N564" s="35">
        <f>IF($B564="P",VLOOKUP($E564,'[2]Costeo-JUL26'!$B$9:$CQ$307,N$1,0),0)</f>
        <v>0</v>
      </c>
      <c r="O564" s="36">
        <f t="shared" si="254"/>
        <v>0</v>
      </c>
      <c r="P564" s="36">
        <f>IF($B564="P",VLOOKUP($E564,'[2]Costeo-JUL26'!$B$9:$CQ$307,P$1,0),0)*H564</f>
        <v>0</v>
      </c>
      <c r="Q564" s="36">
        <f t="shared" si="255"/>
        <v>0</v>
      </c>
      <c r="R564" s="34">
        <f>IF($B564="P",VLOOKUP($E564,'[2]Costeo-JUL26'!$B$9:$CQ$307,R$1,0),0)</f>
        <v>0</v>
      </c>
      <c r="S564" s="16">
        <f>IF($B564="P",VLOOKUP($E564,'[2]Costeo-JUL26'!$B$9:$CQ$307,S$1,0),0)*$G564</f>
        <v>0</v>
      </c>
      <c r="T564" s="36">
        <f>IF($B564="P",VLOOKUP($E564,'[2]Costeo-JUL26'!$B$9:$CQ$307,T$1,0),0)*$G564</f>
        <v>0</v>
      </c>
      <c r="U564" s="35">
        <f>IF($B564="P",VLOOKUP($E564,'[2]Costeo-JUL26'!$B$9:$CQ$307,U$1,0),0)</f>
        <v>0</v>
      </c>
      <c r="V564" s="36">
        <f t="shared" si="256"/>
        <v>0</v>
      </c>
      <c r="W564" s="36">
        <f t="shared" si="257"/>
        <v>0</v>
      </c>
      <c r="X564" s="34">
        <f>IF($B564="P",VLOOKUP($E564,'[2]Costeo-JUL26'!$B$9:$CQ$307,X$1,0),0)</f>
        <v>0</v>
      </c>
      <c r="Y564" s="16">
        <f>IF($B564="P",VLOOKUP($E564,'[2]Costeo-JUL26'!$B$9:$CQ$307,Y$1,0),0)*$G564</f>
        <v>0</v>
      </c>
      <c r="Z564" s="36">
        <f>IF($B564="P",VLOOKUP($E564,'[2]Costeo-JUL26'!$B$9:$CQ$307,Z$1,0),0)*$G564</f>
        <v>0</v>
      </c>
      <c r="AA564" s="35">
        <f>IF($B564="P",VLOOKUP($E564,'[2]Costeo-JUL26'!$B$9:$CQ$307,AA$1,0),0)</f>
        <v>0</v>
      </c>
      <c r="AB564" s="36">
        <f t="shared" si="258"/>
        <v>0</v>
      </c>
      <c r="AC564" s="36">
        <f t="shared" si="259"/>
        <v>0</v>
      </c>
      <c r="AD564" s="34">
        <f>IF($B564="P",VLOOKUP($E564,'[2]Costeo-JUL26'!$B$9:$CQ$307,AD$1,0),0)</f>
        <v>0</v>
      </c>
      <c r="AE564" s="16">
        <f>IF($B564="P",VLOOKUP($E564,'[2]Costeo-JUL26'!$B$9:$CQ$307,AE$1,0),0)*$G564</f>
        <v>0</v>
      </c>
      <c r="AF564" s="36">
        <f>IF($B564="P",VLOOKUP($E564,'[2]Costeo-JUL26'!$B$9:$CQ$307,AF$1,0),0)*$G564</f>
        <v>0</v>
      </c>
      <c r="AG564" s="35">
        <f>IF($B564="P",VLOOKUP($E564,'[2]Costeo-JUL26'!$B$9:$CQ$307,AG$1,0),0)</f>
        <v>0</v>
      </c>
      <c r="AH564" s="36">
        <f t="shared" si="260"/>
        <v>0</v>
      </c>
      <c r="AI564" s="36">
        <f t="shared" si="261"/>
        <v>0</v>
      </c>
      <c r="AJ564" s="34">
        <f>IF($B564="P",VLOOKUP($E564,'[2]Costeo-JUL26'!$B$9:$CQ$307,AJ$1,0),0)</f>
        <v>0</v>
      </c>
      <c r="AK564" s="16">
        <f>IF($B564="P",VLOOKUP($E564,'[2]Costeo-JUL26'!$B$9:$CQ$307,AK$1,0),0)*$G564</f>
        <v>0</v>
      </c>
      <c r="AL564" s="36">
        <f>IF($B564="P",VLOOKUP($E564,'[2]Costeo-JUL26'!$B$9:$CQ$307,AL$1,0),0)*$G564</f>
        <v>0</v>
      </c>
      <c r="AM564" s="35">
        <f>IF($B564="P",VLOOKUP($E564,'[2]Costeo-JUL26'!$B$9:$CQ$307,AM$1,0),0)</f>
        <v>0</v>
      </c>
      <c r="AN564" s="36">
        <f t="shared" si="262"/>
        <v>0</v>
      </c>
      <c r="AO564" s="36">
        <f t="shared" si="263"/>
        <v>0</v>
      </c>
      <c r="AP564" s="34">
        <f>IF($B564="P",VLOOKUP($E564,'[2]Costeo-JUL26'!$B$9:$CQ$307,AP$1,0),0)</f>
        <v>0</v>
      </c>
      <c r="AQ564" s="16">
        <f>IF($B564="P",VLOOKUP($E564,'[2]Costeo-JUL26'!$B$9:$CQ$307,AQ$1,0),0)*$G564</f>
        <v>0</v>
      </c>
      <c r="AR564" s="36">
        <f>IF($B564="P",VLOOKUP($E564,'[2]Costeo-JUL26'!$B$9:$CQ$307,AR$1,0),0)*$G564</f>
        <v>0</v>
      </c>
      <c r="AS564" s="35">
        <f>IF($B564="P",VLOOKUP($E564,'[2]Costeo-JUL26'!$B$9:$CQ$307,AS$1,0),0)</f>
        <v>0</v>
      </c>
      <c r="AT564" s="36">
        <f t="shared" si="264"/>
        <v>0</v>
      </c>
      <c r="AU564" s="36">
        <f t="shared" si="265"/>
        <v>0</v>
      </c>
      <c r="AV564" s="34">
        <f>IF($B564="P",VLOOKUP($E564,'[2]Costeo-JUL26'!$B$9:$CQ$307,AV$1,0),0)</f>
        <v>0</v>
      </c>
      <c r="AW564" s="16">
        <f>IF($B564="P",VLOOKUP($E564,'[2]Costeo-JUL26'!$B$9:$CQ$307,AW$1,0),0)*$G564</f>
        <v>0</v>
      </c>
      <c r="AX564" s="36">
        <f>IF($B564="P",VLOOKUP($E564,'[2]Costeo-JUL26'!$B$9:$CQ$307,AX$1,0),0)*$G564</f>
        <v>0</v>
      </c>
      <c r="AY564" s="35">
        <f>IF($B564="P",VLOOKUP($E564,'[2]Costeo-JUL26'!$B$9:$CQ$307,AY$1,0),0)</f>
        <v>0</v>
      </c>
      <c r="AZ564" s="36">
        <f t="shared" si="266"/>
        <v>0</v>
      </c>
      <c r="BA564" s="36">
        <f t="shared" si="267"/>
        <v>0</v>
      </c>
      <c r="BB564" s="34">
        <f>IF($B564="P",VLOOKUP($E564,'[2]Costeo-JUL26'!$B$9:$CQ$307,BB$1,0),0)</f>
        <v>0</v>
      </c>
      <c r="BC564" s="16">
        <f>IF($B564="P",VLOOKUP($E564,'[2]Costeo-JUL26'!$B$9:$CQ$307,BC$1,0),0)*$G564</f>
        <v>0</v>
      </c>
      <c r="BD564" s="36">
        <f>IF($B564="P",VLOOKUP($E564,'[2]Costeo-JUL26'!$B$9:$CQ$307,BD$1,0),0)*$G564</f>
        <v>0</v>
      </c>
      <c r="BE564" s="35">
        <f>IF($B564="P",VLOOKUP($E564,'[2]Costeo-JUL26'!$B$9:$CQ$307,BE$1,0),0)</f>
        <v>0</v>
      </c>
      <c r="BF564" s="36">
        <f t="shared" si="268"/>
        <v>0</v>
      </c>
      <c r="BG564" s="36">
        <f t="shared" si="269"/>
        <v>0</v>
      </c>
      <c r="BH564" s="34">
        <f>IF($B564="P",VLOOKUP($E564,'[2]Costeo-JUL26'!$B$9:$CQ$307,BH$1,0),0)</f>
        <v>0</v>
      </c>
      <c r="BI564" s="16">
        <f>IF($B564="P",VLOOKUP($E564,'[2]Costeo-JUL26'!$B$9:$CQ$307,BI$1,0),0)*$G564</f>
        <v>0</v>
      </c>
      <c r="BJ564" s="36">
        <f>IF($B564="P",VLOOKUP($E564,'[2]Costeo-JUL26'!$B$9:$CQ$307,BJ$1,0),0)*$G564</f>
        <v>0</v>
      </c>
      <c r="BK564" s="35">
        <f>IF(BH564=910319,0,IF($B564="P",VLOOKUP($E564,'[2]Costeo-JUL26'!$B$9:$CQ$307,BK$1,0),0))</f>
        <v>0</v>
      </c>
      <c r="BL564" s="36">
        <f t="shared" si="270"/>
        <v>0</v>
      </c>
      <c r="BM564" s="36">
        <f t="shared" si="271"/>
        <v>0</v>
      </c>
      <c r="BN564" s="34">
        <f>IF($B564="P",VLOOKUP($E564,'[2]Costeo-JUL26'!$B$9:$CQ$307,BN$1,0),0)</f>
        <v>0</v>
      </c>
      <c r="BO564" s="16">
        <f>IF($B564="P",VLOOKUP($E564,'[2]Costeo-JUL26'!$B$9:$CQ$307,BO$1,0),0)*$G564</f>
        <v>0</v>
      </c>
      <c r="BP564" s="36">
        <f>IF($B564="P",VLOOKUP($E564,'[2]Costeo-JUL26'!$B$9:$CQ$307,BP$1,0),0)*$G564</f>
        <v>0</v>
      </c>
      <c r="BQ564" s="35">
        <f>IF($B564="P",VLOOKUP($E564,'[2]Costeo-JUL26'!$B$9:$CQ$307,BQ$1,0),0)</f>
        <v>0</v>
      </c>
      <c r="BR564" s="36">
        <f t="shared" si="272"/>
        <v>0</v>
      </c>
      <c r="BS564" s="36">
        <f t="shared" si="273"/>
        <v>0</v>
      </c>
      <c r="BT564" s="34">
        <f>IF($B564="P",VLOOKUP($E564,'[2]Costeo-JUL26'!$B$9:$CQ$307,BT$1,0),0)</f>
        <v>0</v>
      </c>
      <c r="BU564" s="16">
        <f>IF($B564="P",VLOOKUP($E564,'[2]Costeo-JUL26'!$B$9:$CQ$307,BU$1,0),0)*$G564</f>
        <v>0</v>
      </c>
      <c r="BV564" s="36">
        <f>IF($B564="P",VLOOKUP($E564,'[2]Costeo-JUL26'!$B$9:$CQ$307,BV$1,0),0)*$G564</f>
        <v>0</v>
      </c>
      <c r="BW564" s="35">
        <f>IF($B564="P",VLOOKUP($E564,'[2]Costeo-JUL26'!$B$9:$CQ$307,BW$1,0),0)</f>
        <v>0</v>
      </c>
      <c r="BX564" s="36">
        <f t="shared" si="274"/>
        <v>0</v>
      </c>
      <c r="BY564" s="36">
        <f t="shared" si="275"/>
        <v>0</v>
      </c>
      <c r="BZ564" s="34">
        <f>IF($B564="P",VLOOKUP($E564,'[2]Costeo-JUL26'!$B$9:$CQ$307,BZ$1,0),0)</f>
        <v>0</v>
      </c>
      <c r="CA564" s="16">
        <f>IF($B564="P",VLOOKUP($E564,'[2]Costeo-JUL26'!$B$9:$CQ$307,CA$1,0),0)*$G564</f>
        <v>0</v>
      </c>
      <c r="CB564" s="36">
        <f>IF($B564="P",VLOOKUP($E564,'[2]Costeo-JUL26'!$B$9:$CQ$307,CB$1,0),0)*$G564</f>
        <v>0</v>
      </c>
      <c r="CC564" s="35">
        <f>IF($B564="P",VLOOKUP($E564,'[2]Costeo-JUL26'!$B$9:$CQ$307,CC$1,0),0)</f>
        <v>0</v>
      </c>
      <c r="CD564" s="36">
        <f t="shared" si="276"/>
        <v>0</v>
      </c>
      <c r="CE564" s="36">
        <f t="shared" si="277"/>
        <v>0</v>
      </c>
      <c r="CF564" s="37">
        <f t="shared" si="249"/>
        <v>0</v>
      </c>
      <c r="CG564" s="36">
        <f>IF($B564="r",VLOOKUP($E564,'[2]Costeo-JUL26'!$B$9:$CQ$307,CG$1,0),0)*$G564</f>
        <v>12356266.67715</v>
      </c>
      <c r="CH564" s="35">
        <f>VLOOKUP($E564,'[2]TEORICOS (05.26)'!$A$8:$T$251,CH$1,0)</f>
        <v>0.05</v>
      </c>
      <c r="CI564" s="36">
        <f t="shared" si="278"/>
        <v>10414574.196142614</v>
      </c>
      <c r="CJ564" s="37">
        <f t="shared" si="279"/>
        <v>22770840.873292614</v>
      </c>
      <c r="CM564" s="16">
        <f>SUMIFS('[1]Ajuste Inventario'!$I:$I,'[1]Ajuste Inventario'!$B:$B,E564,'[1]Ajuste Inventario'!$S:$S,D564)*-1</f>
        <v>39.846000000000018</v>
      </c>
      <c r="CN564" s="36">
        <f t="shared" si="250"/>
        <v>130538.14641292853</v>
      </c>
      <c r="CP564" t="str">
        <f t="shared" si="251"/>
        <v>118Org.Vtas M.del Plata</v>
      </c>
      <c r="CQ564" s="10">
        <f t="shared" si="252"/>
        <v>3276.0665164113957</v>
      </c>
    </row>
    <row r="565" spans="1:95" x14ac:dyDescent="0.25">
      <c r="A565" s="30">
        <v>46204</v>
      </c>
      <c r="B565" s="31" t="str">
        <f>VLOOKUP($E565,'[2]TEORICOS (05.26)'!$A$8:$T$251,B$1,0)</f>
        <v>P</v>
      </c>
      <c r="C565" s="32" t="str">
        <f>VLOOKUP($E565,'[2]TEORICOS (05.26)'!$A$8:$T$251,C$1,0)</f>
        <v>Coca Cola</v>
      </c>
      <c r="D565" t="s">
        <v>227</v>
      </c>
      <c r="E565">
        <v>127</v>
      </c>
      <c r="F565" t="s">
        <v>70</v>
      </c>
      <c r="G565" s="16">
        <v>18434.335000000003</v>
      </c>
      <c r="H565" s="16">
        <v>19485.092095000826</v>
      </c>
      <c r="I565" s="33">
        <v>265071350.12999675</v>
      </c>
      <c r="J565" s="33">
        <v>246272795.30999842</v>
      </c>
      <c r="K565" s="34">
        <f>IF($B565="P",VLOOKUP($E565,'[2]Costeo-JUL26'!$B$9:$CQ$307,K$1,0),0)</f>
        <v>902026</v>
      </c>
      <c r="L565" s="35">
        <f>VLOOKUP($E565,'[2]TEORICOS (05.26)'!$A$8:$T$251,L$1,0)</f>
        <v>0.2</v>
      </c>
      <c r="M565" s="36">
        <f t="shared" si="253"/>
        <v>49254559.061999686</v>
      </c>
      <c r="N565" s="35">
        <f>IF($B565="P",VLOOKUP($E565,'[2]Costeo-JUL26'!$B$9:$CQ$307,N$1,0),0)</f>
        <v>0.01</v>
      </c>
      <c r="O565" s="36">
        <f t="shared" si="254"/>
        <v>492545.59061999689</v>
      </c>
      <c r="P565" s="36">
        <f>IF($B565="P",VLOOKUP($E565,'[2]Costeo-JUL26'!$B$9:$CQ$307,P$1,0),0)*H565</f>
        <v>0</v>
      </c>
      <c r="Q565" s="36">
        <f t="shared" si="255"/>
        <v>49747104.652619682</v>
      </c>
      <c r="R565" s="34">
        <f>IF($B565="P",VLOOKUP($E565,'[2]Costeo-JUL26'!$B$9:$CQ$307,R$1,0),0)</f>
        <v>902332</v>
      </c>
      <c r="S565" s="16">
        <f>IF($B565="P",VLOOKUP($E565,'[2]Costeo-JUL26'!$B$9:$CQ$307,S$1,0),0)*$G565</f>
        <v>16039.519018690627</v>
      </c>
      <c r="T565" s="36">
        <f>IF($B565="P",VLOOKUP($E565,'[2]Costeo-JUL26'!$B$9:$CQ$307,T$1,0),0)*$G565</f>
        <v>11188428.958536539</v>
      </c>
      <c r="U565" s="35">
        <f>IF($B565="P",VLOOKUP($E565,'[2]Costeo-JUL26'!$B$9:$CQ$307,U$1,0),0)</f>
        <v>1.4999999999999999E-2</v>
      </c>
      <c r="V565" s="36">
        <f t="shared" si="256"/>
        <v>167826.43437804808</v>
      </c>
      <c r="W565" s="36">
        <f t="shared" si="257"/>
        <v>11356255.392914588</v>
      </c>
      <c r="X565" s="34">
        <f>IF($B565="P",VLOOKUP($E565,'[2]Costeo-JUL26'!$B$9:$CQ$307,X$1,0),0)</f>
        <v>902338</v>
      </c>
      <c r="Y565" s="16">
        <f>IF($B565="P",VLOOKUP($E565,'[2]Costeo-JUL26'!$B$9:$CQ$307,Y$1,0),0)*$G565</f>
        <v>963.59955912000009</v>
      </c>
      <c r="Z565" s="36">
        <f>IF($B565="P",VLOOKUP($E565,'[2]Costeo-JUL26'!$B$9:$CQ$307,Z$1,0),0)*$G565</f>
        <v>272448.13934558886</v>
      </c>
      <c r="AA565" s="35">
        <f>IF($B565="P",VLOOKUP($E565,'[2]Costeo-JUL26'!$B$9:$CQ$307,AA$1,0),0)</f>
        <v>0.45</v>
      </c>
      <c r="AB565" s="36">
        <f t="shared" si="258"/>
        <v>122601.66270551499</v>
      </c>
      <c r="AC565" s="36">
        <f t="shared" si="259"/>
        <v>395049.80205110385</v>
      </c>
      <c r="AD565" s="34">
        <f>IF($B565="P",VLOOKUP($E565,'[2]Costeo-JUL26'!$B$9:$CQ$307,AD$1,0),0)</f>
        <v>901733</v>
      </c>
      <c r="AE565" s="16">
        <f>IF($B565="P",VLOOKUP($E565,'[2]Costeo-JUL26'!$B$9:$CQ$307,AE$1,0),0)*$G565</f>
        <v>221212.02000000002</v>
      </c>
      <c r="AF565" s="36">
        <f>IF($B565="P",VLOOKUP($E565,'[2]Costeo-JUL26'!$B$9:$CQ$307,AF$1,0),0)*$G565</f>
        <v>3394985.1133440007</v>
      </c>
      <c r="AG565" s="35">
        <f>IF($B565="P",VLOOKUP($E565,'[2]Costeo-JUL26'!$B$9:$CQ$307,AG$1,0),0)</f>
        <v>6.0000000000000001E-3</v>
      </c>
      <c r="AH565" s="36">
        <f t="shared" si="260"/>
        <v>20369.910680064004</v>
      </c>
      <c r="AI565" s="36">
        <f t="shared" si="261"/>
        <v>3415355.0240240647</v>
      </c>
      <c r="AJ565" s="34">
        <f>IF($B565="P",VLOOKUP($E565,'[2]Costeo-JUL26'!$B$9:$CQ$307,AJ$1,0),0)</f>
        <v>910242</v>
      </c>
      <c r="AK565" s="16">
        <f>IF($B565="P",VLOOKUP($E565,'[2]Costeo-JUL26'!$B$9:$CQ$307,AK$1,0),0)*$G565</f>
        <v>221212.02000000002</v>
      </c>
      <c r="AL565" s="36">
        <f>IF($B565="P",VLOOKUP($E565,'[2]Costeo-JUL26'!$B$9:$CQ$307,AL$1,0),0)*$G565</f>
        <v>868765.9661460002</v>
      </c>
      <c r="AM565" s="35">
        <f>IF($B565="P",VLOOKUP($E565,'[2]Costeo-JUL26'!$B$9:$CQ$307,AM$1,0),0)</f>
        <v>1.7999999999999999E-2</v>
      </c>
      <c r="AN565" s="36">
        <f t="shared" si="262"/>
        <v>15637.787390628002</v>
      </c>
      <c r="AO565" s="36">
        <f t="shared" si="263"/>
        <v>884403.75353662821</v>
      </c>
      <c r="AP565" s="34">
        <f>IF($B565="P",VLOOKUP($E565,'[2]Costeo-JUL26'!$B$9:$CQ$307,AP$1,0),0)</f>
        <v>901189</v>
      </c>
      <c r="AQ565" s="16">
        <f>IF($B565="P",VLOOKUP($E565,'[2]Costeo-JUL26'!$B$9:$CQ$307,AQ$1,0),0)*$G565</f>
        <v>221212.02000000002</v>
      </c>
      <c r="AR565" s="36">
        <f>IF($B565="P",VLOOKUP($E565,'[2]Costeo-JUL26'!$B$9:$CQ$307,AR$1,0),0)*$G565</f>
        <v>16963466.784390934</v>
      </c>
      <c r="AS565" s="35">
        <f>IF($B565="P",VLOOKUP($E565,'[2]Costeo-JUL26'!$B$9:$CQ$307,AS$1,0),0)</f>
        <v>0.02</v>
      </c>
      <c r="AT565" s="36">
        <f t="shared" si="264"/>
        <v>339269.3356878187</v>
      </c>
      <c r="AU565" s="36">
        <f t="shared" si="265"/>
        <v>17302736.120078754</v>
      </c>
      <c r="AV565" s="34">
        <f>IF($B565="P",VLOOKUP($E565,'[2]Costeo-JUL26'!$B$9:$CQ$307,AV$1,0),0)</f>
        <v>932317</v>
      </c>
      <c r="AW565" s="16">
        <f>IF($B565="P",VLOOKUP($E565,'[2]Costeo-JUL26'!$B$9:$CQ$307,AW$1,0),0)*$G565</f>
        <v>366.84326650000008</v>
      </c>
      <c r="AX565" s="36">
        <f>IF($B565="P",VLOOKUP($E565,'[2]Costeo-JUL26'!$B$9:$CQ$307,AX$1,0),0)*$G565</f>
        <v>1576618.9907637003</v>
      </c>
      <c r="AY565" s="35">
        <f>IF($B565="P",VLOOKUP($E565,'[2]Costeo-JUL26'!$B$9:$CQ$307,AY$1,0),0)</f>
        <v>0.03</v>
      </c>
      <c r="AZ565" s="36">
        <f t="shared" si="266"/>
        <v>47298.569722911008</v>
      </c>
      <c r="BA565" s="36">
        <f t="shared" si="267"/>
        <v>1623917.5604866114</v>
      </c>
      <c r="BB565" s="34">
        <f>IF($B565="P",VLOOKUP($E565,'[2]Costeo-JUL26'!$B$9:$CQ$307,BB$1,0),0)</f>
        <v>902311</v>
      </c>
      <c r="BC565" s="16">
        <f>IF($B565="P",VLOOKUP($E565,'[2]Costeo-JUL26'!$B$9:$CQ$307,BC$1,0),0)*$G565</f>
        <v>51.206486111111118</v>
      </c>
      <c r="BD565" s="36">
        <f>IF($B565="P",VLOOKUP($E565,'[2]Costeo-JUL26'!$B$9:$CQ$307,BD$1,0),0)*$G565</f>
        <v>200813.66022520838</v>
      </c>
      <c r="BE565" s="35">
        <f>IF($B565="P",VLOOKUP($E565,'[2]Costeo-JUL26'!$B$9:$CQ$307,BE$1,0),0)</f>
        <v>0.03</v>
      </c>
      <c r="BF565" s="36">
        <f t="shared" si="268"/>
        <v>6024.4098067562509</v>
      </c>
      <c r="BG565" s="36">
        <f t="shared" si="269"/>
        <v>206838.07003196463</v>
      </c>
      <c r="BH565" s="34">
        <f>IF($B565="P",VLOOKUP($E565,'[2]Costeo-JUL26'!$B$9:$CQ$307,BH$1,0),0)</f>
        <v>933089</v>
      </c>
      <c r="BI565" s="16">
        <f>IF($B565="P",VLOOKUP($E565,'[2]Costeo-JUL26'!$B$9:$CQ$307,BI$1,0),0)*$G565</f>
        <v>640.08107638888896</v>
      </c>
      <c r="BJ565" s="36">
        <f>IF($B565="P",VLOOKUP($E565,'[2]Costeo-JUL26'!$B$9:$CQ$307,BJ$1,0),0)*$G565</f>
        <v>476650.80323530058</v>
      </c>
      <c r="BK565" s="35">
        <f>IF(BH565=910319,0,IF($B565="P",VLOOKUP($E565,'[2]Costeo-JUL26'!$B$9:$CQ$307,BK$1,0),0))</f>
        <v>0.02</v>
      </c>
      <c r="BL565" s="36">
        <f t="shared" si="270"/>
        <v>9533.0160647060111</v>
      </c>
      <c r="BM565" s="36">
        <f t="shared" si="271"/>
        <v>486183.81930000661</v>
      </c>
      <c r="BN565" s="34">
        <f>IF($B565="P",VLOOKUP($E565,'[2]Costeo-JUL26'!$B$9:$CQ$307,BN$1,0),0)</f>
        <v>0</v>
      </c>
      <c r="BO565" s="16">
        <f>IF($B565="P",VLOOKUP($E565,'[2]Costeo-JUL26'!$B$9:$CQ$307,BO$1,0),0)*$G565</f>
        <v>0</v>
      </c>
      <c r="BP565" s="36">
        <f>IF($B565="P",VLOOKUP($E565,'[2]Costeo-JUL26'!$B$9:$CQ$307,BP$1,0),0)*$G565</f>
        <v>0</v>
      </c>
      <c r="BQ565" s="35">
        <f>IF($B565="P",VLOOKUP($E565,'[2]Costeo-JUL26'!$B$9:$CQ$307,BQ$1,0),0)</f>
        <v>0</v>
      </c>
      <c r="BR565" s="36">
        <f t="shared" si="272"/>
        <v>0</v>
      </c>
      <c r="BS565" s="36">
        <f t="shared" si="273"/>
        <v>0</v>
      </c>
      <c r="BT565" s="34">
        <f>IF($B565="P",VLOOKUP($E565,'[2]Costeo-JUL26'!$B$9:$CQ$307,BT$1,0),0)</f>
        <v>0</v>
      </c>
      <c r="BU565" s="16">
        <f>IF($B565="P",VLOOKUP($E565,'[2]Costeo-JUL26'!$B$9:$CQ$307,BU$1,0),0)*$G565</f>
        <v>0</v>
      </c>
      <c r="BV565" s="36">
        <f>IF($B565="P",VLOOKUP($E565,'[2]Costeo-JUL26'!$B$9:$CQ$307,BV$1,0),0)*$G565</f>
        <v>0</v>
      </c>
      <c r="BW565" s="35">
        <f>IF($B565="P",VLOOKUP($E565,'[2]Costeo-JUL26'!$B$9:$CQ$307,BW$1,0),0)</f>
        <v>0</v>
      </c>
      <c r="BX565" s="36">
        <f t="shared" si="274"/>
        <v>0</v>
      </c>
      <c r="BY565" s="36">
        <f t="shared" si="275"/>
        <v>0</v>
      </c>
      <c r="BZ565" s="34">
        <f>IF($B565="P",VLOOKUP($E565,'[2]Costeo-JUL26'!$B$9:$CQ$307,BZ$1,0),0)</f>
        <v>0</v>
      </c>
      <c r="CA565" s="16">
        <f>IF($B565="P",VLOOKUP($E565,'[2]Costeo-JUL26'!$B$9:$CQ$307,CA$1,0),0)*$G565</f>
        <v>0</v>
      </c>
      <c r="CB565" s="36">
        <f>IF($B565="P",VLOOKUP($E565,'[2]Costeo-JUL26'!$B$9:$CQ$307,CB$1,0),0)*$G565</f>
        <v>0</v>
      </c>
      <c r="CC565" s="35">
        <f>IF($B565="P",VLOOKUP($E565,'[2]Costeo-JUL26'!$B$9:$CQ$307,CC$1,0),0)</f>
        <v>0</v>
      </c>
      <c r="CD565" s="36">
        <f t="shared" si="276"/>
        <v>0</v>
      </c>
      <c r="CE565" s="36">
        <f t="shared" si="277"/>
        <v>0</v>
      </c>
      <c r="CF565" s="37">
        <f t="shared" si="249"/>
        <v>85417844.195043415</v>
      </c>
      <c r="CG565" s="36">
        <f>IF($B565="r",VLOOKUP($E565,'[2]Costeo-JUL26'!$B$9:$CQ$307,CG$1,0),0)*$G565</f>
        <v>0</v>
      </c>
      <c r="CH565" s="35">
        <f>VLOOKUP($E565,'[2]TEORICOS (05.26)'!$A$8:$T$251,CH$1,0)</f>
        <v>0</v>
      </c>
      <c r="CI565" s="36">
        <f t="shared" si="278"/>
        <v>0</v>
      </c>
      <c r="CJ565" s="37">
        <f t="shared" si="279"/>
        <v>0</v>
      </c>
      <c r="CM565" s="16">
        <f>SUMIFS('[1]Ajuste Inventario'!$I:$I,'[1]Ajuste Inventario'!$B:$B,E565,'[1]Ajuste Inventario'!$S:$S,D565)*-1</f>
        <v>21.150999999999996</v>
      </c>
      <c r="CN565" s="36">
        <f t="shared" si="250"/>
        <v>98005.8582297307</v>
      </c>
      <c r="CP565" t="str">
        <f t="shared" si="251"/>
        <v>127Org.Vtas M.del Plata</v>
      </c>
      <c r="CQ565" s="10">
        <f t="shared" si="252"/>
        <v>4633.6276407607547</v>
      </c>
    </row>
    <row r="566" spans="1:95" x14ac:dyDescent="0.25">
      <c r="A566" s="30">
        <v>46204</v>
      </c>
      <c r="B566" s="31" t="str">
        <f>VLOOKUP($E566,'[2]TEORICOS (05.26)'!$A$8:$T$251,B$1,0)</f>
        <v>P</v>
      </c>
      <c r="C566" s="32" t="str">
        <f>VLOOKUP($E566,'[2]TEORICOS (05.26)'!$A$8:$T$251,C$1,0)</f>
        <v>Coca Cola</v>
      </c>
      <c r="D566" t="s">
        <v>227</v>
      </c>
      <c r="E566">
        <v>140</v>
      </c>
      <c r="F566" t="s">
        <v>72</v>
      </c>
      <c r="G566" s="16">
        <v>42714.125</v>
      </c>
      <c r="H566" s="16">
        <v>90254.946124996568</v>
      </c>
      <c r="I566" s="33">
        <v>790761740.5200789</v>
      </c>
      <c r="J566" s="33">
        <v>772316606.8200736</v>
      </c>
      <c r="K566" s="34">
        <f>IF($B566="P",VLOOKUP($E566,'[2]Costeo-JUL26'!$B$9:$CQ$307,K$1,0),0)</f>
        <v>933975</v>
      </c>
      <c r="L566" s="35">
        <f>VLOOKUP($E566,'[2]TEORICOS (05.26)'!$A$8:$T$251,L$1,0)</f>
        <v>0.2</v>
      </c>
      <c r="M566" s="36">
        <f t="shared" si="253"/>
        <v>154463321.36401471</v>
      </c>
      <c r="N566" s="35">
        <f>IF($B566="P",VLOOKUP($E566,'[2]Costeo-JUL26'!$B$9:$CQ$307,N$1,0),0)</f>
        <v>5.0000000000000001E-3</v>
      </c>
      <c r="O566" s="36">
        <f t="shared" si="254"/>
        <v>772316.60682007356</v>
      </c>
      <c r="P566" s="36">
        <f>IF($B566="P",VLOOKUP($E566,'[2]Costeo-JUL26'!$B$9:$CQ$307,P$1,0),0)*H566</f>
        <v>9709367.4448778331</v>
      </c>
      <c r="Q566" s="36">
        <f t="shared" si="255"/>
        <v>164945005.41571262</v>
      </c>
      <c r="R566" s="34">
        <f>IF($B566="P",VLOOKUP($E566,'[2]Costeo-JUL26'!$B$9:$CQ$307,R$1,0),0)</f>
        <v>902332</v>
      </c>
      <c r="S566" s="16">
        <f>IF($B566="P",VLOOKUP($E566,'[2]Costeo-JUL26'!$B$9:$CQ$307,S$1,0),0)*$G566</f>
        <v>52031.148854890627</v>
      </c>
      <c r="T566" s="36">
        <f>IF($B566="P",VLOOKUP($E566,'[2]Costeo-JUL26'!$B$9:$CQ$307,T$1,0),0)*$G566</f>
        <v>36294530.522742987</v>
      </c>
      <c r="U566" s="35">
        <f>IF($B566="P",VLOOKUP($E566,'[2]Costeo-JUL26'!$B$9:$CQ$307,U$1,0),0)</f>
        <v>1.4999999999999999E-2</v>
      </c>
      <c r="V566" s="36">
        <f t="shared" si="256"/>
        <v>544417.95784114476</v>
      </c>
      <c r="W566" s="36">
        <f t="shared" si="257"/>
        <v>36838948.48058413</v>
      </c>
      <c r="X566" s="34">
        <f>IF($B566="P",VLOOKUP($E566,'[2]Costeo-JUL26'!$B$9:$CQ$307,X$1,0),0)</f>
        <v>902338</v>
      </c>
      <c r="Y566" s="16">
        <f>IF($B566="P",VLOOKUP($E566,'[2]Costeo-JUL26'!$B$9:$CQ$307,Y$1,0),0)*$G566</f>
        <v>4465.5054840000003</v>
      </c>
      <c r="Z566" s="36">
        <f>IF($B566="P",VLOOKUP($E566,'[2]Costeo-JUL26'!$B$9:$CQ$307,Z$1,0),0)*$G566</f>
        <v>1262577.0205461599</v>
      </c>
      <c r="AA566" s="35">
        <f>IF($B566="P",VLOOKUP($E566,'[2]Costeo-JUL26'!$B$9:$CQ$307,AA$1,0),0)</f>
        <v>0.45</v>
      </c>
      <c r="AB566" s="36">
        <f t="shared" si="258"/>
        <v>568159.65924577194</v>
      </c>
      <c r="AC566" s="36">
        <f t="shared" si="259"/>
        <v>1830736.679791932</v>
      </c>
      <c r="AD566" s="34">
        <f>IF($B566="P",VLOOKUP($E566,'[2]Costeo-JUL26'!$B$9:$CQ$307,AD$1,0),0)</f>
        <v>901733</v>
      </c>
      <c r="AE566" s="16">
        <f>IF($B566="P",VLOOKUP($E566,'[2]Costeo-JUL26'!$B$9:$CQ$307,AE$1,0),0)*$G566</f>
        <v>341713</v>
      </c>
      <c r="AF566" s="36">
        <f>IF($B566="P",VLOOKUP($E566,'[2]Costeo-JUL26'!$B$9:$CQ$307,AF$1,0),0)*$G566</f>
        <v>5244337.7536000004</v>
      </c>
      <c r="AG566" s="35">
        <f>IF($B566="P",VLOOKUP($E566,'[2]Costeo-JUL26'!$B$9:$CQ$307,AG$1,0),0)</f>
        <v>6.0000000000000001E-3</v>
      </c>
      <c r="AH566" s="36">
        <f t="shared" si="260"/>
        <v>31466.026521600004</v>
      </c>
      <c r="AI566" s="36">
        <f t="shared" si="261"/>
        <v>5275803.7801216003</v>
      </c>
      <c r="AJ566" s="34">
        <f>IF($B566="P",VLOOKUP($E566,'[2]Costeo-JUL26'!$B$9:$CQ$307,AJ$1,0),0)</f>
        <v>924134</v>
      </c>
      <c r="AK566" s="16">
        <f>IF($B566="P",VLOOKUP($E566,'[2]Costeo-JUL26'!$B$9:$CQ$307,AK$1,0),0)*$G566</f>
        <v>341713</v>
      </c>
      <c r="AL566" s="36">
        <f>IF($B566="P",VLOOKUP($E566,'[2]Costeo-JUL26'!$B$9:$CQ$307,AL$1,0),0)*$G566</f>
        <v>2698452.8095744331</v>
      </c>
      <c r="AM566" s="35">
        <f>IF($B566="P",VLOOKUP($E566,'[2]Costeo-JUL26'!$B$9:$CQ$307,AM$1,0),0)</f>
        <v>1.7999999999999999E-2</v>
      </c>
      <c r="AN566" s="36">
        <f t="shared" si="262"/>
        <v>48572.150572339793</v>
      </c>
      <c r="AO566" s="36">
        <f t="shared" si="263"/>
        <v>2747024.9601467731</v>
      </c>
      <c r="AP566" s="34">
        <f>IF($B566="P",VLOOKUP($E566,'[2]Costeo-JUL26'!$B$9:$CQ$307,AP$1,0),0)</f>
        <v>913486</v>
      </c>
      <c r="AQ566" s="16">
        <f>IF($B566="P",VLOOKUP($E566,'[2]Costeo-JUL26'!$B$9:$CQ$307,AQ$1,0),0)*$G566</f>
        <v>341713</v>
      </c>
      <c r="AR566" s="36">
        <f>IF($B566="P",VLOOKUP($E566,'[2]Costeo-JUL26'!$B$9:$CQ$307,AR$1,0),0)*$G566</f>
        <v>42179824.136850625</v>
      </c>
      <c r="AS566" s="35">
        <f>IF($B566="P",VLOOKUP($E566,'[2]Costeo-JUL26'!$B$9:$CQ$307,AS$1,0),0)</f>
        <v>0.02</v>
      </c>
      <c r="AT566" s="36">
        <f t="shared" si="264"/>
        <v>843596.48273701256</v>
      </c>
      <c r="AU566" s="36">
        <f t="shared" si="265"/>
        <v>43023420.619587637</v>
      </c>
      <c r="AV566" s="34">
        <f>IF($B566="P",VLOOKUP($E566,'[2]Costeo-JUL26'!$B$9:$CQ$307,AV$1,0),0)</f>
        <v>902310</v>
      </c>
      <c r="AW566" s="16">
        <f>IF($B566="P",VLOOKUP($E566,'[2]Costeo-JUL26'!$B$9:$CQ$307,AW$1,0),0)*$G566</f>
        <v>1332.6806999999999</v>
      </c>
      <c r="AX566" s="36">
        <f>IF($B566="P",VLOOKUP($E566,'[2]Costeo-JUL26'!$B$9:$CQ$307,AX$1,0),0)*$G566</f>
        <v>4669108.2586573893</v>
      </c>
      <c r="AY566" s="35">
        <f>IF($B566="P",VLOOKUP($E566,'[2]Costeo-JUL26'!$B$9:$CQ$307,AY$1,0),0)</f>
        <v>0.03</v>
      </c>
      <c r="AZ566" s="36">
        <f t="shared" si="266"/>
        <v>140073.24775972168</v>
      </c>
      <c r="BA566" s="36">
        <f t="shared" si="267"/>
        <v>4809181.5064171106</v>
      </c>
      <c r="BB566" s="34">
        <f>IF($B566="P",VLOOKUP($E566,'[2]Costeo-JUL26'!$B$9:$CQ$307,BB$1,0),0)</f>
        <v>902311</v>
      </c>
      <c r="BC566" s="16">
        <f>IF($B566="P",VLOOKUP($E566,'[2]Costeo-JUL26'!$B$9:$CQ$307,BC$1,0),0)*$G566</f>
        <v>213.57062500000001</v>
      </c>
      <c r="BD566" s="36">
        <f>IF($B566="P",VLOOKUP($E566,'[2]Costeo-JUL26'!$B$9:$CQ$307,BD$1,0),0)*$G566</f>
        <v>837548.17367812502</v>
      </c>
      <c r="BE566" s="35">
        <f>IF($B566="P",VLOOKUP($E566,'[2]Costeo-JUL26'!$B$9:$CQ$307,BE$1,0),0)</f>
        <v>0.03</v>
      </c>
      <c r="BF566" s="36">
        <f t="shared" si="268"/>
        <v>25126.445210343751</v>
      </c>
      <c r="BG566" s="36">
        <f t="shared" si="269"/>
        <v>862674.61888846871</v>
      </c>
      <c r="BH566" s="34">
        <f>IF($B566="P",VLOOKUP($E566,'[2]Costeo-JUL26'!$B$9:$CQ$307,BH$1,0),0)</f>
        <v>910319</v>
      </c>
      <c r="BI566" s="16">
        <f>IF($B566="P",VLOOKUP($E566,'[2]Costeo-JUL26'!$B$9:$CQ$307,BI$1,0),0)*$G566</f>
        <v>762.75223214285711</v>
      </c>
      <c r="BJ566" s="36">
        <f>IF($B566="P",VLOOKUP($E566,'[2]Costeo-JUL26'!$B$9:$CQ$307,BJ$1,0),0)*$G566</f>
        <v>1994215.7109375</v>
      </c>
      <c r="BK566" s="35">
        <f>IF(BH566=910319,0,IF($B566="P",VLOOKUP($E566,'[2]Costeo-JUL26'!$B$9:$CQ$307,BK$1,0),0))</f>
        <v>0</v>
      </c>
      <c r="BL566" s="36">
        <f t="shared" si="270"/>
        <v>0</v>
      </c>
      <c r="BM566" s="36">
        <f t="shared" si="271"/>
        <v>1994215.7109375</v>
      </c>
      <c r="BN566" s="34">
        <f>IF($B566="P",VLOOKUP($E566,'[2]Costeo-JUL26'!$B$9:$CQ$307,BN$1,0),0)</f>
        <v>0</v>
      </c>
      <c r="BO566" s="16">
        <f>IF($B566="P",VLOOKUP($E566,'[2]Costeo-JUL26'!$B$9:$CQ$307,BO$1,0),0)*$G566</f>
        <v>0</v>
      </c>
      <c r="BP566" s="36">
        <f>IF($B566="P",VLOOKUP($E566,'[2]Costeo-JUL26'!$B$9:$CQ$307,BP$1,0),0)*$G566</f>
        <v>0</v>
      </c>
      <c r="BQ566" s="35">
        <f>IF($B566="P",VLOOKUP($E566,'[2]Costeo-JUL26'!$B$9:$CQ$307,BQ$1,0),0)</f>
        <v>0</v>
      </c>
      <c r="BR566" s="36">
        <f t="shared" si="272"/>
        <v>0</v>
      </c>
      <c r="BS566" s="36">
        <f t="shared" si="273"/>
        <v>0</v>
      </c>
      <c r="BT566" s="34">
        <f>IF($B566="P",VLOOKUP($E566,'[2]Costeo-JUL26'!$B$9:$CQ$307,BT$1,0),0)</f>
        <v>0</v>
      </c>
      <c r="BU566" s="16">
        <f>IF($B566="P",VLOOKUP($E566,'[2]Costeo-JUL26'!$B$9:$CQ$307,BU$1,0),0)*$G566</f>
        <v>0</v>
      </c>
      <c r="BV566" s="36">
        <f>IF($B566="P",VLOOKUP($E566,'[2]Costeo-JUL26'!$B$9:$CQ$307,BV$1,0),0)*$G566</f>
        <v>0</v>
      </c>
      <c r="BW566" s="35">
        <f>IF($B566="P",VLOOKUP($E566,'[2]Costeo-JUL26'!$B$9:$CQ$307,BW$1,0),0)</f>
        <v>0</v>
      </c>
      <c r="BX566" s="36">
        <f t="shared" si="274"/>
        <v>0</v>
      </c>
      <c r="BY566" s="36">
        <f t="shared" si="275"/>
        <v>0</v>
      </c>
      <c r="BZ566" s="34">
        <f>IF($B566="P",VLOOKUP($E566,'[2]Costeo-JUL26'!$B$9:$CQ$307,BZ$1,0),0)</f>
        <v>0</v>
      </c>
      <c r="CA566" s="16">
        <f>IF($B566="P",VLOOKUP($E566,'[2]Costeo-JUL26'!$B$9:$CQ$307,CA$1,0),0)*$G566</f>
        <v>0</v>
      </c>
      <c r="CB566" s="36">
        <f>IF($B566="P",VLOOKUP($E566,'[2]Costeo-JUL26'!$B$9:$CQ$307,CB$1,0),0)*$G566</f>
        <v>0</v>
      </c>
      <c r="CC566" s="35">
        <f>IF($B566="P",VLOOKUP($E566,'[2]Costeo-JUL26'!$B$9:$CQ$307,CC$1,0),0)</f>
        <v>0</v>
      </c>
      <c r="CD566" s="36">
        <f t="shared" si="276"/>
        <v>0</v>
      </c>
      <c r="CE566" s="36">
        <f t="shared" si="277"/>
        <v>0</v>
      </c>
      <c r="CF566" s="37">
        <f t="shared" si="249"/>
        <v>262327011.77218774</v>
      </c>
      <c r="CG566" s="36">
        <f>IF($B566="r",VLOOKUP($E566,'[2]Costeo-JUL26'!$B$9:$CQ$307,CG$1,0),0)*$G566</f>
        <v>0</v>
      </c>
      <c r="CH566" s="35">
        <f>VLOOKUP($E566,'[2]TEORICOS (05.26)'!$A$8:$T$251,CH$1,0)</f>
        <v>0</v>
      </c>
      <c r="CI566" s="36">
        <f t="shared" si="278"/>
        <v>0</v>
      </c>
      <c r="CJ566" s="37">
        <f t="shared" si="279"/>
        <v>0</v>
      </c>
      <c r="CM566" s="16">
        <f>SUMIFS('[1]Ajuste Inventario'!$I:$I,'[1]Ajuste Inventario'!$B:$B,E566,'[1]Ajuste Inventario'!$S:$S,D566)*-1</f>
        <v>80.75</v>
      </c>
      <c r="CN566" s="36">
        <f t="shared" si="250"/>
        <v>495922.7468806667</v>
      </c>
      <c r="CP566" t="str">
        <f t="shared" si="251"/>
        <v>140Org.Vtas M.del Plata</v>
      </c>
      <c r="CQ566" s="10">
        <f t="shared" si="252"/>
        <v>6141.4581657048511</v>
      </c>
    </row>
    <row r="567" spans="1:95" x14ac:dyDescent="0.25">
      <c r="A567" s="30">
        <v>46204</v>
      </c>
      <c r="B567" s="31" t="str">
        <f>VLOOKUP($E567,'[2]TEORICOS (05.26)'!$A$8:$T$251,B$1,0)</f>
        <v>P</v>
      </c>
      <c r="C567" s="32" t="str">
        <f>VLOOKUP($E567,'[2]TEORICOS (05.26)'!$A$8:$T$251,C$1,0)</f>
        <v>Coca Cola</v>
      </c>
      <c r="D567" t="s">
        <v>227</v>
      </c>
      <c r="E567">
        <v>144</v>
      </c>
      <c r="F567" t="s">
        <v>73</v>
      </c>
      <c r="G567" s="16">
        <v>2975.625</v>
      </c>
      <c r="H567" s="16">
        <v>7337.891250000026</v>
      </c>
      <c r="I567" s="33">
        <v>60530647.749999635</v>
      </c>
      <c r="J567" s="33">
        <v>59963526.239999726</v>
      </c>
      <c r="K567" s="34">
        <f>IF($B567="P",VLOOKUP($E567,'[2]Costeo-JUL26'!$B$9:$CQ$307,K$1,0),0)</f>
        <v>933975</v>
      </c>
      <c r="L567" s="35">
        <f>VLOOKUP($E567,'[2]TEORICOS (05.26)'!$A$8:$T$251,L$1,0)</f>
        <v>0.2</v>
      </c>
      <c r="M567" s="36">
        <f t="shared" si="253"/>
        <v>11992705.247999946</v>
      </c>
      <c r="N567" s="35">
        <f>IF($B567="P",VLOOKUP($E567,'[2]Costeo-JUL26'!$B$9:$CQ$307,N$1,0),0)</f>
        <v>5.0000000000000001E-3</v>
      </c>
      <c r="O567" s="36">
        <f t="shared" si="254"/>
        <v>59963.52623999973</v>
      </c>
      <c r="P567" s="36">
        <f>IF($B567="P",VLOOKUP($E567,'[2]Costeo-JUL26'!$B$9:$CQ$307,P$1,0),0)*H567</f>
        <v>789389.22990584048</v>
      </c>
      <c r="Q567" s="36">
        <f t="shared" si="255"/>
        <v>12842058.004145786</v>
      </c>
      <c r="R567" s="34">
        <f>IF($B567="P",VLOOKUP($E567,'[2]Costeo-JUL26'!$B$9:$CQ$307,R$1,0),0)</f>
        <v>902332</v>
      </c>
      <c r="S567" s="16">
        <f>IF($B567="P",VLOOKUP($E567,'[2]Costeo-JUL26'!$B$9:$CQ$307,S$1,0),0)*$G567</f>
        <v>4228.7975042578128</v>
      </c>
      <c r="T567" s="36">
        <f>IF($B567="P",VLOOKUP($E567,'[2]Costeo-JUL26'!$B$9:$CQ$307,T$1,0),0)*$G567</f>
        <v>2949814.168448024</v>
      </c>
      <c r="U567" s="35">
        <f>IF($B567="P",VLOOKUP($E567,'[2]Costeo-JUL26'!$B$9:$CQ$307,U$1,0),0)</f>
        <v>1.4999999999999999E-2</v>
      </c>
      <c r="V567" s="36">
        <f t="shared" si="256"/>
        <v>44247.212526720359</v>
      </c>
      <c r="W567" s="36">
        <f t="shared" si="257"/>
        <v>2994061.3809747444</v>
      </c>
      <c r="X567" s="34">
        <f>IF($B567="P",VLOOKUP($E567,'[2]Costeo-JUL26'!$B$9:$CQ$307,X$1,0),0)</f>
        <v>902338</v>
      </c>
      <c r="Y567" s="16">
        <f>IF($B567="P",VLOOKUP($E567,'[2]Costeo-JUL26'!$B$9:$CQ$307,Y$1,0),0)*$G567</f>
        <v>362.93102999999996</v>
      </c>
      <c r="Z567" s="36">
        <f>IF($B567="P",VLOOKUP($E567,'[2]Costeo-JUL26'!$B$9:$CQ$307,Z$1,0),0)*$G567</f>
        <v>102615.1194222</v>
      </c>
      <c r="AA567" s="35">
        <f>IF($B567="P",VLOOKUP($E567,'[2]Costeo-JUL26'!$B$9:$CQ$307,AA$1,0),0)</f>
        <v>0.45</v>
      </c>
      <c r="AB567" s="36">
        <f t="shared" si="258"/>
        <v>46176.803739990006</v>
      </c>
      <c r="AC567" s="36">
        <f t="shared" si="259"/>
        <v>148791.92316219001</v>
      </c>
      <c r="AD567" s="34">
        <f>IF($B567="P",VLOOKUP($E567,'[2]Costeo-JUL26'!$B$9:$CQ$307,AD$1,0),0)</f>
        <v>901733</v>
      </c>
      <c r="AE567" s="16">
        <f>IF($B567="P",VLOOKUP($E567,'[2]Costeo-JUL26'!$B$9:$CQ$307,AE$1,0),0)*$G567</f>
        <v>23805</v>
      </c>
      <c r="AF567" s="36">
        <f>IF($B567="P",VLOOKUP($E567,'[2]Costeo-JUL26'!$B$9:$CQ$307,AF$1,0),0)*$G567</f>
        <v>365340.09600000002</v>
      </c>
      <c r="AG567" s="35">
        <f>IF($B567="P",VLOOKUP($E567,'[2]Costeo-JUL26'!$B$9:$CQ$307,AG$1,0),0)</f>
        <v>6.0000000000000001E-3</v>
      </c>
      <c r="AH567" s="36">
        <f t="shared" si="260"/>
        <v>2192.0405760000003</v>
      </c>
      <c r="AI567" s="36">
        <f t="shared" si="261"/>
        <v>367532.13657600002</v>
      </c>
      <c r="AJ567" s="34">
        <f>IF($B567="P",VLOOKUP($E567,'[2]Costeo-JUL26'!$B$9:$CQ$307,AJ$1,0),0)</f>
        <v>930636</v>
      </c>
      <c r="AK567" s="16">
        <f>IF($B567="P",VLOOKUP($E567,'[2]Costeo-JUL26'!$B$9:$CQ$307,AK$1,0),0)*$G567</f>
        <v>23805</v>
      </c>
      <c r="AL567" s="36">
        <f>IF($B567="P",VLOOKUP($E567,'[2]Costeo-JUL26'!$B$9:$CQ$307,AL$1,0),0)*$G567</f>
        <v>257183.98290000003</v>
      </c>
      <c r="AM567" s="35">
        <f>IF($B567="P",VLOOKUP($E567,'[2]Costeo-JUL26'!$B$9:$CQ$307,AM$1,0),0)</f>
        <v>1.7999999999999999E-2</v>
      </c>
      <c r="AN567" s="36">
        <f t="shared" si="262"/>
        <v>4629.3116921999999</v>
      </c>
      <c r="AO567" s="36">
        <f t="shared" si="263"/>
        <v>261813.29459220002</v>
      </c>
      <c r="AP567" s="34">
        <f>IF($B567="P",VLOOKUP($E567,'[2]Costeo-JUL26'!$B$9:$CQ$307,AP$1,0),0)</f>
        <v>911881</v>
      </c>
      <c r="AQ567" s="16">
        <f>IF($B567="P",VLOOKUP($E567,'[2]Costeo-JUL26'!$B$9:$CQ$307,AQ$1,0),0)*$G567</f>
        <v>23805</v>
      </c>
      <c r="AR567" s="36">
        <f>IF($B567="P",VLOOKUP($E567,'[2]Costeo-JUL26'!$B$9:$CQ$307,AR$1,0),0)*$G567</f>
        <v>3230129.0160538019</v>
      </c>
      <c r="AS567" s="35">
        <f>IF($B567="P",VLOOKUP($E567,'[2]Costeo-JUL26'!$B$9:$CQ$307,AS$1,0),0)</f>
        <v>0.02</v>
      </c>
      <c r="AT567" s="36">
        <f t="shared" si="264"/>
        <v>64602.580321076042</v>
      </c>
      <c r="AU567" s="36">
        <f t="shared" si="265"/>
        <v>3294731.5963748777</v>
      </c>
      <c r="AV567" s="34">
        <f>IF($B567="P",VLOOKUP($E567,'[2]Costeo-JUL26'!$B$9:$CQ$307,AV$1,0),0)</f>
        <v>902310</v>
      </c>
      <c r="AW567" s="16">
        <f>IF($B567="P",VLOOKUP($E567,'[2]Costeo-JUL26'!$B$9:$CQ$307,AW$1,0),0)*$G567</f>
        <v>98.493187499999991</v>
      </c>
      <c r="AX567" s="36">
        <f>IF($B567="P",VLOOKUP($E567,'[2]Costeo-JUL26'!$B$9:$CQ$307,AX$1,0),0)*$G567</f>
        <v>345075.42217557493</v>
      </c>
      <c r="AY567" s="35">
        <f>IF($B567="P",VLOOKUP($E567,'[2]Costeo-JUL26'!$B$9:$CQ$307,AY$1,0),0)</f>
        <v>0.03</v>
      </c>
      <c r="AZ567" s="36">
        <f t="shared" si="266"/>
        <v>10352.262665267248</v>
      </c>
      <c r="BA567" s="36">
        <f t="shared" si="267"/>
        <v>355427.68484084215</v>
      </c>
      <c r="BB567" s="34">
        <f>IF($B567="P",VLOOKUP($E567,'[2]Costeo-JUL26'!$B$9:$CQ$307,BB$1,0),0)</f>
        <v>923266</v>
      </c>
      <c r="BC567" s="16">
        <f>IF($B567="P",VLOOKUP($E567,'[2]Costeo-JUL26'!$B$9:$CQ$307,BC$1,0),0)*$G567</f>
        <v>14.878125000000001</v>
      </c>
      <c r="BD567" s="36">
        <f>IF($B567="P",VLOOKUP($E567,'[2]Costeo-JUL26'!$B$9:$CQ$307,BD$1,0),0)*$G567</f>
        <v>60194.810812500007</v>
      </c>
      <c r="BE567" s="35">
        <f>IF($B567="P",VLOOKUP($E567,'[2]Costeo-JUL26'!$B$9:$CQ$307,BE$1,0),0)</f>
        <v>0.03</v>
      </c>
      <c r="BF567" s="36">
        <f t="shared" si="268"/>
        <v>1805.844324375</v>
      </c>
      <c r="BG567" s="36">
        <f t="shared" si="269"/>
        <v>62000.655136875008</v>
      </c>
      <c r="BH567" s="34">
        <f>IF($B567="P",VLOOKUP($E567,'[2]Costeo-JUL26'!$B$9:$CQ$307,BH$1,0),0)</f>
        <v>910319</v>
      </c>
      <c r="BI567" s="16">
        <f>IF($B567="P",VLOOKUP($E567,'[2]Costeo-JUL26'!$B$9:$CQ$307,BI$1,0),0)*$G567</f>
        <v>79.350000000000009</v>
      </c>
      <c r="BJ567" s="36">
        <f>IF($B567="P",VLOOKUP($E567,'[2]Costeo-JUL26'!$B$9:$CQ$307,BJ$1,0),0)*$G567</f>
        <v>207460.57499999998</v>
      </c>
      <c r="BK567" s="35">
        <f>IF(BH567=910319,0,IF($B567="P",VLOOKUP($E567,'[2]Costeo-JUL26'!$B$9:$CQ$307,BK$1,0),0))</f>
        <v>0</v>
      </c>
      <c r="BL567" s="36">
        <f t="shared" si="270"/>
        <v>0</v>
      </c>
      <c r="BM567" s="36">
        <f t="shared" si="271"/>
        <v>207460.57499999998</v>
      </c>
      <c r="BN567" s="34">
        <f>IF($B567="P",VLOOKUP($E567,'[2]Costeo-JUL26'!$B$9:$CQ$307,BN$1,0),0)</f>
        <v>0</v>
      </c>
      <c r="BO567" s="16">
        <f>IF($B567="P",VLOOKUP($E567,'[2]Costeo-JUL26'!$B$9:$CQ$307,BO$1,0),0)*$G567</f>
        <v>0</v>
      </c>
      <c r="BP567" s="36">
        <f>IF($B567="P",VLOOKUP($E567,'[2]Costeo-JUL26'!$B$9:$CQ$307,BP$1,0),0)*$G567</f>
        <v>0</v>
      </c>
      <c r="BQ567" s="35">
        <f>IF($B567="P",VLOOKUP($E567,'[2]Costeo-JUL26'!$B$9:$CQ$307,BQ$1,0),0)</f>
        <v>0</v>
      </c>
      <c r="BR567" s="36">
        <f t="shared" si="272"/>
        <v>0</v>
      </c>
      <c r="BS567" s="36">
        <f t="shared" si="273"/>
        <v>0</v>
      </c>
      <c r="BT567" s="34">
        <f>IF($B567="P",VLOOKUP($E567,'[2]Costeo-JUL26'!$B$9:$CQ$307,BT$1,0),0)</f>
        <v>0</v>
      </c>
      <c r="BU567" s="16">
        <f>IF($B567="P",VLOOKUP($E567,'[2]Costeo-JUL26'!$B$9:$CQ$307,BU$1,0),0)*$G567</f>
        <v>0</v>
      </c>
      <c r="BV567" s="36">
        <f>IF($B567="P",VLOOKUP($E567,'[2]Costeo-JUL26'!$B$9:$CQ$307,BV$1,0),0)*$G567</f>
        <v>0</v>
      </c>
      <c r="BW567" s="35">
        <f>IF($B567="P",VLOOKUP($E567,'[2]Costeo-JUL26'!$B$9:$CQ$307,BW$1,0),0)</f>
        <v>0</v>
      </c>
      <c r="BX567" s="36">
        <f t="shared" si="274"/>
        <v>0</v>
      </c>
      <c r="BY567" s="36">
        <f t="shared" si="275"/>
        <v>0</v>
      </c>
      <c r="BZ567" s="34">
        <f>IF($B567="P",VLOOKUP($E567,'[2]Costeo-JUL26'!$B$9:$CQ$307,BZ$1,0),0)</f>
        <v>0</v>
      </c>
      <c r="CA567" s="16">
        <f>IF($B567="P",VLOOKUP($E567,'[2]Costeo-JUL26'!$B$9:$CQ$307,CA$1,0),0)*$G567</f>
        <v>0</v>
      </c>
      <c r="CB567" s="36">
        <f>IF($B567="P",VLOOKUP($E567,'[2]Costeo-JUL26'!$B$9:$CQ$307,CB$1,0),0)*$G567</f>
        <v>0</v>
      </c>
      <c r="CC567" s="35">
        <f>IF($B567="P",VLOOKUP($E567,'[2]Costeo-JUL26'!$B$9:$CQ$307,CC$1,0),0)</f>
        <v>0</v>
      </c>
      <c r="CD567" s="36">
        <f t="shared" si="276"/>
        <v>0</v>
      </c>
      <c r="CE567" s="36">
        <f t="shared" si="277"/>
        <v>0</v>
      </c>
      <c r="CF567" s="37">
        <f t="shared" si="249"/>
        <v>20533877.250803515</v>
      </c>
      <c r="CG567" s="36">
        <f>IF($B567="r",VLOOKUP($E567,'[2]Costeo-JUL26'!$B$9:$CQ$307,CG$1,0),0)*$G567</f>
        <v>0</v>
      </c>
      <c r="CH567" s="35">
        <f>VLOOKUP($E567,'[2]TEORICOS (05.26)'!$A$8:$T$251,CH$1,0)</f>
        <v>0</v>
      </c>
      <c r="CI567" s="36">
        <f t="shared" si="278"/>
        <v>0</v>
      </c>
      <c r="CJ567" s="37">
        <f t="shared" si="279"/>
        <v>0</v>
      </c>
      <c r="CM567" s="16">
        <f>SUMIFS('[1]Ajuste Inventario'!$I:$I,'[1]Ajuste Inventario'!$B:$B,E567,'[1]Ajuste Inventario'!$S:$S,D567)*-1</f>
        <v>21.5</v>
      </c>
      <c r="CN567" s="36">
        <f t="shared" si="250"/>
        <v>148364.91859433751</v>
      </c>
      <c r="CP567" t="str">
        <f t="shared" si="251"/>
        <v>144Org.Vtas M.del Plata</v>
      </c>
      <c r="CQ567" s="10">
        <f t="shared" si="252"/>
        <v>6900.6938881087208</v>
      </c>
    </row>
    <row r="568" spans="1:95" x14ac:dyDescent="0.25">
      <c r="A568" s="30">
        <v>46204</v>
      </c>
      <c r="B568" s="31" t="str">
        <f>VLOOKUP($E568,'[2]TEORICOS (05.26)'!$A$8:$T$251,B$1,0)</f>
        <v>P</v>
      </c>
      <c r="C568" s="32" t="str">
        <f>VLOOKUP($E568,'[2]TEORICOS (05.26)'!$A$8:$T$251,C$1,0)</f>
        <v>Coca Cola</v>
      </c>
      <c r="D568" t="s">
        <v>227</v>
      </c>
      <c r="E568">
        <v>159</v>
      </c>
      <c r="F568" t="s">
        <v>74</v>
      </c>
      <c r="G568" s="16">
        <v>50716.663</v>
      </c>
      <c r="H568" s="16">
        <v>120604.2246139902</v>
      </c>
      <c r="I568" s="33">
        <v>933052253.30009627</v>
      </c>
      <c r="J568" s="33">
        <v>905176433.59007454</v>
      </c>
      <c r="K568" s="34">
        <f>IF($B568="P",VLOOKUP($E568,'[2]Costeo-JUL26'!$B$9:$CQ$307,K$1,0),0)</f>
        <v>933975</v>
      </c>
      <c r="L568" s="35">
        <f>VLOOKUP($E568,'[2]TEORICOS (05.26)'!$A$8:$T$251,L$1,0)</f>
        <v>0.2</v>
      </c>
      <c r="M568" s="36">
        <f t="shared" si="253"/>
        <v>181035286.71801493</v>
      </c>
      <c r="N568" s="35">
        <f>IF($B568="P",VLOOKUP($E568,'[2]Costeo-JUL26'!$B$9:$CQ$307,N$1,0),0)</f>
        <v>5.0000000000000001E-3</v>
      </c>
      <c r="O568" s="36">
        <f t="shared" si="254"/>
        <v>905176.43359007465</v>
      </c>
      <c r="P568" s="36">
        <f>IF($B568="P",VLOOKUP($E568,'[2]Costeo-JUL26'!$B$9:$CQ$307,P$1,0),0)*H568</f>
        <v>12974255.511272177</v>
      </c>
      <c r="Q568" s="36">
        <f t="shared" si="255"/>
        <v>194914718.6628772</v>
      </c>
      <c r="R568" s="34">
        <f>IF($B568="P",VLOOKUP($E568,'[2]Costeo-JUL26'!$B$9:$CQ$307,R$1,0),0)</f>
        <v>902332</v>
      </c>
      <c r="S568" s="16">
        <f>IF($B568="P",VLOOKUP($E568,'[2]Costeo-JUL26'!$B$9:$CQ$307,S$1,0),0)*$G568</f>
        <v>69501.646638515114</v>
      </c>
      <c r="T568" s="36">
        <f>IF($B568="P",VLOOKUP($E568,'[2]Costeo-JUL26'!$B$9:$CQ$307,T$1,0),0)*$G568</f>
        <v>48481144.29180783</v>
      </c>
      <c r="U568" s="35">
        <f>IF($B568="P",VLOOKUP($E568,'[2]Costeo-JUL26'!$B$9:$CQ$307,U$1,0),0)</f>
        <v>1.4999999999999999E-2</v>
      </c>
      <c r="V568" s="36">
        <f t="shared" si="256"/>
        <v>727217.16437711741</v>
      </c>
      <c r="W568" s="36">
        <f t="shared" si="257"/>
        <v>49208361.456184946</v>
      </c>
      <c r="X568" s="34">
        <f>IF($B568="P",VLOOKUP($E568,'[2]Costeo-JUL26'!$B$9:$CQ$307,X$1,0),0)</f>
        <v>902338</v>
      </c>
      <c r="Y568" s="16">
        <f>IF($B568="P",VLOOKUP($E568,'[2]Costeo-JUL26'!$B$9:$CQ$307,Y$1,0),0)*$G568</f>
        <v>5964.8881687559997</v>
      </c>
      <c r="Z568" s="36">
        <f>IF($B568="P",VLOOKUP($E568,'[2]Costeo-JUL26'!$B$9:$CQ$307,Z$1,0),0)*$G568</f>
        <v>1686512.4808340715</v>
      </c>
      <c r="AA568" s="35">
        <f>IF($B568="P",VLOOKUP($E568,'[2]Costeo-JUL26'!$B$9:$CQ$307,AA$1,0),0)</f>
        <v>0.45</v>
      </c>
      <c r="AB568" s="36">
        <f t="shared" si="258"/>
        <v>758930.61637533223</v>
      </c>
      <c r="AC568" s="36">
        <f t="shared" si="259"/>
        <v>2445443.0972094038</v>
      </c>
      <c r="AD568" s="34">
        <f>IF($B568="P",VLOOKUP($E568,'[2]Costeo-JUL26'!$B$9:$CQ$307,AD$1,0),0)</f>
        <v>901733</v>
      </c>
      <c r="AE568" s="16">
        <f>IF($B568="P",VLOOKUP($E568,'[2]Costeo-JUL26'!$B$9:$CQ$307,AE$1,0),0)*$G568</f>
        <v>304299.978</v>
      </c>
      <c r="AF568" s="36">
        <f>IF($B568="P",VLOOKUP($E568,'[2]Costeo-JUL26'!$B$9:$CQ$307,AF$1,0),0)*$G568</f>
        <v>4670152.6223616004</v>
      </c>
      <c r="AG568" s="35">
        <f>IF($B568="P",VLOOKUP($E568,'[2]Costeo-JUL26'!$B$9:$CQ$307,AG$1,0),0)</f>
        <v>6.0000000000000001E-3</v>
      </c>
      <c r="AH568" s="36">
        <f t="shared" si="260"/>
        <v>28020.915734169605</v>
      </c>
      <c r="AI568" s="36">
        <f t="shared" si="261"/>
        <v>4698173.5380957704</v>
      </c>
      <c r="AJ568" s="34">
        <f>IF($B568="P",VLOOKUP($E568,'[2]Costeo-JUL26'!$B$9:$CQ$307,AJ$1,0),0)</f>
        <v>906101</v>
      </c>
      <c r="AK568" s="16">
        <f>IF($B568="P",VLOOKUP($E568,'[2]Costeo-JUL26'!$B$9:$CQ$307,AK$1,0),0)*$G568</f>
        <v>304299.978</v>
      </c>
      <c r="AL568" s="36">
        <f>IF($B568="P",VLOOKUP($E568,'[2]Costeo-JUL26'!$B$9:$CQ$307,AL$1,0),0)*$G568</f>
        <v>3310138.6446866398</v>
      </c>
      <c r="AM568" s="35">
        <f>IF($B568="P",VLOOKUP($E568,'[2]Costeo-JUL26'!$B$9:$CQ$307,AM$1,0),0)</f>
        <v>1.7999999999999999E-2</v>
      </c>
      <c r="AN568" s="36">
        <f t="shared" si="262"/>
        <v>59582.495604359508</v>
      </c>
      <c r="AO568" s="36">
        <f t="shared" si="263"/>
        <v>3369721.1402909993</v>
      </c>
      <c r="AP568" s="34">
        <f>IF($B568="P",VLOOKUP($E568,'[2]Costeo-JUL26'!$B$9:$CQ$307,AP$1,0),0)</f>
        <v>911881</v>
      </c>
      <c r="AQ568" s="16">
        <f>IF($B568="P",VLOOKUP($E568,'[2]Costeo-JUL26'!$B$9:$CQ$307,AQ$1,0),0)*$G568</f>
        <v>304299.978</v>
      </c>
      <c r="AR568" s="36">
        <f>IF($B568="P",VLOOKUP($E568,'[2]Costeo-JUL26'!$B$9:$CQ$307,AR$1,0),0)*$G568</f>
        <v>41290829.175481349</v>
      </c>
      <c r="AS568" s="35">
        <f>IF($B568="P",VLOOKUP($E568,'[2]Costeo-JUL26'!$B$9:$CQ$307,AS$1,0),0)</f>
        <v>0.02</v>
      </c>
      <c r="AT568" s="36">
        <f t="shared" si="264"/>
        <v>825816.58350962703</v>
      </c>
      <c r="AU568" s="36">
        <f t="shared" si="265"/>
        <v>42116645.758990973</v>
      </c>
      <c r="AV568" s="34">
        <f>IF($B568="P",VLOOKUP($E568,'[2]Costeo-JUL26'!$B$9:$CQ$307,AV$1,0),0)</f>
        <v>932442</v>
      </c>
      <c r="AW568" s="16">
        <f>IF($B568="P",VLOOKUP($E568,'[2]Costeo-JUL26'!$B$9:$CQ$307,AW$1,0),0)*$G568</f>
        <v>1404.8515651</v>
      </c>
      <c r="AX568" s="36">
        <f>IF($B568="P",VLOOKUP($E568,'[2]Costeo-JUL26'!$B$9:$CQ$307,AX$1,0),0)*$G568</f>
        <v>5185692.5021475786</v>
      </c>
      <c r="AY568" s="35">
        <f>IF($B568="P",VLOOKUP($E568,'[2]Costeo-JUL26'!$B$9:$CQ$307,AY$1,0),0)</f>
        <v>0.03</v>
      </c>
      <c r="AZ568" s="36">
        <f t="shared" si="266"/>
        <v>155570.77506442735</v>
      </c>
      <c r="BA568" s="36">
        <f t="shared" si="267"/>
        <v>5341263.277212006</v>
      </c>
      <c r="BB568" s="34">
        <f>IF($B568="P",VLOOKUP($E568,'[2]Costeo-JUL26'!$B$9:$CQ$307,BB$1,0),0)</f>
        <v>902311</v>
      </c>
      <c r="BC568" s="16">
        <f>IF($B568="P",VLOOKUP($E568,'[2]Costeo-JUL26'!$B$9:$CQ$307,BC$1,0),0)*$G568</f>
        <v>221.88540062500002</v>
      </c>
      <c r="BD568" s="36">
        <f>IF($B568="P",VLOOKUP($E568,'[2]Costeo-JUL26'!$B$9:$CQ$307,BD$1,0),0)*$G568</f>
        <v>870155.77193402837</v>
      </c>
      <c r="BE568" s="35">
        <f>IF($B568="P",VLOOKUP($E568,'[2]Costeo-JUL26'!$B$9:$CQ$307,BE$1,0),0)</f>
        <v>0.03</v>
      </c>
      <c r="BF568" s="36">
        <f t="shared" si="268"/>
        <v>26104.673158020851</v>
      </c>
      <c r="BG568" s="36">
        <f t="shared" si="269"/>
        <v>896260.44509204919</v>
      </c>
      <c r="BH568" s="34">
        <f>IF($B568="P",VLOOKUP($E568,'[2]Costeo-JUL26'!$B$9:$CQ$307,BH$1,0),0)</f>
        <v>933089</v>
      </c>
      <c r="BI568" s="16">
        <f>IF($B568="P",VLOOKUP($E568,'[2]Costeo-JUL26'!$B$9:$CQ$307,BI$1,0),0)*$G568</f>
        <v>1901.8748624999998</v>
      </c>
      <c r="BJ568" s="36">
        <f>IF($B568="P",VLOOKUP($E568,'[2]Costeo-JUL26'!$B$9:$CQ$307,BJ$1,0),0)*$G568</f>
        <v>1416273.9913793025</v>
      </c>
      <c r="BK568" s="35">
        <f>IF(BH568=910319,0,IF($B568="P",VLOOKUP($E568,'[2]Costeo-JUL26'!$B$9:$CQ$307,BK$1,0),0))</f>
        <v>0.02</v>
      </c>
      <c r="BL568" s="36">
        <f t="shared" si="270"/>
        <v>28325.479827586048</v>
      </c>
      <c r="BM568" s="36">
        <f t="shared" si="271"/>
        <v>1444599.4712068886</v>
      </c>
      <c r="BN568" s="34">
        <f>IF($B568="P",VLOOKUP($E568,'[2]Costeo-JUL26'!$B$9:$CQ$307,BN$1,0),0)</f>
        <v>0</v>
      </c>
      <c r="BO568" s="16">
        <f>IF($B568="P",VLOOKUP($E568,'[2]Costeo-JUL26'!$B$9:$CQ$307,BO$1,0),0)*$G568</f>
        <v>0</v>
      </c>
      <c r="BP568" s="36">
        <f>IF($B568="P",VLOOKUP($E568,'[2]Costeo-JUL26'!$B$9:$CQ$307,BP$1,0),0)*$G568</f>
        <v>0</v>
      </c>
      <c r="BQ568" s="35">
        <f>IF($B568="P",VLOOKUP($E568,'[2]Costeo-JUL26'!$B$9:$CQ$307,BQ$1,0),0)</f>
        <v>0</v>
      </c>
      <c r="BR568" s="36">
        <f t="shared" si="272"/>
        <v>0</v>
      </c>
      <c r="BS568" s="36">
        <f t="shared" si="273"/>
        <v>0</v>
      </c>
      <c r="BT568" s="34">
        <f>IF($B568="P",VLOOKUP($E568,'[2]Costeo-JUL26'!$B$9:$CQ$307,BT$1,0),0)</f>
        <v>0</v>
      </c>
      <c r="BU568" s="16">
        <f>IF($B568="P",VLOOKUP($E568,'[2]Costeo-JUL26'!$B$9:$CQ$307,BU$1,0),0)*$G568</f>
        <v>0</v>
      </c>
      <c r="BV568" s="36">
        <f>IF($B568="P",VLOOKUP($E568,'[2]Costeo-JUL26'!$B$9:$CQ$307,BV$1,0),0)*$G568</f>
        <v>0</v>
      </c>
      <c r="BW568" s="35">
        <f>IF($B568="P",VLOOKUP($E568,'[2]Costeo-JUL26'!$B$9:$CQ$307,BW$1,0),0)</f>
        <v>0</v>
      </c>
      <c r="BX568" s="36">
        <f t="shared" si="274"/>
        <v>0</v>
      </c>
      <c r="BY568" s="36">
        <f t="shared" si="275"/>
        <v>0</v>
      </c>
      <c r="BZ568" s="34">
        <f>IF($B568="P",VLOOKUP($E568,'[2]Costeo-JUL26'!$B$9:$CQ$307,BZ$1,0),0)</f>
        <v>0</v>
      </c>
      <c r="CA568" s="16">
        <f>IF($B568="P",VLOOKUP($E568,'[2]Costeo-JUL26'!$B$9:$CQ$307,CA$1,0),0)*$G568</f>
        <v>0</v>
      </c>
      <c r="CB568" s="36">
        <f>IF($B568="P",VLOOKUP($E568,'[2]Costeo-JUL26'!$B$9:$CQ$307,CB$1,0),0)*$G568</f>
        <v>0</v>
      </c>
      <c r="CC568" s="35">
        <f>IF($B568="P",VLOOKUP($E568,'[2]Costeo-JUL26'!$B$9:$CQ$307,CC$1,0),0)</f>
        <v>0</v>
      </c>
      <c r="CD568" s="36">
        <f t="shared" si="276"/>
        <v>0</v>
      </c>
      <c r="CE568" s="36">
        <f t="shared" si="277"/>
        <v>0</v>
      </c>
      <c r="CF568" s="37">
        <f t="shared" si="249"/>
        <v>304435186.84716028</v>
      </c>
      <c r="CG568" s="36">
        <f>IF($B568="r",VLOOKUP($E568,'[2]Costeo-JUL26'!$B$9:$CQ$307,CG$1,0),0)*$G568</f>
        <v>0</v>
      </c>
      <c r="CH568" s="35">
        <f>VLOOKUP($E568,'[2]TEORICOS (05.26)'!$A$8:$T$251,CH$1,0)</f>
        <v>0</v>
      </c>
      <c r="CI568" s="36">
        <f t="shared" si="278"/>
        <v>0</v>
      </c>
      <c r="CJ568" s="37">
        <f t="shared" si="279"/>
        <v>0</v>
      </c>
      <c r="CM568" s="16">
        <f>SUMIFS('[1]Ajuste Inventario'!$I:$I,'[1]Ajuste Inventario'!$B:$B,E568,'[1]Ajuste Inventario'!$S:$S,D568)*-1</f>
        <v>120.85300000000004</v>
      </c>
      <c r="CN568" s="36">
        <f t="shared" si="250"/>
        <v>725440.18986501289</v>
      </c>
      <c r="CP568" t="str">
        <f t="shared" si="251"/>
        <v>159Org.Vtas M.del Plata</v>
      </c>
      <c r="CQ568" s="10">
        <f t="shared" si="252"/>
        <v>6002.6659649740814</v>
      </c>
    </row>
    <row r="569" spans="1:95" x14ac:dyDescent="0.25">
      <c r="A569" s="30">
        <v>46204</v>
      </c>
      <c r="B569" s="31" t="str">
        <f>VLOOKUP($E569,'[2]TEORICOS (05.26)'!$A$8:$T$251,B$1,0)</f>
        <v>P</v>
      </c>
      <c r="C569" s="32" t="str">
        <f>VLOOKUP($E569,'[2]TEORICOS (05.26)'!$A$8:$T$251,C$1,0)</f>
        <v>Coca Cola</v>
      </c>
      <c r="D569" t="s">
        <v>227</v>
      </c>
      <c r="E569">
        <v>161</v>
      </c>
      <c r="F569" t="s">
        <v>75</v>
      </c>
      <c r="G569" s="16">
        <v>4214.6660000000002</v>
      </c>
      <c r="H569" s="16">
        <v>13360.491220000164</v>
      </c>
      <c r="I569" s="33">
        <v>86961387.769999623</v>
      </c>
      <c r="J569" s="33">
        <v>86184232.889999688</v>
      </c>
      <c r="K569" s="34">
        <f>IF($B569="P",VLOOKUP($E569,'[2]Costeo-JUL26'!$B$9:$CQ$307,K$1,0),0)</f>
        <v>933975</v>
      </c>
      <c r="L569" s="35">
        <f>VLOOKUP($E569,'[2]TEORICOS (05.26)'!$A$8:$T$251,L$1,0)</f>
        <v>0.2</v>
      </c>
      <c r="M569" s="36">
        <f t="shared" si="253"/>
        <v>17236846.577999938</v>
      </c>
      <c r="N569" s="35">
        <f>IF($B569="P",VLOOKUP($E569,'[2]Costeo-JUL26'!$B$9:$CQ$307,N$1,0),0)</f>
        <v>5.0000000000000001E-3</v>
      </c>
      <c r="O569" s="36">
        <f t="shared" si="254"/>
        <v>86184.232889999694</v>
      </c>
      <c r="P569" s="36">
        <f>IF($B569="P",VLOOKUP($E569,'[2]Costeo-JUL26'!$B$9:$CQ$307,P$1,0),0)*H569</f>
        <v>1437283.2079406511</v>
      </c>
      <c r="Q569" s="36">
        <f t="shared" si="255"/>
        <v>18760314.01883059</v>
      </c>
      <c r="R569" s="34">
        <f>IF($B569="P",VLOOKUP($E569,'[2]Costeo-JUL26'!$B$9:$CQ$307,R$1,0),0)</f>
        <v>902332</v>
      </c>
      <c r="S569" s="16">
        <f>IF($B569="P",VLOOKUP($E569,'[2]Costeo-JUL26'!$B$9:$CQ$307,S$1,0),0)*$G569</f>
        <v>7700.9858221248751</v>
      </c>
      <c r="T569" s="36">
        <f>IF($B569="P",VLOOKUP($E569,'[2]Costeo-JUL26'!$B$9:$CQ$307,T$1,0),0)*$G569</f>
        <v>5371852.6522608297</v>
      </c>
      <c r="U569" s="35">
        <f>IF($B569="P",VLOOKUP($E569,'[2]Costeo-JUL26'!$B$9:$CQ$307,U$1,0),0)</f>
        <v>1.4999999999999999E-2</v>
      </c>
      <c r="V569" s="36">
        <f t="shared" si="256"/>
        <v>80577.789783912449</v>
      </c>
      <c r="W569" s="36">
        <f t="shared" si="257"/>
        <v>5452430.4420447424</v>
      </c>
      <c r="X569" s="34">
        <f>IF($B569="P",VLOOKUP($E569,'[2]Costeo-JUL26'!$B$9:$CQ$307,X$1,0),0)</f>
        <v>902338</v>
      </c>
      <c r="Y569" s="16">
        <f>IF($B569="P",VLOOKUP($E569,'[2]Costeo-JUL26'!$B$9:$CQ$307,Y$1,0),0)*$G569</f>
        <v>660.92706345600004</v>
      </c>
      <c r="Z569" s="36">
        <f>IF($B569="P",VLOOKUP($E569,'[2]Costeo-JUL26'!$B$9:$CQ$307,Z$1,0),0)*$G569</f>
        <v>186870.51792154947</v>
      </c>
      <c r="AA569" s="35">
        <f>IF($B569="P",VLOOKUP($E569,'[2]Costeo-JUL26'!$B$9:$CQ$307,AA$1,0),0)</f>
        <v>0.45</v>
      </c>
      <c r="AB569" s="36">
        <f t="shared" si="258"/>
        <v>84091.73306469727</v>
      </c>
      <c r="AC569" s="36">
        <f t="shared" si="259"/>
        <v>270962.25098624674</v>
      </c>
      <c r="AD569" s="34">
        <f>IF($B569="P",VLOOKUP($E569,'[2]Costeo-JUL26'!$B$9:$CQ$307,AD$1,0),0)</f>
        <v>901733</v>
      </c>
      <c r="AE569" s="16">
        <f>IF($B569="P",VLOOKUP($E569,'[2]Costeo-JUL26'!$B$9:$CQ$307,AE$1,0),0)*$G569</f>
        <v>25287.995999999999</v>
      </c>
      <c r="AF569" s="36">
        <f>IF($B569="P",VLOOKUP($E569,'[2]Costeo-JUL26'!$B$9:$CQ$307,AF$1,0),0)*$G569</f>
        <v>388099.93221120001</v>
      </c>
      <c r="AG569" s="35">
        <f>IF($B569="P",VLOOKUP($E569,'[2]Costeo-JUL26'!$B$9:$CQ$307,AG$1,0),0)</f>
        <v>6.0000000000000001E-3</v>
      </c>
      <c r="AH569" s="36">
        <f t="shared" si="260"/>
        <v>2328.5995932671999</v>
      </c>
      <c r="AI569" s="36">
        <f t="shared" si="261"/>
        <v>390428.5318044672</v>
      </c>
      <c r="AJ569" s="34">
        <f>IF($B569="P",VLOOKUP($E569,'[2]Costeo-JUL26'!$B$9:$CQ$307,AJ$1,0),0)</f>
        <v>919914</v>
      </c>
      <c r="AK569" s="16">
        <f>IF($B569="P",VLOOKUP($E569,'[2]Costeo-JUL26'!$B$9:$CQ$307,AK$1,0),0)*$G569</f>
        <v>25287.995999999999</v>
      </c>
      <c r="AL569" s="36">
        <f>IF($B569="P",VLOOKUP($E569,'[2]Costeo-JUL26'!$B$9:$CQ$307,AL$1,0),0)*$G569</f>
        <v>372519.49211568001</v>
      </c>
      <c r="AM569" s="35">
        <f>IF($B569="P",VLOOKUP($E569,'[2]Costeo-JUL26'!$B$9:$CQ$307,AM$1,0),0)</f>
        <v>1.7999999999999999E-2</v>
      </c>
      <c r="AN569" s="36">
        <f t="shared" si="262"/>
        <v>6705.3508580822399</v>
      </c>
      <c r="AO569" s="36">
        <f t="shared" si="263"/>
        <v>379224.84297376225</v>
      </c>
      <c r="AP569" s="34">
        <f>IF($B569="P",VLOOKUP($E569,'[2]Costeo-JUL26'!$B$9:$CQ$307,AP$1,0),0)</f>
        <v>913487</v>
      </c>
      <c r="AQ569" s="16">
        <f>IF($B569="P",VLOOKUP($E569,'[2]Costeo-JUL26'!$B$9:$CQ$307,AQ$1,0),0)*$G569</f>
        <v>25287.995999999999</v>
      </c>
      <c r="AR569" s="36">
        <f>IF($B569="P",VLOOKUP($E569,'[2]Costeo-JUL26'!$B$9:$CQ$307,AR$1,0),0)*$G569</f>
        <v>4837874.5847754534</v>
      </c>
      <c r="AS569" s="35">
        <f>IF($B569="P",VLOOKUP($E569,'[2]Costeo-JUL26'!$B$9:$CQ$307,AS$1,0),0)</f>
        <v>0.02</v>
      </c>
      <c r="AT569" s="36">
        <f t="shared" si="264"/>
        <v>96757.491695509074</v>
      </c>
      <c r="AU569" s="36">
        <f t="shared" si="265"/>
        <v>4934632.0764709627</v>
      </c>
      <c r="AV569" s="34">
        <f>IF($B569="P",VLOOKUP($E569,'[2]Costeo-JUL26'!$B$9:$CQ$307,AV$1,0),0)</f>
        <v>902310</v>
      </c>
      <c r="AW569" s="16">
        <f>IF($B569="P",VLOOKUP($E569,'[2]Costeo-JUL26'!$B$9:$CQ$307,AW$1,0),0)*$G569</f>
        <v>152.57090920000002</v>
      </c>
      <c r="AX569" s="36">
        <f>IF($B569="P",VLOOKUP($E569,'[2]Costeo-JUL26'!$B$9:$CQ$307,AX$1,0),0)*$G569</f>
        <v>534539.21271358302</v>
      </c>
      <c r="AY569" s="35">
        <f>IF($B569="P",VLOOKUP($E569,'[2]Costeo-JUL26'!$B$9:$CQ$307,AY$1,0),0)</f>
        <v>0.03</v>
      </c>
      <c r="AZ569" s="36">
        <f t="shared" si="266"/>
        <v>16036.176381407489</v>
      </c>
      <c r="BA569" s="36">
        <f t="shared" si="267"/>
        <v>550575.38909499056</v>
      </c>
      <c r="BB569" s="34">
        <f>IF($B569="P",VLOOKUP($E569,'[2]Costeo-JUL26'!$B$9:$CQ$307,BB$1,0),0)</f>
        <v>923266</v>
      </c>
      <c r="BC569" s="16">
        <f>IF($B569="P",VLOOKUP($E569,'[2]Costeo-JUL26'!$B$9:$CQ$307,BC$1,0),0)*$G569</f>
        <v>34.419491355600002</v>
      </c>
      <c r="BD569" s="36">
        <f>IF($B569="P",VLOOKUP($E569,'[2]Costeo-JUL26'!$B$9:$CQ$307,BD$1,0),0)*$G569</f>
        <v>139256.44329596782</v>
      </c>
      <c r="BE569" s="35">
        <f>IF($B569="P",VLOOKUP($E569,'[2]Costeo-JUL26'!$B$9:$CQ$307,BE$1,0),0)</f>
        <v>0.03</v>
      </c>
      <c r="BF569" s="36">
        <f t="shared" si="268"/>
        <v>4177.693298879035</v>
      </c>
      <c r="BG569" s="36">
        <f t="shared" si="269"/>
        <v>143434.13659484684</v>
      </c>
      <c r="BH569" s="34">
        <f>IF($B569="P",VLOOKUP($E569,'[2]Costeo-JUL26'!$B$9:$CQ$307,BH$1,0),0)</f>
        <v>910319</v>
      </c>
      <c r="BI569" s="16">
        <f>IF($B569="P",VLOOKUP($E569,'[2]Costeo-JUL26'!$B$9:$CQ$307,BI$1,0),0)*$G569</f>
        <v>105.36665000000001</v>
      </c>
      <c r="BJ569" s="36">
        <f>IF($B569="P",VLOOKUP($E569,'[2]Costeo-JUL26'!$B$9:$CQ$307,BJ$1,0),0)*$G569</f>
        <v>275481.10642500001</v>
      </c>
      <c r="BK569" s="35">
        <f>IF(BH569=910319,0,IF($B569="P",VLOOKUP($E569,'[2]Costeo-JUL26'!$B$9:$CQ$307,BK$1,0),0))</f>
        <v>0</v>
      </c>
      <c r="BL569" s="36">
        <f t="shared" si="270"/>
        <v>0</v>
      </c>
      <c r="BM569" s="36">
        <f t="shared" si="271"/>
        <v>275481.10642500001</v>
      </c>
      <c r="BN569" s="34">
        <f>IF($B569="P",VLOOKUP($E569,'[2]Costeo-JUL26'!$B$9:$CQ$307,BN$1,0),0)</f>
        <v>0</v>
      </c>
      <c r="BO569" s="16">
        <f>IF($B569="P",VLOOKUP($E569,'[2]Costeo-JUL26'!$B$9:$CQ$307,BO$1,0),0)*$G569</f>
        <v>0</v>
      </c>
      <c r="BP569" s="36">
        <f>IF($B569="P",VLOOKUP($E569,'[2]Costeo-JUL26'!$B$9:$CQ$307,BP$1,0),0)*$G569</f>
        <v>0</v>
      </c>
      <c r="BQ569" s="35">
        <f>IF($B569="P",VLOOKUP($E569,'[2]Costeo-JUL26'!$B$9:$CQ$307,BQ$1,0),0)</f>
        <v>0</v>
      </c>
      <c r="BR569" s="36">
        <f t="shared" si="272"/>
        <v>0</v>
      </c>
      <c r="BS569" s="36">
        <f t="shared" si="273"/>
        <v>0</v>
      </c>
      <c r="BT569" s="34">
        <f>IF($B569="P",VLOOKUP($E569,'[2]Costeo-JUL26'!$B$9:$CQ$307,BT$1,0),0)</f>
        <v>0</v>
      </c>
      <c r="BU569" s="16">
        <f>IF($B569="P",VLOOKUP($E569,'[2]Costeo-JUL26'!$B$9:$CQ$307,BU$1,0),0)*$G569</f>
        <v>0</v>
      </c>
      <c r="BV569" s="36">
        <f>IF($B569="P",VLOOKUP($E569,'[2]Costeo-JUL26'!$B$9:$CQ$307,BV$1,0),0)*$G569</f>
        <v>0</v>
      </c>
      <c r="BW569" s="35">
        <f>IF($B569="P",VLOOKUP($E569,'[2]Costeo-JUL26'!$B$9:$CQ$307,BW$1,0),0)</f>
        <v>0</v>
      </c>
      <c r="BX569" s="36">
        <f t="shared" si="274"/>
        <v>0</v>
      </c>
      <c r="BY569" s="36">
        <f t="shared" si="275"/>
        <v>0</v>
      </c>
      <c r="BZ569" s="34">
        <f>IF($B569="P",VLOOKUP($E569,'[2]Costeo-JUL26'!$B$9:$CQ$307,BZ$1,0),0)</f>
        <v>0</v>
      </c>
      <c r="CA569" s="16">
        <f>IF($B569="P",VLOOKUP($E569,'[2]Costeo-JUL26'!$B$9:$CQ$307,CA$1,0),0)*$G569</f>
        <v>0</v>
      </c>
      <c r="CB569" s="36">
        <f>IF($B569="P",VLOOKUP($E569,'[2]Costeo-JUL26'!$B$9:$CQ$307,CB$1,0),0)*$G569</f>
        <v>0</v>
      </c>
      <c r="CC569" s="35">
        <f>IF($B569="P",VLOOKUP($E569,'[2]Costeo-JUL26'!$B$9:$CQ$307,CC$1,0),0)</f>
        <v>0</v>
      </c>
      <c r="CD569" s="36">
        <f t="shared" si="276"/>
        <v>0</v>
      </c>
      <c r="CE569" s="36">
        <f t="shared" si="277"/>
        <v>0</v>
      </c>
      <c r="CF569" s="37">
        <f t="shared" si="249"/>
        <v>31157482.795225609</v>
      </c>
      <c r="CG569" s="36">
        <f>IF($B569="r",VLOOKUP($E569,'[2]Costeo-JUL26'!$B$9:$CQ$307,CG$1,0),0)*$G569</f>
        <v>0</v>
      </c>
      <c r="CH569" s="35">
        <f>VLOOKUP($E569,'[2]TEORICOS (05.26)'!$A$8:$T$251,CH$1,0)</f>
        <v>0</v>
      </c>
      <c r="CI569" s="36">
        <f t="shared" si="278"/>
        <v>0</v>
      </c>
      <c r="CJ569" s="37">
        <f t="shared" si="279"/>
        <v>0</v>
      </c>
      <c r="CM569" s="16">
        <f>SUMIFS('[1]Ajuste Inventario'!$I:$I,'[1]Ajuste Inventario'!$B:$B,E569,'[1]Ajuste Inventario'!$S:$S,D569)*-1</f>
        <v>11.015999999999998</v>
      </c>
      <c r="CN569" s="36">
        <f t="shared" si="250"/>
        <v>81437.255163803071</v>
      </c>
      <c r="CP569" t="str">
        <f t="shared" si="251"/>
        <v>161Org.Vtas M.del Plata</v>
      </c>
      <c r="CQ569" s="10">
        <f t="shared" si="252"/>
        <v>7392.6339110206136</v>
      </c>
    </row>
    <row r="570" spans="1:95" x14ac:dyDescent="0.25">
      <c r="A570" s="30">
        <v>46204</v>
      </c>
      <c r="B570" s="31" t="str">
        <f>VLOOKUP($E570,'[2]TEORICOS (05.26)'!$A$8:$T$251,B$1,0)</f>
        <v>P</v>
      </c>
      <c r="C570" s="32" t="str">
        <f>VLOOKUP($E570,'[2]TEORICOS (05.26)'!$A$8:$T$251,C$1,0)</f>
        <v>Coca Cola</v>
      </c>
      <c r="D570" t="s">
        <v>227</v>
      </c>
      <c r="E570">
        <v>180</v>
      </c>
      <c r="F570" t="s">
        <v>76</v>
      </c>
      <c r="G570" s="16">
        <v>350</v>
      </c>
      <c r="H570" s="16">
        <v>3945.1999999999989</v>
      </c>
      <c r="I570" s="33">
        <v>50673601.110000007</v>
      </c>
      <c r="J570" s="33">
        <v>44694692.710000008</v>
      </c>
      <c r="K570" s="34">
        <f>IF($B570="P",VLOOKUP($E570,'[2]Costeo-JUL26'!$B$9:$CQ$307,K$1,0),0)</f>
        <v>902026</v>
      </c>
      <c r="L570" s="35">
        <f>VLOOKUP($E570,'[2]TEORICOS (05.26)'!$A$8:$T$251,L$1,0)</f>
        <v>0.2</v>
      </c>
      <c r="M570" s="36">
        <f t="shared" si="253"/>
        <v>8938938.5420000013</v>
      </c>
      <c r="N570" s="35">
        <f>IF($B570="P",VLOOKUP($E570,'[2]Costeo-JUL26'!$B$9:$CQ$307,N$1,0),0)</f>
        <v>0.01</v>
      </c>
      <c r="O570" s="36">
        <f t="shared" si="254"/>
        <v>89389.385420000021</v>
      </c>
      <c r="P570" s="36">
        <f>IF($B570="P",VLOOKUP($E570,'[2]Costeo-JUL26'!$B$9:$CQ$307,P$1,0),0)*H570</f>
        <v>0</v>
      </c>
      <c r="Q570" s="36">
        <f t="shared" si="255"/>
        <v>9028327.9274200015</v>
      </c>
      <c r="R570" s="34">
        <f>IF($B570="P",VLOOKUP($E570,'[2]Costeo-JUL26'!$B$9:$CQ$307,R$1,0),0)</f>
        <v>902332</v>
      </c>
      <c r="S570" s="16">
        <f>IF($B570="P",VLOOKUP($E570,'[2]Costeo-JUL26'!$B$9:$CQ$307,S$1,0),0)*$G570</f>
        <v>3248.3336666666669</v>
      </c>
      <c r="T570" s="36">
        <f>IF($B570="P",VLOOKUP($E570,'[2]Costeo-JUL26'!$B$9:$CQ$307,T$1,0),0)*$G570</f>
        <v>2265887.8000500919</v>
      </c>
      <c r="U570" s="35">
        <f>IF($B570="P",VLOOKUP($E570,'[2]Costeo-JUL26'!$B$9:$CQ$307,U$1,0),0)</f>
        <v>1.4999999999999999E-2</v>
      </c>
      <c r="V570" s="36">
        <f t="shared" si="256"/>
        <v>33988.317000751376</v>
      </c>
      <c r="W570" s="36">
        <f t="shared" si="257"/>
        <v>2299876.1170508433</v>
      </c>
      <c r="X570" s="34">
        <f>IF($B570="P",VLOOKUP($E570,'[2]Costeo-JUL26'!$B$9:$CQ$307,X$1,0),0)</f>
        <v>0</v>
      </c>
      <c r="Y570" s="16">
        <f>IF($B570="P",VLOOKUP($E570,'[2]Costeo-JUL26'!$B$9:$CQ$307,Y$1,0),0)*$G570</f>
        <v>0</v>
      </c>
      <c r="Z570" s="36">
        <f>IF($B570="P",VLOOKUP($E570,'[2]Costeo-JUL26'!$B$9:$CQ$307,Z$1,0),0)*$G570</f>
        <v>0</v>
      </c>
      <c r="AA570" s="35">
        <f>IF($B570="P",VLOOKUP($E570,'[2]Costeo-JUL26'!$B$9:$CQ$307,AA$1,0),0)</f>
        <v>0</v>
      </c>
      <c r="AB570" s="36">
        <f t="shared" si="258"/>
        <v>0</v>
      </c>
      <c r="AC570" s="36">
        <f t="shared" si="259"/>
        <v>0</v>
      </c>
      <c r="AD570" s="34">
        <f>IF($B570="P",VLOOKUP($E570,'[2]Costeo-JUL26'!$B$9:$CQ$307,AD$1,0),0)</f>
        <v>0</v>
      </c>
      <c r="AE570" s="16">
        <f>IF($B570="P",VLOOKUP($E570,'[2]Costeo-JUL26'!$B$9:$CQ$307,AE$1,0),0)*$G570</f>
        <v>0</v>
      </c>
      <c r="AF570" s="36">
        <f>IF($B570="P",VLOOKUP($E570,'[2]Costeo-JUL26'!$B$9:$CQ$307,AF$1,0),0)*$G570</f>
        <v>0</v>
      </c>
      <c r="AG570" s="35">
        <f>IF($B570="P",VLOOKUP($E570,'[2]Costeo-JUL26'!$B$9:$CQ$307,AG$1,0),0)</f>
        <v>0</v>
      </c>
      <c r="AH570" s="36">
        <f t="shared" si="260"/>
        <v>0</v>
      </c>
      <c r="AI570" s="36">
        <f t="shared" si="261"/>
        <v>0</v>
      </c>
      <c r="AJ570" s="34">
        <f>IF($B570="P",VLOOKUP($E570,'[2]Costeo-JUL26'!$B$9:$CQ$307,AJ$1,0),0)</f>
        <v>931923</v>
      </c>
      <c r="AK570" s="16">
        <f>IF($B570="P",VLOOKUP($E570,'[2]Costeo-JUL26'!$B$9:$CQ$307,AK$1,0),0)*$G570</f>
        <v>350</v>
      </c>
      <c r="AL570" s="36">
        <f>IF($B570="P",VLOOKUP($E570,'[2]Costeo-JUL26'!$B$9:$CQ$307,AL$1,0),0)*$G570</f>
        <v>30096.5</v>
      </c>
      <c r="AM570" s="35">
        <f>IF($B570="P",VLOOKUP($E570,'[2]Costeo-JUL26'!$B$9:$CQ$307,AM$1,0),0)</f>
        <v>1.7999999999999999E-2</v>
      </c>
      <c r="AN570" s="36">
        <f t="shared" si="262"/>
        <v>541.73699999999997</v>
      </c>
      <c r="AO570" s="36">
        <f t="shared" si="263"/>
        <v>30638.237000000001</v>
      </c>
      <c r="AP570" s="34">
        <f>IF($B570="P",VLOOKUP($E570,'[2]Costeo-JUL26'!$B$9:$CQ$307,AP$1,0),0)</f>
        <v>0</v>
      </c>
      <c r="AQ570" s="16">
        <f>IF($B570="P",VLOOKUP($E570,'[2]Costeo-JUL26'!$B$9:$CQ$307,AQ$1,0),0)*$G570</f>
        <v>0</v>
      </c>
      <c r="AR570" s="36">
        <f>IF($B570="P",VLOOKUP($E570,'[2]Costeo-JUL26'!$B$9:$CQ$307,AR$1,0),0)*$G570</f>
        <v>0</v>
      </c>
      <c r="AS570" s="35">
        <f>IF($B570="P",VLOOKUP($E570,'[2]Costeo-JUL26'!$B$9:$CQ$307,AS$1,0),0)</f>
        <v>0</v>
      </c>
      <c r="AT570" s="36">
        <f t="shared" si="264"/>
        <v>0</v>
      </c>
      <c r="AU570" s="36">
        <f t="shared" si="265"/>
        <v>0</v>
      </c>
      <c r="AV570" s="34">
        <f>IF($B570="P",VLOOKUP($E570,'[2]Costeo-JUL26'!$B$9:$CQ$307,AV$1,0),0)</f>
        <v>0</v>
      </c>
      <c r="AW570" s="16">
        <f>IF($B570="P",VLOOKUP($E570,'[2]Costeo-JUL26'!$B$9:$CQ$307,AW$1,0),0)*$G570</f>
        <v>0</v>
      </c>
      <c r="AX570" s="36">
        <f>IF($B570="P",VLOOKUP($E570,'[2]Costeo-JUL26'!$B$9:$CQ$307,AX$1,0),0)*$G570</f>
        <v>0</v>
      </c>
      <c r="AY570" s="35">
        <f>IF($B570="P",VLOOKUP($E570,'[2]Costeo-JUL26'!$B$9:$CQ$307,AY$1,0),0)</f>
        <v>0</v>
      </c>
      <c r="AZ570" s="36">
        <f t="shared" si="266"/>
        <v>0</v>
      </c>
      <c r="BA570" s="36">
        <f t="shared" si="267"/>
        <v>0</v>
      </c>
      <c r="BB570" s="34">
        <f>IF($B570="P",VLOOKUP($E570,'[2]Costeo-JUL26'!$B$9:$CQ$307,BB$1,0),0)</f>
        <v>902311</v>
      </c>
      <c r="BC570" s="16">
        <f>IF($B570="P",VLOOKUP($E570,'[2]Costeo-JUL26'!$B$9:$CQ$307,BC$1,0),0)*$G570</f>
        <v>0.58331</v>
      </c>
      <c r="BD570" s="36">
        <f>IF($B570="P",VLOOKUP($E570,'[2]Costeo-JUL26'!$B$9:$CQ$307,BD$1,0),0)*$G570</f>
        <v>2287.5347449500005</v>
      </c>
      <c r="BE570" s="35">
        <f>IF($B570="P",VLOOKUP($E570,'[2]Costeo-JUL26'!$B$9:$CQ$307,BE$1,0),0)</f>
        <v>0.03</v>
      </c>
      <c r="BF570" s="36">
        <f t="shared" si="268"/>
        <v>68.626042348500008</v>
      </c>
      <c r="BG570" s="36">
        <f t="shared" si="269"/>
        <v>2356.1607872985005</v>
      </c>
      <c r="BH570" s="34">
        <f>IF($B570="P",VLOOKUP($E570,'[2]Costeo-JUL26'!$B$9:$CQ$307,BH$1,0),0)</f>
        <v>0</v>
      </c>
      <c r="BI570" s="16">
        <f>IF($B570="P",VLOOKUP($E570,'[2]Costeo-JUL26'!$B$9:$CQ$307,BI$1,0),0)*$G570</f>
        <v>0</v>
      </c>
      <c r="BJ570" s="36">
        <f>IF($B570="P",VLOOKUP($E570,'[2]Costeo-JUL26'!$B$9:$CQ$307,BJ$1,0),0)*$G570</f>
        <v>0</v>
      </c>
      <c r="BK570" s="35">
        <f>IF(BH570=910319,0,IF($B570="P",VLOOKUP($E570,'[2]Costeo-JUL26'!$B$9:$CQ$307,BK$1,0),0))</f>
        <v>0</v>
      </c>
      <c r="BL570" s="36">
        <f t="shared" si="270"/>
        <v>0</v>
      </c>
      <c r="BM570" s="36">
        <f t="shared" si="271"/>
        <v>0</v>
      </c>
      <c r="BN570" s="34">
        <f>IF($B570="P",VLOOKUP($E570,'[2]Costeo-JUL26'!$B$9:$CQ$307,BN$1,0),0)</f>
        <v>931919</v>
      </c>
      <c r="BO570" s="16">
        <f>IF($B570="P",VLOOKUP($E570,'[2]Costeo-JUL26'!$B$9:$CQ$307,BO$1,0),0)*$G570</f>
        <v>350</v>
      </c>
      <c r="BP570" s="36">
        <f>IF($B570="P",VLOOKUP($E570,'[2]Costeo-JUL26'!$B$9:$CQ$307,BP$1,0),0)*$G570</f>
        <v>267567.30000000005</v>
      </c>
      <c r="BQ570" s="35">
        <f>IF($B570="P",VLOOKUP($E570,'[2]Costeo-JUL26'!$B$9:$CQ$307,BQ$1,0),0)</f>
        <v>0.02</v>
      </c>
      <c r="BR570" s="36">
        <f t="shared" si="272"/>
        <v>5351.3460000000014</v>
      </c>
      <c r="BS570" s="36">
        <f t="shared" si="273"/>
        <v>272918.64600000007</v>
      </c>
      <c r="BT570" s="34">
        <f>IF($B570="P",VLOOKUP($E570,'[2]Costeo-JUL26'!$B$9:$CQ$307,BT$1,0),0)</f>
        <v>931922</v>
      </c>
      <c r="BU570" s="16">
        <f>IF($B570="P",VLOOKUP($E570,'[2]Costeo-JUL26'!$B$9:$CQ$307,BU$1,0),0)*$G570</f>
        <v>350</v>
      </c>
      <c r="BV570" s="36">
        <f>IF($B570="P",VLOOKUP($E570,'[2]Costeo-JUL26'!$B$9:$CQ$307,BV$1,0),0)*$G570</f>
        <v>695835</v>
      </c>
      <c r="BW570" s="35">
        <f>IF($B570="P",VLOOKUP($E570,'[2]Costeo-JUL26'!$B$9:$CQ$307,BW$1,0),0)</f>
        <v>0.02</v>
      </c>
      <c r="BX570" s="36">
        <f t="shared" si="274"/>
        <v>13916.7</v>
      </c>
      <c r="BY570" s="36">
        <f t="shared" si="275"/>
        <v>709751.7</v>
      </c>
      <c r="BZ570" s="34">
        <f>IF($B570="P",VLOOKUP($E570,'[2]Costeo-JUL26'!$B$9:$CQ$307,BZ$1,0),0)</f>
        <v>0</v>
      </c>
      <c r="CA570" s="16">
        <f>IF($B570="P",VLOOKUP($E570,'[2]Costeo-JUL26'!$B$9:$CQ$307,CA$1,0),0)*$G570</f>
        <v>0</v>
      </c>
      <c r="CB570" s="36">
        <f>IF($B570="P",VLOOKUP($E570,'[2]Costeo-JUL26'!$B$9:$CQ$307,CB$1,0),0)*$G570</f>
        <v>0</v>
      </c>
      <c r="CC570" s="35">
        <f>IF($B570="P",VLOOKUP($E570,'[2]Costeo-JUL26'!$B$9:$CQ$307,CC$1,0),0)</f>
        <v>0</v>
      </c>
      <c r="CD570" s="36">
        <f t="shared" si="276"/>
        <v>0</v>
      </c>
      <c r="CE570" s="36">
        <f t="shared" si="277"/>
        <v>0</v>
      </c>
      <c r="CF570" s="37">
        <f t="shared" si="249"/>
        <v>12343868.788258143</v>
      </c>
      <c r="CG570" s="36">
        <f>IF($B570="r",VLOOKUP($E570,'[2]Costeo-JUL26'!$B$9:$CQ$307,CG$1,0),0)*$G570</f>
        <v>0</v>
      </c>
      <c r="CH570" s="35">
        <f>VLOOKUP($E570,'[2]TEORICOS (05.26)'!$A$8:$T$251,CH$1,0)</f>
        <v>0</v>
      </c>
      <c r="CI570" s="36">
        <f t="shared" si="278"/>
        <v>0</v>
      </c>
      <c r="CJ570" s="37">
        <f t="shared" si="279"/>
        <v>0</v>
      </c>
      <c r="CM570" s="16">
        <f>SUMIFS('[1]Ajuste Inventario'!$I:$I,'[1]Ajuste Inventario'!$B:$B,E570,'[1]Ajuste Inventario'!$S:$S,D570)*-1</f>
        <v>0</v>
      </c>
      <c r="CN570" s="36">
        <f t="shared" si="250"/>
        <v>0</v>
      </c>
      <c r="CP570" t="str">
        <f t="shared" si="251"/>
        <v>180Org.Vtas M.del Plata</v>
      </c>
      <c r="CQ570" s="10" t="e">
        <f t="shared" si="252"/>
        <v>#DIV/0!</v>
      </c>
    </row>
    <row r="571" spans="1:95" x14ac:dyDescent="0.25">
      <c r="A571" s="30">
        <v>46204</v>
      </c>
      <c r="B571" s="31" t="str">
        <f>VLOOKUP($E571,'[2]TEORICOS (05.26)'!$A$8:$T$251,B$1,0)</f>
        <v>P</v>
      </c>
      <c r="C571" s="32" t="str">
        <f>VLOOKUP($E571,'[2]TEORICOS (05.26)'!$A$8:$T$251,C$1,0)</f>
        <v>Fanta</v>
      </c>
      <c r="D571" t="s">
        <v>227</v>
      </c>
      <c r="E571">
        <v>310</v>
      </c>
      <c r="F571" t="s">
        <v>77</v>
      </c>
      <c r="G571" s="16">
        <v>266</v>
      </c>
      <c r="H571" s="16">
        <v>393.41400000000021</v>
      </c>
      <c r="I571" s="33">
        <v>7399456.7199999802</v>
      </c>
      <c r="J571" s="33">
        <v>6339744.3099999996</v>
      </c>
      <c r="K571" s="34">
        <f>IF($B571="P",VLOOKUP($E571,'[2]Costeo-JUL26'!$B$9:$CQ$307,K$1,0),0)</f>
        <v>902315</v>
      </c>
      <c r="L571" s="35">
        <f>VLOOKUP($E571,'[2]TEORICOS (05.26)'!$A$8:$T$251,L$1,0)</f>
        <v>0.20250000000000001</v>
      </c>
      <c r="M571" s="36">
        <f t="shared" si="253"/>
        <v>1283798.2227749999</v>
      </c>
      <c r="N571" s="35">
        <f>IF($B571="P",VLOOKUP($E571,'[2]Costeo-JUL26'!$B$9:$CQ$307,N$1,0),0)</f>
        <v>0.01</v>
      </c>
      <c r="O571" s="36">
        <f t="shared" si="254"/>
        <v>12837.982227749999</v>
      </c>
      <c r="P571" s="36">
        <f>IF($B571="P",VLOOKUP($E571,'[2]Costeo-JUL26'!$B$9:$CQ$307,P$1,0),0)*H571</f>
        <v>0</v>
      </c>
      <c r="Q571" s="36">
        <f t="shared" si="255"/>
        <v>1296636.2050027498</v>
      </c>
      <c r="R571" s="34">
        <f>IF($B571="P",VLOOKUP($E571,'[2]Costeo-JUL26'!$B$9:$CQ$307,R$1,0),0)</f>
        <v>902332</v>
      </c>
      <c r="S571" s="16">
        <f>IF($B571="P",VLOOKUP($E571,'[2]Costeo-JUL26'!$B$9:$CQ$307,S$1,0),0)*$G571</f>
        <v>356.07286679999993</v>
      </c>
      <c r="T571" s="36">
        <f>IF($B571="P",VLOOKUP($E571,'[2]Costeo-JUL26'!$B$9:$CQ$307,T$1,0),0)*$G571</f>
        <v>248380.01498747343</v>
      </c>
      <c r="U571" s="35">
        <f>IF($B571="P",VLOOKUP($E571,'[2]Costeo-JUL26'!$B$9:$CQ$307,U$1,0),0)</f>
        <v>1.4999999999999999E-2</v>
      </c>
      <c r="V571" s="36">
        <f t="shared" si="256"/>
        <v>3725.7002248121012</v>
      </c>
      <c r="W571" s="36">
        <f t="shared" si="257"/>
        <v>252105.71521228555</v>
      </c>
      <c r="X571" s="34">
        <f>IF($B571="P",VLOOKUP($E571,'[2]Costeo-JUL26'!$B$9:$CQ$307,X$1,0),0)</f>
        <v>902338</v>
      </c>
      <c r="Y571" s="16">
        <f>IF($B571="P",VLOOKUP($E571,'[2]Costeo-JUL26'!$B$9:$CQ$307,Y$1,0),0)*$G571</f>
        <v>12.387513599999997</v>
      </c>
      <c r="Z571" s="36">
        <f>IF($B571="P",VLOOKUP($E571,'[2]Costeo-JUL26'!$B$9:$CQ$307,Z$1,0),0)*$G571</f>
        <v>3502.4455952639992</v>
      </c>
      <c r="AA571" s="35">
        <f>IF($B571="P",VLOOKUP($E571,'[2]Costeo-JUL26'!$B$9:$CQ$307,AA$1,0),0)</f>
        <v>0.45</v>
      </c>
      <c r="AB571" s="36">
        <f t="shared" si="258"/>
        <v>1576.1005178687997</v>
      </c>
      <c r="AC571" s="36">
        <f t="shared" si="259"/>
        <v>5078.5461131327993</v>
      </c>
      <c r="AD571" s="34">
        <f>IF($B571="P",VLOOKUP($E571,'[2]Costeo-JUL26'!$B$9:$CQ$307,AD$1,0),0)</f>
        <v>933139</v>
      </c>
      <c r="AE571" s="16">
        <f>IF($B571="P",VLOOKUP($E571,'[2]Costeo-JUL26'!$B$9:$CQ$307,AE$1,0),0)*$G571</f>
        <v>6384</v>
      </c>
      <c r="AF571" s="36">
        <f>IF($B571="P",VLOOKUP($E571,'[2]Costeo-JUL26'!$B$9:$CQ$307,AF$1,0),0)*$G571</f>
        <v>69193.111680000002</v>
      </c>
      <c r="AG571" s="35">
        <f>IF($B571="P",VLOOKUP($E571,'[2]Costeo-JUL26'!$B$9:$CQ$307,AG$1,0),0)</f>
        <v>6.0000000000000001E-3</v>
      </c>
      <c r="AH571" s="36">
        <f t="shared" si="260"/>
        <v>415.15867008000004</v>
      </c>
      <c r="AI571" s="36">
        <f t="shared" si="261"/>
        <v>69608.270350079998</v>
      </c>
      <c r="AJ571" s="34">
        <f>IF($B571="P",VLOOKUP($E571,'[2]Costeo-JUL26'!$B$9:$CQ$307,AJ$1,0),0)</f>
        <v>935188</v>
      </c>
      <c r="AK571" s="16">
        <f>IF($B571="P",VLOOKUP($E571,'[2]Costeo-JUL26'!$B$9:$CQ$307,AK$1,0),0)*$G571</f>
        <v>6384</v>
      </c>
      <c r="AL571" s="36">
        <f>IF($B571="P",VLOOKUP($E571,'[2]Costeo-JUL26'!$B$9:$CQ$307,AL$1,0),0)*$G571</f>
        <v>264910.46399999998</v>
      </c>
      <c r="AM571" s="35">
        <f>IF($B571="P",VLOOKUP($E571,'[2]Costeo-JUL26'!$B$9:$CQ$307,AM$1,0),0)</f>
        <v>1.7999999999999999E-2</v>
      </c>
      <c r="AN571" s="36">
        <f t="shared" si="262"/>
        <v>4768.388351999999</v>
      </c>
      <c r="AO571" s="36">
        <f t="shared" si="263"/>
        <v>269678.85235199996</v>
      </c>
      <c r="AP571" s="34">
        <f>IF($B571="P",VLOOKUP($E571,'[2]Costeo-JUL26'!$B$9:$CQ$307,AP$1,0),0)</f>
        <v>0</v>
      </c>
      <c r="AQ571" s="16">
        <f>IF($B571="P",VLOOKUP($E571,'[2]Costeo-JUL26'!$B$9:$CQ$307,AQ$1,0),0)*$G571</f>
        <v>0</v>
      </c>
      <c r="AR571" s="36">
        <f>IF($B571="P",VLOOKUP($E571,'[2]Costeo-JUL26'!$B$9:$CQ$307,AR$1,0),0)*$G571</f>
        <v>0</v>
      </c>
      <c r="AS571" s="35">
        <f>IF($B571="P",VLOOKUP($E571,'[2]Costeo-JUL26'!$B$9:$CQ$307,AS$1,0),0)</f>
        <v>0</v>
      </c>
      <c r="AT571" s="36">
        <f t="shared" si="264"/>
        <v>0</v>
      </c>
      <c r="AU571" s="36">
        <f t="shared" si="265"/>
        <v>0</v>
      </c>
      <c r="AV571" s="34">
        <f>IF($B571="P",VLOOKUP($E571,'[2]Costeo-JUL26'!$B$9:$CQ$307,AV$1,0),0)</f>
        <v>0</v>
      </c>
      <c r="AW571" s="16">
        <f>IF($B571="P",VLOOKUP($E571,'[2]Costeo-JUL26'!$B$9:$CQ$307,AW$1,0),0)*$G571</f>
        <v>0</v>
      </c>
      <c r="AX571" s="36">
        <f>IF($B571="P",VLOOKUP($E571,'[2]Costeo-JUL26'!$B$9:$CQ$307,AX$1,0),0)*$G571</f>
        <v>0</v>
      </c>
      <c r="AY571" s="35">
        <f>IF($B571="P",VLOOKUP($E571,'[2]Costeo-JUL26'!$B$9:$CQ$307,AY$1,0),0)</f>
        <v>0</v>
      </c>
      <c r="AZ571" s="36">
        <f t="shared" si="266"/>
        <v>0</v>
      </c>
      <c r="BA571" s="36">
        <f t="shared" si="267"/>
        <v>0</v>
      </c>
      <c r="BB571" s="34">
        <f>IF($B571="P",VLOOKUP($E571,'[2]Costeo-JUL26'!$B$9:$CQ$307,BB$1,0),0)</f>
        <v>0</v>
      </c>
      <c r="BC571" s="16">
        <f>IF($B571="P",VLOOKUP($E571,'[2]Costeo-JUL26'!$B$9:$CQ$307,BC$1,0),0)*$G571</f>
        <v>0</v>
      </c>
      <c r="BD571" s="36">
        <f>IF($B571="P",VLOOKUP($E571,'[2]Costeo-JUL26'!$B$9:$CQ$307,BD$1,0),0)*$G571</f>
        <v>0</v>
      </c>
      <c r="BE571" s="35">
        <f>IF($B571="P",VLOOKUP($E571,'[2]Costeo-JUL26'!$B$9:$CQ$307,BE$1,0),0)</f>
        <v>0</v>
      </c>
      <c r="BF571" s="36">
        <f t="shared" si="268"/>
        <v>0</v>
      </c>
      <c r="BG571" s="36">
        <f t="shared" si="269"/>
        <v>0</v>
      </c>
      <c r="BH571" s="34">
        <f>IF($B571="P",VLOOKUP($E571,'[2]Costeo-JUL26'!$B$9:$CQ$307,BH$1,0),0)</f>
        <v>0</v>
      </c>
      <c r="BI571" s="16">
        <f>IF($B571="P",VLOOKUP($E571,'[2]Costeo-JUL26'!$B$9:$CQ$307,BI$1,0),0)*$G571</f>
        <v>0</v>
      </c>
      <c r="BJ571" s="36">
        <f>IF($B571="P",VLOOKUP($E571,'[2]Costeo-JUL26'!$B$9:$CQ$307,BJ$1,0),0)*$G571</f>
        <v>0</v>
      </c>
      <c r="BK571" s="35">
        <f>IF(BH571=910319,0,IF($B571="P",VLOOKUP($E571,'[2]Costeo-JUL26'!$B$9:$CQ$307,BK$1,0),0))</f>
        <v>0</v>
      </c>
      <c r="BL571" s="36">
        <f t="shared" si="270"/>
        <v>0</v>
      </c>
      <c r="BM571" s="36">
        <f t="shared" si="271"/>
        <v>0</v>
      </c>
      <c r="BN571" s="34">
        <f>IF($B571="P",VLOOKUP($E571,'[2]Costeo-JUL26'!$B$9:$CQ$307,BN$1,0),0)</f>
        <v>0</v>
      </c>
      <c r="BO571" s="16">
        <f>IF($B571="P",VLOOKUP($E571,'[2]Costeo-JUL26'!$B$9:$CQ$307,BO$1,0),0)*$G571</f>
        <v>0</v>
      </c>
      <c r="BP571" s="36">
        <f>IF($B571="P",VLOOKUP($E571,'[2]Costeo-JUL26'!$B$9:$CQ$307,BP$1,0),0)*$G571</f>
        <v>0</v>
      </c>
      <c r="BQ571" s="35">
        <f>IF($B571="P",VLOOKUP($E571,'[2]Costeo-JUL26'!$B$9:$CQ$307,BQ$1,0),0)</f>
        <v>0</v>
      </c>
      <c r="BR571" s="36">
        <f t="shared" si="272"/>
        <v>0</v>
      </c>
      <c r="BS571" s="36">
        <f t="shared" si="273"/>
        <v>0</v>
      </c>
      <c r="BT571" s="34">
        <f>IF($B571="P",VLOOKUP($E571,'[2]Costeo-JUL26'!$B$9:$CQ$307,BT$1,0),0)</f>
        <v>0</v>
      </c>
      <c r="BU571" s="16">
        <f>IF($B571="P",VLOOKUP($E571,'[2]Costeo-JUL26'!$B$9:$CQ$307,BU$1,0),0)*$G571</f>
        <v>0</v>
      </c>
      <c r="BV571" s="36">
        <f>IF($B571="P",VLOOKUP($E571,'[2]Costeo-JUL26'!$B$9:$CQ$307,BV$1,0),0)*$G571</f>
        <v>0</v>
      </c>
      <c r="BW571" s="35">
        <f>IF($B571="P",VLOOKUP($E571,'[2]Costeo-JUL26'!$B$9:$CQ$307,BW$1,0),0)</f>
        <v>0</v>
      </c>
      <c r="BX571" s="36">
        <f t="shared" si="274"/>
        <v>0</v>
      </c>
      <c r="BY571" s="36">
        <f t="shared" si="275"/>
        <v>0</v>
      </c>
      <c r="BZ571" s="34">
        <f>IF($B571="P",VLOOKUP($E571,'[2]Costeo-JUL26'!$B$9:$CQ$307,BZ$1,0),0)</f>
        <v>0</v>
      </c>
      <c r="CA571" s="16">
        <f>IF($B571="P",VLOOKUP($E571,'[2]Costeo-JUL26'!$B$9:$CQ$307,CA$1,0),0)*$G571</f>
        <v>0</v>
      </c>
      <c r="CB571" s="36">
        <f>IF($B571="P",VLOOKUP($E571,'[2]Costeo-JUL26'!$B$9:$CQ$307,CB$1,0),0)*$G571</f>
        <v>0</v>
      </c>
      <c r="CC571" s="35">
        <f>IF($B571="P",VLOOKUP($E571,'[2]Costeo-JUL26'!$B$9:$CQ$307,CC$1,0),0)</f>
        <v>0</v>
      </c>
      <c r="CD571" s="36">
        <f t="shared" si="276"/>
        <v>0</v>
      </c>
      <c r="CE571" s="36">
        <f t="shared" si="277"/>
        <v>0</v>
      </c>
      <c r="CF571" s="37">
        <f t="shared" si="249"/>
        <v>1893107.5890302481</v>
      </c>
      <c r="CG571" s="36">
        <f>IF($B571="r",VLOOKUP($E571,'[2]Costeo-JUL26'!$B$9:$CQ$307,CG$1,0),0)*$G571</f>
        <v>0</v>
      </c>
      <c r="CH571" s="35">
        <f>VLOOKUP($E571,'[2]TEORICOS (05.26)'!$A$8:$T$251,CH$1,0)</f>
        <v>0</v>
      </c>
      <c r="CI571" s="36">
        <f t="shared" si="278"/>
        <v>0</v>
      </c>
      <c r="CJ571" s="37">
        <f t="shared" si="279"/>
        <v>0</v>
      </c>
      <c r="CM571" s="16">
        <f>SUMIFS('[1]Ajuste Inventario'!$I:$I,'[1]Ajuste Inventario'!$B:$B,E571,'[1]Ajuste Inventario'!$S:$S,D571)*-1</f>
        <v>7</v>
      </c>
      <c r="CN571" s="36">
        <f t="shared" si="250"/>
        <v>49818.620763953899</v>
      </c>
      <c r="CP571" t="str">
        <f t="shared" si="251"/>
        <v>310Org.Vtas M.del Plata</v>
      </c>
      <c r="CQ571" s="10">
        <f t="shared" si="252"/>
        <v>7116.9458234219856</v>
      </c>
    </row>
    <row r="572" spans="1:95" x14ac:dyDescent="0.25">
      <c r="A572" s="30">
        <v>46204</v>
      </c>
      <c r="B572" s="31" t="str">
        <f>VLOOKUP($E572,'[2]TEORICOS (05.26)'!$A$8:$T$251,B$1,0)</f>
        <v>P</v>
      </c>
      <c r="C572" s="32" t="str">
        <f>VLOOKUP($E572,'[2]TEORICOS (05.26)'!$A$8:$T$251,C$1,0)</f>
        <v>Fanta</v>
      </c>
      <c r="D572" t="s">
        <v>227</v>
      </c>
      <c r="E572">
        <v>327</v>
      </c>
      <c r="F572" t="s">
        <v>78</v>
      </c>
      <c r="G572" s="16">
        <v>1799.6669999999999</v>
      </c>
      <c r="H572" s="16">
        <v>1902.2480190000142</v>
      </c>
      <c r="I572" s="33">
        <v>25963785.049999967</v>
      </c>
      <c r="J572" s="33">
        <v>24472919.090000052</v>
      </c>
      <c r="K572" s="34">
        <f>IF($B572="P",VLOOKUP($E572,'[2]Costeo-JUL26'!$B$9:$CQ$307,K$1,0),0)</f>
        <v>902315</v>
      </c>
      <c r="L572" s="35">
        <f>VLOOKUP($E572,'[2]TEORICOS (05.26)'!$A$8:$T$251,L$1,0)</f>
        <v>0.20250000000000001</v>
      </c>
      <c r="M572" s="36">
        <f t="shared" si="253"/>
        <v>4955766.1157250106</v>
      </c>
      <c r="N572" s="35">
        <f>IF($B572="P",VLOOKUP($E572,'[2]Costeo-JUL26'!$B$9:$CQ$307,N$1,0),0)</f>
        <v>0.01</v>
      </c>
      <c r="O572" s="36">
        <f t="shared" si="254"/>
        <v>49557.661157250106</v>
      </c>
      <c r="P572" s="36">
        <f>IF($B572="P",VLOOKUP($E572,'[2]Costeo-JUL26'!$B$9:$CQ$307,P$1,0),0)*H572</f>
        <v>0</v>
      </c>
      <c r="Q572" s="36">
        <f t="shared" si="255"/>
        <v>5005323.776882261</v>
      </c>
      <c r="R572" s="34">
        <f>IF($B572="P",VLOOKUP($E572,'[2]Costeo-JUL26'!$B$9:$CQ$307,R$1,0),0)</f>
        <v>902332</v>
      </c>
      <c r="S572" s="16">
        <f>IF($B572="P",VLOOKUP($E572,'[2]Costeo-JUL26'!$B$9:$CQ$307,S$1,0),0)*$G572</f>
        <v>1720.7641997189999</v>
      </c>
      <c r="T572" s="36">
        <f>IF($B572="P",VLOOKUP($E572,'[2]Costeo-JUL26'!$B$9:$CQ$307,T$1,0),0)*$G572</f>
        <v>1200325.769152689</v>
      </c>
      <c r="U572" s="35">
        <f>IF($B572="P",VLOOKUP($E572,'[2]Costeo-JUL26'!$B$9:$CQ$307,U$1,0),0)</f>
        <v>1.4999999999999999E-2</v>
      </c>
      <c r="V572" s="36">
        <f t="shared" si="256"/>
        <v>18004.886537290335</v>
      </c>
      <c r="W572" s="36">
        <f t="shared" si="257"/>
        <v>1218330.6556899794</v>
      </c>
      <c r="X572" s="34">
        <f>IF($B572="P",VLOOKUP($E572,'[2]Costeo-JUL26'!$B$9:$CQ$307,X$1,0),0)</f>
        <v>902338</v>
      </c>
      <c r="Y572" s="16">
        <f>IF($B572="P",VLOOKUP($E572,'[2]Costeo-JUL26'!$B$9:$CQ$307,Y$1,0),0)*$G572</f>
        <v>68.416140671999997</v>
      </c>
      <c r="Z572" s="36">
        <f>IF($B572="P",VLOOKUP($E572,'[2]Costeo-JUL26'!$B$9:$CQ$307,Z$1,0),0)*$G572</f>
        <v>19343.979613601281</v>
      </c>
      <c r="AA572" s="35">
        <f>IF($B572="P",VLOOKUP($E572,'[2]Costeo-JUL26'!$B$9:$CQ$307,AA$1,0),0)</f>
        <v>0.45</v>
      </c>
      <c r="AB572" s="36">
        <f t="shared" si="258"/>
        <v>8704.7908261205775</v>
      </c>
      <c r="AC572" s="36">
        <f t="shared" si="259"/>
        <v>28048.770439721859</v>
      </c>
      <c r="AD572" s="34">
        <f>IF($B572="P",VLOOKUP($E572,'[2]Costeo-JUL26'!$B$9:$CQ$307,AD$1,0),0)</f>
        <v>902255</v>
      </c>
      <c r="AE572" s="16">
        <f>IF($B572="P",VLOOKUP($E572,'[2]Costeo-JUL26'!$B$9:$CQ$307,AE$1,0),0)*$G572</f>
        <v>21596.004000000001</v>
      </c>
      <c r="AF572" s="36">
        <f>IF($B572="P",VLOOKUP($E572,'[2]Costeo-JUL26'!$B$9:$CQ$307,AF$1,0),0)*$G572</f>
        <v>323253.3070728</v>
      </c>
      <c r="AG572" s="35">
        <f>IF($B572="P",VLOOKUP($E572,'[2]Costeo-JUL26'!$B$9:$CQ$307,AG$1,0),0)</f>
        <v>6.0000000000000001E-3</v>
      </c>
      <c r="AH572" s="36">
        <f t="shared" si="260"/>
        <v>1939.5198424368</v>
      </c>
      <c r="AI572" s="36">
        <f t="shared" si="261"/>
        <v>325192.82691523683</v>
      </c>
      <c r="AJ572" s="34">
        <f>IF($B572="P",VLOOKUP($E572,'[2]Costeo-JUL26'!$B$9:$CQ$307,AJ$1,0),0)</f>
        <v>912887</v>
      </c>
      <c r="AK572" s="16">
        <f>IF($B572="P",VLOOKUP($E572,'[2]Costeo-JUL26'!$B$9:$CQ$307,AK$1,0),0)*$G572</f>
        <v>21596.004000000001</v>
      </c>
      <c r="AL572" s="36">
        <f>IF($B572="P",VLOOKUP($E572,'[2]Costeo-JUL26'!$B$9:$CQ$307,AL$1,0),0)*$G572</f>
        <v>105937.46994168001</v>
      </c>
      <c r="AM572" s="35">
        <f>IF($B572="P",VLOOKUP($E572,'[2]Costeo-JUL26'!$B$9:$CQ$307,AM$1,0),0)</f>
        <v>1.7999999999999999E-2</v>
      </c>
      <c r="AN572" s="36">
        <f t="shared" si="262"/>
        <v>1906.8744589502401</v>
      </c>
      <c r="AO572" s="36">
        <f t="shared" si="263"/>
        <v>107844.34440063026</v>
      </c>
      <c r="AP572" s="34">
        <f>IF($B572="P",VLOOKUP($E572,'[2]Costeo-JUL26'!$B$9:$CQ$307,AP$1,0),0)</f>
        <v>901189</v>
      </c>
      <c r="AQ572" s="16">
        <f>IF($B572="P",VLOOKUP($E572,'[2]Costeo-JUL26'!$B$9:$CQ$307,AQ$1,0),0)*$G572</f>
        <v>21596.004000000001</v>
      </c>
      <c r="AR572" s="36">
        <f>IF($B572="P",VLOOKUP($E572,'[2]Costeo-JUL26'!$B$9:$CQ$307,AR$1,0),0)*$G572</f>
        <v>1656072.2899667644</v>
      </c>
      <c r="AS572" s="35">
        <f>IF($B572="P",VLOOKUP($E572,'[2]Costeo-JUL26'!$B$9:$CQ$307,AS$1,0),0)</f>
        <v>0.02</v>
      </c>
      <c r="AT572" s="36">
        <f t="shared" si="264"/>
        <v>33121.445799335292</v>
      </c>
      <c r="AU572" s="36">
        <f t="shared" si="265"/>
        <v>1689193.7357660998</v>
      </c>
      <c r="AV572" s="34">
        <f>IF($B572="P",VLOOKUP($E572,'[2]Costeo-JUL26'!$B$9:$CQ$307,AV$1,0),0)</f>
        <v>932317</v>
      </c>
      <c r="AW572" s="16">
        <f>IF($B572="P",VLOOKUP($E572,'[2]Costeo-JUL26'!$B$9:$CQ$307,AW$1,0),0)*$G572</f>
        <v>35.813373300000002</v>
      </c>
      <c r="AX572" s="36">
        <f>IF($B572="P",VLOOKUP($E572,'[2]Costeo-JUL26'!$B$9:$CQ$307,AX$1,0),0)*$G572</f>
        <v>153918.71576874002</v>
      </c>
      <c r="AY572" s="35">
        <f>IF($B572="P",VLOOKUP($E572,'[2]Costeo-JUL26'!$B$9:$CQ$307,AY$1,0),0)</f>
        <v>0.03</v>
      </c>
      <c r="AZ572" s="36">
        <f t="shared" si="266"/>
        <v>4617.5614730622001</v>
      </c>
      <c r="BA572" s="36">
        <f t="shared" si="267"/>
        <v>158536.27724180222</v>
      </c>
      <c r="BB572" s="34">
        <f>IF($B572="P",VLOOKUP($E572,'[2]Costeo-JUL26'!$B$9:$CQ$307,BB$1,0),0)</f>
        <v>902311</v>
      </c>
      <c r="BC572" s="16">
        <f>IF($B572="P",VLOOKUP($E572,'[2]Costeo-JUL26'!$B$9:$CQ$307,BC$1,0),0)*$G572</f>
        <v>4.9990750000000004</v>
      </c>
      <c r="BD572" s="36">
        <f>IF($B572="P",VLOOKUP($E572,'[2]Costeo-JUL26'!$B$9:$CQ$307,BD$1,0),0)*$G572</f>
        <v>19604.597478375003</v>
      </c>
      <c r="BE572" s="35">
        <f>IF($B572="P",VLOOKUP($E572,'[2]Costeo-JUL26'!$B$9:$CQ$307,BE$1,0),0)</f>
        <v>0.03</v>
      </c>
      <c r="BF572" s="36">
        <f t="shared" si="268"/>
        <v>588.13792435125004</v>
      </c>
      <c r="BG572" s="36">
        <f t="shared" si="269"/>
        <v>20192.735402726252</v>
      </c>
      <c r="BH572" s="34">
        <f>IF($B572="P",VLOOKUP($E572,'[2]Costeo-JUL26'!$B$9:$CQ$307,BH$1,0),0)</f>
        <v>933089</v>
      </c>
      <c r="BI572" s="16">
        <f>IF($B572="P",VLOOKUP($E572,'[2]Costeo-JUL26'!$B$9:$CQ$307,BI$1,0),0)*$G572</f>
        <v>62.488437500000003</v>
      </c>
      <c r="BJ572" s="36">
        <f>IF($B572="P",VLOOKUP($E572,'[2]Costeo-JUL26'!$B$9:$CQ$307,BJ$1,0),0)*$G572</f>
        <v>46533.423695840589</v>
      </c>
      <c r="BK572" s="35">
        <f>IF(BH572=910319,0,IF($B572="P",VLOOKUP($E572,'[2]Costeo-JUL26'!$B$9:$CQ$307,BK$1,0),0))</f>
        <v>0.02</v>
      </c>
      <c r="BL572" s="36">
        <f t="shared" si="270"/>
        <v>930.66847391681176</v>
      </c>
      <c r="BM572" s="36">
        <f t="shared" si="271"/>
        <v>47464.092169757401</v>
      </c>
      <c r="BN572" s="34">
        <f>IF($B572="P",VLOOKUP($E572,'[2]Costeo-JUL26'!$B$9:$CQ$307,BN$1,0),0)</f>
        <v>0</v>
      </c>
      <c r="BO572" s="16">
        <f>IF($B572="P",VLOOKUP($E572,'[2]Costeo-JUL26'!$B$9:$CQ$307,BO$1,0),0)*$G572</f>
        <v>0</v>
      </c>
      <c r="BP572" s="36">
        <f>IF($B572="P",VLOOKUP($E572,'[2]Costeo-JUL26'!$B$9:$CQ$307,BP$1,0),0)*$G572</f>
        <v>0</v>
      </c>
      <c r="BQ572" s="35">
        <f>IF($B572="P",VLOOKUP($E572,'[2]Costeo-JUL26'!$B$9:$CQ$307,BQ$1,0),0)</f>
        <v>0</v>
      </c>
      <c r="BR572" s="36">
        <f t="shared" si="272"/>
        <v>0</v>
      </c>
      <c r="BS572" s="36">
        <f t="shared" si="273"/>
        <v>0</v>
      </c>
      <c r="BT572" s="34">
        <f>IF($B572="P",VLOOKUP($E572,'[2]Costeo-JUL26'!$B$9:$CQ$307,BT$1,0),0)</f>
        <v>0</v>
      </c>
      <c r="BU572" s="16">
        <f>IF($B572="P",VLOOKUP($E572,'[2]Costeo-JUL26'!$B$9:$CQ$307,BU$1,0),0)*$G572</f>
        <v>0</v>
      </c>
      <c r="BV572" s="36">
        <f>IF($B572="P",VLOOKUP($E572,'[2]Costeo-JUL26'!$B$9:$CQ$307,BV$1,0),0)*$G572</f>
        <v>0</v>
      </c>
      <c r="BW572" s="35">
        <f>IF($B572="P",VLOOKUP($E572,'[2]Costeo-JUL26'!$B$9:$CQ$307,BW$1,0),0)</f>
        <v>0</v>
      </c>
      <c r="BX572" s="36">
        <f t="shared" si="274"/>
        <v>0</v>
      </c>
      <c r="BY572" s="36">
        <f t="shared" si="275"/>
        <v>0</v>
      </c>
      <c r="BZ572" s="34">
        <f>IF($B572="P",VLOOKUP($E572,'[2]Costeo-JUL26'!$B$9:$CQ$307,BZ$1,0),0)</f>
        <v>0</v>
      </c>
      <c r="CA572" s="16">
        <f>IF($B572="P",VLOOKUP($E572,'[2]Costeo-JUL26'!$B$9:$CQ$307,CA$1,0),0)*$G572</f>
        <v>0</v>
      </c>
      <c r="CB572" s="36">
        <f>IF($B572="P",VLOOKUP($E572,'[2]Costeo-JUL26'!$B$9:$CQ$307,CB$1,0),0)*$G572</f>
        <v>0</v>
      </c>
      <c r="CC572" s="35">
        <f>IF($B572="P",VLOOKUP($E572,'[2]Costeo-JUL26'!$B$9:$CQ$307,CC$1,0),0)</f>
        <v>0</v>
      </c>
      <c r="CD572" s="36">
        <f t="shared" si="276"/>
        <v>0</v>
      </c>
      <c r="CE572" s="36">
        <f t="shared" si="277"/>
        <v>0</v>
      </c>
      <c r="CF572" s="37">
        <f t="shared" si="249"/>
        <v>8600127.2149082143</v>
      </c>
      <c r="CG572" s="36">
        <f>IF($B572="r",VLOOKUP($E572,'[2]Costeo-JUL26'!$B$9:$CQ$307,CG$1,0),0)*$G572</f>
        <v>0</v>
      </c>
      <c r="CH572" s="35">
        <f>VLOOKUP($E572,'[2]TEORICOS (05.26)'!$A$8:$T$251,CH$1,0)</f>
        <v>0</v>
      </c>
      <c r="CI572" s="36">
        <f t="shared" si="278"/>
        <v>0</v>
      </c>
      <c r="CJ572" s="37">
        <f t="shared" si="279"/>
        <v>0</v>
      </c>
      <c r="CM572" s="16">
        <f>SUMIFS('[1]Ajuste Inventario'!$I:$I,'[1]Ajuste Inventario'!$B:$B,E572,'[1]Ajuste Inventario'!$S:$S,D572)*-1</f>
        <v>49.082999999999998</v>
      </c>
      <c r="CN572" s="36">
        <f t="shared" si="250"/>
        <v>234554.52819290454</v>
      </c>
      <c r="CP572" t="str">
        <f t="shared" si="251"/>
        <v>327Org.Vtas M.del Plata</v>
      </c>
      <c r="CQ572" s="10">
        <f t="shared" si="252"/>
        <v>4778.7325182426612</v>
      </c>
    </row>
    <row r="573" spans="1:95" x14ac:dyDescent="0.25">
      <c r="A573" s="30">
        <v>46204</v>
      </c>
      <c r="B573" s="31" t="str">
        <f>VLOOKUP($E573,'[2]TEORICOS (05.26)'!$A$8:$T$251,B$1,0)</f>
        <v>P</v>
      </c>
      <c r="C573" s="32" t="str">
        <f>VLOOKUP($E573,'[2]TEORICOS (05.26)'!$A$8:$T$251,C$1,0)</f>
        <v>Fanta</v>
      </c>
      <c r="D573" t="s">
        <v>227</v>
      </c>
      <c r="E573">
        <v>340</v>
      </c>
      <c r="F573" t="s">
        <v>80</v>
      </c>
      <c r="G573" s="16">
        <v>2599.75</v>
      </c>
      <c r="H573" s="16">
        <v>5493.2717499999517</v>
      </c>
      <c r="I573" s="33">
        <v>47635966.190000616</v>
      </c>
      <c r="J573" s="33">
        <v>46740016.030000538</v>
      </c>
      <c r="K573" s="34">
        <f>IF($B573="P",VLOOKUP($E573,'[2]Costeo-JUL26'!$B$9:$CQ$307,K$1,0),0)</f>
        <v>902315</v>
      </c>
      <c r="L573" s="35">
        <f>VLOOKUP($E573,'[2]TEORICOS (05.26)'!$A$8:$T$251,L$1,0)</f>
        <v>0.20250000000000001</v>
      </c>
      <c r="M573" s="36">
        <f t="shared" si="253"/>
        <v>9464853.2460751086</v>
      </c>
      <c r="N573" s="35">
        <f>IF($B573="P",VLOOKUP($E573,'[2]Costeo-JUL26'!$B$9:$CQ$307,N$1,0),0)</f>
        <v>0.01</v>
      </c>
      <c r="O573" s="36">
        <f t="shared" si="254"/>
        <v>94648.532460751085</v>
      </c>
      <c r="P573" s="36">
        <f>IF($B573="P",VLOOKUP($E573,'[2]Costeo-JUL26'!$B$9:$CQ$307,P$1,0),0)*H573</f>
        <v>0</v>
      </c>
      <c r="Q573" s="36">
        <f t="shared" si="255"/>
        <v>9559501.7785358597</v>
      </c>
      <c r="R573" s="34">
        <f>IF($B573="P",VLOOKUP($E573,'[2]Costeo-JUL26'!$B$9:$CQ$307,R$1,0),0)</f>
        <v>902332</v>
      </c>
      <c r="S573" s="16">
        <f>IF($B573="P",VLOOKUP($E573,'[2]Costeo-JUL26'!$B$9:$CQ$307,S$1,0),0)*$G573</f>
        <v>4971.5383214999993</v>
      </c>
      <c r="T573" s="36">
        <f>IF($B573="P",VLOOKUP($E573,'[2]Costeo-JUL26'!$B$9:$CQ$307,T$1,0),0)*$G573</f>
        <v>3467915.9181723101</v>
      </c>
      <c r="U573" s="35">
        <f>IF($B573="P",VLOOKUP($E573,'[2]Costeo-JUL26'!$B$9:$CQ$307,U$1,0),0)</f>
        <v>1.4999999999999999E-2</v>
      </c>
      <c r="V573" s="36">
        <f t="shared" si="256"/>
        <v>52018.738772584649</v>
      </c>
      <c r="W573" s="36">
        <f t="shared" si="257"/>
        <v>3519934.6569448947</v>
      </c>
      <c r="X573" s="34">
        <f>IF($B573="P",VLOOKUP($E573,'[2]Costeo-JUL26'!$B$9:$CQ$307,X$1,0),0)</f>
        <v>902338</v>
      </c>
      <c r="Y573" s="16">
        <f>IF($B573="P",VLOOKUP($E573,'[2]Costeo-JUL26'!$B$9:$CQ$307,Y$1,0),0)*$G573</f>
        <v>197.66419200000001</v>
      </c>
      <c r="Z573" s="36">
        <f>IF($B573="P",VLOOKUP($E573,'[2]Costeo-JUL26'!$B$9:$CQ$307,Z$1,0),0)*$G573</f>
        <v>55887.573646080011</v>
      </c>
      <c r="AA573" s="35">
        <f>IF($B573="P",VLOOKUP($E573,'[2]Costeo-JUL26'!$B$9:$CQ$307,AA$1,0),0)</f>
        <v>0.45</v>
      </c>
      <c r="AB573" s="36">
        <f t="shared" si="258"/>
        <v>25149.408140736006</v>
      </c>
      <c r="AC573" s="36">
        <f t="shared" si="259"/>
        <v>81036.981786816017</v>
      </c>
      <c r="AD573" s="34">
        <f>IF($B573="P",VLOOKUP($E573,'[2]Costeo-JUL26'!$B$9:$CQ$307,AD$1,0),0)</f>
        <v>902255</v>
      </c>
      <c r="AE573" s="16">
        <f>IF($B573="P",VLOOKUP($E573,'[2]Costeo-JUL26'!$B$9:$CQ$307,AE$1,0),0)*$G573</f>
        <v>20798</v>
      </c>
      <c r="AF573" s="36">
        <f>IF($B573="P",VLOOKUP($E573,'[2]Costeo-JUL26'!$B$9:$CQ$307,AF$1,0),0)*$G573</f>
        <v>311308.62359999999</v>
      </c>
      <c r="AG573" s="35">
        <f>IF($B573="P",VLOOKUP($E573,'[2]Costeo-JUL26'!$B$9:$CQ$307,AG$1,0),0)</f>
        <v>6.0000000000000001E-3</v>
      </c>
      <c r="AH573" s="36">
        <f t="shared" si="260"/>
        <v>1867.8517416</v>
      </c>
      <c r="AI573" s="36">
        <f t="shared" si="261"/>
        <v>313176.47534160002</v>
      </c>
      <c r="AJ573" s="34">
        <f>IF($B573="P",VLOOKUP($E573,'[2]Costeo-JUL26'!$B$9:$CQ$307,AJ$1,0),0)</f>
        <v>930211</v>
      </c>
      <c r="AK573" s="16">
        <f>IF($B573="P",VLOOKUP($E573,'[2]Costeo-JUL26'!$B$9:$CQ$307,AK$1,0),0)*$G573</f>
        <v>20798</v>
      </c>
      <c r="AL573" s="36">
        <f>IF($B573="P",VLOOKUP($E573,'[2]Costeo-JUL26'!$B$9:$CQ$307,AL$1,0),0)*$G573</f>
        <v>222231.20555999997</v>
      </c>
      <c r="AM573" s="35">
        <f>IF($B573="P",VLOOKUP($E573,'[2]Costeo-JUL26'!$B$9:$CQ$307,AM$1,0),0)</f>
        <v>1.7999999999999999E-2</v>
      </c>
      <c r="AN573" s="36">
        <f t="shared" si="262"/>
        <v>4000.1617000799993</v>
      </c>
      <c r="AO573" s="36">
        <f t="shared" si="263"/>
        <v>226231.36726007998</v>
      </c>
      <c r="AP573" s="34">
        <f>IF($B573="P",VLOOKUP($E573,'[2]Costeo-JUL26'!$B$9:$CQ$307,AP$1,0),0)</f>
        <v>913486</v>
      </c>
      <c r="AQ573" s="16">
        <f>IF($B573="P",VLOOKUP($E573,'[2]Costeo-JUL26'!$B$9:$CQ$307,AQ$1,0),0)*$G573</f>
        <v>20798</v>
      </c>
      <c r="AR573" s="36">
        <f>IF($B573="P",VLOOKUP($E573,'[2]Costeo-JUL26'!$B$9:$CQ$307,AR$1,0),0)*$G573</f>
        <v>2567230.3435872188</v>
      </c>
      <c r="AS573" s="35">
        <f>IF($B573="P",VLOOKUP($E573,'[2]Costeo-JUL26'!$B$9:$CQ$307,AS$1,0),0)</f>
        <v>0.02</v>
      </c>
      <c r="AT573" s="36">
        <f t="shared" si="264"/>
        <v>51344.606871744378</v>
      </c>
      <c r="AU573" s="36">
        <f t="shared" si="265"/>
        <v>2618574.9504589629</v>
      </c>
      <c r="AV573" s="34">
        <f>IF($B573="P",VLOOKUP($E573,'[2]Costeo-JUL26'!$B$9:$CQ$307,AV$1,0),0)</f>
        <v>902310</v>
      </c>
      <c r="AW573" s="16">
        <f>IF($B573="P",VLOOKUP($E573,'[2]Costeo-JUL26'!$B$9:$CQ$307,AW$1,0),0)*$G573</f>
        <v>81.112200000000001</v>
      </c>
      <c r="AX573" s="36">
        <f>IF($B573="P",VLOOKUP($E573,'[2]Costeo-JUL26'!$B$9:$CQ$307,AX$1,0),0)*$G573</f>
        <v>284180.33134108561</v>
      </c>
      <c r="AY573" s="35">
        <f>IF($B573="P",VLOOKUP($E573,'[2]Costeo-JUL26'!$B$9:$CQ$307,AY$1,0),0)</f>
        <v>0.03</v>
      </c>
      <c r="AZ573" s="36">
        <f t="shared" si="266"/>
        <v>8525.4099402325683</v>
      </c>
      <c r="BA573" s="36">
        <f t="shared" si="267"/>
        <v>292705.74128131819</v>
      </c>
      <c r="BB573" s="34">
        <f>IF($B573="P",VLOOKUP($E573,'[2]Costeo-JUL26'!$B$9:$CQ$307,BB$1,0),0)</f>
        <v>902311</v>
      </c>
      <c r="BC573" s="16">
        <f>IF($B573="P",VLOOKUP($E573,'[2]Costeo-JUL26'!$B$9:$CQ$307,BC$1,0),0)*$G573</f>
        <v>12.998750000000001</v>
      </c>
      <c r="BD573" s="36">
        <f>IF($B573="P",VLOOKUP($E573,'[2]Costeo-JUL26'!$B$9:$CQ$307,BD$1,0),0)*$G573</f>
        <v>50976.482943750001</v>
      </c>
      <c r="BE573" s="35">
        <f>IF($B573="P",VLOOKUP($E573,'[2]Costeo-JUL26'!$B$9:$CQ$307,BE$1,0),0)</f>
        <v>0.03</v>
      </c>
      <c r="BF573" s="36">
        <f t="shared" si="268"/>
        <v>1529.2944883124999</v>
      </c>
      <c r="BG573" s="36">
        <f t="shared" si="269"/>
        <v>52505.777432062503</v>
      </c>
      <c r="BH573" s="34">
        <f>IF($B573="P",VLOOKUP($E573,'[2]Costeo-JUL26'!$B$9:$CQ$307,BH$1,0),0)</f>
        <v>910319</v>
      </c>
      <c r="BI573" s="16">
        <f>IF($B573="P",VLOOKUP($E573,'[2]Costeo-JUL26'!$B$9:$CQ$307,BI$1,0),0)*$G573</f>
        <v>46.424107142857139</v>
      </c>
      <c r="BJ573" s="36">
        <f>IF($B573="P",VLOOKUP($E573,'[2]Costeo-JUL26'!$B$9:$CQ$307,BJ$1,0),0)*$G573</f>
        <v>121375.828125</v>
      </c>
      <c r="BK573" s="35">
        <f>IF(BH573=910319,0,IF($B573="P",VLOOKUP($E573,'[2]Costeo-JUL26'!$B$9:$CQ$307,BK$1,0),0))</f>
        <v>0</v>
      </c>
      <c r="BL573" s="36">
        <f t="shared" si="270"/>
        <v>0</v>
      </c>
      <c r="BM573" s="36">
        <f t="shared" si="271"/>
        <v>121375.828125</v>
      </c>
      <c r="BN573" s="34">
        <f>IF($B573="P",VLOOKUP($E573,'[2]Costeo-JUL26'!$B$9:$CQ$307,BN$1,0),0)</f>
        <v>0</v>
      </c>
      <c r="BO573" s="16">
        <f>IF($B573="P",VLOOKUP($E573,'[2]Costeo-JUL26'!$B$9:$CQ$307,BO$1,0),0)*$G573</f>
        <v>0</v>
      </c>
      <c r="BP573" s="36">
        <f>IF($B573="P",VLOOKUP($E573,'[2]Costeo-JUL26'!$B$9:$CQ$307,BP$1,0),0)*$G573</f>
        <v>0</v>
      </c>
      <c r="BQ573" s="35">
        <f>IF($B573="P",VLOOKUP($E573,'[2]Costeo-JUL26'!$B$9:$CQ$307,BQ$1,0),0)</f>
        <v>0</v>
      </c>
      <c r="BR573" s="36">
        <f t="shared" si="272"/>
        <v>0</v>
      </c>
      <c r="BS573" s="36">
        <f t="shared" si="273"/>
        <v>0</v>
      </c>
      <c r="BT573" s="34">
        <f>IF($B573="P",VLOOKUP($E573,'[2]Costeo-JUL26'!$B$9:$CQ$307,BT$1,0),0)</f>
        <v>0</v>
      </c>
      <c r="BU573" s="16">
        <f>IF($B573="P",VLOOKUP($E573,'[2]Costeo-JUL26'!$B$9:$CQ$307,BU$1,0),0)*$G573</f>
        <v>0</v>
      </c>
      <c r="BV573" s="36">
        <f>IF($B573="P",VLOOKUP($E573,'[2]Costeo-JUL26'!$B$9:$CQ$307,BV$1,0),0)*$G573</f>
        <v>0</v>
      </c>
      <c r="BW573" s="35">
        <f>IF($B573="P",VLOOKUP($E573,'[2]Costeo-JUL26'!$B$9:$CQ$307,BW$1,0),0)</f>
        <v>0</v>
      </c>
      <c r="BX573" s="36">
        <f t="shared" si="274"/>
        <v>0</v>
      </c>
      <c r="BY573" s="36">
        <f t="shared" si="275"/>
        <v>0</v>
      </c>
      <c r="BZ573" s="34">
        <f>IF($B573="P",VLOOKUP($E573,'[2]Costeo-JUL26'!$B$9:$CQ$307,BZ$1,0),0)</f>
        <v>0</v>
      </c>
      <c r="CA573" s="16">
        <f>IF($B573="P",VLOOKUP($E573,'[2]Costeo-JUL26'!$B$9:$CQ$307,CA$1,0),0)*$G573</f>
        <v>0</v>
      </c>
      <c r="CB573" s="36">
        <f>IF($B573="P",VLOOKUP($E573,'[2]Costeo-JUL26'!$B$9:$CQ$307,CB$1,0),0)*$G573</f>
        <v>0</v>
      </c>
      <c r="CC573" s="35">
        <f>IF($B573="P",VLOOKUP($E573,'[2]Costeo-JUL26'!$B$9:$CQ$307,CC$1,0),0)</f>
        <v>0</v>
      </c>
      <c r="CD573" s="36">
        <f t="shared" si="276"/>
        <v>0</v>
      </c>
      <c r="CE573" s="36">
        <f t="shared" si="277"/>
        <v>0</v>
      </c>
      <c r="CF573" s="37">
        <f t="shared" si="249"/>
        <v>16785043.557166591</v>
      </c>
      <c r="CG573" s="36">
        <f>IF($B573="r",VLOOKUP($E573,'[2]Costeo-JUL26'!$B$9:$CQ$307,CG$1,0),0)*$G573</f>
        <v>0</v>
      </c>
      <c r="CH573" s="35">
        <f>VLOOKUP($E573,'[2]TEORICOS (05.26)'!$A$8:$T$251,CH$1,0)</f>
        <v>0</v>
      </c>
      <c r="CI573" s="36">
        <f t="shared" si="278"/>
        <v>0</v>
      </c>
      <c r="CJ573" s="37">
        <f t="shared" si="279"/>
        <v>0</v>
      </c>
      <c r="CM573" s="16">
        <f>SUMIFS('[1]Ajuste Inventario'!$I:$I,'[1]Ajuste Inventario'!$B:$B,E573,'[1]Ajuste Inventario'!$S:$S,D573)*-1</f>
        <v>74.25</v>
      </c>
      <c r="CN573" s="36">
        <f t="shared" si="250"/>
        <v>479388.20429642056</v>
      </c>
      <c r="CP573" t="str">
        <f t="shared" si="251"/>
        <v>340Org.Vtas M.del Plata</v>
      </c>
      <c r="CQ573" s="10">
        <f t="shared" si="252"/>
        <v>6456.4067918709843</v>
      </c>
    </row>
    <row r="574" spans="1:95" x14ac:dyDescent="0.25">
      <c r="A574" s="30">
        <v>46204</v>
      </c>
      <c r="B574" s="31" t="str">
        <f>VLOOKUP($E574,'[2]TEORICOS (05.26)'!$A$8:$T$251,B$1,0)</f>
        <v>P</v>
      </c>
      <c r="C574" s="32" t="str">
        <f>VLOOKUP($E574,'[2]TEORICOS (05.26)'!$A$8:$T$251,C$1,0)</f>
        <v>Fanta</v>
      </c>
      <c r="D574" t="s">
        <v>227</v>
      </c>
      <c r="E574">
        <v>344</v>
      </c>
      <c r="F574" t="s">
        <v>81</v>
      </c>
      <c r="G574" s="16">
        <v>115</v>
      </c>
      <c r="H574" s="16">
        <v>283.59000000000032</v>
      </c>
      <c r="I574" s="33">
        <v>2292590.33</v>
      </c>
      <c r="J574" s="33">
        <v>2280918.9300000002</v>
      </c>
      <c r="K574" s="34">
        <f>IF($B574="P",VLOOKUP($E574,'[2]Costeo-JUL26'!$B$9:$CQ$307,K$1,0),0)</f>
        <v>902315</v>
      </c>
      <c r="L574" s="35">
        <f>VLOOKUP($E574,'[2]TEORICOS (05.26)'!$A$8:$T$251,L$1,0)</f>
        <v>0.20250000000000001</v>
      </c>
      <c r="M574" s="36">
        <f t="shared" si="253"/>
        <v>461886.08332500007</v>
      </c>
      <c r="N574" s="35">
        <f>IF($B574="P",VLOOKUP($E574,'[2]Costeo-JUL26'!$B$9:$CQ$307,N$1,0),0)</f>
        <v>0.01</v>
      </c>
      <c r="O574" s="36">
        <f t="shared" si="254"/>
        <v>4618.8608332500007</v>
      </c>
      <c r="P574" s="36">
        <f>IF($B574="P",VLOOKUP($E574,'[2]Costeo-JUL26'!$B$9:$CQ$307,P$1,0),0)*H574</f>
        <v>0</v>
      </c>
      <c r="Q574" s="36">
        <f t="shared" si="255"/>
        <v>466504.94415825006</v>
      </c>
      <c r="R574" s="34">
        <f>IF($B574="P",VLOOKUP($E574,'[2]Costeo-JUL26'!$B$9:$CQ$307,R$1,0),0)</f>
        <v>902332</v>
      </c>
      <c r="S574" s="16">
        <f>IF($B574="P",VLOOKUP($E574,'[2]Costeo-JUL26'!$B$9:$CQ$307,S$1,0),0)*$G574</f>
        <v>256.56879500000002</v>
      </c>
      <c r="T574" s="36">
        <f>IF($B574="P",VLOOKUP($E574,'[2]Costeo-JUL26'!$B$9:$CQ$307,T$1,0),0)*$G574</f>
        <v>178970.56217769076</v>
      </c>
      <c r="U574" s="35">
        <f>IF($B574="P",VLOOKUP($E574,'[2]Costeo-JUL26'!$B$9:$CQ$307,U$1,0),0)</f>
        <v>1.4999999999999999E-2</v>
      </c>
      <c r="V574" s="36">
        <f t="shared" si="256"/>
        <v>2684.5584326653616</v>
      </c>
      <c r="W574" s="36">
        <f t="shared" si="257"/>
        <v>181655.12061035613</v>
      </c>
      <c r="X574" s="34">
        <f>IF($B574="P",VLOOKUP($E574,'[2]Costeo-JUL26'!$B$9:$CQ$307,X$1,0),0)</f>
        <v>902338</v>
      </c>
      <c r="Y574" s="16">
        <f>IF($B574="P",VLOOKUP($E574,'[2]Costeo-JUL26'!$B$9:$CQ$307,Y$1,0),0)*$G574</f>
        <v>10.20096</v>
      </c>
      <c r="Z574" s="36">
        <f>IF($B574="P",VLOOKUP($E574,'[2]Costeo-JUL26'!$B$9:$CQ$307,Z$1,0),0)*$G574</f>
        <v>2884.2194304000004</v>
      </c>
      <c r="AA574" s="35">
        <f>IF($B574="P",VLOOKUP($E574,'[2]Costeo-JUL26'!$B$9:$CQ$307,AA$1,0),0)</f>
        <v>0.45</v>
      </c>
      <c r="AB574" s="36">
        <f t="shared" si="258"/>
        <v>1297.8987436800003</v>
      </c>
      <c r="AC574" s="36">
        <f t="shared" si="259"/>
        <v>4182.1181740800002</v>
      </c>
      <c r="AD574" s="34">
        <f>IF($B574="P",VLOOKUP($E574,'[2]Costeo-JUL26'!$B$9:$CQ$307,AD$1,0),0)</f>
        <v>902255</v>
      </c>
      <c r="AE574" s="16">
        <f>IF($B574="P",VLOOKUP($E574,'[2]Costeo-JUL26'!$B$9:$CQ$307,AE$1,0),0)*$G574</f>
        <v>920</v>
      </c>
      <c r="AF574" s="36">
        <f>IF($B574="P",VLOOKUP($E574,'[2]Costeo-JUL26'!$B$9:$CQ$307,AF$1,0),0)*$G574</f>
        <v>13770.743999999999</v>
      </c>
      <c r="AG574" s="35">
        <f>IF($B574="P",VLOOKUP($E574,'[2]Costeo-JUL26'!$B$9:$CQ$307,AG$1,0),0)</f>
        <v>6.0000000000000001E-3</v>
      </c>
      <c r="AH574" s="36">
        <f t="shared" si="260"/>
        <v>82.624463999999989</v>
      </c>
      <c r="AI574" s="36">
        <f t="shared" si="261"/>
        <v>13853.368463999999</v>
      </c>
      <c r="AJ574" s="34">
        <f>IF($B574="P",VLOOKUP($E574,'[2]Costeo-JUL26'!$B$9:$CQ$307,AJ$1,0),0)</f>
        <v>930637</v>
      </c>
      <c r="AK574" s="16">
        <f>IF($B574="P",VLOOKUP($E574,'[2]Costeo-JUL26'!$B$9:$CQ$307,AK$1,0),0)*$G574</f>
        <v>920</v>
      </c>
      <c r="AL574" s="36">
        <f>IF($B574="P",VLOOKUP($E574,'[2]Costeo-JUL26'!$B$9:$CQ$307,AL$1,0),0)*$G574</f>
        <v>41598.554400000001</v>
      </c>
      <c r="AM574" s="35">
        <f>IF($B574="P",VLOOKUP($E574,'[2]Costeo-JUL26'!$B$9:$CQ$307,AM$1,0),0)</f>
        <v>1.7999999999999999E-2</v>
      </c>
      <c r="AN574" s="36">
        <f t="shared" si="262"/>
        <v>748.77397919999999</v>
      </c>
      <c r="AO574" s="36">
        <f t="shared" si="263"/>
        <v>42347.3283792</v>
      </c>
      <c r="AP574" s="34">
        <f>IF($B574="P",VLOOKUP($E574,'[2]Costeo-JUL26'!$B$9:$CQ$307,AP$1,0),0)</f>
        <v>911881</v>
      </c>
      <c r="AQ574" s="16">
        <f>IF($B574="P",VLOOKUP($E574,'[2]Costeo-JUL26'!$B$9:$CQ$307,AQ$1,0),0)*$G574</f>
        <v>920</v>
      </c>
      <c r="AR574" s="36">
        <f>IF($B574="P",VLOOKUP($E574,'[2]Costeo-JUL26'!$B$9:$CQ$307,AR$1,0),0)*$G574</f>
        <v>124835.90400207929</v>
      </c>
      <c r="AS574" s="35">
        <f>IF($B574="P",VLOOKUP($E574,'[2]Costeo-JUL26'!$B$9:$CQ$307,AS$1,0),0)</f>
        <v>0.02</v>
      </c>
      <c r="AT574" s="36">
        <f t="shared" si="264"/>
        <v>2496.7180800415858</v>
      </c>
      <c r="AU574" s="36">
        <f t="shared" si="265"/>
        <v>127332.62208212087</v>
      </c>
      <c r="AV574" s="34">
        <f>IF($B574="P",VLOOKUP($E574,'[2]Costeo-JUL26'!$B$9:$CQ$307,AV$1,0),0)</f>
        <v>902310</v>
      </c>
      <c r="AW574" s="16">
        <f>IF($B574="P",VLOOKUP($E574,'[2]Costeo-JUL26'!$B$9:$CQ$307,AW$1,0),0)*$G574</f>
        <v>3.8064999999999998</v>
      </c>
      <c r="AX574" s="36">
        <f>IF($B574="P",VLOOKUP($E574,'[2]Costeo-JUL26'!$B$9:$CQ$307,AX$1,0),0)*$G574</f>
        <v>13336.248200022219</v>
      </c>
      <c r="AY574" s="35">
        <f>IF($B574="P",VLOOKUP($E574,'[2]Costeo-JUL26'!$B$9:$CQ$307,AY$1,0),0)</f>
        <v>0.03</v>
      </c>
      <c r="AZ574" s="36">
        <f t="shared" si="266"/>
        <v>400.08744600066655</v>
      </c>
      <c r="BA574" s="36">
        <f t="shared" si="267"/>
        <v>13736.335646022886</v>
      </c>
      <c r="BB574" s="34">
        <f>IF($B574="P",VLOOKUP($E574,'[2]Costeo-JUL26'!$B$9:$CQ$307,BB$1,0),0)</f>
        <v>923266</v>
      </c>
      <c r="BC574" s="16">
        <f>IF($B574="P",VLOOKUP($E574,'[2]Costeo-JUL26'!$B$9:$CQ$307,BC$1,0),0)*$G574</f>
        <v>0.57500000000000007</v>
      </c>
      <c r="BD574" s="36">
        <f>IF($B574="P",VLOOKUP($E574,'[2]Costeo-JUL26'!$B$9:$CQ$307,BD$1,0),0)*$G574</f>
        <v>2326.3695000000002</v>
      </c>
      <c r="BE574" s="35">
        <f>IF($B574="P",VLOOKUP($E574,'[2]Costeo-JUL26'!$B$9:$CQ$307,BE$1,0),0)</f>
        <v>0.03</v>
      </c>
      <c r="BF574" s="36">
        <f t="shared" si="268"/>
        <v>69.79108500000001</v>
      </c>
      <c r="BG574" s="36">
        <f t="shared" si="269"/>
        <v>2396.1605850000001</v>
      </c>
      <c r="BH574" s="34">
        <f>IF($B574="P",VLOOKUP($E574,'[2]Costeo-JUL26'!$B$9:$CQ$307,BH$1,0),0)</f>
        <v>910319</v>
      </c>
      <c r="BI574" s="16">
        <f>IF($B574="P",VLOOKUP($E574,'[2]Costeo-JUL26'!$B$9:$CQ$307,BI$1,0),0)*$G574</f>
        <v>3.0666666666666669</v>
      </c>
      <c r="BJ574" s="36">
        <f>IF($B574="P",VLOOKUP($E574,'[2]Costeo-JUL26'!$B$9:$CQ$307,BJ$1,0),0)*$G574</f>
        <v>8017.8</v>
      </c>
      <c r="BK574" s="35">
        <f>IF(BH574=910319,0,IF($B574="P",VLOOKUP($E574,'[2]Costeo-JUL26'!$B$9:$CQ$307,BK$1,0),0))</f>
        <v>0</v>
      </c>
      <c r="BL574" s="36">
        <f t="shared" si="270"/>
        <v>0</v>
      </c>
      <c r="BM574" s="36">
        <f t="shared" si="271"/>
        <v>8017.8</v>
      </c>
      <c r="BN574" s="34">
        <f>IF($B574="P",VLOOKUP($E574,'[2]Costeo-JUL26'!$B$9:$CQ$307,BN$1,0),0)</f>
        <v>0</v>
      </c>
      <c r="BO574" s="16">
        <f>IF($B574="P",VLOOKUP($E574,'[2]Costeo-JUL26'!$B$9:$CQ$307,BO$1,0),0)*$G574</f>
        <v>0</v>
      </c>
      <c r="BP574" s="36">
        <f>IF($B574="P",VLOOKUP($E574,'[2]Costeo-JUL26'!$B$9:$CQ$307,BP$1,0),0)*$G574</f>
        <v>0</v>
      </c>
      <c r="BQ574" s="35">
        <f>IF($B574="P",VLOOKUP($E574,'[2]Costeo-JUL26'!$B$9:$CQ$307,BQ$1,0),0)</f>
        <v>0</v>
      </c>
      <c r="BR574" s="36">
        <f t="shared" si="272"/>
        <v>0</v>
      </c>
      <c r="BS574" s="36">
        <f t="shared" si="273"/>
        <v>0</v>
      </c>
      <c r="BT574" s="34">
        <f>IF($B574="P",VLOOKUP($E574,'[2]Costeo-JUL26'!$B$9:$CQ$307,BT$1,0),0)</f>
        <v>0</v>
      </c>
      <c r="BU574" s="16">
        <f>IF($B574="P",VLOOKUP($E574,'[2]Costeo-JUL26'!$B$9:$CQ$307,BU$1,0),0)*$G574</f>
        <v>0</v>
      </c>
      <c r="BV574" s="36">
        <f>IF($B574="P",VLOOKUP($E574,'[2]Costeo-JUL26'!$B$9:$CQ$307,BV$1,0),0)*$G574</f>
        <v>0</v>
      </c>
      <c r="BW574" s="35">
        <f>IF($B574="P",VLOOKUP($E574,'[2]Costeo-JUL26'!$B$9:$CQ$307,BW$1,0),0)</f>
        <v>0</v>
      </c>
      <c r="BX574" s="36">
        <f t="shared" si="274"/>
        <v>0</v>
      </c>
      <c r="BY574" s="36">
        <f t="shared" si="275"/>
        <v>0</v>
      </c>
      <c r="BZ574" s="34">
        <f>IF($B574="P",VLOOKUP($E574,'[2]Costeo-JUL26'!$B$9:$CQ$307,BZ$1,0),0)</f>
        <v>0</v>
      </c>
      <c r="CA574" s="16">
        <f>IF($B574="P",VLOOKUP($E574,'[2]Costeo-JUL26'!$B$9:$CQ$307,CA$1,0),0)*$G574</f>
        <v>0</v>
      </c>
      <c r="CB574" s="36">
        <f>IF($B574="P",VLOOKUP($E574,'[2]Costeo-JUL26'!$B$9:$CQ$307,CB$1,0),0)*$G574</f>
        <v>0</v>
      </c>
      <c r="CC574" s="35">
        <f>IF($B574="P",VLOOKUP($E574,'[2]Costeo-JUL26'!$B$9:$CQ$307,CC$1,0),0)</f>
        <v>0</v>
      </c>
      <c r="CD574" s="36">
        <f t="shared" si="276"/>
        <v>0</v>
      </c>
      <c r="CE574" s="36">
        <f t="shared" si="277"/>
        <v>0</v>
      </c>
      <c r="CF574" s="37">
        <f t="shared" si="249"/>
        <v>860025.79809902993</v>
      </c>
      <c r="CG574" s="36">
        <f>IF($B574="r",VLOOKUP($E574,'[2]Costeo-JUL26'!$B$9:$CQ$307,CG$1,0),0)*$G574</f>
        <v>0</v>
      </c>
      <c r="CH574" s="35">
        <f>VLOOKUP($E574,'[2]TEORICOS (05.26)'!$A$8:$T$251,CH$1,0)</f>
        <v>0</v>
      </c>
      <c r="CI574" s="36">
        <f t="shared" si="278"/>
        <v>0</v>
      </c>
      <c r="CJ574" s="37">
        <f t="shared" si="279"/>
        <v>0</v>
      </c>
      <c r="CM574" s="16">
        <f>SUMIFS('[1]Ajuste Inventario'!$I:$I,'[1]Ajuste Inventario'!$B:$B,E574,'[1]Ajuste Inventario'!$S:$S,D574)*-1</f>
        <v>4.75</v>
      </c>
      <c r="CN574" s="36">
        <f t="shared" si="250"/>
        <v>35522.804704090369</v>
      </c>
      <c r="CP574" t="str">
        <f t="shared" si="251"/>
        <v>344Org.Vtas M.del Plata</v>
      </c>
      <c r="CQ574" s="10">
        <f t="shared" si="252"/>
        <v>7478.4852008611306</v>
      </c>
    </row>
    <row r="575" spans="1:95" x14ac:dyDescent="0.25">
      <c r="A575" s="30">
        <v>46204</v>
      </c>
      <c r="B575" s="31" t="str">
        <f>VLOOKUP($E575,'[2]TEORICOS (05.26)'!$A$8:$T$251,B$1,0)</f>
        <v>P</v>
      </c>
      <c r="C575" s="32" t="str">
        <f>VLOOKUP($E575,'[2]TEORICOS (05.26)'!$A$8:$T$251,C$1,0)</f>
        <v>Fanta</v>
      </c>
      <c r="D575" t="s">
        <v>227</v>
      </c>
      <c r="E575">
        <v>359</v>
      </c>
      <c r="F575" t="s">
        <v>82</v>
      </c>
      <c r="G575" s="16">
        <v>1931.499</v>
      </c>
      <c r="H575" s="16">
        <v>4593.1046220000308</v>
      </c>
      <c r="I575" s="33">
        <v>35861664.099999897</v>
      </c>
      <c r="J575" s="33">
        <v>35322332.189999916</v>
      </c>
      <c r="K575" s="34">
        <f>IF($B575="P",VLOOKUP($E575,'[2]Costeo-JUL26'!$B$9:$CQ$307,K$1,0),0)</f>
        <v>902315</v>
      </c>
      <c r="L575" s="35">
        <f>VLOOKUP($E575,'[2]TEORICOS (05.26)'!$A$8:$T$251,L$1,0)</f>
        <v>0.20250000000000001</v>
      </c>
      <c r="M575" s="36">
        <f t="shared" si="253"/>
        <v>7152772.2684749831</v>
      </c>
      <c r="N575" s="35">
        <f>IF($B575="P",VLOOKUP($E575,'[2]Costeo-JUL26'!$B$9:$CQ$307,N$1,0),0)</f>
        <v>0.01</v>
      </c>
      <c r="O575" s="36">
        <f t="shared" si="254"/>
        <v>71527.722684749839</v>
      </c>
      <c r="P575" s="36">
        <f>IF($B575="P",VLOOKUP($E575,'[2]Costeo-JUL26'!$B$9:$CQ$307,P$1,0),0)*H575</f>
        <v>0</v>
      </c>
      <c r="Q575" s="36">
        <f t="shared" si="255"/>
        <v>7224299.9911597325</v>
      </c>
      <c r="R575" s="34">
        <f>IF($B575="P",VLOOKUP($E575,'[2]Costeo-JUL26'!$B$9:$CQ$307,R$1,0),0)</f>
        <v>902332</v>
      </c>
      <c r="S575" s="16">
        <f>IF($B575="P",VLOOKUP($E575,'[2]Costeo-JUL26'!$B$9:$CQ$307,S$1,0),0)*$G575</f>
        <v>4155.3366510217493</v>
      </c>
      <c r="T575" s="36">
        <f>IF($B575="P",VLOOKUP($E575,'[2]Costeo-JUL26'!$B$9:$CQ$307,T$1,0),0)*$G575</f>
        <v>2898571.264174684</v>
      </c>
      <c r="U575" s="35">
        <f>IF($B575="P",VLOOKUP($E575,'[2]Costeo-JUL26'!$B$9:$CQ$307,U$1,0),0)</f>
        <v>1.4999999999999999E-2</v>
      </c>
      <c r="V575" s="36">
        <f t="shared" si="256"/>
        <v>43478.568962620258</v>
      </c>
      <c r="W575" s="36">
        <f t="shared" si="257"/>
        <v>2942049.8331373041</v>
      </c>
      <c r="X575" s="34">
        <f>IF($B575="P",VLOOKUP($E575,'[2]Costeo-JUL26'!$B$9:$CQ$307,X$1,0),0)</f>
        <v>902338</v>
      </c>
      <c r="Y575" s="16">
        <f>IF($B575="P",VLOOKUP($E575,'[2]Costeo-JUL26'!$B$9:$CQ$307,Y$1,0),0)*$G575</f>
        <v>165.212698464</v>
      </c>
      <c r="Z575" s="36">
        <f>IF($B575="P",VLOOKUP($E575,'[2]Costeo-JUL26'!$B$9:$CQ$307,Z$1,0),0)*$G575</f>
        <v>46712.23836371136</v>
      </c>
      <c r="AA575" s="35">
        <f>IF($B575="P",VLOOKUP($E575,'[2]Costeo-JUL26'!$B$9:$CQ$307,AA$1,0),0)</f>
        <v>0.45</v>
      </c>
      <c r="AB575" s="36">
        <f t="shared" si="258"/>
        <v>21020.507263670112</v>
      </c>
      <c r="AC575" s="36">
        <f t="shared" si="259"/>
        <v>67732.745627381475</v>
      </c>
      <c r="AD575" s="34">
        <f>IF($B575="P",VLOOKUP($E575,'[2]Costeo-JUL26'!$B$9:$CQ$307,AD$1,0),0)</f>
        <v>902255</v>
      </c>
      <c r="AE575" s="16">
        <f>IF($B575="P",VLOOKUP($E575,'[2]Costeo-JUL26'!$B$9:$CQ$307,AE$1,0),0)*$G575</f>
        <v>11588.994000000001</v>
      </c>
      <c r="AF575" s="36">
        <f>IF($B575="P",VLOOKUP($E575,'[2]Costeo-JUL26'!$B$9:$CQ$307,AF$1,0),0)*$G575</f>
        <v>173466.37999080002</v>
      </c>
      <c r="AG575" s="35">
        <f>IF($B575="P",VLOOKUP($E575,'[2]Costeo-JUL26'!$B$9:$CQ$307,AG$1,0),0)</f>
        <v>6.0000000000000001E-3</v>
      </c>
      <c r="AH575" s="36">
        <f t="shared" si="260"/>
        <v>1040.7982799448002</v>
      </c>
      <c r="AI575" s="36">
        <f t="shared" si="261"/>
        <v>174507.17827074483</v>
      </c>
      <c r="AJ575" s="34">
        <f>IF($B575="P",VLOOKUP($E575,'[2]Costeo-JUL26'!$B$9:$CQ$307,AJ$1,0),0)</f>
        <v>930212</v>
      </c>
      <c r="AK575" s="16">
        <f>IF($B575="P",VLOOKUP($E575,'[2]Costeo-JUL26'!$B$9:$CQ$307,AK$1,0),0)*$G575</f>
        <v>11588.994000000001</v>
      </c>
      <c r="AL575" s="36">
        <f>IF($B575="P",VLOOKUP($E575,'[2]Costeo-JUL26'!$B$9:$CQ$307,AL$1,0),0)*$G575</f>
        <v>140834.09068560001</v>
      </c>
      <c r="AM575" s="35">
        <f>IF($B575="P",VLOOKUP($E575,'[2]Costeo-JUL26'!$B$9:$CQ$307,AM$1,0),0)</f>
        <v>1.7999999999999999E-2</v>
      </c>
      <c r="AN575" s="36">
        <f t="shared" si="262"/>
        <v>2535.0136323408001</v>
      </c>
      <c r="AO575" s="36">
        <f t="shared" si="263"/>
        <v>143369.1043179408</v>
      </c>
      <c r="AP575" s="34">
        <f>IF($B575="P",VLOOKUP($E575,'[2]Costeo-JUL26'!$B$9:$CQ$307,AP$1,0),0)</f>
        <v>911423</v>
      </c>
      <c r="AQ575" s="16">
        <f>IF($B575="P",VLOOKUP($E575,'[2]Costeo-JUL26'!$B$9:$CQ$307,AQ$1,0),0)*$G575</f>
        <v>11588.994000000001</v>
      </c>
      <c r="AR575" s="36">
        <f>IF($B575="P",VLOOKUP($E575,'[2]Costeo-JUL26'!$B$9:$CQ$307,AR$1,0),0)*$G575</f>
        <v>1769058.7751528902</v>
      </c>
      <c r="AS575" s="35">
        <f>IF($B575="P",VLOOKUP($E575,'[2]Costeo-JUL26'!$B$9:$CQ$307,AS$1,0),0)</f>
        <v>0.02</v>
      </c>
      <c r="AT575" s="36">
        <f t="shared" si="264"/>
        <v>35381.175503057806</v>
      </c>
      <c r="AU575" s="36">
        <f t="shared" si="265"/>
        <v>1804439.9506559481</v>
      </c>
      <c r="AV575" s="34">
        <f>IF($B575="P",VLOOKUP($E575,'[2]Costeo-JUL26'!$B$9:$CQ$307,AV$1,0),0)</f>
        <v>932442</v>
      </c>
      <c r="AW575" s="16">
        <f>IF($B575="P",VLOOKUP($E575,'[2]Costeo-JUL26'!$B$9:$CQ$307,AW$1,0),0)*$G575</f>
        <v>53.502522299999995</v>
      </c>
      <c r="AX575" s="36">
        <f>IF($B575="P",VLOOKUP($E575,'[2]Costeo-JUL26'!$B$9:$CQ$307,AX$1,0),0)*$G575</f>
        <v>197492.48648724277</v>
      </c>
      <c r="AY575" s="35">
        <f>IF($B575="P",VLOOKUP($E575,'[2]Costeo-JUL26'!$B$9:$CQ$307,AY$1,0),0)</f>
        <v>0.03</v>
      </c>
      <c r="AZ575" s="36">
        <f t="shared" si="266"/>
        <v>5924.7745946172827</v>
      </c>
      <c r="BA575" s="36">
        <f t="shared" si="267"/>
        <v>203417.26108186005</v>
      </c>
      <c r="BB575" s="34">
        <f>IF($B575="P",VLOOKUP($E575,'[2]Costeo-JUL26'!$B$9:$CQ$307,BB$1,0),0)</f>
        <v>902311</v>
      </c>
      <c r="BC575" s="16">
        <f>IF($B575="P",VLOOKUP($E575,'[2]Costeo-JUL26'!$B$9:$CQ$307,BC$1,0),0)*$G575</f>
        <v>8.4503081250000012</v>
      </c>
      <c r="BD575" s="36">
        <f>IF($B575="P",VLOOKUP($E575,'[2]Costeo-JUL26'!$B$9:$CQ$307,BD$1,0),0)*$G575</f>
        <v>33139.10860686563</v>
      </c>
      <c r="BE575" s="35">
        <f>IF($B575="P",VLOOKUP($E575,'[2]Costeo-JUL26'!$B$9:$CQ$307,BE$1,0),0)</f>
        <v>0.03</v>
      </c>
      <c r="BF575" s="36">
        <f t="shared" si="268"/>
        <v>994.17325820596886</v>
      </c>
      <c r="BG575" s="36">
        <f t="shared" si="269"/>
        <v>34133.2818650716</v>
      </c>
      <c r="BH575" s="34">
        <f>IF($B575="P",VLOOKUP($E575,'[2]Costeo-JUL26'!$B$9:$CQ$307,BH$1,0),0)</f>
        <v>933089</v>
      </c>
      <c r="BI575" s="16">
        <f>IF($B575="P",VLOOKUP($E575,'[2]Costeo-JUL26'!$B$9:$CQ$307,BI$1,0),0)*$G575</f>
        <v>72.431212500000001</v>
      </c>
      <c r="BJ575" s="36">
        <f>IF($B575="P",VLOOKUP($E575,'[2]Costeo-JUL26'!$B$9:$CQ$307,BJ$1,0),0)*$G575</f>
        <v>53937.535245075785</v>
      </c>
      <c r="BK575" s="35">
        <f>IF(BH575=910319,0,IF($B575="P",VLOOKUP($E575,'[2]Costeo-JUL26'!$B$9:$CQ$307,BK$1,0),0))</f>
        <v>0.02</v>
      </c>
      <c r="BL575" s="36">
        <f t="shared" si="270"/>
        <v>1078.7507049015157</v>
      </c>
      <c r="BM575" s="36">
        <f t="shared" si="271"/>
        <v>55016.285949977304</v>
      </c>
      <c r="BN575" s="34">
        <f>IF($B575="P",VLOOKUP($E575,'[2]Costeo-JUL26'!$B$9:$CQ$307,BN$1,0),0)</f>
        <v>0</v>
      </c>
      <c r="BO575" s="16">
        <f>IF($B575="P",VLOOKUP($E575,'[2]Costeo-JUL26'!$B$9:$CQ$307,BO$1,0),0)*$G575</f>
        <v>0</v>
      </c>
      <c r="BP575" s="36">
        <f>IF($B575="P",VLOOKUP($E575,'[2]Costeo-JUL26'!$B$9:$CQ$307,BP$1,0),0)*$G575</f>
        <v>0</v>
      </c>
      <c r="BQ575" s="35">
        <f>IF($B575="P",VLOOKUP($E575,'[2]Costeo-JUL26'!$B$9:$CQ$307,BQ$1,0),0)</f>
        <v>0</v>
      </c>
      <c r="BR575" s="36">
        <f t="shared" si="272"/>
        <v>0</v>
      </c>
      <c r="BS575" s="36">
        <f t="shared" si="273"/>
        <v>0</v>
      </c>
      <c r="BT575" s="34">
        <f>IF($B575="P",VLOOKUP($E575,'[2]Costeo-JUL26'!$B$9:$CQ$307,BT$1,0),0)</f>
        <v>0</v>
      </c>
      <c r="BU575" s="16">
        <f>IF($B575="P",VLOOKUP($E575,'[2]Costeo-JUL26'!$B$9:$CQ$307,BU$1,0),0)*$G575</f>
        <v>0</v>
      </c>
      <c r="BV575" s="36">
        <f>IF($B575="P",VLOOKUP($E575,'[2]Costeo-JUL26'!$B$9:$CQ$307,BV$1,0),0)*$G575</f>
        <v>0</v>
      </c>
      <c r="BW575" s="35">
        <f>IF($B575="P",VLOOKUP($E575,'[2]Costeo-JUL26'!$B$9:$CQ$307,BW$1,0),0)</f>
        <v>0</v>
      </c>
      <c r="BX575" s="36">
        <f t="shared" si="274"/>
        <v>0</v>
      </c>
      <c r="BY575" s="36">
        <f t="shared" si="275"/>
        <v>0</v>
      </c>
      <c r="BZ575" s="34">
        <f>IF($B575="P",VLOOKUP($E575,'[2]Costeo-JUL26'!$B$9:$CQ$307,BZ$1,0),0)</f>
        <v>0</v>
      </c>
      <c r="CA575" s="16">
        <f>IF($B575="P",VLOOKUP($E575,'[2]Costeo-JUL26'!$B$9:$CQ$307,CA$1,0),0)*$G575</f>
        <v>0</v>
      </c>
      <c r="CB575" s="36">
        <f>IF($B575="P",VLOOKUP($E575,'[2]Costeo-JUL26'!$B$9:$CQ$307,CB$1,0),0)*$G575</f>
        <v>0</v>
      </c>
      <c r="CC575" s="35">
        <f>IF($B575="P",VLOOKUP($E575,'[2]Costeo-JUL26'!$B$9:$CQ$307,CC$1,0),0)</f>
        <v>0</v>
      </c>
      <c r="CD575" s="36">
        <f t="shared" si="276"/>
        <v>0</v>
      </c>
      <c r="CE575" s="36">
        <f t="shared" si="277"/>
        <v>0</v>
      </c>
      <c r="CF575" s="37">
        <f t="shared" si="249"/>
        <v>12648965.632065959</v>
      </c>
      <c r="CG575" s="36">
        <f>IF($B575="r",VLOOKUP($E575,'[2]Costeo-JUL26'!$B$9:$CQ$307,CG$1,0),0)*$G575</f>
        <v>0</v>
      </c>
      <c r="CH575" s="35">
        <f>VLOOKUP($E575,'[2]TEORICOS (05.26)'!$A$8:$T$251,CH$1,0)</f>
        <v>0</v>
      </c>
      <c r="CI575" s="36">
        <f t="shared" si="278"/>
        <v>0</v>
      </c>
      <c r="CJ575" s="37">
        <f t="shared" si="279"/>
        <v>0</v>
      </c>
      <c r="CM575" s="16">
        <f>SUMIFS('[1]Ajuste Inventario'!$I:$I,'[1]Ajuste Inventario'!$B:$B,E575,'[1]Ajuste Inventario'!$S:$S,D575)*-1</f>
        <v>42.338000000000008</v>
      </c>
      <c r="CN575" s="36">
        <f t="shared" si="250"/>
        <v>277262.32678888715</v>
      </c>
      <c r="CP575" t="str">
        <f t="shared" si="251"/>
        <v>359Org.Vtas M.del Plata</v>
      </c>
      <c r="CQ575" s="10">
        <f t="shared" si="252"/>
        <v>6548.7818694526686</v>
      </c>
    </row>
    <row r="576" spans="1:95" x14ac:dyDescent="0.25">
      <c r="A576" s="30">
        <v>46204</v>
      </c>
      <c r="B576" s="31" t="str">
        <f>VLOOKUP($E576,'[2]TEORICOS (05.26)'!$A$8:$T$251,B$1,0)</f>
        <v>P</v>
      </c>
      <c r="C576" s="32" t="str">
        <f>VLOOKUP($E576,'[2]TEORICOS (05.26)'!$A$8:$T$251,C$1,0)</f>
        <v>Fanta</v>
      </c>
      <c r="D576" t="s">
        <v>227</v>
      </c>
      <c r="E576">
        <v>361</v>
      </c>
      <c r="F576" t="s">
        <v>83</v>
      </c>
      <c r="G576" s="16">
        <v>232.999</v>
      </c>
      <c r="H576" s="16">
        <v>738.60682999999926</v>
      </c>
      <c r="I576" s="33">
        <v>4780012.950000003</v>
      </c>
      <c r="J576" s="33">
        <v>4738763.4800000014</v>
      </c>
      <c r="K576" s="34">
        <f>IF($B576="P",VLOOKUP($E576,'[2]Costeo-JUL26'!$B$9:$CQ$307,K$1,0),0)</f>
        <v>902315</v>
      </c>
      <c r="L576" s="35">
        <f>VLOOKUP($E576,'[2]TEORICOS (05.26)'!$A$8:$T$251,L$1,0)</f>
        <v>0.20250000000000001</v>
      </c>
      <c r="M576" s="36">
        <f t="shared" si="253"/>
        <v>959599.60470000037</v>
      </c>
      <c r="N576" s="35">
        <f>IF($B576="P",VLOOKUP($E576,'[2]Costeo-JUL26'!$B$9:$CQ$307,N$1,0),0)</f>
        <v>0.01</v>
      </c>
      <c r="O576" s="36">
        <f t="shared" si="254"/>
        <v>9595.9960470000042</v>
      </c>
      <c r="P576" s="36">
        <f>IF($B576="P",VLOOKUP($E576,'[2]Costeo-JUL26'!$B$9:$CQ$307,P$1,0),0)*H576</f>
        <v>0</v>
      </c>
      <c r="Q576" s="36">
        <f t="shared" si="255"/>
        <v>969195.60074700043</v>
      </c>
      <c r="R576" s="34">
        <f>IF($B576="P",VLOOKUP($E576,'[2]Costeo-JUL26'!$B$9:$CQ$307,R$1,0),0)</f>
        <v>902332</v>
      </c>
      <c r="S576" s="16">
        <f>IF($B576="P",VLOOKUP($E576,'[2]Costeo-JUL26'!$B$9:$CQ$307,S$1,0),0)*$G576</f>
        <v>668.35087452899984</v>
      </c>
      <c r="T576" s="36">
        <f>IF($B576="P",VLOOKUP($E576,'[2]Costeo-JUL26'!$B$9:$CQ$307,T$1,0),0)*$G576</f>
        <v>466210.75546777382</v>
      </c>
      <c r="U576" s="35">
        <f>IF($B576="P",VLOOKUP($E576,'[2]Costeo-JUL26'!$B$9:$CQ$307,U$1,0),0)</f>
        <v>1.4999999999999999E-2</v>
      </c>
      <c r="V576" s="36">
        <f t="shared" si="256"/>
        <v>6993.161332016607</v>
      </c>
      <c r="W576" s="36">
        <f t="shared" si="257"/>
        <v>473203.91679979046</v>
      </c>
      <c r="X576" s="34">
        <f>IF($B576="P",VLOOKUP($E576,'[2]Costeo-JUL26'!$B$9:$CQ$307,X$1,0),0)</f>
        <v>902338</v>
      </c>
      <c r="Y576" s="16">
        <f>IF($B576="P",VLOOKUP($E576,'[2]Costeo-JUL26'!$B$9:$CQ$307,Y$1,0),0)*$G576</f>
        <v>26.573069952000001</v>
      </c>
      <c r="Z576" s="36">
        <f>IF($B576="P",VLOOKUP($E576,'[2]Costeo-JUL26'!$B$9:$CQ$307,Z$1,0),0)*$G576</f>
        <v>7513.2697982284817</v>
      </c>
      <c r="AA576" s="35">
        <f>IF($B576="P",VLOOKUP($E576,'[2]Costeo-JUL26'!$B$9:$CQ$307,AA$1,0),0)</f>
        <v>0.45</v>
      </c>
      <c r="AB576" s="36">
        <f t="shared" si="258"/>
        <v>3380.9714092028166</v>
      </c>
      <c r="AC576" s="36">
        <f t="shared" si="259"/>
        <v>10894.241207431298</v>
      </c>
      <c r="AD576" s="34">
        <f>IF($B576="P",VLOOKUP($E576,'[2]Costeo-JUL26'!$B$9:$CQ$307,AD$1,0),0)</f>
        <v>902255</v>
      </c>
      <c r="AE576" s="16">
        <f>IF($B576="P",VLOOKUP($E576,'[2]Costeo-JUL26'!$B$9:$CQ$307,AE$1,0),0)*$G576</f>
        <v>1397.9939999999999</v>
      </c>
      <c r="AF576" s="36">
        <f>IF($B576="P",VLOOKUP($E576,'[2]Costeo-JUL26'!$B$9:$CQ$307,AF$1,0),0)*$G576</f>
        <v>20925.453790800002</v>
      </c>
      <c r="AG576" s="35">
        <f>IF($B576="P",VLOOKUP($E576,'[2]Costeo-JUL26'!$B$9:$CQ$307,AG$1,0),0)</f>
        <v>6.0000000000000001E-3</v>
      </c>
      <c r="AH576" s="36">
        <f t="shared" si="260"/>
        <v>125.55272274480002</v>
      </c>
      <c r="AI576" s="36">
        <f t="shared" si="261"/>
        <v>21051.006513544802</v>
      </c>
      <c r="AJ576" s="34">
        <f>IF($B576="P",VLOOKUP($E576,'[2]Costeo-JUL26'!$B$9:$CQ$307,AJ$1,0),0)</f>
        <v>930213</v>
      </c>
      <c r="AK576" s="16">
        <f>IF($B576="P",VLOOKUP($E576,'[2]Costeo-JUL26'!$B$9:$CQ$307,AK$1,0),0)*$G576</f>
        <v>1397.9939999999999</v>
      </c>
      <c r="AL576" s="36">
        <f>IF($B576="P",VLOOKUP($E576,'[2]Costeo-JUL26'!$B$9:$CQ$307,AL$1,0),0)*$G576</f>
        <v>31926.855734279994</v>
      </c>
      <c r="AM576" s="35">
        <f>IF($B576="P",VLOOKUP($E576,'[2]Costeo-JUL26'!$B$9:$CQ$307,AM$1,0),0)</f>
        <v>1.7999999999999999E-2</v>
      </c>
      <c r="AN576" s="36">
        <f t="shared" si="262"/>
        <v>574.68340321703988</v>
      </c>
      <c r="AO576" s="36">
        <f t="shared" si="263"/>
        <v>32501.539137497035</v>
      </c>
      <c r="AP576" s="34">
        <f>IF($B576="P",VLOOKUP($E576,'[2]Costeo-JUL26'!$B$9:$CQ$307,AP$1,0),0)</f>
        <v>913487</v>
      </c>
      <c r="AQ576" s="16">
        <f>IF($B576="P",VLOOKUP($E576,'[2]Costeo-JUL26'!$B$9:$CQ$307,AQ$1,0),0)*$G576</f>
        <v>1397.9939999999999</v>
      </c>
      <c r="AR576" s="36">
        <f>IF($B576="P",VLOOKUP($E576,'[2]Costeo-JUL26'!$B$9:$CQ$307,AR$1,0),0)*$G576</f>
        <v>267451.78393213026</v>
      </c>
      <c r="AS576" s="35">
        <f>IF($B576="P",VLOOKUP($E576,'[2]Costeo-JUL26'!$B$9:$CQ$307,AS$1,0),0)</f>
        <v>0.02</v>
      </c>
      <c r="AT576" s="36">
        <f t="shared" si="264"/>
        <v>5349.0356786426055</v>
      </c>
      <c r="AU576" s="36">
        <f t="shared" si="265"/>
        <v>272800.81961077289</v>
      </c>
      <c r="AV576" s="34">
        <f>IF($B576="P",VLOOKUP($E576,'[2]Costeo-JUL26'!$B$9:$CQ$307,AV$1,0),0)</f>
        <v>902310</v>
      </c>
      <c r="AW576" s="16">
        <f>IF($B576="P",VLOOKUP($E576,'[2]Costeo-JUL26'!$B$9:$CQ$307,AW$1,0),0)*$G576</f>
        <v>8.4345638000000012</v>
      </c>
      <c r="AX576" s="36">
        <f>IF($B576="P",VLOOKUP($E576,'[2]Costeo-JUL26'!$B$9:$CQ$307,AX$1,0),0)*$G576</f>
        <v>29550.883041041008</v>
      </c>
      <c r="AY576" s="35">
        <f>IF($B576="P",VLOOKUP($E576,'[2]Costeo-JUL26'!$B$9:$CQ$307,AY$1,0),0)</f>
        <v>0.03</v>
      </c>
      <c r="AZ576" s="36">
        <f t="shared" si="266"/>
        <v>886.52649123123024</v>
      </c>
      <c r="BA576" s="36">
        <f t="shared" si="267"/>
        <v>30437.409532272239</v>
      </c>
      <c r="BB576" s="34">
        <f>IF($B576="P",VLOOKUP($E576,'[2]Costeo-JUL26'!$B$9:$CQ$307,BB$1,0),0)</f>
        <v>923266</v>
      </c>
      <c r="BC576" s="16">
        <f>IF($B576="P",VLOOKUP($E576,'[2]Costeo-JUL26'!$B$9:$CQ$307,BC$1,0),0)*$G576</f>
        <v>1.9028096333999998</v>
      </c>
      <c r="BD576" s="36">
        <f>IF($B576="P",VLOOKUP($E576,'[2]Costeo-JUL26'!$B$9:$CQ$307,BD$1,0),0)*$G576</f>
        <v>7698.5013833877238</v>
      </c>
      <c r="BE576" s="35">
        <f>IF($B576="P",VLOOKUP($E576,'[2]Costeo-JUL26'!$B$9:$CQ$307,BE$1,0),0)</f>
        <v>0.03</v>
      </c>
      <c r="BF576" s="36">
        <f t="shared" si="268"/>
        <v>230.95504150163171</v>
      </c>
      <c r="BG576" s="36">
        <f t="shared" si="269"/>
        <v>7929.4564248893557</v>
      </c>
      <c r="BH576" s="34">
        <f>IF($B576="P",VLOOKUP($E576,'[2]Costeo-JUL26'!$B$9:$CQ$307,BH$1,0),0)</f>
        <v>910319</v>
      </c>
      <c r="BI576" s="16">
        <f>IF($B576="P",VLOOKUP($E576,'[2]Costeo-JUL26'!$B$9:$CQ$307,BI$1,0),0)*$G576</f>
        <v>5.8249750000000002</v>
      </c>
      <c r="BJ576" s="36">
        <f>IF($B576="P",VLOOKUP($E576,'[2]Costeo-JUL26'!$B$9:$CQ$307,BJ$1,0),0)*$G576</f>
        <v>15229.397137499998</v>
      </c>
      <c r="BK576" s="35">
        <f>IF(BH576=910319,0,IF($B576="P",VLOOKUP($E576,'[2]Costeo-JUL26'!$B$9:$CQ$307,BK$1,0),0))</f>
        <v>0</v>
      </c>
      <c r="BL576" s="36">
        <f t="shared" si="270"/>
        <v>0</v>
      </c>
      <c r="BM576" s="36">
        <f t="shared" si="271"/>
        <v>15229.397137499998</v>
      </c>
      <c r="BN576" s="34">
        <f>IF($B576="P",VLOOKUP($E576,'[2]Costeo-JUL26'!$B$9:$CQ$307,BN$1,0),0)</f>
        <v>0</v>
      </c>
      <c r="BO576" s="16">
        <f>IF($B576="P",VLOOKUP($E576,'[2]Costeo-JUL26'!$B$9:$CQ$307,BO$1,0),0)*$G576</f>
        <v>0</v>
      </c>
      <c r="BP576" s="36">
        <f>IF($B576="P",VLOOKUP($E576,'[2]Costeo-JUL26'!$B$9:$CQ$307,BP$1,0),0)*$G576</f>
        <v>0</v>
      </c>
      <c r="BQ576" s="35">
        <f>IF($B576="P",VLOOKUP($E576,'[2]Costeo-JUL26'!$B$9:$CQ$307,BQ$1,0),0)</f>
        <v>0</v>
      </c>
      <c r="BR576" s="36">
        <f t="shared" si="272"/>
        <v>0</v>
      </c>
      <c r="BS576" s="36">
        <f t="shared" si="273"/>
        <v>0</v>
      </c>
      <c r="BT576" s="34">
        <f>IF($B576="P",VLOOKUP($E576,'[2]Costeo-JUL26'!$B$9:$CQ$307,BT$1,0),0)</f>
        <v>0</v>
      </c>
      <c r="BU576" s="16">
        <f>IF($B576="P",VLOOKUP($E576,'[2]Costeo-JUL26'!$B$9:$CQ$307,BU$1,0),0)*$G576</f>
        <v>0</v>
      </c>
      <c r="BV576" s="36">
        <f>IF($B576="P",VLOOKUP($E576,'[2]Costeo-JUL26'!$B$9:$CQ$307,BV$1,0),0)*$G576</f>
        <v>0</v>
      </c>
      <c r="BW576" s="35">
        <f>IF($B576="P",VLOOKUP($E576,'[2]Costeo-JUL26'!$B$9:$CQ$307,BW$1,0),0)</f>
        <v>0</v>
      </c>
      <c r="BX576" s="36">
        <f t="shared" si="274"/>
        <v>0</v>
      </c>
      <c r="BY576" s="36">
        <f t="shared" si="275"/>
        <v>0</v>
      </c>
      <c r="BZ576" s="34">
        <f>IF($B576="P",VLOOKUP($E576,'[2]Costeo-JUL26'!$B$9:$CQ$307,BZ$1,0),0)</f>
        <v>0</v>
      </c>
      <c r="CA576" s="16">
        <f>IF($B576="P",VLOOKUP($E576,'[2]Costeo-JUL26'!$B$9:$CQ$307,CA$1,0),0)*$G576</f>
        <v>0</v>
      </c>
      <c r="CB576" s="36">
        <f>IF($B576="P",VLOOKUP($E576,'[2]Costeo-JUL26'!$B$9:$CQ$307,CB$1,0),0)*$G576</f>
        <v>0</v>
      </c>
      <c r="CC576" s="35">
        <f>IF($B576="P",VLOOKUP($E576,'[2]Costeo-JUL26'!$B$9:$CQ$307,CC$1,0),0)</f>
        <v>0</v>
      </c>
      <c r="CD576" s="36">
        <f t="shared" si="276"/>
        <v>0</v>
      </c>
      <c r="CE576" s="36">
        <f t="shared" si="277"/>
        <v>0</v>
      </c>
      <c r="CF576" s="37">
        <f t="shared" si="249"/>
        <v>1833243.3871106987</v>
      </c>
      <c r="CG576" s="36">
        <f>IF($B576="r",VLOOKUP($E576,'[2]Costeo-JUL26'!$B$9:$CQ$307,CG$1,0),0)*$G576</f>
        <v>0</v>
      </c>
      <c r="CH576" s="35">
        <f>VLOOKUP($E576,'[2]TEORICOS (05.26)'!$A$8:$T$251,CH$1,0)</f>
        <v>0</v>
      </c>
      <c r="CI576" s="36">
        <f t="shared" si="278"/>
        <v>0</v>
      </c>
      <c r="CJ576" s="37">
        <f t="shared" si="279"/>
        <v>0</v>
      </c>
      <c r="CM576" s="16">
        <f>SUMIFS('[1]Ajuste Inventario'!$I:$I,'[1]Ajuste Inventario'!$B:$B,E576,'[1]Ajuste Inventario'!$S:$S,D576)*-1</f>
        <v>25.001000000000008</v>
      </c>
      <c r="CN576" s="36">
        <f t="shared" si="250"/>
        <v>196708.64647983294</v>
      </c>
      <c r="CP576" t="str">
        <f t="shared" si="251"/>
        <v>361Org.Vtas M.del Plata</v>
      </c>
      <c r="CQ576" s="10">
        <f t="shared" si="252"/>
        <v>7868.0311379477971</v>
      </c>
    </row>
    <row r="577" spans="1:95" x14ac:dyDescent="0.25">
      <c r="A577" s="30">
        <v>46204</v>
      </c>
      <c r="B577" s="31" t="str">
        <f>VLOOKUP($E577,'[2]TEORICOS (05.26)'!$A$8:$T$251,B$1,0)</f>
        <v>R</v>
      </c>
      <c r="C577" s="32" t="str">
        <f>VLOOKUP($E577,'[2]TEORICOS (05.26)'!$A$8:$T$251,C$1,0)</f>
        <v>Ades</v>
      </c>
      <c r="D577" t="s">
        <v>227</v>
      </c>
      <c r="E577">
        <v>440</v>
      </c>
      <c r="F577" t="s">
        <v>84</v>
      </c>
      <c r="G577" s="16">
        <v>531</v>
      </c>
      <c r="H577" s="16">
        <v>748.17899999999861</v>
      </c>
      <c r="I577" s="33">
        <v>10227301.330000026</v>
      </c>
      <c r="J577" s="33">
        <v>10043161.620000022</v>
      </c>
      <c r="K577" s="34">
        <f>IF($B577="P",VLOOKUP($E577,'[2]Costeo-JUL26'!$B$9:$CQ$307,K$1,0),0)</f>
        <v>0</v>
      </c>
      <c r="L577" s="35">
        <f>VLOOKUP($E577,'[2]TEORICOS (05.26)'!$A$8:$T$251,L$1,0)</f>
        <v>0.24</v>
      </c>
      <c r="M577" s="36">
        <f t="shared" si="253"/>
        <v>0</v>
      </c>
      <c r="N577" s="35">
        <f>IF($B577="P",VLOOKUP($E577,'[2]Costeo-JUL26'!$B$9:$CQ$307,N$1,0),0)</f>
        <v>0</v>
      </c>
      <c r="O577" s="36">
        <f t="shared" si="254"/>
        <v>0</v>
      </c>
      <c r="P577" s="36">
        <f>IF($B577="P",VLOOKUP($E577,'[2]Costeo-JUL26'!$B$9:$CQ$307,P$1,0),0)*H577</f>
        <v>0</v>
      </c>
      <c r="Q577" s="36">
        <f t="shared" si="255"/>
        <v>0</v>
      </c>
      <c r="R577" s="34">
        <f>IF($B577="P",VLOOKUP($E577,'[2]Costeo-JUL26'!$B$9:$CQ$307,R$1,0),0)</f>
        <v>0</v>
      </c>
      <c r="S577" s="16">
        <f>IF($B577="P",VLOOKUP($E577,'[2]Costeo-JUL26'!$B$9:$CQ$307,S$1,0),0)*$G577</f>
        <v>0</v>
      </c>
      <c r="T577" s="36">
        <f>IF($B577="P",VLOOKUP($E577,'[2]Costeo-JUL26'!$B$9:$CQ$307,T$1,0),0)*$G577</f>
        <v>0</v>
      </c>
      <c r="U577" s="35">
        <f>IF($B577="P",VLOOKUP($E577,'[2]Costeo-JUL26'!$B$9:$CQ$307,U$1,0),0)</f>
        <v>0</v>
      </c>
      <c r="V577" s="36">
        <f t="shared" si="256"/>
        <v>0</v>
      </c>
      <c r="W577" s="36">
        <f t="shared" si="257"/>
        <v>0</v>
      </c>
      <c r="X577" s="34">
        <f>IF($B577="P",VLOOKUP($E577,'[2]Costeo-JUL26'!$B$9:$CQ$307,X$1,0),0)</f>
        <v>0</v>
      </c>
      <c r="Y577" s="16">
        <f>IF($B577="P",VLOOKUP($E577,'[2]Costeo-JUL26'!$B$9:$CQ$307,Y$1,0),0)*$G577</f>
        <v>0</v>
      </c>
      <c r="Z577" s="36">
        <f>IF($B577="P",VLOOKUP($E577,'[2]Costeo-JUL26'!$B$9:$CQ$307,Z$1,0),0)*$G577</f>
        <v>0</v>
      </c>
      <c r="AA577" s="35">
        <f>IF($B577="P",VLOOKUP($E577,'[2]Costeo-JUL26'!$B$9:$CQ$307,AA$1,0),0)</f>
        <v>0</v>
      </c>
      <c r="AB577" s="36">
        <f t="shared" si="258"/>
        <v>0</v>
      </c>
      <c r="AC577" s="36">
        <f t="shared" si="259"/>
        <v>0</v>
      </c>
      <c r="AD577" s="34">
        <f>IF($B577="P",VLOOKUP($E577,'[2]Costeo-JUL26'!$B$9:$CQ$307,AD$1,0),0)</f>
        <v>0</v>
      </c>
      <c r="AE577" s="16">
        <f>IF($B577="P",VLOOKUP($E577,'[2]Costeo-JUL26'!$B$9:$CQ$307,AE$1,0),0)*$G577</f>
        <v>0</v>
      </c>
      <c r="AF577" s="36">
        <f>IF($B577="P",VLOOKUP($E577,'[2]Costeo-JUL26'!$B$9:$CQ$307,AF$1,0),0)*$G577</f>
        <v>0</v>
      </c>
      <c r="AG577" s="35">
        <f>IF($B577="P",VLOOKUP($E577,'[2]Costeo-JUL26'!$B$9:$CQ$307,AG$1,0),0)</f>
        <v>0</v>
      </c>
      <c r="AH577" s="36">
        <f t="shared" si="260"/>
        <v>0</v>
      </c>
      <c r="AI577" s="36">
        <f t="shared" si="261"/>
        <v>0</v>
      </c>
      <c r="AJ577" s="34">
        <f>IF($B577="P",VLOOKUP($E577,'[2]Costeo-JUL26'!$B$9:$CQ$307,AJ$1,0),0)</f>
        <v>0</v>
      </c>
      <c r="AK577" s="16">
        <f>IF($B577="P",VLOOKUP($E577,'[2]Costeo-JUL26'!$B$9:$CQ$307,AK$1,0),0)*$G577</f>
        <v>0</v>
      </c>
      <c r="AL577" s="36">
        <f>IF($B577="P",VLOOKUP($E577,'[2]Costeo-JUL26'!$B$9:$CQ$307,AL$1,0),0)*$G577</f>
        <v>0</v>
      </c>
      <c r="AM577" s="35">
        <f>IF($B577="P",VLOOKUP($E577,'[2]Costeo-JUL26'!$B$9:$CQ$307,AM$1,0),0)</f>
        <v>0</v>
      </c>
      <c r="AN577" s="36">
        <f t="shared" si="262"/>
        <v>0</v>
      </c>
      <c r="AO577" s="36">
        <f t="shared" si="263"/>
        <v>0</v>
      </c>
      <c r="AP577" s="34">
        <f>IF($B577="P",VLOOKUP($E577,'[2]Costeo-JUL26'!$B$9:$CQ$307,AP$1,0),0)</f>
        <v>0</v>
      </c>
      <c r="AQ577" s="16">
        <f>IF($B577="P",VLOOKUP($E577,'[2]Costeo-JUL26'!$B$9:$CQ$307,AQ$1,0),0)*$G577</f>
        <v>0</v>
      </c>
      <c r="AR577" s="36">
        <f>IF($B577="P",VLOOKUP($E577,'[2]Costeo-JUL26'!$B$9:$CQ$307,AR$1,0),0)*$G577</f>
        <v>0</v>
      </c>
      <c r="AS577" s="35">
        <f>IF($B577="P",VLOOKUP($E577,'[2]Costeo-JUL26'!$B$9:$CQ$307,AS$1,0),0)</f>
        <v>0</v>
      </c>
      <c r="AT577" s="36">
        <f t="shared" si="264"/>
        <v>0</v>
      </c>
      <c r="AU577" s="36">
        <f t="shared" si="265"/>
        <v>0</v>
      </c>
      <c r="AV577" s="34">
        <f>IF($B577="P",VLOOKUP($E577,'[2]Costeo-JUL26'!$B$9:$CQ$307,AV$1,0),0)</f>
        <v>0</v>
      </c>
      <c r="AW577" s="16">
        <f>IF($B577="P",VLOOKUP($E577,'[2]Costeo-JUL26'!$B$9:$CQ$307,AW$1,0),0)*$G577</f>
        <v>0</v>
      </c>
      <c r="AX577" s="36">
        <f>IF($B577="P",VLOOKUP($E577,'[2]Costeo-JUL26'!$B$9:$CQ$307,AX$1,0),0)*$G577</f>
        <v>0</v>
      </c>
      <c r="AY577" s="35">
        <f>IF($B577="P",VLOOKUP($E577,'[2]Costeo-JUL26'!$B$9:$CQ$307,AY$1,0),0)</f>
        <v>0</v>
      </c>
      <c r="AZ577" s="36">
        <f t="shared" si="266"/>
        <v>0</v>
      </c>
      <c r="BA577" s="36">
        <f t="shared" si="267"/>
        <v>0</v>
      </c>
      <c r="BB577" s="34">
        <f>IF($B577="P",VLOOKUP($E577,'[2]Costeo-JUL26'!$B$9:$CQ$307,BB$1,0),0)</f>
        <v>0</v>
      </c>
      <c r="BC577" s="16">
        <f>IF($B577="P",VLOOKUP($E577,'[2]Costeo-JUL26'!$B$9:$CQ$307,BC$1,0),0)*$G577</f>
        <v>0</v>
      </c>
      <c r="BD577" s="36">
        <f>IF($B577="P",VLOOKUP($E577,'[2]Costeo-JUL26'!$B$9:$CQ$307,BD$1,0),0)*$G577</f>
        <v>0</v>
      </c>
      <c r="BE577" s="35">
        <f>IF($B577="P",VLOOKUP($E577,'[2]Costeo-JUL26'!$B$9:$CQ$307,BE$1,0),0)</f>
        <v>0</v>
      </c>
      <c r="BF577" s="36">
        <f t="shared" si="268"/>
        <v>0</v>
      </c>
      <c r="BG577" s="36">
        <f t="shared" si="269"/>
        <v>0</v>
      </c>
      <c r="BH577" s="34">
        <f>IF($B577="P",VLOOKUP($E577,'[2]Costeo-JUL26'!$B$9:$CQ$307,BH$1,0),0)</f>
        <v>0</v>
      </c>
      <c r="BI577" s="16">
        <f>IF($B577="P",VLOOKUP($E577,'[2]Costeo-JUL26'!$B$9:$CQ$307,BI$1,0),0)*$G577</f>
        <v>0</v>
      </c>
      <c r="BJ577" s="36">
        <f>IF($B577="P",VLOOKUP($E577,'[2]Costeo-JUL26'!$B$9:$CQ$307,BJ$1,0),0)*$G577</f>
        <v>0</v>
      </c>
      <c r="BK577" s="35">
        <f>IF(BH577=910319,0,IF($B577="P",VLOOKUP($E577,'[2]Costeo-JUL26'!$B$9:$CQ$307,BK$1,0),0))</f>
        <v>0</v>
      </c>
      <c r="BL577" s="36">
        <f t="shared" si="270"/>
        <v>0</v>
      </c>
      <c r="BM577" s="36">
        <f t="shared" si="271"/>
        <v>0</v>
      </c>
      <c r="BN577" s="34">
        <f>IF($B577="P",VLOOKUP($E577,'[2]Costeo-JUL26'!$B$9:$CQ$307,BN$1,0),0)</f>
        <v>0</v>
      </c>
      <c r="BO577" s="16">
        <f>IF($B577="P",VLOOKUP($E577,'[2]Costeo-JUL26'!$B$9:$CQ$307,BO$1,0),0)*$G577</f>
        <v>0</v>
      </c>
      <c r="BP577" s="36">
        <f>IF($B577="P",VLOOKUP($E577,'[2]Costeo-JUL26'!$B$9:$CQ$307,BP$1,0),0)*$G577</f>
        <v>0</v>
      </c>
      <c r="BQ577" s="35">
        <f>IF($B577="P",VLOOKUP($E577,'[2]Costeo-JUL26'!$B$9:$CQ$307,BQ$1,0),0)</f>
        <v>0</v>
      </c>
      <c r="BR577" s="36">
        <f t="shared" si="272"/>
        <v>0</v>
      </c>
      <c r="BS577" s="36">
        <f t="shared" si="273"/>
        <v>0</v>
      </c>
      <c r="BT577" s="34">
        <f>IF($B577="P",VLOOKUP($E577,'[2]Costeo-JUL26'!$B$9:$CQ$307,BT$1,0),0)</f>
        <v>0</v>
      </c>
      <c r="BU577" s="16">
        <f>IF($B577="P",VLOOKUP($E577,'[2]Costeo-JUL26'!$B$9:$CQ$307,BU$1,0),0)*$G577</f>
        <v>0</v>
      </c>
      <c r="BV577" s="36">
        <f>IF($B577="P",VLOOKUP($E577,'[2]Costeo-JUL26'!$B$9:$CQ$307,BV$1,0),0)*$G577</f>
        <v>0</v>
      </c>
      <c r="BW577" s="35">
        <f>IF($B577="P",VLOOKUP($E577,'[2]Costeo-JUL26'!$B$9:$CQ$307,BW$1,0),0)</f>
        <v>0</v>
      </c>
      <c r="BX577" s="36">
        <f t="shared" si="274"/>
        <v>0</v>
      </c>
      <c r="BY577" s="36">
        <f t="shared" si="275"/>
        <v>0</v>
      </c>
      <c r="BZ577" s="34">
        <f>IF($B577="P",VLOOKUP($E577,'[2]Costeo-JUL26'!$B$9:$CQ$307,BZ$1,0),0)</f>
        <v>0</v>
      </c>
      <c r="CA577" s="16">
        <f>IF($B577="P",VLOOKUP($E577,'[2]Costeo-JUL26'!$B$9:$CQ$307,CA$1,0),0)*$G577</f>
        <v>0</v>
      </c>
      <c r="CB577" s="36">
        <f>IF($B577="P",VLOOKUP($E577,'[2]Costeo-JUL26'!$B$9:$CQ$307,CB$1,0),0)*$G577</f>
        <v>0</v>
      </c>
      <c r="CC577" s="35">
        <f>IF($B577="P",VLOOKUP($E577,'[2]Costeo-JUL26'!$B$9:$CQ$307,CC$1,0),0)</f>
        <v>0</v>
      </c>
      <c r="CD577" s="36">
        <f t="shared" si="276"/>
        <v>0</v>
      </c>
      <c r="CE577" s="36">
        <f t="shared" si="277"/>
        <v>0</v>
      </c>
      <c r="CF577" s="37">
        <f t="shared" si="249"/>
        <v>0</v>
      </c>
      <c r="CG577" s="36">
        <f>IF($B577="r",VLOOKUP($E577,'[2]Costeo-JUL26'!$B$9:$CQ$307,CG$1,0),0)*$G577</f>
        <v>4176086.67</v>
      </c>
      <c r="CH577" s="35">
        <f>VLOOKUP($E577,'[2]TEORICOS (05.26)'!$A$8:$T$251,CH$1,0)</f>
        <v>0.14000000000000001</v>
      </c>
      <c r="CI577" s="36">
        <f t="shared" si="278"/>
        <v>1825706.6550000049</v>
      </c>
      <c r="CJ577" s="37">
        <f t="shared" si="279"/>
        <v>6001793.3250000048</v>
      </c>
      <c r="CM577" s="16">
        <f>SUMIFS('[1]Ajuste Inventario'!$I:$I,'[1]Ajuste Inventario'!$B:$B,E577,'[1]Ajuste Inventario'!$S:$S,D577)*-1</f>
        <v>5.625</v>
      </c>
      <c r="CN577" s="36">
        <f t="shared" si="250"/>
        <v>63578.319120762768</v>
      </c>
      <c r="CP577" t="str">
        <f t="shared" si="251"/>
        <v>440Org.Vtas M.del Plata</v>
      </c>
      <c r="CQ577" s="10">
        <f t="shared" si="252"/>
        <v>11302.812288135603</v>
      </c>
    </row>
    <row r="578" spans="1:95" x14ac:dyDescent="0.25">
      <c r="A578" s="30">
        <v>46204</v>
      </c>
      <c r="B578" s="31" t="str">
        <f>VLOOKUP($E578,'[2]TEORICOS (05.26)'!$A$8:$T$251,B$1,0)</f>
        <v>R</v>
      </c>
      <c r="C578" s="32" t="str">
        <f>VLOOKUP($E578,'[2]TEORICOS (05.26)'!$A$8:$T$251,C$1,0)</f>
        <v>Ades</v>
      </c>
      <c r="D578" t="s">
        <v>227</v>
      </c>
      <c r="E578">
        <v>502</v>
      </c>
      <c r="F578" t="s">
        <v>85</v>
      </c>
      <c r="G578" s="16">
        <v>313.16700000000003</v>
      </c>
      <c r="H578" s="16">
        <v>66.078236999999774</v>
      </c>
      <c r="I578" s="33">
        <v>1470098.8900000041</v>
      </c>
      <c r="J578" s="33">
        <v>1450839.9500000027</v>
      </c>
      <c r="K578" s="34">
        <f>IF($B578="P",VLOOKUP($E578,'[2]Costeo-JUL26'!$B$9:$CQ$307,K$1,0),0)</f>
        <v>0</v>
      </c>
      <c r="L578" s="35">
        <f>VLOOKUP($E578,'[2]TEORICOS (05.26)'!$A$8:$T$251,L$1,0)</f>
        <v>0.24</v>
      </c>
      <c r="M578" s="36">
        <f t="shared" si="253"/>
        <v>0</v>
      </c>
      <c r="N578" s="35">
        <f>IF($B578="P",VLOOKUP($E578,'[2]Costeo-JUL26'!$B$9:$CQ$307,N$1,0),0)</f>
        <v>0</v>
      </c>
      <c r="O578" s="36">
        <f t="shared" si="254"/>
        <v>0</v>
      </c>
      <c r="P578" s="36">
        <f>IF($B578="P",VLOOKUP($E578,'[2]Costeo-JUL26'!$B$9:$CQ$307,P$1,0),0)*H578</f>
        <v>0</v>
      </c>
      <c r="Q578" s="36">
        <f t="shared" si="255"/>
        <v>0</v>
      </c>
      <c r="R578" s="34">
        <f>IF($B578="P",VLOOKUP($E578,'[2]Costeo-JUL26'!$B$9:$CQ$307,R$1,0),0)</f>
        <v>0</v>
      </c>
      <c r="S578" s="16">
        <f>IF($B578="P",VLOOKUP($E578,'[2]Costeo-JUL26'!$B$9:$CQ$307,S$1,0),0)*$G578</f>
        <v>0</v>
      </c>
      <c r="T578" s="36">
        <f>IF($B578="P",VLOOKUP($E578,'[2]Costeo-JUL26'!$B$9:$CQ$307,T$1,0),0)*$G578</f>
        <v>0</v>
      </c>
      <c r="U578" s="35">
        <f>IF($B578="P",VLOOKUP($E578,'[2]Costeo-JUL26'!$B$9:$CQ$307,U$1,0),0)</f>
        <v>0</v>
      </c>
      <c r="V578" s="36">
        <f t="shared" si="256"/>
        <v>0</v>
      </c>
      <c r="W578" s="36">
        <f t="shared" si="257"/>
        <v>0</v>
      </c>
      <c r="X578" s="34">
        <f>IF($B578="P",VLOOKUP($E578,'[2]Costeo-JUL26'!$B$9:$CQ$307,X$1,0),0)</f>
        <v>0</v>
      </c>
      <c r="Y578" s="16">
        <f>IF($B578="P",VLOOKUP($E578,'[2]Costeo-JUL26'!$B$9:$CQ$307,Y$1,0),0)*$G578</f>
        <v>0</v>
      </c>
      <c r="Z578" s="36">
        <f>IF($B578="P",VLOOKUP($E578,'[2]Costeo-JUL26'!$B$9:$CQ$307,Z$1,0),0)*$G578</f>
        <v>0</v>
      </c>
      <c r="AA578" s="35">
        <f>IF($B578="P",VLOOKUP($E578,'[2]Costeo-JUL26'!$B$9:$CQ$307,AA$1,0),0)</f>
        <v>0</v>
      </c>
      <c r="AB578" s="36">
        <f t="shared" si="258"/>
        <v>0</v>
      </c>
      <c r="AC578" s="36">
        <f t="shared" si="259"/>
        <v>0</v>
      </c>
      <c r="AD578" s="34">
        <f>IF($B578="P",VLOOKUP($E578,'[2]Costeo-JUL26'!$B$9:$CQ$307,AD$1,0),0)</f>
        <v>0</v>
      </c>
      <c r="AE578" s="16">
        <f>IF($B578="P",VLOOKUP($E578,'[2]Costeo-JUL26'!$B$9:$CQ$307,AE$1,0),0)*$G578</f>
        <v>0</v>
      </c>
      <c r="AF578" s="36">
        <f>IF($B578="P",VLOOKUP($E578,'[2]Costeo-JUL26'!$B$9:$CQ$307,AF$1,0),0)*$G578</f>
        <v>0</v>
      </c>
      <c r="AG578" s="35">
        <f>IF($B578="P",VLOOKUP($E578,'[2]Costeo-JUL26'!$B$9:$CQ$307,AG$1,0),0)</f>
        <v>0</v>
      </c>
      <c r="AH578" s="36">
        <f t="shared" si="260"/>
        <v>0</v>
      </c>
      <c r="AI578" s="36">
        <f t="shared" si="261"/>
        <v>0</v>
      </c>
      <c r="AJ578" s="34">
        <f>IF($B578="P",VLOOKUP($E578,'[2]Costeo-JUL26'!$B$9:$CQ$307,AJ$1,0),0)</f>
        <v>0</v>
      </c>
      <c r="AK578" s="16">
        <f>IF($B578="P",VLOOKUP($E578,'[2]Costeo-JUL26'!$B$9:$CQ$307,AK$1,0),0)*$G578</f>
        <v>0</v>
      </c>
      <c r="AL578" s="36">
        <f>IF($B578="P",VLOOKUP($E578,'[2]Costeo-JUL26'!$B$9:$CQ$307,AL$1,0),0)*$G578</f>
        <v>0</v>
      </c>
      <c r="AM578" s="35">
        <f>IF($B578="P",VLOOKUP($E578,'[2]Costeo-JUL26'!$B$9:$CQ$307,AM$1,0),0)</f>
        <v>0</v>
      </c>
      <c r="AN578" s="36">
        <f t="shared" si="262"/>
        <v>0</v>
      </c>
      <c r="AO578" s="36">
        <f t="shared" si="263"/>
        <v>0</v>
      </c>
      <c r="AP578" s="34">
        <f>IF($B578="P",VLOOKUP($E578,'[2]Costeo-JUL26'!$B$9:$CQ$307,AP$1,0),0)</f>
        <v>0</v>
      </c>
      <c r="AQ578" s="16">
        <f>IF($B578="P",VLOOKUP($E578,'[2]Costeo-JUL26'!$B$9:$CQ$307,AQ$1,0),0)*$G578</f>
        <v>0</v>
      </c>
      <c r="AR578" s="36">
        <f>IF($B578="P",VLOOKUP($E578,'[2]Costeo-JUL26'!$B$9:$CQ$307,AR$1,0),0)*$G578</f>
        <v>0</v>
      </c>
      <c r="AS578" s="35">
        <f>IF($B578="P",VLOOKUP($E578,'[2]Costeo-JUL26'!$B$9:$CQ$307,AS$1,0),0)</f>
        <v>0</v>
      </c>
      <c r="AT578" s="36">
        <f t="shared" si="264"/>
        <v>0</v>
      </c>
      <c r="AU578" s="36">
        <f t="shared" si="265"/>
        <v>0</v>
      </c>
      <c r="AV578" s="34">
        <f>IF($B578="P",VLOOKUP($E578,'[2]Costeo-JUL26'!$B$9:$CQ$307,AV$1,0),0)</f>
        <v>0</v>
      </c>
      <c r="AW578" s="16">
        <f>IF($B578="P",VLOOKUP($E578,'[2]Costeo-JUL26'!$B$9:$CQ$307,AW$1,0),0)*$G578</f>
        <v>0</v>
      </c>
      <c r="AX578" s="36">
        <f>IF($B578="P",VLOOKUP($E578,'[2]Costeo-JUL26'!$B$9:$CQ$307,AX$1,0),0)*$G578</f>
        <v>0</v>
      </c>
      <c r="AY578" s="35">
        <f>IF($B578="P",VLOOKUP($E578,'[2]Costeo-JUL26'!$B$9:$CQ$307,AY$1,0),0)</f>
        <v>0</v>
      </c>
      <c r="AZ578" s="36">
        <f t="shared" si="266"/>
        <v>0</v>
      </c>
      <c r="BA578" s="36">
        <f t="shared" si="267"/>
        <v>0</v>
      </c>
      <c r="BB578" s="34">
        <f>IF($B578="P",VLOOKUP($E578,'[2]Costeo-JUL26'!$B$9:$CQ$307,BB$1,0),0)</f>
        <v>0</v>
      </c>
      <c r="BC578" s="16">
        <f>IF($B578="P",VLOOKUP($E578,'[2]Costeo-JUL26'!$B$9:$CQ$307,BC$1,0),0)*$G578</f>
        <v>0</v>
      </c>
      <c r="BD578" s="36">
        <f>IF($B578="P",VLOOKUP($E578,'[2]Costeo-JUL26'!$B$9:$CQ$307,BD$1,0),0)*$G578</f>
        <v>0</v>
      </c>
      <c r="BE578" s="35">
        <f>IF($B578="P",VLOOKUP($E578,'[2]Costeo-JUL26'!$B$9:$CQ$307,BE$1,0),0)</f>
        <v>0</v>
      </c>
      <c r="BF578" s="36">
        <f t="shared" si="268"/>
        <v>0</v>
      </c>
      <c r="BG578" s="36">
        <f t="shared" si="269"/>
        <v>0</v>
      </c>
      <c r="BH578" s="34">
        <f>IF($B578="P",VLOOKUP($E578,'[2]Costeo-JUL26'!$B$9:$CQ$307,BH$1,0),0)</f>
        <v>0</v>
      </c>
      <c r="BI578" s="16">
        <f>IF($B578="P",VLOOKUP($E578,'[2]Costeo-JUL26'!$B$9:$CQ$307,BI$1,0),0)*$G578</f>
        <v>0</v>
      </c>
      <c r="BJ578" s="36">
        <f>IF($B578="P",VLOOKUP($E578,'[2]Costeo-JUL26'!$B$9:$CQ$307,BJ$1,0),0)*$G578</f>
        <v>0</v>
      </c>
      <c r="BK578" s="35">
        <f>IF(BH578=910319,0,IF($B578="P",VLOOKUP($E578,'[2]Costeo-JUL26'!$B$9:$CQ$307,BK$1,0),0))</f>
        <v>0</v>
      </c>
      <c r="BL578" s="36">
        <f t="shared" si="270"/>
        <v>0</v>
      </c>
      <c r="BM578" s="36">
        <f t="shared" si="271"/>
        <v>0</v>
      </c>
      <c r="BN578" s="34">
        <f>IF($B578="P",VLOOKUP($E578,'[2]Costeo-JUL26'!$B$9:$CQ$307,BN$1,0),0)</f>
        <v>0</v>
      </c>
      <c r="BO578" s="16">
        <f>IF($B578="P",VLOOKUP($E578,'[2]Costeo-JUL26'!$B$9:$CQ$307,BO$1,0),0)*$G578</f>
        <v>0</v>
      </c>
      <c r="BP578" s="36">
        <f>IF($B578="P",VLOOKUP($E578,'[2]Costeo-JUL26'!$B$9:$CQ$307,BP$1,0),0)*$G578</f>
        <v>0</v>
      </c>
      <c r="BQ578" s="35">
        <f>IF($B578="P",VLOOKUP($E578,'[2]Costeo-JUL26'!$B$9:$CQ$307,BQ$1,0),0)</f>
        <v>0</v>
      </c>
      <c r="BR578" s="36">
        <f t="shared" si="272"/>
        <v>0</v>
      </c>
      <c r="BS578" s="36">
        <f t="shared" si="273"/>
        <v>0</v>
      </c>
      <c r="BT578" s="34">
        <f>IF($B578="P",VLOOKUP($E578,'[2]Costeo-JUL26'!$B$9:$CQ$307,BT$1,0),0)</f>
        <v>0</v>
      </c>
      <c r="BU578" s="16">
        <f>IF($B578="P",VLOOKUP($E578,'[2]Costeo-JUL26'!$B$9:$CQ$307,BU$1,0),0)*$G578</f>
        <v>0</v>
      </c>
      <c r="BV578" s="36">
        <f>IF($B578="P",VLOOKUP($E578,'[2]Costeo-JUL26'!$B$9:$CQ$307,BV$1,0),0)*$G578</f>
        <v>0</v>
      </c>
      <c r="BW578" s="35">
        <f>IF($B578="P",VLOOKUP($E578,'[2]Costeo-JUL26'!$B$9:$CQ$307,BW$1,0),0)</f>
        <v>0</v>
      </c>
      <c r="BX578" s="36">
        <f t="shared" si="274"/>
        <v>0</v>
      </c>
      <c r="BY578" s="36">
        <f t="shared" si="275"/>
        <v>0</v>
      </c>
      <c r="BZ578" s="34">
        <f>IF($B578="P",VLOOKUP($E578,'[2]Costeo-JUL26'!$B$9:$CQ$307,BZ$1,0),0)</f>
        <v>0</v>
      </c>
      <c r="CA578" s="16">
        <f>IF($B578="P",VLOOKUP($E578,'[2]Costeo-JUL26'!$B$9:$CQ$307,CA$1,0),0)*$G578</f>
        <v>0</v>
      </c>
      <c r="CB578" s="36">
        <f>IF($B578="P",VLOOKUP($E578,'[2]Costeo-JUL26'!$B$9:$CQ$307,CB$1,0),0)*$G578</f>
        <v>0</v>
      </c>
      <c r="CC578" s="35">
        <f>IF($B578="P",VLOOKUP($E578,'[2]Costeo-JUL26'!$B$9:$CQ$307,CC$1,0),0)</f>
        <v>0</v>
      </c>
      <c r="CD578" s="36">
        <f t="shared" si="276"/>
        <v>0</v>
      </c>
      <c r="CE578" s="36">
        <f t="shared" si="277"/>
        <v>0</v>
      </c>
      <c r="CF578" s="37">
        <f t="shared" si="249"/>
        <v>0</v>
      </c>
      <c r="CG578" s="36">
        <f>IF($B578="r",VLOOKUP($E578,'[2]Costeo-JUL26'!$B$9:$CQ$307,CG$1,0),0)*$G578</f>
        <v>529123.83153000008</v>
      </c>
      <c r="CH578" s="35">
        <f>VLOOKUP($E578,'[2]TEORICOS (05.26)'!$A$8:$T$251,CH$1,0)</f>
        <v>0.14000000000000001</v>
      </c>
      <c r="CI578" s="36">
        <f t="shared" si="278"/>
        <v>274124.25158580061</v>
      </c>
      <c r="CJ578" s="37">
        <f t="shared" si="279"/>
        <v>803248.08311580075</v>
      </c>
      <c r="CM578" s="16">
        <f>SUMIFS('[1]Ajuste Inventario'!$I:$I,'[1]Ajuste Inventario'!$B:$B,E578,'[1]Ajuste Inventario'!$S:$S,D578)*-1</f>
        <v>-0.33300000000000018</v>
      </c>
      <c r="CN578" s="36">
        <f t="shared" si="250"/>
        <v>-854.11812763657019</v>
      </c>
      <c r="CP578" t="str">
        <f t="shared" si="251"/>
        <v>502Org.Vtas M.del Plata</v>
      </c>
      <c r="CQ578" s="10">
        <f t="shared" si="252"/>
        <v>2564.9193022119211</v>
      </c>
    </row>
    <row r="579" spans="1:95" x14ac:dyDescent="0.25">
      <c r="A579" s="30">
        <v>46204</v>
      </c>
      <c r="B579" s="31" t="str">
        <f>VLOOKUP($E579,'[2]TEORICOS (05.26)'!$A$8:$T$251,B$1,0)</f>
        <v>R</v>
      </c>
      <c r="C579" s="32" t="str">
        <f>VLOOKUP($E579,'[2]TEORICOS (05.26)'!$A$8:$T$251,C$1,0)</f>
        <v>Ades</v>
      </c>
      <c r="D579" t="s">
        <v>227</v>
      </c>
      <c r="E579">
        <v>592</v>
      </c>
      <c r="F579" t="s">
        <v>86</v>
      </c>
      <c r="G579" s="16">
        <v>427</v>
      </c>
      <c r="H579" s="16">
        <v>601.64299999999855</v>
      </c>
      <c r="I579" s="33">
        <v>8214959.8500000276</v>
      </c>
      <c r="J579" s="33">
        <v>8097489.7800000207</v>
      </c>
      <c r="K579" s="34">
        <f>IF($B579="P",VLOOKUP($E579,'[2]Costeo-JUL26'!$B$9:$CQ$307,K$1,0),0)</f>
        <v>0</v>
      </c>
      <c r="L579" s="35">
        <f>VLOOKUP($E579,'[2]TEORICOS (05.26)'!$A$8:$T$251,L$1,0)</f>
        <v>0.24</v>
      </c>
      <c r="M579" s="36">
        <f t="shared" si="253"/>
        <v>0</v>
      </c>
      <c r="N579" s="35">
        <f>IF($B579="P",VLOOKUP($E579,'[2]Costeo-JUL26'!$B$9:$CQ$307,N$1,0),0)</f>
        <v>0</v>
      </c>
      <c r="O579" s="36">
        <f t="shared" si="254"/>
        <v>0</v>
      </c>
      <c r="P579" s="36">
        <f>IF($B579="P",VLOOKUP($E579,'[2]Costeo-JUL26'!$B$9:$CQ$307,P$1,0),0)*H579</f>
        <v>0</v>
      </c>
      <c r="Q579" s="36">
        <f t="shared" si="255"/>
        <v>0</v>
      </c>
      <c r="R579" s="34">
        <f>IF($B579="P",VLOOKUP($E579,'[2]Costeo-JUL26'!$B$9:$CQ$307,R$1,0),0)</f>
        <v>0</v>
      </c>
      <c r="S579" s="16">
        <f>IF($B579="P",VLOOKUP($E579,'[2]Costeo-JUL26'!$B$9:$CQ$307,S$1,0),0)*$G579</f>
        <v>0</v>
      </c>
      <c r="T579" s="36">
        <f>IF($B579="P",VLOOKUP($E579,'[2]Costeo-JUL26'!$B$9:$CQ$307,T$1,0),0)*$G579</f>
        <v>0</v>
      </c>
      <c r="U579" s="35">
        <f>IF($B579="P",VLOOKUP($E579,'[2]Costeo-JUL26'!$B$9:$CQ$307,U$1,0),0)</f>
        <v>0</v>
      </c>
      <c r="V579" s="36">
        <f t="shared" si="256"/>
        <v>0</v>
      </c>
      <c r="W579" s="36">
        <f t="shared" si="257"/>
        <v>0</v>
      </c>
      <c r="X579" s="34">
        <f>IF($B579="P",VLOOKUP($E579,'[2]Costeo-JUL26'!$B$9:$CQ$307,X$1,0),0)</f>
        <v>0</v>
      </c>
      <c r="Y579" s="16">
        <f>IF($B579="P",VLOOKUP($E579,'[2]Costeo-JUL26'!$B$9:$CQ$307,Y$1,0),0)*$G579</f>
        <v>0</v>
      </c>
      <c r="Z579" s="36">
        <f>IF($B579="P",VLOOKUP($E579,'[2]Costeo-JUL26'!$B$9:$CQ$307,Z$1,0),0)*$G579</f>
        <v>0</v>
      </c>
      <c r="AA579" s="35">
        <f>IF($B579="P",VLOOKUP($E579,'[2]Costeo-JUL26'!$B$9:$CQ$307,AA$1,0),0)</f>
        <v>0</v>
      </c>
      <c r="AB579" s="36">
        <f t="shared" si="258"/>
        <v>0</v>
      </c>
      <c r="AC579" s="36">
        <f t="shared" si="259"/>
        <v>0</v>
      </c>
      <c r="AD579" s="34">
        <f>IF($B579="P",VLOOKUP($E579,'[2]Costeo-JUL26'!$B$9:$CQ$307,AD$1,0),0)</f>
        <v>0</v>
      </c>
      <c r="AE579" s="16">
        <f>IF($B579="P",VLOOKUP($E579,'[2]Costeo-JUL26'!$B$9:$CQ$307,AE$1,0),0)*$G579</f>
        <v>0</v>
      </c>
      <c r="AF579" s="36">
        <f>IF($B579="P",VLOOKUP($E579,'[2]Costeo-JUL26'!$B$9:$CQ$307,AF$1,0),0)*$G579</f>
        <v>0</v>
      </c>
      <c r="AG579" s="35">
        <f>IF($B579="P",VLOOKUP($E579,'[2]Costeo-JUL26'!$B$9:$CQ$307,AG$1,0),0)</f>
        <v>0</v>
      </c>
      <c r="AH579" s="36">
        <f t="shared" si="260"/>
        <v>0</v>
      </c>
      <c r="AI579" s="36">
        <f t="shared" si="261"/>
        <v>0</v>
      </c>
      <c r="AJ579" s="34">
        <f>IF($B579="P",VLOOKUP($E579,'[2]Costeo-JUL26'!$B$9:$CQ$307,AJ$1,0),0)</f>
        <v>0</v>
      </c>
      <c r="AK579" s="16">
        <f>IF($B579="P",VLOOKUP($E579,'[2]Costeo-JUL26'!$B$9:$CQ$307,AK$1,0),0)*$G579</f>
        <v>0</v>
      </c>
      <c r="AL579" s="36">
        <f>IF($B579="P",VLOOKUP($E579,'[2]Costeo-JUL26'!$B$9:$CQ$307,AL$1,0),0)*$G579</f>
        <v>0</v>
      </c>
      <c r="AM579" s="35">
        <f>IF($B579="P",VLOOKUP($E579,'[2]Costeo-JUL26'!$B$9:$CQ$307,AM$1,0),0)</f>
        <v>0</v>
      </c>
      <c r="AN579" s="36">
        <f t="shared" si="262"/>
        <v>0</v>
      </c>
      <c r="AO579" s="36">
        <f t="shared" si="263"/>
        <v>0</v>
      </c>
      <c r="AP579" s="34">
        <f>IF($B579="P",VLOOKUP($E579,'[2]Costeo-JUL26'!$B$9:$CQ$307,AP$1,0),0)</f>
        <v>0</v>
      </c>
      <c r="AQ579" s="16">
        <f>IF($B579="P",VLOOKUP($E579,'[2]Costeo-JUL26'!$B$9:$CQ$307,AQ$1,0),0)*$G579</f>
        <v>0</v>
      </c>
      <c r="AR579" s="36">
        <f>IF($B579="P",VLOOKUP($E579,'[2]Costeo-JUL26'!$B$9:$CQ$307,AR$1,0),0)*$G579</f>
        <v>0</v>
      </c>
      <c r="AS579" s="35">
        <f>IF($B579="P",VLOOKUP($E579,'[2]Costeo-JUL26'!$B$9:$CQ$307,AS$1,0),0)</f>
        <v>0</v>
      </c>
      <c r="AT579" s="36">
        <f t="shared" si="264"/>
        <v>0</v>
      </c>
      <c r="AU579" s="36">
        <f t="shared" si="265"/>
        <v>0</v>
      </c>
      <c r="AV579" s="34">
        <f>IF($B579="P",VLOOKUP($E579,'[2]Costeo-JUL26'!$B$9:$CQ$307,AV$1,0),0)</f>
        <v>0</v>
      </c>
      <c r="AW579" s="16">
        <f>IF($B579="P",VLOOKUP($E579,'[2]Costeo-JUL26'!$B$9:$CQ$307,AW$1,0),0)*$G579</f>
        <v>0</v>
      </c>
      <c r="AX579" s="36">
        <f>IF($B579="P",VLOOKUP($E579,'[2]Costeo-JUL26'!$B$9:$CQ$307,AX$1,0),0)*$G579</f>
        <v>0</v>
      </c>
      <c r="AY579" s="35">
        <f>IF($B579="P",VLOOKUP($E579,'[2]Costeo-JUL26'!$B$9:$CQ$307,AY$1,0),0)</f>
        <v>0</v>
      </c>
      <c r="AZ579" s="36">
        <f t="shared" si="266"/>
        <v>0</v>
      </c>
      <c r="BA579" s="36">
        <f t="shared" si="267"/>
        <v>0</v>
      </c>
      <c r="BB579" s="34">
        <f>IF($B579="P",VLOOKUP($E579,'[2]Costeo-JUL26'!$B$9:$CQ$307,BB$1,0),0)</f>
        <v>0</v>
      </c>
      <c r="BC579" s="16">
        <f>IF($B579="P",VLOOKUP($E579,'[2]Costeo-JUL26'!$B$9:$CQ$307,BC$1,0),0)*$G579</f>
        <v>0</v>
      </c>
      <c r="BD579" s="36">
        <f>IF($B579="P",VLOOKUP($E579,'[2]Costeo-JUL26'!$B$9:$CQ$307,BD$1,0),0)*$G579</f>
        <v>0</v>
      </c>
      <c r="BE579" s="35">
        <f>IF($B579="P",VLOOKUP($E579,'[2]Costeo-JUL26'!$B$9:$CQ$307,BE$1,0),0)</f>
        <v>0</v>
      </c>
      <c r="BF579" s="36">
        <f t="shared" si="268"/>
        <v>0</v>
      </c>
      <c r="BG579" s="36">
        <f t="shared" si="269"/>
        <v>0</v>
      </c>
      <c r="BH579" s="34">
        <f>IF($B579="P",VLOOKUP($E579,'[2]Costeo-JUL26'!$B$9:$CQ$307,BH$1,0),0)</f>
        <v>0</v>
      </c>
      <c r="BI579" s="16">
        <f>IF($B579="P",VLOOKUP($E579,'[2]Costeo-JUL26'!$B$9:$CQ$307,BI$1,0),0)*$G579</f>
        <v>0</v>
      </c>
      <c r="BJ579" s="36">
        <f>IF($B579="P",VLOOKUP($E579,'[2]Costeo-JUL26'!$B$9:$CQ$307,BJ$1,0),0)*$G579</f>
        <v>0</v>
      </c>
      <c r="BK579" s="35">
        <f>IF(BH579=910319,0,IF($B579="P",VLOOKUP($E579,'[2]Costeo-JUL26'!$B$9:$CQ$307,BK$1,0),0))</f>
        <v>0</v>
      </c>
      <c r="BL579" s="36">
        <f t="shared" si="270"/>
        <v>0</v>
      </c>
      <c r="BM579" s="36">
        <f t="shared" si="271"/>
        <v>0</v>
      </c>
      <c r="BN579" s="34">
        <f>IF($B579="P",VLOOKUP($E579,'[2]Costeo-JUL26'!$B$9:$CQ$307,BN$1,0),0)</f>
        <v>0</v>
      </c>
      <c r="BO579" s="16">
        <f>IF($B579="P",VLOOKUP($E579,'[2]Costeo-JUL26'!$B$9:$CQ$307,BO$1,0),0)*$G579</f>
        <v>0</v>
      </c>
      <c r="BP579" s="36">
        <f>IF($B579="P",VLOOKUP($E579,'[2]Costeo-JUL26'!$B$9:$CQ$307,BP$1,0),0)*$G579</f>
        <v>0</v>
      </c>
      <c r="BQ579" s="35">
        <f>IF($B579="P",VLOOKUP($E579,'[2]Costeo-JUL26'!$B$9:$CQ$307,BQ$1,0),0)</f>
        <v>0</v>
      </c>
      <c r="BR579" s="36">
        <f t="shared" si="272"/>
        <v>0</v>
      </c>
      <c r="BS579" s="36">
        <f t="shared" si="273"/>
        <v>0</v>
      </c>
      <c r="BT579" s="34">
        <f>IF($B579="P",VLOOKUP($E579,'[2]Costeo-JUL26'!$B$9:$CQ$307,BT$1,0),0)</f>
        <v>0</v>
      </c>
      <c r="BU579" s="16">
        <f>IF($B579="P",VLOOKUP($E579,'[2]Costeo-JUL26'!$B$9:$CQ$307,BU$1,0),0)*$G579</f>
        <v>0</v>
      </c>
      <c r="BV579" s="36">
        <f>IF($B579="P",VLOOKUP($E579,'[2]Costeo-JUL26'!$B$9:$CQ$307,BV$1,0),0)*$G579</f>
        <v>0</v>
      </c>
      <c r="BW579" s="35">
        <f>IF($B579="P",VLOOKUP($E579,'[2]Costeo-JUL26'!$B$9:$CQ$307,BW$1,0),0)</f>
        <v>0</v>
      </c>
      <c r="BX579" s="36">
        <f t="shared" si="274"/>
        <v>0</v>
      </c>
      <c r="BY579" s="36">
        <f t="shared" si="275"/>
        <v>0</v>
      </c>
      <c r="BZ579" s="34">
        <f>IF($B579="P",VLOOKUP($E579,'[2]Costeo-JUL26'!$B$9:$CQ$307,BZ$1,0),0)</f>
        <v>0</v>
      </c>
      <c r="CA579" s="16">
        <f>IF($B579="P",VLOOKUP($E579,'[2]Costeo-JUL26'!$B$9:$CQ$307,CA$1,0),0)*$G579</f>
        <v>0</v>
      </c>
      <c r="CB579" s="36">
        <f>IF($B579="P",VLOOKUP($E579,'[2]Costeo-JUL26'!$B$9:$CQ$307,CB$1,0),0)*$G579</f>
        <v>0</v>
      </c>
      <c r="CC579" s="35">
        <f>IF($B579="P",VLOOKUP($E579,'[2]Costeo-JUL26'!$B$9:$CQ$307,CC$1,0),0)</f>
        <v>0</v>
      </c>
      <c r="CD579" s="36">
        <f t="shared" si="276"/>
        <v>0</v>
      </c>
      <c r="CE579" s="36">
        <f t="shared" si="277"/>
        <v>0</v>
      </c>
      <c r="CF579" s="37">
        <f t="shared" si="249"/>
        <v>0</v>
      </c>
      <c r="CG579" s="36">
        <f>IF($B579="r",VLOOKUP($E579,'[2]Costeo-JUL26'!$B$9:$CQ$307,CG$1,0),0)*$G579</f>
        <v>3358171.3899999997</v>
      </c>
      <c r="CH579" s="35">
        <f>VLOOKUP($E579,'[2]TEORICOS (05.26)'!$A$8:$T$251,CH$1,0)</f>
        <v>0.14000000000000001</v>
      </c>
      <c r="CI579" s="36">
        <f t="shared" si="278"/>
        <v>1473253.5526000047</v>
      </c>
      <c r="CJ579" s="37">
        <f t="shared" si="279"/>
        <v>4831424.9426000044</v>
      </c>
      <c r="CM579" s="16">
        <f>SUMIFS('[1]Ajuste Inventario'!$I:$I,'[1]Ajuste Inventario'!$B:$B,E579,'[1]Ajuste Inventario'!$S:$S,D579)*-1</f>
        <v>7.375</v>
      </c>
      <c r="CN579" s="36">
        <f t="shared" si="250"/>
        <v>83446.742275585566</v>
      </c>
      <c r="CP579" t="str">
        <f t="shared" si="251"/>
        <v>592Org.Vtas M.del Plata</v>
      </c>
      <c r="CQ579" s="10">
        <f t="shared" si="252"/>
        <v>11314.812511943806</v>
      </c>
    </row>
    <row r="580" spans="1:95" x14ac:dyDescent="0.25">
      <c r="A580" s="30">
        <v>46204</v>
      </c>
      <c r="B580" s="31" t="str">
        <f>VLOOKUP($E580,'[2]TEORICOS (05.26)'!$A$8:$T$251,B$1,0)</f>
        <v>P</v>
      </c>
      <c r="C580" s="32" t="str">
        <f>VLOOKUP($E580,'[2]TEORICOS (05.26)'!$A$8:$T$251,C$1,0)</f>
        <v>Sprite</v>
      </c>
      <c r="D580" t="s">
        <v>227</v>
      </c>
      <c r="E580">
        <v>610</v>
      </c>
      <c r="F580" t="s">
        <v>87</v>
      </c>
      <c r="G580" s="16">
        <v>997</v>
      </c>
      <c r="H580" s="16">
        <v>1474.5630000000081</v>
      </c>
      <c r="I580" s="33">
        <v>28595935.429999758</v>
      </c>
      <c r="J580" s="33">
        <v>24682168.119999971</v>
      </c>
      <c r="K580" s="34">
        <f>IF($B580="P",VLOOKUP($E580,'[2]Costeo-JUL26'!$B$9:$CQ$307,K$1,0),0)</f>
        <v>933147</v>
      </c>
      <c r="L580" s="35">
        <f>VLOOKUP($E580,'[2]TEORICOS (05.26)'!$A$8:$T$251,L$1,0)</f>
        <v>0.25119999999999998</v>
      </c>
      <c r="M580" s="36">
        <f t="shared" si="253"/>
        <v>6200160.6317439927</v>
      </c>
      <c r="N580" s="35">
        <f>IF($B580="P",VLOOKUP($E580,'[2]Costeo-JUL26'!$B$9:$CQ$307,N$1,0),0)</f>
        <v>5.0000000000000001E-3</v>
      </c>
      <c r="O580" s="36">
        <f t="shared" si="254"/>
        <v>31000.803158719966</v>
      </c>
      <c r="P580" s="36">
        <f>IF($B580="P",VLOOKUP($E580,'[2]Costeo-JUL26'!$B$9:$CQ$307,P$1,0),0)*H580</f>
        <v>0</v>
      </c>
      <c r="Q580" s="36">
        <f t="shared" si="255"/>
        <v>6231161.4349027127</v>
      </c>
      <c r="R580" s="34">
        <f>IF($B580="P",VLOOKUP($E580,'[2]Costeo-JUL26'!$B$9:$CQ$307,R$1,0),0)</f>
        <v>902332</v>
      </c>
      <c r="S580" s="16">
        <f>IF($B580="P",VLOOKUP($E580,'[2]Costeo-JUL26'!$B$9:$CQ$307,S$1,0),0)*$G580</f>
        <v>803.1433199999999</v>
      </c>
      <c r="T580" s="36">
        <f>IF($B580="P",VLOOKUP($E580,'[2]Costeo-JUL26'!$B$9:$CQ$307,T$1,0),0)*$G580</f>
        <v>560235.75076484657</v>
      </c>
      <c r="U580" s="35">
        <f>IF($B580="P",VLOOKUP($E580,'[2]Costeo-JUL26'!$B$9:$CQ$307,U$1,0),0)</f>
        <v>1.4999999999999999E-2</v>
      </c>
      <c r="V580" s="36">
        <f t="shared" si="256"/>
        <v>8403.5362614726982</v>
      </c>
      <c r="W580" s="36">
        <f t="shared" si="257"/>
        <v>568639.2870263193</v>
      </c>
      <c r="X580" s="34">
        <f>IF($B580="P",VLOOKUP($E580,'[2]Costeo-JUL26'!$B$9:$CQ$307,X$1,0),0)</f>
        <v>902338</v>
      </c>
      <c r="Y580" s="16">
        <f>IF($B580="P",VLOOKUP($E580,'[2]Costeo-JUL26'!$B$9:$CQ$307,Y$1,0),0)*$G580</f>
        <v>66.32841599999999</v>
      </c>
      <c r="Z580" s="36">
        <f>IF($B580="P",VLOOKUP($E580,'[2]Costeo-JUL26'!$B$9:$CQ$307,Z$1,0),0)*$G580</f>
        <v>18753.69633984</v>
      </c>
      <c r="AA580" s="35">
        <f>IF($B580="P",VLOOKUP($E580,'[2]Costeo-JUL26'!$B$9:$CQ$307,AA$1,0),0)</f>
        <v>0.45</v>
      </c>
      <c r="AB580" s="36">
        <f t="shared" si="258"/>
        <v>8439.1633529280007</v>
      </c>
      <c r="AC580" s="36">
        <f t="shared" si="259"/>
        <v>27192.859692768001</v>
      </c>
      <c r="AD580" s="34">
        <f>IF($B580="P",VLOOKUP($E580,'[2]Costeo-JUL26'!$B$9:$CQ$307,AD$1,0),0)</f>
        <v>933139</v>
      </c>
      <c r="AE580" s="16">
        <f>IF($B580="P",VLOOKUP($E580,'[2]Costeo-JUL26'!$B$9:$CQ$307,AE$1,0),0)*$G580</f>
        <v>23928</v>
      </c>
      <c r="AF580" s="36">
        <f>IF($B580="P",VLOOKUP($E580,'[2]Costeo-JUL26'!$B$9:$CQ$307,AF$1,0),0)*$G580</f>
        <v>259344.10656000001</v>
      </c>
      <c r="AG580" s="35">
        <f>IF($B580="P",VLOOKUP($E580,'[2]Costeo-JUL26'!$B$9:$CQ$307,AG$1,0),0)</f>
        <v>6.0000000000000001E-3</v>
      </c>
      <c r="AH580" s="36">
        <f t="shared" si="260"/>
        <v>1556.0646393600002</v>
      </c>
      <c r="AI580" s="36">
        <f t="shared" si="261"/>
        <v>260900.17119936002</v>
      </c>
      <c r="AJ580" s="34">
        <f>IF($B580="P",VLOOKUP($E580,'[2]Costeo-JUL26'!$B$9:$CQ$307,AJ$1,0),0)</f>
        <v>938243</v>
      </c>
      <c r="AK580" s="16">
        <f>IF($B580="P",VLOOKUP($E580,'[2]Costeo-JUL26'!$B$9:$CQ$307,AK$1,0),0)*$G580</f>
        <v>23928</v>
      </c>
      <c r="AL580" s="36">
        <f>IF($B580="P",VLOOKUP($E580,'[2]Costeo-JUL26'!$B$9:$CQ$307,AL$1,0),0)*$G580</f>
        <v>591849.03024000011</v>
      </c>
      <c r="AM580" s="35">
        <f>IF($B580="P",VLOOKUP($E580,'[2]Costeo-JUL26'!$B$9:$CQ$307,AM$1,0),0)</f>
        <v>1.7999999999999999E-2</v>
      </c>
      <c r="AN580" s="36">
        <f t="shared" si="262"/>
        <v>10653.282544320002</v>
      </c>
      <c r="AO580" s="36">
        <f t="shared" si="263"/>
        <v>602502.31278432009</v>
      </c>
      <c r="AP580" s="34">
        <f>IF($B580="P",VLOOKUP($E580,'[2]Costeo-JUL26'!$B$9:$CQ$307,AP$1,0),0)</f>
        <v>0</v>
      </c>
      <c r="AQ580" s="16">
        <f>IF($B580="P",VLOOKUP($E580,'[2]Costeo-JUL26'!$B$9:$CQ$307,AQ$1,0),0)*$G580</f>
        <v>0</v>
      </c>
      <c r="AR580" s="36">
        <f>IF($B580="P",VLOOKUP($E580,'[2]Costeo-JUL26'!$B$9:$CQ$307,AR$1,0),0)*$G580</f>
        <v>0</v>
      </c>
      <c r="AS580" s="35">
        <f>IF($B580="P",VLOOKUP($E580,'[2]Costeo-JUL26'!$B$9:$CQ$307,AS$1,0),0)</f>
        <v>0</v>
      </c>
      <c r="AT580" s="36">
        <f t="shared" si="264"/>
        <v>0</v>
      </c>
      <c r="AU580" s="36">
        <f t="shared" si="265"/>
        <v>0</v>
      </c>
      <c r="AV580" s="34">
        <f>IF($B580="P",VLOOKUP($E580,'[2]Costeo-JUL26'!$B$9:$CQ$307,AV$1,0),0)</f>
        <v>0</v>
      </c>
      <c r="AW580" s="16">
        <f>IF($B580="P",VLOOKUP($E580,'[2]Costeo-JUL26'!$B$9:$CQ$307,AW$1,0),0)*$G580</f>
        <v>0</v>
      </c>
      <c r="AX580" s="36">
        <f>IF($B580="P",VLOOKUP($E580,'[2]Costeo-JUL26'!$B$9:$CQ$307,AX$1,0),0)*$G580</f>
        <v>0</v>
      </c>
      <c r="AY580" s="35">
        <f>IF($B580="P",VLOOKUP($E580,'[2]Costeo-JUL26'!$B$9:$CQ$307,AY$1,0),0)</f>
        <v>0</v>
      </c>
      <c r="AZ580" s="36">
        <f t="shared" si="266"/>
        <v>0</v>
      </c>
      <c r="BA580" s="36">
        <f t="shared" si="267"/>
        <v>0</v>
      </c>
      <c r="BB580" s="34">
        <f>IF($B580="P",VLOOKUP($E580,'[2]Costeo-JUL26'!$B$9:$CQ$307,BB$1,0),0)</f>
        <v>0</v>
      </c>
      <c r="BC580" s="16">
        <f>IF($B580="P",VLOOKUP($E580,'[2]Costeo-JUL26'!$B$9:$CQ$307,BC$1,0),0)*$G580</f>
        <v>0</v>
      </c>
      <c r="BD580" s="36">
        <f>IF($B580="P",VLOOKUP($E580,'[2]Costeo-JUL26'!$B$9:$CQ$307,BD$1,0),0)*$G580</f>
        <v>0</v>
      </c>
      <c r="BE580" s="35">
        <f>IF($B580="P",VLOOKUP($E580,'[2]Costeo-JUL26'!$B$9:$CQ$307,BE$1,0),0)</f>
        <v>0</v>
      </c>
      <c r="BF580" s="36">
        <f t="shared" si="268"/>
        <v>0</v>
      </c>
      <c r="BG580" s="36">
        <f t="shared" si="269"/>
        <v>0</v>
      </c>
      <c r="BH580" s="34">
        <f>IF($B580="P",VLOOKUP($E580,'[2]Costeo-JUL26'!$B$9:$CQ$307,BH$1,0),0)</f>
        <v>0</v>
      </c>
      <c r="BI580" s="16">
        <f>IF($B580="P",VLOOKUP($E580,'[2]Costeo-JUL26'!$B$9:$CQ$307,BI$1,0),0)*$G580</f>
        <v>0</v>
      </c>
      <c r="BJ580" s="36">
        <f>IF($B580="P",VLOOKUP($E580,'[2]Costeo-JUL26'!$B$9:$CQ$307,BJ$1,0),0)*$G580</f>
        <v>0</v>
      </c>
      <c r="BK580" s="35">
        <f>IF(BH580=910319,0,IF($B580="P",VLOOKUP($E580,'[2]Costeo-JUL26'!$B$9:$CQ$307,BK$1,0),0))</f>
        <v>0</v>
      </c>
      <c r="BL580" s="36">
        <f t="shared" si="270"/>
        <v>0</v>
      </c>
      <c r="BM580" s="36">
        <f t="shared" si="271"/>
        <v>0</v>
      </c>
      <c r="BN580" s="34">
        <f>IF($B580="P",VLOOKUP($E580,'[2]Costeo-JUL26'!$B$9:$CQ$307,BN$1,0),0)</f>
        <v>0</v>
      </c>
      <c r="BO580" s="16">
        <f>IF($B580="P",VLOOKUP($E580,'[2]Costeo-JUL26'!$B$9:$CQ$307,BO$1,0),0)*$G580</f>
        <v>0</v>
      </c>
      <c r="BP580" s="36">
        <f>IF($B580="P",VLOOKUP($E580,'[2]Costeo-JUL26'!$B$9:$CQ$307,BP$1,0),0)*$G580</f>
        <v>0</v>
      </c>
      <c r="BQ580" s="35">
        <f>IF($B580="P",VLOOKUP($E580,'[2]Costeo-JUL26'!$B$9:$CQ$307,BQ$1,0),0)</f>
        <v>0</v>
      </c>
      <c r="BR580" s="36">
        <f t="shared" si="272"/>
        <v>0</v>
      </c>
      <c r="BS580" s="36">
        <f t="shared" si="273"/>
        <v>0</v>
      </c>
      <c r="BT580" s="34">
        <f>IF($B580="P",VLOOKUP($E580,'[2]Costeo-JUL26'!$B$9:$CQ$307,BT$1,0),0)</f>
        <v>0</v>
      </c>
      <c r="BU580" s="16">
        <f>IF($B580="P",VLOOKUP($E580,'[2]Costeo-JUL26'!$B$9:$CQ$307,BU$1,0),0)*$G580</f>
        <v>0</v>
      </c>
      <c r="BV580" s="36">
        <f>IF($B580="P",VLOOKUP($E580,'[2]Costeo-JUL26'!$B$9:$CQ$307,BV$1,0),0)*$G580</f>
        <v>0</v>
      </c>
      <c r="BW580" s="35">
        <f>IF($B580="P",VLOOKUP($E580,'[2]Costeo-JUL26'!$B$9:$CQ$307,BW$1,0),0)</f>
        <v>0</v>
      </c>
      <c r="BX580" s="36">
        <f t="shared" si="274"/>
        <v>0</v>
      </c>
      <c r="BY580" s="36">
        <f t="shared" si="275"/>
        <v>0</v>
      </c>
      <c r="BZ580" s="34">
        <f>IF($B580="P",VLOOKUP($E580,'[2]Costeo-JUL26'!$B$9:$CQ$307,BZ$1,0),0)</f>
        <v>0</v>
      </c>
      <c r="CA580" s="16">
        <f>IF($B580="P",VLOOKUP($E580,'[2]Costeo-JUL26'!$B$9:$CQ$307,CA$1,0),0)*$G580</f>
        <v>0</v>
      </c>
      <c r="CB580" s="36">
        <f>IF($B580="P",VLOOKUP($E580,'[2]Costeo-JUL26'!$B$9:$CQ$307,CB$1,0),0)*$G580</f>
        <v>0</v>
      </c>
      <c r="CC580" s="35">
        <f>IF($B580="P",VLOOKUP($E580,'[2]Costeo-JUL26'!$B$9:$CQ$307,CC$1,0),0)</f>
        <v>0</v>
      </c>
      <c r="CD580" s="36">
        <f t="shared" si="276"/>
        <v>0</v>
      </c>
      <c r="CE580" s="36">
        <f t="shared" si="277"/>
        <v>0</v>
      </c>
      <c r="CF580" s="37">
        <f t="shared" si="249"/>
        <v>7690396.0656054802</v>
      </c>
      <c r="CG580" s="36">
        <f>IF($B580="r",VLOOKUP($E580,'[2]Costeo-JUL26'!$B$9:$CQ$307,CG$1,0),0)*$G580</f>
        <v>0</v>
      </c>
      <c r="CH580" s="35">
        <f>VLOOKUP($E580,'[2]TEORICOS (05.26)'!$A$8:$T$251,CH$1,0)</f>
        <v>0</v>
      </c>
      <c r="CI580" s="36">
        <f t="shared" si="278"/>
        <v>0</v>
      </c>
      <c r="CJ580" s="37">
        <f t="shared" si="279"/>
        <v>0</v>
      </c>
      <c r="CM580" s="16">
        <f>SUMIFS('[1]Ajuste Inventario'!$I:$I,'[1]Ajuste Inventario'!$B:$B,E580,'[1]Ajuste Inventario'!$S:$S,D580)*-1</f>
        <v>-4</v>
      </c>
      <c r="CN580" s="36">
        <f t="shared" si="250"/>
        <v>-30854.14670252951</v>
      </c>
      <c r="CP580" t="str">
        <f t="shared" si="251"/>
        <v>610Org.Vtas M.del Plata</v>
      </c>
      <c r="CQ580" s="10">
        <f t="shared" si="252"/>
        <v>7713.5366756323774</v>
      </c>
    </row>
    <row r="581" spans="1:95" x14ac:dyDescent="0.25">
      <c r="A581" s="30">
        <v>46204</v>
      </c>
      <c r="B581" s="31" t="str">
        <f>VLOOKUP($E581,'[2]TEORICOS (05.26)'!$A$8:$T$251,B$1,0)</f>
        <v>R</v>
      </c>
      <c r="C581" s="32" t="str">
        <f>VLOOKUP($E581,'[2]TEORICOS (05.26)'!$A$8:$T$251,C$1,0)</f>
        <v>Sprite</v>
      </c>
      <c r="D581" t="s">
        <v>227</v>
      </c>
      <c r="E581">
        <v>618</v>
      </c>
      <c r="F581" t="s">
        <v>88</v>
      </c>
      <c r="G581" s="16">
        <v>1389.8330000000001</v>
      </c>
      <c r="H581" s="16">
        <v>519.79754200000377</v>
      </c>
      <c r="I581" s="33">
        <v>11214235.26999994</v>
      </c>
      <c r="J581" s="33">
        <v>11016694.329999952</v>
      </c>
      <c r="K581" s="34">
        <f>IF($B581="P",VLOOKUP($E581,'[2]Costeo-JUL26'!$B$9:$CQ$307,K$1,0),0)</f>
        <v>0</v>
      </c>
      <c r="L581" s="35">
        <f>VLOOKUP($E581,'[2]TEORICOS (05.26)'!$A$8:$T$251,L$1,0)</f>
        <v>0.25119999999999998</v>
      </c>
      <c r="M581" s="36">
        <f t="shared" si="253"/>
        <v>0</v>
      </c>
      <c r="N581" s="35">
        <f>IF($B581="P",VLOOKUP($E581,'[2]Costeo-JUL26'!$B$9:$CQ$307,N$1,0),0)</f>
        <v>0</v>
      </c>
      <c r="O581" s="36">
        <f t="shared" si="254"/>
        <v>0</v>
      </c>
      <c r="P581" s="36">
        <f>IF($B581="P",VLOOKUP($E581,'[2]Costeo-JUL26'!$B$9:$CQ$307,P$1,0),0)*H581</f>
        <v>0</v>
      </c>
      <c r="Q581" s="36">
        <f t="shared" si="255"/>
        <v>0</v>
      </c>
      <c r="R581" s="34">
        <f>IF($B581="P",VLOOKUP($E581,'[2]Costeo-JUL26'!$B$9:$CQ$307,R$1,0),0)</f>
        <v>0</v>
      </c>
      <c r="S581" s="16">
        <f>IF($B581="P",VLOOKUP($E581,'[2]Costeo-JUL26'!$B$9:$CQ$307,S$1,0),0)*$G581</f>
        <v>0</v>
      </c>
      <c r="T581" s="36">
        <f>IF($B581="P",VLOOKUP($E581,'[2]Costeo-JUL26'!$B$9:$CQ$307,T$1,0),0)*$G581</f>
        <v>0</v>
      </c>
      <c r="U581" s="35">
        <f>IF($B581="P",VLOOKUP($E581,'[2]Costeo-JUL26'!$B$9:$CQ$307,U$1,0),0)</f>
        <v>0</v>
      </c>
      <c r="V581" s="36">
        <f t="shared" si="256"/>
        <v>0</v>
      </c>
      <c r="W581" s="36">
        <f t="shared" si="257"/>
        <v>0</v>
      </c>
      <c r="X581" s="34">
        <f>IF($B581="P",VLOOKUP($E581,'[2]Costeo-JUL26'!$B$9:$CQ$307,X$1,0),0)</f>
        <v>0</v>
      </c>
      <c r="Y581" s="16">
        <f>IF($B581="P",VLOOKUP($E581,'[2]Costeo-JUL26'!$B$9:$CQ$307,Y$1,0),0)*$G581</f>
        <v>0</v>
      </c>
      <c r="Z581" s="36">
        <f>IF($B581="P",VLOOKUP($E581,'[2]Costeo-JUL26'!$B$9:$CQ$307,Z$1,0),0)*$G581</f>
        <v>0</v>
      </c>
      <c r="AA581" s="35">
        <f>IF($B581="P",VLOOKUP($E581,'[2]Costeo-JUL26'!$B$9:$CQ$307,AA$1,0),0)</f>
        <v>0</v>
      </c>
      <c r="AB581" s="36">
        <f t="shared" si="258"/>
        <v>0</v>
      </c>
      <c r="AC581" s="36">
        <f t="shared" si="259"/>
        <v>0</v>
      </c>
      <c r="AD581" s="34">
        <f>IF($B581="P",VLOOKUP($E581,'[2]Costeo-JUL26'!$B$9:$CQ$307,AD$1,0),0)</f>
        <v>0</v>
      </c>
      <c r="AE581" s="16">
        <f>IF($B581="P",VLOOKUP($E581,'[2]Costeo-JUL26'!$B$9:$CQ$307,AE$1,0),0)*$G581</f>
        <v>0</v>
      </c>
      <c r="AF581" s="36">
        <f>IF($B581="P",VLOOKUP($E581,'[2]Costeo-JUL26'!$B$9:$CQ$307,AF$1,0),0)*$G581</f>
        <v>0</v>
      </c>
      <c r="AG581" s="35">
        <f>IF($B581="P",VLOOKUP($E581,'[2]Costeo-JUL26'!$B$9:$CQ$307,AG$1,0),0)</f>
        <v>0</v>
      </c>
      <c r="AH581" s="36">
        <f t="shared" si="260"/>
        <v>0</v>
      </c>
      <c r="AI581" s="36">
        <f t="shared" si="261"/>
        <v>0</v>
      </c>
      <c r="AJ581" s="34">
        <f>IF($B581="P",VLOOKUP($E581,'[2]Costeo-JUL26'!$B$9:$CQ$307,AJ$1,0),0)</f>
        <v>0</v>
      </c>
      <c r="AK581" s="16">
        <f>IF($B581="P",VLOOKUP($E581,'[2]Costeo-JUL26'!$B$9:$CQ$307,AK$1,0),0)*$G581</f>
        <v>0</v>
      </c>
      <c r="AL581" s="36">
        <f>IF($B581="P",VLOOKUP($E581,'[2]Costeo-JUL26'!$B$9:$CQ$307,AL$1,0),0)*$G581</f>
        <v>0</v>
      </c>
      <c r="AM581" s="35">
        <f>IF($B581="P",VLOOKUP($E581,'[2]Costeo-JUL26'!$B$9:$CQ$307,AM$1,0),0)</f>
        <v>0</v>
      </c>
      <c r="AN581" s="36">
        <f t="shared" si="262"/>
        <v>0</v>
      </c>
      <c r="AO581" s="36">
        <f t="shared" si="263"/>
        <v>0</v>
      </c>
      <c r="AP581" s="34">
        <f>IF($B581="P",VLOOKUP($E581,'[2]Costeo-JUL26'!$B$9:$CQ$307,AP$1,0),0)</f>
        <v>0</v>
      </c>
      <c r="AQ581" s="16">
        <f>IF($B581="P",VLOOKUP($E581,'[2]Costeo-JUL26'!$B$9:$CQ$307,AQ$1,0),0)*$G581</f>
        <v>0</v>
      </c>
      <c r="AR581" s="36">
        <f>IF($B581="P",VLOOKUP($E581,'[2]Costeo-JUL26'!$B$9:$CQ$307,AR$1,0),0)*$G581</f>
        <v>0</v>
      </c>
      <c r="AS581" s="35">
        <f>IF($B581="P",VLOOKUP($E581,'[2]Costeo-JUL26'!$B$9:$CQ$307,AS$1,0),0)</f>
        <v>0</v>
      </c>
      <c r="AT581" s="36">
        <f t="shared" si="264"/>
        <v>0</v>
      </c>
      <c r="AU581" s="36">
        <f t="shared" si="265"/>
        <v>0</v>
      </c>
      <c r="AV581" s="34">
        <f>IF($B581="P",VLOOKUP($E581,'[2]Costeo-JUL26'!$B$9:$CQ$307,AV$1,0),0)</f>
        <v>0</v>
      </c>
      <c r="AW581" s="16">
        <f>IF($B581="P",VLOOKUP($E581,'[2]Costeo-JUL26'!$B$9:$CQ$307,AW$1,0),0)*$G581</f>
        <v>0</v>
      </c>
      <c r="AX581" s="36">
        <f>IF($B581="P",VLOOKUP($E581,'[2]Costeo-JUL26'!$B$9:$CQ$307,AX$1,0),0)*$G581</f>
        <v>0</v>
      </c>
      <c r="AY581" s="35">
        <f>IF($B581="P",VLOOKUP($E581,'[2]Costeo-JUL26'!$B$9:$CQ$307,AY$1,0),0)</f>
        <v>0</v>
      </c>
      <c r="AZ581" s="36">
        <f t="shared" si="266"/>
        <v>0</v>
      </c>
      <c r="BA581" s="36">
        <f t="shared" si="267"/>
        <v>0</v>
      </c>
      <c r="BB581" s="34">
        <f>IF($B581="P",VLOOKUP($E581,'[2]Costeo-JUL26'!$B$9:$CQ$307,BB$1,0),0)</f>
        <v>0</v>
      </c>
      <c r="BC581" s="16">
        <f>IF($B581="P",VLOOKUP($E581,'[2]Costeo-JUL26'!$B$9:$CQ$307,BC$1,0),0)*$G581</f>
        <v>0</v>
      </c>
      <c r="BD581" s="36">
        <f>IF($B581="P",VLOOKUP($E581,'[2]Costeo-JUL26'!$B$9:$CQ$307,BD$1,0),0)*$G581</f>
        <v>0</v>
      </c>
      <c r="BE581" s="35">
        <f>IF($B581="P",VLOOKUP($E581,'[2]Costeo-JUL26'!$B$9:$CQ$307,BE$1,0),0)</f>
        <v>0</v>
      </c>
      <c r="BF581" s="36">
        <f t="shared" si="268"/>
        <v>0</v>
      </c>
      <c r="BG581" s="36">
        <f t="shared" si="269"/>
        <v>0</v>
      </c>
      <c r="BH581" s="34">
        <f>IF($B581="P",VLOOKUP($E581,'[2]Costeo-JUL26'!$B$9:$CQ$307,BH$1,0),0)</f>
        <v>0</v>
      </c>
      <c r="BI581" s="16">
        <f>IF($B581="P",VLOOKUP($E581,'[2]Costeo-JUL26'!$B$9:$CQ$307,BI$1,0),0)*$G581</f>
        <v>0</v>
      </c>
      <c r="BJ581" s="36">
        <f>IF($B581="P",VLOOKUP($E581,'[2]Costeo-JUL26'!$B$9:$CQ$307,BJ$1,0),0)*$G581</f>
        <v>0</v>
      </c>
      <c r="BK581" s="35">
        <f>IF(BH581=910319,0,IF($B581="P",VLOOKUP($E581,'[2]Costeo-JUL26'!$B$9:$CQ$307,BK$1,0),0))</f>
        <v>0</v>
      </c>
      <c r="BL581" s="36">
        <f t="shared" si="270"/>
        <v>0</v>
      </c>
      <c r="BM581" s="36">
        <f t="shared" si="271"/>
        <v>0</v>
      </c>
      <c r="BN581" s="34">
        <f>IF($B581="P",VLOOKUP($E581,'[2]Costeo-JUL26'!$B$9:$CQ$307,BN$1,0),0)</f>
        <v>0</v>
      </c>
      <c r="BO581" s="16">
        <f>IF($B581="P",VLOOKUP($E581,'[2]Costeo-JUL26'!$B$9:$CQ$307,BO$1,0),0)*$G581</f>
        <v>0</v>
      </c>
      <c r="BP581" s="36">
        <f>IF($B581="P",VLOOKUP($E581,'[2]Costeo-JUL26'!$B$9:$CQ$307,BP$1,0),0)*$G581</f>
        <v>0</v>
      </c>
      <c r="BQ581" s="35">
        <f>IF($B581="P",VLOOKUP($E581,'[2]Costeo-JUL26'!$B$9:$CQ$307,BQ$1,0),0)</f>
        <v>0</v>
      </c>
      <c r="BR581" s="36">
        <f t="shared" si="272"/>
        <v>0</v>
      </c>
      <c r="BS581" s="36">
        <f t="shared" si="273"/>
        <v>0</v>
      </c>
      <c r="BT581" s="34">
        <f>IF($B581="P",VLOOKUP($E581,'[2]Costeo-JUL26'!$B$9:$CQ$307,BT$1,0),0)</f>
        <v>0</v>
      </c>
      <c r="BU581" s="16">
        <f>IF($B581="P",VLOOKUP($E581,'[2]Costeo-JUL26'!$B$9:$CQ$307,BU$1,0),0)*$G581</f>
        <v>0</v>
      </c>
      <c r="BV581" s="36">
        <f>IF($B581="P",VLOOKUP($E581,'[2]Costeo-JUL26'!$B$9:$CQ$307,BV$1,0),0)*$G581</f>
        <v>0</v>
      </c>
      <c r="BW581" s="35">
        <f>IF($B581="P",VLOOKUP($E581,'[2]Costeo-JUL26'!$B$9:$CQ$307,BW$1,0),0)</f>
        <v>0</v>
      </c>
      <c r="BX581" s="36">
        <f t="shared" si="274"/>
        <v>0</v>
      </c>
      <c r="BY581" s="36">
        <f t="shared" si="275"/>
        <v>0</v>
      </c>
      <c r="BZ581" s="34">
        <f>IF($B581="P",VLOOKUP($E581,'[2]Costeo-JUL26'!$B$9:$CQ$307,BZ$1,0),0)</f>
        <v>0</v>
      </c>
      <c r="CA581" s="16">
        <f>IF($B581="P",VLOOKUP($E581,'[2]Costeo-JUL26'!$B$9:$CQ$307,CA$1,0),0)*$G581</f>
        <v>0</v>
      </c>
      <c r="CB581" s="36">
        <f>IF($B581="P",VLOOKUP($E581,'[2]Costeo-JUL26'!$B$9:$CQ$307,CB$1,0),0)*$G581</f>
        <v>0</v>
      </c>
      <c r="CC581" s="35">
        <f>IF($B581="P",VLOOKUP($E581,'[2]Costeo-JUL26'!$B$9:$CQ$307,CC$1,0),0)</f>
        <v>0</v>
      </c>
      <c r="CD581" s="36">
        <f t="shared" si="276"/>
        <v>0</v>
      </c>
      <c r="CE581" s="36">
        <f t="shared" si="277"/>
        <v>0</v>
      </c>
      <c r="CF581" s="37">
        <f t="shared" si="249"/>
        <v>0</v>
      </c>
      <c r="CG581" s="36">
        <f>IF($B581="r",VLOOKUP($E581,'[2]Costeo-JUL26'!$B$9:$CQ$307,CG$1,0),0)*$G581</f>
        <v>2525938.0875200001</v>
      </c>
      <c r="CH581" s="35">
        <f>VLOOKUP($E581,'[2]TEORICOS (05.26)'!$A$8:$T$251,CH$1,0)</f>
        <v>0.1</v>
      </c>
      <c r="CI581" s="36">
        <f t="shared" si="278"/>
        <v>2514799.806943988</v>
      </c>
      <c r="CJ581" s="37">
        <f t="shared" si="279"/>
        <v>5040737.894463988</v>
      </c>
      <c r="CM581" s="16">
        <f>SUMIFS('[1]Ajuste Inventario'!$I:$I,'[1]Ajuste Inventario'!$B:$B,E581,'[1]Ajuste Inventario'!$S:$S,D581)*-1</f>
        <v>26.336000000000006</v>
      </c>
      <c r="CN581" s="36">
        <f t="shared" si="250"/>
        <v>95517.139964732181</v>
      </c>
      <c r="CP581" t="str">
        <f t="shared" si="251"/>
        <v>618Org.Vtas M.del Plata</v>
      </c>
      <c r="CQ581" s="10">
        <f t="shared" si="252"/>
        <v>3626.8658856596353</v>
      </c>
    </row>
    <row r="582" spans="1:95" x14ac:dyDescent="0.25">
      <c r="A582" s="30">
        <v>46204</v>
      </c>
      <c r="B582" s="31" t="str">
        <f>VLOOKUP($E582,'[2]TEORICOS (05.26)'!$A$8:$T$251,B$1,0)</f>
        <v>P</v>
      </c>
      <c r="C582" s="32" t="str">
        <f>VLOOKUP($E582,'[2]TEORICOS (05.26)'!$A$8:$T$251,C$1,0)</f>
        <v>Sprite</v>
      </c>
      <c r="D582" t="s">
        <v>227</v>
      </c>
      <c r="E582">
        <v>627</v>
      </c>
      <c r="F582" t="s">
        <v>89</v>
      </c>
      <c r="G582" s="16">
        <v>5011.6679999999997</v>
      </c>
      <c r="H582" s="16">
        <v>5297.3330759997589</v>
      </c>
      <c r="I582" s="33">
        <v>74012825.879999086</v>
      </c>
      <c r="J582" s="33">
        <v>68658424.639999107</v>
      </c>
      <c r="K582" s="34">
        <f>IF($B582="P",VLOOKUP($E582,'[2]Costeo-JUL26'!$B$9:$CQ$307,K$1,0),0)</f>
        <v>933147</v>
      </c>
      <c r="L582" s="35">
        <f>VLOOKUP($E582,'[2]TEORICOS (05.26)'!$A$8:$T$251,L$1,0)</f>
        <v>0.25119999999999998</v>
      </c>
      <c r="M582" s="36">
        <f t="shared" si="253"/>
        <v>17246996.269567773</v>
      </c>
      <c r="N582" s="35">
        <f>IF($B582="P",VLOOKUP($E582,'[2]Costeo-JUL26'!$B$9:$CQ$307,N$1,0),0)</f>
        <v>5.0000000000000001E-3</v>
      </c>
      <c r="O582" s="36">
        <f t="shared" si="254"/>
        <v>86234.981347838868</v>
      </c>
      <c r="P582" s="36">
        <f>IF($B582="P",VLOOKUP($E582,'[2]Costeo-JUL26'!$B$9:$CQ$307,P$1,0),0)*H582</f>
        <v>0</v>
      </c>
      <c r="Q582" s="36">
        <f t="shared" si="255"/>
        <v>17333231.250915613</v>
      </c>
      <c r="R582" s="34">
        <f>IF($B582="P",VLOOKUP($E582,'[2]Costeo-JUL26'!$B$9:$CQ$307,R$1,0),0)</f>
        <v>902332</v>
      </c>
      <c r="S582" s="16">
        <f>IF($B582="P",VLOOKUP($E582,'[2]Costeo-JUL26'!$B$9:$CQ$307,S$1,0),0)*$G582</f>
        <v>2883.7137671999999</v>
      </c>
      <c r="T582" s="36">
        <f>IF($B582="P",VLOOKUP($E582,'[2]Costeo-JUL26'!$B$9:$CQ$307,T$1,0),0)*$G582</f>
        <v>2011545.7691389576</v>
      </c>
      <c r="U582" s="35">
        <f>IF($B582="P",VLOOKUP($E582,'[2]Costeo-JUL26'!$B$9:$CQ$307,U$1,0),0)</f>
        <v>1.4999999999999999E-2</v>
      </c>
      <c r="V582" s="36">
        <f t="shared" si="256"/>
        <v>30173.186537084362</v>
      </c>
      <c r="W582" s="36">
        <f t="shared" si="257"/>
        <v>2041718.955676042</v>
      </c>
      <c r="X582" s="34">
        <f>IF($B582="P",VLOOKUP($E582,'[2]Costeo-JUL26'!$B$9:$CQ$307,X$1,0),0)</f>
        <v>902338</v>
      </c>
      <c r="Y582" s="16">
        <f>IF($B582="P",VLOOKUP($E582,'[2]Costeo-JUL26'!$B$9:$CQ$307,Y$1,0),0)*$G582</f>
        <v>261.969909696</v>
      </c>
      <c r="Z582" s="36">
        <f>IF($B582="P",VLOOKUP($E582,'[2]Costeo-JUL26'!$B$9:$CQ$307,Z$1,0),0)*$G582</f>
        <v>74069.372267447034</v>
      </c>
      <c r="AA582" s="35">
        <f>IF($B582="P",VLOOKUP($E582,'[2]Costeo-JUL26'!$B$9:$CQ$307,AA$1,0),0)</f>
        <v>0.45</v>
      </c>
      <c r="AB582" s="36">
        <f t="shared" si="258"/>
        <v>33331.217520351165</v>
      </c>
      <c r="AC582" s="36">
        <f t="shared" si="259"/>
        <v>107400.58978779821</v>
      </c>
      <c r="AD582" s="34">
        <f>IF($B582="P",VLOOKUP($E582,'[2]Costeo-JUL26'!$B$9:$CQ$307,AD$1,0),0)</f>
        <v>901767</v>
      </c>
      <c r="AE582" s="16">
        <f>IF($B582="P",VLOOKUP($E582,'[2]Costeo-JUL26'!$B$9:$CQ$307,AE$1,0),0)*$G582</f>
        <v>60140.015999999996</v>
      </c>
      <c r="AF582" s="36">
        <f>IF($B582="P",VLOOKUP($E582,'[2]Costeo-JUL26'!$B$9:$CQ$307,AF$1,0),0)*$G582</f>
        <v>922980.85355520004</v>
      </c>
      <c r="AG582" s="35">
        <f>IF($B582="P",VLOOKUP($E582,'[2]Costeo-JUL26'!$B$9:$CQ$307,AG$1,0),0)</f>
        <v>6.0000000000000001E-3</v>
      </c>
      <c r="AH582" s="36">
        <f t="shared" si="260"/>
        <v>5537.8851213312</v>
      </c>
      <c r="AI582" s="36">
        <f t="shared" si="261"/>
        <v>928518.73867653124</v>
      </c>
      <c r="AJ582" s="34">
        <f>IF($B582="P",VLOOKUP($E582,'[2]Costeo-JUL26'!$B$9:$CQ$307,AJ$1,0),0)</f>
        <v>912948</v>
      </c>
      <c r="AK582" s="16">
        <f>IF($B582="P",VLOOKUP($E582,'[2]Costeo-JUL26'!$B$9:$CQ$307,AK$1,0),0)*$G582</f>
        <v>60140.015999999996</v>
      </c>
      <c r="AL582" s="36">
        <f>IF($B582="P",VLOOKUP($E582,'[2]Costeo-JUL26'!$B$9:$CQ$307,AL$1,0),0)*$G582</f>
        <v>272425.25147759996</v>
      </c>
      <c r="AM582" s="35">
        <f>IF($B582="P",VLOOKUP($E582,'[2]Costeo-JUL26'!$B$9:$CQ$307,AM$1,0),0)</f>
        <v>1.7999999999999999E-2</v>
      </c>
      <c r="AN582" s="36">
        <f t="shared" si="262"/>
        <v>4903.6545265967989</v>
      </c>
      <c r="AO582" s="36">
        <f t="shared" si="263"/>
        <v>277328.90600419673</v>
      </c>
      <c r="AP582" s="34">
        <f>IF($B582="P",VLOOKUP($E582,'[2]Costeo-JUL26'!$B$9:$CQ$307,AP$1,0),0)</f>
        <v>901189</v>
      </c>
      <c r="AQ582" s="16">
        <f>IF($B582="P",VLOOKUP($E582,'[2]Costeo-JUL26'!$B$9:$CQ$307,AQ$1,0),0)*$G582</f>
        <v>60140.015999999996</v>
      </c>
      <c r="AR582" s="36">
        <f>IF($B582="P",VLOOKUP($E582,'[2]Costeo-JUL26'!$B$9:$CQ$307,AR$1,0),0)*$G582</f>
        <v>4611789.0150306439</v>
      </c>
      <c r="AS582" s="35">
        <f>IF($B582="P",VLOOKUP($E582,'[2]Costeo-JUL26'!$B$9:$CQ$307,AS$1,0),0)</f>
        <v>0.02</v>
      </c>
      <c r="AT582" s="36">
        <f t="shared" si="264"/>
        <v>92235.780300612882</v>
      </c>
      <c r="AU582" s="36">
        <f t="shared" si="265"/>
        <v>4704024.7953312565</v>
      </c>
      <c r="AV582" s="34">
        <f>IF($B582="P",VLOOKUP($E582,'[2]Costeo-JUL26'!$B$9:$CQ$307,AV$1,0),0)</f>
        <v>932317</v>
      </c>
      <c r="AW582" s="16">
        <f>IF($B582="P",VLOOKUP($E582,'[2]Costeo-JUL26'!$B$9:$CQ$307,AW$1,0),0)*$G582</f>
        <v>99.732193199999998</v>
      </c>
      <c r="AX582" s="36">
        <f>IF($B582="P",VLOOKUP($E582,'[2]Costeo-JUL26'!$B$9:$CQ$307,AX$1,0),0)*$G582</f>
        <v>428629.01993496</v>
      </c>
      <c r="AY582" s="35">
        <f>IF($B582="P",VLOOKUP($E582,'[2]Costeo-JUL26'!$B$9:$CQ$307,AY$1,0),0)</f>
        <v>0.03</v>
      </c>
      <c r="AZ582" s="36">
        <f t="shared" si="266"/>
        <v>12858.870598048799</v>
      </c>
      <c r="BA582" s="36">
        <f t="shared" si="267"/>
        <v>441487.89053300879</v>
      </c>
      <c r="BB582" s="34">
        <f>IF($B582="P",VLOOKUP($E582,'[2]Costeo-JUL26'!$B$9:$CQ$307,BB$1,0),0)</f>
        <v>902311</v>
      </c>
      <c r="BC582" s="16">
        <f>IF($B582="P",VLOOKUP($E582,'[2]Costeo-JUL26'!$B$9:$CQ$307,BC$1,0),0)*$G582</f>
        <v>13.9213</v>
      </c>
      <c r="BD582" s="36">
        <f>IF($B582="P",VLOOKUP($E582,'[2]Costeo-JUL26'!$B$9:$CQ$307,BD$1,0),0)*$G582</f>
        <v>54594.396538500005</v>
      </c>
      <c r="BE582" s="35">
        <f>IF($B582="P",VLOOKUP($E582,'[2]Costeo-JUL26'!$B$9:$CQ$307,BE$1,0),0)</f>
        <v>0.03</v>
      </c>
      <c r="BF582" s="36">
        <f t="shared" si="268"/>
        <v>1637.8318961550001</v>
      </c>
      <c r="BG582" s="36">
        <f t="shared" si="269"/>
        <v>56232.228434655008</v>
      </c>
      <c r="BH582" s="34">
        <f>IF($B582="P",VLOOKUP($E582,'[2]Costeo-JUL26'!$B$9:$CQ$307,BH$1,0),0)</f>
        <v>933089</v>
      </c>
      <c r="BI582" s="16">
        <f>IF($B582="P",VLOOKUP($E582,'[2]Costeo-JUL26'!$B$9:$CQ$307,BI$1,0),0)*$G582</f>
        <v>174.01624999999999</v>
      </c>
      <c r="BJ582" s="36">
        <f>IF($B582="P",VLOOKUP($E582,'[2]Costeo-JUL26'!$B$9:$CQ$307,BJ$1,0),0)*$G582</f>
        <v>129585.12350722996</v>
      </c>
      <c r="BK582" s="35">
        <f>IF(BH582=910319,0,IF($B582="P",VLOOKUP($E582,'[2]Costeo-JUL26'!$B$9:$CQ$307,BK$1,0),0))</f>
        <v>0.02</v>
      </c>
      <c r="BL582" s="36">
        <f t="shared" si="270"/>
        <v>2591.7024701445994</v>
      </c>
      <c r="BM582" s="36">
        <f t="shared" si="271"/>
        <v>132176.82597737457</v>
      </c>
      <c r="BN582" s="34">
        <f>IF($B582="P",VLOOKUP($E582,'[2]Costeo-JUL26'!$B$9:$CQ$307,BN$1,0),0)</f>
        <v>0</v>
      </c>
      <c r="BO582" s="16">
        <f>IF($B582="P",VLOOKUP($E582,'[2]Costeo-JUL26'!$B$9:$CQ$307,BO$1,0),0)*$G582</f>
        <v>0</v>
      </c>
      <c r="BP582" s="36">
        <f>IF($B582="P",VLOOKUP($E582,'[2]Costeo-JUL26'!$B$9:$CQ$307,BP$1,0),0)*$G582</f>
        <v>0</v>
      </c>
      <c r="BQ582" s="35">
        <f>IF($B582="P",VLOOKUP($E582,'[2]Costeo-JUL26'!$B$9:$CQ$307,BQ$1,0),0)</f>
        <v>0</v>
      </c>
      <c r="BR582" s="36">
        <f t="shared" si="272"/>
        <v>0</v>
      </c>
      <c r="BS582" s="36">
        <f t="shared" si="273"/>
        <v>0</v>
      </c>
      <c r="BT582" s="34">
        <f>IF($B582="P",VLOOKUP($E582,'[2]Costeo-JUL26'!$B$9:$CQ$307,BT$1,0),0)</f>
        <v>0</v>
      </c>
      <c r="BU582" s="16">
        <f>IF($B582="P",VLOOKUP($E582,'[2]Costeo-JUL26'!$B$9:$CQ$307,BU$1,0),0)*$G582</f>
        <v>0</v>
      </c>
      <c r="BV582" s="36">
        <f>IF($B582="P",VLOOKUP($E582,'[2]Costeo-JUL26'!$B$9:$CQ$307,BV$1,0),0)*$G582</f>
        <v>0</v>
      </c>
      <c r="BW582" s="35">
        <f>IF($B582="P",VLOOKUP($E582,'[2]Costeo-JUL26'!$B$9:$CQ$307,BW$1,0),0)</f>
        <v>0</v>
      </c>
      <c r="BX582" s="36">
        <f t="shared" si="274"/>
        <v>0</v>
      </c>
      <c r="BY582" s="36">
        <f t="shared" si="275"/>
        <v>0</v>
      </c>
      <c r="BZ582" s="34">
        <f>IF($B582="P",VLOOKUP($E582,'[2]Costeo-JUL26'!$B$9:$CQ$307,BZ$1,0),0)</f>
        <v>0</v>
      </c>
      <c r="CA582" s="16">
        <f>IF($B582="P",VLOOKUP($E582,'[2]Costeo-JUL26'!$B$9:$CQ$307,CA$1,0),0)*$G582</f>
        <v>0</v>
      </c>
      <c r="CB582" s="36">
        <f>IF($B582="P",VLOOKUP($E582,'[2]Costeo-JUL26'!$B$9:$CQ$307,CB$1,0),0)*$G582</f>
        <v>0</v>
      </c>
      <c r="CC582" s="35">
        <f>IF($B582="P",VLOOKUP($E582,'[2]Costeo-JUL26'!$B$9:$CQ$307,CC$1,0),0)</f>
        <v>0</v>
      </c>
      <c r="CD582" s="36">
        <f t="shared" si="276"/>
        <v>0</v>
      </c>
      <c r="CE582" s="36">
        <f t="shared" si="277"/>
        <v>0</v>
      </c>
      <c r="CF582" s="37">
        <f t="shared" si="249"/>
        <v>26022120.181336477</v>
      </c>
      <c r="CG582" s="36">
        <f>IF($B582="r",VLOOKUP($E582,'[2]Costeo-JUL26'!$B$9:$CQ$307,CG$1,0),0)*$G582</f>
        <v>0</v>
      </c>
      <c r="CH582" s="35">
        <f>VLOOKUP($E582,'[2]TEORICOS (05.26)'!$A$8:$T$251,CH$1,0)</f>
        <v>0</v>
      </c>
      <c r="CI582" s="36">
        <f t="shared" si="278"/>
        <v>0</v>
      </c>
      <c r="CJ582" s="37">
        <f t="shared" si="279"/>
        <v>0</v>
      </c>
      <c r="CM582" s="16">
        <f>SUMIFS('[1]Ajuste Inventario'!$I:$I,'[1]Ajuste Inventario'!$B:$B,E582,'[1]Ajuste Inventario'!$S:$S,D582)*-1</f>
        <v>63.578999999999994</v>
      </c>
      <c r="CN582" s="36">
        <f t="shared" si="250"/>
        <v>330121.70379386499</v>
      </c>
      <c r="CP582" t="str">
        <f t="shared" si="251"/>
        <v>627Org.Vtas M.del Plata</v>
      </c>
      <c r="CQ582" s="10">
        <f t="shared" si="252"/>
        <v>5192.3072680266287</v>
      </c>
    </row>
    <row r="583" spans="1:95" x14ac:dyDescent="0.25">
      <c r="A583" s="30">
        <v>46204</v>
      </c>
      <c r="B583" s="31" t="str">
        <f>VLOOKUP($E583,'[2]TEORICOS (05.26)'!$A$8:$T$251,B$1,0)</f>
        <v>P</v>
      </c>
      <c r="C583" s="32" t="str">
        <f>VLOOKUP($E583,'[2]TEORICOS (05.26)'!$A$8:$T$251,C$1,0)</f>
        <v>Sprite</v>
      </c>
      <c r="D583" t="s">
        <v>227</v>
      </c>
      <c r="E583">
        <v>640</v>
      </c>
      <c r="F583" t="s">
        <v>91</v>
      </c>
      <c r="G583" s="16">
        <v>9086.375</v>
      </c>
      <c r="H583" s="16">
        <v>19199.51037499923</v>
      </c>
      <c r="I583" s="33">
        <v>173684167.39000878</v>
      </c>
      <c r="J583" s="33">
        <v>170250464.7600069</v>
      </c>
      <c r="K583" s="34">
        <f>IF($B583="P",VLOOKUP($E583,'[2]Costeo-JUL26'!$B$9:$CQ$307,K$1,0),0)</f>
        <v>933147</v>
      </c>
      <c r="L583" s="35">
        <f>VLOOKUP($E583,'[2]TEORICOS (05.26)'!$A$8:$T$251,L$1,0)</f>
        <v>0.25119999999999998</v>
      </c>
      <c r="M583" s="36">
        <f t="shared" si="253"/>
        <v>42766916.74771373</v>
      </c>
      <c r="N583" s="35">
        <f>IF($B583="P",VLOOKUP($E583,'[2]Costeo-JUL26'!$B$9:$CQ$307,N$1,0),0)</f>
        <v>5.0000000000000001E-3</v>
      </c>
      <c r="O583" s="36">
        <f t="shared" si="254"/>
        <v>213834.58373856865</v>
      </c>
      <c r="P583" s="36">
        <f>IF($B583="P",VLOOKUP($E583,'[2]Costeo-JUL26'!$B$9:$CQ$307,P$1,0),0)*H583</f>
        <v>0</v>
      </c>
      <c r="Q583" s="36">
        <f t="shared" si="255"/>
        <v>42980751.331452295</v>
      </c>
      <c r="R583" s="34">
        <f>IF($B583="P",VLOOKUP($E583,'[2]Costeo-JUL26'!$B$9:$CQ$307,R$1,0),0)</f>
        <v>902332</v>
      </c>
      <c r="S583" s="16">
        <f>IF($B583="P",VLOOKUP($E583,'[2]Costeo-JUL26'!$B$9:$CQ$307,S$1,0),0)*$G583</f>
        <v>10456.600350000001</v>
      </c>
      <c r="T583" s="36">
        <f>IF($B583="P",VLOOKUP($E583,'[2]Costeo-JUL26'!$B$9:$CQ$307,T$1,0),0)*$G583</f>
        <v>7294042.2981171124</v>
      </c>
      <c r="U583" s="35">
        <f>IF($B583="P",VLOOKUP($E583,'[2]Costeo-JUL26'!$B$9:$CQ$307,U$1,0),0)</f>
        <v>1.4999999999999999E-2</v>
      </c>
      <c r="V583" s="36">
        <f t="shared" si="256"/>
        <v>109410.63447175668</v>
      </c>
      <c r="W583" s="36">
        <f t="shared" si="257"/>
        <v>7403452.9325888688</v>
      </c>
      <c r="X583" s="34">
        <f>IF($B583="P",VLOOKUP($E583,'[2]Costeo-JUL26'!$B$9:$CQ$307,X$1,0),0)</f>
        <v>902338</v>
      </c>
      <c r="Y583" s="16">
        <f>IF($B583="P",VLOOKUP($E583,'[2]Costeo-JUL26'!$B$9:$CQ$307,Y$1,0),0)*$G583</f>
        <v>949.92598799999996</v>
      </c>
      <c r="Z583" s="36">
        <f>IF($B583="P",VLOOKUP($E583,'[2]Costeo-JUL26'!$B$9:$CQ$307,Z$1,0),0)*$G583</f>
        <v>268582.07384711999</v>
      </c>
      <c r="AA583" s="35">
        <f>IF($B583="P",VLOOKUP($E583,'[2]Costeo-JUL26'!$B$9:$CQ$307,AA$1,0),0)</f>
        <v>0.45</v>
      </c>
      <c r="AB583" s="36">
        <f t="shared" si="258"/>
        <v>120861.93323120399</v>
      </c>
      <c r="AC583" s="36">
        <f t="shared" si="259"/>
        <v>389444.00707832398</v>
      </c>
      <c r="AD583" s="34">
        <f>IF($B583="P",VLOOKUP($E583,'[2]Costeo-JUL26'!$B$9:$CQ$307,AD$1,0),0)</f>
        <v>901767</v>
      </c>
      <c r="AE583" s="16">
        <f>IF($B583="P",VLOOKUP($E583,'[2]Costeo-JUL26'!$B$9:$CQ$307,AE$1,0),0)*$G583</f>
        <v>72691</v>
      </c>
      <c r="AF583" s="36">
        <f>IF($B583="P",VLOOKUP($E583,'[2]Costeo-JUL26'!$B$9:$CQ$307,AF$1,0),0)*$G583</f>
        <v>1115603.3152000001</v>
      </c>
      <c r="AG583" s="35">
        <f>IF($B583="P",VLOOKUP($E583,'[2]Costeo-JUL26'!$B$9:$CQ$307,AG$1,0),0)</f>
        <v>6.0000000000000001E-3</v>
      </c>
      <c r="AH583" s="36">
        <f t="shared" si="260"/>
        <v>6693.6198912000009</v>
      </c>
      <c r="AI583" s="36">
        <f t="shared" si="261"/>
        <v>1122296.9350912001</v>
      </c>
      <c r="AJ583" s="34">
        <f>IF($B583="P",VLOOKUP($E583,'[2]Costeo-JUL26'!$B$9:$CQ$307,AJ$1,0),0)</f>
        <v>910882</v>
      </c>
      <c r="AK583" s="16">
        <f>IF($B583="P",VLOOKUP($E583,'[2]Costeo-JUL26'!$B$9:$CQ$307,AK$1,0),0)*$G583</f>
        <v>72691</v>
      </c>
      <c r="AL583" s="36">
        <f>IF($B583="P",VLOOKUP($E583,'[2]Costeo-JUL26'!$B$9:$CQ$307,AL$1,0),0)*$G583</f>
        <v>705288.06205000007</v>
      </c>
      <c r="AM583" s="35">
        <f>IF($B583="P",VLOOKUP($E583,'[2]Costeo-JUL26'!$B$9:$CQ$307,AM$1,0),0)</f>
        <v>1.7999999999999999E-2</v>
      </c>
      <c r="AN583" s="36">
        <f t="shared" si="262"/>
        <v>12695.1851169</v>
      </c>
      <c r="AO583" s="36">
        <f t="shared" si="263"/>
        <v>717983.24716690008</v>
      </c>
      <c r="AP583" s="34">
        <f>IF($B583="P",VLOOKUP($E583,'[2]Costeo-JUL26'!$B$9:$CQ$307,AP$1,0),0)</f>
        <v>913486</v>
      </c>
      <c r="AQ583" s="16">
        <f>IF($B583="P",VLOOKUP($E583,'[2]Costeo-JUL26'!$B$9:$CQ$307,AQ$1,0),0)*$G583</f>
        <v>72691</v>
      </c>
      <c r="AR583" s="36">
        <f>IF($B583="P",VLOOKUP($E583,'[2]Costeo-JUL26'!$B$9:$CQ$307,AR$1,0),0)*$G583</f>
        <v>8972715.6892825514</v>
      </c>
      <c r="AS583" s="35">
        <f>IF($B583="P",VLOOKUP($E583,'[2]Costeo-JUL26'!$B$9:$CQ$307,AS$1,0),0)</f>
        <v>0.02</v>
      </c>
      <c r="AT583" s="36">
        <f t="shared" si="264"/>
        <v>179454.31378565103</v>
      </c>
      <c r="AU583" s="36">
        <f t="shared" si="265"/>
        <v>9152170.0030682031</v>
      </c>
      <c r="AV583" s="34">
        <f>IF($B583="P",VLOOKUP($E583,'[2]Costeo-JUL26'!$B$9:$CQ$307,AV$1,0),0)</f>
        <v>902310</v>
      </c>
      <c r="AW583" s="16">
        <f>IF($B583="P",VLOOKUP($E583,'[2]Costeo-JUL26'!$B$9:$CQ$307,AW$1,0),0)*$G583</f>
        <v>283.49489999999997</v>
      </c>
      <c r="AX583" s="36">
        <f>IF($B583="P",VLOOKUP($E583,'[2]Costeo-JUL26'!$B$9:$CQ$307,AX$1,0),0)*$G583</f>
        <v>993237.44905831595</v>
      </c>
      <c r="AY583" s="35">
        <f>IF($B583="P",VLOOKUP($E583,'[2]Costeo-JUL26'!$B$9:$CQ$307,AY$1,0),0)</f>
        <v>0.03</v>
      </c>
      <c r="AZ583" s="36">
        <f t="shared" si="266"/>
        <v>29797.123471749477</v>
      </c>
      <c r="BA583" s="36">
        <f t="shared" si="267"/>
        <v>1023034.5725300654</v>
      </c>
      <c r="BB583" s="34">
        <f>IF($B583="P",VLOOKUP($E583,'[2]Costeo-JUL26'!$B$9:$CQ$307,BB$1,0),0)</f>
        <v>902311</v>
      </c>
      <c r="BC583" s="16">
        <f>IF($B583="P",VLOOKUP($E583,'[2]Costeo-JUL26'!$B$9:$CQ$307,BC$1,0),0)*$G583</f>
        <v>45.431874999999998</v>
      </c>
      <c r="BD583" s="36">
        <f>IF($B583="P",VLOOKUP($E583,'[2]Costeo-JUL26'!$B$9:$CQ$307,BD$1,0),0)*$G583</f>
        <v>178167.68543437502</v>
      </c>
      <c r="BE583" s="35">
        <f>IF($B583="P",VLOOKUP($E583,'[2]Costeo-JUL26'!$B$9:$CQ$307,BE$1,0),0)</f>
        <v>0.03</v>
      </c>
      <c r="BF583" s="36">
        <f t="shared" si="268"/>
        <v>5345.0305630312505</v>
      </c>
      <c r="BG583" s="36">
        <f t="shared" si="269"/>
        <v>183512.71599740628</v>
      </c>
      <c r="BH583" s="34">
        <f>IF($B583="P",VLOOKUP($E583,'[2]Costeo-JUL26'!$B$9:$CQ$307,BH$1,0),0)</f>
        <v>910319</v>
      </c>
      <c r="BI583" s="16">
        <f>IF($B583="P",VLOOKUP($E583,'[2]Costeo-JUL26'!$B$9:$CQ$307,BI$1,0),0)*$G583</f>
        <v>162.25669642857142</v>
      </c>
      <c r="BJ583" s="36">
        <f>IF($B583="P",VLOOKUP($E583,'[2]Costeo-JUL26'!$B$9:$CQ$307,BJ$1,0),0)*$G583</f>
        <v>424220.1328125</v>
      </c>
      <c r="BK583" s="35">
        <f>IF(BH583=910319,0,IF($B583="P",VLOOKUP($E583,'[2]Costeo-JUL26'!$B$9:$CQ$307,BK$1,0),0))</f>
        <v>0</v>
      </c>
      <c r="BL583" s="36">
        <f t="shared" si="270"/>
        <v>0</v>
      </c>
      <c r="BM583" s="36">
        <f t="shared" si="271"/>
        <v>424220.1328125</v>
      </c>
      <c r="BN583" s="34">
        <f>IF($B583="P",VLOOKUP($E583,'[2]Costeo-JUL26'!$B$9:$CQ$307,BN$1,0),0)</f>
        <v>0</v>
      </c>
      <c r="BO583" s="16">
        <f>IF($B583="P",VLOOKUP($E583,'[2]Costeo-JUL26'!$B$9:$CQ$307,BO$1,0),0)*$G583</f>
        <v>0</v>
      </c>
      <c r="BP583" s="36">
        <f>IF($B583="P",VLOOKUP($E583,'[2]Costeo-JUL26'!$B$9:$CQ$307,BP$1,0),0)*$G583</f>
        <v>0</v>
      </c>
      <c r="BQ583" s="35">
        <f>IF($B583="P",VLOOKUP($E583,'[2]Costeo-JUL26'!$B$9:$CQ$307,BQ$1,0),0)</f>
        <v>0</v>
      </c>
      <c r="BR583" s="36">
        <f t="shared" si="272"/>
        <v>0</v>
      </c>
      <c r="BS583" s="36">
        <f t="shared" si="273"/>
        <v>0</v>
      </c>
      <c r="BT583" s="34">
        <f>IF($B583="P",VLOOKUP($E583,'[2]Costeo-JUL26'!$B$9:$CQ$307,BT$1,0),0)</f>
        <v>0</v>
      </c>
      <c r="BU583" s="16">
        <f>IF($B583="P",VLOOKUP($E583,'[2]Costeo-JUL26'!$B$9:$CQ$307,BU$1,0),0)*$G583</f>
        <v>0</v>
      </c>
      <c r="BV583" s="36">
        <f>IF($B583="P",VLOOKUP($E583,'[2]Costeo-JUL26'!$B$9:$CQ$307,BV$1,0),0)*$G583</f>
        <v>0</v>
      </c>
      <c r="BW583" s="35">
        <f>IF($B583="P",VLOOKUP($E583,'[2]Costeo-JUL26'!$B$9:$CQ$307,BW$1,0),0)</f>
        <v>0</v>
      </c>
      <c r="BX583" s="36">
        <f t="shared" si="274"/>
        <v>0</v>
      </c>
      <c r="BY583" s="36">
        <f t="shared" si="275"/>
        <v>0</v>
      </c>
      <c r="BZ583" s="34">
        <f>IF($B583="P",VLOOKUP($E583,'[2]Costeo-JUL26'!$B$9:$CQ$307,BZ$1,0),0)</f>
        <v>0</v>
      </c>
      <c r="CA583" s="16">
        <f>IF($B583="P",VLOOKUP($E583,'[2]Costeo-JUL26'!$B$9:$CQ$307,CA$1,0),0)*$G583</f>
        <v>0</v>
      </c>
      <c r="CB583" s="36">
        <f>IF($B583="P",VLOOKUP($E583,'[2]Costeo-JUL26'!$B$9:$CQ$307,CB$1,0),0)*$G583</f>
        <v>0</v>
      </c>
      <c r="CC583" s="35">
        <f>IF($B583="P",VLOOKUP($E583,'[2]Costeo-JUL26'!$B$9:$CQ$307,CC$1,0),0)</f>
        <v>0</v>
      </c>
      <c r="CD583" s="36">
        <f t="shared" si="276"/>
        <v>0</v>
      </c>
      <c r="CE583" s="36">
        <f t="shared" si="277"/>
        <v>0</v>
      </c>
      <c r="CF583" s="37">
        <f t="shared" si="249"/>
        <v>63396865.877785765</v>
      </c>
      <c r="CG583" s="36">
        <f>IF($B583="r",VLOOKUP($E583,'[2]Costeo-JUL26'!$B$9:$CQ$307,CG$1,0),0)*$G583</f>
        <v>0</v>
      </c>
      <c r="CH583" s="35">
        <f>VLOOKUP($E583,'[2]TEORICOS (05.26)'!$A$8:$T$251,CH$1,0)</f>
        <v>0</v>
      </c>
      <c r="CI583" s="36">
        <f t="shared" si="278"/>
        <v>0</v>
      </c>
      <c r="CJ583" s="37">
        <f t="shared" si="279"/>
        <v>0</v>
      </c>
      <c r="CM583" s="16">
        <f>SUMIFS('[1]Ajuste Inventario'!$I:$I,'[1]Ajuste Inventario'!$B:$B,E583,'[1]Ajuste Inventario'!$S:$S,D583)*-1</f>
        <v>40</v>
      </c>
      <c r="CN583" s="36">
        <f t="shared" si="250"/>
        <v>279085.40370735643</v>
      </c>
      <c r="CP583" t="str">
        <f t="shared" si="251"/>
        <v>640Org.Vtas M.del Plata</v>
      </c>
      <c r="CQ583" s="10">
        <f t="shared" si="252"/>
        <v>6977.1350926839104</v>
      </c>
    </row>
    <row r="584" spans="1:95" x14ac:dyDescent="0.25">
      <c r="A584" s="30">
        <v>46204</v>
      </c>
      <c r="B584" s="31" t="str">
        <f>VLOOKUP($E584,'[2]TEORICOS (05.26)'!$A$8:$T$251,B$1,0)</f>
        <v>P</v>
      </c>
      <c r="C584" s="32" t="str">
        <f>VLOOKUP($E584,'[2]TEORICOS (05.26)'!$A$8:$T$251,C$1,0)</f>
        <v>Sprite</v>
      </c>
      <c r="D584" t="s">
        <v>227</v>
      </c>
      <c r="E584">
        <v>644</v>
      </c>
      <c r="F584" t="s">
        <v>92</v>
      </c>
      <c r="G584" s="16">
        <v>452</v>
      </c>
      <c r="H584" s="16">
        <v>1114.6319999999998</v>
      </c>
      <c r="I584" s="33">
        <v>9411828.6999999862</v>
      </c>
      <c r="J584" s="33">
        <v>9369362.6499999873</v>
      </c>
      <c r="K584" s="34">
        <f>IF($B584="P",VLOOKUP($E584,'[2]Costeo-JUL26'!$B$9:$CQ$307,K$1,0),0)</f>
        <v>933147</v>
      </c>
      <c r="L584" s="35">
        <f>VLOOKUP($E584,'[2]TEORICOS (05.26)'!$A$8:$T$251,L$1,0)</f>
        <v>0.25119999999999998</v>
      </c>
      <c r="M584" s="36">
        <f t="shared" si="253"/>
        <v>2353583.8976799967</v>
      </c>
      <c r="N584" s="35">
        <f>IF($B584="P",VLOOKUP($E584,'[2]Costeo-JUL26'!$B$9:$CQ$307,N$1,0),0)</f>
        <v>5.0000000000000001E-3</v>
      </c>
      <c r="O584" s="36">
        <f t="shared" si="254"/>
        <v>11767.919488399984</v>
      </c>
      <c r="P584" s="36">
        <f>IF($B584="P",VLOOKUP($E584,'[2]Costeo-JUL26'!$B$9:$CQ$307,P$1,0),0)*H584</f>
        <v>0</v>
      </c>
      <c r="Q584" s="36">
        <f t="shared" si="255"/>
        <v>2365351.8171683964</v>
      </c>
      <c r="R584" s="34">
        <f>IF($B584="P",VLOOKUP($E584,'[2]Costeo-JUL26'!$B$9:$CQ$307,R$1,0),0)</f>
        <v>902332</v>
      </c>
      <c r="S584" s="16">
        <f>IF($B584="P",VLOOKUP($E584,'[2]Costeo-JUL26'!$B$9:$CQ$307,S$1,0),0)*$G584</f>
        <v>606.85519999999997</v>
      </c>
      <c r="T584" s="36">
        <f>IF($B584="P",VLOOKUP($E584,'[2]Costeo-JUL26'!$B$9:$CQ$307,T$1,0),0)*$G584</f>
        <v>423314.20820078679</v>
      </c>
      <c r="U584" s="35">
        <f>IF($B584="P",VLOOKUP($E584,'[2]Costeo-JUL26'!$B$9:$CQ$307,U$1,0),0)</f>
        <v>1.4999999999999999E-2</v>
      </c>
      <c r="V584" s="36">
        <f t="shared" si="256"/>
        <v>6349.7131230118011</v>
      </c>
      <c r="W584" s="36">
        <f t="shared" si="257"/>
        <v>429663.9213237986</v>
      </c>
      <c r="X584" s="34">
        <f>IF($B584="P",VLOOKUP($E584,'[2]Costeo-JUL26'!$B$9:$CQ$307,X$1,0),0)</f>
        <v>902338</v>
      </c>
      <c r="Y584" s="16">
        <f>IF($B584="P",VLOOKUP($E584,'[2]Costeo-JUL26'!$B$9:$CQ$307,Y$1,0),0)*$G584</f>
        <v>50.117760000000004</v>
      </c>
      <c r="Z584" s="36">
        <f>IF($B584="P",VLOOKUP($E584,'[2]Costeo-JUL26'!$B$9:$CQ$307,Z$1,0),0)*$G584</f>
        <v>14170.295462400001</v>
      </c>
      <c r="AA584" s="35">
        <f>IF($B584="P",VLOOKUP($E584,'[2]Costeo-JUL26'!$B$9:$CQ$307,AA$1,0),0)</f>
        <v>0.45</v>
      </c>
      <c r="AB584" s="36">
        <f t="shared" si="258"/>
        <v>6376.6329580800011</v>
      </c>
      <c r="AC584" s="36">
        <f t="shared" si="259"/>
        <v>20546.928420480002</v>
      </c>
      <c r="AD584" s="34">
        <f>IF($B584="P",VLOOKUP($E584,'[2]Costeo-JUL26'!$B$9:$CQ$307,AD$1,0),0)</f>
        <v>901767</v>
      </c>
      <c r="AE584" s="16">
        <f>IF($B584="P",VLOOKUP($E584,'[2]Costeo-JUL26'!$B$9:$CQ$307,AE$1,0),0)*$G584</f>
        <v>3616</v>
      </c>
      <c r="AF584" s="36">
        <f>IF($B584="P",VLOOKUP($E584,'[2]Costeo-JUL26'!$B$9:$CQ$307,AF$1,0),0)*$G584</f>
        <v>55495.475200000001</v>
      </c>
      <c r="AG584" s="35">
        <f>IF($B584="P",VLOOKUP($E584,'[2]Costeo-JUL26'!$B$9:$CQ$307,AG$1,0),0)</f>
        <v>6.0000000000000001E-3</v>
      </c>
      <c r="AH584" s="36">
        <f t="shared" si="260"/>
        <v>332.97285120000004</v>
      </c>
      <c r="AI584" s="36">
        <f t="shared" si="261"/>
        <v>55828.448051200001</v>
      </c>
      <c r="AJ584" s="34">
        <f>IF($B584="P",VLOOKUP($E584,'[2]Costeo-JUL26'!$B$9:$CQ$307,AJ$1,0),0)</f>
        <v>930638</v>
      </c>
      <c r="AK584" s="16">
        <f>IF($B584="P",VLOOKUP($E584,'[2]Costeo-JUL26'!$B$9:$CQ$307,AK$1,0),0)*$G584</f>
        <v>3616</v>
      </c>
      <c r="AL584" s="36">
        <f>IF($B584="P",VLOOKUP($E584,'[2]Costeo-JUL26'!$B$9:$CQ$307,AL$1,0),0)*$G584</f>
        <v>83097.126399999994</v>
      </c>
      <c r="AM584" s="35">
        <f>IF($B584="P",VLOOKUP($E584,'[2]Costeo-JUL26'!$B$9:$CQ$307,AM$1,0),0)</f>
        <v>1.7999999999999999E-2</v>
      </c>
      <c r="AN584" s="36">
        <f t="shared" si="262"/>
        <v>1495.7482751999999</v>
      </c>
      <c r="AO584" s="36">
        <f t="shared" si="263"/>
        <v>84592.874675200001</v>
      </c>
      <c r="AP584" s="34">
        <f>IF($B584="P",VLOOKUP($E584,'[2]Costeo-JUL26'!$B$9:$CQ$307,AP$1,0),0)</f>
        <v>911881</v>
      </c>
      <c r="AQ584" s="16">
        <f>IF($B584="P",VLOOKUP($E584,'[2]Costeo-JUL26'!$B$9:$CQ$307,AQ$1,0),0)*$G584</f>
        <v>3616</v>
      </c>
      <c r="AR584" s="36">
        <f>IF($B584="P",VLOOKUP($E584,'[2]Costeo-JUL26'!$B$9:$CQ$307,AR$1,0),0)*$G584</f>
        <v>490659.37920817256</v>
      </c>
      <c r="AS584" s="35">
        <f>IF($B584="P",VLOOKUP($E584,'[2]Costeo-JUL26'!$B$9:$CQ$307,AS$1,0),0)</f>
        <v>0.02</v>
      </c>
      <c r="AT584" s="36">
        <f t="shared" si="264"/>
        <v>9813.1875841634519</v>
      </c>
      <c r="AU584" s="36">
        <f t="shared" si="265"/>
        <v>500472.566792336</v>
      </c>
      <c r="AV584" s="34">
        <f>IF($B584="P",VLOOKUP($E584,'[2]Costeo-JUL26'!$B$9:$CQ$307,AV$1,0),0)</f>
        <v>902310</v>
      </c>
      <c r="AW584" s="16">
        <f>IF($B584="P",VLOOKUP($E584,'[2]Costeo-JUL26'!$B$9:$CQ$307,AW$1,0),0)*$G584</f>
        <v>14.961199999999998</v>
      </c>
      <c r="AX584" s="36">
        <f>IF($B584="P",VLOOKUP($E584,'[2]Costeo-JUL26'!$B$9:$CQ$307,AX$1,0),0)*$G584</f>
        <v>52417.253794869939</v>
      </c>
      <c r="AY584" s="35">
        <f>IF($B584="P",VLOOKUP($E584,'[2]Costeo-JUL26'!$B$9:$CQ$307,AY$1,0),0)</f>
        <v>0.03</v>
      </c>
      <c r="AZ584" s="36">
        <f t="shared" si="266"/>
        <v>1572.5176138460981</v>
      </c>
      <c r="BA584" s="36">
        <f t="shared" si="267"/>
        <v>53989.771408716035</v>
      </c>
      <c r="BB584" s="34">
        <f>IF($B584="P",VLOOKUP($E584,'[2]Costeo-JUL26'!$B$9:$CQ$307,BB$1,0),0)</f>
        <v>923266</v>
      </c>
      <c r="BC584" s="16">
        <f>IF($B584="P",VLOOKUP($E584,'[2]Costeo-JUL26'!$B$9:$CQ$307,BC$1,0),0)*$G584</f>
        <v>2.2600000000000002</v>
      </c>
      <c r="BD584" s="36">
        <f>IF($B584="P",VLOOKUP($E584,'[2]Costeo-JUL26'!$B$9:$CQ$307,BD$1,0),0)*$G584</f>
        <v>9143.6436000000012</v>
      </c>
      <c r="BE584" s="35">
        <f>IF($B584="P",VLOOKUP($E584,'[2]Costeo-JUL26'!$B$9:$CQ$307,BE$1,0),0)</f>
        <v>0.03</v>
      </c>
      <c r="BF584" s="36">
        <f t="shared" si="268"/>
        <v>274.30930800000004</v>
      </c>
      <c r="BG584" s="36">
        <f t="shared" si="269"/>
        <v>9417.9529080000011</v>
      </c>
      <c r="BH584" s="34">
        <f>IF($B584="P",VLOOKUP($E584,'[2]Costeo-JUL26'!$B$9:$CQ$307,BH$1,0),0)</f>
        <v>910319</v>
      </c>
      <c r="BI584" s="16">
        <f>IF($B584="P",VLOOKUP($E584,'[2]Costeo-JUL26'!$B$9:$CQ$307,BI$1,0),0)*$G584</f>
        <v>12.053333333333335</v>
      </c>
      <c r="BJ584" s="36">
        <f>IF($B584="P",VLOOKUP($E584,'[2]Costeo-JUL26'!$B$9:$CQ$307,BJ$1,0),0)*$G584</f>
        <v>31513.439999999999</v>
      </c>
      <c r="BK584" s="35">
        <f>IF(BH584=910319,0,IF($B584="P",VLOOKUP($E584,'[2]Costeo-JUL26'!$B$9:$CQ$307,BK$1,0),0))</f>
        <v>0</v>
      </c>
      <c r="BL584" s="36">
        <f t="shared" si="270"/>
        <v>0</v>
      </c>
      <c r="BM584" s="36">
        <f t="shared" si="271"/>
        <v>31513.439999999999</v>
      </c>
      <c r="BN584" s="34">
        <f>IF($B584="P",VLOOKUP($E584,'[2]Costeo-JUL26'!$B$9:$CQ$307,BN$1,0),0)</f>
        <v>0</v>
      </c>
      <c r="BO584" s="16">
        <f>IF($B584="P",VLOOKUP($E584,'[2]Costeo-JUL26'!$B$9:$CQ$307,BO$1,0),0)*$G584</f>
        <v>0</v>
      </c>
      <c r="BP584" s="36">
        <f>IF($B584="P",VLOOKUP($E584,'[2]Costeo-JUL26'!$B$9:$CQ$307,BP$1,0),0)*$G584</f>
        <v>0</v>
      </c>
      <c r="BQ584" s="35">
        <f>IF($B584="P",VLOOKUP($E584,'[2]Costeo-JUL26'!$B$9:$CQ$307,BQ$1,0),0)</f>
        <v>0</v>
      </c>
      <c r="BR584" s="36">
        <f t="shared" si="272"/>
        <v>0</v>
      </c>
      <c r="BS584" s="36">
        <f t="shared" si="273"/>
        <v>0</v>
      </c>
      <c r="BT584" s="34">
        <f>IF($B584="P",VLOOKUP($E584,'[2]Costeo-JUL26'!$B$9:$CQ$307,BT$1,0),0)</f>
        <v>0</v>
      </c>
      <c r="BU584" s="16">
        <f>IF($B584="P",VLOOKUP($E584,'[2]Costeo-JUL26'!$B$9:$CQ$307,BU$1,0),0)*$G584</f>
        <v>0</v>
      </c>
      <c r="BV584" s="36">
        <f>IF($B584="P",VLOOKUP($E584,'[2]Costeo-JUL26'!$B$9:$CQ$307,BV$1,0),0)*$G584</f>
        <v>0</v>
      </c>
      <c r="BW584" s="35">
        <f>IF($B584="P",VLOOKUP($E584,'[2]Costeo-JUL26'!$B$9:$CQ$307,BW$1,0),0)</f>
        <v>0</v>
      </c>
      <c r="BX584" s="36">
        <f t="shared" si="274"/>
        <v>0</v>
      </c>
      <c r="BY584" s="36">
        <f t="shared" si="275"/>
        <v>0</v>
      </c>
      <c r="BZ584" s="34">
        <f>IF($B584="P",VLOOKUP($E584,'[2]Costeo-JUL26'!$B$9:$CQ$307,BZ$1,0),0)</f>
        <v>0</v>
      </c>
      <c r="CA584" s="16">
        <f>IF($B584="P",VLOOKUP($E584,'[2]Costeo-JUL26'!$B$9:$CQ$307,CA$1,0),0)*$G584</f>
        <v>0</v>
      </c>
      <c r="CB584" s="36">
        <f>IF($B584="P",VLOOKUP($E584,'[2]Costeo-JUL26'!$B$9:$CQ$307,CB$1,0),0)*$G584</f>
        <v>0</v>
      </c>
      <c r="CC584" s="35">
        <f>IF($B584="P",VLOOKUP($E584,'[2]Costeo-JUL26'!$B$9:$CQ$307,CC$1,0),0)</f>
        <v>0</v>
      </c>
      <c r="CD584" s="36">
        <f t="shared" si="276"/>
        <v>0</v>
      </c>
      <c r="CE584" s="36">
        <f t="shared" si="277"/>
        <v>0</v>
      </c>
      <c r="CF584" s="37">
        <f t="shared" si="249"/>
        <v>3551377.7207481265</v>
      </c>
      <c r="CG584" s="36">
        <f>IF($B584="r",VLOOKUP($E584,'[2]Costeo-JUL26'!$B$9:$CQ$307,CG$1,0),0)*$G584</f>
        <v>0</v>
      </c>
      <c r="CH584" s="35">
        <f>VLOOKUP($E584,'[2]TEORICOS (05.26)'!$A$8:$T$251,CH$1,0)</f>
        <v>0</v>
      </c>
      <c r="CI584" s="36">
        <f t="shared" si="278"/>
        <v>0</v>
      </c>
      <c r="CJ584" s="37">
        <f t="shared" si="279"/>
        <v>0</v>
      </c>
      <c r="CM584" s="16">
        <f>SUMIFS('[1]Ajuste Inventario'!$I:$I,'[1]Ajuste Inventario'!$B:$B,E584,'[1]Ajuste Inventario'!$S:$S,D584)*-1</f>
        <v>5.5</v>
      </c>
      <c r="CN584" s="36">
        <f t="shared" si="250"/>
        <v>43213.666956005967</v>
      </c>
      <c r="CP584" t="str">
        <f t="shared" si="251"/>
        <v>644Org.Vtas M.del Plata</v>
      </c>
      <c r="CQ584" s="10">
        <f t="shared" si="252"/>
        <v>7857.0303556374483</v>
      </c>
    </row>
    <row r="585" spans="1:95" x14ac:dyDescent="0.25">
      <c r="A585" s="30">
        <v>46204</v>
      </c>
      <c r="B585" s="31" t="str">
        <f>VLOOKUP($E585,'[2]TEORICOS (05.26)'!$A$8:$T$251,B$1,0)</f>
        <v>P</v>
      </c>
      <c r="C585" s="32" t="str">
        <f>VLOOKUP($E585,'[2]TEORICOS (05.26)'!$A$8:$T$251,C$1,0)</f>
        <v>Sprite</v>
      </c>
      <c r="D585" t="s">
        <v>227</v>
      </c>
      <c r="E585">
        <v>659</v>
      </c>
      <c r="F585" t="s">
        <v>93</v>
      </c>
      <c r="G585" s="16">
        <v>9573.8330000000005</v>
      </c>
      <c r="H585" s="16">
        <v>22766.574874000686</v>
      </c>
      <c r="I585" s="33">
        <v>179233291.94000831</v>
      </c>
      <c r="J585" s="33">
        <v>175011535.23000655</v>
      </c>
      <c r="K585" s="34">
        <f>IF($B585="P",VLOOKUP($E585,'[2]Costeo-JUL26'!$B$9:$CQ$307,K$1,0),0)</f>
        <v>933147</v>
      </c>
      <c r="L585" s="35">
        <f>VLOOKUP($E585,'[2]TEORICOS (05.26)'!$A$8:$T$251,L$1,0)</f>
        <v>0.25119999999999998</v>
      </c>
      <c r="M585" s="36">
        <f t="shared" si="253"/>
        <v>43962897.649777643</v>
      </c>
      <c r="N585" s="35">
        <f>IF($B585="P",VLOOKUP($E585,'[2]Costeo-JUL26'!$B$9:$CQ$307,N$1,0),0)</f>
        <v>5.0000000000000001E-3</v>
      </c>
      <c r="O585" s="36">
        <f t="shared" si="254"/>
        <v>219814.48824888823</v>
      </c>
      <c r="P585" s="36">
        <f>IF($B585="P",VLOOKUP($E585,'[2]Costeo-JUL26'!$B$9:$CQ$307,P$1,0),0)*H585</f>
        <v>0</v>
      </c>
      <c r="Q585" s="36">
        <f t="shared" si="255"/>
        <v>44182712.138026528</v>
      </c>
      <c r="R585" s="34">
        <f>IF($B585="P",VLOOKUP($E585,'[2]Costeo-JUL26'!$B$9:$CQ$307,R$1,0),0)</f>
        <v>902332</v>
      </c>
      <c r="S585" s="16">
        <f>IF($B585="P",VLOOKUP($E585,'[2]Costeo-JUL26'!$B$9:$CQ$307,S$1,0),0)*$G585</f>
        <v>12394.762893449999</v>
      </c>
      <c r="T585" s="36">
        <f>IF($B585="P",VLOOKUP($E585,'[2]Costeo-JUL26'!$B$9:$CQ$307,T$1,0),0)*$G585</f>
        <v>8646015.1286126897</v>
      </c>
      <c r="U585" s="35">
        <f>IF($B585="P",VLOOKUP($E585,'[2]Costeo-JUL26'!$B$9:$CQ$307,U$1,0),0)</f>
        <v>1.4999999999999999E-2</v>
      </c>
      <c r="V585" s="36">
        <f t="shared" si="256"/>
        <v>129690.22692919034</v>
      </c>
      <c r="W585" s="36">
        <f t="shared" si="257"/>
        <v>8775705.3555418793</v>
      </c>
      <c r="X585" s="34">
        <f>IF($B585="P",VLOOKUP($E585,'[2]Costeo-JUL26'!$B$9:$CQ$307,X$1,0),0)</f>
        <v>902338</v>
      </c>
      <c r="Y585" s="16">
        <f>IF($B585="P",VLOOKUP($E585,'[2]Costeo-JUL26'!$B$9:$CQ$307,Y$1,0),0)*$G585</f>
        <v>1125.997646796</v>
      </c>
      <c r="Z585" s="36">
        <f>IF($B585="P",VLOOKUP($E585,'[2]Costeo-JUL26'!$B$9:$CQ$307,Z$1,0),0)*$G585</f>
        <v>318364.57465510111</v>
      </c>
      <c r="AA585" s="35">
        <f>IF($B585="P",VLOOKUP($E585,'[2]Costeo-JUL26'!$B$9:$CQ$307,AA$1,0),0)</f>
        <v>0.45</v>
      </c>
      <c r="AB585" s="36">
        <f t="shared" si="258"/>
        <v>143264.0585947955</v>
      </c>
      <c r="AC585" s="36">
        <f t="shared" si="259"/>
        <v>461628.63324989658</v>
      </c>
      <c r="AD585" s="34">
        <f>IF($B585="P",VLOOKUP($E585,'[2]Costeo-JUL26'!$B$9:$CQ$307,AD$1,0),0)</f>
        <v>901767</v>
      </c>
      <c r="AE585" s="16">
        <f>IF($B585="P",VLOOKUP($E585,'[2]Costeo-JUL26'!$B$9:$CQ$307,AE$1,0),0)*$G585</f>
        <v>57442.998000000007</v>
      </c>
      <c r="AF585" s="36">
        <f>IF($B585="P",VLOOKUP($E585,'[2]Costeo-JUL26'!$B$9:$CQ$307,AF$1,0),0)*$G585</f>
        <v>881589.1789056001</v>
      </c>
      <c r="AG585" s="35">
        <f>IF($B585="P",VLOOKUP($E585,'[2]Costeo-JUL26'!$B$9:$CQ$307,AG$1,0),0)</f>
        <v>6.0000000000000001E-3</v>
      </c>
      <c r="AH585" s="36">
        <f t="shared" si="260"/>
        <v>5289.5350734336007</v>
      </c>
      <c r="AI585" s="36">
        <f t="shared" si="261"/>
        <v>886878.71397903375</v>
      </c>
      <c r="AJ585" s="34">
        <f>IF($B585="P",VLOOKUP($E585,'[2]Costeo-JUL26'!$B$9:$CQ$307,AJ$1,0),0)</f>
        <v>905625</v>
      </c>
      <c r="AK585" s="16">
        <f>IF($B585="P",VLOOKUP($E585,'[2]Costeo-JUL26'!$B$9:$CQ$307,AK$1,0),0)*$G585</f>
        <v>57442.998000000007</v>
      </c>
      <c r="AL585" s="36">
        <f>IF($B585="P",VLOOKUP($E585,'[2]Costeo-JUL26'!$B$9:$CQ$307,AL$1,0),0)*$G585</f>
        <v>656343.69514800003</v>
      </c>
      <c r="AM585" s="35">
        <f>IF($B585="P",VLOOKUP($E585,'[2]Costeo-JUL26'!$B$9:$CQ$307,AM$1,0),0)</f>
        <v>1.7999999999999999E-2</v>
      </c>
      <c r="AN585" s="36">
        <f t="shared" si="262"/>
        <v>11814.186512664</v>
      </c>
      <c r="AO585" s="36">
        <f t="shared" si="263"/>
        <v>668157.88166066399</v>
      </c>
      <c r="AP585" s="34">
        <f>IF($B585="P",VLOOKUP($E585,'[2]Costeo-JUL26'!$B$9:$CQ$307,AP$1,0),0)</f>
        <v>911881</v>
      </c>
      <c r="AQ585" s="16">
        <f>IF($B585="P",VLOOKUP($E585,'[2]Costeo-JUL26'!$B$9:$CQ$307,AQ$1,0),0)*$G585</f>
        <v>57442.998000000007</v>
      </c>
      <c r="AR585" s="36">
        <f>IF($B585="P",VLOOKUP($E585,'[2]Costeo-JUL26'!$B$9:$CQ$307,AR$1,0),0)*$G585</f>
        <v>7794509.3303474281</v>
      </c>
      <c r="AS585" s="35">
        <f>IF($B585="P",VLOOKUP($E585,'[2]Costeo-JUL26'!$B$9:$CQ$307,AS$1,0),0)</f>
        <v>0.02</v>
      </c>
      <c r="AT585" s="36">
        <f t="shared" si="264"/>
        <v>155890.18660694855</v>
      </c>
      <c r="AU585" s="36">
        <f t="shared" si="265"/>
        <v>7950399.5169543764</v>
      </c>
      <c r="AV585" s="34">
        <f>IF($B585="P",VLOOKUP($E585,'[2]Costeo-JUL26'!$B$9:$CQ$307,AV$1,0),0)</f>
        <v>932442</v>
      </c>
      <c r="AW585" s="16">
        <f>IF($B585="P",VLOOKUP($E585,'[2]Costeo-JUL26'!$B$9:$CQ$307,AW$1,0),0)*$G585</f>
        <v>265.19517410000003</v>
      </c>
      <c r="AX585" s="36">
        <f>IF($B585="P",VLOOKUP($E585,'[2]Costeo-JUL26'!$B$9:$CQ$307,AX$1,0),0)*$G585</f>
        <v>978908.13527918945</v>
      </c>
      <c r="AY585" s="35">
        <f>IF($B585="P",VLOOKUP($E585,'[2]Costeo-JUL26'!$B$9:$CQ$307,AY$1,0),0)</f>
        <v>0.03</v>
      </c>
      <c r="AZ585" s="36">
        <f t="shared" si="266"/>
        <v>29367.244058375683</v>
      </c>
      <c r="BA585" s="36">
        <f t="shared" si="267"/>
        <v>1008275.3793375652</v>
      </c>
      <c r="BB585" s="34">
        <f>IF($B585="P",VLOOKUP($E585,'[2]Costeo-JUL26'!$B$9:$CQ$307,BB$1,0),0)</f>
        <v>902311</v>
      </c>
      <c r="BC585" s="16">
        <f>IF($B585="P",VLOOKUP($E585,'[2]Costeo-JUL26'!$B$9:$CQ$307,BC$1,0),0)*$G585</f>
        <v>41.885519375000008</v>
      </c>
      <c r="BD585" s="36">
        <f>IF($B585="P",VLOOKUP($E585,'[2]Costeo-JUL26'!$B$9:$CQ$307,BD$1,0),0)*$G585</f>
        <v>164260.13762937192</v>
      </c>
      <c r="BE585" s="35">
        <f>IF($B585="P",VLOOKUP($E585,'[2]Costeo-JUL26'!$B$9:$CQ$307,BE$1,0),0)</f>
        <v>0.03</v>
      </c>
      <c r="BF585" s="36">
        <f t="shared" si="268"/>
        <v>4927.8041288811573</v>
      </c>
      <c r="BG585" s="36">
        <f t="shared" si="269"/>
        <v>169187.94175825309</v>
      </c>
      <c r="BH585" s="34">
        <f>IF($B585="P",VLOOKUP($E585,'[2]Costeo-JUL26'!$B$9:$CQ$307,BH$1,0),0)</f>
        <v>933089</v>
      </c>
      <c r="BI585" s="16">
        <f>IF($B585="P",VLOOKUP($E585,'[2]Costeo-JUL26'!$B$9:$CQ$307,BI$1,0),0)*$G585</f>
        <v>359.01873749999999</v>
      </c>
      <c r="BJ585" s="36">
        <f>IF($B585="P",VLOOKUP($E585,'[2]Costeo-JUL26'!$B$9:$CQ$307,BJ$1,0),0)*$G585</f>
        <v>267351.39643767336</v>
      </c>
      <c r="BK585" s="35">
        <f>IF(BH585=910319,0,IF($B585="P",VLOOKUP($E585,'[2]Costeo-JUL26'!$B$9:$CQ$307,BK$1,0),0))</f>
        <v>0.02</v>
      </c>
      <c r="BL585" s="36">
        <f t="shared" si="270"/>
        <v>5347.0279287534677</v>
      </c>
      <c r="BM585" s="36">
        <f t="shared" si="271"/>
        <v>272698.42436642683</v>
      </c>
      <c r="BN585" s="34">
        <f>IF($B585="P",VLOOKUP($E585,'[2]Costeo-JUL26'!$B$9:$CQ$307,BN$1,0),0)</f>
        <v>0</v>
      </c>
      <c r="BO585" s="16">
        <f>IF($B585="P",VLOOKUP($E585,'[2]Costeo-JUL26'!$B$9:$CQ$307,BO$1,0),0)*$G585</f>
        <v>0</v>
      </c>
      <c r="BP585" s="36">
        <f>IF($B585="P",VLOOKUP($E585,'[2]Costeo-JUL26'!$B$9:$CQ$307,BP$1,0),0)*$G585</f>
        <v>0</v>
      </c>
      <c r="BQ585" s="35">
        <f>IF($B585="P",VLOOKUP($E585,'[2]Costeo-JUL26'!$B$9:$CQ$307,BQ$1,0),0)</f>
        <v>0</v>
      </c>
      <c r="BR585" s="36">
        <f t="shared" si="272"/>
        <v>0</v>
      </c>
      <c r="BS585" s="36">
        <f t="shared" si="273"/>
        <v>0</v>
      </c>
      <c r="BT585" s="34">
        <f>IF($B585="P",VLOOKUP($E585,'[2]Costeo-JUL26'!$B$9:$CQ$307,BT$1,0),0)</f>
        <v>0</v>
      </c>
      <c r="BU585" s="16">
        <f>IF($B585="P",VLOOKUP($E585,'[2]Costeo-JUL26'!$B$9:$CQ$307,BU$1,0),0)*$G585</f>
        <v>0</v>
      </c>
      <c r="BV585" s="36">
        <f>IF($B585="P",VLOOKUP($E585,'[2]Costeo-JUL26'!$B$9:$CQ$307,BV$1,0),0)*$G585</f>
        <v>0</v>
      </c>
      <c r="BW585" s="35">
        <f>IF($B585="P",VLOOKUP($E585,'[2]Costeo-JUL26'!$B$9:$CQ$307,BW$1,0),0)</f>
        <v>0</v>
      </c>
      <c r="BX585" s="36">
        <f t="shared" si="274"/>
        <v>0</v>
      </c>
      <c r="BY585" s="36">
        <f t="shared" si="275"/>
        <v>0</v>
      </c>
      <c r="BZ585" s="34">
        <f>IF($B585="P",VLOOKUP($E585,'[2]Costeo-JUL26'!$B$9:$CQ$307,BZ$1,0),0)</f>
        <v>0</v>
      </c>
      <c r="CA585" s="16">
        <f>IF($B585="P",VLOOKUP($E585,'[2]Costeo-JUL26'!$B$9:$CQ$307,CA$1,0),0)*$G585</f>
        <v>0</v>
      </c>
      <c r="CB585" s="36">
        <f>IF($B585="P",VLOOKUP($E585,'[2]Costeo-JUL26'!$B$9:$CQ$307,CB$1,0),0)*$G585</f>
        <v>0</v>
      </c>
      <c r="CC585" s="35">
        <f>IF($B585="P",VLOOKUP($E585,'[2]Costeo-JUL26'!$B$9:$CQ$307,CC$1,0),0)</f>
        <v>0</v>
      </c>
      <c r="CD585" s="36">
        <f t="shared" si="276"/>
        <v>0</v>
      </c>
      <c r="CE585" s="36">
        <f t="shared" si="277"/>
        <v>0</v>
      </c>
      <c r="CF585" s="37">
        <f t="shared" si="249"/>
        <v>64375643.984874621</v>
      </c>
      <c r="CG585" s="36">
        <f>IF($B585="r",VLOOKUP($E585,'[2]Costeo-JUL26'!$B$9:$CQ$307,CG$1,0),0)*$G585</f>
        <v>0</v>
      </c>
      <c r="CH585" s="35">
        <f>VLOOKUP($E585,'[2]TEORICOS (05.26)'!$A$8:$T$251,CH$1,0)</f>
        <v>0</v>
      </c>
      <c r="CI585" s="36">
        <f t="shared" si="278"/>
        <v>0</v>
      </c>
      <c r="CJ585" s="37">
        <f t="shared" si="279"/>
        <v>0</v>
      </c>
      <c r="CM585" s="16">
        <f>SUMIFS('[1]Ajuste Inventario'!$I:$I,'[1]Ajuste Inventario'!$B:$B,E585,'[1]Ajuste Inventario'!$S:$S,D585)*-1</f>
        <v>37.514000000000003</v>
      </c>
      <c r="CN585" s="36">
        <f t="shared" si="250"/>
        <v>252248.80238130188</v>
      </c>
      <c r="CP585" t="str">
        <f t="shared" si="251"/>
        <v>659Org.Vtas M.del Plata</v>
      </c>
      <c r="CQ585" s="10">
        <f t="shared" si="252"/>
        <v>6724.1243903956356</v>
      </c>
    </row>
    <row r="586" spans="1:95" x14ac:dyDescent="0.25">
      <c r="A586" s="30">
        <v>46204</v>
      </c>
      <c r="B586" s="31" t="str">
        <f>VLOOKUP($E586,'[2]TEORICOS (05.26)'!$A$8:$T$251,B$1,0)</f>
        <v>P</v>
      </c>
      <c r="C586" s="32" t="str">
        <f>VLOOKUP($E586,'[2]TEORICOS (05.26)'!$A$8:$T$251,C$1,0)</f>
        <v>Sprite</v>
      </c>
      <c r="D586" t="s">
        <v>227</v>
      </c>
      <c r="E586">
        <v>661</v>
      </c>
      <c r="F586" t="s">
        <v>94</v>
      </c>
      <c r="G586" s="16">
        <v>741.16600000000005</v>
      </c>
      <c r="H586" s="16">
        <v>2349.4962200000082</v>
      </c>
      <c r="I586" s="33">
        <v>15752069.859999968</v>
      </c>
      <c r="J586" s="33">
        <v>15610313.489999982</v>
      </c>
      <c r="K586" s="34">
        <f>IF($B586="P",VLOOKUP($E586,'[2]Costeo-JUL26'!$B$9:$CQ$307,K$1,0),0)</f>
        <v>933147</v>
      </c>
      <c r="L586" s="35">
        <f>VLOOKUP($E586,'[2]TEORICOS (05.26)'!$A$8:$T$251,L$1,0)</f>
        <v>0.25119999999999998</v>
      </c>
      <c r="M586" s="36">
        <f t="shared" si="253"/>
        <v>3921310.7486879951</v>
      </c>
      <c r="N586" s="35">
        <f>IF($B586="P",VLOOKUP($E586,'[2]Costeo-JUL26'!$B$9:$CQ$307,N$1,0),0)</f>
        <v>5.0000000000000001E-3</v>
      </c>
      <c r="O586" s="36">
        <f t="shared" si="254"/>
        <v>19606.553743439978</v>
      </c>
      <c r="P586" s="36">
        <f>IF($B586="P",VLOOKUP($E586,'[2]Costeo-JUL26'!$B$9:$CQ$307,P$1,0),0)*H586</f>
        <v>0</v>
      </c>
      <c r="Q586" s="36">
        <f t="shared" si="255"/>
        <v>3940917.3024314353</v>
      </c>
      <c r="R586" s="34">
        <f>IF($B586="P",VLOOKUP($E586,'[2]Costeo-JUL26'!$B$9:$CQ$307,R$1,0),0)</f>
        <v>902332</v>
      </c>
      <c r="S586" s="16">
        <f>IF($B586="P",VLOOKUP($E586,'[2]Costeo-JUL26'!$B$9:$CQ$307,S$1,0),0)*$G586</f>
        <v>1279.4007492000001</v>
      </c>
      <c r="T586" s="36">
        <f>IF($B586="P",VLOOKUP($E586,'[2]Costeo-JUL26'!$B$9:$CQ$307,T$1,0),0)*$G586</f>
        <v>892450.97532177588</v>
      </c>
      <c r="U586" s="35">
        <f>IF($B586="P",VLOOKUP($E586,'[2]Costeo-JUL26'!$B$9:$CQ$307,U$1,0),0)</f>
        <v>1.4999999999999999E-2</v>
      </c>
      <c r="V586" s="36">
        <f t="shared" si="256"/>
        <v>13386.764629826637</v>
      </c>
      <c r="W586" s="36">
        <f t="shared" si="257"/>
        <v>905837.73995160253</v>
      </c>
      <c r="X586" s="34">
        <f>IF($B586="P",VLOOKUP($E586,'[2]Costeo-JUL26'!$B$9:$CQ$307,X$1,0),0)</f>
        <v>902338</v>
      </c>
      <c r="Y586" s="16">
        <f>IF($B586="P",VLOOKUP($E586,'[2]Costeo-JUL26'!$B$9:$CQ$307,Y$1,0),0)*$G586</f>
        <v>116.22668745600002</v>
      </c>
      <c r="Z586" s="36">
        <f>IF($B586="P",VLOOKUP($E586,'[2]Costeo-JUL26'!$B$9:$CQ$307,Z$1,0),0)*$G586</f>
        <v>32861.933611309447</v>
      </c>
      <c r="AA586" s="35">
        <f>IF($B586="P",VLOOKUP($E586,'[2]Costeo-JUL26'!$B$9:$CQ$307,AA$1,0),0)</f>
        <v>0.45</v>
      </c>
      <c r="AB586" s="36">
        <f t="shared" si="258"/>
        <v>14787.870125089252</v>
      </c>
      <c r="AC586" s="36">
        <f t="shared" si="259"/>
        <v>47649.803736398695</v>
      </c>
      <c r="AD586" s="34">
        <f>IF($B586="P",VLOOKUP($E586,'[2]Costeo-JUL26'!$B$9:$CQ$307,AD$1,0),0)</f>
        <v>901767</v>
      </c>
      <c r="AE586" s="16">
        <f>IF($B586="P",VLOOKUP($E586,'[2]Costeo-JUL26'!$B$9:$CQ$307,AE$1,0),0)*$G586</f>
        <v>4446.9960000000001</v>
      </c>
      <c r="AF586" s="36">
        <f>IF($B586="P",VLOOKUP($E586,'[2]Costeo-JUL26'!$B$9:$CQ$307,AF$1,0),0)*$G586</f>
        <v>68248.937011200003</v>
      </c>
      <c r="AG586" s="35">
        <f>IF($B586="P",VLOOKUP($E586,'[2]Costeo-JUL26'!$B$9:$CQ$307,AG$1,0),0)</f>
        <v>6.0000000000000001E-3</v>
      </c>
      <c r="AH586" s="36">
        <f t="shared" si="260"/>
        <v>409.49362206720002</v>
      </c>
      <c r="AI586" s="36">
        <f t="shared" si="261"/>
        <v>68658.430633267199</v>
      </c>
      <c r="AJ586" s="34">
        <f>IF($B586="P",VLOOKUP($E586,'[2]Costeo-JUL26'!$B$9:$CQ$307,AJ$1,0),0)</f>
        <v>919915</v>
      </c>
      <c r="AK586" s="16">
        <f>IF($B586="P",VLOOKUP($E586,'[2]Costeo-JUL26'!$B$9:$CQ$307,AK$1,0),0)*$G586</f>
        <v>4446.9960000000001</v>
      </c>
      <c r="AL586" s="36">
        <f>IF($B586="P",VLOOKUP($E586,'[2]Costeo-JUL26'!$B$9:$CQ$307,AL$1,0),0)*$G586</f>
        <v>82380.600900000005</v>
      </c>
      <c r="AM586" s="35">
        <f>IF($B586="P",VLOOKUP($E586,'[2]Costeo-JUL26'!$B$9:$CQ$307,AM$1,0),0)</f>
        <v>1.7999999999999999E-2</v>
      </c>
      <c r="AN586" s="36">
        <f t="shared" si="262"/>
        <v>1482.8508162000001</v>
      </c>
      <c r="AO586" s="36">
        <f t="shared" si="263"/>
        <v>83863.451716200012</v>
      </c>
      <c r="AP586" s="34">
        <f>IF($B586="P",VLOOKUP($E586,'[2]Costeo-JUL26'!$B$9:$CQ$307,AP$1,0),0)</f>
        <v>913487</v>
      </c>
      <c r="AQ586" s="16">
        <f>IF($B586="P",VLOOKUP($E586,'[2]Costeo-JUL26'!$B$9:$CQ$307,AQ$1,0),0)*$G586</f>
        <v>4446.9960000000001</v>
      </c>
      <c r="AR586" s="36">
        <f>IF($B586="P",VLOOKUP($E586,'[2]Costeo-JUL26'!$B$9:$CQ$307,AR$1,0),0)*$G586</f>
        <v>850759.74098533159</v>
      </c>
      <c r="AS586" s="35">
        <f>IF($B586="P",VLOOKUP($E586,'[2]Costeo-JUL26'!$B$9:$CQ$307,AS$1,0),0)</f>
        <v>0.02</v>
      </c>
      <c r="AT586" s="36">
        <f t="shared" si="264"/>
        <v>17015.19481970663</v>
      </c>
      <c r="AU586" s="36">
        <f t="shared" si="265"/>
        <v>867774.9358050382</v>
      </c>
      <c r="AV586" s="34">
        <f>IF($B586="P",VLOOKUP($E586,'[2]Costeo-JUL26'!$B$9:$CQ$307,AV$1,0),0)</f>
        <v>902310</v>
      </c>
      <c r="AW586" s="16">
        <f>IF($B586="P",VLOOKUP($E586,'[2]Costeo-JUL26'!$B$9:$CQ$307,AW$1,0),0)*$G586</f>
        <v>26.830209200000006</v>
      </c>
      <c r="AX586" s="36">
        <f>IF($B586="P",VLOOKUP($E586,'[2]Costeo-JUL26'!$B$9:$CQ$307,AX$1,0),0)*$G586</f>
        <v>94000.874596012</v>
      </c>
      <c r="AY586" s="35">
        <f>IF($B586="P",VLOOKUP($E586,'[2]Costeo-JUL26'!$B$9:$CQ$307,AY$1,0),0)</f>
        <v>0.03</v>
      </c>
      <c r="AZ586" s="36">
        <f t="shared" si="266"/>
        <v>2820.02623788036</v>
      </c>
      <c r="BA586" s="36">
        <f t="shared" si="267"/>
        <v>96820.90083389236</v>
      </c>
      <c r="BB586" s="34">
        <f>IF($B586="P",VLOOKUP($E586,'[2]Costeo-JUL26'!$B$9:$CQ$307,BB$1,0),0)</f>
        <v>923266</v>
      </c>
      <c r="BC586" s="16">
        <f>IF($B586="P",VLOOKUP($E586,'[2]Costeo-JUL26'!$B$9:$CQ$307,BC$1,0),0)*$G586</f>
        <v>6.0528062556000002</v>
      </c>
      <c r="BD586" s="36">
        <f>IF($B586="P",VLOOKUP($E586,'[2]Costeo-JUL26'!$B$9:$CQ$307,BD$1,0),0)*$G586</f>
        <v>24488.806717281819</v>
      </c>
      <c r="BE586" s="35">
        <f>IF($B586="P",VLOOKUP($E586,'[2]Costeo-JUL26'!$B$9:$CQ$307,BE$1,0),0)</f>
        <v>0.03</v>
      </c>
      <c r="BF586" s="36">
        <f t="shared" si="268"/>
        <v>734.66420151845455</v>
      </c>
      <c r="BG586" s="36">
        <f t="shared" si="269"/>
        <v>25223.470918800274</v>
      </c>
      <c r="BH586" s="34">
        <f>IF($B586="P",VLOOKUP($E586,'[2]Costeo-JUL26'!$B$9:$CQ$307,BH$1,0),0)</f>
        <v>910319</v>
      </c>
      <c r="BI586" s="16">
        <f>IF($B586="P",VLOOKUP($E586,'[2]Costeo-JUL26'!$B$9:$CQ$307,BI$1,0),0)*$G586</f>
        <v>18.529150000000001</v>
      </c>
      <c r="BJ586" s="36">
        <f>IF($B586="P",VLOOKUP($E586,'[2]Costeo-JUL26'!$B$9:$CQ$307,BJ$1,0),0)*$G586</f>
        <v>48444.462675000002</v>
      </c>
      <c r="BK586" s="35">
        <f>IF(BH586=910319,0,IF($B586="P",VLOOKUP($E586,'[2]Costeo-JUL26'!$B$9:$CQ$307,BK$1,0),0))</f>
        <v>0</v>
      </c>
      <c r="BL586" s="36">
        <f t="shared" si="270"/>
        <v>0</v>
      </c>
      <c r="BM586" s="36">
        <f t="shared" si="271"/>
        <v>48444.462675000002</v>
      </c>
      <c r="BN586" s="34">
        <f>IF($B586="P",VLOOKUP($E586,'[2]Costeo-JUL26'!$B$9:$CQ$307,BN$1,0),0)</f>
        <v>0</v>
      </c>
      <c r="BO586" s="16">
        <f>IF($B586="P",VLOOKUP($E586,'[2]Costeo-JUL26'!$B$9:$CQ$307,BO$1,0),0)*$G586</f>
        <v>0</v>
      </c>
      <c r="BP586" s="36">
        <f>IF($B586="P",VLOOKUP($E586,'[2]Costeo-JUL26'!$B$9:$CQ$307,BP$1,0),0)*$G586</f>
        <v>0</v>
      </c>
      <c r="BQ586" s="35">
        <f>IF($B586="P",VLOOKUP($E586,'[2]Costeo-JUL26'!$B$9:$CQ$307,BQ$1,0),0)</f>
        <v>0</v>
      </c>
      <c r="BR586" s="36">
        <f t="shared" si="272"/>
        <v>0</v>
      </c>
      <c r="BS586" s="36">
        <f t="shared" si="273"/>
        <v>0</v>
      </c>
      <c r="BT586" s="34">
        <f>IF($B586="P",VLOOKUP($E586,'[2]Costeo-JUL26'!$B$9:$CQ$307,BT$1,0),0)</f>
        <v>0</v>
      </c>
      <c r="BU586" s="16">
        <f>IF($B586="P",VLOOKUP($E586,'[2]Costeo-JUL26'!$B$9:$CQ$307,BU$1,0),0)*$G586</f>
        <v>0</v>
      </c>
      <c r="BV586" s="36">
        <f>IF($B586="P",VLOOKUP($E586,'[2]Costeo-JUL26'!$B$9:$CQ$307,BV$1,0),0)*$G586</f>
        <v>0</v>
      </c>
      <c r="BW586" s="35">
        <f>IF($B586="P",VLOOKUP($E586,'[2]Costeo-JUL26'!$B$9:$CQ$307,BW$1,0),0)</f>
        <v>0</v>
      </c>
      <c r="BX586" s="36">
        <f t="shared" si="274"/>
        <v>0</v>
      </c>
      <c r="BY586" s="36">
        <f t="shared" si="275"/>
        <v>0</v>
      </c>
      <c r="BZ586" s="34">
        <f>IF($B586="P",VLOOKUP($E586,'[2]Costeo-JUL26'!$B$9:$CQ$307,BZ$1,0),0)</f>
        <v>0</v>
      </c>
      <c r="CA586" s="16">
        <f>IF($B586="P",VLOOKUP($E586,'[2]Costeo-JUL26'!$B$9:$CQ$307,CA$1,0),0)*$G586</f>
        <v>0</v>
      </c>
      <c r="CB586" s="36">
        <f>IF($B586="P",VLOOKUP($E586,'[2]Costeo-JUL26'!$B$9:$CQ$307,CB$1,0),0)*$G586</f>
        <v>0</v>
      </c>
      <c r="CC586" s="35">
        <f>IF($B586="P",VLOOKUP($E586,'[2]Costeo-JUL26'!$B$9:$CQ$307,CC$1,0),0)</f>
        <v>0</v>
      </c>
      <c r="CD586" s="36">
        <f t="shared" si="276"/>
        <v>0</v>
      </c>
      <c r="CE586" s="36">
        <f t="shared" si="277"/>
        <v>0</v>
      </c>
      <c r="CF586" s="37">
        <f t="shared" ref="CF586:CF649" si="280">Q586+W586+AC586+AI586+AO586+AU586+BA586+BG586+BM586+BS586+BY586+CE586</f>
        <v>6085190.4987016357</v>
      </c>
      <c r="CG586" s="36">
        <f>IF($B586="r",VLOOKUP($E586,'[2]Costeo-JUL26'!$B$9:$CQ$307,CG$1,0),0)*$G586</f>
        <v>0</v>
      </c>
      <c r="CH586" s="35">
        <f>VLOOKUP($E586,'[2]TEORICOS (05.26)'!$A$8:$T$251,CH$1,0)</f>
        <v>0</v>
      </c>
      <c r="CI586" s="36">
        <f t="shared" si="278"/>
        <v>0</v>
      </c>
      <c r="CJ586" s="37">
        <f t="shared" si="279"/>
        <v>0</v>
      </c>
      <c r="CM586" s="16">
        <f>SUMIFS('[1]Ajuste Inventario'!$I:$I,'[1]Ajuste Inventario'!$B:$B,E586,'[1]Ajuste Inventario'!$S:$S,D586)*-1</f>
        <v>13.171999999999999</v>
      </c>
      <c r="CN586" s="36">
        <f t="shared" ref="CN586:CN649" si="281">IF(CM586=0,0,IF(B586="P",CF586/G586,CJ586/G586))*CM586</f>
        <v>108145.98787437353</v>
      </c>
      <c r="CP586" t="str">
        <f t="shared" ref="CP586:CP649" si="282">E586&amp;D586</f>
        <v>661Org.Vtas M.del Plata</v>
      </c>
      <c r="CQ586" s="10">
        <f t="shared" ref="CQ586:CQ649" si="283">+CN586/CM586</f>
        <v>8210.2936436663786</v>
      </c>
    </row>
    <row r="587" spans="1:95" x14ac:dyDescent="0.25">
      <c r="A587" s="30">
        <v>46204</v>
      </c>
      <c r="B587" s="31" t="str">
        <f>VLOOKUP($E587,'[2]TEORICOS (05.26)'!$A$8:$T$251,B$1,0)</f>
        <v>R</v>
      </c>
      <c r="C587" s="32" t="str">
        <f>VLOOKUP($E587,'[2]TEORICOS (05.26)'!$A$8:$T$251,C$1,0)</f>
        <v>Cepita</v>
      </c>
      <c r="D587" t="s">
        <v>227</v>
      </c>
      <c r="E587">
        <v>1001</v>
      </c>
      <c r="F587" t="s">
        <v>95</v>
      </c>
      <c r="G587" s="16">
        <v>1339.8330000000001</v>
      </c>
      <c r="H587" s="16">
        <v>282.7047630000036</v>
      </c>
      <c r="I587" s="33">
        <v>5917101.3500000266</v>
      </c>
      <c r="J587" s="33">
        <v>5821631.8900000174</v>
      </c>
      <c r="K587" s="34">
        <f>IF($B587="P",VLOOKUP($E587,'[2]Costeo-JUL26'!$B$9:$CQ$307,K$1,0),0)</f>
        <v>0</v>
      </c>
      <c r="L587" s="35">
        <f>VLOOKUP($E587,'[2]TEORICOS (05.26)'!$A$8:$T$251,L$1,0)</f>
        <v>0.2</v>
      </c>
      <c r="M587" s="36">
        <f t="shared" si="253"/>
        <v>0</v>
      </c>
      <c r="N587" s="35">
        <f>IF($B587="P",VLOOKUP($E587,'[2]Costeo-JUL26'!$B$9:$CQ$307,N$1,0),0)</f>
        <v>0</v>
      </c>
      <c r="O587" s="36">
        <f t="shared" si="254"/>
        <v>0</v>
      </c>
      <c r="P587" s="36">
        <f>IF($B587="P",VLOOKUP($E587,'[2]Costeo-JUL26'!$B$9:$CQ$307,P$1,0),0)*H587</f>
        <v>0</v>
      </c>
      <c r="Q587" s="36">
        <f t="shared" si="255"/>
        <v>0</v>
      </c>
      <c r="R587" s="34">
        <f>IF($B587="P",VLOOKUP($E587,'[2]Costeo-JUL26'!$B$9:$CQ$307,R$1,0),0)</f>
        <v>0</v>
      </c>
      <c r="S587" s="16">
        <f>IF($B587="P",VLOOKUP($E587,'[2]Costeo-JUL26'!$B$9:$CQ$307,S$1,0),0)*$G587</f>
        <v>0</v>
      </c>
      <c r="T587" s="36">
        <f>IF($B587="P",VLOOKUP($E587,'[2]Costeo-JUL26'!$B$9:$CQ$307,T$1,0),0)*$G587</f>
        <v>0</v>
      </c>
      <c r="U587" s="35">
        <f>IF($B587="P",VLOOKUP($E587,'[2]Costeo-JUL26'!$B$9:$CQ$307,U$1,0),0)</f>
        <v>0</v>
      </c>
      <c r="V587" s="36">
        <f t="shared" si="256"/>
        <v>0</v>
      </c>
      <c r="W587" s="36">
        <f t="shared" si="257"/>
        <v>0</v>
      </c>
      <c r="X587" s="34">
        <f>IF($B587="P",VLOOKUP($E587,'[2]Costeo-JUL26'!$B$9:$CQ$307,X$1,0),0)</f>
        <v>0</v>
      </c>
      <c r="Y587" s="16">
        <f>IF($B587="P",VLOOKUP($E587,'[2]Costeo-JUL26'!$B$9:$CQ$307,Y$1,0),0)*$G587</f>
        <v>0</v>
      </c>
      <c r="Z587" s="36">
        <f>IF($B587="P",VLOOKUP($E587,'[2]Costeo-JUL26'!$B$9:$CQ$307,Z$1,0),0)*$G587</f>
        <v>0</v>
      </c>
      <c r="AA587" s="35">
        <f>IF($B587="P",VLOOKUP($E587,'[2]Costeo-JUL26'!$B$9:$CQ$307,AA$1,0),0)</f>
        <v>0</v>
      </c>
      <c r="AB587" s="36">
        <f t="shared" si="258"/>
        <v>0</v>
      </c>
      <c r="AC587" s="36">
        <f t="shared" si="259"/>
        <v>0</v>
      </c>
      <c r="AD587" s="34">
        <f>IF($B587="P",VLOOKUP($E587,'[2]Costeo-JUL26'!$B$9:$CQ$307,AD$1,0),0)</f>
        <v>0</v>
      </c>
      <c r="AE587" s="16">
        <f>IF($B587="P",VLOOKUP($E587,'[2]Costeo-JUL26'!$B$9:$CQ$307,AE$1,0),0)*$G587</f>
        <v>0</v>
      </c>
      <c r="AF587" s="36">
        <f>IF($B587="P",VLOOKUP($E587,'[2]Costeo-JUL26'!$B$9:$CQ$307,AF$1,0),0)*$G587</f>
        <v>0</v>
      </c>
      <c r="AG587" s="35">
        <f>IF($B587="P",VLOOKUP($E587,'[2]Costeo-JUL26'!$B$9:$CQ$307,AG$1,0),0)</f>
        <v>0</v>
      </c>
      <c r="AH587" s="36">
        <f t="shared" si="260"/>
        <v>0</v>
      </c>
      <c r="AI587" s="36">
        <f t="shared" si="261"/>
        <v>0</v>
      </c>
      <c r="AJ587" s="34">
        <f>IF($B587="P",VLOOKUP($E587,'[2]Costeo-JUL26'!$B$9:$CQ$307,AJ$1,0),0)</f>
        <v>0</v>
      </c>
      <c r="AK587" s="16">
        <f>IF($B587="P",VLOOKUP($E587,'[2]Costeo-JUL26'!$B$9:$CQ$307,AK$1,0),0)*$G587</f>
        <v>0</v>
      </c>
      <c r="AL587" s="36">
        <f>IF($B587="P",VLOOKUP($E587,'[2]Costeo-JUL26'!$B$9:$CQ$307,AL$1,0),0)*$G587</f>
        <v>0</v>
      </c>
      <c r="AM587" s="35">
        <f>IF($B587="P",VLOOKUP($E587,'[2]Costeo-JUL26'!$B$9:$CQ$307,AM$1,0),0)</f>
        <v>0</v>
      </c>
      <c r="AN587" s="36">
        <f t="shared" si="262"/>
        <v>0</v>
      </c>
      <c r="AO587" s="36">
        <f t="shared" si="263"/>
        <v>0</v>
      </c>
      <c r="AP587" s="34">
        <f>IF($B587="P",VLOOKUP($E587,'[2]Costeo-JUL26'!$B$9:$CQ$307,AP$1,0),0)</f>
        <v>0</v>
      </c>
      <c r="AQ587" s="16">
        <f>IF($B587="P",VLOOKUP($E587,'[2]Costeo-JUL26'!$B$9:$CQ$307,AQ$1,0),0)*$G587</f>
        <v>0</v>
      </c>
      <c r="AR587" s="36">
        <f>IF($B587="P",VLOOKUP($E587,'[2]Costeo-JUL26'!$B$9:$CQ$307,AR$1,0),0)*$G587</f>
        <v>0</v>
      </c>
      <c r="AS587" s="35">
        <f>IF($B587="P",VLOOKUP($E587,'[2]Costeo-JUL26'!$B$9:$CQ$307,AS$1,0),0)</f>
        <v>0</v>
      </c>
      <c r="AT587" s="36">
        <f t="shared" si="264"/>
        <v>0</v>
      </c>
      <c r="AU587" s="36">
        <f t="shared" si="265"/>
        <v>0</v>
      </c>
      <c r="AV587" s="34">
        <f>IF($B587="P",VLOOKUP($E587,'[2]Costeo-JUL26'!$B$9:$CQ$307,AV$1,0),0)</f>
        <v>0</v>
      </c>
      <c r="AW587" s="16">
        <f>IF($B587="P",VLOOKUP($E587,'[2]Costeo-JUL26'!$B$9:$CQ$307,AW$1,0),0)*$G587</f>
        <v>0</v>
      </c>
      <c r="AX587" s="36">
        <f>IF($B587="P",VLOOKUP($E587,'[2]Costeo-JUL26'!$B$9:$CQ$307,AX$1,0),0)*$G587</f>
        <v>0</v>
      </c>
      <c r="AY587" s="35">
        <f>IF($B587="P",VLOOKUP($E587,'[2]Costeo-JUL26'!$B$9:$CQ$307,AY$1,0),0)</f>
        <v>0</v>
      </c>
      <c r="AZ587" s="36">
        <f t="shared" si="266"/>
        <v>0</v>
      </c>
      <c r="BA587" s="36">
        <f t="shared" si="267"/>
        <v>0</v>
      </c>
      <c r="BB587" s="34">
        <f>IF($B587="P",VLOOKUP($E587,'[2]Costeo-JUL26'!$B$9:$CQ$307,BB$1,0),0)</f>
        <v>0</v>
      </c>
      <c r="BC587" s="16">
        <f>IF($B587="P",VLOOKUP($E587,'[2]Costeo-JUL26'!$B$9:$CQ$307,BC$1,0),0)*$G587</f>
        <v>0</v>
      </c>
      <c r="BD587" s="36">
        <f>IF($B587="P",VLOOKUP($E587,'[2]Costeo-JUL26'!$B$9:$CQ$307,BD$1,0),0)*$G587</f>
        <v>0</v>
      </c>
      <c r="BE587" s="35">
        <f>IF($B587="P",VLOOKUP($E587,'[2]Costeo-JUL26'!$B$9:$CQ$307,BE$1,0),0)</f>
        <v>0</v>
      </c>
      <c r="BF587" s="36">
        <f t="shared" si="268"/>
        <v>0</v>
      </c>
      <c r="BG587" s="36">
        <f t="shared" si="269"/>
        <v>0</v>
      </c>
      <c r="BH587" s="34">
        <f>IF($B587="P",VLOOKUP($E587,'[2]Costeo-JUL26'!$B$9:$CQ$307,BH$1,0),0)</f>
        <v>0</v>
      </c>
      <c r="BI587" s="16">
        <f>IF($B587="P",VLOOKUP($E587,'[2]Costeo-JUL26'!$B$9:$CQ$307,BI$1,0),0)*$G587</f>
        <v>0</v>
      </c>
      <c r="BJ587" s="36">
        <f>IF($B587="P",VLOOKUP($E587,'[2]Costeo-JUL26'!$B$9:$CQ$307,BJ$1,0),0)*$G587</f>
        <v>0</v>
      </c>
      <c r="BK587" s="35">
        <f>IF(BH587=910319,0,IF($B587="P",VLOOKUP($E587,'[2]Costeo-JUL26'!$B$9:$CQ$307,BK$1,0),0))</f>
        <v>0</v>
      </c>
      <c r="BL587" s="36">
        <f t="shared" si="270"/>
        <v>0</v>
      </c>
      <c r="BM587" s="36">
        <f t="shared" si="271"/>
        <v>0</v>
      </c>
      <c r="BN587" s="34">
        <f>IF($B587="P",VLOOKUP($E587,'[2]Costeo-JUL26'!$B$9:$CQ$307,BN$1,0),0)</f>
        <v>0</v>
      </c>
      <c r="BO587" s="16">
        <f>IF($B587="P",VLOOKUP($E587,'[2]Costeo-JUL26'!$B$9:$CQ$307,BO$1,0),0)*$G587</f>
        <v>0</v>
      </c>
      <c r="BP587" s="36">
        <f>IF($B587="P",VLOOKUP($E587,'[2]Costeo-JUL26'!$B$9:$CQ$307,BP$1,0),0)*$G587</f>
        <v>0</v>
      </c>
      <c r="BQ587" s="35">
        <f>IF($B587="P",VLOOKUP($E587,'[2]Costeo-JUL26'!$B$9:$CQ$307,BQ$1,0),0)</f>
        <v>0</v>
      </c>
      <c r="BR587" s="36">
        <f t="shared" si="272"/>
        <v>0</v>
      </c>
      <c r="BS587" s="36">
        <f t="shared" si="273"/>
        <v>0</v>
      </c>
      <c r="BT587" s="34">
        <f>IF($B587="P",VLOOKUP($E587,'[2]Costeo-JUL26'!$B$9:$CQ$307,BT$1,0),0)</f>
        <v>0</v>
      </c>
      <c r="BU587" s="16">
        <f>IF($B587="P",VLOOKUP($E587,'[2]Costeo-JUL26'!$B$9:$CQ$307,BU$1,0),0)*$G587</f>
        <v>0</v>
      </c>
      <c r="BV587" s="36">
        <f>IF($B587="P",VLOOKUP($E587,'[2]Costeo-JUL26'!$B$9:$CQ$307,BV$1,0),0)*$G587</f>
        <v>0</v>
      </c>
      <c r="BW587" s="35">
        <f>IF($B587="P",VLOOKUP($E587,'[2]Costeo-JUL26'!$B$9:$CQ$307,BW$1,0),0)</f>
        <v>0</v>
      </c>
      <c r="BX587" s="36">
        <f t="shared" si="274"/>
        <v>0</v>
      </c>
      <c r="BY587" s="36">
        <f t="shared" si="275"/>
        <v>0</v>
      </c>
      <c r="BZ587" s="34">
        <f>IF($B587="P",VLOOKUP($E587,'[2]Costeo-JUL26'!$B$9:$CQ$307,BZ$1,0),0)</f>
        <v>0</v>
      </c>
      <c r="CA587" s="16">
        <f>IF($B587="P",VLOOKUP($E587,'[2]Costeo-JUL26'!$B$9:$CQ$307,CA$1,0),0)*$G587</f>
        <v>0</v>
      </c>
      <c r="CB587" s="36">
        <f>IF($B587="P",VLOOKUP($E587,'[2]Costeo-JUL26'!$B$9:$CQ$307,CB$1,0),0)*$G587</f>
        <v>0</v>
      </c>
      <c r="CC587" s="35">
        <f>IF($B587="P",VLOOKUP($E587,'[2]Costeo-JUL26'!$B$9:$CQ$307,CC$1,0),0)</f>
        <v>0</v>
      </c>
      <c r="CD587" s="36">
        <f t="shared" si="276"/>
        <v>0</v>
      </c>
      <c r="CE587" s="36">
        <f t="shared" si="277"/>
        <v>0</v>
      </c>
      <c r="CF587" s="37">
        <f t="shared" si="280"/>
        <v>0</v>
      </c>
      <c r="CG587" s="36">
        <f>IF($B587="r",VLOOKUP($E587,'[2]Costeo-JUL26'!$B$9:$CQ$307,CG$1,0),0)*$G587</f>
        <v>1650392.8910700001</v>
      </c>
      <c r="CH587" s="35">
        <f>VLOOKUP($E587,'[2]TEORICOS (05.26)'!$A$8:$T$251,CH$1,0)</f>
        <v>0.15</v>
      </c>
      <c r="CI587" s="36">
        <f t="shared" si="278"/>
        <v>916767.44433950353</v>
      </c>
      <c r="CJ587" s="37">
        <f t="shared" si="279"/>
        <v>2567160.3354095034</v>
      </c>
      <c r="CM587" s="16">
        <f>SUMIFS('[1]Ajuste Inventario'!$I:$I,'[1]Ajuste Inventario'!$B:$B,E587,'[1]Ajuste Inventario'!$S:$S,D587)*-1</f>
        <v>2.3339999999999996</v>
      </c>
      <c r="CN587" s="36">
        <f t="shared" si="281"/>
        <v>4472.0142158356894</v>
      </c>
      <c r="CP587" t="str">
        <f t="shared" si="282"/>
        <v>1001Org.Vtas M.del Plata</v>
      </c>
      <c r="CQ587" s="10">
        <f t="shared" si="283"/>
        <v>1916.0300839056085</v>
      </c>
    </row>
    <row r="588" spans="1:95" x14ac:dyDescent="0.25">
      <c r="A588" s="30">
        <v>46204</v>
      </c>
      <c r="B588" s="31" t="str">
        <f>VLOOKUP($E588,'[2]TEORICOS (05.26)'!$A$8:$T$251,B$1,0)</f>
        <v>R</v>
      </c>
      <c r="C588" s="32" t="str">
        <f>VLOOKUP($E588,'[2]TEORICOS (05.26)'!$A$8:$T$251,C$1,0)</f>
        <v>Fanta</v>
      </c>
      <c r="D588" t="s">
        <v>227</v>
      </c>
      <c r="E588">
        <v>1028</v>
      </c>
      <c r="F588" t="s">
        <v>96</v>
      </c>
      <c r="G588" s="16">
        <v>352.5</v>
      </c>
      <c r="H588" s="16">
        <v>131.83499999999972</v>
      </c>
      <c r="I588" s="33">
        <v>2810486.1699999943</v>
      </c>
      <c r="J588" s="33">
        <v>2775615.7399999956</v>
      </c>
      <c r="K588" s="34">
        <f>IF($B588="P",VLOOKUP($E588,'[2]Costeo-JUL26'!$B$9:$CQ$307,K$1,0),0)</f>
        <v>0</v>
      </c>
      <c r="L588" s="35">
        <f>VLOOKUP($E588,'[2]TEORICOS (05.26)'!$A$8:$T$251,L$1,0)</f>
        <v>0.23499999999999999</v>
      </c>
      <c r="M588" s="36">
        <f t="shared" ref="M588:M651" si="284">IF(B588="P",L588*J588,0)</f>
        <v>0</v>
      </c>
      <c r="N588" s="35">
        <f>IF($B588="P",VLOOKUP($E588,'[2]Costeo-JUL26'!$B$9:$CQ$307,N$1,0),0)</f>
        <v>0</v>
      </c>
      <c r="O588" s="36">
        <f t="shared" ref="O588:O651" si="285">N588*M588</f>
        <v>0</v>
      </c>
      <c r="P588" s="36">
        <f>IF($B588="P",VLOOKUP($E588,'[2]Costeo-JUL26'!$B$9:$CQ$307,P$1,0),0)*H588</f>
        <v>0</v>
      </c>
      <c r="Q588" s="36">
        <f t="shared" ref="Q588:Q651" si="286">+M588+O588+P588</f>
        <v>0</v>
      </c>
      <c r="R588" s="34">
        <f>IF($B588="P",VLOOKUP($E588,'[2]Costeo-JUL26'!$B$9:$CQ$307,R$1,0),0)</f>
        <v>0</v>
      </c>
      <c r="S588" s="16">
        <f>IF($B588="P",VLOOKUP($E588,'[2]Costeo-JUL26'!$B$9:$CQ$307,S$1,0),0)*$G588</f>
        <v>0</v>
      </c>
      <c r="T588" s="36">
        <f>IF($B588="P",VLOOKUP($E588,'[2]Costeo-JUL26'!$B$9:$CQ$307,T$1,0),0)*$G588</f>
        <v>0</v>
      </c>
      <c r="U588" s="35">
        <f>IF($B588="P",VLOOKUP($E588,'[2]Costeo-JUL26'!$B$9:$CQ$307,U$1,0),0)</f>
        <v>0</v>
      </c>
      <c r="V588" s="36">
        <f t="shared" ref="V588:V651" si="287">U588*T588</f>
        <v>0</v>
      </c>
      <c r="W588" s="36">
        <f t="shared" ref="W588:W651" si="288">T588+V588</f>
        <v>0</v>
      </c>
      <c r="X588" s="34">
        <f>IF($B588="P",VLOOKUP($E588,'[2]Costeo-JUL26'!$B$9:$CQ$307,X$1,0),0)</f>
        <v>0</v>
      </c>
      <c r="Y588" s="16">
        <f>IF($B588="P",VLOOKUP($E588,'[2]Costeo-JUL26'!$B$9:$CQ$307,Y$1,0),0)*$G588</f>
        <v>0</v>
      </c>
      <c r="Z588" s="36">
        <f>IF($B588="P",VLOOKUP($E588,'[2]Costeo-JUL26'!$B$9:$CQ$307,Z$1,0),0)*$G588</f>
        <v>0</v>
      </c>
      <c r="AA588" s="35">
        <f>IF($B588="P",VLOOKUP($E588,'[2]Costeo-JUL26'!$B$9:$CQ$307,AA$1,0),0)</f>
        <v>0</v>
      </c>
      <c r="AB588" s="36">
        <f t="shared" ref="AB588:AB651" si="289">AA588*Z588</f>
        <v>0</v>
      </c>
      <c r="AC588" s="36">
        <f t="shared" ref="AC588:AC651" si="290">Z588+AB588</f>
        <v>0</v>
      </c>
      <c r="AD588" s="34">
        <f>IF($B588="P",VLOOKUP($E588,'[2]Costeo-JUL26'!$B$9:$CQ$307,AD$1,0),0)</f>
        <v>0</v>
      </c>
      <c r="AE588" s="16">
        <f>IF($B588="P",VLOOKUP($E588,'[2]Costeo-JUL26'!$B$9:$CQ$307,AE$1,0),0)*$G588</f>
        <v>0</v>
      </c>
      <c r="AF588" s="36">
        <f>IF($B588="P",VLOOKUP($E588,'[2]Costeo-JUL26'!$B$9:$CQ$307,AF$1,0),0)*$G588</f>
        <v>0</v>
      </c>
      <c r="AG588" s="35">
        <f>IF($B588="P",VLOOKUP($E588,'[2]Costeo-JUL26'!$B$9:$CQ$307,AG$1,0),0)</f>
        <v>0</v>
      </c>
      <c r="AH588" s="36">
        <f t="shared" ref="AH588:AH651" si="291">AG588*AF588</f>
        <v>0</v>
      </c>
      <c r="AI588" s="36">
        <f t="shared" ref="AI588:AI651" si="292">AF588+AH588</f>
        <v>0</v>
      </c>
      <c r="AJ588" s="34">
        <f>IF($B588="P",VLOOKUP($E588,'[2]Costeo-JUL26'!$B$9:$CQ$307,AJ$1,0),0)</f>
        <v>0</v>
      </c>
      <c r="AK588" s="16">
        <f>IF($B588="P",VLOOKUP($E588,'[2]Costeo-JUL26'!$B$9:$CQ$307,AK$1,0),0)*$G588</f>
        <v>0</v>
      </c>
      <c r="AL588" s="36">
        <f>IF($B588="P",VLOOKUP($E588,'[2]Costeo-JUL26'!$B$9:$CQ$307,AL$1,0),0)*$G588</f>
        <v>0</v>
      </c>
      <c r="AM588" s="35">
        <f>IF($B588="P",VLOOKUP($E588,'[2]Costeo-JUL26'!$B$9:$CQ$307,AM$1,0),0)</f>
        <v>0</v>
      </c>
      <c r="AN588" s="36">
        <f t="shared" ref="AN588:AN651" si="293">AM588*AL588</f>
        <v>0</v>
      </c>
      <c r="AO588" s="36">
        <f t="shared" ref="AO588:AO651" si="294">AL588+AN588</f>
        <v>0</v>
      </c>
      <c r="AP588" s="34">
        <f>IF($B588="P",VLOOKUP($E588,'[2]Costeo-JUL26'!$B$9:$CQ$307,AP$1,0),0)</f>
        <v>0</v>
      </c>
      <c r="AQ588" s="16">
        <f>IF($B588="P",VLOOKUP($E588,'[2]Costeo-JUL26'!$B$9:$CQ$307,AQ$1,0),0)*$G588</f>
        <v>0</v>
      </c>
      <c r="AR588" s="36">
        <f>IF($B588="P",VLOOKUP($E588,'[2]Costeo-JUL26'!$B$9:$CQ$307,AR$1,0),0)*$G588</f>
        <v>0</v>
      </c>
      <c r="AS588" s="35">
        <f>IF($B588="P",VLOOKUP($E588,'[2]Costeo-JUL26'!$B$9:$CQ$307,AS$1,0),0)</f>
        <v>0</v>
      </c>
      <c r="AT588" s="36">
        <f t="shared" ref="AT588:AT651" si="295">AS588*AR588</f>
        <v>0</v>
      </c>
      <c r="AU588" s="36">
        <f t="shared" ref="AU588:AU651" si="296">AR588+AT588</f>
        <v>0</v>
      </c>
      <c r="AV588" s="34">
        <f>IF($B588="P",VLOOKUP($E588,'[2]Costeo-JUL26'!$B$9:$CQ$307,AV$1,0),0)</f>
        <v>0</v>
      </c>
      <c r="AW588" s="16">
        <f>IF($B588="P",VLOOKUP($E588,'[2]Costeo-JUL26'!$B$9:$CQ$307,AW$1,0),0)*$G588</f>
        <v>0</v>
      </c>
      <c r="AX588" s="36">
        <f>IF($B588="P",VLOOKUP($E588,'[2]Costeo-JUL26'!$B$9:$CQ$307,AX$1,0),0)*$G588</f>
        <v>0</v>
      </c>
      <c r="AY588" s="35">
        <f>IF($B588="P",VLOOKUP($E588,'[2]Costeo-JUL26'!$B$9:$CQ$307,AY$1,0),0)</f>
        <v>0</v>
      </c>
      <c r="AZ588" s="36">
        <f t="shared" ref="AZ588:AZ651" si="297">AY588*AX588</f>
        <v>0</v>
      </c>
      <c r="BA588" s="36">
        <f t="shared" ref="BA588:BA651" si="298">AX588+AZ588</f>
        <v>0</v>
      </c>
      <c r="BB588" s="34">
        <f>IF($B588="P",VLOOKUP($E588,'[2]Costeo-JUL26'!$B$9:$CQ$307,BB$1,0),0)</f>
        <v>0</v>
      </c>
      <c r="BC588" s="16">
        <f>IF($B588="P",VLOOKUP($E588,'[2]Costeo-JUL26'!$B$9:$CQ$307,BC$1,0),0)*$G588</f>
        <v>0</v>
      </c>
      <c r="BD588" s="36">
        <f>IF($B588="P",VLOOKUP($E588,'[2]Costeo-JUL26'!$B$9:$CQ$307,BD$1,0),0)*$G588</f>
        <v>0</v>
      </c>
      <c r="BE588" s="35">
        <f>IF($B588="P",VLOOKUP($E588,'[2]Costeo-JUL26'!$B$9:$CQ$307,BE$1,0),0)</f>
        <v>0</v>
      </c>
      <c r="BF588" s="36">
        <f t="shared" ref="BF588:BF651" si="299">BE588*BD588</f>
        <v>0</v>
      </c>
      <c r="BG588" s="36">
        <f t="shared" ref="BG588:BG651" si="300">BD588+BF588</f>
        <v>0</v>
      </c>
      <c r="BH588" s="34">
        <f>IF($B588="P",VLOOKUP($E588,'[2]Costeo-JUL26'!$B$9:$CQ$307,BH$1,0),0)</f>
        <v>0</v>
      </c>
      <c r="BI588" s="16">
        <f>IF($B588="P",VLOOKUP($E588,'[2]Costeo-JUL26'!$B$9:$CQ$307,BI$1,0),0)*$G588</f>
        <v>0</v>
      </c>
      <c r="BJ588" s="36">
        <f>IF($B588="P",VLOOKUP($E588,'[2]Costeo-JUL26'!$B$9:$CQ$307,BJ$1,0),0)*$G588</f>
        <v>0</v>
      </c>
      <c r="BK588" s="35">
        <f>IF(BH588=910319,0,IF($B588="P",VLOOKUP($E588,'[2]Costeo-JUL26'!$B$9:$CQ$307,BK$1,0),0))</f>
        <v>0</v>
      </c>
      <c r="BL588" s="36">
        <f t="shared" ref="BL588:BL651" si="301">BK588*BJ588</f>
        <v>0</v>
      </c>
      <c r="BM588" s="36">
        <f t="shared" ref="BM588:BM651" si="302">BJ588+BL588</f>
        <v>0</v>
      </c>
      <c r="BN588" s="34">
        <f>IF($B588="P",VLOOKUP($E588,'[2]Costeo-JUL26'!$B$9:$CQ$307,BN$1,0),0)</f>
        <v>0</v>
      </c>
      <c r="BO588" s="16">
        <f>IF($B588="P",VLOOKUP($E588,'[2]Costeo-JUL26'!$B$9:$CQ$307,BO$1,0),0)*$G588</f>
        <v>0</v>
      </c>
      <c r="BP588" s="36">
        <f>IF($B588="P",VLOOKUP($E588,'[2]Costeo-JUL26'!$B$9:$CQ$307,BP$1,0),0)*$G588</f>
        <v>0</v>
      </c>
      <c r="BQ588" s="35">
        <f>IF($B588="P",VLOOKUP($E588,'[2]Costeo-JUL26'!$B$9:$CQ$307,BQ$1,0),0)</f>
        <v>0</v>
      </c>
      <c r="BR588" s="36">
        <f t="shared" ref="BR588:BR651" si="303">BQ588*BP588</f>
        <v>0</v>
      </c>
      <c r="BS588" s="36">
        <f t="shared" ref="BS588:BS651" si="304">BP588+BR588</f>
        <v>0</v>
      </c>
      <c r="BT588" s="34">
        <f>IF($B588="P",VLOOKUP($E588,'[2]Costeo-JUL26'!$B$9:$CQ$307,BT$1,0),0)</f>
        <v>0</v>
      </c>
      <c r="BU588" s="16">
        <f>IF($B588="P",VLOOKUP($E588,'[2]Costeo-JUL26'!$B$9:$CQ$307,BU$1,0),0)*$G588</f>
        <v>0</v>
      </c>
      <c r="BV588" s="36">
        <f>IF($B588="P",VLOOKUP($E588,'[2]Costeo-JUL26'!$B$9:$CQ$307,BV$1,0),0)*$G588</f>
        <v>0</v>
      </c>
      <c r="BW588" s="35">
        <f>IF($B588="P",VLOOKUP($E588,'[2]Costeo-JUL26'!$B$9:$CQ$307,BW$1,0),0)</f>
        <v>0</v>
      </c>
      <c r="BX588" s="36">
        <f t="shared" ref="BX588:BX651" si="305">BW588*BV588</f>
        <v>0</v>
      </c>
      <c r="BY588" s="36">
        <f t="shared" ref="BY588:BY651" si="306">BV588+BX588</f>
        <v>0</v>
      </c>
      <c r="BZ588" s="34">
        <f>IF($B588="P",VLOOKUP($E588,'[2]Costeo-JUL26'!$B$9:$CQ$307,BZ$1,0),0)</f>
        <v>0</v>
      </c>
      <c r="CA588" s="16">
        <f>IF($B588="P",VLOOKUP($E588,'[2]Costeo-JUL26'!$B$9:$CQ$307,CA$1,0),0)*$G588</f>
        <v>0</v>
      </c>
      <c r="CB588" s="36">
        <f>IF($B588="P",VLOOKUP($E588,'[2]Costeo-JUL26'!$B$9:$CQ$307,CB$1,0),0)*$G588</f>
        <v>0</v>
      </c>
      <c r="CC588" s="35">
        <f>IF($B588="P",VLOOKUP($E588,'[2]Costeo-JUL26'!$B$9:$CQ$307,CC$1,0),0)</f>
        <v>0</v>
      </c>
      <c r="CD588" s="36">
        <f t="shared" ref="CD588:CD651" si="307">CC588*CB588</f>
        <v>0</v>
      </c>
      <c r="CE588" s="36">
        <f t="shared" ref="CE588:CE651" si="308">CB588+CD588</f>
        <v>0</v>
      </c>
      <c r="CF588" s="37">
        <f t="shared" si="280"/>
        <v>0</v>
      </c>
      <c r="CG588" s="36">
        <f>IF($B588="r",VLOOKUP($E588,'[2]Costeo-JUL26'!$B$9:$CQ$307,CG$1,0),0)*$G588</f>
        <v>549029.32499999995</v>
      </c>
      <c r="CH588" s="35">
        <f>VLOOKUP($E588,'[2]TEORICOS (05.26)'!$A$8:$T$251,CH$1,0)</f>
        <v>0.05</v>
      </c>
      <c r="CI588" s="36">
        <f t="shared" ref="CI588:CI651" si="309">IF($B588="P",0,J588*L588-CG588*CH588)</f>
        <v>624818.23264999897</v>
      </c>
      <c r="CJ588" s="37">
        <f t="shared" ref="CJ588:CJ651" si="310">CG588+CI588</f>
        <v>1173847.5576499989</v>
      </c>
      <c r="CM588" s="16">
        <f>SUMIFS('[1]Ajuste Inventario'!$I:$I,'[1]Ajuste Inventario'!$B:$B,E588,'[1]Ajuste Inventario'!$S:$S,D588)*-1</f>
        <v>6.8349999999999991</v>
      </c>
      <c r="CN588" s="36">
        <f t="shared" si="281"/>
        <v>22760.987394433312</v>
      </c>
      <c r="CP588" t="str">
        <f t="shared" si="282"/>
        <v>1028Org.Vtas M.del Plata</v>
      </c>
      <c r="CQ588" s="10">
        <f t="shared" si="283"/>
        <v>3330.0639933333305</v>
      </c>
    </row>
    <row r="589" spans="1:95" x14ac:dyDescent="0.25">
      <c r="A589" s="30">
        <v>46204</v>
      </c>
      <c r="B589" s="31" t="str">
        <f>VLOOKUP($E589,'[2]TEORICOS (05.26)'!$A$8:$T$251,B$1,0)</f>
        <v>P</v>
      </c>
      <c r="C589" s="32" t="str">
        <f>VLOOKUP($E589,'[2]TEORICOS (05.26)'!$A$8:$T$251,C$1,0)</f>
        <v>Fanta</v>
      </c>
      <c r="D589" t="s">
        <v>227</v>
      </c>
      <c r="E589">
        <v>1040</v>
      </c>
      <c r="F589" t="s">
        <v>97</v>
      </c>
      <c r="G589" s="16">
        <v>555.5</v>
      </c>
      <c r="H589" s="16">
        <v>1173.7715000000096</v>
      </c>
      <c r="I589" s="33">
        <v>10522060.279999966</v>
      </c>
      <c r="J589" s="33">
        <v>10339880.929999974</v>
      </c>
      <c r="K589" s="34">
        <f>IF($B589="P",VLOOKUP($E589,'[2]Costeo-JUL26'!$B$9:$CQ$307,K$1,0),0)</f>
        <v>919744</v>
      </c>
      <c r="L589" s="35">
        <f>VLOOKUP($E589,'[2]TEORICOS (05.26)'!$A$8:$T$251,L$1,0)</f>
        <v>0.23499999999999999</v>
      </c>
      <c r="M589" s="36">
        <f t="shared" si="284"/>
        <v>2429872.0185499936</v>
      </c>
      <c r="N589" s="35">
        <f>IF($B589="P",VLOOKUP($E589,'[2]Costeo-JUL26'!$B$9:$CQ$307,N$1,0),0)</f>
        <v>7.4999999999999997E-2</v>
      </c>
      <c r="O589" s="36">
        <f t="shared" si="285"/>
        <v>182240.40139124953</v>
      </c>
      <c r="P589" s="36">
        <f>IF($B589="P",VLOOKUP($E589,'[2]Costeo-JUL26'!$B$9:$CQ$307,P$1,0),0)*H589</f>
        <v>0</v>
      </c>
      <c r="Q589" s="36">
        <f t="shared" si="286"/>
        <v>2612112.4199412432</v>
      </c>
      <c r="R589" s="34">
        <f>IF($B589="P",VLOOKUP($E589,'[2]Costeo-JUL26'!$B$9:$CQ$307,R$1,0),0)</f>
        <v>0</v>
      </c>
      <c r="S589" s="16">
        <f>IF($B589="P",VLOOKUP($E589,'[2]Costeo-JUL26'!$B$9:$CQ$307,S$1,0),0)*$G589</f>
        <v>0</v>
      </c>
      <c r="T589" s="36">
        <f>IF($B589="P",VLOOKUP($E589,'[2]Costeo-JUL26'!$B$9:$CQ$307,T$1,0),0)*$G589</f>
        <v>0</v>
      </c>
      <c r="U589" s="35">
        <f>IF($B589="P",VLOOKUP($E589,'[2]Costeo-JUL26'!$B$9:$CQ$307,U$1,0),0)</f>
        <v>0</v>
      </c>
      <c r="V589" s="36">
        <f t="shared" si="287"/>
        <v>0</v>
      </c>
      <c r="W589" s="36">
        <f t="shared" si="288"/>
        <v>0</v>
      </c>
      <c r="X589" s="34">
        <f>IF($B589="P",VLOOKUP($E589,'[2]Costeo-JUL26'!$B$9:$CQ$307,X$1,0),0)</f>
        <v>902338</v>
      </c>
      <c r="Y589" s="16">
        <f>IF($B589="P",VLOOKUP($E589,'[2]Costeo-JUL26'!$B$9:$CQ$307,Y$1,0),0)*$G589</f>
        <v>43.555644000000001</v>
      </c>
      <c r="Z589" s="36">
        <f>IF($B589="P",VLOOKUP($E589,'[2]Costeo-JUL26'!$B$9:$CQ$307,Z$1,0),0)*$G589</f>
        <v>12314.922784560002</v>
      </c>
      <c r="AA589" s="35">
        <f>IF($B589="P",VLOOKUP($E589,'[2]Costeo-JUL26'!$B$9:$CQ$307,AA$1,0),0)</f>
        <v>0.45</v>
      </c>
      <c r="AB589" s="36">
        <f t="shared" si="289"/>
        <v>5541.7152530520007</v>
      </c>
      <c r="AC589" s="36">
        <f t="shared" si="290"/>
        <v>17856.638037612003</v>
      </c>
      <c r="AD589" s="34">
        <f>IF($B589="P",VLOOKUP($E589,'[2]Costeo-JUL26'!$B$9:$CQ$307,AD$1,0),0)</f>
        <v>901829</v>
      </c>
      <c r="AE589" s="16">
        <f>IF($B589="P",VLOOKUP($E589,'[2]Costeo-JUL26'!$B$9:$CQ$307,AE$1,0),0)*$G589</f>
        <v>4444</v>
      </c>
      <c r="AF589" s="36">
        <f>IF($B589="P",VLOOKUP($E589,'[2]Costeo-JUL26'!$B$9:$CQ$307,AF$1,0),0)*$G589</f>
        <v>66518.680800000002</v>
      </c>
      <c r="AG589" s="35">
        <f>IF($B589="P",VLOOKUP($E589,'[2]Costeo-JUL26'!$B$9:$CQ$307,AG$1,0),0)</f>
        <v>6.0000000000000001E-3</v>
      </c>
      <c r="AH589" s="36">
        <f t="shared" si="291"/>
        <v>399.11208480000005</v>
      </c>
      <c r="AI589" s="36">
        <f t="shared" si="292"/>
        <v>66917.792884800001</v>
      </c>
      <c r="AJ589" s="34">
        <f>IF($B589="P",VLOOKUP($E589,'[2]Costeo-JUL26'!$B$9:$CQ$307,AJ$1,0),0)</f>
        <v>926529</v>
      </c>
      <c r="AK589" s="16">
        <f>IF($B589="P",VLOOKUP($E589,'[2]Costeo-JUL26'!$B$9:$CQ$307,AK$1,0),0)*$G589</f>
        <v>4444</v>
      </c>
      <c r="AL589" s="36">
        <f>IF($B589="P",VLOOKUP($E589,'[2]Costeo-JUL26'!$B$9:$CQ$307,AL$1,0),0)*$G589</f>
        <v>67243.141680000001</v>
      </c>
      <c r="AM589" s="35">
        <f>IF($B589="P",VLOOKUP($E589,'[2]Costeo-JUL26'!$B$9:$CQ$307,AM$1,0),0)</f>
        <v>1.7999999999999999E-2</v>
      </c>
      <c r="AN589" s="36">
        <f t="shared" si="293"/>
        <v>1210.3765502399999</v>
      </c>
      <c r="AO589" s="36">
        <f t="shared" si="294"/>
        <v>68453.518230240006</v>
      </c>
      <c r="AP589" s="34">
        <f>IF($B589="P",VLOOKUP($E589,'[2]Costeo-JUL26'!$B$9:$CQ$307,AP$1,0),0)</f>
        <v>913486</v>
      </c>
      <c r="AQ589" s="16">
        <f>IF($B589="P",VLOOKUP($E589,'[2]Costeo-JUL26'!$B$9:$CQ$307,AQ$1,0),0)*$G589</f>
        <v>4444</v>
      </c>
      <c r="AR589" s="36">
        <f>IF($B589="P",VLOOKUP($E589,'[2]Costeo-JUL26'!$B$9:$CQ$307,AR$1,0),0)*$G589</f>
        <v>548551.38219548028</v>
      </c>
      <c r="AS589" s="35">
        <f>IF($B589="P",VLOOKUP($E589,'[2]Costeo-JUL26'!$B$9:$CQ$307,AS$1,0),0)</f>
        <v>0.02</v>
      </c>
      <c r="AT589" s="36">
        <f t="shared" si="295"/>
        <v>10971.027643909605</v>
      </c>
      <c r="AU589" s="36">
        <f t="shared" si="296"/>
        <v>559522.40983938985</v>
      </c>
      <c r="AV589" s="34">
        <f>IF($B589="P",VLOOKUP($E589,'[2]Costeo-JUL26'!$B$9:$CQ$307,AV$1,0),0)</f>
        <v>925698</v>
      </c>
      <c r="AW589" s="16">
        <f>IF($B589="P",VLOOKUP($E589,'[2]Costeo-JUL26'!$B$9:$CQ$307,AW$1,0),0)*$G589</f>
        <v>17.331599999999998</v>
      </c>
      <c r="AX589" s="36">
        <f>IF($B589="P",VLOOKUP($E589,'[2]Costeo-JUL26'!$B$9:$CQ$307,AX$1,0),0)*$G589</f>
        <v>89128.446263999998</v>
      </c>
      <c r="AY589" s="35">
        <f>IF($B589="P",VLOOKUP($E589,'[2]Costeo-JUL26'!$B$9:$CQ$307,AY$1,0),0)</f>
        <v>0.03</v>
      </c>
      <c r="AZ589" s="36">
        <f t="shared" si="297"/>
        <v>2673.8533879199999</v>
      </c>
      <c r="BA589" s="36">
        <f t="shared" si="298"/>
        <v>91802.299651919995</v>
      </c>
      <c r="BB589" s="34">
        <f>IF($B589="P",VLOOKUP($E589,'[2]Costeo-JUL26'!$B$9:$CQ$307,BB$1,0),0)</f>
        <v>902311</v>
      </c>
      <c r="BC589" s="16">
        <f>IF($B589="P",VLOOKUP($E589,'[2]Costeo-JUL26'!$B$9:$CQ$307,BC$1,0),0)*$G589</f>
        <v>2.7774999999999999</v>
      </c>
      <c r="BD589" s="36">
        <f>IF($B589="P",VLOOKUP($E589,'[2]Costeo-JUL26'!$B$9:$CQ$307,BD$1,0),0)*$G589</f>
        <v>10892.3689875</v>
      </c>
      <c r="BE589" s="35">
        <f>IF($B589="P",VLOOKUP($E589,'[2]Costeo-JUL26'!$B$9:$CQ$307,BE$1,0),0)</f>
        <v>0.03</v>
      </c>
      <c r="BF589" s="36">
        <f t="shared" si="299"/>
        <v>326.771069625</v>
      </c>
      <c r="BG589" s="36">
        <f t="shared" si="300"/>
        <v>11219.140057125</v>
      </c>
      <c r="BH589" s="34">
        <f>IF($B589="P",VLOOKUP($E589,'[2]Costeo-JUL26'!$B$9:$CQ$307,BH$1,0),0)</f>
        <v>910319</v>
      </c>
      <c r="BI589" s="16">
        <f>IF($B589="P",VLOOKUP($E589,'[2]Costeo-JUL26'!$B$9:$CQ$307,BI$1,0),0)*$G589</f>
        <v>9.9196428571428559</v>
      </c>
      <c r="BJ589" s="36">
        <f>IF($B589="P",VLOOKUP($E589,'[2]Costeo-JUL26'!$B$9:$CQ$307,BJ$1,0),0)*$G589</f>
        <v>25934.90625</v>
      </c>
      <c r="BK589" s="35">
        <f>IF(BH589=910319,0,IF($B589="P",VLOOKUP($E589,'[2]Costeo-JUL26'!$B$9:$CQ$307,BK$1,0),0))</f>
        <v>0</v>
      </c>
      <c r="BL589" s="36">
        <f t="shared" si="301"/>
        <v>0</v>
      </c>
      <c r="BM589" s="36">
        <f t="shared" si="302"/>
        <v>25934.90625</v>
      </c>
      <c r="BN589" s="34">
        <f>IF($B589="P",VLOOKUP($E589,'[2]Costeo-JUL26'!$B$9:$CQ$307,BN$1,0),0)</f>
        <v>0</v>
      </c>
      <c r="BO589" s="16">
        <f>IF($B589="P",VLOOKUP($E589,'[2]Costeo-JUL26'!$B$9:$CQ$307,BO$1,0),0)*$G589</f>
        <v>0</v>
      </c>
      <c r="BP589" s="36">
        <f>IF($B589="P",VLOOKUP($E589,'[2]Costeo-JUL26'!$B$9:$CQ$307,BP$1,0),0)*$G589</f>
        <v>0</v>
      </c>
      <c r="BQ589" s="35">
        <f>IF($B589="P",VLOOKUP($E589,'[2]Costeo-JUL26'!$B$9:$CQ$307,BQ$1,0),0)</f>
        <v>0</v>
      </c>
      <c r="BR589" s="36">
        <f t="shared" si="303"/>
        <v>0</v>
      </c>
      <c r="BS589" s="36">
        <f t="shared" si="304"/>
        <v>0</v>
      </c>
      <c r="BT589" s="34">
        <f>IF($B589="P",VLOOKUP($E589,'[2]Costeo-JUL26'!$B$9:$CQ$307,BT$1,0),0)</f>
        <v>0</v>
      </c>
      <c r="BU589" s="16">
        <f>IF($B589="P",VLOOKUP($E589,'[2]Costeo-JUL26'!$B$9:$CQ$307,BU$1,0),0)*$G589</f>
        <v>0</v>
      </c>
      <c r="BV589" s="36">
        <f>IF($B589="P",VLOOKUP($E589,'[2]Costeo-JUL26'!$B$9:$CQ$307,BV$1,0),0)*$G589</f>
        <v>0</v>
      </c>
      <c r="BW589" s="35">
        <f>IF($B589="P",VLOOKUP($E589,'[2]Costeo-JUL26'!$B$9:$CQ$307,BW$1,0),0)</f>
        <v>0</v>
      </c>
      <c r="BX589" s="36">
        <f t="shared" si="305"/>
        <v>0</v>
      </c>
      <c r="BY589" s="36">
        <f t="shared" si="306"/>
        <v>0</v>
      </c>
      <c r="BZ589" s="34">
        <f>IF($B589="P",VLOOKUP($E589,'[2]Costeo-JUL26'!$B$9:$CQ$307,BZ$1,0),0)</f>
        <v>0</v>
      </c>
      <c r="CA589" s="16">
        <f>IF($B589="P",VLOOKUP($E589,'[2]Costeo-JUL26'!$B$9:$CQ$307,CA$1,0),0)*$G589</f>
        <v>0</v>
      </c>
      <c r="CB589" s="36">
        <f>IF($B589="P",VLOOKUP($E589,'[2]Costeo-JUL26'!$B$9:$CQ$307,CB$1,0),0)*$G589</f>
        <v>0</v>
      </c>
      <c r="CC589" s="35">
        <f>IF($B589="P",VLOOKUP($E589,'[2]Costeo-JUL26'!$B$9:$CQ$307,CC$1,0),0)</f>
        <v>0</v>
      </c>
      <c r="CD589" s="36">
        <f t="shared" si="307"/>
        <v>0</v>
      </c>
      <c r="CE589" s="36">
        <f t="shared" si="308"/>
        <v>0</v>
      </c>
      <c r="CF589" s="37">
        <f t="shared" si="280"/>
        <v>3453819.1248923303</v>
      </c>
      <c r="CG589" s="36">
        <f>IF($B589="r",VLOOKUP($E589,'[2]Costeo-JUL26'!$B$9:$CQ$307,CG$1,0),0)*$G589</f>
        <v>0</v>
      </c>
      <c r="CH589" s="35">
        <f>VLOOKUP($E589,'[2]TEORICOS (05.26)'!$A$8:$T$251,CH$1,0)</f>
        <v>0</v>
      </c>
      <c r="CI589" s="36">
        <f t="shared" si="309"/>
        <v>0</v>
      </c>
      <c r="CJ589" s="37">
        <f t="shared" si="310"/>
        <v>0</v>
      </c>
      <c r="CM589" s="16">
        <f>SUMIFS('[1]Ajuste Inventario'!$I:$I,'[1]Ajuste Inventario'!$B:$B,E589,'[1]Ajuste Inventario'!$S:$S,D589)*-1</f>
        <v>12</v>
      </c>
      <c r="CN589" s="36">
        <f t="shared" si="281"/>
        <v>74609.954093083652</v>
      </c>
      <c r="CP589" t="str">
        <f t="shared" si="282"/>
        <v>1040Org.Vtas M.del Plata</v>
      </c>
      <c r="CQ589" s="10">
        <f t="shared" si="283"/>
        <v>6217.496174423638</v>
      </c>
    </row>
    <row r="590" spans="1:95" x14ac:dyDescent="0.25">
      <c r="A590" s="30">
        <v>46204</v>
      </c>
      <c r="B590" s="31" t="str">
        <f>VLOOKUP($E590,'[2]TEORICOS (05.26)'!$A$8:$T$251,B$1,0)</f>
        <v>P</v>
      </c>
      <c r="C590" s="32" t="str">
        <f>VLOOKUP($E590,'[2]TEORICOS (05.26)'!$A$8:$T$251,C$1,0)</f>
        <v>Fanta</v>
      </c>
      <c r="D590" t="s">
        <v>227</v>
      </c>
      <c r="E590">
        <v>1080</v>
      </c>
      <c r="F590" t="s">
        <v>98</v>
      </c>
      <c r="G590" s="16">
        <v>53</v>
      </c>
      <c r="H590" s="16">
        <v>466.71800000000002</v>
      </c>
      <c r="I590" s="33">
        <v>7736749.030000004</v>
      </c>
      <c r="J590" s="33">
        <v>6695429.870000002</v>
      </c>
      <c r="K590" s="34">
        <f>IF($B590="P",VLOOKUP($E590,'[2]Costeo-JUL26'!$B$9:$CQ$307,K$1,0),0)</f>
        <v>919744</v>
      </c>
      <c r="L590" s="35">
        <f>VLOOKUP($E590,'[2]TEORICOS (05.26)'!$A$8:$T$251,L$1,0)</f>
        <v>0.23499999999999999</v>
      </c>
      <c r="M590" s="36">
        <f t="shared" si="284"/>
        <v>1573426.0194500005</v>
      </c>
      <c r="N590" s="35">
        <f>IF($B590="P",VLOOKUP($E590,'[2]Costeo-JUL26'!$B$9:$CQ$307,N$1,0),0)</f>
        <v>7.4999999999999997E-2</v>
      </c>
      <c r="O590" s="36">
        <f t="shared" si="285"/>
        <v>118006.95145875003</v>
      </c>
      <c r="P590" s="36">
        <f>IF($B590="P",VLOOKUP($E590,'[2]Costeo-JUL26'!$B$9:$CQ$307,P$1,0),0)*H590</f>
        <v>0</v>
      </c>
      <c r="Q590" s="36">
        <f t="shared" si="286"/>
        <v>1691432.9709087505</v>
      </c>
      <c r="R590" s="34">
        <f>IF($B590="P",VLOOKUP($E590,'[2]Costeo-JUL26'!$B$9:$CQ$307,R$1,0),0)</f>
        <v>0</v>
      </c>
      <c r="S590" s="16">
        <f>IF($B590="P",VLOOKUP($E590,'[2]Costeo-JUL26'!$B$9:$CQ$307,S$1,0),0)*$G590</f>
        <v>0</v>
      </c>
      <c r="T590" s="36">
        <f>IF($B590="P",VLOOKUP($E590,'[2]Costeo-JUL26'!$B$9:$CQ$307,T$1,0),0)*$G590</f>
        <v>0</v>
      </c>
      <c r="U590" s="35">
        <f>IF($B590="P",VLOOKUP($E590,'[2]Costeo-JUL26'!$B$9:$CQ$307,U$1,0),0)</f>
        <v>0</v>
      </c>
      <c r="V590" s="36">
        <f t="shared" si="287"/>
        <v>0</v>
      </c>
      <c r="W590" s="36">
        <f t="shared" si="288"/>
        <v>0</v>
      </c>
      <c r="X590" s="34">
        <f>IF($B590="P",VLOOKUP($E590,'[2]Costeo-JUL26'!$B$9:$CQ$307,X$1,0),0)</f>
        <v>0</v>
      </c>
      <c r="Y590" s="16">
        <f>IF($B590="P",VLOOKUP($E590,'[2]Costeo-JUL26'!$B$9:$CQ$307,Y$1,0),0)*$G590</f>
        <v>0</v>
      </c>
      <c r="Z590" s="36">
        <f>IF($B590="P",VLOOKUP($E590,'[2]Costeo-JUL26'!$B$9:$CQ$307,Z$1,0),0)*$G590</f>
        <v>0</v>
      </c>
      <c r="AA590" s="35">
        <f>IF($B590="P",VLOOKUP($E590,'[2]Costeo-JUL26'!$B$9:$CQ$307,AA$1,0),0)</f>
        <v>0</v>
      </c>
      <c r="AB590" s="36">
        <f t="shared" si="289"/>
        <v>0</v>
      </c>
      <c r="AC590" s="36">
        <f t="shared" si="290"/>
        <v>0</v>
      </c>
      <c r="AD590" s="34">
        <f>IF($B590="P",VLOOKUP($E590,'[2]Costeo-JUL26'!$B$9:$CQ$307,AD$1,0),0)</f>
        <v>0</v>
      </c>
      <c r="AE590" s="16">
        <f>IF($B590="P",VLOOKUP($E590,'[2]Costeo-JUL26'!$B$9:$CQ$307,AE$1,0),0)*$G590</f>
        <v>0</v>
      </c>
      <c r="AF590" s="36">
        <f>IF($B590="P",VLOOKUP($E590,'[2]Costeo-JUL26'!$B$9:$CQ$307,AF$1,0),0)*$G590</f>
        <v>0</v>
      </c>
      <c r="AG590" s="35">
        <f>IF($B590="P",VLOOKUP($E590,'[2]Costeo-JUL26'!$B$9:$CQ$307,AG$1,0),0)</f>
        <v>0</v>
      </c>
      <c r="AH590" s="36">
        <f t="shared" si="291"/>
        <v>0</v>
      </c>
      <c r="AI590" s="36">
        <f t="shared" si="292"/>
        <v>0</v>
      </c>
      <c r="AJ590" s="34">
        <f>IF($B590="P",VLOOKUP($E590,'[2]Costeo-JUL26'!$B$9:$CQ$307,AJ$1,0),0)</f>
        <v>932370</v>
      </c>
      <c r="AK590" s="16">
        <f>IF($B590="P",VLOOKUP($E590,'[2]Costeo-JUL26'!$B$9:$CQ$307,AK$1,0),0)*$G590</f>
        <v>53</v>
      </c>
      <c r="AL590" s="36">
        <f>IF($B590="P",VLOOKUP($E590,'[2]Costeo-JUL26'!$B$9:$CQ$307,AL$1,0),0)*$G590</f>
        <v>11012.869999999999</v>
      </c>
      <c r="AM590" s="35">
        <f>IF($B590="P",VLOOKUP($E590,'[2]Costeo-JUL26'!$B$9:$CQ$307,AM$1,0),0)</f>
        <v>1.7999999999999999E-2</v>
      </c>
      <c r="AN590" s="36">
        <f t="shared" si="293"/>
        <v>198.23165999999998</v>
      </c>
      <c r="AO590" s="36">
        <f t="shared" si="294"/>
        <v>11211.101659999998</v>
      </c>
      <c r="AP590" s="34">
        <f>IF($B590="P",VLOOKUP($E590,'[2]Costeo-JUL26'!$B$9:$CQ$307,AP$1,0),0)</f>
        <v>0</v>
      </c>
      <c r="AQ590" s="16">
        <f>IF($B590="P",VLOOKUP($E590,'[2]Costeo-JUL26'!$B$9:$CQ$307,AQ$1,0),0)*$G590</f>
        <v>0</v>
      </c>
      <c r="AR590" s="36">
        <f>IF($B590="P",VLOOKUP($E590,'[2]Costeo-JUL26'!$B$9:$CQ$307,AR$1,0),0)*$G590</f>
        <v>0</v>
      </c>
      <c r="AS590" s="35">
        <f>IF($B590="P",VLOOKUP($E590,'[2]Costeo-JUL26'!$B$9:$CQ$307,AS$1,0),0)</f>
        <v>0</v>
      </c>
      <c r="AT590" s="36">
        <f t="shared" si="295"/>
        <v>0</v>
      </c>
      <c r="AU590" s="36">
        <f t="shared" si="296"/>
        <v>0</v>
      </c>
      <c r="AV590" s="34">
        <f>IF($B590="P",VLOOKUP($E590,'[2]Costeo-JUL26'!$B$9:$CQ$307,AV$1,0),0)</f>
        <v>0</v>
      </c>
      <c r="AW590" s="16">
        <f>IF($B590="P",VLOOKUP($E590,'[2]Costeo-JUL26'!$B$9:$CQ$307,AW$1,0),0)*$G590</f>
        <v>0</v>
      </c>
      <c r="AX590" s="36">
        <f>IF($B590="P",VLOOKUP($E590,'[2]Costeo-JUL26'!$B$9:$CQ$307,AX$1,0),0)*$G590</f>
        <v>0</v>
      </c>
      <c r="AY590" s="35">
        <f>IF($B590="P",VLOOKUP($E590,'[2]Costeo-JUL26'!$B$9:$CQ$307,AY$1,0),0)</f>
        <v>0</v>
      </c>
      <c r="AZ590" s="36">
        <f t="shared" si="297"/>
        <v>0</v>
      </c>
      <c r="BA590" s="36">
        <f t="shared" si="298"/>
        <v>0</v>
      </c>
      <c r="BB590" s="34">
        <f>IF($B590="P",VLOOKUP($E590,'[2]Costeo-JUL26'!$B$9:$CQ$307,BB$1,0),0)</f>
        <v>902311</v>
      </c>
      <c r="BC590" s="16">
        <f>IF($B590="P",VLOOKUP($E590,'[2]Costeo-JUL26'!$B$9:$CQ$307,BC$1,0),0)*$G590</f>
        <v>0.22082980000000002</v>
      </c>
      <c r="BD590" s="36">
        <f>IF($B590="P",VLOOKUP($E590,'[2]Costeo-JUL26'!$B$9:$CQ$307,BD$1,0),0)*$G590</f>
        <v>866.01608102100022</v>
      </c>
      <c r="BE590" s="35">
        <f>IF($B590="P",VLOOKUP($E590,'[2]Costeo-JUL26'!$B$9:$CQ$307,BE$1,0),0)</f>
        <v>0.03</v>
      </c>
      <c r="BF590" s="36">
        <f t="shared" si="299"/>
        <v>25.980482430630005</v>
      </c>
      <c r="BG590" s="36">
        <f t="shared" si="300"/>
        <v>891.99656345163021</v>
      </c>
      <c r="BH590" s="34">
        <f>IF($B590="P",VLOOKUP($E590,'[2]Costeo-JUL26'!$B$9:$CQ$307,BH$1,0),0)</f>
        <v>0</v>
      </c>
      <c r="BI590" s="16">
        <f>IF($B590="P",VLOOKUP($E590,'[2]Costeo-JUL26'!$B$9:$CQ$307,BI$1,0),0)*$G590</f>
        <v>0</v>
      </c>
      <c r="BJ590" s="36">
        <f>IF($B590="P",VLOOKUP($E590,'[2]Costeo-JUL26'!$B$9:$CQ$307,BJ$1,0),0)*$G590</f>
        <v>0</v>
      </c>
      <c r="BK590" s="35">
        <f>IF(BH590=910319,0,IF($B590="P",VLOOKUP($E590,'[2]Costeo-JUL26'!$B$9:$CQ$307,BK$1,0),0))</f>
        <v>0</v>
      </c>
      <c r="BL590" s="36">
        <f t="shared" si="301"/>
        <v>0</v>
      </c>
      <c r="BM590" s="36">
        <f t="shared" si="302"/>
        <v>0</v>
      </c>
      <c r="BN590" s="34">
        <f>IF($B590="P",VLOOKUP($E590,'[2]Costeo-JUL26'!$B$9:$CQ$307,BN$1,0),0)</f>
        <v>931919</v>
      </c>
      <c r="BO590" s="16">
        <f>IF($B590="P",VLOOKUP($E590,'[2]Costeo-JUL26'!$B$9:$CQ$307,BO$1,0),0)*$G590</f>
        <v>53</v>
      </c>
      <c r="BP590" s="36">
        <f>IF($B590="P",VLOOKUP($E590,'[2]Costeo-JUL26'!$B$9:$CQ$307,BP$1,0),0)*$G590</f>
        <v>40517.334000000003</v>
      </c>
      <c r="BQ590" s="35">
        <f>IF($B590="P",VLOOKUP($E590,'[2]Costeo-JUL26'!$B$9:$CQ$307,BQ$1,0),0)</f>
        <v>0.02</v>
      </c>
      <c r="BR590" s="36">
        <f t="shared" si="303"/>
        <v>810.34668000000011</v>
      </c>
      <c r="BS590" s="36">
        <f t="shared" si="304"/>
        <v>41327.680680000005</v>
      </c>
      <c r="BT590" s="34">
        <f>IF($B590="P",VLOOKUP($E590,'[2]Costeo-JUL26'!$B$9:$CQ$307,BT$1,0),0)</f>
        <v>932564</v>
      </c>
      <c r="BU590" s="16">
        <f>IF($B590="P",VLOOKUP($E590,'[2]Costeo-JUL26'!$B$9:$CQ$307,BU$1,0),0)*$G590</f>
        <v>53</v>
      </c>
      <c r="BV590" s="36">
        <f>IF($B590="P",VLOOKUP($E590,'[2]Costeo-JUL26'!$B$9:$CQ$307,BV$1,0),0)*$G590</f>
        <v>105369.29999999999</v>
      </c>
      <c r="BW590" s="35">
        <f>IF($B590="P",VLOOKUP($E590,'[2]Costeo-JUL26'!$B$9:$CQ$307,BW$1,0),0)</f>
        <v>0.02</v>
      </c>
      <c r="BX590" s="36">
        <f t="shared" si="305"/>
        <v>2107.386</v>
      </c>
      <c r="BY590" s="36">
        <f t="shared" si="306"/>
        <v>107476.68599999999</v>
      </c>
      <c r="BZ590" s="34">
        <f>IF($B590="P",VLOOKUP($E590,'[2]Costeo-JUL26'!$B$9:$CQ$307,BZ$1,0),0)</f>
        <v>0</v>
      </c>
      <c r="CA590" s="16">
        <f>IF($B590="P",VLOOKUP($E590,'[2]Costeo-JUL26'!$B$9:$CQ$307,CA$1,0),0)*$G590</f>
        <v>0</v>
      </c>
      <c r="CB590" s="36">
        <f>IF($B590="P",VLOOKUP($E590,'[2]Costeo-JUL26'!$B$9:$CQ$307,CB$1,0),0)*$G590</f>
        <v>0</v>
      </c>
      <c r="CC590" s="35">
        <f>IF($B590="P",VLOOKUP($E590,'[2]Costeo-JUL26'!$B$9:$CQ$307,CC$1,0),0)</f>
        <v>0</v>
      </c>
      <c r="CD590" s="36">
        <f t="shared" si="307"/>
        <v>0</v>
      </c>
      <c r="CE590" s="36">
        <f t="shared" si="308"/>
        <v>0</v>
      </c>
      <c r="CF590" s="37">
        <f t="shared" si="280"/>
        <v>1852340.435812202</v>
      </c>
      <c r="CG590" s="36">
        <f>IF($B590="r",VLOOKUP($E590,'[2]Costeo-JUL26'!$B$9:$CQ$307,CG$1,0),0)*$G590</f>
        <v>0</v>
      </c>
      <c r="CH590" s="35">
        <f>VLOOKUP($E590,'[2]TEORICOS (05.26)'!$A$8:$T$251,CH$1,0)</f>
        <v>0</v>
      </c>
      <c r="CI590" s="36">
        <f t="shared" si="309"/>
        <v>0</v>
      </c>
      <c r="CJ590" s="37">
        <f t="shared" si="310"/>
        <v>0</v>
      </c>
      <c r="CM590" s="16">
        <f>SUMIFS('[1]Ajuste Inventario'!$I:$I,'[1]Ajuste Inventario'!$B:$B,E590,'[1]Ajuste Inventario'!$S:$S,D590)*-1</f>
        <v>0</v>
      </c>
      <c r="CN590" s="36">
        <f t="shared" si="281"/>
        <v>0</v>
      </c>
      <c r="CP590" t="str">
        <f t="shared" si="282"/>
        <v>1080Org.Vtas M.del Plata</v>
      </c>
      <c r="CQ590" s="10" t="e">
        <f t="shared" si="283"/>
        <v>#DIV/0!</v>
      </c>
    </row>
    <row r="591" spans="1:95" x14ac:dyDescent="0.25">
      <c r="A591" s="30">
        <v>46204</v>
      </c>
      <c r="B591" s="31" t="str">
        <f>VLOOKUP($E591,'[2]TEORICOS (05.26)'!$A$8:$T$251,B$1,0)</f>
        <v>P</v>
      </c>
      <c r="C591" s="32" t="str">
        <f>VLOOKUP($E591,'[2]TEORICOS (05.26)'!$A$8:$T$251,C$1,0)</f>
        <v>Coca Cola</v>
      </c>
      <c r="D591" t="s">
        <v>227</v>
      </c>
      <c r="E591">
        <v>1110</v>
      </c>
      <c r="F591" t="s">
        <v>99</v>
      </c>
      <c r="G591" s="16">
        <v>1596</v>
      </c>
      <c r="H591" s="16">
        <v>2360.4840000000072</v>
      </c>
      <c r="I591" s="33">
        <v>44308308.480000034</v>
      </c>
      <c r="J591" s="33">
        <v>38085514.489999957</v>
      </c>
      <c r="K591" s="34">
        <f>IF($B591="P",VLOOKUP($E591,'[2]Costeo-JUL26'!$B$9:$CQ$307,K$1,0),0)</f>
        <v>915254</v>
      </c>
      <c r="L591" s="35">
        <f>VLOOKUP($E591,'[2]TEORICOS (05.26)'!$A$8:$T$251,L$1,0)</f>
        <v>0.23499999999999999</v>
      </c>
      <c r="M591" s="36">
        <f t="shared" si="284"/>
        <v>8950095.9051499888</v>
      </c>
      <c r="N591" s="35">
        <f>IF($B591="P",VLOOKUP($E591,'[2]Costeo-JUL26'!$B$9:$CQ$307,N$1,0),0)</f>
        <v>5.0000000000000001E-3</v>
      </c>
      <c r="O591" s="36">
        <f t="shared" si="285"/>
        <v>44750.479525749943</v>
      </c>
      <c r="P591" s="36">
        <f>IF($B591="P",VLOOKUP($E591,'[2]Costeo-JUL26'!$B$9:$CQ$307,P$1,0),0)*H591</f>
        <v>0</v>
      </c>
      <c r="Q591" s="36">
        <f t="shared" si="286"/>
        <v>8994846.3846757393</v>
      </c>
      <c r="R591" s="34">
        <f>IF($B591="P",VLOOKUP($E591,'[2]Costeo-JUL26'!$B$9:$CQ$307,R$1,0),0)</f>
        <v>0</v>
      </c>
      <c r="S591" s="16">
        <f>IF($B591="P",VLOOKUP($E591,'[2]Costeo-JUL26'!$B$9:$CQ$307,S$1,0),0)*$G591</f>
        <v>0</v>
      </c>
      <c r="T591" s="36">
        <f>IF($B591="P",VLOOKUP($E591,'[2]Costeo-JUL26'!$B$9:$CQ$307,T$1,0),0)*$G591</f>
        <v>0</v>
      </c>
      <c r="U591" s="35">
        <f>IF($B591="P",VLOOKUP($E591,'[2]Costeo-JUL26'!$B$9:$CQ$307,U$1,0),0)</f>
        <v>0</v>
      </c>
      <c r="V591" s="36">
        <f t="shared" si="287"/>
        <v>0</v>
      </c>
      <c r="W591" s="36">
        <f t="shared" si="288"/>
        <v>0</v>
      </c>
      <c r="X591" s="34">
        <f>IF($B591="P",VLOOKUP($E591,'[2]Costeo-JUL26'!$B$9:$CQ$307,X$1,0),0)</f>
        <v>902338</v>
      </c>
      <c r="Y591" s="16">
        <f>IF($B591="P",VLOOKUP($E591,'[2]Costeo-JUL26'!$B$9:$CQ$307,Y$1,0),0)*$G591</f>
        <v>106.17868799999998</v>
      </c>
      <c r="Z591" s="36">
        <f>IF($B591="P",VLOOKUP($E591,'[2]Costeo-JUL26'!$B$9:$CQ$307,Z$1,0),0)*$G591</f>
        <v>30020.962245119998</v>
      </c>
      <c r="AA591" s="35">
        <f>IF($B591="P",VLOOKUP($E591,'[2]Costeo-JUL26'!$B$9:$CQ$307,AA$1,0),0)</f>
        <v>0.45</v>
      </c>
      <c r="AB591" s="36">
        <f t="shared" si="289"/>
        <v>13509.433010303999</v>
      </c>
      <c r="AC591" s="36">
        <f t="shared" si="290"/>
        <v>43530.395255423995</v>
      </c>
      <c r="AD591" s="34">
        <f>IF($B591="P",VLOOKUP($E591,'[2]Costeo-JUL26'!$B$9:$CQ$307,AD$1,0),0)</f>
        <v>933139</v>
      </c>
      <c r="AE591" s="16">
        <f>IF($B591="P",VLOOKUP($E591,'[2]Costeo-JUL26'!$B$9:$CQ$307,AE$1,0),0)*$G591</f>
        <v>38304</v>
      </c>
      <c r="AF591" s="36">
        <f>IF($B591="P",VLOOKUP($E591,'[2]Costeo-JUL26'!$B$9:$CQ$307,AF$1,0),0)*$G591</f>
        <v>415158.67008000001</v>
      </c>
      <c r="AG591" s="35">
        <f>IF($B591="P",VLOOKUP($E591,'[2]Costeo-JUL26'!$B$9:$CQ$307,AG$1,0),0)</f>
        <v>6.0000000000000001E-3</v>
      </c>
      <c r="AH591" s="36">
        <f t="shared" si="291"/>
        <v>2490.9520204800001</v>
      </c>
      <c r="AI591" s="36">
        <f t="shared" si="292"/>
        <v>417649.62210048002</v>
      </c>
      <c r="AJ591" s="34">
        <f>IF($B591="P",VLOOKUP($E591,'[2]Costeo-JUL26'!$B$9:$CQ$307,AJ$1,0),0)</f>
        <v>933556</v>
      </c>
      <c r="AK591" s="16">
        <f>IF($B591="P",VLOOKUP($E591,'[2]Costeo-JUL26'!$B$9:$CQ$307,AK$1,0),0)*$G591</f>
        <v>38304</v>
      </c>
      <c r="AL591" s="36">
        <f>IF($B591="P",VLOOKUP($E591,'[2]Costeo-JUL26'!$B$9:$CQ$307,AL$1,0),0)*$G591</f>
        <v>947433.35232000018</v>
      </c>
      <c r="AM591" s="35">
        <f>IF($B591="P",VLOOKUP($E591,'[2]Costeo-JUL26'!$B$9:$CQ$307,AM$1,0),0)</f>
        <v>1.7999999999999999E-2</v>
      </c>
      <c r="AN591" s="36">
        <f t="shared" si="293"/>
        <v>17053.800341760001</v>
      </c>
      <c r="AO591" s="36">
        <f t="shared" si="294"/>
        <v>964487.15266176022</v>
      </c>
      <c r="AP591" s="34">
        <f>IF($B591="P",VLOOKUP($E591,'[2]Costeo-JUL26'!$B$9:$CQ$307,AP$1,0),0)</f>
        <v>0</v>
      </c>
      <c r="AQ591" s="16">
        <f>IF($B591="P",VLOOKUP($E591,'[2]Costeo-JUL26'!$B$9:$CQ$307,AQ$1,0),0)*$G591</f>
        <v>0</v>
      </c>
      <c r="AR591" s="36">
        <f>IF($B591="P",VLOOKUP($E591,'[2]Costeo-JUL26'!$B$9:$CQ$307,AR$1,0),0)*$G591</f>
        <v>0</v>
      </c>
      <c r="AS591" s="35">
        <f>IF($B591="P",VLOOKUP($E591,'[2]Costeo-JUL26'!$B$9:$CQ$307,AS$1,0),0)</f>
        <v>0</v>
      </c>
      <c r="AT591" s="36">
        <f t="shared" si="295"/>
        <v>0</v>
      </c>
      <c r="AU591" s="36">
        <f t="shared" si="296"/>
        <v>0</v>
      </c>
      <c r="AV591" s="34">
        <f>IF($B591="P",VLOOKUP($E591,'[2]Costeo-JUL26'!$B$9:$CQ$307,AV$1,0),0)</f>
        <v>0</v>
      </c>
      <c r="AW591" s="16">
        <f>IF($B591="P",VLOOKUP($E591,'[2]Costeo-JUL26'!$B$9:$CQ$307,AW$1,0),0)*$G591</f>
        <v>0</v>
      </c>
      <c r="AX591" s="36">
        <f>IF($B591="P",VLOOKUP($E591,'[2]Costeo-JUL26'!$B$9:$CQ$307,AX$1,0),0)*$G591</f>
        <v>0</v>
      </c>
      <c r="AY591" s="35">
        <f>IF($B591="P",VLOOKUP($E591,'[2]Costeo-JUL26'!$B$9:$CQ$307,AY$1,0),0)</f>
        <v>0</v>
      </c>
      <c r="AZ591" s="36">
        <f t="shared" si="297"/>
        <v>0</v>
      </c>
      <c r="BA591" s="36">
        <f t="shared" si="298"/>
        <v>0</v>
      </c>
      <c r="BB591" s="34">
        <f>IF($B591="P",VLOOKUP($E591,'[2]Costeo-JUL26'!$B$9:$CQ$307,BB$1,0),0)</f>
        <v>0</v>
      </c>
      <c r="BC591" s="16">
        <f>IF($B591="P",VLOOKUP($E591,'[2]Costeo-JUL26'!$B$9:$CQ$307,BC$1,0),0)*$G591</f>
        <v>0</v>
      </c>
      <c r="BD591" s="36">
        <f>IF($B591="P",VLOOKUP($E591,'[2]Costeo-JUL26'!$B$9:$CQ$307,BD$1,0),0)*$G591</f>
        <v>0</v>
      </c>
      <c r="BE591" s="35">
        <f>IF($B591="P",VLOOKUP($E591,'[2]Costeo-JUL26'!$B$9:$CQ$307,BE$1,0),0)</f>
        <v>0</v>
      </c>
      <c r="BF591" s="36">
        <f t="shared" si="299"/>
        <v>0</v>
      </c>
      <c r="BG591" s="36">
        <f t="shared" si="300"/>
        <v>0</v>
      </c>
      <c r="BH591" s="34">
        <f>IF($B591="P",VLOOKUP($E591,'[2]Costeo-JUL26'!$B$9:$CQ$307,BH$1,0),0)</f>
        <v>0</v>
      </c>
      <c r="BI591" s="16">
        <f>IF($B591="P",VLOOKUP($E591,'[2]Costeo-JUL26'!$B$9:$CQ$307,BI$1,0),0)*$G591</f>
        <v>0</v>
      </c>
      <c r="BJ591" s="36">
        <f>IF($B591="P",VLOOKUP($E591,'[2]Costeo-JUL26'!$B$9:$CQ$307,BJ$1,0),0)*$G591</f>
        <v>0</v>
      </c>
      <c r="BK591" s="35">
        <f>IF(BH591=910319,0,IF($B591="P",VLOOKUP($E591,'[2]Costeo-JUL26'!$B$9:$CQ$307,BK$1,0),0))</f>
        <v>0</v>
      </c>
      <c r="BL591" s="36">
        <f t="shared" si="301"/>
        <v>0</v>
      </c>
      <c r="BM591" s="36">
        <f t="shared" si="302"/>
        <v>0</v>
      </c>
      <c r="BN591" s="34">
        <f>IF($B591="P",VLOOKUP($E591,'[2]Costeo-JUL26'!$B$9:$CQ$307,BN$1,0),0)</f>
        <v>0</v>
      </c>
      <c r="BO591" s="16">
        <f>IF($B591="P",VLOOKUP($E591,'[2]Costeo-JUL26'!$B$9:$CQ$307,BO$1,0),0)*$G591</f>
        <v>0</v>
      </c>
      <c r="BP591" s="36">
        <f>IF($B591="P",VLOOKUP($E591,'[2]Costeo-JUL26'!$B$9:$CQ$307,BP$1,0),0)*$G591</f>
        <v>0</v>
      </c>
      <c r="BQ591" s="35">
        <f>IF($B591="P",VLOOKUP($E591,'[2]Costeo-JUL26'!$B$9:$CQ$307,BQ$1,0),0)</f>
        <v>0</v>
      </c>
      <c r="BR591" s="36">
        <f t="shared" si="303"/>
        <v>0</v>
      </c>
      <c r="BS591" s="36">
        <f t="shared" si="304"/>
        <v>0</v>
      </c>
      <c r="BT591" s="34">
        <f>IF($B591="P",VLOOKUP($E591,'[2]Costeo-JUL26'!$B$9:$CQ$307,BT$1,0),0)</f>
        <v>0</v>
      </c>
      <c r="BU591" s="16">
        <f>IF($B591="P",VLOOKUP($E591,'[2]Costeo-JUL26'!$B$9:$CQ$307,BU$1,0),0)*$G591</f>
        <v>0</v>
      </c>
      <c r="BV591" s="36">
        <f>IF($B591="P",VLOOKUP($E591,'[2]Costeo-JUL26'!$B$9:$CQ$307,BV$1,0),0)*$G591</f>
        <v>0</v>
      </c>
      <c r="BW591" s="35">
        <f>IF($B591="P",VLOOKUP($E591,'[2]Costeo-JUL26'!$B$9:$CQ$307,BW$1,0),0)</f>
        <v>0</v>
      </c>
      <c r="BX591" s="36">
        <f t="shared" si="305"/>
        <v>0</v>
      </c>
      <c r="BY591" s="36">
        <f t="shared" si="306"/>
        <v>0</v>
      </c>
      <c r="BZ591" s="34">
        <f>IF($B591="P",VLOOKUP($E591,'[2]Costeo-JUL26'!$B$9:$CQ$307,BZ$1,0),0)</f>
        <v>0</v>
      </c>
      <c r="CA591" s="16">
        <f>IF($B591="P",VLOOKUP($E591,'[2]Costeo-JUL26'!$B$9:$CQ$307,CA$1,0),0)*$G591</f>
        <v>0</v>
      </c>
      <c r="CB591" s="36">
        <f>IF($B591="P",VLOOKUP($E591,'[2]Costeo-JUL26'!$B$9:$CQ$307,CB$1,0),0)*$G591</f>
        <v>0</v>
      </c>
      <c r="CC591" s="35">
        <f>IF($B591="P",VLOOKUP($E591,'[2]Costeo-JUL26'!$B$9:$CQ$307,CC$1,0),0)</f>
        <v>0</v>
      </c>
      <c r="CD591" s="36">
        <f t="shared" si="307"/>
        <v>0</v>
      </c>
      <c r="CE591" s="36">
        <f t="shared" si="308"/>
        <v>0</v>
      </c>
      <c r="CF591" s="37">
        <f t="shared" si="280"/>
        <v>10420513.554693403</v>
      </c>
      <c r="CG591" s="36">
        <f>IF($B591="r",VLOOKUP($E591,'[2]Costeo-JUL26'!$B$9:$CQ$307,CG$1,0),0)*$G591</f>
        <v>0</v>
      </c>
      <c r="CH591" s="35">
        <f>VLOOKUP($E591,'[2]TEORICOS (05.26)'!$A$8:$T$251,CH$1,0)</f>
        <v>0</v>
      </c>
      <c r="CI591" s="36">
        <f t="shared" si="309"/>
        <v>0</v>
      </c>
      <c r="CJ591" s="37">
        <f t="shared" si="310"/>
        <v>0</v>
      </c>
      <c r="CM591" s="16">
        <f>SUMIFS('[1]Ajuste Inventario'!$I:$I,'[1]Ajuste Inventario'!$B:$B,E591,'[1]Ajuste Inventario'!$S:$S,D591)*-1</f>
        <v>9.5839999999999996</v>
      </c>
      <c r="CN591" s="36">
        <f t="shared" si="281"/>
        <v>62575.314478810513</v>
      </c>
      <c r="CP591" t="str">
        <f t="shared" si="282"/>
        <v>1110Org.Vtas M.del Plata</v>
      </c>
      <c r="CQ591" s="10">
        <f t="shared" si="283"/>
        <v>6529.143831261531</v>
      </c>
    </row>
    <row r="592" spans="1:95" x14ac:dyDescent="0.25">
      <c r="A592" s="30">
        <v>46204</v>
      </c>
      <c r="B592" s="31" t="str">
        <f>VLOOKUP($E592,'[2]TEORICOS (05.26)'!$A$8:$T$251,B$1,0)</f>
        <v>P</v>
      </c>
      <c r="C592" s="32" t="str">
        <f>VLOOKUP($E592,'[2]TEORICOS (05.26)'!$A$8:$T$251,C$1,0)</f>
        <v>Coca Cola</v>
      </c>
      <c r="D592" t="s">
        <v>227</v>
      </c>
      <c r="E592">
        <v>1127</v>
      </c>
      <c r="F592" t="s">
        <v>100</v>
      </c>
      <c r="G592" s="16">
        <v>5833.7519999999995</v>
      </c>
      <c r="H592" s="16">
        <v>6166.2758639997301</v>
      </c>
      <c r="I592" s="33">
        <v>85310044.789999112</v>
      </c>
      <c r="J592" s="33">
        <v>79693703.619999617</v>
      </c>
      <c r="K592" s="34">
        <f>IF($B592="P",VLOOKUP($E592,'[2]Costeo-JUL26'!$B$9:$CQ$307,K$1,0),0)</f>
        <v>915254</v>
      </c>
      <c r="L592" s="35">
        <f>VLOOKUP($E592,'[2]TEORICOS (05.26)'!$A$8:$T$251,L$1,0)</f>
        <v>0.23499999999999999</v>
      </c>
      <c r="M592" s="36">
        <f t="shared" si="284"/>
        <v>18728020.350699909</v>
      </c>
      <c r="N592" s="35">
        <f>IF($B592="P",VLOOKUP($E592,'[2]Costeo-JUL26'!$B$9:$CQ$307,N$1,0),0)</f>
        <v>5.0000000000000001E-3</v>
      </c>
      <c r="O592" s="36">
        <f t="shared" si="285"/>
        <v>93640.101753499548</v>
      </c>
      <c r="P592" s="36">
        <f>IF($B592="P",VLOOKUP($E592,'[2]Costeo-JUL26'!$B$9:$CQ$307,P$1,0),0)*H592</f>
        <v>0</v>
      </c>
      <c r="Q592" s="36">
        <f t="shared" si="286"/>
        <v>18821660.452453408</v>
      </c>
      <c r="R592" s="34">
        <f>IF($B592="P",VLOOKUP($E592,'[2]Costeo-JUL26'!$B$9:$CQ$307,R$1,0),0)</f>
        <v>0</v>
      </c>
      <c r="S592" s="16">
        <f>IF($B592="P",VLOOKUP($E592,'[2]Costeo-JUL26'!$B$9:$CQ$307,S$1,0),0)*$G592</f>
        <v>0</v>
      </c>
      <c r="T592" s="36">
        <f>IF($B592="P",VLOOKUP($E592,'[2]Costeo-JUL26'!$B$9:$CQ$307,T$1,0),0)*$G592</f>
        <v>0</v>
      </c>
      <c r="U592" s="35">
        <f>IF($B592="P",VLOOKUP($E592,'[2]Costeo-JUL26'!$B$9:$CQ$307,U$1,0),0)</f>
        <v>0</v>
      </c>
      <c r="V592" s="36">
        <f t="shared" si="287"/>
        <v>0</v>
      </c>
      <c r="W592" s="36">
        <f t="shared" si="288"/>
        <v>0</v>
      </c>
      <c r="X592" s="34">
        <f>IF($B592="P",VLOOKUP($E592,'[2]Costeo-JUL26'!$B$9:$CQ$307,X$1,0),0)</f>
        <v>902338</v>
      </c>
      <c r="Y592" s="16">
        <f>IF($B592="P",VLOOKUP($E592,'[2]Costeo-JUL26'!$B$9:$CQ$307,Y$1,0),0)*$G592</f>
        <v>304.94188454399995</v>
      </c>
      <c r="Z592" s="36">
        <f>IF($B592="P",VLOOKUP($E592,'[2]Costeo-JUL26'!$B$9:$CQ$307,Z$1,0),0)*$G592</f>
        <v>86219.268435970545</v>
      </c>
      <c r="AA592" s="35">
        <f>IF($B592="P",VLOOKUP($E592,'[2]Costeo-JUL26'!$B$9:$CQ$307,AA$1,0),0)</f>
        <v>0.45</v>
      </c>
      <c r="AB592" s="36">
        <f t="shared" si="289"/>
        <v>38798.670796186743</v>
      </c>
      <c r="AC592" s="36">
        <f t="shared" si="290"/>
        <v>125017.93923215728</v>
      </c>
      <c r="AD592" s="34">
        <f>IF($B592="P",VLOOKUP($E592,'[2]Costeo-JUL26'!$B$9:$CQ$307,AD$1,0),0)</f>
        <v>901781</v>
      </c>
      <c r="AE592" s="16">
        <f>IF($B592="P",VLOOKUP($E592,'[2]Costeo-JUL26'!$B$9:$CQ$307,AE$1,0),0)*$G592</f>
        <v>70005.02399999999</v>
      </c>
      <c r="AF592" s="36">
        <f>IF($B592="P",VLOOKUP($E592,'[2]Costeo-JUL26'!$B$9:$CQ$307,AF$1,0),0)*$G592</f>
        <v>1074381.1043328</v>
      </c>
      <c r="AG592" s="35">
        <f>IF($B592="P",VLOOKUP($E592,'[2]Costeo-JUL26'!$B$9:$CQ$307,AG$1,0),0)</f>
        <v>6.0000000000000001E-3</v>
      </c>
      <c r="AH592" s="36">
        <f t="shared" si="291"/>
        <v>6446.2866259968005</v>
      </c>
      <c r="AI592" s="36">
        <f t="shared" si="292"/>
        <v>1080827.3909587967</v>
      </c>
      <c r="AJ592" s="34">
        <f>IF($B592="P",VLOOKUP($E592,'[2]Costeo-JUL26'!$B$9:$CQ$307,AJ$1,0),0)</f>
        <v>919361</v>
      </c>
      <c r="AK592" s="16">
        <f>IF($B592="P",VLOOKUP($E592,'[2]Costeo-JUL26'!$B$9:$CQ$307,AK$1,0),0)*$G592</f>
        <v>70005.02399999999</v>
      </c>
      <c r="AL592" s="36">
        <f>IF($B592="P",VLOOKUP($E592,'[2]Costeo-JUL26'!$B$9:$CQ$307,AL$1,0),0)*$G592</f>
        <v>292567.79650175996</v>
      </c>
      <c r="AM592" s="35">
        <f>IF($B592="P",VLOOKUP($E592,'[2]Costeo-JUL26'!$B$9:$CQ$307,AM$1,0),0)</f>
        <v>1.7999999999999999E-2</v>
      </c>
      <c r="AN592" s="36">
        <f t="shared" si="293"/>
        <v>5266.2203370316793</v>
      </c>
      <c r="AO592" s="36">
        <f t="shared" si="294"/>
        <v>297834.01683879166</v>
      </c>
      <c r="AP592" s="34">
        <f>IF($B592="P",VLOOKUP($E592,'[2]Costeo-JUL26'!$B$9:$CQ$307,AP$1,0),0)</f>
        <v>901189</v>
      </c>
      <c r="AQ592" s="16">
        <f>IF($B592="P",VLOOKUP($E592,'[2]Costeo-JUL26'!$B$9:$CQ$307,AQ$1,0),0)*$G592</f>
        <v>70005.02399999999</v>
      </c>
      <c r="AR592" s="36">
        <f>IF($B592="P",VLOOKUP($E592,'[2]Costeo-JUL26'!$B$9:$CQ$307,AR$1,0),0)*$G592</f>
        <v>5368279.2615179317</v>
      </c>
      <c r="AS592" s="35">
        <f>IF($B592="P",VLOOKUP($E592,'[2]Costeo-JUL26'!$B$9:$CQ$307,AS$1,0),0)</f>
        <v>0.02</v>
      </c>
      <c r="AT592" s="36">
        <f t="shared" si="295"/>
        <v>107365.58523035864</v>
      </c>
      <c r="AU592" s="36">
        <f t="shared" si="296"/>
        <v>5475644.8467482906</v>
      </c>
      <c r="AV592" s="34">
        <f>IF($B592="P",VLOOKUP($E592,'[2]Costeo-JUL26'!$B$9:$CQ$307,AV$1,0),0)</f>
        <v>932317</v>
      </c>
      <c r="AW592" s="16">
        <f>IF($B592="P",VLOOKUP($E592,'[2]Costeo-JUL26'!$B$9:$CQ$307,AW$1,0),0)*$G592</f>
        <v>116.09166479999999</v>
      </c>
      <c r="AX592" s="36">
        <f>IF($B592="P",VLOOKUP($E592,'[2]Costeo-JUL26'!$B$9:$CQ$307,AX$1,0),0)*$G592</f>
        <v>498938.75697744003</v>
      </c>
      <c r="AY592" s="35">
        <f>IF($B592="P",VLOOKUP($E592,'[2]Costeo-JUL26'!$B$9:$CQ$307,AY$1,0),0)</f>
        <v>0.03</v>
      </c>
      <c r="AZ592" s="36">
        <f t="shared" si="297"/>
        <v>14968.1627093232</v>
      </c>
      <c r="BA592" s="36">
        <f t="shared" si="298"/>
        <v>513906.91968676326</v>
      </c>
      <c r="BB592" s="34">
        <f>IF($B592="P",VLOOKUP($E592,'[2]Costeo-JUL26'!$B$9:$CQ$307,BB$1,0),0)</f>
        <v>902311</v>
      </c>
      <c r="BC592" s="16">
        <f>IF($B592="P",VLOOKUP($E592,'[2]Costeo-JUL26'!$B$9:$CQ$307,BC$1,0),0)*$G592</f>
        <v>16.204866666666668</v>
      </c>
      <c r="BD592" s="36">
        <f>IF($B592="P",VLOOKUP($E592,'[2]Costeo-JUL26'!$B$9:$CQ$307,BD$1,0),0)*$G592</f>
        <v>63549.734339000002</v>
      </c>
      <c r="BE592" s="35">
        <f>IF($B592="P",VLOOKUP($E592,'[2]Costeo-JUL26'!$B$9:$CQ$307,BE$1,0),0)</f>
        <v>0.03</v>
      </c>
      <c r="BF592" s="36">
        <f t="shared" si="299"/>
        <v>1906.4920301699999</v>
      </c>
      <c r="BG592" s="36">
        <f t="shared" si="300"/>
        <v>65456.226369169999</v>
      </c>
      <c r="BH592" s="34">
        <f>IF($B592="P",VLOOKUP($E592,'[2]Costeo-JUL26'!$B$9:$CQ$307,BH$1,0),0)</f>
        <v>933089</v>
      </c>
      <c r="BI592" s="16">
        <f>IF($B592="P",VLOOKUP($E592,'[2]Costeo-JUL26'!$B$9:$CQ$307,BI$1,0),0)*$G592</f>
        <v>202.56083333333333</v>
      </c>
      <c r="BJ592" s="36">
        <f>IF($B592="P",VLOOKUP($E592,'[2]Costeo-JUL26'!$B$9:$CQ$307,BJ$1,0),0)*$G592</f>
        <v>150841.49098275261</v>
      </c>
      <c r="BK592" s="35">
        <f>IF(BH592=910319,0,IF($B592="P",VLOOKUP($E592,'[2]Costeo-JUL26'!$B$9:$CQ$307,BK$1,0),0))</f>
        <v>0.02</v>
      </c>
      <c r="BL592" s="36">
        <f t="shared" si="301"/>
        <v>3016.8298196550522</v>
      </c>
      <c r="BM592" s="36">
        <f t="shared" si="302"/>
        <v>153858.32080240766</v>
      </c>
      <c r="BN592" s="34">
        <f>IF($B592="P",VLOOKUP($E592,'[2]Costeo-JUL26'!$B$9:$CQ$307,BN$1,0),0)</f>
        <v>0</v>
      </c>
      <c r="BO592" s="16">
        <f>IF($B592="P",VLOOKUP($E592,'[2]Costeo-JUL26'!$B$9:$CQ$307,BO$1,0),0)*$G592</f>
        <v>0</v>
      </c>
      <c r="BP592" s="36">
        <f>IF($B592="P",VLOOKUP($E592,'[2]Costeo-JUL26'!$B$9:$CQ$307,BP$1,0),0)*$G592</f>
        <v>0</v>
      </c>
      <c r="BQ592" s="35">
        <f>IF($B592="P",VLOOKUP($E592,'[2]Costeo-JUL26'!$B$9:$CQ$307,BQ$1,0),0)</f>
        <v>0</v>
      </c>
      <c r="BR592" s="36">
        <f t="shared" si="303"/>
        <v>0</v>
      </c>
      <c r="BS592" s="36">
        <f t="shared" si="304"/>
        <v>0</v>
      </c>
      <c r="BT592" s="34">
        <f>IF($B592="P",VLOOKUP($E592,'[2]Costeo-JUL26'!$B$9:$CQ$307,BT$1,0),0)</f>
        <v>0</v>
      </c>
      <c r="BU592" s="16">
        <f>IF($B592="P",VLOOKUP($E592,'[2]Costeo-JUL26'!$B$9:$CQ$307,BU$1,0),0)*$G592</f>
        <v>0</v>
      </c>
      <c r="BV592" s="36">
        <f>IF($B592="P",VLOOKUP($E592,'[2]Costeo-JUL26'!$B$9:$CQ$307,BV$1,0),0)*$G592</f>
        <v>0</v>
      </c>
      <c r="BW592" s="35">
        <f>IF($B592="P",VLOOKUP($E592,'[2]Costeo-JUL26'!$B$9:$CQ$307,BW$1,0),0)</f>
        <v>0</v>
      </c>
      <c r="BX592" s="36">
        <f t="shared" si="305"/>
        <v>0</v>
      </c>
      <c r="BY592" s="36">
        <f t="shared" si="306"/>
        <v>0</v>
      </c>
      <c r="BZ592" s="34">
        <f>IF($B592="P",VLOOKUP($E592,'[2]Costeo-JUL26'!$B$9:$CQ$307,BZ$1,0),0)</f>
        <v>0</v>
      </c>
      <c r="CA592" s="16">
        <f>IF($B592="P",VLOOKUP($E592,'[2]Costeo-JUL26'!$B$9:$CQ$307,CA$1,0),0)*$G592</f>
        <v>0</v>
      </c>
      <c r="CB592" s="36">
        <f>IF($B592="P",VLOOKUP($E592,'[2]Costeo-JUL26'!$B$9:$CQ$307,CB$1,0),0)*$G592</f>
        <v>0</v>
      </c>
      <c r="CC592" s="35">
        <f>IF($B592="P",VLOOKUP($E592,'[2]Costeo-JUL26'!$B$9:$CQ$307,CC$1,0),0)</f>
        <v>0</v>
      </c>
      <c r="CD592" s="36">
        <f t="shared" si="307"/>
        <v>0</v>
      </c>
      <c r="CE592" s="36">
        <f t="shared" si="308"/>
        <v>0</v>
      </c>
      <c r="CF592" s="37">
        <f t="shared" si="280"/>
        <v>26534206.113089785</v>
      </c>
      <c r="CG592" s="36">
        <f>IF($B592="r",VLOOKUP($E592,'[2]Costeo-JUL26'!$B$9:$CQ$307,CG$1,0),0)*$G592</f>
        <v>0</v>
      </c>
      <c r="CH592" s="35">
        <f>VLOOKUP($E592,'[2]TEORICOS (05.26)'!$A$8:$T$251,CH$1,0)</f>
        <v>0</v>
      </c>
      <c r="CI592" s="36">
        <f t="shared" si="309"/>
        <v>0</v>
      </c>
      <c r="CJ592" s="37">
        <f t="shared" si="310"/>
        <v>0</v>
      </c>
      <c r="CM592" s="16">
        <f>SUMIFS('[1]Ajuste Inventario'!$I:$I,'[1]Ajuste Inventario'!$B:$B,E592,'[1]Ajuste Inventario'!$S:$S,D592)*-1</f>
        <v>42.744000000000007</v>
      </c>
      <c r="CN592" s="36">
        <f t="shared" si="281"/>
        <v>194416.57891832051</v>
      </c>
      <c r="CP592" t="str">
        <f t="shared" si="282"/>
        <v>1127Org.Vtas M.del Plata</v>
      </c>
      <c r="CQ592" s="10">
        <f t="shared" si="283"/>
        <v>4548.3946031798723</v>
      </c>
    </row>
    <row r="593" spans="1:95" x14ac:dyDescent="0.25">
      <c r="A593" s="30">
        <v>46204</v>
      </c>
      <c r="B593" s="31" t="str">
        <f>VLOOKUP($E593,'[2]TEORICOS (05.26)'!$A$8:$T$251,B$1,0)</f>
        <v>R</v>
      </c>
      <c r="C593" s="32" t="str">
        <f>VLOOKUP($E593,'[2]TEORICOS (05.26)'!$A$8:$T$251,C$1,0)</f>
        <v>Coca Cola</v>
      </c>
      <c r="D593" t="s">
        <v>227</v>
      </c>
      <c r="E593">
        <v>1128</v>
      </c>
      <c r="F593" t="s">
        <v>101</v>
      </c>
      <c r="G593" s="16">
        <v>1037.3330000000001</v>
      </c>
      <c r="H593" s="16">
        <v>387.96254199999942</v>
      </c>
      <c r="I593" s="33">
        <v>9067286.1399999782</v>
      </c>
      <c r="J593" s="33">
        <v>8858654.3799999841</v>
      </c>
      <c r="K593" s="34">
        <f>IF($B593="P",VLOOKUP($E593,'[2]Costeo-JUL26'!$B$9:$CQ$307,K$1,0),0)</f>
        <v>0</v>
      </c>
      <c r="L593" s="35">
        <f>VLOOKUP($E593,'[2]TEORICOS (05.26)'!$A$8:$T$251,L$1,0)</f>
        <v>0.23499999999999999</v>
      </c>
      <c r="M593" s="36">
        <f t="shared" si="284"/>
        <v>0</v>
      </c>
      <c r="N593" s="35">
        <f>IF($B593="P",VLOOKUP($E593,'[2]Costeo-JUL26'!$B$9:$CQ$307,N$1,0),0)</f>
        <v>0</v>
      </c>
      <c r="O593" s="36">
        <f t="shared" si="285"/>
        <v>0</v>
      </c>
      <c r="P593" s="36">
        <f>IF($B593="P",VLOOKUP($E593,'[2]Costeo-JUL26'!$B$9:$CQ$307,P$1,0),0)*H593</f>
        <v>0</v>
      </c>
      <c r="Q593" s="36">
        <f t="shared" si="286"/>
        <v>0</v>
      </c>
      <c r="R593" s="34">
        <f>IF($B593="P",VLOOKUP($E593,'[2]Costeo-JUL26'!$B$9:$CQ$307,R$1,0),0)</f>
        <v>0</v>
      </c>
      <c r="S593" s="16">
        <f>IF($B593="P",VLOOKUP($E593,'[2]Costeo-JUL26'!$B$9:$CQ$307,S$1,0),0)*$G593</f>
        <v>0</v>
      </c>
      <c r="T593" s="36">
        <f>IF($B593="P",VLOOKUP($E593,'[2]Costeo-JUL26'!$B$9:$CQ$307,T$1,0),0)*$G593</f>
        <v>0</v>
      </c>
      <c r="U593" s="35">
        <f>IF($B593="P",VLOOKUP($E593,'[2]Costeo-JUL26'!$B$9:$CQ$307,U$1,0),0)</f>
        <v>0</v>
      </c>
      <c r="V593" s="36">
        <f t="shared" si="287"/>
        <v>0</v>
      </c>
      <c r="W593" s="36">
        <f t="shared" si="288"/>
        <v>0</v>
      </c>
      <c r="X593" s="34">
        <f>IF($B593="P",VLOOKUP($E593,'[2]Costeo-JUL26'!$B$9:$CQ$307,X$1,0),0)</f>
        <v>0</v>
      </c>
      <c r="Y593" s="16">
        <f>IF($B593="P",VLOOKUP($E593,'[2]Costeo-JUL26'!$B$9:$CQ$307,Y$1,0),0)*$G593</f>
        <v>0</v>
      </c>
      <c r="Z593" s="36">
        <f>IF($B593="P",VLOOKUP($E593,'[2]Costeo-JUL26'!$B$9:$CQ$307,Z$1,0),0)*$G593</f>
        <v>0</v>
      </c>
      <c r="AA593" s="35">
        <f>IF($B593="P",VLOOKUP($E593,'[2]Costeo-JUL26'!$B$9:$CQ$307,AA$1,0),0)</f>
        <v>0</v>
      </c>
      <c r="AB593" s="36">
        <f t="shared" si="289"/>
        <v>0</v>
      </c>
      <c r="AC593" s="36">
        <f t="shared" si="290"/>
        <v>0</v>
      </c>
      <c r="AD593" s="34">
        <f>IF($B593="P",VLOOKUP($E593,'[2]Costeo-JUL26'!$B$9:$CQ$307,AD$1,0),0)</f>
        <v>0</v>
      </c>
      <c r="AE593" s="16">
        <f>IF($B593="P",VLOOKUP($E593,'[2]Costeo-JUL26'!$B$9:$CQ$307,AE$1,0),0)*$G593</f>
        <v>0</v>
      </c>
      <c r="AF593" s="36">
        <f>IF($B593="P",VLOOKUP($E593,'[2]Costeo-JUL26'!$B$9:$CQ$307,AF$1,0),0)*$G593</f>
        <v>0</v>
      </c>
      <c r="AG593" s="35">
        <f>IF($B593="P",VLOOKUP($E593,'[2]Costeo-JUL26'!$B$9:$CQ$307,AG$1,0),0)</f>
        <v>0</v>
      </c>
      <c r="AH593" s="36">
        <f t="shared" si="291"/>
        <v>0</v>
      </c>
      <c r="AI593" s="36">
        <f t="shared" si="292"/>
        <v>0</v>
      </c>
      <c r="AJ593" s="34">
        <f>IF($B593="P",VLOOKUP($E593,'[2]Costeo-JUL26'!$B$9:$CQ$307,AJ$1,0),0)</f>
        <v>0</v>
      </c>
      <c r="AK593" s="16">
        <f>IF($B593="P",VLOOKUP($E593,'[2]Costeo-JUL26'!$B$9:$CQ$307,AK$1,0),0)*$G593</f>
        <v>0</v>
      </c>
      <c r="AL593" s="36">
        <f>IF($B593="P",VLOOKUP($E593,'[2]Costeo-JUL26'!$B$9:$CQ$307,AL$1,0),0)*$G593</f>
        <v>0</v>
      </c>
      <c r="AM593" s="35">
        <f>IF($B593="P",VLOOKUP($E593,'[2]Costeo-JUL26'!$B$9:$CQ$307,AM$1,0),0)</f>
        <v>0</v>
      </c>
      <c r="AN593" s="36">
        <f t="shared" si="293"/>
        <v>0</v>
      </c>
      <c r="AO593" s="36">
        <f t="shared" si="294"/>
        <v>0</v>
      </c>
      <c r="AP593" s="34">
        <f>IF($B593="P",VLOOKUP($E593,'[2]Costeo-JUL26'!$B$9:$CQ$307,AP$1,0),0)</f>
        <v>0</v>
      </c>
      <c r="AQ593" s="16">
        <f>IF($B593="P",VLOOKUP($E593,'[2]Costeo-JUL26'!$B$9:$CQ$307,AQ$1,0),0)*$G593</f>
        <v>0</v>
      </c>
      <c r="AR593" s="36">
        <f>IF($B593="P",VLOOKUP($E593,'[2]Costeo-JUL26'!$B$9:$CQ$307,AR$1,0),0)*$G593</f>
        <v>0</v>
      </c>
      <c r="AS593" s="35">
        <f>IF($B593="P",VLOOKUP($E593,'[2]Costeo-JUL26'!$B$9:$CQ$307,AS$1,0),0)</f>
        <v>0</v>
      </c>
      <c r="AT593" s="36">
        <f t="shared" si="295"/>
        <v>0</v>
      </c>
      <c r="AU593" s="36">
        <f t="shared" si="296"/>
        <v>0</v>
      </c>
      <c r="AV593" s="34">
        <f>IF($B593="P",VLOOKUP($E593,'[2]Costeo-JUL26'!$B$9:$CQ$307,AV$1,0),0)</f>
        <v>0</v>
      </c>
      <c r="AW593" s="16">
        <f>IF($B593="P",VLOOKUP($E593,'[2]Costeo-JUL26'!$B$9:$CQ$307,AW$1,0),0)*$G593</f>
        <v>0</v>
      </c>
      <c r="AX593" s="36">
        <f>IF($B593="P",VLOOKUP($E593,'[2]Costeo-JUL26'!$B$9:$CQ$307,AX$1,0),0)*$G593</f>
        <v>0</v>
      </c>
      <c r="AY593" s="35">
        <f>IF($B593="P",VLOOKUP($E593,'[2]Costeo-JUL26'!$B$9:$CQ$307,AY$1,0),0)</f>
        <v>0</v>
      </c>
      <c r="AZ593" s="36">
        <f t="shared" si="297"/>
        <v>0</v>
      </c>
      <c r="BA593" s="36">
        <f t="shared" si="298"/>
        <v>0</v>
      </c>
      <c r="BB593" s="34">
        <f>IF($B593="P",VLOOKUP($E593,'[2]Costeo-JUL26'!$B$9:$CQ$307,BB$1,0),0)</f>
        <v>0</v>
      </c>
      <c r="BC593" s="16">
        <f>IF($B593="P",VLOOKUP($E593,'[2]Costeo-JUL26'!$B$9:$CQ$307,BC$1,0),0)*$G593</f>
        <v>0</v>
      </c>
      <c r="BD593" s="36">
        <f>IF($B593="P",VLOOKUP($E593,'[2]Costeo-JUL26'!$B$9:$CQ$307,BD$1,0),0)*$G593</f>
        <v>0</v>
      </c>
      <c r="BE593" s="35">
        <f>IF($B593="P",VLOOKUP($E593,'[2]Costeo-JUL26'!$B$9:$CQ$307,BE$1,0),0)</f>
        <v>0</v>
      </c>
      <c r="BF593" s="36">
        <f t="shared" si="299"/>
        <v>0</v>
      </c>
      <c r="BG593" s="36">
        <f t="shared" si="300"/>
        <v>0</v>
      </c>
      <c r="BH593" s="34">
        <f>IF($B593="P",VLOOKUP($E593,'[2]Costeo-JUL26'!$B$9:$CQ$307,BH$1,0),0)</f>
        <v>0</v>
      </c>
      <c r="BI593" s="16">
        <f>IF($B593="P",VLOOKUP($E593,'[2]Costeo-JUL26'!$B$9:$CQ$307,BI$1,0),0)*$G593</f>
        <v>0</v>
      </c>
      <c r="BJ593" s="36">
        <f>IF($B593="P",VLOOKUP($E593,'[2]Costeo-JUL26'!$B$9:$CQ$307,BJ$1,0),0)*$G593</f>
        <v>0</v>
      </c>
      <c r="BK593" s="35">
        <f>IF(BH593=910319,0,IF($B593="P",VLOOKUP($E593,'[2]Costeo-JUL26'!$B$9:$CQ$307,BK$1,0),0))</f>
        <v>0</v>
      </c>
      <c r="BL593" s="36">
        <f t="shared" si="301"/>
        <v>0</v>
      </c>
      <c r="BM593" s="36">
        <f t="shared" si="302"/>
        <v>0</v>
      </c>
      <c r="BN593" s="34">
        <f>IF($B593="P",VLOOKUP($E593,'[2]Costeo-JUL26'!$B$9:$CQ$307,BN$1,0),0)</f>
        <v>0</v>
      </c>
      <c r="BO593" s="16">
        <f>IF($B593="P",VLOOKUP($E593,'[2]Costeo-JUL26'!$B$9:$CQ$307,BO$1,0),0)*$G593</f>
        <v>0</v>
      </c>
      <c r="BP593" s="36">
        <f>IF($B593="P",VLOOKUP($E593,'[2]Costeo-JUL26'!$B$9:$CQ$307,BP$1,0),0)*$G593</f>
        <v>0</v>
      </c>
      <c r="BQ593" s="35">
        <f>IF($B593="P",VLOOKUP($E593,'[2]Costeo-JUL26'!$B$9:$CQ$307,BQ$1,0),0)</f>
        <v>0</v>
      </c>
      <c r="BR593" s="36">
        <f t="shared" si="303"/>
        <v>0</v>
      </c>
      <c r="BS593" s="36">
        <f t="shared" si="304"/>
        <v>0</v>
      </c>
      <c r="BT593" s="34">
        <f>IF($B593="P",VLOOKUP($E593,'[2]Costeo-JUL26'!$B$9:$CQ$307,BT$1,0),0)</f>
        <v>0</v>
      </c>
      <c r="BU593" s="16">
        <f>IF($B593="P",VLOOKUP($E593,'[2]Costeo-JUL26'!$B$9:$CQ$307,BU$1,0),0)*$G593</f>
        <v>0</v>
      </c>
      <c r="BV593" s="36">
        <f>IF($B593="P",VLOOKUP($E593,'[2]Costeo-JUL26'!$B$9:$CQ$307,BV$1,0),0)*$G593</f>
        <v>0</v>
      </c>
      <c r="BW593" s="35">
        <f>IF($B593="P",VLOOKUP($E593,'[2]Costeo-JUL26'!$B$9:$CQ$307,BW$1,0),0)</f>
        <v>0</v>
      </c>
      <c r="BX593" s="36">
        <f t="shared" si="305"/>
        <v>0</v>
      </c>
      <c r="BY593" s="36">
        <f t="shared" si="306"/>
        <v>0</v>
      </c>
      <c r="BZ593" s="34">
        <f>IF($B593="P",VLOOKUP($E593,'[2]Costeo-JUL26'!$B$9:$CQ$307,BZ$1,0),0)</f>
        <v>0</v>
      </c>
      <c r="CA593" s="16">
        <f>IF($B593="P",VLOOKUP($E593,'[2]Costeo-JUL26'!$B$9:$CQ$307,CA$1,0),0)*$G593</f>
        <v>0</v>
      </c>
      <c r="CB593" s="36">
        <f>IF($B593="P",VLOOKUP($E593,'[2]Costeo-JUL26'!$B$9:$CQ$307,CB$1,0),0)*$G593</f>
        <v>0</v>
      </c>
      <c r="CC593" s="35">
        <f>IF($B593="P",VLOOKUP($E593,'[2]Costeo-JUL26'!$B$9:$CQ$307,CC$1,0),0)</f>
        <v>0</v>
      </c>
      <c r="CD593" s="36">
        <f t="shared" si="307"/>
        <v>0</v>
      </c>
      <c r="CE593" s="36">
        <f t="shared" si="308"/>
        <v>0</v>
      </c>
      <c r="CF593" s="37">
        <f t="shared" si="280"/>
        <v>0</v>
      </c>
      <c r="CG593" s="36">
        <f>IF($B593="r",VLOOKUP($E593,'[2]Costeo-JUL26'!$B$9:$CQ$307,CG$1,0),0)*$G593</f>
        <v>1614411.7212300003</v>
      </c>
      <c r="CH593" s="35">
        <f>VLOOKUP($E593,'[2]TEORICOS (05.26)'!$A$8:$T$251,CH$1,0)</f>
        <v>0.05</v>
      </c>
      <c r="CI593" s="36">
        <f t="shared" si="309"/>
        <v>2001063.1932384961</v>
      </c>
      <c r="CJ593" s="37">
        <f t="shared" si="310"/>
        <v>3615474.9144684961</v>
      </c>
      <c r="CM593" s="16">
        <f>SUMIFS('[1]Ajuste Inventario'!$I:$I,'[1]Ajuste Inventario'!$B:$B,E593,'[1]Ajuste Inventario'!$S:$S,D593)*-1</f>
        <v>8.3349999999999991</v>
      </c>
      <c r="CN593" s="36">
        <f t="shared" si="281"/>
        <v>29050.443215529547</v>
      </c>
      <c r="CP593" t="str">
        <f t="shared" si="282"/>
        <v>1128Org.Vtas M.del Plata</v>
      </c>
      <c r="CQ593" s="10">
        <f t="shared" si="283"/>
        <v>3485.3561146406178</v>
      </c>
    </row>
    <row r="594" spans="1:95" x14ac:dyDescent="0.25">
      <c r="A594" s="30">
        <v>46204</v>
      </c>
      <c r="B594" s="31" t="str">
        <f>VLOOKUP($E594,'[2]TEORICOS (05.26)'!$A$8:$T$251,B$1,0)</f>
        <v>P</v>
      </c>
      <c r="C594" s="32" t="str">
        <f>VLOOKUP($E594,'[2]TEORICOS (05.26)'!$A$8:$T$251,C$1,0)</f>
        <v>Coca Cola</v>
      </c>
      <c r="D594" t="s">
        <v>227</v>
      </c>
      <c r="E594">
        <v>1140</v>
      </c>
      <c r="F594" t="s">
        <v>103</v>
      </c>
      <c r="G594" s="16">
        <v>12762</v>
      </c>
      <c r="H594" s="16">
        <v>26966.106000000145</v>
      </c>
      <c r="I594" s="33">
        <v>241362039.2599867</v>
      </c>
      <c r="J594" s="33">
        <v>236729481.23998901</v>
      </c>
      <c r="K594" s="34">
        <f>IF($B594="P",VLOOKUP($E594,'[2]Costeo-JUL26'!$B$9:$CQ$307,K$1,0),0)</f>
        <v>915254</v>
      </c>
      <c r="L594" s="35">
        <f>VLOOKUP($E594,'[2]TEORICOS (05.26)'!$A$8:$T$251,L$1,0)</f>
        <v>0.23499999999999999</v>
      </c>
      <c r="M594" s="36">
        <f t="shared" si="284"/>
        <v>55631428.091397412</v>
      </c>
      <c r="N594" s="35">
        <f>IF($B594="P",VLOOKUP($E594,'[2]Costeo-JUL26'!$B$9:$CQ$307,N$1,0),0)</f>
        <v>5.0000000000000001E-3</v>
      </c>
      <c r="O594" s="36">
        <f t="shared" si="285"/>
        <v>278157.14045698708</v>
      </c>
      <c r="P594" s="36">
        <f>IF($B594="P",VLOOKUP($E594,'[2]Costeo-JUL26'!$B$9:$CQ$307,P$1,0),0)*H594</f>
        <v>0</v>
      </c>
      <c r="Q594" s="36">
        <f t="shared" si="286"/>
        <v>55909585.231854402</v>
      </c>
      <c r="R594" s="34">
        <f>IF($B594="P",VLOOKUP($E594,'[2]Costeo-JUL26'!$B$9:$CQ$307,R$1,0),0)</f>
        <v>0</v>
      </c>
      <c r="S594" s="16">
        <f>IF($B594="P",VLOOKUP($E594,'[2]Costeo-JUL26'!$B$9:$CQ$307,S$1,0),0)*$G594</f>
        <v>0</v>
      </c>
      <c r="T594" s="36">
        <f>IF($B594="P",VLOOKUP($E594,'[2]Costeo-JUL26'!$B$9:$CQ$307,T$1,0),0)*$G594</f>
        <v>0</v>
      </c>
      <c r="U594" s="35">
        <f>IF($B594="P",VLOOKUP($E594,'[2]Costeo-JUL26'!$B$9:$CQ$307,U$1,0),0)</f>
        <v>0</v>
      </c>
      <c r="V594" s="36">
        <f t="shared" si="287"/>
        <v>0</v>
      </c>
      <c r="W594" s="36">
        <f t="shared" si="288"/>
        <v>0</v>
      </c>
      <c r="X594" s="34">
        <f>IF($B594="P",VLOOKUP($E594,'[2]Costeo-JUL26'!$B$9:$CQ$307,X$1,0),0)</f>
        <v>902338</v>
      </c>
      <c r="Y594" s="16">
        <f>IF($B594="P",VLOOKUP($E594,'[2]Costeo-JUL26'!$B$9:$CQ$307,Y$1,0),0)*$G594</f>
        <v>1334.1905280000001</v>
      </c>
      <c r="Z594" s="36">
        <f>IF($B594="P",VLOOKUP($E594,'[2]Costeo-JUL26'!$B$9:$CQ$307,Z$1,0),0)*$G594</f>
        <v>377229.02988672</v>
      </c>
      <c r="AA594" s="35">
        <f>IF($B594="P",VLOOKUP($E594,'[2]Costeo-JUL26'!$B$9:$CQ$307,AA$1,0),0)</f>
        <v>0.45</v>
      </c>
      <c r="AB594" s="36">
        <f t="shared" si="289"/>
        <v>169753.06344902402</v>
      </c>
      <c r="AC594" s="36">
        <f t="shared" si="290"/>
        <v>546982.09333574399</v>
      </c>
      <c r="AD594" s="34">
        <f>IF($B594="P",VLOOKUP($E594,'[2]Costeo-JUL26'!$B$9:$CQ$307,AD$1,0),0)</f>
        <v>901781</v>
      </c>
      <c r="AE594" s="16">
        <f>IF($B594="P",VLOOKUP($E594,'[2]Costeo-JUL26'!$B$9:$CQ$307,AE$1,0),0)*$G594</f>
        <v>102096</v>
      </c>
      <c r="AF594" s="36">
        <f>IF($B594="P",VLOOKUP($E594,'[2]Costeo-JUL26'!$B$9:$CQ$307,AF$1,0),0)*$G594</f>
        <v>1566887.7312</v>
      </c>
      <c r="AG594" s="35">
        <f>IF($B594="P",VLOOKUP($E594,'[2]Costeo-JUL26'!$B$9:$CQ$307,AG$1,0),0)</f>
        <v>6.0000000000000001E-3</v>
      </c>
      <c r="AH594" s="36">
        <f t="shared" si="291"/>
        <v>9401.3263872000007</v>
      </c>
      <c r="AI594" s="36">
        <f t="shared" si="292"/>
        <v>1576289.0575872001</v>
      </c>
      <c r="AJ594" s="34">
        <f>IF($B594="P",VLOOKUP($E594,'[2]Costeo-JUL26'!$B$9:$CQ$307,AJ$1,0),0)</f>
        <v>935951</v>
      </c>
      <c r="AK594" s="16">
        <f>IF($B594="P",VLOOKUP($E594,'[2]Costeo-JUL26'!$B$9:$CQ$307,AK$1,0),0)*$G594</f>
        <v>102096</v>
      </c>
      <c r="AL594" s="36">
        <f>IF($B594="P",VLOOKUP($E594,'[2]Costeo-JUL26'!$B$9:$CQ$307,AL$1,0),0)*$G594</f>
        <v>877674.26862193225</v>
      </c>
      <c r="AM594" s="35">
        <f>IF($B594="P",VLOOKUP($E594,'[2]Costeo-JUL26'!$B$9:$CQ$307,AM$1,0),0)</f>
        <v>1.7999999999999999E-2</v>
      </c>
      <c r="AN594" s="36">
        <f t="shared" si="293"/>
        <v>15798.136835194779</v>
      </c>
      <c r="AO594" s="36">
        <f t="shared" si="294"/>
        <v>893472.40545712702</v>
      </c>
      <c r="AP594" s="34">
        <f>IF($B594="P",VLOOKUP($E594,'[2]Costeo-JUL26'!$B$9:$CQ$307,AP$1,0),0)</f>
        <v>913486</v>
      </c>
      <c r="AQ594" s="16">
        <f>IF($B594="P",VLOOKUP($E594,'[2]Costeo-JUL26'!$B$9:$CQ$307,AQ$1,0),0)*$G594</f>
        <v>102096</v>
      </c>
      <c r="AR594" s="36">
        <f>IF($B594="P",VLOOKUP($E594,'[2]Costeo-JUL26'!$B$9:$CQ$307,AR$1,0),0)*$G594</f>
        <v>12602363.167558452</v>
      </c>
      <c r="AS594" s="35">
        <f>IF($B594="P",VLOOKUP($E594,'[2]Costeo-JUL26'!$B$9:$CQ$307,AS$1,0),0)</f>
        <v>0.02</v>
      </c>
      <c r="AT594" s="36">
        <f t="shared" si="295"/>
        <v>252047.26335116904</v>
      </c>
      <c r="AU594" s="36">
        <f t="shared" si="296"/>
        <v>12854410.430909621</v>
      </c>
      <c r="AV594" s="34">
        <f>IF($B594="P",VLOOKUP($E594,'[2]Costeo-JUL26'!$B$9:$CQ$307,AV$1,0),0)</f>
        <v>902310</v>
      </c>
      <c r="AW594" s="16">
        <f>IF($B594="P",VLOOKUP($E594,'[2]Costeo-JUL26'!$B$9:$CQ$307,AW$1,0),0)*$G594</f>
        <v>398.17439999999999</v>
      </c>
      <c r="AX594" s="36">
        <f>IF($B594="P",VLOOKUP($E594,'[2]Costeo-JUL26'!$B$9:$CQ$307,AX$1,0),0)*$G594</f>
        <v>1395022.3631406615</v>
      </c>
      <c r="AY594" s="35">
        <f>IF($B594="P",VLOOKUP($E594,'[2]Costeo-JUL26'!$B$9:$CQ$307,AY$1,0),0)</f>
        <v>0.03</v>
      </c>
      <c r="AZ594" s="36">
        <f t="shared" si="297"/>
        <v>41850.670894219846</v>
      </c>
      <c r="BA594" s="36">
        <f t="shared" si="298"/>
        <v>1436873.0340348813</v>
      </c>
      <c r="BB594" s="34">
        <f>IF($B594="P",VLOOKUP($E594,'[2]Costeo-JUL26'!$B$9:$CQ$307,BB$1,0),0)</f>
        <v>902311</v>
      </c>
      <c r="BC594" s="16">
        <f>IF($B594="P",VLOOKUP($E594,'[2]Costeo-JUL26'!$B$9:$CQ$307,BC$1,0),0)*$G594</f>
        <v>63.81</v>
      </c>
      <c r="BD594" s="36">
        <f>IF($B594="P",VLOOKUP($E594,'[2]Costeo-JUL26'!$B$9:$CQ$307,BD$1,0),0)*$G594</f>
        <v>250240.16745000001</v>
      </c>
      <c r="BE594" s="35">
        <f>IF($B594="P",VLOOKUP($E594,'[2]Costeo-JUL26'!$B$9:$CQ$307,BE$1,0),0)</f>
        <v>0.03</v>
      </c>
      <c r="BF594" s="36">
        <f t="shared" si="299"/>
        <v>7507.2050234999997</v>
      </c>
      <c r="BG594" s="36">
        <f t="shared" si="300"/>
        <v>257747.3724735</v>
      </c>
      <c r="BH594" s="34">
        <f>IF($B594="P",VLOOKUP($E594,'[2]Costeo-JUL26'!$B$9:$CQ$307,BH$1,0),0)</f>
        <v>910319</v>
      </c>
      <c r="BI594" s="16">
        <f>IF($B594="P",VLOOKUP($E594,'[2]Costeo-JUL26'!$B$9:$CQ$307,BI$1,0),0)*$G594</f>
        <v>227.89285714285714</v>
      </c>
      <c r="BJ594" s="36">
        <f>IF($B594="P",VLOOKUP($E594,'[2]Costeo-JUL26'!$B$9:$CQ$307,BJ$1,0),0)*$G594</f>
        <v>595825.875</v>
      </c>
      <c r="BK594" s="35">
        <f>IF(BH594=910319,0,IF($B594="P",VLOOKUP($E594,'[2]Costeo-JUL26'!$B$9:$CQ$307,BK$1,0),0))</f>
        <v>0</v>
      </c>
      <c r="BL594" s="36">
        <f t="shared" si="301"/>
        <v>0</v>
      </c>
      <c r="BM594" s="36">
        <f t="shared" si="302"/>
        <v>595825.875</v>
      </c>
      <c r="BN594" s="34">
        <f>IF($B594="P",VLOOKUP($E594,'[2]Costeo-JUL26'!$B$9:$CQ$307,BN$1,0),0)</f>
        <v>0</v>
      </c>
      <c r="BO594" s="16">
        <f>IF($B594="P",VLOOKUP($E594,'[2]Costeo-JUL26'!$B$9:$CQ$307,BO$1,0),0)*$G594</f>
        <v>0</v>
      </c>
      <c r="BP594" s="36">
        <f>IF($B594="P",VLOOKUP($E594,'[2]Costeo-JUL26'!$B$9:$CQ$307,BP$1,0),0)*$G594</f>
        <v>0</v>
      </c>
      <c r="BQ594" s="35">
        <f>IF($B594="P",VLOOKUP($E594,'[2]Costeo-JUL26'!$B$9:$CQ$307,BQ$1,0),0)</f>
        <v>0</v>
      </c>
      <c r="BR594" s="36">
        <f t="shared" si="303"/>
        <v>0</v>
      </c>
      <c r="BS594" s="36">
        <f t="shared" si="304"/>
        <v>0</v>
      </c>
      <c r="BT594" s="34">
        <f>IF($B594="P",VLOOKUP($E594,'[2]Costeo-JUL26'!$B$9:$CQ$307,BT$1,0),0)</f>
        <v>0</v>
      </c>
      <c r="BU594" s="16">
        <f>IF($B594="P",VLOOKUP($E594,'[2]Costeo-JUL26'!$B$9:$CQ$307,BU$1,0),0)*$G594</f>
        <v>0</v>
      </c>
      <c r="BV594" s="36">
        <f>IF($B594="P",VLOOKUP($E594,'[2]Costeo-JUL26'!$B$9:$CQ$307,BV$1,0),0)*$G594</f>
        <v>0</v>
      </c>
      <c r="BW594" s="35">
        <f>IF($B594="P",VLOOKUP($E594,'[2]Costeo-JUL26'!$B$9:$CQ$307,BW$1,0),0)</f>
        <v>0</v>
      </c>
      <c r="BX594" s="36">
        <f t="shared" si="305"/>
        <v>0</v>
      </c>
      <c r="BY594" s="36">
        <f t="shared" si="306"/>
        <v>0</v>
      </c>
      <c r="BZ594" s="34">
        <f>IF($B594="P",VLOOKUP($E594,'[2]Costeo-JUL26'!$B$9:$CQ$307,BZ$1,0),0)</f>
        <v>0</v>
      </c>
      <c r="CA594" s="16">
        <f>IF($B594="P",VLOOKUP($E594,'[2]Costeo-JUL26'!$B$9:$CQ$307,CA$1,0),0)*$G594</f>
        <v>0</v>
      </c>
      <c r="CB594" s="36">
        <f>IF($B594="P",VLOOKUP($E594,'[2]Costeo-JUL26'!$B$9:$CQ$307,CB$1,0),0)*$G594</f>
        <v>0</v>
      </c>
      <c r="CC594" s="35">
        <f>IF($B594="P",VLOOKUP($E594,'[2]Costeo-JUL26'!$B$9:$CQ$307,CC$1,0),0)</f>
        <v>0</v>
      </c>
      <c r="CD594" s="36">
        <f t="shared" si="307"/>
        <v>0</v>
      </c>
      <c r="CE594" s="36">
        <f t="shared" si="308"/>
        <v>0</v>
      </c>
      <c r="CF594" s="37">
        <f t="shared" si="280"/>
        <v>74071185.500652462</v>
      </c>
      <c r="CG594" s="36">
        <f>IF($B594="r",VLOOKUP($E594,'[2]Costeo-JUL26'!$B$9:$CQ$307,CG$1,0),0)*$G594</f>
        <v>0</v>
      </c>
      <c r="CH594" s="35">
        <f>VLOOKUP($E594,'[2]TEORICOS (05.26)'!$A$8:$T$251,CH$1,0)</f>
        <v>0</v>
      </c>
      <c r="CI594" s="36">
        <f t="shared" si="309"/>
        <v>0</v>
      </c>
      <c r="CJ594" s="37">
        <f t="shared" si="310"/>
        <v>0</v>
      </c>
      <c r="CM594" s="16">
        <f>SUMIFS('[1]Ajuste Inventario'!$I:$I,'[1]Ajuste Inventario'!$B:$B,E594,'[1]Ajuste Inventario'!$S:$S,D594)*-1</f>
        <v>19.375</v>
      </c>
      <c r="CN594" s="36">
        <f t="shared" si="281"/>
        <v>112453.31602218628</v>
      </c>
      <c r="CP594" t="str">
        <f t="shared" si="282"/>
        <v>1140Org.Vtas M.del Plata</v>
      </c>
      <c r="CQ594" s="10">
        <f t="shared" si="283"/>
        <v>5804.0421172741308</v>
      </c>
    </row>
    <row r="595" spans="1:95" x14ac:dyDescent="0.25">
      <c r="A595" s="30">
        <v>46204</v>
      </c>
      <c r="B595" s="31" t="str">
        <f>VLOOKUP($E595,'[2]TEORICOS (05.26)'!$A$8:$T$251,B$1,0)</f>
        <v>P</v>
      </c>
      <c r="C595" s="32" t="str">
        <f>VLOOKUP($E595,'[2]TEORICOS (05.26)'!$A$8:$T$251,C$1,0)</f>
        <v>Coca Cola</v>
      </c>
      <c r="D595" t="s">
        <v>227</v>
      </c>
      <c r="E595">
        <v>1144</v>
      </c>
      <c r="F595" t="s">
        <v>104</v>
      </c>
      <c r="G595" s="16">
        <v>435</v>
      </c>
      <c r="H595" s="16">
        <v>1072.7100000000014</v>
      </c>
      <c r="I595" s="33">
        <v>8607515.7100000177</v>
      </c>
      <c r="J595" s="33">
        <v>8530089.5900000148</v>
      </c>
      <c r="K595" s="34">
        <f>IF($B595="P",VLOOKUP($E595,'[2]Costeo-JUL26'!$B$9:$CQ$307,K$1,0),0)</f>
        <v>915254</v>
      </c>
      <c r="L595" s="35">
        <f>VLOOKUP($E595,'[2]TEORICOS (05.26)'!$A$8:$T$251,L$1,0)</f>
        <v>0.23499999999999999</v>
      </c>
      <c r="M595" s="36">
        <f t="shared" si="284"/>
        <v>2004571.0536500034</v>
      </c>
      <c r="N595" s="35">
        <f>IF($B595="P",VLOOKUP($E595,'[2]Costeo-JUL26'!$B$9:$CQ$307,N$1,0),0)</f>
        <v>5.0000000000000001E-3</v>
      </c>
      <c r="O595" s="36">
        <f t="shared" si="285"/>
        <v>10022.855268250018</v>
      </c>
      <c r="P595" s="36">
        <f>IF($B595="P",VLOOKUP($E595,'[2]Costeo-JUL26'!$B$9:$CQ$307,P$1,0),0)*H595</f>
        <v>0</v>
      </c>
      <c r="Q595" s="36">
        <f t="shared" si="286"/>
        <v>2014593.9089182534</v>
      </c>
      <c r="R595" s="34">
        <f>IF($B595="P",VLOOKUP($E595,'[2]Costeo-JUL26'!$B$9:$CQ$307,R$1,0),0)</f>
        <v>0</v>
      </c>
      <c r="S595" s="16">
        <f>IF($B595="P",VLOOKUP($E595,'[2]Costeo-JUL26'!$B$9:$CQ$307,S$1,0),0)*$G595</f>
        <v>0</v>
      </c>
      <c r="T595" s="36">
        <f>IF($B595="P",VLOOKUP($E595,'[2]Costeo-JUL26'!$B$9:$CQ$307,T$1,0),0)*$G595</f>
        <v>0</v>
      </c>
      <c r="U595" s="35">
        <f>IF($B595="P",VLOOKUP($E595,'[2]Costeo-JUL26'!$B$9:$CQ$307,U$1,0),0)</f>
        <v>0</v>
      </c>
      <c r="V595" s="36">
        <f t="shared" si="287"/>
        <v>0</v>
      </c>
      <c r="W595" s="36">
        <f t="shared" si="288"/>
        <v>0</v>
      </c>
      <c r="X595" s="34">
        <f>IF($B595="P",VLOOKUP($E595,'[2]Costeo-JUL26'!$B$9:$CQ$307,X$1,0),0)</f>
        <v>902338</v>
      </c>
      <c r="Y595" s="16">
        <f>IF($B595="P",VLOOKUP($E595,'[2]Costeo-JUL26'!$B$9:$CQ$307,Y$1,0),0)*$G595</f>
        <v>53.056079999999994</v>
      </c>
      <c r="Z595" s="36">
        <f>IF($B595="P",VLOOKUP($E595,'[2]Costeo-JUL26'!$B$9:$CQ$307,Z$1,0),0)*$G595</f>
        <v>15001.076059200001</v>
      </c>
      <c r="AA595" s="35">
        <f>IF($B595="P",VLOOKUP($E595,'[2]Costeo-JUL26'!$B$9:$CQ$307,AA$1,0),0)</f>
        <v>0.45</v>
      </c>
      <c r="AB595" s="36">
        <f t="shared" si="289"/>
        <v>6750.4842266400001</v>
      </c>
      <c r="AC595" s="36">
        <f t="shared" si="290"/>
        <v>21751.560285840002</v>
      </c>
      <c r="AD595" s="34">
        <f>IF($B595="P",VLOOKUP($E595,'[2]Costeo-JUL26'!$B$9:$CQ$307,AD$1,0),0)</f>
        <v>901781</v>
      </c>
      <c r="AE595" s="16">
        <f>IF($B595="P",VLOOKUP($E595,'[2]Costeo-JUL26'!$B$9:$CQ$307,AE$1,0),0)*$G595</f>
        <v>3480</v>
      </c>
      <c r="AF595" s="36">
        <f>IF($B595="P",VLOOKUP($E595,'[2]Costeo-JUL26'!$B$9:$CQ$307,AF$1,0),0)*$G595</f>
        <v>53408.256000000001</v>
      </c>
      <c r="AG595" s="35">
        <f>IF($B595="P",VLOOKUP($E595,'[2]Costeo-JUL26'!$B$9:$CQ$307,AG$1,0),0)</f>
        <v>6.0000000000000001E-3</v>
      </c>
      <c r="AH595" s="36">
        <f t="shared" si="291"/>
        <v>320.44953600000002</v>
      </c>
      <c r="AI595" s="36">
        <f t="shared" si="292"/>
        <v>53728.705536000001</v>
      </c>
      <c r="AJ595" s="34">
        <f>IF($B595="P",VLOOKUP($E595,'[2]Costeo-JUL26'!$B$9:$CQ$307,AJ$1,0),0)</f>
        <v>930635</v>
      </c>
      <c r="AK595" s="16">
        <f>IF($B595="P",VLOOKUP($E595,'[2]Costeo-JUL26'!$B$9:$CQ$307,AK$1,0),0)*$G595</f>
        <v>3480</v>
      </c>
      <c r="AL595" s="36">
        <f>IF($B595="P",VLOOKUP($E595,'[2]Costeo-JUL26'!$B$9:$CQ$307,AL$1,0),0)*$G595</f>
        <v>78546.592799999999</v>
      </c>
      <c r="AM595" s="35">
        <f>IF($B595="P",VLOOKUP($E595,'[2]Costeo-JUL26'!$B$9:$CQ$307,AM$1,0),0)</f>
        <v>1.7999999999999999E-2</v>
      </c>
      <c r="AN595" s="36">
        <f t="shared" si="293"/>
        <v>1413.8386704</v>
      </c>
      <c r="AO595" s="36">
        <f t="shared" si="294"/>
        <v>79960.431470399999</v>
      </c>
      <c r="AP595" s="34">
        <f>IF($B595="P",VLOOKUP($E595,'[2]Costeo-JUL26'!$B$9:$CQ$307,AP$1,0),0)</f>
        <v>911881</v>
      </c>
      <c r="AQ595" s="16">
        <f>IF($B595="P",VLOOKUP($E595,'[2]Costeo-JUL26'!$B$9:$CQ$307,AQ$1,0),0)*$G595</f>
        <v>3480</v>
      </c>
      <c r="AR595" s="36">
        <f>IF($B595="P",VLOOKUP($E595,'[2]Costeo-JUL26'!$B$9:$CQ$307,AR$1,0),0)*$G595</f>
        <v>472205.37600786518</v>
      </c>
      <c r="AS595" s="35">
        <f>IF($B595="P",VLOOKUP($E595,'[2]Costeo-JUL26'!$B$9:$CQ$307,AS$1,0),0)</f>
        <v>0.02</v>
      </c>
      <c r="AT595" s="36">
        <f t="shared" si="295"/>
        <v>9444.107520157304</v>
      </c>
      <c r="AU595" s="36">
        <f t="shared" si="296"/>
        <v>481649.48352802248</v>
      </c>
      <c r="AV595" s="34">
        <f>IF($B595="P",VLOOKUP($E595,'[2]Costeo-JUL26'!$B$9:$CQ$307,AV$1,0),0)</f>
        <v>902310</v>
      </c>
      <c r="AW595" s="16">
        <f>IF($B595="P",VLOOKUP($E595,'[2]Costeo-JUL26'!$B$9:$CQ$307,AW$1,0),0)*$G595</f>
        <v>14.398499999999999</v>
      </c>
      <c r="AX595" s="36">
        <f>IF($B595="P",VLOOKUP($E595,'[2]Costeo-JUL26'!$B$9:$CQ$307,AX$1,0),0)*$G595</f>
        <v>50445.808408779696</v>
      </c>
      <c r="AY595" s="35">
        <f>IF($B595="P",VLOOKUP($E595,'[2]Costeo-JUL26'!$B$9:$CQ$307,AY$1,0),0)</f>
        <v>0.03</v>
      </c>
      <c r="AZ595" s="36">
        <f t="shared" si="297"/>
        <v>1513.3742522633909</v>
      </c>
      <c r="BA595" s="36">
        <f t="shared" si="298"/>
        <v>51959.182661043087</v>
      </c>
      <c r="BB595" s="34">
        <f>IF($B595="P",VLOOKUP($E595,'[2]Costeo-JUL26'!$B$9:$CQ$307,BB$1,0),0)</f>
        <v>923266</v>
      </c>
      <c r="BC595" s="16">
        <f>IF($B595="P",VLOOKUP($E595,'[2]Costeo-JUL26'!$B$9:$CQ$307,BC$1,0),0)*$G595</f>
        <v>2.1750000000000003</v>
      </c>
      <c r="BD595" s="36">
        <f>IF($B595="P",VLOOKUP($E595,'[2]Costeo-JUL26'!$B$9:$CQ$307,BD$1,0),0)*$G595</f>
        <v>8799.7455000000009</v>
      </c>
      <c r="BE595" s="35">
        <f>IF($B595="P",VLOOKUP($E595,'[2]Costeo-JUL26'!$B$9:$CQ$307,BE$1,0),0)</f>
        <v>0.03</v>
      </c>
      <c r="BF595" s="36">
        <f t="shared" si="299"/>
        <v>263.99236500000001</v>
      </c>
      <c r="BG595" s="36">
        <f t="shared" si="300"/>
        <v>9063.737865000001</v>
      </c>
      <c r="BH595" s="34">
        <f>IF($B595="P",VLOOKUP($E595,'[2]Costeo-JUL26'!$B$9:$CQ$307,BH$1,0),0)</f>
        <v>910319</v>
      </c>
      <c r="BI595" s="16">
        <f>IF($B595="P",VLOOKUP($E595,'[2]Costeo-JUL26'!$B$9:$CQ$307,BI$1,0),0)*$G595</f>
        <v>11.600000000000001</v>
      </c>
      <c r="BJ595" s="36">
        <f>IF($B595="P",VLOOKUP($E595,'[2]Costeo-JUL26'!$B$9:$CQ$307,BJ$1,0),0)*$G595</f>
        <v>30328.2</v>
      </c>
      <c r="BK595" s="35">
        <f>IF(BH595=910319,0,IF($B595="P",VLOOKUP($E595,'[2]Costeo-JUL26'!$B$9:$CQ$307,BK$1,0),0))</f>
        <v>0</v>
      </c>
      <c r="BL595" s="36">
        <f t="shared" si="301"/>
        <v>0</v>
      </c>
      <c r="BM595" s="36">
        <f t="shared" si="302"/>
        <v>30328.2</v>
      </c>
      <c r="BN595" s="34">
        <f>IF($B595="P",VLOOKUP($E595,'[2]Costeo-JUL26'!$B$9:$CQ$307,BN$1,0),0)</f>
        <v>0</v>
      </c>
      <c r="BO595" s="16">
        <f>IF($B595="P",VLOOKUP($E595,'[2]Costeo-JUL26'!$B$9:$CQ$307,BO$1,0),0)*$G595</f>
        <v>0</v>
      </c>
      <c r="BP595" s="36">
        <f>IF($B595="P",VLOOKUP($E595,'[2]Costeo-JUL26'!$B$9:$CQ$307,BP$1,0),0)*$G595</f>
        <v>0</v>
      </c>
      <c r="BQ595" s="35">
        <f>IF($B595="P",VLOOKUP($E595,'[2]Costeo-JUL26'!$B$9:$CQ$307,BQ$1,0),0)</f>
        <v>0</v>
      </c>
      <c r="BR595" s="36">
        <f t="shared" si="303"/>
        <v>0</v>
      </c>
      <c r="BS595" s="36">
        <f t="shared" si="304"/>
        <v>0</v>
      </c>
      <c r="BT595" s="34">
        <f>IF($B595="P",VLOOKUP($E595,'[2]Costeo-JUL26'!$B$9:$CQ$307,BT$1,0),0)</f>
        <v>0</v>
      </c>
      <c r="BU595" s="16">
        <f>IF($B595="P",VLOOKUP($E595,'[2]Costeo-JUL26'!$B$9:$CQ$307,BU$1,0),0)*$G595</f>
        <v>0</v>
      </c>
      <c r="BV595" s="36">
        <f>IF($B595="P",VLOOKUP($E595,'[2]Costeo-JUL26'!$B$9:$CQ$307,BV$1,0),0)*$G595</f>
        <v>0</v>
      </c>
      <c r="BW595" s="35">
        <f>IF($B595="P",VLOOKUP($E595,'[2]Costeo-JUL26'!$B$9:$CQ$307,BW$1,0),0)</f>
        <v>0</v>
      </c>
      <c r="BX595" s="36">
        <f t="shared" si="305"/>
        <v>0</v>
      </c>
      <c r="BY595" s="36">
        <f t="shared" si="306"/>
        <v>0</v>
      </c>
      <c r="BZ595" s="34">
        <f>IF($B595="P",VLOOKUP($E595,'[2]Costeo-JUL26'!$B$9:$CQ$307,BZ$1,0),0)</f>
        <v>0</v>
      </c>
      <c r="CA595" s="16">
        <f>IF($B595="P",VLOOKUP($E595,'[2]Costeo-JUL26'!$B$9:$CQ$307,CA$1,0),0)*$G595</f>
        <v>0</v>
      </c>
      <c r="CB595" s="36">
        <f>IF($B595="P",VLOOKUP($E595,'[2]Costeo-JUL26'!$B$9:$CQ$307,CB$1,0),0)*$G595</f>
        <v>0</v>
      </c>
      <c r="CC595" s="35">
        <f>IF($B595="P",VLOOKUP($E595,'[2]Costeo-JUL26'!$B$9:$CQ$307,CC$1,0),0)</f>
        <v>0</v>
      </c>
      <c r="CD595" s="36">
        <f t="shared" si="307"/>
        <v>0</v>
      </c>
      <c r="CE595" s="36">
        <f t="shared" si="308"/>
        <v>0</v>
      </c>
      <c r="CF595" s="37">
        <f t="shared" si="280"/>
        <v>2743035.2102645594</v>
      </c>
      <c r="CG595" s="36">
        <f>IF($B595="r",VLOOKUP($E595,'[2]Costeo-JUL26'!$B$9:$CQ$307,CG$1,0),0)*$G595</f>
        <v>0</v>
      </c>
      <c r="CH595" s="35">
        <f>VLOOKUP($E595,'[2]TEORICOS (05.26)'!$A$8:$T$251,CH$1,0)</f>
        <v>0</v>
      </c>
      <c r="CI595" s="36">
        <f t="shared" si="309"/>
        <v>0</v>
      </c>
      <c r="CJ595" s="37">
        <f t="shared" si="310"/>
        <v>0</v>
      </c>
      <c r="CM595" s="16">
        <f>SUMIFS('[1]Ajuste Inventario'!$I:$I,'[1]Ajuste Inventario'!$B:$B,E595,'[1]Ajuste Inventario'!$S:$S,D595)*-1</f>
        <v>-5.625</v>
      </c>
      <c r="CN595" s="36">
        <f t="shared" si="281"/>
        <v>-35470.282891352057</v>
      </c>
      <c r="CP595" t="str">
        <f t="shared" si="282"/>
        <v>1144Org.Vtas M.del Plata</v>
      </c>
      <c r="CQ595" s="10">
        <f t="shared" si="283"/>
        <v>6305.8280695736994</v>
      </c>
    </row>
    <row r="596" spans="1:95" x14ac:dyDescent="0.25">
      <c r="A596" s="30">
        <v>46204</v>
      </c>
      <c r="B596" s="31" t="str">
        <f>VLOOKUP($E596,'[2]TEORICOS (05.26)'!$A$8:$T$251,B$1,0)</f>
        <v>P</v>
      </c>
      <c r="C596" s="32" t="str">
        <f>VLOOKUP($E596,'[2]TEORICOS (05.26)'!$A$8:$T$251,C$1,0)</f>
        <v>Coca Cola</v>
      </c>
      <c r="D596" t="s">
        <v>227</v>
      </c>
      <c r="E596">
        <v>1159</v>
      </c>
      <c r="F596" t="s">
        <v>105</v>
      </c>
      <c r="G596" s="16">
        <v>9858.3320000000022</v>
      </c>
      <c r="H596" s="16">
        <v>23443.113496000318</v>
      </c>
      <c r="I596" s="33">
        <v>185816597.17999581</v>
      </c>
      <c r="J596" s="33">
        <v>182381449.53999674</v>
      </c>
      <c r="K596" s="34">
        <f>IF($B596="P",VLOOKUP($E596,'[2]Costeo-JUL26'!$B$9:$CQ$307,K$1,0),0)</f>
        <v>915254</v>
      </c>
      <c r="L596" s="35">
        <f>VLOOKUP($E596,'[2]TEORICOS (05.26)'!$A$8:$T$251,L$1,0)</f>
        <v>0.23499999999999999</v>
      </c>
      <c r="M596" s="36">
        <f t="shared" si="284"/>
        <v>42859640.641899236</v>
      </c>
      <c r="N596" s="35">
        <f>IF($B596="P",VLOOKUP($E596,'[2]Costeo-JUL26'!$B$9:$CQ$307,N$1,0),0)</f>
        <v>5.0000000000000001E-3</v>
      </c>
      <c r="O596" s="36">
        <f t="shared" si="285"/>
        <v>214298.20320949619</v>
      </c>
      <c r="P596" s="36">
        <f>IF($B596="P",VLOOKUP($E596,'[2]Costeo-JUL26'!$B$9:$CQ$307,P$1,0),0)*H596</f>
        <v>0</v>
      </c>
      <c r="Q596" s="36">
        <f t="shared" si="286"/>
        <v>43073938.845108733</v>
      </c>
      <c r="R596" s="34">
        <f>IF($B596="P",VLOOKUP($E596,'[2]Costeo-JUL26'!$B$9:$CQ$307,R$1,0),0)</f>
        <v>0</v>
      </c>
      <c r="S596" s="16">
        <f>IF($B596="P",VLOOKUP($E596,'[2]Costeo-JUL26'!$B$9:$CQ$307,S$1,0),0)*$G596</f>
        <v>0</v>
      </c>
      <c r="T596" s="36">
        <f>IF($B596="P",VLOOKUP($E596,'[2]Costeo-JUL26'!$B$9:$CQ$307,T$1,0),0)*$G596</f>
        <v>0</v>
      </c>
      <c r="U596" s="35">
        <f>IF($B596="P",VLOOKUP($E596,'[2]Costeo-JUL26'!$B$9:$CQ$307,U$1,0),0)</f>
        <v>0</v>
      </c>
      <c r="V596" s="36">
        <f t="shared" si="287"/>
        <v>0</v>
      </c>
      <c r="W596" s="36">
        <f t="shared" si="288"/>
        <v>0</v>
      </c>
      <c r="X596" s="34">
        <f>IF($B596="P",VLOOKUP($E596,'[2]Costeo-JUL26'!$B$9:$CQ$307,X$1,0),0)</f>
        <v>902338</v>
      </c>
      <c r="Y596" s="16">
        <f>IF($B596="P",VLOOKUP($E596,'[2]Costeo-JUL26'!$B$9:$CQ$307,Y$1,0),0)*$G596</f>
        <v>1159.4581431840002</v>
      </c>
      <c r="Z596" s="36">
        <f>IF($B596="P",VLOOKUP($E596,'[2]Costeo-JUL26'!$B$9:$CQ$307,Z$1,0),0)*$G596</f>
        <v>327825.19540384423</v>
      </c>
      <c r="AA596" s="35">
        <f>IF($B596="P",VLOOKUP($E596,'[2]Costeo-JUL26'!$B$9:$CQ$307,AA$1,0),0)</f>
        <v>0.45</v>
      </c>
      <c r="AB596" s="36">
        <f t="shared" si="289"/>
        <v>147521.33793172991</v>
      </c>
      <c r="AC596" s="36">
        <f t="shared" si="290"/>
        <v>475346.53333557415</v>
      </c>
      <c r="AD596" s="34">
        <f>IF($B596="P",VLOOKUP($E596,'[2]Costeo-JUL26'!$B$9:$CQ$307,AD$1,0),0)</f>
        <v>901781</v>
      </c>
      <c r="AE596" s="16">
        <f>IF($B596="P",VLOOKUP($E596,'[2]Costeo-JUL26'!$B$9:$CQ$307,AE$1,0),0)*$G596</f>
        <v>59149.992000000013</v>
      </c>
      <c r="AF596" s="36">
        <f>IF($B596="P",VLOOKUP($E596,'[2]Costeo-JUL26'!$B$9:$CQ$307,AF$1,0),0)*$G596</f>
        <v>907786.75722240028</v>
      </c>
      <c r="AG596" s="35">
        <f>IF($B596="P",VLOOKUP($E596,'[2]Costeo-JUL26'!$B$9:$CQ$307,AG$1,0),0)</f>
        <v>6.0000000000000001E-3</v>
      </c>
      <c r="AH596" s="36">
        <f t="shared" si="291"/>
        <v>5446.7205433344016</v>
      </c>
      <c r="AI596" s="36">
        <f t="shared" si="292"/>
        <v>913233.47776573466</v>
      </c>
      <c r="AJ596" s="34">
        <f>IF($B596="P",VLOOKUP($E596,'[2]Costeo-JUL26'!$B$9:$CQ$307,AJ$1,0),0)</f>
        <v>915284</v>
      </c>
      <c r="AK596" s="16">
        <f>IF($B596="P",VLOOKUP($E596,'[2]Costeo-JUL26'!$B$9:$CQ$307,AK$1,0),0)*$G596</f>
        <v>59149.992000000013</v>
      </c>
      <c r="AL596" s="36">
        <f>IF($B596="P",VLOOKUP($E596,'[2]Costeo-JUL26'!$B$9:$CQ$307,AL$1,0),0)*$G596</f>
        <v>519750.97970400006</v>
      </c>
      <c r="AM596" s="35">
        <f>IF($B596="P",VLOOKUP($E596,'[2]Costeo-JUL26'!$B$9:$CQ$307,AM$1,0),0)</f>
        <v>1.7999999999999999E-2</v>
      </c>
      <c r="AN596" s="36">
        <f t="shared" si="293"/>
        <v>9355.517634672</v>
      </c>
      <c r="AO596" s="36">
        <f t="shared" si="294"/>
        <v>529106.49733867205</v>
      </c>
      <c r="AP596" s="34">
        <f>IF($B596="P",VLOOKUP($E596,'[2]Costeo-JUL26'!$B$9:$CQ$307,AP$1,0),0)</f>
        <v>911881</v>
      </c>
      <c r="AQ596" s="16">
        <f>IF($B596="P",VLOOKUP($E596,'[2]Costeo-JUL26'!$B$9:$CQ$307,AQ$1,0),0)*$G596</f>
        <v>59149.992000000013</v>
      </c>
      <c r="AR596" s="36">
        <f>IF($B596="P",VLOOKUP($E596,'[2]Costeo-JUL26'!$B$9:$CQ$307,AR$1,0),0)*$G596</f>
        <v>8026133.3946040878</v>
      </c>
      <c r="AS596" s="35">
        <f>IF($B596="P",VLOOKUP($E596,'[2]Costeo-JUL26'!$B$9:$CQ$307,AS$1,0),0)</f>
        <v>0.02</v>
      </c>
      <c r="AT596" s="36">
        <f t="shared" si="295"/>
        <v>160522.66789208175</v>
      </c>
      <c r="AU596" s="36">
        <f t="shared" si="296"/>
        <v>8186656.0624961695</v>
      </c>
      <c r="AV596" s="34">
        <f>IF($B596="P",VLOOKUP($E596,'[2]Costeo-JUL26'!$B$9:$CQ$307,AV$1,0),0)</f>
        <v>932442</v>
      </c>
      <c r="AW596" s="16">
        <f>IF($B596="P",VLOOKUP($E596,'[2]Costeo-JUL26'!$B$9:$CQ$307,AW$1,0),0)*$G596</f>
        <v>273.07579640000006</v>
      </c>
      <c r="AX596" s="36">
        <f>IF($B596="P",VLOOKUP($E596,'[2]Costeo-JUL26'!$B$9:$CQ$307,AX$1,0),0)*$G596</f>
        <v>1007997.6739810653</v>
      </c>
      <c r="AY596" s="35">
        <f>IF($B596="P",VLOOKUP($E596,'[2]Costeo-JUL26'!$B$9:$CQ$307,AY$1,0),0)</f>
        <v>0.03</v>
      </c>
      <c r="AZ596" s="36">
        <f t="shared" si="297"/>
        <v>30239.930219431957</v>
      </c>
      <c r="BA596" s="36">
        <f t="shared" si="298"/>
        <v>1038237.6042004973</v>
      </c>
      <c r="BB596" s="34">
        <f>IF($B596="P",VLOOKUP($E596,'[2]Costeo-JUL26'!$B$9:$CQ$307,BB$1,0),0)</f>
        <v>902311</v>
      </c>
      <c r="BC596" s="16">
        <f>IF($B596="P",VLOOKUP($E596,'[2]Costeo-JUL26'!$B$9:$CQ$307,BC$1,0),0)*$G596</f>
        <v>43.13020250000001</v>
      </c>
      <c r="BD596" s="36">
        <f>IF($B596="P",VLOOKUP($E596,'[2]Costeo-JUL26'!$B$9:$CQ$307,BD$1,0),0)*$G596</f>
        <v>169141.34298311258</v>
      </c>
      <c r="BE596" s="35">
        <f>IF($B596="P",VLOOKUP($E596,'[2]Costeo-JUL26'!$B$9:$CQ$307,BE$1,0),0)</f>
        <v>0.03</v>
      </c>
      <c r="BF596" s="36">
        <f t="shared" si="299"/>
        <v>5074.2402894933775</v>
      </c>
      <c r="BG596" s="36">
        <f t="shared" si="300"/>
        <v>174215.58327260596</v>
      </c>
      <c r="BH596" s="34">
        <f>IF($B596="P",VLOOKUP($E596,'[2]Costeo-JUL26'!$B$9:$CQ$307,BH$1,0),0)</f>
        <v>933089</v>
      </c>
      <c r="BI596" s="16">
        <f>IF($B596="P",VLOOKUP($E596,'[2]Costeo-JUL26'!$B$9:$CQ$307,BI$1,0),0)*$G596</f>
        <v>369.68745000000007</v>
      </c>
      <c r="BJ596" s="36">
        <f>IF($B596="P",VLOOKUP($E596,'[2]Costeo-JUL26'!$B$9:$CQ$307,BJ$1,0),0)*$G596</f>
        <v>275296.09371149488</v>
      </c>
      <c r="BK596" s="35">
        <f>IF(BH596=910319,0,IF($B596="P",VLOOKUP($E596,'[2]Costeo-JUL26'!$B$9:$CQ$307,BK$1,0),0))</f>
        <v>0.02</v>
      </c>
      <c r="BL596" s="36">
        <f t="shared" si="301"/>
        <v>5505.9218742298972</v>
      </c>
      <c r="BM596" s="36">
        <f t="shared" si="302"/>
        <v>280802.01558572479</v>
      </c>
      <c r="BN596" s="34">
        <f>IF($B596="P",VLOOKUP($E596,'[2]Costeo-JUL26'!$B$9:$CQ$307,BN$1,0),0)</f>
        <v>0</v>
      </c>
      <c r="BO596" s="16">
        <f>IF($B596="P",VLOOKUP($E596,'[2]Costeo-JUL26'!$B$9:$CQ$307,BO$1,0),0)*$G596</f>
        <v>0</v>
      </c>
      <c r="BP596" s="36">
        <f>IF($B596="P",VLOOKUP($E596,'[2]Costeo-JUL26'!$B$9:$CQ$307,BP$1,0),0)*$G596</f>
        <v>0</v>
      </c>
      <c r="BQ596" s="35">
        <f>IF($B596="P",VLOOKUP($E596,'[2]Costeo-JUL26'!$B$9:$CQ$307,BQ$1,0),0)</f>
        <v>0</v>
      </c>
      <c r="BR596" s="36">
        <f t="shared" si="303"/>
        <v>0</v>
      </c>
      <c r="BS596" s="36">
        <f t="shared" si="304"/>
        <v>0</v>
      </c>
      <c r="BT596" s="34">
        <f>IF($B596="P",VLOOKUP($E596,'[2]Costeo-JUL26'!$B$9:$CQ$307,BT$1,0),0)</f>
        <v>0</v>
      </c>
      <c r="BU596" s="16">
        <f>IF($B596="P",VLOOKUP($E596,'[2]Costeo-JUL26'!$B$9:$CQ$307,BU$1,0),0)*$G596</f>
        <v>0</v>
      </c>
      <c r="BV596" s="36">
        <f>IF($B596="P",VLOOKUP($E596,'[2]Costeo-JUL26'!$B$9:$CQ$307,BV$1,0),0)*$G596</f>
        <v>0</v>
      </c>
      <c r="BW596" s="35">
        <f>IF($B596="P",VLOOKUP($E596,'[2]Costeo-JUL26'!$B$9:$CQ$307,BW$1,0),0)</f>
        <v>0</v>
      </c>
      <c r="BX596" s="36">
        <f t="shared" si="305"/>
        <v>0</v>
      </c>
      <c r="BY596" s="36">
        <f t="shared" si="306"/>
        <v>0</v>
      </c>
      <c r="BZ596" s="34">
        <f>IF($B596="P",VLOOKUP($E596,'[2]Costeo-JUL26'!$B$9:$CQ$307,BZ$1,0),0)</f>
        <v>0</v>
      </c>
      <c r="CA596" s="16">
        <f>IF($B596="P",VLOOKUP($E596,'[2]Costeo-JUL26'!$B$9:$CQ$307,CA$1,0),0)*$G596</f>
        <v>0</v>
      </c>
      <c r="CB596" s="36">
        <f>IF($B596="P",VLOOKUP($E596,'[2]Costeo-JUL26'!$B$9:$CQ$307,CB$1,0),0)*$G596</f>
        <v>0</v>
      </c>
      <c r="CC596" s="35">
        <f>IF($B596="P",VLOOKUP($E596,'[2]Costeo-JUL26'!$B$9:$CQ$307,CC$1,0),0)</f>
        <v>0</v>
      </c>
      <c r="CD596" s="36">
        <f t="shared" si="307"/>
        <v>0</v>
      </c>
      <c r="CE596" s="36">
        <f t="shared" si="308"/>
        <v>0</v>
      </c>
      <c r="CF596" s="37">
        <f t="shared" si="280"/>
        <v>54671536.619103715</v>
      </c>
      <c r="CG596" s="36">
        <f>IF($B596="r",VLOOKUP($E596,'[2]Costeo-JUL26'!$B$9:$CQ$307,CG$1,0),0)*$G596</f>
        <v>0</v>
      </c>
      <c r="CH596" s="35">
        <f>VLOOKUP($E596,'[2]TEORICOS (05.26)'!$A$8:$T$251,CH$1,0)</f>
        <v>0</v>
      </c>
      <c r="CI596" s="36">
        <f t="shared" si="309"/>
        <v>0</v>
      </c>
      <c r="CJ596" s="37">
        <f t="shared" si="310"/>
        <v>0</v>
      </c>
      <c r="CM596" s="16">
        <f>SUMIFS('[1]Ajuste Inventario'!$I:$I,'[1]Ajuste Inventario'!$B:$B,E596,'[1]Ajuste Inventario'!$S:$S,D596)*-1</f>
        <v>31.189</v>
      </c>
      <c r="CN596" s="36">
        <f t="shared" si="281"/>
        <v>172965.42210317377</v>
      </c>
      <c r="CP596" t="str">
        <f t="shared" si="282"/>
        <v>1159Org.Vtas M.del Plata</v>
      </c>
      <c r="CQ596" s="10">
        <f t="shared" si="283"/>
        <v>5545.7187503021505</v>
      </c>
    </row>
    <row r="597" spans="1:95" x14ac:dyDescent="0.25">
      <c r="A597" s="30">
        <v>46204</v>
      </c>
      <c r="B597" s="31" t="str">
        <f>VLOOKUP($E597,'[2]TEORICOS (05.26)'!$A$8:$T$251,B$1,0)</f>
        <v>P</v>
      </c>
      <c r="C597" s="32" t="str">
        <f>VLOOKUP($E597,'[2]TEORICOS (05.26)'!$A$8:$T$251,C$1,0)</f>
        <v>Coca Cola</v>
      </c>
      <c r="D597" t="s">
        <v>227</v>
      </c>
      <c r="E597">
        <v>1161</v>
      </c>
      <c r="F597" t="s">
        <v>106</v>
      </c>
      <c r="G597" s="16">
        <v>517.66599999999994</v>
      </c>
      <c r="H597" s="16">
        <v>1641.0012200000017</v>
      </c>
      <c r="I597" s="33">
        <v>10843577.749999963</v>
      </c>
      <c r="J597" s="33">
        <v>10731561.569999991</v>
      </c>
      <c r="K597" s="34">
        <f>IF($B597="P",VLOOKUP($E597,'[2]Costeo-JUL26'!$B$9:$CQ$307,K$1,0),0)</f>
        <v>915254</v>
      </c>
      <c r="L597" s="35">
        <f>VLOOKUP($E597,'[2]TEORICOS (05.26)'!$A$8:$T$251,L$1,0)</f>
        <v>0.23499999999999999</v>
      </c>
      <c r="M597" s="36">
        <f t="shared" si="284"/>
        <v>2521916.9689499978</v>
      </c>
      <c r="N597" s="35">
        <f>IF($B597="P",VLOOKUP($E597,'[2]Costeo-JUL26'!$B$9:$CQ$307,N$1,0),0)</f>
        <v>5.0000000000000001E-3</v>
      </c>
      <c r="O597" s="36">
        <f t="shared" si="285"/>
        <v>12609.584844749988</v>
      </c>
      <c r="P597" s="36">
        <f>IF($B597="P",VLOOKUP($E597,'[2]Costeo-JUL26'!$B$9:$CQ$307,P$1,0),0)*H597</f>
        <v>0</v>
      </c>
      <c r="Q597" s="36">
        <f t="shared" si="286"/>
        <v>2534526.5537947477</v>
      </c>
      <c r="R597" s="34">
        <f>IF($B597="P",VLOOKUP($E597,'[2]Costeo-JUL26'!$B$9:$CQ$307,R$1,0),0)</f>
        <v>0</v>
      </c>
      <c r="S597" s="16">
        <f>IF($B597="P",VLOOKUP($E597,'[2]Costeo-JUL26'!$B$9:$CQ$307,S$1,0),0)*$G597</f>
        <v>0</v>
      </c>
      <c r="T597" s="36">
        <f>IF($B597="P",VLOOKUP($E597,'[2]Costeo-JUL26'!$B$9:$CQ$307,T$1,0),0)*$G597</f>
        <v>0</v>
      </c>
      <c r="U597" s="35">
        <f>IF($B597="P",VLOOKUP($E597,'[2]Costeo-JUL26'!$B$9:$CQ$307,U$1,0),0)</f>
        <v>0</v>
      </c>
      <c r="V597" s="36">
        <f t="shared" si="287"/>
        <v>0</v>
      </c>
      <c r="W597" s="36">
        <f t="shared" si="288"/>
        <v>0</v>
      </c>
      <c r="X597" s="34">
        <f>IF($B597="P",VLOOKUP($E597,'[2]Costeo-JUL26'!$B$9:$CQ$307,X$1,0),0)</f>
        <v>902338</v>
      </c>
      <c r="Y597" s="16">
        <f>IF($B597="P",VLOOKUP($E597,'[2]Costeo-JUL26'!$B$9:$CQ$307,Y$1,0),0)*$G597</f>
        <v>81.178311456000003</v>
      </c>
      <c r="Z597" s="36">
        <f>IF($B597="P",VLOOKUP($E597,'[2]Costeo-JUL26'!$B$9:$CQ$307,Z$1,0),0)*$G597</f>
        <v>22952.35578106944</v>
      </c>
      <c r="AA597" s="35">
        <f>IF($B597="P",VLOOKUP($E597,'[2]Costeo-JUL26'!$B$9:$CQ$307,AA$1,0),0)</f>
        <v>0.45</v>
      </c>
      <c r="AB597" s="36">
        <f t="shared" si="289"/>
        <v>10328.560101481249</v>
      </c>
      <c r="AC597" s="36">
        <f t="shared" si="290"/>
        <v>33280.915882550689</v>
      </c>
      <c r="AD597" s="34">
        <f>IF($B597="P",VLOOKUP($E597,'[2]Costeo-JUL26'!$B$9:$CQ$307,AD$1,0),0)</f>
        <v>901781</v>
      </c>
      <c r="AE597" s="16">
        <f>IF($B597="P",VLOOKUP($E597,'[2]Costeo-JUL26'!$B$9:$CQ$307,AE$1,0),0)*$G597</f>
        <v>3105.9959999999996</v>
      </c>
      <c r="AF597" s="36">
        <f>IF($B597="P",VLOOKUP($E597,'[2]Costeo-JUL26'!$B$9:$CQ$307,AF$1,0),0)*$G597</f>
        <v>47668.3418112</v>
      </c>
      <c r="AG597" s="35">
        <f>IF($B597="P",VLOOKUP($E597,'[2]Costeo-JUL26'!$B$9:$CQ$307,AG$1,0),0)</f>
        <v>6.0000000000000001E-3</v>
      </c>
      <c r="AH597" s="36">
        <f t="shared" si="291"/>
        <v>286.01005086719999</v>
      </c>
      <c r="AI597" s="36">
        <f t="shared" si="292"/>
        <v>47954.351862067197</v>
      </c>
      <c r="AJ597" s="34">
        <f>IF($B597="P",VLOOKUP($E597,'[2]Costeo-JUL26'!$B$9:$CQ$307,AJ$1,0),0)</f>
        <v>935952</v>
      </c>
      <c r="AK597" s="16">
        <f>IF($B597="P",VLOOKUP($E597,'[2]Costeo-JUL26'!$B$9:$CQ$307,AK$1,0),0)*$G597</f>
        <v>3105.9959999999996</v>
      </c>
      <c r="AL597" s="36">
        <f>IF($B597="P",VLOOKUP($E597,'[2]Costeo-JUL26'!$B$9:$CQ$307,AL$1,0),0)*$G597</f>
        <v>70933.556369519982</v>
      </c>
      <c r="AM597" s="35">
        <f>IF($B597="P",VLOOKUP($E597,'[2]Costeo-JUL26'!$B$9:$CQ$307,AM$1,0),0)</f>
        <v>1.7999999999999999E-2</v>
      </c>
      <c r="AN597" s="36">
        <f t="shared" si="293"/>
        <v>1276.8040146513595</v>
      </c>
      <c r="AO597" s="36">
        <f t="shared" si="294"/>
        <v>72210.360384171334</v>
      </c>
      <c r="AP597" s="34">
        <f>IF($B597="P",VLOOKUP($E597,'[2]Costeo-JUL26'!$B$9:$CQ$307,AP$1,0),0)</f>
        <v>913487</v>
      </c>
      <c r="AQ597" s="16">
        <f>IF($B597="P",VLOOKUP($E597,'[2]Costeo-JUL26'!$B$9:$CQ$307,AQ$1,0),0)*$G597</f>
        <v>3105.9959999999996</v>
      </c>
      <c r="AR597" s="36">
        <f>IF($B597="P",VLOOKUP($E597,'[2]Costeo-JUL26'!$B$9:$CQ$307,AR$1,0),0)*$G597</f>
        <v>594211.54245730722</v>
      </c>
      <c r="AS597" s="35">
        <f>IF($B597="P",VLOOKUP($E597,'[2]Costeo-JUL26'!$B$9:$CQ$307,AS$1,0),0)</f>
        <v>0.02</v>
      </c>
      <c r="AT597" s="36">
        <f t="shared" si="295"/>
        <v>11884.230849146144</v>
      </c>
      <c r="AU597" s="36">
        <f t="shared" si="296"/>
        <v>606095.77330645337</v>
      </c>
      <c r="AV597" s="34">
        <f>IF($B597="P",VLOOKUP($E597,'[2]Costeo-JUL26'!$B$9:$CQ$307,AV$1,0),0)</f>
        <v>902310</v>
      </c>
      <c r="AW597" s="16">
        <f>IF($B597="P",VLOOKUP($E597,'[2]Costeo-JUL26'!$B$9:$CQ$307,AW$1,0),0)*$G597</f>
        <v>18.739509200000001</v>
      </c>
      <c r="AX597" s="36">
        <f>IF($B597="P",VLOOKUP($E597,'[2]Costeo-JUL26'!$B$9:$CQ$307,AX$1,0),0)*$G597</f>
        <v>65654.734227715715</v>
      </c>
      <c r="AY597" s="35">
        <f>IF($B597="P",VLOOKUP($E597,'[2]Costeo-JUL26'!$B$9:$CQ$307,AY$1,0),0)</f>
        <v>0.03</v>
      </c>
      <c r="AZ597" s="36">
        <f t="shared" si="297"/>
        <v>1969.6420268314714</v>
      </c>
      <c r="BA597" s="36">
        <f t="shared" si="298"/>
        <v>67624.376254547184</v>
      </c>
      <c r="BB597" s="34">
        <f>IF($B597="P",VLOOKUP($E597,'[2]Costeo-JUL26'!$B$9:$CQ$307,BB$1,0),0)</f>
        <v>923266</v>
      </c>
      <c r="BC597" s="16">
        <f>IF($B597="P",VLOOKUP($E597,'[2]Costeo-JUL26'!$B$9:$CQ$307,BC$1,0),0)*$G597</f>
        <v>4.2275711555999989</v>
      </c>
      <c r="BD597" s="36">
        <f>IF($B597="P",VLOOKUP($E597,'[2]Costeo-JUL26'!$B$9:$CQ$307,BD$1,0),0)*$G597</f>
        <v>17104.161035595815</v>
      </c>
      <c r="BE597" s="35">
        <f>IF($B597="P",VLOOKUP($E597,'[2]Costeo-JUL26'!$B$9:$CQ$307,BE$1,0),0)</f>
        <v>0.03</v>
      </c>
      <c r="BF597" s="36">
        <f t="shared" si="299"/>
        <v>513.12483106787442</v>
      </c>
      <c r="BG597" s="36">
        <f t="shared" si="300"/>
        <v>17617.285866663689</v>
      </c>
      <c r="BH597" s="34">
        <f>IF($B597="P",VLOOKUP($E597,'[2]Costeo-JUL26'!$B$9:$CQ$307,BH$1,0),0)</f>
        <v>910319</v>
      </c>
      <c r="BI597" s="16">
        <f>IF($B597="P",VLOOKUP($E597,'[2]Costeo-JUL26'!$B$9:$CQ$307,BI$1,0),0)*$G597</f>
        <v>12.941649999999999</v>
      </c>
      <c r="BJ597" s="36">
        <f>IF($B597="P",VLOOKUP($E597,'[2]Costeo-JUL26'!$B$9:$CQ$307,BJ$1,0),0)*$G597</f>
        <v>33835.943924999992</v>
      </c>
      <c r="BK597" s="35">
        <f>IF(BH597=910319,0,IF($B597="P",VLOOKUP($E597,'[2]Costeo-JUL26'!$B$9:$CQ$307,BK$1,0),0))</f>
        <v>0</v>
      </c>
      <c r="BL597" s="36">
        <f t="shared" si="301"/>
        <v>0</v>
      </c>
      <c r="BM597" s="36">
        <f t="shared" si="302"/>
        <v>33835.943924999992</v>
      </c>
      <c r="BN597" s="34">
        <f>IF($B597="P",VLOOKUP($E597,'[2]Costeo-JUL26'!$B$9:$CQ$307,BN$1,0),0)</f>
        <v>0</v>
      </c>
      <c r="BO597" s="16">
        <f>IF($B597="P",VLOOKUP($E597,'[2]Costeo-JUL26'!$B$9:$CQ$307,BO$1,0),0)*$G597</f>
        <v>0</v>
      </c>
      <c r="BP597" s="36">
        <f>IF($B597="P",VLOOKUP($E597,'[2]Costeo-JUL26'!$B$9:$CQ$307,BP$1,0),0)*$G597</f>
        <v>0</v>
      </c>
      <c r="BQ597" s="35">
        <f>IF($B597="P",VLOOKUP($E597,'[2]Costeo-JUL26'!$B$9:$CQ$307,BQ$1,0),0)</f>
        <v>0</v>
      </c>
      <c r="BR597" s="36">
        <f t="shared" si="303"/>
        <v>0</v>
      </c>
      <c r="BS597" s="36">
        <f t="shared" si="304"/>
        <v>0</v>
      </c>
      <c r="BT597" s="34">
        <f>IF($B597="P",VLOOKUP($E597,'[2]Costeo-JUL26'!$B$9:$CQ$307,BT$1,0),0)</f>
        <v>0</v>
      </c>
      <c r="BU597" s="16">
        <f>IF($B597="P",VLOOKUP($E597,'[2]Costeo-JUL26'!$B$9:$CQ$307,BU$1,0),0)*$G597</f>
        <v>0</v>
      </c>
      <c r="BV597" s="36">
        <f>IF($B597="P",VLOOKUP($E597,'[2]Costeo-JUL26'!$B$9:$CQ$307,BV$1,0),0)*$G597</f>
        <v>0</v>
      </c>
      <c r="BW597" s="35">
        <f>IF($B597="P",VLOOKUP($E597,'[2]Costeo-JUL26'!$B$9:$CQ$307,BW$1,0),0)</f>
        <v>0</v>
      </c>
      <c r="BX597" s="36">
        <f t="shared" si="305"/>
        <v>0</v>
      </c>
      <c r="BY597" s="36">
        <f t="shared" si="306"/>
        <v>0</v>
      </c>
      <c r="BZ597" s="34">
        <f>IF($B597="P",VLOOKUP($E597,'[2]Costeo-JUL26'!$B$9:$CQ$307,BZ$1,0),0)</f>
        <v>0</v>
      </c>
      <c r="CA597" s="16">
        <f>IF($B597="P",VLOOKUP($E597,'[2]Costeo-JUL26'!$B$9:$CQ$307,CA$1,0),0)*$G597</f>
        <v>0</v>
      </c>
      <c r="CB597" s="36">
        <f>IF($B597="P",VLOOKUP($E597,'[2]Costeo-JUL26'!$B$9:$CQ$307,CB$1,0),0)*$G597</f>
        <v>0</v>
      </c>
      <c r="CC597" s="35">
        <f>IF($B597="P",VLOOKUP($E597,'[2]Costeo-JUL26'!$B$9:$CQ$307,CC$1,0),0)</f>
        <v>0</v>
      </c>
      <c r="CD597" s="36">
        <f t="shared" si="307"/>
        <v>0</v>
      </c>
      <c r="CE597" s="36">
        <f t="shared" si="308"/>
        <v>0</v>
      </c>
      <c r="CF597" s="37">
        <f t="shared" si="280"/>
        <v>3413145.5612762012</v>
      </c>
      <c r="CG597" s="36">
        <f>IF($B597="r",VLOOKUP($E597,'[2]Costeo-JUL26'!$B$9:$CQ$307,CG$1,0),0)*$G597</f>
        <v>0</v>
      </c>
      <c r="CH597" s="35">
        <f>VLOOKUP($E597,'[2]TEORICOS (05.26)'!$A$8:$T$251,CH$1,0)</f>
        <v>0</v>
      </c>
      <c r="CI597" s="36">
        <f t="shared" si="309"/>
        <v>0</v>
      </c>
      <c r="CJ597" s="37">
        <f t="shared" si="310"/>
        <v>0</v>
      </c>
      <c r="CM597" s="16">
        <f>SUMIFS('[1]Ajuste Inventario'!$I:$I,'[1]Ajuste Inventario'!$B:$B,E597,'[1]Ajuste Inventario'!$S:$S,D597)*-1</f>
        <v>7.8389999999999986</v>
      </c>
      <c r="CN597" s="36">
        <f t="shared" si="281"/>
        <v>51685.156171825351</v>
      </c>
      <c r="CP597" t="str">
        <f t="shared" si="282"/>
        <v>1161Org.Vtas M.del Plata</v>
      </c>
      <c r="CQ597" s="10">
        <f t="shared" si="283"/>
        <v>6593.3353963292966</v>
      </c>
    </row>
    <row r="598" spans="1:95" x14ac:dyDescent="0.25">
      <c r="A598" s="30">
        <v>46204</v>
      </c>
      <c r="B598" s="31" t="str">
        <f>VLOOKUP($E598,'[2]TEORICOS (05.26)'!$A$8:$T$251,B$1,0)</f>
        <v>P</v>
      </c>
      <c r="C598" s="32" t="str">
        <f>VLOOKUP($E598,'[2]TEORICOS (05.26)'!$A$8:$T$251,C$1,0)</f>
        <v>Coca Cola</v>
      </c>
      <c r="D598" t="s">
        <v>227</v>
      </c>
      <c r="E598">
        <v>1180</v>
      </c>
      <c r="F598" t="s">
        <v>107</v>
      </c>
      <c r="G598" s="16">
        <v>69</v>
      </c>
      <c r="H598" s="16">
        <v>777.76800000000026</v>
      </c>
      <c r="I598" s="33">
        <v>9981961.200000003</v>
      </c>
      <c r="J598" s="33">
        <v>8949224.0500000026</v>
      </c>
      <c r="K598" s="34">
        <f>IF($B598="P",VLOOKUP($E598,'[2]Costeo-JUL26'!$B$9:$CQ$307,K$1,0),0)</f>
        <v>915254</v>
      </c>
      <c r="L598" s="35">
        <f>VLOOKUP($E598,'[2]TEORICOS (05.26)'!$A$8:$T$251,L$1,0)</f>
        <v>0.23499999999999999</v>
      </c>
      <c r="M598" s="36">
        <f t="shared" si="284"/>
        <v>2103067.6517500007</v>
      </c>
      <c r="N598" s="35">
        <f>IF($B598="P",VLOOKUP($E598,'[2]Costeo-JUL26'!$B$9:$CQ$307,N$1,0),0)</f>
        <v>5.0000000000000001E-3</v>
      </c>
      <c r="O598" s="36">
        <f t="shared" si="285"/>
        <v>10515.338258750004</v>
      </c>
      <c r="P598" s="36">
        <f>IF($B598="P",VLOOKUP($E598,'[2]Costeo-JUL26'!$B$9:$CQ$307,P$1,0),0)*H598</f>
        <v>0</v>
      </c>
      <c r="Q598" s="36">
        <f t="shared" si="286"/>
        <v>2113582.9900087505</v>
      </c>
      <c r="R598" s="34">
        <f>IF($B598="P",VLOOKUP($E598,'[2]Costeo-JUL26'!$B$9:$CQ$307,R$1,0),0)</f>
        <v>0</v>
      </c>
      <c r="S598" s="16">
        <f>IF($B598="P",VLOOKUP($E598,'[2]Costeo-JUL26'!$B$9:$CQ$307,S$1,0),0)*$G598</f>
        <v>0</v>
      </c>
      <c r="T598" s="36">
        <f>IF($B598="P",VLOOKUP($E598,'[2]Costeo-JUL26'!$B$9:$CQ$307,T$1,0),0)*$G598</f>
        <v>0</v>
      </c>
      <c r="U598" s="35">
        <f>IF($B598="P",VLOOKUP($E598,'[2]Costeo-JUL26'!$B$9:$CQ$307,U$1,0),0)</f>
        <v>0</v>
      </c>
      <c r="V598" s="36">
        <f t="shared" si="287"/>
        <v>0</v>
      </c>
      <c r="W598" s="36">
        <f t="shared" si="288"/>
        <v>0</v>
      </c>
      <c r="X598" s="34">
        <f>IF($B598="P",VLOOKUP($E598,'[2]Costeo-JUL26'!$B$9:$CQ$307,X$1,0),0)</f>
        <v>0</v>
      </c>
      <c r="Y598" s="16">
        <f>IF($B598="P",VLOOKUP($E598,'[2]Costeo-JUL26'!$B$9:$CQ$307,Y$1,0),0)*$G598</f>
        <v>0</v>
      </c>
      <c r="Z598" s="36">
        <f>IF($B598="P",VLOOKUP($E598,'[2]Costeo-JUL26'!$B$9:$CQ$307,Z$1,0),0)*$G598</f>
        <v>0</v>
      </c>
      <c r="AA598" s="35">
        <f>IF($B598="P",VLOOKUP($E598,'[2]Costeo-JUL26'!$B$9:$CQ$307,AA$1,0),0)</f>
        <v>0</v>
      </c>
      <c r="AB598" s="36">
        <f t="shared" si="289"/>
        <v>0</v>
      </c>
      <c r="AC598" s="36">
        <f t="shared" si="290"/>
        <v>0</v>
      </c>
      <c r="AD598" s="34">
        <f>IF($B598="P",VLOOKUP($E598,'[2]Costeo-JUL26'!$B$9:$CQ$307,AD$1,0),0)</f>
        <v>0</v>
      </c>
      <c r="AE598" s="16">
        <f>IF($B598="P",VLOOKUP($E598,'[2]Costeo-JUL26'!$B$9:$CQ$307,AE$1,0),0)*$G598</f>
        <v>0</v>
      </c>
      <c r="AF598" s="36">
        <f>IF($B598="P",VLOOKUP($E598,'[2]Costeo-JUL26'!$B$9:$CQ$307,AF$1,0),0)*$G598</f>
        <v>0</v>
      </c>
      <c r="AG598" s="35">
        <f>IF($B598="P",VLOOKUP($E598,'[2]Costeo-JUL26'!$B$9:$CQ$307,AG$1,0),0)</f>
        <v>0</v>
      </c>
      <c r="AH598" s="36">
        <f t="shared" si="291"/>
        <v>0</v>
      </c>
      <c r="AI598" s="36">
        <f t="shared" si="292"/>
        <v>0</v>
      </c>
      <c r="AJ598" s="34">
        <f>IF($B598="P",VLOOKUP($E598,'[2]Costeo-JUL26'!$B$9:$CQ$307,AJ$1,0),0)</f>
        <v>932675</v>
      </c>
      <c r="AK598" s="16">
        <f>IF($B598="P",VLOOKUP($E598,'[2]Costeo-JUL26'!$B$9:$CQ$307,AK$1,0),0)*$G598</f>
        <v>69</v>
      </c>
      <c r="AL598" s="36">
        <f>IF($B598="P",VLOOKUP($E598,'[2]Costeo-JUL26'!$B$9:$CQ$307,AL$1,0),0)*$G598</f>
        <v>17964.150000000001</v>
      </c>
      <c r="AM598" s="35">
        <f>IF($B598="P",VLOOKUP($E598,'[2]Costeo-JUL26'!$B$9:$CQ$307,AM$1,0),0)</f>
        <v>1.7999999999999999E-2</v>
      </c>
      <c r="AN598" s="36">
        <f t="shared" si="293"/>
        <v>323.35469999999998</v>
      </c>
      <c r="AO598" s="36">
        <f t="shared" si="294"/>
        <v>18287.504700000001</v>
      </c>
      <c r="AP598" s="34">
        <f>IF($B598="P",VLOOKUP($E598,'[2]Costeo-JUL26'!$B$9:$CQ$307,AP$1,0),0)</f>
        <v>0</v>
      </c>
      <c r="AQ598" s="16">
        <f>IF($B598="P",VLOOKUP($E598,'[2]Costeo-JUL26'!$B$9:$CQ$307,AQ$1,0),0)*$G598</f>
        <v>0</v>
      </c>
      <c r="AR598" s="36">
        <f>IF($B598="P",VLOOKUP($E598,'[2]Costeo-JUL26'!$B$9:$CQ$307,AR$1,0),0)*$G598</f>
        <v>0</v>
      </c>
      <c r="AS598" s="35">
        <f>IF($B598="P",VLOOKUP($E598,'[2]Costeo-JUL26'!$B$9:$CQ$307,AS$1,0),0)</f>
        <v>0</v>
      </c>
      <c r="AT598" s="36">
        <f t="shared" si="295"/>
        <v>0</v>
      </c>
      <c r="AU598" s="36">
        <f t="shared" si="296"/>
        <v>0</v>
      </c>
      <c r="AV598" s="34">
        <f>IF($B598="P",VLOOKUP($E598,'[2]Costeo-JUL26'!$B$9:$CQ$307,AV$1,0),0)</f>
        <v>0</v>
      </c>
      <c r="AW598" s="16">
        <f>IF($B598="P",VLOOKUP($E598,'[2]Costeo-JUL26'!$B$9:$CQ$307,AW$1,0),0)*$G598</f>
        <v>0</v>
      </c>
      <c r="AX598" s="36">
        <f>IF($B598="P",VLOOKUP($E598,'[2]Costeo-JUL26'!$B$9:$CQ$307,AX$1,0),0)*$G598</f>
        <v>0</v>
      </c>
      <c r="AY598" s="35">
        <f>IF($B598="P",VLOOKUP($E598,'[2]Costeo-JUL26'!$B$9:$CQ$307,AY$1,0),0)</f>
        <v>0</v>
      </c>
      <c r="AZ598" s="36">
        <f t="shared" si="297"/>
        <v>0</v>
      </c>
      <c r="BA598" s="36">
        <f t="shared" si="298"/>
        <v>0</v>
      </c>
      <c r="BB598" s="34">
        <f>IF($B598="P",VLOOKUP($E598,'[2]Costeo-JUL26'!$B$9:$CQ$307,BB$1,0),0)</f>
        <v>902311</v>
      </c>
      <c r="BC598" s="16">
        <f>IF($B598="P",VLOOKUP($E598,'[2]Costeo-JUL26'!$B$9:$CQ$307,BC$1,0),0)*$G598</f>
        <v>0.11499540000000001</v>
      </c>
      <c r="BD598" s="36">
        <f>IF($B598="P",VLOOKUP($E598,'[2]Costeo-JUL26'!$B$9:$CQ$307,BD$1,0),0)*$G598</f>
        <v>450.97113543300009</v>
      </c>
      <c r="BE598" s="35">
        <f>IF($B598="P",VLOOKUP($E598,'[2]Costeo-JUL26'!$B$9:$CQ$307,BE$1,0),0)</f>
        <v>0.03</v>
      </c>
      <c r="BF598" s="36">
        <f t="shared" si="299"/>
        <v>13.529134062990002</v>
      </c>
      <c r="BG598" s="36">
        <f t="shared" si="300"/>
        <v>464.5002694959901</v>
      </c>
      <c r="BH598" s="34">
        <f>IF($B598="P",VLOOKUP($E598,'[2]Costeo-JUL26'!$B$9:$CQ$307,BH$1,0),0)</f>
        <v>0</v>
      </c>
      <c r="BI598" s="16">
        <f>IF($B598="P",VLOOKUP($E598,'[2]Costeo-JUL26'!$B$9:$CQ$307,BI$1,0),0)*$G598</f>
        <v>0</v>
      </c>
      <c r="BJ598" s="36">
        <f>IF($B598="P",VLOOKUP($E598,'[2]Costeo-JUL26'!$B$9:$CQ$307,BJ$1,0),0)*$G598</f>
        <v>0</v>
      </c>
      <c r="BK598" s="35">
        <f>IF(BH598=910319,0,IF($B598="P",VLOOKUP($E598,'[2]Costeo-JUL26'!$B$9:$CQ$307,BK$1,0),0))</f>
        <v>0</v>
      </c>
      <c r="BL598" s="36">
        <f t="shared" si="301"/>
        <v>0</v>
      </c>
      <c r="BM598" s="36">
        <f t="shared" si="302"/>
        <v>0</v>
      </c>
      <c r="BN598" s="34">
        <f>IF($B598="P",VLOOKUP($E598,'[2]Costeo-JUL26'!$B$9:$CQ$307,BN$1,0),0)</f>
        <v>931919</v>
      </c>
      <c r="BO598" s="16">
        <f>IF($B598="P",VLOOKUP($E598,'[2]Costeo-JUL26'!$B$9:$CQ$307,BO$1,0),0)*$G598</f>
        <v>69</v>
      </c>
      <c r="BP598" s="36">
        <f>IF($B598="P",VLOOKUP($E598,'[2]Costeo-JUL26'!$B$9:$CQ$307,BP$1,0),0)*$G598</f>
        <v>52748.982000000004</v>
      </c>
      <c r="BQ598" s="35">
        <f>IF($B598="P",VLOOKUP($E598,'[2]Costeo-JUL26'!$B$9:$CQ$307,BQ$1,0),0)</f>
        <v>0.02</v>
      </c>
      <c r="BR598" s="36">
        <f t="shared" si="303"/>
        <v>1054.97964</v>
      </c>
      <c r="BS598" s="36">
        <f t="shared" si="304"/>
        <v>53803.961640000001</v>
      </c>
      <c r="BT598" s="34">
        <f>IF($B598="P",VLOOKUP($E598,'[2]Costeo-JUL26'!$B$9:$CQ$307,BT$1,0),0)</f>
        <v>932564</v>
      </c>
      <c r="BU598" s="16">
        <f>IF($B598="P",VLOOKUP($E598,'[2]Costeo-JUL26'!$B$9:$CQ$307,BU$1,0),0)*$G598</f>
        <v>69</v>
      </c>
      <c r="BV598" s="36">
        <f>IF($B598="P",VLOOKUP($E598,'[2]Costeo-JUL26'!$B$9:$CQ$307,BV$1,0),0)*$G598</f>
        <v>137178.9</v>
      </c>
      <c r="BW598" s="35">
        <f>IF($B598="P",VLOOKUP($E598,'[2]Costeo-JUL26'!$B$9:$CQ$307,BW$1,0),0)</f>
        <v>0.02</v>
      </c>
      <c r="BX598" s="36">
        <f t="shared" si="305"/>
        <v>2743.578</v>
      </c>
      <c r="BY598" s="36">
        <f t="shared" si="306"/>
        <v>139922.478</v>
      </c>
      <c r="BZ598" s="34">
        <f>IF($B598="P",VLOOKUP($E598,'[2]Costeo-JUL26'!$B$9:$CQ$307,BZ$1,0),0)</f>
        <v>0</v>
      </c>
      <c r="CA598" s="16">
        <f>IF($B598="P",VLOOKUP($E598,'[2]Costeo-JUL26'!$B$9:$CQ$307,CA$1,0),0)*$G598</f>
        <v>0</v>
      </c>
      <c r="CB598" s="36">
        <f>IF($B598="P",VLOOKUP($E598,'[2]Costeo-JUL26'!$B$9:$CQ$307,CB$1,0),0)*$G598</f>
        <v>0</v>
      </c>
      <c r="CC598" s="35">
        <f>IF($B598="P",VLOOKUP($E598,'[2]Costeo-JUL26'!$B$9:$CQ$307,CC$1,0),0)</f>
        <v>0</v>
      </c>
      <c r="CD598" s="36">
        <f t="shared" si="307"/>
        <v>0</v>
      </c>
      <c r="CE598" s="36">
        <f t="shared" si="308"/>
        <v>0</v>
      </c>
      <c r="CF598" s="37">
        <f t="shared" si="280"/>
        <v>2326061.4346182463</v>
      </c>
      <c r="CG598" s="36">
        <f>IF($B598="r",VLOOKUP($E598,'[2]Costeo-JUL26'!$B$9:$CQ$307,CG$1,0),0)*$G598</f>
        <v>0</v>
      </c>
      <c r="CH598" s="35">
        <f>VLOOKUP($E598,'[2]TEORICOS (05.26)'!$A$8:$T$251,CH$1,0)</f>
        <v>0.05</v>
      </c>
      <c r="CI598" s="36">
        <f t="shared" si="309"/>
        <v>0</v>
      </c>
      <c r="CJ598" s="37">
        <f t="shared" si="310"/>
        <v>0</v>
      </c>
      <c r="CM598" s="16">
        <f>SUMIFS('[1]Ajuste Inventario'!$I:$I,'[1]Ajuste Inventario'!$B:$B,E598,'[1]Ajuste Inventario'!$S:$S,D598)*-1</f>
        <v>1</v>
      </c>
      <c r="CN598" s="36">
        <f t="shared" si="281"/>
        <v>33711.03528432241</v>
      </c>
      <c r="CP598" t="str">
        <f t="shared" si="282"/>
        <v>1180Org.Vtas M.del Plata</v>
      </c>
      <c r="CQ598" s="10">
        <f t="shared" si="283"/>
        <v>33711.03528432241</v>
      </c>
    </row>
    <row r="599" spans="1:95" x14ac:dyDescent="0.25">
      <c r="A599" s="30">
        <v>46204</v>
      </c>
      <c r="B599" s="31" t="str">
        <f>VLOOKUP($E599,'[2]TEORICOS (05.26)'!$A$8:$T$251,B$1,0)</f>
        <v>P</v>
      </c>
      <c r="C599" s="32" t="str">
        <f>VLOOKUP($E599,'[2]TEORICOS (05.26)'!$A$8:$T$251,C$1,0)</f>
        <v>Coca Cola</v>
      </c>
      <c r="D599" t="s">
        <v>227</v>
      </c>
      <c r="E599">
        <v>1240</v>
      </c>
      <c r="F599" t="s">
        <v>108</v>
      </c>
      <c r="G599" s="16">
        <v>690.5</v>
      </c>
      <c r="H599" s="16">
        <v>1459.0265000000131</v>
      </c>
      <c r="I599" s="33">
        <v>13260178.109999953</v>
      </c>
      <c r="J599" s="33">
        <v>12953022.879999962</v>
      </c>
      <c r="K599" s="34">
        <f>IF($B599="P",VLOOKUP($E599,'[2]Costeo-JUL26'!$B$9:$CQ$307,K$1,0),0)</f>
        <v>902314</v>
      </c>
      <c r="L599" s="35">
        <f>VLOOKUP($E599,'[2]TEORICOS (05.26)'!$A$8:$T$251,L$1,0)</f>
        <v>0.23499999999999999</v>
      </c>
      <c r="M599" s="36">
        <f t="shared" si="284"/>
        <v>3043960.3767999909</v>
      </c>
      <c r="N599" s="35">
        <f>IF($B599="P",VLOOKUP($E599,'[2]Costeo-JUL26'!$B$9:$CQ$307,N$1,0),0)</f>
        <v>0.05</v>
      </c>
      <c r="O599" s="36">
        <f t="shared" si="285"/>
        <v>152198.01883999954</v>
      </c>
      <c r="P599" s="36">
        <f>IF($B599="P",VLOOKUP($E599,'[2]Costeo-JUL26'!$B$9:$CQ$307,P$1,0),0)*H599</f>
        <v>0</v>
      </c>
      <c r="Q599" s="36">
        <f t="shared" si="286"/>
        <v>3196158.3956399905</v>
      </c>
      <c r="R599" s="34">
        <f>IF($B599="P",VLOOKUP($E599,'[2]Costeo-JUL26'!$B$9:$CQ$307,R$1,0),0)</f>
        <v>0</v>
      </c>
      <c r="S599" s="16">
        <f>IF($B599="P",VLOOKUP($E599,'[2]Costeo-JUL26'!$B$9:$CQ$307,S$1,0),0)*$G599</f>
        <v>0</v>
      </c>
      <c r="T599" s="36">
        <f>IF($B599="P",VLOOKUP($E599,'[2]Costeo-JUL26'!$B$9:$CQ$307,T$1,0),0)*$G599</f>
        <v>0</v>
      </c>
      <c r="U599" s="35">
        <f>IF($B599="P",VLOOKUP($E599,'[2]Costeo-JUL26'!$B$9:$CQ$307,U$1,0),0)</f>
        <v>0</v>
      </c>
      <c r="V599" s="36">
        <f t="shared" si="287"/>
        <v>0</v>
      </c>
      <c r="W599" s="36">
        <f t="shared" si="288"/>
        <v>0</v>
      </c>
      <c r="X599" s="34">
        <f>IF($B599="P",VLOOKUP($E599,'[2]Costeo-JUL26'!$B$9:$CQ$307,X$1,0),0)</f>
        <v>902338</v>
      </c>
      <c r="Y599" s="16">
        <f>IF($B599="P",VLOOKUP($E599,'[2]Costeo-JUL26'!$B$9:$CQ$307,Y$1,0),0)*$G599</f>
        <v>68.906376000000009</v>
      </c>
      <c r="Z599" s="36">
        <f>IF($B599="P",VLOOKUP($E599,'[2]Costeo-JUL26'!$B$9:$CQ$307,Z$1,0),0)*$G599</f>
        <v>19482.588750240004</v>
      </c>
      <c r="AA599" s="35">
        <f>IF($B599="P",VLOOKUP($E599,'[2]Costeo-JUL26'!$B$9:$CQ$307,AA$1,0),0)</f>
        <v>0.45</v>
      </c>
      <c r="AB599" s="36">
        <f t="shared" si="289"/>
        <v>8767.1649376080022</v>
      </c>
      <c r="AC599" s="36">
        <f t="shared" si="290"/>
        <v>28249.753687848006</v>
      </c>
      <c r="AD599" s="34">
        <f>IF($B599="P",VLOOKUP($E599,'[2]Costeo-JUL26'!$B$9:$CQ$307,AD$1,0),0)</f>
        <v>901829</v>
      </c>
      <c r="AE599" s="16">
        <f>IF($B599="P",VLOOKUP($E599,'[2]Costeo-JUL26'!$B$9:$CQ$307,AE$1,0),0)*$G599</f>
        <v>5524</v>
      </c>
      <c r="AF599" s="36">
        <f>IF($B599="P",VLOOKUP($E599,'[2]Costeo-JUL26'!$B$9:$CQ$307,AF$1,0),0)*$G599</f>
        <v>82684.33679999999</v>
      </c>
      <c r="AG599" s="35">
        <f>IF($B599="P",VLOOKUP($E599,'[2]Costeo-JUL26'!$B$9:$CQ$307,AG$1,0),0)</f>
        <v>6.0000000000000001E-3</v>
      </c>
      <c r="AH599" s="36">
        <f t="shared" si="291"/>
        <v>496.10602079999995</v>
      </c>
      <c r="AI599" s="36">
        <f t="shared" si="292"/>
        <v>83180.442820799988</v>
      </c>
      <c r="AJ599" s="34">
        <f>IF($B599="P",VLOOKUP($E599,'[2]Costeo-JUL26'!$B$9:$CQ$307,AJ$1,0),0)</f>
        <v>925401</v>
      </c>
      <c r="AK599" s="16">
        <f>IF($B599="P",VLOOKUP($E599,'[2]Costeo-JUL26'!$B$9:$CQ$307,AK$1,0),0)*$G599</f>
        <v>5524</v>
      </c>
      <c r="AL599" s="36">
        <f>IF($B599="P",VLOOKUP($E599,'[2]Costeo-JUL26'!$B$9:$CQ$307,AL$1,0),0)*$G599</f>
        <v>65574.409679999997</v>
      </c>
      <c r="AM599" s="35">
        <f>IF($B599="P",VLOOKUP($E599,'[2]Costeo-JUL26'!$B$9:$CQ$307,AM$1,0),0)</f>
        <v>1.7999999999999999E-2</v>
      </c>
      <c r="AN599" s="36">
        <f t="shared" si="293"/>
        <v>1180.3393742399999</v>
      </c>
      <c r="AO599" s="36">
        <f t="shared" si="294"/>
        <v>66754.74905423999</v>
      </c>
      <c r="AP599" s="34">
        <f>IF($B599="P",VLOOKUP($E599,'[2]Costeo-JUL26'!$B$9:$CQ$307,AP$1,0),0)</f>
        <v>913486</v>
      </c>
      <c r="AQ599" s="16">
        <f>IF($B599="P",VLOOKUP($E599,'[2]Costeo-JUL26'!$B$9:$CQ$307,AQ$1,0),0)*$G599</f>
        <v>5524</v>
      </c>
      <c r="AR599" s="36">
        <f>IF($B599="P",VLOOKUP($E599,'[2]Costeo-JUL26'!$B$9:$CQ$307,AR$1,0),0)*$G599</f>
        <v>681862.69920068257</v>
      </c>
      <c r="AS599" s="35">
        <f>IF($B599="P",VLOOKUP($E599,'[2]Costeo-JUL26'!$B$9:$CQ$307,AS$1,0),0)</f>
        <v>0.02</v>
      </c>
      <c r="AT599" s="36">
        <f t="shared" si="295"/>
        <v>13637.253984013652</v>
      </c>
      <c r="AU599" s="36">
        <f t="shared" si="296"/>
        <v>695499.95318469626</v>
      </c>
      <c r="AV599" s="34">
        <f>IF($B599="P",VLOOKUP($E599,'[2]Costeo-JUL26'!$B$9:$CQ$307,AV$1,0),0)</f>
        <v>902310</v>
      </c>
      <c r="AW599" s="16">
        <f>IF($B599="P",VLOOKUP($E599,'[2]Costeo-JUL26'!$B$9:$CQ$307,AW$1,0),0)*$G599</f>
        <v>21.543599999999998</v>
      </c>
      <c r="AX599" s="36">
        <f>IF($B599="P",VLOOKUP($E599,'[2]Costeo-JUL26'!$B$9:$CQ$307,AX$1,0),0)*$G599</f>
        <v>75478.995592276027</v>
      </c>
      <c r="AY599" s="35">
        <f>IF($B599="P",VLOOKUP($E599,'[2]Costeo-JUL26'!$B$9:$CQ$307,AY$1,0),0)</f>
        <v>0.03</v>
      </c>
      <c r="AZ599" s="36">
        <f t="shared" si="297"/>
        <v>2264.3698677682805</v>
      </c>
      <c r="BA599" s="36">
        <f t="shared" si="298"/>
        <v>77743.365460044311</v>
      </c>
      <c r="BB599" s="34">
        <f>IF($B599="P",VLOOKUP($E599,'[2]Costeo-JUL26'!$B$9:$CQ$307,BB$1,0),0)</f>
        <v>902311</v>
      </c>
      <c r="BC599" s="16">
        <f>IF($B599="P",VLOOKUP($E599,'[2]Costeo-JUL26'!$B$9:$CQ$307,BC$1,0),0)*$G599</f>
        <v>3.4525000000000001</v>
      </c>
      <c r="BD599" s="36">
        <f>IF($B599="P",VLOOKUP($E599,'[2]Costeo-JUL26'!$B$9:$CQ$307,BD$1,0),0)*$G599</f>
        <v>13539.4793625</v>
      </c>
      <c r="BE599" s="35">
        <f>IF($B599="P",VLOOKUP($E599,'[2]Costeo-JUL26'!$B$9:$CQ$307,BE$1,0),0)</f>
        <v>0.03</v>
      </c>
      <c r="BF599" s="36">
        <f t="shared" si="299"/>
        <v>406.18438087499999</v>
      </c>
      <c r="BG599" s="36">
        <f t="shared" si="300"/>
        <v>13945.663743375</v>
      </c>
      <c r="BH599" s="34">
        <f>IF($B599="P",VLOOKUP($E599,'[2]Costeo-JUL26'!$B$9:$CQ$307,BH$1,0),0)</f>
        <v>910319</v>
      </c>
      <c r="BI599" s="16">
        <f>IF($B599="P",VLOOKUP($E599,'[2]Costeo-JUL26'!$B$9:$CQ$307,BI$1,0),0)*$G599</f>
        <v>12.330357142857142</v>
      </c>
      <c r="BJ599" s="36">
        <f>IF($B599="P",VLOOKUP($E599,'[2]Costeo-JUL26'!$B$9:$CQ$307,BJ$1,0),0)*$G599</f>
        <v>32237.71875</v>
      </c>
      <c r="BK599" s="35">
        <f>IF(BH599=910319,0,IF($B599="P",VLOOKUP($E599,'[2]Costeo-JUL26'!$B$9:$CQ$307,BK$1,0),0))</f>
        <v>0</v>
      </c>
      <c r="BL599" s="36">
        <f t="shared" si="301"/>
        <v>0</v>
      </c>
      <c r="BM599" s="36">
        <f t="shared" si="302"/>
        <v>32237.71875</v>
      </c>
      <c r="BN599" s="34">
        <f>IF($B599="P",VLOOKUP($E599,'[2]Costeo-JUL26'!$B$9:$CQ$307,BN$1,0),0)</f>
        <v>0</v>
      </c>
      <c r="BO599" s="16">
        <f>IF($B599="P",VLOOKUP($E599,'[2]Costeo-JUL26'!$B$9:$CQ$307,BO$1,0),0)*$G599</f>
        <v>0</v>
      </c>
      <c r="BP599" s="36">
        <f>IF($B599="P",VLOOKUP($E599,'[2]Costeo-JUL26'!$B$9:$CQ$307,BP$1,0),0)*$G599</f>
        <v>0</v>
      </c>
      <c r="BQ599" s="35">
        <f>IF($B599="P",VLOOKUP($E599,'[2]Costeo-JUL26'!$B$9:$CQ$307,BQ$1,0),0)</f>
        <v>0</v>
      </c>
      <c r="BR599" s="36">
        <f t="shared" si="303"/>
        <v>0</v>
      </c>
      <c r="BS599" s="36">
        <f t="shared" si="304"/>
        <v>0</v>
      </c>
      <c r="BT599" s="34">
        <f>IF($B599="P",VLOOKUP($E599,'[2]Costeo-JUL26'!$B$9:$CQ$307,BT$1,0),0)</f>
        <v>0</v>
      </c>
      <c r="BU599" s="16">
        <f>IF($B599="P",VLOOKUP($E599,'[2]Costeo-JUL26'!$B$9:$CQ$307,BU$1,0),0)*$G599</f>
        <v>0</v>
      </c>
      <c r="BV599" s="36">
        <f>IF($B599="P",VLOOKUP($E599,'[2]Costeo-JUL26'!$B$9:$CQ$307,BV$1,0),0)*$G599</f>
        <v>0</v>
      </c>
      <c r="BW599" s="35">
        <f>IF($B599="P",VLOOKUP($E599,'[2]Costeo-JUL26'!$B$9:$CQ$307,BW$1,0),0)</f>
        <v>0</v>
      </c>
      <c r="BX599" s="36">
        <f t="shared" si="305"/>
        <v>0</v>
      </c>
      <c r="BY599" s="36">
        <f t="shared" si="306"/>
        <v>0</v>
      </c>
      <c r="BZ599" s="34">
        <f>IF($B599="P",VLOOKUP($E599,'[2]Costeo-JUL26'!$B$9:$CQ$307,BZ$1,0),0)</f>
        <v>0</v>
      </c>
      <c r="CA599" s="16">
        <f>IF($B599="P",VLOOKUP($E599,'[2]Costeo-JUL26'!$B$9:$CQ$307,CA$1,0),0)*$G599</f>
        <v>0</v>
      </c>
      <c r="CB599" s="36">
        <f>IF($B599="P",VLOOKUP($E599,'[2]Costeo-JUL26'!$B$9:$CQ$307,CB$1,0),0)*$G599</f>
        <v>0</v>
      </c>
      <c r="CC599" s="35">
        <f>IF($B599="P",VLOOKUP($E599,'[2]Costeo-JUL26'!$B$9:$CQ$307,CC$1,0),0)</f>
        <v>0</v>
      </c>
      <c r="CD599" s="36">
        <f t="shared" si="307"/>
        <v>0</v>
      </c>
      <c r="CE599" s="36">
        <f t="shared" si="308"/>
        <v>0</v>
      </c>
      <c r="CF599" s="37">
        <f t="shared" si="280"/>
        <v>4193770.0423409939</v>
      </c>
      <c r="CG599" s="36">
        <f>IF($B599="r",VLOOKUP($E599,'[2]Costeo-JUL26'!$B$9:$CQ$307,CG$1,0),0)*$G599</f>
        <v>0</v>
      </c>
      <c r="CH599" s="35">
        <f>VLOOKUP($E599,'[2]TEORICOS (05.26)'!$A$8:$T$251,CH$1,0)</f>
        <v>0</v>
      </c>
      <c r="CI599" s="36">
        <f t="shared" si="309"/>
        <v>0</v>
      </c>
      <c r="CJ599" s="37">
        <f t="shared" si="310"/>
        <v>0</v>
      </c>
      <c r="CM599" s="16">
        <f>SUMIFS('[1]Ajuste Inventario'!$I:$I,'[1]Ajuste Inventario'!$B:$B,E599,'[1]Ajuste Inventario'!$S:$S,D599)*-1</f>
        <v>22.25</v>
      </c>
      <c r="CN599" s="36">
        <f t="shared" si="281"/>
        <v>135135.96443459395</v>
      </c>
      <c r="CP599" t="str">
        <f t="shared" si="282"/>
        <v>1240Org.Vtas M.del Plata</v>
      </c>
      <c r="CQ599" s="10">
        <f t="shared" si="283"/>
        <v>6073.5264914424242</v>
      </c>
    </row>
    <row r="600" spans="1:95" x14ac:dyDescent="0.25">
      <c r="A600" s="30">
        <v>46204</v>
      </c>
      <c r="B600" s="31" t="str">
        <f>VLOOKUP($E600,'[2]TEORICOS (05.26)'!$A$8:$T$251,B$1,0)</f>
        <v>P</v>
      </c>
      <c r="C600" s="32" t="str">
        <f>VLOOKUP($E600,'[2]TEORICOS (05.26)'!$A$8:$T$251,C$1,0)</f>
        <v>Coca Cola</v>
      </c>
      <c r="D600" t="s">
        <v>227</v>
      </c>
      <c r="E600">
        <v>1259</v>
      </c>
      <c r="F600" t="s">
        <v>109</v>
      </c>
      <c r="G600" s="16">
        <v>422.33199999999999</v>
      </c>
      <c r="H600" s="16">
        <v>1004.3054959999986</v>
      </c>
      <c r="I600" s="33">
        <v>8538113.5200000182</v>
      </c>
      <c r="J600" s="33">
        <v>8390073.0600000136</v>
      </c>
      <c r="K600" s="34">
        <f>IF($B600="P",VLOOKUP($E600,'[2]Costeo-JUL26'!$B$9:$CQ$307,K$1,0),0)</f>
        <v>902314</v>
      </c>
      <c r="L600" s="35">
        <f>VLOOKUP($E600,'[2]TEORICOS (05.26)'!$A$8:$T$251,L$1,0)</f>
        <v>0.23499999999999999</v>
      </c>
      <c r="M600" s="36">
        <f t="shared" si="284"/>
        <v>1971667.1691000031</v>
      </c>
      <c r="N600" s="35">
        <f>IF($B600="P",VLOOKUP($E600,'[2]Costeo-JUL26'!$B$9:$CQ$307,N$1,0),0)</f>
        <v>0.05</v>
      </c>
      <c r="O600" s="36">
        <f t="shared" si="285"/>
        <v>98583.358455000154</v>
      </c>
      <c r="P600" s="36">
        <f>IF($B600="P",VLOOKUP($E600,'[2]Costeo-JUL26'!$B$9:$CQ$307,P$1,0),0)*H600</f>
        <v>0</v>
      </c>
      <c r="Q600" s="36">
        <f t="shared" si="286"/>
        <v>2070250.5275550033</v>
      </c>
      <c r="R600" s="34">
        <f>IF($B600="P",VLOOKUP($E600,'[2]Costeo-JUL26'!$B$9:$CQ$307,R$1,0),0)</f>
        <v>0</v>
      </c>
      <c r="S600" s="16">
        <f>IF($B600="P",VLOOKUP($E600,'[2]Costeo-JUL26'!$B$9:$CQ$307,S$1,0),0)*$G600</f>
        <v>0</v>
      </c>
      <c r="T600" s="36">
        <f>IF($B600="P",VLOOKUP($E600,'[2]Costeo-JUL26'!$B$9:$CQ$307,T$1,0),0)*$G600</f>
        <v>0</v>
      </c>
      <c r="U600" s="35">
        <f>IF($B600="P",VLOOKUP($E600,'[2]Costeo-JUL26'!$B$9:$CQ$307,U$1,0),0)</f>
        <v>0</v>
      </c>
      <c r="V600" s="36">
        <f t="shared" si="287"/>
        <v>0</v>
      </c>
      <c r="W600" s="36">
        <f t="shared" si="288"/>
        <v>0</v>
      </c>
      <c r="X600" s="34">
        <f>IF($B600="P",VLOOKUP($E600,'[2]Costeo-JUL26'!$B$9:$CQ$307,X$1,0),0)</f>
        <v>902338</v>
      </c>
      <c r="Y600" s="16">
        <f>IF($B600="P",VLOOKUP($E600,'[2]Costeo-JUL26'!$B$9:$CQ$307,Y$1,0),0)*$G600</f>
        <v>47.413524312</v>
      </c>
      <c r="Z600" s="36">
        <f>IF($B600="P",VLOOKUP($E600,'[2]Costeo-JUL26'!$B$9:$CQ$307,Z$1,0),0)*$G600</f>
        <v>13405.69986397488</v>
      </c>
      <c r="AA600" s="35">
        <f>IF($B600="P",VLOOKUP($E600,'[2]Costeo-JUL26'!$B$9:$CQ$307,AA$1,0),0)</f>
        <v>0.45</v>
      </c>
      <c r="AB600" s="36">
        <f t="shared" si="289"/>
        <v>6032.5649387886961</v>
      </c>
      <c r="AC600" s="36">
        <f t="shared" si="290"/>
        <v>19438.264802763577</v>
      </c>
      <c r="AD600" s="34">
        <f>IF($B600="P",VLOOKUP($E600,'[2]Costeo-JUL26'!$B$9:$CQ$307,AD$1,0),0)</f>
        <v>901829</v>
      </c>
      <c r="AE600" s="16">
        <f>IF($B600="P",VLOOKUP($E600,'[2]Costeo-JUL26'!$B$9:$CQ$307,AE$1,0),0)*$G600</f>
        <v>2533.9920000000002</v>
      </c>
      <c r="AF600" s="36">
        <f>IF($B600="P",VLOOKUP($E600,'[2]Costeo-JUL26'!$B$9:$CQ$307,AF$1,0),0)*$G600</f>
        <v>37929.299054399999</v>
      </c>
      <c r="AG600" s="35">
        <f>IF($B600="P",VLOOKUP($E600,'[2]Costeo-JUL26'!$B$9:$CQ$307,AG$1,0),0)</f>
        <v>6.0000000000000001E-3</v>
      </c>
      <c r="AH600" s="36">
        <f t="shared" si="291"/>
        <v>227.5757943264</v>
      </c>
      <c r="AI600" s="36">
        <f t="shared" si="292"/>
        <v>38156.874848726402</v>
      </c>
      <c r="AJ600" s="34">
        <f>IF($B600="P",VLOOKUP($E600,'[2]Costeo-JUL26'!$B$9:$CQ$307,AJ$1,0),0)</f>
        <v>925402</v>
      </c>
      <c r="AK600" s="16">
        <f>IF($B600="P",VLOOKUP($E600,'[2]Costeo-JUL26'!$B$9:$CQ$307,AK$1,0),0)*$G600</f>
        <v>2533.9920000000002</v>
      </c>
      <c r="AL600" s="36">
        <f>IF($B600="P",VLOOKUP($E600,'[2]Costeo-JUL26'!$B$9:$CQ$307,AL$1,0),0)*$G600</f>
        <v>32296.995074328199</v>
      </c>
      <c r="AM600" s="35">
        <f>IF($B600="P",VLOOKUP($E600,'[2]Costeo-JUL26'!$B$9:$CQ$307,AM$1,0),0)</f>
        <v>1.7999999999999999E-2</v>
      </c>
      <c r="AN600" s="36">
        <f t="shared" si="293"/>
        <v>581.34591133790752</v>
      </c>
      <c r="AO600" s="36">
        <f t="shared" si="294"/>
        <v>32878.340985666109</v>
      </c>
      <c r="AP600" s="34">
        <f>IF($B600="P",VLOOKUP($E600,'[2]Costeo-JUL26'!$B$9:$CQ$307,AP$1,0),0)</f>
        <v>911881</v>
      </c>
      <c r="AQ600" s="16">
        <f>IF($B600="P",VLOOKUP($E600,'[2]Costeo-JUL26'!$B$9:$CQ$307,AQ$1,0),0)*$G600</f>
        <v>2533.9920000000002</v>
      </c>
      <c r="AR600" s="36">
        <f>IF($B600="P",VLOOKUP($E600,'[2]Costeo-JUL26'!$B$9:$CQ$307,AR$1,0),0)*$G600</f>
        <v>343840.41527612711</v>
      </c>
      <c r="AS600" s="35">
        <f>IF($B600="P",VLOOKUP($E600,'[2]Costeo-JUL26'!$B$9:$CQ$307,AS$1,0),0)</f>
        <v>0.02</v>
      </c>
      <c r="AT600" s="36">
        <f t="shared" si="295"/>
        <v>6876.8083055225425</v>
      </c>
      <c r="AU600" s="36">
        <f t="shared" si="296"/>
        <v>350717.22358164965</v>
      </c>
      <c r="AV600" s="34">
        <f>IF($B600="P",VLOOKUP($E600,'[2]Costeo-JUL26'!$B$9:$CQ$307,AV$1,0),0)</f>
        <v>932442</v>
      </c>
      <c r="AW600" s="16">
        <f>IF($B600="P",VLOOKUP($E600,'[2]Costeo-JUL26'!$B$9:$CQ$307,AW$1,0),0)*$G600</f>
        <v>11.6985964</v>
      </c>
      <c r="AX600" s="36">
        <f>IF($B600="P",VLOOKUP($E600,'[2]Costeo-JUL26'!$B$9:$CQ$307,AX$1,0),0)*$G600</f>
        <v>43182.728442070234</v>
      </c>
      <c r="AY600" s="35">
        <f>IF($B600="P",VLOOKUP($E600,'[2]Costeo-JUL26'!$B$9:$CQ$307,AY$1,0),0)</f>
        <v>0.03</v>
      </c>
      <c r="AZ600" s="36">
        <f t="shared" si="297"/>
        <v>1295.4818532621071</v>
      </c>
      <c r="BA600" s="36">
        <f t="shared" si="298"/>
        <v>44478.210295332341</v>
      </c>
      <c r="BB600" s="34">
        <f>IF($B600="P",VLOOKUP($E600,'[2]Costeo-JUL26'!$B$9:$CQ$307,BB$1,0),0)</f>
        <v>902311</v>
      </c>
      <c r="BC600" s="16">
        <f>IF($B600="P",VLOOKUP($E600,'[2]Costeo-JUL26'!$B$9:$CQ$307,BC$1,0),0)*$G600</f>
        <v>1.8477025000000002</v>
      </c>
      <c r="BD600" s="36">
        <f>IF($B600="P",VLOOKUP($E600,'[2]Costeo-JUL26'!$B$9:$CQ$307,BD$1,0),0)*$G600</f>
        <v>7246.0332706125018</v>
      </c>
      <c r="BE600" s="35">
        <f>IF($B600="P",VLOOKUP($E600,'[2]Costeo-JUL26'!$B$9:$CQ$307,BE$1,0),0)</f>
        <v>0.03</v>
      </c>
      <c r="BF600" s="36">
        <f t="shared" si="299"/>
        <v>217.38099811837506</v>
      </c>
      <c r="BG600" s="36">
        <f t="shared" si="300"/>
        <v>7463.4142687308768</v>
      </c>
      <c r="BH600" s="34">
        <f>IF($B600="P",VLOOKUP($E600,'[2]Costeo-JUL26'!$B$9:$CQ$307,BH$1,0),0)</f>
        <v>933089</v>
      </c>
      <c r="BI600" s="16">
        <f>IF($B600="P",VLOOKUP($E600,'[2]Costeo-JUL26'!$B$9:$CQ$307,BI$1,0),0)*$G600</f>
        <v>15.837449999999999</v>
      </c>
      <c r="BJ600" s="36">
        <f>IF($B600="P",VLOOKUP($E600,'[2]Costeo-JUL26'!$B$9:$CQ$307,BJ$1,0),0)*$G600</f>
        <v>11793.714174909408</v>
      </c>
      <c r="BK600" s="35">
        <f>IF(BH600=910319,0,IF($B600="P",VLOOKUP($E600,'[2]Costeo-JUL26'!$B$9:$CQ$307,BK$1,0),0))</f>
        <v>0.02</v>
      </c>
      <c r="BL600" s="36">
        <f t="shared" si="301"/>
        <v>235.87428349818816</v>
      </c>
      <c r="BM600" s="36">
        <f t="shared" si="302"/>
        <v>12029.588458407596</v>
      </c>
      <c r="BN600" s="34">
        <f>IF($B600="P",VLOOKUP($E600,'[2]Costeo-JUL26'!$B$9:$CQ$307,BN$1,0),0)</f>
        <v>0</v>
      </c>
      <c r="BO600" s="16">
        <f>IF($B600="P",VLOOKUP($E600,'[2]Costeo-JUL26'!$B$9:$CQ$307,BO$1,0),0)*$G600</f>
        <v>0</v>
      </c>
      <c r="BP600" s="36">
        <f>IF($B600="P",VLOOKUP($E600,'[2]Costeo-JUL26'!$B$9:$CQ$307,BP$1,0),0)*$G600</f>
        <v>0</v>
      </c>
      <c r="BQ600" s="35">
        <f>IF($B600="P",VLOOKUP($E600,'[2]Costeo-JUL26'!$B$9:$CQ$307,BQ$1,0),0)</f>
        <v>0</v>
      </c>
      <c r="BR600" s="36">
        <f t="shared" si="303"/>
        <v>0</v>
      </c>
      <c r="BS600" s="36">
        <f t="shared" si="304"/>
        <v>0</v>
      </c>
      <c r="BT600" s="34">
        <f>IF($B600="P",VLOOKUP($E600,'[2]Costeo-JUL26'!$B$9:$CQ$307,BT$1,0),0)</f>
        <v>0</v>
      </c>
      <c r="BU600" s="16">
        <f>IF($B600="P",VLOOKUP($E600,'[2]Costeo-JUL26'!$B$9:$CQ$307,BU$1,0),0)*$G600</f>
        <v>0</v>
      </c>
      <c r="BV600" s="36">
        <f>IF($B600="P",VLOOKUP($E600,'[2]Costeo-JUL26'!$B$9:$CQ$307,BV$1,0),0)*$G600</f>
        <v>0</v>
      </c>
      <c r="BW600" s="35">
        <f>IF($B600="P",VLOOKUP($E600,'[2]Costeo-JUL26'!$B$9:$CQ$307,BW$1,0),0)</f>
        <v>0</v>
      </c>
      <c r="BX600" s="36">
        <f t="shared" si="305"/>
        <v>0</v>
      </c>
      <c r="BY600" s="36">
        <f t="shared" si="306"/>
        <v>0</v>
      </c>
      <c r="BZ600" s="34">
        <f>IF($B600="P",VLOOKUP($E600,'[2]Costeo-JUL26'!$B$9:$CQ$307,BZ$1,0),0)</f>
        <v>0</v>
      </c>
      <c r="CA600" s="16">
        <f>IF($B600="P",VLOOKUP($E600,'[2]Costeo-JUL26'!$B$9:$CQ$307,CA$1,0),0)*$G600</f>
        <v>0</v>
      </c>
      <c r="CB600" s="36">
        <f>IF($B600="P",VLOOKUP($E600,'[2]Costeo-JUL26'!$B$9:$CQ$307,CB$1,0),0)*$G600</f>
        <v>0</v>
      </c>
      <c r="CC600" s="35">
        <f>IF($B600="P",VLOOKUP($E600,'[2]Costeo-JUL26'!$B$9:$CQ$307,CC$1,0),0)</f>
        <v>0</v>
      </c>
      <c r="CD600" s="36">
        <f t="shared" si="307"/>
        <v>0</v>
      </c>
      <c r="CE600" s="36">
        <f t="shared" si="308"/>
        <v>0</v>
      </c>
      <c r="CF600" s="37">
        <f t="shared" si="280"/>
        <v>2575412.4447962795</v>
      </c>
      <c r="CG600" s="36">
        <f>IF($B600="r",VLOOKUP($E600,'[2]Costeo-JUL26'!$B$9:$CQ$307,CG$1,0),0)*$G600</f>
        <v>0</v>
      </c>
      <c r="CH600" s="35">
        <f>VLOOKUP($E600,'[2]TEORICOS (05.26)'!$A$8:$T$251,CH$1,0)</f>
        <v>0</v>
      </c>
      <c r="CI600" s="36">
        <f t="shared" si="309"/>
        <v>0</v>
      </c>
      <c r="CJ600" s="37">
        <f t="shared" si="310"/>
        <v>0</v>
      </c>
      <c r="CM600" s="16">
        <f>SUMIFS('[1]Ajuste Inventario'!$I:$I,'[1]Ajuste Inventario'!$B:$B,E600,'[1]Ajuste Inventario'!$S:$S,D600)*-1</f>
        <v>20.831999999999997</v>
      </c>
      <c r="CN600" s="36">
        <f t="shared" si="281"/>
        <v>127035.10993719654</v>
      </c>
      <c r="CP600" t="str">
        <f t="shared" si="282"/>
        <v>1259Org.Vtas M.del Plata</v>
      </c>
      <c r="CQ600" s="10">
        <f t="shared" si="283"/>
        <v>6098.0755538208796</v>
      </c>
    </row>
    <row r="601" spans="1:95" x14ac:dyDescent="0.25">
      <c r="A601" s="30">
        <v>46204</v>
      </c>
      <c r="B601" s="31" t="str">
        <f>VLOOKUP($E601,'[2]TEORICOS (05.26)'!$A$8:$T$251,B$1,0)</f>
        <v>P</v>
      </c>
      <c r="C601" s="32" t="str">
        <f>VLOOKUP($E601,'[2]TEORICOS (05.26)'!$A$8:$T$251,C$1,0)</f>
        <v>Schweppes</v>
      </c>
      <c r="D601" t="s">
        <v>227</v>
      </c>
      <c r="E601">
        <v>1410</v>
      </c>
      <c r="F601" t="s">
        <v>110</v>
      </c>
      <c r="G601" s="16">
        <v>244</v>
      </c>
      <c r="H601" s="16">
        <v>360.87600000000009</v>
      </c>
      <c r="I601" s="33">
        <v>6718416.7599999821</v>
      </c>
      <c r="J601" s="33">
        <v>5738745.8000000026</v>
      </c>
      <c r="K601" s="34">
        <f>IF($B601="P",VLOOKUP($E601,'[2]Costeo-JUL26'!$B$9:$CQ$307,K$1,0),0)</f>
        <v>905752</v>
      </c>
      <c r="L601" s="35">
        <f>VLOOKUP($E601,'[2]TEORICOS (05.26)'!$A$8:$T$251,L$1,0)</f>
        <v>0.2</v>
      </c>
      <c r="M601" s="36">
        <f t="shared" si="284"/>
        <v>1147749.1600000006</v>
      </c>
      <c r="N601" s="35">
        <f>IF($B601="P",VLOOKUP($E601,'[2]Costeo-JUL26'!$B$9:$CQ$307,N$1,0),0)</f>
        <v>2.5000000000000001E-2</v>
      </c>
      <c r="O601" s="36">
        <f t="shared" si="285"/>
        <v>28693.729000000018</v>
      </c>
      <c r="P601" s="36">
        <f>IF($B601="P",VLOOKUP($E601,'[2]Costeo-JUL26'!$B$9:$CQ$307,P$1,0),0)*H601</f>
        <v>0</v>
      </c>
      <c r="Q601" s="36">
        <f t="shared" si="286"/>
        <v>1176442.8890000007</v>
      </c>
      <c r="R601" s="34">
        <f>IF($B601="P",VLOOKUP($E601,'[2]Costeo-JUL26'!$B$9:$CQ$307,R$1,0),0)</f>
        <v>902332</v>
      </c>
      <c r="S601" s="16">
        <f>IF($B601="P",VLOOKUP($E601,'[2]Costeo-JUL26'!$B$9:$CQ$307,S$1,0),0)*$G601</f>
        <v>249.33384000000001</v>
      </c>
      <c r="T601" s="36">
        <f>IF($B601="P",VLOOKUP($E601,'[2]Costeo-JUL26'!$B$9:$CQ$307,T$1,0),0)*$G601</f>
        <v>173923.79114039338</v>
      </c>
      <c r="U601" s="35">
        <f>IF($B601="P",VLOOKUP($E601,'[2]Costeo-JUL26'!$B$9:$CQ$307,U$1,0),0)</f>
        <v>1.4999999999999999E-2</v>
      </c>
      <c r="V601" s="36">
        <f t="shared" si="287"/>
        <v>2608.8568671059006</v>
      </c>
      <c r="W601" s="36">
        <f t="shared" si="288"/>
        <v>176532.64800749929</v>
      </c>
      <c r="X601" s="34">
        <f>IF($B601="P",VLOOKUP($E601,'[2]Costeo-JUL26'!$B$9:$CQ$307,X$1,0),0)</f>
        <v>902338</v>
      </c>
      <c r="Y601" s="16">
        <f>IF($B601="P",VLOOKUP($E601,'[2]Costeo-JUL26'!$B$9:$CQ$307,Y$1,0),0)*$G601</f>
        <v>16.232831999999998</v>
      </c>
      <c r="Z601" s="36">
        <f>IF($B601="P",VLOOKUP($E601,'[2]Costeo-JUL26'!$B$9:$CQ$307,Z$1,0),0)*$G601</f>
        <v>4589.6709196800002</v>
      </c>
      <c r="AA601" s="35">
        <f>IF($B601="P",VLOOKUP($E601,'[2]Costeo-JUL26'!$B$9:$CQ$307,AA$1,0),0)</f>
        <v>0.45</v>
      </c>
      <c r="AB601" s="36">
        <f t="shared" si="289"/>
        <v>2065.351913856</v>
      </c>
      <c r="AC601" s="36">
        <f t="shared" si="290"/>
        <v>6655.0228335360007</v>
      </c>
      <c r="AD601" s="34">
        <f>IF($B601="P",VLOOKUP($E601,'[2]Costeo-JUL26'!$B$9:$CQ$307,AD$1,0),0)</f>
        <v>933139</v>
      </c>
      <c r="AE601" s="16">
        <f>IF($B601="P",VLOOKUP($E601,'[2]Costeo-JUL26'!$B$9:$CQ$307,AE$1,0),0)*$G601</f>
        <v>5856</v>
      </c>
      <c r="AF601" s="36">
        <f>IF($B601="P",VLOOKUP($E601,'[2]Costeo-JUL26'!$B$9:$CQ$307,AF$1,0),0)*$G601</f>
        <v>63470.373120000004</v>
      </c>
      <c r="AG601" s="35">
        <f>IF($B601="P",VLOOKUP($E601,'[2]Costeo-JUL26'!$B$9:$CQ$307,AG$1,0),0)</f>
        <v>6.0000000000000001E-3</v>
      </c>
      <c r="AH601" s="36">
        <f t="shared" si="291"/>
        <v>380.82223872000003</v>
      </c>
      <c r="AI601" s="36">
        <f t="shared" si="292"/>
        <v>63851.195358720004</v>
      </c>
      <c r="AJ601" s="34">
        <f>IF($B601="P",VLOOKUP($E601,'[2]Costeo-JUL26'!$B$9:$CQ$307,AJ$1,0),0)</f>
        <v>932981</v>
      </c>
      <c r="AK601" s="16">
        <f>IF($B601="P",VLOOKUP($E601,'[2]Costeo-JUL26'!$B$9:$CQ$307,AK$1,0),0)*$G601</f>
        <v>5856</v>
      </c>
      <c r="AL601" s="36">
        <f>IF($B601="P",VLOOKUP($E601,'[2]Costeo-JUL26'!$B$9:$CQ$307,AL$1,0),0)*$G601</f>
        <v>243000.576</v>
      </c>
      <c r="AM601" s="35">
        <f>IF($B601="P",VLOOKUP($E601,'[2]Costeo-JUL26'!$B$9:$CQ$307,AM$1,0),0)</f>
        <v>1.7999999999999999E-2</v>
      </c>
      <c r="AN601" s="36">
        <f t="shared" si="293"/>
        <v>4374.0103679999993</v>
      </c>
      <c r="AO601" s="36">
        <f t="shared" si="294"/>
        <v>247374.58636799999</v>
      </c>
      <c r="AP601" s="34">
        <f>IF($B601="P",VLOOKUP($E601,'[2]Costeo-JUL26'!$B$9:$CQ$307,AP$1,0),0)</f>
        <v>0</v>
      </c>
      <c r="AQ601" s="16">
        <f>IF($B601="P",VLOOKUP($E601,'[2]Costeo-JUL26'!$B$9:$CQ$307,AQ$1,0),0)*$G601</f>
        <v>0</v>
      </c>
      <c r="AR601" s="36">
        <f>IF($B601="P",VLOOKUP($E601,'[2]Costeo-JUL26'!$B$9:$CQ$307,AR$1,0),0)*$G601</f>
        <v>0</v>
      </c>
      <c r="AS601" s="35">
        <f>IF($B601="P",VLOOKUP($E601,'[2]Costeo-JUL26'!$B$9:$CQ$307,AS$1,0),0)</f>
        <v>0</v>
      </c>
      <c r="AT601" s="36">
        <f t="shared" si="295"/>
        <v>0</v>
      </c>
      <c r="AU601" s="36">
        <f t="shared" si="296"/>
        <v>0</v>
      </c>
      <c r="AV601" s="34">
        <f>IF($B601="P",VLOOKUP($E601,'[2]Costeo-JUL26'!$B$9:$CQ$307,AV$1,0),0)</f>
        <v>0</v>
      </c>
      <c r="AW601" s="16">
        <f>IF($B601="P",VLOOKUP($E601,'[2]Costeo-JUL26'!$B$9:$CQ$307,AW$1,0),0)*$G601</f>
        <v>0</v>
      </c>
      <c r="AX601" s="36">
        <f>IF($B601="P",VLOOKUP($E601,'[2]Costeo-JUL26'!$B$9:$CQ$307,AX$1,0),0)*$G601</f>
        <v>0</v>
      </c>
      <c r="AY601" s="35">
        <f>IF($B601="P",VLOOKUP($E601,'[2]Costeo-JUL26'!$B$9:$CQ$307,AY$1,0),0)</f>
        <v>0</v>
      </c>
      <c r="AZ601" s="36">
        <f t="shared" si="297"/>
        <v>0</v>
      </c>
      <c r="BA601" s="36">
        <f t="shared" si="298"/>
        <v>0</v>
      </c>
      <c r="BB601" s="34">
        <f>IF($B601="P",VLOOKUP($E601,'[2]Costeo-JUL26'!$B$9:$CQ$307,BB$1,0),0)</f>
        <v>0</v>
      </c>
      <c r="BC601" s="16">
        <f>IF($B601="P",VLOOKUP($E601,'[2]Costeo-JUL26'!$B$9:$CQ$307,BC$1,0),0)*$G601</f>
        <v>0</v>
      </c>
      <c r="BD601" s="36">
        <f>IF($B601="P",VLOOKUP($E601,'[2]Costeo-JUL26'!$B$9:$CQ$307,BD$1,0),0)*$G601</f>
        <v>0</v>
      </c>
      <c r="BE601" s="35">
        <f>IF($B601="P",VLOOKUP($E601,'[2]Costeo-JUL26'!$B$9:$CQ$307,BE$1,0),0)</f>
        <v>0</v>
      </c>
      <c r="BF601" s="36">
        <f t="shared" si="299"/>
        <v>0</v>
      </c>
      <c r="BG601" s="36">
        <f t="shared" si="300"/>
        <v>0</v>
      </c>
      <c r="BH601" s="34">
        <f>IF($B601="P",VLOOKUP($E601,'[2]Costeo-JUL26'!$B$9:$CQ$307,BH$1,0),0)</f>
        <v>0</v>
      </c>
      <c r="BI601" s="16">
        <f>IF($B601="P",VLOOKUP($E601,'[2]Costeo-JUL26'!$B$9:$CQ$307,BI$1,0),0)*$G601</f>
        <v>0</v>
      </c>
      <c r="BJ601" s="36">
        <f>IF($B601="P",VLOOKUP($E601,'[2]Costeo-JUL26'!$B$9:$CQ$307,BJ$1,0),0)*$G601</f>
        <v>0</v>
      </c>
      <c r="BK601" s="35">
        <f>IF(BH601=910319,0,IF($B601="P",VLOOKUP($E601,'[2]Costeo-JUL26'!$B$9:$CQ$307,BK$1,0),0))</f>
        <v>0</v>
      </c>
      <c r="BL601" s="36">
        <f t="shared" si="301"/>
        <v>0</v>
      </c>
      <c r="BM601" s="36">
        <f t="shared" si="302"/>
        <v>0</v>
      </c>
      <c r="BN601" s="34">
        <f>IF($B601="P",VLOOKUP($E601,'[2]Costeo-JUL26'!$B$9:$CQ$307,BN$1,0),0)</f>
        <v>0</v>
      </c>
      <c r="BO601" s="16">
        <f>IF($B601="P",VLOOKUP($E601,'[2]Costeo-JUL26'!$B$9:$CQ$307,BO$1,0),0)*$G601</f>
        <v>0</v>
      </c>
      <c r="BP601" s="36">
        <f>IF($B601="P",VLOOKUP($E601,'[2]Costeo-JUL26'!$B$9:$CQ$307,BP$1,0),0)*$G601</f>
        <v>0</v>
      </c>
      <c r="BQ601" s="35">
        <f>IF($B601="P",VLOOKUP($E601,'[2]Costeo-JUL26'!$B$9:$CQ$307,BQ$1,0),0)</f>
        <v>0</v>
      </c>
      <c r="BR601" s="36">
        <f t="shared" si="303"/>
        <v>0</v>
      </c>
      <c r="BS601" s="36">
        <f t="shared" si="304"/>
        <v>0</v>
      </c>
      <c r="BT601" s="34">
        <f>IF($B601="P",VLOOKUP($E601,'[2]Costeo-JUL26'!$B$9:$CQ$307,BT$1,0),0)</f>
        <v>0</v>
      </c>
      <c r="BU601" s="16">
        <f>IF($B601="P",VLOOKUP($E601,'[2]Costeo-JUL26'!$B$9:$CQ$307,BU$1,0),0)*$G601</f>
        <v>0</v>
      </c>
      <c r="BV601" s="36">
        <f>IF($B601="P",VLOOKUP($E601,'[2]Costeo-JUL26'!$B$9:$CQ$307,BV$1,0),0)*$G601</f>
        <v>0</v>
      </c>
      <c r="BW601" s="35">
        <f>IF($B601="P",VLOOKUP($E601,'[2]Costeo-JUL26'!$B$9:$CQ$307,BW$1,0),0)</f>
        <v>0</v>
      </c>
      <c r="BX601" s="36">
        <f t="shared" si="305"/>
        <v>0</v>
      </c>
      <c r="BY601" s="36">
        <f t="shared" si="306"/>
        <v>0</v>
      </c>
      <c r="BZ601" s="34">
        <f>IF($B601="P",VLOOKUP($E601,'[2]Costeo-JUL26'!$B$9:$CQ$307,BZ$1,0),0)</f>
        <v>0</v>
      </c>
      <c r="CA601" s="16">
        <f>IF($B601="P",VLOOKUP($E601,'[2]Costeo-JUL26'!$B$9:$CQ$307,CA$1,0),0)*$G601</f>
        <v>0</v>
      </c>
      <c r="CB601" s="36">
        <f>IF($B601="P",VLOOKUP($E601,'[2]Costeo-JUL26'!$B$9:$CQ$307,CB$1,0),0)*$G601</f>
        <v>0</v>
      </c>
      <c r="CC601" s="35">
        <f>IF($B601="P",VLOOKUP($E601,'[2]Costeo-JUL26'!$B$9:$CQ$307,CC$1,0),0)</f>
        <v>0</v>
      </c>
      <c r="CD601" s="36">
        <f t="shared" si="307"/>
        <v>0</v>
      </c>
      <c r="CE601" s="36">
        <f t="shared" si="308"/>
        <v>0</v>
      </c>
      <c r="CF601" s="37">
        <f t="shared" si="280"/>
        <v>1670856.3415677557</v>
      </c>
      <c r="CG601" s="36">
        <f>IF($B601="r",VLOOKUP($E601,'[2]Costeo-JUL26'!$B$9:$CQ$307,CG$1,0),0)*$G601</f>
        <v>0</v>
      </c>
      <c r="CH601" s="35">
        <f>VLOOKUP($E601,'[2]TEORICOS (05.26)'!$A$8:$T$251,CH$1,0)</f>
        <v>0</v>
      </c>
      <c r="CI601" s="36">
        <f t="shared" si="309"/>
        <v>0</v>
      </c>
      <c r="CJ601" s="37">
        <f t="shared" si="310"/>
        <v>0</v>
      </c>
      <c r="CM601" s="16">
        <f>SUMIFS('[1]Ajuste Inventario'!$I:$I,'[1]Ajuste Inventario'!$B:$B,E601,'[1]Ajuste Inventario'!$S:$S,D601)*-1</f>
        <v>6.8330000000000002</v>
      </c>
      <c r="CN601" s="36">
        <f t="shared" si="281"/>
        <v>46790.825335788832</v>
      </c>
      <c r="CP601" t="str">
        <f t="shared" si="282"/>
        <v>1410Org.Vtas M.del Plata</v>
      </c>
      <c r="CQ601" s="10">
        <f t="shared" si="283"/>
        <v>6847.7718916711301</v>
      </c>
    </row>
    <row r="602" spans="1:95" x14ac:dyDescent="0.25">
      <c r="A602" s="30">
        <v>46204</v>
      </c>
      <c r="B602" s="31" t="str">
        <f>VLOOKUP($E602,'[2]TEORICOS (05.26)'!$A$8:$T$251,B$1,0)</f>
        <v>R</v>
      </c>
      <c r="C602" s="32" t="str">
        <f>VLOOKUP($E602,'[2]TEORICOS (05.26)'!$A$8:$T$251,C$1,0)</f>
        <v>Schweppes</v>
      </c>
      <c r="D602" t="s">
        <v>227</v>
      </c>
      <c r="E602">
        <v>1418</v>
      </c>
      <c r="F602" t="s">
        <v>111</v>
      </c>
      <c r="G602" s="16">
        <v>232</v>
      </c>
      <c r="H602" s="16">
        <v>86.767999999999972</v>
      </c>
      <c r="I602" s="33">
        <v>1803932.9300000002</v>
      </c>
      <c r="J602" s="33">
        <v>1790850.41</v>
      </c>
      <c r="K602" s="34">
        <f>IF($B602="P",VLOOKUP($E602,'[2]Costeo-JUL26'!$B$9:$CQ$307,K$1,0),0)</f>
        <v>0</v>
      </c>
      <c r="L602" s="35">
        <f>VLOOKUP($E602,'[2]TEORICOS (05.26)'!$A$8:$T$251,L$1,0)</f>
        <v>0.2</v>
      </c>
      <c r="M602" s="36">
        <f t="shared" si="284"/>
        <v>0</v>
      </c>
      <c r="N602" s="35">
        <f>IF($B602="P",VLOOKUP($E602,'[2]Costeo-JUL26'!$B$9:$CQ$307,N$1,0),0)</f>
        <v>0</v>
      </c>
      <c r="O602" s="36">
        <f t="shared" si="285"/>
        <v>0</v>
      </c>
      <c r="P602" s="36">
        <f>IF($B602="P",VLOOKUP($E602,'[2]Costeo-JUL26'!$B$9:$CQ$307,P$1,0),0)*H602</f>
        <v>0</v>
      </c>
      <c r="Q602" s="36">
        <f t="shared" si="286"/>
        <v>0</v>
      </c>
      <c r="R602" s="34">
        <f>IF($B602="P",VLOOKUP($E602,'[2]Costeo-JUL26'!$B$9:$CQ$307,R$1,0),0)</f>
        <v>0</v>
      </c>
      <c r="S602" s="16">
        <f>IF($B602="P",VLOOKUP($E602,'[2]Costeo-JUL26'!$B$9:$CQ$307,S$1,0),0)*$G602</f>
        <v>0</v>
      </c>
      <c r="T602" s="36">
        <f>IF($B602="P",VLOOKUP($E602,'[2]Costeo-JUL26'!$B$9:$CQ$307,T$1,0),0)*$G602</f>
        <v>0</v>
      </c>
      <c r="U602" s="35">
        <f>IF($B602="P",VLOOKUP($E602,'[2]Costeo-JUL26'!$B$9:$CQ$307,U$1,0),0)</f>
        <v>0</v>
      </c>
      <c r="V602" s="36">
        <f t="shared" si="287"/>
        <v>0</v>
      </c>
      <c r="W602" s="36">
        <f t="shared" si="288"/>
        <v>0</v>
      </c>
      <c r="X602" s="34">
        <f>IF($B602="P",VLOOKUP($E602,'[2]Costeo-JUL26'!$B$9:$CQ$307,X$1,0),0)</f>
        <v>0</v>
      </c>
      <c r="Y602" s="16">
        <f>IF($B602="P",VLOOKUP($E602,'[2]Costeo-JUL26'!$B$9:$CQ$307,Y$1,0),0)*$G602</f>
        <v>0</v>
      </c>
      <c r="Z602" s="36">
        <f>IF($B602="P",VLOOKUP($E602,'[2]Costeo-JUL26'!$B$9:$CQ$307,Z$1,0),0)*$G602</f>
        <v>0</v>
      </c>
      <c r="AA602" s="35">
        <f>IF($B602="P",VLOOKUP($E602,'[2]Costeo-JUL26'!$B$9:$CQ$307,AA$1,0),0)</f>
        <v>0</v>
      </c>
      <c r="AB602" s="36">
        <f t="shared" si="289"/>
        <v>0</v>
      </c>
      <c r="AC602" s="36">
        <f t="shared" si="290"/>
        <v>0</v>
      </c>
      <c r="AD602" s="34">
        <f>IF($B602="P",VLOOKUP($E602,'[2]Costeo-JUL26'!$B$9:$CQ$307,AD$1,0),0)</f>
        <v>0</v>
      </c>
      <c r="AE602" s="16">
        <f>IF($B602="P",VLOOKUP($E602,'[2]Costeo-JUL26'!$B$9:$CQ$307,AE$1,0),0)*$G602</f>
        <v>0</v>
      </c>
      <c r="AF602" s="36">
        <f>IF($B602="P",VLOOKUP($E602,'[2]Costeo-JUL26'!$B$9:$CQ$307,AF$1,0),0)*$G602</f>
        <v>0</v>
      </c>
      <c r="AG602" s="35">
        <f>IF($B602="P",VLOOKUP($E602,'[2]Costeo-JUL26'!$B$9:$CQ$307,AG$1,0),0)</f>
        <v>0</v>
      </c>
      <c r="AH602" s="36">
        <f t="shared" si="291"/>
        <v>0</v>
      </c>
      <c r="AI602" s="36">
        <f t="shared" si="292"/>
        <v>0</v>
      </c>
      <c r="AJ602" s="34">
        <f>IF($B602="P",VLOOKUP($E602,'[2]Costeo-JUL26'!$B$9:$CQ$307,AJ$1,0),0)</f>
        <v>0</v>
      </c>
      <c r="AK602" s="16">
        <f>IF($B602="P",VLOOKUP($E602,'[2]Costeo-JUL26'!$B$9:$CQ$307,AK$1,0),0)*$G602</f>
        <v>0</v>
      </c>
      <c r="AL602" s="36">
        <f>IF($B602="P",VLOOKUP($E602,'[2]Costeo-JUL26'!$B$9:$CQ$307,AL$1,0),0)*$G602</f>
        <v>0</v>
      </c>
      <c r="AM602" s="35">
        <f>IF($B602="P",VLOOKUP($E602,'[2]Costeo-JUL26'!$B$9:$CQ$307,AM$1,0),0)</f>
        <v>0</v>
      </c>
      <c r="AN602" s="36">
        <f t="shared" si="293"/>
        <v>0</v>
      </c>
      <c r="AO602" s="36">
        <f t="shared" si="294"/>
        <v>0</v>
      </c>
      <c r="AP602" s="34">
        <f>IF($B602="P",VLOOKUP($E602,'[2]Costeo-JUL26'!$B$9:$CQ$307,AP$1,0),0)</f>
        <v>0</v>
      </c>
      <c r="AQ602" s="16">
        <f>IF($B602="P",VLOOKUP($E602,'[2]Costeo-JUL26'!$B$9:$CQ$307,AQ$1,0),0)*$G602</f>
        <v>0</v>
      </c>
      <c r="AR602" s="36">
        <f>IF($B602="P",VLOOKUP($E602,'[2]Costeo-JUL26'!$B$9:$CQ$307,AR$1,0),0)*$G602</f>
        <v>0</v>
      </c>
      <c r="AS602" s="35">
        <f>IF($B602="P",VLOOKUP($E602,'[2]Costeo-JUL26'!$B$9:$CQ$307,AS$1,0),0)</f>
        <v>0</v>
      </c>
      <c r="AT602" s="36">
        <f t="shared" si="295"/>
        <v>0</v>
      </c>
      <c r="AU602" s="36">
        <f t="shared" si="296"/>
        <v>0</v>
      </c>
      <c r="AV602" s="34">
        <f>IF($B602="P",VLOOKUP($E602,'[2]Costeo-JUL26'!$B$9:$CQ$307,AV$1,0),0)</f>
        <v>0</v>
      </c>
      <c r="AW602" s="16">
        <f>IF($B602="P",VLOOKUP($E602,'[2]Costeo-JUL26'!$B$9:$CQ$307,AW$1,0),0)*$G602</f>
        <v>0</v>
      </c>
      <c r="AX602" s="36">
        <f>IF($B602="P",VLOOKUP($E602,'[2]Costeo-JUL26'!$B$9:$CQ$307,AX$1,0),0)*$G602</f>
        <v>0</v>
      </c>
      <c r="AY602" s="35">
        <f>IF($B602="P",VLOOKUP($E602,'[2]Costeo-JUL26'!$B$9:$CQ$307,AY$1,0),0)</f>
        <v>0</v>
      </c>
      <c r="AZ602" s="36">
        <f t="shared" si="297"/>
        <v>0</v>
      </c>
      <c r="BA602" s="36">
        <f t="shared" si="298"/>
        <v>0</v>
      </c>
      <c r="BB602" s="34">
        <f>IF($B602="P",VLOOKUP($E602,'[2]Costeo-JUL26'!$B$9:$CQ$307,BB$1,0),0)</f>
        <v>0</v>
      </c>
      <c r="BC602" s="16">
        <f>IF($B602="P",VLOOKUP($E602,'[2]Costeo-JUL26'!$B$9:$CQ$307,BC$1,0),0)*$G602</f>
        <v>0</v>
      </c>
      <c r="BD602" s="36">
        <f>IF($B602="P",VLOOKUP($E602,'[2]Costeo-JUL26'!$B$9:$CQ$307,BD$1,0),0)*$G602</f>
        <v>0</v>
      </c>
      <c r="BE602" s="35">
        <f>IF($B602="P",VLOOKUP($E602,'[2]Costeo-JUL26'!$B$9:$CQ$307,BE$1,0),0)</f>
        <v>0</v>
      </c>
      <c r="BF602" s="36">
        <f t="shared" si="299"/>
        <v>0</v>
      </c>
      <c r="BG602" s="36">
        <f t="shared" si="300"/>
        <v>0</v>
      </c>
      <c r="BH602" s="34">
        <f>IF($B602="P",VLOOKUP($E602,'[2]Costeo-JUL26'!$B$9:$CQ$307,BH$1,0),0)</f>
        <v>0</v>
      </c>
      <c r="BI602" s="16">
        <f>IF($B602="P",VLOOKUP($E602,'[2]Costeo-JUL26'!$B$9:$CQ$307,BI$1,0),0)*$G602</f>
        <v>0</v>
      </c>
      <c r="BJ602" s="36">
        <f>IF($B602="P",VLOOKUP($E602,'[2]Costeo-JUL26'!$B$9:$CQ$307,BJ$1,0),0)*$G602</f>
        <v>0</v>
      </c>
      <c r="BK602" s="35">
        <f>IF(BH602=910319,0,IF($B602="P",VLOOKUP($E602,'[2]Costeo-JUL26'!$B$9:$CQ$307,BK$1,0),0))</f>
        <v>0</v>
      </c>
      <c r="BL602" s="36">
        <f t="shared" si="301"/>
        <v>0</v>
      </c>
      <c r="BM602" s="36">
        <f t="shared" si="302"/>
        <v>0</v>
      </c>
      <c r="BN602" s="34">
        <f>IF($B602="P",VLOOKUP($E602,'[2]Costeo-JUL26'!$B$9:$CQ$307,BN$1,0),0)</f>
        <v>0</v>
      </c>
      <c r="BO602" s="16">
        <f>IF($B602="P",VLOOKUP($E602,'[2]Costeo-JUL26'!$B$9:$CQ$307,BO$1,0),0)*$G602</f>
        <v>0</v>
      </c>
      <c r="BP602" s="36">
        <f>IF($B602="P",VLOOKUP($E602,'[2]Costeo-JUL26'!$B$9:$CQ$307,BP$1,0),0)*$G602</f>
        <v>0</v>
      </c>
      <c r="BQ602" s="35">
        <f>IF($B602="P",VLOOKUP($E602,'[2]Costeo-JUL26'!$B$9:$CQ$307,BQ$1,0),0)</f>
        <v>0</v>
      </c>
      <c r="BR602" s="36">
        <f t="shared" si="303"/>
        <v>0</v>
      </c>
      <c r="BS602" s="36">
        <f t="shared" si="304"/>
        <v>0</v>
      </c>
      <c r="BT602" s="34">
        <f>IF($B602="P",VLOOKUP($E602,'[2]Costeo-JUL26'!$B$9:$CQ$307,BT$1,0),0)</f>
        <v>0</v>
      </c>
      <c r="BU602" s="16">
        <f>IF($B602="P",VLOOKUP($E602,'[2]Costeo-JUL26'!$B$9:$CQ$307,BU$1,0),0)*$G602</f>
        <v>0</v>
      </c>
      <c r="BV602" s="36">
        <f>IF($B602="P",VLOOKUP($E602,'[2]Costeo-JUL26'!$B$9:$CQ$307,BV$1,0),0)*$G602</f>
        <v>0</v>
      </c>
      <c r="BW602" s="35">
        <f>IF($B602="P",VLOOKUP($E602,'[2]Costeo-JUL26'!$B$9:$CQ$307,BW$1,0),0)</f>
        <v>0</v>
      </c>
      <c r="BX602" s="36">
        <f t="shared" si="305"/>
        <v>0</v>
      </c>
      <c r="BY602" s="36">
        <f t="shared" si="306"/>
        <v>0</v>
      </c>
      <c r="BZ602" s="34">
        <f>IF($B602="P",VLOOKUP($E602,'[2]Costeo-JUL26'!$B$9:$CQ$307,BZ$1,0),0)</f>
        <v>0</v>
      </c>
      <c r="CA602" s="16">
        <f>IF($B602="P",VLOOKUP($E602,'[2]Costeo-JUL26'!$B$9:$CQ$307,CA$1,0),0)*$G602</f>
        <v>0</v>
      </c>
      <c r="CB602" s="36">
        <f>IF($B602="P",VLOOKUP($E602,'[2]Costeo-JUL26'!$B$9:$CQ$307,CB$1,0),0)*$G602</f>
        <v>0</v>
      </c>
      <c r="CC602" s="35">
        <f>IF($B602="P",VLOOKUP($E602,'[2]Costeo-JUL26'!$B$9:$CQ$307,CC$1,0),0)</f>
        <v>0</v>
      </c>
      <c r="CD602" s="36">
        <f t="shared" si="307"/>
        <v>0</v>
      </c>
      <c r="CE602" s="36">
        <f t="shared" si="308"/>
        <v>0</v>
      </c>
      <c r="CF602" s="37">
        <f t="shared" si="280"/>
        <v>0</v>
      </c>
      <c r="CG602" s="36">
        <f>IF($B602="r",VLOOKUP($E602,'[2]Costeo-JUL26'!$B$9:$CQ$307,CG$1,0),0)*$G602</f>
        <v>440984.33198380569</v>
      </c>
      <c r="CH602" s="35">
        <f>VLOOKUP($E602,'[2]TEORICOS (05.26)'!$A$8:$T$251,CH$1,0)</f>
        <v>0.05</v>
      </c>
      <c r="CI602" s="36">
        <f t="shared" si="309"/>
        <v>336120.86540080968</v>
      </c>
      <c r="CJ602" s="37">
        <f t="shared" si="310"/>
        <v>777105.19738461543</v>
      </c>
      <c r="CM602" s="16">
        <f>SUMIFS('[1]Ajuste Inventario'!$I:$I,'[1]Ajuste Inventario'!$B:$B,E602,'[1]Ajuste Inventario'!$S:$S,D602)*-1</f>
        <v>-0.16599999999999993</v>
      </c>
      <c r="CN602" s="36">
        <f t="shared" si="281"/>
        <v>-556.03216709416427</v>
      </c>
      <c r="CP602" t="str">
        <f t="shared" si="282"/>
        <v>1418Org.Vtas M.del Plata</v>
      </c>
      <c r="CQ602" s="10">
        <f t="shared" si="283"/>
        <v>3349.5913680371355</v>
      </c>
    </row>
    <row r="603" spans="1:95" x14ac:dyDescent="0.25">
      <c r="A603" s="30">
        <v>46204</v>
      </c>
      <c r="B603" s="31" t="str">
        <f>VLOOKUP($E603,'[2]TEORICOS (05.26)'!$A$8:$T$251,B$1,0)</f>
        <v>P</v>
      </c>
      <c r="C603" s="32" t="str">
        <f>VLOOKUP($E603,'[2]TEORICOS (05.26)'!$A$8:$T$251,C$1,0)</f>
        <v>Schweppes</v>
      </c>
      <c r="D603" t="s">
        <v>227</v>
      </c>
      <c r="E603">
        <v>1436</v>
      </c>
      <c r="F603" t="s">
        <v>112</v>
      </c>
      <c r="G603" s="16">
        <v>1691.1669999999999</v>
      </c>
      <c r="H603" s="16">
        <v>2680.4996950000291</v>
      </c>
      <c r="I603" s="33">
        <v>23477825.460000057</v>
      </c>
      <c r="J603" s="33">
        <v>23045086.780000042</v>
      </c>
      <c r="K603" s="34">
        <f>IF($B603="P",VLOOKUP($E603,'[2]Costeo-JUL26'!$B$9:$CQ$307,K$1,0),0)</f>
        <v>905752</v>
      </c>
      <c r="L603" s="35">
        <f>VLOOKUP($E603,'[2]TEORICOS (05.26)'!$A$8:$T$251,L$1,0)</f>
        <v>0.2</v>
      </c>
      <c r="M603" s="36">
        <f t="shared" si="284"/>
        <v>4609017.356000009</v>
      </c>
      <c r="N603" s="35">
        <f>IF($B603="P",VLOOKUP($E603,'[2]Costeo-JUL26'!$B$9:$CQ$307,N$1,0),0)</f>
        <v>2.5000000000000001E-2</v>
      </c>
      <c r="O603" s="36">
        <f t="shared" si="285"/>
        <v>115225.43390000024</v>
      </c>
      <c r="P603" s="36">
        <f>IF($B603="P",VLOOKUP($E603,'[2]Costeo-JUL26'!$B$9:$CQ$307,P$1,0),0)*H603</f>
        <v>0</v>
      </c>
      <c r="Q603" s="36">
        <f t="shared" si="286"/>
        <v>4724242.7899000095</v>
      </c>
      <c r="R603" s="34">
        <f>IF($B603="P",VLOOKUP($E603,'[2]Costeo-JUL26'!$B$9:$CQ$307,R$1,0),0)</f>
        <v>902332</v>
      </c>
      <c r="S603" s="16">
        <f>IF($B603="P",VLOOKUP($E603,'[2]Costeo-JUL26'!$B$9:$CQ$307,S$1,0),0)*$G603</f>
        <v>1851.5741899500001</v>
      </c>
      <c r="T603" s="36">
        <f>IF($B603="P",VLOOKUP($E603,'[2]Costeo-JUL26'!$B$9:$CQ$307,T$1,0),0)*$G603</f>
        <v>1291572.7872871442</v>
      </c>
      <c r="U603" s="35">
        <f>IF($B603="P",VLOOKUP($E603,'[2]Costeo-JUL26'!$B$9:$CQ$307,U$1,0),0)</f>
        <v>1.4999999999999999E-2</v>
      </c>
      <c r="V603" s="36">
        <f t="shared" si="287"/>
        <v>19373.591809307163</v>
      </c>
      <c r="W603" s="36">
        <f t="shared" si="288"/>
        <v>1310946.3790964514</v>
      </c>
      <c r="X603" s="34">
        <f>IF($B603="P",VLOOKUP($E603,'[2]Costeo-JUL26'!$B$9:$CQ$307,X$1,0),0)</f>
        <v>902338</v>
      </c>
      <c r="Y603" s="16">
        <f>IF($B603="P",VLOOKUP($E603,'[2]Costeo-JUL26'!$B$9:$CQ$307,Y$1,0),0)*$G603</f>
        <v>132.60102213600001</v>
      </c>
      <c r="Z603" s="36">
        <f>IF($B603="P",VLOOKUP($E603,'[2]Costeo-JUL26'!$B$9:$CQ$307,Z$1,0),0)*$G603</f>
        <v>37491.612998732642</v>
      </c>
      <c r="AA603" s="35">
        <f>IF($B603="P",VLOOKUP($E603,'[2]Costeo-JUL26'!$B$9:$CQ$307,AA$1,0),0)</f>
        <v>0.45</v>
      </c>
      <c r="AB603" s="36">
        <f t="shared" si="289"/>
        <v>16871.225849429691</v>
      </c>
      <c r="AC603" s="36">
        <f t="shared" si="290"/>
        <v>54362.838848162333</v>
      </c>
      <c r="AD603" s="34">
        <f>IF($B603="P",VLOOKUP($E603,'[2]Costeo-JUL26'!$B$9:$CQ$307,AD$1,0),0)</f>
        <v>902256</v>
      </c>
      <c r="AE603" s="16">
        <f>IF($B603="P",VLOOKUP($E603,'[2]Costeo-JUL26'!$B$9:$CQ$307,AE$1,0),0)*$G603</f>
        <v>10147.002</v>
      </c>
      <c r="AF603" s="36">
        <f>IF($B603="P",VLOOKUP($E603,'[2]Costeo-JUL26'!$B$9:$CQ$307,AF$1,0),0)*$G603</f>
        <v>151882.35533640001</v>
      </c>
      <c r="AG603" s="35">
        <f>IF($B603="P",VLOOKUP($E603,'[2]Costeo-JUL26'!$B$9:$CQ$307,AG$1,0),0)</f>
        <v>6.0000000000000001E-3</v>
      </c>
      <c r="AH603" s="36">
        <f t="shared" si="291"/>
        <v>911.29413201840009</v>
      </c>
      <c r="AI603" s="36">
        <f t="shared" si="292"/>
        <v>152793.64946841841</v>
      </c>
      <c r="AJ603" s="34">
        <f>IF($B603="P",VLOOKUP($E603,'[2]Costeo-JUL26'!$B$9:$CQ$307,AJ$1,0),0)</f>
        <v>909867</v>
      </c>
      <c r="AK603" s="16">
        <f>IF($B603="P",VLOOKUP($E603,'[2]Costeo-JUL26'!$B$9:$CQ$307,AK$1,0),0)*$G603</f>
        <v>10147.002</v>
      </c>
      <c r="AL603" s="36">
        <f>IF($B603="P",VLOOKUP($E603,'[2]Costeo-JUL26'!$B$9:$CQ$307,AL$1,0),0)*$G603</f>
        <v>131731.62700463997</v>
      </c>
      <c r="AM603" s="35">
        <f>IF($B603="P",VLOOKUP($E603,'[2]Costeo-JUL26'!$B$9:$CQ$307,AM$1,0),0)</f>
        <v>1.7999999999999999E-2</v>
      </c>
      <c r="AN603" s="36">
        <f t="shared" si="293"/>
        <v>2371.1692860835192</v>
      </c>
      <c r="AO603" s="36">
        <f t="shared" si="294"/>
        <v>134102.79629072349</v>
      </c>
      <c r="AP603" s="34">
        <f>IF($B603="P",VLOOKUP($E603,'[2]Costeo-JUL26'!$B$9:$CQ$307,AP$1,0),0)</f>
        <v>913486</v>
      </c>
      <c r="AQ603" s="16">
        <f>IF($B603="P",VLOOKUP($E603,'[2]Costeo-JUL26'!$B$9:$CQ$307,AQ$1,0),0)*$G603</f>
        <v>10147.002</v>
      </c>
      <c r="AR603" s="36">
        <f>IF($B603="P",VLOOKUP($E603,'[2]Costeo-JUL26'!$B$9:$CQ$307,AR$1,0),0)*$G603</f>
        <v>1252509.4446985382</v>
      </c>
      <c r="AS603" s="35">
        <f>IF($B603="P",VLOOKUP($E603,'[2]Costeo-JUL26'!$B$9:$CQ$307,AS$1,0),0)</f>
        <v>0.02</v>
      </c>
      <c r="AT603" s="36">
        <f t="shared" si="295"/>
        <v>25050.188893970764</v>
      </c>
      <c r="AU603" s="36">
        <f t="shared" si="296"/>
        <v>1277559.633592509</v>
      </c>
      <c r="AV603" s="34">
        <f>IF($B603="P",VLOOKUP($E603,'[2]Costeo-JUL26'!$B$9:$CQ$307,AV$1,0),0)</f>
        <v>917330</v>
      </c>
      <c r="AW603" s="16">
        <f>IF($B603="P",VLOOKUP($E603,'[2]Costeo-JUL26'!$B$9:$CQ$307,AW$1,0),0)*$G603</f>
        <v>39.404191099999998</v>
      </c>
      <c r="AX603" s="36">
        <f>IF($B603="P",VLOOKUP($E603,'[2]Costeo-JUL26'!$B$9:$CQ$307,AX$1,0),0)*$G603</f>
        <v>154909.94573537717</v>
      </c>
      <c r="AY603" s="35">
        <f>IF($B603="P",VLOOKUP($E603,'[2]Costeo-JUL26'!$B$9:$CQ$307,AY$1,0),0)</f>
        <v>0.03</v>
      </c>
      <c r="AZ603" s="36">
        <f t="shared" si="297"/>
        <v>4647.2983720613147</v>
      </c>
      <c r="BA603" s="36">
        <f t="shared" si="298"/>
        <v>159557.24410743848</v>
      </c>
      <c r="BB603" s="34">
        <f>IF($B603="P",VLOOKUP($E603,'[2]Costeo-JUL26'!$B$9:$CQ$307,BB$1,0),0)</f>
        <v>902311</v>
      </c>
      <c r="BC603" s="16">
        <f>IF($B603="P",VLOOKUP($E603,'[2]Costeo-JUL26'!$B$9:$CQ$307,BC$1,0),0)*$G603</f>
        <v>6.7948674107142866</v>
      </c>
      <c r="BD603" s="36">
        <f>IF($B603="P",VLOOKUP($E603,'[2]Costeo-JUL26'!$B$9:$CQ$307,BD$1,0),0)*$G603</f>
        <v>26647.057806890629</v>
      </c>
      <c r="BE603" s="35">
        <f>IF($B603="P",VLOOKUP($E603,'[2]Costeo-JUL26'!$B$9:$CQ$307,BE$1,0),0)</f>
        <v>0.03</v>
      </c>
      <c r="BF603" s="36">
        <f t="shared" si="299"/>
        <v>799.41173420671885</v>
      </c>
      <c r="BG603" s="36">
        <f t="shared" si="300"/>
        <v>27446.469541097347</v>
      </c>
      <c r="BH603" s="34">
        <f>IF($B603="P",VLOOKUP($E603,'[2]Costeo-JUL26'!$B$9:$CQ$307,BH$1,0),0)</f>
        <v>910319</v>
      </c>
      <c r="BI603" s="16">
        <f>IF($B603="P",VLOOKUP($E603,'[2]Costeo-JUL26'!$B$9:$CQ$307,BI$1,0),0)*$G603</f>
        <v>22.649558035714282</v>
      </c>
      <c r="BJ603" s="36">
        <f>IF($B603="P",VLOOKUP($E603,'[2]Costeo-JUL26'!$B$9:$CQ$307,BJ$1,0),0)*$G603</f>
        <v>59217.269484375</v>
      </c>
      <c r="BK603" s="35">
        <f>IF(BH603=910319,0,IF($B603="P",VLOOKUP($E603,'[2]Costeo-JUL26'!$B$9:$CQ$307,BK$1,0),0))</f>
        <v>0</v>
      </c>
      <c r="BL603" s="36">
        <f t="shared" si="301"/>
        <v>0</v>
      </c>
      <c r="BM603" s="36">
        <f t="shared" si="302"/>
        <v>59217.269484375</v>
      </c>
      <c r="BN603" s="34">
        <f>IF($B603="P",VLOOKUP($E603,'[2]Costeo-JUL26'!$B$9:$CQ$307,BN$1,0),0)</f>
        <v>0</v>
      </c>
      <c r="BO603" s="16">
        <f>IF($B603="P",VLOOKUP($E603,'[2]Costeo-JUL26'!$B$9:$CQ$307,BO$1,0),0)*$G603</f>
        <v>0</v>
      </c>
      <c r="BP603" s="36">
        <f>IF($B603="P",VLOOKUP($E603,'[2]Costeo-JUL26'!$B$9:$CQ$307,BP$1,0),0)*$G603</f>
        <v>0</v>
      </c>
      <c r="BQ603" s="35">
        <f>IF($B603="P",VLOOKUP($E603,'[2]Costeo-JUL26'!$B$9:$CQ$307,BQ$1,0),0)</f>
        <v>0</v>
      </c>
      <c r="BR603" s="36">
        <f t="shared" si="303"/>
        <v>0</v>
      </c>
      <c r="BS603" s="36">
        <f t="shared" si="304"/>
        <v>0</v>
      </c>
      <c r="BT603" s="34">
        <f>IF($B603="P",VLOOKUP($E603,'[2]Costeo-JUL26'!$B$9:$CQ$307,BT$1,0),0)</f>
        <v>0</v>
      </c>
      <c r="BU603" s="16">
        <f>IF($B603="P",VLOOKUP($E603,'[2]Costeo-JUL26'!$B$9:$CQ$307,BU$1,0),0)*$G603</f>
        <v>0</v>
      </c>
      <c r="BV603" s="36">
        <f>IF($B603="P",VLOOKUP($E603,'[2]Costeo-JUL26'!$B$9:$CQ$307,BV$1,0),0)*$G603</f>
        <v>0</v>
      </c>
      <c r="BW603" s="35">
        <f>IF($B603="P",VLOOKUP($E603,'[2]Costeo-JUL26'!$B$9:$CQ$307,BW$1,0),0)</f>
        <v>0</v>
      </c>
      <c r="BX603" s="36">
        <f t="shared" si="305"/>
        <v>0</v>
      </c>
      <c r="BY603" s="36">
        <f t="shared" si="306"/>
        <v>0</v>
      </c>
      <c r="BZ603" s="34">
        <f>IF($B603="P",VLOOKUP($E603,'[2]Costeo-JUL26'!$B$9:$CQ$307,BZ$1,0),0)</f>
        <v>0</v>
      </c>
      <c r="CA603" s="16">
        <f>IF($B603="P",VLOOKUP($E603,'[2]Costeo-JUL26'!$B$9:$CQ$307,CA$1,0),0)*$G603</f>
        <v>0</v>
      </c>
      <c r="CB603" s="36">
        <f>IF($B603="P",VLOOKUP($E603,'[2]Costeo-JUL26'!$B$9:$CQ$307,CB$1,0),0)*$G603</f>
        <v>0</v>
      </c>
      <c r="CC603" s="35">
        <f>IF($B603="P",VLOOKUP($E603,'[2]Costeo-JUL26'!$B$9:$CQ$307,CC$1,0),0)</f>
        <v>0</v>
      </c>
      <c r="CD603" s="36">
        <f t="shared" si="307"/>
        <v>0</v>
      </c>
      <c r="CE603" s="36">
        <f t="shared" si="308"/>
        <v>0</v>
      </c>
      <c r="CF603" s="37">
        <f t="shared" si="280"/>
        <v>7900229.0703291837</v>
      </c>
      <c r="CG603" s="36">
        <f>IF($B603="r",VLOOKUP($E603,'[2]Costeo-JUL26'!$B$9:$CQ$307,CG$1,0),0)*$G603</f>
        <v>0</v>
      </c>
      <c r="CH603" s="35">
        <f>VLOOKUP($E603,'[2]TEORICOS (05.26)'!$A$8:$T$251,CH$1,0)</f>
        <v>0</v>
      </c>
      <c r="CI603" s="36">
        <f t="shared" si="309"/>
        <v>0</v>
      </c>
      <c r="CJ603" s="37">
        <f t="shared" si="310"/>
        <v>0</v>
      </c>
      <c r="CM603" s="16">
        <f>SUMIFS('[1]Ajuste Inventario'!$I:$I,'[1]Ajuste Inventario'!$B:$B,E603,'[1]Ajuste Inventario'!$S:$S,D603)*-1</f>
        <v>79.673000000000002</v>
      </c>
      <c r="CN603" s="36">
        <f t="shared" si="281"/>
        <v>372189.70729699498</v>
      </c>
      <c r="CP603" t="str">
        <f t="shared" si="282"/>
        <v>1436Org.Vtas M.del Plata</v>
      </c>
      <c r="CQ603" s="10">
        <f t="shared" si="283"/>
        <v>4671.4659583170578</v>
      </c>
    </row>
    <row r="604" spans="1:95" x14ac:dyDescent="0.25">
      <c r="A604" s="30">
        <v>46204</v>
      </c>
      <c r="B604" s="31" t="str">
        <f>VLOOKUP($E604,'[2]TEORICOS (05.26)'!$A$8:$T$251,B$1,0)</f>
        <v>P</v>
      </c>
      <c r="C604" s="32" t="str">
        <f>VLOOKUP($E604,'[2]TEORICOS (05.26)'!$A$8:$T$251,C$1,0)</f>
        <v>Schweppes</v>
      </c>
      <c r="D604" t="s">
        <v>227</v>
      </c>
      <c r="E604">
        <v>1459</v>
      </c>
      <c r="F604" t="s">
        <v>113</v>
      </c>
      <c r="G604" s="16">
        <v>1057.8330000000001</v>
      </c>
      <c r="H604" s="16">
        <v>2515.5268739999933</v>
      </c>
      <c r="I604" s="33">
        <v>20523703.440000061</v>
      </c>
      <c r="J604" s="33">
        <v>20270503.890000045</v>
      </c>
      <c r="K604" s="34">
        <f>IF($B604="P",VLOOKUP($E604,'[2]Costeo-JUL26'!$B$9:$CQ$307,K$1,0),0)</f>
        <v>905752</v>
      </c>
      <c r="L604" s="35">
        <f>VLOOKUP($E604,'[2]TEORICOS (05.26)'!$A$8:$T$251,L$1,0)</f>
        <v>0.2</v>
      </c>
      <c r="M604" s="36">
        <f t="shared" si="284"/>
        <v>4054100.7780000092</v>
      </c>
      <c r="N604" s="35">
        <f>IF($B604="P",VLOOKUP($E604,'[2]Costeo-JUL26'!$B$9:$CQ$307,N$1,0),0)</f>
        <v>2.5000000000000001E-2</v>
      </c>
      <c r="O604" s="36">
        <f t="shared" si="285"/>
        <v>101352.51945000024</v>
      </c>
      <c r="P604" s="36">
        <f>IF($B604="P",VLOOKUP($E604,'[2]Costeo-JUL26'!$B$9:$CQ$307,P$1,0),0)*H604</f>
        <v>0</v>
      </c>
      <c r="Q604" s="36">
        <f t="shared" si="286"/>
        <v>4155453.2974500093</v>
      </c>
      <c r="R604" s="34">
        <f>IF($B604="P",VLOOKUP($E604,'[2]Costeo-JUL26'!$B$9:$CQ$307,R$1,0),0)</f>
        <v>902332</v>
      </c>
      <c r="S604" s="16">
        <f>IF($B604="P",VLOOKUP($E604,'[2]Costeo-JUL26'!$B$9:$CQ$307,S$1,0),0)*$G604</f>
        <v>1737.2526900750004</v>
      </c>
      <c r="T604" s="36">
        <f>IF($B604="P",VLOOKUP($E604,'[2]Costeo-JUL26'!$B$9:$CQ$307,T$1,0),0)*$G604</f>
        <v>1211827.3798161168</v>
      </c>
      <c r="U604" s="35">
        <f>IF($B604="P",VLOOKUP($E604,'[2]Costeo-JUL26'!$B$9:$CQ$307,U$1,0),0)</f>
        <v>1.4999999999999999E-2</v>
      </c>
      <c r="V604" s="36">
        <f t="shared" si="287"/>
        <v>18177.41069724175</v>
      </c>
      <c r="W604" s="36">
        <f t="shared" si="288"/>
        <v>1230004.7905133585</v>
      </c>
      <c r="X604" s="34">
        <f>IF($B604="P",VLOOKUP($E604,'[2]Costeo-JUL26'!$B$9:$CQ$307,X$1,0),0)</f>
        <v>902338</v>
      </c>
      <c r="Y604" s="16">
        <f>IF($B604="P",VLOOKUP($E604,'[2]Costeo-JUL26'!$B$9:$CQ$307,Y$1,0),0)*$G604</f>
        <v>124.41385479600001</v>
      </c>
      <c r="Z604" s="36">
        <f>IF($B604="P",VLOOKUP($E604,'[2]Costeo-JUL26'!$B$9:$CQ$307,Z$1,0),0)*$G604</f>
        <v>35176.773305021045</v>
      </c>
      <c r="AA604" s="35">
        <f>IF($B604="P",VLOOKUP($E604,'[2]Costeo-JUL26'!$B$9:$CQ$307,AA$1,0),0)</f>
        <v>0.45</v>
      </c>
      <c r="AB604" s="36">
        <f t="shared" si="289"/>
        <v>15829.54798725947</v>
      </c>
      <c r="AC604" s="36">
        <f t="shared" si="290"/>
        <v>51006.321292280511</v>
      </c>
      <c r="AD604" s="34">
        <f>IF($B604="P",VLOOKUP($E604,'[2]Costeo-JUL26'!$B$9:$CQ$307,AD$1,0),0)</f>
        <v>902256</v>
      </c>
      <c r="AE604" s="16">
        <f>IF($B604="P",VLOOKUP($E604,'[2]Costeo-JUL26'!$B$9:$CQ$307,AE$1,0),0)*$G604</f>
        <v>6346.9980000000005</v>
      </c>
      <c r="AF604" s="36">
        <f>IF($B604="P",VLOOKUP($E604,'[2]Costeo-JUL26'!$B$9:$CQ$307,AF$1,0),0)*$G604</f>
        <v>95003.135463600018</v>
      </c>
      <c r="AG604" s="35">
        <f>IF($B604="P",VLOOKUP($E604,'[2]Costeo-JUL26'!$B$9:$CQ$307,AG$1,0),0)</f>
        <v>6.0000000000000001E-3</v>
      </c>
      <c r="AH604" s="36">
        <f t="shared" si="291"/>
        <v>570.0188127816001</v>
      </c>
      <c r="AI604" s="36">
        <f t="shared" si="292"/>
        <v>95573.154276381625</v>
      </c>
      <c r="AJ604" s="34">
        <f>IF($B604="P",VLOOKUP($E604,'[2]Costeo-JUL26'!$B$9:$CQ$307,AJ$1,0),0)</f>
        <v>923740</v>
      </c>
      <c r="AK604" s="16">
        <f>IF($B604="P",VLOOKUP($E604,'[2]Costeo-JUL26'!$B$9:$CQ$307,AK$1,0),0)*$G604</f>
        <v>6346.9980000000005</v>
      </c>
      <c r="AL604" s="36">
        <f>IF($B604="P",VLOOKUP($E604,'[2]Costeo-JUL26'!$B$9:$CQ$307,AL$1,0),0)*$G604</f>
        <v>95003.135463600018</v>
      </c>
      <c r="AM604" s="35">
        <f>IF($B604="P",VLOOKUP($E604,'[2]Costeo-JUL26'!$B$9:$CQ$307,AM$1,0),0)</f>
        <v>1.7999999999999999E-2</v>
      </c>
      <c r="AN604" s="36">
        <f t="shared" si="293"/>
        <v>1710.0564383448002</v>
      </c>
      <c r="AO604" s="36">
        <f t="shared" si="294"/>
        <v>96713.191901944825</v>
      </c>
      <c r="AP604" s="34">
        <f>IF($B604="P",VLOOKUP($E604,'[2]Costeo-JUL26'!$B$9:$CQ$307,AP$1,0),0)</f>
        <v>916882</v>
      </c>
      <c r="AQ604" s="16">
        <f>IF($B604="P",VLOOKUP($E604,'[2]Costeo-JUL26'!$B$9:$CQ$307,AQ$1,0),0)*$G604</f>
        <v>6346.9980000000005</v>
      </c>
      <c r="AR604" s="36">
        <f>IF($B604="P",VLOOKUP($E604,'[2]Costeo-JUL26'!$B$9:$CQ$307,AR$1,0),0)*$G604</f>
        <v>1035552.0745790264</v>
      </c>
      <c r="AS604" s="35">
        <f>IF($B604="P",VLOOKUP($E604,'[2]Costeo-JUL26'!$B$9:$CQ$307,AS$1,0),0)</f>
        <v>0.02</v>
      </c>
      <c r="AT604" s="36">
        <f t="shared" si="295"/>
        <v>20711.04149158053</v>
      </c>
      <c r="AU604" s="36">
        <f t="shared" si="296"/>
        <v>1056263.116070607</v>
      </c>
      <c r="AV604" s="34">
        <f>IF($B604="P",VLOOKUP($E604,'[2]Costeo-JUL26'!$B$9:$CQ$307,AV$1,0),0)</f>
        <v>932442</v>
      </c>
      <c r="AW604" s="16">
        <f>IF($B604="P",VLOOKUP($E604,'[2]Costeo-JUL26'!$B$9:$CQ$307,AW$1,0),0)*$G604</f>
        <v>29.301974100000002</v>
      </c>
      <c r="AX604" s="36">
        <f>IF($B604="P",VLOOKUP($E604,'[2]Costeo-JUL26'!$B$9:$CQ$307,AX$1,0),0)*$G604</f>
        <v>108161.62444726066</v>
      </c>
      <c r="AY604" s="35">
        <f>IF($B604="P",VLOOKUP($E604,'[2]Costeo-JUL26'!$B$9:$CQ$307,AY$1,0),0)</f>
        <v>0.03</v>
      </c>
      <c r="AZ604" s="36">
        <f t="shared" si="297"/>
        <v>3244.8487334178199</v>
      </c>
      <c r="BA604" s="36">
        <f t="shared" si="298"/>
        <v>111406.47318067848</v>
      </c>
      <c r="BB604" s="34">
        <f>IF($B604="P",VLOOKUP($E604,'[2]Costeo-JUL26'!$B$9:$CQ$307,BB$1,0),0)</f>
        <v>902311</v>
      </c>
      <c r="BC604" s="16">
        <f>IF($B604="P",VLOOKUP($E604,'[2]Costeo-JUL26'!$B$9:$CQ$307,BC$1,0),0)*$G604</f>
        <v>4.6280193750000009</v>
      </c>
      <c r="BD604" s="36">
        <f>IF($B604="P",VLOOKUP($E604,'[2]Costeo-JUL26'!$B$9:$CQ$307,BD$1,0),0)*$G604</f>
        <v>18149.449041871881</v>
      </c>
      <c r="BE604" s="35">
        <f>IF($B604="P",VLOOKUP($E604,'[2]Costeo-JUL26'!$B$9:$CQ$307,BE$1,0),0)</f>
        <v>0.03</v>
      </c>
      <c r="BF604" s="36">
        <f t="shared" si="299"/>
        <v>544.48347125615646</v>
      </c>
      <c r="BG604" s="36">
        <f t="shared" si="300"/>
        <v>18693.932513128038</v>
      </c>
      <c r="BH604" s="34">
        <f>IF($B604="P",VLOOKUP($E604,'[2]Costeo-JUL26'!$B$9:$CQ$307,BH$1,0),0)</f>
        <v>933089</v>
      </c>
      <c r="BI604" s="16">
        <f>IF($B604="P",VLOOKUP($E604,'[2]Costeo-JUL26'!$B$9:$CQ$307,BI$1,0),0)*$G604</f>
        <v>39.668737499999999</v>
      </c>
      <c r="BJ604" s="36">
        <f>IF($B604="P",VLOOKUP($E604,'[2]Costeo-JUL26'!$B$9:$CQ$307,BJ$1,0),0)*$G604</f>
        <v>29540.219653701224</v>
      </c>
      <c r="BK604" s="35">
        <f>IF(BH604=910319,0,IF($B604="P",VLOOKUP($E604,'[2]Costeo-JUL26'!$B$9:$CQ$307,BK$1,0),0))</f>
        <v>0.02</v>
      </c>
      <c r="BL604" s="36">
        <f t="shared" si="301"/>
        <v>590.80439307402446</v>
      </c>
      <c r="BM604" s="36">
        <f t="shared" si="302"/>
        <v>30131.024046775248</v>
      </c>
      <c r="BN604" s="34">
        <f>IF($B604="P",VLOOKUP($E604,'[2]Costeo-JUL26'!$B$9:$CQ$307,BN$1,0),0)</f>
        <v>0</v>
      </c>
      <c r="BO604" s="16">
        <f>IF($B604="P",VLOOKUP($E604,'[2]Costeo-JUL26'!$B$9:$CQ$307,BO$1,0),0)*$G604</f>
        <v>0</v>
      </c>
      <c r="BP604" s="36">
        <f>IF($B604="P",VLOOKUP($E604,'[2]Costeo-JUL26'!$B$9:$CQ$307,BP$1,0),0)*$G604</f>
        <v>0</v>
      </c>
      <c r="BQ604" s="35">
        <f>IF($B604="P",VLOOKUP($E604,'[2]Costeo-JUL26'!$B$9:$CQ$307,BQ$1,0),0)</f>
        <v>0</v>
      </c>
      <c r="BR604" s="36">
        <f t="shared" si="303"/>
        <v>0</v>
      </c>
      <c r="BS604" s="36">
        <f t="shared" si="304"/>
        <v>0</v>
      </c>
      <c r="BT604" s="34">
        <f>IF($B604="P",VLOOKUP($E604,'[2]Costeo-JUL26'!$B$9:$CQ$307,BT$1,0),0)</f>
        <v>0</v>
      </c>
      <c r="BU604" s="16">
        <f>IF($B604="P",VLOOKUP($E604,'[2]Costeo-JUL26'!$B$9:$CQ$307,BU$1,0),0)*$G604</f>
        <v>0</v>
      </c>
      <c r="BV604" s="36">
        <f>IF($B604="P",VLOOKUP($E604,'[2]Costeo-JUL26'!$B$9:$CQ$307,BV$1,0),0)*$G604</f>
        <v>0</v>
      </c>
      <c r="BW604" s="35">
        <f>IF($B604="P",VLOOKUP($E604,'[2]Costeo-JUL26'!$B$9:$CQ$307,BW$1,0),0)</f>
        <v>0</v>
      </c>
      <c r="BX604" s="36">
        <f t="shared" si="305"/>
        <v>0</v>
      </c>
      <c r="BY604" s="36">
        <f t="shared" si="306"/>
        <v>0</v>
      </c>
      <c r="BZ604" s="34">
        <f>IF($B604="P",VLOOKUP($E604,'[2]Costeo-JUL26'!$B$9:$CQ$307,BZ$1,0),0)</f>
        <v>0</v>
      </c>
      <c r="CA604" s="16">
        <f>IF($B604="P",VLOOKUP($E604,'[2]Costeo-JUL26'!$B$9:$CQ$307,CA$1,0),0)*$G604</f>
        <v>0</v>
      </c>
      <c r="CB604" s="36">
        <f>IF($B604="P",VLOOKUP($E604,'[2]Costeo-JUL26'!$B$9:$CQ$307,CB$1,0),0)*$G604</f>
        <v>0</v>
      </c>
      <c r="CC604" s="35">
        <f>IF($B604="P",VLOOKUP($E604,'[2]Costeo-JUL26'!$B$9:$CQ$307,CC$1,0),0)</f>
        <v>0</v>
      </c>
      <c r="CD604" s="36">
        <f t="shared" si="307"/>
        <v>0</v>
      </c>
      <c r="CE604" s="36">
        <f t="shared" si="308"/>
        <v>0</v>
      </c>
      <c r="CF604" s="37">
        <f t="shared" si="280"/>
        <v>6845245.3012451623</v>
      </c>
      <c r="CG604" s="36">
        <f>IF($B604="r",VLOOKUP($E604,'[2]Costeo-JUL26'!$B$9:$CQ$307,CG$1,0),0)*$G604</f>
        <v>0</v>
      </c>
      <c r="CH604" s="35">
        <f>VLOOKUP($E604,'[2]TEORICOS (05.26)'!$A$8:$T$251,CH$1,0)</f>
        <v>0</v>
      </c>
      <c r="CI604" s="36">
        <f t="shared" si="309"/>
        <v>0</v>
      </c>
      <c r="CJ604" s="37">
        <f t="shared" si="310"/>
        <v>0</v>
      </c>
      <c r="CM604" s="16">
        <f>SUMIFS('[1]Ajuste Inventario'!$I:$I,'[1]Ajuste Inventario'!$B:$B,E604,'[1]Ajuste Inventario'!$S:$S,D604)*-1</f>
        <v>47.664999999999992</v>
      </c>
      <c r="CN604" s="36">
        <f t="shared" si="281"/>
        <v>308440.57359134249</v>
      </c>
      <c r="CP604" t="str">
        <f t="shared" si="282"/>
        <v>1459Org.Vtas M.del Plata</v>
      </c>
      <c r="CQ604" s="10">
        <f t="shared" si="283"/>
        <v>6471.0075231583451</v>
      </c>
    </row>
    <row r="605" spans="1:95" x14ac:dyDescent="0.25">
      <c r="A605" s="30">
        <v>46204</v>
      </c>
      <c r="B605" s="31" t="str">
        <f>VLOOKUP($E605,'[2]TEORICOS (05.26)'!$A$8:$T$251,B$1,0)</f>
        <v>P</v>
      </c>
      <c r="C605" s="32" t="str">
        <f>VLOOKUP($E605,'[2]TEORICOS (05.26)'!$A$8:$T$251,C$1,0)</f>
        <v>Benedictino</v>
      </c>
      <c r="D605" t="s">
        <v>227</v>
      </c>
      <c r="E605">
        <v>1620</v>
      </c>
      <c r="F605" t="s">
        <v>114</v>
      </c>
      <c r="G605" s="16">
        <v>673.08400000000006</v>
      </c>
      <c r="H605" s="16">
        <v>711.44978800000115</v>
      </c>
      <c r="I605" s="33">
        <v>6078441.3900000136</v>
      </c>
      <c r="J605" s="33">
        <v>5541830.9200000139</v>
      </c>
      <c r="K605" s="34">
        <f>IF($B605="P",VLOOKUP($E605,'[2]Costeo-JUL26'!$B$9:$CQ$307,K$1,0),0)</f>
        <v>939154</v>
      </c>
      <c r="L605" s="35">
        <f>VLOOKUP($E605,'[2]TEORICOS (05.26)'!$A$8:$T$251,L$1,0)</f>
        <v>2.5000000000000001E-2</v>
      </c>
      <c r="M605" s="36">
        <f t="shared" si="284"/>
        <v>138545.77300000036</v>
      </c>
      <c r="N605" s="35">
        <f>IF($B605="P",VLOOKUP($E605,'[2]Costeo-JUL26'!$B$9:$CQ$307,N$1,0),0)</f>
        <v>0.02</v>
      </c>
      <c r="O605" s="36">
        <f t="shared" si="285"/>
        <v>2770.9154600000074</v>
      </c>
      <c r="P605" s="36">
        <f>IF($B605="P",VLOOKUP($E605,'[2]Costeo-JUL26'!$B$9:$CQ$307,P$1,0),0)*H605</f>
        <v>0</v>
      </c>
      <c r="Q605" s="36">
        <f t="shared" si="286"/>
        <v>141316.68846000038</v>
      </c>
      <c r="R605" s="34">
        <f>IF($B605="P",VLOOKUP($E605,'[2]Costeo-JUL26'!$B$9:$CQ$307,R$1,0),0)</f>
        <v>0</v>
      </c>
      <c r="S605" s="16">
        <f>IF($B605="P",VLOOKUP($E605,'[2]Costeo-JUL26'!$B$9:$CQ$307,S$1,0),0)*$G605</f>
        <v>0</v>
      </c>
      <c r="T605" s="36">
        <f>IF($B605="P",VLOOKUP($E605,'[2]Costeo-JUL26'!$B$9:$CQ$307,T$1,0),0)*$G605</f>
        <v>0</v>
      </c>
      <c r="U605" s="35">
        <f>IF($B605="P",VLOOKUP($E605,'[2]Costeo-JUL26'!$B$9:$CQ$307,U$1,0),0)</f>
        <v>0</v>
      </c>
      <c r="V605" s="36">
        <f t="shared" si="287"/>
        <v>0</v>
      </c>
      <c r="W605" s="36">
        <f t="shared" si="288"/>
        <v>0</v>
      </c>
      <c r="X605" s="34">
        <f>IF($B605="P",VLOOKUP($E605,'[2]Costeo-JUL26'!$B$9:$CQ$307,X$1,0),0)</f>
        <v>902338</v>
      </c>
      <c r="Y605" s="16">
        <f>IF($B605="P",VLOOKUP($E605,'[2]Costeo-JUL26'!$B$9:$CQ$307,Y$1,0),0)*$G605</f>
        <v>26.387585136000006</v>
      </c>
      <c r="Z605" s="36">
        <f>IF($B605="P",VLOOKUP($E605,'[2]Costeo-JUL26'!$B$9:$CQ$307,Z$1,0),0)*$G605</f>
        <v>7460.8258213526415</v>
      </c>
      <c r="AA605" s="35">
        <f>IF($B605="P",VLOOKUP($E605,'[2]Costeo-JUL26'!$B$9:$CQ$307,AA$1,0),0)</f>
        <v>0.45</v>
      </c>
      <c r="AB605" s="36">
        <f t="shared" si="289"/>
        <v>3357.3716196086889</v>
      </c>
      <c r="AC605" s="36">
        <f t="shared" si="290"/>
        <v>10818.19744096133</v>
      </c>
      <c r="AD605" s="34">
        <f>IF($B605="P",VLOOKUP($E605,'[2]Costeo-JUL26'!$B$9:$CQ$307,AD$1,0),0)</f>
        <v>931150</v>
      </c>
      <c r="AE605" s="16">
        <f>IF($B605="P",VLOOKUP($E605,'[2]Costeo-JUL26'!$B$9:$CQ$307,AE$1,0),0)*$G605</f>
        <v>8077.0080000000007</v>
      </c>
      <c r="AF605" s="36">
        <f>IF($B605="P",VLOOKUP($E605,'[2]Costeo-JUL26'!$B$9:$CQ$307,AF$1,0),0)*$G605</f>
        <v>120898.27114560001</v>
      </c>
      <c r="AG605" s="35">
        <f>IF($B605="P",VLOOKUP($E605,'[2]Costeo-JUL26'!$B$9:$CQ$307,AG$1,0),0)</f>
        <v>6.0000000000000001E-3</v>
      </c>
      <c r="AH605" s="36">
        <f t="shared" si="291"/>
        <v>725.38962687360004</v>
      </c>
      <c r="AI605" s="36">
        <f t="shared" si="292"/>
        <v>121623.66077247361</v>
      </c>
      <c r="AJ605" s="34">
        <f>IF($B605="P",VLOOKUP($E605,'[2]Costeo-JUL26'!$B$9:$CQ$307,AJ$1,0),0)</f>
        <v>936448</v>
      </c>
      <c r="AK605" s="16">
        <f>IF($B605="P",VLOOKUP($E605,'[2]Costeo-JUL26'!$B$9:$CQ$307,AK$1,0),0)*$G605</f>
        <v>8077.0080000000007</v>
      </c>
      <c r="AL605" s="36">
        <f>IF($B605="P",VLOOKUP($E605,'[2]Costeo-JUL26'!$B$9:$CQ$307,AL$1,0),0)*$G605</f>
        <v>46324.387062720001</v>
      </c>
      <c r="AM605" s="35">
        <f>IF($B605="P",VLOOKUP($E605,'[2]Costeo-JUL26'!$B$9:$CQ$307,AM$1,0),0)</f>
        <v>1.7999999999999999E-2</v>
      </c>
      <c r="AN605" s="36">
        <f t="shared" si="293"/>
        <v>833.83896712896001</v>
      </c>
      <c r="AO605" s="36">
        <f t="shared" si="294"/>
        <v>47158.226029848964</v>
      </c>
      <c r="AP605" s="34">
        <f>IF($B605="P",VLOOKUP($E605,'[2]Costeo-JUL26'!$B$9:$CQ$307,AP$1,0),0)</f>
        <v>939863</v>
      </c>
      <c r="AQ605" s="16">
        <f>IF($B605="P",VLOOKUP($E605,'[2]Costeo-JUL26'!$B$9:$CQ$307,AQ$1,0),0)*$G605</f>
        <v>8077.0080000000007</v>
      </c>
      <c r="AR605" s="36">
        <f>IF($B605="P",VLOOKUP($E605,'[2]Costeo-JUL26'!$B$9:$CQ$307,AR$1,0),0)*$G605</f>
        <v>531353.88674783998</v>
      </c>
      <c r="AS605" s="35">
        <f>IF($B605="P",VLOOKUP($E605,'[2]Costeo-JUL26'!$B$9:$CQ$307,AS$1,0),0)</f>
        <v>0.02</v>
      </c>
      <c r="AT605" s="36">
        <f t="shared" si="295"/>
        <v>10627.0777349568</v>
      </c>
      <c r="AU605" s="36">
        <f t="shared" si="296"/>
        <v>541980.96448279673</v>
      </c>
      <c r="AV605" s="34">
        <f>IF($B605="P",VLOOKUP($E605,'[2]Costeo-JUL26'!$B$9:$CQ$307,AV$1,0),0)</f>
        <v>932317</v>
      </c>
      <c r="AW605" s="16">
        <f>IF($B605="P",VLOOKUP($E605,'[2]Costeo-JUL26'!$B$9:$CQ$307,AW$1,0),0)*$G605</f>
        <v>12.250128800000002</v>
      </c>
      <c r="AX605" s="36">
        <f>IF($B605="P",VLOOKUP($E605,'[2]Costeo-JUL26'!$B$9:$CQ$307,AX$1,0),0)*$G605</f>
        <v>52648.603556640002</v>
      </c>
      <c r="AY605" s="35">
        <f>IF($B605="P",VLOOKUP($E605,'[2]Costeo-JUL26'!$B$9:$CQ$307,AY$1,0),0)</f>
        <v>0.03</v>
      </c>
      <c r="AZ605" s="36">
        <f t="shared" si="297"/>
        <v>1579.4581066992</v>
      </c>
      <c r="BA605" s="36">
        <f t="shared" si="298"/>
        <v>54228.061663339206</v>
      </c>
      <c r="BB605" s="34">
        <f>IF($B605="P",VLOOKUP($E605,'[2]Costeo-JUL26'!$B$9:$CQ$307,BB$1,0),0)</f>
        <v>902311</v>
      </c>
      <c r="BC605" s="16">
        <f>IF($B605="P",VLOOKUP($E605,'[2]Costeo-JUL26'!$B$9:$CQ$307,BC$1,0),0)*$G605</f>
        <v>1.869677777777778</v>
      </c>
      <c r="BD605" s="36">
        <f>IF($B605="P",VLOOKUP($E605,'[2]Costeo-JUL26'!$B$9:$CQ$307,BD$1,0),0)*$G605</f>
        <v>7332.2125088333351</v>
      </c>
      <c r="BE605" s="35">
        <f>IF($B605="P",VLOOKUP($E605,'[2]Costeo-JUL26'!$B$9:$CQ$307,BE$1,0),0)</f>
        <v>0.03</v>
      </c>
      <c r="BF605" s="36">
        <f t="shared" si="299"/>
        <v>219.96637526500004</v>
      </c>
      <c r="BG605" s="36">
        <f t="shared" si="300"/>
        <v>7552.1788840983354</v>
      </c>
      <c r="BH605" s="34">
        <f>IF($B605="P",VLOOKUP($E605,'[2]Costeo-JUL26'!$B$9:$CQ$307,BH$1,0),0)</f>
        <v>933089</v>
      </c>
      <c r="BI605" s="16">
        <f>IF($B605="P",VLOOKUP($E605,'[2]Costeo-JUL26'!$B$9:$CQ$307,BI$1,0),0)*$G605</f>
        <v>23.370972222222225</v>
      </c>
      <c r="BJ605" s="36">
        <f>IF($B605="P",VLOOKUP($E605,'[2]Costeo-JUL26'!$B$9:$CQ$307,BJ$1,0),0)*$G605</f>
        <v>17403.721330052267</v>
      </c>
      <c r="BK605" s="35">
        <f>IF(BH605=910319,0,IF($B605="P",VLOOKUP($E605,'[2]Costeo-JUL26'!$B$9:$CQ$307,BK$1,0),0))</f>
        <v>0.02</v>
      </c>
      <c r="BL605" s="36">
        <f t="shared" si="301"/>
        <v>348.07442660104533</v>
      </c>
      <c r="BM605" s="36">
        <f t="shared" si="302"/>
        <v>17751.795756653311</v>
      </c>
      <c r="BN605" s="34">
        <f>IF($B605="P",VLOOKUP($E605,'[2]Costeo-JUL26'!$B$9:$CQ$307,BN$1,0),0)</f>
        <v>0</v>
      </c>
      <c r="BO605" s="16">
        <f>IF($B605="P",VLOOKUP($E605,'[2]Costeo-JUL26'!$B$9:$CQ$307,BO$1,0),0)*$G605</f>
        <v>0</v>
      </c>
      <c r="BP605" s="36">
        <f>IF($B605="P",VLOOKUP($E605,'[2]Costeo-JUL26'!$B$9:$CQ$307,BP$1,0),0)*$G605</f>
        <v>0</v>
      </c>
      <c r="BQ605" s="35">
        <f>IF($B605="P",VLOOKUP($E605,'[2]Costeo-JUL26'!$B$9:$CQ$307,BQ$1,0),0)</f>
        <v>0</v>
      </c>
      <c r="BR605" s="36">
        <f t="shared" si="303"/>
        <v>0</v>
      </c>
      <c r="BS605" s="36">
        <f t="shared" si="304"/>
        <v>0</v>
      </c>
      <c r="BT605" s="34">
        <f>IF($B605="P",VLOOKUP($E605,'[2]Costeo-JUL26'!$B$9:$CQ$307,BT$1,0),0)</f>
        <v>0</v>
      </c>
      <c r="BU605" s="16">
        <f>IF($B605="P",VLOOKUP($E605,'[2]Costeo-JUL26'!$B$9:$CQ$307,BU$1,0),0)*$G605</f>
        <v>0</v>
      </c>
      <c r="BV605" s="36">
        <f>IF($B605="P",VLOOKUP($E605,'[2]Costeo-JUL26'!$B$9:$CQ$307,BV$1,0),0)*$G605</f>
        <v>0</v>
      </c>
      <c r="BW605" s="35">
        <f>IF($B605="P",VLOOKUP($E605,'[2]Costeo-JUL26'!$B$9:$CQ$307,BW$1,0),0)</f>
        <v>0</v>
      </c>
      <c r="BX605" s="36">
        <f t="shared" si="305"/>
        <v>0</v>
      </c>
      <c r="BY605" s="36">
        <f t="shared" si="306"/>
        <v>0</v>
      </c>
      <c r="BZ605" s="34">
        <f>IF($B605="P",VLOOKUP($E605,'[2]Costeo-JUL26'!$B$9:$CQ$307,BZ$1,0),0)</f>
        <v>0</v>
      </c>
      <c r="CA605" s="16">
        <f>IF($B605="P",VLOOKUP($E605,'[2]Costeo-JUL26'!$B$9:$CQ$307,CA$1,0),0)*$G605</f>
        <v>0</v>
      </c>
      <c r="CB605" s="36">
        <f>IF($B605="P",VLOOKUP($E605,'[2]Costeo-JUL26'!$B$9:$CQ$307,CB$1,0),0)*$G605</f>
        <v>0</v>
      </c>
      <c r="CC605" s="35">
        <f>IF($B605="P",VLOOKUP($E605,'[2]Costeo-JUL26'!$B$9:$CQ$307,CC$1,0),0)</f>
        <v>0</v>
      </c>
      <c r="CD605" s="36">
        <f t="shared" si="307"/>
        <v>0</v>
      </c>
      <c r="CE605" s="36">
        <f t="shared" si="308"/>
        <v>0</v>
      </c>
      <c r="CF605" s="37">
        <f t="shared" si="280"/>
        <v>942429.77349017176</v>
      </c>
      <c r="CG605" s="36">
        <f>IF($B605="r",VLOOKUP($E605,'[2]Costeo-JUL26'!$B$9:$CQ$307,CG$1,0),0)*$G605</f>
        <v>0</v>
      </c>
      <c r="CH605" s="35">
        <f>VLOOKUP($E605,'[2]TEORICOS (05.26)'!$A$8:$T$251,CH$1,0)</f>
        <v>0</v>
      </c>
      <c r="CI605" s="36">
        <f t="shared" si="309"/>
        <v>0</v>
      </c>
      <c r="CJ605" s="37">
        <f t="shared" si="310"/>
        <v>0</v>
      </c>
      <c r="CM605" s="16">
        <f>SUMIFS('[1]Ajuste Inventario'!$I:$I,'[1]Ajuste Inventario'!$B:$B,E605,'[1]Ajuste Inventario'!$S:$S,D605)*-1</f>
        <v>64.412999999999982</v>
      </c>
      <c r="CN605" s="36">
        <f t="shared" si="281"/>
        <v>90188.934813221538</v>
      </c>
      <c r="CP605" t="str">
        <f t="shared" si="282"/>
        <v>1620Org.Vtas M.del Plata</v>
      </c>
      <c r="CQ605" s="10">
        <f t="shared" si="283"/>
        <v>1400.1666560045576</v>
      </c>
    </row>
    <row r="606" spans="1:95" x14ac:dyDescent="0.25">
      <c r="A606" s="30">
        <v>46204</v>
      </c>
      <c r="B606" s="31" t="str">
        <f>VLOOKUP($E606,'[2]TEORICOS (05.26)'!$A$8:$T$251,B$1,0)</f>
        <v>P</v>
      </c>
      <c r="C606" s="32" t="str">
        <f>VLOOKUP($E606,'[2]TEORICOS (05.26)'!$A$8:$T$251,C$1,0)</f>
        <v>Benedictino</v>
      </c>
      <c r="D606" t="s">
        <v>227</v>
      </c>
      <c r="E606">
        <v>1640</v>
      </c>
      <c r="F606" t="s">
        <v>115</v>
      </c>
      <c r="G606" s="16">
        <v>184.99799999999999</v>
      </c>
      <c r="H606" s="16">
        <v>293.22182999999995</v>
      </c>
      <c r="I606" s="33">
        <v>1393492.439999999</v>
      </c>
      <c r="J606" s="33">
        <v>1328040.6599999995</v>
      </c>
      <c r="K606" s="34">
        <f>IF($B606="P",VLOOKUP($E606,'[2]Costeo-JUL26'!$B$9:$CQ$307,K$1,0),0)</f>
        <v>939154</v>
      </c>
      <c r="L606" s="35">
        <f>VLOOKUP($E606,'[2]TEORICOS (05.26)'!$A$8:$T$251,L$1,0)</f>
        <v>2.5000000000000001E-2</v>
      </c>
      <c r="M606" s="36">
        <f t="shared" si="284"/>
        <v>33201.016499999991</v>
      </c>
      <c r="N606" s="35">
        <f>IF($B606="P",VLOOKUP($E606,'[2]Costeo-JUL26'!$B$9:$CQ$307,N$1,0),0)</f>
        <v>0.02</v>
      </c>
      <c r="O606" s="36">
        <f t="shared" si="285"/>
        <v>664.02032999999983</v>
      </c>
      <c r="P606" s="36">
        <f>IF($B606="P",VLOOKUP($E606,'[2]Costeo-JUL26'!$B$9:$CQ$307,P$1,0),0)*H606</f>
        <v>0</v>
      </c>
      <c r="Q606" s="36">
        <f t="shared" si="286"/>
        <v>33865.03682999999</v>
      </c>
      <c r="R606" s="34">
        <f>IF($B606="P",VLOOKUP($E606,'[2]Costeo-JUL26'!$B$9:$CQ$307,R$1,0),0)</f>
        <v>0</v>
      </c>
      <c r="S606" s="16">
        <f>IF($B606="P",VLOOKUP($E606,'[2]Costeo-JUL26'!$B$9:$CQ$307,S$1,0),0)*$G606</f>
        <v>0</v>
      </c>
      <c r="T606" s="36">
        <f>IF($B606="P",VLOOKUP($E606,'[2]Costeo-JUL26'!$B$9:$CQ$307,T$1,0),0)*$G606</f>
        <v>0</v>
      </c>
      <c r="U606" s="35">
        <f>IF($B606="P",VLOOKUP($E606,'[2]Costeo-JUL26'!$B$9:$CQ$307,U$1,0),0)</f>
        <v>0</v>
      </c>
      <c r="V606" s="36">
        <f t="shared" si="287"/>
        <v>0</v>
      </c>
      <c r="W606" s="36">
        <f t="shared" si="288"/>
        <v>0</v>
      </c>
      <c r="X606" s="34">
        <f>IF($B606="P",VLOOKUP($E606,'[2]Costeo-JUL26'!$B$9:$CQ$307,X$1,0),0)</f>
        <v>902338</v>
      </c>
      <c r="Y606" s="16">
        <f>IF($B606="P",VLOOKUP($E606,'[2]Costeo-JUL26'!$B$9:$CQ$307,Y$1,0),0)*$G606</f>
        <v>10.878992388</v>
      </c>
      <c r="Z606" s="36">
        <f>IF($B606="P",VLOOKUP($E606,'[2]Costeo-JUL26'!$B$9:$CQ$307,Z$1,0),0)*$G606</f>
        <v>3075.9263077831201</v>
      </c>
      <c r="AA606" s="35">
        <f>IF($B606="P",VLOOKUP($E606,'[2]Costeo-JUL26'!$B$9:$CQ$307,AA$1,0),0)</f>
        <v>0.45</v>
      </c>
      <c r="AB606" s="36">
        <f t="shared" si="289"/>
        <v>1384.1668385024041</v>
      </c>
      <c r="AC606" s="36">
        <f t="shared" si="290"/>
        <v>4460.0931462855242</v>
      </c>
      <c r="AD606" s="34">
        <f>IF($B606="P",VLOOKUP($E606,'[2]Costeo-JUL26'!$B$9:$CQ$307,AD$1,0),0)</f>
        <v>931150</v>
      </c>
      <c r="AE606" s="16">
        <f>IF($B606="P",VLOOKUP($E606,'[2]Costeo-JUL26'!$B$9:$CQ$307,AE$1,0),0)*$G606</f>
        <v>1109.9879999999998</v>
      </c>
      <c r="AF606" s="36">
        <f>IF($B606="P",VLOOKUP($E606,'[2]Costeo-JUL26'!$B$9:$CQ$307,AF$1,0),0)*$G606</f>
        <v>16614.5223816</v>
      </c>
      <c r="AG606" s="35">
        <f>IF($B606="P",VLOOKUP($E606,'[2]Costeo-JUL26'!$B$9:$CQ$307,AG$1,0),0)</f>
        <v>6.0000000000000001E-3</v>
      </c>
      <c r="AH606" s="36">
        <f t="shared" si="291"/>
        <v>99.687134289599996</v>
      </c>
      <c r="AI606" s="36">
        <f t="shared" si="292"/>
        <v>16714.209515889601</v>
      </c>
      <c r="AJ606" s="34">
        <f>IF($B606="P",VLOOKUP($E606,'[2]Costeo-JUL26'!$B$9:$CQ$307,AJ$1,0),0)</f>
        <v>936449</v>
      </c>
      <c r="AK606" s="16">
        <f>IF($B606="P",VLOOKUP($E606,'[2]Costeo-JUL26'!$B$9:$CQ$307,AK$1,0),0)*$G606</f>
        <v>1109.9879999999998</v>
      </c>
      <c r="AL606" s="36">
        <f>IF($B606="P",VLOOKUP($E606,'[2]Costeo-JUL26'!$B$9:$CQ$307,AL$1,0),0)*$G606</f>
        <v>22388.480159760002</v>
      </c>
      <c r="AM606" s="35">
        <f>IF($B606="P",VLOOKUP($E606,'[2]Costeo-JUL26'!$B$9:$CQ$307,AM$1,0),0)</f>
        <v>1.7999999999999999E-2</v>
      </c>
      <c r="AN606" s="36">
        <f t="shared" si="293"/>
        <v>402.99264287568002</v>
      </c>
      <c r="AO606" s="36">
        <f t="shared" si="294"/>
        <v>22791.472802635682</v>
      </c>
      <c r="AP606" s="34">
        <f>IF($B606="P",VLOOKUP($E606,'[2]Costeo-JUL26'!$B$9:$CQ$307,AP$1,0),0)</f>
        <v>939522</v>
      </c>
      <c r="AQ606" s="16">
        <f>IF($B606="P",VLOOKUP($E606,'[2]Costeo-JUL26'!$B$9:$CQ$307,AQ$1,0),0)*$G606</f>
        <v>1109.9879999999998</v>
      </c>
      <c r="AR606" s="36">
        <f>IF($B606="P",VLOOKUP($E606,'[2]Costeo-JUL26'!$B$9:$CQ$307,AR$1,0),0)*$G606</f>
        <v>134854.58426754031</v>
      </c>
      <c r="AS606" s="35">
        <f>IF($B606="P",VLOOKUP($E606,'[2]Costeo-JUL26'!$B$9:$CQ$307,AS$1,0),0)</f>
        <v>0.02</v>
      </c>
      <c r="AT606" s="36">
        <f t="shared" si="295"/>
        <v>2697.0916853508061</v>
      </c>
      <c r="AU606" s="36">
        <f t="shared" si="296"/>
        <v>137551.67595289112</v>
      </c>
      <c r="AV606" s="34">
        <f>IF($B606="P",VLOOKUP($E606,'[2]Costeo-JUL26'!$B$9:$CQ$307,AV$1,0),0)</f>
        <v>932317</v>
      </c>
      <c r="AW606" s="16">
        <f>IF($B606="P",VLOOKUP($E606,'[2]Costeo-JUL26'!$B$9:$CQ$307,AW$1,0),0)*$G606</f>
        <v>4.0699559999999995</v>
      </c>
      <c r="AX606" s="36">
        <f>IF($B606="P",VLOOKUP($E606,'[2]Costeo-JUL26'!$B$9:$CQ$307,AX$1,0),0)*$G606</f>
        <v>17491.856896799996</v>
      </c>
      <c r="AY606" s="35">
        <f>IF($B606="P",VLOOKUP($E606,'[2]Costeo-JUL26'!$B$9:$CQ$307,AY$1,0),0)</f>
        <v>0.03</v>
      </c>
      <c r="AZ606" s="36">
        <f t="shared" si="297"/>
        <v>524.75570690399991</v>
      </c>
      <c r="BA606" s="36">
        <f t="shared" si="298"/>
        <v>18016.612603703998</v>
      </c>
      <c r="BB606" s="34">
        <f>IF($B606="P",VLOOKUP($E606,'[2]Costeo-JUL26'!$B$9:$CQ$307,BB$1,0),0)</f>
        <v>902311</v>
      </c>
      <c r="BC606" s="16">
        <f>IF($B606="P",VLOOKUP($E606,'[2]Costeo-JUL26'!$B$9:$CQ$307,BC$1,0),0)*$G606</f>
        <v>0.77082499999999998</v>
      </c>
      <c r="BD606" s="36">
        <f>IF($B606="P",VLOOKUP($E606,'[2]Costeo-JUL26'!$B$9:$CQ$307,BD$1,0),0)*$G606</f>
        <v>3022.9020071250002</v>
      </c>
      <c r="BE606" s="35">
        <f>IF($B606="P",VLOOKUP($E606,'[2]Costeo-JUL26'!$B$9:$CQ$307,BE$1,0),0)</f>
        <v>0.03</v>
      </c>
      <c r="BF606" s="36">
        <f t="shared" si="299"/>
        <v>90.687060213750001</v>
      </c>
      <c r="BG606" s="36">
        <f t="shared" si="300"/>
        <v>3113.5890673387503</v>
      </c>
      <c r="BH606" s="34">
        <f>IF($B606="P",VLOOKUP($E606,'[2]Costeo-JUL26'!$B$9:$CQ$307,BH$1,0),0)</f>
        <v>933089</v>
      </c>
      <c r="BI606" s="16">
        <f>IF($B606="P",VLOOKUP($E606,'[2]Costeo-JUL26'!$B$9:$CQ$307,BI$1,0),0)*$G606</f>
        <v>4.9553035714285709</v>
      </c>
      <c r="BJ606" s="36">
        <f>IF($B606="P",VLOOKUP($E606,'[2]Costeo-JUL26'!$B$9:$CQ$307,BJ$1,0),0)*$G606</f>
        <v>3690.0785146179692</v>
      </c>
      <c r="BK606" s="35">
        <f>IF(BH606=910319,0,IF($B606="P",VLOOKUP($E606,'[2]Costeo-JUL26'!$B$9:$CQ$307,BK$1,0),0))</f>
        <v>0.02</v>
      </c>
      <c r="BL606" s="36">
        <f t="shared" si="301"/>
        <v>73.801570292359386</v>
      </c>
      <c r="BM606" s="36">
        <f t="shared" si="302"/>
        <v>3763.8800849103286</v>
      </c>
      <c r="BN606" s="34">
        <f>IF($B606="P",VLOOKUP($E606,'[2]Costeo-JUL26'!$B$9:$CQ$307,BN$1,0),0)</f>
        <v>0</v>
      </c>
      <c r="BO606" s="16">
        <f>IF($B606="P",VLOOKUP($E606,'[2]Costeo-JUL26'!$B$9:$CQ$307,BO$1,0),0)*$G606</f>
        <v>0</v>
      </c>
      <c r="BP606" s="36">
        <f>IF($B606="P",VLOOKUP($E606,'[2]Costeo-JUL26'!$B$9:$CQ$307,BP$1,0),0)*$G606</f>
        <v>0</v>
      </c>
      <c r="BQ606" s="35">
        <f>IF($B606="P",VLOOKUP($E606,'[2]Costeo-JUL26'!$B$9:$CQ$307,BQ$1,0),0)</f>
        <v>0</v>
      </c>
      <c r="BR606" s="36">
        <f t="shared" si="303"/>
        <v>0</v>
      </c>
      <c r="BS606" s="36">
        <f t="shared" si="304"/>
        <v>0</v>
      </c>
      <c r="BT606" s="34">
        <f>IF($B606="P",VLOOKUP($E606,'[2]Costeo-JUL26'!$B$9:$CQ$307,BT$1,0),0)</f>
        <v>0</v>
      </c>
      <c r="BU606" s="16">
        <f>IF($B606="P",VLOOKUP($E606,'[2]Costeo-JUL26'!$B$9:$CQ$307,BU$1,0),0)*$G606</f>
        <v>0</v>
      </c>
      <c r="BV606" s="36">
        <f>IF($B606="P",VLOOKUP($E606,'[2]Costeo-JUL26'!$B$9:$CQ$307,BV$1,0),0)*$G606</f>
        <v>0</v>
      </c>
      <c r="BW606" s="35">
        <f>IF($B606="P",VLOOKUP($E606,'[2]Costeo-JUL26'!$B$9:$CQ$307,BW$1,0),0)</f>
        <v>0</v>
      </c>
      <c r="BX606" s="36">
        <f t="shared" si="305"/>
        <v>0</v>
      </c>
      <c r="BY606" s="36">
        <f t="shared" si="306"/>
        <v>0</v>
      </c>
      <c r="BZ606" s="34">
        <f>IF($B606="P",VLOOKUP($E606,'[2]Costeo-JUL26'!$B$9:$CQ$307,BZ$1,0),0)</f>
        <v>0</v>
      </c>
      <c r="CA606" s="16">
        <f>IF($B606="P",VLOOKUP($E606,'[2]Costeo-JUL26'!$B$9:$CQ$307,CA$1,0),0)*$G606</f>
        <v>0</v>
      </c>
      <c r="CB606" s="36">
        <f>IF($B606="P",VLOOKUP($E606,'[2]Costeo-JUL26'!$B$9:$CQ$307,CB$1,0),0)*$G606</f>
        <v>0</v>
      </c>
      <c r="CC606" s="35">
        <f>IF($B606="P",VLOOKUP($E606,'[2]Costeo-JUL26'!$B$9:$CQ$307,CC$1,0),0)</f>
        <v>0</v>
      </c>
      <c r="CD606" s="36">
        <f t="shared" si="307"/>
        <v>0</v>
      </c>
      <c r="CE606" s="36">
        <f t="shared" si="308"/>
        <v>0</v>
      </c>
      <c r="CF606" s="37">
        <f t="shared" si="280"/>
        <v>240276.57000365504</v>
      </c>
      <c r="CG606" s="36">
        <f>IF($B606="r",VLOOKUP($E606,'[2]Costeo-JUL26'!$B$9:$CQ$307,CG$1,0),0)*$G606</f>
        <v>0</v>
      </c>
      <c r="CH606" s="35">
        <f>VLOOKUP($E606,'[2]TEORICOS (05.26)'!$A$8:$T$251,CH$1,0)</f>
        <v>0</v>
      </c>
      <c r="CI606" s="36">
        <f t="shared" si="309"/>
        <v>0</v>
      </c>
      <c r="CJ606" s="37">
        <f t="shared" si="310"/>
        <v>0</v>
      </c>
      <c r="CM606" s="16">
        <f>SUMIFS('[1]Ajuste Inventario'!$I:$I,'[1]Ajuste Inventario'!$B:$B,E606,'[1]Ajuste Inventario'!$S:$S,D606)*-1</f>
        <v>24.836000000000006</v>
      </c>
      <c r="CN606" s="36">
        <f t="shared" si="281"/>
        <v>32257.153550907457</v>
      </c>
      <c r="CP606" t="str">
        <f t="shared" si="282"/>
        <v>1640Org.Vtas M.del Plata</v>
      </c>
      <c r="CQ606" s="10">
        <f t="shared" si="283"/>
        <v>1298.8063114393401</v>
      </c>
    </row>
    <row r="607" spans="1:95" x14ac:dyDescent="0.25">
      <c r="A607" s="30">
        <v>46204</v>
      </c>
      <c r="B607" s="31" t="str">
        <f>VLOOKUP($E607,'[2]TEORICOS (05.26)'!$A$8:$T$251,B$1,0)</f>
        <v>P</v>
      </c>
      <c r="C607" s="32" t="str">
        <f>VLOOKUP($E607,'[2]TEORICOS (05.26)'!$A$8:$T$251,C$1,0)</f>
        <v>Benedictino</v>
      </c>
      <c r="D607" t="s">
        <v>227</v>
      </c>
      <c r="E607">
        <v>1658</v>
      </c>
      <c r="F607" t="s">
        <v>116</v>
      </c>
      <c r="G607" s="16">
        <v>140.833</v>
      </c>
      <c r="H607" s="16">
        <v>334.90087399999982</v>
      </c>
      <c r="I607" s="33">
        <v>1361216.1599999997</v>
      </c>
      <c r="J607" s="33">
        <v>1308576.1399999999</v>
      </c>
      <c r="K607" s="34">
        <f>IF($B607="P",VLOOKUP($E607,'[2]Costeo-JUL26'!$B$9:$CQ$307,K$1,0),0)</f>
        <v>939154</v>
      </c>
      <c r="L607" s="35">
        <f>VLOOKUP($E607,'[2]TEORICOS (05.26)'!$A$8:$T$251,L$1,0)</f>
        <v>2.5000000000000001E-2</v>
      </c>
      <c r="M607" s="36">
        <f t="shared" si="284"/>
        <v>32714.4035</v>
      </c>
      <c r="N607" s="35">
        <f>IF($B607="P",VLOOKUP($E607,'[2]Costeo-JUL26'!$B$9:$CQ$307,N$1,0),0)</f>
        <v>0.02</v>
      </c>
      <c r="O607" s="36">
        <f t="shared" si="285"/>
        <v>654.28807000000006</v>
      </c>
      <c r="P607" s="36">
        <f>IF($B607="P",VLOOKUP($E607,'[2]Costeo-JUL26'!$B$9:$CQ$307,P$1,0),0)*H607</f>
        <v>0</v>
      </c>
      <c r="Q607" s="36">
        <f t="shared" si="286"/>
        <v>33368.691570000003</v>
      </c>
      <c r="R607" s="34">
        <f>IF($B607="P",VLOOKUP($E607,'[2]Costeo-JUL26'!$B$9:$CQ$307,R$1,0),0)</f>
        <v>0</v>
      </c>
      <c r="S607" s="16">
        <f>IF($B607="P",VLOOKUP($E607,'[2]Costeo-JUL26'!$B$9:$CQ$307,S$1,0),0)*$G607</f>
        <v>0</v>
      </c>
      <c r="T607" s="36">
        <f>IF($B607="P",VLOOKUP($E607,'[2]Costeo-JUL26'!$B$9:$CQ$307,T$1,0),0)*$G607</f>
        <v>0</v>
      </c>
      <c r="U607" s="35">
        <f>IF($B607="P",VLOOKUP($E607,'[2]Costeo-JUL26'!$B$9:$CQ$307,U$1,0),0)</f>
        <v>0</v>
      </c>
      <c r="V607" s="36">
        <f t="shared" si="287"/>
        <v>0</v>
      </c>
      <c r="W607" s="36">
        <f t="shared" si="288"/>
        <v>0</v>
      </c>
      <c r="X607" s="34">
        <f>IF($B607="P",VLOOKUP($E607,'[2]Costeo-JUL26'!$B$9:$CQ$307,X$1,0),0)</f>
        <v>902338</v>
      </c>
      <c r="Y607" s="16">
        <f>IF($B607="P",VLOOKUP($E607,'[2]Costeo-JUL26'!$B$9:$CQ$307,Y$1,0),0)*$G607</f>
        <v>12.422738097</v>
      </c>
      <c r="Z607" s="36">
        <f>IF($B607="P",VLOOKUP($E607,'[2]Costeo-JUL26'!$B$9:$CQ$307,Z$1,0),0)*$G607</f>
        <v>3512.4049695457802</v>
      </c>
      <c r="AA607" s="35">
        <f>IF($B607="P",VLOOKUP($E607,'[2]Costeo-JUL26'!$B$9:$CQ$307,AA$1,0),0)</f>
        <v>0.45</v>
      </c>
      <c r="AB607" s="36">
        <f t="shared" si="289"/>
        <v>1580.5822362956012</v>
      </c>
      <c r="AC607" s="36">
        <f t="shared" si="290"/>
        <v>5092.9872058413812</v>
      </c>
      <c r="AD607" s="34">
        <f>IF($B607="P",VLOOKUP($E607,'[2]Costeo-JUL26'!$B$9:$CQ$307,AD$1,0),0)</f>
        <v>931150</v>
      </c>
      <c r="AE607" s="16">
        <f>IF($B607="P",VLOOKUP($E607,'[2]Costeo-JUL26'!$B$9:$CQ$307,AE$1,0),0)*$G607</f>
        <v>844.99800000000005</v>
      </c>
      <c r="AF607" s="36">
        <f>IF($B607="P",VLOOKUP($E607,'[2]Costeo-JUL26'!$B$9:$CQ$307,AF$1,0),0)*$G607</f>
        <v>12648.099063600001</v>
      </c>
      <c r="AG607" s="35">
        <f>IF($B607="P",VLOOKUP($E607,'[2]Costeo-JUL26'!$B$9:$CQ$307,AG$1,0),0)</f>
        <v>6.0000000000000001E-3</v>
      </c>
      <c r="AH607" s="36">
        <f t="shared" si="291"/>
        <v>75.888594381600001</v>
      </c>
      <c r="AI607" s="36">
        <f t="shared" si="292"/>
        <v>12723.987657981601</v>
      </c>
      <c r="AJ607" s="34">
        <f>IF($B607="P",VLOOKUP($E607,'[2]Costeo-JUL26'!$B$9:$CQ$307,AJ$1,0),0)</f>
        <v>936450</v>
      </c>
      <c r="AK607" s="16">
        <f>IF($B607="P",VLOOKUP($E607,'[2]Costeo-JUL26'!$B$9:$CQ$307,AK$1,0),0)*$G607</f>
        <v>844.99800000000005</v>
      </c>
      <c r="AL607" s="36">
        <f>IF($B607="P",VLOOKUP($E607,'[2]Costeo-JUL26'!$B$9:$CQ$307,AL$1,0),0)*$G607</f>
        <v>18709.168317839998</v>
      </c>
      <c r="AM607" s="35">
        <f>IF($B607="P",VLOOKUP($E607,'[2]Costeo-JUL26'!$B$9:$CQ$307,AM$1,0),0)</f>
        <v>1.7999999999999999E-2</v>
      </c>
      <c r="AN607" s="36">
        <f t="shared" si="293"/>
        <v>336.76502972111996</v>
      </c>
      <c r="AO607" s="36">
        <f t="shared" si="294"/>
        <v>19045.933347561117</v>
      </c>
      <c r="AP607" s="34">
        <f>IF($B607="P",VLOOKUP($E607,'[2]Costeo-JUL26'!$B$9:$CQ$307,AP$1,0),0)</f>
        <v>933390</v>
      </c>
      <c r="AQ607" s="16">
        <f>IF($B607="P",VLOOKUP($E607,'[2]Costeo-JUL26'!$B$9:$CQ$307,AQ$1,0),0)*$G607</f>
        <v>844.99800000000005</v>
      </c>
      <c r="AR607" s="36">
        <f>IF($B607="P",VLOOKUP($E607,'[2]Costeo-JUL26'!$B$9:$CQ$307,AR$1,0),0)*$G607</f>
        <v>123381.88442118</v>
      </c>
      <c r="AS607" s="35">
        <f>IF($B607="P",VLOOKUP($E607,'[2]Costeo-JUL26'!$B$9:$CQ$307,AS$1,0),0)</f>
        <v>0.02</v>
      </c>
      <c r="AT607" s="36">
        <f t="shared" si="295"/>
        <v>2467.6376884236001</v>
      </c>
      <c r="AU607" s="36">
        <f t="shared" si="296"/>
        <v>125849.5221096036</v>
      </c>
      <c r="AV607" s="34">
        <f>IF($B607="P",VLOOKUP($E607,'[2]Costeo-JUL26'!$B$9:$CQ$307,AV$1,0),0)</f>
        <v>917330</v>
      </c>
      <c r="AW607" s="16">
        <f>IF($B607="P",VLOOKUP($E607,'[2]Costeo-JUL26'!$B$9:$CQ$307,AW$1,0),0)*$G607</f>
        <v>3.7179911999999997</v>
      </c>
      <c r="AX607" s="36">
        <f>IF($B607="P",VLOOKUP($E607,'[2]Costeo-JUL26'!$B$9:$CQ$307,AX$1,0),0)*$G607</f>
        <v>14616.562323915079</v>
      </c>
      <c r="AY607" s="35">
        <f>IF($B607="P",VLOOKUP($E607,'[2]Costeo-JUL26'!$B$9:$CQ$307,AY$1,0),0)</f>
        <v>0.03</v>
      </c>
      <c r="AZ607" s="36">
        <f t="shared" si="297"/>
        <v>438.49686971745234</v>
      </c>
      <c r="BA607" s="36">
        <f t="shared" si="298"/>
        <v>15055.059193632531</v>
      </c>
      <c r="BB607" s="34">
        <f>IF($B607="P",VLOOKUP($E607,'[2]Costeo-JUL26'!$B$9:$CQ$307,BB$1,0),0)</f>
        <v>902311</v>
      </c>
      <c r="BC607" s="16">
        <f>IF($B607="P",VLOOKUP($E607,'[2]Costeo-JUL26'!$B$9:$CQ$307,BC$1,0),0)*$G607</f>
        <v>0.61614437500000008</v>
      </c>
      <c r="BD607" s="36">
        <f>IF($B607="P",VLOOKUP($E607,'[2]Costeo-JUL26'!$B$9:$CQ$307,BD$1,0),0)*$G607</f>
        <v>2416.2995074968753</v>
      </c>
      <c r="BE607" s="35">
        <f>IF($B607="P",VLOOKUP($E607,'[2]Costeo-JUL26'!$B$9:$CQ$307,BE$1,0),0)</f>
        <v>0.03</v>
      </c>
      <c r="BF607" s="36">
        <f t="shared" si="299"/>
        <v>72.488985224906259</v>
      </c>
      <c r="BG607" s="36">
        <f t="shared" si="300"/>
        <v>2488.7884927217815</v>
      </c>
      <c r="BH607" s="34">
        <f>IF($B607="P",VLOOKUP($E607,'[2]Costeo-JUL26'!$B$9:$CQ$307,BH$1,0),0)</f>
        <v>933089</v>
      </c>
      <c r="BI607" s="16">
        <f>IF($B607="P",VLOOKUP($E607,'[2]Costeo-JUL26'!$B$9:$CQ$307,BI$1,0),0)*$G607</f>
        <v>5.2812374999999996</v>
      </c>
      <c r="BJ607" s="36">
        <f>IF($B607="P",VLOOKUP($E607,'[2]Costeo-JUL26'!$B$9:$CQ$307,BJ$1,0),0)*$G607</f>
        <v>3932.7925622378052</v>
      </c>
      <c r="BK607" s="35">
        <f>IF(BH607=910319,0,IF($B607="P",VLOOKUP($E607,'[2]Costeo-JUL26'!$B$9:$CQ$307,BK$1,0),0))</f>
        <v>0.02</v>
      </c>
      <c r="BL607" s="36">
        <f t="shared" si="301"/>
        <v>78.655851244756107</v>
      </c>
      <c r="BM607" s="36">
        <f t="shared" si="302"/>
        <v>4011.4484134825611</v>
      </c>
      <c r="BN607" s="34">
        <f>IF($B607="P",VLOOKUP($E607,'[2]Costeo-JUL26'!$B$9:$CQ$307,BN$1,0),0)</f>
        <v>0</v>
      </c>
      <c r="BO607" s="16">
        <f>IF($B607="P",VLOOKUP($E607,'[2]Costeo-JUL26'!$B$9:$CQ$307,BO$1,0),0)*$G607</f>
        <v>0</v>
      </c>
      <c r="BP607" s="36">
        <f>IF($B607="P",VLOOKUP($E607,'[2]Costeo-JUL26'!$B$9:$CQ$307,BP$1,0),0)*$G607</f>
        <v>0</v>
      </c>
      <c r="BQ607" s="35">
        <f>IF($B607="P",VLOOKUP($E607,'[2]Costeo-JUL26'!$B$9:$CQ$307,BQ$1,0),0)</f>
        <v>0</v>
      </c>
      <c r="BR607" s="36">
        <f t="shared" si="303"/>
        <v>0</v>
      </c>
      <c r="BS607" s="36">
        <f t="shared" si="304"/>
        <v>0</v>
      </c>
      <c r="BT607" s="34">
        <f>IF($B607="P",VLOOKUP($E607,'[2]Costeo-JUL26'!$B$9:$CQ$307,BT$1,0),0)</f>
        <v>0</v>
      </c>
      <c r="BU607" s="16">
        <f>IF($B607="P",VLOOKUP($E607,'[2]Costeo-JUL26'!$B$9:$CQ$307,BU$1,0),0)*$G607</f>
        <v>0</v>
      </c>
      <c r="BV607" s="36">
        <f>IF($B607="P",VLOOKUP($E607,'[2]Costeo-JUL26'!$B$9:$CQ$307,BV$1,0),0)*$G607</f>
        <v>0</v>
      </c>
      <c r="BW607" s="35">
        <f>IF($B607="P",VLOOKUP($E607,'[2]Costeo-JUL26'!$B$9:$CQ$307,BW$1,0),0)</f>
        <v>0</v>
      </c>
      <c r="BX607" s="36">
        <f t="shared" si="305"/>
        <v>0</v>
      </c>
      <c r="BY607" s="36">
        <f t="shared" si="306"/>
        <v>0</v>
      </c>
      <c r="BZ607" s="34">
        <f>IF($B607="P",VLOOKUP($E607,'[2]Costeo-JUL26'!$B$9:$CQ$307,BZ$1,0),0)</f>
        <v>0</v>
      </c>
      <c r="CA607" s="16">
        <f>IF($B607="P",VLOOKUP($E607,'[2]Costeo-JUL26'!$B$9:$CQ$307,CA$1,0),0)*$G607</f>
        <v>0</v>
      </c>
      <c r="CB607" s="36">
        <f>IF($B607="P",VLOOKUP($E607,'[2]Costeo-JUL26'!$B$9:$CQ$307,CB$1,0),0)*$G607</f>
        <v>0</v>
      </c>
      <c r="CC607" s="35">
        <f>IF($B607="P",VLOOKUP($E607,'[2]Costeo-JUL26'!$B$9:$CQ$307,CC$1,0),0)</f>
        <v>0</v>
      </c>
      <c r="CD607" s="36">
        <f t="shared" si="307"/>
        <v>0</v>
      </c>
      <c r="CE607" s="36">
        <f t="shared" si="308"/>
        <v>0</v>
      </c>
      <c r="CF607" s="37">
        <f t="shared" si="280"/>
        <v>217636.41799082456</v>
      </c>
      <c r="CG607" s="36">
        <f>IF($B607="r",VLOOKUP($E607,'[2]Costeo-JUL26'!$B$9:$CQ$307,CG$1,0),0)*$G607</f>
        <v>0</v>
      </c>
      <c r="CH607" s="35">
        <f>VLOOKUP($E607,'[2]TEORICOS (05.26)'!$A$8:$T$251,CH$1,0)</f>
        <v>0</v>
      </c>
      <c r="CI607" s="36">
        <f t="shared" si="309"/>
        <v>0</v>
      </c>
      <c r="CJ607" s="37">
        <f t="shared" si="310"/>
        <v>0</v>
      </c>
      <c r="CM607" s="16">
        <f>SUMIFS('[1]Ajuste Inventario'!$I:$I,'[1]Ajuste Inventario'!$B:$B,E607,'[1]Ajuste Inventario'!$S:$S,D607)*-1</f>
        <v>8</v>
      </c>
      <c r="CN607" s="36">
        <f t="shared" si="281"/>
        <v>12362.808034527394</v>
      </c>
      <c r="CP607" t="str">
        <f t="shared" si="282"/>
        <v>1658Org.Vtas M.del Plata</v>
      </c>
      <c r="CQ607" s="10">
        <f t="shared" si="283"/>
        <v>1545.3510043159242</v>
      </c>
    </row>
    <row r="608" spans="1:95" x14ac:dyDescent="0.25">
      <c r="A608" s="30">
        <v>46204</v>
      </c>
      <c r="B608" s="31" t="str">
        <f>VLOOKUP($E608,'[2]TEORICOS (05.26)'!$A$8:$T$251,B$1,0)</f>
        <v>R</v>
      </c>
      <c r="C608" s="32" t="str">
        <f>VLOOKUP($E608,'[2]TEORICOS (05.26)'!$A$8:$T$251,C$1,0)</f>
        <v>Smartwater</v>
      </c>
      <c r="D608" t="s">
        <v>227</v>
      </c>
      <c r="E608">
        <v>1659</v>
      </c>
      <c r="F608" t="s">
        <v>117</v>
      </c>
      <c r="G608" s="16">
        <v>207.666</v>
      </c>
      <c r="H608" s="16">
        <v>129.79124999999999</v>
      </c>
      <c r="I608" s="33">
        <v>952653.74</v>
      </c>
      <c r="J608" s="33">
        <v>936088.07</v>
      </c>
      <c r="K608" s="34">
        <f>IF($B608="P",VLOOKUP($E608,'[2]Costeo-JUL26'!$B$9:$CQ$307,K$1,0),0)</f>
        <v>0</v>
      </c>
      <c r="L608" s="35">
        <f>VLOOKUP($E608,'[2]TEORICOS (05.26)'!$A$8:$T$251,L$1,0)</f>
        <v>0.115</v>
      </c>
      <c r="M608" s="36">
        <f t="shared" si="284"/>
        <v>0</v>
      </c>
      <c r="N608" s="35">
        <f>IF($B608="P",VLOOKUP($E608,'[2]Costeo-JUL26'!$B$9:$CQ$307,N$1,0),0)</f>
        <v>0</v>
      </c>
      <c r="O608" s="36">
        <f t="shared" si="285"/>
        <v>0</v>
      </c>
      <c r="P608" s="36">
        <f>IF($B608="P",VLOOKUP($E608,'[2]Costeo-JUL26'!$B$9:$CQ$307,P$1,0),0)*H608</f>
        <v>0</v>
      </c>
      <c r="Q608" s="36">
        <f t="shared" si="286"/>
        <v>0</v>
      </c>
      <c r="R608" s="34">
        <f>IF($B608="P",VLOOKUP($E608,'[2]Costeo-JUL26'!$B$9:$CQ$307,R$1,0),0)</f>
        <v>0</v>
      </c>
      <c r="S608" s="16">
        <f>IF($B608="P",VLOOKUP($E608,'[2]Costeo-JUL26'!$B$9:$CQ$307,S$1,0),0)*$G608</f>
        <v>0</v>
      </c>
      <c r="T608" s="36">
        <f>IF($B608="P",VLOOKUP($E608,'[2]Costeo-JUL26'!$B$9:$CQ$307,T$1,0),0)*$G608</f>
        <v>0</v>
      </c>
      <c r="U608" s="35">
        <f>IF($B608="P",VLOOKUP($E608,'[2]Costeo-JUL26'!$B$9:$CQ$307,U$1,0),0)</f>
        <v>0</v>
      </c>
      <c r="V608" s="36">
        <f t="shared" si="287"/>
        <v>0</v>
      </c>
      <c r="W608" s="36">
        <f t="shared" si="288"/>
        <v>0</v>
      </c>
      <c r="X608" s="34">
        <f>IF($B608="P",VLOOKUP($E608,'[2]Costeo-JUL26'!$B$9:$CQ$307,X$1,0),0)</f>
        <v>0</v>
      </c>
      <c r="Y608" s="16">
        <f>IF($B608="P",VLOOKUP($E608,'[2]Costeo-JUL26'!$B$9:$CQ$307,Y$1,0),0)*$G608</f>
        <v>0</v>
      </c>
      <c r="Z608" s="36">
        <f>IF($B608="P",VLOOKUP($E608,'[2]Costeo-JUL26'!$B$9:$CQ$307,Z$1,0),0)*$G608</f>
        <v>0</v>
      </c>
      <c r="AA608" s="35">
        <f>IF($B608="P",VLOOKUP($E608,'[2]Costeo-JUL26'!$B$9:$CQ$307,AA$1,0),0)</f>
        <v>0</v>
      </c>
      <c r="AB608" s="36">
        <f t="shared" si="289"/>
        <v>0</v>
      </c>
      <c r="AC608" s="36">
        <f t="shared" si="290"/>
        <v>0</v>
      </c>
      <c r="AD608" s="34">
        <f>IF($B608="P",VLOOKUP($E608,'[2]Costeo-JUL26'!$B$9:$CQ$307,AD$1,0),0)</f>
        <v>0</v>
      </c>
      <c r="AE608" s="16">
        <f>IF($B608="P",VLOOKUP($E608,'[2]Costeo-JUL26'!$B$9:$CQ$307,AE$1,0),0)*$G608</f>
        <v>0</v>
      </c>
      <c r="AF608" s="36">
        <f>IF($B608="P",VLOOKUP($E608,'[2]Costeo-JUL26'!$B$9:$CQ$307,AF$1,0),0)*$G608</f>
        <v>0</v>
      </c>
      <c r="AG608" s="35">
        <f>IF($B608="P",VLOOKUP($E608,'[2]Costeo-JUL26'!$B$9:$CQ$307,AG$1,0),0)</f>
        <v>0</v>
      </c>
      <c r="AH608" s="36">
        <f t="shared" si="291"/>
        <v>0</v>
      </c>
      <c r="AI608" s="36">
        <f t="shared" si="292"/>
        <v>0</v>
      </c>
      <c r="AJ608" s="34">
        <f>IF($B608="P",VLOOKUP($E608,'[2]Costeo-JUL26'!$B$9:$CQ$307,AJ$1,0),0)</f>
        <v>0</v>
      </c>
      <c r="AK608" s="16">
        <f>IF($B608="P",VLOOKUP($E608,'[2]Costeo-JUL26'!$B$9:$CQ$307,AK$1,0),0)*$G608</f>
        <v>0</v>
      </c>
      <c r="AL608" s="36">
        <f>IF($B608="P",VLOOKUP($E608,'[2]Costeo-JUL26'!$B$9:$CQ$307,AL$1,0),0)*$G608</f>
        <v>0</v>
      </c>
      <c r="AM608" s="35">
        <f>IF($B608="P",VLOOKUP($E608,'[2]Costeo-JUL26'!$B$9:$CQ$307,AM$1,0),0)</f>
        <v>0</v>
      </c>
      <c r="AN608" s="36">
        <f t="shared" si="293"/>
        <v>0</v>
      </c>
      <c r="AO608" s="36">
        <f t="shared" si="294"/>
        <v>0</v>
      </c>
      <c r="AP608" s="34">
        <f>IF($B608="P",VLOOKUP($E608,'[2]Costeo-JUL26'!$B$9:$CQ$307,AP$1,0),0)</f>
        <v>0</v>
      </c>
      <c r="AQ608" s="16">
        <f>IF($B608="P",VLOOKUP($E608,'[2]Costeo-JUL26'!$B$9:$CQ$307,AQ$1,0),0)*$G608</f>
        <v>0</v>
      </c>
      <c r="AR608" s="36">
        <f>IF($B608="P",VLOOKUP($E608,'[2]Costeo-JUL26'!$B$9:$CQ$307,AR$1,0),0)*$G608</f>
        <v>0</v>
      </c>
      <c r="AS608" s="35">
        <f>IF($B608="P",VLOOKUP($E608,'[2]Costeo-JUL26'!$B$9:$CQ$307,AS$1,0),0)</f>
        <v>0</v>
      </c>
      <c r="AT608" s="36">
        <f t="shared" si="295"/>
        <v>0</v>
      </c>
      <c r="AU608" s="36">
        <f t="shared" si="296"/>
        <v>0</v>
      </c>
      <c r="AV608" s="34">
        <f>IF($B608="P",VLOOKUP($E608,'[2]Costeo-JUL26'!$B$9:$CQ$307,AV$1,0),0)</f>
        <v>0</v>
      </c>
      <c r="AW608" s="16">
        <f>IF($B608="P",VLOOKUP($E608,'[2]Costeo-JUL26'!$B$9:$CQ$307,AW$1,0),0)*$G608</f>
        <v>0</v>
      </c>
      <c r="AX608" s="36">
        <f>IF($B608="P",VLOOKUP($E608,'[2]Costeo-JUL26'!$B$9:$CQ$307,AX$1,0),0)*$G608</f>
        <v>0</v>
      </c>
      <c r="AY608" s="35">
        <f>IF($B608="P",VLOOKUP($E608,'[2]Costeo-JUL26'!$B$9:$CQ$307,AY$1,0),0)</f>
        <v>0</v>
      </c>
      <c r="AZ608" s="36">
        <f t="shared" si="297"/>
        <v>0</v>
      </c>
      <c r="BA608" s="36">
        <f t="shared" si="298"/>
        <v>0</v>
      </c>
      <c r="BB608" s="34">
        <f>IF($B608="P",VLOOKUP($E608,'[2]Costeo-JUL26'!$B$9:$CQ$307,BB$1,0),0)</f>
        <v>0</v>
      </c>
      <c r="BC608" s="16">
        <f>IF($B608="P",VLOOKUP($E608,'[2]Costeo-JUL26'!$B$9:$CQ$307,BC$1,0),0)*$G608</f>
        <v>0</v>
      </c>
      <c r="BD608" s="36">
        <f>IF($B608="P",VLOOKUP($E608,'[2]Costeo-JUL26'!$B$9:$CQ$307,BD$1,0),0)*$G608</f>
        <v>0</v>
      </c>
      <c r="BE608" s="35">
        <f>IF($B608="P",VLOOKUP($E608,'[2]Costeo-JUL26'!$B$9:$CQ$307,BE$1,0),0)</f>
        <v>0</v>
      </c>
      <c r="BF608" s="36">
        <f t="shared" si="299"/>
        <v>0</v>
      </c>
      <c r="BG608" s="36">
        <f t="shared" si="300"/>
        <v>0</v>
      </c>
      <c r="BH608" s="34">
        <f>IF($B608="P",VLOOKUP($E608,'[2]Costeo-JUL26'!$B$9:$CQ$307,BH$1,0),0)</f>
        <v>0</v>
      </c>
      <c r="BI608" s="16">
        <f>IF($B608="P",VLOOKUP($E608,'[2]Costeo-JUL26'!$B$9:$CQ$307,BI$1,0),0)*$G608</f>
        <v>0</v>
      </c>
      <c r="BJ608" s="36">
        <f>IF($B608="P",VLOOKUP($E608,'[2]Costeo-JUL26'!$B$9:$CQ$307,BJ$1,0),0)*$G608</f>
        <v>0</v>
      </c>
      <c r="BK608" s="35">
        <f>IF(BH608=910319,0,IF($B608="P",VLOOKUP($E608,'[2]Costeo-JUL26'!$B$9:$CQ$307,BK$1,0),0))</f>
        <v>0</v>
      </c>
      <c r="BL608" s="36">
        <f t="shared" si="301"/>
        <v>0</v>
      </c>
      <c r="BM608" s="36">
        <f t="shared" si="302"/>
        <v>0</v>
      </c>
      <c r="BN608" s="34">
        <f>IF($B608="P",VLOOKUP($E608,'[2]Costeo-JUL26'!$B$9:$CQ$307,BN$1,0),0)</f>
        <v>0</v>
      </c>
      <c r="BO608" s="16">
        <f>IF($B608="P",VLOOKUP($E608,'[2]Costeo-JUL26'!$B$9:$CQ$307,BO$1,0),0)*$G608</f>
        <v>0</v>
      </c>
      <c r="BP608" s="36">
        <f>IF($B608="P",VLOOKUP($E608,'[2]Costeo-JUL26'!$B$9:$CQ$307,BP$1,0),0)*$G608</f>
        <v>0</v>
      </c>
      <c r="BQ608" s="35">
        <f>IF($B608="P",VLOOKUP($E608,'[2]Costeo-JUL26'!$B$9:$CQ$307,BQ$1,0),0)</f>
        <v>0</v>
      </c>
      <c r="BR608" s="36">
        <f t="shared" si="303"/>
        <v>0</v>
      </c>
      <c r="BS608" s="36">
        <f t="shared" si="304"/>
        <v>0</v>
      </c>
      <c r="BT608" s="34">
        <f>IF($B608="P",VLOOKUP($E608,'[2]Costeo-JUL26'!$B$9:$CQ$307,BT$1,0),0)</f>
        <v>0</v>
      </c>
      <c r="BU608" s="16">
        <f>IF($B608="P",VLOOKUP($E608,'[2]Costeo-JUL26'!$B$9:$CQ$307,BU$1,0),0)*$G608</f>
        <v>0</v>
      </c>
      <c r="BV608" s="36">
        <f>IF($B608="P",VLOOKUP($E608,'[2]Costeo-JUL26'!$B$9:$CQ$307,BV$1,0),0)*$G608</f>
        <v>0</v>
      </c>
      <c r="BW608" s="35">
        <f>IF($B608="P",VLOOKUP($E608,'[2]Costeo-JUL26'!$B$9:$CQ$307,BW$1,0),0)</f>
        <v>0</v>
      </c>
      <c r="BX608" s="36">
        <f t="shared" si="305"/>
        <v>0</v>
      </c>
      <c r="BY608" s="36">
        <f t="shared" si="306"/>
        <v>0</v>
      </c>
      <c r="BZ608" s="34">
        <f>IF($B608="P",VLOOKUP($E608,'[2]Costeo-JUL26'!$B$9:$CQ$307,BZ$1,0),0)</f>
        <v>0</v>
      </c>
      <c r="CA608" s="16">
        <f>IF($B608="P",VLOOKUP($E608,'[2]Costeo-JUL26'!$B$9:$CQ$307,CA$1,0),0)*$G608</f>
        <v>0</v>
      </c>
      <c r="CB608" s="36">
        <f>IF($B608="P",VLOOKUP($E608,'[2]Costeo-JUL26'!$B$9:$CQ$307,CB$1,0),0)*$G608</f>
        <v>0</v>
      </c>
      <c r="CC608" s="35">
        <f>IF($B608="P",VLOOKUP($E608,'[2]Costeo-JUL26'!$B$9:$CQ$307,CC$1,0),0)</f>
        <v>0</v>
      </c>
      <c r="CD608" s="36">
        <f t="shared" si="307"/>
        <v>0</v>
      </c>
      <c r="CE608" s="36">
        <f t="shared" si="308"/>
        <v>0</v>
      </c>
      <c r="CF608" s="37">
        <f t="shared" si="280"/>
        <v>0</v>
      </c>
      <c r="CG608" s="36">
        <f>IF($B608="r",VLOOKUP($E608,'[2]Costeo-JUL26'!$B$9:$CQ$307,CG$1,0),0)*$G608</f>
        <v>364096.64448000002</v>
      </c>
      <c r="CH608" s="35">
        <f>VLOOKUP($E608,'[2]TEORICOS (05.26)'!$A$8:$T$251,CH$1,0)</f>
        <v>0.04</v>
      </c>
      <c r="CI608" s="36">
        <f t="shared" si="309"/>
        <v>93086.262270799998</v>
      </c>
      <c r="CJ608" s="37">
        <f t="shared" si="310"/>
        <v>457182.90675080003</v>
      </c>
      <c r="CM608" s="16">
        <f>SUMIFS('[1]Ajuste Inventario'!$I:$I,'[1]Ajuste Inventario'!$B:$B,E608,'[1]Ajuste Inventario'!$S:$S,D608)*-1</f>
        <v>6.3339999999999996</v>
      </c>
      <c r="CN608" s="36">
        <f t="shared" si="281"/>
        <v>13944.490341989384</v>
      </c>
      <c r="CP608" t="str">
        <f t="shared" si="282"/>
        <v>1659Org.Vtas M.del Plata</v>
      </c>
      <c r="CQ608" s="10">
        <f t="shared" si="283"/>
        <v>2201.5298929569599</v>
      </c>
    </row>
    <row r="609" spans="1:95" x14ac:dyDescent="0.25">
      <c r="A609" s="30">
        <v>46204</v>
      </c>
      <c r="B609" s="31" t="str">
        <f>VLOOKUP($E609,'[2]TEORICOS (05.26)'!$A$8:$T$251,B$1,0)</f>
        <v>R</v>
      </c>
      <c r="C609" s="32" t="str">
        <f>VLOOKUP($E609,'[2]TEORICOS (05.26)'!$A$8:$T$251,C$1,0)</f>
        <v>Smartwater</v>
      </c>
      <c r="D609" t="s">
        <v>227</v>
      </c>
      <c r="E609">
        <v>1715</v>
      </c>
      <c r="F609" t="s">
        <v>118</v>
      </c>
      <c r="G609" s="16">
        <v>291</v>
      </c>
      <c r="H609" s="16">
        <v>461.23499999999945</v>
      </c>
      <c r="I609" s="33">
        <v>3718411.2599999947</v>
      </c>
      <c r="J609" s="33">
        <v>3637679.5399999963</v>
      </c>
      <c r="K609" s="34">
        <f>IF($B609="P",VLOOKUP($E609,'[2]Costeo-JUL26'!$B$9:$CQ$307,K$1,0),0)</f>
        <v>0</v>
      </c>
      <c r="L609" s="35">
        <f>VLOOKUP($E609,'[2]TEORICOS (05.26)'!$A$8:$T$251,L$1,0)</f>
        <v>0.115</v>
      </c>
      <c r="M609" s="36">
        <f t="shared" si="284"/>
        <v>0</v>
      </c>
      <c r="N609" s="35">
        <f>IF($B609="P",VLOOKUP($E609,'[2]Costeo-JUL26'!$B$9:$CQ$307,N$1,0),0)</f>
        <v>0</v>
      </c>
      <c r="O609" s="36">
        <f t="shared" si="285"/>
        <v>0</v>
      </c>
      <c r="P609" s="36">
        <f>IF($B609="P",VLOOKUP($E609,'[2]Costeo-JUL26'!$B$9:$CQ$307,P$1,0),0)*H609</f>
        <v>0</v>
      </c>
      <c r="Q609" s="36">
        <f t="shared" si="286"/>
        <v>0</v>
      </c>
      <c r="R609" s="34">
        <f>IF($B609="P",VLOOKUP($E609,'[2]Costeo-JUL26'!$B$9:$CQ$307,R$1,0),0)</f>
        <v>0</v>
      </c>
      <c r="S609" s="16">
        <f>IF($B609="P",VLOOKUP($E609,'[2]Costeo-JUL26'!$B$9:$CQ$307,S$1,0),0)*$G609</f>
        <v>0</v>
      </c>
      <c r="T609" s="36">
        <f>IF($B609="P",VLOOKUP($E609,'[2]Costeo-JUL26'!$B$9:$CQ$307,T$1,0),0)*$G609</f>
        <v>0</v>
      </c>
      <c r="U609" s="35">
        <f>IF($B609="P",VLOOKUP($E609,'[2]Costeo-JUL26'!$B$9:$CQ$307,U$1,0),0)</f>
        <v>0</v>
      </c>
      <c r="V609" s="36">
        <f t="shared" si="287"/>
        <v>0</v>
      </c>
      <c r="W609" s="36">
        <f t="shared" si="288"/>
        <v>0</v>
      </c>
      <c r="X609" s="34">
        <f>IF($B609="P",VLOOKUP($E609,'[2]Costeo-JUL26'!$B$9:$CQ$307,X$1,0),0)</f>
        <v>0</v>
      </c>
      <c r="Y609" s="16">
        <f>IF($B609="P",VLOOKUP($E609,'[2]Costeo-JUL26'!$B$9:$CQ$307,Y$1,0),0)*$G609</f>
        <v>0</v>
      </c>
      <c r="Z609" s="36">
        <f>IF($B609="P",VLOOKUP($E609,'[2]Costeo-JUL26'!$B$9:$CQ$307,Z$1,0),0)*$G609</f>
        <v>0</v>
      </c>
      <c r="AA609" s="35">
        <f>IF($B609="P",VLOOKUP($E609,'[2]Costeo-JUL26'!$B$9:$CQ$307,AA$1,0),0)</f>
        <v>0</v>
      </c>
      <c r="AB609" s="36">
        <f t="shared" si="289"/>
        <v>0</v>
      </c>
      <c r="AC609" s="36">
        <f t="shared" si="290"/>
        <v>0</v>
      </c>
      <c r="AD609" s="34">
        <f>IF($B609="P",VLOOKUP($E609,'[2]Costeo-JUL26'!$B$9:$CQ$307,AD$1,0),0)</f>
        <v>0</v>
      </c>
      <c r="AE609" s="16">
        <f>IF($B609="P",VLOOKUP($E609,'[2]Costeo-JUL26'!$B$9:$CQ$307,AE$1,0),0)*$G609</f>
        <v>0</v>
      </c>
      <c r="AF609" s="36">
        <f>IF($B609="P",VLOOKUP($E609,'[2]Costeo-JUL26'!$B$9:$CQ$307,AF$1,0),0)*$G609</f>
        <v>0</v>
      </c>
      <c r="AG609" s="35">
        <f>IF($B609="P",VLOOKUP($E609,'[2]Costeo-JUL26'!$B$9:$CQ$307,AG$1,0),0)</f>
        <v>0</v>
      </c>
      <c r="AH609" s="36">
        <f t="shared" si="291"/>
        <v>0</v>
      </c>
      <c r="AI609" s="36">
        <f t="shared" si="292"/>
        <v>0</v>
      </c>
      <c r="AJ609" s="34">
        <f>IF($B609="P",VLOOKUP($E609,'[2]Costeo-JUL26'!$B$9:$CQ$307,AJ$1,0),0)</f>
        <v>0</v>
      </c>
      <c r="AK609" s="16">
        <f>IF($B609="P",VLOOKUP($E609,'[2]Costeo-JUL26'!$B$9:$CQ$307,AK$1,0),0)*$G609</f>
        <v>0</v>
      </c>
      <c r="AL609" s="36">
        <f>IF($B609="P",VLOOKUP($E609,'[2]Costeo-JUL26'!$B$9:$CQ$307,AL$1,0),0)*$G609</f>
        <v>0</v>
      </c>
      <c r="AM609" s="35">
        <f>IF($B609="P",VLOOKUP($E609,'[2]Costeo-JUL26'!$B$9:$CQ$307,AM$1,0),0)</f>
        <v>0</v>
      </c>
      <c r="AN609" s="36">
        <f t="shared" si="293"/>
        <v>0</v>
      </c>
      <c r="AO609" s="36">
        <f t="shared" si="294"/>
        <v>0</v>
      </c>
      <c r="AP609" s="34">
        <f>IF($B609="P",VLOOKUP($E609,'[2]Costeo-JUL26'!$B$9:$CQ$307,AP$1,0),0)</f>
        <v>0</v>
      </c>
      <c r="AQ609" s="16">
        <f>IF($B609="P",VLOOKUP($E609,'[2]Costeo-JUL26'!$B$9:$CQ$307,AQ$1,0),0)*$G609</f>
        <v>0</v>
      </c>
      <c r="AR609" s="36">
        <f>IF($B609="P",VLOOKUP($E609,'[2]Costeo-JUL26'!$B$9:$CQ$307,AR$1,0),0)*$G609</f>
        <v>0</v>
      </c>
      <c r="AS609" s="35">
        <f>IF($B609="P",VLOOKUP($E609,'[2]Costeo-JUL26'!$B$9:$CQ$307,AS$1,0),0)</f>
        <v>0</v>
      </c>
      <c r="AT609" s="36">
        <f t="shared" si="295"/>
        <v>0</v>
      </c>
      <c r="AU609" s="36">
        <f t="shared" si="296"/>
        <v>0</v>
      </c>
      <c r="AV609" s="34">
        <f>IF($B609="P",VLOOKUP($E609,'[2]Costeo-JUL26'!$B$9:$CQ$307,AV$1,0),0)</f>
        <v>0</v>
      </c>
      <c r="AW609" s="16">
        <f>IF($B609="P",VLOOKUP($E609,'[2]Costeo-JUL26'!$B$9:$CQ$307,AW$1,0),0)*$G609</f>
        <v>0</v>
      </c>
      <c r="AX609" s="36">
        <f>IF($B609="P",VLOOKUP($E609,'[2]Costeo-JUL26'!$B$9:$CQ$307,AX$1,0),0)*$G609</f>
        <v>0</v>
      </c>
      <c r="AY609" s="35">
        <f>IF($B609="P",VLOOKUP($E609,'[2]Costeo-JUL26'!$B$9:$CQ$307,AY$1,0),0)</f>
        <v>0</v>
      </c>
      <c r="AZ609" s="36">
        <f t="shared" si="297"/>
        <v>0</v>
      </c>
      <c r="BA609" s="36">
        <f t="shared" si="298"/>
        <v>0</v>
      </c>
      <c r="BB609" s="34">
        <f>IF($B609="P",VLOOKUP($E609,'[2]Costeo-JUL26'!$B$9:$CQ$307,BB$1,0),0)</f>
        <v>0</v>
      </c>
      <c r="BC609" s="16">
        <f>IF($B609="P",VLOOKUP($E609,'[2]Costeo-JUL26'!$B$9:$CQ$307,BC$1,0),0)*$G609</f>
        <v>0</v>
      </c>
      <c r="BD609" s="36">
        <f>IF($B609="P",VLOOKUP($E609,'[2]Costeo-JUL26'!$B$9:$CQ$307,BD$1,0),0)*$G609</f>
        <v>0</v>
      </c>
      <c r="BE609" s="35">
        <f>IF($B609="P",VLOOKUP($E609,'[2]Costeo-JUL26'!$B$9:$CQ$307,BE$1,0),0)</f>
        <v>0</v>
      </c>
      <c r="BF609" s="36">
        <f t="shared" si="299"/>
        <v>0</v>
      </c>
      <c r="BG609" s="36">
        <f t="shared" si="300"/>
        <v>0</v>
      </c>
      <c r="BH609" s="34">
        <f>IF($B609="P",VLOOKUP($E609,'[2]Costeo-JUL26'!$B$9:$CQ$307,BH$1,0),0)</f>
        <v>0</v>
      </c>
      <c r="BI609" s="16">
        <f>IF($B609="P",VLOOKUP($E609,'[2]Costeo-JUL26'!$B$9:$CQ$307,BI$1,0),0)*$G609</f>
        <v>0</v>
      </c>
      <c r="BJ609" s="36">
        <f>IF($B609="P",VLOOKUP($E609,'[2]Costeo-JUL26'!$B$9:$CQ$307,BJ$1,0),0)*$G609</f>
        <v>0</v>
      </c>
      <c r="BK609" s="35">
        <f>IF(BH609=910319,0,IF($B609="P",VLOOKUP($E609,'[2]Costeo-JUL26'!$B$9:$CQ$307,BK$1,0),0))</f>
        <v>0</v>
      </c>
      <c r="BL609" s="36">
        <f t="shared" si="301"/>
        <v>0</v>
      </c>
      <c r="BM609" s="36">
        <f t="shared" si="302"/>
        <v>0</v>
      </c>
      <c r="BN609" s="34">
        <f>IF($B609="P",VLOOKUP($E609,'[2]Costeo-JUL26'!$B$9:$CQ$307,BN$1,0),0)</f>
        <v>0</v>
      </c>
      <c r="BO609" s="16">
        <f>IF($B609="P",VLOOKUP($E609,'[2]Costeo-JUL26'!$B$9:$CQ$307,BO$1,0),0)*$G609</f>
        <v>0</v>
      </c>
      <c r="BP609" s="36">
        <f>IF($B609="P",VLOOKUP($E609,'[2]Costeo-JUL26'!$B$9:$CQ$307,BP$1,0),0)*$G609</f>
        <v>0</v>
      </c>
      <c r="BQ609" s="35">
        <f>IF($B609="P",VLOOKUP($E609,'[2]Costeo-JUL26'!$B$9:$CQ$307,BQ$1,0),0)</f>
        <v>0</v>
      </c>
      <c r="BR609" s="36">
        <f t="shared" si="303"/>
        <v>0</v>
      </c>
      <c r="BS609" s="36">
        <f t="shared" si="304"/>
        <v>0</v>
      </c>
      <c r="BT609" s="34">
        <f>IF($B609="P",VLOOKUP($E609,'[2]Costeo-JUL26'!$B$9:$CQ$307,BT$1,0),0)</f>
        <v>0</v>
      </c>
      <c r="BU609" s="16">
        <f>IF($B609="P",VLOOKUP($E609,'[2]Costeo-JUL26'!$B$9:$CQ$307,BU$1,0),0)*$G609</f>
        <v>0</v>
      </c>
      <c r="BV609" s="36">
        <f>IF($B609="P",VLOOKUP($E609,'[2]Costeo-JUL26'!$B$9:$CQ$307,BV$1,0),0)*$G609</f>
        <v>0</v>
      </c>
      <c r="BW609" s="35">
        <f>IF($B609="P",VLOOKUP($E609,'[2]Costeo-JUL26'!$B$9:$CQ$307,BW$1,0),0)</f>
        <v>0</v>
      </c>
      <c r="BX609" s="36">
        <f t="shared" si="305"/>
        <v>0</v>
      </c>
      <c r="BY609" s="36">
        <f t="shared" si="306"/>
        <v>0</v>
      </c>
      <c r="BZ609" s="34">
        <f>IF($B609="P",VLOOKUP($E609,'[2]Costeo-JUL26'!$B$9:$CQ$307,BZ$1,0),0)</f>
        <v>0</v>
      </c>
      <c r="CA609" s="16">
        <f>IF($B609="P",VLOOKUP($E609,'[2]Costeo-JUL26'!$B$9:$CQ$307,CA$1,0),0)*$G609</f>
        <v>0</v>
      </c>
      <c r="CB609" s="36">
        <f>IF($B609="P",VLOOKUP($E609,'[2]Costeo-JUL26'!$B$9:$CQ$307,CB$1,0),0)*$G609</f>
        <v>0</v>
      </c>
      <c r="CC609" s="35">
        <f>IF($B609="P",VLOOKUP($E609,'[2]Costeo-JUL26'!$B$9:$CQ$307,CC$1,0),0)</f>
        <v>0</v>
      </c>
      <c r="CD609" s="36">
        <f t="shared" si="307"/>
        <v>0</v>
      </c>
      <c r="CE609" s="36">
        <f t="shared" si="308"/>
        <v>0</v>
      </c>
      <c r="CF609" s="37">
        <f t="shared" si="280"/>
        <v>0</v>
      </c>
      <c r="CG609" s="36">
        <f>IF($B609="r",VLOOKUP($E609,'[2]Costeo-JUL26'!$B$9:$CQ$307,CG$1,0),0)*$G609</f>
        <v>840221.76</v>
      </c>
      <c r="CH609" s="35">
        <f>VLOOKUP($E609,'[2]TEORICOS (05.26)'!$A$8:$T$251,CH$1,0)</f>
        <v>0.04</v>
      </c>
      <c r="CI609" s="36">
        <f t="shared" si="309"/>
        <v>384724.27669999958</v>
      </c>
      <c r="CJ609" s="37">
        <f t="shared" si="310"/>
        <v>1224946.0366999996</v>
      </c>
      <c r="CM609" s="16">
        <f>SUMIFS('[1]Ajuste Inventario'!$I:$I,'[1]Ajuste Inventario'!$B:$B,E609,'[1]Ajuste Inventario'!$S:$S,D609)*-1</f>
        <v>4.6670000000000007</v>
      </c>
      <c r="CN609" s="36">
        <f t="shared" si="281"/>
        <v>19645.440389274569</v>
      </c>
      <c r="CP609" t="str">
        <f t="shared" si="282"/>
        <v>1715Org.Vtas M.del Plata</v>
      </c>
      <c r="CQ609" s="10">
        <f t="shared" si="283"/>
        <v>4209.4365522336757</v>
      </c>
    </row>
    <row r="610" spans="1:95" x14ac:dyDescent="0.25">
      <c r="A610" s="30">
        <v>46204</v>
      </c>
      <c r="B610" s="31" t="str">
        <f>VLOOKUP($E610,'[2]TEORICOS (05.26)'!$A$8:$T$251,B$1,0)</f>
        <v>P</v>
      </c>
      <c r="C610" s="32" t="str">
        <f>VLOOKUP($E610,'[2]TEORICOS (05.26)'!$A$8:$T$251,C$1,0)</f>
        <v>Benedictino</v>
      </c>
      <c r="D610" t="s">
        <v>227</v>
      </c>
      <c r="E610">
        <v>1720</v>
      </c>
      <c r="F610" t="s">
        <v>119</v>
      </c>
      <c r="G610" s="16">
        <v>4633.5839999999989</v>
      </c>
      <c r="H610" s="16">
        <v>4897.6982879999077</v>
      </c>
      <c r="I610" s="33">
        <v>45516652.260000162</v>
      </c>
      <c r="J610" s="33">
        <v>42212027.650000133</v>
      </c>
      <c r="K610" s="34">
        <f>IF($B610="P",VLOOKUP($E610,'[2]Costeo-JUL26'!$B$9:$CQ$307,K$1,0),0)</f>
        <v>939153</v>
      </c>
      <c r="L610" s="35">
        <f>VLOOKUP($E610,'[2]TEORICOS (05.26)'!$A$8:$T$251,L$1,0)</f>
        <v>2.5000000000000001E-2</v>
      </c>
      <c r="M610" s="36">
        <f t="shared" si="284"/>
        <v>1055300.6912500034</v>
      </c>
      <c r="N610" s="35">
        <f>IF($B610="P",VLOOKUP($E610,'[2]Costeo-JUL26'!$B$9:$CQ$307,N$1,0),0)</f>
        <v>0.02</v>
      </c>
      <c r="O610" s="36">
        <f t="shared" si="285"/>
        <v>21106.013825000067</v>
      </c>
      <c r="P610" s="36">
        <f>IF($B610="P",VLOOKUP($E610,'[2]Costeo-JUL26'!$B$9:$CQ$307,P$1,0),0)*H610</f>
        <v>0</v>
      </c>
      <c r="Q610" s="36">
        <f t="shared" si="286"/>
        <v>1076406.7050750034</v>
      </c>
      <c r="R610" s="34">
        <f>IF($B610="P",VLOOKUP($E610,'[2]Costeo-JUL26'!$B$9:$CQ$307,R$1,0),0)</f>
        <v>0</v>
      </c>
      <c r="S610" s="16">
        <f>IF($B610="P",VLOOKUP($E610,'[2]Costeo-JUL26'!$B$9:$CQ$307,S$1,0),0)*$G610</f>
        <v>0</v>
      </c>
      <c r="T610" s="36">
        <f>IF($B610="P",VLOOKUP($E610,'[2]Costeo-JUL26'!$B$9:$CQ$307,T$1,0),0)*$G610</f>
        <v>0</v>
      </c>
      <c r="U610" s="35">
        <f>IF($B610="P",VLOOKUP($E610,'[2]Costeo-JUL26'!$B$9:$CQ$307,U$1,0),0)</f>
        <v>0</v>
      </c>
      <c r="V610" s="36">
        <f t="shared" si="287"/>
        <v>0</v>
      </c>
      <c r="W610" s="36">
        <f t="shared" si="288"/>
        <v>0</v>
      </c>
      <c r="X610" s="34">
        <f>IF($B610="P",VLOOKUP($E610,'[2]Costeo-JUL26'!$B$9:$CQ$307,X$1,0),0)</f>
        <v>0</v>
      </c>
      <c r="Y610" s="16">
        <f>IF($B610="P",VLOOKUP($E610,'[2]Costeo-JUL26'!$B$9:$CQ$307,Y$1,0),0)*$G610</f>
        <v>0</v>
      </c>
      <c r="Z610" s="36">
        <f>IF($B610="P",VLOOKUP($E610,'[2]Costeo-JUL26'!$B$9:$CQ$307,Z$1,0),0)*$G610</f>
        <v>0</v>
      </c>
      <c r="AA610" s="35">
        <f>IF($B610="P",VLOOKUP($E610,'[2]Costeo-JUL26'!$B$9:$CQ$307,AA$1,0),0)</f>
        <v>0</v>
      </c>
      <c r="AB610" s="36">
        <f t="shared" si="289"/>
        <v>0</v>
      </c>
      <c r="AC610" s="36">
        <f t="shared" si="290"/>
        <v>0</v>
      </c>
      <c r="AD610" s="34">
        <f>IF($B610="P",VLOOKUP($E610,'[2]Costeo-JUL26'!$B$9:$CQ$307,AD$1,0),0)</f>
        <v>938972</v>
      </c>
      <c r="AE610" s="16">
        <f>IF($B610="P",VLOOKUP($E610,'[2]Costeo-JUL26'!$B$9:$CQ$307,AE$1,0),0)*$G610</f>
        <v>55603.007999999987</v>
      </c>
      <c r="AF610" s="36">
        <f>IF($B610="P",VLOOKUP($E610,'[2]Costeo-JUL26'!$B$9:$CQ$307,AF$1,0),0)*$G610</f>
        <v>853350.4843775999</v>
      </c>
      <c r="AG610" s="35">
        <f>IF($B610="P",VLOOKUP($E610,'[2]Costeo-JUL26'!$B$9:$CQ$307,AG$1,0),0)</f>
        <v>6.0000000000000001E-3</v>
      </c>
      <c r="AH610" s="36">
        <f t="shared" si="291"/>
        <v>5120.1029062655998</v>
      </c>
      <c r="AI610" s="36">
        <f t="shared" si="292"/>
        <v>858470.58728386555</v>
      </c>
      <c r="AJ610" s="34">
        <f>IF($B610="P",VLOOKUP($E610,'[2]Costeo-JUL26'!$B$9:$CQ$307,AJ$1,0),0)</f>
        <v>936445</v>
      </c>
      <c r="AK610" s="16">
        <f>IF($B610="P",VLOOKUP($E610,'[2]Costeo-JUL26'!$B$9:$CQ$307,AK$1,0),0)*$G610</f>
        <v>55603.007999999987</v>
      </c>
      <c r="AL610" s="36">
        <f>IF($B610="P",VLOOKUP($E610,'[2]Costeo-JUL26'!$B$9:$CQ$307,AL$1,0),0)*$G610</f>
        <v>261219.59540351995</v>
      </c>
      <c r="AM610" s="35">
        <f>IF($B610="P",VLOOKUP($E610,'[2]Costeo-JUL26'!$B$9:$CQ$307,AM$1,0),0)</f>
        <v>1.7999999999999999E-2</v>
      </c>
      <c r="AN610" s="36">
        <f t="shared" si="293"/>
        <v>4701.9527172633589</v>
      </c>
      <c r="AO610" s="36">
        <f t="shared" si="294"/>
        <v>265921.54812078329</v>
      </c>
      <c r="AP610" s="34">
        <f>IF($B610="P",VLOOKUP($E610,'[2]Costeo-JUL26'!$B$9:$CQ$307,AP$1,0),0)</f>
        <v>939863</v>
      </c>
      <c r="AQ610" s="16">
        <f>IF($B610="P",VLOOKUP($E610,'[2]Costeo-JUL26'!$B$9:$CQ$307,AQ$1,0),0)*$G610</f>
        <v>55603.007999999987</v>
      </c>
      <c r="AR610" s="36">
        <f>IF($B610="P",VLOOKUP($E610,'[2]Costeo-JUL26'!$B$9:$CQ$307,AR$1,0),0)*$G610</f>
        <v>3657898.3722278387</v>
      </c>
      <c r="AS610" s="35">
        <f>IF($B610="P",VLOOKUP($E610,'[2]Costeo-JUL26'!$B$9:$CQ$307,AS$1,0),0)</f>
        <v>0.02</v>
      </c>
      <c r="AT610" s="36">
        <f t="shared" si="295"/>
        <v>73157.96744455678</v>
      </c>
      <c r="AU610" s="36">
        <f t="shared" si="296"/>
        <v>3731056.3396723955</v>
      </c>
      <c r="AV610" s="34">
        <f>IF($B610="P",VLOOKUP($E610,'[2]Costeo-JUL26'!$B$9:$CQ$307,AV$1,0),0)</f>
        <v>932317</v>
      </c>
      <c r="AW610" s="16">
        <f>IF($B610="P",VLOOKUP($E610,'[2]Costeo-JUL26'!$B$9:$CQ$307,AW$1,0),0)*$G610</f>
        <v>84.331228799999991</v>
      </c>
      <c r="AX610" s="36">
        <f>IF($B610="P",VLOOKUP($E610,'[2]Costeo-JUL26'!$B$9:$CQ$307,AX$1,0),0)*$G610</f>
        <v>362438.75513663993</v>
      </c>
      <c r="AY610" s="35">
        <f>IF($B610="P",VLOOKUP($E610,'[2]Costeo-JUL26'!$B$9:$CQ$307,AY$1,0),0)</f>
        <v>0.03</v>
      </c>
      <c r="AZ610" s="36">
        <f t="shared" si="297"/>
        <v>10873.162654099197</v>
      </c>
      <c r="BA610" s="36">
        <f t="shared" si="298"/>
        <v>373311.9177907391</v>
      </c>
      <c r="BB610" s="34">
        <f>IF($B610="P",VLOOKUP($E610,'[2]Costeo-JUL26'!$B$9:$CQ$307,BB$1,0),0)</f>
        <v>902311</v>
      </c>
      <c r="BC610" s="16">
        <f>IF($B610="P",VLOOKUP($E610,'[2]Costeo-JUL26'!$B$9:$CQ$307,BC$1,0),0)*$G610</f>
        <v>12.871066666666664</v>
      </c>
      <c r="BD610" s="36">
        <f>IF($B610="P",VLOOKUP($E610,'[2]Costeo-JUL26'!$B$9:$CQ$307,BD$1,0),0)*$G610</f>
        <v>50475.754237999994</v>
      </c>
      <c r="BE610" s="35">
        <f>IF($B610="P",VLOOKUP($E610,'[2]Costeo-JUL26'!$B$9:$CQ$307,BE$1,0),0)</f>
        <v>0.03</v>
      </c>
      <c r="BF610" s="36">
        <f t="shared" si="299"/>
        <v>1514.2726271399997</v>
      </c>
      <c r="BG610" s="36">
        <f t="shared" si="300"/>
        <v>51990.026865139997</v>
      </c>
      <c r="BH610" s="34">
        <f>IF($B610="P",VLOOKUP($E610,'[2]Costeo-JUL26'!$B$9:$CQ$307,BH$1,0),0)</f>
        <v>933089</v>
      </c>
      <c r="BI610" s="16">
        <f>IF($B610="P",VLOOKUP($E610,'[2]Costeo-JUL26'!$B$9:$CQ$307,BI$1,0),0)*$G610</f>
        <v>160.88833333333329</v>
      </c>
      <c r="BJ610" s="36">
        <f>IF($B610="P",VLOOKUP($E610,'[2]Costeo-JUL26'!$B$9:$CQ$307,BJ$1,0),0)*$G610</f>
        <v>119809.12441149824</v>
      </c>
      <c r="BK610" s="35">
        <f>IF(BH610=910319,0,IF($B610="P",VLOOKUP($E610,'[2]Costeo-JUL26'!$B$9:$CQ$307,BK$1,0),0))</f>
        <v>0.02</v>
      </c>
      <c r="BL610" s="36">
        <f t="shared" si="301"/>
        <v>2396.1824882299647</v>
      </c>
      <c r="BM610" s="36">
        <f t="shared" si="302"/>
        <v>122205.30689972821</v>
      </c>
      <c r="BN610" s="34">
        <f>IF($B610="P",VLOOKUP($E610,'[2]Costeo-JUL26'!$B$9:$CQ$307,BN$1,0),0)</f>
        <v>0</v>
      </c>
      <c r="BO610" s="16">
        <f>IF($B610="P",VLOOKUP($E610,'[2]Costeo-JUL26'!$B$9:$CQ$307,BO$1,0),0)*$G610</f>
        <v>0</v>
      </c>
      <c r="BP610" s="36">
        <f>IF($B610="P",VLOOKUP($E610,'[2]Costeo-JUL26'!$B$9:$CQ$307,BP$1,0),0)*$G610</f>
        <v>0</v>
      </c>
      <c r="BQ610" s="35">
        <f>IF($B610="P",VLOOKUP($E610,'[2]Costeo-JUL26'!$B$9:$CQ$307,BQ$1,0),0)</f>
        <v>0</v>
      </c>
      <c r="BR610" s="36">
        <f t="shared" si="303"/>
        <v>0</v>
      </c>
      <c r="BS610" s="36">
        <f t="shared" si="304"/>
        <v>0</v>
      </c>
      <c r="BT610" s="34">
        <f>IF($B610="P",VLOOKUP($E610,'[2]Costeo-JUL26'!$B$9:$CQ$307,BT$1,0),0)</f>
        <v>0</v>
      </c>
      <c r="BU610" s="16">
        <f>IF($B610="P",VLOOKUP($E610,'[2]Costeo-JUL26'!$B$9:$CQ$307,BU$1,0),0)*$G610</f>
        <v>0</v>
      </c>
      <c r="BV610" s="36">
        <f>IF($B610="P",VLOOKUP($E610,'[2]Costeo-JUL26'!$B$9:$CQ$307,BV$1,0),0)*$G610</f>
        <v>0</v>
      </c>
      <c r="BW610" s="35">
        <f>IF($B610="P",VLOOKUP($E610,'[2]Costeo-JUL26'!$B$9:$CQ$307,BW$1,0),0)</f>
        <v>0</v>
      </c>
      <c r="BX610" s="36">
        <f t="shared" si="305"/>
        <v>0</v>
      </c>
      <c r="BY610" s="36">
        <f t="shared" si="306"/>
        <v>0</v>
      </c>
      <c r="BZ610" s="34">
        <f>IF($B610="P",VLOOKUP($E610,'[2]Costeo-JUL26'!$B$9:$CQ$307,BZ$1,0),0)</f>
        <v>936704</v>
      </c>
      <c r="CA610" s="16">
        <f>IF($B610="P",VLOOKUP($E610,'[2]Costeo-JUL26'!$B$9:$CQ$307,CA$1,0),0)*$G610</f>
        <v>168.97996200427048</v>
      </c>
      <c r="CB610" s="36">
        <f>IF($B610="P",VLOOKUP($E610,'[2]Costeo-JUL26'!$B$9:$CQ$307,CB$1,0),0)*$G610</f>
        <v>80664.879994291769</v>
      </c>
      <c r="CC610" s="35">
        <f>IF($B610="P",VLOOKUP($E610,'[2]Costeo-JUL26'!$B$9:$CQ$307,CC$1,0),0)</f>
        <v>0.5</v>
      </c>
      <c r="CD610" s="36">
        <f t="shared" si="307"/>
        <v>40332.439997145884</v>
      </c>
      <c r="CE610" s="36">
        <f t="shared" si="308"/>
        <v>120997.31999143766</v>
      </c>
      <c r="CF610" s="37">
        <f t="shared" si="280"/>
        <v>6600359.7516990919</v>
      </c>
      <c r="CG610" s="36">
        <f>IF($B610="r",VLOOKUP($E610,'[2]Costeo-JUL26'!$B$9:$CQ$307,CG$1,0),0)*$G610</f>
        <v>0</v>
      </c>
      <c r="CH610" s="35">
        <f>VLOOKUP($E610,'[2]TEORICOS (05.26)'!$A$8:$T$251,CH$1,0)</f>
        <v>0</v>
      </c>
      <c r="CI610" s="36">
        <f t="shared" si="309"/>
        <v>0</v>
      </c>
      <c r="CJ610" s="37">
        <f t="shared" si="310"/>
        <v>0</v>
      </c>
      <c r="CM610" s="16">
        <f>SUMIFS('[1]Ajuste Inventario'!$I:$I,'[1]Ajuste Inventario'!$B:$B,E610,'[1]Ajuste Inventario'!$S:$S,D610)*-1</f>
        <v>771.66500000000008</v>
      </c>
      <c r="CN610" s="36">
        <f t="shared" si="281"/>
        <v>1099206.7064706027</v>
      </c>
      <c r="CP610" t="str">
        <f t="shared" si="282"/>
        <v>1720Org.Vtas M.del Plata</v>
      </c>
      <c r="CQ610" s="10">
        <f t="shared" si="283"/>
        <v>1424.4610115407625</v>
      </c>
    </row>
    <row r="611" spans="1:95" x14ac:dyDescent="0.25">
      <c r="A611" s="30">
        <v>46204</v>
      </c>
      <c r="B611" s="31" t="str">
        <f>VLOOKUP($E611,'[2]TEORICOS (05.26)'!$A$8:$T$251,B$1,0)</f>
        <v>P</v>
      </c>
      <c r="C611" s="32" t="str">
        <f>VLOOKUP($E611,'[2]TEORICOS (05.26)'!$A$8:$T$251,C$1,0)</f>
        <v>Benedictino</v>
      </c>
      <c r="D611" t="s">
        <v>227</v>
      </c>
      <c r="E611">
        <v>1730</v>
      </c>
      <c r="F611" t="s">
        <v>120</v>
      </c>
      <c r="G611" s="16">
        <v>485.33300000000003</v>
      </c>
      <c r="H611" s="16">
        <v>1538.5056100000006</v>
      </c>
      <c r="I611" s="33">
        <v>5296300.7299999977</v>
      </c>
      <c r="J611" s="33">
        <v>5089696.3899999987</v>
      </c>
      <c r="K611" s="34">
        <f>IF($B611="P",VLOOKUP($E611,'[2]Costeo-JUL26'!$B$9:$CQ$307,K$1,0),0)</f>
        <v>939153</v>
      </c>
      <c r="L611" s="35">
        <f>VLOOKUP($E611,'[2]TEORICOS (05.26)'!$A$8:$T$251,L$1,0)</f>
        <v>2.5000000000000001E-2</v>
      </c>
      <c r="M611" s="36">
        <f t="shared" si="284"/>
        <v>127242.40974999998</v>
      </c>
      <c r="N611" s="35">
        <f>IF($B611="P",VLOOKUP($E611,'[2]Costeo-JUL26'!$B$9:$CQ$307,N$1,0),0)</f>
        <v>0.02</v>
      </c>
      <c r="O611" s="36">
        <f t="shared" si="285"/>
        <v>2544.8481949999996</v>
      </c>
      <c r="P611" s="36">
        <f>IF($B611="P",VLOOKUP($E611,'[2]Costeo-JUL26'!$B$9:$CQ$307,P$1,0),0)*H611</f>
        <v>0</v>
      </c>
      <c r="Q611" s="36">
        <f t="shared" si="286"/>
        <v>129787.25794499998</v>
      </c>
      <c r="R611" s="34">
        <f>IF($B611="P",VLOOKUP($E611,'[2]Costeo-JUL26'!$B$9:$CQ$307,R$1,0),0)</f>
        <v>0</v>
      </c>
      <c r="S611" s="16">
        <f>IF($B611="P",VLOOKUP($E611,'[2]Costeo-JUL26'!$B$9:$CQ$307,S$1,0),0)*$G611</f>
        <v>0</v>
      </c>
      <c r="T611" s="36">
        <f>IF($B611="P",VLOOKUP($E611,'[2]Costeo-JUL26'!$B$9:$CQ$307,T$1,0),0)*$G611</f>
        <v>0</v>
      </c>
      <c r="U611" s="35">
        <f>IF($B611="P",VLOOKUP($E611,'[2]Costeo-JUL26'!$B$9:$CQ$307,U$1,0),0)</f>
        <v>0</v>
      </c>
      <c r="V611" s="36">
        <f t="shared" si="287"/>
        <v>0</v>
      </c>
      <c r="W611" s="36">
        <f t="shared" si="288"/>
        <v>0</v>
      </c>
      <c r="X611" s="34">
        <f>IF($B611="P",VLOOKUP($E611,'[2]Costeo-JUL26'!$B$9:$CQ$307,X$1,0),0)</f>
        <v>0</v>
      </c>
      <c r="Y611" s="16">
        <f>IF($B611="P",VLOOKUP($E611,'[2]Costeo-JUL26'!$B$9:$CQ$307,Y$1,0),0)*$G611</f>
        <v>0</v>
      </c>
      <c r="Z611" s="36">
        <f>IF($B611="P",VLOOKUP($E611,'[2]Costeo-JUL26'!$B$9:$CQ$307,Z$1,0),0)*$G611</f>
        <v>0</v>
      </c>
      <c r="AA611" s="35">
        <f>IF($B611="P",VLOOKUP($E611,'[2]Costeo-JUL26'!$B$9:$CQ$307,AA$1,0),0)</f>
        <v>0</v>
      </c>
      <c r="AB611" s="36">
        <f t="shared" si="289"/>
        <v>0</v>
      </c>
      <c r="AC611" s="36">
        <f t="shared" si="290"/>
        <v>0</v>
      </c>
      <c r="AD611" s="34">
        <f>IF($B611="P",VLOOKUP($E611,'[2]Costeo-JUL26'!$B$9:$CQ$307,AD$1,0),0)</f>
        <v>938972</v>
      </c>
      <c r="AE611" s="16">
        <f>IF($B611="P",VLOOKUP($E611,'[2]Costeo-JUL26'!$B$9:$CQ$307,AE$1,0),0)*$G611</f>
        <v>2911.998</v>
      </c>
      <c r="AF611" s="36">
        <f>IF($B611="P",VLOOKUP($E611,'[2]Costeo-JUL26'!$B$9:$CQ$307,AF$1,0),0)*$G611</f>
        <v>44691.015705600003</v>
      </c>
      <c r="AG611" s="35">
        <f>IF($B611="P",VLOOKUP($E611,'[2]Costeo-JUL26'!$B$9:$CQ$307,AG$1,0),0)</f>
        <v>6.0000000000000001E-3</v>
      </c>
      <c r="AH611" s="36">
        <f t="shared" si="291"/>
        <v>268.14609423360002</v>
      </c>
      <c r="AI611" s="36">
        <f t="shared" si="292"/>
        <v>44959.161799833601</v>
      </c>
      <c r="AJ611" s="34">
        <f>IF($B611="P",VLOOKUP($E611,'[2]Costeo-JUL26'!$B$9:$CQ$307,AJ$1,0),0)</f>
        <v>936975</v>
      </c>
      <c r="AK611" s="16">
        <f>IF($B611="P",VLOOKUP($E611,'[2]Costeo-JUL26'!$B$9:$CQ$307,AK$1,0),0)*$G611</f>
        <v>2911.998</v>
      </c>
      <c r="AL611" s="36">
        <f>IF($B611="P",VLOOKUP($E611,'[2]Costeo-JUL26'!$B$9:$CQ$307,AL$1,0),0)*$G611</f>
        <v>81391.85833896001</v>
      </c>
      <c r="AM611" s="35">
        <f>IF($B611="P",VLOOKUP($E611,'[2]Costeo-JUL26'!$B$9:$CQ$307,AM$1,0),0)</f>
        <v>1.7999999999999999E-2</v>
      </c>
      <c r="AN611" s="36">
        <f t="shared" si="293"/>
        <v>1465.0534501012801</v>
      </c>
      <c r="AO611" s="36">
        <f t="shared" si="294"/>
        <v>82856.911789061283</v>
      </c>
      <c r="AP611" s="34">
        <f>IF($B611="P",VLOOKUP($E611,'[2]Costeo-JUL26'!$B$9:$CQ$307,AP$1,0),0)</f>
        <v>938165</v>
      </c>
      <c r="AQ611" s="16">
        <f>IF($B611="P",VLOOKUP($E611,'[2]Costeo-JUL26'!$B$9:$CQ$307,AQ$1,0),0)*$G611</f>
        <v>2911.998</v>
      </c>
      <c r="AR611" s="36">
        <f>IF($B611="P",VLOOKUP($E611,'[2]Costeo-JUL26'!$B$9:$CQ$307,AR$1,0),0)*$G611</f>
        <v>477519.04163340008</v>
      </c>
      <c r="AS611" s="35">
        <f>IF($B611="P",VLOOKUP($E611,'[2]Costeo-JUL26'!$B$9:$CQ$307,AS$1,0),0)</f>
        <v>0.02</v>
      </c>
      <c r="AT611" s="36">
        <f t="shared" si="295"/>
        <v>9550.3808326680009</v>
      </c>
      <c r="AU611" s="36">
        <f t="shared" si="296"/>
        <v>487069.42246606806</v>
      </c>
      <c r="AV611" s="34">
        <f>IF($B611="P",VLOOKUP($E611,'[2]Costeo-JUL26'!$B$9:$CQ$307,AV$1,0),0)</f>
        <v>902310</v>
      </c>
      <c r="AW611" s="16">
        <f>IF($B611="P",VLOOKUP($E611,'[2]Costeo-JUL26'!$B$9:$CQ$307,AW$1,0),0)*$G611</f>
        <v>16.210122200000001</v>
      </c>
      <c r="AX611" s="36">
        <f>IF($B611="P",VLOOKUP($E611,'[2]Costeo-JUL26'!$B$9:$CQ$307,AX$1,0),0)*$G611</f>
        <v>56792.910288162413</v>
      </c>
      <c r="AY611" s="35">
        <f>IF($B611="P",VLOOKUP($E611,'[2]Costeo-JUL26'!$B$9:$CQ$307,AY$1,0),0)</f>
        <v>0.03</v>
      </c>
      <c r="AZ611" s="36">
        <f t="shared" si="297"/>
        <v>1703.7873086448724</v>
      </c>
      <c r="BA611" s="36">
        <f t="shared" si="298"/>
        <v>58496.697596807287</v>
      </c>
      <c r="BB611" s="34">
        <f>IF($B611="P",VLOOKUP($E611,'[2]Costeo-JUL26'!$B$9:$CQ$307,BB$1,0),0)</f>
        <v>902311</v>
      </c>
      <c r="BC611" s="16">
        <f>IF($B611="P",VLOOKUP($E611,'[2]Costeo-JUL26'!$B$9:$CQ$307,BC$1,0),0)*$G611</f>
        <v>2.1184785449999999</v>
      </c>
      <c r="BD611" s="36">
        <f>IF($B611="P",VLOOKUP($E611,'[2]Costeo-JUL26'!$B$9:$CQ$307,BD$1,0),0)*$G611</f>
        <v>8307.9207936065268</v>
      </c>
      <c r="BE611" s="35">
        <f>IF($B611="P",VLOOKUP($E611,'[2]Costeo-JUL26'!$B$9:$CQ$307,BE$1,0),0)</f>
        <v>0.03</v>
      </c>
      <c r="BF611" s="36">
        <f t="shared" si="299"/>
        <v>249.23762380819579</v>
      </c>
      <c r="BG611" s="36">
        <f t="shared" si="300"/>
        <v>8557.1584174147229</v>
      </c>
      <c r="BH611" s="34">
        <f>IF($B611="P",VLOOKUP($E611,'[2]Costeo-JUL26'!$B$9:$CQ$307,BH$1,0),0)</f>
        <v>933089</v>
      </c>
      <c r="BI611" s="16">
        <f>IF($B611="P",VLOOKUP($E611,'[2]Costeo-JUL26'!$B$9:$CQ$307,BI$1,0),0)*$G611</f>
        <v>24.266650000000002</v>
      </c>
      <c r="BJ611" s="36">
        <f>IF($B611="P",VLOOKUP($E611,'[2]Costeo-JUL26'!$B$9:$CQ$307,BJ$1,0),0)*$G611</f>
        <v>18070.707979034843</v>
      </c>
      <c r="BK611" s="35">
        <f>IF(BH611=910319,0,IF($B611="P",VLOOKUP($E611,'[2]Costeo-JUL26'!$B$9:$CQ$307,BK$1,0),0))</f>
        <v>0.02</v>
      </c>
      <c r="BL611" s="36">
        <f t="shared" si="301"/>
        <v>361.41415958069689</v>
      </c>
      <c r="BM611" s="36">
        <f t="shared" si="302"/>
        <v>18432.122138615541</v>
      </c>
      <c r="BN611" s="34">
        <f>IF($B611="P",VLOOKUP($E611,'[2]Costeo-JUL26'!$B$9:$CQ$307,BN$1,0),0)</f>
        <v>0</v>
      </c>
      <c r="BO611" s="16">
        <f>IF($B611="P",VLOOKUP($E611,'[2]Costeo-JUL26'!$B$9:$CQ$307,BO$1,0),0)*$G611</f>
        <v>0</v>
      </c>
      <c r="BP611" s="36">
        <f>IF($B611="P",VLOOKUP($E611,'[2]Costeo-JUL26'!$B$9:$CQ$307,BP$1,0),0)*$G611</f>
        <v>0</v>
      </c>
      <c r="BQ611" s="35">
        <f>IF($B611="P",VLOOKUP($E611,'[2]Costeo-JUL26'!$B$9:$CQ$307,BQ$1,0),0)</f>
        <v>0</v>
      </c>
      <c r="BR611" s="36">
        <f t="shared" si="303"/>
        <v>0</v>
      </c>
      <c r="BS611" s="36">
        <f t="shared" si="304"/>
        <v>0</v>
      </c>
      <c r="BT611" s="34">
        <f>IF($B611="P",VLOOKUP($E611,'[2]Costeo-JUL26'!$B$9:$CQ$307,BT$1,0),0)</f>
        <v>0</v>
      </c>
      <c r="BU611" s="16">
        <f>IF($B611="P",VLOOKUP($E611,'[2]Costeo-JUL26'!$B$9:$CQ$307,BU$1,0),0)*$G611</f>
        <v>0</v>
      </c>
      <c r="BV611" s="36">
        <f>IF($B611="P",VLOOKUP($E611,'[2]Costeo-JUL26'!$B$9:$CQ$307,BV$1,0),0)*$G611</f>
        <v>0</v>
      </c>
      <c r="BW611" s="35">
        <f>IF($B611="P",VLOOKUP($E611,'[2]Costeo-JUL26'!$B$9:$CQ$307,BW$1,0),0)</f>
        <v>0</v>
      </c>
      <c r="BX611" s="36">
        <f t="shared" si="305"/>
        <v>0</v>
      </c>
      <c r="BY611" s="36">
        <f t="shared" si="306"/>
        <v>0</v>
      </c>
      <c r="BZ611" s="34">
        <f>IF($B611="P",VLOOKUP($E611,'[2]Costeo-JUL26'!$B$9:$CQ$307,BZ$1,0),0)</f>
        <v>936704</v>
      </c>
      <c r="CA611" s="16">
        <f>IF($B611="P",VLOOKUP($E611,'[2]Costeo-JUL26'!$B$9:$CQ$307,CA$1,0),0)*$G611</f>
        <v>53.098132179810683</v>
      </c>
      <c r="CB611" s="36">
        <f>IF($B611="P",VLOOKUP($E611,'[2]Costeo-JUL26'!$B$9:$CQ$307,CB$1,0),0)*$G611</f>
        <v>25347.114589227018</v>
      </c>
      <c r="CC611" s="35">
        <f>IF($B611="P",VLOOKUP($E611,'[2]Costeo-JUL26'!$B$9:$CQ$307,CC$1,0),0)</f>
        <v>0.5</v>
      </c>
      <c r="CD611" s="36">
        <f t="shared" si="307"/>
        <v>12673.557294613509</v>
      </c>
      <c r="CE611" s="36">
        <f t="shared" si="308"/>
        <v>38020.671883840529</v>
      </c>
      <c r="CF611" s="37">
        <f t="shared" si="280"/>
        <v>868179.40403664112</v>
      </c>
      <c r="CG611" s="36">
        <f>IF($B611="r",VLOOKUP($E611,'[2]Costeo-JUL26'!$B$9:$CQ$307,CG$1,0),0)*$G611</f>
        <v>0</v>
      </c>
      <c r="CH611" s="35">
        <f>VLOOKUP($E611,'[2]TEORICOS (05.26)'!$A$8:$T$251,CH$1,0)</f>
        <v>0</v>
      </c>
      <c r="CI611" s="36">
        <f t="shared" si="309"/>
        <v>0</v>
      </c>
      <c r="CJ611" s="37">
        <f t="shared" si="310"/>
        <v>0</v>
      </c>
      <c r="CM611" s="16">
        <f>SUMIFS('[1]Ajuste Inventario'!$I:$I,'[1]Ajuste Inventario'!$B:$B,E611,'[1]Ajuste Inventario'!$S:$S,D611)*-1</f>
        <v>2.1679999999999997</v>
      </c>
      <c r="CN611" s="36">
        <f t="shared" si="281"/>
        <v>3878.1886827218377</v>
      </c>
      <c r="CP611" t="str">
        <f t="shared" si="282"/>
        <v>1730Org.Vtas M.del Plata</v>
      </c>
      <c r="CQ611" s="10">
        <f t="shared" si="283"/>
        <v>1788.8324182296301</v>
      </c>
    </row>
    <row r="612" spans="1:95" x14ac:dyDescent="0.25">
      <c r="A612" s="30">
        <v>46204</v>
      </c>
      <c r="B612" s="31" t="str">
        <f>VLOOKUP($E612,'[2]TEORICOS (05.26)'!$A$8:$T$251,B$1,0)</f>
        <v>P</v>
      </c>
      <c r="C612" s="32" t="str">
        <f>VLOOKUP($E612,'[2]TEORICOS (05.26)'!$A$8:$T$251,C$1,0)</f>
        <v>Benedictino</v>
      </c>
      <c r="D612" t="s">
        <v>227</v>
      </c>
      <c r="E612">
        <v>1740</v>
      </c>
      <c r="F612" t="s">
        <v>121</v>
      </c>
      <c r="G612" s="16">
        <v>1448.6659999999999</v>
      </c>
      <c r="H612" s="16">
        <v>2296.1356100000189</v>
      </c>
      <c r="I612" s="33">
        <v>9913309.2699999772</v>
      </c>
      <c r="J612" s="33">
        <v>9656176.8499999736</v>
      </c>
      <c r="K612" s="34">
        <f>IF($B612="P",VLOOKUP($E612,'[2]Costeo-JUL26'!$B$9:$CQ$307,K$1,0),0)</f>
        <v>939153</v>
      </c>
      <c r="L612" s="35">
        <f>VLOOKUP($E612,'[2]TEORICOS (05.26)'!$A$8:$T$251,L$1,0)</f>
        <v>2.5000000000000001E-2</v>
      </c>
      <c r="M612" s="36">
        <f t="shared" si="284"/>
        <v>241404.42124999934</v>
      </c>
      <c r="N612" s="35">
        <f>IF($B612="P",VLOOKUP($E612,'[2]Costeo-JUL26'!$B$9:$CQ$307,N$1,0),0)</f>
        <v>0.02</v>
      </c>
      <c r="O612" s="36">
        <f t="shared" si="285"/>
        <v>4828.0884249999872</v>
      </c>
      <c r="P612" s="36">
        <f>IF($B612="P",VLOOKUP($E612,'[2]Costeo-JUL26'!$B$9:$CQ$307,P$1,0),0)*H612</f>
        <v>0</v>
      </c>
      <c r="Q612" s="36">
        <f t="shared" si="286"/>
        <v>246232.50967499934</v>
      </c>
      <c r="R612" s="34">
        <f>IF($B612="P",VLOOKUP($E612,'[2]Costeo-JUL26'!$B$9:$CQ$307,R$1,0),0)</f>
        <v>0</v>
      </c>
      <c r="S612" s="16">
        <f>IF($B612="P",VLOOKUP($E612,'[2]Costeo-JUL26'!$B$9:$CQ$307,S$1,0),0)*$G612</f>
        <v>0</v>
      </c>
      <c r="T612" s="36">
        <f>IF($B612="P",VLOOKUP($E612,'[2]Costeo-JUL26'!$B$9:$CQ$307,T$1,0),0)*$G612</f>
        <v>0</v>
      </c>
      <c r="U612" s="35">
        <f>IF($B612="P",VLOOKUP($E612,'[2]Costeo-JUL26'!$B$9:$CQ$307,U$1,0),0)</f>
        <v>0</v>
      </c>
      <c r="V612" s="36">
        <f t="shared" si="287"/>
        <v>0</v>
      </c>
      <c r="W612" s="36">
        <f t="shared" si="288"/>
        <v>0</v>
      </c>
      <c r="X612" s="34">
        <f>IF($B612="P",VLOOKUP($E612,'[2]Costeo-JUL26'!$B$9:$CQ$307,X$1,0),0)</f>
        <v>0</v>
      </c>
      <c r="Y612" s="16">
        <f>IF($B612="P",VLOOKUP($E612,'[2]Costeo-JUL26'!$B$9:$CQ$307,Y$1,0),0)*$G612</f>
        <v>0</v>
      </c>
      <c r="Z612" s="36">
        <f>IF($B612="P",VLOOKUP($E612,'[2]Costeo-JUL26'!$B$9:$CQ$307,Z$1,0),0)*$G612</f>
        <v>0</v>
      </c>
      <c r="AA612" s="35">
        <f>IF($B612="P",VLOOKUP($E612,'[2]Costeo-JUL26'!$B$9:$CQ$307,AA$1,0),0)</f>
        <v>0</v>
      </c>
      <c r="AB612" s="36">
        <f t="shared" si="289"/>
        <v>0</v>
      </c>
      <c r="AC612" s="36">
        <f t="shared" si="290"/>
        <v>0</v>
      </c>
      <c r="AD612" s="34">
        <f>IF($B612="P",VLOOKUP($E612,'[2]Costeo-JUL26'!$B$9:$CQ$307,AD$1,0),0)</f>
        <v>938972</v>
      </c>
      <c r="AE612" s="16">
        <f>IF($B612="P",VLOOKUP($E612,'[2]Costeo-JUL26'!$B$9:$CQ$307,AE$1,0),0)*$G612</f>
        <v>8691.9959999999992</v>
      </c>
      <c r="AF612" s="36">
        <f>IF($B612="P",VLOOKUP($E612,'[2]Costeo-JUL26'!$B$9:$CQ$307,AF$1,0),0)*$G612</f>
        <v>133397.8010112</v>
      </c>
      <c r="AG612" s="35">
        <f>IF($B612="P",VLOOKUP($E612,'[2]Costeo-JUL26'!$B$9:$CQ$307,AG$1,0),0)</f>
        <v>6.0000000000000001E-3</v>
      </c>
      <c r="AH612" s="36">
        <f t="shared" si="291"/>
        <v>800.38680606720004</v>
      </c>
      <c r="AI612" s="36">
        <f t="shared" si="292"/>
        <v>134198.1878172672</v>
      </c>
      <c r="AJ612" s="34">
        <f>IF($B612="P",VLOOKUP($E612,'[2]Costeo-JUL26'!$B$9:$CQ$307,AJ$1,0),0)</f>
        <v>936446</v>
      </c>
      <c r="AK612" s="16">
        <f>IF($B612="P",VLOOKUP($E612,'[2]Costeo-JUL26'!$B$9:$CQ$307,AK$1,0),0)*$G612</f>
        <v>8691.9959999999992</v>
      </c>
      <c r="AL612" s="36">
        <f>IF($B612="P",VLOOKUP($E612,'[2]Costeo-JUL26'!$B$9:$CQ$307,AL$1,0),0)*$G612</f>
        <v>101892.96614952001</v>
      </c>
      <c r="AM612" s="35">
        <f>IF($B612="P",VLOOKUP($E612,'[2]Costeo-JUL26'!$B$9:$CQ$307,AM$1,0),0)</f>
        <v>1.7999999999999999E-2</v>
      </c>
      <c r="AN612" s="36">
        <f t="shared" si="293"/>
        <v>1834.0733906913601</v>
      </c>
      <c r="AO612" s="36">
        <f t="shared" si="294"/>
        <v>103727.03954021138</v>
      </c>
      <c r="AP612" s="34">
        <f>IF($B612="P",VLOOKUP($E612,'[2]Costeo-JUL26'!$B$9:$CQ$307,AP$1,0),0)</f>
        <v>938979</v>
      </c>
      <c r="AQ612" s="16">
        <f>IF($B612="P",VLOOKUP($E612,'[2]Costeo-JUL26'!$B$9:$CQ$307,AQ$1,0),0)*$G612</f>
        <v>8691.9959999999992</v>
      </c>
      <c r="AR612" s="36">
        <f>IF($B612="P",VLOOKUP($E612,'[2]Costeo-JUL26'!$B$9:$CQ$307,AR$1,0),0)*$G612</f>
        <v>755888.65406495996</v>
      </c>
      <c r="AS612" s="35">
        <f>IF($B612="P",VLOOKUP($E612,'[2]Costeo-JUL26'!$B$9:$CQ$307,AS$1,0),0)</f>
        <v>0.02</v>
      </c>
      <c r="AT612" s="36">
        <f t="shared" si="295"/>
        <v>15117.773081299199</v>
      </c>
      <c r="AU612" s="36">
        <f t="shared" si="296"/>
        <v>771006.42714625911</v>
      </c>
      <c r="AV612" s="34">
        <f>IF($B612="P",VLOOKUP($E612,'[2]Costeo-JUL26'!$B$9:$CQ$307,AV$1,0),0)</f>
        <v>932317</v>
      </c>
      <c r="AW612" s="16">
        <f>IF($B612="P",VLOOKUP($E612,'[2]Costeo-JUL26'!$B$9:$CQ$307,AW$1,0),0)*$G612</f>
        <v>31.870651999999996</v>
      </c>
      <c r="AX612" s="36">
        <f>IF($B612="P",VLOOKUP($E612,'[2]Costeo-JUL26'!$B$9:$CQ$307,AX$1,0),0)*$G612</f>
        <v>136973.68816559998</v>
      </c>
      <c r="AY612" s="35">
        <f>IF($B612="P",VLOOKUP($E612,'[2]Costeo-JUL26'!$B$9:$CQ$307,AY$1,0),0)</f>
        <v>0.03</v>
      </c>
      <c r="AZ612" s="36">
        <f t="shared" si="297"/>
        <v>4109.2106449679995</v>
      </c>
      <c r="BA612" s="36">
        <f t="shared" si="298"/>
        <v>141082.89881056797</v>
      </c>
      <c r="BB612" s="34">
        <f>IF($B612="P",VLOOKUP($E612,'[2]Costeo-JUL26'!$B$9:$CQ$307,BB$1,0),0)</f>
        <v>902311</v>
      </c>
      <c r="BC612" s="16">
        <f>IF($B612="P",VLOOKUP($E612,'[2]Costeo-JUL26'!$B$9:$CQ$307,BC$1,0),0)*$G612</f>
        <v>6.036108333333333</v>
      </c>
      <c r="BD612" s="36">
        <f>IF($B612="P",VLOOKUP($E612,'[2]Costeo-JUL26'!$B$9:$CQ$307,BD$1,0),0)*$G612</f>
        <v>23671.474064875001</v>
      </c>
      <c r="BE612" s="35">
        <f>IF($B612="P",VLOOKUP($E612,'[2]Costeo-JUL26'!$B$9:$CQ$307,BE$1,0),0)</f>
        <v>0.03</v>
      </c>
      <c r="BF612" s="36">
        <f t="shared" si="299"/>
        <v>710.14422194625001</v>
      </c>
      <c r="BG612" s="36">
        <f t="shared" si="300"/>
        <v>24381.618286821253</v>
      </c>
      <c r="BH612" s="34">
        <f>IF($B612="P",VLOOKUP($E612,'[2]Costeo-JUL26'!$B$9:$CQ$307,BH$1,0),0)</f>
        <v>933089</v>
      </c>
      <c r="BI612" s="16">
        <f>IF($B612="P",VLOOKUP($E612,'[2]Costeo-JUL26'!$B$9:$CQ$307,BI$1,0),0)*$G612</f>
        <v>38.803553571428566</v>
      </c>
      <c r="BJ612" s="36">
        <f>IF($B612="P",VLOOKUP($E612,'[2]Costeo-JUL26'!$B$9:$CQ$307,BJ$1,0),0)*$G612</f>
        <v>28895.940936969884</v>
      </c>
      <c r="BK612" s="35">
        <f>IF(BH612=910319,0,IF($B612="P",VLOOKUP($E612,'[2]Costeo-JUL26'!$B$9:$CQ$307,BK$1,0),0))</f>
        <v>0.02</v>
      </c>
      <c r="BL612" s="36">
        <f t="shared" si="301"/>
        <v>577.91881873939769</v>
      </c>
      <c r="BM612" s="36">
        <f t="shared" si="302"/>
        <v>29473.859755709283</v>
      </c>
      <c r="BN612" s="34">
        <f>IF($B612="P",VLOOKUP($E612,'[2]Costeo-JUL26'!$B$9:$CQ$307,BN$1,0),0)</f>
        <v>0</v>
      </c>
      <c r="BO612" s="16">
        <f>IF($B612="P",VLOOKUP($E612,'[2]Costeo-JUL26'!$B$9:$CQ$307,BO$1,0),0)*$G612</f>
        <v>0</v>
      </c>
      <c r="BP612" s="36">
        <f>IF($B612="P",VLOOKUP($E612,'[2]Costeo-JUL26'!$B$9:$CQ$307,BP$1,0),0)*$G612</f>
        <v>0</v>
      </c>
      <c r="BQ612" s="35">
        <f>IF($B612="P",VLOOKUP($E612,'[2]Costeo-JUL26'!$B$9:$CQ$307,BQ$1,0),0)</f>
        <v>0</v>
      </c>
      <c r="BR612" s="36">
        <f t="shared" si="303"/>
        <v>0</v>
      </c>
      <c r="BS612" s="36">
        <f t="shared" si="304"/>
        <v>0</v>
      </c>
      <c r="BT612" s="34">
        <f>IF($B612="P",VLOOKUP($E612,'[2]Costeo-JUL26'!$B$9:$CQ$307,BT$1,0),0)</f>
        <v>0</v>
      </c>
      <c r="BU612" s="16">
        <f>IF($B612="P",VLOOKUP($E612,'[2]Costeo-JUL26'!$B$9:$CQ$307,BU$1,0),0)*$G612</f>
        <v>0</v>
      </c>
      <c r="BV612" s="36">
        <f>IF($B612="P",VLOOKUP($E612,'[2]Costeo-JUL26'!$B$9:$CQ$307,BV$1,0),0)*$G612</f>
        <v>0</v>
      </c>
      <c r="BW612" s="35">
        <f>IF($B612="P",VLOOKUP($E612,'[2]Costeo-JUL26'!$B$9:$CQ$307,BW$1,0),0)</f>
        <v>0</v>
      </c>
      <c r="BX612" s="36">
        <f t="shared" si="305"/>
        <v>0</v>
      </c>
      <c r="BY612" s="36">
        <f t="shared" si="306"/>
        <v>0</v>
      </c>
      <c r="BZ612" s="34">
        <f>IF($B612="P",VLOOKUP($E612,'[2]Costeo-JUL26'!$B$9:$CQ$307,BZ$1,0),0)</f>
        <v>936704</v>
      </c>
      <c r="CA612" s="16">
        <f>IF($B612="P",VLOOKUP($E612,'[2]Costeo-JUL26'!$B$9:$CQ$307,CA$1,0),0)*$G612</f>
        <v>79.246062757320871</v>
      </c>
      <c r="CB612" s="36">
        <f>IF($B612="P",VLOOKUP($E612,'[2]Costeo-JUL26'!$B$9:$CQ$307,CB$1,0),0)*$G612</f>
        <v>37829.184398667661</v>
      </c>
      <c r="CC612" s="35">
        <f>IF($B612="P",VLOOKUP($E612,'[2]Costeo-JUL26'!$B$9:$CQ$307,CC$1,0),0)</f>
        <v>0.5</v>
      </c>
      <c r="CD612" s="36">
        <f t="shared" si="307"/>
        <v>18914.592199333831</v>
      </c>
      <c r="CE612" s="36">
        <f t="shared" si="308"/>
        <v>56743.776598001496</v>
      </c>
      <c r="CF612" s="37">
        <f t="shared" si="280"/>
        <v>1506846.3176298372</v>
      </c>
      <c r="CG612" s="36">
        <f>IF($B612="r",VLOOKUP($E612,'[2]Costeo-JUL26'!$B$9:$CQ$307,CG$1,0),0)*$G612</f>
        <v>0</v>
      </c>
      <c r="CH612" s="35">
        <f>VLOOKUP($E612,'[2]TEORICOS (05.26)'!$A$8:$T$251,CH$1,0)</f>
        <v>0</v>
      </c>
      <c r="CI612" s="36">
        <f t="shared" si="309"/>
        <v>0</v>
      </c>
      <c r="CJ612" s="37">
        <f t="shared" si="310"/>
        <v>0</v>
      </c>
      <c r="CM612" s="16">
        <f>SUMIFS('[1]Ajuste Inventario'!$I:$I,'[1]Ajuste Inventario'!$B:$B,E612,'[1]Ajuste Inventario'!$S:$S,D612)*-1</f>
        <v>12.169999999999998</v>
      </c>
      <c r="CN612" s="36">
        <f t="shared" si="281"/>
        <v>12658.763086560406</v>
      </c>
      <c r="CP612" t="str">
        <f t="shared" si="282"/>
        <v>1740Org.Vtas M.del Plata</v>
      </c>
      <c r="CQ612" s="10">
        <f t="shared" si="283"/>
        <v>1040.1613053870508</v>
      </c>
    </row>
    <row r="613" spans="1:95" x14ac:dyDescent="0.25">
      <c r="A613" s="30">
        <v>46204</v>
      </c>
      <c r="B613" s="31" t="str">
        <f>VLOOKUP($E613,'[2]TEORICOS (05.26)'!$A$8:$T$251,B$1,0)</f>
        <v>P</v>
      </c>
      <c r="C613" s="32" t="str">
        <f>VLOOKUP($E613,'[2]TEORICOS (05.26)'!$A$8:$T$251,C$1,0)</f>
        <v>Benedictino</v>
      </c>
      <c r="D613" t="s">
        <v>227</v>
      </c>
      <c r="E613">
        <v>1758</v>
      </c>
      <c r="F613" t="s">
        <v>122</v>
      </c>
      <c r="G613" s="16">
        <v>982.83299999999997</v>
      </c>
      <c r="H613" s="16">
        <v>2337.1768739999961</v>
      </c>
      <c r="I613" s="33">
        <v>8784548.2000000291</v>
      </c>
      <c r="J613" s="33">
        <v>8489057.9500000216</v>
      </c>
      <c r="K613" s="34">
        <f>IF($B613="P",VLOOKUP($E613,'[2]Costeo-JUL26'!$B$9:$CQ$307,K$1,0),0)</f>
        <v>939153</v>
      </c>
      <c r="L613" s="35">
        <f>VLOOKUP($E613,'[2]TEORICOS (05.26)'!$A$8:$T$251,L$1,0)</f>
        <v>2.5000000000000001E-2</v>
      </c>
      <c r="M613" s="36">
        <f t="shared" si="284"/>
        <v>212226.44875000056</v>
      </c>
      <c r="N613" s="35">
        <f>IF($B613="P",VLOOKUP($E613,'[2]Costeo-JUL26'!$B$9:$CQ$307,N$1,0),0)</f>
        <v>0.02</v>
      </c>
      <c r="O613" s="36">
        <f t="shared" si="285"/>
        <v>4244.5289750000111</v>
      </c>
      <c r="P613" s="36">
        <f>IF($B613="P",VLOOKUP($E613,'[2]Costeo-JUL26'!$B$9:$CQ$307,P$1,0),0)*H613</f>
        <v>0</v>
      </c>
      <c r="Q613" s="36">
        <f t="shared" si="286"/>
        <v>216470.97772500059</v>
      </c>
      <c r="R613" s="34">
        <f>IF($B613="P",VLOOKUP($E613,'[2]Costeo-JUL26'!$B$9:$CQ$307,R$1,0),0)</f>
        <v>0</v>
      </c>
      <c r="S613" s="16">
        <f>IF($B613="P",VLOOKUP($E613,'[2]Costeo-JUL26'!$B$9:$CQ$307,S$1,0),0)*$G613</f>
        <v>0</v>
      </c>
      <c r="T613" s="36">
        <f>IF($B613="P",VLOOKUP($E613,'[2]Costeo-JUL26'!$B$9:$CQ$307,T$1,0),0)*$G613</f>
        <v>0</v>
      </c>
      <c r="U613" s="35">
        <f>IF($B613="P",VLOOKUP($E613,'[2]Costeo-JUL26'!$B$9:$CQ$307,U$1,0),0)</f>
        <v>0</v>
      </c>
      <c r="V613" s="36">
        <f t="shared" si="287"/>
        <v>0</v>
      </c>
      <c r="W613" s="36">
        <f t="shared" si="288"/>
        <v>0</v>
      </c>
      <c r="X613" s="34">
        <f>IF($B613="P",VLOOKUP($E613,'[2]Costeo-JUL26'!$B$9:$CQ$307,X$1,0),0)</f>
        <v>0</v>
      </c>
      <c r="Y613" s="16">
        <f>IF($B613="P",VLOOKUP($E613,'[2]Costeo-JUL26'!$B$9:$CQ$307,Y$1,0),0)*$G613</f>
        <v>0</v>
      </c>
      <c r="Z613" s="36">
        <f>IF($B613="P",VLOOKUP($E613,'[2]Costeo-JUL26'!$B$9:$CQ$307,Z$1,0),0)*$G613</f>
        <v>0</v>
      </c>
      <c r="AA613" s="35">
        <f>IF($B613="P",VLOOKUP($E613,'[2]Costeo-JUL26'!$B$9:$CQ$307,AA$1,0),0)</f>
        <v>0</v>
      </c>
      <c r="AB613" s="36">
        <f t="shared" si="289"/>
        <v>0</v>
      </c>
      <c r="AC613" s="36">
        <f t="shared" si="290"/>
        <v>0</v>
      </c>
      <c r="AD613" s="34">
        <f>IF($B613="P",VLOOKUP($E613,'[2]Costeo-JUL26'!$B$9:$CQ$307,AD$1,0),0)</f>
        <v>938972</v>
      </c>
      <c r="AE613" s="16">
        <f>IF($B613="P",VLOOKUP($E613,'[2]Costeo-JUL26'!$B$9:$CQ$307,AE$1,0),0)*$G613</f>
        <v>5896.9979999999996</v>
      </c>
      <c r="AF613" s="36">
        <f>IF($B613="P",VLOOKUP($E613,'[2]Costeo-JUL26'!$B$9:$CQ$307,AF$1,0),0)*$G613</f>
        <v>90502.407705599995</v>
      </c>
      <c r="AG613" s="35">
        <f>IF($B613="P",VLOOKUP($E613,'[2]Costeo-JUL26'!$B$9:$CQ$307,AG$1,0),0)</f>
        <v>6.0000000000000001E-3</v>
      </c>
      <c r="AH613" s="36">
        <f t="shared" si="291"/>
        <v>543.01444623359998</v>
      </c>
      <c r="AI613" s="36">
        <f t="shared" si="292"/>
        <v>91045.422151833598</v>
      </c>
      <c r="AJ613" s="34">
        <f>IF($B613="P",VLOOKUP($E613,'[2]Costeo-JUL26'!$B$9:$CQ$307,AJ$1,0),0)</f>
        <v>936447</v>
      </c>
      <c r="AK613" s="16">
        <f>IF($B613="P",VLOOKUP($E613,'[2]Costeo-JUL26'!$B$9:$CQ$307,AK$1,0),0)*$G613</f>
        <v>5896.9979999999996</v>
      </c>
      <c r="AL613" s="36">
        <f>IF($B613="P",VLOOKUP($E613,'[2]Costeo-JUL26'!$B$9:$CQ$307,AL$1,0),0)*$G613</f>
        <v>92374.940450519993</v>
      </c>
      <c r="AM613" s="35">
        <f>IF($B613="P",VLOOKUP($E613,'[2]Costeo-JUL26'!$B$9:$CQ$307,AM$1,0),0)</f>
        <v>1.7999999999999999E-2</v>
      </c>
      <c r="AN613" s="36">
        <f t="shared" si="293"/>
        <v>1662.7489281093597</v>
      </c>
      <c r="AO613" s="36">
        <f t="shared" si="294"/>
        <v>94037.689378629351</v>
      </c>
      <c r="AP613" s="34">
        <f>IF($B613="P",VLOOKUP($E613,'[2]Costeo-JUL26'!$B$9:$CQ$307,AP$1,0),0)</f>
        <v>904570</v>
      </c>
      <c r="AQ613" s="16">
        <f>IF($B613="P",VLOOKUP($E613,'[2]Costeo-JUL26'!$B$9:$CQ$307,AQ$1,0),0)*$G613</f>
        <v>5896.9979999999996</v>
      </c>
      <c r="AR613" s="36">
        <f>IF($B613="P",VLOOKUP($E613,'[2]Costeo-JUL26'!$B$9:$CQ$307,AR$1,0),0)*$G613</f>
        <v>792685.20369635988</v>
      </c>
      <c r="AS613" s="35">
        <f>IF($B613="P",VLOOKUP($E613,'[2]Costeo-JUL26'!$B$9:$CQ$307,AS$1,0),0)</f>
        <v>0.02</v>
      </c>
      <c r="AT613" s="36">
        <f t="shared" si="295"/>
        <v>15853.704073927198</v>
      </c>
      <c r="AU613" s="36">
        <f t="shared" si="296"/>
        <v>808538.90777028713</v>
      </c>
      <c r="AV613" s="34">
        <f>IF($B613="P",VLOOKUP($E613,'[2]Costeo-JUL26'!$B$9:$CQ$307,AV$1,0),0)</f>
        <v>917330</v>
      </c>
      <c r="AW613" s="16">
        <f>IF($B613="P",VLOOKUP($E613,'[2]Costeo-JUL26'!$B$9:$CQ$307,AW$1,0),0)*$G613</f>
        <v>25.9467912</v>
      </c>
      <c r="AX613" s="36">
        <f>IF($B613="P",VLOOKUP($E613,'[2]Costeo-JUL26'!$B$9:$CQ$307,AX$1,0),0)*$G613</f>
        <v>102004.78437937435</v>
      </c>
      <c r="AY613" s="35">
        <f>IF($B613="P",VLOOKUP($E613,'[2]Costeo-JUL26'!$B$9:$CQ$307,AY$1,0),0)</f>
        <v>0.03</v>
      </c>
      <c r="AZ613" s="36">
        <f t="shared" si="297"/>
        <v>3060.1435313812303</v>
      </c>
      <c r="BA613" s="36">
        <f t="shared" si="298"/>
        <v>105064.92791075558</v>
      </c>
      <c r="BB613" s="34">
        <f>IF($B613="P",VLOOKUP($E613,'[2]Costeo-JUL26'!$B$9:$CQ$307,BB$1,0),0)</f>
        <v>902311</v>
      </c>
      <c r="BC613" s="16">
        <f>IF($B613="P",VLOOKUP($E613,'[2]Costeo-JUL26'!$B$9:$CQ$307,BC$1,0),0)*$G613</f>
        <v>4.299894375</v>
      </c>
      <c r="BD613" s="36">
        <f>IF($B613="P",VLOOKUP($E613,'[2]Costeo-JUL26'!$B$9:$CQ$307,BD$1,0),0)*$G613</f>
        <v>16862.659276246879</v>
      </c>
      <c r="BE613" s="35">
        <f>IF($B613="P",VLOOKUP($E613,'[2]Costeo-JUL26'!$B$9:$CQ$307,BE$1,0),0)</f>
        <v>0.03</v>
      </c>
      <c r="BF613" s="36">
        <f t="shared" si="299"/>
        <v>505.87977828740634</v>
      </c>
      <c r="BG613" s="36">
        <f t="shared" si="300"/>
        <v>17368.539054534285</v>
      </c>
      <c r="BH613" s="34">
        <f>IF($B613="P",VLOOKUP($E613,'[2]Costeo-JUL26'!$B$9:$CQ$307,BH$1,0),0)</f>
        <v>933089</v>
      </c>
      <c r="BI613" s="16">
        <f>IF($B613="P",VLOOKUP($E613,'[2]Costeo-JUL26'!$B$9:$CQ$307,BI$1,0),0)*$G613</f>
        <v>36.856237499999999</v>
      </c>
      <c r="BJ613" s="36">
        <f>IF($B613="P",VLOOKUP($E613,'[2]Costeo-JUL26'!$B$9:$CQ$307,BJ$1,0),0)*$G613</f>
        <v>27445.828124955577</v>
      </c>
      <c r="BK613" s="35">
        <f>IF(BH613=910319,0,IF($B613="P",VLOOKUP($E613,'[2]Costeo-JUL26'!$B$9:$CQ$307,BK$1,0),0))</f>
        <v>0.02</v>
      </c>
      <c r="BL613" s="36">
        <f t="shared" si="301"/>
        <v>548.91656249911159</v>
      </c>
      <c r="BM613" s="36">
        <f t="shared" si="302"/>
        <v>27994.744687454688</v>
      </c>
      <c r="BN613" s="34">
        <f>IF($B613="P",VLOOKUP($E613,'[2]Costeo-JUL26'!$B$9:$CQ$307,BN$1,0),0)</f>
        <v>0</v>
      </c>
      <c r="BO613" s="16">
        <f>IF($B613="P",VLOOKUP($E613,'[2]Costeo-JUL26'!$B$9:$CQ$307,BO$1,0),0)*$G613</f>
        <v>0</v>
      </c>
      <c r="BP613" s="36">
        <f>IF($B613="P",VLOOKUP($E613,'[2]Costeo-JUL26'!$B$9:$CQ$307,BP$1,0),0)*$G613</f>
        <v>0</v>
      </c>
      <c r="BQ613" s="35">
        <f>IF($B613="P",VLOOKUP($E613,'[2]Costeo-JUL26'!$B$9:$CQ$307,BQ$1,0),0)</f>
        <v>0</v>
      </c>
      <c r="BR613" s="36">
        <f t="shared" si="303"/>
        <v>0</v>
      </c>
      <c r="BS613" s="36">
        <f t="shared" si="304"/>
        <v>0</v>
      </c>
      <c r="BT613" s="34">
        <f>IF($B613="P",VLOOKUP($E613,'[2]Costeo-JUL26'!$B$9:$CQ$307,BT$1,0),0)</f>
        <v>0</v>
      </c>
      <c r="BU613" s="16">
        <f>IF($B613="P",VLOOKUP($E613,'[2]Costeo-JUL26'!$B$9:$CQ$307,BU$1,0),0)*$G613</f>
        <v>0</v>
      </c>
      <c r="BV613" s="36">
        <f>IF($B613="P",VLOOKUP($E613,'[2]Costeo-JUL26'!$B$9:$CQ$307,BV$1,0),0)*$G613</f>
        <v>0</v>
      </c>
      <c r="BW613" s="35">
        <f>IF($B613="P",VLOOKUP($E613,'[2]Costeo-JUL26'!$B$9:$CQ$307,BW$1,0),0)</f>
        <v>0</v>
      </c>
      <c r="BX613" s="36">
        <f t="shared" si="305"/>
        <v>0</v>
      </c>
      <c r="BY613" s="36">
        <f t="shared" si="306"/>
        <v>0</v>
      </c>
      <c r="BZ613" s="34">
        <f>IF($B613="P",VLOOKUP($E613,'[2]Costeo-JUL26'!$B$9:$CQ$307,BZ$1,0),0)</f>
        <v>936704</v>
      </c>
      <c r="CA613" s="16">
        <f>IF($B613="P",VLOOKUP($E613,'[2]Costeo-JUL26'!$B$9:$CQ$307,CA$1,0),0)*$G613</f>
        <v>80.64555142244582</v>
      </c>
      <c r="CB613" s="36">
        <f>IF($B613="P",VLOOKUP($E613,'[2]Costeo-JUL26'!$B$9:$CQ$307,CB$1,0),0)*$G613</f>
        <v>38497.249321198666</v>
      </c>
      <c r="CC613" s="35">
        <f>IF($B613="P",VLOOKUP($E613,'[2]Costeo-JUL26'!$B$9:$CQ$307,CC$1,0),0)</f>
        <v>0.5</v>
      </c>
      <c r="CD613" s="36">
        <f t="shared" si="307"/>
        <v>19248.624660599333</v>
      </c>
      <c r="CE613" s="36">
        <f t="shared" si="308"/>
        <v>57745.873981797995</v>
      </c>
      <c r="CF613" s="37">
        <f t="shared" si="280"/>
        <v>1418267.0826602934</v>
      </c>
      <c r="CG613" s="36">
        <f>IF($B613="r",VLOOKUP($E613,'[2]Costeo-JUL26'!$B$9:$CQ$307,CG$1,0),0)*$G613</f>
        <v>0</v>
      </c>
      <c r="CH613" s="35">
        <f>VLOOKUP($E613,'[2]TEORICOS (05.26)'!$A$8:$T$251,CH$1,0)</f>
        <v>0</v>
      </c>
      <c r="CI613" s="36">
        <f t="shared" si="309"/>
        <v>0</v>
      </c>
      <c r="CJ613" s="37">
        <f t="shared" si="310"/>
        <v>0</v>
      </c>
      <c r="CM613" s="16">
        <f>SUMIFS('[1]Ajuste Inventario'!$I:$I,'[1]Ajuste Inventario'!$B:$B,E613,'[1]Ajuste Inventario'!$S:$S,D613)*-1</f>
        <v>3.5010000000000003</v>
      </c>
      <c r="CN613" s="36">
        <f t="shared" si="281"/>
        <v>5052.0821506743141</v>
      </c>
      <c r="CP613" t="str">
        <f t="shared" si="282"/>
        <v>1758Org.Vtas M.del Plata</v>
      </c>
      <c r="CQ613" s="10">
        <f t="shared" si="283"/>
        <v>1443.039745979524</v>
      </c>
    </row>
    <row r="614" spans="1:95" x14ac:dyDescent="0.25">
      <c r="A614" s="30">
        <v>46204</v>
      </c>
      <c r="B614" s="31" t="str">
        <f>VLOOKUP($E614,'[2]TEORICOS (05.26)'!$A$8:$T$251,B$1,0)</f>
        <v>R</v>
      </c>
      <c r="C614" s="32" t="str">
        <f>VLOOKUP($E614,'[2]TEORICOS (05.26)'!$A$8:$T$251,C$1,0)</f>
        <v>Smartwater</v>
      </c>
      <c r="D614" t="s">
        <v>227</v>
      </c>
      <c r="E614">
        <v>1759</v>
      </c>
      <c r="F614" t="s">
        <v>123</v>
      </c>
      <c r="G614" s="16">
        <v>664.66700000000003</v>
      </c>
      <c r="H614" s="16">
        <v>415.416875</v>
      </c>
      <c r="I614" s="33">
        <v>5317563.4200000148</v>
      </c>
      <c r="J614" s="33">
        <v>5230945.5900000129</v>
      </c>
      <c r="K614" s="34">
        <f>IF($B614="P",VLOOKUP($E614,'[2]Costeo-JUL26'!$B$9:$CQ$307,K$1,0),0)</f>
        <v>0</v>
      </c>
      <c r="L614" s="35">
        <f>VLOOKUP($E614,'[2]TEORICOS (05.26)'!$A$8:$T$251,L$1,0)</f>
        <v>0.115</v>
      </c>
      <c r="M614" s="36">
        <f t="shared" si="284"/>
        <v>0</v>
      </c>
      <c r="N614" s="35">
        <f>IF($B614="P",VLOOKUP($E614,'[2]Costeo-JUL26'!$B$9:$CQ$307,N$1,0),0)</f>
        <v>0</v>
      </c>
      <c r="O614" s="36">
        <f t="shared" si="285"/>
        <v>0</v>
      </c>
      <c r="P614" s="36">
        <f>IF($B614="P",VLOOKUP($E614,'[2]Costeo-JUL26'!$B$9:$CQ$307,P$1,0),0)*H614</f>
        <v>0</v>
      </c>
      <c r="Q614" s="36">
        <f t="shared" si="286"/>
        <v>0</v>
      </c>
      <c r="R614" s="34">
        <f>IF($B614="P",VLOOKUP($E614,'[2]Costeo-JUL26'!$B$9:$CQ$307,R$1,0),0)</f>
        <v>0</v>
      </c>
      <c r="S614" s="16">
        <f>IF($B614="P",VLOOKUP($E614,'[2]Costeo-JUL26'!$B$9:$CQ$307,S$1,0),0)*$G614</f>
        <v>0</v>
      </c>
      <c r="T614" s="36">
        <f>IF($B614="P",VLOOKUP($E614,'[2]Costeo-JUL26'!$B$9:$CQ$307,T$1,0),0)*$G614</f>
        <v>0</v>
      </c>
      <c r="U614" s="35">
        <f>IF($B614="P",VLOOKUP($E614,'[2]Costeo-JUL26'!$B$9:$CQ$307,U$1,0),0)</f>
        <v>0</v>
      </c>
      <c r="V614" s="36">
        <f t="shared" si="287"/>
        <v>0</v>
      </c>
      <c r="W614" s="36">
        <f t="shared" si="288"/>
        <v>0</v>
      </c>
      <c r="X614" s="34">
        <f>IF($B614="P",VLOOKUP($E614,'[2]Costeo-JUL26'!$B$9:$CQ$307,X$1,0),0)</f>
        <v>0</v>
      </c>
      <c r="Y614" s="16">
        <f>IF($B614="P",VLOOKUP($E614,'[2]Costeo-JUL26'!$B$9:$CQ$307,Y$1,0),0)*$G614</f>
        <v>0</v>
      </c>
      <c r="Z614" s="36">
        <f>IF($B614="P",VLOOKUP($E614,'[2]Costeo-JUL26'!$B$9:$CQ$307,Z$1,0),0)*$G614</f>
        <v>0</v>
      </c>
      <c r="AA614" s="35">
        <f>IF($B614="P",VLOOKUP($E614,'[2]Costeo-JUL26'!$B$9:$CQ$307,AA$1,0),0)</f>
        <v>0</v>
      </c>
      <c r="AB614" s="36">
        <f t="shared" si="289"/>
        <v>0</v>
      </c>
      <c r="AC614" s="36">
        <f t="shared" si="290"/>
        <v>0</v>
      </c>
      <c r="AD614" s="34">
        <f>IF($B614="P",VLOOKUP($E614,'[2]Costeo-JUL26'!$B$9:$CQ$307,AD$1,0),0)</f>
        <v>0</v>
      </c>
      <c r="AE614" s="16">
        <f>IF($B614="P",VLOOKUP($E614,'[2]Costeo-JUL26'!$B$9:$CQ$307,AE$1,0),0)*$G614</f>
        <v>0</v>
      </c>
      <c r="AF614" s="36">
        <f>IF($B614="P",VLOOKUP($E614,'[2]Costeo-JUL26'!$B$9:$CQ$307,AF$1,0),0)*$G614</f>
        <v>0</v>
      </c>
      <c r="AG614" s="35">
        <f>IF($B614="P",VLOOKUP($E614,'[2]Costeo-JUL26'!$B$9:$CQ$307,AG$1,0),0)</f>
        <v>0</v>
      </c>
      <c r="AH614" s="36">
        <f t="shared" si="291"/>
        <v>0</v>
      </c>
      <c r="AI614" s="36">
        <f t="shared" si="292"/>
        <v>0</v>
      </c>
      <c r="AJ614" s="34">
        <f>IF($B614="P",VLOOKUP($E614,'[2]Costeo-JUL26'!$B$9:$CQ$307,AJ$1,0),0)</f>
        <v>0</v>
      </c>
      <c r="AK614" s="16">
        <f>IF($B614="P",VLOOKUP($E614,'[2]Costeo-JUL26'!$B$9:$CQ$307,AK$1,0),0)*$G614</f>
        <v>0</v>
      </c>
      <c r="AL614" s="36">
        <f>IF($B614="P",VLOOKUP($E614,'[2]Costeo-JUL26'!$B$9:$CQ$307,AL$1,0),0)*$G614</f>
        <v>0</v>
      </c>
      <c r="AM614" s="35">
        <f>IF($B614="P",VLOOKUP($E614,'[2]Costeo-JUL26'!$B$9:$CQ$307,AM$1,0),0)</f>
        <v>0</v>
      </c>
      <c r="AN614" s="36">
        <f t="shared" si="293"/>
        <v>0</v>
      </c>
      <c r="AO614" s="36">
        <f t="shared" si="294"/>
        <v>0</v>
      </c>
      <c r="AP614" s="34">
        <f>IF($B614="P",VLOOKUP($E614,'[2]Costeo-JUL26'!$B$9:$CQ$307,AP$1,0),0)</f>
        <v>0</v>
      </c>
      <c r="AQ614" s="16">
        <f>IF($B614="P",VLOOKUP($E614,'[2]Costeo-JUL26'!$B$9:$CQ$307,AQ$1,0),0)*$G614</f>
        <v>0</v>
      </c>
      <c r="AR614" s="36">
        <f>IF($B614="P",VLOOKUP($E614,'[2]Costeo-JUL26'!$B$9:$CQ$307,AR$1,0),0)*$G614</f>
        <v>0</v>
      </c>
      <c r="AS614" s="35">
        <f>IF($B614="P",VLOOKUP($E614,'[2]Costeo-JUL26'!$B$9:$CQ$307,AS$1,0),0)</f>
        <v>0</v>
      </c>
      <c r="AT614" s="36">
        <f t="shared" si="295"/>
        <v>0</v>
      </c>
      <c r="AU614" s="36">
        <f t="shared" si="296"/>
        <v>0</v>
      </c>
      <c r="AV614" s="34">
        <f>IF($B614="P",VLOOKUP($E614,'[2]Costeo-JUL26'!$B$9:$CQ$307,AV$1,0),0)</f>
        <v>0</v>
      </c>
      <c r="AW614" s="16">
        <f>IF($B614="P",VLOOKUP($E614,'[2]Costeo-JUL26'!$B$9:$CQ$307,AW$1,0),0)*$G614</f>
        <v>0</v>
      </c>
      <c r="AX614" s="36">
        <f>IF($B614="P",VLOOKUP($E614,'[2]Costeo-JUL26'!$B$9:$CQ$307,AX$1,0),0)*$G614</f>
        <v>0</v>
      </c>
      <c r="AY614" s="35">
        <f>IF($B614="P",VLOOKUP($E614,'[2]Costeo-JUL26'!$B$9:$CQ$307,AY$1,0),0)</f>
        <v>0</v>
      </c>
      <c r="AZ614" s="36">
        <f t="shared" si="297"/>
        <v>0</v>
      </c>
      <c r="BA614" s="36">
        <f t="shared" si="298"/>
        <v>0</v>
      </c>
      <c r="BB614" s="34">
        <f>IF($B614="P",VLOOKUP($E614,'[2]Costeo-JUL26'!$B$9:$CQ$307,BB$1,0),0)</f>
        <v>0</v>
      </c>
      <c r="BC614" s="16">
        <f>IF($B614="P",VLOOKUP($E614,'[2]Costeo-JUL26'!$B$9:$CQ$307,BC$1,0),0)*$G614</f>
        <v>0</v>
      </c>
      <c r="BD614" s="36">
        <f>IF($B614="P",VLOOKUP($E614,'[2]Costeo-JUL26'!$B$9:$CQ$307,BD$1,0),0)*$G614</f>
        <v>0</v>
      </c>
      <c r="BE614" s="35">
        <f>IF($B614="P",VLOOKUP($E614,'[2]Costeo-JUL26'!$B$9:$CQ$307,BE$1,0),0)</f>
        <v>0</v>
      </c>
      <c r="BF614" s="36">
        <f t="shared" si="299"/>
        <v>0</v>
      </c>
      <c r="BG614" s="36">
        <f t="shared" si="300"/>
        <v>0</v>
      </c>
      <c r="BH614" s="34">
        <f>IF($B614="P",VLOOKUP($E614,'[2]Costeo-JUL26'!$B$9:$CQ$307,BH$1,0),0)</f>
        <v>0</v>
      </c>
      <c r="BI614" s="16">
        <f>IF($B614="P",VLOOKUP($E614,'[2]Costeo-JUL26'!$B$9:$CQ$307,BI$1,0),0)*$G614</f>
        <v>0</v>
      </c>
      <c r="BJ614" s="36">
        <f>IF($B614="P",VLOOKUP($E614,'[2]Costeo-JUL26'!$B$9:$CQ$307,BJ$1,0),0)*$G614</f>
        <v>0</v>
      </c>
      <c r="BK614" s="35">
        <f>IF(BH614=910319,0,IF($B614="P",VLOOKUP($E614,'[2]Costeo-JUL26'!$B$9:$CQ$307,BK$1,0),0))</f>
        <v>0</v>
      </c>
      <c r="BL614" s="36">
        <f t="shared" si="301"/>
        <v>0</v>
      </c>
      <c r="BM614" s="36">
        <f t="shared" si="302"/>
        <v>0</v>
      </c>
      <c r="BN614" s="34">
        <f>IF($B614="P",VLOOKUP($E614,'[2]Costeo-JUL26'!$B$9:$CQ$307,BN$1,0),0)</f>
        <v>0</v>
      </c>
      <c r="BO614" s="16">
        <f>IF($B614="P",VLOOKUP($E614,'[2]Costeo-JUL26'!$B$9:$CQ$307,BO$1,0),0)*$G614</f>
        <v>0</v>
      </c>
      <c r="BP614" s="36">
        <f>IF($B614="P",VLOOKUP($E614,'[2]Costeo-JUL26'!$B$9:$CQ$307,BP$1,0),0)*$G614</f>
        <v>0</v>
      </c>
      <c r="BQ614" s="35">
        <f>IF($B614="P",VLOOKUP($E614,'[2]Costeo-JUL26'!$B$9:$CQ$307,BQ$1,0),0)</f>
        <v>0</v>
      </c>
      <c r="BR614" s="36">
        <f t="shared" si="303"/>
        <v>0</v>
      </c>
      <c r="BS614" s="36">
        <f t="shared" si="304"/>
        <v>0</v>
      </c>
      <c r="BT614" s="34">
        <f>IF($B614="P",VLOOKUP($E614,'[2]Costeo-JUL26'!$B$9:$CQ$307,BT$1,0),0)</f>
        <v>0</v>
      </c>
      <c r="BU614" s="16">
        <f>IF($B614="P",VLOOKUP($E614,'[2]Costeo-JUL26'!$B$9:$CQ$307,BU$1,0),0)*$G614</f>
        <v>0</v>
      </c>
      <c r="BV614" s="36">
        <f>IF($B614="P",VLOOKUP($E614,'[2]Costeo-JUL26'!$B$9:$CQ$307,BV$1,0),0)*$G614</f>
        <v>0</v>
      </c>
      <c r="BW614" s="35">
        <f>IF($B614="P",VLOOKUP($E614,'[2]Costeo-JUL26'!$B$9:$CQ$307,BW$1,0),0)</f>
        <v>0</v>
      </c>
      <c r="BX614" s="36">
        <f t="shared" si="305"/>
        <v>0</v>
      </c>
      <c r="BY614" s="36">
        <f t="shared" si="306"/>
        <v>0</v>
      </c>
      <c r="BZ614" s="34">
        <f>IF($B614="P",VLOOKUP($E614,'[2]Costeo-JUL26'!$B$9:$CQ$307,BZ$1,0),0)</f>
        <v>0</v>
      </c>
      <c r="CA614" s="16">
        <f>IF($B614="P",VLOOKUP($E614,'[2]Costeo-JUL26'!$B$9:$CQ$307,CA$1,0),0)*$G614</f>
        <v>0</v>
      </c>
      <c r="CB614" s="36">
        <f>IF($B614="P",VLOOKUP($E614,'[2]Costeo-JUL26'!$B$9:$CQ$307,CB$1,0),0)*$G614</f>
        <v>0</v>
      </c>
      <c r="CC614" s="35">
        <f>IF($B614="P",VLOOKUP($E614,'[2]Costeo-JUL26'!$B$9:$CQ$307,CC$1,0),0)</f>
        <v>0</v>
      </c>
      <c r="CD614" s="36">
        <f t="shared" si="307"/>
        <v>0</v>
      </c>
      <c r="CE614" s="36">
        <f t="shared" si="308"/>
        <v>0</v>
      </c>
      <c r="CF614" s="37">
        <f t="shared" si="280"/>
        <v>0</v>
      </c>
      <c r="CG614" s="36">
        <f>IF($B614="r",VLOOKUP($E614,'[2]Costeo-JUL26'!$B$9:$CQ$307,CG$1,0),0)*$G614</f>
        <v>1060403.08513</v>
      </c>
      <c r="CH614" s="35">
        <f>VLOOKUP($E614,'[2]TEORICOS (05.26)'!$A$8:$T$251,CH$1,0)</f>
        <v>0.04</v>
      </c>
      <c r="CI614" s="36">
        <f t="shared" si="309"/>
        <v>559142.61944480159</v>
      </c>
      <c r="CJ614" s="37">
        <f t="shared" si="310"/>
        <v>1619545.7045748015</v>
      </c>
      <c r="CM614" s="16">
        <f>SUMIFS('[1]Ajuste Inventario'!$I:$I,'[1]Ajuste Inventario'!$B:$B,E614,'[1]Ajuste Inventario'!$S:$S,D614)*-1</f>
        <v>6.6669999999999998</v>
      </c>
      <c r="CN614" s="36">
        <f t="shared" si="281"/>
        <v>16244.993677134866</v>
      </c>
      <c r="CP614" t="str">
        <f t="shared" si="282"/>
        <v>1759Org.Vtas M.del Plata</v>
      </c>
      <c r="CQ614" s="10">
        <f t="shared" si="283"/>
        <v>2436.6272202092196</v>
      </c>
    </row>
    <row r="615" spans="1:95" x14ac:dyDescent="0.25">
      <c r="A615" s="30">
        <v>46204</v>
      </c>
      <c r="B615" s="31" t="str">
        <f>VLOOKUP($E615,'[2]TEORICOS (05.26)'!$A$8:$T$251,B$1,0)</f>
        <v>P</v>
      </c>
      <c r="C615" s="32" t="str">
        <f>VLOOKUP($E615,'[2]TEORICOS (05.26)'!$A$8:$T$251,C$1,0)</f>
        <v>Cepita</v>
      </c>
      <c r="D615" t="s">
        <v>227</v>
      </c>
      <c r="E615">
        <v>2003</v>
      </c>
      <c r="F615" t="s">
        <v>124</v>
      </c>
      <c r="G615" s="16">
        <v>3646.8330000000001</v>
      </c>
      <c r="H615" s="16">
        <v>3854.7024809999011</v>
      </c>
      <c r="I615" s="33">
        <v>42380883.590000212</v>
      </c>
      <c r="J615" s="33">
        <v>41453275.110000141</v>
      </c>
      <c r="K615" s="34">
        <f>IF($B615="P",VLOOKUP($E615,'[2]Costeo-JUL26'!$B$9:$CQ$307,K$1,0),0)</f>
        <v>929230</v>
      </c>
      <c r="L615" s="35">
        <f>VLOOKUP($E615,'[2]TEORICOS (05.26)'!$A$8:$T$251,L$1,0)</f>
        <v>0.2</v>
      </c>
      <c r="M615" s="36">
        <f t="shared" si="284"/>
        <v>8290655.0220000288</v>
      </c>
      <c r="N615" s="35">
        <f>IF($B615="P",VLOOKUP($E615,'[2]Costeo-JUL26'!$B$9:$CQ$307,N$1,0),0)</f>
        <v>0.03</v>
      </c>
      <c r="O615" s="36">
        <f t="shared" si="285"/>
        <v>248719.65066000086</v>
      </c>
      <c r="P615" s="36">
        <f>IF($B615="P",VLOOKUP($E615,'[2]Costeo-JUL26'!$B$9:$CQ$307,P$1,0),0)*H615</f>
        <v>0</v>
      </c>
      <c r="Q615" s="36">
        <f t="shared" si="286"/>
        <v>8539374.6726600304</v>
      </c>
      <c r="R615" s="34">
        <f>IF($B615="P",VLOOKUP($E615,'[2]Costeo-JUL26'!$B$9:$CQ$307,R$1,0),0)</f>
        <v>902332</v>
      </c>
      <c r="S615" s="16">
        <f>IF($B615="P",VLOOKUP($E615,'[2]Costeo-JUL26'!$B$9:$CQ$307,S$1,0),0)*$G615</f>
        <v>2830.6017334940984</v>
      </c>
      <c r="T615" s="36">
        <f>IF($B615="P",VLOOKUP($E615,'[2]Costeo-JUL26'!$B$9:$CQ$307,T$1,0),0)*$G615</f>
        <v>1974497.2631788091</v>
      </c>
      <c r="U615" s="35">
        <f>IF($B615="P",VLOOKUP($E615,'[2]Costeo-JUL26'!$B$9:$CQ$307,U$1,0),0)</f>
        <v>1.4999999999999999E-2</v>
      </c>
      <c r="V615" s="36">
        <f t="shared" si="287"/>
        <v>29617.458947682135</v>
      </c>
      <c r="W615" s="36">
        <f t="shared" si="288"/>
        <v>2004114.7221264911</v>
      </c>
      <c r="X615" s="34">
        <f>IF($B615="P",VLOOKUP($E615,'[2]Costeo-JUL26'!$B$9:$CQ$307,X$1,0),0)</f>
        <v>0</v>
      </c>
      <c r="Y615" s="16">
        <f>IF($B615="P",VLOOKUP($E615,'[2]Costeo-JUL26'!$B$9:$CQ$307,Y$1,0),0)*$G615</f>
        <v>0</v>
      </c>
      <c r="Z615" s="36">
        <f>IF($B615="P",VLOOKUP($E615,'[2]Costeo-JUL26'!$B$9:$CQ$307,Z$1,0),0)*$G615</f>
        <v>0</v>
      </c>
      <c r="AA615" s="35">
        <f>IF($B615="P",VLOOKUP($E615,'[2]Costeo-JUL26'!$B$9:$CQ$307,AA$1,0),0)</f>
        <v>0</v>
      </c>
      <c r="AB615" s="36">
        <f t="shared" si="289"/>
        <v>0</v>
      </c>
      <c r="AC615" s="36">
        <f t="shared" si="290"/>
        <v>0</v>
      </c>
      <c r="AD615" s="34">
        <f>IF($B615="P",VLOOKUP($E615,'[2]Costeo-JUL26'!$B$9:$CQ$307,AD$1,0),0)</f>
        <v>917993</v>
      </c>
      <c r="AE615" s="16">
        <f>IF($B615="P",VLOOKUP($E615,'[2]Costeo-JUL26'!$B$9:$CQ$307,AE$1,0),0)*$G615</f>
        <v>21880.998</v>
      </c>
      <c r="AF615" s="36">
        <f>IF($B615="P",VLOOKUP($E615,'[2]Costeo-JUL26'!$B$9:$CQ$307,AF$1,0),0)*$G615</f>
        <v>594602.99205120001</v>
      </c>
      <c r="AG615" s="35">
        <f>IF($B615="P",VLOOKUP($E615,'[2]Costeo-JUL26'!$B$9:$CQ$307,AG$1,0),0)</f>
        <v>6.0000000000000001E-3</v>
      </c>
      <c r="AH615" s="36">
        <f t="shared" si="291"/>
        <v>3567.6179523072001</v>
      </c>
      <c r="AI615" s="36">
        <f t="shared" si="292"/>
        <v>598170.61000350723</v>
      </c>
      <c r="AJ615" s="34">
        <f>IF($B615="P",VLOOKUP($E615,'[2]Costeo-JUL26'!$B$9:$CQ$307,AJ$1,0),0)</f>
        <v>940058</v>
      </c>
      <c r="AK615" s="16">
        <f>IF($B615="P",VLOOKUP($E615,'[2]Costeo-JUL26'!$B$9:$CQ$307,AK$1,0),0)*$G615</f>
        <v>21880.998</v>
      </c>
      <c r="AL615" s="36">
        <f>IF($B615="P",VLOOKUP($E615,'[2]Costeo-JUL26'!$B$9:$CQ$307,AL$1,0),0)*$G615</f>
        <v>1284134.5058256001</v>
      </c>
      <c r="AM615" s="35">
        <f>IF($B615="P",VLOOKUP($E615,'[2]Costeo-JUL26'!$B$9:$CQ$307,AM$1,0),0)</f>
        <v>1.7999999999999999E-2</v>
      </c>
      <c r="AN615" s="36">
        <f t="shared" si="293"/>
        <v>23114.421104860801</v>
      </c>
      <c r="AO615" s="36">
        <f t="shared" si="294"/>
        <v>1307248.9269304608</v>
      </c>
      <c r="AP615" s="34">
        <f>IF($B615="P",VLOOKUP($E615,'[2]Costeo-JUL26'!$B$9:$CQ$307,AP$1,0),0)</f>
        <v>929272</v>
      </c>
      <c r="AQ615" s="16">
        <f>IF($B615="P",VLOOKUP($E615,'[2]Costeo-JUL26'!$B$9:$CQ$307,AQ$1,0),0)*$G615</f>
        <v>21880.998</v>
      </c>
      <c r="AR615" s="36">
        <f>IF($B615="P",VLOOKUP($E615,'[2]Costeo-JUL26'!$B$9:$CQ$307,AR$1,0),0)*$G615</f>
        <v>3214350.3337723347</v>
      </c>
      <c r="AS615" s="35">
        <f>IF($B615="P",VLOOKUP($E615,'[2]Costeo-JUL26'!$B$9:$CQ$307,AS$1,0),0)</f>
        <v>0.02</v>
      </c>
      <c r="AT615" s="36">
        <f t="shared" si="295"/>
        <v>64287.006675446697</v>
      </c>
      <c r="AU615" s="36">
        <f t="shared" si="296"/>
        <v>3278637.3404477816</v>
      </c>
      <c r="AV615" s="34">
        <f>IF($B615="P",VLOOKUP($E615,'[2]Costeo-JUL26'!$B$9:$CQ$307,AV$1,0),0)</f>
        <v>922605</v>
      </c>
      <c r="AW615" s="16">
        <f>IF($B615="P",VLOOKUP($E615,'[2]Costeo-JUL26'!$B$9:$CQ$307,AW$1,0),0)*$G615</f>
        <v>61.996161000000008</v>
      </c>
      <c r="AX615" s="36">
        <f>IF($B615="P",VLOOKUP($E615,'[2]Costeo-JUL26'!$B$9:$CQ$307,AX$1,0),0)*$G615</f>
        <v>302485.41545877012</v>
      </c>
      <c r="AY615" s="35">
        <f>IF($B615="P",VLOOKUP($E615,'[2]Costeo-JUL26'!$B$9:$CQ$307,AY$1,0),0)</f>
        <v>0.03</v>
      </c>
      <c r="AZ615" s="36">
        <f t="shared" si="297"/>
        <v>9074.5624637631026</v>
      </c>
      <c r="BA615" s="36">
        <f t="shared" si="298"/>
        <v>311559.97792253323</v>
      </c>
      <c r="BB615" s="34">
        <f>IF($B615="P",VLOOKUP($E615,'[2]Costeo-JUL26'!$B$9:$CQ$307,BB$1,0),0)</f>
        <v>902311</v>
      </c>
      <c r="BC615" s="16">
        <f>IF($B615="P",VLOOKUP($E615,'[2]Costeo-JUL26'!$B$9:$CQ$307,BC$1,0),0)*$G615</f>
        <v>11.721650628600001</v>
      </c>
      <c r="BD615" s="36">
        <f>IF($B615="P",VLOOKUP($E615,'[2]Costeo-JUL26'!$B$9:$CQ$307,BD$1,0),0)*$G615</f>
        <v>45968.152579396054</v>
      </c>
      <c r="BE615" s="35">
        <f>IF($B615="P",VLOOKUP($E615,'[2]Costeo-JUL26'!$B$9:$CQ$307,BE$1,0),0)</f>
        <v>0.03</v>
      </c>
      <c r="BF615" s="36">
        <f t="shared" si="299"/>
        <v>1379.0445773818815</v>
      </c>
      <c r="BG615" s="36">
        <f t="shared" si="300"/>
        <v>47347.197156777933</v>
      </c>
      <c r="BH615" s="34">
        <f>IF($B615="P",VLOOKUP($E615,'[2]Costeo-JUL26'!$B$9:$CQ$307,BH$1,0),0)</f>
        <v>902302</v>
      </c>
      <c r="BI615" s="16">
        <f>IF($B615="P",VLOOKUP($E615,'[2]Costeo-JUL26'!$B$9:$CQ$307,BI$1,0),0)*$G615</f>
        <v>156.29284285714286</v>
      </c>
      <c r="BJ615" s="36">
        <f>IF($B615="P",VLOOKUP($E615,'[2]Costeo-JUL26'!$B$9:$CQ$307,BJ$1,0),0)*$G615</f>
        <v>102809.43203142857</v>
      </c>
      <c r="BK615" s="35">
        <f>IF(BH615=910319,0,IF($B615="P",VLOOKUP($E615,'[2]Costeo-JUL26'!$B$9:$CQ$307,BK$1,0),0))</f>
        <v>0.02</v>
      </c>
      <c r="BL615" s="36">
        <f t="shared" si="301"/>
        <v>2056.1886406285716</v>
      </c>
      <c r="BM615" s="36">
        <f t="shared" si="302"/>
        <v>104865.62067205715</v>
      </c>
      <c r="BN615" s="34">
        <f>IF($B615="P",VLOOKUP($E615,'[2]Costeo-JUL26'!$B$9:$CQ$307,BN$1,0),0)</f>
        <v>0</v>
      </c>
      <c r="BO615" s="16">
        <f>IF($B615="P",VLOOKUP($E615,'[2]Costeo-JUL26'!$B$9:$CQ$307,BO$1,0),0)*$G615</f>
        <v>0</v>
      </c>
      <c r="BP615" s="36">
        <f>IF($B615="P",VLOOKUP($E615,'[2]Costeo-JUL26'!$B$9:$CQ$307,BP$1,0),0)*$G615</f>
        <v>0</v>
      </c>
      <c r="BQ615" s="35">
        <f>IF($B615="P",VLOOKUP($E615,'[2]Costeo-JUL26'!$B$9:$CQ$307,BQ$1,0),0)</f>
        <v>0</v>
      </c>
      <c r="BR615" s="36">
        <f t="shared" si="303"/>
        <v>0</v>
      </c>
      <c r="BS615" s="36">
        <f t="shared" si="304"/>
        <v>0</v>
      </c>
      <c r="BT615" s="34">
        <f>IF($B615="P",VLOOKUP($E615,'[2]Costeo-JUL26'!$B$9:$CQ$307,BT$1,0),0)</f>
        <v>0</v>
      </c>
      <c r="BU615" s="16">
        <f>IF($B615="P",VLOOKUP($E615,'[2]Costeo-JUL26'!$B$9:$CQ$307,BU$1,0),0)*$G615</f>
        <v>0</v>
      </c>
      <c r="BV615" s="36">
        <f>IF($B615="P",VLOOKUP($E615,'[2]Costeo-JUL26'!$B$9:$CQ$307,BV$1,0),0)*$G615</f>
        <v>0</v>
      </c>
      <c r="BW615" s="35">
        <f>IF($B615="P",VLOOKUP($E615,'[2]Costeo-JUL26'!$B$9:$CQ$307,BW$1,0),0)</f>
        <v>0</v>
      </c>
      <c r="BX615" s="36">
        <f t="shared" si="305"/>
        <v>0</v>
      </c>
      <c r="BY615" s="36">
        <f t="shared" si="306"/>
        <v>0</v>
      </c>
      <c r="BZ615" s="34">
        <f>IF($B615="P",VLOOKUP($E615,'[2]Costeo-JUL26'!$B$9:$CQ$307,BZ$1,0),0)</f>
        <v>0</v>
      </c>
      <c r="CA615" s="16">
        <f>IF($B615="P",VLOOKUP($E615,'[2]Costeo-JUL26'!$B$9:$CQ$307,CA$1,0),0)*$G615</f>
        <v>0</v>
      </c>
      <c r="CB615" s="36">
        <f>IF($B615="P",VLOOKUP($E615,'[2]Costeo-JUL26'!$B$9:$CQ$307,CB$1,0),0)*$G615</f>
        <v>0</v>
      </c>
      <c r="CC615" s="35">
        <f>IF($B615="P",VLOOKUP($E615,'[2]Costeo-JUL26'!$B$9:$CQ$307,CC$1,0),0)</f>
        <v>0</v>
      </c>
      <c r="CD615" s="36">
        <f t="shared" si="307"/>
        <v>0</v>
      </c>
      <c r="CE615" s="36">
        <f t="shared" si="308"/>
        <v>0</v>
      </c>
      <c r="CF615" s="37">
        <f t="shared" si="280"/>
        <v>16191319.067919638</v>
      </c>
      <c r="CG615" s="36">
        <f>IF($B615="r",VLOOKUP($E615,'[2]Costeo-JUL26'!$B$9:$CQ$307,CG$1,0),0)*$G615</f>
        <v>0</v>
      </c>
      <c r="CH615" s="35">
        <f>VLOOKUP($E615,'[2]TEORICOS (05.26)'!$A$8:$T$251,CH$1,0)</f>
        <v>0</v>
      </c>
      <c r="CI615" s="36">
        <f t="shared" si="309"/>
        <v>0</v>
      </c>
      <c r="CJ615" s="37">
        <f t="shared" si="310"/>
        <v>0</v>
      </c>
      <c r="CM615" s="16">
        <f>SUMIFS('[1]Ajuste Inventario'!$I:$I,'[1]Ajuste Inventario'!$B:$B,E615,'[1]Ajuste Inventario'!$S:$S,D615)*-1</f>
        <v>21.669000000000004</v>
      </c>
      <c r="CN615" s="36">
        <f t="shared" si="281"/>
        <v>96206.679297557814</v>
      </c>
      <c r="CP615" t="str">
        <f t="shared" si="282"/>
        <v>2003Org.Vtas M.del Plata</v>
      </c>
      <c r="CQ615" s="10">
        <f t="shared" si="283"/>
        <v>4439.8301397183905</v>
      </c>
    </row>
    <row r="616" spans="1:95" x14ac:dyDescent="0.25">
      <c r="A616" s="30">
        <v>46204</v>
      </c>
      <c r="B616" s="31" t="str">
        <f>VLOOKUP($E616,'[2]TEORICOS (05.26)'!$A$8:$T$251,B$1,0)</f>
        <v>P</v>
      </c>
      <c r="C616" s="32" t="str">
        <f>VLOOKUP($E616,'[2]TEORICOS (05.26)'!$A$8:$T$251,C$1,0)</f>
        <v>Cepita</v>
      </c>
      <c r="D616" t="s">
        <v>227</v>
      </c>
      <c r="E616">
        <v>2004</v>
      </c>
      <c r="F616" t="s">
        <v>125</v>
      </c>
      <c r="G616" s="16">
        <v>1587.75</v>
      </c>
      <c r="H616" s="16">
        <v>1678.251750000009</v>
      </c>
      <c r="I616" s="33">
        <v>18006403.539999902</v>
      </c>
      <c r="J616" s="33">
        <v>17589875.319999937</v>
      </c>
      <c r="K616" s="34">
        <f>IF($B616="P",VLOOKUP($E616,'[2]Costeo-JUL26'!$B$9:$CQ$307,K$1,0),0)</f>
        <v>929230</v>
      </c>
      <c r="L616" s="35">
        <f>VLOOKUP($E616,'[2]TEORICOS (05.26)'!$A$8:$T$251,L$1,0)</f>
        <v>0.2</v>
      </c>
      <c r="M616" s="36">
        <f t="shared" si="284"/>
        <v>3517975.0639999877</v>
      </c>
      <c r="N616" s="35">
        <f>IF($B616="P",VLOOKUP($E616,'[2]Costeo-JUL26'!$B$9:$CQ$307,N$1,0),0)</f>
        <v>0.03</v>
      </c>
      <c r="O616" s="36">
        <f t="shared" si="285"/>
        <v>105539.25191999963</v>
      </c>
      <c r="P616" s="36">
        <f>IF($B616="P",VLOOKUP($E616,'[2]Costeo-JUL26'!$B$9:$CQ$307,P$1,0),0)*H616</f>
        <v>0</v>
      </c>
      <c r="Q616" s="36">
        <f t="shared" si="286"/>
        <v>3623514.3159199874</v>
      </c>
      <c r="R616" s="34">
        <f>IF($B616="P",VLOOKUP($E616,'[2]Costeo-JUL26'!$B$9:$CQ$307,R$1,0),0)</f>
        <v>902332</v>
      </c>
      <c r="S616" s="16">
        <f>IF($B616="P",VLOOKUP($E616,'[2]Costeo-JUL26'!$B$9:$CQ$307,S$1,0),0)*$G616</f>
        <v>1232.3810556598712</v>
      </c>
      <c r="T616" s="36">
        <f>IF($B616="P",VLOOKUP($E616,'[2]Costeo-JUL26'!$B$9:$CQ$307,T$1,0),0)*$G616</f>
        <v>859652.20497131452</v>
      </c>
      <c r="U616" s="35">
        <f>IF($B616="P",VLOOKUP($E616,'[2]Costeo-JUL26'!$B$9:$CQ$307,U$1,0),0)</f>
        <v>1.4999999999999999E-2</v>
      </c>
      <c r="V616" s="36">
        <f t="shared" si="287"/>
        <v>12894.783074569717</v>
      </c>
      <c r="W616" s="36">
        <f t="shared" si="288"/>
        <v>872546.9880458843</v>
      </c>
      <c r="X616" s="34">
        <f>IF($B616="P",VLOOKUP($E616,'[2]Costeo-JUL26'!$B$9:$CQ$307,X$1,0),0)</f>
        <v>0</v>
      </c>
      <c r="Y616" s="16">
        <f>IF($B616="P",VLOOKUP($E616,'[2]Costeo-JUL26'!$B$9:$CQ$307,Y$1,0),0)*$G616</f>
        <v>0</v>
      </c>
      <c r="Z616" s="36">
        <f>IF($B616="P",VLOOKUP($E616,'[2]Costeo-JUL26'!$B$9:$CQ$307,Z$1,0),0)*$G616</f>
        <v>0</v>
      </c>
      <c r="AA616" s="35">
        <f>IF($B616="P",VLOOKUP($E616,'[2]Costeo-JUL26'!$B$9:$CQ$307,AA$1,0),0)</f>
        <v>0</v>
      </c>
      <c r="AB616" s="36">
        <f t="shared" si="289"/>
        <v>0</v>
      </c>
      <c r="AC616" s="36">
        <f t="shared" si="290"/>
        <v>0</v>
      </c>
      <c r="AD616" s="34">
        <f>IF($B616="P",VLOOKUP($E616,'[2]Costeo-JUL26'!$B$9:$CQ$307,AD$1,0),0)</f>
        <v>917993</v>
      </c>
      <c r="AE616" s="16">
        <f>IF($B616="P",VLOOKUP($E616,'[2]Costeo-JUL26'!$B$9:$CQ$307,AE$1,0),0)*$G616</f>
        <v>6351</v>
      </c>
      <c r="AF616" s="36">
        <f>IF($B616="P",VLOOKUP($E616,'[2]Costeo-JUL26'!$B$9:$CQ$307,AF$1,0),0)*$G616</f>
        <v>172584.61439999999</v>
      </c>
      <c r="AG616" s="35">
        <f>IF($B616="P",VLOOKUP($E616,'[2]Costeo-JUL26'!$B$9:$CQ$307,AG$1,0),0)</f>
        <v>6.0000000000000001E-3</v>
      </c>
      <c r="AH616" s="36">
        <f t="shared" si="291"/>
        <v>1035.5076864</v>
      </c>
      <c r="AI616" s="36">
        <f t="shared" si="292"/>
        <v>173620.12208639999</v>
      </c>
      <c r="AJ616" s="34">
        <f>IF($B616="P",VLOOKUP($E616,'[2]Costeo-JUL26'!$B$9:$CQ$307,AJ$1,0),0)</f>
        <v>940060</v>
      </c>
      <c r="AK616" s="16">
        <f>IF($B616="P",VLOOKUP($E616,'[2]Costeo-JUL26'!$B$9:$CQ$307,AK$1,0),0)*$G616</f>
        <v>6351</v>
      </c>
      <c r="AL616" s="36">
        <f>IF($B616="P",VLOOKUP($E616,'[2]Costeo-JUL26'!$B$9:$CQ$307,AL$1,0),0)*$G616</f>
        <v>564448.55453999992</v>
      </c>
      <c r="AM616" s="35">
        <f>IF($B616="P",VLOOKUP($E616,'[2]Costeo-JUL26'!$B$9:$CQ$307,AM$1,0),0)</f>
        <v>1.7999999999999999E-2</v>
      </c>
      <c r="AN616" s="36">
        <f t="shared" si="293"/>
        <v>10160.073981719997</v>
      </c>
      <c r="AO616" s="36">
        <f t="shared" si="294"/>
        <v>574608.62852171995</v>
      </c>
      <c r="AP616" s="34">
        <f>IF($B616="P",VLOOKUP($E616,'[2]Costeo-JUL26'!$B$9:$CQ$307,AP$1,0),0)</f>
        <v>929273</v>
      </c>
      <c r="AQ616" s="16">
        <f>IF($B616="P",VLOOKUP($E616,'[2]Costeo-JUL26'!$B$9:$CQ$307,AQ$1,0),0)*$G616</f>
        <v>6351</v>
      </c>
      <c r="AR616" s="36">
        <f>IF($B616="P",VLOOKUP($E616,'[2]Costeo-JUL26'!$B$9:$CQ$307,AR$1,0),0)*$G616</f>
        <v>1220477.6399399999</v>
      </c>
      <c r="AS616" s="35">
        <f>IF($B616="P",VLOOKUP($E616,'[2]Costeo-JUL26'!$B$9:$CQ$307,AS$1,0),0)</f>
        <v>0.02</v>
      </c>
      <c r="AT616" s="36">
        <f t="shared" si="295"/>
        <v>24409.552798799999</v>
      </c>
      <c r="AU616" s="36">
        <f t="shared" si="296"/>
        <v>1244887.1927387998</v>
      </c>
      <c r="AV616" s="34">
        <f>IF($B616="P",VLOOKUP($E616,'[2]Costeo-JUL26'!$B$9:$CQ$307,AV$1,0),0)</f>
        <v>934139</v>
      </c>
      <c r="AW616" s="16">
        <f>IF($B616="P",VLOOKUP($E616,'[2]Costeo-JUL26'!$B$9:$CQ$307,AW$1,0),0)*$G616</f>
        <v>26.991750000000003</v>
      </c>
      <c r="AX616" s="36">
        <f>IF($B616="P",VLOOKUP($E616,'[2]Costeo-JUL26'!$B$9:$CQ$307,AX$1,0),0)*$G616</f>
        <v>138806.154045</v>
      </c>
      <c r="AY616" s="35">
        <f>IF($B616="P",VLOOKUP($E616,'[2]Costeo-JUL26'!$B$9:$CQ$307,AY$1,0),0)</f>
        <v>0.03</v>
      </c>
      <c r="AZ616" s="36">
        <f t="shared" si="297"/>
        <v>4164.1846213500003</v>
      </c>
      <c r="BA616" s="36">
        <f t="shared" si="298"/>
        <v>142970.33866635</v>
      </c>
      <c r="BB616" s="34">
        <f>IF($B616="P",VLOOKUP($E616,'[2]Costeo-JUL26'!$B$9:$CQ$307,BB$1,0),0)</f>
        <v>902311</v>
      </c>
      <c r="BC616" s="16">
        <f>IF($B616="P",VLOOKUP($E616,'[2]Costeo-JUL26'!$B$9:$CQ$307,BC$1,0),0)*$G616</f>
        <v>4.6308316500000002</v>
      </c>
      <c r="BD616" s="36">
        <f>IF($B616="P",VLOOKUP($E616,'[2]Costeo-JUL26'!$B$9:$CQ$307,BD$1,0),0)*$G616</f>
        <v>18160.477786064253</v>
      </c>
      <c r="BE616" s="35">
        <f>IF($B616="P",VLOOKUP($E616,'[2]Costeo-JUL26'!$B$9:$CQ$307,BE$1,0),0)</f>
        <v>0.03</v>
      </c>
      <c r="BF616" s="36">
        <f t="shared" si="299"/>
        <v>544.8143335819276</v>
      </c>
      <c r="BG616" s="36">
        <f t="shared" si="300"/>
        <v>18705.292119646179</v>
      </c>
      <c r="BH616" s="34">
        <f>IF($B616="P",VLOOKUP($E616,'[2]Costeo-JUL26'!$B$9:$CQ$307,BH$1,0),0)</f>
        <v>902302</v>
      </c>
      <c r="BI616" s="16">
        <f>IF($B616="P",VLOOKUP($E616,'[2]Costeo-JUL26'!$B$9:$CQ$307,BI$1,0),0)*$G616</f>
        <v>39.693750000000001</v>
      </c>
      <c r="BJ616" s="36">
        <f>IF($B616="P",VLOOKUP($E616,'[2]Costeo-JUL26'!$B$9:$CQ$307,BJ$1,0),0)*$G616</f>
        <v>26110.548750000002</v>
      </c>
      <c r="BK616" s="35">
        <f>IF(BH616=910319,0,IF($B616="P",VLOOKUP($E616,'[2]Costeo-JUL26'!$B$9:$CQ$307,BK$1,0),0))</f>
        <v>0.02</v>
      </c>
      <c r="BL616" s="36">
        <f t="shared" si="301"/>
        <v>522.21097500000008</v>
      </c>
      <c r="BM616" s="36">
        <f t="shared" si="302"/>
        <v>26632.759725000004</v>
      </c>
      <c r="BN616" s="34">
        <f>IF($B616="P",VLOOKUP($E616,'[2]Costeo-JUL26'!$B$9:$CQ$307,BN$1,0),0)</f>
        <v>0</v>
      </c>
      <c r="BO616" s="16">
        <f>IF($B616="P",VLOOKUP($E616,'[2]Costeo-JUL26'!$B$9:$CQ$307,BO$1,0),0)*$G616</f>
        <v>0</v>
      </c>
      <c r="BP616" s="36">
        <f>IF($B616="P",VLOOKUP($E616,'[2]Costeo-JUL26'!$B$9:$CQ$307,BP$1,0),0)*$G616</f>
        <v>0</v>
      </c>
      <c r="BQ616" s="35">
        <f>IF($B616="P",VLOOKUP($E616,'[2]Costeo-JUL26'!$B$9:$CQ$307,BQ$1,0),0)</f>
        <v>0</v>
      </c>
      <c r="BR616" s="36">
        <f t="shared" si="303"/>
        <v>0</v>
      </c>
      <c r="BS616" s="36">
        <f t="shared" si="304"/>
        <v>0</v>
      </c>
      <c r="BT616" s="34">
        <f>IF($B616="P",VLOOKUP($E616,'[2]Costeo-JUL26'!$B$9:$CQ$307,BT$1,0),0)</f>
        <v>0</v>
      </c>
      <c r="BU616" s="16">
        <f>IF($B616="P",VLOOKUP($E616,'[2]Costeo-JUL26'!$B$9:$CQ$307,BU$1,0),0)*$G616</f>
        <v>0</v>
      </c>
      <c r="BV616" s="36">
        <f>IF($B616="P",VLOOKUP($E616,'[2]Costeo-JUL26'!$B$9:$CQ$307,BV$1,0),0)*$G616</f>
        <v>0</v>
      </c>
      <c r="BW616" s="35">
        <f>IF($B616="P",VLOOKUP($E616,'[2]Costeo-JUL26'!$B$9:$CQ$307,BW$1,0),0)</f>
        <v>0</v>
      </c>
      <c r="BX616" s="36">
        <f t="shared" si="305"/>
        <v>0</v>
      </c>
      <c r="BY616" s="36">
        <f t="shared" si="306"/>
        <v>0</v>
      </c>
      <c r="BZ616" s="34">
        <f>IF($B616="P",VLOOKUP($E616,'[2]Costeo-JUL26'!$B$9:$CQ$307,BZ$1,0),0)</f>
        <v>0</v>
      </c>
      <c r="CA616" s="16">
        <f>IF($B616="P",VLOOKUP($E616,'[2]Costeo-JUL26'!$B$9:$CQ$307,CA$1,0),0)*$G616</f>
        <v>0</v>
      </c>
      <c r="CB616" s="36">
        <f>IF($B616="P",VLOOKUP($E616,'[2]Costeo-JUL26'!$B$9:$CQ$307,CB$1,0),0)*$G616</f>
        <v>0</v>
      </c>
      <c r="CC616" s="35">
        <f>IF($B616="P",VLOOKUP($E616,'[2]Costeo-JUL26'!$B$9:$CQ$307,CC$1,0),0)</f>
        <v>0</v>
      </c>
      <c r="CD616" s="36">
        <f t="shared" si="307"/>
        <v>0</v>
      </c>
      <c r="CE616" s="36">
        <f t="shared" si="308"/>
        <v>0</v>
      </c>
      <c r="CF616" s="37">
        <f t="shared" si="280"/>
        <v>6677485.6378237875</v>
      </c>
      <c r="CG616" s="36">
        <f>IF($B616="r",VLOOKUP($E616,'[2]Costeo-JUL26'!$B$9:$CQ$307,CG$1,0),0)*$G616</f>
        <v>0</v>
      </c>
      <c r="CH616" s="35">
        <f>VLOOKUP($E616,'[2]TEORICOS (05.26)'!$A$8:$T$251,CH$1,0)</f>
        <v>0</v>
      </c>
      <c r="CI616" s="36">
        <f t="shared" si="309"/>
        <v>0</v>
      </c>
      <c r="CJ616" s="37">
        <f t="shared" si="310"/>
        <v>0</v>
      </c>
      <c r="CM616" s="16">
        <f>SUMIFS('[1]Ajuste Inventario'!$I:$I,'[1]Ajuste Inventario'!$B:$B,E616,'[1]Ajuste Inventario'!$S:$S,D616)*-1</f>
        <v>9.5</v>
      </c>
      <c r="CN616" s="36">
        <f t="shared" si="281"/>
        <v>39953.464688600841</v>
      </c>
      <c r="CP616" t="str">
        <f t="shared" si="282"/>
        <v>2004Org.Vtas M.del Plata</v>
      </c>
      <c r="CQ616" s="10">
        <f t="shared" si="283"/>
        <v>4205.6278619579834</v>
      </c>
    </row>
    <row r="617" spans="1:95" x14ac:dyDescent="0.25">
      <c r="A617" s="30">
        <v>46204</v>
      </c>
      <c r="B617" s="31" t="str">
        <f>VLOOKUP($E617,'[2]TEORICOS (05.26)'!$A$8:$T$251,B$1,0)</f>
        <v>P</v>
      </c>
      <c r="C617" s="32" t="str">
        <f>VLOOKUP($E617,'[2]TEORICOS (05.26)'!$A$8:$T$251,C$1,0)</f>
        <v>Cepita</v>
      </c>
      <c r="D617" t="s">
        <v>227</v>
      </c>
      <c r="E617">
        <v>2013</v>
      </c>
      <c r="F617" t="s">
        <v>126</v>
      </c>
      <c r="G617" s="16">
        <v>2311.8330000000001</v>
      </c>
      <c r="H617" s="16">
        <v>2443.6074810000141</v>
      </c>
      <c r="I617" s="33">
        <v>28000695.580000319</v>
      </c>
      <c r="J617" s="33">
        <v>27594007.51000027</v>
      </c>
      <c r="K617" s="34">
        <f>IF($B617="P",VLOOKUP($E617,'[2]Costeo-JUL26'!$B$9:$CQ$307,K$1,0),0)</f>
        <v>936622</v>
      </c>
      <c r="L617" s="35">
        <f>VLOOKUP($E617,'[2]TEORICOS (05.26)'!$A$8:$T$251,L$1,0)</f>
        <v>0.2</v>
      </c>
      <c r="M617" s="36">
        <f t="shared" si="284"/>
        <v>5518801.5020000543</v>
      </c>
      <c r="N617" s="35">
        <f>IF($B617="P",VLOOKUP($E617,'[2]Costeo-JUL26'!$B$9:$CQ$307,N$1,0),0)</f>
        <v>0.03</v>
      </c>
      <c r="O617" s="36">
        <f t="shared" si="285"/>
        <v>165564.04506000163</v>
      </c>
      <c r="P617" s="36">
        <f>IF($B617="P",VLOOKUP($E617,'[2]Costeo-JUL26'!$B$9:$CQ$307,P$1,0),0)*H617</f>
        <v>0</v>
      </c>
      <c r="Q617" s="36">
        <f t="shared" si="286"/>
        <v>5684365.5470600557</v>
      </c>
      <c r="R617" s="34">
        <f>IF($B617="P",VLOOKUP($E617,'[2]Costeo-JUL26'!$B$9:$CQ$307,R$1,0),0)</f>
        <v>902332</v>
      </c>
      <c r="S617" s="16">
        <f>IF($B617="P",VLOOKUP($E617,'[2]Costeo-JUL26'!$B$9:$CQ$307,S$1,0),0)*$G617</f>
        <v>1438.0125444182956</v>
      </c>
      <c r="T617" s="36">
        <f>IF($B617="P",VLOOKUP($E617,'[2]Costeo-JUL26'!$B$9:$CQ$307,T$1,0),0)*$G617</f>
        <v>1003091.2508012282</v>
      </c>
      <c r="U617" s="35">
        <f>IF($B617="P",VLOOKUP($E617,'[2]Costeo-JUL26'!$B$9:$CQ$307,U$1,0),0)</f>
        <v>1.4999999999999999E-2</v>
      </c>
      <c r="V617" s="36">
        <f t="shared" si="287"/>
        <v>15046.368762018423</v>
      </c>
      <c r="W617" s="36">
        <f t="shared" si="288"/>
        <v>1018137.6195632466</v>
      </c>
      <c r="X617" s="34">
        <f>IF($B617="P",VLOOKUP($E617,'[2]Costeo-JUL26'!$B$9:$CQ$307,X$1,0),0)</f>
        <v>0</v>
      </c>
      <c r="Y617" s="16">
        <f>IF($B617="P",VLOOKUP($E617,'[2]Costeo-JUL26'!$B$9:$CQ$307,Y$1,0),0)*$G617</f>
        <v>0</v>
      </c>
      <c r="Z617" s="36">
        <f>IF($B617="P",VLOOKUP($E617,'[2]Costeo-JUL26'!$B$9:$CQ$307,Z$1,0),0)*$G617</f>
        <v>0</v>
      </c>
      <c r="AA617" s="35">
        <f>IF($B617="P",VLOOKUP($E617,'[2]Costeo-JUL26'!$B$9:$CQ$307,AA$1,0),0)</f>
        <v>0</v>
      </c>
      <c r="AB617" s="36">
        <f t="shared" si="289"/>
        <v>0</v>
      </c>
      <c r="AC617" s="36">
        <f t="shared" si="290"/>
        <v>0</v>
      </c>
      <c r="AD617" s="34">
        <f>IF($B617="P",VLOOKUP($E617,'[2]Costeo-JUL26'!$B$9:$CQ$307,AD$1,0),0)</f>
        <v>917993</v>
      </c>
      <c r="AE617" s="16">
        <f>IF($B617="P",VLOOKUP($E617,'[2]Costeo-JUL26'!$B$9:$CQ$307,AE$1,0),0)*$G617</f>
        <v>13870.998</v>
      </c>
      <c r="AF617" s="36">
        <f>IF($B617="P",VLOOKUP($E617,'[2]Costeo-JUL26'!$B$9:$CQ$307,AF$1,0),0)*$G617</f>
        <v>376936.04805120005</v>
      </c>
      <c r="AG617" s="35">
        <f>IF($B617="P",VLOOKUP($E617,'[2]Costeo-JUL26'!$B$9:$CQ$307,AG$1,0),0)</f>
        <v>6.0000000000000001E-3</v>
      </c>
      <c r="AH617" s="36">
        <f t="shared" si="291"/>
        <v>2261.6162883072002</v>
      </c>
      <c r="AI617" s="36">
        <f t="shared" si="292"/>
        <v>379197.66433950723</v>
      </c>
      <c r="AJ617" s="34">
        <f>IF($B617="P",VLOOKUP($E617,'[2]Costeo-JUL26'!$B$9:$CQ$307,AJ$1,0),0)</f>
        <v>930267</v>
      </c>
      <c r="AK617" s="16">
        <f>IF($B617="P",VLOOKUP($E617,'[2]Costeo-JUL26'!$B$9:$CQ$307,AK$1,0),0)*$G617</f>
        <v>13870.998</v>
      </c>
      <c r="AL617" s="36">
        <f>IF($B617="P",VLOOKUP($E617,'[2]Costeo-JUL26'!$B$9:$CQ$307,AL$1,0),0)*$G617</f>
        <v>845501.96695068013</v>
      </c>
      <c r="AM617" s="35">
        <f>IF($B617="P",VLOOKUP($E617,'[2]Costeo-JUL26'!$B$9:$CQ$307,AM$1,0),0)</f>
        <v>1.7999999999999999E-2</v>
      </c>
      <c r="AN617" s="36">
        <f t="shared" si="293"/>
        <v>15219.035405112241</v>
      </c>
      <c r="AO617" s="36">
        <f t="shared" si="294"/>
        <v>860721.00235579233</v>
      </c>
      <c r="AP617" s="34">
        <f>IF($B617="P",VLOOKUP($E617,'[2]Costeo-JUL26'!$B$9:$CQ$307,AP$1,0),0)</f>
        <v>929272</v>
      </c>
      <c r="AQ617" s="16">
        <f>IF($B617="P",VLOOKUP($E617,'[2]Costeo-JUL26'!$B$9:$CQ$307,AQ$1,0),0)*$G617</f>
        <v>13870.998</v>
      </c>
      <c r="AR617" s="36">
        <f>IF($B617="P",VLOOKUP($E617,'[2]Costeo-JUL26'!$B$9:$CQ$307,AR$1,0),0)*$G617</f>
        <v>2037669.71922649</v>
      </c>
      <c r="AS617" s="35">
        <f>IF($B617="P",VLOOKUP($E617,'[2]Costeo-JUL26'!$B$9:$CQ$307,AS$1,0),0)</f>
        <v>0.02</v>
      </c>
      <c r="AT617" s="36">
        <f t="shared" si="295"/>
        <v>40753.394384529798</v>
      </c>
      <c r="AU617" s="36">
        <f t="shared" si="296"/>
        <v>2078423.1136110199</v>
      </c>
      <c r="AV617" s="34">
        <f>IF($B617="P",VLOOKUP($E617,'[2]Costeo-JUL26'!$B$9:$CQ$307,AV$1,0),0)</f>
        <v>922605</v>
      </c>
      <c r="AW617" s="16">
        <f>IF($B617="P",VLOOKUP($E617,'[2]Costeo-JUL26'!$B$9:$CQ$307,AW$1,0),0)*$G617</f>
        <v>39.301161000000008</v>
      </c>
      <c r="AX617" s="36">
        <f>IF($B617="P",VLOOKUP($E617,'[2]Costeo-JUL26'!$B$9:$CQ$307,AX$1,0),0)*$G617</f>
        <v>191754.26060812076</v>
      </c>
      <c r="AY617" s="35">
        <f>IF($B617="P",VLOOKUP($E617,'[2]Costeo-JUL26'!$B$9:$CQ$307,AY$1,0),0)</f>
        <v>0.03</v>
      </c>
      <c r="AZ617" s="36">
        <f t="shared" si="297"/>
        <v>5752.6278182436226</v>
      </c>
      <c r="BA617" s="36">
        <f t="shared" si="298"/>
        <v>197506.8884263644</v>
      </c>
      <c r="BB617" s="34">
        <f>IF($B617="P",VLOOKUP($E617,'[2]Costeo-JUL26'!$B$9:$CQ$307,BB$1,0),0)</f>
        <v>902311</v>
      </c>
      <c r="BC617" s="16">
        <f>IF($B617="P",VLOOKUP($E617,'[2]Costeo-JUL26'!$B$9:$CQ$307,BC$1,0),0)*$G617</f>
        <v>7.4306936286000003</v>
      </c>
      <c r="BD617" s="36">
        <f>IF($B617="P",VLOOKUP($E617,'[2]Costeo-JUL26'!$B$9:$CQ$307,BD$1,0),0)*$G617</f>
        <v>29140.542515131052</v>
      </c>
      <c r="BE617" s="35">
        <f>IF($B617="P",VLOOKUP($E617,'[2]Costeo-JUL26'!$B$9:$CQ$307,BE$1,0),0)</f>
        <v>0.03</v>
      </c>
      <c r="BF617" s="36">
        <f t="shared" si="299"/>
        <v>874.21627545393153</v>
      </c>
      <c r="BG617" s="36">
        <f t="shared" si="300"/>
        <v>30014.758790584983</v>
      </c>
      <c r="BH617" s="34">
        <f>IF($B617="P",VLOOKUP($E617,'[2]Costeo-JUL26'!$B$9:$CQ$307,BH$1,0),0)</f>
        <v>902302</v>
      </c>
      <c r="BI617" s="16">
        <f>IF($B617="P",VLOOKUP($E617,'[2]Costeo-JUL26'!$B$9:$CQ$307,BI$1,0),0)*$G617</f>
        <v>99.07855714285715</v>
      </c>
      <c r="BJ617" s="36">
        <f>IF($B617="P",VLOOKUP($E617,'[2]Costeo-JUL26'!$B$9:$CQ$307,BJ$1,0),0)*$G617</f>
        <v>65173.87488857143</v>
      </c>
      <c r="BK617" s="35">
        <f>IF(BH617=910319,0,IF($B617="P",VLOOKUP($E617,'[2]Costeo-JUL26'!$B$9:$CQ$307,BK$1,0),0))</f>
        <v>0.02</v>
      </c>
      <c r="BL617" s="36">
        <f t="shared" si="301"/>
        <v>1303.4774977714287</v>
      </c>
      <c r="BM617" s="36">
        <f t="shared" si="302"/>
        <v>66477.352386342856</v>
      </c>
      <c r="BN617" s="34">
        <f>IF($B617="P",VLOOKUP($E617,'[2]Costeo-JUL26'!$B$9:$CQ$307,BN$1,0),0)</f>
        <v>0</v>
      </c>
      <c r="BO617" s="16">
        <f>IF($B617="P",VLOOKUP($E617,'[2]Costeo-JUL26'!$B$9:$CQ$307,BO$1,0),0)*$G617</f>
        <v>0</v>
      </c>
      <c r="BP617" s="36">
        <f>IF($B617="P",VLOOKUP($E617,'[2]Costeo-JUL26'!$B$9:$CQ$307,BP$1,0),0)*$G617</f>
        <v>0</v>
      </c>
      <c r="BQ617" s="35">
        <f>IF($B617="P",VLOOKUP($E617,'[2]Costeo-JUL26'!$B$9:$CQ$307,BQ$1,0),0)</f>
        <v>0</v>
      </c>
      <c r="BR617" s="36">
        <f t="shared" si="303"/>
        <v>0</v>
      </c>
      <c r="BS617" s="36">
        <f t="shared" si="304"/>
        <v>0</v>
      </c>
      <c r="BT617" s="34">
        <f>IF($B617="P",VLOOKUP($E617,'[2]Costeo-JUL26'!$B$9:$CQ$307,BT$1,0),0)</f>
        <v>0</v>
      </c>
      <c r="BU617" s="16">
        <f>IF($B617="P",VLOOKUP($E617,'[2]Costeo-JUL26'!$B$9:$CQ$307,BU$1,0),0)*$G617</f>
        <v>0</v>
      </c>
      <c r="BV617" s="36">
        <f>IF($B617="P",VLOOKUP($E617,'[2]Costeo-JUL26'!$B$9:$CQ$307,BV$1,0),0)*$G617</f>
        <v>0</v>
      </c>
      <c r="BW617" s="35">
        <f>IF($B617="P",VLOOKUP($E617,'[2]Costeo-JUL26'!$B$9:$CQ$307,BW$1,0),0)</f>
        <v>0</v>
      </c>
      <c r="BX617" s="36">
        <f t="shared" si="305"/>
        <v>0</v>
      </c>
      <c r="BY617" s="36">
        <f t="shared" si="306"/>
        <v>0</v>
      </c>
      <c r="BZ617" s="34">
        <f>IF($B617="P",VLOOKUP($E617,'[2]Costeo-JUL26'!$B$9:$CQ$307,BZ$1,0),0)</f>
        <v>0</v>
      </c>
      <c r="CA617" s="16">
        <f>IF($B617="P",VLOOKUP($E617,'[2]Costeo-JUL26'!$B$9:$CQ$307,CA$1,0),0)*$G617</f>
        <v>0</v>
      </c>
      <c r="CB617" s="36">
        <f>IF($B617="P",VLOOKUP($E617,'[2]Costeo-JUL26'!$B$9:$CQ$307,CB$1,0),0)*$G617</f>
        <v>0</v>
      </c>
      <c r="CC617" s="35">
        <f>IF($B617="P",VLOOKUP($E617,'[2]Costeo-JUL26'!$B$9:$CQ$307,CC$1,0),0)</f>
        <v>0</v>
      </c>
      <c r="CD617" s="36">
        <f t="shared" si="307"/>
        <v>0</v>
      </c>
      <c r="CE617" s="36">
        <f t="shared" si="308"/>
        <v>0</v>
      </c>
      <c r="CF617" s="37">
        <f t="shared" si="280"/>
        <v>10314843.946532913</v>
      </c>
      <c r="CG617" s="36">
        <f>IF($B617="r",VLOOKUP($E617,'[2]Costeo-JUL26'!$B$9:$CQ$307,CG$1,0),0)*$G617</f>
        <v>0</v>
      </c>
      <c r="CH617" s="35">
        <f>VLOOKUP($E617,'[2]TEORICOS (05.26)'!$A$8:$T$251,CH$1,0)</f>
        <v>0</v>
      </c>
      <c r="CI617" s="36">
        <f t="shared" si="309"/>
        <v>0</v>
      </c>
      <c r="CJ617" s="37">
        <f t="shared" si="310"/>
        <v>0</v>
      </c>
      <c r="CM617" s="16">
        <f>SUMIFS('[1]Ajuste Inventario'!$I:$I,'[1]Ajuste Inventario'!$B:$B,E617,'[1]Ajuste Inventario'!$S:$S,D617)*-1</f>
        <v>17.503999999999998</v>
      </c>
      <c r="CN617" s="36">
        <f t="shared" si="281"/>
        <v>78098.64658914035</v>
      </c>
      <c r="CP617" t="str">
        <f t="shared" si="282"/>
        <v>2013Org.Vtas M.del Plata</v>
      </c>
      <c r="CQ617" s="10">
        <f t="shared" si="283"/>
        <v>4461.7599742424791</v>
      </c>
    </row>
    <row r="618" spans="1:95" x14ac:dyDescent="0.25">
      <c r="A618" s="30">
        <v>46204</v>
      </c>
      <c r="B618" s="31" t="str">
        <f>VLOOKUP($E618,'[2]TEORICOS (05.26)'!$A$8:$T$251,B$1,0)</f>
        <v>P</v>
      </c>
      <c r="C618" s="32" t="str">
        <f>VLOOKUP($E618,'[2]TEORICOS (05.26)'!$A$8:$T$251,C$1,0)</f>
        <v>Cepita</v>
      </c>
      <c r="D618" t="s">
        <v>227</v>
      </c>
      <c r="E618">
        <v>2014</v>
      </c>
      <c r="F618" t="s">
        <v>127</v>
      </c>
      <c r="G618" s="16">
        <v>954.75</v>
      </c>
      <c r="H618" s="16">
        <v>1009.1707500000039</v>
      </c>
      <c r="I618" s="33">
        <v>10781797.919999948</v>
      </c>
      <c r="J618" s="33">
        <v>10582495.01999997</v>
      </c>
      <c r="K618" s="34">
        <f>IF($B618="P",VLOOKUP($E618,'[2]Costeo-JUL26'!$B$9:$CQ$307,K$1,0),0)</f>
        <v>936622</v>
      </c>
      <c r="L618" s="35">
        <f>VLOOKUP($E618,'[2]TEORICOS (05.26)'!$A$8:$T$251,L$1,0)</f>
        <v>0.2</v>
      </c>
      <c r="M618" s="36">
        <f t="shared" si="284"/>
        <v>2116499.0039999941</v>
      </c>
      <c r="N618" s="35">
        <f>IF($B618="P",VLOOKUP($E618,'[2]Costeo-JUL26'!$B$9:$CQ$307,N$1,0),0)</f>
        <v>0.03</v>
      </c>
      <c r="O618" s="36">
        <f t="shared" si="285"/>
        <v>63494.970119999824</v>
      </c>
      <c r="P618" s="36">
        <f>IF($B618="P",VLOOKUP($E618,'[2]Costeo-JUL26'!$B$9:$CQ$307,P$1,0),0)*H618</f>
        <v>0</v>
      </c>
      <c r="Q618" s="36">
        <f t="shared" si="286"/>
        <v>2179993.9741199939</v>
      </c>
      <c r="R618" s="34">
        <f>IF($B618="P",VLOOKUP($E618,'[2]Costeo-JUL26'!$B$9:$CQ$307,R$1,0),0)</f>
        <v>902332</v>
      </c>
      <c r="S618" s="16">
        <f>IF($B618="P",VLOOKUP($E618,'[2]Costeo-JUL26'!$B$9:$CQ$307,S$1,0),0)*$G618</f>
        <v>593.87614796716184</v>
      </c>
      <c r="T618" s="36">
        <f>IF($B618="P",VLOOKUP($E618,'[2]Costeo-JUL26'!$B$9:$CQ$307,T$1,0),0)*$G618</f>
        <v>414260.61990743823</v>
      </c>
      <c r="U618" s="35">
        <f>IF($B618="P",VLOOKUP($E618,'[2]Costeo-JUL26'!$B$9:$CQ$307,U$1,0),0)</f>
        <v>1.4999999999999999E-2</v>
      </c>
      <c r="V618" s="36">
        <f t="shared" si="287"/>
        <v>6213.9092986115729</v>
      </c>
      <c r="W618" s="36">
        <f t="shared" si="288"/>
        <v>420474.5292060498</v>
      </c>
      <c r="X618" s="34">
        <f>IF($B618="P",VLOOKUP($E618,'[2]Costeo-JUL26'!$B$9:$CQ$307,X$1,0),0)</f>
        <v>0</v>
      </c>
      <c r="Y618" s="16">
        <f>IF($B618="P",VLOOKUP($E618,'[2]Costeo-JUL26'!$B$9:$CQ$307,Y$1,0),0)*$G618</f>
        <v>0</v>
      </c>
      <c r="Z618" s="36">
        <f>IF($B618="P",VLOOKUP($E618,'[2]Costeo-JUL26'!$B$9:$CQ$307,Z$1,0),0)*$G618</f>
        <v>0</v>
      </c>
      <c r="AA618" s="35">
        <f>IF($B618="P",VLOOKUP($E618,'[2]Costeo-JUL26'!$B$9:$CQ$307,AA$1,0),0)</f>
        <v>0</v>
      </c>
      <c r="AB618" s="36">
        <f t="shared" si="289"/>
        <v>0</v>
      </c>
      <c r="AC618" s="36">
        <f t="shared" si="290"/>
        <v>0</v>
      </c>
      <c r="AD618" s="34">
        <f>IF($B618="P",VLOOKUP($E618,'[2]Costeo-JUL26'!$B$9:$CQ$307,AD$1,0),0)</f>
        <v>917993</v>
      </c>
      <c r="AE618" s="16">
        <f>IF($B618="P",VLOOKUP($E618,'[2]Costeo-JUL26'!$B$9:$CQ$307,AE$1,0),0)*$G618</f>
        <v>3819</v>
      </c>
      <c r="AF618" s="36">
        <f>IF($B618="P",VLOOKUP($E618,'[2]Costeo-JUL26'!$B$9:$CQ$307,AF$1,0),0)*$G618</f>
        <v>103779.0336</v>
      </c>
      <c r="AG618" s="35">
        <f>IF($B618="P",VLOOKUP($E618,'[2]Costeo-JUL26'!$B$9:$CQ$307,AG$1,0),0)</f>
        <v>6.0000000000000001E-3</v>
      </c>
      <c r="AH618" s="36">
        <f t="shared" si="291"/>
        <v>622.67420159999995</v>
      </c>
      <c r="AI618" s="36">
        <f t="shared" si="292"/>
        <v>104401.7078016</v>
      </c>
      <c r="AJ618" s="34">
        <f>IF($B618="P",VLOOKUP($E618,'[2]Costeo-JUL26'!$B$9:$CQ$307,AJ$1,0),0)</f>
        <v>929255</v>
      </c>
      <c r="AK618" s="16">
        <f>IF($B618="P",VLOOKUP($E618,'[2]Costeo-JUL26'!$B$9:$CQ$307,AK$1,0),0)*$G618</f>
        <v>3819</v>
      </c>
      <c r="AL618" s="36">
        <f>IF($B618="P",VLOOKUP($E618,'[2]Costeo-JUL26'!$B$9:$CQ$307,AL$1,0),0)*$G618</f>
        <v>339415.68725999998</v>
      </c>
      <c r="AM618" s="35">
        <f>IF($B618="P",VLOOKUP($E618,'[2]Costeo-JUL26'!$B$9:$CQ$307,AM$1,0),0)</f>
        <v>1.7999999999999999E-2</v>
      </c>
      <c r="AN618" s="36">
        <f t="shared" si="293"/>
        <v>6109.4823706799989</v>
      </c>
      <c r="AO618" s="36">
        <f t="shared" si="294"/>
        <v>345525.16963068</v>
      </c>
      <c r="AP618" s="34">
        <f>IF($B618="P",VLOOKUP($E618,'[2]Costeo-JUL26'!$B$9:$CQ$307,AP$1,0),0)</f>
        <v>929273</v>
      </c>
      <c r="AQ618" s="16">
        <f>IF($B618="P",VLOOKUP($E618,'[2]Costeo-JUL26'!$B$9:$CQ$307,AQ$1,0),0)*$G618</f>
        <v>3819</v>
      </c>
      <c r="AR618" s="36">
        <f>IF($B618="P",VLOOKUP($E618,'[2]Costeo-JUL26'!$B$9:$CQ$307,AR$1,0),0)*$G618</f>
        <v>733900.81985999993</v>
      </c>
      <c r="AS618" s="35">
        <f>IF($B618="P",VLOOKUP($E618,'[2]Costeo-JUL26'!$B$9:$CQ$307,AS$1,0),0)</f>
        <v>0.02</v>
      </c>
      <c r="AT618" s="36">
        <f t="shared" si="295"/>
        <v>14678.016397199999</v>
      </c>
      <c r="AU618" s="36">
        <f t="shared" si="296"/>
        <v>748578.83625719987</v>
      </c>
      <c r="AV618" s="34">
        <f>IF($B618="P",VLOOKUP($E618,'[2]Costeo-JUL26'!$B$9:$CQ$307,AV$1,0),0)</f>
        <v>934139</v>
      </c>
      <c r="AW618" s="16">
        <f>IF($B618="P",VLOOKUP($E618,'[2]Costeo-JUL26'!$B$9:$CQ$307,AW$1,0),0)*$G618</f>
        <v>16.23075</v>
      </c>
      <c r="AX618" s="36">
        <f>IF($B618="P",VLOOKUP($E618,'[2]Costeo-JUL26'!$B$9:$CQ$307,AX$1,0),0)*$G618</f>
        <v>83467.281105000002</v>
      </c>
      <c r="AY618" s="35">
        <f>IF($B618="P",VLOOKUP($E618,'[2]Costeo-JUL26'!$B$9:$CQ$307,AY$1,0),0)</f>
        <v>0.03</v>
      </c>
      <c r="AZ618" s="36">
        <f t="shared" si="297"/>
        <v>2504.01843315</v>
      </c>
      <c r="BA618" s="36">
        <f t="shared" si="298"/>
        <v>85971.299538150008</v>
      </c>
      <c r="BB618" s="34">
        <f>IF($B618="P",VLOOKUP($E618,'[2]Costeo-JUL26'!$B$9:$CQ$307,BB$1,0),0)</f>
        <v>902311</v>
      </c>
      <c r="BC618" s="16">
        <f>IF($B618="P",VLOOKUP($E618,'[2]Costeo-JUL26'!$B$9:$CQ$307,BC$1,0),0)*$G618</f>
        <v>2.78462385</v>
      </c>
      <c r="BD618" s="36">
        <f>IF($B618="P",VLOOKUP($E618,'[2]Costeo-JUL26'!$B$9:$CQ$307,BD$1,0),0)*$G618</f>
        <v>10920.306198233251</v>
      </c>
      <c r="BE618" s="35">
        <f>IF($B618="P",VLOOKUP($E618,'[2]Costeo-JUL26'!$B$9:$CQ$307,BE$1,0),0)</f>
        <v>0.03</v>
      </c>
      <c r="BF618" s="36">
        <f t="shared" si="299"/>
        <v>327.60918594699751</v>
      </c>
      <c r="BG618" s="36">
        <f t="shared" si="300"/>
        <v>11247.915384180249</v>
      </c>
      <c r="BH618" s="34">
        <f>IF($B618="P",VLOOKUP($E618,'[2]Costeo-JUL26'!$B$9:$CQ$307,BH$1,0),0)</f>
        <v>902302</v>
      </c>
      <c r="BI618" s="16">
        <f>IF($B618="P",VLOOKUP($E618,'[2]Costeo-JUL26'!$B$9:$CQ$307,BI$1,0),0)*$G618</f>
        <v>23.868750000000002</v>
      </c>
      <c r="BJ618" s="36">
        <f>IF($B618="P",VLOOKUP($E618,'[2]Costeo-JUL26'!$B$9:$CQ$307,BJ$1,0),0)*$G618</f>
        <v>15700.86375</v>
      </c>
      <c r="BK618" s="35">
        <f>IF(BH618=910319,0,IF($B618="P",VLOOKUP($E618,'[2]Costeo-JUL26'!$B$9:$CQ$307,BK$1,0),0))</f>
        <v>0.02</v>
      </c>
      <c r="BL618" s="36">
        <f t="shared" si="301"/>
        <v>314.01727500000004</v>
      </c>
      <c r="BM618" s="36">
        <f t="shared" si="302"/>
        <v>16014.881025000001</v>
      </c>
      <c r="BN618" s="34">
        <f>IF($B618="P",VLOOKUP($E618,'[2]Costeo-JUL26'!$B$9:$CQ$307,BN$1,0),0)</f>
        <v>0</v>
      </c>
      <c r="BO618" s="16">
        <f>IF($B618="P",VLOOKUP($E618,'[2]Costeo-JUL26'!$B$9:$CQ$307,BO$1,0),0)*$G618</f>
        <v>0</v>
      </c>
      <c r="BP618" s="36">
        <f>IF($B618="P",VLOOKUP($E618,'[2]Costeo-JUL26'!$B$9:$CQ$307,BP$1,0),0)*$G618</f>
        <v>0</v>
      </c>
      <c r="BQ618" s="35">
        <f>IF($B618="P",VLOOKUP($E618,'[2]Costeo-JUL26'!$B$9:$CQ$307,BQ$1,0),0)</f>
        <v>0</v>
      </c>
      <c r="BR618" s="36">
        <f t="shared" si="303"/>
        <v>0</v>
      </c>
      <c r="BS618" s="36">
        <f t="shared" si="304"/>
        <v>0</v>
      </c>
      <c r="BT618" s="34">
        <f>IF($B618="P",VLOOKUP($E618,'[2]Costeo-JUL26'!$B$9:$CQ$307,BT$1,0),0)</f>
        <v>0</v>
      </c>
      <c r="BU618" s="16">
        <f>IF($B618="P",VLOOKUP($E618,'[2]Costeo-JUL26'!$B$9:$CQ$307,BU$1,0),0)*$G618</f>
        <v>0</v>
      </c>
      <c r="BV618" s="36">
        <f>IF($B618="P",VLOOKUP($E618,'[2]Costeo-JUL26'!$B$9:$CQ$307,BV$1,0),0)*$G618</f>
        <v>0</v>
      </c>
      <c r="BW618" s="35">
        <f>IF($B618="P",VLOOKUP($E618,'[2]Costeo-JUL26'!$B$9:$CQ$307,BW$1,0),0)</f>
        <v>0</v>
      </c>
      <c r="BX618" s="36">
        <f t="shared" si="305"/>
        <v>0</v>
      </c>
      <c r="BY618" s="36">
        <f t="shared" si="306"/>
        <v>0</v>
      </c>
      <c r="BZ618" s="34">
        <f>IF($B618="P",VLOOKUP($E618,'[2]Costeo-JUL26'!$B$9:$CQ$307,BZ$1,0),0)</f>
        <v>0</v>
      </c>
      <c r="CA618" s="16">
        <f>IF($B618="P",VLOOKUP($E618,'[2]Costeo-JUL26'!$B$9:$CQ$307,CA$1,0),0)*$G618</f>
        <v>0</v>
      </c>
      <c r="CB618" s="36">
        <f>IF($B618="P",VLOOKUP($E618,'[2]Costeo-JUL26'!$B$9:$CQ$307,CB$1,0),0)*$G618</f>
        <v>0</v>
      </c>
      <c r="CC618" s="35">
        <f>IF($B618="P",VLOOKUP($E618,'[2]Costeo-JUL26'!$B$9:$CQ$307,CC$1,0),0)</f>
        <v>0</v>
      </c>
      <c r="CD618" s="36">
        <f t="shared" si="307"/>
        <v>0</v>
      </c>
      <c r="CE618" s="36">
        <f t="shared" si="308"/>
        <v>0</v>
      </c>
      <c r="CF618" s="37">
        <f t="shared" si="280"/>
        <v>3912208.3129628538</v>
      </c>
      <c r="CG618" s="36">
        <f>IF($B618="r",VLOOKUP($E618,'[2]Costeo-JUL26'!$B$9:$CQ$307,CG$1,0),0)*$G618</f>
        <v>0</v>
      </c>
      <c r="CH618" s="35">
        <f>VLOOKUP($E618,'[2]TEORICOS (05.26)'!$A$8:$T$251,CH$1,0)</f>
        <v>0</v>
      </c>
      <c r="CI618" s="36">
        <f t="shared" si="309"/>
        <v>0</v>
      </c>
      <c r="CJ618" s="37">
        <f t="shared" si="310"/>
        <v>0</v>
      </c>
      <c r="CM618" s="16">
        <f>SUMIFS('[1]Ajuste Inventario'!$I:$I,'[1]Ajuste Inventario'!$B:$B,E618,'[1]Ajuste Inventario'!$S:$S,D618)*-1</f>
        <v>2</v>
      </c>
      <c r="CN618" s="36">
        <f t="shared" si="281"/>
        <v>8195.251768447979</v>
      </c>
      <c r="CP618" t="str">
        <f t="shared" si="282"/>
        <v>2014Org.Vtas M.del Plata</v>
      </c>
      <c r="CQ618" s="10">
        <f t="shared" si="283"/>
        <v>4097.6258842239895</v>
      </c>
    </row>
    <row r="619" spans="1:95" x14ac:dyDescent="0.25">
      <c r="A619" s="30">
        <v>46204</v>
      </c>
      <c r="B619" s="31" t="str">
        <f>VLOOKUP($E619,'[2]TEORICOS (05.26)'!$A$8:$T$251,B$1,0)</f>
        <v>R</v>
      </c>
      <c r="C619" s="32" t="str">
        <f>VLOOKUP($E619,'[2]TEORICOS (05.26)'!$A$8:$T$251,C$1,0)</f>
        <v>Cepita</v>
      </c>
      <c r="D619" t="s">
        <v>227</v>
      </c>
      <c r="E619">
        <v>2021</v>
      </c>
      <c r="F619" t="s">
        <v>128</v>
      </c>
      <c r="G619" s="16">
        <v>1011</v>
      </c>
      <c r="H619" s="16">
        <v>213.3210000000021</v>
      </c>
      <c r="I619" s="33">
        <v>4473111.9999999711</v>
      </c>
      <c r="J619" s="33">
        <v>4411795.0899999803</v>
      </c>
      <c r="K619" s="34">
        <f>IF($B619="P",VLOOKUP($E619,'[2]Costeo-JUL26'!$B$9:$CQ$307,K$1,0),0)</f>
        <v>0</v>
      </c>
      <c r="L619" s="35">
        <f>VLOOKUP($E619,'[2]TEORICOS (05.26)'!$A$8:$T$251,L$1,0)</f>
        <v>0.2</v>
      </c>
      <c r="M619" s="36">
        <f t="shared" si="284"/>
        <v>0</v>
      </c>
      <c r="N619" s="35">
        <f>IF($B619="P",VLOOKUP($E619,'[2]Costeo-JUL26'!$B$9:$CQ$307,N$1,0),0)</f>
        <v>0</v>
      </c>
      <c r="O619" s="36">
        <f t="shared" si="285"/>
        <v>0</v>
      </c>
      <c r="P619" s="36">
        <f>IF($B619="P",VLOOKUP($E619,'[2]Costeo-JUL26'!$B$9:$CQ$307,P$1,0),0)*H619</f>
        <v>0</v>
      </c>
      <c r="Q619" s="36">
        <f t="shared" si="286"/>
        <v>0</v>
      </c>
      <c r="R619" s="34">
        <f>IF($B619="P",VLOOKUP($E619,'[2]Costeo-JUL26'!$B$9:$CQ$307,R$1,0),0)</f>
        <v>0</v>
      </c>
      <c r="S619" s="16">
        <f>IF($B619="P",VLOOKUP($E619,'[2]Costeo-JUL26'!$B$9:$CQ$307,S$1,0),0)*$G619</f>
        <v>0</v>
      </c>
      <c r="T619" s="36">
        <f>IF($B619="P",VLOOKUP($E619,'[2]Costeo-JUL26'!$B$9:$CQ$307,T$1,0),0)*$G619</f>
        <v>0</v>
      </c>
      <c r="U619" s="35">
        <f>IF($B619="P",VLOOKUP($E619,'[2]Costeo-JUL26'!$B$9:$CQ$307,U$1,0),0)</f>
        <v>0</v>
      </c>
      <c r="V619" s="36">
        <f t="shared" si="287"/>
        <v>0</v>
      </c>
      <c r="W619" s="36">
        <f t="shared" si="288"/>
        <v>0</v>
      </c>
      <c r="X619" s="34">
        <f>IF($B619="P",VLOOKUP($E619,'[2]Costeo-JUL26'!$B$9:$CQ$307,X$1,0),0)</f>
        <v>0</v>
      </c>
      <c r="Y619" s="16">
        <f>IF($B619="P",VLOOKUP($E619,'[2]Costeo-JUL26'!$B$9:$CQ$307,Y$1,0),0)*$G619</f>
        <v>0</v>
      </c>
      <c r="Z619" s="36">
        <f>IF($B619="P",VLOOKUP($E619,'[2]Costeo-JUL26'!$B$9:$CQ$307,Z$1,0),0)*$G619</f>
        <v>0</v>
      </c>
      <c r="AA619" s="35">
        <f>IF($B619="P",VLOOKUP($E619,'[2]Costeo-JUL26'!$B$9:$CQ$307,AA$1,0),0)</f>
        <v>0</v>
      </c>
      <c r="AB619" s="36">
        <f t="shared" si="289"/>
        <v>0</v>
      </c>
      <c r="AC619" s="36">
        <f t="shared" si="290"/>
        <v>0</v>
      </c>
      <c r="AD619" s="34">
        <f>IF($B619="P",VLOOKUP($E619,'[2]Costeo-JUL26'!$B$9:$CQ$307,AD$1,0),0)</f>
        <v>0</v>
      </c>
      <c r="AE619" s="16">
        <f>IF($B619="P",VLOOKUP($E619,'[2]Costeo-JUL26'!$B$9:$CQ$307,AE$1,0),0)*$G619</f>
        <v>0</v>
      </c>
      <c r="AF619" s="36">
        <f>IF($B619="P",VLOOKUP($E619,'[2]Costeo-JUL26'!$B$9:$CQ$307,AF$1,0),0)*$G619</f>
        <v>0</v>
      </c>
      <c r="AG619" s="35">
        <f>IF($B619="P",VLOOKUP($E619,'[2]Costeo-JUL26'!$B$9:$CQ$307,AG$1,0),0)</f>
        <v>0</v>
      </c>
      <c r="AH619" s="36">
        <f t="shared" si="291"/>
        <v>0</v>
      </c>
      <c r="AI619" s="36">
        <f t="shared" si="292"/>
        <v>0</v>
      </c>
      <c r="AJ619" s="34">
        <f>IF($B619="P",VLOOKUP($E619,'[2]Costeo-JUL26'!$B$9:$CQ$307,AJ$1,0),0)</f>
        <v>0</v>
      </c>
      <c r="AK619" s="16">
        <f>IF($B619="P",VLOOKUP($E619,'[2]Costeo-JUL26'!$B$9:$CQ$307,AK$1,0),0)*$G619</f>
        <v>0</v>
      </c>
      <c r="AL619" s="36">
        <f>IF($B619="P",VLOOKUP($E619,'[2]Costeo-JUL26'!$B$9:$CQ$307,AL$1,0),0)*$G619</f>
        <v>0</v>
      </c>
      <c r="AM619" s="35">
        <f>IF($B619="P",VLOOKUP($E619,'[2]Costeo-JUL26'!$B$9:$CQ$307,AM$1,0),0)</f>
        <v>0</v>
      </c>
      <c r="AN619" s="36">
        <f t="shared" si="293"/>
        <v>0</v>
      </c>
      <c r="AO619" s="36">
        <f t="shared" si="294"/>
        <v>0</v>
      </c>
      <c r="AP619" s="34">
        <f>IF($B619="P",VLOOKUP($E619,'[2]Costeo-JUL26'!$B$9:$CQ$307,AP$1,0),0)</f>
        <v>0</v>
      </c>
      <c r="AQ619" s="16">
        <f>IF($B619="P",VLOOKUP($E619,'[2]Costeo-JUL26'!$B$9:$CQ$307,AQ$1,0),0)*$G619</f>
        <v>0</v>
      </c>
      <c r="AR619" s="36">
        <f>IF($B619="P",VLOOKUP($E619,'[2]Costeo-JUL26'!$B$9:$CQ$307,AR$1,0),0)*$G619</f>
        <v>0</v>
      </c>
      <c r="AS619" s="35">
        <f>IF($B619="P",VLOOKUP($E619,'[2]Costeo-JUL26'!$B$9:$CQ$307,AS$1,0),0)</f>
        <v>0</v>
      </c>
      <c r="AT619" s="36">
        <f t="shared" si="295"/>
        <v>0</v>
      </c>
      <c r="AU619" s="36">
        <f t="shared" si="296"/>
        <v>0</v>
      </c>
      <c r="AV619" s="34">
        <f>IF($B619="P",VLOOKUP($E619,'[2]Costeo-JUL26'!$B$9:$CQ$307,AV$1,0),0)</f>
        <v>0</v>
      </c>
      <c r="AW619" s="16">
        <f>IF($B619="P",VLOOKUP($E619,'[2]Costeo-JUL26'!$B$9:$CQ$307,AW$1,0),0)*$G619</f>
        <v>0</v>
      </c>
      <c r="AX619" s="36">
        <f>IF($B619="P",VLOOKUP($E619,'[2]Costeo-JUL26'!$B$9:$CQ$307,AX$1,0),0)*$G619</f>
        <v>0</v>
      </c>
      <c r="AY619" s="35">
        <f>IF($B619="P",VLOOKUP($E619,'[2]Costeo-JUL26'!$B$9:$CQ$307,AY$1,0),0)</f>
        <v>0</v>
      </c>
      <c r="AZ619" s="36">
        <f t="shared" si="297"/>
        <v>0</v>
      </c>
      <c r="BA619" s="36">
        <f t="shared" si="298"/>
        <v>0</v>
      </c>
      <c r="BB619" s="34">
        <f>IF($B619="P",VLOOKUP($E619,'[2]Costeo-JUL26'!$B$9:$CQ$307,BB$1,0),0)</f>
        <v>0</v>
      </c>
      <c r="BC619" s="16">
        <f>IF($B619="P",VLOOKUP($E619,'[2]Costeo-JUL26'!$B$9:$CQ$307,BC$1,0),0)*$G619</f>
        <v>0</v>
      </c>
      <c r="BD619" s="36">
        <f>IF($B619="P",VLOOKUP($E619,'[2]Costeo-JUL26'!$B$9:$CQ$307,BD$1,0),0)*$G619</f>
        <v>0</v>
      </c>
      <c r="BE619" s="35">
        <f>IF($B619="P",VLOOKUP($E619,'[2]Costeo-JUL26'!$B$9:$CQ$307,BE$1,0),0)</f>
        <v>0</v>
      </c>
      <c r="BF619" s="36">
        <f t="shared" si="299"/>
        <v>0</v>
      </c>
      <c r="BG619" s="36">
        <f t="shared" si="300"/>
        <v>0</v>
      </c>
      <c r="BH619" s="34">
        <f>IF($B619="P",VLOOKUP($E619,'[2]Costeo-JUL26'!$B$9:$CQ$307,BH$1,0),0)</f>
        <v>0</v>
      </c>
      <c r="BI619" s="16">
        <f>IF($B619="P",VLOOKUP($E619,'[2]Costeo-JUL26'!$B$9:$CQ$307,BI$1,0),0)*$G619</f>
        <v>0</v>
      </c>
      <c r="BJ619" s="36">
        <f>IF($B619="P",VLOOKUP($E619,'[2]Costeo-JUL26'!$B$9:$CQ$307,BJ$1,0),0)*$G619</f>
        <v>0</v>
      </c>
      <c r="BK619" s="35">
        <f>IF(BH619=910319,0,IF($B619="P",VLOOKUP($E619,'[2]Costeo-JUL26'!$B$9:$CQ$307,BK$1,0),0))</f>
        <v>0</v>
      </c>
      <c r="BL619" s="36">
        <f t="shared" si="301"/>
        <v>0</v>
      </c>
      <c r="BM619" s="36">
        <f t="shared" si="302"/>
        <v>0</v>
      </c>
      <c r="BN619" s="34">
        <f>IF($B619="P",VLOOKUP($E619,'[2]Costeo-JUL26'!$B$9:$CQ$307,BN$1,0),0)</f>
        <v>0</v>
      </c>
      <c r="BO619" s="16">
        <f>IF($B619="P",VLOOKUP($E619,'[2]Costeo-JUL26'!$B$9:$CQ$307,BO$1,0),0)*$G619</f>
        <v>0</v>
      </c>
      <c r="BP619" s="36">
        <f>IF($B619="P",VLOOKUP($E619,'[2]Costeo-JUL26'!$B$9:$CQ$307,BP$1,0),0)*$G619</f>
        <v>0</v>
      </c>
      <c r="BQ619" s="35">
        <f>IF($B619="P",VLOOKUP($E619,'[2]Costeo-JUL26'!$B$9:$CQ$307,BQ$1,0),0)</f>
        <v>0</v>
      </c>
      <c r="BR619" s="36">
        <f t="shared" si="303"/>
        <v>0</v>
      </c>
      <c r="BS619" s="36">
        <f t="shared" si="304"/>
        <v>0</v>
      </c>
      <c r="BT619" s="34">
        <f>IF($B619="P",VLOOKUP($E619,'[2]Costeo-JUL26'!$B$9:$CQ$307,BT$1,0),0)</f>
        <v>0</v>
      </c>
      <c r="BU619" s="16">
        <f>IF($B619="P",VLOOKUP($E619,'[2]Costeo-JUL26'!$B$9:$CQ$307,BU$1,0),0)*$G619</f>
        <v>0</v>
      </c>
      <c r="BV619" s="36">
        <f>IF($B619="P",VLOOKUP($E619,'[2]Costeo-JUL26'!$B$9:$CQ$307,BV$1,0),0)*$G619</f>
        <v>0</v>
      </c>
      <c r="BW619" s="35">
        <f>IF($B619="P",VLOOKUP($E619,'[2]Costeo-JUL26'!$B$9:$CQ$307,BW$1,0),0)</f>
        <v>0</v>
      </c>
      <c r="BX619" s="36">
        <f t="shared" si="305"/>
        <v>0</v>
      </c>
      <c r="BY619" s="36">
        <f t="shared" si="306"/>
        <v>0</v>
      </c>
      <c r="BZ619" s="34">
        <f>IF($B619="P",VLOOKUP($E619,'[2]Costeo-JUL26'!$B$9:$CQ$307,BZ$1,0),0)</f>
        <v>0</v>
      </c>
      <c r="CA619" s="16">
        <f>IF($B619="P",VLOOKUP($E619,'[2]Costeo-JUL26'!$B$9:$CQ$307,CA$1,0),0)*$G619</f>
        <v>0</v>
      </c>
      <c r="CB619" s="36">
        <f>IF($B619="P",VLOOKUP($E619,'[2]Costeo-JUL26'!$B$9:$CQ$307,CB$1,0),0)*$G619</f>
        <v>0</v>
      </c>
      <c r="CC619" s="35">
        <f>IF($B619="P",VLOOKUP($E619,'[2]Costeo-JUL26'!$B$9:$CQ$307,CC$1,0),0)</f>
        <v>0</v>
      </c>
      <c r="CD619" s="36">
        <f t="shared" si="307"/>
        <v>0</v>
      </c>
      <c r="CE619" s="36">
        <f t="shared" si="308"/>
        <v>0</v>
      </c>
      <c r="CF619" s="37">
        <f t="shared" si="280"/>
        <v>0</v>
      </c>
      <c r="CG619" s="36">
        <f>IF($B619="r",VLOOKUP($E619,'[2]Costeo-JUL26'!$B$9:$CQ$307,CG$1,0),0)*$G619</f>
        <v>1223512.2</v>
      </c>
      <c r="CH619" s="35">
        <f>VLOOKUP($E619,'[2]TEORICOS (05.26)'!$A$8:$T$251,CH$1,0)</f>
        <v>0.15</v>
      </c>
      <c r="CI619" s="36">
        <f t="shared" si="309"/>
        <v>698832.18799999612</v>
      </c>
      <c r="CJ619" s="37">
        <f t="shared" si="310"/>
        <v>1922344.3879999961</v>
      </c>
      <c r="CM619" s="16">
        <f>SUMIFS('[1]Ajuste Inventario'!$I:$I,'[1]Ajuste Inventario'!$B:$B,E619,'[1]Ajuste Inventario'!$S:$S,D619)*-1</f>
        <v>15.168999999999999</v>
      </c>
      <c r="CN619" s="36">
        <f t="shared" si="281"/>
        <v>28842.771534690342</v>
      </c>
      <c r="CP619" t="str">
        <f t="shared" si="282"/>
        <v>2021Org.Vtas M.del Plata</v>
      </c>
      <c r="CQ619" s="10">
        <f t="shared" si="283"/>
        <v>1901.4286726013809</v>
      </c>
    </row>
    <row r="620" spans="1:95" x14ac:dyDescent="0.25">
      <c r="A620" s="30">
        <v>46204</v>
      </c>
      <c r="B620" s="31" t="str">
        <f>VLOOKUP($E620,'[2]TEORICOS (05.26)'!$A$8:$T$251,B$1,0)</f>
        <v>R</v>
      </c>
      <c r="C620" s="32" t="str">
        <f>VLOOKUP($E620,'[2]TEORICOS (05.26)'!$A$8:$T$251,C$1,0)</f>
        <v>Cepita</v>
      </c>
      <c r="D620" t="s">
        <v>227</v>
      </c>
      <c r="E620">
        <v>2031</v>
      </c>
      <c r="F620" t="s">
        <v>129</v>
      </c>
      <c r="G620" s="16">
        <v>1235</v>
      </c>
      <c r="H620" s="16">
        <v>260.58500000000282</v>
      </c>
      <c r="I620" s="33">
        <v>5430632.4900000338</v>
      </c>
      <c r="J620" s="33">
        <v>5351842.9500000263</v>
      </c>
      <c r="K620" s="34">
        <f>IF($B620="P",VLOOKUP($E620,'[2]Costeo-JUL26'!$B$9:$CQ$307,K$1,0),0)</f>
        <v>0</v>
      </c>
      <c r="L620" s="35">
        <f>VLOOKUP($E620,'[2]TEORICOS (05.26)'!$A$8:$T$251,L$1,0)</f>
        <v>0.2</v>
      </c>
      <c r="M620" s="36">
        <f t="shared" si="284"/>
        <v>0</v>
      </c>
      <c r="N620" s="35">
        <f>IF($B620="P",VLOOKUP($E620,'[2]Costeo-JUL26'!$B$9:$CQ$307,N$1,0),0)</f>
        <v>0</v>
      </c>
      <c r="O620" s="36">
        <f t="shared" si="285"/>
        <v>0</v>
      </c>
      <c r="P620" s="36">
        <f>IF($B620="P",VLOOKUP($E620,'[2]Costeo-JUL26'!$B$9:$CQ$307,P$1,0),0)*H620</f>
        <v>0</v>
      </c>
      <c r="Q620" s="36">
        <f t="shared" si="286"/>
        <v>0</v>
      </c>
      <c r="R620" s="34">
        <f>IF($B620="P",VLOOKUP($E620,'[2]Costeo-JUL26'!$B$9:$CQ$307,R$1,0),0)</f>
        <v>0</v>
      </c>
      <c r="S620" s="16">
        <f>IF($B620="P",VLOOKUP($E620,'[2]Costeo-JUL26'!$B$9:$CQ$307,S$1,0),0)*$G620</f>
        <v>0</v>
      </c>
      <c r="T620" s="36">
        <f>IF($B620="P",VLOOKUP($E620,'[2]Costeo-JUL26'!$B$9:$CQ$307,T$1,0),0)*$G620</f>
        <v>0</v>
      </c>
      <c r="U620" s="35">
        <f>IF($B620="P",VLOOKUP($E620,'[2]Costeo-JUL26'!$B$9:$CQ$307,U$1,0),0)</f>
        <v>0</v>
      </c>
      <c r="V620" s="36">
        <f t="shared" si="287"/>
        <v>0</v>
      </c>
      <c r="W620" s="36">
        <f t="shared" si="288"/>
        <v>0</v>
      </c>
      <c r="X620" s="34">
        <f>IF($B620="P",VLOOKUP($E620,'[2]Costeo-JUL26'!$B$9:$CQ$307,X$1,0),0)</f>
        <v>0</v>
      </c>
      <c r="Y620" s="16">
        <f>IF($B620="P",VLOOKUP($E620,'[2]Costeo-JUL26'!$B$9:$CQ$307,Y$1,0),0)*$G620</f>
        <v>0</v>
      </c>
      <c r="Z620" s="36">
        <f>IF($B620="P",VLOOKUP($E620,'[2]Costeo-JUL26'!$B$9:$CQ$307,Z$1,0),0)*$G620</f>
        <v>0</v>
      </c>
      <c r="AA620" s="35">
        <f>IF($B620="P",VLOOKUP($E620,'[2]Costeo-JUL26'!$B$9:$CQ$307,AA$1,0),0)</f>
        <v>0</v>
      </c>
      <c r="AB620" s="36">
        <f t="shared" si="289"/>
        <v>0</v>
      </c>
      <c r="AC620" s="36">
        <f t="shared" si="290"/>
        <v>0</v>
      </c>
      <c r="AD620" s="34">
        <f>IF($B620="P",VLOOKUP($E620,'[2]Costeo-JUL26'!$B$9:$CQ$307,AD$1,0),0)</f>
        <v>0</v>
      </c>
      <c r="AE620" s="16">
        <f>IF($B620="P",VLOOKUP($E620,'[2]Costeo-JUL26'!$B$9:$CQ$307,AE$1,0),0)*$G620</f>
        <v>0</v>
      </c>
      <c r="AF620" s="36">
        <f>IF($B620="P",VLOOKUP($E620,'[2]Costeo-JUL26'!$B$9:$CQ$307,AF$1,0),0)*$G620</f>
        <v>0</v>
      </c>
      <c r="AG620" s="35">
        <f>IF($B620="P",VLOOKUP($E620,'[2]Costeo-JUL26'!$B$9:$CQ$307,AG$1,0),0)</f>
        <v>0</v>
      </c>
      <c r="AH620" s="36">
        <f t="shared" si="291"/>
        <v>0</v>
      </c>
      <c r="AI620" s="36">
        <f t="shared" si="292"/>
        <v>0</v>
      </c>
      <c r="AJ620" s="34">
        <f>IF($B620="P",VLOOKUP($E620,'[2]Costeo-JUL26'!$B$9:$CQ$307,AJ$1,0),0)</f>
        <v>0</v>
      </c>
      <c r="AK620" s="16">
        <f>IF($B620="P",VLOOKUP($E620,'[2]Costeo-JUL26'!$B$9:$CQ$307,AK$1,0),0)*$G620</f>
        <v>0</v>
      </c>
      <c r="AL620" s="36">
        <f>IF($B620="P",VLOOKUP($E620,'[2]Costeo-JUL26'!$B$9:$CQ$307,AL$1,0),0)*$G620</f>
        <v>0</v>
      </c>
      <c r="AM620" s="35">
        <f>IF($B620="P",VLOOKUP($E620,'[2]Costeo-JUL26'!$B$9:$CQ$307,AM$1,0),0)</f>
        <v>0</v>
      </c>
      <c r="AN620" s="36">
        <f t="shared" si="293"/>
        <v>0</v>
      </c>
      <c r="AO620" s="36">
        <f t="shared" si="294"/>
        <v>0</v>
      </c>
      <c r="AP620" s="34">
        <f>IF($B620="P",VLOOKUP($E620,'[2]Costeo-JUL26'!$B$9:$CQ$307,AP$1,0),0)</f>
        <v>0</v>
      </c>
      <c r="AQ620" s="16">
        <f>IF($B620="P",VLOOKUP($E620,'[2]Costeo-JUL26'!$B$9:$CQ$307,AQ$1,0),0)*$G620</f>
        <v>0</v>
      </c>
      <c r="AR620" s="36">
        <f>IF($B620="P",VLOOKUP($E620,'[2]Costeo-JUL26'!$B$9:$CQ$307,AR$1,0),0)*$G620</f>
        <v>0</v>
      </c>
      <c r="AS620" s="35">
        <f>IF($B620="P",VLOOKUP($E620,'[2]Costeo-JUL26'!$B$9:$CQ$307,AS$1,0),0)</f>
        <v>0</v>
      </c>
      <c r="AT620" s="36">
        <f t="shared" si="295"/>
        <v>0</v>
      </c>
      <c r="AU620" s="36">
        <f t="shared" si="296"/>
        <v>0</v>
      </c>
      <c r="AV620" s="34">
        <f>IF($B620="P",VLOOKUP($E620,'[2]Costeo-JUL26'!$B$9:$CQ$307,AV$1,0),0)</f>
        <v>0</v>
      </c>
      <c r="AW620" s="16">
        <f>IF($B620="P",VLOOKUP($E620,'[2]Costeo-JUL26'!$B$9:$CQ$307,AW$1,0),0)*$G620</f>
        <v>0</v>
      </c>
      <c r="AX620" s="36">
        <f>IF($B620="P",VLOOKUP($E620,'[2]Costeo-JUL26'!$B$9:$CQ$307,AX$1,0),0)*$G620</f>
        <v>0</v>
      </c>
      <c r="AY620" s="35">
        <f>IF($B620="P",VLOOKUP($E620,'[2]Costeo-JUL26'!$B$9:$CQ$307,AY$1,0),0)</f>
        <v>0</v>
      </c>
      <c r="AZ620" s="36">
        <f t="shared" si="297"/>
        <v>0</v>
      </c>
      <c r="BA620" s="36">
        <f t="shared" si="298"/>
        <v>0</v>
      </c>
      <c r="BB620" s="34">
        <f>IF($B620="P",VLOOKUP($E620,'[2]Costeo-JUL26'!$B$9:$CQ$307,BB$1,0),0)</f>
        <v>0</v>
      </c>
      <c r="BC620" s="16">
        <f>IF($B620="P",VLOOKUP($E620,'[2]Costeo-JUL26'!$B$9:$CQ$307,BC$1,0),0)*$G620</f>
        <v>0</v>
      </c>
      <c r="BD620" s="36">
        <f>IF($B620="P",VLOOKUP($E620,'[2]Costeo-JUL26'!$B$9:$CQ$307,BD$1,0),0)*$G620</f>
        <v>0</v>
      </c>
      <c r="BE620" s="35">
        <f>IF($B620="P",VLOOKUP($E620,'[2]Costeo-JUL26'!$B$9:$CQ$307,BE$1,0),0)</f>
        <v>0</v>
      </c>
      <c r="BF620" s="36">
        <f t="shared" si="299"/>
        <v>0</v>
      </c>
      <c r="BG620" s="36">
        <f t="shared" si="300"/>
        <v>0</v>
      </c>
      <c r="BH620" s="34">
        <f>IF($B620="P",VLOOKUP($E620,'[2]Costeo-JUL26'!$B$9:$CQ$307,BH$1,0),0)</f>
        <v>0</v>
      </c>
      <c r="BI620" s="16">
        <f>IF($B620="P",VLOOKUP($E620,'[2]Costeo-JUL26'!$B$9:$CQ$307,BI$1,0),0)*$G620</f>
        <v>0</v>
      </c>
      <c r="BJ620" s="36">
        <f>IF($B620="P",VLOOKUP($E620,'[2]Costeo-JUL26'!$B$9:$CQ$307,BJ$1,0),0)*$G620</f>
        <v>0</v>
      </c>
      <c r="BK620" s="35">
        <f>IF(BH620=910319,0,IF($B620="P",VLOOKUP($E620,'[2]Costeo-JUL26'!$B$9:$CQ$307,BK$1,0),0))</f>
        <v>0</v>
      </c>
      <c r="BL620" s="36">
        <f t="shared" si="301"/>
        <v>0</v>
      </c>
      <c r="BM620" s="36">
        <f t="shared" si="302"/>
        <v>0</v>
      </c>
      <c r="BN620" s="34">
        <f>IF($B620="P",VLOOKUP($E620,'[2]Costeo-JUL26'!$B$9:$CQ$307,BN$1,0),0)</f>
        <v>0</v>
      </c>
      <c r="BO620" s="16">
        <f>IF($B620="P",VLOOKUP($E620,'[2]Costeo-JUL26'!$B$9:$CQ$307,BO$1,0),0)*$G620</f>
        <v>0</v>
      </c>
      <c r="BP620" s="36">
        <f>IF($B620="P",VLOOKUP($E620,'[2]Costeo-JUL26'!$B$9:$CQ$307,BP$1,0),0)*$G620</f>
        <v>0</v>
      </c>
      <c r="BQ620" s="35">
        <f>IF($B620="P",VLOOKUP($E620,'[2]Costeo-JUL26'!$B$9:$CQ$307,BQ$1,0),0)</f>
        <v>0</v>
      </c>
      <c r="BR620" s="36">
        <f t="shared" si="303"/>
        <v>0</v>
      </c>
      <c r="BS620" s="36">
        <f t="shared" si="304"/>
        <v>0</v>
      </c>
      <c r="BT620" s="34">
        <f>IF($B620="P",VLOOKUP($E620,'[2]Costeo-JUL26'!$B$9:$CQ$307,BT$1,0),0)</f>
        <v>0</v>
      </c>
      <c r="BU620" s="16">
        <f>IF($B620="P",VLOOKUP($E620,'[2]Costeo-JUL26'!$B$9:$CQ$307,BU$1,0),0)*$G620</f>
        <v>0</v>
      </c>
      <c r="BV620" s="36">
        <f>IF($B620="P",VLOOKUP($E620,'[2]Costeo-JUL26'!$B$9:$CQ$307,BV$1,0),0)*$G620</f>
        <v>0</v>
      </c>
      <c r="BW620" s="35">
        <f>IF($B620="P",VLOOKUP($E620,'[2]Costeo-JUL26'!$B$9:$CQ$307,BW$1,0),0)</f>
        <v>0</v>
      </c>
      <c r="BX620" s="36">
        <f t="shared" si="305"/>
        <v>0</v>
      </c>
      <c r="BY620" s="36">
        <f t="shared" si="306"/>
        <v>0</v>
      </c>
      <c r="BZ620" s="34">
        <f>IF($B620="P",VLOOKUP($E620,'[2]Costeo-JUL26'!$B$9:$CQ$307,BZ$1,0),0)</f>
        <v>0</v>
      </c>
      <c r="CA620" s="16">
        <f>IF($B620="P",VLOOKUP($E620,'[2]Costeo-JUL26'!$B$9:$CQ$307,CA$1,0),0)*$G620</f>
        <v>0</v>
      </c>
      <c r="CB620" s="36">
        <f>IF($B620="P",VLOOKUP($E620,'[2]Costeo-JUL26'!$B$9:$CQ$307,CB$1,0),0)*$G620</f>
        <v>0</v>
      </c>
      <c r="CC620" s="35">
        <f>IF($B620="P",VLOOKUP($E620,'[2]Costeo-JUL26'!$B$9:$CQ$307,CC$1,0),0)</f>
        <v>0</v>
      </c>
      <c r="CD620" s="36">
        <f t="shared" si="307"/>
        <v>0</v>
      </c>
      <c r="CE620" s="36">
        <f t="shared" si="308"/>
        <v>0</v>
      </c>
      <c r="CF620" s="37">
        <f t="shared" si="280"/>
        <v>0</v>
      </c>
      <c r="CG620" s="36">
        <f>IF($B620="r",VLOOKUP($E620,'[2]Costeo-JUL26'!$B$9:$CQ$307,CG$1,0),0)*$G620</f>
        <v>1482456.9500000002</v>
      </c>
      <c r="CH620" s="35">
        <f>VLOOKUP($E620,'[2]TEORICOS (05.26)'!$A$8:$T$251,CH$1,0)</f>
        <v>0.15</v>
      </c>
      <c r="CI620" s="36">
        <f t="shared" si="309"/>
        <v>848000.04750000522</v>
      </c>
      <c r="CJ620" s="37">
        <f t="shared" si="310"/>
        <v>2330456.9975000052</v>
      </c>
      <c r="CM620" s="16">
        <f>SUMIFS('[1]Ajuste Inventario'!$I:$I,'[1]Ajuste Inventario'!$B:$B,E620,'[1]Ajuste Inventario'!$S:$S,D620)*-1</f>
        <v>1.1679999999999993</v>
      </c>
      <c r="CN620" s="36">
        <f t="shared" si="281"/>
        <v>2204.0273466234853</v>
      </c>
      <c r="CP620" t="str">
        <f t="shared" si="282"/>
        <v>2031Org.Vtas M.del Plata</v>
      </c>
      <c r="CQ620" s="10">
        <f t="shared" si="283"/>
        <v>1887.009714574903</v>
      </c>
    </row>
    <row r="621" spans="1:95" x14ac:dyDescent="0.25">
      <c r="A621" s="30">
        <v>46204</v>
      </c>
      <c r="B621" s="31" t="str">
        <f>VLOOKUP($E621,'[2]TEORICOS (05.26)'!$A$8:$T$251,B$1,0)</f>
        <v>P</v>
      </c>
      <c r="C621" s="32" t="str">
        <f>VLOOKUP($E621,'[2]TEORICOS (05.26)'!$A$8:$T$251,C$1,0)</f>
        <v>Cepita</v>
      </c>
      <c r="D621" t="s">
        <v>227</v>
      </c>
      <c r="E621">
        <v>2033</v>
      </c>
      <c r="F621" t="s">
        <v>130</v>
      </c>
      <c r="G621" s="16">
        <v>656.33400000000006</v>
      </c>
      <c r="H621" s="16">
        <v>693.74503800000321</v>
      </c>
      <c r="I621" s="33">
        <v>7962332.4499999536</v>
      </c>
      <c r="J621" s="33">
        <v>7841167.9499999583</v>
      </c>
      <c r="K621" s="34">
        <f>IF($B621="P",VLOOKUP($E621,'[2]Costeo-JUL26'!$B$9:$CQ$307,K$1,0),0)</f>
        <v>929439</v>
      </c>
      <c r="L621" s="35">
        <f>VLOOKUP($E621,'[2]TEORICOS (05.26)'!$A$8:$T$251,L$1,0)</f>
        <v>0.2</v>
      </c>
      <c r="M621" s="36">
        <f t="shared" si="284"/>
        <v>1568233.5899999917</v>
      </c>
      <c r="N621" s="35">
        <f>IF($B621="P",VLOOKUP($E621,'[2]Costeo-JUL26'!$B$9:$CQ$307,N$1,0),0)</f>
        <v>0.03</v>
      </c>
      <c r="O621" s="36">
        <f t="shared" si="285"/>
        <v>47047.007699999747</v>
      </c>
      <c r="P621" s="36">
        <f>IF($B621="P",VLOOKUP($E621,'[2]Costeo-JUL26'!$B$9:$CQ$307,P$1,0),0)*H621</f>
        <v>0</v>
      </c>
      <c r="Q621" s="36">
        <f t="shared" si="286"/>
        <v>1615280.5976999914</v>
      </c>
      <c r="R621" s="34">
        <f>IF($B621="P",VLOOKUP($E621,'[2]Costeo-JUL26'!$B$9:$CQ$307,R$1,0),0)</f>
        <v>902332</v>
      </c>
      <c r="S621" s="16">
        <f>IF($B621="P",VLOOKUP($E621,'[2]Costeo-JUL26'!$B$9:$CQ$307,S$1,0),0)*$G621</f>
        <v>420.23868789063999</v>
      </c>
      <c r="T621" s="36">
        <f>IF($B621="P",VLOOKUP($E621,'[2]Costeo-JUL26'!$B$9:$CQ$307,T$1,0),0)*$G621</f>
        <v>293139.13338760845</v>
      </c>
      <c r="U621" s="35">
        <f>IF($B621="P",VLOOKUP($E621,'[2]Costeo-JUL26'!$B$9:$CQ$307,U$1,0),0)</f>
        <v>1.4999999999999999E-2</v>
      </c>
      <c r="V621" s="36">
        <f t="shared" si="287"/>
        <v>4397.0870008141264</v>
      </c>
      <c r="W621" s="36">
        <f t="shared" si="288"/>
        <v>297536.2203884226</v>
      </c>
      <c r="X621" s="34">
        <f>IF($B621="P",VLOOKUP($E621,'[2]Costeo-JUL26'!$B$9:$CQ$307,X$1,0),0)</f>
        <v>0</v>
      </c>
      <c r="Y621" s="16">
        <f>IF($B621="P",VLOOKUP($E621,'[2]Costeo-JUL26'!$B$9:$CQ$307,Y$1,0),0)*$G621</f>
        <v>0</v>
      </c>
      <c r="Z621" s="36">
        <f>IF($B621="P",VLOOKUP($E621,'[2]Costeo-JUL26'!$B$9:$CQ$307,Z$1,0),0)*$G621</f>
        <v>0</v>
      </c>
      <c r="AA621" s="35">
        <f>IF($B621="P",VLOOKUP($E621,'[2]Costeo-JUL26'!$B$9:$CQ$307,AA$1,0),0)</f>
        <v>0</v>
      </c>
      <c r="AB621" s="36">
        <f t="shared" si="289"/>
        <v>0</v>
      </c>
      <c r="AC621" s="36">
        <f t="shared" si="290"/>
        <v>0</v>
      </c>
      <c r="AD621" s="34">
        <f>IF($B621="P",VLOOKUP($E621,'[2]Costeo-JUL26'!$B$9:$CQ$307,AD$1,0),0)</f>
        <v>917993</v>
      </c>
      <c r="AE621" s="16">
        <f>IF($B621="P",VLOOKUP($E621,'[2]Costeo-JUL26'!$B$9:$CQ$307,AE$1,0),0)*$G621</f>
        <v>3938.0040000000004</v>
      </c>
      <c r="AF621" s="36">
        <f>IF($B621="P",VLOOKUP($E621,'[2]Costeo-JUL26'!$B$9:$CQ$307,AF$1,0),0)*$G621</f>
        <v>107012.89589760001</v>
      </c>
      <c r="AG621" s="35">
        <f>IF($B621="P",VLOOKUP($E621,'[2]Costeo-JUL26'!$B$9:$CQ$307,AG$1,0),0)</f>
        <v>6.0000000000000001E-3</v>
      </c>
      <c r="AH621" s="36">
        <f t="shared" si="291"/>
        <v>642.07737538560013</v>
      </c>
      <c r="AI621" s="36">
        <f t="shared" si="292"/>
        <v>107654.97327298562</v>
      </c>
      <c r="AJ621" s="34">
        <f>IF($B621="P",VLOOKUP($E621,'[2]Costeo-JUL26'!$B$9:$CQ$307,AJ$1,0),0)</f>
        <v>930266</v>
      </c>
      <c r="AK621" s="16">
        <f>IF($B621="P",VLOOKUP($E621,'[2]Costeo-JUL26'!$B$9:$CQ$307,AK$1,0),0)*$G621</f>
        <v>3938.0040000000004</v>
      </c>
      <c r="AL621" s="36">
        <f>IF($B621="P",VLOOKUP($E621,'[2]Costeo-JUL26'!$B$9:$CQ$307,AL$1,0),0)*$G621</f>
        <v>249144.04510632</v>
      </c>
      <c r="AM621" s="35">
        <f>IF($B621="P",VLOOKUP($E621,'[2]Costeo-JUL26'!$B$9:$CQ$307,AM$1,0),0)</f>
        <v>1.7999999999999999E-2</v>
      </c>
      <c r="AN621" s="36">
        <f t="shared" si="293"/>
        <v>4484.5928119137598</v>
      </c>
      <c r="AO621" s="36">
        <f t="shared" si="294"/>
        <v>253628.63791823376</v>
      </c>
      <c r="AP621" s="34">
        <f>IF($B621="P",VLOOKUP($E621,'[2]Costeo-JUL26'!$B$9:$CQ$307,AP$1,0),0)</f>
        <v>929272</v>
      </c>
      <c r="AQ621" s="16">
        <f>IF($B621="P",VLOOKUP($E621,'[2]Costeo-JUL26'!$B$9:$CQ$307,AQ$1,0),0)*$G621</f>
        <v>3938.0040000000004</v>
      </c>
      <c r="AR621" s="36">
        <f>IF($B621="P",VLOOKUP($E621,'[2]Costeo-JUL26'!$B$9:$CQ$307,AR$1,0),0)*$G621</f>
        <v>578498.49772833905</v>
      </c>
      <c r="AS621" s="35">
        <f>IF($B621="P",VLOOKUP($E621,'[2]Costeo-JUL26'!$B$9:$CQ$307,AS$1,0),0)</f>
        <v>0.02</v>
      </c>
      <c r="AT621" s="36">
        <f t="shared" si="295"/>
        <v>11569.969954566781</v>
      </c>
      <c r="AU621" s="36">
        <f t="shared" si="296"/>
        <v>590068.46768290584</v>
      </c>
      <c r="AV621" s="34">
        <f>IF($B621="P",VLOOKUP($E621,'[2]Costeo-JUL26'!$B$9:$CQ$307,AV$1,0),0)</f>
        <v>922605</v>
      </c>
      <c r="AW621" s="16">
        <f>IF($B621="P",VLOOKUP($E621,'[2]Costeo-JUL26'!$B$9:$CQ$307,AW$1,0),0)*$G621</f>
        <v>11.157678000000002</v>
      </c>
      <c r="AX621" s="36">
        <f>IF($B621="P",VLOOKUP($E621,'[2]Costeo-JUL26'!$B$9:$CQ$307,AX$1,0),0)*$G621</f>
        <v>54439.417069472729</v>
      </c>
      <c r="AY621" s="35">
        <f>IF($B621="P",VLOOKUP($E621,'[2]Costeo-JUL26'!$B$9:$CQ$307,AY$1,0),0)</f>
        <v>0.03</v>
      </c>
      <c r="AZ621" s="36">
        <f t="shared" si="297"/>
        <v>1633.1825120841818</v>
      </c>
      <c r="BA621" s="36">
        <f t="shared" si="298"/>
        <v>56072.599581556911</v>
      </c>
      <c r="BB621" s="34">
        <f>IF($B621="P",VLOOKUP($E621,'[2]Costeo-JUL26'!$B$9:$CQ$307,BB$1,0),0)</f>
        <v>902311</v>
      </c>
      <c r="BC621" s="16">
        <f>IF($B621="P",VLOOKUP($E621,'[2]Costeo-JUL26'!$B$9:$CQ$307,BC$1,0),0)*$G621</f>
        <v>2.1095887428000002</v>
      </c>
      <c r="BD621" s="36">
        <f>IF($B621="P",VLOOKUP($E621,'[2]Costeo-JUL26'!$B$9:$CQ$307,BD$1,0),0)*$G621</f>
        <v>8273.0581452579081</v>
      </c>
      <c r="BE621" s="35">
        <f>IF($B621="P",VLOOKUP($E621,'[2]Costeo-JUL26'!$B$9:$CQ$307,BE$1,0),0)</f>
        <v>0.03</v>
      </c>
      <c r="BF621" s="36">
        <f t="shared" si="299"/>
        <v>248.19174435773724</v>
      </c>
      <c r="BG621" s="36">
        <f t="shared" si="300"/>
        <v>8521.2498896156449</v>
      </c>
      <c r="BH621" s="34">
        <f>IF($B621="P",VLOOKUP($E621,'[2]Costeo-JUL26'!$B$9:$CQ$307,BH$1,0),0)</f>
        <v>902302</v>
      </c>
      <c r="BI621" s="16">
        <f>IF($B621="P",VLOOKUP($E621,'[2]Costeo-JUL26'!$B$9:$CQ$307,BI$1,0),0)*$G621</f>
        <v>28.128600000000002</v>
      </c>
      <c r="BJ621" s="36">
        <f>IF($B621="P",VLOOKUP($E621,'[2]Costeo-JUL26'!$B$9:$CQ$307,BJ$1,0),0)*$G621</f>
        <v>18502.99308</v>
      </c>
      <c r="BK621" s="35">
        <f>IF(BH621=910319,0,IF($B621="P",VLOOKUP($E621,'[2]Costeo-JUL26'!$B$9:$CQ$307,BK$1,0),0))</f>
        <v>0.02</v>
      </c>
      <c r="BL621" s="36">
        <f t="shared" si="301"/>
        <v>370.05986160000003</v>
      </c>
      <c r="BM621" s="36">
        <f t="shared" si="302"/>
        <v>18873.052941599999</v>
      </c>
      <c r="BN621" s="34">
        <f>IF($B621="P",VLOOKUP($E621,'[2]Costeo-JUL26'!$B$9:$CQ$307,BN$1,0),0)</f>
        <v>0</v>
      </c>
      <c r="BO621" s="16">
        <f>IF($B621="P",VLOOKUP($E621,'[2]Costeo-JUL26'!$B$9:$CQ$307,BO$1,0),0)*$G621</f>
        <v>0</v>
      </c>
      <c r="BP621" s="36">
        <f>IF($B621="P",VLOOKUP($E621,'[2]Costeo-JUL26'!$B$9:$CQ$307,BP$1,0),0)*$G621</f>
        <v>0</v>
      </c>
      <c r="BQ621" s="35">
        <f>IF($B621="P",VLOOKUP($E621,'[2]Costeo-JUL26'!$B$9:$CQ$307,BQ$1,0),0)</f>
        <v>0</v>
      </c>
      <c r="BR621" s="36">
        <f t="shared" si="303"/>
        <v>0</v>
      </c>
      <c r="BS621" s="36">
        <f t="shared" si="304"/>
        <v>0</v>
      </c>
      <c r="BT621" s="34">
        <f>IF($B621="P",VLOOKUP($E621,'[2]Costeo-JUL26'!$B$9:$CQ$307,BT$1,0),0)</f>
        <v>0</v>
      </c>
      <c r="BU621" s="16">
        <f>IF($B621="P",VLOOKUP($E621,'[2]Costeo-JUL26'!$B$9:$CQ$307,BU$1,0),0)*$G621</f>
        <v>0</v>
      </c>
      <c r="BV621" s="36">
        <f>IF($B621="P",VLOOKUP($E621,'[2]Costeo-JUL26'!$B$9:$CQ$307,BV$1,0),0)*$G621</f>
        <v>0</v>
      </c>
      <c r="BW621" s="35">
        <f>IF($B621="P",VLOOKUP($E621,'[2]Costeo-JUL26'!$B$9:$CQ$307,BW$1,0),0)</f>
        <v>0</v>
      </c>
      <c r="BX621" s="36">
        <f t="shared" si="305"/>
        <v>0</v>
      </c>
      <c r="BY621" s="36">
        <f t="shared" si="306"/>
        <v>0</v>
      </c>
      <c r="BZ621" s="34">
        <f>IF($B621="P",VLOOKUP($E621,'[2]Costeo-JUL26'!$B$9:$CQ$307,BZ$1,0),0)</f>
        <v>0</v>
      </c>
      <c r="CA621" s="16">
        <f>IF($B621="P",VLOOKUP($E621,'[2]Costeo-JUL26'!$B$9:$CQ$307,CA$1,0),0)*$G621</f>
        <v>0</v>
      </c>
      <c r="CB621" s="36">
        <f>IF($B621="P",VLOOKUP($E621,'[2]Costeo-JUL26'!$B$9:$CQ$307,CB$1,0),0)*$G621</f>
        <v>0</v>
      </c>
      <c r="CC621" s="35">
        <f>IF($B621="P",VLOOKUP($E621,'[2]Costeo-JUL26'!$B$9:$CQ$307,CC$1,0),0)</f>
        <v>0</v>
      </c>
      <c r="CD621" s="36">
        <f t="shared" si="307"/>
        <v>0</v>
      </c>
      <c r="CE621" s="36">
        <f t="shared" si="308"/>
        <v>0</v>
      </c>
      <c r="CF621" s="37">
        <f t="shared" si="280"/>
        <v>2947635.7993753115</v>
      </c>
      <c r="CG621" s="36">
        <f>IF($B621="r",VLOOKUP($E621,'[2]Costeo-JUL26'!$B$9:$CQ$307,CG$1,0),0)*$G621</f>
        <v>0</v>
      </c>
      <c r="CH621" s="35">
        <f>VLOOKUP($E621,'[2]TEORICOS (05.26)'!$A$8:$T$251,CH$1,0)</f>
        <v>0</v>
      </c>
      <c r="CI621" s="36">
        <f t="shared" si="309"/>
        <v>0</v>
      </c>
      <c r="CJ621" s="37">
        <f t="shared" si="310"/>
        <v>0</v>
      </c>
      <c r="CM621" s="16">
        <f>SUMIFS('[1]Ajuste Inventario'!$I:$I,'[1]Ajuste Inventario'!$B:$B,E621,'[1]Ajuste Inventario'!$S:$S,D621)*-1</f>
        <v>40.330999999999996</v>
      </c>
      <c r="CN621" s="36">
        <f t="shared" si="281"/>
        <v>181128.96699638545</v>
      </c>
      <c r="CP621" t="str">
        <f t="shared" si="282"/>
        <v>2033Org.Vtas M.del Plata</v>
      </c>
      <c r="CQ621" s="10">
        <f t="shared" si="283"/>
        <v>4491.0606480470478</v>
      </c>
    </row>
    <row r="622" spans="1:95" x14ac:dyDescent="0.25">
      <c r="A622" s="30">
        <v>46204</v>
      </c>
      <c r="B622" s="31" t="str">
        <f>VLOOKUP($E622,'[2]TEORICOS (05.26)'!$A$8:$T$251,B$1,0)</f>
        <v>P</v>
      </c>
      <c r="C622" s="32" t="str">
        <f>VLOOKUP($E622,'[2]TEORICOS (05.26)'!$A$8:$T$251,C$1,0)</f>
        <v>Cepita</v>
      </c>
      <c r="D622" t="s">
        <v>227</v>
      </c>
      <c r="E622">
        <v>2154</v>
      </c>
      <c r="F622" t="s">
        <v>131</v>
      </c>
      <c r="G622" s="16">
        <v>-2</v>
      </c>
      <c r="H622" s="16">
        <v>-3.17</v>
      </c>
      <c r="I622" s="33">
        <v>-25565.51</v>
      </c>
      <c r="J622" s="33">
        <v>-20196.75</v>
      </c>
      <c r="K622" s="34">
        <f>IF($B622="P",VLOOKUP($E622,'[2]Costeo-JUL26'!$B$9:$CQ$307,K$1,0),0)</f>
        <v>938059</v>
      </c>
      <c r="L622" s="35">
        <f>VLOOKUP($E622,'[2]TEORICOS (05.26)'!$A$8:$T$251,L$1,0)</f>
        <v>0.17</v>
      </c>
      <c r="M622" s="36">
        <f t="shared" si="284"/>
        <v>-3433.4475000000002</v>
      </c>
      <c r="N622" s="35">
        <f>IF($B622="P",VLOOKUP($E622,'[2]Costeo-JUL26'!$B$9:$CQ$307,N$1,0),0)</f>
        <v>1.4999999999999999E-2</v>
      </c>
      <c r="O622" s="36">
        <f t="shared" si="285"/>
        <v>-51.501712500000004</v>
      </c>
      <c r="P622" s="36">
        <f>IF($B622="P",VLOOKUP($E622,'[2]Costeo-JUL26'!$B$9:$CQ$307,P$1,0),0)*H622</f>
        <v>0</v>
      </c>
      <c r="Q622" s="36">
        <f t="shared" si="286"/>
        <v>-3484.9492125000002</v>
      </c>
      <c r="R622" s="34">
        <f>IF($B622="P",VLOOKUP($E622,'[2]Costeo-JUL26'!$B$9:$CQ$307,R$1,0),0)</f>
        <v>902332</v>
      </c>
      <c r="S622" s="16">
        <f>IF($B622="P",VLOOKUP($E622,'[2]Costeo-JUL26'!$B$9:$CQ$307,S$1,0),0)*$G622</f>
        <v>0</v>
      </c>
      <c r="T622" s="36">
        <f>IF($B622="P",VLOOKUP($E622,'[2]Costeo-JUL26'!$B$9:$CQ$307,T$1,0),0)*$G622</f>
        <v>0</v>
      </c>
      <c r="U622" s="35">
        <f>IF($B622="P",VLOOKUP($E622,'[2]Costeo-JUL26'!$B$9:$CQ$307,U$1,0),0)</f>
        <v>1.4999999999999999E-2</v>
      </c>
      <c r="V622" s="36">
        <f t="shared" si="287"/>
        <v>0</v>
      </c>
      <c r="W622" s="36">
        <f t="shared" si="288"/>
        <v>0</v>
      </c>
      <c r="X622" s="34">
        <f>IF($B622="P",VLOOKUP($E622,'[2]Costeo-JUL26'!$B$9:$CQ$307,X$1,0),0)</f>
        <v>0</v>
      </c>
      <c r="Y622" s="16">
        <f>IF($B622="P",VLOOKUP($E622,'[2]Costeo-JUL26'!$B$9:$CQ$307,Y$1,0),0)*$G622</f>
        <v>0</v>
      </c>
      <c r="Z622" s="36">
        <f>IF($B622="P",VLOOKUP($E622,'[2]Costeo-JUL26'!$B$9:$CQ$307,Z$1,0),0)*$G622</f>
        <v>0</v>
      </c>
      <c r="AA622" s="35">
        <f>IF($B622="P",VLOOKUP($E622,'[2]Costeo-JUL26'!$B$9:$CQ$307,AA$1,0),0)</f>
        <v>0</v>
      </c>
      <c r="AB622" s="36">
        <f t="shared" si="289"/>
        <v>0</v>
      </c>
      <c r="AC622" s="36">
        <f t="shared" si="290"/>
        <v>0</v>
      </c>
      <c r="AD622" s="34">
        <f>IF($B622="P",VLOOKUP($E622,'[2]Costeo-JUL26'!$B$9:$CQ$307,AD$1,0),0)</f>
        <v>901781</v>
      </c>
      <c r="AE622" s="16">
        <f>IF($B622="P",VLOOKUP($E622,'[2]Costeo-JUL26'!$B$9:$CQ$307,AE$1,0),0)*$G622</f>
        <v>-12</v>
      </c>
      <c r="AF622" s="36">
        <f>IF($B622="P",VLOOKUP($E622,'[2]Costeo-JUL26'!$B$9:$CQ$307,AF$1,0),0)*$G622</f>
        <v>-184.16640000000001</v>
      </c>
      <c r="AG622" s="35">
        <f>IF($B622="P",VLOOKUP($E622,'[2]Costeo-JUL26'!$B$9:$CQ$307,AG$1,0),0)</f>
        <v>6.0000000000000001E-3</v>
      </c>
      <c r="AH622" s="36">
        <f t="shared" si="291"/>
        <v>-1.1049984000000002</v>
      </c>
      <c r="AI622" s="36">
        <f t="shared" si="292"/>
        <v>-185.27139840000001</v>
      </c>
      <c r="AJ622" s="34">
        <f>IF($B622="P",VLOOKUP($E622,'[2]Costeo-JUL26'!$B$9:$CQ$307,AJ$1,0),0)</f>
        <v>928579</v>
      </c>
      <c r="AK622" s="16">
        <f>IF($B622="P",VLOOKUP($E622,'[2]Costeo-JUL26'!$B$9:$CQ$307,AK$1,0),0)*$G622</f>
        <v>-12</v>
      </c>
      <c r="AL622" s="36">
        <f>IF($B622="P",VLOOKUP($E622,'[2]Costeo-JUL26'!$B$9:$CQ$307,AL$1,0),0)*$G622</f>
        <v>-229.76927999999998</v>
      </c>
      <c r="AM622" s="35">
        <f>IF($B622="P",VLOOKUP($E622,'[2]Costeo-JUL26'!$B$9:$CQ$307,AM$1,0),0)</f>
        <v>1.7999999999999999E-2</v>
      </c>
      <c r="AN622" s="36">
        <f t="shared" si="293"/>
        <v>-4.1358470399999989</v>
      </c>
      <c r="AO622" s="36">
        <f t="shared" si="294"/>
        <v>-233.90512703999997</v>
      </c>
      <c r="AP622" s="34">
        <f>IF($B622="P",VLOOKUP($E622,'[2]Costeo-JUL26'!$B$9:$CQ$307,AP$1,0),0)</f>
        <v>933429</v>
      </c>
      <c r="AQ622" s="16">
        <f>IF($B622="P",VLOOKUP($E622,'[2]Costeo-JUL26'!$B$9:$CQ$307,AQ$1,0),0)*$G622</f>
        <v>-12</v>
      </c>
      <c r="AR622" s="36">
        <f>IF($B622="P",VLOOKUP($E622,'[2]Costeo-JUL26'!$B$9:$CQ$307,AR$1,0),0)*$G622</f>
        <v>-1178.9013600000003</v>
      </c>
      <c r="AS622" s="35">
        <f>IF($B622="P",VLOOKUP($E622,'[2]Costeo-JUL26'!$B$9:$CQ$307,AS$1,0),0)</f>
        <v>0.02</v>
      </c>
      <c r="AT622" s="36">
        <f t="shared" si="295"/>
        <v>-23.578027200000005</v>
      </c>
      <c r="AU622" s="36">
        <f t="shared" si="296"/>
        <v>-1202.4793872000002</v>
      </c>
      <c r="AV622" s="34">
        <f>IF($B622="P",VLOOKUP($E622,'[2]Costeo-JUL26'!$B$9:$CQ$307,AV$1,0),0)</f>
        <v>932317</v>
      </c>
      <c r="AW622" s="16">
        <f>IF($B622="P",VLOOKUP($E622,'[2]Costeo-JUL26'!$B$9:$CQ$307,AW$1,0),0)*$G622</f>
        <v>-4.3999999999999997E-2</v>
      </c>
      <c r="AX622" s="36">
        <f>IF($B622="P",VLOOKUP($E622,'[2]Costeo-JUL26'!$B$9:$CQ$307,AX$1,0),0)*$G622</f>
        <v>-189.10319999999999</v>
      </c>
      <c r="AY622" s="35">
        <f>IF($B622="P",VLOOKUP($E622,'[2]Costeo-JUL26'!$B$9:$CQ$307,AY$1,0),0)</f>
        <v>0.03</v>
      </c>
      <c r="AZ622" s="36">
        <f t="shared" si="297"/>
        <v>-5.6730959999999993</v>
      </c>
      <c r="BA622" s="36">
        <f t="shared" si="298"/>
        <v>-194.77629599999997</v>
      </c>
      <c r="BB622" s="34">
        <f>IF($B622="P",VLOOKUP($E622,'[2]Costeo-JUL26'!$B$9:$CQ$307,BB$1,0),0)</f>
        <v>902311</v>
      </c>
      <c r="BC622" s="16">
        <f>IF($B622="P",VLOOKUP($E622,'[2]Costeo-JUL26'!$B$9:$CQ$307,BC$1,0),0)*$G622</f>
        <v>-8.3333333333333332E-3</v>
      </c>
      <c r="BD622" s="36">
        <f>IF($B622="P",VLOOKUP($E622,'[2]Costeo-JUL26'!$B$9:$CQ$307,BD$1,0),0)*$G622</f>
        <v>-32.680375000000005</v>
      </c>
      <c r="BE622" s="35">
        <f>IF($B622="P",VLOOKUP($E622,'[2]Costeo-JUL26'!$B$9:$CQ$307,BE$1,0),0)</f>
        <v>0.03</v>
      </c>
      <c r="BF622" s="36">
        <f t="shared" si="299"/>
        <v>-0.98041125000000007</v>
      </c>
      <c r="BG622" s="36">
        <f t="shared" si="300"/>
        <v>-33.660786250000008</v>
      </c>
      <c r="BH622" s="34">
        <f>IF($B622="P",VLOOKUP($E622,'[2]Costeo-JUL26'!$B$9:$CQ$307,BH$1,0),0)</f>
        <v>933089</v>
      </c>
      <c r="BI622" s="16">
        <f>IF($B622="P",VLOOKUP($E622,'[2]Costeo-JUL26'!$B$9:$CQ$307,BI$1,0),0)*$G622</f>
        <v>-5.3571428571428568E-2</v>
      </c>
      <c r="BJ622" s="36">
        <f>IF($B622="P",VLOOKUP($E622,'[2]Costeo-JUL26'!$B$9:$CQ$307,BJ$1,0),0)*$G622</f>
        <v>-39.893171976107517</v>
      </c>
      <c r="BK622" s="35">
        <f>IF(BH622=910319,0,IF($B622="P",VLOOKUP($E622,'[2]Costeo-JUL26'!$B$9:$CQ$307,BK$1,0),0))</f>
        <v>0.02</v>
      </c>
      <c r="BL622" s="36">
        <f t="shared" si="301"/>
        <v>-0.79786343952215033</v>
      </c>
      <c r="BM622" s="36">
        <f t="shared" si="302"/>
        <v>-40.691035415629671</v>
      </c>
      <c r="BN622" s="34">
        <f>IF($B622="P",VLOOKUP($E622,'[2]Costeo-JUL26'!$B$9:$CQ$307,BN$1,0),0)</f>
        <v>0</v>
      </c>
      <c r="BO622" s="16">
        <f>IF($B622="P",VLOOKUP($E622,'[2]Costeo-JUL26'!$B$9:$CQ$307,BO$1,0),0)*$G622</f>
        <v>0</v>
      </c>
      <c r="BP622" s="36">
        <f>IF($B622="P",VLOOKUP($E622,'[2]Costeo-JUL26'!$B$9:$CQ$307,BP$1,0),0)*$G622</f>
        <v>0</v>
      </c>
      <c r="BQ622" s="35">
        <f>IF($B622="P",VLOOKUP($E622,'[2]Costeo-JUL26'!$B$9:$CQ$307,BQ$1,0),0)</f>
        <v>0</v>
      </c>
      <c r="BR622" s="36">
        <f t="shared" si="303"/>
        <v>0</v>
      </c>
      <c r="BS622" s="36">
        <f t="shared" si="304"/>
        <v>0</v>
      </c>
      <c r="BT622" s="34">
        <f>IF($B622="P",VLOOKUP($E622,'[2]Costeo-JUL26'!$B$9:$CQ$307,BT$1,0),0)</f>
        <v>0</v>
      </c>
      <c r="BU622" s="16">
        <f>IF($B622="P",VLOOKUP($E622,'[2]Costeo-JUL26'!$B$9:$CQ$307,BU$1,0),0)*$G622</f>
        <v>0</v>
      </c>
      <c r="BV622" s="36">
        <f>IF($B622="P",VLOOKUP($E622,'[2]Costeo-JUL26'!$B$9:$CQ$307,BV$1,0),0)*$G622</f>
        <v>0</v>
      </c>
      <c r="BW622" s="35">
        <f>IF($B622="P",VLOOKUP($E622,'[2]Costeo-JUL26'!$B$9:$CQ$307,BW$1,0),0)</f>
        <v>0</v>
      </c>
      <c r="BX622" s="36">
        <f t="shared" si="305"/>
        <v>0</v>
      </c>
      <c r="BY622" s="36">
        <f t="shared" si="306"/>
        <v>0</v>
      </c>
      <c r="BZ622" s="34">
        <f>IF($B622="P",VLOOKUP($E622,'[2]Costeo-JUL26'!$B$9:$CQ$307,BZ$1,0),0)</f>
        <v>0</v>
      </c>
      <c r="CA622" s="16">
        <f>IF($B622="P",VLOOKUP($E622,'[2]Costeo-JUL26'!$B$9:$CQ$307,CA$1,0),0)*$G622</f>
        <v>0</v>
      </c>
      <c r="CB622" s="36">
        <f>IF($B622="P",VLOOKUP($E622,'[2]Costeo-JUL26'!$B$9:$CQ$307,CB$1,0),0)*$G622</f>
        <v>0</v>
      </c>
      <c r="CC622" s="35">
        <f>IF($B622="P",VLOOKUP($E622,'[2]Costeo-JUL26'!$B$9:$CQ$307,CC$1,0),0)</f>
        <v>0</v>
      </c>
      <c r="CD622" s="36">
        <f t="shared" si="307"/>
        <v>0</v>
      </c>
      <c r="CE622" s="36">
        <f t="shared" si="308"/>
        <v>0</v>
      </c>
      <c r="CF622" s="37">
        <f t="shared" si="280"/>
        <v>-5375.7332428056307</v>
      </c>
      <c r="CG622" s="36">
        <f>IF($B622="r",VLOOKUP($E622,'[2]Costeo-JUL26'!$B$9:$CQ$307,CG$1,0),0)*$G622</f>
        <v>0</v>
      </c>
      <c r="CH622" s="35">
        <f>VLOOKUP($E622,'[2]TEORICOS (05.26)'!$A$8:$T$251,CH$1,0)</f>
        <v>0.15</v>
      </c>
      <c r="CI622" s="36">
        <f t="shared" si="309"/>
        <v>0</v>
      </c>
      <c r="CJ622" s="37">
        <f t="shared" si="310"/>
        <v>0</v>
      </c>
      <c r="CM622" s="16">
        <f>SUMIFS('[1]Ajuste Inventario'!$I:$I,'[1]Ajuste Inventario'!$B:$B,E622,'[1]Ajuste Inventario'!$S:$S,D622)*-1</f>
        <v>2</v>
      </c>
      <c r="CN622" s="36">
        <f t="shared" si="281"/>
        <v>5375.7332428056307</v>
      </c>
      <c r="CP622" t="str">
        <f t="shared" si="282"/>
        <v>2154Org.Vtas M.del Plata</v>
      </c>
      <c r="CQ622" s="10">
        <f t="shared" si="283"/>
        <v>2687.8666214028153</v>
      </c>
    </row>
    <row r="623" spans="1:95" x14ac:dyDescent="0.25">
      <c r="A623" s="30">
        <v>46204</v>
      </c>
      <c r="B623" s="31" t="str">
        <f>VLOOKUP($E623,'[2]TEORICOS (05.26)'!$A$8:$T$251,B$1,0)</f>
        <v>P</v>
      </c>
      <c r="C623" s="32" t="str">
        <f>VLOOKUP($E623,'[2]TEORICOS (05.26)'!$A$8:$T$251,C$1,0)</f>
        <v>Crush</v>
      </c>
      <c r="D623" t="s">
        <v>227</v>
      </c>
      <c r="E623">
        <v>2359</v>
      </c>
      <c r="F623" t="s">
        <v>132</v>
      </c>
      <c r="G623" s="16">
        <v>2734</v>
      </c>
      <c r="H623" s="16">
        <v>6501.4519999999657</v>
      </c>
      <c r="I623" s="33">
        <v>21705684.84999954</v>
      </c>
      <c r="J623" s="33">
        <v>20090218.529999733</v>
      </c>
      <c r="K623" s="34">
        <f>IF($B623="P",VLOOKUP($E623,'[2]Costeo-JUL26'!$B$9:$CQ$307,K$1,0),0)</f>
        <v>901768</v>
      </c>
      <c r="L623" s="35">
        <f>VLOOKUP($E623,'[2]TEORICOS (05.26)'!$A$8:$T$251,L$1,0)</f>
        <v>0.13</v>
      </c>
      <c r="M623" s="36">
        <f t="shared" si="284"/>
        <v>2611728.4088999652</v>
      </c>
      <c r="N623" s="35">
        <f>IF($B623="P",VLOOKUP($E623,'[2]Costeo-JUL26'!$B$9:$CQ$307,N$1,0),0)</f>
        <v>8.0000000000000002E-3</v>
      </c>
      <c r="O623" s="36">
        <f t="shared" si="285"/>
        <v>20893.827271199723</v>
      </c>
      <c r="P623" s="36">
        <f>IF($B623="P",VLOOKUP($E623,'[2]Costeo-JUL26'!$B$9:$CQ$307,P$1,0),0)*H623</f>
        <v>0</v>
      </c>
      <c r="Q623" s="36">
        <f t="shared" si="286"/>
        <v>2632622.236171165</v>
      </c>
      <c r="R623" s="34">
        <f>IF($B623="P",VLOOKUP($E623,'[2]Costeo-JUL26'!$B$9:$CQ$307,R$1,0),0)</f>
        <v>0</v>
      </c>
      <c r="S623" s="16">
        <f>IF($B623="P",VLOOKUP($E623,'[2]Costeo-JUL26'!$B$9:$CQ$307,S$1,0),0)*$G623</f>
        <v>0</v>
      </c>
      <c r="T623" s="36">
        <f>IF($B623="P",VLOOKUP($E623,'[2]Costeo-JUL26'!$B$9:$CQ$307,T$1,0),0)*$G623</f>
        <v>0</v>
      </c>
      <c r="U623" s="35">
        <f>IF($B623="P",VLOOKUP($E623,'[2]Costeo-JUL26'!$B$9:$CQ$307,U$1,0),0)</f>
        <v>0</v>
      </c>
      <c r="V623" s="36">
        <f t="shared" si="287"/>
        <v>0</v>
      </c>
      <c r="W623" s="36">
        <f t="shared" si="288"/>
        <v>0</v>
      </c>
      <c r="X623" s="34">
        <f>IF($B623="P",VLOOKUP($E623,'[2]Costeo-JUL26'!$B$9:$CQ$307,X$1,0),0)</f>
        <v>902338</v>
      </c>
      <c r="Y623" s="16">
        <f>IF($B623="P",VLOOKUP($E623,'[2]Costeo-JUL26'!$B$9:$CQ$307,Y$1,0),0)*$G623</f>
        <v>241.16340599999998</v>
      </c>
      <c r="Z623" s="36">
        <f>IF($B623="P",VLOOKUP($E623,'[2]Costeo-JUL26'!$B$9:$CQ$307,Z$1,0),0)*$G623</f>
        <v>68186.541412439998</v>
      </c>
      <c r="AA623" s="35">
        <f>IF($B623="P",VLOOKUP($E623,'[2]Costeo-JUL26'!$B$9:$CQ$307,AA$1,0),0)</f>
        <v>0.45</v>
      </c>
      <c r="AB623" s="36">
        <f t="shared" si="289"/>
        <v>30683.943635598</v>
      </c>
      <c r="AC623" s="36">
        <f t="shared" si="290"/>
        <v>98870.485048037997</v>
      </c>
      <c r="AD623" s="34">
        <f>IF($B623="P",VLOOKUP($E623,'[2]Costeo-JUL26'!$B$9:$CQ$307,AD$1,0),0)</f>
        <v>901767</v>
      </c>
      <c r="AE623" s="16">
        <f>IF($B623="P",VLOOKUP($E623,'[2]Costeo-JUL26'!$B$9:$CQ$307,AE$1,0),0)*$G623</f>
        <v>16404</v>
      </c>
      <c r="AF623" s="36">
        <f>IF($B623="P",VLOOKUP($E623,'[2]Costeo-JUL26'!$B$9:$CQ$307,AF$1,0),0)*$G623</f>
        <v>251755.4688</v>
      </c>
      <c r="AG623" s="35">
        <f>IF($B623="P",VLOOKUP($E623,'[2]Costeo-JUL26'!$B$9:$CQ$307,AG$1,0),0)</f>
        <v>6.0000000000000001E-3</v>
      </c>
      <c r="AH623" s="36">
        <f t="shared" si="291"/>
        <v>1510.5328128000001</v>
      </c>
      <c r="AI623" s="36">
        <f t="shared" si="292"/>
        <v>253266.0016128</v>
      </c>
      <c r="AJ623" s="34">
        <f>IF($B623="P",VLOOKUP($E623,'[2]Costeo-JUL26'!$B$9:$CQ$307,AJ$1,0),0)</f>
        <v>909141</v>
      </c>
      <c r="AK623" s="16">
        <f>IF($B623="P",VLOOKUP($E623,'[2]Costeo-JUL26'!$B$9:$CQ$307,AK$1,0),0)*$G623</f>
        <v>16404</v>
      </c>
      <c r="AL623" s="36">
        <f>IF($B623="P",VLOOKUP($E623,'[2]Costeo-JUL26'!$B$9:$CQ$307,AL$1,0),0)*$G623</f>
        <v>251616.03479999996</v>
      </c>
      <c r="AM623" s="35">
        <f>IF($B623="P",VLOOKUP($E623,'[2]Costeo-JUL26'!$B$9:$CQ$307,AM$1,0),0)</f>
        <v>1.7999999999999999E-2</v>
      </c>
      <c r="AN623" s="36">
        <f t="shared" si="293"/>
        <v>4529.0886263999992</v>
      </c>
      <c r="AO623" s="36">
        <f t="shared" si="294"/>
        <v>256145.12342639995</v>
      </c>
      <c r="AP623" s="34">
        <f>IF($B623="P",VLOOKUP($E623,'[2]Costeo-JUL26'!$B$9:$CQ$307,AP$1,0),0)</f>
        <v>911423</v>
      </c>
      <c r="AQ623" s="16">
        <f>IF($B623="P",VLOOKUP($E623,'[2]Costeo-JUL26'!$B$9:$CQ$307,AQ$1,0),0)*$G623</f>
        <v>16404</v>
      </c>
      <c r="AR623" s="36">
        <f>IF($B623="P",VLOOKUP($E623,'[2]Costeo-JUL26'!$B$9:$CQ$307,AR$1,0),0)*$G623</f>
        <v>2504068.9595324676</v>
      </c>
      <c r="AS623" s="35">
        <f>IF($B623="P",VLOOKUP($E623,'[2]Costeo-JUL26'!$B$9:$CQ$307,AS$1,0),0)</f>
        <v>0.02</v>
      </c>
      <c r="AT623" s="36">
        <f t="shared" si="295"/>
        <v>50081.379190649357</v>
      </c>
      <c r="AU623" s="36">
        <f t="shared" si="296"/>
        <v>2554150.338723117</v>
      </c>
      <c r="AV623" s="34">
        <f>IF($B623="P",VLOOKUP($E623,'[2]Costeo-JUL26'!$B$9:$CQ$307,AV$1,0),0)</f>
        <v>932442</v>
      </c>
      <c r="AW623" s="16">
        <f>IF($B623="P",VLOOKUP($E623,'[2]Costeo-JUL26'!$B$9:$CQ$307,AW$1,0),0)*$G623</f>
        <v>75.731799999999993</v>
      </c>
      <c r="AX623" s="36">
        <f>IF($B623="P",VLOOKUP($E623,'[2]Costeo-JUL26'!$B$9:$CQ$307,AX$1,0),0)*$G623</f>
        <v>279546.84835773759</v>
      </c>
      <c r="AY623" s="35">
        <f>IF($B623="P",VLOOKUP($E623,'[2]Costeo-JUL26'!$B$9:$CQ$307,AY$1,0),0)</f>
        <v>0.03</v>
      </c>
      <c r="AZ623" s="36">
        <f t="shared" si="297"/>
        <v>8386.4054507321271</v>
      </c>
      <c r="BA623" s="36">
        <f t="shared" si="298"/>
        <v>287933.25380846974</v>
      </c>
      <c r="BB623" s="34">
        <f>IF($B623="P",VLOOKUP($E623,'[2]Costeo-JUL26'!$B$9:$CQ$307,BB$1,0),0)</f>
        <v>902311</v>
      </c>
      <c r="BC623" s="16">
        <f>IF($B623="P",VLOOKUP($E623,'[2]Costeo-JUL26'!$B$9:$CQ$307,BC$1,0),0)*$G623</f>
        <v>11.961250000000001</v>
      </c>
      <c r="BD623" s="36">
        <f>IF($B623="P",VLOOKUP($E623,'[2]Costeo-JUL26'!$B$9:$CQ$307,BD$1,0),0)*$G623</f>
        <v>46907.776256250014</v>
      </c>
      <c r="BE623" s="35">
        <f>IF($B623="P",VLOOKUP($E623,'[2]Costeo-JUL26'!$B$9:$CQ$307,BE$1,0),0)</f>
        <v>0.03</v>
      </c>
      <c r="BF623" s="36">
        <f t="shared" si="299"/>
        <v>1407.2332876875003</v>
      </c>
      <c r="BG623" s="36">
        <f t="shared" si="300"/>
        <v>48315.009543937515</v>
      </c>
      <c r="BH623" s="34">
        <f>IF($B623="P",VLOOKUP($E623,'[2]Costeo-JUL26'!$B$9:$CQ$307,BH$1,0),0)</f>
        <v>933089</v>
      </c>
      <c r="BI623" s="16">
        <f>IF($B623="P",VLOOKUP($E623,'[2]Costeo-JUL26'!$B$9:$CQ$307,BI$1,0),0)*$G623</f>
        <v>102.52499999999999</v>
      </c>
      <c r="BJ623" s="36">
        <f>IF($B623="P",VLOOKUP($E623,'[2]Costeo-JUL26'!$B$9:$CQ$307,BJ$1,0),0)*$G623</f>
        <v>76347.552527874577</v>
      </c>
      <c r="BK623" s="35">
        <f>IF(BH623=910319,0,IF($B623="P",VLOOKUP($E623,'[2]Costeo-JUL26'!$B$9:$CQ$307,BK$1,0),0))</f>
        <v>0.02</v>
      </c>
      <c r="BL623" s="36">
        <f t="shared" si="301"/>
        <v>1526.9510505574915</v>
      </c>
      <c r="BM623" s="36">
        <f t="shared" si="302"/>
        <v>77874.503578432064</v>
      </c>
      <c r="BN623" s="34">
        <f>IF($B623="P",VLOOKUP($E623,'[2]Costeo-JUL26'!$B$9:$CQ$307,BN$1,0),0)</f>
        <v>0</v>
      </c>
      <c r="BO623" s="16">
        <f>IF($B623="P",VLOOKUP($E623,'[2]Costeo-JUL26'!$B$9:$CQ$307,BO$1,0),0)*$G623</f>
        <v>0</v>
      </c>
      <c r="BP623" s="36">
        <f>IF($B623="P",VLOOKUP($E623,'[2]Costeo-JUL26'!$B$9:$CQ$307,BP$1,0),0)*$G623</f>
        <v>0</v>
      </c>
      <c r="BQ623" s="35">
        <f>IF($B623="P",VLOOKUP($E623,'[2]Costeo-JUL26'!$B$9:$CQ$307,BQ$1,0),0)</f>
        <v>0</v>
      </c>
      <c r="BR623" s="36">
        <f t="shared" si="303"/>
        <v>0</v>
      </c>
      <c r="BS623" s="36">
        <f t="shared" si="304"/>
        <v>0</v>
      </c>
      <c r="BT623" s="34">
        <f>IF($B623="P",VLOOKUP($E623,'[2]Costeo-JUL26'!$B$9:$CQ$307,BT$1,0),0)</f>
        <v>0</v>
      </c>
      <c r="BU623" s="16">
        <f>IF($B623="P",VLOOKUP($E623,'[2]Costeo-JUL26'!$B$9:$CQ$307,BU$1,0),0)*$G623</f>
        <v>0</v>
      </c>
      <c r="BV623" s="36">
        <f>IF($B623="P",VLOOKUP($E623,'[2]Costeo-JUL26'!$B$9:$CQ$307,BV$1,0),0)*$G623</f>
        <v>0</v>
      </c>
      <c r="BW623" s="35">
        <f>IF($B623="P",VLOOKUP($E623,'[2]Costeo-JUL26'!$B$9:$CQ$307,BW$1,0),0)</f>
        <v>0</v>
      </c>
      <c r="BX623" s="36">
        <f t="shared" si="305"/>
        <v>0</v>
      </c>
      <c r="BY623" s="36">
        <f t="shared" si="306"/>
        <v>0</v>
      </c>
      <c r="BZ623" s="34">
        <f>IF($B623="P",VLOOKUP($E623,'[2]Costeo-JUL26'!$B$9:$CQ$307,BZ$1,0),0)</f>
        <v>0</v>
      </c>
      <c r="CA623" s="16">
        <f>IF($B623="P",VLOOKUP($E623,'[2]Costeo-JUL26'!$B$9:$CQ$307,CA$1,0),0)*$G623</f>
        <v>0</v>
      </c>
      <c r="CB623" s="36">
        <f>IF($B623="P",VLOOKUP($E623,'[2]Costeo-JUL26'!$B$9:$CQ$307,CB$1,0),0)*$G623</f>
        <v>0</v>
      </c>
      <c r="CC623" s="35">
        <f>IF($B623="P",VLOOKUP($E623,'[2]Costeo-JUL26'!$B$9:$CQ$307,CC$1,0),0)</f>
        <v>0</v>
      </c>
      <c r="CD623" s="36">
        <f t="shared" si="307"/>
        <v>0</v>
      </c>
      <c r="CE623" s="36">
        <f t="shared" si="308"/>
        <v>0</v>
      </c>
      <c r="CF623" s="37">
        <f t="shared" si="280"/>
        <v>6209176.9519123593</v>
      </c>
      <c r="CG623" s="36">
        <f>IF($B623="r",VLOOKUP($E623,'[2]Costeo-JUL26'!$B$9:$CQ$307,CG$1,0),0)*$G623</f>
        <v>0</v>
      </c>
      <c r="CH623" s="35">
        <f>VLOOKUP($E623,'[2]TEORICOS (05.26)'!$A$8:$T$251,CH$1,0)</f>
        <v>0</v>
      </c>
      <c r="CI623" s="36">
        <f t="shared" si="309"/>
        <v>0</v>
      </c>
      <c r="CJ623" s="37">
        <f t="shared" si="310"/>
        <v>0</v>
      </c>
      <c r="CM623" s="16">
        <f>SUMIFS('[1]Ajuste Inventario'!$I:$I,'[1]Ajuste Inventario'!$B:$B,E623,'[1]Ajuste Inventario'!$S:$S,D623)*-1</f>
        <v>23.507000000000001</v>
      </c>
      <c r="CN623" s="36">
        <f t="shared" si="281"/>
        <v>53386.657867082598</v>
      </c>
      <c r="CP623" t="str">
        <f t="shared" si="282"/>
        <v>2359Org.Vtas M.del Plata</v>
      </c>
      <c r="CQ623" s="10">
        <f t="shared" si="283"/>
        <v>2271.0961784609945</v>
      </c>
    </row>
    <row r="624" spans="1:95" x14ac:dyDescent="0.25">
      <c r="A624" s="30">
        <v>46204</v>
      </c>
      <c r="B624" s="31" t="str">
        <f>VLOOKUP($E624,'[2]TEORICOS (05.26)'!$A$8:$T$251,B$1,0)</f>
        <v>P</v>
      </c>
      <c r="C624" s="32" t="str">
        <f>VLOOKUP($E624,'[2]TEORICOS (05.26)'!$A$8:$T$251,C$1,0)</f>
        <v>Aquarius</v>
      </c>
      <c r="D624" t="s">
        <v>227</v>
      </c>
      <c r="E624">
        <v>2423</v>
      </c>
      <c r="F624" t="s">
        <v>133</v>
      </c>
      <c r="G624" s="16">
        <v>239</v>
      </c>
      <c r="H624" s="16">
        <v>168.25599999999989</v>
      </c>
      <c r="I624" s="33">
        <v>2366623.3099999931</v>
      </c>
      <c r="J624" s="33">
        <v>2264495.3599999966</v>
      </c>
      <c r="K624" s="34">
        <f>IF($B624="P",VLOOKUP($E624,'[2]Costeo-JUL26'!$B$9:$CQ$307,K$1,0),0)</f>
        <v>938684</v>
      </c>
      <c r="L624" s="35">
        <f>VLOOKUP($E624,'[2]TEORICOS (05.26)'!$A$8:$T$251,L$1,0)</f>
        <v>0.17</v>
      </c>
      <c r="M624" s="36">
        <f t="shared" si="284"/>
        <v>384964.21119999944</v>
      </c>
      <c r="N624" s="35">
        <f>IF($B624="P",VLOOKUP($E624,'[2]Costeo-JUL26'!$B$9:$CQ$307,N$1,0),0)</f>
        <v>0.05</v>
      </c>
      <c r="O624" s="36">
        <f t="shared" si="285"/>
        <v>19248.210559999974</v>
      </c>
      <c r="P624" s="36">
        <f>IF($B624="P",VLOOKUP($E624,'[2]Costeo-JUL26'!$B$9:$CQ$307,P$1,0),0)*H624</f>
        <v>0</v>
      </c>
      <c r="Q624" s="36">
        <f t="shared" si="286"/>
        <v>404212.42175999942</v>
      </c>
      <c r="R624" s="34">
        <f>IF($B624="P",VLOOKUP($E624,'[2]Costeo-JUL26'!$B$9:$CQ$307,R$1,0),0)</f>
        <v>902332</v>
      </c>
      <c r="S624" s="16">
        <f>IF($B624="P",VLOOKUP($E624,'[2]Costeo-JUL26'!$B$9:$CQ$307,S$1,0),0)*$G624</f>
        <v>100.90976740000001</v>
      </c>
      <c r="T624" s="36">
        <f>IF($B624="P",VLOOKUP($E624,'[2]Costeo-JUL26'!$B$9:$CQ$307,T$1,0),0)*$G624</f>
        <v>70390.001250144298</v>
      </c>
      <c r="U624" s="35">
        <f>IF($B624="P",VLOOKUP($E624,'[2]Costeo-JUL26'!$B$9:$CQ$307,U$1,0),0)</f>
        <v>1.4999999999999999E-2</v>
      </c>
      <c r="V624" s="36">
        <f t="shared" si="287"/>
        <v>1055.8500187521645</v>
      </c>
      <c r="W624" s="36">
        <f t="shared" si="288"/>
        <v>71445.851268896469</v>
      </c>
      <c r="X624" s="34">
        <f>IF($B624="P",VLOOKUP($E624,'[2]Costeo-JUL26'!$B$9:$CQ$307,X$1,0),0)</f>
        <v>0</v>
      </c>
      <c r="Y624" s="16">
        <f>IF($B624="P",VLOOKUP($E624,'[2]Costeo-JUL26'!$B$9:$CQ$307,Y$1,0),0)*$G624</f>
        <v>0</v>
      </c>
      <c r="Z624" s="36">
        <f>IF($B624="P",VLOOKUP($E624,'[2]Costeo-JUL26'!$B$9:$CQ$307,Z$1,0),0)*$G624</f>
        <v>0</v>
      </c>
      <c r="AA624" s="35">
        <f>IF($B624="P",VLOOKUP($E624,'[2]Costeo-JUL26'!$B$9:$CQ$307,AA$1,0),0)</f>
        <v>0</v>
      </c>
      <c r="AB624" s="36">
        <f t="shared" si="289"/>
        <v>0</v>
      </c>
      <c r="AC624" s="36">
        <f t="shared" si="290"/>
        <v>0</v>
      </c>
      <c r="AD624" s="34">
        <f>IF($B624="P",VLOOKUP($E624,'[2]Costeo-JUL26'!$B$9:$CQ$307,AD$1,0),0)</f>
        <v>902257</v>
      </c>
      <c r="AE624" s="16">
        <f>IF($B624="P",VLOOKUP($E624,'[2]Costeo-JUL26'!$B$9:$CQ$307,AE$1,0),0)*$G624</f>
        <v>1912</v>
      </c>
      <c r="AF624" s="36">
        <f>IF($B624="P",VLOOKUP($E624,'[2]Costeo-JUL26'!$B$9:$CQ$307,AF$1,0),0)*$G624</f>
        <v>29343.846400000002</v>
      </c>
      <c r="AG624" s="35">
        <f>IF($B624="P",VLOOKUP($E624,'[2]Costeo-JUL26'!$B$9:$CQ$307,AG$1,0),0)</f>
        <v>6.0000000000000001E-3</v>
      </c>
      <c r="AH624" s="36">
        <f t="shared" si="291"/>
        <v>176.06307840000002</v>
      </c>
      <c r="AI624" s="36">
        <f t="shared" si="292"/>
        <v>29519.909478400001</v>
      </c>
      <c r="AJ624" s="34">
        <f>IF($B624="P",VLOOKUP($E624,'[2]Costeo-JUL26'!$B$9:$CQ$307,AJ$1,0),0)</f>
        <v>938574</v>
      </c>
      <c r="AK624" s="16">
        <f>IF($B624="P",VLOOKUP($E624,'[2]Costeo-JUL26'!$B$9:$CQ$307,AK$1,0),0)*$G624</f>
        <v>1912</v>
      </c>
      <c r="AL624" s="36">
        <f>IF($B624="P",VLOOKUP($E624,'[2]Costeo-JUL26'!$B$9:$CQ$307,AL$1,0),0)*$G624</f>
        <v>24203.052041683015</v>
      </c>
      <c r="AM624" s="35">
        <f>IF($B624="P",VLOOKUP($E624,'[2]Costeo-JUL26'!$B$9:$CQ$307,AM$1,0),0)</f>
        <v>1.7999999999999999E-2</v>
      </c>
      <c r="AN624" s="36">
        <f t="shared" si="293"/>
        <v>435.65493675029421</v>
      </c>
      <c r="AO624" s="36">
        <f t="shared" si="294"/>
        <v>24638.706978433311</v>
      </c>
      <c r="AP624" s="34">
        <f>IF($B624="P",VLOOKUP($E624,'[2]Costeo-JUL26'!$B$9:$CQ$307,AP$1,0),0)</f>
        <v>901569</v>
      </c>
      <c r="AQ624" s="16">
        <f>IF($B624="P",VLOOKUP($E624,'[2]Costeo-JUL26'!$B$9:$CQ$307,AQ$1,0),0)*$G624</f>
        <v>1912</v>
      </c>
      <c r="AR624" s="36">
        <f>IF($B624="P",VLOOKUP($E624,'[2]Costeo-JUL26'!$B$9:$CQ$307,AR$1,0),0)*$G624</f>
        <v>124346.95824874257</v>
      </c>
      <c r="AS624" s="35">
        <f>IF($B624="P",VLOOKUP($E624,'[2]Costeo-JUL26'!$B$9:$CQ$307,AS$1,0),0)</f>
        <v>0.02</v>
      </c>
      <c r="AT624" s="36">
        <f t="shared" si="295"/>
        <v>2486.9391649748513</v>
      </c>
      <c r="AU624" s="36">
        <f t="shared" si="296"/>
        <v>126833.89741371742</v>
      </c>
      <c r="AV624" s="34">
        <f>IF($B624="P",VLOOKUP($E624,'[2]Costeo-JUL26'!$B$9:$CQ$307,AV$1,0),0)</f>
        <v>932435</v>
      </c>
      <c r="AW624" s="16">
        <f>IF($B624="P",VLOOKUP($E624,'[2]Costeo-JUL26'!$B$9:$CQ$307,AW$1,0),0)*$G624</f>
        <v>4.0630000000000006</v>
      </c>
      <c r="AX624" s="36">
        <f>IF($B624="P",VLOOKUP($E624,'[2]Costeo-JUL26'!$B$9:$CQ$307,AX$1,0),0)*$G624</f>
        <v>20894.140019999999</v>
      </c>
      <c r="AY624" s="35">
        <f>IF($B624="P",VLOOKUP($E624,'[2]Costeo-JUL26'!$B$9:$CQ$307,AY$1,0),0)</f>
        <v>0.03</v>
      </c>
      <c r="AZ624" s="36">
        <f t="shared" si="297"/>
        <v>626.82420059999993</v>
      </c>
      <c r="BA624" s="36">
        <f t="shared" si="298"/>
        <v>21520.964220599999</v>
      </c>
      <c r="BB624" s="34">
        <f>IF($B624="P",VLOOKUP($E624,'[2]Costeo-JUL26'!$B$9:$CQ$307,BB$1,0),0)</f>
        <v>902311</v>
      </c>
      <c r="BC624" s="16">
        <f>IF($B624="P",VLOOKUP($E624,'[2]Costeo-JUL26'!$B$9:$CQ$307,BC$1,0),0)*$G624</f>
        <v>0.49791666666666667</v>
      </c>
      <c r="BD624" s="36">
        <f>IF($B624="P",VLOOKUP($E624,'[2]Costeo-JUL26'!$B$9:$CQ$307,BD$1,0),0)*$G624</f>
        <v>1952.6524062500002</v>
      </c>
      <c r="BE624" s="35">
        <f>IF($B624="P",VLOOKUP($E624,'[2]Costeo-JUL26'!$B$9:$CQ$307,BE$1,0),0)</f>
        <v>0.03</v>
      </c>
      <c r="BF624" s="36">
        <f t="shared" si="299"/>
        <v>58.579572187500005</v>
      </c>
      <c r="BG624" s="36">
        <f t="shared" si="300"/>
        <v>2011.2319784375002</v>
      </c>
      <c r="BH624" s="34">
        <f>IF($B624="P",VLOOKUP($E624,'[2]Costeo-JUL26'!$B$9:$CQ$307,BH$1,0),0)</f>
        <v>933089</v>
      </c>
      <c r="BI624" s="16">
        <f>IF($B624="P",VLOOKUP($E624,'[2]Costeo-JUL26'!$B$9:$CQ$307,BI$1,0),0)*$G624</f>
        <v>5.5324074074074074</v>
      </c>
      <c r="BJ624" s="36">
        <f>IF($B624="P",VLOOKUP($E624,'[2]Costeo-JUL26'!$B$9:$CQ$307,BJ$1,0),0)*$G624</f>
        <v>4119.8318960511033</v>
      </c>
      <c r="BK624" s="35">
        <f>IF(BH624=910319,0,IF($B624="P",VLOOKUP($E624,'[2]Costeo-JUL26'!$B$9:$CQ$307,BK$1,0),0))</f>
        <v>0.02</v>
      </c>
      <c r="BL624" s="36">
        <f t="shared" si="301"/>
        <v>82.396637921022062</v>
      </c>
      <c r="BM624" s="36">
        <f t="shared" si="302"/>
        <v>4202.2285339721257</v>
      </c>
      <c r="BN624" s="34">
        <f>IF($B624="P",VLOOKUP($E624,'[2]Costeo-JUL26'!$B$9:$CQ$307,BN$1,0),0)</f>
        <v>0</v>
      </c>
      <c r="BO624" s="16">
        <f>IF($B624="P",VLOOKUP($E624,'[2]Costeo-JUL26'!$B$9:$CQ$307,BO$1,0),0)*$G624</f>
        <v>0</v>
      </c>
      <c r="BP624" s="36">
        <f>IF($B624="P",VLOOKUP($E624,'[2]Costeo-JUL26'!$B$9:$CQ$307,BP$1,0),0)*$G624</f>
        <v>0</v>
      </c>
      <c r="BQ624" s="35">
        <f>IF($B624="P",VLOOKUP($E624,'[2]Costeo-JUL26'!$B$9:$CQ$307,BQ$1,0),0)</f>
        <v>0</v>
      </c>
      <c r="BR624" s="36">
        <f t="shared" si="303"/>
        <v>0</v>
      </c>
      <c r="BS624" s="36">
        <f t="shared" si="304"/>
        <v>0</v>
      </c>
      <c r="BT624" s="34">
        <f>IF($B624="P",VLOOKUP($E624,'[2]Costeo-JUL26'!$B$9:$CQ$307,BT$1,0),0)</f>
        <v>0</v>
      </c>
      <c r="BU624" s="16">
        <f>IF($B624="P",VLOOKUP($E624,'[2]Costeo-JUL26'!$B$9:$CQ$307,BU$1,0),0)*$G624</f>
        <v>0</v>
      </c>
      <c r="BV624" s="36">
        <f>IF($B624="P",VLOOKUP($E624,'[2]Costeo-JUL26'!$B$9:$CQ$307,BV$1,0),0)*$G624</f>
        <v>0</v>
      </c>
      <c r="BW624" s="35">
        <f>IF($B624="P",VLOOKUP($E624,'[2]Costeo-JUL26'!$B$9:$CQ$307,BW$1,0),0)</f>
        <v>0</v>
      </c>
      <c r="BX624" s="36">
        <f t="shared" si="305"/>
        <v>0</v>
      </c>
      <c r="BY624" s="36">
        <f t="shared" si="306"/>
        <v>0</v>
      </c>
      <c r="BZ624" s="34">
        <f>IF($B624="P",VLOOKUP($E624,'[2]Costeo-JUL26'!$B$9:$CQ$307,BZ$1,0),0)</f>
        <v>936704</v>
      </c>
      <c r="CA624" s="16">
        <f>IF($B624="P",VLOOKUP($E624,'[2]Costeo-JUL26'!$B$9:$CQ$307,CA$1,0),0)*$G624</f>
        <v>5.8106512394467078</v>
      </c>
      <c r="CB624" s="36">
        <f>IF($B624="P",VLOOKUP($E624,'[2]Costeo-JUL26'!$B$9:$CQ$307,CB$1,0),0)*$G624</f>
        <v>2773.79329098681</v>
      </c>
      <c r="CC624" s="35">
        <f>IF($B624="P",VLOOKUP($E624,'[2]Costeo-JUL26'!$B$9:$CQ$307,CC$1,0),0)</f>
        <v>0.5</v>
      </c>
      <c r="CD624" s="36">
        <f t="shared" si="307"/>
        <v>1386.896645493405</v>
      </c>
      <c r="CE624" s="36">
        <f t="shared" si="308"/>
        <v>4160.6899364802148</v>
      </c>
      <c r="CF624" s="37">
        <f t="shared" si="280"/>
        <v>688545.90156893665</v>
      </c>
      <c r="CG624" s="36">
        <f>IF($B624="r",VLOOKUP($E624,'[2]Costeo-JUL26'!$B$9:$CQ$307,CG$1,0),0)*$G624</f>
        <v>0</v>
      </c>
      <c r="CH624" s="35">
        <f>VLOOKUP($E624,'[2]TEORICOS (05.26)'!$A$8:$T$251,CH$1,0)</f>
        <v>0</v>
      </c>
      <c r="CI624" s="36">
        <f t="shared" si="309"/>
        <v>0</v>
      </c>
      <c r="CJ624" s="37">
        <f t="shared" si="310"/>
        <v>0</v>
      </c>
      <c r="CM624" s="16">
        <f>SUMIFS('[1]Ajuste Inventario'!$I:$I,'[1]Ajuste Inventario'!$B:$B,E624,'[1]Ajuste Inventario'!$S:$S,D624)*-1</f>
        <v>6.625</v>
      </c>
      <c r="CN624" s="36">
        <f t="shared" si="281"/>
        <v>19086.261915875337</v>
      </c>
      <c r="CP624" t="str">
        <f t="shared" si="282"/>
        <v>2423Org.Vtas M.del Plata</v>
      </c>
      <c r="CQ624" s="10">
        <f t="shared" si="283"/>
        <v>2880.9451948491073</v>
      </c>
    </row>
    <row r="625" spans="1:95" x14ac:dyDescent="0.25">
      <c r="A625" s="30">
        <v>46204</v>
      </c>
      <c r="B625" s="31" t="str">
        <f>VLOOKUP($E625,'[2]TEORICOS (05.26)'!$A$8:$T$251,B$1,0)</f>
        <v>P</v>
      </c>
      <c r="C625" s="32" t="str">
        <f>VLOOKUP($E625,'[2]TEORICOS (05.26)'!$A$8:$T$251,C$1,0)</f>
        <v>Aquarius</v>
      </c>
      <c r="D625" t="s">
        <v>227</v>
      </c>
      <c r="E625">
        <v>2426</v>
      </c>
      <c r="F625" t="s">
        <v>134</v>
      </c>
      <c r="G625" s="16">
        <v>437</v>
      </c>
      <c r="H625" s="16">
        <v>692.64500000000066</v>
      </c>
      <c r="I625" s="33">
        <v>4581605.9799999865</v>
      </c>
      <c r="J625" s="33">
        <v>4536150.0799999861</v>
      </c>
      <c r="K625" s="34">
        <f>IF($B625="P",VLOOKUP($E625,'[2]Costeo-JUL26'!$B$9:$CQ$307,K$1,0),0)</f>
        <v>938684</v>
      </c>
      <c r="L625" s="35">
        <f>VLOOKUP($E625,'[2]TEORICOS (05.26)'!$A$8:$T$251,L$1,0)</f>
        <v>0.17</v>
      </c>
      <c r="M625" s="36">
        <f t="shared" si="284"/>
        <v>771145.51359999774</v>
      </c>
      <c r="N625" s="35">
        <f>IF($B625="P",VLOOKUP($E625,'[2]Costeo-JUL26'!$B$9:$CQ$307,N$1,0),0)</f>
        <v>0.05</v>
      </c>
      <c r="O625" s="36">
        <f t="shared" si="285"/>
        <v>38557.27567999989</v>
      </c>
      <c r="P625" s="36">
        <f>IF($B625="P",VLOOKUP($E625,'[2]Costeo-JUL26'!$B$9:$CQ$307,P$1,0),0)*H625</f>
        <v>0</v>
      </c>
      <c r="Q625" s="36">
        <f t="shared" si="286"/>
        <v>809702.78927999758</v>
      </c>
      <c r="R625" s="34">
        <f>IF($B625="P",VLOOKUP($E625,'[2]Costeo-JUL26'!$B$9:$CQ$307,R$1,0),0)</f>
        <v>902332</v>
      </c>
      <c r="S625" s="16">
        <f>IF($B625="P",VLOOKUP($E625,'[2]Costeo-JUL26'!$B$9:$CQ$307,S$1,0),0)*$G625</f>
        <v>415.14447195000002</v>
      </c>
      <c r="T625" s="36">
        <f>IF($B625="P",VLOOKUP($E625,'[2]Costeo-JUL26'!$B$9:$CQ$307,T$1,0),0)*$G625</f>
        <v>289585.64321842836</v>
      </c>
      <c r="U625" s="35">
        <f>IF($B625="P",VLOOKUP($E625,'[2]Costeo-JUL26'!$B$9:$CQ$307,U$1,0),0)</f>
        <v>1.4999999999999999E-2</v>
      </c>
      <c r="V625" s="36">
        <f t="shared" si="287"/>
        <v>4343.7846482764253</v>
      </c>
      <c r="W625" s="36">
        <f t="shared" si="288"/>
        <v>293929.42786670476</v>
      </c>
      <c r="X625" s="34">
        <f>IF($B625="P",VLOOKUP($E625,'[2]Costeo-JUL26'!$B$9:$CQ$307,X$1,0),0)</f>
        <v>0</v>
      </c>
      <c r="Y625" s="16">
        <f>IF($B625="P",VLOOKUP($E625,'[2]Costeo-JUL26'!$B$9:$CQ$307,Y$1,0),0)*$G625</f>
        <v>0</v>
      </c>
      <c r="Z625" s="36">
        <f>IF($B625="P",VLOOKUP($E625,'[2]Costeo-JUL26'!$B$9:$CQ$307,Z$1,0),0)*$G625</f>
        <v>0</v>
      </c>
      <c r="AA625" s="35">
        <f>IF($B625="P",VLOOKUP($E625,'[2]Costeo-JUL26'!$B$9:$CQ$307,AA$1,0),0)</f>
        <v>0</v>
      </c>
      <c r="AB625" s="36">
        <f t="shared" si="289"/>
        <v>0</v>
      </c>
      <c r="AC625" s="36">
        <f t="shared" si="290"/>
        <v>0</v>
      </c>
      <c r="AD625" s="34">
        <f>IF($B625="P",VLOOKUP($E625,'[2]Costeo-JUL26'!$B$9:$CQ$307,AD$1,0),0)</f>
        <v>902257</v>
      </c>
      <c r="AE625" s="16">
        <f>IF($B625="P",VLOOKUP($E625,'[2]Costeo-JUL26'!$B$9:$CQ$307,AE$1,0),0)*$G625</f>
        <v>2622</v>
      </c>
      <c r="AF625" s="36">
        <f>IF($B625="P",VLOOKUP($E625,'[2]Costeo-JUL26'!$B$9:$CQ$307,AF$1,0),0)*$G625</f>
        <v>40240.358400000005</v>
      </c>
      <c r="AG625" s="35">
        <f>IF($B625="P",VLOOKUP($E625,'[2]Costeo-JUL26'!$B$9:$CQ$307,AG$1,0),0)</f>
        <v>6.0000000000000001E-3</v>
      </c>
      <c r="AH625" s="36">
        <f t="shared" si="291"/>
        <v>241.44215040000003</v>
      </c>
      <c r="AI625" s="36">
        <f t="shared" si="292"/>
        <v>40481.800550400003</v>
      </c>
      <c r="AJ625" s="34">
        <f>IF($B625="P",VLOOKUP($E625,'[2]Costeo-JUL26'!$B$9:$CQ$307,AJ$1,0),0)</f>
        <v>940570</v>
      </c>
      <c r="AK625" s="16">
        <f>IF($B625="P",VLOOKUP($E625,'[2]Costeo-JUL26'!$B$9:$CQ$307,AK$1,0),0)*$G625</f>
        <v>2622</v>
      </c>
      <c r="AL625" s="36">
        <f>IF($B625="P",VLOOKUP($E625,'[2]Costeo-JUL26'!$B$9:$CQ$307,AL$1,0),0)*$G625</f>
        <v>46279.925639999994</v>
      </c>
      <c r="AM625" s="35">
        <f>IF($B625="P",VLOOKUP($E625,'[2]Costeo-JUL26'!$B$9:$CQ$307,AM$1,0),0)</f>
        <v>1.7999999999999999E-2</v>
      </c>
      <c r="AN625" s="36">
        <f t="shared" si="293"/>
        <v>833.03866151999978</v>
      </c>
      <c r="AO625" s="36">
        <f t="shared" si="294"/>
        <v>47112.964301519991</v>
      </c>
      <c r="AP625" s="34">
        <f>IF($B625="P",VLOOKUP($E625,'[2]Costeo-JUL26'!$B$9:$CQ$307,AP$1,0),0)</f>
        <v>933429</v>
      </c>
      <c r="AQ625" s="16">
        <f>IF($B625="P",VLOOKUP($E625,'[2]Costeo-JUL26'!$B$9:$CQ$307,AQ$1,0),0)*$G625</f>
        <v>2622</v>
      </c>
      <c r="AR625" s="36">
        <f>IF($B625="P",VLOOKUP($E625,'[2]Costeo-JUL26'!$B$9:$CQ$307,AR$1,0),0)*$G625</f>
        <v>257589.94716000007</v>
      </c>
      <c r="AS625" s="35">
        <f>IF($B625="P",VLOOKUP($E625,'[2]Costeo-JUL26'!$B$9:$CQ$307,AS$1,0),0)</f>
        <v>0.02</v>
      </c>
      <c r="AT625" s="36">
        <f t="shared" si="295"/>
        <v>5151.7989432000013</v>
      </c>
      <c r="AU625" s="36">
        <f t="shared" si="296"/>
        <v>262741.74610320007</v>
      </c>
      <c r="AV625" s="34">
        <f>IF($B625="P",VLOOKUP($E625,'[2]Costeo-JUL26'!$B$9:$CQ$307,AV$1,0),0)</f>
        <v>932437</v>
      </c>
      <c r="AW625" s="16">
        <f>IF($B625="P",VLOOKUP($E625,'[2]Costeo-JUL26'!$B$9:$CQ$307,AW$1,0),0)*$G625</f>
        <v>12.716700000000001</v>
      </c>
      <c r="AX625" s="36">
        <f>IF($B625="P",VLOOKUP($E625,'[2]Costeo-JUL26'!$B$9:$CQ$307,AX$1,0),0)*$G625</f>
        <v>65396.13841800001</v>
      </c>
      <c r="AY625" s="35">
        <f>IF($B625="P",VLOOKUP($E625,'[2]Costeo-JUL26'!$B$9:$CQ$307,AY$1,0),0)</f>
        <v>0.03</v>
      </c>
      <c r="AZ625" s="36">
        <f t="shared" si="297"/>
        <v>1961.8841525400003</v>
      </c>
      <c r="BA625" s="36">
        <f t="shared" si="298"/>
        <v>67358.022570540008</v>
      </c>
      <c r="BB625" s="34">
        <f>IF($B625="P",VLOOKUP($E625,'[2]Costeo-JUL26'!$B$9:$CQ$307,BB$1,0),0)</f>
        <v>902311</v>
      </c>
      <c r="BC625" s="16">
        <f>IF($B625="P",VLOOKUP($E625,'[2]Costeo-JUL26'!$B$9:$CQ$307,BC$1,0),0)*$G625</f>
        <v>1.7558035714285716</v>
      </c>
      <c r="BD625" s="36">
        <f>IF($B625="P",VLOOKUP($E625,'[2]Costeo-JUL26'!$B$9:$CQ$307,BD$1,0),0)*$G625</f>
        <v>6885.6382968750013</v>
      </c>
      <c r="BE625" s="35">
        <f>IF($B625="P",VLOOKUP($E625,'[2]Costeo-JUL26'!$B$9:$CQ$307,BE$1,0),0)</f>
        <v>0.03</v>
      </c>
      <c r="BF625" s="36">
        <f t="shared" si="299"/>
        <v>206.56914890625004</v>
      </c>
      <c r="BG625" s="36">
        <f t="shared" si="300"/>
        <v>7092.2074457812514</v>
      </c>
      <c r="BH625" s="34">
        <f>IF($B625="P",VLOOKUP($E625,'[2]Costeo-JUL26'!$B$9:$CQ$307,BH$1,0),0)</f>
        <v>933089</v>
      </c>
      <c r="BI625" s="16">
        <f>IF($B625="P",VLOOKUP($E625,'[2]Costeo-JUL26'!$B$9:$CQ$307,BI$1,0),0)*$G625</f>
        <v>11.705357142857142</v>
      </c>
      <c r="BJ625" s="36">
        <f>IF($B625="P",VLOOKUP($E625,'[2]Costeo-JUL26'!$B$9:$CQ$307,BJ$1,0),0)*$G625</f>
        <v>8716.6580767794931</v>
      </c>
      <c r="BK625" s="35">
        <f>IF(BH625=910319,0,IF($B625="P",VLOOKUP($E625,'[2]Costeo-JUL26'!$B$9:$CQ$307,BK$1,0),0))</f>
        <v>0.02</v>
      </c>
      <c r="BL625" s="36">
        <f t="shared" si="301"/>
        <v>174.33316153558985</v>
      </c>
      <c r="BM625" s="36">
        <f t="shared" si="302"/>
        <v>8890.9912383150822</v>
      </c>
      <c r="BN625" s="34">
        <f>IF($B625="P",VLOOKUP($E625,'[2]Costeo-JUL26'!$B$9:$CQ$307,BN$1,0),0)</f>
        <v>0</v>
      </c>
      <c r="BO625" s="16">
        <f>IF($B625="P",VLOOKUP($E625,'[2]Costeo-JUL26'!$B$9:$CQ$307,BO$1,0),0)*$G625</f>
        <v>0</v>
      </c>
      <c r="BP625" s="36">
        <f>IF($B625="P",VLOOKUP($E625,'[2]Costeo-JUL26'!$B$9:$CQ$307,BP$1,0),0)*$G625</f>
        <v>0</v>
      </c>
      <c r="BQ625" s="35">
        <f>IF($B625="P",VLOOKUP($E625,'[2]Costeo-JUL26'!$B$9:$CQ$307,BQ$1,0),0)</f>
        <v>0</v>
      </c>
      <c r="BR625" s="36">
        <f t="shared" si="303"/>
        <v>0</v>
      </c>
      <c r="BS625" s="36">
        <f t="shared" si="304"/>
        <v>0</v>
      </c>
      <c r="BT625" s="34">
        <f>IF($B625="P",VLOOKUP($E625,'[2]Costeo-JUL26'!$B$9:$CQ$307,BT$1,0),0)</f>
        <v>0</v>
      </c>
      <c r="BU625" s="16">
        <f>IF($B625="P",VLOOKUP($E625,'[2]Costeo-JUL26'!$B$9:$CQ$307,BU$1,0),0)*$G625</f>
        <v>0</v>
      </c>
      <c r="BV625" s="36">
        <f>IF($B625="P",VLOOKUP($E625,'[2]Costeo-JUL26'!$B$9:$CQ$307,BV$1,0),0)*$G625</f>
        <v>0</v>
      </c>
      <c r="BW625" s="35">
        <f>IF($B625="P",VLOOKUP($E625,'[2]Costeo-JUL26'!$B$9:$CQ$307,BW$1,0),0)</f>
        <v>0</v>
      </c>
      <c r="BX625" s="36">
        <f t="shared" si="305"/>
        <v>0</v>
      </c>
      <c r="BY625" s="36">
        <f t="shared" si="306"/>
        <v>0</v>
      </c>
      <c r="BZ625" s="34">
        <f>IF($B625="P",VLOOKUP($E625,'[2]Costeo-JUL26'!$B$9:$CQ$307,BZ$1,0),0)</f>
        <v>936704</v>
      </c>
      <c r="CA625" s="16">
        <f>IF($B625="P",VLOOKUP($E625,'[2]Costeo-JUL26'!$B$9:$CQ$307,CA$1,0),0)*$G625</f>
        <v>23.905116448476889</v>
      </c>
      <c r="CB625" s="36">
        <f>IF($B625="P",VLOOKUP($E625,'[2]Costeo-JUL26'!$B$9:$CQ$307,CB$1,0),0)*$G625</f>
        <v>11411.432022438414</v>
      </c>
      <c r="CC625" s="35">
        <f>IF($B625="P",VLOOKUP($E625,'[2]Costeo-JUL26'!$B$9:$CQ$307,CC$1,0),0)</f>
        <v>0.5</v>
      </c>
      <c r="CD625" s="36">
        <f t="shared" si="307"/>
        <v>5705.7160112192068</v>
      </c>
      <c r="CE625" s="36">
        <f t="shared" si="308"/>
        <v>17117.148033657621</v>
      </c>
      <c r="CF625" s="37">
        <f t="shared" si="280"/>
        <v>1554427.0973901164</v>
      </c>
      <c r="CG625" s="36">
        <f>IF($B625="r",VLOOKUP($E625,'[2]Costeo-JUL26'!$B$9:$CQ$307,CG$1,0),0)*$G625</f>
        <v>0</v>
      </c>
      <c r="CH625" s="35">
        <f>VLOOKUP($E625,'[2]TEORICOS (05.26)'!$A$8:$T$251,CH$1,0)</f>
        <v>0</v>
      </c>
      <c r="CI625" s="36">
        <f t="shared" si="309"/>
        <v>0</v>
      </c>
      <c r="CJ625" s="37">
        <f t="shared" si="310"/>
        <v>0</v>
      </c>
      <c r="CM625" s="16">
        <f>SUMIFS('[1]Ajuste Inventario'!$I:$I,'[1]Ajuste Inventario'!$B:$B,E625,'[1]Ajuste Inventario'!$S:$S,D625)*-1</f>
        <v>7.0020000000000007</v>
      </c>
      <c r="CN625" s="36">
        <f t="shared" si="281"/>
        <v>24906.403972369786</v>
      </c>
      <c r="CP625" t="str">
        <f t="shared" si="282"/>
        <v>2426Org.Vtas M.del Plata</v>
      </c>
      <c r="CQ625" s="10">
        <f t="shared" si="283"/>
        <v>3557.0414127920285</v>
      </c>
    </row>
    <row r="626" spans="1:95" x14ac:dyDescent="0.25">
      <c r="A626" s="30">
        <v>46204</v>
      </c>
      <c r="B626" s="31" t="str">
        <f>VLOOKUP($E626,'[2]TEORICOS (05.26)'!$A$8:$T$251,B$1,0)</f>
        <v>P</v>
      </c>
      <c r="C626" s="32" t="str">
        <f>VLOOKUP($E626,'[2]TEORICOS (05.26)'!$A$8:$T$251,C$1,0)</f>
        <v>Aquarius</v>
      </c>
      <c r="D626" t="s">
        <v>227</v>
      </c>
      <c r="E626">
        <v>2428</v>
      </c>
      <c r="F626" t="s">
        <v>135</v>
      </c>
      <c r="G626" s="16">
        <v>192.833</v>
      </c>
      <c r="H626" s="16">
        <v>458.55687399999903</v>
      </c>
      <c r="I626" s="33">
        <v>2710332.820000005</v>
      </c>
      <c r="J626" s="33">
        <v>2625348.1100000027</v>
      </c>
      <c r="K626" s="34">
        <f>IF($B626="P",VLOOKUP($E626,'[2]Costeo-JUL26'!$B$9:$CQ$307,K$1,0),0)</f>
        <v>938684</v>
      </c>
      <c r="L626" s="35">
        <f>VLOOKUP($E626,'[2]TEORICOS (05.26)'!$A$8:$T$251,L$1,0)</f>
        <v>0.17</v>
      </c>
      <c r="M626" s="36">
        <f t="shared" si="284"/>
        <v>446309.17870000051</v>
      </c>
      <c r="N626" s="35">
        <f>IF($B626="P",VLOOKUP($E626,'[2]Costeo-JUL26'!$B$9:$CQ$307,N$1,0),0)</f>
        <v>0.05</v>
      </c>
      <c r="O626" s="36">
        <f t="shared" si="285"/>
        <v>22315.458935000028</v>
      </c>
      <c r="P626" s="36">
        <f>IF($B626="P",VLOOKUP($E626,'[2]Costeo-JUL26'!$B$9:$CQ$307,P$1,0),0)*H626</f>
        <v>0</v>
      </c>
      <c r="Q626" s="36">
        <f t="shared" si="286"/>
        <v>468624.63763500052</v>
      </c>
      <c r="R626" s="34">
        <f>IF($B626="P",VLOOKUP($E626,'[2]Costeo-JUL26'!$B$9:$CQ$307,R$1,0),0)</f>
        <v>902332</v>
      </c>
      <c r="S626" s="16">
        <f>IF($B626="P",VLOOKUP($E626,'[2]Costeo-JUL26'!$B$9:$CQ$307,S$1,0),0)*$G626</f>
        <v>274.78336599382504</v>
      </c>
      <c r="T626" s="36">
        <f>IF($B626="P",VLOOKUP($E626,'[2]Costeo-JUL26'!$B$9:$CQ$307,T$1,0),0)*$G626</f>
        <v>191676.2071123771</v>
      </c>
      <c r="U626" s="35">
        <f>IF($B626="P",VLOOKUP($E626,'[2]Costeo-JUL26'!$B$9:$CQ$307,U$1,0),0)</f>
        <v>1.4999999999999999E-2</v>
      </c>
      <c r="V626" s="36">
        <f t="shared" si="287"/>
        <v>2875.1431066856562</v>
      </c>
      <c r="W626" s="36">
        <f t="shared" si="288"/>
        <v>194551.35021906276</v>
      </c>
      <c r="X626" s="34">
        <f>IF($B626="P",VLOOKUP($E626,'[2]Costeo-JUL26'!$B$9:$CQ$307,X$1,0),0)</f>
        <v>0</v>
      </c>
      <c r="Y626" s="16">
        <f>IF($B626="P",VLOOKUP($E626,'[2]Costeo-JUL26'!$B$9:$CQ$307,Y$1,0),0)*$G626</f>
        <v>0</v>
      </c>
      <c r="Z626" s="36">
        <f>IF($B626="P",VLOOKUP($E626,'[2]Costeo-JUL26'!$B$9:$CQ$307,Z$1,0),0)*$G626</f>
        <v>0</v>
      </c>
      <c r="AA626" s="35">
        <f>IF($B626="P",VLOOKUP($E626,'[2]Costeo-JUL26'!$B$9:$CQ$307,AA$1,0),0)</f>
        <v>0</v>
      </c>
      <c r="AB626" s="36">
        <f t="shared" si="289"/>
        <v>0</v>
      </c>
      <c r="AC626" s="36">
        <f t="shared" si="290"/>
        <v>0</v>
      </c>
      <c r="AD626" s="34">
        <f>IF($B626="P",VLOOKUP($E626,'[2]Costeo-JUL26'!$B$9:$CQ$307,AD$1,0),0)</f>
        <v>902257</v>
      </c>
      <c r="AE626" s="16">
        <f>IF($B626="P",VLOOKUP($E626,'[2]Costeo-JUL26'!$B$9:$CQ$307,AE$1,0),0)*$G626</f>
        <v>1156.998</v>
      </c>
      <c r="AF626" s="36">
        <f>IF($B626="P",VLOOKUP($E626,'[2]Costeo-JUL26'!$B$9:$CQ$307,AF$1,0),0)*$G626</f>
        <v>17756.6797056</v>
      </c>
      <c r="AG626" s="35">
        <f>IF($B626="P",VLOOKUP($E626,'[2]Costeo-JUL26'!$B$9:$CQ$307,AG$1,0),0)</f>
        <v>6.0000000000000001E-3</v>
      </c>
      <c r="AH626" s="36">
        <f t="shared" si="291"/>
        <v>106.5400782336</v>
      </c>
      <c r="AI626" s="36">
        <f t="shared" si="292"/>
        <v>17863.2197838336</v>
      </c>
      <c r="AJ626" s="34">
        <f>IF($B626="P",VLOOKUP($E626,'[2]Costeo-JUL26'!$B$9:$CQ$307,AJ$1,0),0)</f>
        <v>938575</v>
      </c>
      <c r="AK626" s="16">
        <f>IF($B626="P",VLOOKUP($E626,'[2]Costeo-JUL26'!$B$9:$CQ$307,AK$1,0),0)*$G626</f>
        <v>1156.998</v>
      </c>
      <c r="AL626" s="36">
        <f>IF($B626="P",VLOOKUP($E626,'[2]Costeo-JUL26'!$B$9:$CQ$307,AL$1,0),0)*$G626</f>
        <v>24674.116208040003</v>
      </c>
      <c r="AM626" s="35">
        <f>IF($B626="P",VLOOKUP($E626,'[2]Costeo-JUL26'!$B$9:$CQ$307,AM$1,0),0)</f>
        <v>1.7999999999999999E-2</v>
      </c>
      <c r="AN626" s="36">
        <f t="shared" si="293"/>
        <v>444.13409174472002</v>
      </c>
      <c r="AO626" s="36">
        <f t="shared" si="294"/>
        <v>25118.250299784722</v>
      </c>
      <c r="AP626" s="34">
        <f>IF($B626="P",VLOOKUP($E626,'[2]Costeo-JUL26'!$B$9:$CQ$307,AP$1,0),0)</f>
        <v>911881</v>
      </c>
      <c r="AQ626" s="16">
        <f>IF($B626="P",VLOOKUP($E626,'[2]Costeo-JUL26'!$B$9:$CQ$307,AQ$1,0),0)*$G626</f>
        <v>1156.998</v>
      </c>
      <c r="AR626" s="36">
        <f>IF($B626="P",VLOOKUP($E626,'[2]Costeo-JUL26'!$B$9:$CQ$307,AR$1,0),0)*$G626</f>
        <v>156994.44702021495</v>
      </c>
      <c r="AS626" s="35">
        <f>IF($B626="P",VLOOKUP($E626,'[2]Costeo-JUL26'!$B$9:$CQ$307,AS$1,0),0)</f>
        <v>0.02</v>
      </c>
      <c r="AT626" s="36">
        <f t="shared" si="295"/>
        <v>3139.8889404042993</v>
      </c>
      <c r="AU626" s="36">
        <f t="shared" si="296"/>
        <v>160134.33596061924</v>
      </c>
      <c r="AV626" s="34">
        <f>IF($B626="P",VLOOKUP($E626,'[2]Costeo-JUL26'!$B$9:$CQ$307,AV$1,0),0)</f>
        <v>925698</v>
      </c>
      <c r="AW626" s="16">
        <f>IF($B626="P",VLOOKUP($E626,'[2]Costeo-JUL26'!$B$9:$CQ$307,AW$1,0),0)*$G626</f>
        <v>7.6940366999999998</v>
      </c>
      <c r="AX626" s="36">
        <f>IF($B626="P",VLOOKUP($E626,'[2]Costeo-JUL26'!$B$9:$CQ$307,AX$1,0),0)*$G626</f>
        <v>39566.891491217997</v>
      </c>
      <c r="AY626" s="35">
        <f>IF($B626="P",VLOOKUP($E626,'[2]Costeo-JUL26'!$B$9:$CQ$307,AY$1,0),0)</f>
        <v>0.03</v>
      </c>
      <c r="AZ626" s="36">
        <f t="shared" si="297"/>
        <v>1187.0067447365398</v>
      </c>
      <c r="BA626" s="36">
        <f t="shared" si="298"/>
        <v>40753.898235954533</v>
      </c>
      <c r="BB626" s="34">
        <f>IF($B626="P",VLOOKUP($E626,'[2]Costeo-JUL26'!$B$9:$CQ$307,BB$1,0),0)</f>
        <v>902311</v>
      </c>
      <c r="BC626" s="16">
        <f>IF($B626="P",VLOOKUP($E626,'[2]Costeo-JUL26'!$B$9:$CQ$307,BC$1,0),0)*$G626</f>
        <v>0.84364437500000011</v>
      </c>
      <c r="BD626" s="36">
        <f>IF($B626="P",VLOOKUP($E626,'[2]Costeo-JUL26'!$B$9:$CQ$307,BD$1,0),0)*$G626</f>
        <v>3308.4737449968757</v>
      </c>
      <c r="BE626" s="35">
        <f>IF($B626="P",VLOOKUP($E626,'[2]Costeo-JUL26'!$B$9:$CQ$307,BE$1,0),0)</f>
        <v>0.03</v>
      </c>
      <c r="BF626" s="36">
        <f t="shared" si="299"/>
        <v>99.254212349906268</v>
      </c>
      <c r="BG626" s="36">
        <f t="shared" si="300"/>
        <v>3407.7279573467817</v>
      </c>
      <c r="BH626" s="34">
        <f>IF($B626="P",VLOOKUP($E626,'[2]Costeo-JUL26'!$B$9:$CQ$307,BH$1,0),0)</f>
        <v>933089</v>
      </c>
      <c r="BI626" s="16">
        <f>IF($B626="P",VLOOKUP($E626,'[2]Costeo-JUL26'!$B$9:$CQ$307,BI$1,0),0)*$G626</f>
        <v>7.2312374999999998</v>
      </c>
      <c r="BJ626" s="36">
        <f>IF($B626="P",VLOOKUP($E626,'[2]Costeo-JUL26'!$B$9:$CQ$307,BJ$1,0),0)*$G626</f>
        <v>5384.9040221681189</v>
      </c>
      <c r="BK626" s="35">
        <f>IF(BH626=910319,0,IF($B626="P",VLOOKUP($E626,'[2]Costeo-JUL26'!$B$9:$CQ$307,BK$1,0),0))</f>
        <v>0.02</v>
      </c>
      <c r="BL626" s="36">
        <f t="shared" si="301"/>
        <v>107.69808044336239</v>
      </c>
      <c r="BM626" s="36">
        <f t="shared" si="302"/>
        <v>5492.6021026114813</v>
      </c>
      <c r="BN626" s="34">
        <f>IF($B626="P",VLOOKUP($E626,'[2]Costeo-JUL26'!$B$9:$CQ$307,BN$1,0),0)</f>
        <v>0</v>
      </c>
      <c r="BO626" s="16">
        <f>IF($B626="P",VLOOKUP($E626,'[2]Costeo-JUL26'!$B$9:$CQ$307,BO$1,0),0)*$G626</f>
        <v>0</v>
      </c>
      <c r="BP626" s="36">
        <f>IF($B626="P",VLOOKUP($E626,'[2]Costeo-JUL26'!$B$9:$CQ$307,BP$1,0),0)*$G626</f>
        <v>0</v>
      </c>
      <c r="BQ626" s="35">
        <f>IF($B626="P",VLOOKUP($E626,'[2]Costeo-JUL26'!$B$9:$CQ$307,BQ$1,0),0)</f>
        <v>0</v>
      </c>
      <c r="BR626" s="36">
        <f t="shared" si="303"/>
        <v>0</v>
      </c>
      <c r="BS626" s="36">
        <f t="shared" si="304"/>
        <v>0</v>
      </c>
      <c r="BT626" s="34">
        <f>IF($B626="P",VLOOKUP($E626,'[2]Costeo-JUL26'!$B$9:$CQ$307,BT$1,0),0)</f>
        <v>0</v>
      </c>
      <c r="BU626" s="16">
        <f>IF($B626="P",VLOOKUP($E626,'[2]Costeo-JUL26'!$B$9:$CQ$307,BU$1,0),0)*$G626</f>
        <v>0</v>
      </c>
      <c r="BV626" s="36">
        <f>IF($B626="P",VLOOKUP($E626,'[2]Costeo-JUL26'!$B$9:$CQ$307,BV$1,0),0)*$G626</f>
        <v>0</v>
      </c>
      <c r="BW626" s="35">
        <f>IF($B626="P",VLOOKUP($E626,'[2]Costeo-JUL26'!$B$9:$CQ$307,BW$1,0),0)</f>
        <v>0</v>
      </c>
      <c r="BX626" s="36">
        <f t="shared" si="305"/>
        <v>0</v>
      </c>
      <c r="BY626" s="36">
        <f t="shared" si="306"/>
        <v>0</v>
      </c>
      <c r="BZ626" s="34">
        <f>IF($B626="P",VLOOKUP($E626,'[2]Costeo-JUL26'!$B$9:$CQ$307,BZ$1,0),0)</f>
        <v>936704</v>
      </c>
      <c r="CA626" s="16">
        <f>IF($B626="P",VLOOKUP($E626,'[2]Costeo-JUL26'!$B$9:$CQ$307,CA$1,0),0)*$G626</f>
        <v>15.822752815019941</v>
      </c>
      <c r="CB626" s="36">
        <f>IF($B626="P",VLOOKUP($E626,'[2]Costeo-JUL26'!$B$9:$CQ$307,CB$1,0),0)*$G626</f>
        <v>7553.2059651585796</v>
      </c>
      <c r="CC626" s="35">
        <f>IF($B626="P",VLOOKUP($E626,'[2]Costeo-JUL26'!$B$9:$CQ$307,CC$1,0),0)</f>
        <v>0.5</v>
      </c>
      <c r="CD626" s="36">
        <f t="shared" si="307"/>
        <v>3776.6029825792898</v>
      </c>
      <c r="CE626" s="36">
        <f t="shared" si="308"/>
        <v>11329.808947737869</v>
      </c>
      <c r="CF626" s="37">
        <f t="shared" si="280"/>
        <v>927275.83114195161</v>
      </c>
      <c r="CG626" s="36">
        <f>IF($B626="r",VLOOKUP($E626,'[2]Costeo-JUL26'!$B$9:$CQ$307,CG$1,0),0)*$G626</f>
        <v>0</v>
      </c>
      <c r="CH626" s="35">
        <f>VLOOKUP($E626,'[2]TEORICOS (05.26)'!$A$8:$T$251,CH$1,0)</f>
        <v>0</v>
      </c>
      <c r="CI626" s="36">
        <f t="shared" si="309"/>
        <v>0</v>
      </c>
      <c r="CJ626" s="37">
        <f t="shared" si="310"/>
        <v>0</v>
      </c>
      <c r="CM626" s="16">
        <f>SUMIFS('[1]Ajuste Inventario'!$I:$I,'[1]Ajuste Inventario'!$B:$B,E626,'[1]Ajuste Inventario'!$S:$S,D626)*-1</f>
        <v>5.17</v>
      </c>
      <c r="CN626" s="36">
        <f t="shared" si="281"/>
        <v>24860.973209999789</v>
      </c>
      <c r="CP626" t="str">
        <f t="shared" si="282"/>
        <v>2428Org.Vtas M.del Plata</v>
      </c>
      <c r="CQ626" s="10">
        <f t="shared" si="283"/>
        <v>4808.6988800773288</v>
      </c>
    </row>
    <row r="627" spans="1:95" x14ac:dyDescent="0.25">
      <c r="A627" s="30">
        <v>46204</v>
      </c>
      <c r="B627" s="31" t="str">
        <f>VLOOKUP($E627,'[2]TEORICOS (05.26)'!$A$8:$T$251,B$1,0)</f>
        <v>P</v>
      </c>
      <c r="C627" s="32" t="str">
        <f>VLOOKUP($E627,'[2]TEORICOS (05.26)'!$A$8:$T$251,C$1,0)</f>
        <v>Aquarius</v>
      </c>
      <c r="D627" t="s">
        <v>227</v>
      </c>
      <c r="E627">
        <v>2443</v>
      </c>
      <c r="F627" t="s">
        <v>136</v>
      </c>
      <c r="G627" s="16">
        <v>907</v>
      </c>
      <c r="H627" s="16">
        <v>638.527999999999</v>
      </c>
      <c r="I627" s="33">
        <v>8912692.0600000694</v>
      </c>
      <c r="J627" s="33">
        <v>8450479.8600000497</v>
      </c>
      <c r="K627" s="34">
        <f>IF($B627="P",VLOOKUP($E627,'[2]Costeo-JUL26'!$B$9:$CQ$307,K$1,0),0)</f>
        <v>919322</v>
      </c>
      <c r="L627" s="35">
        <f>VLOOKUP($E627,'[2]TEORICOS (05.26)'!$A$8:$T$251,L$1,0)</f>
        <v>0.17</v>
      </c>
      <c r="M627" s="36">
        <f t="shared" si="284"/>
        <v>1436581.5762000086</v>
      </c>
      <c r="N627" s="35">
        <f>IF($B627="P",VLOOKUP($E627,'[2]Costeo-JUL26'!$B$9:$CQ$307,N$1,0),0)</f>
        <v>8.0000000000000002E-3</v>
      </c>
      <c r="O627" s="36">
        <f t="shared" si="285"/>
        <v>11492.652609600069</v>
      </c>
      <c r="P627" s="36">
        <f>IF($B627="P",VLOOKUP($E627,'[2]Costeo-JUL26'!$B$9:$CQ$307,P$1,0),0)*H627</f>
        <v>0</v>
      </c>
      <c r="Q627" s="36">
        <f t="shared" si="286"/>
        <v>1448074.2288096086</v>
      </c>
      <c r="R627" s="34">
        <f>IF($B627="P",VLOOKUP($E627,'[2]Costeo-JUL26'!$B$9:$CQ$307,R$1,0),0)</f>
        <v>902332</v>
      </c>
      <c r="S627" s="16">
        <f>IF($B627="P",VLOOKUP($E627,'[2]Costeo-JUL26'!$B$9:$CQ$307,S$1,0),0)*$G627</f>
        <v>326.57079199999998</v>
      </c>
      <c r="T627" s="36">
        <f>IF($B627="P",VLOOKUP($E627,'[2]Costeo-JUL26'!$B$9:$CQ$307,T$1,0),0)*$G627</f>
        <v>227800.72781280251</v>
      </c>
      <c r="U627" s="35">
        <f>IF($B627="P",VLOOKUP($E627,'[2]Costeo-JUL26'!$B$9:$CQ$307,U$1,0),0)</f>
        <v>1.4999999999999999E-2</v>
      </c>
      <c r="V627" s="36">
        <f t="shared" si="287"/>
        <v>3417.0109171920376</v>
      </c>
      <c r="W627" s="36">
        <f t="shared" si="288"/>
        <v>231217.73872999454</v>
      </c>
      <c r="X627" s="34">
        <f>IF($B627="P",VLOOKUP($E627,'[2]Costeo-JUL26'!$B$9:$CQ$307,X$1,0),0)</f>
        <v>0</v>
      </c>
      <c r="Y627" s="16">
        <f>IF($B627="P",VLOOKUP($E627,'[2]Costeo-JUL26'!$B$9:$CQ$307,Y$1,0),0)*$G627</f>
        <v>0</v>
      </c>
      <c r="Z627" s="36">
        <f>IF($B627="P",VLOOKUP($E627,'[2]Costeo-JUL26'!$B$9:$CQ$307,Z$1,0),0)*$G627</f>
        <v>0</v>
      </c>
      <c r="AA627" s="35">
        <f>IF($B627="P",VLOOKUP($E627,'[2]Costeo-JUL26'!$B$9:$CQ$307,AA$1,0),0)</f>
        <v>0</v>
      </c>
      <c r="AB627" s="36">
        <f t="shared" si="289"/>
        <v>0</v>
      </c>
      <c r="AC627" s="36">
        <f t="shared" si="290"/>
        <v>0</v>
      </c>
      <c r="AD627" s="34">
        <f>IF($B627="P",VLOOKUP($E627,'[2]Costeo-JUL26'!$B$9:$CQ$307,AD$1,0),0)</f>
        <v>902257</v>
      </c>
      <c r="AE627" s="16">
        <f>IF($B627="P",VLOOKUP($E627,'[2]Costeo-JUL26'!$B$9:$CQ$307,AE$1,0),0)*$G627</f>
        <v>7256</v>
      </c>
      <c r="AF627" s="36">
        <f>IF($B627="P",VLOOKUP($E627,'[2]Costeo-JUL26'!$B$9:$CQ$307,AF$1,0),0)*$G627</f>
        <v>111359.28320000001</v>
      </c>
      <c r="AG627" s="35">
        <f>IF($B627="P",VLOOKUP($E627,'[2]Costeo-JUL26'!$B$9:$CQ$307,AG$1,0),0)</f>
        <v>6.0000000000000001E-3</v>
      </c>
      <c r="AH627" s="36">
        <f t="shared" si="291"/>
        <v>668.15569920000007</v>
      </c>
      <c r="AI627" s="36">
        <f t="shared" si="292"/>
        <v>112027.4388992</v>
      </c>
      <c r="AJ627" s="34">
        <f>IF($B627="P",VLOOKUP($E627,'[2]Costeo-JUL26'!$B$9:$CQ$307,AJ$1,0),0)</f>
        <v>919215</v>
      </c>
      <c r="AK627" s="16">
        <f>IF($B627="P",VLOOKUP($E627,'[2]Costeo-JUL26'!$B$9:$CQ$307,AK$1,0),0)*$G627</f>
        <v>7256</v>
      </c>
      <c r="AL627" s="36">
        <f>IF($B627="P",VLOOKUP($E627,'[2]Costeo-JUL26'!$B$9:$CQ$307,AL$1,0),0)*$G627</f>
        <v>51027.82</v>
      </c>
      <c r="AM627" s="35">
        <f>IF($B627="P",VLOOKUP($E627,'[2]Costeo-JUL26'!$B$9:$CQ$307,AM$1,0),0)</f>
        <v>1.7999999999999999E-2</v>
      </c>
      <c r="AN627" s="36">
        <f t="shared" si="293"/>
        <v>918.5007599999999</v>
      </c>
      <c r="AO627" s="36">
        <f t="shared" si="294"/>
        <v>51946.320760000002</v>
      </c>
      <c r="AP627" s="34">
        <f>IF($B627="P",VLOOKUP($E627,'[2]Costeo-JUL26'!$B$9:$CQ$307,AP$1,0),0)</f>
        <v>901569</v>
      </c>
      <c r="AQ627" s="16">
        <f>IF($B627="P",VLOOKUP($E627,'[2]Costeo-JUL26'!$B$9:$CQ$307,AQ$1,0),0)*$G627</f>
        <v>7256</v>
      </c>
      <c r="AR627" s="36">
        <f>IF($B627="P",VLOOKUP($E627,'[2]Costeo-JUL26'!$B$9:$CQ$307,AR$1,0),0)*$G627</f>
        <v>471894.10515317786</v>
      </c>
      <c r="AS627" s="35">
        <f>IF($B627="P",VLOOKUP($E627,'[2]Costeo-JUL26'!$B$9:$CQ$307,AS$1,0),0)</f>
        <v>0.02</v>
      </c>
      <c r="AT627" s="36">
        <f t="shared" si="295"/>
        <v>9437.8821030635572</v>
      </c>
      <c r="AU627" s="36">
        <f t="shared" si="296"/>
        <v>481331.98725624144</v>
      </c>
      <c r="AV627" s="34">
        <f>IF($B627="P",VLOOKUP($E627,'[2]Costeo-JUL26'!$B$9:$CQ$307,AV$1,0),0)</f>
        <v>932436</v>
      </c>
      <c r="AW627" s="16">
        <f>IF($B627="P",VLOOKUP($E627,'[2]Costeo-JUL26'!$B$9:$CQ$307,AW$1,0),0)*$G627</f>
        <v>14.0585</v>
      </c>
      <c r="AX627" s="36">
        <f>IF($B627="P",VLOOKUP($E627,'[2]Costeo-JUL26'!$B$9:$CQ$307,AX$1,0),0)*$G627</f>
        <v>67087.724339999986</v>
      </c>
      <c r="AY627" s="35">
        <f>IF($B627="P",VLOOKUP($E627,'[2]Costeo-JUL26'!$B$9:$CQ$307,AY$1,0),0)</f>
        <v>0.03</v>
      </c>
      <c r="AZ627" s="36">
        <f t="shared" si="297"/>
        <v>2012.6317301999995</v>
      </c>
      <c r="BA627" s="36">
        <f t="shared" si="298"/>
        <v>69100.356070199981</v>
      </c>
      <c r="BB627" s="34">
        <f>IF($B627="P",VLOOKUP($E627,'[2]Costeo-JUL26'!$B$9:$CQ$307,BB$1,0),0)</f>
        <v>902311</v>
      </c>
      <c r="BC627" s="16">
        <f>IF($B627="P",VLOOKUP($E627,'[2]Costeo-JUL26'!$B$9:$CQ$307,BC$1,0),0)*$G627</f>
        <v>1.8895833333333334</v>
      </c>
      <c r="BD627" s="36">
        <f>IF($B627="P",VLOOKUP($E627,'[2]Costeo-JUL26'!$B$9:$CQ$307,BD$1,0),0)*$G627</f>
        <v>7410.2750312500011</v>
      </c>
      <c r="BE627" s="35">
        <f>IF($B627="P",VLOOKUP($E627,'[2]Costeo-JUL26'!$B$9:$CQ$307,BE$1,0),0)</f>
        <v>0.03</v>
      </c>
      <c r="BF627" s="36">
        <f t="shared" si="299"/>
        <v>222.30825093750002</v>
      </c>
      <c r="BG627" s="36">
        <f t="shared" si="300"/>
        <v>7632.583282187501</v>
      </c>
      <c r="BH627" s="34">
        <f>IF($B627="P",VLOOKUP($E627,'[2]Costeo-JUL26'!$B$9:$CQ$307,BH$1,0),0)</f>
        <v>933089</v>
      </c>
      <c r="BI627" s="16">
        <f>IF($B627="P",VLOOKUP($E627,'[2]Costeo-JUL26'!$B$9:$CQ$307,BI$1,0),0)*$G627</f>
        <v>20.99537037037037</v>
      </c>
      <c r="BJ627" s="36">
        <f>IF($B627="P",VLOOKUP($E627,'[2]Costeo-JUL26'!$B$9:$CQ$307,BJ$1,0),0)*$G627</f>
        <v>15634.675856562137</v>
      </c>
      <c r="BK627" s="35">
        <f>IF(BH627=910319,0,IF($B627="P",VLOOKUP($E627,'[2]Costeo-JUL26'!$B$9:$CQ$307,BK$1,0),0))</f>
        <v>0.02</v>
      </c>
      <c r="BL627" s="36">
        <f t="shared" si="301"/>
        <v>312.69351713124274</v>
      </c>
      <c r="BM627" s="36">
        <f t="shared" si="302"/>
        <v>15947.36937369338</v>
      </c>
      <c r="BN627" s="34">
        <f>IF($B627="P",VLOOKUP($E627,'[2]Costeo-JUL26'!$B$9:$CQ$307,BN$1,0),0)</f>
        <v>0</v>
      </c>
      <c r="BO627" s="16">
        <f>IF($B627="P",VLOOKUP($E627,'[2]Costeo-JUL26'!$B$9:$CQ$307,BO$1,0),0)*$G627</f>
        <v>0</v>
      </c>
      <c r="BP627" s="36">
        <f>IF($B627="P",VLOOKUP($E627,'[2]Costeo-JUL26'!$B$9:$CQ$307,BP$1,0),0)*$G627</f>
        <v>0</v>
      </c>
      <c r="BQ627" s="35">
        <f>IF($B627="P",VLOOKUP($E627,'[2]Costeo-JUL26'!$B$9:$CQ$307,BQ$1,0),0)</f>
        <v>0</v>
      </c>
      <c r="BR627" s="36">
        <f t="shared" si="303"/>
        <v>0</v>
      </c>
      <c r="BS627" s="36">
        <f t="shared" si="304"/>
        <v>0</v>
      </c>
      <c r="BT627" s="34">
        <f>IF($B627="P",VLOOKUP($E627,'[2]Costeo-JUL26'!$B$9:$CQ$307,BT$1,0),0)</f>
        <v>0</v>
      </c>
      <c r="BU627" s="16">
        <f>IF($B627="P",VLOOKUP($E627,'[2]Costeo-JUL26'!$B$9:$CQ$307,BU$1,0),0)*$G627</f>
        <v>0</v>
      </c>
      <c r="BV627" s="36">
        <f>IF($B627="P",VLOOKUP($E627,'[2]Costeo-JUL26'!$B$9:$CQ$307,BV$1,0),0)*$G627</f>
        <v>0</v>
      </c>
      <c r="BW627" s="35">
        <f>IF($B627="P",VLOOKUP($E627,'[2]Costeo-JUL26'!$B$9:$CQ$307,BW$1,0),0)</f>
        <v>0</v>
      </c>
      <c r="BX627" s="36">
        <f t="shared" si="305"/>
        <v>0</v>
      </c>
      <c r="BY627" s="36">
        <f t="shared" si="306"/>
        <v>0</v>
      </c>
      <c r="BZ627" s="34">
        <f>IF($B627="P",VLOOKUP($E627,'[2]Costeo-JUL26'!$B$9:$CQ$307,BZ$1,0),0)</f>
        <v>936704</v>
      </c>
      <c r="CA627" s="16">
        <f>IF($B627="P",VLOOKUP($E627,'[2]Costeo-JUL26'!$B$9:$CQ$307,CA$1,0),0)*$G627</f>
        <v>22.051299891958845</v>
      </c>
      <c r="CB627" s="36">
        <f>IF($B627="P",VLOOKUP($E627,'[2]Costeo-JUL26'!$B$9:$CQ$307,CB$1,0),0)*$G627</f>
        <v>10526.487510146597</v>
      </c>
      <c r="CC627" s="35">
        <f>IF($B627="P",VLOOKUP($E627,'[2]Costeo-JUL26'!$B$9:$CQ$307,CC$1,0),0)</f>
        <v>0.5</v>
      </c>
      <c r="CD627" s="36">
        <f t="shared" si="307"/>
        <v>5263.2437550732984</v>
      </c>
      <c r="CE627" s="36">
        <f t="shared" si="308"/>
        <v>15789.731265219896</v>
      </c>
      <c r="CF627" s="37">
        <f t="shared" si="280"/>
        <v>2433067.7544463454</v>
      </c>
      <c r="CG627" s="36">
        <f>IF($B627="r",VLOOKUP($E627,'[2]Costeo-JUL26'!$B$9:$CQ$307,CG$1,0),0)*$G627</f>
        <v>0</v>
      </c>
      <c r="CH627" s="35">
        <f>VLOOKUP($E627,'[2]TEORICOS (05.26)'!$A$8:$T$251,CH$1,0)</f>
        <v>0</v>
      </c>
      <c r="CI627" s="36">
        <f t="shared" si="309"/>
        <v>0</v>
      </c>
      <c r="CJ627" s="37">
        <f t="shared" si="310"/>
        <v>0</v>
      </c>
      <c r="CM627" s="16">
        <f>SUMIFS('[1]Ajuste Inventario'!$I:$I,'[1]Ajuste Inventario'!$B:$B,E627,'[1]Ajuste Inventario'!$S:$S,D627)*-1</f>
        <v>8.75</v>
      </c>
      <c r="CN627" s="36">
        <f t="shared" si="281"/>
        <v>23472.263342233211</v>
      </c>
      <c r="CP627" t="str">
        <f t="shared" si="282"/>
        <v>2443Org.Vtas M.del Plata</v>
      </c>
      <c r="CQ627" s="10">
        <f t="shared" si="283"/>
        <v>2682.5443819695097</v>
      </c>
    </row>
    <row r="628" spans="1:95" x14ac:dyDescent="0.25">
      <c r="A628" s="30">
        <v>46204</v>
      </c>
      <c r="B628" s="31" t="str">
        <f>VLOOKUP($E628,'[2]TEORICOS (05.26)'!$A$8:$T$251,B$1,0)</f>
        <v>P</v>
      </c>
      <c r="C628" s="32" t="str">
        <f>VLOOKUP($E628,'[2]TEORICOS (05.26)'!$A$8:$T$251,C$1,0)</f>
        <v>Aquarius</v>
      </c>
      <c r="D628" t="s">
        <v>227</v>
      </c>
      <c r="E628">
        <v>2446</v>
      </c>
      <c r="F628" t="s">
        <v>137</v>
      </c>
      <c r="G628" s="16">
        <v>1608.6669999999999</v>
      </c>
      <c r="H628" s="16">
        <v>2549.7371950000352</v>
      </c>
      <c r="I628" s="33">
        <v>17026986.189999811</v>
      </c>
      <c r="J628" s="33">
        <v>16821777.029999848</v>
      </c>
      <c r="K628" s="34">
        <f>IF($B628="P",VLOOKUP($E628,'[2]Costeo-JUL26'!$B$9:$CQ$307,K$1,0),0)</f>
        <v>919322</v>
      </c>
      <c r="L628" s="35">
        <f>VLOOKUP($E628,'[2]TEORICOS (05.26)'!$A$8:$T$251,L$1,0)</f>
        <v>0.17</v>
      </c>
      <c r="M628" s="36">
        <f t="shared" si="284"/>
        <v>2859702.0950999744</v>
      </c>
      <c r="N628" s="35">
        <f>IF($B628="P",VLOOKUP($E628,'[2]Costeo-JUL26'!$B$9:$CQ$307,N$1,0),0)</f>
        <v>8.0000000000000002E-3</v>
      </c>
      <c r="O628" s="36">
        <f t="shared" si="285"/>
        <v>22877.616760799796</v>
      </c>
      <c r="P628" s="36">
        <f>IF($B628="P",VLOOKUP($E628,'[2]Costeo-JUL26'!$B$9:$CQ$307,P$1,0),0)*H628</f>
        <v>0</v>
      </c>
      <c r="Q628" s="36">
        <f t="shared" si="286"/>
        <v>2882579.7118607741</v>
      </c>
      <c r="R628" s="34">
        <f>IF($B628="P",VLOOKUP($E628,'[2]Costeo-JUL26'!$B$9:$CQ$307,R$1,0),0)</f>
        <v>902332</v>
      </c>
      <c r="S628" s="16">
        <f>IF($B628="P",VLOOKUP($E628,'[2]Costeo-JUL26'!$B$9:$CQ$307,S$1,0),0)*$G628</f>
        <v>1303.2229620420001</v>
      </c>
      <c r="T628" s="36">
        <f>IF($B628="P",VLOOKUP($E628,'[2]Costeo-JUL26'!$B$9:$CQ$307,T$1,0),0)*$G628</f>
        <v>909068.25266701705</v>
      </c>
      <c r="U628" s="35">
        <f>IF($B628="P",VLOOKUP($E628,'[2]Costeo-JUL26'!$B$9:$CQ$307,U$1,0),0)</f>
        <v>1.4999999999999999E-2</v>
      </c>
      <c r="V628" s="36">
        <f t="shared" si="287"/>
        <v>13636.023790005254</v>
      </c>
      <c r="W628" s="36">
        <f t="shared" si="288"/>
        <v>922704.27645702229</v>
      </c>
      <c r="X628" s="34">
        <f>IF($B628="P",VLOOKUP($E628,'[2]Costeo-JUL26'!$B$9:$CQ$307,X$1,0),0)</f>
        <v>0</v>
      </c>
      <c r="Y628" s="16">
        <f>IF($B628="P",VLOOKUP($E628,'[2]Costeo-JUL26'!$B$9:$CQ$307,Y$1,0),0)*$G628</f>
        <v>0</v>
      </c>
      <c r="Z628" s="36">
        <f>IF($B628="P",VLOOKUP($E628,'[2]Costeo-JUL26'!$B$9:$CQ$307,Z$1,0),0)*$G628</f>
        <v>0</v>
      </c>
      <c r="AA628" s="35">
        <f>IF($B628="P",VLOOKUP($E628,'[2]Costeo-JUL26'!$B$9:$CQ$307,AA$1,0),0)</f>
        <v>0</v>
      </c>
      <c r="AB628" s="36">
        <f t="shared" si="289"/>
        <v>0</v>
      </c>
      <c r="AC628" s="36">
        <f t="shared" si="290"/>
        <v>0</v>
      </c>
      <c r="AD628" s="34">
        <f>IF($B628="P",VLOOKUP($E628,'[2]Costeo-JUL26'!$B$9:$CQ$307,AD$1,0),0)</f>
        <v>902257</v>
      </c>
      <c r="AE628" s="16">
        <f>IF($B628="P",VLOOKUP($E628,'[2]Costeo-JUL26'!$B$9:$CQ$307,AE$1,0),0)*$G628</f>
        <v>9652.0020000000004</v>
      </c>
      <c r="AF628" s="36">
        <f>IF($B628="P",VLOOKUP($E628,'[2]Costeo-JUL26'!$B$9:$CQ$307,AF$1,0),0)*$G628</f>
        <v>148131.20509440001</v>
      </c>
      <c r="AG628" s="35">
        <f>IF($B628="P",VLOOKUP($E628,'[2]Costeo-JUL26'!$B$9:$CQ$307,AG$1,0),0)</f>
        <v>6.0000000000000001E-3</v>
      </c>
      <c r="AH628" s="36">
        <f t="shared" si="291"/>
        <v>888.78723056640001</v>
      </c>
      <c r="AI628" s="36">
        <f t="shared" si="292"/>
        <v>149019.99232496641</v>
      </c>
      <c r="AJ628" s="34">
        <f>IF($B628="P",VLOOKUP($E628,'[2]Costeo-JUL26'!$B$9:$CQ$307,AJ$1,0),0)</f>
        <v>919216</v>
      </c>
      <c r="AK628" s="16">
        <f>IF($B628="P",VLOOKUP($E628,'[2]Costeo-JUL26'!$B$9:$CQ$307,AK$1,0),0)*$G628</f>
        <v>9652.0020000000004</v>
      </c>
      <c r="AL628" s="36">
        <f>IF($B628="P",VLOOKUP($E628,'[2]Costeo-JUL26'!$B$9:$CQ$307,AL$1,0),0)*$G628</f>
        <v>96553.802006999991</v>
      </c>
      <c r="AM628" s="35">
        <f>IF($B628="P",VLOOKUP($E628,'[2]Costeo-JUL26'!$B$9:$CQ$307,AM$1,0),0)</f>
        <v>1.7999999999999999E-2</v>
      </c>
      <c r="AN628" s="36">
        <f t="shared" si="293"/>
        <v>1737.9684361259997</v>
      </c>
      <c r="AO628" s="36">
        <f t="shared" si="294"/>
        <v>98291.770443125992</v>
      </c>
      <c r="AP628" s="34">
        <f>IF($B628="P",VLOOKUP($E628,'[2]Costeo-JUL26'!$B$9:$CQ$307,AP$1,0),0)</f>
        <v>933429</v>
      </c>
      <c r="AQ628" s="16">
        <f>IF($B628="P",VLOOKUP($E628,'[2]Costeo-JUL26'!$B$9:$CQ$307,AQ$1,0),0)*$G628</f>
        <v>9652.0020000000004</v>
      </c>
      <c r="AR628" s="36">
        <f>IF($B628="P",VLOOKUP($E628,'[2]Costeo-JUL26'!$B$9:$CQ$307,AR$1,0),0)*$G628</f>
        <v>948229.85704356025</v>
      </c>
      <c r="AS628" s="35">
        <f>IF($B628="P",VLOOKUP($E628,'[2]Costeo-JUL26'!$B$9:$CQ$307,AS$1,0),0)</f>
        <v>0.02</v>
      </c>
      <c r="AT628" s="36">
        <f t="shared" si="295"/>
        <v>18964.597140871207</v>
      </c>
      <c r="AU628" s="36">
        <f t="shared" si="296"/>
        <v>967194.45418443147</v>
      </c>
      <c r="AV628" s="34">
        <f>IF($B628="P",VLOOKUP($E628,'[2]Costeo-JUL26'!$B$9:$CQ$307,AV$1,0),0)</f>
        <v>932438</v>
      </c>
      <c r="AW628" s="16">
        <f>IF($B628="P",VLOOKUP($E628,'[2]Costeo-JUL26'!$B$9:$CQ$307,AW$1,0),0)*$G628</f>
        <v>46.973076399999997</v>
      </c>
      <c r="AX628" s="36">
        <f>IF($B628="P",VLOOKUP($E628,'[2]Costeo-JUL26'!$B$9:$CQ$307,AX$1,0),0)*$G628</f>
        <v>224157.399503856</v>
      </c>
      <c r="AY628" s="35">
        <f>IF($B628="P",VLOOKUP($E628,'[2]Costeo-JUL26'!$B$9:$CQ$307,AY$1,0),0)</f>
        <v>0.03</v>
      </c>
      <c r="AZ628" s="36">
        <f t="shared" si="297"/>
        <v>6724.7219851156797</v>
      </c>
      <c r="BA628" s="36">
        <f t="shared" si="298"/>
        <v>230882.12148897166</v>
      </c>
      <c r="BB628" s="34">
        <f>IF($B628="P",VLOOKUP($E628,'[2]Costeo-JUL26'!$B$9:$CQ$307,BB$1,0),0)</f>
        <v>902311</v>
      </c>
      <c r="BC628" s="16">
        <f>IF($B628="P",VLOOKUP($E628,'[2]Costeo-JUL26'!$B$9:$CQ$307,BC$1,0),0)*$G628</f>
        <v>6.4633941964285722</v>
      </c>
      <c r="BD628" s="36">
        <f>IF($B628="P",VLOOKUP($E628,'[2]Costeo-JUL26'!$B$9:$CQ$307,BD$1,0),0)*$G628</f>
        <v>25347.137533453129</v>
      </c>
      <c r="BE628" s="35">
        <f>IF($B628="P",VLOOKUP($E628,'[2]Costeo-JUL26'!$B$9:$CQ$307,BE$1,0),0)</f>
        <v>0.03</v>
      </c>
      <c r="BF628" s="36">
        <f t="shared" si="299"/>
        <v>760.41412600359388</v>
      </c>
      <c r="BG628" s="36">
        <f t="shared" si="300"/>
        <v>26107.551659456723</v>
      </c>
      <c r="BH628" s="34">
        <f>IF($B628="P",VLOOKUP($E628,'[2]Costeo-JUL26'!$B$9:$CQ$307,BH$1,0),0)</f>
        <v>933089</v>
      </c>
      <c r="BI628" s="16">
        <f>IF($B628="P",VLOOKUP($E628,'[2]Costeo-JUL26'!$B$9:$CQ$307,BI$1,0),0)*$G628</f>
        <v>43.089294642857141</v>
      </c>
      <c r="BJ628" s="36">
        <f>IF($B628="P",VLOOKUP($E628,'[2]Costeo-JUL26'!$B$9:$CQ$307,BJ$1,0),0)*$G628</f>
        <v>32087.414641644475</v>
      </c>
      <c r="BK628" s="35">
        <f>IF(BH628=910319,0,IF($B628="P",VLOOKUP($E628,'[2]Costeo-JUL26'!$B$9:$CQ$307,BK$1,0),0))</f>
        <v>0.02</v>
      </c>
      <c r="BL628" s="36">
        <f t="shared" si="301"/>
        <v>641.74829283288955</v>
      </c>
      <c r="BM628" s="36">
        <f t="shared" si="302"/>
        <v>32729.162934477365</v>
      </c>
      <c r="BN628" s="34">
        <f>IF($B628="P",VLOOKUP($E628,'[2]Costeo-JUL26'!$B$9:$CQ$307,BN$1,0),0)</f>
        <v>0</v>
      </c>
      <c r="BO628" s="16">
        <f>IF($B628="P",VLOOKUP($E628,'[2]Costeo-JUL26'!$B$9:$CQ$307,BO$1,0),0)*$G628</f>
        <v>0</v>
      </c>
      <c r="BP628" s="36">
        <f>IF($B628="P",VLOOKUP($E628,'[2]Costeo-JUL26'!$B$9:$CQ$307,BP$1,0),0)*$G628</f>
        <v>0</v>
      </c>
      <c r="BQ628" s="35">
        <f>IF($B628="P",VLOOKUP($E628,'[2]Costeo-JUL26'!$B$9:$CQ$307,BQ$1,0),0)</f>
        <v>0</v>
      </c>
      <c r="BR628" s="36">
        <f t="shared" si="303"/>
        <v>0</v>
      </c>
      <c r="BS628" s="36">
        <f t="shared" si="304"/>
        <v>0</v>
      </c>
      <c r="BT628" s="34">
        <f>IF($B628="P",VLOOKUP($E628,'[2]Costeo-JUL26'!$B$9:$CQ$307,BT$1,0),0)</f>
        <v>0</v>
      </c>
      <c r="BU628" s="16">
        <f>IF($B628="P",VLOOKUP($E628,'[2]Costeo-JUL26'!$B$9:$CQ$307,BU$1,0),0)*$G628</f>
        <v>0</v>
      </c>
      <c r="BV628" s="36">
        <f>IF($B628="P",VLOOKUP($E628,'[2]Costeo-JUL26'!$B$9:$CQ$307,BV$1,0),0)*$G628</f>
        <v>0</v>
      </c>
      <c r="BW628" s="35">
        <f>IF($B628="P",VLOOKUP($E628,'[2]Costeo-JUL26'!$B$9:$CQ$307,BW$1,0),0)</f>
        <v>0</v>
      </c>
      <c r="BX628" s="36">
        <f t="shared" si="305"/>
        <v>0</v>
      </c>
      <c r="BY628" s="36">
        <f t="shared" si="306"/>
        <v>0</v>
      </c>
      <c r="BZ628" s="34">
        <f>IF($B628="P",VLOOKUP($E628,'[2]Costeo-JUL26'!$B$9:$CQ$307,BZ$1,0),0)</f>
        <v>936704</v>
      </c>
      <c r="CA628" s="16">
        <f>IF($B628="P",VLOOKUP($E628,'[2]Costeo-JUL26'!$B$9:$CQ$307,CA$1,0),0)*$G628</f>
        <v>87.998562841697876</v>
      </c>
      <c r="CB628" s="36">
        <f>IF($B628="P",VLOOKUP($E628,'[2]Costeo-JUL26'!$B$9:$CQ$307,CB$1,0),0)*$G628</f>
        <v>42007.309192768735</v>
      </c>
      <c r="CC628" s="35">
        <f>IF($B628="P",VLOOKUP($E628,'[2]Costeo-JUL26'!$B$9:$CQ$307,CC$1,0),0)</f>
        <v>0.5</v>
      </c>
      <c r="CD628" s="36">
        <f t="shared" si="307"/>
        <v>21003.654596384367</v>
      </c>
      <c r="CE628" s="36">
        <f t="shared" si="308"/>
        <v>63010.963789153102</v>
      </c>
      <c r="CF628" s="37">
        <f t="shared" si="280"/>
        <v>5372520.0051423786</v>
      </c>
      <c r="CG628" s="36">
        <f>IF($B628="r",VLOOKUP($E628,'[2]Costeo-JUL26'!$B$9:$CQ$307,CG$1,0),0)*$G628</f>
        <v>0</v>
      </c>
      <c r="CH628" s="35">
        <f>VLOOKUP($E628,'[2]TEORICOS (05.26)'!$A$8:$T$251,CH$1,0)</f>
        <v>0</v>
      </c>
      <c r="CI628" s="36">
        <f t="shared" si="309"/>
        <v>0</v>
      </c>
      <c r="CJ628" s="37">
        <f t="shared" si="310"/>
        <v>0</v>
      </c>
      <c r="CM628" s="16">
        <f>SUMIFS('[1]Ajuste Inventario'!$I:$I,'[1]Ajuste Inventario'!$B:$B,E628,'[1]Ajuste Inventario'!$S:$S,D628)*-1</f>
        <v>20.836000000000006</v>
      </c>
      <c r="CN628" s="36">
        <f t="shared" si="281"/>
        <v>69586.699315114092</v>
      </c>
      <c r="CP628" t="str">
        <f t="shared" si="282"/>
        <v>2446Org.Vtas M.del Plata</v>
      </c>
      <c r="CQ628" s="10">
        <f t="shared" si="283"/>
        <v>3339.7340811630866</v>
      </c>
    </row>
    <row r="629" spans="1:95" x14ac:dyDescent="0.25">
      <c r="A629" s="30">
        <v>46204</v>
      </c>
      <c r="B629" s="31" t="str">
        <f>VLOOKUP($E629,'[2]TEORICOS (05.26)'!$A$8:$T$251,B$1,0)</f>
        <v>P</v>
      </c>
      <c r="C629" s="32" t="str">
        <f>VLOOKUP($E629,'[2]TEORICOS (05.26)'!$A$8:$T$251,C$1,0)</f>
        <v>Aquarius</v>
      </c>
      <c r="D629" t="s">
        <v>227</v>
      </c>
      <c r="E629">
        <v>2448</v>
      </c>
      <c r="F629" t="s">
        <v>138</v>
      </c>
      <c r="G629" s="16">
        <v>633</v>
      </c>
      <c r="H629" s="16">
        <v>1505.2740000000026</v>
      </c>
      <c r="I629" s="33">
        <v>8989141.3599999622</v>
      </c>
      <c r="J629" s="33">
        <v>8743262.8199999798</v>
      </c>
      <c r="K629" s="34">
        <f>IF($B629="P",VLOOKUP($E629,'[2]Costeo-JUL26'!$B$9:$CQ$307,K$1,0),0)</f>
        <v>919322</v>
      </c>
      <c r="L629" s="35">
        <f>VLOOKUP($E629,'[2]TEORICOS (05.26)'!$A$8:$T$251,L$1,0)</f>
        <v>0.17</v>
      </c>
      <c r="M629" s="36">
        <f t="shared" si="284"/>
        <v>1486354.6793999968</v>
      </c>
      <c r="N629" s="35">
        <f>IF($B629="P",VLOOKUP($E629,'[2]Costeo-JUL26'!$B$9:$CQ$307,N$1,0),0)</f>
        <v>8.0000000000000002E-3</v>
      </c>
      <c r="O629" s="36">
        <f t="shared" si="285"/>
        <v>11890.837435199974</v>
      </c>
      <c r="P629" s="36">
        <f>IF($B629="P",VLOOKUP($E629,'[2]Costeo-JUL26'!$B$9:$CQ$307,P$1,0),0)*H629</f>
        <v>0</v>
      </c>
      <c r="Q629" s="36">
        <f t="shared" si="286"/>
        <v>1498245.5168351966</v>
      </c>
      <c r="R629" s="34">
        <f>IF($B629="P",VLOOKUP($E629,'[2]Costeo-JUL26'!$B$9:$CQ$307,R$1,0),0)</f>
        <v>902332</v>
      </c>
      <c r="S629" s="16">
        <f>IF($B629="P",VLOOKUP($E629,'[2]Costeo-JUL26'!$B$9:$CQ$307,S$1,0),0)*$G629</f>
        <v>769.21463700000004</v>
      </c>
      <c r="T629" s="36">
        <f>IF($B629="P",VLOOKUP($E629,'[2]Costeo-JUL26'!$B$9:$CQ$307,T$1,0),0)*$G629</f>
        <v>536568.66580052476</v>
      </c>
      <c r="U629" s="35">
        <f>IF($B629="P",VLOOKUP($E629,'[2]Costeo-JUL26'!$B$9:$CQ$307,U$1,0),0)</f>
        <v>1.4999999999999999E-2</v>
      </c>
      <c r="V629" s="36">
        <f t="shared" si="287"/>
        <v>8048.5299870078707</v>
      </c>
      <c r="W629" s="36">
        <f t="shared" si="288"/>
        <v>544617.1957875326</v>
      </c>
      <c r="X629" s="34">
        <f>IF($B629="P",VLOOKUP($E629,'[2]Costeo-JUL26'!$B$9:$CQ$307,X$1,0),0)</f>
        <v>0</v>
      </c>
      <c r="Y629" s="16">
        <f>IF($B629="P",VLOOKUP($E629,'[2]Costeo-JUL26'!$B$9:$CQ$307,Y$1,0),0)*$G629</f>
        <v>0</v>
      </c>
      <c r="Z629" s="36">
        <f>IF($B629="P",VLOOKUP($E629,'[2]Costeo-JUL26'!$B$9:$CQ$307,Z$1,0),0)*$G629</f>
        <v>0</v>
      </c>
      <c r="AA629" s="35">
        <f>IF($B629="P",VLOOKUP($E629,'[2]Costeo-JUL26'!$B$9:$CQ$307,AA$1,0),0)</f>
        <v>0</v>
      </c>
      <c r="AB629" s="36">
        <f t="shared" si="289"/>
        <v>0</v>
      </c>
      <c r="AC629" s="36">
        <f t="shared" si="290"/>
        <v>0</v>
      </c>
      <c r="AD629" s="34">
        <f>IF($B629="P",VLOOKUP($E629,'[2]Costeo-JUL26'!$B$9:$CQ$307,AD$1,0),0)</f>
        <v>902257</v>
      </c>
      <c r="AE629" s="16">
        <f>IF($B629="P",VLOOKUP($E629,'[2]Costeo-JUL26'!$B$9:$CQ$307,AE$1,0),0)*$G629</f>
        <v>3798</v>
      </c>
      <c r="AF629" s="36">
        <f>IF($B629="P",VLOOKUP($E629,'[2]Costeo-JUL26'!$B$9:$CQ$307,AF$1,0),0)*$G629</f>
        <v>58288.6656</v>
      </c>
      <c r="AG629" s="35">
        <f>IF($B629="P",VLOOKUP($E629,'[2]Costeo-JUL26'!$B$9:$CQ$307,AG$1,0),0)</f>
        <v>6.0000000000000001E-3</v>
      </c>
      <c r="AH629" s="36">
        <f t="shared" si="291"/>
        <v>349.73199360000001</v>
      </c>
      <c r="AI629" s="36">
        <f t="shared" si="292"/>
        <v>58638.397593599999</v>
      </c>
      <c r="AJ629" s="34">
        <f>IF($B629="P",VLOOKUP($E629,'[2]Costeo-JUL26'!$B$9:$CQ$307,AJ$1,0),0)</f>
        <v>925508</v>
      </c>
      <c r="AK629" s="16">
        <f>IF($B629="P",VLOOKUP($E629,'[2]Costeo-JUL26'!$B$9:$CQ$307,AK$1,0),0)*$G629</f>
        <v>3798</v>
      </c>
      <c r="AL629" s="36">
        <f>IF($B629="P",VLOOKUP($E629,'[2]Costeo-JUL26'!$B$9:$CQ$307,AL$1,0),0)*$G629</f>
        <v>52635.152699999999</v>
      </c>
      <c r="AM629" s="35">
        <f>IF($B629="P",VLOOKUP($E629,'[2]Costeo-JUL26'!$B$9:$CQ$307,AM$1,0),0)</f>
        <v>1.7999999999999999E-2</v>
      </c>
      <c r="AN629" s="36">
        <f t="shared" si="293"/>
        <v>947.43274859999985</v>
      </c>
      <c r="AO629" s="36">
        <f t="shared" si="294"/>
        <v>53582.585448599995</v>
      </c>
      <c r="AP629" s="34">
        <f>IF($B629="P",VLOOKUP($E629,'[2]Costeo-JUL26'!$B$9:$CQ$307,AP$1,0),0)</f>
        <v>911881</v>
      </c>
      <c r="AQ629" s="16">
        <f>IF($B629="P",VLOOKUP($E629,'[2]Costeo-JUL26'!$B$9:$CQ$307,AQ$1,0),0)*$G629</f>
        <v>3798</v>
      </c>
      <c r="AR629" s="36">
        <f>IF($B629="P",VLOOKUP($E629,'[2]Costeo-JUL26'!$B$9:$CQ$307,AR$1,0),0)*$G629</f>
        <v>515355.17760858394</v>
      </c>
      <c r="AS629" s="35">
        <f>IF($B629="P",VLOOKUP($E629,'[2]Costeo-JUL26'!$B$9:$CQ$307,AS$1,0),0)</f>
        <v>0.02</v>
      </c>
      <c r="AT629" s="36">
        <f t="shared" si="295"/>
        <v>10307.103552171679</v>
      </c>
      <c r="AU629" s="36">
        <f t="shared" si="296"/>
        <v>525662.28116075567</v>
      </c>
      <c r="AV629" s="34">
        <f>IF($B629="P",VLOOKUP($E629,'[2]Costeo-JUL26'!$B$9:$CQ$307,AV$1,0),0)</f>
        <v>901729</v>
      </c>
      <c r="AW629" s="16">
        <f>IF($B629="P",VLOOKUP($E629,'[2]Costeo-JUL26'!$B$9:$CQ$307,AW$1,0),0)*$G629</f>
        <v>26.016299999999998</v>
      </c>
      <c r="AX629" s="36">
        <f>IF($B629="P",VLOOKUP($E629,'[2]Costeo-JUL26'!$B$9:$CQ$307,AX$1,0),0)*$G629</f>
        <v>124150.82425199999</v>
      </c>
      <c r="AY629" s="35">
        <f>IF($B629="P",VLOOKUP($E629,'[2]Costeo-JUL26'!$B$9:$CQ$307,AY$1,0),0)</f>
        <v>0.03</v>
      </c>
      <c r="AZ629" s="36">
        <f t="shared" si="297"/>
        <v>3724.5247275599995</v>
      </c>
      <c r="BA629" s="36">
        <f t="shared" si="298"/>
        <v>127875.34897955999</v>
      </c>
      <c r="BB629" s="34">
        <f>IF($B629="P",VLOOKUP($E629,'[2]Costeo-JUL26'!$B$9:$CQ$307,BB$1,0),0)</f>
        <v>902311</v>
      </c>
      <c r="BC629" s="16">
        <f>IF($B629="P",VLOOKUP($E629,'[2]Costeo-JUL26'!$B$9:$CQ$307,BC$1,0),0)*$G629</f>
        <v>2.7693750000000001</v>
      </c>
      <c r="BD629" s="36">
        <f>IF($B629="P",VLOOKUP($E629,'[2]Costeo-JUL26'!$B$9:$CQ$307,BD$1,0),0)*$G629</f>
        <v>10860.505621875003</v>
      </c>
      <c r="BE629" s="35">
        <f>IF($B629="P",VLOOKUP($E629,'[2]Costeo-JUL26'!$B$9:$CQ$307,BE$1,0),0)</f>
        <v>0.03</v>
      </c>
      <c r="BF629" s="36">
        <f t="shared" si="299"/>
        <v>325.81516865625008</v>
      </c>
      <c r="BG629" s="36">
        <f t="shared" si="300"/>
        <v>11186.320790531254</v>
      </c>
      <c r="BH629" s="34">
        <f>IF($B629="P",VLOOKUP($E629,'[2]Costeo-JUL26'!$B$9:$CQ$307,BH$1,0),0)</f>
        <v>933089</v>
      </c>
      <c r="BI629" s="16">
        <f>IF($B629="P",VLOOKUP($E629,'[2]Costeo-JUL26'!$B$9:$CQ$307,BI$1,0),0)*$G629</f>
        <v>23.737500000000001</v>
      </c>
      <c r="BJ629" s="36">
        <f>IF($B629="P",VLOOKUP($E629,'[2]Costeo-JUL26'!$B$9:$CQ$307,BJ$1,0),0)*$G629</f>
        <v>17676.664502613243</v>
      </c>
      <c r="BK629" s="35">
        <f>IF(BH629=910319,0,IF($B629="P",VLOOKUP($E629,'[2]Costeo-JUL26'!$B$9:$CQ$307,BK$1,0),0))</f>
        <v>0.02</v>
      </c>
      <c r="BL629" s="36">
        <f t="shared" si="301"/>
        <v>353.53329005226487</v>
      </c>
      <c r="BM629" s="36">
        <f t="shared" si="302"/>
        <v>18030.197792665509</v>
      </c>
      <c r="BN629" s="34">
        <f>IF($B629="P",VLOOKUP($E629,'[2]Costeo-JUL26'!$B$9:$CQ$307,BN$1,0),0)</f>
        <v>0</v>
      </c>
      <c r="BO629" s="16">
        <f>IF($B629="P",VLOOKUP($E629,'[2]Costeo-JUL26'!$B$9:$CQ$307,BO$1,0),0)*$G629</f>
        <v>0</v>
      </c>
      <c r="BP629" s="36">
        <f>IF($B629="P",VLOOKUP($E629,'[2]Costeo-JUL26'!$B$9:$CQ$307,BP$1,0),0)*$G629</f>
        <v>0</v>
      </c>
      <c r="BQ629" s="35">
        <f>IF($B629="P",VLOOKUP($E629,'[2]Costeo-JUL26'!$B$9:$CQ$307,BQ$1,0),0)</f>
        <v>0</v>
      </c>
      <c r="BR629" s="36">
        <f t="shared" si="303"/>
        <v>0</v>
      </c>
      <c r="BS629" s="36">
        <f t="shared" si="304"/>
        <v>0</v>
      </c>
      <c r="BT629" s="34">
        <f>IF($B629="P",VLOOKUP($E629,'[2]Costeo-JUL26'!$B$9:$CQ$307,BT$1,0),0)</f>
        <v>0</v>
      </c>
      <c r="BU629" s="16">
        <f>IF($B629="P",VLOOKUP($E629,'[2]Costeo-JUL26'!$B$9:$CQ$307,BU$1,0),0)*$G629</f>
        <v>0</v>
      </c>
      <c r="BV629" s="36">
        <f>IF($B629="P",VLOOKUP($E629,'[2]Costeo-JUL26'!$B$9:$CQ$307,BV$1,0),0)*$G629</f>
        <v>0</v>
      </c>
      <c r="BW629" s="35">
        <f>IF($B629="P",VLOOKUP($E629,'[2]Costeo-JUL26'!$B$9:$CQ$307,BW$1,0),0)</f>
        <v>0</v>
      </c>
      <c r="BX629" s="36">
        <f t="shared" si="305"/>
        <v>0</v>
      </c>
      <c r="BY629" s="36">
        <f t="shared" si="306"/>
        <v>0</v>
      </c>
      <c r="BZ629" s="34">
        <f>IF($B629="P",VLOOKUP($E629,'[2]Costeo-JUL26'!$B$9:$CQ$307,BZ$1,0),0)</f>
        <v>936704</v>
      </c>
      <c r="CA629" s="16">
        <f>IF($B629="P",VLOOKUP($E629,'[2]Costeo-JUL26'!$B$9:$CQ$307,CA$1,0),0)*$G629</f>
        <v>51.940293061393135</v>
      </c>
      <c r="CB629" s="36">
        <f>IF($B629="P",VLOOKUP($E629,'[2]Costeo-JUL26'!$B$9:$CQ$307,CB$1,0),0)*$G629</f>
        <v>24794.404359966298</v>
      </c>
      <c r="CC629" s="35">
        <f>IF($B629="P",VLOOKUP($E629,'[2]Costeo-JUL26'!$B$9:$CQ$307,CC$1,0),0)</f>
        <v>0.5</v>
      </c>
      <c r="CD629" s="36">
        <f t="shared" si="307"/>
        <v>12397.202179983149</v>
      </c>
      <c r="CE629" s="36">
        <f t="shared" si="308"/>
        <v>37191.606539949447</v>
      </c>
      <c r="CF629" s="37">
        <f t="shared" si="280"/>
        <v>2875029.450928391</v>
      </c>
      <c r="CG629" s="36">
        <f>IF($B629="r",VLOOKUP($E629,'[2]Costeo-JUL26'!$B$9:$CQ$307,CG$1,0),0)*$G629</f>
        <v>0</v>
      </c>
      <c r="CH629" s="35">
        <f>VLOOKUP($E629,'[2]TEORICOS (05.26)'!$A$8:$T$251,CH$1,0)</f>
        <v>0</v>
      </c>
      <c r="CI629" s="36">
        <f t="shared" si="309"/>
        <v>0</v>
      </c>
      <c r="CJ629" s="37">
        <f t="shared" si="310"/>
        <v>0</v>
      </c>
      <c r="CM629" s="16">
        <f>SUMIFS('[1]Ajuste Inventario'!$I:$I,'[1]Ajuste Inventario'!$B:$B,E629,'[1]Ajuste Inventario'!$S:$S,D629)*-1</f>
        <v>17.669999999999998</v>
      </c>
      <c r="CN629" s="36">
        <f t="shared" si="281"/>
        <v>80255.561450086359</v>
      </c>
      <c r="CP629" t="str">
        <f t="shared" si="282"/>
        <v>2448Org.Vtas M.del Plata</v>
      </c>
      <c r="CQ629" s="10">
        <f t="shared" si="283"/>
        <v>4541.9106649737614</v>
      </c>
    </row>
    <row r="630" spans="1:95" x14ac:dyDescent="0.25">
      <c r="A630" s="30">
        <v>46204</v>
      </c>
      <c r="B630" s="31" t="str">
        <f>VLOOKUP($E630,'[2]TEORICOS (05.26)'!$A$8:$T$251,B$1,0)</f>
        <v>P</v>
      </c>
      <c r="C630" s="32" t="str">
        <f>VLOOKUP($E630,'[2]TEORICOS (05.26)'!$A$8:$T$251,C$1,0)</f>
        <v>Aquarius</v>
      </c>
      <c r="D630" t="s">
        <v>227</v>
      </c>
      <c r="E630">
        <v>2453</v>
      </c>
      <c r="F630" t="s">
        <v>139</v>
      </c>
      <c r="G630" s="16">
        <v>949.875</v>
      </c>
      <c r="H630" s="16">
        <v>668.71199999999737</v>
      </c>
      <c r="I630" s="33">
        <v>9350153.9200000782</v>
      </c>
      <c r="J630" s="33">
        <v>8837790.3800000418</v>
      </c>
      <c r="K630" s="34">
        <f>IF($B630="P",VLOOKUP($E630,'[2]Costeo-JUL26'!$B$9:$CQ$307,K$1,0),0)</f>
        <v>919321</v>
      </c>
      <c r="L630" s="35">
        <f>VLOOKUP($E630,'[2]TEORICOS (05.26)'!$A$8:$T$251,L$1,0)</f>
        <v>0.17</v>
      </c>
      <c r="M630" s="36">
        <f t="shared" si="284"/>
        <v>1502424.3646000072</v>
      </c>
      <c r="N630" s="35">
        <f>IF($B630="P",VLOOKUP($E630,'[2]Costeo-JUL26'!$B$9:$CQ$307,N$1,0),0)</f>
        <v>8.0000000000000002E-3</v>
      </c>
      <c r="O630" s="36">
        <f t="shared" si="285"/>
        <v>12019.394916800058</v>
      </c>
      <c r="P630" s="36">
        <f>IF($B630="P",VLOOKUP($E630,'[2]Costeo-JUL26'!$B$9:$CQ$307,P$1,0),0)*H630</f>
        <v>0</v>
      </c>
      <c r="Q630" s="36">
        <f t="shared" si="286"/>
        <v>1514443.7595168073</v>
      </c>
      <c r="R630" s="34">
        <f>IF($B630="P",VLOOKUP($E630,'[2]Costeo-JUL26'!$B$9:$CQ$307,R$1,0),0)</f>
        <v>902332</v>
      </c>
      <c r="S630" s="16">
        <f>IF($B630="P",VLOOKUP($E630,'[2]Costeo-JUL26'!$B$9:$CQ$307,S$1,0),0)*$G630</f>
        <v>318.81535175879395</v>
      </c>
      <c r="T630" s="36">
        <f>IF($B630="P",VLOOKUP($E630,'[2]Costeo-JUL26'!$B$9:$CQ$307,T$1,0),0)*$G630</f>
        <v>222390.890268435</v>
      </c>
      <c r="U630" s="35">
        <f>IF($B630="P",VLOOKUP($E630,'[2]Costeo-JUL26'!$B$9:$CQ$307,U$1,0),0)</f>
        <v>1.4999999999999999E-2</v>
      </c>
      <c r="V630" s="36">
        <f t="shared" si="287"/>
        <v>3335.863354026525</v>
      </c>
      <c r="W630" s="36">
        <f t="shared" si="288"/>
        <v>225726.75362246152</v>
      </c>
      <c r="X630" s="34">
        <f>IF($B630="P",VLOOKUP($E630,'[2]Costeo-JUL26'!$B$9:$CQ$307,X$1,0),0)</f>
        <v>0</v>
      </c>
      <c r="Y630" s="16">
        <f>IF($B630="P",VLOOKUP($E630,'[2]Costeo-JUL26'!$B$9:$CQ$307,Y$1,0),0)*$G630</f>
        <v>0</v>
      </c>
      <c r="Z630" s="36">
        <f>IF($B630="P",VLOOKUP($E630,'[2]Costeo-JUL26'!$B$9:$CQ$307,Z$1,0),0)*$G630</f>
        <v>0</v>
      </c>
      <c r="AA630" s="35">
        <f>IF($B630="P",VLOOKUP($E630,'[2]Costeo-JUL26'!$B$9:$CQ$307,AA$1,0),0)</f>
        <v>0</v>
      </c>
      <c r="AB630" s="36">
        <f t="shared" si="289"/>
        <v>0</v>
      </c>
      <c r="AC630" s="36">
        <f t="shared" si="290"/>
        <v>0</v>
      </c>
      <c r="AD630" s="34">
        <f>IF($B630="P",VLOOKUP($E630,'[2]Costeo-JUL26'!$B$9:$CQ$307,AD$1,0),0)</f>
        <v>902257</v>
      </c>
      <c r="AE630" s="16">
        <f>IF($B630="P",VLOOKUP($E630,'[2]Costeo-JUL26'!$B$9:$CQ$307,AE$1,0),0)*$G630</f>
        <v>7599</v>
      </c>
      <c r="AF630" s="36">
        <f>IF($B630="P",VLOOKUP($E630,'[2]Costeo-JUL26'!$B$9:$CQ$307,AF$1,0),0)*$G630</f>
        <v>116623.37280000001</v>
      </c>
      <c r="AG630" s="35">
        <f>IF($B630="P",VLOOKUP($E630,'[2]Costeo-JUL26'!$B$9:$CQ$307,AG$1,0),0)</f>
        <v>6.0000000000000001E-3</v>
      </c>
      <c r="AH630" s="36">
        <f t="shared" si="291"/>
        <v>699.74023680000005</v>
      </c>
      <c r="AI630" s="36">
        <f t="shared" si="292"/>
        <v>117323.11303680002</v>
      </c>
      <c r="AJ630" s="34">
        <f>IF($B630="P",VLOOKUP($E630,'[2]Costeo-JUL26'!$B$9:$CQ$307,AJ$1,0),0)</f>
        <v>919214</v>
      </c>
      <c r="AK630" s="16">
        <f>IF($B630="P",VLOOKUP($E630,'[2]Costeo-JUL26'!$B$9:$CQ$307,AK$1,0),0)*$G630</f>
        <v>7599</v>
      </c>
      <c r="AL630" s="36">
        <f>IF($B630="P",VLOOKUP($E630,'[2]Costeo-JUL26'!$B$9:$CQ$307,AL$1,0),0)*$G630</f>
        <v>44371.168920000004</v>
      </c>
      <c r="AM630" s="35">
        <f>IF($B630="P",VLOOKUP($E630,'[2]Costeo-JUL26'!$B$9:$CQ$307,AM$1,0),0)</f>
        <v>1.7999999999999999E-2</v>
      </c>
      <c r="AN630" s="36">
        <f t="shared" si="293"/>
        <v>798.68104056000004</v>
      </c>
      <c r="AO630" s="36">
        <f t="shared" si="294"/>
        <v>45169.849960560001</v>
      </c>
      <c r="AP630" s="34">
        <f>IF($B630="P",VLOOKUP($E630,'[2]Costeo-JUL26'!$B$9:$CQ$307,AP$1,0),0)</f>
        <v>901569</v>
      </c>
      <c r="AQ630" s="16">
        <f>IF($B630="P",VLOOKUP($E630,'[2]Costeo-JUL26'!$B$9:$CQ$307,AQ$1,0),0)*$G630</f>
        <v>7599</v>
      </c>
      <c r="AR630" s="36">
        <f>IF($B630="P",VLOOKUP($E630,'[2]Costeo-JUL26'!$B$9:$CQ$307,AR$1,0),0)*$G630</f>
        <v>494201.11701474624</v>
      </c>
      <c r="AS630" s="35">
        <f>IF($B630="P",VLOOKUP($E630,'[2]Costeo-JUL26'!$B$9:$CQ$307,AS$1,0),0)</f>
        <v>0.02</v>
      </c>
      <c r="AT630" s="36">
        <f t="shared" si="295"/>
        <v>9884.022340294925</v>
      </c>
      <c r="AU630" s="36">
        <f t="shared" si="296"/>
        <v>504085.13935504114</v>
      </c>
      <c r="AV630" s="34">
        <f>IF($B630="P",VLOOKUP($E630,'[2]Costeo-JUL26'!$B$9:$CQ$307,AV$1,0),0)</f>
        <v>932436</v>
      </c>
      <c r="AW630" s="16">
        <f>IF($B630="P",VLOOKUP($E630,'[2]Costeo-JUL26'!$B$9:$CQ$307,AW$1,0),0)*$G630</f>
        <v>14.723062499999999</v>
      </c>
      <c r="AX630" s="36">
        <f>IF($B630="P",VLOOKUP($E630,'[2]Costeo-JUL26'!$B$9:$CQ$307,AX$1,0),0)*$G630</f>
        <v>70259.043172499994</v>
      </c>
      <c r="AY630" s="35">
        <f>IF($B630="P",VLOOKUP($E630,'[2]Costeo-JUL26'!$B$9:$CQ$307,AY$1,0),0)</f>
        <v>0.03</v>
      </c>
      <c r="AZ630" s="36">
        <f t="shared" si="297"/>
        <v>2107.771295175</v>
      </c>
      <c r="BA630" s="36">
        <f t="shared" si="298"/>
        <v>72366.814467674994</v>
      </c>
      <c r="BB630" s="34">
        <f>IF($B630="P",VLOOKUP($E630,'[2]Costeo-JUL26'!$B$9:$CQ$307,BB$1,0),0)</f>
        <v>902311</v>
      </c>
      <c r="BC630" s="16">
        <f>IF($B630="P",VLOOKUP($E630,'[2]Costeo-JUL26'!$B$9:$CQ$307,BC$1,0),0)*$G630</f>
        <v>1.9789062499999999</v>
      </c>
      <c r="BD630" s="36">
        <f>IF($B630="P",VLOOKUP($E630,'[2]Costeo-JUL26'!$B$9:$CQ$307,BD$1,0),0)*$G630</f>
        <v>7760.5678007812512</v>
      </c>
      <c r="BE630" s="35">
        <f>IF($B630="P",VLOOKUP($E630,'[2]Costeo-JUL26'!$B$9:$CQ$307,BE$1,0),0)</f>
        <v>0.03</v>
      </c>
      <c r="BF630" s="36">
        <f t="shared" si="299"/>
        <v>232.81703402343751</v>
      </c>
      <c r="BG630" s="36">
        <f t="shared" si="300"/>
        <v>7993.3848348046886</v>
      </c>
      <c r="BH630" s="34">
        <f>IF($B630="P",VLOOKUP($E630,'[2]Costeo-JUL26'!$B$9:$CQ$307,BH$1,0),0)</f>
        <v>933089</v>
      </c>
      <c r="BI630" s="16">
        <f>IF($B630="P",VLOOKUP($E630,'[2]Costeo-JUL26'!$B$9:$CQ$307,BI$1,0),0)*$G630</f>
        <v>21.987847222222221</v>
      </c>
      <c r="BJ630" s="36">
        <f>IF($B630="P",VLOOKUP($E630,'[2]Costeo-JUL26'!$B$9:$CQ$307,BJ$1,0),0)*$G630</f>
        <v>16373.746118249128</v>
      </c>
      <c r="BK630" s="35">
        <f>IF(BH630=910319,0,IF($B630="P",VLOOKUP($E630,'[2]Costeo-JUL26'!$B$9:$CQ$307,BK$1,0),0))</f>
        <v>0.02</v>
      </c>
      <c r="BL630" s="36">
        <f t="shared" si="301"/>
        <v>327.47492236498255</v>
      </c>
      <c r="BM630" s="36">
        <f t="shared" si="302"/>
        <v>16701.221040614109</v>
      </c>
      <c r="BN630" s="34">
        <f>IF($B630="P",VLOOKUP($E630,'[2]Costeo-JUL26'!$B$9:$CQ$307,BN$1,0),0)</f>
        <v>0</v>
      </c>
      <c r="BO630" s="16">
        <f>IF($B630="P",VLOOKUP($E630,'[2]Costeo-JUL26'!$B$9:$CQ$307,BO$1,0),0)*$G630</f>
        <v>0</v>
      </c>
      <c r="BP630" s="36">
        <f>IF($B630="P",VLOOKUP($E630,'[2]Costeo-JUL26'!$B$9:$CQ$307,BP$1,0),0)*$G630</f>
        <v>0</v>
      </c>
      <c r="BQ630" s="35">
        <f>IF($B630="P",VLOOKUP($E630,'[2]Costeo-JUL26'!$B$9:$CQ$307,BQ$1,0),0)</f>
        <v>0</v>
      </c>
      <c r="BR630" s="36">
        <f t="shared" si="303"/>
        <v>0</v>
      </c>
      <c r="BS630" s="36">
        <f t="shared" si="304"/>
        <v>0</v>
      </c>
      <c r="BT630" s="34">
        <f>IF($B630="P",VLOOKUP($E630,'[2]Costeo-JUL26'!$B$9:$CQ$307,BT$1,0),0)</f>
        <v>0</v>
      </c>
      <c r="BU630" s="16">
        <f>IF($B630="P",VLOOKUP($E630,'[2]Costeo-JUL26'!$B$9:$CQ$307,BU$1,0),0)*$G630</f>
        <v>0</v>
      </c>
      <c r="BV630" s="36">
        <f>IF($B630="P",VLOOKUP($E630,'[2]Costeo-JUL26'!$B$9:$CQ$307,BV$1,0),0)*$G630</f>
        <v>0</v>
      </c>
      <c r="BW630" s="35">
        <f>IF($B630="P",VLOOKUP($E630,'[2]Costeo-JUL26'!$B$9:$CQ$307,BW$1,0),0)</f>
        <v>0</v>
      </c>
      <c r="BX630" s="36">
        <f t="shared" si="305"/>
        <v>0</v>
      </c>
      <c r="BY630" s="36">
        <f t="shared" si="306"/>
        <v>0</v>
      </c>
      <c r="BZ630" s="34">
        <f>IF($B630="P",VLOOKUP($E630,'[2]Costeo-JUL26'!$B$9:$CQ$307,BZ$1,0),0)</f>
        <v>936704</v>
      </c>
      <c r="CA630" s="16">
        <f>IF($B630="P",VLOOKUP($E630,'[2]Costeo-JUL26'!$B$9:$CQ$307,CA$1,0),0)*$G630</f>
        <v>23.093691824558334</v>
      </c>
      <c r="CB630" s="36">
        <f>IF($B630="P",VLOOKUP($E630,'[2]Costeo-JUL26'!$B$9:$CQ$307,CB$1,0),0)*$G630</f>
        <v>11024.087457222158</v>
      </c>
      <c r="CC630" s="35">
        <f>IF($B630="P",VLOOKUP($E630,'[2]Costeo-JUL26'!$B$9:$CQ$307,CC$1,0),0)</f>
        <v>0.5</v>
      </c>
      <c r="CD630" s="36">
        <f t="shared" si="307"/>
        <v>5512.0437286110791</v>
      </c>
      <c r="CE630" s="36">
        <f t="shared" si="308"/>
        <v>16536.131185833237</v>
      </c>
      <c r="CF630" s="37">
        <f t="shared" si="280"/>
        <v>2520346.167020597</v>
      </c>
      <c r="CG630" s="36">
        <f>IF($B630="r",VLOOKUP($E630,'[2]Costeo-JUL26'!$B$9:$CQ$307,CG$1,0),0)*$G630</f>
        <v>0</v>
      </c>
      <c r="CH630" s="35">
        <f>VLOOKUP($E630,'[2]TEORICOS (05.26)'!$A$8:$T$251,CH$1,0)</f>
        <v>0</v>
      </c>
      <c r="CI630" s="36">
        <f t="shared" si="309"/>
        <v>0</v>
      </c>
      <c r="CJ630" s="37">
        <f t="shared" si="310"/>
        <v>0</v>
      </c>
      <c r="CM630" s="16">
        <f>SUMIFS('[1]Ajuste Inventario'!$I:$I,'[1]Ajuste Inventario'!$B:$B,E630,'[1]Ajuste Inventario'!$S:$S,D630)*-1</f>
        <v>14.5</v>
      </c>
      <c r="CN630" s="36">
        <f t="shared" si="281"/>
        <v>38473.503799761718</v>
      </c>
      <c r="CP630" t="str">
        <f t="shared" si="282"/>
        <v>2453Org.Vtas M.del Plata</v>
      </c>
      <c r="CQ630" s="10">
        <f t="shared" si="283"/>
        <v>2653.3450896387394</v>
      </c>
    </row>
    <row r="631" spans="1:95" x14ac:dyDescent="0.25">
      <c r="A631" s="30">
        <v>46204</v>
      </c>
      <c r="B631" s="31" t="str">
        <f>VLOOKUP($E631,'[2]TEORICOS (05.26)'!$A$8:$T$251,B$1,0)</f>
        <v>P</v>
      </c>
      <c r="C631" s="32" t="str">
        <f>VLOOKUP($E631,'[2]TEORICOS (05.26)'!$A$8:$T$251,C$1,0)</f>
        <v>Aquarius</v>
      </c>
      <c r="D631" t="s">
        <v>227</v>
      </c>
      <c r="E631">
        <v>2456</v>
      </c>
      <c r="F631" t="s">
        <v>140</v>
      </c>
      <c r="G631" s="16">
        <v>2226</v>
      </c>
      <c r="H631" s="16">
        <v>3528.2100000000542</v>
      </c>
      <c r="I631" s="33">
        <v>23755239.879999653</v>
      </c>
      <c r="J631" s="33">
        <v>23350545.899999712</v>
      </c>
      <c r="K631" s="34">
        <f>IF($B631="P",VLOOKUP($E631,'[2]Costeo-JUL26'!$B$9:$CQ$307,K$1,0),0)</f>
        <v>919321</v>
      </c>
      <c r="L631" s="35">
        <f>VLOOKUP($E631,'[2]TEORICOS (05.26)'!$A$8:$T$251,L$1,0)</f>
        <v>0.17</v>
      </c>
      <c r="M631" s="36">
        <f t="shared" si="284"/>
        <v>3969592.8029999514</v>
      </c>
      <c r="N631" s="35">
        <f>IF($B631="P",VLOOKUP($E631,'[2]Costeo-JUL26'!$B$9:$CQ$307,N$1,0),0)</f>
        <v>8.0000000000000002E-3</v>
      </c>
      <c r="O631" s="36">
        <f t="shared" si="285"/>
        <v>31756.742423999611</v>
      </c>
      <c r="P631" s="36">
        <f>IF($B631="P",VLOOKUP($E631,'[2]Costeo-JUL26'!$B$9:$CQ$307,P$1,0),0)*H631</f>
        <v>0</v>
      </c>
      <c r="Q631" s="36">
        <f t="shared" si="286"/>
        <v>4001349.545423951</v>
      </c>
      <c r="R631" s="34">
        <f>IF($B631="P",VLOOKUP($E631,'[2]Costeo-JUL26'!$B$9:$CQ$307,R$1,0),0)</f>
        <v>902332</v>
      </c>
      <c r="S631" s="16">
        <f>IF($B631="P",VLOOKUP($E631,'[2]Costeo-JUL26'!$B$9:$CQ$307,S$1,0),0)*$G631</f>
        <v>1681.0492846784257</v>
      </c>
      <c r="T631" s="36">
        <f>IF($B631="P",VLOOKUP($E631,'[2]Costeo-JUL26'!$B$9:$CQ$307,T$1,0),0)*$G631</f>
        <v>1172622.475493572</v>
      </c>
      <c r="U631" s="35">
        <f>IF($B631="P",VLOOKUP($E631,'[2]Costeo-JUL26'!$B$9:$CQ$307,U$1,0),0)</f>
        <v>1.4999999999999999E-2</v>
      </c>
      <c r="V631" s="36">
        <f t="shared" si="287"/>
        <v>17589.33713240358</v>
      </c>
      <c r="W631" s="36">
        <f t="shared" si="288"/>
        <v>1190211.8126259756</v>
      </c>
      <c r="X631" s="34">
        <f>IF($B631="P",VLOOKUP($E631,'[2]Costeo-JUL26'!$B$9:$CQ$307,X$1,0),0)</f>
        <v>0</v>
      </c>
      <c r="Y631" s="16">
        <f>IF($B631="P",VLOOKUP($E631,'[2]Costeo-JUL26'!$B$9:$CQ$307,Y$1,0),0)*$G631</f>
        <v>0</v>
      </c>
      <c r="Z631" s="36">
        <f>IF($B631="P",VLOOKUP($E631,'[2]Costeo-JUL26'!$B$9:$CQ$307,Z$1,0),0)*$G631</f>
        <v>0</v>
      </c>
      <c r="AA631" s="35">
        <f>IF($B631="P",VLOOKUP($E631,'[2]Costeo-JUL26'!$B$9:$CQ$307,AA$1,0),0)</f>
        <v>0</v>
      </c>
      <c r="AB631" s="36">
        <f t="shared" si="289"/>
        <v>0</v>
      </c>
      <c r="AC631" s="36">
        <f t="shared" si="290"/>
        <v>0</v>
      </c>
      <c r="AD631" s="34">
        <f>IF($B631="P",VLOOKUP($E631,'[2]Costeo-JUL26'!$B$9:$CQ$307,AD$1,0),0)</f>
        <v>902257</v>
      </c>
      <c r="AE631" s="16">
        <f>IF($B631="P",VLOOKUP($E631,'[2]Costeo-JUL26'!$B$9:$CQ$307,AE$1,0),0)*$G631</f>
        <v>13356</v>
      </c>
      <c r="AF631" s="36">
        <f>IF($B631="P",VLOOKUP($E631,'[2]Costeo-JUL26'!$B$9:$CQ$307,AF$1,0),0)*$G631</f>
        <v>204977.20320000002</v>
      </c>
      <c r="AG631" s="35">
        <f>IF($B631="P",VLOOKUP($E631,'[2]Costeo-JUL26'!$B$9:$CQ$307,AG$1,0),0)</f>
        <v>6.0000000000000001E-3</v>
      </c>
      <c r="AH631" s="36">
        <f t="shared" si="291"/>
        <v>1229.8632192000002</v>
      </c>
      <c r="AI631" s="36">
        <f t="shared" si="292"/>
        <v>206207.06641920001</v>
      </c>
      <c r="AJ631" s="34">
        <f>IF($B631="P",VLOOKUP($E631,'[2]Costeo-JUL26'!$B$9:$CQ$307,AJ$1,0),0)</f>
        <v>919217</v>
      </c>
      <c r="AK631" s="16">
        <f>IF($B631="P",VLOOKUP($E631,'[2]Costeo-JUL26'!$B$9:$CQ$307,AK$1,0),0)*$G631</f>
        <v>13356</v>
      </c>
      <c r="AL631" s="36">
        <f>IF($B631="P",VLOOKUP($E631,'[2]Costeo-JUL26'!$B$9:$CQ$307,AL$1,0),0)*$G631</f>
        <v>115198.70544000001</v>
      </c>
      <c r="AM631" s="35">
        <f>IF($B631="P",VLOOKUP($E631,'[2]Costeo-JUL26'!$B$9:$CQ$307,AM$1,0),0)</f>
        <v>1.7999999999999999E-2</v>
      </c>
      <c r="AN631" s="36">
        <f t="shared" si="293"/>
        <v>2073.5766979199998</v>
      </c>
      <c r="AO631" s="36">
        <f t="shared" si="294"/>
        <v>117272.28213792</v>
      </c>
      <c r="AP631" s="34">
        <f>IF($B631="P",VLOOKUP($E631,'[2]Costeo-JUL26'!$B$9:$CQ$307,AP$1,0),0)</f>
        <v>933429</v>
      </c>
      <c r="AQ631" s="16">
        <f>IF($B631="P",VLOOKUP($E631,'[2]Costeo-JUL26'!$B$9:$CQ$307,AQ$1,0),0)*$G631</f>
        <v>13356</v>
      </c>
      <c r="AR631" s="36">
        <f>IF($B631="P",VLOOKUP($E631,'[2]Costeo-JUL26'!$B$9:$CQ$307,AR$1,0),0)*$G631</f>
        <v>1312117.2136800003</v>
      </c>
      <c r="AS631" s="35">
        <f>IF($B631="P",VLOOKUP($E631,'[2]Costeo-JUL26'!$B$9:$CQ$307,AS$1,0),0)</f>
        <v>0.02</v>
      </c>
      <c r="AT631" s="36">
        <f t="shared" si="295"/>
        <v>26242.344273600007</v>
      </c>
      <c r="AU631" s="36">
        <f t="shared" si="296"/>
        <v>1338359.5579536003</v>
      </c>
      <c r="AV631" s="34">
        <f>IF($B631="P",VLOOKUP($E631,'[2]Costeo-JUL26'!$B$9:$CQ$307,AV$1,0),0)</f>
        <v>932438</v>
      </c>
      <c r="AW631" s="16">
        <f>IF($B631="P",VLOOKUP($E631,'[2]Costeo-JUL26'!$B$9:$CQ$307,AW$1,0),0)*$G631</f>
        <v>64.999200000000002</v>
      </c>
      <c r="AX631" s="36">
        <f>IF($B631="P",VLOOKUP($E631,'[2]Costeo-JUL26'!$B$9:$CQ$307,AX$1,0),0)*$G631</f>
        <v>310178.78236800001</v>
      </c>
      <c r="AY631" s="35">
        <f>IF($B631="P",VLOOKUP($E631,'[2]Costeo-JUL26'!$B$9:$CQ$307,AY$1,0),0)</f>
        <v>0.03</v>
      </c>
      <c r="AZ631" s="36">
        <f t="shared" si="297"/>
        <v>9305.3634710400001</v>
      </c>
      <c r="BA631" s="36">
        <f t="shared" si="298"/>
        <v>319484.14583903999</v>
      </c>
      <c r="BB631" s="34">
        <f>IF($B631="P",VLOOKUP($E631,'[2]Costeo-JUL26'!$B$9:$CQ$307,BB$1,0),0)</f>
        <v>902311</v>
      </c>
      <c r="BC631" s="16">
        <f>IF($B631="P",VLOOKUP($E631,'[2]Costeo-JUL26'!$B$9:$CQ$307,BC$1,0),0)*$G631</f>
        <v>8.9437500000000014</v>
      </c>
      <c r="BD631" s="36">
        <f>IF($B631="P",VLOOKUP($E631,'[2]Costeo-JUL26'!$B$9:$CQ$307,BD$1,0),0)*$G631</f>
        <v>35074.212468750011</v>
      </c>
      <c r="BE631" s="35">
        <f>IF($B631="P",VLOOKUP($E631,'[2]Costeo-JUL26'!$B$9:$CQ$307,BE$1,0),0)</f>
        <v>0.03</v>
      </c>
      <c r="BF631" s="36">
        <f t="shared" si="299"/>
        <v>1052.2263740625003</v>
      </c>
      <c r="BG631" s="36">
        <f t="shared" si="300"/>
        <v>36126.438842812509</v>
      </c>
      <c r="BH631" s="34">
        <f>IF($B631="P",VLOOKUP($E631,'[2]Costeo-JUL26'!$B$9:$CQ$307,BH$1,0),0)</f>
        <v>933089</v>
      </c>
      <c r="BI631" s="16">
        <f>IF($B631="P",VLOOKUP($E631,'[2]Costeo-JUL26'!$B$9:$CQ$307,BI$1,0),0)*$G631</f>
        <v>59.625</v>
      </c>
      <c r="BJ631" s="36">
        <f>IF($B631="P",VLOOKUP($E631,'[2]Costeo-JUL26'!$B$9:$CQ$307,BJ$1,0),0)*$G631</f>
        <v>44401.100409407663</v>
      </c>
      <c r="BK631" s="35">
        <f>IF(BH631=910319,0,IF($B631="P",VLOOKUP($E631,'[2]Costeo-JUL26'!$B$9:$CQ$307,BK$1,0),0))</f>
        <v>0.02</v>
      </c>
      <c r="BL631" s="36">
        <f t="shared" si="301"/>
        <v>888.02200818815334</v>
      </c>
      <c r="BM631" s="36">
        <f t="shared" si="302"/>
        <v>45289.12241759582</v>
      </c>
      <c r="BN631" s="34">
        <f>IF($B631="P",VLOOKUP($E631,'[2]Costeo-JUL26'!$B$9:$CQ$307,BN$1,0),0)</f>
        <v>0</v>
      </c>
      <c r="BO631" s="16">
        <f>IF($B631="P",VLOOKUP($E631,'[2]Costeo-JUL26'!$B$9:$CQ$307,BO$1,0),0)*$G631</f>
        <v>0</v>
      </c>
      <c r="BP631" s="36">
        <f>IF($B631="P",VLOOKUP($E631,'[2]Costeo-JUL26'!$B$9:$CQ$307,BP$1,0),0)*$G631</f>
        <v>0</v>
      </c>
      <c r="BQ631" s="35">
        <f>IF($B631="P",VLOOKUP($E631,'[2]Costeo-JUL26'!$B$9:$CQ$307,BQ$1,0),0)</f>
        <v>0</v>
      </c>
      <c r="BR631" s="36">
        <f t="shared" si="303"/>
        <v>0</v>
      </c>
      <c r="BS631" s="36">
        <f t="shared" si="304"/>
        <v>0</v>
      </c>
      <c r="BT631" s="34">
        <f>IF($B631="P",VLOOKUP($E631,'[2]Costeo-JUL26'!$B$9:$CQ$307,BT$1,0),0)</f>
        <v>0</v>
      </c>
      <c r="BU631" s="16">
        <f>IF($B631="P",VLOOKUP($E631,'[2]Costeo-JUL26'!$B$9:$CQ$307,BU$1,0),0)*$G631</f>
        <v>0</v>
      </c>
      <c r="BV631" s="36">
        <f>IF($B631="P",VLOOKUP($E631,'[2]Costeo-JUL26'!$B$9:$CQ$307,BV$1,0),0)*$G631</f>
        <v>0</v>
      </c>
      <c r="BW631" s="35">
        <f>IF($B631="P",VLOOKUP($E631,'[2]Costeo-JUL26'!$B$9:$CQ$307,BW$1,0),0)</f>
        <v>0</v>
      </c>
      <c r="BX631" s="36">
        <f t="shared" si="305"/>
        <v>0</v>
      </c>
      <c r="BY631" s="36">
        <f t="shared" si="306"/>
        <v>0</v>
      </c>
      <c r="BZ631" s="34">
        <f>IF($B631="P",VLOOKUP($E631,'[2]Costeo-JUL26'!$B$9:$CQ$307,BZ$1,0),0)</f>
        <v>936704</v>
      </c>
      <c r="CA631" s="16">
        <f>IF($B631="P",VLOOKUP($E631,'[2]Costeo-JUL26'!$B$9:$CQ$307,CA$1,0),0)*$G631</f>
        <v>121.76839637141775</v>
      </c>
      <c r="CB631" s="36">
        <f>IF($B631="P",VLOOKUP($E631,'[2]Costeo-JUL26'!$B$9:$CQ$307,CB$1,0),0)*$G631</f>
        <v>58127.797899194302</v>
      </c>
      <c r="CC631" s="35">
        <f>IF($B631="P",VLOOKUP($E631,'[2]Costeo-JUL26'!$B$9:$CQ$307,CC$1,0),0)</f>
        <v>0.5</v>
      </c>
      <c r="CD631" s="36">
        <f t="shared" si="307"/>
        <v>29063.898949597151</v>
      </c>
      <c r="CE631" s="36">
        <f t="shared" si="308"/>
        <v>87191.696848791456</v>
      </c>
      <c r="CF631" s="37">
        <f t="shared" si="280"/>
        <v>7341491.6685088873</v>
      </c>
      <c r="CG631" s="36">
        <f>IF($B631="r",VLOOKUP($E631,'[2]Costeo-JUL26'!$B$9:$CQ$307,CG$1,0),0)*$G631</f>
        <v>0</v>
      </c>
      <c r="CH631" s="35">
        <f>VLOOKUP($E631,'[2]TEORICOS (05.26)'!$A$8:$T$251,CH$1,0)</f>
        <v>0</v>
      </c>
      <c r="CI631" s="36">
        <f t="shared" si="309"/>
        <v>0</v>
      </c>
      <c r="CJ631" s="37">
        <f t="shared" si="310"/>
        <v>0</v>
      </c>
      <c r="CM631" s="16">
        <f>SUMIFS('[1]Ajuste Inventario'!$I:$I,'[1]Ajuste Inventario'!$B:$B,E631,'[1]Ajuste Inventario'!$S:$S,D631)*-1</f>
        <v>2.0049999999999981</v>
      </c>
      <c r="CN631" s="36">
        <f t="shared" si="281"/>
        <v>6612.6194049237665</v>
      </c>
      <c r="CP631" t="str">
        <f t="shared" si="282"/>
        <v>2456Org.Vtas M.del Plata</v>
      </c>
      <c r="CQ631" s="10">
        <f t="shared" si="283"/>
        <v>3298.0645411091136</v>
      </c>
    </row>
    <row r="632" spans="1:95" x14ac:dyDescent="0.25">
      <c r="A632" s="30">
        <v>46204</v>
      </c>
      <c r="B632" s="31" t="str">
        <f>VLOOKUP($E632,'[2]TEORICOS (05.26)'!$A$8:$T$251,B$1,0)</f>
        <v>P</v>
      </c>
      <c r="C632" s="32" t="str">
        <f>VLOOKUP($E632,'[2]TEORICOS (05.26)'!$A$8:$T$251,C$1,0)</f>
        <v>Aquarius</v>
      </c>
      <c r="D632" t="s">
        <v>227</v>
      </c>
      <c r="E632">
        <v>2458</v>
      </c>
      <c r="F632" t="s">
        <v>141</v>
      </c>
      <c r="G632" s="16">
        <v>908.83299999999997</v>
      </c>
      <c r="H632" s="16">
        <v>2161.20487399999</v>
      </c>
      <c r="I632" s="33">
        <v>12777049.35999993</v>
      </c>
      <c r="J632" s="33">
        <v>12462940.389999954</v>
      </c>
      <c r="K632" s="34">
        <f>IF($B632="P",VLOOKUP($E632,'[2]Costeo-JUL26'!$B$9:$CQ$307,K$1,0),0)</f>
        <v>919321</v>
      </c>
      <c r="L632" s="35">
        <f>VLOOKUP($E632,'[2]TEORICOS (05.26)'!$A$8:$T$251,L$1,0)</f>
        <v>0.17</v>
      </c>
      <c r="M632" s="36">
        <f t="shared" si="284"/>
        <v>2118699.8662999924</v>
      </c>
      <c r="N632" s="35">
        <f>IF($B632="P",VLOOKUP($E632,'[2]Costeo-JUL26'!$B$9:$CQ$307,N$1,0),0)</f>
        <v>8.0000000000000002E-3</v>
      </c>
      <c r="O632" s="36">
        <f t="shared" si="285"/>
        <v>16949.598930399941</v>
      </c>
      <c r="P632" s="36">
        <f>IF($B632="P",VLOOKUP($E632,'[2]Costeo-JUL26'!$B$9:$CQ$307,P$1,0),0)*H632</f>
        <v>0</v>
      </c>
      <c r="Q632" s="36">
        <f t="shared" si="286"/>
        <v>2135649.4652303923</v>
      </c>
      <c r="R632" s="34">
        <f>IF($B632="P",VLOOKUP($E632,'[2]Costeo-JUL26'!$B$9:$CQ$307,R$1,0),0)</f>
        <v>902332</v>
      </c>
      <c r="S632" s="16">
        <f>IF($B632="P",VLOOKUP($E632,'[2]Costeo-JUL26'!$B$9:$CQ$307,S$1,0),0)*$G632</f>
        <v>1029.5101513087247</v>
      </c>
      <c r="T632" s="36">
        <f>IF($B632="P",VLOOKUP($E632,'[2]Costeo-JUL26'!$B$9:$CQ$307,T$1,0),0)*$G632</f>
        <v>718138.81554599025</v>
      </c>
      <c r="U632" s="35">
        <f>IF($B632="P",VLOOKUP($E632,'[2]Costeo-JUL26'!$B$9:$CQ$307,U$1,0),0)</f>
        <v>1.4999999999999999E-2</v>
      </c>
      <c r="V632" s="36">
        <f t="shared" si="287"/>
        <v>10772.082233189853</v>
      </c>
      <c r="W632" s="36">
        <f t="shared" si="288"/>
        <v>728910.89777918009</v>
      </c>
      <c r="X632" s="34">
        <f>IF($B632="P",VLOOKUP($E632,'[2]Costeo-JUL26'!$B$9:$CQ$307,X$1,0),0)</f>
        <v>0</v>
      </c>
      <c r="Y632" s="16">
        <f>IF($B632="P",VLOOKUP($E632,'[2]Costeo-JUL26'!$B$9:$CQ$307,Y$1,0),0)*$G632</f>
        <v>0</v>
      </c>
      <c r="Z632" s="36">
        <f>IF($B632="P",VLOOKUP($E632,'[2]Costeo-JUL26'!$B$9:$CQ$307,Z$1,0),0)*$G632</f>
        <v>0</v>
      </c>
      <c r="AA632" s="35">
        <f>IF($B632="P",VLOOKUP($E632,'[2]Costeo-JUL26'!$B$9:$CQ$307,AA$1,0),0)</f>
        <v>0</v>
      </c>
      <c r="AB632" s="36">
        <f t="shared" si="289"/>
        <v>0</v>
      </c>
      <c r="AC632" s="36">
        <f t="shared" si="290"/>
        <v>0</v>
      </c>
      <c r="AD632" s="34">
        <f>IF($B632="P",VLOOKUP($E632,'[2]Costeo-JUL26'!$B$9:$CQ$307,AD$1,0),0)</f>
        <v>902257</v>
      </c>
      <c r="AE632" s="16">
        <f>IF($B632="P",VLOOKUP($E632,'[2]Costeo-JUL26'!$B$9:$CQ$307,AE$1,0),0)*$G632</f>
        <v>5452.9979999999996</v>
      </c>
      <c r="AF632" s="36">
        <f>IF($B632="P",VLOOKUP($E632,'[2]Costeo-JUL26'!$B$9:$CQ$307,AF$1,0),0)*$G632</f>
        <v>83688.250905599998</v>
      </c>
      <c r="AG632" s="35">
        <f>IF($B632="P",VLOOKUP($E632,'[2]Costeo-JUL26'!$B$9:$CQ$307,AG$1,0),0)</f>
        <v>6.0000000000000001E-3</v>
      </c>
      <c r="AH632" s="36">
        <f t="shared" si="291"/>
        <v>502.1295054336</v>
      </c>
      <c r="AI632" s="36">
        <f t="shared" si="292"/>
        <v>84190.380411033591</v>
      </c>
      <c r="AJ632" s="34">
        <f>IF($B632="P",VLOOKUP($E632,'[2]Costeo-JUL26'!$B$9:$CQ$307,AJ$1,0),0)</f>
        <v>925511</v>
      </c>
      <c r="AK632" s="16">
        <f>IF($B632="P",VLOOKUP($E632,'[2]Costeo-JUL26'!$B$9:$CQ$307,AK$1,0),0)*$G632</f>
        <v>5452.9979999999996</v>
      </c>
      <c r="AL632" s="36">
        <f>IF($B632="P",VLOOKUP($E632,'[2]Costeo-JUL26'!$B$9:$CQ$307,AL$1,0),0)*$G632</f>
        <v>74914.049943719991</v>
      </c>
      <c r="AM632" s="35">
        <f>IF($B632="P",VLOOKUP($E632,'[2]Costeo-JUL26'!$B$9:$CQ$307,AM$1,0),0)</f>
        <v>1.7999999999999999E-2</v>
      </c>
      <c r="AN632" s="36">
        <f t="shared" si="293"/>
        <v>1348.4528989869598</v>
      </c>
      <c r="AO632" s="36">
        <f t="shared" si="294"/>
        <v>76262.502842706948</v>
      </c>
      <c r="AP632" s="34">
        <f>IF($B632="P",VLOOKUP($E632,'[2]Costeo-JUL26'!$B$9:$CQ$307,AP$1,0),0)</f>
        <v>911881</v>
      </c>
      <c r="AQ632" s="16">
        <f>IF($B632="P",VLOOKUP($E632,'[2]Costeo-JUL26'!$B$9:$CQ$307,AQ$1,0),0)*$G632</f>
        <v>5452.9979999999996</v>
      </c>
      <c r="AR632" s="36">
        <f>IF($B632="P",VLOOKUP($E632,'[2]Costeo-JUL26'!$B$9:$CQ$307,AR$1,0),0)*$G632</f>
        <v>739923.8422299244</v>
      </c>
      <c r="AS632" s="35">
        <f>IF($B632="P",VLOOKUP($E632,'[2]Costeo-JUL26'!$B$9:$CQ$307,AS$1,0),0)</f>
        <v>0.02</v>
      </c>
      <c r="AT632" s="36">
        <f t="shared" si="295"/>
        <v>14798.476844598488</v>
      </c>
      <c r="AU632" s="36">
        <f t="shared" si="296"/>
        <v>754722.31907452294</v>
      </c>
      <c r="AV632" s="34">
        <f>IF($B632="P",VLOOKUP($E632,'[2]Costeo-JUL26'!$B$9:$CQ$307,AV$1,0),0)</f>
        <v>901729</v>
      </c>
      <c r="AW632" s="16">
        <f>IF($B632="P",VLOOKUP($E632,'[2]Costeo-JUL26'!$B$9:$CQ$307,AW$1,0),0)*$G632</f>
        <v>37.353036299999999</v>
      </c>
      <c r="AX632" s="36">
        <f>IF($B632="P",VLOOKUP($E632,'[2]Costeo-JUL26'!$B$9:$CQ$307,AX$1,0),0)*$G632</f>
        <v>178250.18334505198</v>
      </c>
      <c r="AY632" s="35">
        <f>IF($B632="P",VLOOKUP($E632,'[2]Costeo-JUL26'!$B$9:$CQ$307,AY$1,0),0)</f>
        <v>0.03</v>
      </c>
      <c r="AZ632" s="36">
        <f t="shared" si="297"/>
        <v>5347.505500351559</v>
      </c>
      <c r="BA632" s="36">
        <f t="shared" si="298"/>
        <v>183597.68884540355</v>
      </c>
      <c r="BB632" s="34">
        <f>IF($B632="P",VLOOKUP($E632,'[2]Costeo-JUL26'!$B$9:$CQ$307,BB$1,0),0)</f>
        <v>902311</v>
      </c>
      <c r="BC632" s="16">
        <f>IF($B632="P",VLOOKUP($E632,'[2]Costeo-JUL26'!$B$9:$CQ$307,BC$1,0),0)*$G632</f>
        <v>3.9761443750000001</v>
      </c>
      <c r="BD632" s="36">
        <f>IF($B632="P",VLOOKUP($E632,'[2]Costeo-JUL26'!$B$9:$CQ$307,BD$1,0),0)*$G632</f>
        <v>15593.026707496878</v>
      </c>
      <c r="BE632" s="35">
        <f>IF($B632="P",VLOOKUP($E632,'[2]Costeo-JUL26'!$B$9:$CQ$307,BE$1,0),0)</f>
        <v>0.03</v>
      </c>
      <c r="BF632" s="36">
        <f t="shared" si="299"/>
        <v>467.79080122490632</v>
      </c>
      <c r="BG632" s="36">
        <f t="shared" si="300"/>
        <v>16060.817508721784</v>
      </c>
      <c r="BH632" s="34">
        <f>IF($B632="P",VLOOKUP($E632,'[2]Costeo-JUL26'!$B$9:$CQ$307,BH$1,0),0)</f>
        <v>933089</v>
      </c>
      <c r="BI632" s="16">
        <f>IF($B632="P",VLOOKUP($E632,'[2]Costeo-JUL26'!$B$9:$CQ$307,BI$1,0),0)*$G632</f>
        <v>34.0812375</v>
      </c>
      <c r="BJ632" s="36">
        <f>IF($B632="P",VLOOKUP($E632,'[2]Costeo-JUL26'!$B$9:$CQ$307,BJ$1,0),0)*$G632</f>
        <v>25379.361816593206</v>
      </c>
      <c r="BK632" s="35">
        <f>IF(BH632=910319,0,IF($B632="P",VLOOKUP($E632,'[2]Costeo-JUL26'!$B$9:$CQ$307,BK$1,0),0))</f>
        <v>0.02</v>
      </c>
      <c r="BL632" s="36">
        <f t="shared" si="301"/>
        <v>507.58723633186412</v>
      </c>
      <c r="BM632" s="36">
        <f t="shared" si="302"/>
        <v>25886.949052925069</v>
      </c>
      <c r="BN632" s="34">
        <f>IF($B632="P",VLOOKUP($E632,'[2]Costeo-JUL26'!$B$9:$CQ$307,BN$1,0),0)</f>
        <v>0</v>
      </c>
      <c r="BO632" s="16">
        <f>IF($B632="P",VLOOKUP($E632,'[2]Costeo-JUL26'!$B$9:$CQ$307,BO$1,0),0)*$G632</f>
        <v>0</v>
      </c>
      <c r="BP632" s="36">
        <f>IF($B632="P",VLOOKUP($E632,'[2]Costeo-JUL26'!$B$9:$CQ$307,BP$1,0),0)*$G632</f>
        <v>0</v>
      </c>
      <c r="BQ632" s="35">
        <f>IF($B632="P",VLOOKUP($E632,'[2]Costeo-JUL26'!$B$9:$CQ$307,BQ$1,0),0)</f>
        <v>0</v>
      </c>
      <c r="BR632" s="36">
        <f t="shared" si="303"/>
        <v>0</v>
      </c>
      <c r="BS632" s="36">
        <f t="shared" si="304"/>
        <v>0</v>
      </c>
      <c r="BT632" s="34">
        <f>IF($B632="P",VLOOKUP($E632,'[2]Costeo-JUL26'!$B$9:$CQ$307,BT$1,0),0)</f>
        <v>0</v>
      </c>
      <c r="BU632" s="16">
        <f>IF($B632="P",VLOOKUP($E632,'[2]Costeo-JUL26'!$B$9:$CQ$307,BU$1,0),0)*$G632</f>
        <v>0</v>
      </c>
      <c r="BV632" s="36">
        <f>IF($B632="P",VLOOKUP($E632,'[2]Costeo-JUL26'!$B$9:$CQ$307,BV$1,0),0)*$G632</f>
        <v>0</v>
      </c>
      <c r="BW632" s="35">
        <f>IF($B632="P",VLOOKUP($E632,'[2]Costeo-JUL26'!$B$9:$CQ$307,BW$1,0),0)</f>
        <v>0</v>
      </c>
      <c r="BX632" s="36">
        <f t="shared" si="305"/>
        <v>0</v>
      </c>
      <c r="BY632" s="36">
        <f t="shared" si="306"/>
        <v>0</v>
      </c>
      <c r="BZ632" s="34">
        <f>IF($B632="P",VLOOKUP($E632,'[2]Costeo-JUL26'!$B$9:$CQ$307,BZ$1,0),0)</f>
        <v>936704</v>
      </c>
      <c r="CA632" s="16">
        <f>IF($B632="P",VLOOKUP($E632,'[2]Costeo-JUL26'!$B$9:$CQ$307,CA$1,0),0)*$G632</f>
        <v>74.573542438965418</v>
      </c>
      <c r="CB632" s="36">
        <f>IF($B632="P",VLOOKUP($E632,'[2]Costeo-JUL26'!$B$9:$CQ$307,CB$1,0),0)*$G632</f>
        <v>35598.693361265796</v>
      </c>
      <c r="CC632" s="35">
        <f>IF($B632="P",VLOOKUP($E632,'[2]Costeo-JUL26'!$B$9:$CQ$307,CC$1,0),0)</f>
        <v>0.5</v>
      </c>
      <c r="CD632" s="36">
        <f t="shared" si="307"/>
        <v>17799.346680632898</v>
      </c>
      <c r="CE632" s="36">
        <f t="shared" si="308"/>
        <v>53398.040041898697</v>
      </c>
      <c r="CF632" s="37">
        <f t="shared" si="280"/>
        <v>4058679.0607867851</v>
      </c>
      <c r="CG632" s="36">
        <f>IF($B632="r",VLOOKUP($E632,'[2]Costeo-JUL26'!$B$9:$CQ$307,CG$1,0),0)*$G632</f>
        <v>0</v>
      </c>
      <c r="CH632" s="35">
        <f>VLOOKUP($E632,'[2]TEORICOS (05.26)'!$A$8:$T$251,CH$1,0)</f>
        <v>0</v>
      </c>
      <c r="CI632" s="36">
        <f t="shared" si="309"/>
        <v>0</v>
      </c>
      <c r="CJ632" s="37">
        <f t="shared" si="310"/>
        <v>0</v>
      </c>
      <c r="CM632" s="16">
        <f>SUMIFS('[1]Ajuste Inventario'!$I:$I,'[1]Ajuste Inventario'!$B:$B,E632,'[1]Ajuste Inventario'!$S:$S,D632)*-1</f>
        <v>3.6679999999999993</v>
      </c>
      <c r="CN632" s="36">
        <f t="shared" si="281"/>
        <v>16380.605452229314</v>
      </c>
      <c r="CP632" t="str">
        <f t="shared" si="282"/>
        <v>2458Org.Vtas M.del Plata</v>
      </c>
      <c r="CQ632" s="10">
        <f t="shared" si="283"/>
        <v>4465.8139182740779</v>
      </c>
    </row>
    <row r="633" spans="1:95" x14ac:dyDescent="0.25">
      <c r="A633" s="30">
        <v>46204</v>
      </c>
      <c r="B633" s="31" t="str">
        <f>VLOOKUP($E633,'[2]TEORICOS (05.26)'!$A$8:$T$251,B$1,0)</f>
        <v>P</v>
      </c>
      <c r="C633" s="32" t="str">
        <f>VLOOKUP($E633,'[2]TEORICOS (05.26)'!$A$8:$T$251,C$1,0)</f>
        <v>Crush</v>
      </c>
      <c r="D633" t="s">
        <v>227</v>
      </c>
      <c r="E633">
        <v>2459</v>
      </c>
      <c r="F633" t="s">
        <v>142</v>
      </c>
      <c r="G633" s="16">
        <v>3426.3330000000001</v>
      </c>
      <c r="H633" s="16">
        <v>8147.8198739998979</v>
      </c>
      <c r="I633" s="33">
        <v>27257288.469999336</v>
      </c>
      <c r="J633" s="33">
        <v>25320642.269999757</v>
      </c>
      <c r="K633" s="34">
        <f>IF($B633="P",VLOOKUP($E633,'[2]Costeo-JUL26'!$B$9:$CQ$307,K$1,0),0)</f>
        <v>901769</v>
      </c>
      <c r="L633" s="35">
        <f>VLOOKUP($E633,'[2]TEORICOS (05.26)'!$A$8:$T$251,L$1,0)</f>
        <v>0.13</v>
      </c>
      <c r="M633" s="36">
        <f t="shared" si="284"/>
        <v>3291683.4950999687</v>
      </c>
      <c r="N633" s="35">
        <f>IF($B633="P",VLOOKUP($E633,'[2]Costeo-JUL26'!$B$9:$CQ$307,N$1,0),0)</f>
        <v>8.0000000000000002E-3</v>
      </c>
      <c r="O633" s="36">
        <f t="shared" si="285"/>
        <v>26333.46796079975</v>
      </c>
      <c r="P633" s="36">
        <f>IF($B633="P",VLOOKUP($E633,'[2]Costeo-JUL26'!$B$9:$CQ$307,P$1,0),0)*H633</f>
        <v>0</v>
      </c>
      <c r="Q633" s="36">
        <f t="shared" si="286"/>
        <v>3318016.9630607683</v>
      </c>
      <c r="R633" s="34">
        <f>IF($B633="P",VLOOKUP($E633,'[2]Costeo-JUL26'!$B$9:$CQ$307,R$1,0),0)</f>
        <v>0</v>
      </c>
      <c r="S633" s="16">
        <f>IF($B633="P",VLOOKUP($E633,'[2]Costeo-JUL26'!$B$9:$CQ$307,S$1,0),0)*$G633</f>
        <v>0</v>
      </c>
      <c r="T633" s="36">
        <f>IF($B633="P",VLOOKUP($E633,'[2]Costeo-JUL26'!$B$9:$CQ$307,T$1,0),0)*$G633</f>
        <v>0</v>
      </c>
      <c r="U633" s="35">
        <f>IF($B633="P",VLOOKUP($E633,'[2]Costeo-JUL26'!$B$9:$CQ$307,U$1,0),0)</f>
        <v>0</v>
      </c>
      <c r="V633" s="36">
        <f t="shared" si="287"/>
        <v>0</v>
      </c>
      <c r="W633" s="36">
        <f t="shared" si="288"/>
        <v>0</v>
      </c>
      <c r="X633" s="34">
        <f>IF($B633="P",VLOOKUP($E633,'[2]Costeo-JUL26'!$B$9:$CQ$307,X$1,0),0)</f>
        <v>902338</v>
      </c>
      <c r="Y633" s="16">
        <f>IF($B633="P",VLOOKUP($E633,'[2]Costeo-JUL26'!$B$9:$CQ$307,Y$1,0),0)*$G633</f>
        <v>375.50211246899994</v>
      </c>
      <c r="Z633" s="36">
        <f>IF($B633="P",VLOOKUP($E633,'[2]Costeo-JUL26'!$B$9:$CQ$307,Z$1,0),0)*$G633</f>
        <v>106169.46727948505</v>
      </c>
      <c r="AA633" s="35">
        <f>IF($B633="P",VLOOKUP($E633,'[2]Costeo-JUL26'!$B$9:$CQ$307,AA$1,0),0)</f>
        <v>0.45</v>
      </c>
      <c r="AB633" s="36">
        <f t="shared" si="289"/>
        <v>47776.260275768276</v>
      </c>
      <c r="AC633" s="36">
        <f t="shared" si="290"/>
        <v>153945.72755525331</v>
      </c>
      <c r="AD633" s="34">
        <f>IF($B633="P",VLOOKUP($E633,'[2]Costeo-JUL26'!$B$9:$CQ$307,AD$1,0),0)</f>
        <v>901767</v>
      </c>
      <c r="AE633" s="16">
        <f>IF($B633="P",VLOOKUP($E633,'[2]Costeo-JUL26'!$B$9:$CQ$307,AE$1,0),0)*$G633</f>
        <v>20557.998</v>
      </c>
      <c r="AF633" s="36">
        <f>IF($B633="P",VLOOKUP($E633,'[2]Costeo-JUL26'!$B$9:$CQ$307,AF$1,0),0)*$G633</f>
        <v>315507.70690560003</v>
      </c>
      <c r="AG633" s="35">
        <f>IF($B633="P",VLOOKUP($E633,'[2]Costeo-JUL26'!$B$9:$CQ$307,AG$1,0),0)</f>
        <v>6.0000000000000001E-3</v>
      </c>
      <c r="AH633" s="36">
        <f t="shared" si="291"/>
        <v>1893.0462414336002</v>
      </c>
      <c r="AI633" s="36">
        <f t="shared" si="292"/>
        <v>317400.75314703363</v>
      </c>
      <c r="AJ633" s="34">
        <f>IF($B633="P",VLOOKUP($E633,'[2]Costeo-JUL26'!$B$9:$CQ$307,AJ$1,0),0)</f>
        <v>909144</v>
      </c>
      <c r="AK633" s="16">
        <f>IF($B633="P",VLOOKUP($E633,'[2]Costeo-JUL26'!$B$9:$CQ$307,AK$1,0),0)*$G633</f>
        <v>20557.998</v>
      </c>
      <c r="AL633" s="36">
        <f>IF($B633="P",VLOOKUP($E633,'[2]Costeo-JUL26'!$B$9:$CQ$307,AL$1,0),0)*$G633</f>
        <v>286389.35853840003</v>
      </c>
      <c r="AM633" s="35">
        <f>IF($B633="P",VLOOKUP($E633,'[2]Costeo-JUL26'!$B$9:$CQ$307,AM$1,0),0)</f>
        <v>1.7999999999999999E-2</v>
      </c>
      <c r="AN633" s="36">
        <f t="shared" si="293"/>
        <v>5155.0084536912</v>
      </c>
      <c r="AO633" s="36">
        <f t="shared" si="294"/>
        <v>291544.36699209124</v>
      </c>
      <c r="AP633" s="34">
        <f>IF($B633="P",VLOOKUP($E633,'[2]Costeo-JUL26'!$B$9:$CQ$307,AP$1,0),0)</f>
        <v>911423</v>
      </c>
      <c r="AQ633" s="16">
        <f>IF($B633="P",VLOOKUP($E633,'[2]Costeo-JUL26'!$B$9:$CQ$307,AQ$1,0),0)*$G633</f>
        <v>20557.998</v>
      </c>
      <c r="AR633" s="36">
        <f>IF($B633="P",VLOOKUP($E633,'[2]Costeo-JUL26'!$B$9:$CQ$307,AR$1,0),0)*$G633</f>
        <v>3138176.3388155666</v>
      </c>
      <c r="AS633" s="35">
        <f>IF($B633="P",VLOOKUP($E633,'[2]Costeo-JUL26'!$B$9:$CQ$307,AS$1,0),0)</f>
        <v>0.02</v>
      </c>
      <c r="AT633" s="36">
        <f t="shared" si="295"/>
        <v>62763.526776311337</v>
      </c>
      <c r="AU633" s="36">
        <f t="shared" si="296"/>
        <v>3200939.8655918781</v>
      </c>
      <c r="AV633" s="34">
        <f>IF($B633="P",VLOOKUP($E633,'[2]Costeo-JUL26'!$B$9:$CQ$307,AV$1,0),0)</f>
        <v>932442</v>
      </c>
      <c r="AW633" s="16">
        <f>IF($B633="P",VLOOKUP($E633,'[2]Costeo-JUL26'!$B$9:$CQ$307,AW$1,0),0)*$G633</f>
        <v>94.909424099999995</v>
      </c>
      <c r="AX633" s="36">
        <f>IF($B633="P",VLOOKUP($E633,'[2]Costeo-JUL26'!$B$9:$CQ$307,AX$1,0),0)*$G633</f>
        <v>350336.71966865839</v>
      </c>
      <c r="AY633" s="35">
        <f>IF($B633="P",VLOOKUP($E633,'[2]Costeo-JUL26'!$B$9:$CQ$307,AY$1,0),0)</f>
        <v>0.03</v>
      </c>
      <c r="AZ633" s="36">
        <f t="shared" si="297"/>
        <v>10510.101590059752</v>
      </c>
      <c r="BA633" s="36">
        <f t="shared" si="298"/>
        <v>360846.82125871815</v>
      </c>
      <c r="BB633" s="34">
        <f>IF($B633="P",VLOOKUP($E633,'[2]Costeo-JUL26'!$B$9:$CQ$307,BB$1,0),0)</f>
        <v>902311</v>
      </c>
      <c r="BC633" s="16">
        <f>IF($B633="P",VLOOKUP($E633,'[2]Costeo-JUL26'!$B$9:$CQ$307,BC$1,0),0)*$G633</f>
        <v>14.990206875000002</v>
      </c>
      <c r="BD633" s="36">
        <f>IF($B633="P",VLOOKUP($E633,'[2]Costeo-JUL26'!$B$9:$CQ$307,BD$1,0),0)*$G633</f>
        <v>58786.269840309389</v>
      </c>
      <c r="BE633" s="35">
        <f>IF($B633="P",VLOOKUP($E633,'[2]Costeo-JUL26'!$B$9:$CQ$307,BE$1,0),0)</f>
        <v>0.03</v>
      </c>
      <c r="BF633" s="36">
        <f t="shared" si="299"/>
        <v>1763.5880952092816</v>
      </c>
      <c r="BG633" s="36">
        <f t="shared" si="300"/>
        <v>60549.857935518674</v>
      </c>
      <c r="BH633" s="34">
        <f>IF($B633="P",VLOOKUP($E633,'[2]Costeo-JUL26'!$B$9:$CQ$307,BH$1,0),0)</f>
        <v>933089</v>
      </c>
      <c r="BI633" s="16">
        <f>IF($B633="P",VLOOKUP($E633,'[2]Costeo-JUL26'!$B$9:$CQ$307,BI$1,0),0)*$G633</f>
        <v>128.48748749999999</v>
      </c>
      <c r="BJ633" s="36">
        <f>IF($B633="P",VLOOKUP($E633,'[2]Costeo-JUL26'!$B$9:$CQ$307,BJ$1,0),0)*$G633</f>
        <v>95681.104131488682</v>
      </c>
      <c r="BK633" s="35">
        <f>IF(BH633=910319,0,IF($B633="P",VLOOKUP($E633,'[2]Costeo-JUL26'!$B$9:$CQ$307,BK$1,0),0))</f>
        <v>0.02</v>
      </c>
      <c r="BL633" s="36">
        <f t="shared" si="301"/>
        <v>1913.6220826297738</v>
      </c>
      <c r="BM633" s="36">
        <f t="shared" si="302"/>
        <v>97594.726214118462</v>
      </c>
      <c r="BN633" s="34">
        <f>IF($B633="P",VLOOKUP($E633,'[2]Costeo-JUL26'!$B$9:$CQ$307,BN$1,0),0)</f>
        <v>0</v>
      </c>
      <c r="BO633" s="16">
        <f>IF($B633="P",VLOOKUP($E633,'[2]Costeo-JUL26'!$B$9:$CQ$307,BO$1,0),0)*$G633</f>
        <v>0</v>
      </c>
      <c r="BP633" s="36">
        <f>IF($B633="P",VLOOKUP($E633,'[2]Costeo-JUL26'!$B$9:$CQ$307,BP$1,0),0)*$G633</f>
        <v>0</v>
      </c>
      <c r="BQ633" s="35">
        <f>IF($B633="P",VLOOKUP($E633,'[2]Costeo-JUL26'!$B$9:$CQ$307,BQ$1,0),0)</f>
        <v>0</v>
      </c>
      <c r="BR633" s="36">
        <f t="shared" si="303"/>
        <v>0</v>
      </c>
      <c r="BS633" s="36">
        <f t="shared" si="304"/>
        <v>0</v>
      </c>
      <c r="BT633" s="34">
        <f>IF($B633="P",VLOOKUP($E633,'[2]Costeo-JUL26'!$B$9:$CQ$307,BT$1,0),0)</f>
        <v>0</v>
      </c>
      <c r="BU633" s="16">
        <f>IF($B633="P",VLOOKUP($E633,'[2]Costeo-JUL26'!$B$9:$CQ$307,BU$1,0),0)*$G633</f>
        <v>0</v>
      </c>
      <c r="BV633" s="36">
        <f>IF($B633="P",VLOOKUP($E633,'[2]Costeo-JUL26'!$B$9:$CQ$307,BV$1,0),0)*$G633</f>
        <v>0</v>
      </c>
      <c r="BW633" s="35">
        <f>IF($B633="P",VLOOKUP($E633,'[2]Costeo-JUL26'!$B$9:$CQ$307,BW$1,0),0)</f>
        <v>0</v>
      </c>
      <c r="BX633" s="36">
        <f t="shared" si="305"/>
        <v>0</v>
      </c>
      <c r="BY633" s="36">
        <f t="shared" si="306"/>
        <v>0</v>
      </c>
      <c r="BZ633" s="34">
        <f>IF($B633="P",VLOOKUP($E633,'[2]Costeo-JUL26'!$B$9:$CQ$307,BZ$1,0),0)</f>
        <v>0</v>
      </c>
      <c r="CA633" s="16">
        <f>IF($B633="P",VLOOKUP($E633,'[2]Costeo-JUL26'!$B$9:$CQ$307,CA$1,0),0)*$G633</f>
        <v>0</v>
      </c>
      <c r="CB633" s="36">
        <f>IF($B633="P",VLOOKUP($E633,'[2]Costeo-JUL26'!$B$9:$CQ$307,CB$1,0),0)*$G633</f>
        <v>0</v>
      </c>
      <c r="CC633" s="35">
        <f>IF($B633="P",VLOOKUP($E633,'[2]Costeo-JUL26'!$B$9:$CQ$307,CC$1,0),0)</f>
        <v>0</v>
      </c>
      <c r="CD633" s="36">
        <f t="shared" si="307"/>
        <v>0</v>
      </c>
      <c r="CE633" s="36">
        <f t="shared" si="308"/>
        <v>0</v>
      </c>
      <c r="CF633" s="37">
        <f t="shared" si="280"/>
        <v>7800839.0817553801</v>
      </c>
      <c r="CG633" s="36">
        <f>IF($B633="r",VLOOKUP($E633,'[2]Costeo-JUL26'!$B$9:$CQ$307,CG$1,0),0)*$G633</f>
        <v>0</v>
      </c>
      <c r="CH633" s="35">
        <f>VLOOKUP($E633,'[2]TEORICOS (05.26)'!$A$8:$T$251,CH$1,0)</f>
        <v>0</v>
      </c>
      <c r="CI633" s="36">
        <f t="shared" si="309"/>
        <v>0</v>
      </c>
      <c r="CJ633" s="37">
        <f t="shared" si="310"/>
        <v>0</v>
      </c>
      <c r="CM633" s="16">
        <f>SUMIFS('[1]Ajuste Inventario'!$I:$I,'[1]Ajuste Inventario'!$B:$B,E633,'[1]Ajuste Inventario'!$S:$S,D633)*-1</f>
        <v>15.506</v>
      </c>
      <c r="CN633" s="36">
        <f t="shared" si="281"/>
        <v>35302.993258886083</v>
      </c>
      <c r="CP633" t="str">
        <f t="shared" si="282"/>
        <v>2459Org.Vtas M.del Plata</v>
      </c>
      <c r="CQ633" s="10">
        <f t="shared" si="283"/>
        <v>2276.7311530301872</v>
      </c>
    </row>
    <row r="634" spans="1:95" x14ac:dyDescent="0.25">
      <c r="A634" s="30">
        <v>46204</v>
      </c>
      <c r="B634" s="31" t="str">
        <f>VLOOKUP($E634,'[2]TEORICOS (05.26)'!$A$8:$T$251,B$1,0)</f>
        <v>P</v>
      </c>
      <c r="C634" s="32" t="str">
        <f>VLOOKUP($E634,'[2]TEORICOS (05.26)'!$A$8:$T$251,C$1,0)</f>
        <v>Aquarius</v>
      </c>
      <c r="D634" t="s">
        <v>227</v>
      </c>
      <c r="E634">
        <v>2463</v>
      </c>
      <c r="F634" t="s">
        <v>143</v>
      </c>
      <c r="G634" s="16">
        <v>2243.125</v>
      </c>
      <c r="H634" s="16">
        <v>1579.1599999999657</v>
      </c>
      <c r="I634" s="33">
        <v>21906286.040000081</v>
      </c>
      <c r="J634" s="33">
        <v>20758288.680000044</v>
      </c>
      <c r="K634" s="34">
        <f>IF($B634="P",VLOOKUP($E634,'[2]Costeo-JUL26'!$B$9:$CQ$307,K$1,0),0)</f>
        <v>919320</v>
      </c>
      <c r="L634" s="35">
        <f>VLOOKUP($E634,'[2]TEORICOS (05.26)'!$A$8:$T$251,L$1,0)</f>
        <v>0.17</v>
      </c>
      <c r="M634" s="36">
        <f t="shared" si="284"/>
        <v>3528909.075600008</v>
      </c>
      <c r="N634" s="35">
        <f>IF($B634="P",VLOOKUP($E634,'[2]Costeo-JUL26'!$B$9:$CQ$307,N$1,0),0)</f>
        <v>8.0000000000000002E-3</v>
      </c>
      <c r="O634" s="36">
        <f t="shared" si="285"/>
        <v>28231.272604800066</v>
      </c>
      <c r="P634" s="36">
        <f>IF($B634="P",VLOOKUP($E634,'[2]Costeo-JUL26'!$B$9:$CQ$307,P$1,0),0)*H634</f>
        <v>0</v>
      </c>
      <c r="Q634" s="36">
        <f t="shared" si="286"/>
        <v>3557140.3482048083</v>
      </c>
      <c r="R634" s="34">
        <f>IF($B634="P",VLOOKUP($E634,'[2]Costeo-JUL26'!$B$9:$CQ$307,R$1,0),0)</f>
        <v>902332</v>
      </c>
      <c r="S634" s="16">
        <f>IF($B634="P",VLOOKUP($E634,'[2]Costeo-JUL26'!$B$9:$CQ$307,S$1,0),0)*$G634</f>
        <v>833.89093578790971</v>
      </c>
      <c r="T634" s="36">
        <f>IF($B634="P",VLOOKUP($E634,'[2]Costeo-JUL26'!$B$9:$CQ$307,T$1,0),0)*$G634</f>
        <v>581683.86990648194</v>
      </c>
      <c r="U634" s="35">
        <f>IF($B634="P",VLOOKUP($E634,'[2]Costeo-JUL26'!$B$9:$CQ$307,U$1,0),0)</f>
        <v>1.4999999999999999E-2</v>
      </c>
      <c r="V634" s="36">
        <f t="shared" si="287"/>
        <v>8725.2580485972285</v>
      </c>
      <c r="W634" s="36">
        <f t="shared" si="288"/>
        <v>590409.1279550792</v>
      </c>
      <c r="X634" s="34">
        <f>IF($B634="P",VLOOKUP($E634,'[2]Costeo-JUL26'!$B$9:$CQ$307,X$1,0),0)</f>
        <v>0</v>
      </c>
      <c r="Y634" s="16">
        <f>IF($B634="P",VLOOKUP($E634,'[2]Costeo-JUL26'!$B$9:$CQ$307,Y$1,0),0)*$G634</f>
        <v>0</v>
      </c>
      <c r="Z634" s="36">
        <f>IF($B634="P",VLOOKUP($E634,'[2]Costeo-JUL26'!$B$9:$CQ$307,Z$1,0),0)*$G634</f>
        <v>0</v>
      </c>
      <c r="AA634" s="35">
        <f>IF($B634="P",VLOOKUP($E634,'[2]Costeo-JUL26'!$B$9:$CQ$307,AA$1,0),0)</f>
        <v>0</v>
      </c>
      <c r="AB634" s="36">
        <f t="shared" si="289"/>
        <v>0</v>
      </c>
      <c r="AC634" s="36">
        <f t="shared" si="290"/>
        <v>0</v>
      </c>
      <c r="AD634" s="34">
        <f>IF($B634="P",VLOOKUP($E634,'[2]Costeo-JUL26'!$B$9:$CQ$307,AD$1,0),0)</f>
        <v>902257</v>
      </c>
      <c r="AE634" s="16">
        <f>IF($B634="P",VLOOKUP($E634,'[2]Costeo-JUL26'!$B$9:$CQ$307,AE$1,0),0)*$G634</f>
        <v>17945</v>
      </c>
      <c r="AF634" s="36">
        <f>IF($B634="P",VLOOKUP($E634,'[2]Costeo-JUL26'!$B$9:$CQ$307,AF$1,0),0)*$G634</f>
        <v>275405.50400000002</v>
      </c>
      <c r="AG634" s="35">
        <f>IF($B634="P",VLOOKUP($E634,'[2]Costeo-JUL26'!$B$9:$CQ$307,AG$1,0),0)</f>
        <v>6.0000000000000001E-3</v>
      </c>
      <c r="AH634" s="36">
        <f t="shared" si="291"/>
        <v>1652.4330240000002</v>
      </c>
      <c r="AI634" s="36">
        <f t="shared" si="292"/>
        <v>277057.93702400004</v>
      </c>
      <c r="AJ634" s="34">
        <f>IF($B634="P",VLOOKUP($E634,'[2]Costeo-JUL26'!$B$9:$CQ$307,AJ$1,0),0)</f>
        <v>940039</v>
      </c>
      <c r="AK634" s="16">
        <f>IF($B634="P",VLOOKUP($E634,'[2]Costeo-JUL26'!$B$9:$CQ$307,AK$1,0),0)*$G634</f>
        <v>17945</v>
      </c>
      <c r="AL634" s="36">
        <f>IF($B634="P",VLOOKUP($E634,'[2]Costeo-JUL26'!$B$9:$CQ$307,AL$1,0),0)*$G634</f>
        <v>104782.29060000001</v>
      </c>
      <c r="AM634" s="35">
        <f>IF($B634="P",VLOOKUP($E634,'[2]Costeo-JUL26'!$B$9:$CQ$307,AM$1,0),0)</f>
        <v>1.7999999999999999E-2</v>
      </c>
      <c r="AN634" s="36">
        <f t="shared" si="293"/>
        <v>1886.0812308</v>
      </c>
      <c r="AO634" s="36">
        <f t="shared" si="294"/>
        <v>106668.37183080001</v>
      </c>
      <c r="AP634" s="34">
        <f>IF($B634="P",VLOOKUP($E634,'[2]Costeo-JUL26'!$B$9:$CQ$307,AP$1,0),0)</f>
        <v>901569</v>
      </c>
      <c r="AQ634" s="16">
        <f>IF($B634="P",VLOOKUP($E634,'[2]Costeo-JUL26'!$B$9:$CQ$307,AQ$1,0),0)*$G634</f>
        <v>17945</v>
      </c>
      <c r="AR634" s="36">
        <f>IF($B634="P",VLOOKUP($E634,'[2]Costeo-JUL26'!$B$9:$CQ$307,AR$1,0),0)*$G634</f>
        <v>1167053.4339820531</v>
      </c>
      <c r="AS634" s="35">
        <f>IF($B634="P",VLOOKUP($E634,'[2]Costeo-JUL26'!$B$9:$CQ$307,AS$1,0),0)</f>
        <v>0.02</v>
      </c>
      <c r="AT634" s="36">
        <f t="shared" si="295"/>
        <v>23341.068679641063</v>
      </c>
      <c r="AU634" s="36">
        <f t="shared" si="296"/>
        <v>1190394.5026616941</v>
      </c>
      <c r="AV634" s="34">
        <f>IF($B634="P",VLOOKUP($E634,'[2]Costeo-JUL26'!$B$9:$CQ$307,AV$1,0),0)</f>
        <v>932436</v>
      </c>
      <c r="AW634" s="16">
        <f>IF($B634="P",VLOOKUP($E634,'[2]Costeo-JUL26'!$B$9:$CQ$307,AW$1,0),0)*$G634</f>
        <v>34.768437499999997</v>
      </c>
      <c r="AX634" s="36">
        <f>IF($B634="P",VLOOKUP($E634,'[2]Costeo-JUL26'!$B$9:$CQ$307,AX$1,0),0)*$G634</f>
        <v>165916.37448749997</v>
      </c>
      <c r="AY634" s="35">
        <f>IF($B634="P",VLOOKUP($E634,'[2]Costeo-JUL26'!$B$9:$CQ$307,AY$1,0),0)</f>
        <v>0.03</v>
      </c>
      <c r="AZ634" s="36">
        <f t="shared" si="297"/>
        <v>4977.4912346249985</v>
      </c>
      <c r="BA634" s="36">
        <f t="shared" si="298"/>
        <v>170893.86572212496</v>
      </c>
      <c r="BB634" s="34">
        <f>IF($B634="P",VLOOKUP($E634,'[2]Costeo-JUL26'!$B$9:$CQ$307,BB$1,0),0)</f>
        <v>902311</v>
      </c>
      <c r="BC634" s="16">
        <f>IF($B634="P",VLOOKUP($E634,'[2]Costeo-JUL26'!$B$9:$CQ$307,BC$1,0),0)*$G634</f>
        <v>4.673177083333333</v>
      </c>
      <c r="BD634" s="36">
        <f>IF($B634="P",VLOOKUP($E634,'[2]Costeo-JUL26'!$B$9:$CQ$307,BD$1,0),0)*$G634</f>
        <v>18326.541542968753</v>
      </c>
      <c r="BE634" s="35">
        <f>IF($B634="P",VLOOKUP($E634,'[2]Costeo-JUL26'!$B$9:$CQ$307,BE$1,0),0)</f>
        <v>0.03</v>
      </c>
      <c r="BF634" s="36">
        <f t="shared" si="299"/>
        <v>549.79624628906254</v>
      </c>
      <c r="BG634" s="36">
        <f t="shared" si="300"/>
        <v>18876.337789257814</v>
      </c>
      <c r="BH634" s="34">
        <f>IF($B634="P",VLOOKUP($E634,'[2]Costeo-JUL26'!$B$9:$CQ$307,BH$1,0),0)</f>
        <v>933089</v>
      </c>
      <c r="BI634" s="16">
        <f>IF($B634="P",VLOOKUP($E634,'[2]Costeo-JUL26'!$B$9:$CQ$307,BI$1,0),0)*$G634</f>
        <v>51.92418981481481</v>
      </c>
      <c r="BJ634" s="36">
        <f>IF($B634="P",VLOOKUP($E634,'[2]Costeo-JUL26'!$B$9:$CQ$307,BJ$1,0),0)*$G634</f>
        <v>38666.518501379207</v>
      </c>
      <c r="BK634" s="35">
        <f>IF(BH634=910319,0,IF($B634="P",VLOOKUP($E634,'[2]Costeo-JUL26'!$B$9:$CQ$307,BK$1,0),0))</f>
        <v>0.02</v>
      </c>
      <c r="BL634" s="36">
        <f t="shared" si="301"/>
        <v>773.33037002758419</v>
      </c>
      <c r="BM634" s="36">
        <f t="shared" si="302"/>
        <v>39439.848871406793</v>
      </c>
      <c r="BN634" s="34">
        <f>IF($B634="P",VLOOKUP($E634,'[2]Costeo-JUL26'!$B$9:$CQ$307,BN$1,0),0)</f>
        <v>0</v>
      </c>
      <c r="BO634" s="16">
        <f>IF($B634="P",VLOOKUP($E634,'[2]Costeo-JUL26'!$B$9:$CQ$307,BO$1,0),0)*$G634</f>
        <v>0</v>
      </c>
      <c r="BP634" s="36">
        <f>IF($B634="P",VLOOKUP($E634,'[2]Costeo-JUL26'!$B$9:$CQ$307,BP$1,0),0)*$G634</f>
        <v>0</v>
      </c>
      <c r="BQ634" s="35">
        <f>IF($B634="P",VLOOKUP($E634,'[2]Costeo-JUL26'!$B$9:$CQ$307,BQ$1,0),0)</f>
        <v>0</v>
      </c>
      <c r="BR634" s="36">
        <f t="shared" si="303"/>
        <v>0</v>
      </c>
      <c r="BS634" s="36">
        <f t="shared" si="304"/>
        <v>0</v>
      </c>
      <c r="BT634" s="34">
        <f>IF($B634="P",VLOOKUP($E634,'[2]Costeo-JUL26'!$B$9:$CQ$307,BT$1,0),0)</f>
        <v>0</v>
      </c>
      <c r="BU634" s="16">
        <f>IF($B634="P",VLOOKUP($E634,'[2]Costeo-JUL26'!$B$9:$CQ$307,BU$1,0),0)*$G634</f>
        <v>0</v>
      </c>
      <c r="BV634" s="36">
        <f>IF($B634="P",VLOOKUP($E634,'[2]Costeo-JUL26'!$B$9:$CQ$307,BV$1,0),0)*$G634</f>
        <v>0</v>
      </c>
      <c r="BW634" s="35">
        <f>IF($B634="P",VLOOKUP($E634,'[2]Costeo-JUL26'!$B$9:$CQ$307,BW$1,0),0)</f>
        <v>0</v>
      </c>
      <c r="BX634" s="36">
        <f t="shared" si="305"/>
        <v>0</v>
      </c>
      <c r="BY634" s="36">
        <f t="shared" si="306"/>
        <v>0</v>
      </c>
      <c r="BZ634" s="34">
        <f>IF($B634="P",VLOOKUP($E634,'[2]Costeo-JUL26'!$B$9:$CQ$307,BZ$1,0),0)</f>
        <v>936704</v>
      </c>
      <c r="CA634" s="16">
        <f>IF($B634="P",VLOOKUP($E634,'[2]Costeo-JUL26'!$B$9:$CQ$307,CA$1,0),0)*$G634</f>
        <v>54.5356362405184</v>
      </c>
      <c r="CB634" s="36">
        <f>IF($B634="P",VLOOKUP($E634,'[2]Costeo-JUL26'!$B$9:$CQ$307,CB$1,0),0)*$G634</f>
        <v>26033.326677174842</v>
      </c>
      <c r="CC634" s="35">
        <f>IF($B634="P",VLOOKUP($E634,'[2]Costeo-JUL26'!$B$9:$CQ$307,CC$1,0),0)</f>
        <v>0.5</v>
      </c>
      <c r="CD634" s="36">
        <f t="shared" si="307"/>
        <v>13016.663338587421</v>
      </c>
      <c r="CE634" s="36">
        <f t="shared" si="308"/>
        <v>39049.990015762261</v>
      </c>
      <c r="CF634" s="37">
        <f t="shared" si="280"/>
        <v>5989930.3300749334</v>
      </c>
      <c r="CG634" s="36">
        <f>IF($B634="r",VLOOKUP($E634,'[2]Costeo-JUL26'!$B$9:$CQ$307,CG$1,0),0)*$G634</f>
        <v>0</v>
      </c>
      <c r="CH634" s="35">
        <f>VLOOKUP($E634,'[2]TEORICOS (05.26)'!$A$8:$T$251,CH$1,0)</f>
        <v>0</v>
      </c>
      <c r="CI634" s="36">
        <f t="shared" si="309"/>
        <v>0</v>
      </c>
      <c r="CJ634" s="37">
        <f t="shared" si="310"/>
        <v>0</v>
      </c>
      <c r="CM634" s="16">
        <f>SUMIFS('[1]Ajuste Inventario'!$I:$I,'[1]Ajuste Inventario'!$B:$B,E634,'[1]Ajuste Inventario'!$S:$S,D634)*-1</f>
        <v>2.625</v>
      </c>
      <c r="CN634" s="36">
        <f t="shared" si="281"/>
        <v>7009.6704893604683</v>
      </c>
      <c r="CP634" t="str">
        <f t="shared" si="282"/>
        <v>2463Org.Vtas M.del Plata</v>
      </c>
      <c r="CQ634" s="10">
        <f t="shared" si="283"/>
        <v>2670.3506626135118</v>
      </c>
    </row>
    <row r="635" spans="1:95" x14ac:dyDescent="0.25">
      <c r="A635" s="30">
        <v>46204</v>
      </c>
      <c r="B635" s="31" t="str">
        <f>VLOOKUP($E635,'[2]TEORICOS (05.26)'!$A$8:$T$251,B$1,0)</f>
        <v>P</v>
      </c>
      <c r="C635" s="32" t="str">
        <f>VLOOKUP($E635,'[2]TEORICOS (05.26)'!$A$8:$T$251,C$1,0)</f>
        <v>Aquarius</v>
      </c>
      <c r="D635" t="s">
        <v>227</v>
      </c>
      <c r="E635">
        <v>2466</v>
      </c>
      <c r="F635" t="s">
        <v>144</v>
      </c>
      <c r="G635" s="16">
        <v>3731.3330000000001</v>
      </c>
      <c r="H635" s="16">
        <v>5914.1628050000991</v>
      </c>
      <c r="I635" s="33">
        <v>39396173.329999216</v>
      </c>
      <c r="J635" s="33">
        <v>38630483.589999415</v>
      </c>
      <c r="K635" s="34">
        <f>IF($B635="P",VLOOKUP($E635,'[2]Costeo-JUL26'!$B$9:$CQ$307,K$1,0),0)</f>
        <v>919320</v>
      </c>
      <c r="L635" s="35">
        <f>VLOOKUP($E635,'[2]TEORICOS (05.26)'!$A$8:$T$251,L$1,0)</f>
        <v>0.17</v>
      </c>
      <c r="M635" s="36">
        <f t="shared" si="284"/>
        <v>6567182.2102999007</v>
      </c>
      <c r="N635" s="35">
        <f>IF($B635="P",VLOOKUP($E635,'[2]Costeo-JUL26'!$B$9:$CQ$307,N$1,0),0)</f>
        <v>8.0000000000000002E-3</v>
      </c>
      <c r="O635" s="36">
        <f t="shared" si="285"/>
        <v>52537.45768239921</v>
      </c>
      <c r="P635" s="36">
        <f>IF($B635="P",VLOOKUP($E635,'[2]Costeo-JUL26'!$B$9:$CQ$307,P$1,0),0)*H635</f>
        <v>0</v>
      </c>
      <c r="Q635" s="36">
        <f t="shared" si="286"/>
        <v>6619719.6679822998</v>
      </c>
      <c r="R635" s="34">
        <f>IF($B635="P",VLOOKUP($E635,'[2]Costeo-JUL26'!$B$9:$CQ$307,R$1,0),0)</f>
        <v>902332</v>
      </c>
      <c r="S635" s="16">
        <f>IF($B635="P",VLOOKUP($E635,'[2]Costeo-JUL26'!$B$9:$CQ$307,S$1,0),0)*$G635</f>
        <v>3121.0613434334664</v>
      </c>
      <c r="T635" s="36">
        <f>IF($B635="P",VLOOKUP($E635,'[2]Costeo-JUL26'!$B$9:$CQ$307,T$1,0),0)*$G635</f>
        <v>2177108.4953076481</v>
      </c>
      <c r="U635" s="35">
        <f>IF($B635="P",VLOOKUP($E635,'[2]Costeo-JUL26'!$B$9:$CQ$307,U$1,0),0)</f>
        <v>1.4999999999999999E-2</v>
      </c>
      <c r="V635" s="36">
        <f t="shared" si="287"/>
        <v>32656.62742961472</v>
      </c>
      <c r="W635" s="36">
        <f t="shared" si="288"/>
        <v>2209765.1227372629</v>
      </c>
      <c r="X635" s="34">
        <f>IF($B635="P",VLOOKUP($E635,'[2]Costeo-JUL26'!$B$9:$CQ$307,X$1,0),0)</f>
        <v>0</v>
      </c>
      <c r="Y635" s="16">
        <f>IF($B635="P",VLOOKUP($E635,'[2]Costeo-JUL26'!$B$9:$CQ$307,Y$1,0),0)*$G635</f>
        <v>0</v>
      </c>
      <c r="Z635" s="36">
        <f>IF($B635="P",VLOOKUP($E635,'[2]Costeo-JUL26'!$B$9:$CQ$307,Z$1,0),0)*$G635</f>
        <v>0</v>
      </c>
      <c r="AA635" s="35">
        <f>IF($B635="P",VLOOKUP($E635,'[2]Costeo-JUL26'!$B$9:$CQ$307,AA$1,0),0)</f>
        <v>0</v>
      </c>
      <c r="AB635" s="36">
        <f t="shared" si="289"/>
        <v>0</v>
      </c>
      <c r="AC635" s="36">
        <f t="shared" si="290"/>
        <v>0</v>
      </c>
      <c r="AD635" s="34">
        <f>IF($B635="P",VLOOKUP($E635,'[2]Costeo-JUL26'!$B$9:$CQ$307,AD$1,0),0)</f>
        <v>902257</v>
      </c>
      <c r="AE635" s="16">
        <f>IF($B635="P",VLOOKUP($E635,'[2]Costeo-JUL26'!$B$9:$CQ$307,AE$1,0),0)*$G635</f>
        <v>22387.998</v>
      </c>
      <c r="AF635" s="36">
        <f>IF($B635="P",VLOOKUP($E635,'[2]Costeo-JUL26'!$B$9:$CQ$307,AF$1,0),0)*$G635</f>
        <v>343593.08290560002</v>
      </c>
      <c r="AG635" s="35">
        <f>IF($B635="P",VLOOKUP($E635,'[2]Costeo-JUL26'!$B$9:$CQ$307,AG$1,0),0)</f>
        <v>6.0000000000000001E-3</v>
      </c>
      <c r="AH635" s="36">
        <f t="shared" si="291"/>
        <v>2061.5584974336002</v>
      </c>
      <c r="AI635" s="36">
        <f t="shared" si="292"/>
        <v>345654.64140303363</v>
      </c>
      <c r="AJ635" s="34">
        <f>IF($B635="P",VLOOKUP($E635,'[2]Costeo-JUL26'!$B$9:$CQ$307,AJ$1,0),0)</f>
        <v>940044</v>
      </c>
      <c r="AK635" s="16">
        <f>IF($B635="P",VLOOKUP($E635,'[2]Costeo-JUL26'!$B$9:$CQ$307,AK$1,0),0)*$G635</f>
        <v>22387.998</v>
      </c>
      <c r="AL635" s="36">
        <f>IF($B635="P",VLOOKUP($E635,'[2]Costeo-JUL26'!$B$9:$CQ$307,AL$1,0),0)*$G635</f>
        <v>193101.85586952002</v>
      </c>
      <c r="AM635" s="35">
        <f>IF($B635="P",VLOOKUP($E635,'[2]Costeo-JUL26'!$B$9:$CQ$307,AM$1,0),0)</f>
        <v>1.7999999999999999E-2</v>
      </c>
      <c r="AN635" s="36">
        <f t="shared" si="293"/>
        <v>3475.83340565136</v>
      </c>
      <c r="AO635" s="36">
        <f t="shared" si="294"/>
        <v>196577.68927517137</v>
      </c>
      <c r="AP635" s="34">
        <f>IF($B635="P",VLOOKUP($E635,'[2]Costeo-JUL26'!$B$9:$CQ$307,AP$1,0),0)</f>
        <v>933429</v>
      </c>
      <c r="AQ635" s="16">
        <f>IF($B635="P",VLOOKUP($E635,'[2]Costeo-JUL26'!$B$9:$CQ$307,AQ$1,0),0)*$G635</f>
        <v>22387.998</v>
      </c>
      <c r="AR635" s="36">
        <f>IF($B635="P",VLOOKUP($E635,'[2]Costeo-JUL26'!$B$9:$CQ$307,AR$1,0),0)*$G635</f>
        <v>2199436.7741564405</v>
      </c>
      <c r="AS635" s="35">
        <f>IF($B635="P",VLOOKUP($E635,'[2]Costeo-JUL26'!$B$9:$CQ$307,AS$1,0),0)</f>
        <v>0.02</v>
      </c>
      <c r="AT635" s="36">
        <f t="shared" si="295"/>
        <v>43988.73548312881</v>
      </c>
      <c r="AU635" s="36">
        <f t="shared" si="296"/>
        <v>2243425.5096395696</v>
      </c>
      <c r="AV635" s="34">
        <f>IF($B635="P",VLOOKUP($E635,'[2]Costeo-JUL26'!$B$9:$CQ$307,AV$1,0),0)</f>
        <v>932438</v>
      </c>
      <c r="AW635" s="16">
        <f>IF($B635="P",VLOOKUP($E635,'[2]Costeo-JUL26'!$B$9:$CQ$307,AW$1,0),0)*$G635</f>
        <v>108.9549236</v>
      </c>
      <c r="AX635" s="36">
        <f>IF($B635="P",VLOOKUP($E635,'[2]Costeo-JUL26'!$B$9:$CQ$307,AX$1,0),0)*$G635</f>
        <v>519937.25361614401</v>
      </c>
      <c r="AY635" s="35">
        <f>IF($B635="P",VLOOKUP($E635,'[2]Costeo-JUL26'!$B$9:$CQ$307,AY$1,0),0)</f>
        <v>0.03</v>
      </c>
      <c r="AZ635" s="36">
        <f t="shared" si="297"/>
        <v>15598.117608484319</v>
      </c>
      <c r="BA635" s="36">
        <f t="shared" si="298"/>
        <v>535535.3712246283</v>
      </c>
      <c r="BB635" s="34">
        <f>IF($B635="P",VLOOKUP($E635,'[2]Costeo-JUL26'!$B$9:$CQ$307,BB$1,0),0)</f>
        <v>902311</v>
      </c>
      <c r="BC635" s="16">
        <f>IF($B635="P",VLOOKUP($E635,'[2]Costeo-JUL26'!$B$9:$CQ$307,BC$1,0),0)*$G635</f>
        <v>14.991962946428574</v>
      </c>
      <c r="BD635" s="36">
        <f>IF($B635="P",VLOOKUP($E635,'[2]Costeo-JUL26'!$B$9:$CQ$307,BD$1,0),0)*$G635</f>
        <v>58793.156529046886</v>
      </c>
      <c r="BE635" s="35">
        <f>IF($B635="P",VLOOKUP($E635,'[2]Costeo-JUL26'!$B$9:$CQ$307,BE$1,0),0)</f>
        <v>0.03</v>
      </c>
      <c r="BF635" s="36">
        <f t="shared" si="299"/>
        <v>1763.7946958714065</v>
      </c>
      <c r="BG635" s="36">
        <f t="shared" si="300"/>
        <v>60556.951224918295</v>
      </c>
      <c r="BH635" s="34">
        <f>IF($B635="P",VLOOKUP($E635,'[2]Costeo-JUL26'!$B$9:$CQ$307,BH$1,0),0)</f>
        <v>933089</v>
      </c>
      <c r="BI635" s="16">
        <f>IF($B635="P",VLOOKUP($E635,'[2]Costeo-JUL26'!$B$9:$CQ$307,BI$1,0),0)*$G635</f>
        <v>99.946419642857137</v>
      </c>
      <c r="BJ635" s="36">
        <f>IF($B635="P",VLOOKUP($E635,'[2]Costeo-JUL26'!$B$9:$CQ$307,BJ$1,0),0)*$G635</f>
        <v>74427.35453456259</v>
      </c>
      <c r="BK635" s="35">
        <f>IF(BH635=910319,0,IF($B635="P",VLOOKUP($E635,'[2]Costeo-JUL26'!$B$9:$CQ$307,BK$1,0),0))</f>
        <v>0.02</v>
      </c>
      <c r="BL635" s="36">
        <f t="shared" si="301"/>
        <v>1488.5470906912519</v>
      </c>
      <c r="BM635" s="36">
        <f t="shared" si="302"/>
        <v>75915.901625253842</v>
      </c>
      <c r="BN635" s="34">
        <f>IF($B635="P",VLOOKUP($E635,'[2]Costeo-JUL26'!$B$9:$CQ$307,BN$1,0),0)</f>
        <v>0</v>
      </c>
      <c r="BO635" s="16">
        <f>IF($B635="P",VLOOKUP($E635,'[2]Costeo-JUL26'!$B$9:$CQ$307,BO$1,0),0)*$G635</f>
        <v>0</v>
      </c>
      <c r="BP635" s="36">
        <f>IF($B635="P",VLOOKUP($E635,'[2]Costeo-JUL26'!$B$9:$CQ$307,BP$1,0),0)*$G635</f>
        <v>0</v>
      </c>
      <c r="BQ635" s="35">
        <f>IF($B635="P",VLOOKUP($E635,'[2]Costeo-JUL26'!$B$9:$CQ$307,BQ$1,0),0)</f>
        <v>0</v>
      </c>
      <c r="BR635" s="36">
        <f t="shared" si="303"/>
        <v>0</v>
      </c>
      <c r="BS635" s="36">
        <f t="shared" si="304"/>
        <v>0</v>
      </c>
      <c r="BT635" s="34">
        <f>IF($B635="P",VLOOKUP($E635,'[2]Costeo-JUL26'!$B$9:$CQ$307,BT$1,0),0)</f>
        <v>0</v>
      </c>
      <c r="BU635" s="16">
        <f>IF($B635="P",VLOOKUP($E635,'[2]Costeo-JUL26'!$B$9:$CQ$307,BU$1,0),0)*$G635</f>
        <v>0</v>
      </c>
      <c r="BV635" s="36">
        <f>IF($B635="P",VLOOKUP($E635,'[2]Costeo-JUL26'!$B$9:$CQ$307,BV$1,0),0)*$G635</f>
        <v>0</v>
      </c>
      <c r="BW635" s="35">
        <f>IF($B635="P",VLOOKUP($E635,'[2]Costeo-JUL26'!$B$9:$CQ$307,BW$1,0),0)</f>
        <v>0</v>
      </c>
      <c r="BX635" s="36">
        <f t="shared" si="305"/>
        <v>0</v>
      </c>
      <c r="BY635" s="36">
        <f t="shared" si="306"/>
        <v>0</v>
      </c>
      <c r="BZ635" s="34">
        <f>IF($B635="P",VLOOKUP($E635,'[2]Costeo-JUL26'!$B$9:$CQ$307,BZ$1,0),0)</f>
        <v>936704</v>
      </c>
      <c r="CA635" s="16">
        <f>IF($B635="P",VLOOKUP($E635,'[2]Costeo-JUL26'!$B$9:$CQ$307,CA$1,0),0)*$G635</f>
        <v>204.11430176898082</v>
      </c>
      <c r="CB635" s="36">
        <f>IF($B635="P",VLOOKUP($E635,'[2]Costeo-JUL26'!$B$9:$CQ$307,CB$1,0),0)*$G635</f>
        <v>97436.734285082828</v>
      </c>
      <c r="CC635" s="35">
        <f>IF($B635="P",VLOOKUP($E635,'[2]Costeo-JUL26'!$B$9:$CQ$307,CC$1,0),0)</f>
        <v>0.5</v>
      </c>
      <c r="CD635" s="36">
        <f t="shared" si="307"/>
        <v>48718.367142541414</v>
      </c>
      <c r="CE635" s="36">
        <f t="shared" si="308"/>
        <v>146155.10142762423</v>
      </c>
      <c r="CF635" s="37">
        <f t="shared" si="280"/>
        <v>12433305.956539763</v>
      </c>
      <c r="CG635" s="36">
        <f>IF($B635="r",VLOOKUP($E635,'[2]Costeo-JUL26'!$B$9:$CQ$307,CG$1,0),0)*$G635</f>
        <v>0</v>
      </c>
      <c r="CH635" s="35">
        <f>VLOOKUP($E635,'[2]TEORICOS (05.26)'!$A$8:$T$251,CH$1,0)</f>
        <v>0</v>
      </c>
      <c r="CI635" s="36">
        <f t="shared" si="309"/>
        <v>0</v>
      </c>
      <c r="CJ635" s="37">
        <f t="shared" si="310"/>
        <v>0</v>
      </c>
      <c r="CM635" s="16">
        <f>SUMIFS('[1]Ajuste Inventario'!$I:$I,'[1]Ajuste Inventario'!$B:$B,E635,'[1]Ajuste Inventario'!$S:$S,D635)*-1</f>
        <v>7.6719999999999988</v>
      </c>
      <c r="CN635" s="36">
        <f t="shared" si="281"/>
        <v>25564.141098790446</v>
      </c>
      <c r="CP635" t="str">
        <f t="shared" si="282"/>
        <v>2466Org.Vtas M.del Plata</v>
      </c>
      <c r="CQ635" s="10">
        <f t="shared" si="283"/>
        <v>3332.1351797172119</v>
      </c>
    </row>
    <row r="636" spans="1:95" x14ac:dyDescent="0.25">
      <c r="A636" s="30">
        <v>46204</v>
      </c>
      <c r="B636" s="31" t="str">
        <f>VLOOKUP($E636,'[2]TEORICOS (05.26)'!$A$8:$T$251,B$1,0)</f>
        <v>P</v>
      </c>
      <c r="C636" s="32" t="str">
        <f>VLOOKUP($E636,'[2]TEORICOS (05.26)'!$A$8:$T$251,C$1,0)</f>
        <v>Aquarius</v>
      </c>
      <c r="D636" t="s">
        <v>227</v>
      </c>
      <c r="E636">
        <v>2468</v>
      </c>
      <c r="F636" t="s">
        <v>145</v>
      </c>
      <c r="G636" s="16">
        <v>2239.4989999999998</v>
      </c>
      <c r="H636" s="16">
        <v>5325.5286220000544</v>
      </c>
      <c r="I636" s="33">
        <v>31720369.230000306</v>
      </c>
      <c r="J636" s="33">
        <v>31090903.350000236</v>
      </c>
      <c r="K636" s="34">
        <f>IF($B636="P",VLOOKUP($E636,'[2]Costeo-JUL26'!$B$9:$CQ$307,K$1,0),0)</f>
        <v>919320</v>
      </c>
      <c r="L636" s="35">
        <f>VLOOKUP($E636,'[2]TEORICOS (05.26)'!$A$8:$T$251,L$1,0)</f>
        <v>0.17</v>
      </c>
      <c r="M636" s="36">
        <f t="shared" si="284"/>
        <v>5285453.5695000403</v>
      </c>
      <c r="N636" s="35">
        <f>IF($B636="P",VLOOKUP($E636,'[2]Costeo-JUL26'!$B$9:$CQ$307,N$1,0),0)</f>
        <v>8.0000000000000002E-3</v>
      </c>
      <c r="O636" s="36">
        <f t="shared" si="285"/>
        <v>42283.628556000323</v>
      </c>
      <c r="P636" s="36">
        <f>IF($B636="P",VLOOKUP($E636,'[2]Costeo-JUL26'!$B$9:$CQ$307,P$1,0),0)*H636</f>
        <v>0</v>
      </c>
      <c r="Q636" s="36">
        <f t="shared" si="286"/>
        <v>5327737.1980560403</v>
      </c>
      <c r="R636" s="34">
        <f>IF($B636="P",VLOOKUP($E636,'[2]Costeo-JUL26'!$B$9:$CQ$307,R$1,0),0)</f>
        <v>902332</v>
      </c>
      <c r="S636" s="16">
        <f>IF($B636="P",VLOOKUP($E636,'[2]Costeo-JUL26'!$B$9:$CQ$307,S$1,0),0)*$G636</f>
        <v>2809.8324744365768</v>
      </c>
      <c r="T636" s="36">
        <f>IF($B636="P",VLOOKUP($E636,'[2]Costeo-JUL26'!$B$9:$CQ$307,T$1,0),0)*$G636</f>
        <v>1960009.5856358763</v>
      </c>
      <c r="U636" s="35">
        <f>IF($B636="P",VLOOKUP($E636,'[2]Costeo-JUL26'!$B$9:$CQ$307,U$1,0),0)</f>
        <v>1.4999999999999999E-2</v>
      </c>
      <c r="V636" s="36">
        <f t="shared" si="287"/>
        <v>29400.143784538144</v>
      </c>
      <c r="W636" s="36">
        <f t="shared" si="288"/>
        <v>1989409.7294204144</v>
      </c>
      <c r="X636" s="34">
        <f>IF($B636="P",VLOOKUP($E636,'[2]Costeo-JUL26'!$B$9:$CQ$307,X$1,0),0)</f>
        <v>0</v>
      </c>
      <c r="Y636" s="16">
        <f>IF($B636="P",VLOOKUP($E636,'[2]Costeo-JUL26'!$B$9:$CQ$307,Y$1,0),0)*$G636</f>
        <v>0</v>
      </c>
      <c r="Z636" s="36">
        <f>IF($B636="P",VLOOKUP($E636,'[2]Costeo-JUL26'!$B$9:$CQ$307,Z$1,0),0)*$G636</f>
        <v>0</v>
      </c>
      <c r="AA636" s="35">
        <f>IF($B636="P",VLOOKUP($E636,'[2]Costeo-JUL26'!$B$9:$CQ$307,AA$1,0),0)</f>
        <v>0</v>
      </c>
      <c r="AB636" s="36">
        <f t="shared" si="289"/>
        <v>0</v>
      </c>
      <c r="AC636" s="36">
        <f t="shared" si="290"/>
        <v>0</v>
      </c>
      <c r="AD636" s="34">
        <f>IF($B636="P",VLOOKUP($E636,'[2]Costeo-JUL26'!$B$9:$CQ$307,AD$1,0),0)</f>
        <v>902257</v>
      </c>
      <c r="AE636" s="16">
        <f>IF($B636="P",VLOOKUP($E636,'[2]Costeo-JUL26'!$B$9:$CQ$307,AE$1,0),0)*$G636</f>
        <v>13436.993999999999</v>
      </c>
      <c r="AF636" s="36">
        <f>IF($B636="P",VLOOKUP($E636,'[2]Costeo-JUL26'!$B$9:$CQ$307,AF$1,0),0)*$G636</f>
        <v>206220.23431679999</v>
      </c>
      <c r="AG636" s="35">
        <f>IF($B636="P",VLOOKUP($E636,'[2]Costeo-JUL26'!$B$9:$CQ$307,AG$1,0),0)</f>
        <v>6.0000000000000001E-3</v>
      </c>
      <c r="AH636" s="36">
        <f t="shared" si="291"/>
        <v>1237.3214059008001</v>
      </c>
      <c r="AI636" s="36">
        <f t="shared" si="292"/>
        <v>207457.55572270078</v>
      </c>
      <c r="AJ636" s="34">
        <f>IF($B636="P",VLOOKUP($E636,'[2]Costeo-JUL26'!$B$9:$CQ$307,AJ$1,0),0)</f>
        <v>940045</v>
      </c>
      <c r="AK636" s="16">
        <f>IF($B636="P",VLOOKUP($E636,'[2]Costeo-JUL26'!$B$9:$CQ$307,AK$1,0),0)*$G636</f>
        <v>13436.993999999999</v>
      </c>
      <c r="AL636" s="36">
        <f>IF($B636="P",VLOOKUP($E636,'[2]Costeo-JUL26'!$B$9:$CQ$307,AL$1,0),0)*$G636</f>
        <v>168469.26841368002</v>
      </c>
      <c r="AM636" s="35">
        <f>IF($B636="P",VLOOKUP($E636,'[2]Costeo-JUL26'!$B$9:$CQ$307,AM$1,0),0)</f>
        <v>1.7999999999999999E-2</v>
      </c>
      <c r="AN636" s="36">
        <f t="shared" si="293"/>
        <v>3032.4468314462401</v>
      </c>
      <c r="AO636" s="36">
        <f t="shared" si="294"/>
        <v>171501.71524512625</v>
      </c>
      <c r="AP636" s="34">
        <f>IF($B636="P",VLOOKUP($E636,'[2]Costeo-JUL26'!$B$9:$CQ$307,AP$1,0),0)</f>
        <v>911881</v>
      </c>
      <c r="AQ636" s="16">
        <f>IF($B636="P",VLOOKUP($E636,'[2]Costeo-JUL26'!$B$9:$CQ$307,AQ$1,0),0)*$G636</f>
        <v>13436.993999999999</v>
      </c>
      <c r="AR636" s="36">
        <f>IF($B636="P",VLOOKUP($E636,'[2]Costeo-JUL26'!$B$9:$CQ$307,AR$1,0),0)*$G636</f>
        <v>1823281.8402831689</v>
      </c>
      <c r="AS636" s="35">
        <f>IF($B636="P",VLOOKUP($E636,'[2]Costeo-JUL26'!$B$9:$CQ$307,AS$1,0),0)</f>
        <v>0.02</v>
      </c>
      <c r="AT636" s="36">
        <f t="shared" si="295"/>
        <v>36465.63680566338</v>
      </c>
      <c r="AU636" s="36">
        <f t="shared" si="296"/>
        <v>1859747.4770888323</v>
      </c>
      <c r="AV636" s="34">
        <f>IF($B636="P",VLOOKUP($E636,'[2]Costeo-JUL26'!$B$9:$CQ$307,AV$1,0),0)</f>
        <v>901729</v>
      </c>
      <c r="AW636" s="16">
        <f>IF($B636="P",VLOOKUP($E636,'[2]Costeo-JUL26'!$B$9:$CQ$307,AW$1,0),0)*$G636</f>
        <v>92.043408899999989</v>
      </c>
      <c r="AX636" s="36">
        <f>IF($B636="P",VLOOKUP($E636,'[2]Costeo-JUL26'!$B$9:$CQ$307,AX$1,0),0)*$G636</f>
        <v>439234.82900715596</v>
      </c>
      <c r="AY636" s="35">
        <f>IF($B636="P",VLOOKUP($E636,'[2]Costeo-JUL26'!$B$9:$CQ$307,AY$1,0),0)</f>
        <v>0.03</v>
      </c>
      <c r="AZ636" s="36">
        <f t="shared" si="297"/>
        <v>13177.044870214679</v>
      </c>
      <c r="BA636" s="36">
        <f t="shared" si="298"/>
        <v>452411.87387737061</v>
      </c>
      <c r="BB636" s="34">
        <f>IF($B636="P",VLOOKUP($E636,'[2]Costeo-JUL26'!$B$9:$CQ$307,BB$1,0),0)</f>
        <v>902311</v>
      </c>
      <c r="BC636" s="16">
        <f>IF($B636="P",VLOOKUP($E636,'[2]Costeo-JUL26'!$B$9:$CQ$307,BC$1,0),0)*$G636</f>
        <v>9.7978081249999995</v>
      </c>
      <c r="BD636" s="36">
        <f>IF($B636="P",VLOOKUP($E636,'[2]Costeo-JUL26'!$B$9:$CQ$307,BD$1,0),0)*$G636</f>
        <v>38423.525244365628</v>
      </c>
      <c r="BE636" s="35">
        <f>IF($B636="P",VLOOKUP($E636,'[2]Costeo-JUL26'!$B$9:$CQ$307,BE$1,0),0)</f>
        <v>0.03</v>
      </c>
      <c r="BF636" s="36">
        <f t="shared" si="299"/>
        <v>1152.7057573309687</v>
      </c>
      <c r="BG636" s="36">
        <f t="shared" si="300"/>
        <v>39576.2310016966</v>
      </c>
      <c r="BH636" s="34">
        <f>IF($B636="P",VLOOKUP($E636,'[2]Costeo-JUL26'!$B$9:$CQ$307,BH$1,0),0)</f>
        <v>933089</v>
      </c>
      <c r="BI636" s="16">
        <f>IF($B636="P",VLOOKUP($E636,'[2]Costeo-JUL26'!$B$9:$CQ$307,BI$1,0),0)*$G636</f>
        <v>83.981212499999984</v>
      </c>
      <c r="BJ636" s="36">
        <f>IF($B636="P",VLOOKUP($E636,'[2]Costeo-JUL26'!$B$9:$CQ$307,BJ$1,0),0)*$G636</f>
        <v>62538.503123124567</v>
      </c>
      <c r="BK636" s="35">
        <f>IF(BH636=910319,0,IF($B636="P",VLOOKUP($E636,'[2]Costeo-JUL26'!$B$9:$CQ$307,BK$1,0),0))</f>
        <v>0.02</v>
      </c>
      <c r="BL636" s="36">
        <f t="shared" si="301"/>
        <v>1250.7700624624913</v>
      </c>
      <c r="BM636" s="36">
        <f t="shared" si="302"/>
        <v>63789.273185587059</v>
      </c>
      <c r="BN636" s="34">
        <f>IF($B636="P",VLOOKUP($E636,'[2]Costeo-JUL26'!$B$9:$CQ$307,BN$1,0),0)</f>
        <v>0</v>
      </c>
      <c r="BO636" s="16">
        <f>IF($B636="P",VLOOKUP($E636,'[2]Costeo-JUL26'!$B$9:$CQ$307,BO$1,0),0)*$G636</f>
        <v>0</v>
      </c>
      <c r="BP636" s="36">
        <f>IF($B636="P",VLOOKUP($E636,'[2]Costeo-JUL26'!$B$9:$CQ$307,BP$1,0),0)*$G636</f>
        <v>0</v>
      </c>
      <c r="BQ636" s="35">
        <f>IF($B636="P",VLOOKUP($E636,'[2]Costeo-JUL26'!$B$9:$CQ$307,BQ$1,0),0)</f>
        <v>0</v>
      </c>
      <c r="BR636" s="36">
        <f t="shared" si="303"/>
        <v>0</v>
      </c>
      <c r="BS636" s="36">
        <f t="shared" si="304"/>
        <v>0</v>
      </c>
      <c r="BT636" s="34">
        <f>IF($B636="P",VLOOKUP($E636,'[2]Costeo-JUL26'!$B$9:$CQ$307,BT$1,0),0)</f>
        <v>0</v>
      </c>
      <c r="BU636" s="16">
        <f>IF($B636="P",VLOOKUP($E636,'[2]Costeo-JUL26'!$B$9:$CQ$307,BU$1,0),0)*$G636</f>
        <v>0</v>
      </c>
      <c r="BV636" s="36">
        <f>IF($B636="P",VLOOKUP($E636,'[2]Costeo-JUL26'!$B$9:$CQ$307,BV$1,0),0)*$G636</f>
        <v>0</v>
      </c>
      <c r="BW636" s="35">
        <f>IF($B636="P",VLOOKUP($E636,'[2]Costeo-JUL26'!$B$9:$CQ$307,BW$1,0),0)</f>
        <v>0</v>
      </c>
      <c r="BX636" s="36">
        <f t="shared" si="305"/>
        <v>0</v>
      </c>
      <c r="BY636" s="36">
        <f t="shared" si="306"/>
        <v>0</v>
      </c>
      <c r="BZ636" s="34">
        <f>IF($B636="P",VLOOKUP($E636,'[2]Costeo-JUL26'!$B$9:$CQ$307,BZ$1,0),0)</f>
        <v>936704</v>
      </c>
      <c r="CA636" s="16">
        <f>IF($B636="P",VLOOKUP($E636,'[2]Costeo-JUL26'!$B$9:$CQ$307,CA$1,0),0)*$G636</f>
        <v>183.76024387155903</v>
      </c>
      <c r="CB636" s="36">
        <f>IF($B636="P",VLOOKUP($E636,'[2]Costeo-JUL26'!$B$9:$CQ$307,CB$1,0),0)*$G636</f>
        <v>87720.448293428373</v>
      </c>
      <c r="CC636" s="35">
        <f>IF($B636="P",VLOOKUP($E636,'[2]Costeo-JUL26'!$B$9:$CQ$307,CC$1,0),0)</f>
        <v>0.5</v>
      </c>
      <c r="CD636" s="36">
        <f t="shared" si="307"/>
        <v>43860.224146714187</v>
      </c>
      <c r="CE636" s="36">
        <f t="shared" si="308"/>
        <v>131580.67244014255</v>
      </c>
      <c r="CF636" s="37">
        <f t="shared" si="280"/>
        <v>10243211.72603791</v>
      </c>
      <c r="CG636" s="36">
        <f>IF($B636="r",VLOOKUP($E636,'[2]Costeo-JUL26'!$B$9:$CQ$307,CG$1,0),0)*$G636</f>
        <v>0</v>
      </c>
      <c r="CH636" s="35">
        <f>VLOOKUP($E636,'[2]TEORICOS (05.26)'!$A$8:$T$251,CH$1,0)</f>
        <v>0</v>
      </c>
      <c r="CI636" s="36">
        <f t="shared" si="309"/>
        <v>0</v>
      </c>
      <c r="CJ636" s="37">
        <f t="shared" si="310"/>
        <v>0</v>
      </c>
      <c r="CM636" s="16">
        <f>SUMIFS('[1]Ajuste Inventario'!$I:$I,'[1]Ajuste Inventario'!$B:$B,E636,'[1]Ajuste Inventario'!$S:$S,D636)*-1</f>
        <v>11.172999999999998</v>
      </c>
      <c r="CN636" s="36">
        <f t="shared" si="281"/>
        <v>51104.021307900366</v>
      </c>
      <c r="CP636" t="str">
        <f t="shared" si="282"/>
        <v>2468Org.Vtas M.del Plata</v>
      </c>
      <c r="CQ636" s="10">
        <f t="shared" si="283"/>
        <v>4573.8853761657901</v>
      </c>
    </row>
    <row r="637" spans="1:95" x14ac:dyDescent="0.25">
      <c r="A637" s="30">
        <v>46204</v>
      </c>
      <c r="B637" s="31" t="str">
        <f>VLOOKUP($E637,'[2]TEORICOS (05.26)'!$A$8:$T$251,B$1,0)</f>
        <v>P</v>
      </c>
      <c r="C637" s="32" t="str">
        <f>VLOOKUP($E637,'[2]TEORICOS (05.26)'!$A$8:$T$251,C$1,0)</f>
        <v>Aquarius</v>
      </c>
      <c r="D637" t="s">
        <v>227</v>
      </c>
      <c r="E637">
        <v>2473</v>
      </c>
      <c r="F637" t="s">
        <v>146</v>
      </c>
      <c r="G637" s="16">
        <v>2039</v>
      </c>
      <c r="H637" s="16">
        <v>1435.4559999999731</v>
      </c>
      <c r="I637" s="33">
        <v>19927013.890000034</v>
      </c>
      <c r="J637" s="33">
        <v>18940214.929999951</v>
      </c>
      <c r="K637" s="34">
        <f>IF($B637="P",VLOOKUP($E637,'[2]Costeo-JUL26'!$B$9:$CQ$307,K$1,0),0)</f>
        <v>919319</v>
      </c>
      <c r="L637" s="35">
        <f>VLOOKUP($E637,'[2]TEORICOS (05.26)'!$A$8:$T$251,L$1,0)</f>
        <v>0.17</v>
      </c>
      <c r="M637" s="36">
        <f t="shared" si="284"/>
        <v>3219836.5380999921</v>
      </c>
      <c r="N637" s="35">
        <f>IF($B637="P",VLOOKUP($E637,'[2]Costeo-JUL26'!$B$9:$CQ$307,N$1,0),0)</f>
        <v>8.0000000000000002E-3</v>
      </c>
      <c r="O637" s="36">
        <f t="shared" si="285"/>
        <v>25758.692304799937</v>
      </c>
      <c r="P637" s="36">
        <f>IF($B637="P",VLOOKUP($E637,'[2]Costeo-JUL26'!$B$9:$CQ$307,P$1,0),0)*H637</f>
        <v>0</v>
      </c>
      <c r="Q637" s="36">
        <f t="shared" si="286"/>
        <v>3245595.2304047919</v>
      </c>
      <c r="R637" s="34">
        <f>IF($B637="P",VLOOKUP($E637,'[2]Costeo-JUL26'!$B$9:$CQ$307,R$1,0),0)</f>
        <v>902332</v>
      </c>
      <c r="S637" s="16">
        <f>IF($B637="P",VLOOKUP($E637,'[2]Costeo-JUL26'!$B$9:$CQ$307,S$1,0),0)*$G637</f>
        <v>750.58034906558328</v>
      </c>
      <c r="T637" s="36">
        <f>IF($B637="P",VLOOKUP($E637,'[2]Costeo-JUL26'!$B$9:$CQ$307,T$1,0),0)*$G637</f>
        <v>523570.24567931111</v>
      </c>
      <c r="U637" s="35">
        <f>IF($B637="P",VLOOKUP($E637,'[2]Costeo-JUL26'!$B$9:$CQ$307,U$1,0),0)</f>
        <v>1.4999999999999999E-2</v>
      </c>
      <c r="V637" s="36">
        <f t="shared" si="287"/>
        <v>7853.5536851896659</v>
      </c>
      <c r="W637" s="36">
        <f t="shared" si="288"/>
        <v>531423.7993645008</v>
      </c>
      <c r="X637" s="34">
        <f>IF($B637="P",VLOOKUP($E637,'[2]Costeo-JUL26'!$B$9:$CQ$307,X$1,0),0)</f>
        <v>0</v>
      </c>
      <c r="Y637" s="16">
        <f>IF($B637="P",VLOOKUP($E637,'[2]Costeo-JUL26'!$B$9:$CQ$307,Y$1,0),0)*$G637</f>
        <v>0</v>
      </c>
      <c r="Z637" s="36">
        <f>IF($B637="P",VLOOKUP($E637,'[2]Costeo-JUL26'!$B$9:$CQ$307,Z$1,0),0)*$G637</f>
        <v>0</v>
      </c>
      <c r="AA637" s="35">
        <f>IF($B637="P",VLOOKUP($E637,'[2]Costeo-JUL26'!$B$9:$CQ$307,AA$1,0),0)</f>
        <v>0</v>
      </c>
      <c r="AB637" s="36">
        <f t="shared" si="289"/>
        <v>0</v>
      </c>
      <c r="AC637" s="36">
        <f t="shared" si="290"/>
        <v>0</v>
      </c>
      <c r="AD637" s="34">
        <f>IF($B637="P",VLOOKUP($E637,'[2]Costeo-JUL26'!$B$9:$CQ$307,AD$1,0),0)</f>
        <v>902257</v>
      </c>
      <c r="AE637" s="16">
        <f>IF($B637="P",VLOOKUP($E637,'[2]Costeo-JUL26'!$B$9:$CQ$307,AE$1,0),0)*$G637</f>
        <v>16312</v>
      </c>
      <c r="AF637" s="36">
        <f>IF($B637="P",VLOOKUP($E637,'[2]Costeo-JUL26'!$B$9:$CQ$307,AF$1,0),0)*$G637</f>
        <v>250343.5264</v>
      </c>
      <c r="AG637" s="35">
        <f>IF($B637="P",VLOOKUP($E637,'[2]Costeo-JUL26'!$B$9:$CQ$307,AG$1,0),0)</f>
        <v>6.0000000000000001E-3</v>
      </c>
      <c r="AH637" s="36">
        <f t="shared" si="291"/>
        <v>1502.0611584000001</v>
      </c>
      <c r="AI637" s="36">
        <f t="shared" si="292"/>
        <v>251845.5875584</v>
      </c>
      <c r="AJ637" s="34">
        <f>IF($B637="P",VLOOKUP($E637,'[2]Costeo-JUL26'!$B$9:$CQ$307,AJ$1,0),0)</f>
        <v>919019</v>
      </c>
      <c r="AK637" s="16">
        <f>IF($B637="P",VLOOKUP($E637,'[2]Costeo-JUL26'!$B$9:$CQ$307,AK$1,0),0)*$G637</f>
        <v>16312</v>
      </c>
      <c r="AL637" s="36">
        <f>IF($B637="P",VLOOKUP($E637,'[2]Costeo-JUL26'!$B$9:$CQ$307,AL$1,0),0)*$G637</f>
        <v>96265.26772899153</v>
      </c>
      <c r="AM637" s="35">
        <f>IF($B637="P",VLOOKUP($E637,'[2]Costeo-JUL26'!$B$9:$CQ$307,AM$1,0),0)</f>
        <v>1.7999999999999999E-2</v>
      </c>
      <c r="AN637" s="36">
        <f t="shared" si="293"/>
        <v>1732.7748191218475</v>
      </c>
      <c r="AO637" s="36">
        <f t="shared" si="294"/>
        <v>97998.042548113372</v>
      </c>
      <c r="AP637" s="34">
        <f>IF($B637="P",VLOOKUP($E637,'[2]Costeo-JUL26'!$B$9:$CQ$307,AP$1,0),0)</f>
        <v>901569</v>
      </c>
      <c r="AQ637" s="16">
        <f>IF($B637="P",VLOOKUP($E637,'[2]Costeo-JUL26'!$B$9:$CQ$307,AQ$1,0),0)*$G637</f>
        <v>16312</v>
      </c>
      <c r="AR637" s="36">
        <f>IF($B637="P",VLOOKUP($E637,'[2]Costeo-JUL26'!$B$9:$CQ$307,AR$1,0),0)*$G637</f>
        <v>1060851.2463145861</v>
      </c>
      <c r="AS637" s="35">
        <f>IF($B637="P",VLOOKUP($E637,'[2]Costeo-JUL26'!$B$9:$CQ$307,AS$1,0),0)</f>
        <v>0.02</v>
      </c>
      <c r="AT637" s="36">
        <f t="shared" si="295"/>
        <v>21217.024926291724</v>
      </c>
      <c r="AU637" s="36">
        <f t="shared" si="296"/>
        <v>1082068.2712408779</v>
      </c>
      <c r="AV637" s="34">
        <f>IF($B637="P",VLOOKUP($E637,'[2]Costeo-JUL26'!$B$9:$CQ$307,AV$1,0),0)</f>
        <v>932436</v>
      </c>
      <c r="AW637" s="16">
        <f>IF($B637="P",VLOOKUP($E637,'[2]Costeo-JUL26'!$B$9:$CQ$307,AW$1,0),0)*$G637</f>
        <v>31.604499999999998</v>
      </c>
      <c r="AX637" s="36">
        <f>IF($B637="P",VLOOKUP($E637,'[2]Costeo-JUL26'!$B$9:$CQ$307,AX$1,0),0)*$G637</f>
        <v>150817.93818</v>
      </c>
      <c r="AY637" s="35">
        <f>IF($B637="P",VLOOKUP($E637,'[2]Costeo-JUL26'!$B$9:$CQ$307,AY$1,0),0)</f>
        <v>0.03</v>
      </c>
      <c r="AZ637" s="36">
        <f t="shared" si="297"/>
        <v>4524.5381453999998</v>
      </c>
      <c r="BA637" s="36">
        <f t="shared" si="298"/>
        <v>155342.4763254</v>
      </c>
      <c r="BB637" s="34">
        <f>IF($B637="P",VLOOKUP($E637,'[2]Costeo-JUL26'!$B$9:$CQ$307,BB$1,0),0)</f>
        <v>902311</v>
      </c>
      <c r="BC637" s="16">
        <f>IF($B637="P",VLOOKUP($E637,'[2]Costeo-JUL26'!$B$9:$CQ$307,BC$1,0),0)*$G637</f>
        <v>4.2479166666666668</v>
      </c>
      <c r="BD637" s="36">
        <f>IF($B637="P",VLOOKUP($E637,'[2]Costeo-JUL26'!$B$9:$CQ$307,BD$1,0),0)*$G637</f>
        <v>16658.821156250004</v>
      </c>
      <c r="BE637" s="35">
        <f>IF($B637="P",VLOOKUP($E637,'[2]Costeo-JUL26'!$B$9:$CQ$307,BE$1,0),0)</f>
        <v>0.03</v>
      </c>
      <c r="BF637" s="36">
        <f t="shared" si="299"/>
        <v>499.76463468750012</v>
      </c>
      <c r="BG637" s="36">
        <f t="shared" si="300"/>
        <v>17158.585790937504</v>
      </c>
      <c r="BH637" s="34">
        <f>IF($B637="P",VLOOKUP($E637,'[2]Costeo-JUL26'!$B$9:$CQ$307,BH$1,0),0)</f>
        <v>933089</v>
      </c>
      <c r="BI637" s="16">
        <f>IF($B637="P",VLOOKUP($E637,'[2]Costeo-JUL26'!$B$9:$CQ$307,BI$1,0),0)*$G637</f>
        <v>47.199074074074069</v>
      </c>
      <c r="BJ637" s="36">
        <f>IF($B637="P",VLOOKUP($E637,'[2]Costeo-JUL26'!$B$9:$CQ$307,BJ$1,0),0)*$G637</f>
        <v>35147.854544134723</v>
      </c>
      <c r="BK637" s="35">
        <f>IF(BH637=910319,0,IF($B637="P",VLOOKUP($E637,'[2]Costeo-JUL26'!$B$9:$CQ$307,BK$1,0),0))</f>
        <v>0.02</v>
      </c>
      <c r="BL637" s="36">
        <f t="shared" si="301"/>
        <v>702.9570908826945</v>
      </c>
      <c r="BM637" s="36">
        <f t="shared" si="302"/>
        <v>35850.811635017417</v>
      </c>
      <c r="BN637" s="34">
        <f>IF($B637="P",VLOOKUP($E637,'[2]Costeo-JUL26'!$B$9:$CQ$307,BN$1,0),0)</f>
        <v>0</v>
      </c>
      <c r="BO637" s="16">
        <f>IF($B637="P",VLOOKUP($E637,'[2]Costeo-JUL26'!$B$9:$CQ$307,BO$1,0),0)*$G637</f>
        <v>0</v>
      </c>
      <c r="BP637" s="36">
        <f>IF($B637="P",VLOOKUP($E637,'[2]Costeo-JUL26'!$B$9:$CQ$307,BP$1,0),0)*$G637</f>
        <v>0</v>
      </c>
      <c r="BQ637" s="35">
        <f>IF($B637="P",VLOOKUP($E637,'[2]Costeo-JUL26'!$B$9:$CQ$307,BQ$1,0),0)</f>
        <v>0</v>
      </c>
      <c r="BR637" s="36">
        <f t="shared" si="303"/>
        <v>0</v>
      </c>
      <c r="BS637" s="36">
        <f t="shared" si="304"/>
        <v>0</v>
      </c>
      <c r="BT637" s="34">
        <f>IF($B637="P",VLOOKUP($E637,'[2]Costeo-JUL26'!$B$9:$CQ$307,BT$1,0),0)</f>
        <v>0</v>
      </c>
      <c r="BU637" s="16">
        <f>IF($B637="P",VLOOKUP($E637,'[2]Costeo-JUL26'!$B$9:$CQ$307,BU$1,0),0)*$G637</f>
        <v>0</v>
      </c>
      <c r="BV637" s="36">
        <f>IF($B637="P",VLOOKUP($E637,'[2]Costeo-JUL26'!$B$9:$CQ$307,BV$1,0),0)*$G637</f>
        <v>0</v>
      </c>
      <c r="BW637" s="35">
        <f>IF($B637="P",VLOOKUP($E637,'[2]Costeo-JUL26'!$B$9:$CQ$307,BW$1,0),0)</f>
        <v>0</v>
      </c>
      <c r="BX637" s="36">
        <f t="shared" si="305"/>
        <v>0</v>
      </c>
      <c r="BY637" s="36">
        <f t="shared" si="306"/>
        <v>0</v>
      </c>
      <c r="BZ637" s="34">
        <f>IF($B637="P",VLOOKUP($E637,'[2]Costeo-JUL26'!$B$9:$CQ$307,BZ$1,0),0)</f>
        <v>936704</v>
      </c>
      <c r="CA637" s="16">
        <f>IF($B637="P",VLOOKUP($E637,'[2]Costeo-JUL26'!$B$9:$CQ$307,CA$1,0),0)*$G637</f>
        <v>49.572878147413547</v>
      </c>
      <c r="CB637" s="36">
        <f>IF($B637="P",VLOOKUP($E637,'[2]Costeo-JUL26'!$B$9:$CQ$307,CB$1,0),0)*$G637</f>
        <v>23664.286695908391</v>
      </c>
      <c r="CC637" s="35">
        <f>IF($B637="P",VLOOKUP($E637,'[2]Costeo-JUL26'!$B$9:$CQ$307,CC$1,0),0)</f>
        <v>0.5</v>
      </c>
      <c r="CD637" s="36">
        <f t="shared" si="307"/>
        <v>11832.143347954196</v>
      </c>
      <c r="CE637" s="36">
        <f t="shared" si="308"/>
        <v>35496.430043862587</v>
      </c>
      <c r="CF637" s="37">
        <f t="shared" si="280"/>
        <v>5452779.2349119009</v>
      </c>
      <c r="CG637" s="36">
        <f>IF($B637="r",VLOOKUP($E637,'[2]Costeo-JUL26'!$B$9:$CQ$307,CG$1,0),0)*$G637</f>
        <v>0</v>
      </c>
      <c r="CH637" s="35">
        <f>VLOOKUP($E637,'[2]TEORICOS (05.26)'!$A$8:$T$251,CH$1,0)</f>
        <v>0</v>
      </c>
      <c r="CI637" s="36">
        <f t="shared" si="309"/>
        <v>0</v>
      </c>
      <c r="CJ637" s="37">
        <f t="shared" si="310"/>
        <v>0</v>
      </c>
      <c r="CM637" s="16">
        <f>SUMIFS('[1]Ajuste Inventario'!$I:$I,'[1]Ajuste Inventario'!$B:$B,E637,'[1]Ajuste Inventario'!$S:$S,D637)*-1</f>
        <v>8.375</v>
      </c>
      <c r="CN637" s="36">
        <f t="shared" si="281"/>
        <v>22396.775915834805</v>
      </c>
      <c r="CP637" t="str">
        <f t="shared" si="282"/>
        <v>2473Org.Vtas M.del Plata</v>
      </c>
      <c r="CQ637" s="10">
        <f t="shared" si="283"/>
        <v>2674.2419003981859</v>
      </c>
    </row>
    <row r="638" spans="1:95" x14ac:dyDescent="0.25">
      <c r="A638" s="30">
        <v>46204</v>
      </c>
      <c r="B638" s="31" t="str">
        <f>VLOOKUP($E638,'[2]TEORICOS (05.26)'!$A$8:$T$251,B$1,0)</f>
        <v>P</v>
      </c>
      <c r="C638" s="32" t="str">
        <f>VLOOKUP($E638,'[2]TEORICOS (05.26)'!$A$8:$T$251,C$1,0)</f>
        <v>Aquarius</v>
      </c>
      <c r="D638" t="s">
        <v>227</v>
      </c>
      <c r="E638">
        <v>2476</v>
      </c>
      <c r="F638" t="s">
        <v>147</v>
      </c>
      <c r="G638" s="16">
        <v>2996</v>
      </c>
      <c r="H638" s="16">
        <v>4748.6600000000763</v>
      </c>
      <c r="I638" s="33">
        <v>31842925.139999554</v>
      </c>
      <c r="J638" s="33">
        <v>31332388.149999656</v>
      </c>
      <c r="K638" s="34">
        <f>IF($B638="P",VLOOKUP($E638,'[2]Costeo-JUL26'!$B$9:$CQ$307,K$1,0),0)</f>
        <v>919319</v>
      </c>
      <c r="L638" s="35">
        <f>VLOOKUP($E638,'[2]TEORICOS (05.26)'!$A$8:$T$251,L$1,0)</f>
        <v>0.17</v>
      </c>
      <c r="M638" s="36">
        <f t="shared" si="284"/>
        <v>5326505.9854999417</v>
      </c>
      <c r="N638" s="35">
        <f>IF($B638="P",VLOOKUP($E638,'[2]Costeo-JUL26'!$B$9:$CQ$307,N$1,0),0)</f>
        <v>8.0000000000000002E-3</v>
      </c>
      <c r="O638" s="36">
        <f t="shared" si="285"/>
        <v>42612.047883999534</v>
      </c>
      <c r="P638" s="36">
        <f>IF($B638="P",VLOOKUP($E638,'[2]Costeo-JUL26'!$B$9:$CQ$307,P$1,0),0)*H638</f>
        <v>0</v>
      </c>
      <c r="Q638" s="36">
        <f t="shared" si="286"/>
        <v>5369118.0333839413</v>
      </c>
      <c r="R638" s="34">
        <f>IF($B638="P",VLOOKUP($E638,'[2]Costeo-JUL26'!$B$9:$CQ$307,R$1,0),0)</f>
        <v>902332</v>
      </c>
      <c r="S638" s="16">
        <f>IF($B638="P",VLOOKUP($E638,'[2]Costeo-JUL26'!$B$9:$CQ$307,S$1,0),0)*$G638</f>
        <v>2481.4429294022052</v>
      </c>
      <c r="T638" s="36">
        <f>IF($B638="P",VLOOKUP($E638,'[2]Costeo-JUL26'!$B$9:$CQ$307,T$1,0),0)*$G638</f>
        <v>1730940.1795606846</v>
      </c>
      <c r="U638" s="35">
        <f>IF($B638="P",VLOOKUP($E638,'[2]Costeo-JUL26'!$B$9:$CQ$307,U$1,0),0)</f>
        <v>1.4999999999999999E-2</v>
      </c>
      <c r="V638" s="36">
        <f t="shared" si="287"/>
        <v>25964.102693410267</v>
      </c>
      <c r="W638" s="36">
        <f t="shared" si="288"/>
        <v>1756904.282254095</v>
      </c>
      <c r="X638" s="34">
        <f>IF($B638="P",VLOOKUP($E638,'[2]Costeo-JUL26'!$B$9:$CQ$307,X$1,0),0)</f>
        <v>0</v>
      </c>
      <c r="Y638" s="16">
        <f>IF($B638="P",VLOOKUP($E638,'[2]Costeo-JUL26'!$B$9:$CQ$307,Y$1,0),0)*$G638</f>
        <v>0</v>
      </c>
      <c r="Z638" s="36">
        <f>IF($B638="P",VLOOKUP($E638,'[2]Costeo-JUL26'!$B$9:$CQ$307,Z$1,0),0)*$G638</f>
        <v>0</v>
      </c>
      <c r="AA638" s="35">
        <f>IF($B638="P",VLOOKUP($E638,'[2]Costeo-JUL26'!$B$9:$CQ$307,AA$1,0),0)</f>
        <v>0</v>
      </c>
      <c r="AB638" s="36">
        <f t="shared" si="289"/>
        <v>0</v>
      </c>
      <c r="AC638" s="36">
        <f t="shared" si="290"/>
        <v>0</v>
      </c>
      <c r="AD638" s="34">
        <f>IF($B638="P",VLOOKUP($E638,'[2]Costeo-JUL26'!$B$9:$CQ$307,AD$1,0),0)</f>
        <v>902257</v>
      </c>
      <c r="AE638" s="16">
        <f>IF($B638="P",VLOOKUP($E638,'[2]Costeo-JUL26'!$B$9:$CQ$307,AE$1,0),0)*$G638</f>
        <v>17976</v>
      </c>
      <c r="AF638" s="36">
        <f>IF($B638="P",VLOOKUP($E638,'[2]Costeo-JUL26'!$B$9:$CQ$307,AF$1,0),0)*$G638</f>
        <v>275881.2672</v>
      </c>
      <c r="AG638" s="35">
        <f>IF($B638="P",VLOOKUP($E638,'[2]Costeo-JUL26'!$B$9:$CQ$307,AG$1,0),0)</f>
        <v>6.0000000000000001E-3</v>
      </c>
      <c r="AH638" s="36">
        <f t="shared" si="291"/>
        <v>1655.2876032000001</v>
      </c>
      <c r="AI638" s="36">
        <f t="shared" si="292"/>
        <v>277536.55480320001</v>
      </c>
      <c r="AJ638" s="34">
        <f>IF($B638="P",VLOOKUP($E638,'[2]Costeo-JUL26'!$B$9:$CQ$307,AJ$1,0),0)</f>
        <v>919016</v>
      </c>
      <c r="AK638" s="16">
        <f>IF($B638="P",VLOOKUP($E638,'[2]Costeo-JUL26'!$B$9:$CQ$307,AK$1,0),0)*$G638</f>
        <v>17976</v>
      </c>
      <c r="AL638" s="36">
        <f>IF($B638="P",VLOOKUP($E638,'[2]Costeo-JUL26'!$B$9:$CQ$307,AL$1,0),0)*$G638</f>
        <v>155047.31424000001</v>
      </c>
      <c r="AM638" s="35">
        <f>IF($B638="P",VLOOKUP($E638,'[2]Costeo-JUL26'!$B$9:$CQ$307,AM$1,0),0)</f>
        <v>1.7999999999999999E-2</v>
      </c>
      <c r="AN638" s="36">
        <f t="shared" si="293"/>
        <v>2790.8516563200001</v>
      </c>
      <c r="AO638" s="36">
        <f t="shared" si="294"/>
        <v>157838.16589632002</v>
      </c>
      <c r="AP638" s="34">
        <f>IF($B638="P",VLOOKUP($E638,'[2]Costeo-JUL26'!$B$9:$CQ$307,AP$1,0),0)</f>
        <v>933429</v>
      </c>
      <c r="AQ638" s="16">
        <f>IF($B638="P",VLOOKUP($E638,'[2]Costeo-JUL26'!$B$9:$CQ$307,AQ$1,0),0)*$G638</f>
        <v>17976</v>
      </c>
      <c r="AR638" s="36">
        <f>IF($B638="P",VLOOKUP($E638,'[2]Costeo-JUL26'!$B$9:$CQ$307,AR$1,0),0)*$G638</f>
        <v>1765994.2372800005</v>
      </c>
      <c r="AS638" s="35">
        <f>IF($B638="P",VLOOKUP($E638,'[2]Costeo-JUL26'!$B$9:$CQ$307,AS$1,0),0)</f>
        <v>0.02</v>
      </c>
      <c r="AT638" s="36">
        <f t="shared" si="295"/>
        <v>35319.884745600008</v>
      </c>
      <c r="AU638" s="36">
        <f t="shared" si="296"/>
        <v>1801314.1220256004</v>
      </c>
      <c r="AV638" s="34">
        <f>IF($B638="P",VLOOKUP($E638,'[2]Costeo-JUL26'!$B$9:$CQ$307,AV$1,0),0)</f>
        <v>932438</v>
      </c>
      <c r="AW638" s="16">
        <f>IF($B638="P",VLOOKUP($E638,'[2]Costeo-JUL26'!$B$9:$CQ$307,AW$1,0),0)*$G638</f>
        <v>87.483199999999997</v>
      </c>
      <c r="AX638" s="36">
        <f>IF($B638="P",VLOOKUP($E638,'[2]Costeo-JUL26'!$B$9:$CQ$307,AX$1,0),0)*$G638</f>
        <v>417473.32972800004</v>
      </c>
      <c r="AY638" s="35">
        <f>IF($B638="P",VLOOKUP($E638,'[2]Costeo-JUL26'!$B$9:$CQ$307,AY$1,0),0)</f>
        <v>0.03</v>
      </c>
      <c r="AZ638" s="36">
        <f t="shared" si="297"/>
        <v>12524.19989184</v>
      </c>
      <c r="BA638" s="36">
        <f t="shared" si="298"/>
        <v>429997.52961984003</v>
      </c>
      <c r="BB638" s="34">
        <f>IF($B638="P",VLOOKUP($E638,'[2]Costeo-JUL26'!$B$9:$CQ$307,BB$1,0),0)</f>
        <v>902311</v>
      </c>
      <c r="BC638" s="16">
        <f>IF($B638="P",VLOOKUP($E638,'[2]Costeo-JUL26'!$B$9:$CQ$307,BC$1,0),0)*$G638</f>
        <v>12.037500000000001</v>
      </c>
      <c r="BD638" s="36">
        <f>IF($B638="P",VLOOKUP($E638,'[2]Costeo-JUL26'!$B$9:$CQ$307,BD$1,0),0)*$G638</f>
        <v>47206.80168750001</v>
      </c>
      <c r="BE638" s="35">
        <f>IF($B638="P",VLOOKUP($E638,'[2]Costeo-JUL26'!$B$9:$CQ$307,BE$1,0),0)</f>
        <v>0.03</v>
      </c>
      <c r="BF638" s="36">
        <f t="shared" si="299"/>
        <v>1416.2040506250003</v>
      </c>
      <c r="BG638" s="36">
        <f t="shared" si="300"/>
        <v>48623.005738125008</v>
      </c>
      <c r="BH638" s="34">
        <f>IF($B638="P",VLOOKUP($E638,'[2]Costeo-JUL26'!$B$9:$CQ$307,BH$1,0),0)</f>
        <v>933089</v>
      </c>
      <c r="BI638" s="16">
        <f>IF($B638="P",VLOOKUP($E638,'[2]Costeo-JUL26'!$B$9:$CQ$307,BI$1,0),0)*$G638</f>
        <v>80.25</v>
      </c>
      <c r="BJ638" s="36">
        <f>IF($B638="P",VLOOKUP($E638,'[2]Costeo-JUL26'!$B$9:$CQ$307,BJ$1,0),0)*$G638</f>
        <v>59759.971620209064</v>
      </c>
      <c r="BK638" s="35">
        <f>IF(BH638=910319,0,IF($B638="P",VLOOKUP($E638,'[2]Costeo-JUL26'!$B$9:$CQ$307,BK$1,0),0))</f>
        <v>0.02</v>
      </c>
      <c r="BL638" s="36">
        <f t="shared" si="301"/>
        <v>1195.1994324041814</v>
      </c>
      <c r="BM638" s="36">
        <f t="shared" si="302"/>
        <v>60955.171052613245</v>
      </c>
      <c r="BN638" s="34">
        <f>IF($B638="P",VLOOKUP($E638,'[2]Costeo-JUL26'!$B$9:$CQ$307,BN$1,0),0)</f>
        <v>0</v>
      </c>
      <c r="BO638" s="16">
        <f>IF($B638="P",VLOOKUP($E638,'[2]Costeo-JUL26'!$B$9:$CQ$307,BO$1,0),0)*$G638</f>
        <v>0</v>
      </c>
      <c r="BP638" s="36">
        <f>IF($B638="P",VLOOKUP($E638,'[2]Costeo-JUL26'!$B$9:$CQ$307,BP$1,0),0)*$G638</f>
        <v>0</v>
      </c>
      <c r="BQ638" s="35">
        <f>IF($B638="P",VLOOKUP($E638,'[2]Costeo-JUL26'!$B$9:$CQ$307,BQ$1,0),0)</f>
        <v>0</v>
      </c>
      <c r="BR638" s="36">
        <f t="shared" si="303"/>
        <v>0</v>
      </c>
      <c r="BS638" s="36">
        <f t="shared" si="304"/>
        <v>0</v>
      </c>
      <c r="BT638" s="34">
        <f>IF($B638="P",VLOOKUP($E638,'[2]Costeo-JUL26'!$B$9:$CQ$307,BT$1,0),0)</f>
        <v>0</v>
      </c>
      <c r="BU638" s="16">
        <f>IF($B638="P",VLOOKUP($E638,'[2]Costeo-JUL26'!$B$9:$CQ$307,BU$1,0),0)*$G638</f>
        <v>0</v>
      </c>
      <c r="BV638" s="36">
        <f>IF($B638="P",VLOOKUP($E638,'[2]Costeo-JUL26'!$B$9:$CQ$307,BV$1,0),0)*$G638</f>
        <v>0</v>
      </c>
      <c r="BW638" s="35">
        <f>IF($B638="P",VLOOKUP($E638,'[2]Costeo-JUL26'!$B$9:$CQ$307,BW$1,0),0)</f>
        <v>0</v>
      </c>
      <c r="BX638" s="36">
        <f t="shared" si="305"/>
        <v>0</v>
      </c>
      <c r="BY638" s="36">
        <f t="shared" si="306"/>
        <v>0</v>
      </c>
      <c r="BZ638" s="34">
        <f>IF($B638="P",VLOOKUP($E638,'[2]Costeo-JUL26'!$B$9:$CQ$307,BZ$1,0),0)</f>
        <v>936704</v>
      </c>
      <c r="CA638" s="16">
        <f>IF($B638="P",VLOOKUP($E638,'[2]Costeo-JUL26'!$B$9:$CQ$307,CA$1,0),0)*$G638</f>
        <v>163.88953977033583</v>
      </c>
      <c r="CB638" s="36">
        <f>IF($B638="P",VLOOKUP($E638,'[2]Costeo-JUL26'!$B$9:$CQ$307,CB$1,0),0)*$G638</f>
        <v>78234.897801431332</v>
      </c>
      <c r="CC638" s="35">
        <f>IF($B638="P",VLOOKUP($E638,'[2]Costeo-JUL26'!$B$9:$CQ$307,CC$1,0),0)</f>
        <v>0.5</v>
      </c>
      <c r="CD638" s="36">
        <f t="shared" si="307"/>
        <v>39117.448900715666</v>
      </c>
      <c r="CE638" s="36">
        <f t="shared" si="308"/>
        <v>117352.346702147</v>
      </c>
      <c r="CF638" s="37">
        <f t="shared" si="280"/>
        <v>10019639.211475881</v>
      </c>
      <c r="CG638" s="36">
        <f>IF($B638="r",VLOOKUP($E638,'[2]Costeo-JUL26'!$B$9:$CQ$307,CG$1,0),0)*$G638</f>
        <v>0</v>
      </c>
      <c r="CH638" s="35">
        <f>VLOOKUP($E638,'[2]TEORICOS (05.26)'!$A$8:$T$251,CH$1,0)</f>
        <v>0</v>
      </c>
      <c r="CI638" s="36">
        <f t="shared" si="309"/>
        <v>0</v>
      </c>
      <c r="CJ638" s="37">
        <f t="shared" si="310"/>
        <v>0</v>
      </c>
      <c r="CM638" s="16">
        <f>SUMIFS('[1]Ajuste Inventario'!$I:$I,'[1]Ajuste Inventario'!$B:$B,E638,'[1]Ajuste Inventario'!$S:$S,D638)*-1</f>
        <v>11.673999999999998</v>
      </c>
      <c r="CN638" s="36">
        <f t="shared" si="281"/>
        <v>39041.81180065735</v>
      </c>
      <c r="CP638" t="str">
        <f t="shared" si="282"/>
        <v>2476Org.Vtas M.del Plata</v>
      </c>
      <c r="CQ638" s="10">
        <f t="shared" si="283"/>
        <v>3344.3388556328041</v>
      </c>
    </row>
    <row r="639" spans="1:95" x14ac:dyDescent="0.25">
      <c r="A639" s="30">
        <v>46204</v>
      </c>
      <c r="B639" s="31" t="str">
        <f>VLOOKUP($E639,'[2]TEORICOS (05.26)'!$A$8:$T$251,B$1,0)</f>
        <v>P</v>
      </c>
      <c r="C639" s="32" t="str">
        <f>VLOOKUP($E639,'[2]TEORICOS (05.26)'!$A$8:$T$251,C$1,0)</f>
        <v>Aquarius</v>
      </c>
      <c r="D639" t="s">
        <v>227</v>
      </c>
      <c r="E639">
        <v>2478</v>
      </c>
      <c r="F639" t="s">
        <v>148</v>
      </c>
      <c r="G639" s="16">
        <v>1141.3330000000001</v>
      </c>
      <c r="H639" s="16">
        <v>2714.0898739999875</v>
      </c>
      <c r="I639" s="33">
        <v>16048402.609999906</v>
      </c>
      <c r="J639" s="33">
        <v>15650825.889999934</v>
      </c>
      <c r="K639" s="34">
        <f>IF($B639="P",VLOOKUP($E639,'[2]Costeo-JUL26'!$B$9:$CQ$307,K$1,0),0)</f>
        <v>919319</v>
      </c>
      <c r="L639" s="35">
        <f>VLOOKUP($E639,'[2]TEORICOS (05.26)'!$A$8:$T$251,L$1,0)</f>
        <v>0.17</v>
      </c>
      <c r="M639" s="36">
        <f t="shared" si="284"/>
        <v>2660640.4012999889</v>
      </c>
      <c r="N639" s="35">
        <f>IF($B639="P",VLOOKUP($E639,'[2]Costeo-JUL26'!$B$9:$CQ$307,N$1,0),0)</f>
        <v>8.0000000000000002E-3</v>
      </c>
      <c r="O639" s="36">
        <f t="shared" si="285"/>
        <v>21285.12321039991</v>
      </c>
      <c r="P639" s="36">
        <f>IF($B639="P",VLOOKUP($E639,'[2]Costeo-JUL26'!$B$9:$CQ$307,P$1,0),0)*H639</f>
        <v>0</v>
      </c>
      <c r="Q639" s="36">
        <f t="shared" si="286"/>
        <v>2681925.5245103887</v>
      </c>
      <c r="R639" s="34">
        <f>IF($B639="P",VLOOKUP($E639,'[2]Costeo-JUL26'!$B$9:$CQ$307,R$1,0),0)</f>
        <v>902332</v>
      </c>
      <c r="S639" s="16">
        <f>IF($B639="P",VLOOKUP($E639,'[2]Costeo-JUL26'!$B$9:$CQ$307,S$1,0),0)*$G639</f>
        <v>1417.9669741038422</v>
      </c>
      <c r="T639" s="36">
        <f>IF($B639="P",VLOOKUP($E639,'[2]Costeo-JUL26'!$B$9:$CQ$307,T$1,0),0)*$G639</f>
        <v>989108.38515948027</v>
      </c>
      <c r="U639" s="35">
        <f>IF($B639="P",VLOOKUP($E639,'[2]Costeo-JUL26'!$B$9:$CQ$307,U$1,0),0)</f>
        <v>1.4999999999999999E-2</v>
      </c>
      <c r="V639" s="36">
        <f t="shared" si="287"/>
        <v>14836.625777392204</v>
      </c>
      <c r="W639" s="36">
        <f t="shared" si="288"/>
        <v>1003945.0109368725</v>
      </c>
      <c r="X639" s="34">
        <f>IF($B639="P",VLOOKUP($E639,'[2]Costeo-JUL26'!$B$9:$CQ$307,X$1,0),0)</f>
        <v>0</v>
      </c>
      <c r="Y639" s="16">
        <f>IF($B639="P",VLOOKUP($E639,'[2]Costeo-JUL26'!$B$9:$CQ$307,Y$1,0),0)*$G639</f>
        <v>0</v>
      </c>
      <c r="Z639" s="36">
        <f>IF($B639="P",VLOOKUP($E639,'[2]Costeo-JUL26'!$B$9:$CQ$307,Z$1,0),0)*$G639</f>
        <v>0</v>
      </c>
      <c r="AA639" s="35">
        <f>IF($B639="P",VLOOKUP($E639,'[2]Costeo-JUL26'!$B$9:$CQ$307,AA$1,0),0)</f>
        <v>0</v>
      </c>
      <c r="AB639" s="36">
        <f t="shared" si="289"/>
        <v>0</v>
      </c>
      <c r="AC639" s="36">
        <f t="shared" si="290"/>
        <v>0</v>
      </c>
      <c r="AD639" s="34">
        <f>IF($B639="P",VLOOKUP($E639,'[2]Costeo-JUL26'!$B$9:$CQ$307,AD$1,0),0)</f>
        <v>902257</v>
      </c>
      <c r="AE639" s="16">
        <f>IF($B639="P",VLOOKUP($E639,'[2]Costeo-JUL26'!$B$9:$CQ$307,AE$1,0),0)*$G639</f>
        <v>6847.9980000000005</v>
      </c>
      <c r="AF639" s="36">
        <f>IF($B639="P",VLOOKUP($E639,'[2]Costeo-JUL26'!$B$9:$CQ$307,AF$1,0),0)*$G639</f>
        <v>105097.59490560001</v>
      </c>
      <c r="AG639" s="35">
        <f>IF($B639="P",VLOOKUP($E639,'[2]Costeo-JUL26'!$B$9:$CQ$307,AG$1,0),0)</f>
        <v>6.0000000000000001E-3</v>
      </c>
      <c r="AH639" s="36">
        <f t="shared" si="291"/>
        <v>630.58556943360009</v>
      </c>
      <c r="AI639" s="36">
        <f t="shared" si="292"/>
        <v>105728.18047503362</v>
      </c>
      <c r="AJ639" s="34">
        <f>IF($B639="P",VLOOKUP($E639,'[2]Costeo-JUL26'!$B$9:$CQ$307,AJ$1,0),0)</f>
        <v>925507</v>
      </c>
      <c r="AK639" s="16">
        <f>IF($B639="P",VLOOKUP($E639,'[2]Costeo-JUL26'!$B$9:$CQ$307,AK$1,0),0)*$G639</f>
        <v>6847.9980000000005</v>
      </c>
      <c r="AL639" s="36">
        <f>IF($B639="P",VLOOKUP($E639,'[2]Costeo-JUL26'!$B$9:$CQ$307,AL$1,0),0)*$G639</f>
        <v>83016.63623448</v>
      </c>
      <c r="AM639" s="35">
        <f>IF($B639="P",VLOOKUP($E639,'[2]Costeo-JUL26'!$B$9:$CQ$307,AM$1,0),0)</f>
        <v>1.7999999999999999E-2</v>
      </c>
      <c r="AN639" s="36">
        <f t="shared" si="293"/>
        <v>1494.29945222064</v>
      </c>
      <c r="AO639" s="36">
        <f t="shared" si="294"/>
        <v>84510.935686700643</v>
      </c>
      <c r="AP639" s="34">
        <f>IF($B639="P",VLOOKUP($E639,'[2]Costeo-JUL26'!$B$9:$CQ$307,AP$1,0),0)</f>
        <v>911881</v>
      </c>
      <c r="AQ639" s="16">
        <f>IF($B639="P",VLOOKUP($E639,'[2]Costeo-JUL26'!$B$9:$CQ$307,AQ$1,0),0)*$G639</f>
        <v>6847.9980000000005</v>
      </c>
      <c r="AR639" s="36">
        <f>IF($B639="P",VLOOKUP($E639,'[2]Costeo-JUL26'!$B$9:$CQ$307,AR$1,0),0)*$G639</f>
        <v>929213.06623307732</v>
      </c>
      <c r="AS639" s="35">
        <f>IF($B639="P",VLOOKUP($E639,'[2]Costeo-JUL26'!$B$9:$CQ$307,AS$1,0),0)</f>
        <v>0.02</v>
      </c>
      <c r="AT639" s="36">
        <f t="shared" si="295"/>
        <v>18584.261324661547</v>
      </c>
      <c r="AU639" s="36">
        <f t="shared" si="296"/>
        <v>947797.32755773887</v>
      </c>
      <c r="AV639" s="34">
        <f>IF($B639="P",VLOOKUP($E639,'[2]Costeo-JUL26'!$B$9:$CQ$307,AV$1,0),0)</f>
        <v>901729</v>
      </c>
      <c r="AW639" s="16">
        <f>IF($B639="P",VLOOKUP($E639,'[2]Costeo-JUL26'!$B$9:$CQ$307,AW$1,0),0)*$G639</f>
        <v>46.908786300000003</v>
      </c>
      <c r="AX639" s="36">
        <f>IF($B639="P",VLOOKUP($E639,'[2]Costeo-JUL26'!$B$9:$CQ$307,AX$1,0),0)*$G639</f>
        <v>223850.60457505201</v>
      </c>
      <c r="AY639" s="35">
        <f>IF($B639="P",VLOOKUP($E639,'[2]Costeo-JUL26'!$B$9:$CQ$307,AY$1,0),0)</f>
        <v>0.03</v>
      </c>
      <c r="AZ639" s="36">
        <f t="shared" si="297"/>
        <v>6715.5181372515599</v>
      </c>
      <c r="BA639" s="36">
        <f t="shared" si="298"/>
        <v>230566.12271230356</v>
      </c>
      <c r="BB639" s="34">
        <f>IF($B639="P",VLOOKUP($E639,'[2]Costeo-JUL26'!$B$9:$CQ$307,BB$1,0),0)</f>
        <v>902311</v>
      </c>
      <c r="BC639" s="16">
        <f>IF($B639="P",VLOOKUP($E639,'[2]Costeo-JUL26'!$B$9:$CQ$307,BC$1,0),0)*$G639</f>
        <v>4.9933318750000009</v>
      </c>
      <c r="BD639" s="36">
        <f>IF($B639="P",VLOOKUP($E639,'[2]Costeo-JUL26'!$B$9:$CQ$307,BD$1,0),0)*$G639</f>
        <v>19582.07498093438</v>
      </c>
      <c r="BE639" s="35">
        <f>IF($B639="P",VLOOKUP($E639,'[2]Costeo-JUL26'!$B$9:$CQ$307,BE$1,0),0)</f>
        <v>0.03</v>
      </c>
      <c r="BF639" s="36">
        <f t="shared" si="299"/>
        <v>587.46224942803133</v>
      </c>
      <c r="BG639" s="36">
        <f t="shared" si="300"/>
        <v>20169.53723036241</v>
      </c>
      <c r="BH639" s="34">
        <f>IF($B639="P",VLOOKUP($E639,'[2]Costeo-JUL26'!$B$9:$CQ$307,BH$1,0),0)</f>
        <v>933089</v>
      </c>
      <c r="BI639" s="16">
        <f>IF($B639="P",VLOOKUP($E639,'[2]Costeo-JUL26'!$B$9:$CQ$307,BI$1,0),0)*$G639</f>
        <v>42.7999875</v>
      </c>
      <c r="BJ639" s="36">
        <f>IF($B639="P",VLOOKUP($E639,'[2]Costeo-JUL26'!$B$9:$CQ$307,BJ$1,0),0)*$G639</f>
        <v>31871.97555570471</v>
      </c>
      <c r="BK639" s="35">
        <f>IF(BH639=910319,0,IF($B639="P",VLOOKUP($E639,'[2]Costeo-JUL26'!$B$9:$CQ$307,BK$1,0),0))</f>
        <v>0.02</v>
      </c>
      <c r="BL639" s="36">
        <f t="shared" si="301"/>
        <v>637.43951111409422</v>
      </c>
      <c r="BM639" s="36">
        <f t="shared" si="302"/>
        <v>32509.415066818805</v>
      </c>
      <c r="BN639" s="34">
        <f>IF($B639="P",VLOOKUP($E639,'[2]Costeo-JUL26'!$B$9:$CQ$307,BN$1,0),0)</f>
        <v>0</v>
      </c>
      <c r="BO639" s="16">
        <f>IF($B639="P",VLOOKUP($E639,'[2]Costeo-JUL26'!$B$9:$CQ$307,BO$1,0),0)*$G639</f>
        <v>0</v>
      </c>
      <c r="BP639" s="36">
        <f>IF($B639="P",VLOOKUP($E639,'[2]Costeo-JUL26'!$B$9:$CQ$307,BP$1,0),0)*$G639</f>
        <v>0</v>
      </c>
      <c r="BQ639" s="35">
        <f>IF($B639="P",VLOOKUP($E639,'[2]Costeo-JUL26'!$B$9:$CQ$307,BQ$1,0),0)</f>
        <v>0</v>
      </c>
      <c r="BR639" s="36">
        <f t="shared" si="303"/>
        <v>0</v>
      </c>
      <c r="BS639" s="36">
        <f t="shared" si="304"/>
        <v>0</v>
      </c>
      <c r="BT639" s="34">
        <f>IF($B639="P",VLOOKUP($E639,'[2]Costeo-JUL26'!$B$9:$CQ$307,BT$1,0),0)</f>
        <v>0</v>
      </c>
      <c r="BU639" s="16">
        <f>IF($B639="P",VLOOKUP($E639,'[2]Costeo-JUL26'!$B$9:$CQ$307,BU$1,0),0)*$G639</f>
        <v>0</v>
      </c>
      <c r="BV639" s="36">
        <f>IF($B639="P",VLOOKUP($E639,'[2]Costeo-JUL26'!$B$9:$CQ$307,BV$1,0),0)*$G639</f>
        <v>0</v>
      </c>
      <c r="BW639" s="35">
        <f>IF($B639="P",VLOOKUP($E639,'[2]Costeo-JUL26'!$B$9:$CQ$307,BW$1,0),0)</f>
        <v>0</v>
      </c>
      <c r="BX639" s="36">
        <f t="shared" si="305"/>
        <v>0</v>
      </c>
      <c r="BY639" s="36">
        <f t="shared" si="306"/>
        <v>0</v>
      </c>
      <c r="BZ639" s="34">
        <f>IF($B639="P",VLOOKUP($E639,'[2]Costeo-JUL26'!$B$9:$CQ$307,BZ$1,0),0)</f>
        <v>936704</v>
      </c>
      <c r="CA639" s="16">
        <f>IF($B639="P",VLOOKUP($E639,'[2]Costeo-JUL26'!$B$9:$CQ$307,CA$1,0),0)*$G639</f>
        <v>93.651138231657214</v>
      </c>
      <c r="CB639" s="36">
        <f>IF($B639="P",VLOOKUP($E639,'[2]Costeo-JUL26'!$B$9:$CQ$307,CB$1,0),0)*$G639</f>
        <v>44705.642829973804</v>
      </c>
      <c r="CC639" s="35">
        <f>IF($B639="P",VLOOKUP($E639,'[2]Costeo-JUL26'!$B$9:$CQ$307,CC$1,0),0)</f>
        <v>0.5</v>
      </c>
      <c r="CD639" s="36">
        <f t="shared" si="307"/>
        <v>22352.821414986902</v>
      </c>
      <c r="CE639" s="36">
        <f t="shared" si="308"/>
        <v>67058.464244960705</v>
      </c>
      <c r="CF639" s="37">
        <f t="shared" si="280"/>
        <v>5174210.5184211805</v>
      </c>
      <c r="CG639" s="36">
        <f>IF($B639="r",VLOOKUP($E639,'[2]Costeo-JUL26'!$B$9:$CQ$307,CG$1,0),0)*$G639</f>
        <v>0</v>
      </c>
      <c r="CH639" s="35">
        <f>VLOOKUP($E639,'[2]TEORICOS (05.26)'!$A$8:$T$251,CH$1,0)</f>
        <v>0</v>
      </c>
      <c r="CI639" s="36">
        <f t="shared" si="309"/>
        <v>0</v>
      </c>
      <c r="CJ639" s="37">
        <f t="shared" si="310"/>
        <v>0</v>
      </c>
      <c r="CM639" s="16">
        <f>SUMIFS('[1]Ajuste Inventario'!$I:$I,'[1]Ajuste Inventario'!$B:$B,E639,'[1]Ajuste Inventario'!$S:$S,D639)*-1</f>
        <v>5.504999999999999</v>
      </c>
      <c r="CN639" s="36">
        <f t="shared" si="281"/>
        <v>24956.808314408318</v>
      </c>
      <c r="CP639" t="str">
        <f t="shared" si="282"/>
        <v>2478Org.Vtas M.del Plata</v>
      </c>
      <c r="CQ639" s="10">
        <f t="shared" si="283"/>
        <v>4533.4801661050542</v>
      </c>
    </row>
    <row r="640" spans="1:95" x14ac:dyDescent="0.25">
      <c r="A640" s="30">
        <v>46204</v>
      </c>
      <c r="B640" s="31" t="str">
        <f>VLOOKUP($E640,'[2]TEORICOS (05.26)'!$A$8:$T$251,B$1,0)</f>
        <v>P</v>
      </c>
      <c r="C640" s="32" t="str">
        <f>VLOOKUP($E640,'[2]TEORICOS (05.26)'!$A$8:$T$251,C$1,0)</f>
        <v>Aquarius</v>
      </c>
      <c r="D640" t="s">
        <v>227</v>
      </c>
      <c r="E640">
        <v>2483</v>
      </c>
      <c r="F640" t="s">
        <v>149</v>
      </c>
      <c r="G640" s="16">
        <v>2525.875</v>
      </c>
      <c r="H640" s="16">
        <v>1778.2159999999651</v>
      </c>
      <c r="I640" s="33">
        <v>24695101.680000167</v>
      </c>
      <c r="J640" s="33">
        <v>23446059.21000009</v>
      </c>
      <c r="K640" s="34">
        <f>IF($B640="P",VLOOKUP($E640,'[2]Costeo-JUL26'!$B$9:$CQ$307,K$1,0),0)</f>
        <v>938769</v>
      </c>
      <c r="L640" s="35">
        <f>VLOOKUP($E640,'[2]TEORICOS (05.26)'!$A$8:$T$251,L$1,0)</f>
        <v>0.17</v>
      </c>
      <c r="M640" s="36">
        <f t="shared" si="284"/>
        <v>3985830.0657000155</v>
      </c>
      <c r="N640" s="35">
        <f>IF($B640="P",VLOOKUP($E640,'[2]Costeo-JUL26'!$B$9:$CQ$307,N$1,0),0)</f>
        <v>8.0000000000000002E-3</v>
      </c>
      <c r="O640" s="36">
        <f t="shared" si="285"/>
        <v>31886.640525600124</v>
      </c>
      <c r="P640" s="36">
        <f>IF($B640="P",VLOOKUP($E640,'[2]Costeo-JUL26'!$B$9:$CQ$307,P$1,0),0)*H640</f>
        <v>0</v>
      </c>
      <c r="Q640" s="36">
        <f t="shared" si="286"/>
        <v>4017716.7062256155</v>
      </c>
      <c r="R640" s="34">
        <f>IF($B640="P",VLOOKUP($E640,'[2]Costeo-JUL26'!$B$9:$CQ$307,R$1,0),0)</f>
        <v>902332</v>
      </c>
      <c r="S640" s="16">
        <f>IF($B640="P",VLOOKUP($E640,'[2]Costeo-JUL26'!$B$9:$CQ$307,S$1,0),0)*$G640</f>
        <v>1065.6324021215733</v>
      </c>
      <c r="T640" s="36">
        <f>IF($B640="P",VLOOKUP($E640,'[2]Costeo-JUL26'!$B$9:$CQ$307,T$1,0),0)*$G640</f>
        <v>743336.0322811706</v>
      </c>
      <c r="U640" s="35">
        <f>IF($B640="P",VLOOKUP($E640,'[2]Costeo-JUL26'!$B$9:$CQ$307,U$1,0),0)</f>
        <v>1.4999999999999999E-2</v>
      </c>
      <c r="V640" s="36">
        <f t="shared" si="287"/>
        <v>11150.040484217559</v>
      </c>
      <c r="W640" s="36">
        <f t="shared" si="288"/>
        <v>754486.07276538818</v>
      </c>
      <c r="X640" s="34">
        <f>IF($B640="P",VLOOKUP($E640,'[2]Costeo-JUL26'!$B$9:$CQ$307,X$1,0),0)</f>
        <v>0</v>
      </c>
      <c r="Y640" s="16">
        <f>IF($B640="P",VLOOKUP($E640,'[2]Costeo-JUL26'!$B$9:$CQ$307,Y$1,0),0)*$G640</f>
        <v>0</v>
      </c>
      <c r="Z640" s="36">
        <f>IF($B640="P",VLOOKUP($E640,'[2]Costeo-JUL26'!$B$9:$CQ$307,Z$1,0),0)*$G640</f>
        <v>0</v>
      </c>
      <c r="AA640" s="35">
        <f>IF($B640="P",VLOOKUP($E640,'[2]Costeo-JUL26'!$B$9:$CQ$307,AA$1,0),0)</f>
        <v>0</v>
      </c>
      <c r="AB640" s="36">
        <f t="shared" si="289"/>
        <v>0</v>
      </c>
      <c r="AC640" s="36">
        <f t="shared" si="290"/>
        <v>0</v>
      </c>
      <c r="AD640" s="34">
        <f>IF($B640="P",VLOOKUP($E640,'[2]Costeo-JUL26'!$B$9:$CQ$307,AD$1,0),0)</f>
        <v>902257</v>
      </c>
      <c r="AE640" s="16">
        <f>IF($B640="P",VLOOKUP($E640,'[2]Costeo-JUL26'!$B$9:$CQ$307,AE$1,0),0)*$G640</f>
        <v>20207</v>
      </c>
      <c r="AF640" s="36">
        <f>IF($B640="P",VLOOKUP($E640,'[2]Costeo-JUL26'!$B$9:$CQ$307,AF$1,0),0)*$G640</f>
        <v>310120.87040000001</v>
      </c>
      <c r="AG640" s="35">
        <f>IF($B640="P",VLOOKUP($E640,'[2]Costeo-JUL26'!$B$9:$CQ$307,AG$1,0),0)</f>
        <v>6.0000000000000001E-3</v>
      </c>
      <c r="AH640" s="36">
        <f t="shared" si="291"/>
        <v>1860.7252224000001</v>
      </c>
      <c r="AI640" s="36">
        <f t="shared" si="292"/>
        <v>311981.5956224</v>
      </c>
      <c r="AJ640" s="34">
        <f>IF($B640="P",VLOOKUP($E640,'[2]Costeo-JUL26'!$B$9:$CQ$307,AJ$1,0),0)</f>
        <v>919017</v>
      </c>
      <c r="AK640" s="16">
        <f>IF($B640="P",VLOOKUP($E640,'[2]Costeo-JUL26'!$B$9:$CQ$307,AK$1,0),0)*$G640</f>
        <v>20207</v>
      </c>
      <c r="AL640" s="36">
        <f>IF($B640="P",VLOOKUP($E640,'[2]Costeo-JUL26'!$B$9:$CQ$307,AL$1,0),0)*$G640</f>
        <v>111701.46702</v>
      </c>
      <c r="AM640" s="35">
        <f>IF($B640="P",VLOOKUP($E640,'[2]Costeo-JUL26'!$B$9:$CQ$307,AM$1,0),0)</f>
        <v>1.7999999999999999E-2</v>
      </c>
      <c r="AN640" s="36">
        <f t="shared" si="293"/>
        <v>2010.6264063599997</v>
      </c>
      <c r="AO640" s="36">
        <f t="shared" si="294"/>
        <v>113712.09342635999</v>
      </c>
      <c r="AP640" s="34">
        <f>IF($B640="P",VLOOKUP($E640,'[2]Costeo-JUL26'!$B$9:$CQ$307,AP$1,0),0)</f>
        <v>901569</v>
      </c>
      <c r="AQ640" s="16">
        <f>IF($B640="P",VLOOKUP($E640,'[2]Costeo-JUL26'!$B$9:$CQ$307,AQ$1,0),0)*$G640</f>
        <v>20207</v>
      </c>
      <c r="AR640" s="36">
        <f>IF($B640="P",VLOOKUP($E640,'[2]Costeo-JUL26'!$B$9:$CQ$307,AR$1,0),0)*$G640</f>
        <v>1314162.6492323959</v>
      </c>
      <c r="AS640" s="35">
        <f>IF($B640="P",VLOOKUP($E640,'[2]Costeo-JUL26'!$B$9:$CQ$307,AS$1,0),0)</f>
        <v>0.02</v>
      </c>
      <c r="AT640" s="36">
        <f t="shared" si="295"/>
        <v>26283.252984647919</v>
      </c>
      <c r="AU640" s="36">
        <f t="shared" si="296"/>
        <v>1340445.9022170438</v>
      </c>
      <c r="AV640" s="34">
        <f>IF($B640="P",VLOOKUP($E640,'[2]Costeo-JUL26'!$B$9:$CQ$307,AV$1,0),0)</f>
        <v>932435</v>
      </c>
      <c r="AW640" s="16">
        <f>IF($B640="P",VLOOKUP($E640,'[2]Costeo-JUL26'!$B$9:$CQ$307,AW$1,0),0)*$G640</f>
        <v>42.939875000000001</v>
      </c>
      <c r="AX640" s="36">
        <f>IF($B640="P",VLOOKUP($E640,'[2]Costeo-JUL26'!$B$9:$CQ$307,AX$1,0),0)*$G640</f>
        <v>220820.0247825</v>
      </c>
      <c r="AY640" s="35">
        <f>IF($B640="P",VLOOKUP($E640,'[2]Costeo-JUL26'!$B$9:$CQ$307,AY$1,0),0)</f>
        <v>0.03</v>
      </c>
      <c r="AZ640" s="36">
        <f t="shared" si="297"/>
        <v>6624.6007434749999</v>
      </c>
      <c r="BA640" s="36">
        <f t="shared" si="298"/>
        <v>227444.62552597499</v>
      </c>
      <c r="BB640" s="34">
        <f>IF($B640="P",VLOOKUP($E640,'[2]Costeo-JUL26'!$B$9:$CQ$307,BB$1,0),0)</f>
        <v>902311</v>
      </c>
      <c r="BC640" s="16">
        <f>IF($B640="P",VLOOKUP($E640,'[2]Costeo-JUL26'!$B$9:$CQ$307,BC$1,0),0)*$G640</f>
        <v>5.2622395833333329</v>
      </c>
      <c r="BD640" s="36">
        <f>IF($B640="P",VLOOKUP($E640,'[2]Costeo-JUL26'!$B$9:$CQ$307,BD$1,0),0)*$G640</f>
        <v>20636.635550781255</v>
      </c>
      <c r="BE640" s="35">
        <f>IF($B640="P",VLOOKUP($E640,'[2]Costeo-JUL26'!$B$9:$CQ$307,BE$1,0),0)</f>
        <v>0.03</v>
      </c>
      <c r="BF640" s="36">
        <f t="shared" si="299"/>
        <v>619.09906652343761</v>
      </c>
      <c r="BG640" s="36">
        <f t="shared" si="300"/>
        <v>21255.734617304694</v>
      </c>
      <c r="BH640" s="34">
        <f>IF($B640="P",VLOOKUP($E640,'[2]Costeo-JUL26'!$B$9:$CQ$307,BH$1,0),0)</f>
        <v>933089</v>
      </c>
      <c r="BI640" s="16">
        <f>IF($B640="P",VLOOKUP($E640,'[2]Costeo-JUL26'!$B$9:$CQ$307,BI$1,0),0)*$G640</f>
        <v>58.469328703703702</v>
      </c>
      <c r="BJ640" s="36">
        <f>IF($B640="P",VLOOKUP($E640,'[2]Costeo-JUL26'!$B$9:$CQ$307,BJ$1,0),0)*$G640</f>
        <v>43540.503725682342</v>
      </c>
      <c r="BK640" s="35">
        <f>IF(BH640=910319,0,IF($B640="P",VLOOKUP($E640,'[2]Costeo-JUL26'!$B$9:$CQ$307,BK$1,0),0))</f>
        <v>0.02</v>
      </c>
      <c r="BL640" s="36">
        <f t="shared" si="301"/>
        <v>870.8100745136469</v>
      </c>
      <c r="BM640" s="36">
        <f t="shared" si="302"/>
        <v>44411.313800195989</v>
      </c>
      <c r="BN640" s="34">
        <f>IF($B640="P",VLOOKUP($E640,'[2]Costeo-JUL26'!$B$9:$CQ$307,BN$1,0),0)</f>
        <v>0</v>
      </c>
      <c r="BO640" s="16">
        <f>IF($B640="P",VLOOKUP($E640,'[2]Costeo-JUL26'!$B$9:$CQ$307,BO$1,0),0)*$G640</f>
        <v>0</v>
      </c>
      <c r="BP640" s="36">
        <f>IF($B640="P",VLOOKUP($E640,'[2]Costeo-JUL26'!$B$9:$CQ$307,BP$1,0),0)*$G640</f>
        <v>0</v>
      </c>
      <c r="BQ640" s="35">
        <f>IF($B640="P",VLOOKUP($E640,'[2]Costeo-JUL26'!$B$9:$CQ$307,BQ$1,0),0)</f>
        <v>0</v>
      </c>
      <c r="BR640" s="36">
        <f t="shared" si="303"/>
        <v>0</v>
      </c>
      <c r="BS640" s="36">
        <f t="shared" si="304"/>
        <v>0</v>
      </c>
      <c r="BT640" s="34">
        <f>IF($B640="P",VLOOKUP($E640,'[2]Costeo-JUL26'!$B$9:$CQ$307,BT$1,0),0)</f>
        <v>0</v>
      </c>
      <c r="BU640" s="16">
        <f>IF($B640="P",VLOOKUP($E640,'[2]Costeo-JUL26'!$B$9:$CQ$307,BU$1,0),0)*$G640</f>
        <v>0</v>
      </c>
      <c r="BV640" s="36">
        <f>IF($B640="P",VLOOKUP($E640,'[2]Costeo-JUL26'!$B$9:$CQ$307,BV$1,0),0)*$G640</f>
        <v>0</v>
      </c>
      <c r="BW640" s="35">
        <f>IF($B640="P",VLOOKUP($E640,'[2]Costeo-JUL26'!$B$9:$CQ$307,BW$1,0),0)</f>
        <v>0</v>
      </c>
      <c r="BX640" s="36">
        <f t="shared" si="305"/>
        <v>0</v>
      </c>
      <c r="BY640" s="36">
        <f t="shared" si="306"/>
        <v>0</v>
      </c>
      <c r="BZ640" s="34">
        <f>IF($B640="P",VLOOKUP($E640,'[2]Costeo-JUL26'!$B$9:$CQ$307,BZ$1,0),0)</f>
        <v>936704</v>
      </c>
      <c r="CA640" s="16">
        <f>IF($B640="P",VLOOKUP($E640,'[2]Costeo-JUL26'!$B$9:$CQ$307,CA$1,0),0)*$G640</f>
        <v>61.409952717311519</v>
      </c>
      <c r="CB640" s="36">
        <f>IF($B640="P",VLOOKUP($E640,'[2]Costeo-JUL26'!$B$9:$CQ$307,CB$1,0),0)*$G640</f>
        <v>29314.875016197941</v>
      </c>
      <c r="CC640" s="35">
        <f>IF($B640="P",VLOOKUP($E640,'[2]Costeo-JUL26'!$B$9:$CQ$307,CC$1,0),0)</f>
        <v>0.5</v>
      </c>
      <c r="CD640" s="36">
        <f t="shared" si="307"/>
        <v>14657.43750809897</v>
      </c>
      <c r="CE640" s="36">
        <f t="shared" si="308"/>
        <v>43972.312524296911</v>
      </c>
      <c r="CF640" s="37">
        <f t="shared" si="280"/>
        <v>6875426.3567245798</v>
      </c>
      <c r="CG640" s="36">
        <f>IF($B640="r",VLOOKUP($E640,'[2]Costeo-JUL26'!$B$9:$CQ$307,CG$1,0),0)*$G640</f>
        <v>0</v>
      </c>
      <c r="CH640" s="35">
        <f>VLOOKUP($E640,'[2]TEORICOS (05.26)'!$A$8:$T$251,CH$1,0)</f>
        <v>0</v>
      </c>
      <c r="CI640" s="36">
        <f t="shared" si="309"/>
        <v>0</v>
      </c>
      <c r="CJ640" s="37">
        <f t="shared" si="310"/>
        <v>0</v>
      </c>
      <c r="CM640" s="16">
        <f>SUMIFS('[1]Ajuste Inventario'!$I:$I,'[1]Ajuste Inventario'!$B:$B,E640,'[1]Ajuste Inventario'!$S:$S,D640)*-1</f>
        <v>13.625</v>
      </c>
      <c r="CN640" s="36">
        <f t="shared" si="281"/>
        <v>37087.220907753712</v>
      </c>
      <c r="CP640" t="str">
        <f t="shared" si="282"/>
        <v>2483Org.Vtas M.del Plata</v>
      </c>
      <c r="CQ640" s="10">
        <f t="shared" si="283"/>
        <v>2721.9978647892631</v>
      </c>
    </row>
    <row r="641" spans="1:95" x14ac:dyDescent="0.25">
      <c r="A641" s="30">
        <v>46204</v>
      </c>
      <c r="B641" s="31" t="str">
        <f>VLOOKUP($E641,'[2]TEORICOS (05.26)'!$A$8:$T$251,B$1,0)</f>
        <v>P</v>
      </c>
      <c r="C641" s="32" t="str">
        <f>VLOOKUP($E641,'[2]TEORICOS (05.26)'!$A$8:$T$251,C$1,0)</f>
        <v>Aquarius</v>
      </c>
      <c r="D641" t="s">
        <v>227</v>
      </c>
      <c r="E641">
        <v>2486</v>
      </c>
      <c r="F641" t="s">
        <v>150</v>
      </c>
      <c r="G641" s="16">
        <v>3614.3330000000001</v>
      </c>
      <c r="H641" s="16">
        <v>5728.7178050000957</v>
      </c>
      <c r="I641" s="33">
        <v>38324216.609999344</v>
      </c>
      <c r="J641" s="33">
        <v>37726310.39999947</v>
      </c>
      <c r="K641" s="34">
        <f>IF($B641="P",VLOOKUP($E641,'[2]Costeo-JUL26'!$B$9:$CQ$307,K$1,0),0)</f>
        <v>938769</v>
      </c>
      <c r="L641" s="35">
        <f>VLOOKUP($E641,'[2]TEORICOS (05.26)'!$A$8:$T$251,L$1,0)</f>
        <v>0.17</v>
      </c>
      <c r="M641" s="36">
        <f t="shared" si="284"/>
        <v>6413472.7679999098</v>
      </c>
      <c r="N641" s="35">
        <f>IF($B641="P",VLOOKUP($E641,'[2]Costeo-JUL26'!$B$9:$CQ$307,N$1,0),0)</f>
        <v>8.0000000000000002E-3</v>
      </c>
      <c r="O641" s="36">
        <f t="shared" si="285"/>
        <v>51307.782143999277</v>
      </c>
      <c r="P641" s="36">
        <f>IF($B641="P",VLOOKUP($E641,'[2]Costeo-JUL26'!$B$9:$CQ$307,P$1,0),0)*H641</f>
        <v>0</v>
      </c>
      <c r="Q641" s="36">
        <f t="shared" si="286"/>
        <v>6464780.5501439087</v>
      </c>
      <c r="R641" s="34">
        <f>IF($B641="P",VLOOKUP($E641,'[2]Costeo-JUL26'!$B$9:$CQ$307,R$1,0),0)</f>
        <v>902332</v>
      </c>
      <c r="S641" s="16">
        <f>IF($B641="P",VLOOKUP($E641,'[2]Costeo-JUL26'!$B$9:$CQ$307,S$1,0),0)*$G641</f>
        <v>3430.8856546459597</v>
      </c>
      <c r="T641" s="36">
        <f>IF($B641="P",VLOOKUP($E641,'[2]Costeo-JUL26'!$B$9:$CQ$307,T$1,0),0)*$G641</f>
        <v>2393227.6502267634</v>
      </c>
      <c r="U641" s="35">
        <f>IF($B641="P",VLOOKUP($E641,'[2]Costeo-JUL26'!$B$9:$CQ$307,U$1,0),0)</f>
        <v>1.4999999999999999E-2</v>
      </c>
      <c r="V641" s="36">
        <f t="shared" si="287"/>
        <v>35898.414753401448</v>
      </c>
      <c r="W641" s="36">
        <f t="shared" si="288"/>
        <v>2429126.0649801651</v>
      </c>
      <c r="X641" s="34">
        <f>IF($B641="P",VLOOKUP($E641,'[2]Costeo-JUL26'!$B$9:$CQ$307,X$1,0),0)</f>
        <v>0</v>
      </c>
      <c r="Y641" s="16">
        <f>IF($B641="P",VLOOKUP($E641,'[2]Costeo-JUL26'!$B$9:$CQ$307,Y$1,0),0)*$G641</f>
        <v>0</v>
      </c>
      <c r="Z641" s="36">
        <f>IF($B641="P",VLOOKUP($E641,'[2]Costeo-JUL26'!$B$9:$CQ$307,Z$1,0),0)*$G641</f>
        <v>0</v>
      </c>
      <c r="AA641" s="35">
        <f>IF($B641="P",VLOOKUP($E641,'[2]Costeo-JUL26'!$B$9:$CQ$307,AA$1,0),0)</f>
        <v>0</v>
      </c>
      <c r="AB641" s="36">
        <f t="shared" si="289"/>
        <v>0</v>
      </c>
      <c r="AC641" s="36">
        <f t="shared" si="290"/>
        <v>0</v>
      </c>
      <c r="AD641" s="34">
        <f>IF($B641="P",VLOOKUP($E641,'[2]Costeo-JUL26'!$B$9:$CQ$307,AD$1,0),0)</f>
        <v>902257</v>
      </c>
      <c r="AE641" s="16">
        <f>IF($B641="P",VLOOKUP($E641,'[2]Costeo-JUL26'!$B$9:$CQ$307,AE$1,0),0)*$G641</f>
        <v>21685.998</v>
      </c>
      <c r="AF641" s="36">
        <f>IF($B641="P",VLOOKUP($E641,'[2]Costeo-JUL26'!$B$9:$CQ$307,AF$1,0),0)*$G641</f>
        <v>332819.34850560001</v>
      </c>
      <c r="AG641" s="35">
        <f>IF($B641="P",VLOOKUP($E641,'[2]Costeo-JUL26'!$B$9:$CQ$307,AG$1,0),0)</f>
        <v>6.0000000000000001E-3</v>
      </c>
      <c r="AH641" s="36">
        <f t="shared" si="291"/>
        <v>1996.9160910336</v>
      </c>
      <c r="AI641" s="36">
        <f t="shared" si="292"/>
        <v>334816.26459663361</v>
      </c>
      <c r="AJ641" s="34">
        <f>IF($B641="P",VLOOKUP($E641,'[2]Costeo-JUL26'!$B$9:$CQ$307,AJ$1,0),0)</f>
        <v>919014</v>
      </c>
      <c r="AK641" s="16">
        <f>IF($B641="P",VLOOKUP($E641,'[2]Costeo-JUL26'!$B$9:$CQ$307,AK$1,0),0)*$G641</f>
        <v>21685.998</v>
      </c>
      <c r="AL641" s="36">
        <f>IF($B641="P",VLOOKUP($E641,'[2]Costeo-JUL26'!$B$9:$CQ$307,AL$1,0),0)*$G641</f>
        <v>187046.93738952003</v>
      </c>
      <c r="AM641" s="35">
        <f>IF($B641="P",VLOOKUP($E641,'[2]Costeo-JUL26'!$B$9:$CQ$307,AM$1,0),0)</f>
        <v>1.7999999999999999E-2</v>
      </c>
      <c r="AN641" s="36">
        <f t="shared" si="293"/>
        <v>3366.8448730113601</v>
      </c>
      <c r="AO641" s="36">
        <f t="shared" si="294"/>
        <v>190413.7822625314</v>
      </c>
      <c r="AP641" s="34">
        <f>IF($B641="P",VLOOKUP($E641,'[2]Costeo-JUL26'!$B$9:$CQ$307,AP$1,0),0)</f>
        <v>933429</v>
      </c>
      <c r="AQ641" s="16">
        <f>IF($B641="P",VLOOKUP($E641,'[2]Costeo-JUL26'!$B$9:$CQ$307,AQ$1,0),0)*$G641</f>
        <v>21685.998</v>
      </c>
      <c r="AR641" s="36">
        <f>IF($B641="P",VLOOKUP($E641,'[2]Costeo-JUL26'!$B$9:$CQ$307,AR$1,0),0)*$G641</f>
        <v>2130471.0445964406</v>
      </c>
      <c r="AS641" s="35">
        <f>IF($B641="P",VLOOKUP($E641,'[2]Costeo-JUL26'!$B$9:$CQ$307,AS$1,0),0)</f>
        <v>0.02</v>
      </c>
      <c r="AT641" s="36">
        <f t="shared" si="295"/>
        <v>42609.420891928814</v>
      </c>
      <c r="AU641" s="36">
        <f t="shared" si="296"/>
        <v>2173080.4654883696</v>
      </c>
      <c r="AV641" s="34">
        <f>IF($B641="P",VLOOKUP($E641,'[2]Costeo-JUL26'!$B$9:$CQ$307,AV$1,0),0)</f>
        <v>932437</v>
      </c>
      <c r="AW641" s="16">
        <f>IF($B641="P",VLOOKUP($E641,'[2]Costeo-JUL26'!$B$9:$CQ$307,AW$1,0),0)*$G641</f>
        <v>105.1770903</v>
      </c>
      <c r="AX641" s="36">
        <f>IF($B641="P",VLOOKUP($E641,'[2]Costeo-JUL26'!$B$9:$CQ$307,AX$1,0),0)*$G641</f>
        <v>540877.39395136212</v>
      </c>
      <c r="AY641" s="35">
        <f>IF($B641="P",VLOOKUP($E641,'[2]Costeo-JUL26'!$B$9:$CQ$307,AY$1,0),0)</f>
        <v>0.03</v>
      </c>
      <c r="AZ641" s="36">
        <f t="shared" si="297"/>
        <v>16226.321818540862</v>
      </c>
      <c r="BA641" s="36">
        <f t="shared" si="298"/>
        <v>557103.71576990304</v>
      </c>
      <c r="BB641" s="34">
        <f>IF($B641="P",VLOOKUP($E641,'[2]Costeo-JUL26'!$B$9:$CQ$307,BB$1,0),0)</f>
        <v>902311</v>
      </c>
      <c r="BC641" s="16">
        <f>IF($B641="P",VLOOKUP($E641,'[2]Costeo-JUL26'!$B$9:$CQ$307,BC$1,0),0)*$G641</f>
        <v>14.521873660714288</v>
      </c>
      <c r="BD641" s="36">
        <f>IF($B641="P",VLOOKUP($E641,'[2]Costeo-JUL26'!$B$9:$CQ$307,BD$1,0),0)*$G641</f>
        <v>56949.633232171887</v>
      </c>
      <c r="BE641" s="35">
        <f>IF($B641="P",VLOOKUP($E641,'[2]Costeo-JUL26'!$B$9:$CQ$307,BE$1,0),0)</f>
        <v>0.03</v>
      </c>
      <c r="BF641" s="36">
        <f t="shared" si="299"/>
        <v>1708.4889969651565</v>
      </c>
      <c r="BG641" s="36">
        <f t="shared" si="300"/>
        <v>58658.122229137043</v>
      </c>
      <c r="BH641" s="34">
        <f>IF($B641="P",VLOOKUP($E641,'[2]Costeo-JUL26'!$B$9:$CQ$307,BH$1,0),0)</f>
        <v>933089</v>
      </c>
      <c r="BI641" s="16">
        <f>IF($B641="P",VLOOKUP($E641,'[2]Costeo-JUL26'!$B$9:$CQ$307,BI$1,0),0)*$G641</f>
        <v>96.812491071428568</v>
      </c>
      <c r="BJ641" s="36">
        <f>IF($B641="P",VLOOKUP($E641,'[2]Costeo-JUL26'!$B$9:$CQ$307,BJ$1,0),0)*$G641</f>
        <v>72093.6039739603</v>
      </c>
      <c r="BK641" s="35">
        <f>IF(BH641=910319,0,IF($B641="P",VLOOKUP($E641,'[2]Costeo-JUL26'!$B$9:$CQ$307,BK$1,0),0))</f>
        <v>0.02</v>
      </c>
      <c r="BL641" s="36">
        <f t="shared" si="301"/>
        <v>1441.8720794792059</v>
      </c>
      <c r="BM641" s="36">
        <f t="shared" si="302"/>
        <v>73535.476053439503</v>
      </c>
      <c r="BN641" s="34">
        <f>IF($B641="P",VLOOKUP($E641,'[2]Costeo-JUL26'!$B$9:$CQ$307,BN$1,0),0)</f>
        <v>0</v>
      </c>
      <c r="BO641" s="16">
        <f>IF($B641="P",VLOOKUP($E641,'[2]Costeo-JUL26'!$B$9:$CQ$307,BO$1,0),0)*$G641</f>
        <v>0</v>
      </c>
      <c r="BP641" s="36">
        <f>IF($B641="P",VLOOKUP($E641,'[2]Costeo-JUL26'!$B$9:$CQ$307,BP$1,0),0)*$G641</f>
        <v>0</v>
      </c>
      <c r="BQ641" s="35">
        <f>IF($B641="P",VLOOKUP($E641,'[2]Costeo-JUL26'!$B$9:$CQ$307,BQ$1,0),0)</f>
        <v>0</v>
      </c>
      <c r="BR641" s="36">
        <f t="shared" si="303"/>
        <v>0</v>
      </c>
      <c r="BS641" s="36">
        <f t="shared" si="304"/>
        <v>0</v>
      </c>
      <c r="BT641" s="34">
        <f>IF($B641="P",VLOOKUP($E641,'[2]Costeo-JUL26'!$B$9:$CQ$307,BT$1,0),0)</f>
        <v>0</v>
      </c>
      <c r="BU641" s="16">
        <f>IF($B641="P",VLOOKUP($E641,'[2]Costeo-JUL26'!$B$9:$CQ$307,BU$1,0),0)*$G641</f>
        <v>0</v>
      </c>
      <c r="BV641" s="36">
        <f>IF($B641="P",VLOOKUP($E641,'[2]Costeo-JUL26'!$B$9:$CQ$307,BV$1,0),0)*$G641</f>
        <v>0</v>
      </c>
      <c r="BW641" s="35">
        <f>IF($B641="P",VLOOKUP($E641,'[2]Costeo-JUL26'!$B$9:$CQ$307,BW$1,0),0)</f>
        <v>0</v>
      </c>
      <c r="BX641" s="36">
        <f t="shared" si="305"/>
        <v>0</v>
      </c>
      <c r="BY641" s="36">
        <f t="shared" si="306"/>
        <v>0</v>
      </c>
      <c r="BZ641" s="34">
        <f>IF($B641="P",VLOOKUP($E641,'[2]Costeo-JUL26'!$B$9:$CQ$307,BZ$1,0),0)</f>
        <v>936704</v>
      </c>
      <c r="CA641" s="16">
        <f>IF($B641="P",VLOOKUP($E641,'[2]Costeo-JUL26'!$B$9:$CQ$307,CA$1,0),0)*$G641</f>
        <v>197.71407608369066</v>
      </c>
      <c r="CB641" s="36">
        <f>IF($B641="P",VLOOKUP($E641,'[2]Costeo-JUL26'!$B$9:$CQ$307,CB$1,0),0)*$G641</f>
        <v>94381.499624613047</v>
      </c>
      <c r="CC641" s="35">
        <f>IF($B641="P",VLOOKUP($E641,'[2]Costeo-JUL26'!$B$9:$CQ$307,CC$1,0),0)</f>
        <v>0.5</v>
      </c>
      <c r="CD641" s="36">
        <f t="shared" si="307"/>
        <v>47190.749812306523</v>
      </c>
      <c r="CE641" s="36">
        <f t="shared" si="308"/>
        <v>141572.24943691958</v>
      </c>
      <c r="CF641" s="37">
        <f t="shared" si="280"/>
        <v>12423086.690961007</v>
      </c>
      <c r="CG641" s="36">
        <f>IF($B641="r",VLOOKUP($E641,'[2]Costeo-JUL26'!$B$9:$CQ$307,CG$1,0),0)*$G641</f>
        <v>0</v>
      </c>
      <c r="CH641" s="35">
        <f>VLOOKUP($E641,'[2]TEORICOS (05.26)'!$A$8:$T$251,CH$1,0)</f>
        <v>0</v>
      </c>
      <c r="CI641" s="36">
        <f t="shared" si="309"/>
        <v>0</v>
      </c>
      <c r="CJ641" s="37">
        <f t="shared" si="310"/>
        <v>0</v>
      </c>
      <c r="CM641" s="16">
        <f>SUMIFS('[1]Ajuste Inventario'!$I:$I,'[1]Ajuste Inventario'!$B:$B,E641,'[1]Ajuste Inventario'!$S:$S,D641)*-1</f>
        <v>23.67</v>
      </c>
      <c r="CN641" s="36">
        <f t="shared" si="281"/>
        <v>81357.87764299722</v>
      </c>
      <c r="CP641" t="str">
        <f t="shared" si="282"/>
        <v>2486Org.Vtas M.del Plata</v>
      </c>
      <c r="CQ641" s="10">
        <f t="shared" si="283"/>
        <v>3437.1726929867855</v>
      </c>
    </row>
    <row r="642" spans="1:95" x14ac:dyDescent="0.25">
      <c r="A642" s="30">
        <v>46204</v>
      </c>
      <c r="B642" s="31" t="str">
        <f>VLOOKUP($E642,'[2]TEORICOS (05.26)'!$A$8:$T$251,B$1,0)</f>
        <v>P</v>
      </c>
      <c r="C642" s="32" t="str">
        <f>VLOOKUP($E642,'[2]TEORICOS (05.26)'!$A$8:$T$251,C$1,0)</f>
        <v>Aquarius</v>
      </c>
      <c r="D642" t="s">
        <v>227</v>
      </c>
      <c r="E642">
        <v>2488</v>
      </c>
      <c r="F642" t="s">
        <v>151</v>
      </c>
      <c r="G642" s="16">
        <v>1576</v>
      </c>
      <c r="H642" s="16">
        <v>3747.7280000000255</v>
      </c>
      <c r="I642" s="33">
        <v>22197230.689999931</v>
      </c>
      <c r="J642" s="33">
        <v>21699110.439999916</v>
      </c>
      <c r="K642" s="34">
        <f>IF($B642="P",VLOOKUP($E642,'[2]Costeo-JUL26'!$B$9:$CQ$307,K$1,0),0)</f>
        <v>938769</v>
      </c>
      <c r="L642" s="35">
        <f>VLOOKUP($E642,'[2]TEORICOS (05.26)'!$A$8:$T$251,L$1,0)</f>
        <v>0.17</v>
      </c>
      <c r="M642" s="36">
        <f t="shared" si="284"/>
        <v>3688848.7747999858</v>
      </c>
      <c r="N642" s="35">
        <f>IF($B642="P",VLOOKUP($E642,'[2]Costeo-JUL26'!$B$9:$CQ$307,N$1,0),0)</f>
        <v>8.0000000000000002E-3</v>
      </c>
      <c r="O642" s="36">
        <f t="shared" si="285"/>
        <v>29510.790198399885</v>
      </c>
      <c r="P642" s="36">
        <f>IF($B642="P",VLOOKUP($E642,'[2]Costeo-JUL26'!$B$9:$CQ$307,P$1,0),0)*H642</f>
        <v>0</v>
      </c>
      <c r="Q642" s="36">
        <f t="shared" si="286"/>
        <v>3718359.5649983855</v>
      </c>
      <c r="R642" s="34">
        <f>IF($B642="P",VLOOKUP($E642,'[2]Costeo-JUL26'!$B$9:$CQ$307,R$1,0),0)</f>
        <v>902332</v>
      </c>
      <c r="S642" s="16">
        <f>IF($B642="P",VLOOKUP($E642,'[2]Costeo-JUL26'!$B$9:$CQ$307,S$1,0),0)*$G642</f>
        <v>2244.0139543265796</v>
      </c>
      <c r="T642" s="36">
        <f>IF($B642="P",VLOOKUP($E642,'[2]Costeo-JUL26'!$B$9:$CQ$307,T$1,0),0)*$G642</f>
        <v>1565320.6733126328</v>
      </c>
      <c r="U642" s="35">
        <f>IF($B642="P",VLOOKUP($E642,'[2]Costeo-JUL26'!$B$9:$CQ$307,U$1,0),0)</f>
        <v>1.4999999999999999E-2</v>
      </c>
      <c r="V642" s="36">
        <f t="shared" si="287"/>
        <v>23479.81009968949</v>
      </c>
      <c r="W642" s="36">
        <f t="shared" si="288"/>
        <v>1588800.4834123224</v>
      </c>
      <c r="X642" s="34">
        <f>IF($B642="P",VLOOKUP($E642,'[2]Costeo-JUL26'!$B$9:$CQ$307,X$1,0),0)</f>
        <v>0</v>
      </c>
      <c r="Y642" s="16">
        <f>IF($B642="P",VLOOKUP($E642,'[2]Costeo-JUL26'!$B$9:$CQ$307,Y$1,0),0)*$G642</f>
        <v>0</v>
      </c>
      <c r="Z642" s="36">
        <f>IF($B642="P",VLOOKUP($E642,'[2]Costeo-JUL26'!$B$9:$CQ$307,Z$1,0),0)*$G642</f>
        <v>0</v>
      </c>
      <c r="AA642" s="35">
        <f>IF($B642="P",VLOOKUP($E642,'[2]Costeo-JUL26'!$B$9:$CQ$307,AA$1,0),0)</f>
        <v>0</v>
      </c>
      <c r="AB642" s="36">
        <f t="shared" si="289"/>
        <v>0</v>
      </c>
      <c r="AC642" s="36">
        <f t="shared" si="290"/>
        <v>0</v>
      </c>
      <c r="AD642" s="34">
        <f>IF($B642="P",VLOOKUP($E642,'[2]Costeo-JUL26'!$B$9:$CQ$307,AD$1,0),0)</f>
        <v>902257</v>
      </c>
      <c r="AE642" s="16">
        <f>IF($B642="P",VLOOKUP($E642,'[2]Costeo-JUL26'!$B$9:$CQ$307,AE$1,0),0)*$G642</f>
        <v>9456</v>
      </c>
      <c r="AF642" s="36">
        <f>IF($B642="P",VLOOKUP($E642,'[2]Costeo-JUL26'!$B$9:$CQ$307,AF$1,0),0)*$G642</f>
        <v>145123.1232</v>
      </c>
      <c r="AG642" s="35">
        <f>IF($B642="P",VLOOKUP($E642,'[2]Costeo-JUL26'!$B$9:$CQ$307,AG$1,0),0)</f>
        <v>6.0000000000000001E-3</v>
      </c>
      <c r="AH642" s="36">
        <f t="shared" si="291"/>
        <v>870.73873920000005</v>
      </c>
      <c r="AI642" s="36">
        <f t="shared" si="292"/>
        <v>145993.8619392</v>
      </c>
      <c r="AJ642" s="34">
        <f>IF($B642="P",VLOOKUP($E642,'[2]Costeo-JUL26'!$B$9:$CQ$307,AJ$1,0),0)</f>
        <v>925510</v>
      </c>
      <c r="AK642" s="16">
        <f>IF($B642="P",VLOOKUP($E642,'[2]Costeo-JUL26'!$B$9:$CQ$307,AK$1,0),0)*$G642</f>
        <v>9456</v>
      </c>
      <c r="AL642" s="36">
        <f>IF($B642="P",VLOOKUP($E642,'[2]Costeo-JUL26'!$B$9:$CQ$307,AL$1,0),0)*$G642</f>
        <v>114632.81856</v>
      </c>
      <c r="AM642" s="35">
        <f>IF($B642="P",VLOOKUP($E642,'[2]Costeo-JUL26'!$B$9:$CQ$307,AM$1,0),0)</f>
        <v>1.7999999999999999E-2</v>
      </c>
      <c r="AN642" s="36">
        <f t="shared" si="293"/>
        <v>2063.3907340799997</v>
      </c>
      <c r="AO642" s="36">
        <f t="shared" si="294"/>
        <v>116696.20929408001</v>
      </c>
      <c r="AP642" s="34">
        <f>IF($B642="P",VLOOKUP($E642,'[2]Costeo-JUL26'!$B$9:$CQ$307,AP$1,0),0)</f>
        <v>911881</v>
      </c>
      <c r="AQ642" s="16">
        <f>IF($B642="P",VLOOKUP($E642,'[2]Costeo-JUL26'!$B$9:$CQ$307,AQ$1,0),0)*$G642</f>
        <v>9456</v>
      </c>
      <c r="AR642" s="36">
        <f>IF($B642="P",VLOOKUP($E642,'[2]Costeo-JUL26'!$B$9:$CQ$307,AR$1,0),0)*$G642</f>
        <v>1283095.9872213716</v>
      </c>
      <c r="AS642" s="35">
        <f>IF($B642="P",VLOOKUP($E642,'[2]Costeo-JUL26'!$B$9:$CQ$307,AS$1,0),0)</f>
        <v>0.02</v>
      </c>
      <c r="AT642" s="36">
        <f t="shared" si="295"/>
        <v>25661.919744427432</v>
      </c>
      <c r="AU642" s="36">
        <f t="shared" si="296"/>
        <v>1308757.9069657992</v>
      </c>
      <c r="AV642" s="34">
        <f>IF($B642="P",VLOOKUP($E642,'[2]Costeo-JUL26'!$B$9:$CQ$307,AV$1,0),0)</f>
        <v>925698</v>
      </c>
      <c r="AW642" s="16">
        <f>IF($B642="P",VLOOKUP($E642,'[2]Costeo-JUL26'!$B$9:$CQ$307,AW$1,0),0)*$G642</f>
        <v>62.882399999999997</v>
      </c>
      <c r="AX642" s="36">
        <f>IF($B642="P",VLOOKUP($E642,'[2]Costeo-JUL26'!$B$9:$CQ$307,AX$1,0),0)*$G642</f>
        <v>323375.25729599997</v>
      </c>
      <c r="AY642" s="35">
        <f>IF($B642="P",VLOOKUP($E642,'[2]Costeo-JUL26'!$B$9:$CQ$307,AY$1,0),0)</f>
        <v>0.03</v>
      </c>
      <c r="AZ642" s="36">
        <f t="shared" si="297"/>
        <v>9701.2577188799987</v>
      </c>
      <c r="BA642" s="36">
        <f t="shared" si="298"/>
        <v>333076.51501487999</v>
      </c>
      <c r="BB642" s="34">
        <f>IF($B642="P",VLOOKUP($E642,'[2]Costeo-JUL26'!$B$9:$CQ$307,BB$1,0),0)</f>
        <v>902311</v>
      </c>
      <c r="BC642" s="16">
        <f>IF($B642="P",VLOOKUP($E642,'[2]Costeo-JUL26'!$B$9:$CQ$307,BC$1,0),0)*$G642</f>
        <v>6.8950000000000005</v>
      </c>
      <c r="BD642" s="36">
        <f>IF($B642="P",VLOOKUP($E642,'[2]Costeo-JUL26'!$B$9:$CQ$307,BD$1,0),0)*$G642</f>
        <v>27039.742275000008</v>
      </c>
      <c r="BE642" s="35">
        <f>IF($B642="P",VLOOKUP($E642,'[2]Costeo-JUL26'!$B$9:$CQ$307,BE$1,0),0)</f>
        <v>0.03</v>
      </c>
      <c r="BF642" s="36">
        <f t="shared" si="299"/>
        <v>811.19226825000021</v>
      </c>
      <c r="BG642" s="36">
        <f t="shared" si="300"/>
        <v>27850.934543250009</v>
      </c>
      <c r="BH642" s="34">
        <f>IF($B642="P",VLOOKUP($E642,'[2]Costeo-JUL26'!$B$9:$CQ$307,BH$1,0),0)</f>
        <v>933089</v>
      </c>
      <c r="BI642" s="16">
        <f>IF($B642="P",VLOOKUP($E642,'[2]Costeo-JUL26'!$B$9:$CQ$307,BI$1,0),0)*$G642</f>
        <v>59.099999999999994</v>
      </c>
      <c r="BJ642" s="36">
        <f>IF($B642="P",VLOOKUP($E642,'[2]Costeo-JUL26'!$B$9:$CQ$307,BJ$1,0),0)*$G642</f>
        <v>44010.147324041813</v>
      </c>
      <c r="BK642" s="35">
        <f>IF(BH642=910319,0,IF($B642="P",VLOOKUP($E642,'[2]Costeo-JUL26'!$B$9:$CQ$307,BK$1,0),0))</f>
        <v>0.02</v>
      </c>
      <c r="BL642" s="36">
        <f t="shared" si="301"/>
        <v>880.20294648083632</v>
      </c>
      <c r="BM642" s="36">
        <f t="shared" si="302"/>
        <v>44890.350270522649</v>
      </c>
      <c r="BN642" s="34">
        <f>IF($B642="P",VLOOKUP($E642,'[2]Costeo-JUL26'!$B$9:$CQ$307,BN$1,0),0)</f>
        <v>0</v>
      </c>
      <c r="BO642" s="16">
        <f>IF($B642="P",VLOOKUP($E642,'[2]Costeo-JUL26'!$B$9:$CQ$307,BO$1,0),0)*$G642</f>
        <v>0</v>
      </c>
      <c r="BP642" s="36">
        <f>IF($B642="P",VLOOKUP($E642,'[2]Costeo-JUL26'!$B$9:$CQ$307,BP$1,0),0)*$G642</f>
        <v>0</v>
      </c>
      <c r="BQ642" s="35">
        <f>IF($B642="P",VLOOKUP($E642,'[2]Costeo-JUL26'!$B$9:$CQ$307,BQ$1,0),0)</f>
        <v>0</v>
      </c>
      <c r="BR642" s="36">
        <f t="shared" si="303"/>
        <v>0</v>
      </c>
      <c r="BS642" s="36">
        <f t="shared" si="304"/>
        <v>0</v>
      </c>
      <c r="BT642" s="34">
        <f>IF($B642="P",VLOOKUP($E642,'[2]Costeo-JUL26'!$B$9:$CQ$307,BT$1,0),0)</f>
        <v>0</v>
      </c>
      <c r="BU642" s="16">
        <f>IF($B642="P",VLOOKUP($E642,'[2]Costeo-JUL26'!$B$9:$CQ$307,BU$1,0),0)*$G642</f>
        <v>0</v>
      </c>
      <c r="BV642" s="36">
        <f>IF($B642="P",VLOOKUP($E642,'[2]Costeo-JUL26'!$B$9:$CQ$307,BV$1,0),0)*$G642</f>
        <v>0</v>
      </c>
      <c r="BW642" s="35">
        <f>IF($B642="P",VLOOKUP($E642,'[2]Costeo-JUL26'!$B$9:$CQ$307,BW$1,0),0)</f>
        <v>0</v>
      </c>
      <c r="BX642" s="36">
        <f t="shared" si="305"/>
        <v>0</v>
      </c>
      <c r="BY642" s="36">
        <f t="shared" si="306"/>
        <v>0</v>
      </c>
      <c r="BZ642" s="34">
        <f>IF($B642="P",VLOOKUP($E642,'[2]Costeo-JUL26'!$B$9:$CQ$307,BZ$1,0),0)</f>
        <v>936704</v>
      </c>
      <c r="CA642" s="16">
        <f>IF($B642="P",VLOOKUP($E642,'[2]Costeo-JUL26'!$B$9:$CQ$307,CA$1,0),0)*$G642</f>
        <v>129.317380513042</v>
      </c>
      <c r="CB642" s="36">
        <f>IF($B642="P",VLOOKUP($E642,'[2]Costeo-JUL26'!$B$9:$CQ$307,CB$1,0),0)*$G642</f>
        <v>61731.408011543259</v>
      </c>
      <c r="CC642" s="35">
        <f>IF($B642="P",VLOOKUP($E642,'[2]Costeo-JUL26'!$B$9:$CQ$307,CC$1,0),0)</f>
        <v>0.5</v>
      </c>
      <c r="CD642" s="36">
        <f t="shared" si="307"/>
        <v>30865.704005771629</v>
      </c>
      <c r="CE642" s="36">
        <f t="shared" si="308"/>
        <v>92597.112017314881</v>
      </c>
      <c r="CF642" s="37">
        <f t="shared" si="280"/>
        <v>7377022.9384557558</v>
      </c>
      <c r="CG642" s="36">
        <f>IF($B642="r",VLOOKUP($E642,'[2]Costeo-JUL26'!$B$9:$CQ$307,CG$1,0),0)*$G642</f>
        <v>0</v>
      </c>
      <c r="CH642" s="35">
        <f>VLOOKUP($E642,'[2]TEORICOS (05.26)'!$A$8:$T$251,CH$1,0)</f>
        <v>0</v>
      </c>
      <c r="CI642" s="36">
        <f t="shared" si="309"/>
        <v>0</v>
      </c>
      <c r="CJ642" s="37">
        <f t="shared" si="310"/>
        <v>0</v>
      </c>
      <c r="CM642" s="16">
        <f>SUMIFS('[1]Ajuste Inventario'!$I:$I,'[1]Ajuste Inventario'!$B:$B,E642,'[1]Ajuste Inventario'!$S:$S,D642)*-1</f>
        <v>7.0019999999999989</v>
      </c>
      <c r="CN642" s="36">
        <f t="shared" si="281"/>
        <v>32775.326532403044</v>
      </c>
      <c r="CP642" t="str">
        <f t="shared" si="282"/>
        <v>2488Org.Vtas M.del Plata</v>
      </c>
      <c r="CQ642" s="10">
        <f t="shared" si="283"/>
        <v>4680.8521183094899</v>
      </c>
    </row>
    <row r="643" spans="1:95" x14ac:dyDescent="0.25">
      <c r="A643" s="30">
        <v>46204</v>
      </c>
      <c r="B643" s="31" t="str">
        <f>VLOOKUP($E643,'[2]TEORICOS (05.26)'!$A$8:$T$251,B$1,0)</f>
        <v>P</v>
      </c>
      <c r="C643" s="32" t="str">
        <f>VLOOKUP($E643,'[2]TEORICOS (05.26)'!$A$8:$T$251,C$1,0)</f>
        <v>Powerade</v>
      </c>
      <c r="D643" t="s">
        <v>227</v>
      </c>
      <c r="E643">
        <v>2608</v>
      </c>
      <c r="F643" t="s">
        <v>152</v>
      </c>
      <c r="G643" s="16">
        <v>93.832999999999998</v>
      </c>
      <c r="H643" s="16">
        <v>98.618483000000026</v>
      </c>
      <c r="I643" s="33">
        <v>1148581.5000000009</v>
      </c>
      <c r="J643" s="33">
        <v>1116115.9800000007</v>
      </c>
      <c r="K643" s="34">
        <f>IF($B643="P",VLOOKUP($E643,'[2]Costeo-JUL26'!$B$9:$CQ$307,K$1,0),0)</f>
        <v>939014</v>
      </c>
      <c r="L643" s="35">
        <f>VLOOKUP($E643,'[2]TEORICOS (05.26)'!$A$8:$T$251,L$1,0)</f>
        <v>0.22</v>
      </c>
      <c r="M643" s="36">
        <f t="shared" si="284"/>
        <v>245545.51560000016</v>
      </c>
      <c r="N643" s="35">
        <f>IF($B643="P",VLOOKUP($E643,'[2]Costeo-JUL26'!$B$9:$CQ$307,N$1,0),0)</f>
        <v>7.4999999999999997E-2</v>
      </c>
      <c r="O643" s="36">
        <f t="shared" si="285"/>
        <v>18415.913670000013</v>
      </c>
      <c r="P643" s="36">
        <f>IF($B643="P",VLOOKUP($E643,'[2]Costeo-JUL26'!$B$9:$CQ$307,P$1,0),0)*H643</f>
        <v>0</v>
      </c>
      <c r="Q643" s="36">
        <f t="shared" si="286"/>
        <v>263961.4292700002</v>
      </c>
      <c r="R643" s="34">
        <f>IF($B643="P",VLOOKUP($E643,'[2]Costeo-JUL26'!$B$9:$CQ$307,R$1,0),0)</f>
        <v>902332</v>
      </c>
      <c r="S643" s="16">
        <f>IF($B643="P",VLOOKUP($E643,'[2]Costeo-JUL26'!$B$9:$CQ$307,S$1,0),0)*$G643</f>
        <v>48.040273692434319</v>
      </c>
      <c r="T643" s="36">
        <f>IF($B643="P",VLOOKUP($E643,'[2]Costeo-JUL26'!$B$9:$CQ$307,T$1,0),0)*$G643</f>
        <v>33510.680010424097</v>
      </c>
      <c r="U643" s="35">
        <f>IF($B643="P",VLOOKUP($E643,'[2]Costeo-JUL26'!$B$9:$CQ$307,U$1,0),0)</f>
        <v>1.4999999999999999E-2</v>
      </c>
      <c r="V643" s="36">
        <f t="shared" si="287"/>
        <v>502.66020015636144</v>
      </c>
      <c r="W643" s="36">
        <f t="shared" si="288"/>
        <v>34013.340210580456</v>
      </c>
      <c r="X643" s="34">
        <f>IF($B643="P",VLOOKUP($E643,'[2]Costeo-JUL26'!$B$9:$CQ$307,X$1,0),0)</f>
        <v>0</v>
      </c>
      <c r="Y643" s="16">
        <f>IF($B643="P",VLOOKUP($E643,'[2]Costeo-JUL26'!$B$9:$CQ$307,Y$1,0),0)*$G643</f>
        <v>0</v>
      </c>
      <c r="Z643" s="36">
        <f>IF($B643="P",VLOOKUP($E643,'[2]Costeo-JUL26'!$B$9:$CQ$307,Z$1,0),0)*$G643</f>
        <v>0</v>
      </c>
      <c r="AA643" s="35">
        <f>IF($B643="P",VLOOKUP($E643,'[2]Costeo-JUL26'!$B$9:$CQ$307,AA$1,0),0)</f>
        <v>0</v>
      </c>
      <c r="AB643" s="36">
        <f t="shared" si="289"/>
        <v>0</v>
      </c>
      <c r="AC643" s="36">
        <f t="shared" si="290"/>
        <v>0</v>
      </c>
      <c r="AD643" s="34">
        <f>IF($B643="P",VLOOKUP($E643,'[2]Costeo-JUL26'!$B$9:$CQ$307,AD$1,0),0)</f>
        <v>917993</v>
      </c>
      <c r="AE643" s="16">
        <f>IF($B643="P",VLOOKUP($E643,'[2]Costeo-JUL26'!$B$9:$CQ$307,AE$1,0),0)*$G643</f>
        <v>562.99800000000005</v>
      </c>
      <c r="AF643" s="36">
        <f>IF($B643="P",VLOOKUP($E643,'[2]Costeo-JUL26'!$B$9:$CQ$307,AF$1,0),0)*$G643</f>
        <v>15299.1328512</v>
      </c>
      <c r="AG643" s="35">
        <f>IF($B643="P",VLOOKUP($E643,'[2]Costeo-JUL26'!$B$9:$CQ$307,AG$1,0),0)</f>
        <v>6.0000000000000001E-3</v>
      </c>
      <c r="AH643" s="36">
        <f t="shared" si="291"/>
        <v>91.794797107199997</v>
      </c>
      <c r="AI643" s="36">
        <f t="shared" si="292"/>
        <v>15390.927648307201</v>
      </c>
      <c r="AJ643" s="34">
        <f>IF($B643="P",VLOOKUP($E643,'[2]Costeo-JUL26'!$B$9:$CQ$307,AJ$1,0),0)</f>
        <v>940683</v>
      </c>
      <c r="AK643" s="16">
        <f>IF($B643="P",VLOOKUP($E643,'[2]Costeo-JUL26'!$B$9:$CQ$307,AK$1,0),0)*$G643</f>
        <v>562.99800000000005</v>
      </c>
      <c r="AL643" s="36">
        <f>IF($B643="P",VLOOKUP($E643,'[2]Costeo-JUL26'!$B$9:$CQ$307,AL$1,0),0)*$G643</f>
        <v>8368.6612510799987</v>
      </c>
      <c r="AM643" s="35">
        <f>IF($B643="P",VLOOKUP($E643,'[2]Costeo-JUL26'!$B$9:$CQ$307,AM$1,0),0)</f>
        <v>1.7999999999999999E-2</v>
      </c>
      <c r="AN643" s="36">
        <f t="shared" si="293"/>
        <v>150.63590251943995</v>
      </c>
      <c r="AO643" s="36">
        <f t="shared" si="294"/>
        <v>8519.2971535994384</v>
      </c>
      <c r="AP643" s="34">
        <f>IF($B643="P",VLOOKUP($E643,'[2]Costeo-JUL26'!$B$9:$CQ$307,AP$1,0),0)</f>
        <v>929272</v>
      </c>
      <c r="AQ643" s="16">
        <f>IF($B643="P",VLOOKUP($E643,'[2]Costeo-JUL26'!$B$9:$CQ$307,AQ$1,0),0)*$G643</f>
        <v>562.99800000000005</v>
      </c>
      <c r="AR643" s="36">
        <f>IF($B643="P",VLOOKUP($E643,'[2]Costeo-JUL26'!$B$9:$CQ$307,AR$1,0),0)*$G643</f>
        <v>82705.222550322287</v>
      </c>
      <c r="AS643" s="35">
        <f>IF($B643="P",VLOOKUP($E643,'[2]Costeo-JUL26'!$B$9:$CQ$307,AS$1,0),0)</f>
        <v>0.02</v>
      </c>
      <c r="AT643" s="36">
        <f t="shared" si="295"/>
        <v>1654.1044510064457</v>
      </c>
      <c r="AU643" s="36">
        <f t="shared" si="296"/>
        <v>84359.327001328726</v>
      </c>
      <c r="AV643" s="34">
        <f>IF($B643="P",VLOOKUP($E643,'[2]Costeo-JUL26'!$B$9:$CQ$307,AV$1,0),0)</f>
        <v>922605</v>
      </c>
      <c r="AW643" s="16">
        <f>IF($B643="P",VLOOKUP($E643,'[2]Costeo-JUL26'!$B$9:$CQ$307,AW$1,0),0)*$G643</f>
        <v>1.87666</v>
      </c>
      <c r="AX643" s="36">
        <f>IF($B643="P",VLOOKUP($E643,'[2]Costeo-JUL26'!$B$9:$CQ$307,AX$1,0),0)*$G643</f>
        <v>9156.4101811861474</v>
      </c>
      <c r="AY643" s="35">
        <f>IF($B643="P",VLOOKUP($E643,'[2]Costeo-JUL26'!$B$9:$CQ$307,AY$1,0),0)</f>
        <v>0.03</v>
      </c>
      <c r="AZ643" s="36">
        <f t="shared" si="297"/>
        <v>274.69230543558439</v>
      </c>
      <c r="BA643" s="36">
        <f t="shared" si="298"/>
        <v>9431.1024866217322</v>
      </c>
      <c r="BB643" s="34">
        <f>IF($B643="P",VLOOKUP($E643,'[2]Costeo-JUL26'!$B$9:$CQ$307,BB$1,0),0)</f>
        <v>902311</v>
      </c>
      <c r="BC643" s="16">
        <f>IF($B643="P",VLOOKUP($E643,'[2]Costeo-JUL26'!$B$9:$CQ$307,BC$1,0),0)*$G643</f>
        <v>0.1340404405</v>
      </c>
      <c r="BD643" s="36">
        <f>IF($B643="P",VLOOKUP($E643,'[2]Costeo-JUL26'!$B$9:$CQ$307,BD$1,0),0)*$G643</f>
        <v>525.65902328462266</v>
      </c>
      <c r="BE643" s="35">
        <f>IF($B643="P",VLOOKUP($E643,'[2]Costeo-JUL26'!$B$9:$CQ$307,BE$1,0),0)</f>
        <v>0.03</v>
      </c>
      <c r="BF643" s="36">
        <f t="shared" si="299"/>
        <v>15.769770698538679</v>
      </c>
      <c r="BG643" s="36">
        <f t="shared" si="300"/>
        <v>541.42879398316131</v>
      </c>
      <c r="BH643" s="34">
        <f>IF($B643="P",VLOOKUP($E643,'[2]Costeo-JUL26'!$B$9:$CQ$307,BH$1,0),0)</f>
        <v>902302</v>
      </c>
      <c r="BI643" s="16">
        <f>IF($B643="P",VLOOKUP($E643,'[2]Costeo-JUL26'!$B$9:$CQ$307,BI$1,0),0)*$G643</f>
        <v>2.6809428571428571</v>
      </c>
      <c r="BJ643" s="36">
        <f>IF($B643="P",VLOOKUP($E643,'[2]Costeo-JUL26'!$B$9:$CQ$307,BJ$1,0),0)*$G643</f>
        <v>1763.5242114285713</v>
      </c>
      <c r="BK643" s="35">
        <f>IF(BH643=910319,0,IF($B643="P",VLOOKUP($E643,'[2]Costeo-JUL26'!$B$9:$CQ$307,BK$1,0),0))</f>
        <v>0.02</v>
      </c>
      <c r="BL643" s="36">
        <f t="shared" si="301"/>
        <v>35.270484228571426</v>
      </c>
      <c r="BM643" s="36">
        <f t="shared" si="302"/>
        <v>1798.7946956571427</v>
      </c>
      <c r="BN643" s="34">
        <f>IF($B643="P",VLOOKUP($E643,'[2]Costeo-JUL26'!$B$9:$CQ$307,BN$1,0),0)</f>
        <v>0</v>
      </c>
      <c r="BO643" s="16">
        <f>IF($B643="P",VLOOKUP($E643,'[2]Costeo-JUL26'!$B$9:$CQ$307,BO$1,0),0)*$G643</f>
        <v>0</v>
      </c>
      <c r="BP643" s="36">
        <f>IF($B643="P",VLOOKUP($E643,'[2]Costeo-JUL26'!$B$9:$CQ$307,BP$1,0),0)*$G643</f>
        <v>0</v>
      </c>
      <c r="BQ643" s="35">
        <f>IF($B643="P",VLOOKUP($E643,'[2]Costeo-JUL26'!$B$9:$CQ$307,BQ$1,0),0)</f>
        <v>0</v>
      </c>
      <c r="BR643" s="36">
        <f t="shared" si="303"/>
        <v>0</v>
      </c>
      <c r="BS643" s="36">
        <f t="shared" si="304"/>
        <v>0</v>
      </c>
      <c r="BT643" s="34">
        <f>IF($B643="P",VLOOKUP($E643,'[2]Costeo-JUL26'!$B$9:$CQ$307,BT$1,0),0)</f>
        <v>0</v>
      </c>
      <c r="BU643" s="16">
        <f>IF($B643="P",VLOOKUP($E643,'[2]Costeo-JUL26'!$B$9:$CQ$307,BU$1,0),0)*$G643</f>
        <v>0</v>
      </c>
      <c r="BV643" s="36">
        <f>IF($B643="P",VLOOKUP($E643,'[2]Costeo-JUL26'!$B$9:$CQ$307,BV$1,0),0)*$G643</f>
        <v>0</v>
      </c>
      <c r="BW643" s="35">
        <f>IF($B643="P",VLOOKUP($E643,'[2]Costeo-JUL26'!$B$9:$CQ$307,BW$1,0),0)</f>
        <v>0</v>
      </c>
      <c r="BX643" s="36">
        <f t="shared" si="305"/>
        <v>0</v>
      </c>
      <c r="BY643" s="36">
        <f t="shared" si="306"/>
        <v>0</v>
      </c>
      <c r="BZ643" s="34">
        <f>IF($B643="P",VLOOKUP($E643,'[2]Costeo-JUL26'!$B$9:$CQ$307,BZ$1,0),0)</f>
        <v>0</v>
      </c>
      <c r="CA643" s="16">
        <f>IF($B643="P",VLOOKUP($E643,'[2]Costeo-JUL26'!$B$9:$CQ$307,CA$1,0),0)*$G643</f>
        <v>0</v>
      </c>
      <c r="CB643" s="36">
        <f>IF($B643="P",VLOOKUP($E643,'[2]Costeo-JUL26'!$B$9:$CQ$307,CB$1,0),0)*$G643</f>
        <v>0</v>
      </c>
      <c r="CC643" s="35">
        <f>IF($B643="P",VLOOKUP($E643,'[2]Costeo-JUL26'!$B$9:$CQ$307,CC$1,0),0)</f>
        <v>0</v>
      </c>
      <c r="CD643" s="36">
        <f t="shared" si="307"/>
        <v>0</v>
      </c>
      <c r="CE643" s="36">
        <f t="shared" si="308"/>
        <v>0</v>
      </c>
      <c r="CF643" s="37">
        <f t="shared" si="280"/>
        <v>418015.64726007805</v>
      </c>
      <c r="CG643" s="36">
        <f>IF($B643="r",VLOOKUP($E643,'[2]Costeo-JUL26'!$B$9:$CQ$307,CG$1,0),0)*$G643</f>
        <v>0</v>
      </c>
      <c r="CH643" s="35">
        <f>VLOOKUP($E643,'[2]TEORICOS (05.26)'!$A$8:$T$251,CH$1,0)</f>
        <v>0</v>
      </c>
      <c r="CI643" s="36">
        <f t="shared" si="309"/>
        <v>0</v>
      </c>
      <c r="CJ643" s="37">
        <f t="shared" si="310"/>
        <v>0</v>
      </c>
      <c r="CM643" s="16">
        <f>SUMIFS('[1]Ajuste Inventario'!$I:$I,'[1]Ajuste Inventario'!$B:$B,E643,'[1]Ajuste Inventario'!$S:$S,D643)*-1</f>
        <v>2.5019999999999993</v>
      </c>
      <c r="CN643" s="36">
        <f t="shared" si="281"/>
        <v>11146.133550506913</v>
      </c>
      <c r="CP643" t="str">
        <f t="shared" si="282"/>
        <v>2608Org.Vtas M.del Plata</v>
      </c>
      <c r="CQ643" s="10">
        <f t="shared" si="283"/>
        <v>4454.8895085958893</v>
      </c>
    </row>
    <row r="644" spans="1:95" x14ac:dyDescent="0.25">
      <c r="A644" s="30">
        <v>46204</v>
      </c>
      <c r="B644" s="31" t="str">
        <f>VLOOKUP($E644,'[2]TEORICOS (05.26)'!$A$8:$T$251,B$1,0)</f>
        <v>P</v>
      </c>
      <c r="C644" s="32" t="str">
        <f>VLOOKUP($E644,'[2]TEORICOS (05.26)'!$A$8:$T$251,C$1,0)</f>
        <v>Powerade</v>
      </c>
      <c r="D644" t="s">
        <v>227</v>
      </c>
      <c r="E644">
        <v>2612</v>
      </c>
      <c r="F644" t="s">
        <v>153</v>
      </c>
      <c r="G644" s="16">
        <v>354.16699999999992</v>
      </c>
      <c r="H644" s="16">
        <v>187.00017600000018</v>
      </c>
      <c r="I644" s="33">
        <v>2476964.6500000046</v>
      </c>
      <c r="J644" s="33">
        <v>2413659.5900000031</v>
      </c>
      <c r="K644" s="34">
        <f>IF($B644="P",VLOOKUP($E644,'[2]Costeo-JUL26'!$B$9:$CQ$307,K$1,0),0)</f>
        <v>939014</v>
      </c>
      <c r="L644" s="35">
        <f>VLOOKUP($E644,'[2]TEORICOS (05.26)'!$A$8:$T$251,L$1,0)</f>
        <v>0.22</v>
      </c>
      <c r="M644" s="36">
        <f t="shared" si="284"/>
        <v>531005.10980000068</v>
      </c>
      <c r="N644" s="35">
        <f>IF($B644="P",VLOOKUP($E644,'[2]Costeo-JUL26'!$B$9:$CQ$307,N$1,0),0)</f>
        <v>7.4999999999999997E-2</v>
      </c>
      <c r="O644" s="36">
        <f t="shared" si="285"/>
        <v>39825.383235000052</v>
      </c>
      <c r="P644" s="36">
        <f>IF($B644="P",VLOOKUP($E644,'[2]Costeo-JUL26'!$B$9:$CQ$307,P$1,0),0)*H644</f>
        <v>0</v>
      </c>
      <c r="Q644" s="36">
        <f t="shared" si="286"/>
        <v>570830.49303500075</v>
      </c>
      <c r="R644" s="34">
        <f>IF($B644="P",VLOOKUP($E644,'[2]Costeo-JUL26'!$B$9:$CQ$307,R$1,0),0)</f>
        <v>902332</v>
      </c>
      <c r="S644" s="16">
        <f>IF($B644="P",VLOOKUP($E644,'[2]Costeo-JUL26'!$B$9:$CQ$307,S$1,0),0)*$G644</f>
        <v>91.118148760857892</v>
      </c>
      <c r="T644" s="36">
        <f>IF($B644="P",VLOOKUP($E644,'[2]Costeo-JUL26'!$B$9:$CQ$307,T$1,0),0)*$G644</f>
        <v>63559.819534254719</v>
      </c>
      <c r="U644" s="35">
        <f>IF($B644="P",VLOOKUP($E644,'[2]Costeo-JUL26'!$B$9:$CQ$307,U$1,0),0)</f>
        <v>1.4999999999999999E-2</v>
      </c>
      <c r="V644" s="36">
        <f t="shared" si="287"/>
        <v>953.39729301382079</v>
      </c>
      <c r="W644" s="36">
        <f t="shared" si="288"/>
        <v>64513.216827268538</v>
      </c>
      <c r="X644" s="34">
        <f>IF($B644="P",VLOOKUP($E644,'[2]Costeo-JUL26'!$B$9:$CQ$307,X$1,0),0)</f>
        <v>0</v>
      </c>
      <c r="Y644" s="16">
        <f>IF($B644="P",VLOOKUP($E644,'[2]Costeo-JUL26'!$B$9:$CQ$307,Y$1,0),0)*$G644</f>
        <v>0</v>
      </c>
      <c r="Z644" s="36">
        <f>IF($B644="P",VLOOKUP($E644,'[2]Costeo-JUL26'!$B$9:$CQ$307,Z$1,0),0)*$G644</f>
        <v>0</v>
      </c>
      <c r="AA644" s="35">
        <f>IF($B644="P",VLOOKUP($E644,'[2]Costeo-JUL26'!$B$9:$CQ$307,AA$1,0),0)</f>
        <v>0</v>
      </c>
      <c r="AB644" s="36">
        <f t="shared" si="289"/>
        <v>0</v>
      </c>
      <c r="AC644" s="36">
        <f t="shared" si="290"/>
        <v>0</v>
      </c>
      <c r="AD644" s="34">
        <f>IF($B644="P",VLOOKUP($E644,'[2]Costeo-JUL26'!$B$9:$CQ$307,AD$1,0),0)</f>
        <v>917993</v>
      </c>
      <c r="AE644" s="16">
        <f>IF($B644="P",VLOOKUP($E644,'[2]Costeo-JUL26'!$B$9:$CQ$307,AE$1,0),0)*$G644</f>
        <v>2125.0019999999995</v>
      </c>
      <c r="AF644" s="36">
        <f>IF($B644="P",VLOOKUP($E644,'[2]Costeo-JUL26'!$B$9:$CQ$307,AF$1,0),0)*$G644</f>
        <v>57745.654348799988</v>
      </c>
      <c r="AG644" s="35">
        <f>IF($B644="P",VLOOKUP($E644,'[2]Costeo-JUL26'!$B$9:$CQ$307,AG$1,0),0)</f>
        <v>6.0000000000000001E-3</v>
      </c>
      <c r="AH644" s="36">
        <f t="shared" si="291"/>
        <v>346.47392609279996</v>
      </c>
      <c r="AI644" s="36">
        <f t="shared" si="292"/>
        <v>58092.128274892792</v>
      </c>
      <c r="AJ644" s="34">
        <f>IF($B644="P",VLOOKUP($E644,'[2]Costeo-JUL26'!$B$9:$CQ$307,AJ$1,0),0)</f>
        <v>938688</v>
      </c>
      <c r="AK644" s="16">
        <f>IF($B644="P",VLOOKUP($E644,'[2]Costeo-JUL26'!$B$9:$CQ$307,AK$1,0),0)*$G644</f>
        <v>2125.0019999999995</v>
      </c>
      <c r="AL644" s="36">
        <f>IF($B644="P",VLOOKUP($E644,'[2]Costeo-JUL26'!$B$9:$CQ$307,AL$1,0),0)*$G644</f>
        <v>19840.293673199998</v>
      </c>
      <c r="AM644" s="35">
        <f>IF($B644="P",VLOOKUP($E644,'[2]Costeo-JUL26'!$B$9:$CQ$307,AM$1,0),0)</f>
        <v>1.7999999999999999E-2</v>
      </c>
      <c r="AN644" s="36">
        <f t="shared" si="293"/>
        <v>357.12528611759996</v>
      </c>
      <c r="AO644" s="36">
        <f t="shared" si="294"/>
        <v>20197.418959317598</v>
      </c>
      <c r="AP644" s="34">
        <f>IF($B644="P",VLOOKUP($E644,'[2]Costeo-JUL26'!$B$9:$CQ$307,AP$1,0),0)</f>
        <v>929270</v>
      </c>
      <c r="AQ644" s="16">
        <f>IF($B644="P",VLOOKUP($E644,'[2]Costeo-JUL26'!$B$9:$CQ$307,AQ$1,0),0)*$G644</f>
        <v>2125.0019999999995</v>
      </c>
      <c r="AR644" s="36">
        <f>IF($B644="P",VLOOKUP($E644,'[2]Costeo-JUL26'!$B$9:$CQ$307,AR$1,0),0)*$G644</f>
        <v>228226.36230107993</v>
      </c>
      <c r="AS644" s="35">
        <f>IF($B644="P",VLOOKUP($E644,'[2]Costeo-JUL26'!$B$9:$CQ$307,AS$1,0),0)</f>
        <v>0.02</v>
      </c>
      <c r="AT644" s="36">
        <f t="shared" si="295"/>
        <v>4564.5272460215992</v>
      </c>
      <c r="AU644" s="36">
        <f t="shared" si="296"/>
        <v>232790.88954710154</v>
      </c>
      <c r="AV644" s="34">
        <f>IF($B644="P",VLOOKUP($E644,'[2]Costeo-JUL26'!$B$9:$CQ$307,AV$1,0),0)</f>
        <v>934139</v>
      </c>
      <c r="AW644" s="16">
        <f>IF($B644="P",VLOOKUP($E644,'[2]Costeo-JUL26'!$B$9:$CQ$307,AW$1,0),0)*$G644</f>
        <v>5.5604218999999979</v>
      </c>
      <c r="AX644" s="36">
        <f>IF($B644="P",VLOOKUP($E644,'[2]Costeo-JUL26'!$B$9:$CQ$307,AX$1,0),0)*$G644</f>
        <v>28594.692037625991</v>
      </c>
      <c r="AY644" s="35">
        <f>IF($B644="P",VLOOKUP($E644,'[2]Costeo-JUL26'!$B$9:$CQ$307,AY$1,0),0)</f>
        <v>0.03</v>
      </c>
      <c r="AZ644" s="36">
        <f t="shared" si="297"/>
        <v>857.84076112877972</v>
      </c>
      <c r="BA644" s="36">
        <f t="shared" si="298"/>
        <v>29452.532798754772</v>
      </c>
      <c r="BB644" s="34">
        <f>IF($B644="P",VLOOKUP($E644,'[2]Costeo-JUL26'!$B$9:$CQ$307,BB$1,0),0)</f>
        <v>902311</v>
      </c>
      <c r="BC644" s="16">
        <f>IF($B644="P",VLOOKUP($E644,'[2]Costeo-JUL26'!$B$9:$CQ$307,BC$1,0),0)*$G644</f>
        <v>0.5059275594999999</v>
      </c>
      <c r="BD644" s="36">
        <f>IF($B644="P",VLOOKUP($E644,'[2]Costeo-JUL26'!$B$9:$CQ$307,BD$1,0),0)*$G644</f>
        <v>1984.0682840753775</v>
      </c>
      <c r="BE644" s="35">
        <f>IF($B644="P",VLOOKUP($E644,'[2]Costeo-JUL26'!$B$9:$CQ$307,BE$1,0),0)</f>
        <v>0.03</v>
      </c>
      <c r="BF644" s="36">
        <f t="shared" si="299"/>
        <v>59.522048522261322</v>
      </c>
      <c r="BG644" s="36">
        <f t="shared" si="300"/>
        <v>2043.5903325976387</v>
      </c>
      <c r="BH644" s="34">
        <f>IF($B644="P",VLOOKUP($E644,'[2]Costeo-JUL26'!$B$9:$CQ$307,BH$1,0),0)</f>
        <v>933089</v>
      </c>
      <c r="BI644" s="16">
        <f>IF($B644="P",VLOOKUP($E644,'[2]Costeo-JUL26'!$B$9:$CQ$307,BI$1,0),0)*$G644</f>
        <v>6.7460380952380943</v>
      </c>
      <c r="BJ644" s="36">
        <f>IF($B644="P",VLOOKUP($E644,'[2]Costeo-JUL26'!$B$9:$CQ$307,BJ$1,0),0)*$G644</f>
        <v>5023.5893472931803</v>
      </c>
      <c r="BK644" s="35">
        <f>IF(BH644=910319,0,IF($B644="P",VLOOKUP($E644,'[2]Costeo-JUL26'!$B$9:$CQ$307,BK$1,0),0))</f>
        <v>0.02</v>
      </c>
      <c r="BL644" s="36">
        <f t="shared" si="301"/>
        <v>100.47178694586361</v>
      </c>
      <c r="BM644" s="36">
        <f t="shared" si="302"/>
        <v>5124.0611342390439</v>
      </c>
      <c r="BN644" s="34">
        <f>IF($B644="P",VLOOKUP($E644,'[2]Costeo-JUL26'!$B$9:$CQ$307,BN$1,0),0)</f>
        <v>0</v>
      </c>
      <c r="BO644" s="16">
        <f>IF($B644="P",VLOOKUP($E644,'[2]Costeo-JUL26'!$B$9:$CQ$307,BO$1,0),0)*$G644</f>
        <v>0</v>
      </c>
      <c r="BP644" s="36">
        <f>IF($B644="P",VLOOKUP($E644,'[2]Costeo-JUL26'!$B$9:$CQ$307,BP$1,0),0)*$G644</f>
        <v>0</v>
      </c>
      <c r="BQ644" s="35">
        <f>IF($B644="P",VLOOKUP($E644,'[2]Costeo-JUL26'!$B$9:$CQ$307,BQ$1,0),0)</f>
        <v>0</v>
      </c>
      <c r="BR644" s="36">
        <f t="shared" si="303"/>
        <v>0</v>
      </c>
      <c r="BS644" s="36">
        <f t="shared" si="304"/>
        <v>0</v>
      </c>
      <c r="BT644" s="34">
        <f>IF($B644="P",VLOOKUP($E644,'[2]Costeo-JUL26'!$B$9:$CQ$307,BT$1,0),0)</f>
        <v>0</v>
      </c>
      <c r="BU644" s="16">
        <f>IF($B644="P",VLOOKUP($E644,'[2]Costeo-JUL26'!$B$9:$CQ$307,BU$1,0),0)*$G644</f>
        <v>0</v>
      </c>
      <c r="BV644" s="36">
        <f>IF($B644="P",VLOOKUP($E644,'[2]Costeo-JUL26'!$B$9:$CQ$307,BV$1,0),0)*$G644</f>
        <v>0</v>
      </c>
      <c r="BW644" s="35">
        <f>IF($B644="P",VLOOKUP($E644,'[2]Costeo-JUL26'!$B$9:$CQ$307,BW$1,0),0)</f>
        <v>0</v>
      </c>
      <c r="BX644" s="36">
        <f t="shared" si="305"/>
        <v>0</v>
      </c>
      <c r="BY644" s="36">
        <f t="shared" si="306"/>
        <v>0</v>
      </c>
      <c r="BZ644" s="34">
        <f>IF($B644="P",VLOOKUP($E644,'[2]Costeo-JUL26'!$B$9:$CQ$307,BZ$1,0),0)</f>
        <v>0</v>
      </c>
      <c r="CA644" s="16">
        <f>IF($B644="P",VLOOKUP($E644,'[2]Costeo-JUL26'!$B$9:$CQ$307,CA$1,0),0)*$G644</f>
        <v>0</v>
      </c>
      <c r="CB644" s="36">
        <f>IF($B644="P",VLOOKUP($E644,'[2]Costeo-JUL26'!$B$9:$CQ$307,CB$1,0),0)*$G644</f>
        <v>0</v>
      </c>
      <c r="CC644" s="35">
        <f>IF($B644="P",VLOOKUP($E644,'[2]Costeo-JUL26'!$B$9:$CQ$307,CC$1,0),0)</f>
        <v>0</v>
      </c>
      <c r="CD644" s="36">
        <f t="shared" si="307"/>
        <v>0</v>
      </c>
      <c r="CE644" s="36">
        <f t="shared" si="308"/>
        <v>0</v>
      </c>
      <c r="CF644" s="37">
        <f t="shared" si="280"/>
        <v>983044.33090917266</v>
      </c>
      <c r="CG644" s="36">
        <f>IF($B644="r",VLOOKUP($E644,'[2]Costeo-JUL26'!$B$9:$CQ$307,CG$1,0),0)*$G644</f>
        <v>0</v>
      </c>
      <c r="CH644" s="35">
        <f>VLOOKUP($E644,'[2]TEORICOS (05.26)'!$A$8:$T$251,CH$1,0)</f>
        <v>0</v>
      </c>
      <c r="CI644" s="36">
        <f t="shared" si="309"/>
        <v>0</v>
      </c>
      <c r="CJ644" s="37">
        <f t="shared" si="310"/>
        <v>0</v>
      </c>
      <c r="CM644" s="16">
        <f>SUMIFS('[1]Ajuste Inventario'!$I:$I,'[1]Ajuste Inventario'!$B:$B,E644,'[1]Ajuste Inventario'!$S:$S,D644)*-1</f>
        <v>8.6689999999999987</v>
      </c>
      <c r="CN644" s="36">
        <f t="shared" si="281"/>
        <v>24062.126919367467</v>
      </c>
      <c r="CP644" t="str">
        <f t="shared" si="282"/>
        <v>2612Org.Vtas M.del Plata</v>
      </c>
      <c r="CQ644" s="10">
        <f t="shared" si="283"/>
        <v>2775.6519690122818</v>
      </c>
    </row>
    <row r="645" spans="1:95" x14ac:dyDescent="0.25">
      <c r="A645" s="30">
        <v>46204</v>
      </c>
      <c r="B645" s="31" t="str">
        <f>VLOOKUP($E645,'[2]TEORICOS (05.26)'!$A$8:$T$251,B$1,0)</f>
        <v>P</v>
      </c>
      <c r="C645" s="32" t="str">
        <f>VLOOKUP($E645,'[2]TEORICOS (05.26)'!$A$8:$T$251,C$1,0)</f>
        <v>Powerade</v>
      </c>
      <c r="D645" t="s">
        <v>227</v>
      </c>
      <c r="E645">
        <v>2642</v>
      </c>
      <c r="F645" t="s">
        <v>154</v>
      </c>
      <c r="G645" s="16">
        <v>775.83299999999997</v>
      </c>
      <c r="H645" s="16">
        <v>409.63982400000168</v>
      </c>
      <c r="I645" s="33">
        <v>5659088.8600000059</v>
      </c>
      <c r="J645" s="33">
        <v>5438103.2699999996</v>
      </c>
      <c r="K645" s="34">
        <f>IF($B645="P",VLOOKUP($E645,'[2]Costeo-JUL26'!$B$9:$CQ$307,K$1,0),0)</f>
        <v>929228</v>
      </c>
      <c r="L645" s="35">
        <f>VLOOKUP($E645,'[2]TEORICOS (05.26)'!$A$8:$T$251,L$1,0)</f>
        <v>0.22</v>
      </c>
      <c r="M645" s="36">
        <f t="shared" si="284"/>
        <v>1196382.7193999998</v>
      </c>
      <c r="N645" s="35">
        <f>IF($B645="P",VLOOKUP($E645,'[2]Costeo-JUL26'!$B$9:$CQ$307,N$1,0),0)</f>
        <v>0.05</v>
      </c>
      <c r="O645" s="36">
        <f t="shared" si="285"/>
        <v>59819.135969999996</v>
      </c>
      <c r="P645" s="36">
        <f>IF($B645="P",VLOOKUP($E645,'[2]Costeo-JUL26'!$B$9:$CQ$307,P$1,0),0)*H645</f>
        <v>0</v>
      </c>
      <c r="Q645" s="36">
        <f t="shared" si="286"/>
        <v>1256201.8553699998</v>
      </c>
      <c r="R645" s="34">
        <f>IF($B645="P",VLOOKUP($E645,'[2]Costeo-JUL26'!$B$9:$CQ$307,R$1,0),0)</f>
        <v>902332</v>
      </c>
      <c r="S645" s="16">
        <f>IF($B645="P",VLOOKUP($E645,'[2]Costeo-JUL26'!$B$9:$CQ$307,S$1,0),0)*$G645</f>
        <v>191.33554654349999</v>
      </c>
      <c r="T645" s="36">
        <f>IF($B645="P",VLOOKUP($E645,'[2]Costeo-JUL26'!$B$9:$CQ$307,T$1,0),0)*$G645</f>
        <v>133466.85566132821</v>
      </c>
      <c r="U645" s="35">
        <f>IF($B645="P",VLOOKUP($E645,'[2]Costeo-JUL26'!$B$9:$CQ$307,U$1,0),0)</f>
        <v>1.4999999999999999E-2</v>
      </c>
      <c r="V645" s="36">
        <f t="shared" si="287"/>
        <v>2002.0028349199231</v>
      </c>
      <c r="W645" s="36">
        <f t="shared" si="288"/>
        <v>135468.85849624814</v>
      </c>
      <c r="X645" s="34">
        <f>IF($B645="P",VLOOKUP($E645,'[2]Costeo-JUL26'!$B$9:$CQ$307,X$1,0),0)</f>
        <v>0</v>
      </c>
      <c r="Y645" s="16">
        <f>IF($B645="P",VLOOKUP($E645,'[2]Costeo-JUL26'!$B$9:$CQ$307,Y$1,0),0)*$G645</f>
        <v>0</v>
      </c>
      <c r="Z645" s="36">
        <f>IF($B645="P",VLOOKUP($E645,'[2]Costeo-JUL26'!$B$9:$CQ$307,Z$1,0),0)*$G645</f>
        <v>0</v>
      </c>
      <c r="AA645" s="35">
        <f>IF($B645="P",VLOOKUP($E645,'[2]Costeo-JUL26'!$B$9:$CQ$307,AA$1,0),0)</f>
        <v>0</v>
      </c>
      <c r="AB645" s="36">
        <f t="shared" si="289"/>
        <v>0</v>
      </c>
      <c r="AC645" s="36">
        <f t="shared" si="290"/>
        <v>0</v>
      </c>
      <c r="AD645" s="34">
        <f>IF($B645="P",VLOOKUP($E645,'[2]Costeo-JUL26'!$B$9:$CQ$307,AD$1,0),0)</f>
        <v>917993</v>
      </c>
      <c r="AE645" s="16">
        <f>IF($B645="P",VLOOKUP($E645,'[2]Costeo-JUL26'!$B$9:$CQ$307,AE$1,0),0)*$G645</f>
        <v>4654.9979999999996</v>
      </c>
      <c r="AF645" s="36">
        <f>IF($B645="P",VLOOKUP($E645,'[2]Costeo-JUL26'!$B$9:$CQ$307,AF$1,0),0)*$G645</f>
        <v>126496.7776512</v>
      </c>
      <c r="AG645" s="35">
        <f>IF($B645="P",VLOOKUP($E645,'[2]Costeo-JUL26'!$B$9:$CQ$307,AG$1,0),0)</f>
        <v>6.0000000000000001E-3</v>
      </c>
      <c r="AH645" s="36">
        <f t="shared" si="291"/>
        <v>758.98066590719998</v>
      </c>
      <c r="AI645" s="36">
        <f t="shared" si="292"/>
        <v>127255.7583171072</v>
      </c>
      <c r="AJ645" s="34">
        <f>IF($B645="P",VLOOKUP($E645,'[2]Costeo-JUL26'!$B$9:$CQ$307,AJ$1,0),0)</f>
        <v>929258</v>
      </c>
      <c r="AK645" s="16">
        <f>IF($B645="P",VLOOKUP($E645,'[2]Costeo-JUL26'!$B$9:$CQ$307,AK$1,0),0)*$G645</f>
        <v>4654.9979999999996</v>
      </c>
      <c r="AL645" s="36">
        <f>IF($B645="P",VLOOKUP($E645,'[2]Costeo-JUL26'!$B$9:$CQ$307,AL$1,0),0)*$G645</f>
        <v>39046.681823760002</v>
      </c>
      <c r="AM645" s="35">
        <f>IF($B645="P",VLOOKUP($E645,'[2]Costeo-JUL26'!$B$9:$CQ$307,AM$1,0),0)</f>
        <v>1.7999999999999999E-2</v>
      </c>
      <c r="AN645" s="36">
        <f t="shared" si="293"/>
        <v>702.84027282768</v>
      </c>
      <c r="AO645" s="36">
        <f t="shared" si="294"/>
        <v>39749.52209658768</v>
      </c>
      <c r="AP645" s="34">
        <f>IF($B645="P",VLOOKUP($E645,'[2]Costeo-JUL26'!$B$9:$CQ$307,AP$1,0),0)</f>
        <v>929270</v>
      </c>
      <c r="AQ645" s="16">
        <f>IF($B645="P",VLOOKUP($E645,'[2]Costeo-JUL26'!$B$9:$CQ$307,AQ$1,0),0)*$G645</f>
        <v>4654.9979999999996</v>
      </c>
      <c r="AR645" s="36">
        <f>IF($B645="P",VLOOKUP($E645,'[2]Costeo-JUL26'!$B$9:$CQ$307,AR$1,0),0)*$G645</f>
        <v>499949.29889891995</v>
      </c>
      <c r="AS645" s="35">
        <f>IF($B645="P",VLOOKUP($E645,'[2]Costeo-JUL26'!$B$9:$CQ$307,AS$1,0),0)</f>
        <v>0.02</v>
      </c>
      <c r="AT645" s="36">
        <f t="shared" si="295"/>
        <v>9998.9859779784001</v>
      </c>
      <c r="AU645" s="36">
        <f t="shared" si="296"/>
        <v>509948.28487689834</v>
      </c>
      <c r="AV645" s="34">
        <f>IF($B645="P",VLOOKUP($E645,'[2]Costeo-JUL26'!$B$9:$CQ$307,AV$1,0),0)</f>
        <v>934139</v>
      </c>
      <c r="AW645" s="16">
        <f>IF($B645="P",VLOOKUP($E645,'[2]Costeo-JUL26'!$B$9:$CQ$307,AW$1,0),0)*$G645</f>
        <v>12.180578099999998</v>
      </c>
      <c r="AX645" s="36">
        <f>IF($B645="P",VLOOKUP($E645,'[2]Costeo-JUL26'!$B$9:$CQ$307,AX$1,0),0)*$G645</f>
        <v>62639.11010237399</v>
      </c>
      <c r="AY645" s="35">
        <f>IF($B645="P",VLOOKUP($E645,'[2]Costeo-JUL26'!$B$9:$CQ$307,AY$1,0),0)</f>
        <v>0.03</v>
      </c>
      <c r="AZ645" s="36">
        <f t="shared" si="297"/>
        <v>1879.1733030712196</v>
      </c>
      <c r="BA645" s="36">
        <f t="shared" si="298"/>
        <v>64518.283405445211</v>
      </c>
      <c r="BB645" s="34">
        <f>IF($B645="P",VLOOKUP($E645,'[2]Costeo-JUL26'!$B$9:$CQ$307,BB$1,0),0)</f>
        <v>902311</v>
      </c>
      <c r="BC645" s="16">
        <f>IF($B645="P",VLOOKUP($E645,'[2]Costeo-JUL26'!$B$9:$CQ$307,BC$1,0),0)*$G645</f>
        <v>1.1082774405</v>
      </c>
      <c r="BD645" s="36">
        <f>IF($B645="P",VLOOKUP($E645,'[2]Costeo-JUL26'!$B$9:$CQ$307,BD$1,0),0)*$G645</f>
        <v>4346.2706831496234</v>
      </c>
      <c r="BE645" s="35">
        <f>IF($B645="P",VLOOKUP($E645,'[2]Costeo-JUL26'!$B$9:$CQ$307,BE$1,0),0)</f>
        <v>0.03</v>
      </c>
      <c r="BF645" s="36">
        <f t="shared" si="299"/>
        <v>130.3881204944887</v>
      </c>
      <c r="BG645" s="36">
        <f t="shared" si="300"/>
        <v>4476.6588036441117</v>
      </c>
      <c r="BH645" s="34">
        <f>IF($B645="P",VLOOKUP($E645,'[2]Costeo-JUL26'!$B$9:$CQ$307,BH$1,0),0)</f>
        <v>933089</v>
      </c>
      <c r="BI645" s="16">
        <f>IF($B645="P",VLOOKUP($E645,'[2]Costeo-JUL26'!$B$9:$CQ$307,BI$1,0),0)*$G645</f>
        <v>14.777771428571429</v>
      </c>
      <c r="BJ645" s="36">
        <f>IF($B645="P",VLOOKUP($E645,'[2]Costeo-JUL26'!$B$9:$CQ$307,BJ$1,0),0)*$G645</f>
        <v>11004.600637774018</v>
      </c>
      <c r="BK645" s="35">
        <f>IF(BH645=910319,0,IF($B645="P",VLOOKUP($E645,'[2]Costeo-JUL26'!$B$9:$CQ$307,BK$1,0),0))</f>
        <v>0.02</v>
      </c>
      <c r="BL645" s="36">
        <f t="shared" si="301"/>
        <v>220.09201275548037</v>
      </c>
      <c r="BM645" s="36">
        <f t="shared" si="302"/>
        <v>11224.692650529498</v>
      </c>
      <c r="BN645" s="34">
        <f>IF($B645="P",VLOOKUP($E645,'[2]Costeo-JUL26'!$B$9:$CQ$307,BN$1,0),0)</f>
        <v>0</v>
      </c>
      <c r="BO645" s="16">
        <f>IF($B645="P",VLOOKUP($E645,'[2]Costeo-JUL26'!$B$9:$CQ$307,BO$1,0),0)*$G645</f>
        <v>0</v>
      </c>
      <c r="BP645" s="36">
        <f>IF($B645="P",VLOOKUP($E645,'[2]Costeo-JUL26'!$B$9:$CQ$307,BP$1,0),0)*$G645</f>
        <v>0</v>
      </c>
      <c r="BQ645" s="35">
        <f>IF($B645="P",VLOOKUP($E645,'[2]Costeo-JUL26'!$B$9:$CQ$307,BQ$1,0),0)</f>
        <v>0</v>
      </c>
      <c r="BR645" s="36">
        <f t="shared" si="303"/>
        <v>0</v>
      </c>
      <c r="BS645" s="36">
        <f t="shared" si="304"/>
        <v>0</v>
      </c>
      <c r="BT645" s="34">
        <f>IF($B645="P",VLOOKUP($E645,'[2]Costeo-JUL26'!$B$9:$CQ$307,BT$1,0),0)</f>
        <v>0</v>
      </c>
      <c r="BU645" s="16">
        <f>IF($B645="P",VLOOKUP($E645,'[2]Costeo-JUL26'!$B$9:$CQ$307,BU$1,0),0)*$G645</f>
        <v>0</v>
      </c>
      <c r="BV645" s="36">
        <f>IF($B645="P",VLOOKUP($E645,'[2]Costeo-JUL26'!$B$9:$CQ$307,BV$1,0),0)*$G645</f>
        <v>0</v>
      </c>
      <c r="BW645" s="35">
        <f>IF($B645="P",VLOOKUP($E645,'[2]Costeo-JUL26'!$B$9:$CQ$307,BW$1,0),0)</f>
        <v>0</v>
      </c>
      <c r="BX645" s="36">
        <f t="shared" si="305"/>
        <v>0</v>
      </c>
      <c r="BY645" s="36">
        <f t="shared" si="306"/>
        <v>0</v>
      </c>
      <c r="BZ645" s="34">
        <f>IF($B645="P",VLOOKUP($E645,'[2]Costeo-JUL26'!$B$9:$CQ$307,BZ$1,0),0)</f>
        <v>0</v>
      </c>
      <c r="CA645" s="16">
        <f>IF($B645="P",VLOOKUP($E645,'[2]Costeo-JUL26'!$B$9:$CQ$307,CA$1,0),0)*$G645</f>
        <v>0</v>
      </c>
      <c r="CB645" s="36">
        <f>IF($B645="P",VLOOKUP($E645,'[2]Costeo-JUL26'!$B$9:$CQ$307,CB$1,0),0)*$G645</f>
        <v>0</v>
      </c>
      <c r="CC645" s="35">
        <f>IF($B645="P",VLOOKUP($E645,'[2]Costeo-JUL26'!$B$9:$CQ$307,CC$1,0),0)</f>
        <v>0</v>
      </c>
      <c r="CD645" s="36">
        <f t="shared" si="307"/>
        <v>0</v>
      </c>
      <c r="CE645" s="36">
        <f t="shared" si="308"/>
        <v>0</v>
      </c>
      <c r="CF645" s="37">
        <f t="shared" si="280"/>
        <v>2148843.9140164596</v>
      </c>
      <c r="CG645" s="36">
        <f>IF($B645="r",VLOOKUP($E645,'[2]Costeo-JUL26'!$B$9:$CQ$307,CG$1,0),0)*$G645</f>
        <v>0</v>
      </c>
      <c r="CH645" s="35">
        <f>VLOOKUP($E645,'[2]TEORICOS (05.26)'!$A$8:$T$251,CH$1,0)</f>
        <v>0</v>
      </c>
      <c r="CI645" s="36">
        <f t="shared" si="309"/>
        <v>0</v>
      </c>
      <c r="CJ645" s="37">
        <f t="shared" si="310"/>
        <v>0</v>
      </c>
      <c r="CM645" s="16">
        <f>SUMIFS('[1]Ajuste Inventario'!$I:$I,'[1]Ajuste Inventario'!$B:$B,E645,'[1]Ajuste Inventario'!$S:$S,D645)*-1</f>
        <v>13.003</v>
      </c>
      <c r="CN645" s="36">
        <f t="shared" si="281"/>
        <v>36014.731796605745</v>
      </c>
      <c r="CP645" t="str">
        <f t="shared" si="282"/>
        <v>2642Org.Vtas M.del Plata</v>
      </c>
      <c r="CQ645" s="10">
        <f t="shared" si="283"/>
        <v>2769.724817088806</v>
      </c>
    </row>
    <row r="646" spans="1:95" x14ac:dyDescent="0.25">
      <c r="A646" s="30">
        <v>46204</v>
      </c>
      <c r="B646" s="31" t="str">
        <f>VLOOKUP($E646,'[2]TEORICOS (05.26)'!$A$8:$T$251,B$1,0)</f>
        <v>P</v>
      </c>
      <c r="C646" s="32" t="str">
        <f>VLOOKUP($E646,'[2]TEORICOS (05.26)'!$A$8:$T$251,C$1,0)</f>
        <v>Powerade</v>
      </c>
      <c r="D646" t="s">
        <v>227</v>
      </c>
      <c r="E646">
        <v>2648</v>
      </c>
      <c r="F646" t="s">
        <v>155</v>
      </c>
      <c r="G646" s="16">
        <v>212.33199999999999</v>
      </c>
      <c r="H646" s="16">
        <v>223.16093199999949</v>
      </c>
      <c r="I646" s="33">
        <v>2677903.6099999957</v>
      </c>
      <c r="J646" s="33">
        <v>2598514.8299999987</v>
      </c>
      <c r="K646" s="34">
        <f>IF($B646="P",VLOOKUP($E646,'[2]Costeo-JUL26'!$B$9:$CQ$307,K$1,0),0)</f>
        <v>929228</v>
      </c>
      <c r="L646" s="35">
        <f>VLOOKUP($E646,'[2]TEORICOS (05.26)'!$A$8:$T$251,L$1,0)</f>
        <v>0.22</v>
      </c>
      <c r="M646" s="36">
        <f t="shared" si="284"/>
        <v>571673.26259999967</v>
      </c>
      <c r="N646" s="35">
        <f>IF($B646="P",VLOOKUP($E646,'[2]Costeo-JUL26'!$B$9:$CQ$307,N$1,0),0)</f>
        <v>0.05</v>
      </c>
      <c r="O646" s="36">
        <f t="shared" si="285"/>
        <v>28583.663129999986</v>
      </c>
      <c r="P646" s="36">
        <f>IF($B646="P",VLOOKUP($E646,'[2]Costeo-JUL26'!$B$9:$CQ$307,P$1,0),0)*H646</f>
        <v>0</v>
      </c>
      <c r="Q646" s="36">
        <f t="shared" si="286"/>
        <v>600256.92572999967</v>
      </c>
      <c r="R646" s="34">
        <f>IF($B646="P",VLOOKUP($E646,'[2]Costeo-JUL26'!$B$9:$CQ$307,R$1,0),0)</f>
        <v>902332</v>
      </c>
      <c r="S646" s="16">
        <f>IF($B646="P",VLOOKUP($E646,'[2]Costeo-JUL26'!$B$9:$CQ$307,S$1,0),0)*$G646</f>
        <v>104.20677123125999</v>
      </c>
      <c r="T646" s="36">
        <f>IF($B646="P",VLOOKUP($E646,'[2]Costeo-JUL26'!$B$9:$CQ$307,T$1,0),0)*$G646</f>
        <v>72689.839113055874</v>
      </c>
      <c r="U646" s="35">
        <f>IF($B646="P",VLOOKUP($E646,'[2]Costeo-JUL26'!$B$9:$CQ$307,U$1,0),0)</f>
        <v>1.4999999999999999E-2</v>
      </c>
      <c r="V646" s="36">
        <f t="shared" si="287"/>
        <v>1090.3475866958381</v>
      </c>
      <c r="W646" s="36">
        <f t="shared" si="288"/>
        <v>73780.186699751706</v>
      </c>
      <c r="X646" s="34">
        <f>IF($B646="P",VLOOKUP($E646,'[2]Costeo-JUL26'!$B$9:$CQ$307,X$1,0),0)</f>
        <v>0</v>
      </c>
      <c r="Y646" s="16">
        <f>IF($B646="P",VLOOKUP($E646,'[2]Costeo-JUL26'!$B$9:$CQ$307,Y$1,0),0)*$G646</f>
        <v>0</v>
      </c>
      <c r="Z646" s="36">
        <f>IF($B646="P",VLOOKUP($E646,'[2]Costeo-JUL26'!$B$9:$CQ$307,Z$1,0),0)*$G646</f>
        <v>0</v>
      </c>
      <c r="AA646" s="35">
        <f>IF($B646="P",VLOOKUP($E646,'[2]Costeo-JUL26'!$B$9:$CQ$307,AA$1,0),0)</f>
        <v>0</v>
      </c>
      <c r="AB646" s="36">
        <f t="shared" si="289"/>
        <v>0</v>
      </c>
      <c r="AC646" s="36">
        <f t="shared" si="290"/>
        <v>0</v>
      </c>
      <c r="AD646" s="34">
        <f>IF($B646="P",VLOOKUP($E646,'[2]Costeo-JUL26'!$B$9:$CQ$307,AD$1,0),0)</f>
        <v>917993</v>
      </c>
      <c r="AE646" s="16">
        <f>IF($B646="P",VLOOKUP($E646,'[2]Costeo-JUL26'!$B$9:$CQ$307,AE$1,0),0)*$G646</f>
        <v>1273.992</v>
      </c>
      <c r="AF646" s="36">
        <f>IF($B646="P",VLOOKUP($E646,'[2]Costeo-JUL26'!$B$9:$CQ$307,AF$1,0),0)*$G646</f>
        <v>34619.968204800003</v>
      </c>
      <c r="AG646" s="35">
        <f>IF($B646="P",VLOOKUP($E646,'[2]Costeo-JUL26'!$B$9:$CQ$307,AG$1,0),0)</f>
        <v>6.0000000000000001E-3</v>
      </c>
      <c r="AH646" s="36">
        <f t="shared" si="291"/>
        <v>207.71980922880002</v>
      </c>
      <c r="AI646" s="36">
        <f t="shared" si="292"/>
        <v>34827.688014028805</v>
      </c>
      <c r="AJ646" s="34">
        <f>IF($B646="P",VLOOKUP($E646,'[2]Costeo-JUL26'!$B$9:$CQ$307,AJ$1,0),0)</f>
        <v>938125</v>
      </c>
      <c r="AK646" s="16">
        <f>IF($B646="P",VLOOKUP($E646,'[2]Costeo-JUL26'!$B$9:$CQ$307,AK$1,0),0)*$G646</f>
        <v>1273.992</v>
      </c>
      <c r="AL646" s="36">
        <f>IF($B646="P",VLOOKUP($E646,'[2]Costeo-JUL26'!$B$9:$CQ$307,AL$1,0),0)*$G646</f>
        <v>18937.203124319996</v>
      </c>
      <c r="AM646" s="35">
        <f>IF($B646="P",VLOOKUP($E646,'[2]Costeo-JUL26'!$B$9:$CQ$307,AM$1,0),0)</f>
        <v>1.7999999999999999E-2</v>
      </c>
      <c r="AN646" s="36">
        <f t="shared" si="293"/>
        <v>340.8696562377599</v>
      </c>
      <c r="AO646" s="36">
        <f t="shared" si="294"/>
        <v>19278.072780557755</v>
      </c>
      <c r="AP646" s="34">
        <f>IF($B646="P",VLOOKUP($E646,'[2]Costeo-JUL26'!$B$9:$CQ$307,AP$1,0),0)</f>
        <v>929272</v>
      </c>
      <c r="AQ646" s="16">
        <f>IF($B646="P",VLOOKUP($E646,'[2]Costeo-JUL26'!$B$9:$CQ$307,AQ$1,0),0)*$G646</f>
        <v>1273.992</v>
      </c>
      <c r="AR646" s="36">
        <f>IF($B646="P",VLOOKUP($E646,'[2]Costeo-JUL26'!$B$9:$CQ$307,AR$1,0),0)*$G646</f>
        <v>187151.27209569162</v>
      </c>
      <c r="AS646" s="35">
        <f>IF($B646="P",VLOOKUP($E646,'[2]Costeo-JUL26'!$B$9:$CQ$307,AS$1,0),0)</f>
        <v>0.02</v>
      </c>
      <c r="AT646" s="36">
        <f t="shared" si="295"/>
        <v>3743.0254419138323</v>
      </c>
      <c r="AU646" s="36">
        <f t="shared" si="296"/>
        <v>190894.29753760545</v>
      </c>
      <c r="AV646" s="34">
        <f>IF($B646="P",VLOOKUP($E646,'[2]Costeo-JUL26'!$B$9:$CQ$307,AV$1,0),0)</f>
        <v>922605</v>
      </c>
      <c r="AW646" s="16">
        <f>IF($B646="P",VLOOKUP($E646,'[2]Costeo-JUL26'!$B$9:$CQ$307,AW$1,0),0)*$G646</f>
        <v>4.2466400000000002</v>
      </c>
      <c r="AX646" s="36">
        <f>IF($B646="P",VLOOKUP($E646,'[2]Costeo-JUL26'!$B$9:$CQ$307,AX$1,0),0)*$G646</f>
        <v>20719.777547255413</v>
      </c>
      <c r="AY646" s="35">
        <f>IF($B646="P",VLOOKUP($E646,'[2]Costeo-JUL26'!$B$9:$CQ$307,AY$1,0),0)</f>
        <v>0.03</v>
      </c>
      <c r="AZ646" s="36">
        <f t="shared" si="297"/>
        <v>621.59332641766241</v>
      </c>
      <c r="BA646" s="36">
        <f t="shared" si="298"/>
        <v>21341.370873673077</v>
      </c>
      <c r="BB646" s="34">
        <f>IF($B646="P",VLOOKUP($E646,'[2]Costeo-JUL26'!$B$9:$CQ$307,BB$1,0),0)</f>
        <v>902311</v>
      </c>
      <c r="BC646" s="16">
        <f>IF($B646="P",VLOOKUP($E646,'[2]Costeo-JUL26'!$B$9:$CQ$307,BC$1,0),0)*$G646</f>
        <v>0.303316262</v>
      </c>
      <c r="BD646" s="36">
        <f>IF($B646="P",VLOOKUP($E646,'[2]Costeo-JUL26'!$B$9:$CQ$307,BD$1,0),0)*$G646</f>
        <v>1189.4987022909902</v>
      </c>
      <c r="BE646" s="35">
        <f>IF($B646="P",VLOOKUP($E646,'[2]Costeo-JUL26'!$B$9:$CQ$307,BE$1,0),0)</f>
        <v>0.03</v>
      </c>
      <c r="BF646" s="36">
        <f t="shared" si="299"/>
        <v>35.684961068729706</v>
      </c>
      <c r="BG646" s="36">
        <f t="shared" si="300"/>
        <v>1225.18366335972</v>
      </c>
      <c r="BH646" s="34">
        <f>IF($B646="P",VLOOKUP($E646,'[2]Costeo-JUL26'!$B$9:$CQ$307,BH$1,0),0)</f>
        <v>902302</v>
      </c>
      <c r="BI646" s="16">
        <f>IF($B646="P",VLOOKUP($E646,'[2]Costeo-JUL26'!$B$9:$CQ$307,BI$1,0),0)*$G646</f>
        <v>6.0666285714285708</v>
      </c>
      <c r="BJ646" s="36">
        <f>IF($B646="P",VLOOKUP($E646,'[2]Costeo-JUL26'!$B$9:$CQ$307,BJ$1,0),0)*$G646</f>
        <v>3990.6282742857138</v>
      </c>
      <c r="BK646" s="35">
        <f>IF(BH646=910319,0,IF($B646="P",VLOOKUP($E646,'[2]Costeo-JUL26'!$B$9:$CQ$307,BK$1,0),0))</f>
        <v>0.02</v>
      </c>
      <c r="BL646" s="36">
        <f t="shared" si="301"/>
        <v>79.812565485714273</v>
      </c>
      <c r="BM646" s="36">
        <f t="shared" si="302"/>
        <v>4070.4408397714283</v>
      </c>
      <c r="BN646" s="34">
        <f>IF($B646="P",VLOOKUP($E646,'[2]Costeo-JUL26'!$B$9:$CQ$307,BN$1,0),0)</f>
        <v>0</v>
      </c>
      <c r="BO646" s="16">
        <f>IF($B646="P",VLOOKUP($E646,'[2]Costeo-JUL26'!$B$9:$CQ$307,BO$1,0),0)*$G646</f>
        <v>0</v>
      </c>
      <c r="BP646" s="36">
        <f>IF($B646="P",VLOOKUP($E646,'[2]Costeo-JUL26'!$B$9:$CQ$307,BP$1,0),0)*$G646</f>
        <v>0</v>
      </c>
      <c r="BQ646" s="35">
        <f>IF($B646="P",VLOOKUP($E646,'[2]Costeo-JUL26'!$B$9:$CQ$307,BQ$1,0),0)</f>
        <v>0</v>
      </c>
      <c r="BR646" s="36">
        <f t="shared" si="303"/>
        <v>0</v>
      </c>
      <c r="BS646" s="36">
        <f t="shared" si="304"/>
        <v>0</v>
      </c>
      <c r="BT646" s="34">
        <f>IF($B646="P",VLOOKUP($E646,'[2]Costeo-JUL26'!$B$9:$CQ$307,BT$1,0),0)</f>
        <v>0</v>
      </c>
      <c r="BU646" s="16">
        <f>IF($B646="P",VLOOKUP($E646,'[2]Costeo-JUL26'!$B$9:$CQ$307,BU$1,0),0)*$G646</f>
        <v>0</v>
      </c>
      <c r="BV646" s="36">
        <f>IF($B646="P",VLOOKUP($E646,'[2]Costeo-JUL26'!$B$9:$CQ$307,BV$1,0),0)*$G646</f>
        <v>0</v>
      </c>
      <c r="BW646" s="35">
        <f>IF($B646="P",VLOOKUP($E646,'[2]Costeo-JUL26'!$B$9:$CQ$307,BW$1,0),0)</f>
        <v>0</v>
      </c>
      <c r="BX646" s="36">
        <f t="shared" si="305"/>
        <v>0</v>
      </c>
      <c r="BY646" s="36">
        <f t="shared" si="306"/>
        <v>0</v>
      </c>
      <c r="BZ646" s="34">
        <f>IF($B646="P",VLOOKUP($E646,'[2]Costeo-JUL26'!$B$9:$CQ$307,BZ$1,0),0)</f>
        <v>0</v>
      </c>
      <c r="CA646" s="16">
        <f>IF($B646="P",VLOOKUP($E646,'[2]Costeo-JUL26'!$B$9:$CQ$307,CA$1,0),0)*$G646</f>
        <v>0</v>
      </c>
      <c r="CB646" s="36">
        <f>IF($B646="P",VLOOKUP($E646,'[2]Costeo-JUL26'!$B$9:$CQ$307,CB$1,0),0)*$G646</f>
        <v>0</v>
      </c>
      <c r="CC646" s="35">
        <f>IF($B646="P",VLOOKUP($E646,'[2]Costeo-JUL26'!$B$9:$CQ$307,CC$1,0),0)</f>
        <v>0</v>
      </c>
      <c r="CD646" s="36">
        <f t="shared" si="307"/>
        <v>0</v>
      </c>
      <c r="CE646" s="36">
        <f t="shared" si="308"/>
        <v>0</v>
      </c>
      <c r="CF646" s="37">
        <f t="shared" si="280"/>
        <v>945674.16613874759</v>
      </c>
      <c r="CG646" s="36">
        <f>IF($B646="r",VLOOKUP($E646,'[2]Costeo-JUL26'!$B$9:$CQ$307,CG$1,0),0)*$G646</f>
        <v>0</v>
      </c>
      <c r="CH646" s="35">
        <f>VLOOKUP($E646,'[2]TEORICOS (05.26)'!$A$8:$T$251,CH$1,0)</f>
        <v>0.1</v>
      </c>
      <c r="CI646" s="36">
        <f t="shared" si="309"/>
        <v>0</v>
      </c>
      <c r="CJ646" s="37">
        <f t="shared" si="310"/>
        <v>0</v>
      </c>
      <c r="CM646" s="16">
        <f>SUMIFS('[1]Ajuste Inventario'!$I:$I,'[1]Ajuste Inventario'!$B:$B,E646,'[1]Ajuste Inventario'!$S:$S,D646)*-1</f>
        <v>23.671000000000003</v>
      </c>
      <c r="CN646" s="36">
        <f t="shared" si="281"/>
        <v>105424.77434710876</v>
      </c>
      <c r="CP646" t="str">
        <f t="shared" si="282"/>
        <v>2648Org.Vtas M.del Plata</v>
      </c>
      <c r="CQ646" s="10">
        <f t="shared" si="283"/>
        <v>4453.7524543580221</v>
      </c>
    </row>
    <row r="647" spans="1:95" x14ac:dyDescent="0.25">
      <c r="A647" s="30">
        <v>46204</v>
      </c>
      <c r="B647" s="31" t="str">
        <f>VLOOKUP($E647,'[2]TEORICOS (05.26)'!$A$8:$T$251,B$1,0)</f>
        <v>P</v>
      </c>
      <c r="C647" s="32" t="str">
        <f>VLOOKUP($E647,'[2]TEORICOS (05.26)'!$A$8:$T$251,C$1,0)</f>
        <v>Crush</v>
      </c>
      <c r="D647" t="s">
        <v>227</v>
      </c>
      <c r="E647">
        <v>2659</v>
      </c>
      <c r="F647" t="s">
        <v>156</v>
      </c>
      <c r="G647" s="16">
        <v>4507.3329999999996</v>
      </c>
      <c r="H647" s="16">
        <v>10718.437874000048</v>
      </c>
      <c r="I647" s="33">
        <v>37049202.080000706</v>
      </c>
      <c r="J647" s="33">
        <v>34211187.900000289</v>
      </c>
      <c r="K647" s="34">
        <f>IF($B647="P",VLOOKUP($E647,'[2]Costeo-JUL26'!$B$9:$CQ$307,K$1,0),0)</f>
        <v>901770</v>
      </c>
      <c r="L647" s="35">
        <f>VLOOKUP($E647,'[2]TEORICOS (05.26)'!$A$8:$T$251,L$1,0)</f>
        <v>0.19900000000000001</v>
      </c>
      <c r="M647" s="36">
        <f t="shared" si="284"/>
        <v>6808026.3921000576</v>
      </c>
      <c r="N647" s="35">
        <f>IF($B647="P",VLOOKUP($E647,'[2]Costeo-JUL26'!$B$9:$CQ$307,N$1,0),0)</f>
        <v>8.0000000000000002E-3</v>
      </c>
      <c r="O647" s="36">
        <f t="shared" si="285"/>
        <v>54464.211136800463</v>
      </c>
      <c r="P647" s="36">
        <f>IF($B647="P",VLOOKUP($E647,'[2]Costeo-JUL26'!$B$9:$CQ$307,P$1,0),0)*H647</f>
        <v>0</v>
      </c>
      <c r="Q647" s="36">
        <f t="shared" si="286"/>
        <v>6862490.6032368578</v>
      </c>
      <c r="R647" s="34">
        <f>IF($B647="P",VLOOKUP($E647,'[2]Costeo-JUL26'!$B$9:$CQ$307,R$1,0),0)</f>
        <v>0</v>
      </c>
      <c r="S647" s="16">
        <f>IF($B647="P",VLOOKUP($E647,'[2]Costeo-JUL26'!$B$9:$CQ$307,S$1,0),0)*$G647</f>
        <v>0</v>
      </c>
      <c r="T647" s="36">
        <f>IF($B647="P",VLOOKUP($E647,'[2]Costeo-JUL26'!$B$9:$CQ$307,T$1,0),0)*$G647</f>
        <v>0</v>
      </c>
      <c r="U647" s="35">
        <f>IF($B647="P",VLOOKUP($E647,'[2]Costeo-JUL26'!$B$9:$CQ$307,U$1,0),0)</f>
        <v>0</v>
      </c>
      <c r="V647" s="36">
        <f t="shared" si="287"/>
        <v>0</v>
      </c>
      <c r="W647" s="36">
        <f t="shared" si="288"/>
        <v>0</v>
      </c>
      <c r="X647" s="34">
        <f>IF($B647="P",VLOOKUP($E647,'[2]Costeo-JUL26'!$B$9:$CQ$307,X$1,0),0)</f>
        <v>902338</v>
      </c>
      <c r="Y647" s="16">
        <f>IF($B647="P",VLOOKUP($E647,'[2]Costeo-JUL26'!$B$9:$CQ$307,Y$1,0),0)*$G647</f>
        <v>493.97214546899988</v>
      </c>
      <c r="Z647" s="36">
        <f>IF($B647="P",VLOOKUP($E647,'[2]Costeo-JUL26'!$B$9:$CQ$307,Z$1,0),0)*$G647</f>
        <v>139665.68440990502</v>
      </c>
      <c r="AA647" s="35">
        <f>IF($B647="P",VLOOKUP($E647,'[2]Costeo-JUL26'!$B$9:$CQ$307,AA$1,0),0)</f>
        <v>0.45</v>
      </c>
      <c r="AB647" s="36">
        <f t="shared" si="289"/>
        <v>62849.557984457264</v>
      </c>
      <c r="AC647" s="36">
        <f t="shared" si="290"/>
        <v>202515.24239436229</v>
      </c>
      <c r="AD647" s="34">
        <f>IF($B647="P",VLOOKUP($E647,'[2]Costeo-JUL26'!$B$9:$CQ$307,AD$1,0),0)</f>
        <v>901767</v>
      </c>
      <c r="AE647" s="16">
        <f>IF($B647="P",VLOOKUP($E647,'[2]Costeo-JUL26'!$B$9:$CQ$307,AE$1,0),0)*$G647</f>
        <v>27043.998</v>
      </c>
      <c r="AF647" s="36">
        <f>IF($B647="P",VLOOKUP($E647,'[2]Costeo-JUL26'!$B$9:$CQ$307,AF$1,0),0)*$G647</f>
        <v>415049.6461056</v>
      </c>
      <c r="AG647" s="35">
        <f>IF($B647="P",VLOOKUP($E647,'[2]Costeo-JUL26'!$B$9:$CQ$307,AG$1,0),0)</f>
        <v>6.0000000000000001E-3</v>
      </c>
      <c r="AH647" s="36">
        <f t="shared" si="291"/>
        <v>2490.2978766336</v>
      </c>
      <c r="AI647" s="36">
        <f t="shared" si="292"/>
        <v>417539.94398223358</v>
      </c>
      <c r="AJ647" s="34">
        <f>IF($B647="P",VLOOKUP($E647,'[2]Costeo-JUL26'!$B$9:$CQ$307,AJ$1,0),0)</f>
        <v>909143</v>
      </c>
      <c r="AK647" s="16">
        <f>IF($B647="P",VLOOKUP($E647,'[2]Costeo-JUL26'!$B$9:$CQ$307,AK$1,0),0)*$G647</f>
        <v>27043.998</v>
      </c>
      <c r="AL647" s="36">
        <f>IF($B647="P",VLOOKUP($E647,'[2]Costeo-JUL26'!$B$9:$CQ$307,AL$1,0),0)*$G647</f>
        <v>383786.78441759996</v>
      </c>
      <c r="AM647" s="35">
        <f>IF($B647="P",VLOOKUP($E647,'[2]Costeo-JUL26'!$B$9:$CQ$307,AM$1,0),0)</f>
        <v>1.7999999999999999E-2</v>
      </c>
      <c r="AN647" s="36">
        <f t="shared" si="293"/>
        <v>6908.1621195167991</v>
      </c>
      <c r="AO647" s="36">
        <f t="shared" si="294"/>
        <v>390694.94653711678</v>
      </c>
      <c r="AP647" s="34">
        <f>IF($B647="P",VLOOKUP($E647,'[2]Costeo-JUL26'!$B$9:$CQ$307,AP$1,0),0)</f>
        <v>911423</v>
      </c>
      <c r="AQ647" s="16">
        <f>IF($B647="P",VLOOKUP($E647,'[2]Costeo-JUL26'!$B$9:$CQ$307,AQ$1,0),0)*$G647</f>
        <v>27043.998</v>
      </c>
      <c r="AR647" s="36">
        <f>IF($B647="P",VLOOKUP($E647,'[2]Costeo-JUL26'!$B$9:$CQ$307,AR$1,0),0)*$G647</f>
        <v>4128263.5901888642</v>
      </c>
      <c r="AS647" s="35">
        <f>IF($B647="P",VLOOKUP($E647,'[2]Costeo-JUL26'!$B$9:$CQ$307,AS$1,0),0)</f>
        <v>0.02</v>
      </c>
      <c r="AT647" s="36">
        <f t="shared" si="295"/>
        <v>82565.271803777287</v>
      </c>
      <c r="AU647" s="36">
        <f t="shared" si="296"/>
        <v>4210828.8619926414</v>
      </c>
      <c r="AV647" s="34">
        <f>IF($B647="P",VLOOKUP($E647,'[2]Costeo-JUL26'!$B$9:$CQ$307,AV$1,0),0)</f>
        <v>932442</v>
      </c>
      <c r="AW647" s="16">
        <f>IF($B647="P",VLOOKUP($E647,'[2]Costeo-JUL26'!$B$9:$CQ$307,AW$1,0),0)*$G647</f>
        <v>124.85312409999999</v>
      </c>
      <c r="AX647" s="36">
        <f>IF($B647="P",VLOOKUP($E647,'[2]Costeo-JUL26'!$B$9:$CQ$307,AX$1,0),0)*$G647</f>
        <v>460867.13044946094</v>
      </c>
      <c r="AY647" s="35">
        <f>IF($B647="P",VLOOKUP($E647,'[2]Costeo-JUL26'!$B$9:$CQ$307,AY$1,0),0)</f>
        <v>0.03</v>
      </c>
      <c r="AZ647" s="36">
        <f t="shared" si="297"/>
        <v>13826.013913483828</v>
      </c>
      <c r="BA647" s="36">
        <f t="shared" si="298"/>
        <v>474693.14436294476</v>
      </c>
      <c r="BB647" s="34">
        <f>IF($B647="P",VLOOKUP($E647,'[2]Costeo-JUL26'!$B$9:$CQ$307,BB$1,0),0)</f>
        <v>902311</v>
      </c>
      <c r="BC647" s="16">
        <f>IF($B647="P",VLOOKUP($E647,'[2]Costeo-JUL26'!$B$9:$CQ$307,BC$1,0),0)*$G647</f>
        <v>19.719581874999999</v>
      </c>
      <c r="BD647" s="36">
        <f>IF($B647="P",VLOOKUP($E647,'[2]Costeo-JUL26'!$B$9:$CQ$307,BD$1,0),0)*$G647</f>
        <v>77333.199662184386</v>
      </c>
      <c r="BE647" s="35">
        <f>IF($B647="P",VLOOKUP($E647,'[2]Costeo-JUL26'!$B$9:$CQ$307,BE$1,0),0)</f>
        <v>0.03</v>
      </c>
      <c r="BF647" s="36">
        <f t="shared" si="299"/>
        <v>2319.9959898655316</v>
      </c>
      <c r="BG647" s="36">
        <f t="shared" si="300"/>
        <v>79653.195652049923</v>
      </c>
      <c r="BH647" s="34">
        <f>IF($B647="P",VLOOKUP($E647,'[2]Costeo-JUL26'!$B$9:$CQ$307,BH$1,0),0)</f>
        <v>933089</v>
      </c>
      <c r="BI647" s="16">
        <f>IF($B647="P",VLOOKUP($E647,'[2]Costeo-JUL26'!$B$9:$CQ$307,BI$1,0),0)*$G647</f>
        <v>169.02498749999998</v>
      </c>
      <c r="BJ647" s="36">
        <f>IF($B647="P",VLOOKUP($E647,'[2]Costeo-JUL26'!$B$9:$CQ$307,BJ$1,0),0)*$G647</f>
        <v>125868.26736580924</v>
      </c>
      <c r="BK647" s="35">
        <f>IF(BH647=910319,0,IF($B647="P",VLOOKUP($E647,'[2]Costeo-JUL26'!$B$9:$CQ$307,BK$1,0),0))</f>
        <v>0.02</v>
      </c>
      <c r="BL647" s="36">
        <f t="shared" si="301"/>
        <v>2517.3653473161849</v>
      </c>
      <c r="BM647" s="36">
        <f t="shared" si="302"/>
        <v>128385.63271312542</v>
      </c>
      <c r="BN647" s="34">
        <f>IF($B647="P",VLOOKUP($E647,'[2]Costeo-JUL26'!$B$9:$CQ$307,BN$1,0),0)</f>
        <v>0</v>
      </c>
      <c r="BO647" s="16">
        <f>IF($B647="P",VLOOKUP($E647,'[2]Costeo-JUL26'!$B$9:$CQ$307,BO$1,0),0)*$G647</f>
        <v>0</v>
      </c>
      <c r="BP647" s="36">
        <f>IF($B647="P",VLOOKUP($E647,'[2]Costeo-JUL26'!$B$9:$CQ$307,BP$1,0),0)*$G647</f>
        <v>0</v>
      </c>
      <c r="BQ647" s="35">
        <f>IF($B647="P",VLOOKUP($E647,'[2]Costeo-JUL26'!$B$9:$CQ$307,BQ$1,0),0)</f>
        <v>0</v>
      </c>
      <c r="BR647" s="36">
        <f t="shared" si="303"/>
        <v>0</v>
      </c>
      <c r="BS647" s="36">
        <f t="shared" si="304"/>
        <v>0</v>
      </c>
      <c r="BT647" s="34">
        <f>IF($B647="P",VLOOKUP($E647,'[2]Costeo-JUL26'!$B$9:$CQ$307,BT$1,0),0)</f>
        <v>0</v>
      </c>
      <c r="BU647" s="16">
        <f>IF($B647="P",VLOOKUP($E647,'[2]Costeo-JUL26'!$B$9:$CQ$307,BU$1,0),0)*$G647</f>
        <v>0</v>
      </c>
      <c r="BV647" s="36">
        <f>IF($B647="P",VLOOKUP($E647,'[2]Costeo-JUL26'!$B$9:$CQ$307,BV$1,0),0)*$G647</f>
        <v>0</v>
      </c>
      <c r="BW647" s="35">
        <f>IF($B647="P",VLOOKUP($E647,'[2]Costeo-JUL26'!$B$9:$CQ$307,BW$1,0),0)</f>
        <v>0</v>
      </c>
      <c r="BX647" s="36">
        <f t="shared" si="305"/>
        <v>0</v>
      </c>
      <c r="BY647" s="36">
        <f t="shared" si="306"/>
        <v>0</v>
      </c>
      <c r="BZ647" s="34">
        <f>IF($B647="P",VLOOKUP($E647,'[2]Costeo-JUL26'!$B$9:$CQ$307,BZ$1,0),0)</f>
        <v>0</v>
      </c>
      <c r="CA647" s="16">
        <f>IF($B647="P",VLOOKUP($E647,'[2]Costeo-JUL26'!$B$9:$CQ$307,CA$1,0),0)*$G647</f>
        <v>0</v>
      </c>
      <c r="CB647" s="36">
        <f>IF($B647="P",VLOOKUP($E647,'[2]Costeo-JUL26'!$B$9:$CQ$307,CB$1,0),0)*$G647</f>
        <v>0</v>
      </c>
      <c r="CC647" s="35">
        <f>IF($B647="P",VLOOKUP($E647,'[2]Costeo-JUL26'!$B$9:$CQ$307,CC$1,0),0)</f>
        <v>0</v>
      </c>
      <c r="CD647" s="36">
        <f t="shared" si="307"/>
        <v>0</v>
      </c>
      <c r="CE647" s="36">
        <f t="shared" si="308"/>
        <v>0</v>
      </c>
      <c r="CF647" s="37">
        <f t="shared" si="280"/>
        <v>12766801.570871333</v>
      </c>
      <c r="CG647" s="36">
        <f>IF($B647="r",VLOOKUP($E647,'[2]Costeo-JUL26'!$B$9:$CQ$307,CG$1,0),0)*$G647</f>
        <v>0</v>
      </c>
      <c r="CH647" s="35">
        <f>VLOOKUP($E647,'[2]TEORICOS (05.26)'!$A$8:$T$251,CH$1,0)</f>
        <v>0</v>
      </c>
      <c r="CI647" s="36">
        <f t="shared" si="309"/>
        <v>0</v>
      </c>
      <c r="CJ647" s="37">
        <f t="shared" si="310"/>
        <v>0</v>
      </c>
      <c r="CM647" s="16">
        <f>SUMIFS('[1]Ajuste Inventario'!$I:$I,'[1]Ajuste Inventario'!$B:$B,E647,'[1]Ajuste Inventario'!$S:$S,D647)*-1</f>
        <v>26.840999999999998</v>
      </c>
      <c r="CN647" s="36">
        <f t="shared" si="281"/>
        <v>76025.82746022036</v>
      </c>
      <c r="CP647" t="str">
        <f t="shared" si="282"/>
        <v>2659Org.Vtas M.del Plata</v>
      </c>
      <c r="CQ647" s="10">
        <f t="shared" si="283"/>
        <v>2832.4513788689083</v>
      </c>
    </row>
    <row r="648" spans="1:95" x14ac:dyDescent="0.25">
      <c r="A648" s="30">
        <v>46204</v>
      </c>
      <c r="B648" s="31" t="str">
        <f>VLOOKUP($E648,'[2]TEORICOS (05.26)'!$A$8:$T$251,B$1,0)</f>
        <v>P</v>
      </c>
      <c r="C648" s="32" t="str">
        <f>VLOOKUP($E648,'[2]TEORICOS (05.26)'!$A$8:$T$251,C$1,0)</f>
        <v>Powerade</v>
      </c>
      <c r="D648" t="s">
        <v>227</v>
      </c>
      <c r="E648">
        <v>2662</v>
      </c>
      <c r="F648" t="s">
        <v>157</v>
      </c>
      <c r="G648" s="16">
        <v>109.833</v>
      </c>
      <c r="H648" s="16">
        <v>57.991823999999951</v>
      </c>
      <c r="I648" s="33">
        <v>846391.14000000036</v>
      </c>
      <c r="J648" s="33">
        <v>791550.19000000018</v>
      </c>
      <c r="K648" s="34">
        <f>IF($B648="P",VLOOKUP($E648,'[2]Costeo-JUL26'!$B$9:$CQ$307,K$1,0),0)</f>
        <v>929226</v>
      </c>
      <c r="L648" s="35">
        <f>VLOOKUP($E648,'[2]TEORICOS (05.26)'!$A$8:$T$251,L$1,0)</f>
        <v>0.22</v>
      </c>
      <c r="M648" s="36">
        <f t="shared" si="284"/>
        <v>174141.04180000004</v>
      </c>
      <c r="N648" s="35">
        <f>IF($B648="P",VLOOKUP($E648,'[2]Costeo-JUL26'!$B$9:$CQ$307,N$1,0),0)</f>
        <v>0.2</v>
      </c>
      <c r="O648" s="36">
        <f t="shared" si="285"/>
        <v>34828.208360000011</v>
      </c>
      <c r="P648" s="36">
        <f>IF($B648="P",VLOOKUP($E648,'[2]Costeo-JUL26'!$B$9:$CQ$307,P$1,0),0)*H648</f>
        <v>0</v>
      </c>
      <c r="Q648" s="36">
        <f t="shared" si="286"/>
        <v>208969.25016000005</v>
      </c>
      <c r="R648" s="34">
        <f>IF($B648="P",VLOOKUP($E648,'[2]Costeo-JUL26'!$B$9:$CQ$307,R$1,0),0)</f>
        <v>902332</v>
      </c>
      <c r="S648" s="16">
        <f>IF($B648="P",VLOOKUP($E648,'[2]Costeo-JUL26'!$B$9:$CQ$307,S$1,0),0)*$G648</f>
        <v>27.086959543499997</v>
      </c>
      <c r="T648" s="36">
        <f>IF($B648="P",VLOOKUP($E648,'[2]Costeo-JUL26'!$B$9:$CQ$307,T$1,0),0)*$G648</f>
        <v>18894.614121661056</v>
      </c>
      <c r="U648" s="35">
        <f>IF($B648="P",VLOOKUP($E648,'[2]Costeo-JUL26'!$B$9:$CQ$307,U$1,0),0)</f>
        <v>1.4999999999999999E-2</v>
      </c>
      <c r="V648" s="36">
        <f t="shared" si="287"/>
        <v>283.41921182491581</v>
      </c>
      <c r="W648" s="36">
        <f t="shared" si="288"/>
        <v>19178.033333485972</v>
      </c>
      <c r="X648" s="34">
        <f>IF($B648="P",VLOOKUP($E648,'[2]Costeo-JUL26'!$B$9:$CQ$307,X$1,0),0)</f>
        <v>0</v>
      </c>
      <c r="Y648" s="16">
        <f>IF($B648="P",VLOOKUP($E648,'[2]Costeo-JUL26'!$B$9:$CQ$307,Y$1,0),0)*$G648</f>
        <v>0</v>
      </c>
      <c r="Z648" s="36">
        <f>IF($B648="P",VLOOKUP($E648,'[2]Costeo-JUL26'!$B$9:$CQ$307,Z$1,0),0)*$G648</f>
        <v>0</v>
      </c>
      <c r="AA648" s="35">
        <f>IF($B648="P",VLOOKUP($E648,'[2]Costeo-JUL26'!$B$9:$CQ$307,AA$1,0),0)</f>
        <v>0</v>
      </c>
      <c r="AB648" s="36">
        <f t="shared" si="289"/>
        <v>0</v>
      </c>
      <c r="AC648" s="36">
        <f t="shared" si="290"/>
        <v>0</v>
      </c>
      <c r="AD648" s="34">
        <f>IF($B648="P",VLOOKUP($E648,'[2]Costeo-JUL26'!$B$9:$CQ$307,AD$1,0),0)</f>
        <v>917993</v>
      </c>
      <c r="AE648" s="16">
        <f>IF($B648="P",VLOOKUP($E648,'[2]Costeo-JUL26'!$B$9:$CQ$307,AE$1,0),0)*$G648</f>
        <v>658.99800000000005</v>
      </c>
      <c r="AF648" s="36">
        <f>IF($B648="P",VLOOKUP($E648,'[2]Costeo-JUL26'!$B$9:$CQ$307,AF$1,0),0)*$G648</f>
        <v>17907.875251199999</v>
      </c>
      <c r="AG648" s="35">
        <f>IF($B648="P",VLOOKUP($E648,'[2]Costeo-JUL26'!$B$9:$CQ$307,AG$1,0),0)</f>
        <v>6.0000000000000001E-3</v>
      </c>
      <c r="AH648" s="36">
        <f t="shared" si="291"/>
        <v>107.44725150719999</v>
      </c>
      <c r="AI648" s="36">
        <f t="shared" si="292"/>
        <v>18015.3225027072</v>
      </c>
      <c r="AJ648" s="34">
        <f>IF($B648="P",VLOOKUP($E648,'[2]Costeo-JUL26'!$B$9:$CQ$307,AJ$1,0),0)</f>
        <v>929260</v>
      </c>
      <c r="AK648" s="16">
        <f>IF($B648="P",VLOOKUP($E648,'[2]Costeo-JUL26'!$B$9:$CQ$307,AK$1,0),0)*$G648</f>
        <v>658.99800000000005</v>
      </c>
      <c r="AL648" s="36">
        <f>IF($B648="P",VLOOKUP($E648,'[2]Costeo-JUL26'!$B$9:$CQ$307,AL$1,0),0)*$G648</f>
        <v>6152.8007268000001</v>
      </c>
      <c r="AM648" s="35">
        <f>IF($B648="P",VLOOKUP($E648,'[2]Costeo-JUL26'!$B$9:$CQ$307,AM$1,0),0)</f>
        <v>1.7999999999999999E-2</v>
      </c>
      <c r="AN648" s="36">
        <f t="shared" si="293"/>
        <v>110.75041308239999</v>
      </c>
      <c r="AO648" s="36">
        <f t="shared" si="294"/>
        <v>6263.5511398824001</v>
      </c>
      <c r="AP648" s="34">
        <f>IF($B648="P",VLOOKUP($E648,'[2]Costeo-JUL26'!$B$9:$CQ$307,AP$1,0),0)</f>
        <v>929270</v>
      </c>
      <c r="AQ648" s="16">
        <f>IF($B648="P",VLOOKUP($E648,'[2]Costeo-JUL26'!$B$9:$CQ$307,AQ$1,0),0)*$G648</f>
        <v>658.99800000000005</v>
      </c>
      <c r="AR648" s="36">
        <f>IF($B648="P",VLOOKUP($E648,'[2]Costeo-JUL26'!$B$9:$CQ$307,AR$1,0),0)*$G648</f>
        <v>70776.741058920001</v>
      </c>
      <c r="AS648" s="35">
        <f>IF($B648="P",VLOOKUP($E648,'[2]Costeo-JUL26'!$B$9:$CQ$307,AS$1,0),0)</f>
        <v>0.02</v>
      </c>
      <c r="AT648" s="36">
        <f t="shared" si="295"/>
        <v>1415.5348211784001</v>
      </c>
      <c r="AU648" s="36">
        <f t="shared" si="296"/>
        <v>72192.275880098401</v>
      </c>
      <c r="AV648" s="34">
        <f>IF($B648="P",VLOOKUP($E648,'[2]Costeo-JUL26'!$B$9:$CQ$307,AV$1,0),0)</f>
        <v>934139</v>
      </c>
      <c r="AW648" s="16">
        <f>IF($B648="P",VLOOKUP($E648,'[2]Costeo-JUL26'!$B$9:$CQ$307,AW$1,0),0)*$G648</f>
        <v>1.7243780999999998</v>
      </c>
      <c r="AX648" s="36">
        <f>IF($B648="P",VLOOKUP($E648,'[2]Costeo-JUL26'!$B$9:$CQ$307,AX$1,0),0)*$G648</f>
        <v>8867.6833543739995</v>
      </c>
      <c r="AY648" s="35">
        <f>IF($B648="P",VLOOKUP($E648,'[2]Costeo-JUL26'!$B$9:$CQ$307,AY$1,0),0)</f>
        <v>0.03</v>
      </c>
      <c r="AZ648" s="36">
        <f t="shared" si="297"/>
        <v>266.03050063121998</v>
      </c>
      <c r="BA648" s="36">
        <f t="shared" si="298"/>
        <v>9133.7138550052186</v>
      </c>
      <c r="BB648" s="34">
        <f>IF($B648="P",VLOOKUP($E648,'[2]Costeo-JUL26'!$B$9:$CQ$307,BB$1,0),0)</f>
        <v>902311</v>
      </c>
      <c r="BC648" s="16">
        <f>IF($B648="P",VLOOKUP($E648,'[2]Costeo-JUL26'!$B$9:$CQ$307,BC$1,0),0)*$G648</f>
        <v>0.15689644050000001</v>
      </c>
      <c r="BD648" s="36">
        <f>IF($B648="P",VLOOKUP($E648,'[2]Costeo-JUL26'!$B$9:$CQ$307,BD$1,0),0)*$G648</f>
        <v>615.29214140462261</v>
      </c>
      <c r="BE648" s="35">
        <f>IF($B648="P",VLOOKUP($E648,'[2]Costeo-JUL26'!$B$9:$CQ$307,BE$1,0),0)</f>
        <v>0.03</v>
      </c>
      <c r="BF648" s="36">
        <f t="shared" si="299"/>
        <v>18.458764242138678</v>
      </c>
      <c r="BG648" s="36">
        <f t="shared" si="300"/>
        <v>633.75090564676134</v>
      </c>
      <c r="BH648" s="34">
        <f>IF($B648="P",VLOOKUP($E648,'[2]Costeo-JUL26'!$B$9:$CQ$307,BH$1,0),0)</f>
        <v>933089</v>
      </c>
      <c r="BI648" s="16">
        <f>IF($B648="P",VLOOKUP($E648,'[2]Costeo-JUL26'!$B$9:$CQ$307,BI$1,0),0)*$G648</f>
        <v>2.0920571428571431</v>
      </c>
      <c r="BJ648" s="36">
        <f>IF($B648="P",VLOOKUP($E648,'[2]Costeo-JUL26'!$B$9:$CQ$307,BJ$1,0),0)*$G648</f>
        <v>1557.8975138317574</v>
      </c>
      <c r="BK648" s="35">
        <f>IF(BH648=910319,0,IF($B648="P",VLOOKUP($E648,'[2]Costeo-JUL26'!$B$9:$CQ$307,BK$1,0),0))</f>
        <v>0.02</v>
      </c>
      <c r="BL648" s="36">
        <f t="shared" si="301"/>
        <v>31.157950276635148</v>
      </c>
      <c r="BM648" s="36">
        <f t="shared" si="302"/>
        <v>1589.0554641083925</v>
      </c>
      <c r="BN648" s="34">
        <f>IF($B648="P",VLOOKUP($E648,'[2]Costeo-JUL26'!$B$9:$CQ$307,BN$1,0),0)</f>
        <v>0</v>
      </c>
      <c r="BO648" s="16">
        <f>IF($B648="P",VLOOKUP($E648,'[2]Costeo-JUL26'!$B$9:$CQ$307,BO$1,0),0)*$G648</f>
        <v>0</v>
      </c>
      <c r="BP648" s="36">
        <f>IF($B648="P",VLOOKUP($E648,'[2]Costeo-JUL26'!$B$9:$CQ$307,BP$1,0),0)*$G648</f>
        <v>0</v>
      </c>
      <c r="BQ648" s="35">
        <f>IF($B648="P",VLOOKUP($E648,'[2]Costeo-JUL26'!$B$9:$CQ$307,BQ$1,0),0)</f>
        <v>0</v>
      </c>
      <c r="BR648" s="36">
        <f t="shared" si="303"/>
        <v>0</v>
      </c>
      <c r="BS648" s="36">
        <f t="shared" si="304"/>
        <v>0</v>
      </c>
      <c r="BT648" s="34">
        <f>IF($B648="P",VLOOKUP($E648,'[2]Costeo-JUL26'!$B$9:$CQ$307,BT$1,0),0)</f>
        <v>0</v>
      </c>
      <c r="BU648" s="16">
        <f>IF($B648="P",VLOOKUP($E648,'[2]Costeo-JUL26'!$B$9:$CQ$307,BU$1,0),0)*$G648</f>
        <v>0</v>
      </c>
      <c r="BV648" s="36">
        <f>IF($B648="P",VLOOKUP($E648,'[2]Costeo-JUL26'!$B$9:$CQ$307,BV$1,0),0)*$G648</f>
        <v>0</v>
      </c>
      <c r="BW648" s="35">
        <f>IF($B648="P",VLOOKUP($E648,'[2]Costeo-JUL26'!$B$9:$CQ$307,BW$1,0),0)</f>
        <v>0</v>
      </c>
      <c r="BX648" s="36">
        <f t="shared" si="305"/>
        <v>0</v>
      </c>
      <c r="BY648" s="36">
        <f t="shared" si="306"/>
        <v>0</v>
      </c>
      <c r="BZ648" s="34">
        <f>IF($B648="P",VLOOKUP($E648,'[2]Costeo-JUL26'!$B$9:$CQ$307,BZ$1,0),0)</f>
        <v>0</v>
      </c>
      <c r="CA648" s="16">
        <f>IF($B648="P",VLOOKUP($E648,'[2]Costeo-JUL26'!$B$9:$CQ$307,CA$1,0),0)*$G648</f>
        <v>0</v>
      </c>
      <c r="CB648" s="36">
        <f>IF($B648="P",VLOOKUP($E648,'[2]Costeo-JUL26'!$B$9:$CQ$307,CB$1,0),0)*$G648</f>
        <v>0</v>
      </c>
      <c r="CC648" s="35">
        <f>IF($B648="P",VLOOKUP($E648,'[2]Costeo-JUL26'!$B$9:$CQ$307,CC$1,0),0)</f>
        <v>0</v>
      </c>
      <c r="CD648" s="36">
        <f t="shared" si="307"/>
        <v>0</v>
      </c>
      <c r="CE648" s="36">
        <f t="shared" si="308"/>
        <v>0</v>
      </c>
      <c r="CF648" s="37">
        <f t="shared" si="280"/>
        <v>335974.95324093441</v>
      </c>
      <c r="CG648" s="36">
        <f>IF($B648="r",VLOOKUP($E648,'[2]Costeo-JUL26'!$B$9:$CQ$307,CG$1,0),0)*$G648</f>
        <v>0</v>
      </c>
      <c r="CH648" s="35">
        <f>VLOOKUP($E648,'[2]TEORICOS (05.26)'!$A$8:$T$251,CH$1,0)</f>
        <v>0</v>
      </c>
      <c r="CI648" s="36">
        <f t="shared" si="309"/>
        <v>0</v>
      </c>
      <c r="CJ648" s="37">
        <f t="shared" si="310"/>
        <v>0</v>
      </c>
      <c r="CM648" s="16">
        <f>SUMIFS('[1]Ajuste Inventario'!$I:$I,'[1]Ajuste Inventario'!$B:$B,E648,'[1]Ajuste Inventario'!$S:$S,D648)*-1</f>
        <v>8.5010000000000012</v>
      </c>
      <c r="CN648" s="36">
        <f t="shared" si="281"/>
        <v>26004.234405881507</v>
      </c>
      <c r="CP648" t="str">
        <f t="shared" si="282"/>
        <v>2662Org.Vtas M.del Plata</v>
      </c>
      <c r="CQ648" s="10">
        <f t="shared" si="283"/>
        <v>3058.9618169487712</v>
      </c>
    </row>
    <row r="649" spans="1:95" x14ac:dyDescent="0.25">
      <c r="A649" s="30">
        <v>46204</v>
      </c>
      <c r="B649" s="31" t="str">
        <f>VLOOKUP($E649,'[2]TEORICOS (05.26)'!$A$8:$T$251,B$1,0)</f>
        <v>P</v>
      </c>
      <c r="C649" s="32" t="str">
        <f>VLOOKUP($E649,'[2]TEORICOS (05.26)'!$A$8:$T$251,C$1,0)</f>
        <v>Powerade</v>
      </c>
      <c r="D649" t="s">
        <v>227</v>
      </c>
      <c r="E649">
        <v>2672</v>
      </c>
      <c r="F649" t="s">
        <v>158</v>
      </c>
      <c r="G649" s="16">
        <v>576.16700000000003</v>
      </c>
      <c r="H649" s="16">
        <v>304.21617599999928</v>
      </c>
      <c r="I649" s="33">
        <v>4177996.2299999879</v>
      </c>
      <c r="J649" s="33">
        <v>4021824.4199999929</v>
      </c>
      <c r="K649" s="34">
        <f>IF($B649="P",VLOOKUP($E649,'[2]Costeo-JUL26'!$B$9:$CQ$307,K$1,0),0)</f>
        <v>929225</v>
      </c>
      <c r="L649" s="35">
        <f>VLOOKUP($E649,'[2]TEORICOS (05.26)'!$A$8:$T$251,L$1,0)</f>
        <v>0.22</v>
      </c>
      <c r="M649" s="36">
        <f t="shared" si="284"/>
        <v>884801.37239999848</v>
      </c>
      <c r="N649" s="35">
        <f>IF($B649="P",VLOOKUP($E649,'[2]Costeo-JUL26'!$B$9:$CQ$307,N$1,0),0)</f>
        <v>0.05</v>
      </c>
      <c r="O649" s="36">
        <f t="shared" si="285"/>
        <v>44240.068619999925</v>
      </c>
      <c r="P649" s="36">
        <f>IF($B649="P",VLOOKUP($E649,'[2]Costeo-JUL26'!$B$9:$CQ$307,P$1,0),0)*H649</f>
        <v>0</v>
      </c>
      <c r="Q649" s="36">
        <f t="shared" si="286"/>
        <v>929041.4410199984</v>
      </c>
      <c r="R649" s="34">
        <f>IF($B649="P",VLOOKUP($E649,'[2]Costeo-JUL26'!$B$9:$CQ$307,R$1,0),0)</f>
        <v>902332</v>
      </c>
      <c r="S649" s="16">
        <f>IF($B649="P",VLOOKUP($E649,'[2]Costeo-JUL26'!$B$9:$CQ$307,S$1,0),0)*$G649</f>
        <v>142.16600952315</v>
      </c>
      <c r="T649" s="36">
        <f>IF($B649="P",VLOOKUP($E649,'[2]Costeo-JUL26'!$B$9:$CQ$307,T$1,0),0)*$G649</f>
        <v>99168.453618520114</v>
      </c>
      <c r="U649" s="35">
        <f>IF($B649="P",VLOOKUP($E649,'[2]Costeo-JUL26'!$B$9:$CQ$307,U$1,0),0)</f>
        <v>1.4999999999999999E-2</v>
      </c>
      <c r="V649" s="36">
        <f t="shared" si="287"/>
        <v>1487.5268042778016</v>
      </c>
      <c r="W649" s="36">
        <f t="shared" si="288"/>
        <v>100655.98042279792</v>
      </c>
      <c r="X649" s="34">
        <f>IF($B649="P",VLOOKUP($E649,'[2]Costeo-JUL26'!$B$9:$CQ$307,X$1,0),0)</f>
        <v>0</v>
      </c>
      <c r="Y649" s="16">
        <f>IF($B649="P",VLOOKUP($E649,'[2]Costeo-JUL26'!$B$9:$CQ$307,Y$1,0),0)*$G649</f>
        <v>0</v>
      </c>
      <c r="Z649" s="36">
        <f>IF($B649="P",VLOOKUP($E649,'[2]Costeo-JUL26'!$B$9:$CQ$307,Z$1,0),0)*$G649</f>
        <v>0</v>
      </c>
      <c r="AA649" s="35">
        <f>IF($B649="P",VLOOKUP($E649,'[2]Costeo-JUL26'!$B$9:$CQ$307,AA$1,0),0)</f>
        <v>0</v>
      </c>
      <c r="AB649" s="36">
        <f t="shared" si="289"/>
        <v>0</v>
      </c>
      <c r="AC649" s="36">
        <f t="shared" si="290"/>
        <v>0</v>
      </c>
      <c r="AD649" s="34">
        <f>IF($B649="P",VLOOKUP($E649,'[2]Costeo-JUL26'!$B$9:$CQ$307,AD$1,0),0)</f>
        <v>917993</v>
      </c>
      <c r="AE649" s="16">
        <f>IF($B649="P",VLOOKUP($E649,'[2]Costeo-JUL26'!$B$9:$CQ$307,AE$1,0),0)*$G649</f>
        <v>3457.0020000000004</v>
      </c>
      <c r="AF649" s="36">
        <f>IF($B649="P",VLOOKUP($E649,'[2]Costeo-JUL26'!$B$9:$CQ$307,AF$1,0),0)*$G649</f>
        <v>93941.955148800014</v>
      </c>
      <c r="AG649" s="35">
        <f>IF($B649="P",VLOOKUP($E649,'[2]Costeo-JUL26'!$B$9:$CQ$307,AG$1,0),0)</f>
        <v>6.0000000000000001E-3</v>
      </c>
      <c r="AH649" s="36">
        <f t="shared" si="291"/>
        <v>563.65173089280006</v>
      </c>
      <c r="AI649" s="36">
        <f t="shared" si="292"/>
        <v>94505.606879692816</v>
      </c>
      <c r="AJ649" s="34">
        <f>IF($B649="P",VLOOKUP($E649,'[2]Costeo-JUL26'!$B$9:$CQ$307,AJ$1,0),0)</f>
        <v>929259</v>
      </c>
      <c r="AK649" s="16">
        <f>IF($B649="P",VLOOKUP($E649,'[2]Costeo-JUL26'!$B$9:$CQ$307,AK$1,0),0)*$G649</f>
        <v>3457.0020000000004</v>
      </c>
      <c r="AL649" s="36">
        <f>IF($B649="P",VLOOKUP($E649,'[2]Costeo-JUL26'!$B$9:$CQ$307,AL$1,0),0)*$G649</f>
        <v>32276.644873200003</v>
      </c>
      <c r="AM649" s="35">
        <f>IF($B649="P",VLOOKUP($E649,'[2]Costeo-JUL26'!$B$9:$CQ$307,AM$1,0),0)</f>
        <v>1.7999999999999999E-2</v>
      </c>
      <c r="AN649" s="36">
        <f t="shared" si="293"/>
        <v>580.97960771759995</v>
      </c>
      <c r="AO649" s="36">
        <f t="shared" si="294"/>
        <v>32857.624480917606</v>
      </c>
      <c r="AP649" s="34">
        <f>IF($B649="P",VLOOKUP($E649,'[2]Costeo-JUL26'!$B$9:$CQ$307,AP$1,0),0)</f>
        <v>929270</v>
      </c>
      <c r="AQ649" s="16">
        <f>IF($B649="P",VLOOKUP($E649,'[2]Costeo-JUL26'!$B$9:$CQ$307,AQ$1,0),0)*$G649</f>
        <v>3457.0020000000004</v>
      </c>
      <c r="AR649" s="36">
        <f>IF($B649="P",VLOOKUP($E649,'[2]Costeo-JUL26'!$B$9:$CQ$307,AR$1,0),0)*$G649</f>
        <v>371283.88158108003</v>
      </c>
      <c r="AS649" s="35">
        <f>IF($B649="P",VLOOKUP($E649,'[2]Costeo-JUL26'!$B$9:$CQ$307,AS$1,0),0)</f>
        <v>0.02</v>
      </c>
      <c r="AT649" s="36">
        <f t="shared" si="295"/>
        <v>7425.677631621601</v>
      </c>
      <c r="AU649" s="36">
        <f t="shared" si="296"/>
        <v>378709.55921270163</v>
      </c>
      <c r="AV649" s="34">
        <f>IF($B649="P",VLOOKUP($E649,'[2]Costeo-JUL26'!$B$9:$CQ$307,AV$1,0),0)</f>
        <v>934139</v>
      </c>
      <c r="AW649" s="16">
        <f>IF($B649="P",VLOOKUP($E649,'[2]Costeo-JUL26'!$B$9:$CQ$307,AW$1,0),0)*$G649</f>
        <v>9.0458219</v>
      </c>
      <c r="AX649" s="36">
        <f>IF($B649="P",VLOOKUP($E649,'[2]Costeo-JUL26'!$B$9:$CQ$307,AX$1,0),0)*$G649</f>
        <v>46518.500953625997</v>
      </c>
      <c r="AY649" s="35">
        <f>IF($B649="P",VLOOKUP($E649,'[2]Costeo-JUL26'!$B$9:$CQ$307,AY$1,0),0)</f>
        <v>0.03</v>
      </c>
      <c r="AZ649" s="36">
        <f t="shared" si="297"/>
        <v>1395.5550286087798</v>
      </c>
      <c r="BA649" s="36">
        <f t="shared" si="298"/>
        <v>47914.055982234779</v>
      </c>
      <c r="BB649" s="34">
        <f>IF($B649="P",VLOOKUP($E649,'[2]Costeo-JUL26'!$B$9:$CQ$307,BB$1,0),0)</f>
        <v>902311</v>
      </c>
      <c r="BC649" s="16">
        <f>IF($B649="P",VLOOKUP($E649,'[2]Costeo-JUL26'!$B$9:$CQ$307,BC$1,0),0)*$G649</f>
        <v>0.82305455950000006</v>
      </c>
      <c r="BD649" s="36">
        <f>IF($B649="P",VLOOKUP($E649,'[2]Costeo-JUL26'!$B$9:$CQ$307,BD$1,0),0)*$G649</f>
        <v>3227.7277979903783</v>
      </c>
      <c r="BE649" s="35">
        <f>IF($B649="P",VLOOKUP($E649,'[2]Costeo-JUL26'!$B$9:$CQ$307,BE$1,0),0)</f>
        <v>0.03</v>
      </c>
      <c r="BF649" s="36">
        <f t="shared" si="299"/>
        <v>96.831833939711345</v>
      </c>
      <c r="BG649" s="36">
        <f t="shared" si="300"/>
        <v>3324.5596319300898</v>
      </c>
      <c r="BH649" s="34">
        <f>IF($B649="P",VLOOKUP($E649,'[2]Costeo-JUL26'!$B$9:$CQ$307,BH$1,0),0)</f>
        <v>933089</v>
      </c>
      <c r="BI649" s="16">
        <f>IF($B649="P",VLOOKUP($E649,'[2]Costeo-JUL26'!$B$9:$CQ$307,BI$1,0),0)*$G649</f>
        <v>10.974609523809525</v>
      </c>
      <c r="BJ649" s="36">
        <f>IF($B649="P",VLOOKUP($E649,'[2]Costeo-JUL26'!$B$9:$CQ$307,BJ$1,0),0)*$G649</f>
        <v>8172.4903886072689</v>
      </c>
      <c r="BK649" s="35">
        <f>IF(BH649=910319,0,IF($B649="P",VLOOKUP($E649,'[2]Costeo-JUL26'!$B$9:$CQ$307,BK$1,0),0))</f>
        <v>0.02</v>
      </c>
      <c r="BL649" s="36">
        <f t="shared" si="301"/>
        <v>163.44980777214539</v>
      </c>
      <c r="BM649" s="36">
        <f t="shared" si="302"/>
        <v>8335.9401963794135</v>
      </c>
      <c r="BN649" s="34">
        <f>IF($B649="P",VLOOKUP($E649,'[2]Costeo-JUL26'!$B$9:$CQ$307,BN$1,0),0)</f>
        <v>0</v>
      </c>
      <c r="BO649" s="16">
        <f>IF($B649="P",VLOOKUP($E649,'[2]Costeo-JUL26'!$B$9:$CQ$307,BO$1,0),0)*$G649</f>
        <v>0</v>
      </c>
      <c r="BP649" s="36">
        <f>IF($B649="P",VLOOKUP($E649,'[2]Costeo-JUL26'!$B$9:$CQ$307,BP$1,0),0)*$G649</f>
        <v>0</v>
      </c>
      <c r="BQ649" s="35">
        <f>IF($B649="P",VLOOKUP($E649,'[2]Costeo-JUL26'!$B$9:$CQ$307,BQ$1,0),0)</f>
        <v>0</v>
      </c>
      <c r="BR649" s="36">
        <f t="shared" si="303"/>
        <v>0</v>
      </c>
      <c r="BS649" s="36">
        <f t="shared" si="304"/>
        <v>0</v>
      </c>
      <c r="BT649" s="34">
        <f>IF($B649="P",VLOOKUP($E649,'[2]Costeo-JUL26'!$B$9:$CQ$307,BT$1,0),0)</f>
        <v>0</v>
      </c>
      <c r="BU649" s="16">
        <f>IF($B649="P",VLOOKUP($E649,'[2]Costeo-JUL26'!$B$9:$CQ$307,BU$1,0),0)*$G649</f>
        <v>0</v>
      </c>
      <c r="BV649" s="36">
        <f>IF($B649="P",VLOOKUP($E649,'[2]Costeo-JUL26'!$B$9:$CQ$307,BV$1,0),0)*$G649</f>
        <v>0</v>
      </c>
      <c r="BW649" s="35">
        <f>IF($B649="P",VLOOKUP($E649,'[2]Costeo-JUL26'!$B$9:$CQ$307,BW$1,0),0)</f>
        <v>0</v>
      </c>
      <c r="BX649" s="36">
        <f t="shared" si="305"/>
        <v>0</v>
      </c>
      <c r="BY649" s="36">
        <f t="shared" si="306"/>
        <v>0</v>
      </c>
      <c r="BZ649" s="34">
        <f>IF($B649="P",VLOOKUP($E649,'[2]Costeo-JUL26'!$B$9:$CQ$307,BZ$1,0),0)</f>
        <v>0</v>
      </c>
      <c r="CA649" s="16">
        <f>IF($B649="P",VLOOKUP($E649,'[2]Costeo-JUL26'!$B$9:$CQ$307,CA$1,0),0)*$G649</f>
        <v>0</v>
      </c>
      <c r="CB649" s="36">
        <f>IF($B649="P",VLOOKUP($E649,'[2]Costeo-JUL26'!$B$9:$CQ$307,CB$1,0),0)*$G649</f>
        <v>0</v>
      </c>
      <c r="CC649" s="35">
        <f>IF($B649="P",VLOOKUP($E649,'[2]Costeo-JUL26'!$B$9:$CQ$307,CC$1,0),0)</f>
        <v>0</v>
      </c>
      <c r="CD649" s="36">
        <f t="shared" si="307"/>
        <v>0</v>
      </c>
      <c r="CE649" s="36">
        <f t="shared" si="308"/>
        <v>0</v>
      </c>
      <c r="CF649" s="37">
        <f t="shared" si="280"/>
        <v>1595344.7678266529</v>
      </c>
      <c r="CG649" s="36">
        <f>IF($B649="r",VLOOKUP($E649,'[2]Costeo-JUL26'!$B$9:$CQ$307,CG$1,0),0)*$G649</f>
        <v>0</v>
      </c>
      <c r="CH649" s="35">
        <f>VLOOKUP($E649,'[2]TEORICOS (05.26)'!$A$8:$T$251,CH$1,0)</f>
        <v>0</v>
      </c>
      <c r="CI649" s="36">
        <f t="shared" si="309"/>
        <v>0</v>
      </c>
      <c r="CJ649" s="37">
        <f t="shared" si="310"/>
        <v>0</v>
      </c>
      <c r="CM649" s="16">
        <f>SUMIFS('[1]Ajuste Inventario'!$I:$I,'[1]Ajuste Inventario'!$B:$B,E649,'[1]Ajuste Inventario'!$S:$S,D649)*-1</f>
        <v>18.999999999999996</v>
      </c>
      <c r="CN649" s="36">
        <f t="shared" si="281"/>
        <v>52608.966825080919</v>
      </c>
      <c r="CP649" t="str">
        <f t="shared" si="282"/>
        <v>2672Org.Vtas M.del Plata</v>
      </c>
      <c r="CQ649" s="10">
        <f t="shared" si="283"/>
        <v>2768.8929907937331</v>
      </c>
    </row>
    <row r="650" spans="1:95" x14ac:dyDescent="0.25">
      <c r="A650" s="30">
        <v>46204</v>
      </c>
      <c r="B650" s="31" t="str">
        <f>VLOOKUP($E650,'[2]TEORICOS (05.26)'!$A$8:$T$251,B$1,0)</f>
        <v>P</v>
      </c>
      <c r="C650" s="32" t="str">
        <f>VLOOKUP($E650,'[2]TEORICOS (05.26)'!$A$8:$T$251,C$1,0)</f>
        <v>Powerade</v>
      </c>
      <c r="D650" t="s">
        <v>227</v>
      </c>
      <c r="E650">
        <v>2678</v>
      </c>
      <c r="F650" t="s">
        <v>159</v>
      </c>
      <c r="G650" s="16">
        <v>256.66800000000001</v>
      </c>
      <c r="H650" s="16">
        <v>269.75806799999947</v>
      </c>
      <c r="I650" s="33">
        <v>3284355.8599999952</v>
      </c>
      <c r="J650" s="33">
        <v>3211657.8099999982</v>
      </c>
      <c r="K650" s="34">
        <f>IF($B650="P",VLOOKUP($E650,'[2]Costeo-JUL26'!$B$9:$CQ$307,K$1,0),0)</f>
        <v>929225</v>
      </c>
      <c r="L650" s="35">
        <f>VLOOKUP($E650,'[2]TEORICOS (05.26)'!$A$8:$T$251,L$1,0)</f>
        <v>0.22</v>
      </c>
      <c r="M650" s="36">
        <f t="shared" si="284"/>
        <v>706564.71819999965</v>
      </c>
      <c r="N650" s="35">
        <f>IF($B650="P",VLOOKUP($E650,'[2]Costeo-JUL26'!$B$9:$CQ$307,N$1,0),0)</f>
        <v>0.05</v>
      </c>
      <c r="O650" s="36">
        <f t="shared" si="285"/>
        <v>35328.235909999981</v>
      </c>
      <c r="P650" s="36">
        <f>IF($B650="P",VLOOKUP($E650,'[2]Costeo-JUL26'!$B$9:$CQ$307,P$1,0),0)*H650</f>
        <v>0</v>
      </c>
      <c r="Q650" s="36">
        <f t="shared" si="286"/>
        <v>741892.95410999958</v>
      </c>
      <c r="R650" s="34">
        <f>IF($B650="P",VLOOKUP($E650,'[2]Costeo-JUL26'!$B$9:$CQ$307,R$1,0),0)</f>
        <v>902332</v>
      </c>
      <c r="S650" s="16">
        <f>IF($B650="P",VLOOKUP($E650,'[2]Costeo-JUL26'!$B$9:$CQ$307,S$1,0),0)*$G650</f>
        <v>126.02949494027399</v>
      </c>
      <c r="T650" s="36">
        <f>IF($B650="P",VLOOKUP($E650,'[2]Costeo-JUL26'!$B$9:$CQ$307,T$1,0),0)*$G650</f>
        <v>87912.36502642995</v>
      </c>
      <c r="U650" s="35">
        <f>IF($B650="P",VLOOKUP($E650,'[2]Costeo-JUL26'!$B$9:$CQ$307,U$1,0),0)</f>
        <v>1.4999999999999999E-2</v>
      </c>
      <c r="V650" s="36">
        <f t="shared" si="287"/>
        <v>1318.6854753964492</v>
      </c>
      <c r="W650" s="36">
        <f t="shared" si="288"/>
        <v>89231.050501826394</v>
      </c>
      <c r="X650" s="34">
        <f>IF($B650="P",VLOOKUP($E650,'[2]Costeo-JUL26'!$B$9:$CQ$307,X$1,0),0)</f>
        <v>0</v>
      </c>
      <c r="Y650" s="16">
        <f>IF($B650="P",VLOOKUP($E650,'[2]Costeo-JUL26'!$B$9:$CQ$307,Y$1,0),0)*$G650</f>
        <v>0</v>
      </c>
      <c r="Z650" s="36">
        <f>IF($B650="P",VLOOKUP($E650,'[2]Costeo-JUL26'!$B$9:$CQ$307,Z$1,0),0)*$G650</f>
        <v>0</v>
      </c>
      <c r="AA650" s="35">
        <f>IF($B650="P",VLOOKUP($E650,'[2]Costeo-JUL26'!$B$9:$CQ$307,AA$1,0),0)</f>
        <v>0</v>
      </c>
      <c r="AB650" s="36">
        <f t="shared" si="289"/>
        <v>0</v>
      </c>
      <c r="AC650" s="36">
        <f t="shared" si="290"/>
        <v>0</v>
      </c>
      <c r="AD650" s="34">
        <f>IF($B650="P",VLOOKUP($E650,'[2]Costeo-JUL26'!$B$9:$CQ$307,AD$1,0),0)</f>
        <v>917993</v>
      </c>
      <c r="AE650" s="16">
        <f>IF($B650="P",VLOOKUP($E650,'[2]Costeo-JUL26'!$B$9:$CQ$307,AE$1,0),0)*$G650</f>
        <v>1540.008</v>
      </c>
      <c r="AF650" s="36">
        <f>IF($B650="P",VLOOKUP($E650,'[2]Costeo-JUL26'!$B$9:$CQ$307,AF$1,0),0)*$G650</f>
        <v>41848.793395200002</v>
      </c>
      <c r="AG650" s="35">
        <f>IF($B650="P",VLOOKUP($E650,'[2]Costeo-JUL26'!$B$9:$CQ$307,AG$1,0),0)</f>
        <v>6.0000000000000001E-3</v>
      </c>
      <c r="AH650" s="36">
        <f t="shared" si="291"/>
        <v>251.09276037120003</v>
      </c>
      <c r="AI650" s="36">
        <f t="shared" si="292"/>
        <v>42099.886155571199</v>
      </c>
      <c r="AJ650" s="34">
        <f>IF($B650="P",VLOOKUP($E650,'[2]Costeo-JUL26'!$B$9:$CQ$307,AJ$1,0),0)</f>
        <v>938126</v>
      </c>
      <c r="AK650" s="16">
        <f>IF($B650="P",VLOOKUP($E650,'[2]Costeo-JUL26'!$B$9:$CQ$307,AK$1,0),0)*$G650</f>
        <v>1540.008</v>
      </c>
      <c r="AL650" s="36">
        <f>IF($B650="P",VLOOKUP($E650,'[2]Costeo-JUL26'!$B$9:$CQ$307,AL$1,0),0)*$G650</f>
        <v>22891.38731568</v>
      </c>
      <c r="AM650" s="35">
        <f>IF($B650="P",VLOOKUP($E650,'[2]Costeo-JUL26'!$B$9:$CQ$307,AM$1,0),0)</f>
        <v>1.7999999999999999E-2</v>
      </c>
      <c r="AN650" s="36">
        <f t="shared" si="293"/>
        <v>412.04497168223998</v>
      </c>
      <c r="AO650" s="36">
        <f t="shared" si="294"/>
        <v>23303.43228736224</v>
      </c>
      <c r="AP650" s="34">
        <f>IF($B650="P",VLOOKUP($E650,'[2]Costeo-JUL26'!$B$9:$CQ$307,AP$1,0),0)</f>
        <v>929272</v>
      </c>
      <c r="AQ650" s="16">
        <f>IF($B650="P",VLOOKUP($E650,'[2]Costeo-JUL26'!$B$9:$CQ$307,AQ$1,0),0)*$G650</f>
        <v>1540.008</v>
      </c>
      <c r="AR650" s="36">
        <f>IF($B650="P",VLOOKUP($E650,'[2]Costeo-JUL26'!$B$9:$CQ$307,AR$1,0),0)*$G650</f>
        <v>226229.40822041416</v>
      </c>
      <c r="AS650" s="35">
        <f>IF($B650="P",VLOOKUP($E650,'[2]Costeo-JUL26'!$B$9:$CQ$307,AS$1,0),0)</f>
        <v>0.02</v>
      </c>
      <c r="AT650" s="36">
        <f t="shared" si="295"/>
        <v>4524.5881644082829</v>
      </c>
      <c r="AU650" s="36">
        <f t="shared" si="296"/>
        <v>230753.99638482244</v>
      </c>
      <c r="AV650" s="34">
        <f>IF($B650="P",VLOOKUP($E650,'[2]Costeo-JUL26'!$B$9:$CQ$307,AV$1,0),0)</f>
        <v>922605</v>
      </c>
      <c r="AW650" s="16">
        <f>IF($B650="P",VLOOKUP($E650,'[2]Costeo-JUL26'!$B$9:$CQ$307,AW$1,0),0)*$G650</f>
        <v>5.1333600000000006</v>
      </c>
      <c r="AX650" s="36">
        <f>IF($B650="P",VLOOKUP($E650,'[2]Costeo-JUL26'!$B$9:$CQ$307,AX$1,0),0)*$G650</f>
        <v>25046.172331532471</v>
      </c>
      <c r="AY650" s="35">
        <f>IF($B650="P",VLOOKUP($E650,'[2]Costeo-JUL26'!$B$9:$CQ$307,AY$1,0),0)</f>
        <v>0.03</v>
      </c>
      <c r="AZ650" s="36">
        <f t="shared" si="297"/>
        <v>751.3851699459741</v>
      </c>
      <c r="BA650" s="36">
        <f t="shared" si="298"/>
        <v>25797.557501478444</v>
      </c>
      <c r="BB650" s="34">
        <f>IF($B650="P",VLOOKUP($E650,'[2]Costeo-JUL26'!$B$9:$CQ$307,BB$1,0),0)</f>
        <v>902311</v>
      </c>
      <c r="BC650" s="16">
        <f>IF($B650="P",VLOOKUP($E650,'[2]Costeo-JUL26'!$B$9:$CQ$307,BC$1,0),0)*$G650</f>
        <v>0.36665023800000002</v>
      </c>
      <c r="BD650" s="36">
        <f>IF($B650="P",VLOOKUP($E650,'[2]Costeo-JUL26'!$B$9:$CQ$307,BD$1,0),0)*$G650</f>
        <v>1437.8720726015104</v>
      </c>
      <c r="BE650" s="35">
        <f>IF($B650="P",VLOOKUP($E650,'[2]Costeo-JUL26'!$B$9:$CQ$307,BE$1,0),0)</f>
        <v>0.03</v>
      </c>
      <c r="BF650" s="36">
        <f t="shared" si="299"/>
        <v>43.136162178045311</v>
      </c>
      <c r="BG650" s="36">
        <f t="shared" si="300"/>
        <v>1481.0082347795556</v>
      </c>
      <c r="BH650" s="34">
        <f>IF($B650="P",VLOOKUP($E650,'[2]Costeo-JUL26'!$B$9:$CQ$307,BH$1,0),0)</f>
        <v>902302</v>
      </c>
      <c r="BI650" s="16">
        <f>IF($B650="P",VLOOKUP($E650,'[2]Costeo-JUL26'!$B$9:$CQ$307,BI$1,0),0)*$G650</f>
        <v>7.3333714285714287</v>
      </c>
      <c r="BJ650" s="36">
        <f>IF($B650="P",VLOOKUP($E650,'[2]Costeo-JUL26'!$B$9:$CQ$307,BJ$1,0),0)*$G650</f>
        <v>4823.8917257142857</v>
      </c>
      <c r="BK650" s="35">
        <f>IF(BH650=910319,0,IF($B650="P",VLOOKUP($E650,'[2]Costeo-JUL26'!$B$9:$CQ$307,BK$1,0),0))</f>
        <v>0.02</v>
      </c>
      <c r="BL650" s="36">
        <f t="shared" si="301"/>
        <v>96.477834514285718</v>
      </c>
      <c r="BM650" s="36">
        <f t="shared" si="302"/>
        <v>4920.3695602285716</v>
      </c>
      <c r="BN650" s="34">
        <f>IF($B650="P",VLOOKUP($E650,'[2]Costeo-JUL26'!$B$9:$CQ$307,BN$1,0),0)</f>
        <v>0</v>
      </c>
      <c r="BO650" s="16">
        <f>IF($B650="P",VLOOKUP($E650,'[2]Costeo-JUL26'!$B$9:$CQ$307,BO$1,0),0)*$G650</f>
        <v>0</v>
      </c>
      <c r="BP650" s="36">
        <f>IF($B650="P",VLOOKUP($E650,'[2]Costeo-JUL26'!$B$9:$CQ$307,BP$1,0),0)*$G650</f>
        <v>0</v>
      </c>
      <c r="BQ650" s="35">
        <f>IF($B650="P",VLOOKUP($E650,'[2]Costeo-JUL26'!$B$9:$CQ$307,BQ$1,0),0)</f>
        <v>0</v>
      </c>
      <c r="BR650" s="36">
        <f t="shared" si="303"/>
        <v>0</v>
      </c>
      <c r="BS650" s="36">
        <f t="shared" si="304"/>
        <v>0</v>
      </c>
      <c r="BT650" s="34">
        <f>IF($B650="P",VLOOKUP($E650,'[2]Costeo-JUL26'!$B$9:$CQ$307,BT$1,0),0)</f>
        <v>0</v>
      </c>
      <c r="BU650" s="16">
        <f>IF($B650="P",VLOOKUP($E650,'[2]Costeo-JUL26'!$B$9:$CQ$307,BU$1,0),0)*$G650</f>
        <v>0</v>
      </c>
      <c r="BV650" s="36">
        <f>IF($B650="P",VLOOKUP($E650,'[2]Costeo-JUL26'!$B$9:$CQ$307,BV$1,0),0)*$G650</f>
        <v>0</v>
      </c>
      <c r="BW650" s="35">
        <f>IF($B650="P",VLOOKUP($E650,'[2]Costeo-JUL26'!$B$9:$CQ$307,BW$1,0),0)</f>
        <v>0</v>
      </c>
      <c r="BX650" s="36">
        <f t="shared" si="305"/>
        <v>0</v>
      </c>
      <c r="BY650" s="36">
        <f t="shared" si="306"/>
        <v>0</v>
      </c>
      <c r="BZ650" s="34">
        <f>IF($B650="P",VLOOKUP($E650,'[2]Costeo-JUL26'!$B$9:$CQ$307,BZ$1,0),0)</f>
        <v>0</v>
      </c>
      <c r="CA650" s="16">
        <f>IF($B650="P",VLOOKUP($E650,'[2]Costeo-JUL26'!$B$9:$CQ$307,CA$1,0),0)*$G650</f>
        <v>0</v>
      </c>
      <c r="CB650" s="36">
        <f>IF($B650="P",VLOOKUP($E650,'[2]Costeo-JUL26'!$B$9:$CQ$307,CB$1,0),0)*$G650</f>
        <v>0</v>
      </c>
      <c r="CC650" s="35">
        <f>IF($B650="P",VLOOKUP($E650,'[2]Costeo-JUL26'!$B$9:$CQ$307,CC$1,0),0)</f>
        <v>0</v>
      </c>
      <c r="CD650" s="36">
        <f t="shared" si="307"/>
        <v>0</v>
      </c>
      <c r="CE650" s="36">
        <f t="shared" si="308"/>
        <v>0</v>
      </c>
      <c r="CF650" s="37">
        <f t="shared" ref="CF650:CF713" si="311">Q650+W650+AC650+AI650+AO650+AU650+BA650+BG650+BM650+BS650+BY650+CE650</f>
        <v>1159480.2547360687</v>
      </c>
      <c r="CG650" s="36">
        <f>IF($B650="r",VLOOKUP($E650,'[2]Costeo-JUL26'!$B$9:$CQ$307,CG$1,0),0)*$G650</f>
        <v>0</v>
      </c>
      <c r="CH650" s="35">
        <f>VLOOKUP($E650,'[2]TEORICOS (05.26)'!$A$8:$T$251,CH$1,0)</f>
        <v>0.1</v>
      </c>
      <c r="CI650" s="36">
        <f t="shared" si="309"/>
        <v>0</v>
      </c>
      <c r="CJ650" s="37">
        <f t="shared" si="310"/>
        <v>0</v>
      </c>
      <c r="CM650" s="16">
        <f>SUMIFS('[1]Ajuste Inventario'!$I:$I,'[1]Ajuste Inventario'!$B:$B,E650,'[1]Ajuste Inventario'!$S:$S,D650)*-1</f>
        <v>34.499000000000002</v>
      </c>
      <c r="CN650" s="36">
        <f t="shared" ref="CN650:CN713" si="312">IF(CM650=0,0,IF(B650="P",CF650/G650,CJ650/G650))*CM650</f>
        <v>155846.88900891284</v>
      </c>
      <c r="CP650" t="str">
        <f t="shared" ref="CP650:CP713" si="313">E650&amp;D650</f>
        <v>2678Org.Vtas M.del Plata</v>
      </c>
      <c r="CQ650" s="10">
        <f t="shared" ref="CQ650:CQ713" si="314">+CN650/CM650</f>
        <v>4517.4320707531469</v>
      </c>
    </row>
    <row r="651" spans="1:95" x14ac:dyDescent="0.25">
      <c r="A651" s="30">
        <v>46204</v>
      </c>
      <c r="B651" s="31" t="str">
        <f>VLOOKUP($E651,'[2]TEORICOS (05.26)'!$A$8:$T$251,B$1,0)</f>
        <v>P</v>
      </c>
      <c r="C651" s="32" t="str">
        <f>VLOOKUP($E651,'[2]TEORICOS (05.26)'!$A$8:$T$251,C$1,0)</f>
        <v>Powerade</v>
      </c>
      <c r="D651" t="s">
        <v>227</v>
      </c>
      <c r="E651">
        <v>2682</v>
      </c>
      <c r="F651" t="s">
        <v>160</v>
      </c>
      <c r="G651" s="16">
        <v>1128.499</v>
      </c>
      <c r="H651" s="16">
        <v>595.84747200000413</v>
      </c>
      <c r="I651" s="33">
        <v>8272108.8100000676</v>
      </c>
      <c r="J651" s="33">
        <v>8014520.110000046</v>
      </c>
      <c r="K651" s="34">
        <f>IF($B651="P",VLOOKUP($E651,'[2]Costeo-JUL26'!$B$9:$CQ$307,K$1,0),0)</f>
        <v>929227</v>
      </c>
      <c r="L651" s="35">
        <f>VLOOKUP($E651,'[2]TEORICOS (05.26)'!$A$8:$T$251,L$1,0)</f>
        <v>0.22</v>
      </c>
      <c r="M651" s="36">
        <f t="shared" si="284"/>
        <v>1763194.42420001</v>
      </c>
      <c r="N651" s="35">
        <f>IF($B651="P",VLOOKUP($E651,'[2]Costeo-JUL26'!$B$9:$CQ$307,N$1,0),0)</f>
        <v>0.05</v>
      </c>
      <c r="O651" s="36">
        <f t="shared" si="285"/>
        <v>88159.721210000513</v>
      </c>
      <c r="P651" s="36">
        <f>IF($B651="P",VLOOKUP($E651,'[2]Costeo-JUL26'!$B$9:$CQ$307,P$1,0),0)*H651</f>
        <v>0</v>
      </c>
      <c r="Q651" s="36">
        <f t="shared" si="286"/>
        <v>1851354.1454100106</v>
      </c>
      <c r="R651" s="34">
        <f>IF($B651="P",VLOOKUP($E651,'[2]Costeo-JUL26'!$B$9:$CQ$307,R$1,0),0)</f>
        <v>902332</v>
      </c>
      <c r="S651" s="16">
        <f>IF($B651="P",VLOOKUP($E651,'[2]Costeo-JUL26'!$B$9:$CQ$307,S$1,0),0)*$G651</f>
        <v>278.3098591305</v>
      </c>
      <c r="T651" s="36">
        <f>IF($B651="P",VLOOKUP($E651,'[2]Costeo-JUL26'!$B$9:$CQ$307,T$1,0),0)*$G651</f>
        <v>194136.12613404336</v>
      </c>
      <c r="U651" s="35">
        <f>IF($B651="P",VLOOKUP($E651,'[2]Costeo-JUL26'!$B$9:$CQ$307,U$1,0),0)</f>
        <v>1.4999999999999999E-2</v>
      </c>
      <c r="V651" s="36">
        <f t="shared" si="287"/>
        <v>2912.0418920106504</v>
      </c>
      <c r="W651" s="36">
        <f t="shared" si="288"/>
        <v>197048.16802605402</v>
      </c>
      <c r="X651" s="34">
        <f>IF($B651="P",VLOOKUP($E651,'[2]Costeo-JUL26'!$B$9:$CQ$307,X$1,0),0)</f>
        <v>0</v>
      </c>
      <c r="Y651" s="16">
        <f>IF($B651="P",VLOOKUP($E651,'[2]Costeo-JUL26'!$B$9:$CQ$307,Y$1,0),0)*$G651</f>
        <v>0</v>
      </c>
      <c r="Z651" s="36">
        <f>IF($B651="P",VLOOKUP($E651,'[2]Costeo-JUL26'!$B$9:$CQ$307,Z$1,0),0)*$G651</f>
        <v>0</v>
      </c>
      <c r="AA651" s="35">
        <f>IF($B651="P",VLOOKUP($E651,'[2]Costeo-JUL26'!$B$9:$CQ$307,AA$1,0),0)</f>
        <v>0</v>
      </c>
      <c r="AB651" s="36">
        <f t="shared" si="289"/>
        <v>0</v>
      </c>
      <c r="AC651" s="36">
        <f t="shared" si="290"/>
        <v>0</v>
      </c>
      <c r="AD651" s="34">
        <f>IF($B651="P",VLOOKUP($E651,'[2]Costeo-JUL26'!$B$9:$CQ$307,AD$1,0),0)</f>
        <v>917993</v>
      </c>
      <c r="AE651" s="16">
        <f>IF($B651="P",VLOOKUP($E651,'[2]Costeo-JUL26'!$B$9:$CQ$307,AE$1,0),0)*$G651</f>
        <v>6770.9940000000006</v>
      </c>
      <c r="AF651" s="36">
        <f>IF($B651="P",VLOOKUP($E651,'[2]Costeo-JUL26'!$B$9:$CQ$307,AF$1,0),0)*$G651</f>
        <v>183997.69935360001</v>
      </c>
      <c r="AG651" s="35">
        <f>IF($B651="P",VLOOKUP($E651,'[2]Costeo-JUL26'!$B$9:$CQ$307,AG$1,0),0)</f>
        <v>6.0000000000000001E-3</v>
      </c>
      <c r="AH651" s="36">
        <f t="shared" si="291"/>
        <v>1103.9861961216</v>
      </c>
      <c r="AI651" s="36">
        <f t="shared" si="292"/>
        <v>185101.68554972162</v>
      </c>
      <c r="AJ651" s="34">
        <f>IF($B651="P",VLOOKUP($E651,'[2]Costeo-JUL26'!$B$9:$CQ$307,AJ$1,0),0)</f>
        <v>929257</v>
      </c>
      <c r="AK651" s="16">
        <f>IF($B651="P",VLOOKUP($E651,'[2]Costeo-JUL26'!$B$9:$CQ$307,AK$1,0),0)*$G651</f>
        <v>6770.9940000000006</v>
      </c>
      <c r="AL651" s="36">
        <f>IF($B651="P",VLOOKUP($E651,'[2]Costeo-JUL26'!$B$9:$CQ$307,AL$1,0),0)*$G651</f>
        <v>56795.910191280003</v>
      </c>
      <c r="AM651" s="35">
        <f>IF($B651="P",VLOOKUP($E651,'[2]Costeo-JUL26'!$B$9:$CQ$307,AM$1,0),0)</f>
        <v>1.7999999999999999E-2</v>
      </c>
      <c r="AN651" s="36">
        <f t="shared" si="293"/>
        <v>1022.32638344304</v>
      </c>
      <c r="AO651" s="36">
        <f t="shared" si="294"/>
        <v>57818.236574723043</v>
      </c>
      <c r="AP651" s="34">
        <f>IF($B651="P",VLOOKUP($E651,'[2]Costeo-JUL26'!$B$9:$CQ$307,AP$1,0),0)</f>
        <v>929270</v>
      </c>
      <c r="AQ651" s="16">
        <f>IF($B651="P",VLOOKUP($E651,'[2]Costeo-JUL26'!$B$9:$CQ$307,AQ$1,0),0)*$G651</f>
        <v>6770.9940000000006</v>
      </c>
      <c r="AR651" s="36">
        <f>IF($B651="P",VLOOKUP($E651,'[2]Costeo-JUL26'!$B$9:$CQ$307,AR$1,0),0)*$G651</f>
        <v>727208.41193675995</v>
      </c>
      <c r="AS651" s="35">
        <f>IF($B651="P",VLOOKUP($E651,'[2]Costeo-JUL26'!$B$9:$CQ$307,AS$1,0),0)</f>
        <v>0.02</v>
      </c>
      <c r="AT651" s="36">
        <f t="shared" si="295"/>
        <v>14544.168238735199</v>
      </c>
      <c r="AU651" s="36">
        <f t="shared" si="296"/>
        <v>741752.58017549512</v>
      </c>
      <c r="AV651" s="34">
        <f>IF($B651="P",VLOOKUP($E651,'[2]Costeo-JUL26'!$B$9:$CQ$307,AV$1,0),0)</f>
        <v>934139</v>
      </c>
      <c r="AW651" s="16">
        <f>IF($B651="P",VLOOKUP($E651,'[2]Costeo-JUL26'!$B$9:$CQ$307,AW$1,0),0)*$G651</f>
        <v>17.717434299999997</v>
      </c>
      <c r="AX651" s="36">
        <f>IF($B651="P",VLOOKUP($E651,'[2]Costeo-JUL26'!$B$9:$CQ$307,AX$1,0),0)*$G651</f>
        <v>91112.614585121992</v>
      </c>
      <c r="AY651" s="35">
        <f>IF($B651="P",VLOOKUP($E651,'[2]Costeo-JUL26'!$B$9:$CQ$307,AY$1,0),0)</f>
        <v>0.03</v>
      </c>
      <c r="AZ651" s="36">
        <f t="shared" si="297"/>
        <v>2733.3784375536598</v>
      </c>
      <c r="BA651" s="36">
        <f t="shared" si="298"/>
        <v>93845.993022675655</v>
      </c>
      <c r="BB651" s="34">
        <f>IF($B651="P",VLOOKUP($E651,'[2]Costeo-JUL26'!$B$9:$CQ$307,BB$1,0),0)</f>
        <v>902311</v>
      </c>
      <c r="BC651" s="16">
        <f>IF($B651="P",VLOOKUP($E651,'[2]Costeo-JUL26'!$B$9:$CQ$307,BC$1,0),0)*$G651</f>
        <v>1.6120608215000001</v>
      </c>
      <c r="BD651" s="36">
        <f>IF($B651="P",VLOOKUP($E651,'[2]Costeo-JUL26'!$B$9:$CQ$307,BD$1,0),0)*$G651</f>
        <v>6321.930260331369</v>
      </c>
      <c r="BE651" s="35">
        <f>IF($B651="P",VLOOKUP($E651,'[2]Costeo-JUL26'!$B$9:$CQ$307,BE$1,0),0)</f>
        <v>0.03</v>
      </c>
      <c r="BF651" s="36">
        <f t="shared" si="299"/>
        <v>189.65790780994107</v>
      </c>
      <c r="BG651" s="36">
        <f t="shared" si="300"/>
        <v>6511.5881681413102</v>
      </c>
      <c r="BH651" s="34">
        <f>IF($B651="P",VLOOKUP($E651,'[2]Costeo-JUL26'!$B$9:$CQ$307,BH$1,0),0)</f>
        <v>933089</v>
      </c>
      <c r="BI651" s="16">
        <f>IF($B651="P",VLOOKUP($E651,'[2]Costeo-JUL26'!$B$9:$CQ$307,BI$1,0),0)*$G651</f>
        <v>21.495219047619049</v>
      </c>
      <c r="BJ651" s="36">
        <f>IF($B651="P",VLOOKUP($E651,'[2]Costeo-JUL26'!$B$9:$CQ$307,BJ$1,0),0)*$G651</f>
        <v>16006.899442441018</v>
      </c>
      <c r="BK651" s="35">
        <f>IF(BH651=910319,0,IF($B651="P",VLOOKUP($E651,'[2]Costeo-JUL26'!$B$9:$CQ$307,BK$1,0),0))</f>
        <v>0.02</v>
      </c>
      <c r="BL651" s="36">
        <f t="shared" si="301"/>
        <v>320.13798884882038</v>
      </c>
      <c r="BM651" s="36">
        <f t="shared" si="302"/>
        <v>16327.037431289838</v>
      </c>
      <c r="BN651" s="34">
        <f>IF($B651="P",VLOOKUP($E651,'[2]Costeo-JUL26'!$B$9:$CQ$307,BN$1,0),0)</f>
        <v>0</v>
      </c>
      <c r="BO651" s="16">
        <f>IF($B651="P",VLOOKUP($E651,'[2]Costeo-JUL26'!$B$9:$CQ$307,BO$1,0),0)*$G651</f>
        <v>0</v>
      </c>
      <c r="BP651" s="36">
        <f>IF($B651="P",VLOOKUP($E651,'[2]Costeo-JUL26'!$B$9:$CQ$307,BP$1,0),0)*$G651</f>
        <v>0</v>
      </c>
      <c r="BQ651" s="35">
        <f>IF($B651="P",VLOOKUP($E651,'[2]Costeo-JUL26'!$B$9:$CQ$307,BQ$1,0),0)</f>
        <v>0</v>
      </c>
      <c r="BR651" s="36">
        <f t="shared" si="303"/>
        <v>0</v>
      </c>
      <c r="BS651" s="36">
        <f t="shared" si="304"/>
        <v>0</v>
      </c>
      <c r="BT651" s="34">
        <f>IF($B651="P",VLOOKUP($E651,'[2]Costeo-JUL26'!$B$9:$CQ$307,BT$1,0),0)</f>
        <v>0</v>
      </c>
      <c r="BU651" s="16">
        <f>IF($B651="P",VLOOKUP($E651,'[2]Costeo-JUL26'!$B$9:$CQ$307,BU$1,0),0)*$G651</f>
        <v>0</v>
      </c>
      <c r="BV651" s="36">
        <f>IF($B651="P",VLOOKUP($E651,'[2]Costeo-JUL26'!$B$9:$CQ$307,BV$1,0),0)*$G651</f>
        <v>0</v>
      </c>
      <c r="BW651" s="35">
        <f>IF($B651="P",VLOOKUP($E651,'[2]Costeo-JUL26'!$B$9:$CQ$307,BW$1,0),0)</f>
        <v>0</v>
      </c>
      <c r="BX651" s="36">
        <f t="shared" si="305"/>
        <v>0</v>
      </c>
      <c r="BY651" s="36">
        <f t="shared" si="306"/>
        <v>0</v>
      </c>
      <c r="BZ651" s="34">
        <f>IF($B651="P",VLOOKUP($E651,'[2]Costeo-JUL26'!$B$9:$CQ$307,BZ$1,0),0)</f>
        <v>0</v>
      </c>
      <c r="CA651" s="16">
        <f>IF($B651="P",VLOOKUP($E651,'[2]Costeo-JUL26'!$B$9:$CQ$307,CA$1,0),0)*$G651</f>
        <v>0</v>
      </c>
      <c r="CB651" s="36">
        <f>IF($B651="P",VLOOKUP($E651,'[2]Costeo-JUL26'!$B$9:$CQ$307,CB$1,0),0)*$G651</f>
        <v>0</v>
      </c>
      <c r="CC651" s="35">
        <f>IF($B651="P",VLOOKUP($E651,'[2]Costeo-JUL26'!$B$9:$CQ$307,CC$1,0),0)</f>
        <v>0</v>
      </c>
      <c r="CD651" s="36">
        <f t="shared" si="307"/>
        <v>0</v>
      </c>
      <c r="CE651" s="36">
        <f t="shared" si="308"/>
        <v>0</v>
      </c>
      <c r="CF651" s="37">
        <f t="shared" si="311"/>
        <v>3149759.4343581116</v>
      </c>
      <c r="CG651" s="36">
        <f>IF($B651="r",VLOOKUP($E651,'[2]Costeo-JUL26'!$B$9:$CQ$307,CG$1,0),0)*$G651</f>
        <v>0</v>
      </c>
      <c r="CH651" s="35">
        <f>VLOOKUP($E651,'[2]TEORICOS (05.26)'!$A$8:$T$251,CH$1,0)</f>
        <v>0</v>
      </c>
      <c r="CI651" s="36">
        <f t="shared" si="309"/>
        <v>0</v>
      </c>
      <c r="CJ651" s="37">
        <f t="shared" si="310"/>
        <v>0</v>
      </c>
      <c r="CM651" s="16">
        <f>SUMIFS('[1]Ajuste Inventario'!$I:$I,'[1]Ajuste Inventario'!$B:$B,E651,'[1]Ajuste Inventario'!$S:$S,D651)*-1</f>
        <v>8.0019999999999989</v>
      </c>
      <c r="CN651" s="36">
        <f t="shared" si="312"/>
        <v>22334.423861902942</v>
      </c>
      <c r="CP651" t="str">
        <f t="shared" si="313"/>
        <v>2682Org.Vtas M.del Plata</v>
      </c>
      <c r="CQ651" s="10">
        <f t="shared" si="314"/>
        <v>2791.1052064362589</v>
      </c>
    </row>
    <row r="652" spans="1:95" x14ac:dyDescent="0.25">
      <c r="A652" s="30">
        <v>46204</v>
      </c>
      <c r="B652" s="31" t="str">
        <f>VLOOKUP($E652,'[2]TEORICOS (05.26)'!$A$8:$T$251,B$1,0)</f>
        <v>P</v>
      </c>
      <c r="C652" s="32" t="str">
        <f>VLOOKUP($E652,'[2]TEORICOS (05.26)'!$A$8:$T$251,C$1,0)</f>
        <v>Powerade</v>
      </c>
      <c r="D652" t="s">
        <v>227</v>
      </c>
      <c r="E652">
        <v>2688</v>
      </c>
      <c r="F652" t="s">
        <v>161</v>
      </c>
      <c r="G652" s="16">
        <v>365.33299999999997</v>
      </c>
      <c r="H652" s="16">
        <v>383.96498299999871</v>
      </c>
      <c r="I652" s="33">
        <v>4701523.1899999948</v>
      </c>
      <c r="J652" s="33">
        <v>4573611.75</v>
      </c>
      <c r="K652" s="34">
        <f>IF($B652="P",VLOOKUP($E652,'[2]Costeo-JUL26'!$B$9:$CQ$307,K$1,0),0)</f>
        <v>929227</v>
      </c>
      <c r="L652" s="35">
        <f>VLOOKUP($E652,'[2]TEORICOS (05.26)'!$A$8:$T$251,L$1,0)</f>
        <v>0.22</v>
      </c>
      <c r="M652" s="36">
        <f t="shared" ref="M652:M715" si="315">IF(B652="P",L652*J652,0)</f>
        <v>1006194.585</v>
      </c>
      <c r="N652" s="35">
        <f>IF($B652="P",VLOOKUP($E652,'[2]Costeo-JUL26'!$B$9:$CQ$307,N$1,0),0)</f>
        <v>0.05</v>
      </c>
      <c r="O652" s="36">
        <f t="shared" ref="O652:O715" si="316">N652*M652</f>
        <v>50309.729250000004</v>
      </c>
      <c r="P652" s="36">
        <f>IF($B652="P",VLOOKUP($E652,'[2]Costeo-JUL26'!$B$9:$CQ$307,P$1,0),0)*H652</f>
        <v>0</v>
      </c>
      <c r="Q652" s="36">
        <f t="shared" ref="Q652:Q715" si="317">+M652+O652+P652</f>
        <v>1056504.3142500001</v>
      </c>
      <c r="R652" s="34">
        <f>IF($B652="P",VLOOKUP($E652,'[2]Costeo-JUL26'!$B$9:$CQ$307,R$1,0),0)</f>
        <v>902332</v>
      </c>
      <c r="S652" s="16">
        <f>IF($B652="P",VLOOKUP($E652,'[2]Costeo-JUL26'!$B$9:$CQ$307,S$1,0),0)*$G652</f>
        <v>179.29550116906498</v>
      </c>
      <c r="T652" s="36">
        <f>IF($B652="P",VLOOKUP($E652,'[2]Costeo-JUL26'!$B$9:$CQ$307,T$1,0),0)*$G652</f>
        <v>125068.27511957708</v>
      </c>
      <c r="U652" s="35">
        <f>IF($B652="P",VLOOKUP($E652,'[2]Costeo-JUL26'!$B$9:$CQ$307,U$1,0),0)</f>
        <v>1.4999999999999999E-2</v>
      </c>
      <c r="V652" s="36">
        <f t="shared" ref="V652:V715" si="318">U652*T652</f>
        <v>1876.0241267936563</v>
      </c>
      <c r="W652" s="36">
        <f t="shared" ref="W652:W715" si="319">T652+V652</f>
        <v>126944.29924637073</v>
      </c>
      <c r="X652" s="34">
        <f>IF($B652="P",VLOOKUP($E652,'[2]Costeo-JUL26'!$B$9:$CQ$307,X$1,0),0)</f>
        <v>0</v>
      </c>
      <c r="Y652" s="16">
        <f>IF($B652="P",VLOOKUP($E652,'[2]Costeo-JUL26'!$B$9:$CQ$307,Y$1,0),0)*$G652</f>
        <v>0</v>
      </c>
      <c r="Z652" s="36">
        <f>IF($B652="P",VLOOKUP($E652,'[2]Costeo-JUL26'!$B$9:$CQ$307,Z$1,0),0)*$G652</f>
        <v>0</v>
      </c>
      <c r="AA652" s="35">
        <f>IF($B652="P",VLOOKUP($E652,'[2]Costeo-JUL26'!$B$9:$CQ$307,AA$1,0),0)</f>
        <v>0</v>
      </c>
      <c r="AB652" s="36">
        <f t="shared" ref="AB652:AB715" si="320">AA652*Z652</f>
        <v>0</v>
      </c>
      <c r="AC652" s="36">
        <f t="shared" ref="AC652:AC715" si="321">Z652+AB652</f>
        <v>0</v>
      </c>
      <c r="AD652" s="34">
        <f>IF($B652="P",VLOOKUP($E652,'[2]Costeo-JUL26'!$B$9:$CQ$307,AD$1,0),0)</f>
        <v>917993</v>
      </c>
      <c r="AE652" s="16">
        <f>IF($B652="P",VLOOKUP($E652,'[2]Costeo-JUL26'!$B$9:$CQ$307,AE$1,0),0)*$G652</f>
        <v>2191.9979999999996</v>
      </c>
      <c r="AF652" s="36">
        <f>IF($B652="P",VLOOKUP($E652,'[2]Costeo-JUL26'!$B$9:$CQ$307,AF$1,0),0)*$G652</f>
        <v>59566.230451199997</v>
      </c>
      <c r="AG652" s="35">
        <f>IF($B652="P",VLOOKUP($E652,'[2]Costeo-JUL26'!$B$9:$CQ$307,AG$1,0),0)</f>
        <v>6.0000000000000001E-3</v>
      </c>
      <c r="AH652" s="36">
        <f t="shared" ref="AH652:AH715" si="322">AG652*AF652</f>
        <v>357.39738270719999</v>
      </c>
      <c r="AI652" s="36">
        <f t="shared" ref="AI652:AI715" si="323">AF652+AH652</f>
        <v>59923.627833907194</v>
      </c>
      <c r="AJ652" s="34">
        <f>IF($B652="P",VLOOKUP($E652,'[2]Costeo-JUL26'!$B$9:$CQ$307,AJ$1,0),0)</f>
        <v>929262</v>
      </c>
      <c r="AK652" s="16">
        <f>IF($B652="P",VLOOKUP($E652,'[2]Costeo-JUL26'!$B$9:$CQ$307,AK$1,0),0)*$G652</f>
        <v>2191.9979999999996</v>
      </c>
      <c r="AL652" s="36">
        <f>IF($B652="P",VLOOKUP($E652,'[2]Costeo-JUL26'!$B$9:$CQ$307,AL$1,0),0)*$G652</f>
        <v>32582.866591079994</v>
      </c>
      <c r="AM652" s="35">
        <f>IF($B652="P",VLOOKUP($E652,'[2]Costeo-JUL26'!$B$9:$CQ$307,AM$1,0),0)</f>
        <v>1.7999999999999999E-2</v>
      </c>
      <c r="AN652" s="36">
        <f t="shared" ref="AN652:AN715" si="324">AM652*AL652</f>
        <v>586.49159863943987</v>
      </c>
      <c r="AO652" s="36">
        <f t="shared" ref="AO652:AO715" si="325">AL652+AN652</f>
        <v>33169.358189719431</v>
      </c>
      <c r="AP652" s="34">
        <f>IF($B652="P",VLOOKUP($E652,'[2]Costeo-JUL26'!$B$9:$CQ$307,AP$1,0),0)</f>
        <v>929272</v>
      </c>
      <c r="AQ652" s="16">
        <f>IF($B652="P",VLOOKUP($E652,'[2]Costeo-JUL26'!$B$9:$CQ$307,AQ$1,0),0)*$G652</f>
        <v>2191.9979999999996</v>
      </c>
      <c r="AR652" s="36">
        <f>IF($B652="P",VLOOKUP($E652,'[2]Costeo-JUL26'!$B$9:$CQ$307,AR$1,0),0)*$G652</f>
        <v>322007.68460964574</v>
      </c>
      <c r="AS652" s="35">
        <f>IF($B652="P",VLOOKUP($E652,'[2]Costeo-JUL26'!$B$9:$CQ$307,AS$1,0),0)</f>
        <v>0.02</v>
      </c>
      <c r="AT652" s="36">
        <f t="shared" ref="AT652:AT715" si="326">AS652*AR652</f>
        <v>6440.1536921929146</v>
      </c>
      <c r="AU652" s="36">
        <f t="shared" ref="AU652:AU715" si="327">AR652+AT652</f>
        <v>328447.83830183867</v>
      </c>
      <c r="AV652" s="34">
        <f>IF($B652="P",VLOOKUP($E652,'[2]Costeo-JUL26'!$B$9:$CQ$307,AV$1,0),0)</f>
        <v>922605</v>
      </c>
      <c r="AW652" s="16">
        <f>IF($B652="P",VLOOKUP($E652,'[2]Costeo-JUL26'!$B$9:$CQ$307,AW$1,0),0)*$G652</f>
        <v>7.3066599999999999</v>
      </c>
      <c r="AX652" s="36">
        <f>IF($B652="P",VLOOKUP($E652,'[2]Costeo-JUL26'!$B$9:$CQ$307,AX$1,0),0)*$G652</f>
        <v>35649.918479887441</v>
      </c>
      <c r="AY652" s="35">
        <f>IF($B652="P",VLOOKUP($E652,'[2]Costeo-JUL26'!$B$9:$CQ$307,AY$1,0),0)</f>
        <v>0.03</v>
      </c>
      <c r="AZ652" s="36">
        <f t="shared" ref="AZ652:AZ715" si="328">AY652*AX652</f>
        <v>1069.4975543966232</v>
      </c>
      <c r="BA652" s="36">
        <f t="shared" ref="BA652:BA715" si="329">AX652+AZ652</f>
        <v>36719.416034284062</v>
      </c>
      <c r="BB652" s="34">
        <f>IF($B652="P",VLOOKUP($E652,'[2]Costeo-JUL26'!$B$9:$CQ$307,BB$1,0),0)</f>
        <v>902311</v>
      </c>
      <c r="BC652" s="16">
        <f>IF($B652="P",VLOOKUP($E652,'[2]Costeo-JUL26'!$B$9:$CQ$307,BC$1,0),0)*$G652</f>
        <v>0.52187819049999995</v>
      </c>
      <c r="BD652" s="36">
        <f>IF($B652="P",VLOOKUP($E652,'[2]Costeo-JUL26'!$B$9:$CQ$307,BD$1,0),0)*$G652</f>
        <v>2046.6209963833728</v>
      </c>
      <c r="BE652" s="35">
        <f>IF($B652="P",VLOOKUP($E652,'[2]Costeo-JUL26'!$B$9:$CQ$307,BE$1,0),0)</f>
        <v>0.03</v>
      </c>
      <c r="BF652" s="36">
        <f t="shared" ref="BF652:BF715" si="330">BE652*BD652</f>
        <v>61.39862989150118</v>
      </c>
      <c r="BG652" s="36">
        <f t="shared" ref="BG652:BG715" si="331">BD652+BF652</f>
        <v>2108.0196262748741</v>
      </c>
      <c r="BH652" s="34">
        <f>IF($B652="P",VLOOKUP($E652,'[2]Costeo-JUL26'!$B$9:$CQ$307,BH$1,0),0)</f>
        <v>902302</v>
      </c>
      <c r="BI652" s="16">
        <f>IF($B652="P",VLOOKUP($E652,'[2]Costeo-JUL26'!$B$9:$CQ$307,BI$1,0),0)*$G652</f>
        <v>10.438085714285712</v>
      </c>
      <c r="BJ652" s="36">
        <f>IF($B652="P",VLOOKUP($E652,'[2]Costeo-JUL26'!$B$9:$CQ$307,BJ$1,0),0)*$G652</f>
        <v>6866.172782857142</v>
      </c>
      <c r="BK652" s="35">
        <f>IF(BH652=910319,0,IF($B652="P",VLOOKUP($E652,'[2]Costeo-JUL26'!$B$9:$CQ$307,BK$1,0),0))</f>
        <v>0.02</v>
      </c>
      <c r="BL652" s="36">
        <f t="shared" ref="BL652:BL715" si="332">BK652*BJ652</f>
        <v>137.32345565714283</v>
      </c>
      <c r="BM652" s="36">
        <f t="shared" ref="BM652:BM715" si="333">BJ652+BL652</f>
        <v>7003.4962385142844</v>
      </c>
      <c r="BN652" s="34">
        <f>IF($B652="P",VLOOKUP($E652,'[2]Costeo-JUL26'!$B$9:$CQ$307,BN$1,0),0)</f>
        <v>0</v>
      </c>
      <c r="BO652" s="16">
        <f>IF($B652="P",VLOOKUP($E652,'[2]Costeo-JUL26'!$B$9:$CQ$307,BO$1,0),0)*$G652</f>
        <v>0</v>
      </c>
      <c r="BP652" s="36">
        <f>IF($B652="P",VLOOKUP($E652,'[2]Costeo-JUL26'!$B$9:$CQ$307,BP$1,0),0)*$G652</f>
        <v>0</v>
      </c>
      <c r="BQ652" s="35">
        <f>IF($B652="P",VLOOKUP($E652,'[2]Costeo-JUL26'!$B$9:$CQ$307,BQ$1,0),0)</f>
        <v>0</v>
      </c>
      <c r="BR652" s="36">
        <f t="shared" ref="BR652:BR715" si="334">BQ652*BP652</f>
        <v>0</v>
      </c>
      <c r="BS652" s="36">
        <f t="shared" ref="BS652:BS715" si="335">BP652+BR652</f>
        <v>0</v>
      </c>
      <c r="BT652" s="34">
        <f>IF($B652="P",VLOOKUP($E652,'[2]Costeo-JUL26'!$B$9:$CQ$307,BT$1,0),0)</f>
        <v>0</v>
      </c>
      <c r="BU652" s="16">
        <f>IF($B652="P",VLOOKUP($E652,'[2]Costeo-JUL26'!$B$9:$CQ$307,BU$1,0),0)*$G652</f>
        <v>0</v>
      </c>
      <c r="BV652" s="36">
        <f>IF($B652="P",VLOOKUP($E652,'[2]Costeo-JUL26'!$B$9:$CQ$307,BV$1,0),0)*$G652</f>
        <v>0</v>
      </c>
      <c r="BW652" s="35">
        <f>IF($B652="P",VLOOKUP($E652,'[2]Costeo-JUL26'!$B$9:$CQ$307,BW$1,0),0)</f>
        <v>0</v>
      </c>
      <c r="BX652" s="36">
        <f t="shared" ref="BX652:BX715" si="336">BW652*BV652</f>
        <v>0</v>
      </c>
      <c r="BY652" s="36">
        <f t="shared" ref="BY652:BY715" si="337">BV652+BX652</f>
        <v>0</v>
      </c>
      <c r="BZ652" s="34">
        <f>IF($B652="P",VLOOKUP($E652,'[2]Costeo-JUL26'!$B$9:$CQ$307,BZ$1,0),0)</f>
        <v>0</v>
      </c>
      <c r="CA652" s="16">
        <f>IF($B652="P",VLOOKUP($E652,'[2]Costeo-JUL26'!$B$9:$CQ$307,CA$1,0),0)*$G652</f>
        <v>0</v>
      </c>
      <c r="CB652" s="36">
        <f>IF($B652="P",VLOOKUP($E652,'[2]Costeo-JUL26'!$B$9:$CQ$307,CB$1,0),0)*$G652</f>
        <v>0</v>
      </c>
      <c r="CC652" s="35">
        <f>IF($B652="P",VLOOKUP($E652,'[2]Costeo-JUL26'!$B$9:$CQ$307,CC$1,0),0)</f>
        <v>0</v>
      </c>
      <c r="CD652" s="36">
        <f t="shared" ref="CD652:CD715" si="338">CC652*CB652</f>
        <v>0</v>
      </c>
      <c r="CE652" s="36">
        <f t="shared" ref="CE652:CE715" si="339">CB652+CD652</f>
        <v>0</v>
      </c>
      <c r="CF652" s="37">
        <f t="shared" si="311"/>
        <v>1650820.3697209095</v>
      </c>
      <c r="CG652" s="36">
        <f>IF($B652="r",VLOOKUP($E652,'[2]Costeo-JUL26'!$B$9:$CQ$307,CG$1,0),0)*$G652</f>
        <v>0</v>
      </c>
      <c r="CH652" s="35">
        <f>VLOOKUP($E652,'[2]TEORICOS (05.26)'!$A$8:$T$251,CH$1,0)</f>
        <v>0.1</v>
      </c>
      <c r="CI652" s="36">
        <f t="shared" ref="CI652:CI715" si="340">IF($B652="P",0,J652*L652-CG652*CH652)</f>
        <v>0</v>
      </c>
      <c r="CJ652" s="37">
        <f t="shared" ref="CJ652:CJ715" si="341">CG652+CI652</f>
        <v>0</v>
      </c>
      <c r="CM652" s="16">
        <f>SUMIFS('[1]Ajuste Inventario'!$I:$I,'[1]Ajuste Inventario'!$B:$B,E652,'[1]Ajuste Inventario'!$S:$S,D652)*-1</f>
        <v>9.6669999999999998</v>
      </c>
      <c r="CN652" s="36">
        <f t="shared" si="312"/>
        <v>43682.012065956354</v>
      </c>
      <c r="CP652" t="str">
        <f t="shared" si="313"/>
        <v>2688Org.Vtas M.del Plata</v>
      </c>
      <c r="CQ652" s="10">
        <f t="shared" si="314"/>
        <v>4518.6730180983095</v>
      </c>
    </row>
    <row r="653" spans="1:95" x14ac:dyDescent="0.25">
      <c r="A653" s="30">
        <v>46204</v>
      </c>
      <c r="B653" s="31" t="str">
        <f>VLOOKUP($E653,'[2]TEORICOS (05.26)'!$A$8:$T$251,B$1,0)</f>
        <v>P</v>
      </c>
      <c r="C653" s="32" t="str">
        <f>VLOOKUP($E653,'[2]TEORICOS (05.26)'!$A$8:$T$251,C$1,0)</f>
        <v>Sprite</v>
      </c>
      <c r="D653" t="s">
        <v>227</v>
      </c>
      <c r="E653">
        <v>2710</v>
      </c>
      <c r="F653" t="s">
        <v>162</v>
      </c>
      <c r="G653" s="16">
        <v>377</v>
      </c>
      <c r="H653" s="16">
        <v>557.58300000000031</v>
      </c>
      <c r="I653" s="33">
        <v>10842792.829999967</v>
      </c>
      <c r="J653" s="33">
        <v>9248637.9699999969</v>
      </c>
      <c r="K653" s="34">
        <f>IF($B653="P",VLOOKUP($E653,'[2]Costeo-JUL26'!$B$9:$CQ$307,K$1,0),0)</f>
        <v>911399</v>
      </c>
      <c r="L653" s="35">
        <f>VLOOKUP($E653,'[2]TEORICOS (05.26)'!$A$8:$T$251,L$1,0)</f>
        <v>0.27500000000000002</v>
      </c>
      <c r="M653" s="36">
        <f t="shared" si="315"/>
        <v>2543375.4417499993</v>
      </c>
      <c r="N653" s="35">
        <f>IF($B653="P",VLOOKUP($E653,'[2]Costeo-JUL26'!$B$9:$CQ$307,N$1,0),0)</f>
        <v>3.5000000000000003E-2</v>
      </c>
      <c r="O653" s="36">
        <f t="shared" si="316"/>
        <v>89018.14046124999</v>
      </c>
      <c r="P653" s="36">
        <f>IF($B653="P",VLOOKUP($E653,'[2]Costeo-JUL26'!$B$9:$CQ$307,P$1,0),0)*H653</f>
        <v>0</v>
      </c>
      <c r="Q653" s="36">
        <f t="shared" si="317"/>
        <v>2632393.5822112495</v>
      </c>
      <c r="R653" s="34">
        <f>IF($B653="P",VLOOKUP($E653,'[2]Costeo-JUL26'!$B$9:$CQ$307,R$1,0),0)</f>
        <v>0</v>
      </c>
      <c r="S653" s="16">
        <f>IF($B653="P",VLOOKUP($E653,'[2]Costeo-JUL26'!$B$9:$CQ$307,S$1,0),0)*$G653</f>
        <v>0</v>
      </c>
      <c r="T653" s="36">
        <f>IF($B653="P",VLOOKUP($E653,'[2]Costeo-JUL26'!$B$9:$CQ$307,T$1,0),0)*$G653</f>
        <v>0</v>
      </c>
      <c r="U653" s="35">
        <f>IF($B653="P",VLOOKUP($E653,'[2]Costeo-JUL26'!$B$9:$CQ$307,U$1,0),0)</f>
        <v>0</v>
      </c>
      <c r="V653" s="36">
        <f t="shared" si="318"/>
        <v>0</v>
      </c>
      <c r="W653" s="36">
        <f t="shared" si="319"/>
        <v>0</v>
      </c>
      <c r="X653" s="34">
        <f>IF($B653="P",VLOOKUP($E653,'[2]Costeo-JUL26'!$B$9:$CQ$307,X$1,0),0)</f>
        <v>902338</v>
      </c>
      <c r="Y653" s="16">
        <f>IF($B653="P",VLOOKUP($E653,'[2]Costeo-JUL26'!$B$9:$CQ$307,Y$1,0),0)*$G653</f>
        <v>24.454029599999998</v>
      </c>
      <c r="Z653" s="36">
        <f>IF($B653="P",VLOOKUP($E653,'[2]Costeo-JUL26'!$B$9:$CQ$307,Z$1,0),0)*$G653</f>
        <v>6914.1323291039998</v>
      </c>
      <c r="AA653" s="35">
        <f>IF($B653="P",VLOOKUP($E653,'[2]Costeo-JUL26'!$B$9:$CQ$307,AA$1,0),0)</f>
        <v>0.45</v>
      </c>
      <c r="AB653" s="36">
        <f t="shared" si="320"/>
        <v>3111.3595480968002</v>
      </c>
      <c r="AC653" s="36">
        <f t="shared" si="321"/>
        <v>10025.4918772008</v>
      </c>
      <c r="AD653" s="34">
        <f>IF($B653="P",VLOOKUP($E653,'[2]Costeo-JUL26'!$B$9:$CQ$307,AD$1,0),0)</f>
        <v>933139</v>
      </c>
      <c r="AE653" s="16">
        <f>IF($B653="P",VLOOKUP($E653,'[2]Costeo-JUL26'!$B$9:$CQ$307,AE$1,0),0)*$G653</f>
        <v>9048</v>
      </c>
      <c r="AF653" s="36">
        <f>IF($B653="P",VLOOKUP($E653,'[2]Costeo-JUL26'!$B$9:$CQ$307,AF$1,0),0)*$G653</f>
        <v>98066.928960000005</v>
      </c>
      <c r="AG653" s="35">
        <f>IF($B653="P",VLOOKUP($E653,'[2]Costeo-JUL26'!$B$9:$CQ$307,AG$1,0),0)</f>
        <v>6.0000000000000001E-3</v>
      </c>
      <c r="AH653" s="36">
        <f t="shared" si="322"/>
        <v>588.40157376000002</v>
      </c>
      <c r="AI653" s="36">
        <f t="shared" si="323"/>
        <v>98655.330533760003</v>
      </c>
      <c r="AJ653" s="34">
        <f>IF($B653="P",VLOOKUP($E653,'[2]Costeo-JUL26'!$B$9:$CQ$307,AJ$1,0),0)</f>
        <v>932980</v>
      </c>
      <c r="AK653" s="16">
        <f>IF($B653="P",VLOOKUP($E653,'[2]Costeo-JUL26'!$B$9:$CQ$307,AK$1,0),0)*$G653</f>
        <v>9048</v>
      </c>
      <c r="AL653" s="36">
        <f>IF($B653="P",VLOOKUP($E653,'[2]Costeo-JUL26'!$B$9:$CQ$307,AL$1,0),0)*$G653</f>
        <v>415549.12463999999</v>
      </c>
      <c r="AM653" s="35">
        <f>IF($B653="P",VLOOKUP($E653,'[2]Costeo-JUL26'!$B$9:$CQ$307,AM$1,0),0)</f>
        <v>1.7999999999999999E-2</v>
      </c>
      <c r="AN653" s="36">
        <f t="shared" si="324"/>
        <v>7479.8842435199995</v>
      </c>
      <c r="AO653" s="36">
        <f t="shared" si="325"/>
        <v>423029.00888351997</v>
      </c>
      <c r="AP653" s="34">
        <f>IF($B653="P",VLOOKUP($E653,'[2]Costeo-JUL26'!$B$9:$CQ$307,AP$1,0),0)</f>
        <v>0</v>
      </c>
      <c r="AQ653" s="16">
        <f>IF($B653="P",VLOOKUP($E653,'[2]Costeo-JUL26'!$B$9:$CQ$307,AQ$1,0),0)*$G653</f>
        <v>0</v>
      </c>
      <c r="AR653" s="36">
        <f>IF($B653="P",VLOOKUP($E653,'[2]Costeo-JUL26'!$B$9:$CQ$307,AR$1,0),0)*$G653</f>
        <v>0</v>
      </c>
      <c r="AS653" s="35">
        <f>IF($B653="P",VLOOKUP($E653,'[2]Costeo-JUL26'!$B$9:$CQ$307,AS$1,0),0)</f>
        <v>0</v>
      </c>
      <c r="AT653" s="36">
        <f t="shared" si="326"/>
        <v>0</v>
      </c>
      <c r="AU653" s="36">
        <f t="shared" si="327"/>
        <v>0</v>
      </c>
      <c r="AV653" s="34">
        <f>IF($B653="P",VLOOKUP($E653,'[2]Costeo-JUL26'!$B$9:$CQ$307,AV$1,0),0)</f>
        <v>0</v>
      </c>
      <c r="AW653" s="16">
        <f>IF($B653="P",VLOOKUP($E653,'[2]Costeo-JUL26'!$B$9:$CQ$307,AW$1,0),0)*$G653</f>
        <v>0</v>
      </c>
      <c r="AX653" s="36">
        <f>IF($B653="P",VLOOKUP($E653,'[2]Costeo-JUL26'!$B$9:$CQ$307,AX$1,0),0)*$G653</f>
        <v>0</v>
      </c>
      <c r="AY653" s="35">
        <f>IF($B653="P",VLOOKUP($E653,'[2]Costeo-JUL26'!$B$9:$CQ$307,AY$1,0),0)</f>
        <v>0</v>
      </c>
      <c r="AZ653" s="36">
        <f t="shared" si="328"/>
        <v>0</v>
      </c>
      <c r="BA653" s="36">
        <f t="shared" si="329"/>
        <v>0</v>
      </c>
      <c r="BB653" s="34">
        <f>IF($B653="P",VLOOKUP($E653,'[2]Costeo-JUL26'!$B$9:$CQ$307,BB$1,0),0)</f>
        <v>0</v>
      </c>
      <c r="BC653" s="16">
        <f>IF($B653="P",VLOOKUP($E653,'[2]Costeo-JUL26'!$B$9:$CQ$307,BC$1,0),0)*$G653</f>
        <v>0</v>
      </c>
      <c r="BD653" s="36">
        <f>IF($B653="P",VLOOKUP($E653,'[2]Costeo-JUL26'!$B$9:$CQ$307,BD$1,0),0)*$G653</f>
        <v>0</v>
      </c>
      <c r="BE653" s="35">
        <f>IF($B653="P",VLOOKUP($E653,'[2]Costeo-JUL26'!$B$9:$CQ$307,BE$1,0),0)</f>
        <v>0</v>
      </c>
      <c r="BF653" s="36">
        <f t="shared" si="330"/>
        <v>0</v>
      </c>
      <c r="BG653" s="36">
        <f t="shared" si="331"/>
        <v>0</v>
      </c>
      <c r="BH653" s="34">
        <f>IF($B653="P",VLOOKUP($E653,'[2]Costeo-JUL26'!$B$9:$CQ$307,BH$1,0),0)</f>
        <v>0</v>
      </c>
      <c r="BI653" s="16">
        <f>IF($B653="P",VLOOKUP($E653,'[2]Costeo-JUL26'!$B$9:$CQ$307,BI$1,0),0)*$G653</f>
        <v>0</v>
      </c>
      <c r="BJ653" s="36">
        <f>IF($B653="P",VLOOKUP($E653,'[2]Costeo-JUL26'!$B$9:$CQ$307,BJ$1,0),0)*$G653</f>
        <v>0</v>
      </c>
      <c r="BK653" s="35">
        <f>IF(BH653=910319,0,IF($B653="P",VLOOKUP($E653,'[2]Costeo-JUL26'!$B$9:$CQ$307,BK$1,0),0))</f>
        <v>0</v>
      </c>
      <c r="BL653" s="36">
        <f t="shared" si="332"/>
        <v>0</v>
      </c>
      <c r="BM653" s="36">
        <f t="shared" si="333"/>
        <v>0</v>
      </c>
      <c r="BN653" s="34">
        <f>IF($B653="P",VLOOKUP($E653,'[2]Costeo-JUL26'!$B$9:$CQ$307,BN$1,0),0)</f>
        <v>0</v>
      </c>
      <c r="BO653" s="16">
        <f>IF($B653="P",VLOOKUP($E653,'[2]Costeo-JUL26'!$B$9:$CQ$307,BO$1,0),0)*$G653</f>
        <v>0</v>
      </c>
      <c r="BP653" s="36">
        <f>IF($B653="P",VLOOKUP($E653,'[2]Costeo-JUL26'!$B$9:$CQ$307,BP$1,0),0)*$G653</f>
        <v>0</v>
      </c>
      <c r="BQ653" s="35">
        <f>IF($B653="P",VLOOKUP($E653,'[2]Costeo-JUL26'!$B$9:$CQ$307,BQ$1,0),0)</f>
        <v>0</v>
      </c>
      <c r="BR653" s="36">
        <f t="shared" si="334"/>
        <v>0</v>
      </c>
      <c r="BS653" s="36">
        <f t="shared" si="335"/>
        <v>0</v>
      </c>
      <c r="BT653" s="34">
        <f>IF($B653="P",VLOOKUP($E653,'[2]Costeo-JUL26'!$B$9:$CQ$307,BT$1,0),0)</f>
        <v>0</v>
      </c>
      <c r="BU653" s="16">
        <f>IF($B653="P",VLOOKUP($E653,'[2]Costeo-JUL26'!$B$9:$CQ$307,BU$1,0),0)*$G653</f>
        <v>0</v>
      </c>
      <c r="BV653" s="36">
        <f>IF($B653="P",VLOOKUP($E653,'[2]Costeo-JUL26'!$B$9:$CQ$307,BV$1,0),0)*$G653</f>
        <v>0</v>
      </c>
      <c r="BW653" s="35">
        <f>IF($B653="P",VLOOKUP($E653,'[2]Costeo-JUL26'!$B$9:$CQ$307,BW$1,0),0)</f>
        <v>0</v>
      </c>
      <c r="BX653" s="36">
        <f t="shared" si="336"/>
        <v>0</v>
      </c>
      <c r="BY653" s="36">
        <f t="shared" si="337"/>
        <v>0</v>
      </c>
      <c r="BZ653" s="34">
        <f>IF($B653="P",VLOOKUP($E653,'[2]Costeo-JUL26'!$B$9:$CQ$307,BZ$1,0),0)</f>
        <v>0</v>
      </c>
      <c r="CA653" s="16">
        <f>IF($B653="P",VLOOKUP($E653,'[2]Costeo-JUL26'!$B$9:$CQ$307,CA$1,0),0)*$G653</f>
        <v>0</v>
      </c>
      <c r="CB653" s="36">
        <f>IF($B653="P",VLOOKUP($E653,'[2]Costeo-JUL26'!$B$9:$CQ$307,CB$1,0),0)*$G653</f>
        <v>0</v>
      </c>
      <c r="CC653" s="35">
        <f>IF($B653="P",VLOOKUP($E653,'[2]Costeo-JUL26'!$B$9:$CQ$307,CC$1,0),0)</f>
        <v>0</v>
      </c>
      <c r="CD653" s="36">
        <f t="shared" si="338"/>
        <v>0</v>
      </c>
      <c r="CE653" s="36">
        <f t="shared" si="339"/>
        <v>0</v>
      </c>
      <c r="CF653" s="37">
        <f t="shared" si="311"/>
        <v>3164103.4135057307</v>
      </c>
      <c r="CG653" s="36">
        <f>IF($B653="r",VLOOKUP($E653,'[2]Costeo-JUL26'!$B$9:$CQ$307,CG$1,0),0)*$G653</f>
        <v>0</v>
      </c>
      <c r="CH653" s="35">
        <f>VLOOKUP($E653,'[2]TEORICOS (05.26)'!$A$8:$T$251,CH$1,0)</f>
        <v>0</v>
      </c>
      <c r="CI653" s="36">
        <f t="shared" si="340"/>
        <v>0</v>
      </c>
      <c r="CJ653" s="37">
        <f t="shared" si="341"/>
        <v>0</v>
      </c>
      <c r="CM653" s="16">
        <f>SUMIFS('[1]Ajuste Inventario'!$I:$I,'[1]Ajuste Inventario'!$B:$B,E653,'[1]Ajuste Inventario'!$S:$S,D653)*-1</f>
        <v>2</v>
      </c>
      <c r="CN653" s="36">
        <f t="shared" si="312"/>
        <v>16785.694501356662</v>
      </c>
      <c r="CP653" t="str">
        <f t="shared" si="313"/>
        <v>2710Org.Vtas M.del Plata</v>
      </c>
      <c r="CQ653" s="10">
        <f t="shared" si="314"/>
        <v>8392.847250678331</v>
      </c>
    </row>
    <row r="654" spans="1:95" x14ac:dyDescent="0.25">
      <c r="A654" s="30">
        <v>46204</v>
      </c>
      <c r="B654" s="31" t="str">
        <f>VLOOKUP($E654,'[2]TEORICOS (05.26)'!$A$8:$T$251,B$1,0)</f>
        <v>P</v>
      </c>
      <c r="C654" s="32" t="str">
        <f>VLOOKUP($E654,'[2]TEORICOS (05.26)'!$A$8:$T$251,C$1,0)</f>
        <v>Sprite</v>
      </c>
      <c r="D654" t="s">
        <v>227</v>
      </c>
      <c r="E654">
        <v>2727</v>
      </c>
      <c r="F654" t="s">
        <v>163</v>
      </c>
      <c r="G654" s="16">
        <v>913.75</v>
      </c>
      <c r="H654" s="16">
        <v>965.83375000000467</v>
      </c>
      <c r="I654" s="33">
        <v>14106626.75000003</v>
      </c>
      <c r="J654" s="33">
        <v>12971698.880000006</v>
      </c>
      <c r="K654" s="34">
        <f>IF($B654="P",VLOOKUP($E654,'[2]Costeo-JUL26'!$B$9:$CQ$307,K$1,0),0)</f>
        <v>911399</v>
      </c>
      <c r="L654" s="35">
        <f>VLOOKUP($E654,'[2]TEORICOS (05.26)'!$A$8:$T$251,L$1,0)</f>
        <v>0.27500000000000002</v>
      </c>
      <c r="M654" s="36">
        <f t="shared" si="315"/>
        <v>3567217.1920000021</v>
      </c>
      <c r="N654" s="35">
        <f>IF($B654="P",VLOOKUP($E654,'[2]Costeo-JUL26'!$B$9:$CQ$307,N$1,0),0)</f>
        <v>3.5000000000000003E-2</v>
      </c>
      <c r="O654" s="36">
        <f t="shared" si="316"/>
        <v>124852.60172000009</v>
      </c>
      <c r="P654" s="36">
        <f>IF($B654="P",VLOOKUP($E654,'[2]Costeo-JUL26'!$B$9:$CQ$307,P$1,0),0)*H654</f>
        <v>0</v>
      </c>
      <c r="Q654" s="36">
        <f t="shared" si="317"/>
        <v>3692069.7937200023</v>
      </c>
      <c r="R654" s="34">
        <f>IF($B654="P",VLOOKUP($E654,'[2]Costeo-JUL26'!$B$9:$CQ$307,R$1,0),0)</f>
        <v>0</v>
      </c>
      <c r="S654" s="16">
        <f>IF($B654="P",VLOOKUP($E654,'[2]Costeo-JUL26'!$B$9:$CQ$307,S$1,0),0)*$G654</f>
        <v>0</v>
      </c>
      <c r="T654" s="36">
        <f>IF($B654="P",VLOOKUP($E654,'[2]Costeo-JUL26'!$B$9:$CQ$307,T$1,0),0)*$G654</f>
        <v>0</v>
      </c>
      <c r="U654" s="35">
        <f>IF($B654="P",VLOOKUP($E654,'[2]Costeo-JUL26'!$B$9:$CQ$307,U$1,0),0)</f>
        <v>0</v>
      </c>
      <c r="V654" s="36">
        <f t="shared" si="318"/>
        <v>0</v>
      </c>
      <c r="W654" s="36">
        <f t="shared" si="319"/>
        <v>0</v>
      </c>
      <c r="X654" s="34">
        <f>IF($B654="P",VLOOKUP($E654,'[2]Costeo-JUL26'!$B$9:$CQ$307,X$1,0),0)</f>
        <v>902338</v>
      </c>
      <c r="Y654" s="16">
        <f>IF($B654="P",VLOOKUP($E654,'[2]Costeo-JUL26'!$B$9:$CQ$307,Y$1,0),0)*$G654</f>
        <v>45.592470000000006</v>
      </c>
      <c r="Z654" s="36">
        <f>IF($B654="P",VLOOKUP($E654,'[2]Costeo-JUL26'!$B$9:$CQ$307,Z$1,0),0)*$G654</f>
        <v>12890.814967800001</v>
      </c>
      <c r="AA654" s="35">
        <f>IF($B654="P",VLOOKUP($E654,'[2]Costeo-JUL26'!$B$9:$CQ$307,AA$1,0),0)</f>
        <v>0.45</v>
      </c>
      <c r="AB654" s="36">
        <f t="shared" si="320"/>
        <v>5800.8667355100006</v>
      </c>
      <c r="AC654" s="36">
        <f t="shared" si="321"/>
        <v>18691.681703310001</v>
      </c>
      <c r="AD654" s="34">
        <f>IF($B654="P",VLOOKUP($E654,'[2]Costeo-JUL26'!$B$9:$CQ$307,AD$1,0),0)</f>
        <v>901781</v>
      </c>
      <c r="AE654" s="16">
        <f>IF($B654="P",VLOOKUP($E654,'[2]Costeo-JUL26'!$B$9:$CQ$307,AE$1,0),0)*$G654</f>
        <v>10965</v>
      </c>
      <c r="AF654" s="36">
        <f>IF($B654="P",VLOOKUP($E654,'[2]Costeo-JUL26'!$B$9:$CQ$307,AF$1,0),0)*$G654</f>
        <v>168282.04800000001</v>
      </c>
      <c r="AG654" s="35">
        <f>IF($B654="P",VLOOKUP($E654,'[2]Costeo-JUL26'!$B$9:$CQ$307,AG$1,0),0)</f>
        <v>6.0000000000000001E-3</v>
      </c>
      <c r="AH654" s="36">
        <f t="shared" si="322"/>
        <v>1009.6922880000001</v>
      </c>
      <c r="AI654" s="36">
        <f t="shared" si="323"/>
        <v>169291.740288</v>
      </c>
      <c r="AJ654" s="34">
        <f>IF($B654="P",VLOOKUP($E654,'[2]Costeo-JUL26'!$B$9:$CQ$307,AJ$1,0),0)</f>
        <v>912216</v>
      </c>
      <c r="AK654" s="16">
        <f>IF($B654="P",VLOOKUP($E654,'[2]Costeo-JUL26'!$B$9:$CQ$307,AK$1,0),0)*$G654</f>
        <v>10965</v>
      </c>
      <c r="AL654" s="36">
        <f>IF($B654="P",VLOOKUP($E654,'[2]Costeo-JUL26'!$B$9:$CQ$307,AL$1,0),0)*$G654</f>
        <v>84258.349499999997</v>
      </c>
      <c r="AM654" s="35">
        <f>IF($B654="P",VLOOKUP($E654,'[2]Costeo-JUL26'!$B$9:$CQ$307,AM$1,0),0)</f>
        <v>1.7999999999999999E-2</v>
      </c>
      <c r="AN654" s="36">
        <f t="shared" si="324"/>
        <v>1516.6502909999999</v>
      </c>
      <c r="AO654" s="36">
        <f t="shared" si="325"/>
        <v>85774.999790999995</v>
      </c>
      <c r="AP654" s="34">
        <f>IF($B654="P",VLOOKUP($E654,'[2]Costeo-JUL26'!$B$9:$CQ$307,AP$1,0),0)</f>
        <v>901189</v>
      </c>
      <c r="AQ654" s="16">
        <f>IF($B654="P",VLOOKUP($E654,'[2]Costeo-JUL26'!$B$9:$CQ$307,AQ$1,0),0)*$G654</f>
        <v>10965</v>
      </c>
      <c r="AR654" s="36">
        <f>IF($B654="P",VLOOKUP($E654,'[2]Costeo-JUL26'!$B$9:$CQ$307,AR$1,0),0)*$G654</f>
        <v>840842.253015214</v>
      </c>
      <c r="AS654" s="35">
        <f>IF($B654="P",VLOOKUP($E654,'[2]Costeo-JUL26'!$B$9:$CQ$307,AS$1,0),0)</f>
        <v>0.02</v>
      </c>
      <c r="AT654" s="36">
        <f t="shared" si="326"/>
        <v>16816.84506030428</v>
      </c>
      <c r="AU654" s="36">
        <f t="shared" si="327"/>
        <v>857659.09807551827</v>
      </c>
      <c r="AV654" s="34">
        <f>IF($B654="P",VLOOKUP($E654,'[2]Costeo-JUL26'!$B$9:$CQ$307,AV$1,0),0)</f>
        <v>932317</v>
      </c>
      <c r="AW654" s="16">
        <f>IF($B654="P",VLOOKUP($E654,'[2]Costeo-JUL26'!$B$9:$CQ$307,AW$1,0),0)*$G654</f>
        <v>18.183624999999999</v>
      </c>
      <c r="AX654" s="36">
        <f>IF($B654="P",VLOOKUP($E654,'[2]Costeo-JUL26'!$B$9:$CQ$307,AX$1,0),0)*$G654</f>
        <v>78149.583525000009</v>
      </c>
      <c r="AY654" s="35">
        <f>IF($B654="P",VLOOKUP($E654,'[2]Costeo-JUL26'!$B$9:$CQ$307,AY$1,0),0)</f>
        <v>0.03</v>
      </c>
      <c r="AZ654" s="36">
        <f t="shared" si="328"/>
        <v>2344.4875057500003</v>
      </c>
      <c r="BA654" s="36">
        <f t="shared" si="329"/>
        <v>80494.071030750012</v>
      </c>
      <c r="BB654" s="34">
        <f>IF($B654="P",VLOOKUP($E654,'[2]Costeo-JUL26'!$B$9:$CQ$307,BB$1,0),0)</f>
        <v>902311</v>
      </c>
      <c r="BC654" s="16">
        <f>IF($B654="P",VLOOKUP($E654,'[2]Costeo-JUL26'!$B$9:$CQ$307,BC$1,0),0)*$G654</f>
        <v>2.5381944444444446</v>
      </c>
      <c r="BD654" s="36">
        <f>IF($B654="P",VLOOKUP($E654,'[2]Costeo-JUL26'!$B$9:$CQ$307,BD$1,0),0)*$G654</f>
        <v>9953.8975520833355</v>
      </c>
      <c r="BE654" s="35">
        <f>IF($B654="P",VLOOKUP($E654,'[2]Costeo-JUL26'!$B$9:$CQ$307,BE$1,0),0)</f>
        <v>0.03</v>
      </c>
      <c r="BF654" s="36">
        <f t="shared" si="330"/>
        <v>298.61692656250005</v>
      </c>
      <c r="BG654" s="36">
        <f t="shared" si="331"/>
        <v>10252.514478645835</v>
      </c>
      <c r="BH654" s="34">
        <f>IF($B654="P",VLOOKUP($E654,'[2]Costeo-JUL26'!$B$9:$CQ$307,BH$1,0),0)</f>
        <v>933089</v>
      </c>
      <c r="BI654" s="16">
        <f>IF($B654="P",VLOOKUP($E654,'[2]Costeo-JUL26'!$B$9:$CQ$307,BI$1,0),0)*$G654</f>
        <v>31.727430555555557</v>
      </c>
      <c r="BJ654" s="36">
        <f>IF($B654="P",VLOOKUP($E654,'[2]Costeo-JUL26'!$B$9:$CQ$307,BJ$1,0),0)*$G654</f>
        <v>23626.546412238677</v>
      </c>
      <c r="BK654" s="35">
        <f>IF(BH654=910319,0,IF($B654="P",VLOOKUP($E654,'[2]Costeo-JUL26'!$B$9:$CQ$307,BK$1,0),0))</f>
        <v>0.02</v>
      </c>
      <c r="BL654" s="36">
        <f t="shared" si="332"/>
        <v>472.53092824477352</v>
      </c>
      <c r="BM654" s="36">
        <f t="shared" si="333"/>
        <v>24099.077340483451</v>
      </c>
      <c r="BN654" s="34">
        <f>IF($B654="P",VLOOKUP($E654,'[2]Costeo-JUL26'!$B$9:$CQ$307,BN$1,0),0)</f>
        <v>0</v>
      </c>
      <c r="BO654" s="16">
        <f>IF($B654="P",VLOOKUP($E654,'[2]Costeo-JUL26'!$B$9:$CQ$307,BO$1,0),0)*$G654</f>
        <v>0</v>
      </c>
      <c r="BP654" s="36">
        <f>IF($B654="P",VLOOKUP($E654,'[2]Costeo-JUL26'!$B$9:$CQ$307,BP$1,0),0)*$G654</f>
        <v>0</v>
      </c>
      <c r="BQ654" s="35">
        <f>IF($B654="P",VLOOKUP($E654,'[2]Costeo-JUL26'!$B$9:$CQ$307,BQ$1,0),0)</f>
        <v>0</v>
      </c>
      <c r="BR654" s="36">
        <f t="shared" si="334"/>
        <v>0</v>
      </c>
      <c r="BS654" s="36">
        <f t="shared" si="335"/>
        <v>0</v>
      </c>
      <c r="BT654" s="34">
        <f>IF($B654="P",VLOOKUP($E654,'[2]Costeo-JUL26'!$B$9:$CQ$307,BT$1,0),0)</f>
        <v>0</v>
      </c>
      <c r="BU654" s="16">
        <f>IF($B654="P",VLOOKUP($E654,'[2]Costeo-JUL26'!$B$9:$CQ$307,BU$1,0),0)*$G654</f>
        <v>0</v>
      </c>
      <c r="BV654" s="36">
        <f>IF($B654="P",VLOOKUP($E654,'[2]Costeo-JUL26'!$B$9:$CQ$307,BV$1,0),0)*$G654</f>
        <v>0</v>
      </c>
      <c r="BW654" s="35">
        <f>IF($B654="P",VLOOKUP($E654,'[2]Costeo-JUL26'!$B$9:$CQ$307,BW$1,0),0)</f>
        <v>0</v>
      </c>
      <c r="BX654" s="36">
        <f t="shared" si="336"/>
        <v>0</v>
      </c>
      <c r="BY654" s="36">
        <f t="shared" si="337"/>
        <v>0</v>
      </c>
      <c r="BZ654" s="34">
        <f>IF($B654="P",VLOOKUP($E654,'[2]Costeo-JUL26'!$B$9:$CQ$307,BZ$1,0),0)</f>
        <v>0</v>
      </c>
      <c r="CA654" s="16">
        <f>IF($B654="P",VLOOKUP($E654,'[2]Costeo-JUL26'!$B$9:$CQ$307,CA$1,0),0)*$G654</f>
        <v>0</v>
      </c>
      <c r="CB654" s="36">
        <f>IF($B654="P",VLOOKUP($E654,'[2]Costeo-JUL26'!$B$9:$CQ$307,CB$1,0),0)*$G654</f>
        <v>0</v>
      </c>
      <c r="CC654" s="35">
        <f>IF($B654="P",VLOOKUP($E654,'[2]Costeo-JUL26'!$B$9:$CQ$307,CC$1,0),0)</f>
        <v>0</v>
      </c>
      <c r="CD654" s="36">
        <f t="shared" si="338"/>
        <v>0</v>
      </c>
      <c r="CE654" s="36">
        <f t="shared" si="339"/>
        <v>0</v>
      </c>
      <c r="CF654" s="37">
        <f t="shared" si="311"/>
        <v>4938332.9764277106</v>
      </c>
      <c r="CG654" s="36">
        <f>IF($B654="r",VLOOKUP($E654,'[2]Costeo-JUL26'!$B$9:$CQ$307,CG$1,0),0)*$G654</f>
        <v>0</v>
      </c>
      <c r="CH654" s="35">
        <f>VLOOKUP($E654,'[2]TEORICOS (05.26)'!$A$8:$T$251,CH$1,0)</f>
        <v>0</v>
      </c>
      <c r="CI654" s="36">
        <f t="shared" si="340"/>
        <v>0</v>
      </c>
      <c r="CJ654" s="37">
        <f t="shared" si="341"/>
        <v>0</v>
      </c>
      <c r="CM654" s="16">
        <f>SUMIFS('[1]Ajuste Inventario'!$I:$I,'[1]Ajuste Inventario'!$B:$B,E654,'[1]Ajuste Inventario'!$S:$S,D654)*-1</f>
        <v>22.249999999999993</v>
      </c>
      <c r="CN654" s="36">
        <f t="shared" si="312"/>
        <v>120249.42131383477</v>
      </c>
      <c r="CP654" t="str">
        <f t="shared" si="313"/>
        <v>2727Org.Vtas M.del Plata</v>
      </c>
      <c r="CQ654" s="10">
        <f t="shared" si="314"/>
        <v>5404.4683736554971</v>
      </c>
    </row>
    <row r="655" spans="1:95" x14ac:dyDescent="0.25">
      <c r="A655" s="30">
        <v>46204</v>
      </c>
      <c r="B655" s="31" t="str">
        <f>VLOOKUP($E655,'[2]TEORICOS (05.26)'!$A$8:$T$251,B$1,0)</f>
        <v>P</v>
      </c>
      <c r="C655" s="32" t="str">
        <f>VLOOKUP($E655,'[2]TEORICOS (05.26)'!$A$8:$T$251,C$1,0)</f>
        <v>Sprite</v>
      </c>
      <c r="D655" t="s">
        <v>227</v>
      </c>
      <c r="E655">
        <v>2741</v>
      </c>
      <c r="F655" t="s">
        <v>164</v>
      </c>
      <c r="G655" s="16">
        <v>2260.375</v>
      </c>
      <c r="H655" s="16">
        <v>4776.1723749999392</v>
      </c>
      <c r="I655" s="33">
        <v>44324092.829999872</v>
      </c>
      <c r="J655" s="33">
        <v>43348164.67999988</v>
      </c>
      <c r="K655" s="34">
        <f>IF($B655="P",VLOOKUP($E655,'[2]Costeo-JUL26'!$B$9:$CQ$307,K$1,0),0)</f>
        <v>911399</v>
      </c>
      <c r="L655" s="35">
        <f>VLOOKUP($E655,'[2]TEORICOS (05.26)'!$A$8:$T$251,L$1,0)</f>
        <v>0.27500000000000002</v>
      </c>
      <c r="M655" s="36">
        <f t="shared" si="315"/>
        <v>11920745.286999969</v>
      </c>
      <c r="N655" s="35">
        <f>IF($B655="P",VLOOKUP($E655,'[2]Costeo-JUL26'!$B$9:$CQ$307,N$1,0),0)</f>
        <v>3.5000000000000003E-2</v>
      </c>
      <c r="O655" s="36">
        <f t="shared" si="316"/>
        <v>417226.08504499897</v>
      </c>
      <c r="P655" s="36">
        <f>IF($B655="P",VLOOKUP($E655,'[2]Costeo-JUL26'!$B$9:$CQ$307,P$1,0),0)*H655</f>
        <v>0</v>
      </c>
      <c r="Q655" s="36">
        <f t="shared" si="317"/>
        <v>12337971.372044967</v>
      </c>
      <c r="R655" s="34">
        <f>IF($B655="P",VLOOKUP($E655,'[2]Costeo-JUL26'!$B$9:$CQ$307,R$1,0),0)</f>
        <v>0</v>
      </c>
      <c r="S655" s="16">
        <f>IF($B655="P",VLOOKUP($E655,'[2]Costeo-JUL26'!$B$9:$CQ$307,S$1,0),0)*$G655</f>
        <v>0</v>
      </c>
      <c r="T655" s="36">
        <f>IF($B655="P",VLOOKUP($E655,'[2]Costeo-JUL26'!$B$9:$CQ$307,T$1,0),0)*$G655</f>
        <v>0</v>
      </c>
      <c r="U655" s="35">
        <f>IF($B655="P",VLOOKUP($E655,'[2]Costeo-JUL26'!$B$9:$CQ$307,U$1,0),0)</f>
        <v>0</v>
      </c>
      <c r="V655" s="36">
        <f t="shared" si="318"/>
        <v>0</v>
      </c>
      <c r="W655" s="36">
        <f t="shared" si="319"/>
        <v>0</v>
      </c>
      <c r="X655" s="34">
        <f>IF($B655="P",VLOOKUP($E655,'[2]Costeo-JUL26'!$B$9:$CQ$307,X$1,0),0)</f>
        <v>902338</v>
      </c>
      <c r="Y655" s="16">
        <f>IF($B655="P",VLOOKUP($E655,'[2]Costeo-JUL26'!$B$9:$CQ$307,Y$1,0),0)*$G655</f>
        <v>225.56734200000002</v>
      </c>
      <c r="Z655" s="36">
        <f>IF($B655="P",VLOOKUP($E655,'[2]Costeo-JUL26'!$B$9:$CQ$307,Z$1,0),0)*$G655</f>
        <v>63776.910277080009</v>
      </c>
      <c r="AA655" s="35">
        <f>IF($B655="P",VLOOKUP($E655,'[2]Costeo-JUL26'!$B$9:$CQ$307,AA$1,0),0)</f>
        <v>0.45</v>
      </c>
      <c r="AB655" s="36">
        <f t="shared" si="320"/>
        <v>28699.609624686003</v>
      </c>
      <c r="AC655" s="36">
        <f t="shared" si="321"/>
        <v>92476.519901766005</v>
      </c>
      <c r="AD655" s="34">
        <f>IF($B655="P",VLOOKUP($E655,'[2]Costeo-JUL26'!$B$9:$CQ$307,AD$1,0),0)</f>
        <v>901781</v>
      </c>
      <c r="AE655" s="16">
        <f>IF($B655="P",VLOOKUP($E655,'[2]Costeo-JUL26'!$B$9:$CQ$307,AE$1,0),0)*$G655</f>
        <v>18083</v>
      </c>
      <c r="AF655" s="36">
        <f>IF($B655="P",VLOOKUP($E655,'[2]Costeo-JUL26'!$B$9:$CQ$307,AF$1,0),0)*$G655</f>
        <v>277523.41760000004</v>
      </c>
      <c r="AG655" s="35">
        <f>IF($B655="P",VLOOKUP($E655,'[2]Costeo-JUL26'!$B$9:$CQ$307,AG$1,0),0)</f>
        <v>6.0000000000000001E-3</v>
      </c>
      <c r="AH655" s="36">
        <f t="shared" si="322"/>
        <v>1665.1405056000003</v>
      </c>
      <c r="AI655" s="36">
        <f t="shared" si="323"/>
        <v>279188.55810560007</v>
      </c>
      <c r="AJ655" s="34">
        <f>IF($B655="P",VLOOKUP($E655,'[2]Costeo-JUL26'!$B$9:$CQ$307,AJ$1,0),0)</f>
        <v>911355</v>
      </c>
      <c r="AK655" s="16">
        <f>IF($B655="P",VLOOKUP($E655,'[2]Costeo-JUL26'!$B$9:$CQ$307,AK$1,0),0)*$G655</f>
        <v>18083</v>
      </c>
      <c r="AL655" s="36">
        <f>IF($B655="P",VLOOKUP($E655,'[2]Costeo-JUL26'!$B$9:$CQ$307,AL$1,0),0)*$G655</f>
        <v>196652.625</v>
      </c>
      <c r="AM655" s="35">
        <f>IF($B655="P",VLOOKUP($E655,'[2]Costeo-JUL26'!$B$9:$CQ$307,AM$1,0),0)</f>
        <v>1.7999999999999999E-2</v>
      </c>
      <c r="AN655" s="36">
        <f t="shared" si="324"/>
        <v>3539.7472499999999</v>
      </c>
      <c r="AO655" s="36">
        <f t="shared" si="325"/>
        <v>200192.37224999999</v>
      </c>
      <c r="AP655" s="34">
        <f>IF($B655="P",VLOOKUP($E655,'[2]Costeo-JUL26'!$B$9:$CQ$307,AP$1,0),0)</f>
        <v>913486</v>
      </c>
      <c r="AQ655" s="16">
        <f>IF($B655="P",VLOOKUP($E655,'[2]Costeo-JUL26'!$B$9:$CQ$307,AQ$1,0),0)*$G655</f>
        <v>18083</v>
      </c>
      <c r="AR655" s="36">
        <f>IF($B655="P",VLOOKUP($E655,'[2]Costeo-JUL26'!$B$9:$CQ$307,AR$1,0),0)*$G655</f>
        <v>2232100.5050046965</v>
      </c>
      <c r="AS655" s="35">
        <f>IF($B655="P",VLOOKUP($E655,'[2]Costeo-JUL26'!$B$9:$CQ$307,AS$1,0),0)</f>
        <v>0.02</v>
      </c>
      <c r="AT655" s="36">
        <f t="shared" si="326"/>
        <v>44642.010100093932</v>
      </c>
      <c r="AU655" s="36">
        <f t="shared" si="327"/>
        <v>2276742.5151047907</v>
      </c>
      <c r="AV655" s="34">
        <f>IF($B655="P",VLOOKUP($E655,'[2]Costeo-JUL26'!$B$9:$CQ$307,AV$1,0),0)</f>
        <v>902310</v>
      </c>
      <c r="AW655" s="16">
        <f>IF($B655="P",VLOOKUP($E655,'[2]Costeo-JUL26'!$B$9:$CQ$307,AW$1,0),0)*$G655</f>
        <v>70.523699999999991</v>
      </c>
      <c r="AX655" s="36">
        <f>IF($B655="P",VLOOKUP($E655,'[2]Costeo-JUL26'!$B$9:$CQ$307,AX$1,0),0)*$G655</f>
        <v>247083.03354365088</v>
      </c>
      <c r="AY655" s="35">
        <f>IF($B655="P",VLOOKUP($E655,'[2]Costeo-JUL26'!$B$9:$CQ$307,AY$1,0),0)</f>
        <v>0.03</v>
      </c>
      <c r="AZ655" s="36">
        <f t="shared" si="328"/>
        <v>7412.4910063095258</v>
      </c>
      <c r="BA655" s="36">
        <f t="shared" si="329"/>
        <v>254495.52454996039</v>
      </c>
      <c r="BB655" s="34">
        <f>IF($B655="P",VLOOKUP($E655,'[2]Costeo-JUL26'!$B$9:$CQ$307,BB$1,0),0)</f>
        <v>902311</v>
      </c>
      <c r="BC655" s="16">
        <f>IF($B655="P",VLOOKUP($E655,'[2]Costeo-JUL26'!$B$9:$CQ$307,BC$1,0),0)*$G655</f>
        <v>11.301875000000001</v>
      </c>
      <c r="BD655" s="36">
        <f>IF($B655="P",VLOOKUP($E655,'[2]Costeo-JUL26'!$B$9:$CQ$307,BD$1,0),0)*$G655</f>
        <v>44321.941584375003</v>
      </c>
      <c r="BE655" s="35">
        <f>IF($B655="P",VLOOKUP($E655,'[2]Costeo-JUL26'!$B$9:$CQ$307,BE$1,0),0)</f>
        <v>0.03</v>
      </c>
      <c r="BF655" s="36">
        <f t="shared" si="330"/>
        <v>1329.65824753125</v>
      </c>
      <c r="BG655" s="36">
        <f t="shared" si="331"/>
        <v>45651.599831906256</v>
      </c>
      <c r="BH655" s="34">
        <f>IF($B655="P",VLOOKUP($E655,'[2]Costeo-JUL26'!$B$9:$CQ$307,BH$1,0),0)</f>
        <v>910319</v>
      </c>
      <c r="BI655" s="16">
        <f>IF($B655="P",VLOOKUP($E655,'[2]Costeo-JUL26'!$B$9:$CQ$307,BI$1,0),0)*$G655</f>
        <v>40.363839285714285</v>
      </c>
      <c r="BJ655" s="36">
        <f>IF($B655="P",VLOOKUP($E655,'[2]Costeo-JUL26'!$B$9:$CQ$307,BJ$1,0),0)*$G655</f>
        <v>105531.2578125</v>
      </c>
      <c r="BK655" s="35">
        <f>IF(BH655=910319,0,IF($B655="P",VLOOKUP($E655,'[2]Costeo-JUL26'!$B$9:$CQ$307,BK$1,0),0))</f>
        <v>0</v>
      </c>
      <c r="BL655" s="36">
        <f t="shared" si="332"/>
        <v>0</v>
      </c>
      <c r="BM655" s="36">
        <f t="shared" si="333"/>
        <v>105531.2578125</v>
      </c>
      <c r="BN655" s="34">
        <f>IF($B655="P",VLOOKUP($E655,'[2]Costeo-JUL26'!$B$9:$CQ$307,BN$1,0),0)</f>
        <v>0</v>
      </c>
      <c r="BO655" s="16">
        <f>IF($B655="P",VLOOKUP($E655,'[2]Costeo-JUL26'!$B$9:$CQ$307,BO$1,0),0)*$G655</f>
        <v>0</v>
      </c>
      <c r="BP655" s="36">
        <f>IF($B655="P",VLOOKUP($E655,'[2]Costeo-JUL26'!$B$9:$CQ$307,BP$1,0),0)*$G655</f>
        <v>0</v>
      </c>
      <c r="BQ655" s="35">
        <f>IF($B655="P",VLOOKUP($E655,'[2]Costeo-JUL26'!$B$9:$CQ$307,BQ$1,0),0)</f>
        <v>0</v>
      </c>
      <c r="BR655" s="36">
        <f t="shared" si="334"/>
        <v>0</v>
      </c>
      <c r="BS655" s="36">
        <f t="shared" si="335"/>
        <v>0</v>
      </c>
      <c r="BT655" s="34">
        <f>IF($B655="P",VLOOKUP($E655,'[2]Costeo-JUL26'!$B$9:$CQ$307,BT$1,0),0)</f>
        <v>0</v>
      </c>
      <c r="BU655" s="16">
        <f>IF($B655="P",VLOOKUP($E655,'[2]Costeo-JUL26'!$B$9:$CQ$307,BU$1,0),0)*$G655</f>
        <v>0</v>
      </c>
      <c r="BV655" s="36">
        <f>IF($B655="P",VLOOKUP($E655,'[2]Costeo-JUL26'!$B$9:$CQ$307,BV$1,0),0)*$G655</f>
        <v>0</v>
      </c>
      <c r="BW655" s="35">
        <f>IF($B655="P",VLOOKUP($E655,'[2]Costeo-JUL26'!$B$9:$CQ$307,BW$1,0),0)</f>
        <v>0</v>
      </c>
      <c r="BX655" s="36">
        <f t="shared" si="336"/>
        <v>0</v>
      </c>
      <c r="BY655" s="36">
        <f t="shared" si="337"/>
        <v>0</v>
      </c>
      <c r="BZ655" s="34">
        <f>IF($B655="P",VLOOKUP($E655,'[2]Costeo-JUL26'!$B$9:$CQ$307,BZ$1,0),0)</f>
        <v>0</v>
      </c>
      <c r="CA655" s="16">
        <f>IF($B655="P",VLOOKUP($E655,'[2]Costeo-JUL26'!$B$9:$CQ$307,CA$1,0),0)*$G655</f>
        <v>0</v>
      </c>
      <c r="CB655" s="36">
        <f>IF($B655="P",VLOOKUP($E655,'[2]Costeo-JUL26'!$B$9:$CQ$307,CB$1,0),0)*$G655</f>
        <v>0</v>
      </c>
      <c r="CC655" s="35">
        <f>IF($B655="P",VLOOKUP($E655,'[2]Costeo-JUL26'!$B$9:$CQ$307,CC$1,0),0)</f>
        <v>0</v>
      </c>
      <c r="CD655" s="36">
        <f t="shared" si="338"/>
        <v>0</v>
      </c>
      <c r="CE655" s="36">
        <f t="shared" si="339"/>
        <v>0</v>
      </c>
      <c r="CF655" s="37">
        <f t="shared" si="311"/>
        <v>15592249.719601491</v>
      </c>
      <c r="CG655" s="36">
        <f>IF($B655="r",VLOOKUP($E655,'[2]Costeo-JUL26'!$B$9:$CQ$307,CG$1,0),0)*$G655</f>
        <v>0</v>
      </c>
      <c r="CH655" s="35">
        <f>VLOOKUP($E655,'[2]TEORICOS (05.26)'!$A$8:$T$251,CH$1,0)</f>
        <v>0</v>
      </c>
      <c r="CI655" s="36">
        <f t="shared" si="340"/>
        <v>0</v>
      </c>
      <c r="CJ655" s="37">
        <f t="shared" si="341"/>
        <v>0</v>
      </c>
      <c r="CM655" s="16">
        <f>SUMIFS('[1]Ajuste Inventario'!$I:$I,'[1]Ajuste Inventario'!$B:$B,E655,'[1]Ajuste Inventario'!$S:$S,D655)*-1</f>
        <v>26.75</v>
      </c>
      <c r="CN655" s="36">
        <f t="shared" si="312"/>
        <v>184523.66532072771</v>
      </c>
      <c r="CP655" t="str">
        <f t="shared" si="313"/>
        <v>2741Org.Vtas M.del Plata</v>
      </c>
      <c r="CQ655" s="10">
        <f t="shared" si="314"/>
        <v>6898.08094656926</v>
      </c>
    </row>
    <row r="656" spans="1:95" x14ac:dyDescent="0.25">
      <c r="A656" s="30">
        <v>46204</v>
      </c>
      <c r="B656" s="31" t="str">
        <f>VLOOKUP($E656,'[2]TEORICOS (05.26)'!$A$8:$T$251,B$1,0)</f>
        <v>P</v>
      </c>
      <c r="C656" s="32" t="str">
        <f>VLOOKUP($E656,'[2]TEORICOS (05.26)'!$A$8:$T$251,C$1,0)</f>
        <v>Sprite</v>
      </c>
      <c r="D656" t="s">
        <v>227</v>
      </c>
      <c r="E656">
        <v>2759</v>
      </c>
      <c r="F656" t="s">
        <v>165</v>
      </c>
      <c r="G656" s="16">
        <v>1294.6669999999999</v>
      </c>
      <c r="H656" s="16">
        <v>3078.7181259999929</v>
      </c>
      <c r="I656" s="33">
        <v>25926966.579999946</v>
      </c>
      <c r="J656" s="33">
        <v>25492683.149999976</v>
      </c>
      <c r="K656" s="34">
        <f>IF($B656="P",VLOOKUP($E656,'[2]Costeo-JUL26'!$B$9:$CQ$307,K$1,0),0)</f>
        <v>911399</v>
      </c>
      <c r="L656" s="35">
        <f>VLOOKUP($E656,'[2]TEORICOS (05.26)'!$A$8:$T$251,L$1,0)</f>
        <v>0.27500000000000002</v>
      </c>
      <c r="M656" s="36">
        <f t="shared" si="315"/>
        <v>7010487.8662499944</v>
      </c>
      <c r="N656" s="35">
        <f>IF($B656="P",VLOOKUP($E656,'[2]Costeo-JUL26'!$B$9:$CQ$307,N$1,0),0)</f>
        <v>3.5000000000000003E-2</v>
      </c>
      <c r="O656" s="36">
        <f t="shared" si="316"/>
        <v>245367.07531874982</v>
      </c>
      <c r="P656" s="36">
        <f>IF($B656="P",VLOOKUP($E656,'[2]Costeo-JUL26'!$B$9:$CQ$307,P$1,0),0)*H656</f>
        <v>0</v>
      </c>
      <c r="Q656" s="36">
        <f t="shared" si="317"/>
        <v>7255854.9415687444</v>
      </c>
      <c r="R656" s="34">
        <f>IF($B656="P",VLOOKUP($E656,'[2]Costeo-JUL26'!$B$9:$CQ$307,R$1,0),0)</f>
        <v>0</v>
      </c>
      <c r="S656" s="16">
        <f>IF($B656="P",VLOOKUP($E656,'[2]Costeo-JUL26'!$B$9:$CQ$307,S$1,0),0)*$G656</f>
        <v>0</v>
      </c>
      <c r="T656" s="36">
        <f>IF($B656="P",VLOOKUP($E656,'[2]Costeo-JUL26'!$B$9:$CQ$307,T$1,0),0)*$G656</f>
        <v>0</v>
      </c>
      <c r="U656" s="35">
        <f>IF($B656="P",VLOOKUP($E656,'[2]Costeo-JUL26'!$B$9:$CQ$307,U$1,0),0)</f>
        <v>0</v>
      </c>
      <c r="V656" s="36">
        <f t="shared" si="318"/>
        <v>0</v>
      </c>
      <c r="W656" s="36">
        <f t="shared" si="319"/>
        <v>0</v>
      </c>
      <c r="X656" s="34">
        <f>IF($B656="P",VLOOKUP($E656,'[2]Costeo-JUL26'!$B$9:$CQ$307,X$1,0),0)</f>
        <v>902338</v>
      </c>
      <c r="Y656" s="16">
        <f>IF($B656="P",VLOOKUP($E656,'[2]Costeo-JUL26'!$B$9:$CQ$307,Y$1,0),0)*$G656</f>
        <v>145.34708542199999</v>
      </c>
      <c r="Z656" s="36">
        <f>IF($B656="P",VLOOKUP($E656,'[2]Costeo-JUL26'!$B$9:$CQ$307,Z$1,0),0)*$G656</f>
        <v>41095.434932216282</v>
      </c>
      <c r="AA656" s="35">
        <f>IF($B656="P",VLOOKUP($E656,'[2]Costeo-JUL26'!$B$9:$CQ$307,AA$1,0),0)</f>
        <v>0.45</v>
      </c>
      <c r="AB656" s="36">
        <f t="shared" si="320"/>
        <v>18492.945719497326</v>
      </c>
      <c r="AC656" s="36">
        <f t="shared" si="321"/>
        <v>59588.380651713611</v>
      </c>
      <c r="AD656" s="34">
        <f>IF($B656="P",VLOOKUP($E656,'[2]Costeo-JUL26'!$B$9:$CQ$307,AD$1,0),0)</f>
        <v>901781</v>
      </c>
      <c r="AE656" s="16">
        <f>IF($B656="P",VLOOKUP($E656,'[2]Costeo-JUL26'!$B$9:$CQ$307,AE$1,0),0)*$G656</f>
        <v>7768.0019999999995</v>
      </c>
      <c r="AF656" s="36">
        <f>IF($B656="P",VLOOKUP($E656,'[2]Costeo-JUL26'!$B$9:$CQ$307,AF$1,0),0)*$G656</f>
        <v>119217.0802944</v>
      </c>
      <c r="AG656" s="35">
        <f>IF($B656="P",VLOOKUP($E656,'[2]Costeo-JUL26'!$B$9:$CQ$307,AG$1,0),0)</f>
        <v>6.0000000000000001E-3</v>
      </c>
      <c r="AH656" s="36">
        <f t="shared" si="322"/>
        <v>715.30248176639998</v>
      </c>
      <c r="AI656" s="36">
        <f t="shared" si="323"/>
        <v>119932.3827761664</v>
      </c>
      <c r="AJ656" s="34">
        <f>IF($B656="P",VLOOKUP($E656,'[2]Costeo-JUL26'!$B$9:$CQ$307,AJ$1,0),0)</f>
        <v>911543</v>
      </c>
      <c r="AK656" s="16">
        <f>IF($B656="P",VLOOKUP($E656,'[2]Costeo-JUL26'!$B$9:$CQ$307,AK$1,0),0)*$G656</f>
        <v>7768.0019999999995</v>
      </c>
      <c r="AL656" s="36">
        <f>IF($B656="P",VLOOKUP($E656,'[2]Costeo-JUL26'!$B$9:$CQ$307,AL$1,0),0)*$G656</f>
        <v>116273.00753639999</v>
      </c>
      <c r="AM656" s="35">
        <f>IF($B656="P",VLOOKUP($E656,'[2]Costeo-JUL26'!$B$9:$CQ$307,AM$1,0),0)</f>
        <v>1.7999999999999999E-2</v>
      </c>
      <c r="AN656" s="36">
        <f t="shared" si="324"/>
        <v>2092.9141356551995</v>
      </c>
      <c r="AO656" s="36">
        <f t="shared" si="325"/>
        <v>118365.92167205519</v>
      </c>
      <c r="AP656" s="34">
        <f>IF($B656="P",VLOOKUP($E656,'[2]Costeo-JUL26'!$B$9:$CQ$307,AP$1,0),0)</f>
        <v>911881</v>
      </c>
      <c r="AQ656" s="16">
        <f>IF($B656="P",VLOOKUP($E656,'[2]Costeo-JUL26'!$B$9:$CQ$307,AQ$1,0),0)*$G656</f>
        <v>7768.0019999999995</v>
      </c>
      <c r="AR656" s="36">
        <f>IF($B656="P",VLOOKUP($E656,'[2]Costeo-JUL26'!$B$9:$CQ$307,AR$1,0),0)*$G656</f>
        <v>1054049.5129999565</v>
      </c>
      <c r="AS656" s="35">
        <f>IF($B656="P",VLOOKUP($E656,'[2]Costeo-JUL26'!$B$9:$CQ$307,AS$1,0),0)</f>
        <v>0.02</v>
      </c>
      <c r="AT656" s="36">
        <f t="shared" si="326"/>
        <v>21080.990259999129</v>
      </c>
      <c r="AU656" s="36">
        <f t="shared" si="327"/>
        <v>1075130.5032599557</v>
      </c>
      <c r="AV656" s="34">
        <f>IF($B656="P",VLOOKUP($E656,'[2]Costeo-JUL26'!$B$9:$CQ$307,AV$1,0),0)</f>
        <v>932442</v>
      </c>
      <c r="AW656" s="16">
        <f>IF($B656="P",VLOOKUP($E656,'[2]Costeo-JUL26'!$B$9:$CQ$307,AW$1,0),0)*$G656</f>
        <v>35.862275899999993</v>
      </c>
      <c r="AX656" s="36">
        <f>IF($B656="P",VLOOKUP($E656,'[2]Costeo-JUL26'!$B$9:$CQ$307,AX$1,0),0)*$G656</f>
        <v>132377.4979966229</v>
      </c>
      <c r="AY656" s="35">
        <f>IF($B656="P",VLOOKUP($E656,'[2]Costeo-JUL26'!$B$9:$CQ$307,AY$1,0),0)</f>
        <v>0.03</v>
      </c>
      <c r="AZ656" s="36">
        <f t="shared" si="328"/>
        <v>3971.3249398986868</v>
      </c>
      <c r="BA656" s="36">
        <f t="shared" si="329"/>
        <v>136348.82293652158</v>
      </c>
      <c r="BB656" s="34">
        <f>IF($B656="P",VLOOKUP($E656,'[2]Costeo-JUL26'!$B$9:$CQ$307,BB$1,0),0)</f>
        <v>902311</v>
      </c>
      <c r="BC656" s="16">
        <f>IF($B656="P",VLOOKUP($E656,'[2]Costeo-JUL26'!$B$9:$CQ$307,BC$1,0),0)*$G656</f>
        <v>5.6641681249999998</v>
      </c>
      <c r="BD656" s="36">
        <f>IF($B656="P",VLOOKUP($E656,'[2]Costeo-JUL26'!$B$9:$CQ$307,BD$1,0),0)*$G656</f>
        <v>22212.856606565627</v>
      </c>
      <c r="BE656" s="35">
        <f>IF($B656="P",VLOOKUP($E656,'[2]Costeo-JUL26'!$B$9:$CQ$307,BE$1,0),0)</f>
        <v>0.03</v>
      </c>
      <c r="BF656" s="36">
        <f t="shared" si="330"/>
        <v>666.38569819696875</v>
      </c>
      <c r="BG656" s="36">
        <f t="shared" si="331"/>
        <v>22879.242304762596</v>
      </c>
      <c r="BH656" s="34">
        <f>IF($B656="P",VLOOKUP($E656,'[2]Costeo-JUL26'!$B$9:$CQ$307,BH$1,0),0)</f>
        <v>933089</v>
      </c>
      <c r="BI656" s="16">
        <f>IF($B656="P",VLOOKUP($E656,'[2]Costeo-JUL26'!$B$9:$CQ$307,BI$1,0),0)*$G656</f>
        <v>48.550012499999994</v>
      </c>
      <c r="BJ656" s="36">
        <f>IF($B656="P",VLOOKUP($E656,'[2]Costeo-JUL26'!$B$9:$CQ$307,BJ$1,0),0)*$G656</f>
        <v>36153.86129795383</v>
      </c>
      <c r="BK656" s="35">
        <f>IF(BH656=910319,0,IF($B656="P",VLOOKUP($E656,'[2]Costeo-JUL26'!$B$9:$CQ$307,BK$1,0),0))</f>
        <v>0.02</v>
      </c>
      <c r="BL656" s="36">
        <f t="shared" si="332"/>
        <v>723.0772259590766</v>
      </c>
      <c r="BM656" s="36">
        <f t="shared" si="333"/>
        <v>36876.938523912904</v>
      </c>
      <c r="BN656" s="34">
        <f>IF($B656="P",VLOOKUP($E656,'[2]Costeo-JUL26'!$B$9:$CQ$307,BN$1,0),0)</f>
        <v>0</v>
      </c>
      <c r="BO656" s="16">
        <f>IF($B656="P",VLOOKUP($E656,'[2]Costeo-JUL26'!$B$9:$CQ$307,BO$1,0),0)*$G656</f>
        <v>0</v>
      </c>
      <c r="BP656" s="36">
        <f>IF($B656="P",VLOOKUP($E656,'[2]Costeo-JUL26'!$B$9:$CQ$307,BP$1,0),0)*$G656</f>
        <v>0</v>
      </c>
      <c r="BQ656" s="35">
        <f>IF($B656="P",VLOOKUP($E656,'[2]Costeo-JUL26'!$B$9:$CQ$307,BQ$1,0),0)</f>
        <v>0</v>
      </c>
      <c r="BR656" s="36">
        <f t="shared" si="334"/>
        <v>0</v>
      </c>
      <c r="BS656" s="36">
        <f t="shared" si="335"/>
        <v>0</v>
      </c>
      <c r="BT656" s="34">
        <f>IF($B656="P",VLOOKUP($E656,'[2]Costeo-JUL26'!$B$9:$CQ$307,BT$1,0),0)</f>
        <v>0</v>
      </c>
      <c r="BU656" s="16">
        <f>IF($B656="P",VLOOKUP($E656,'[2]Costeo-JUL26'!$B$9:$CQ$307,BU$1,0),0)*$G656</f>
        <v>0</v>
      </c>
      <c r="BV656" s="36">
        <f>IF($B656="P",VLOOKUP($E656,'[2]Costeo-JUL26'!$B$9:$CQ$307,BV$1,0),0)*$G656</f>
        <v>0</v>
      </c>
      <c r="BW656" s="35">
        <f>IF($B656="P",VLOOKUP($E656,'[2]Costeo-JUL26'!$B$9:$CQ$307,BW$1,0),0)</f>
        <v>0</v>
      </c>
      <c r="BX656" s="36">
        <f t="shared" si="336"/>
        <v>0</v>
      </c>
      <c r="BY656" s="36">
        <f t="shared" si="337"/>
        <v>0</v>
      </c>
      <c r="BZ656" s="34">
        <f>IF($B656="P",VLOOKUP($E656,'[2]Costeo-JUL26'!$B$9:$CQ$307,BZ$1,0),0)</f>
        <v>0</v>
      </c>
      <c r="CA656" s="16">
        <f>IF($B656="P",VLOOKUP($E656,'[2]Costeo-JUL26'!$B$9:$CQ$307,CA$1,0),0)*$G656</f>
        <v>0</v>
      </c>
      <c r="CB656" s="36">
        <f>IF($B656="P",VLOOKUP($E656,'[2]Costeo-JUL26'!$B$9:$CQ$307,CB$1,0),0)*$G656</f>
        <v>0</v>
      </c>
      <c r="CC656" s="35">
        <f>IF($B656="P",VLOOKUP($E656,'[2]Costeo-JUL26'!$B$9:$CQ$307,CC$1,0),0)</f>
        <v>0</v>
      </c>
      <c r="CD656" s="36">
        <f t="shared" si="338"/>
        <v>0</v>
      </c>
      <c r="CE656" s="36">
        <f t="shared" si="339"/>
        <v>0</v>
      </c>
      <c r="CF656" s="37">
        <f t="shared" si="311"/>
        <v>8824977.1336938329</v>
      </c>
      <c r="CG656" s="36">
        <f>IF($B656="r",VLOOKUP($E656,'[2]Costeo-JUL26'!$B$9:$CQ$307,CG$1,0),0)*$G656</f>
        <v>0</v>
      </c>
      <c r="CH656" s="35">
        <f>VLOOKUP($E656,'[2]TEORICOS (05.26)'!$A$8:$T$251,CH$1,0)</f>
        <v>0</v>
      </c>
      <c r="CI656" s="36">
        <f t="shared" si="340"/>
        <v>0</v>
      </c>
      <c r="CJ656" s="37">
        <f t="shared" si="341"/>
        <v>0</v>
      </c>
      <c r="CM656" s="16">
        <f>SUMIFS('[1]Ajuste Inventario'!$I:$I,'[1]Ajuste Inventario'!$B:$B,E656,'[1]Ajuste Inventario'!$S:$S,D656)*-1</f>
        <v>27.505999999999993</v>
      </c>
      <c r="CN656" s="36">
        <f t="shared" si="312"/>
        <v>187492.0895020747</v>
      </c>
      <c r="CP656" t="str">
        <f t="shared" si="313"/>
        <v>2759Org.Vtas M.del Plata</v>
      </c>
      <c r="CQ656" s="10">
        <f t="shared" si="314"/>
        <v>6816.4069476505038</v>
      </c>
    </row>
    <row r="657" spans="1:95" x14ac:dyDescent="0.25">
      <c r="A657" s="30">
        <v>46204</v>
      </c>
      <c r="B657" s="31" t="str">
        <f>VLOOKUP($E657,'[2]TEORICOS (05.26)'!$A$8:$T$251,B$1,0)</f>
        <v>P</v>
      </c>
      <c r="C657" s="32" t="str">
        <f>VLOOKUP($E657,'[2]TEORICOS (05.26)'!$A$8:$T$251,C$1,0)</f>
        <v>Sprite</v>
      </c>
      <c r="D657" t="s">
        <v>227</v>
      </c>
      <c r="E657">
        <v>2780</v>
      </c>
      <c r="F657" t="s">
        <v>166</v>
      </c>
      <c r="G657" s="16">
        <v>102</v>
      </c>
      <c r="H657" s="16">
        <v>1149.7440000000008</v>
      </c>
      <c r="I657" s="33">
        <v>14985880.070000002</v>
      </c>
      <c r="J657" s="33">
        <v>12958783.849999998</v>
      </c>
      <c r="K657" s="34">
        <f>IF($B657="P",VLOOKUP($E657,'[2]Costeo-JUL26'!$B$9:$CQ$307,K$1,0),0)</f>
        <v>911399</v>
      </c>
      <c r="L657" s="35">
        <f>VLOOKUP($E657,'[2]TEORICOS (05.26)'!$A$8:$T$251,L$1,0)</f>
        <v>0.27500000000000002</v>
      </c>
      <c r="M657" s="36">
        <f t="shared" si="315"/>
        <v>3563665.5587499999</v>
      </c>
      <c r="N657" s="35">
        <f>IF($B657="P",VLOOKUP($E657,'[2]Costeo-JUL26'!$B$9:$CQ$307,N$1,0),0)</f>
        <v>3.5000000000000003E-2</v>
      </c>
      <c r="O657" s="36">
        <f t="shared" si="316"/>
        <v>124728.29455625001</v>
      </c>
      <c r="P657" s="36">
        <f>IF($B657="P",VLOOKUP($E657,'[2]Costeo-JUL26'!$B$9:$CQ$307,P$1,0),0)*H657</f>
        <v>0</v>
      </c>
      <c r="Q657" s="36">
        <f t="shared" si="317"/>
        <v>3688393.8533062497</v>
      </c>
      <c r="R657" s="34">
        <f>IF($B657="P",VLOOKUP($E657,'[2]Costeo-JUL26'!$B$9:$CQ$307,R$1,0),0)</f>
        <v>0</v>
      </c>
      <c r="S657" s="16">
        <f>IF($B657="P",VLOOKUP($E657,'[2]Costeo-JUL26'!$B$9:$CQ$307,S$1,0),0)*$G657</f>
        <v>0</v>
      </c>
      <c r="T657" s="36">
        <f>IF($B657="P",VLOOKUP($E657,'[2]Costeo-JUL26'!$B$9:$CQ$307,T$1,0),0)*$G657</f>
        <v>0</v>
      </c>
      <c r="U657" s="35">
        <f>IF($B657="P",VLOOKUP($E657,'[2]Costeo-JUL26'!$B$9:$CQ$307,U$1,0),0)</f>
        <v>0</v>
      </c>
      <c r="V657" s="36">
        <f t="shared" si="318"/>
        <v>0</v>
      </c>
      <c r="W657" s="36">
        <f t="shared" si="319"/>
        <v>0</v>
      </c>
      <c r="X657" s="34">
        <f>IF($B657="P",VLOOKUP($E657,'[2]Costeo-JUL26'!$B$9:$CQ$307,X$1,0),0)</f>
        <v>0</v>
      </c>
      <c r="Y657" s="16">
        <f>IF($B657="P",VLOOKUP($E657,'[2]Costeo-JUL26'!$B$9:$CQ$307,Y$1,0),0)*$G657</f>
        <v>0</v>
      </c>
      <c r="Z657" s="36">
        <f>IF($B657="P",VLOOKUP($E657,'[2]Costeo-JUL26'!$B$9:$CQ$307,Z$1,0),0)*$G657</f>
        <v>0</v>
      </c>
      <c r="AA657" s="35">
        <f>IF($B657="P",VLOOKUP($E657,'[2]Costeo-JUL26'!$B$9:$CQ$307,AA$1,0),0)</f>
        <v>0</v>
      </c>
      <c r="AB657" s="36">
        <f t="shared" si="320"/>
        <v>0</v>
      </c>
      <c r="AC657" s="36">
        <f t="shared" si="321"/>
        <v>0</v>
      </c>
      <c r="AD657" s="34">
        <f>IF($B657="P",VLOOKUP($E657,'[2]Costeo-JUL26'!$B$9:$CQ$307,AD$1,0),0)</f>
        <v>0</v>
      </c>
      <c r="AE657" s="16">
        <f>IF($B657="P",VLOOKUP($E657,'[2]Costeo-JUL26'!$B$9:$CQ$307,AE$1,0),0)*$G657</f>
        <v>0</v>
      </c>
      <c r="AF657" s="36">
        <f>IF($B657="P",VLOOKUP($E657,'[2]Costeo-JUL26'!$B$9:$CQ$307,AF$1,0),0)*$G657</f>
        <v>0</v>
      </c>
      <c r="AG657" s="35">
        <f>IF($B657="P",VLOOKUP($E657,'[2]Costeo-JUL26'!$B$9:$CQ$307,AG$1,0),0)</f>
        <v>0</v>
      </c>
      <c r="AH657" s="36">
        <f t="shared" si="322"/>
        <v>0</v>
      </c>
      <c r="AI657" s="36">
        <f t="shared" si="323"/>
        <v>0</v>
      </c>
      <c r="AJ657" s="34">
        <f>IF($B657="P",VLOOKUP($E657,'[2]Costeo-JUL26'!$B$9:$CQ$307,AJ$1,0),0)</f>
        <v>932371</v>
      </c>
      <c r="AK657" s="16">
        <f>IF($B657="P",VLOOKUP($E657,'[2]Costeo-JUL26'!$B$9:$CQ$307,AK$1,0),0)*$G657</f>
        <v>102</v>
      </c>
      <c r="AL657" s="36">
        <f>IF($B657="P",VLOOKUP($E657,'[2]Costeo-JUL26'!$B$9:$CQ$307,AL$1,0),0)*$G657</f>
        <v>18962.82</v>
      </c>
      <c r="AM657" s="35">
        <f>IF($B657="P",VLOOKUP($E657,'[2]Costeo-JUL26'!$B$9:$CQ$307,AM$1,0),0)</f>
        <v>1.7999999999999999E-2</v>
      </c>
      <c r="AN657" s="36">
        <f t="shared" si="324"/>
        <v>341.33075999999994</v>
      </c>
      <c r="AO657" s="36">
        <f t="shared" si="325"/>
        <v>19304.15076</v>
      </c>
      <c r="AP657" s="34">
        <f>IF($B657="P",VLOOKUP($E657,'[2]Costeo-JUL26'!$B$9:$CQ$307,AP$1,0),0)</f>
        <v>0</v>
      </c>
      <c r="AQ657" s="16">
        <f>IF($B657="P",VLOOKUP($E657,'[2]Costeo-JUL26'!$B$9:$CQ$307,AQ$1,0),0)*$G657</f>
        <v>0</v>
      </c>
      <c r="AR657" s="36">
        <f>IF($B657="P",VLOOKUP($E657,'[2]Costeo-JUL26'!$B$9:$CQ$307,AR$1,0),0)*$G657</f>
        <v>0</v>
      </c>
      <c r="AS657" s="35">
        <f>IF($B657="P",VLOOKUP($E657,'[2]Costeo-JUL26'!$B$9:$CQ$307,AS$1,0),0)</f>
        <v>0</v>
      </c>
      <c r="AT657" s="36">
        <f t="shared" si="326"/>
        <v>0</v>
      </c>
      <c r="AU657" s="36">
        <f t="shared" si="327"/>
        <v>0</v>
      </c>
      <c r="AV657" s="34">
        <f>IF($B657="P",VLOOKUP($E657,'[2]Costeo-JUL26'!$B$9:$CQ$307,AV$1,0),0)</f>
        <v>0</v>
      </c>
      <c r="AW657" s="16">
        <f>IF($B657="P",VLOOKUP($E657,'[2]Costeo-JUL26'!$B$9:$CQ$307,AW$1,0),0)*$G657</f>
        <v>0</v>
      </c>
      <c r="AX657" s="36">
        <f>IF($B657="P",VLOOKUP($E657,'[2]Costeo-JUL26'!$B$9:$CQ$307,AX$1,0),0)*$G657</f>
        <v>0</v>
      </c>
      <c r="AY657" s="35">
        <f>IF($B657="P",VLOOKUP($E657,'[2]Costeo-JUL26'!$B$9:$CQ$307,AY$1,0),0)</f>
        <v>0</v>
      </c>
      <c r="AZ657" s="36">
        <f t="shared" si="328"/>
        <v>0</v>
      </c>
      <c r="BA657" s="36">
        <f t="shared" si="329"/>
        <v>0</v>
      </c>
      <c r="BB657" s="34">
        <f>IF($B657="P",VLOOKUP($E657,'[2]Costeo-JUL26'!$B$9:$CQ$307,BB$1,0),0)</f>
        <v>902311</v>
      </c>
      <c r="BC657" s="16">
        <f>IF($B657="P",VLOOKUP($E657,'[2]Costeo-JUL26'!$B$9:$CQ$307,BC$1,0),0)*$G657</f>
        <v>0.42499320000000002</v>
      </c>
      <c r="BD657" s="36">
        <f>IF($B657="P",VLOOKUP($E657,'[2]Costeo-JUL26'!$B$9:$CQ$307,BD$1,0),0)*$G657</f>
        <v>1666.6724578140004</v>
      </c>
      <c r="BE657" s="35">
        <f>IF($B657="P",VLOOKUP($E657,'[2]Costeo-JUL26'!$B$9:$CQ$307,BE$1,0),0)</f>
        <v>0.03</v>
      </c>
      <c r="BF657" s="36">
        <f t="shared" si="330"/>
        <v>50.000173734420009</v>
      </c>
      <c r="BG657" s="36">
        <f t="shared" si="331"/>
        <v>1716.6726315484204</v>
      </c>
      <c r="BH657" s="34">
        <f>IF($B657="P",VLOOKUP($E657,'[2]Costeo-JUL26'!$B$9:$CQ$307,BH$1,0),0)</f>
        <v>0</v>
      </c>
      <c r="BI657" s="16">
        <f>IF($B657="P",VLOOKUP($E657,'[2]Costeo-JUL26'!$B$9:$CQ$307,BI$1,0),0)*$G657</f>
        <v>0</v>
      </c>
      <c r="BJ657" s="36">
        <f>IF($B657="P",VLOOKUP($E657,'[2]Costeo-JUL26'!$B$9:$CQ$307,BJ$1,0),0)*$G657</f>
        <v>0</v>
      </c>
      <c r="BK657" s="35">
        <f>IF(BH657=910319,0,IF($B657="P",VLOOKUP($E657,'[2]Costeo-JUL26'!$B$9:$CQ$307,BK$1,0),0))</f>
        <v>0</v>
      </c>
      <c r="BL657" s="36">
        <f t="shared" si="332"/>
        <v>0</v>
      </c>
      <c r="BM657" s="36">
        <f t="shared" si="333"/>
        <v>0</v>
      </c>
      <c r="BN657" s="34">
        <f>IF($B657="P",VLOOKUP($E657,'[2]Costeo-JUL26'!$B$9:$CQ$307,BN$1,0),0)</f>
        <v>931919</v>
      </c>
      <c r="BO657" s="16">
        <f>IF($B657="P",VLOOKUP($E657,'[2]Costeo-JUL26'!$B$9:$CQ$307,BO$1,0),0)*$G657</f>
        <v>102</v>
      </c>
      <c r="BP657" s="36">
        <f>IF($B657="P",VLOOKUP($E657,'[2]Costeo-JUL26'!$B$9:$CQ$307,BP$1,0),0)*$G657</f>
        <v>77976.756000000008</v>
      </c>
      <c r="BQ657" s="35">
        <f>IF($B657="P",VLOOKUP($E657,'[2]Costeo-JUL26'!$B$9:$CQ$307,BQ$1,0),0)</f>
        <v>0.02</v>
      </c>
      <c r="BR657" s="36">
        <f t="shared" si="334"/>
        <v>1559.5351200000002</v>
      </c>
      <c r="BS657" s="36">
        <f t="shared" si="335"/>
        <v>79536.291120000009</v>
      </c>
      <c r="BT657" s="34">
        <f>IF($B657="P",VLOOKUP($E657,'[2]Costeo-JUL26'!$B$9:$CQ$307,BT$1,0),0)</f>
        <v>932564</v>
      </c>
      <c r="BU657" s="16">
        <f>IF($B657="P",VLOOKUP($E657,'[2]Costeo-JUL26'!$B$9:$CQ$307,BU$1,0),0)*$G657</f>
        <v>102</v>
      </c>
      <c r="BV657" s="36">
        <f>IF($B657="P",VLOOKUP($E657,'[2]Costeo-JUL26'!$B$9:$CQ$307,BV$1,0),0)*$G657</f>
        <v>202786.19999999998</v>
      </c>
      <c r="BW657" s="35">
        <f>IF($B657="P",VLOOKUP($E657,'[2]Costeo-JUL26'!$B$9:$CQ$307,BW$1,0),0)</f>
        <v>0.02</v>
      </c>
      <c r="BX657" s="36">
        <f t="shared" si="336"/>
        <v>4055.7239999999997</v>
      </c>
      <c r="BY657" s="36">
        <f t="shared" si="337"/>
        <v>206841.92399999997</v>
      </c>
      <c r="BZ657" s="34">
        <f>IF($B657="P",VLOOKUP($E657,'[2]Costeo-JUL26'!$B$9:$CQ$307,BZ$1,0),0)</f>
        <v>0</v>
      </c>
      <c r="CA657" s="16">
        <f>IF($B657="P",VLOOKUP($E657,'[2]Costeo-JUL26'!$B$9:$CQ$307,CA$1,0),0)*$G657</f>
        <v>0</v>
      </c>
      <c r="CB657" s="36">
        <f>IF($B657="P",VLOOKUP($E657,'[2]Costeo-JUL26'!$B$9:$CQ$307,CB$1,0),0)*$G657</f>
        <v>0</v>
      </c>
      <c r="CC657" s="35">
        <f>IF($B657="P",VLOOKUP($E657,'[2]Costeo-JUL26'!$B$9:$CQ$307,CC$1,0),0)</f>
        <v>0</v>
      </c>
      <c r="CD657" s="36">
        <f t="shared" si="338"/>
        <v>0</v>
      </c>
      <c r="CE657" s="36">
        <f t="shared" si="339"/>
        <v>0</v>
      </c>
      <c r="CF657" s="37">
        <f t="shared" si="311"/>
        <v>3995792.8918177984</v>
      </c>
      <c r="CG657" s="36">
        <f>IF($B657="r",VLOOKUP($E657,'[2]Costeo-JUL26'!$B$9:$CQ$307,CG$1,0),0)*$G657</f>
        <v>0</v>
      </c>
      <c r="CH657" s="35">
        <f>VLOOKUP($E657,'[2]TEORICOS (05.26)'!$A$8:$T$251,CH$1,0)</f>
        <v>0</v>
      </c>
      <c r="CI657" s="36">
        <f t="shared" si="340"/>
        <v>0</v>
      </c>
      <c r="CJ657" s="37">
        <f t="shared" si="341"/>
        <v>0</v>
      </c>
      <c r="CM657" s="16">
        <f>SUMIFS('[1]Ajuste Inventario'!$I:$I,'[1]Ajuste Inventario'!$B:$B,E657,'[1]Ajuste Inventario'!$S:$S,D657)*-1</f>
        <v>0</v>
      </c>
      <c r="CN657" s="36">
        <f t="shared" si="312"/>
        <v>0</v>
      </c>
      <c r="CP657" t="str">
        <f t="shared" si="313"/>
        <v>2780Org.Vtas M.del Plata</v>
      </c>
      <c r="CQ657" s="10" t="e">
        <f t="shared" si="314"/>
        <v>#DIV/0!</v>
      </c>
    </row>
    <row r="658" spans="1:95" x14ac:dyDescent="0.25">
      <c r="A658" s="30">
        <v>46204</v>
      </c>
      <c r="B658" s="31" t="str">
        <f>VLOOKUP($E658,'[2]TEORICOS (05.26)'!$A$8:$T$251,B$1,0)</f>
        <v>R</v>
      </c>
      <c r="C658" s="32" t="str">
        <f>VLOOKUP($E658,'[2]TEORICOS (05.26)'!$A$8:$T$251,C$1,0)</f>
        <v>Monster</v>
      </c>
      <c r="D658" t="s">
        <v>227</v>
      </c>
      <c r="E658">
        <v>3095</v>
      </c>
      <c r="F658" t="s">
        <v>167</v>
      </c>
      <c r="G658" s="16">
        <v>800</v>
      </c>
      <c r="H658" s="16">
        <v>400</v>
      </c>
      <c r="I658" s="33">
        <v>10528397.99</v>
      </c>
      <c r="J658" s="33">
        <v>10454847.240000006</v>
      </c>
      <c r="K658" s="34">
        <f>IF($B658="P",VLOOKUP($E658,'[2]Costeo-JUL26'!$B$9:$CQ$307,K$1,0),0)</f>
        <v>0</v>
      </c>
      <c r="L658" s="35">
        <f>VLOOKUP($E658,'[2]TEORICOS (05.26)'!$A$8:$T$251,L$1,0)</f>
        <v>0</v>
      </c>
      <c r="M658" s="36">
        <f t="shared" si="315"/>
        <v>0</v>
      </c>
      <c r="N658" s="35">
        <f>IF($B658="P",VLOOKUP($E658,'[2]Costeo-JUL26'!$B$9:$CQ$307,N$1,0),0)</f>
        <v>0</v>
      </c>
      <c r="O658" s="36">
        <f t="shared" si="316"/>
        <v>0</v>
      </c>
      <c r="P658" s="36">
        <f>IF($B658="P",VLOOKUP($E658,'[2]Costeo-JUL26'!$B$9:$CQ$307,P$1,0),0)*H658</f>
        <v>0</v>
      </c>
      <c r="Q658" s="36">
        <f t="shared" si="317"/>
        <v>0</v>
      </c>
      <c r="R658" s="34">
        <f>IF($B658="P",VLOOKUP($E658,'[2]Costeo-JUL26'!$B$9:$CQ$307,R$1,0),0)</f>
        <v>0</v>
      </c>
      <c r="S658" s="16">
        <f>IF($B658="P",VLOOKUP($E658,'[2]Costeo-JUL26'!$B$9:$CQ$307,S$1,0),0)*$G658</f>
        <v>0</v>
      </c>
      <c r="T658" s="36">
        <f>IF($B658="P",VLOOKUP($E658,'[2]Costeo-JUL26'!$B$9:$CQ$307,T$1,0),0)*$G658</f>
        <v>0</v>
      </c>
      <c r="U658" s="35">
        <f>IF($B658="P",VLOOKUP($E658,'[2]Costeo-JUL26'!$B$9:$CQ$307,U$1,0),0)</f>
        <v>0</v>
      </c>
      <c r="V658" s="36">
        <f t="shared" si="318"/>
        <v>0</v>
      </c>
      <c r="W658" s="36">
        <f t="shared" si="319"/>
        <v>0</v>
      </c>
      <c r="X658" s="34">
        <f>IF($B658="P",VLOOKUP($E658,'[2]Costeo-JUL26'!$B$9:$CQ$307,X$1,0),0)</f>
        <v>0</v>
      </c>
      <c r="Y658" s="16">
        <f>IF($B658="P",VLOOKUP($E658,'[2]Costeo-JUL26'!$B$9:$CQ$307,Y$1,0),0)*$G658</f>
        <v>0</v>
      </c>
      <c r="Z658" s="36">
        <f>IF($B658="P",VLOOKUP($E658,'[2]Costeo-JUL26'!$B$9:$CQ$307,Z$1,0),0)*$G658</f>
        <v>0</v>
      </c>
      <c r="AA658" s="35">
        <f>IF($B658="P",VLOOKUP($E658,'[2]Costeo-JUL26'!$B$9:$CQ$307,AA$1,0),0)</f>
        <v>0</v>
      </c>
      <c r="AB658" s="36">
        <f t="shared" si="320"/>
        <v>0</v>
      </c>
      <c r="AC658" s="36">
        <f t="shared" si="321"/>
        <v>0</v>
      </c>
      <c r="AD658" s="34">
        <f>IF($B658="P",VLOOKUP($E658,'[2]Costeo-JUL26'!$B$9:$CQ$307,AD$1,0),0)</f>
        <v>0</v>
      </c>
      <c r="AE658" s="16">
        <f>IF($B658="P",VLOOKUP($E658,'[2]Costeo-JUL26'!$B$9:$CQ$307,AE$1,0),0)*$G658</f>
        <v>0</v>
      </c>
      <c r="AF658" s="36">
        <f>IF($B658="P",VLOOKUP($E658,'[2]Costeo-JUL26'!$B$9:$CQ$307,AF$1,0),0)*$G658</f>
        <v>0</v>
      </c>
      <c r="AG658" s="35">
        <f>IF($B658="P",VLOOKUP($E658,'[2]Costeo-JUL26'!$B$9:$CQ$307,AG$1,0),0)</f>
        <v>0</v>
      </c>
      <c r="AH658" s="36">
        <f t="shared" si="322"/>
        <v>0</v>
      </c>
      <c r="AI658" s="36">
        <f t="shared" si="323"/>
        <v>0</v>
      </c>
      <c r="AJ658" s="34">
        <f>IF($B658="P",VLOOKUP($E658,'[2]Costeo-JUL26'!$B$9:$CQ$307,AJ$1,0),0)</f>
        <v>0</v>
      </c>
      <c r="AK658" s="16">
        <f>IF($B658="P",VLOOKUP($E658,'[2]Costeo-JUL26'!$B$9:$CQ$307,AK$1,0),0)*$G658</f>
        <v>0</v>
      </c>
      <c r="AL658" s="36">
        <f>IF($B658="P",VLOOKUP($E658,'[2]Costeo-JUL26'!$B$9:$CQ$307,AL$1,0),0)*$G658</f>
        <v>0</v>
      </c>
      <c r="AM658" s="35">
        <f>IF($B658="P",VLOOKUP($E658,'[2]Costeo-JUL26'!$B$9:$CQ$307,AM$1,0),0)</f>
        <v>0</v>
      </c>
      <c r="AN658" s="36">
        <f t="shared" si="324"/>
        <v>0</v>
      </c>
      <c r="AO658" s="36">
        <f t="shared" si="325"/>
        <v>0</v>
      </c>
      <c r="AP658" s="34">
        <f>IF($B658="P",VLOOKUP($E658,'[2]Costeo-JUL26'!$B$9:$CQ$307,AP$1,0),0)</f>
        <v>0</v>
      </c>
      <c r="AQ658" s="16">
        <f>IF($B658="P",VLOOKUP($E658,'[2]Costeo-JUL26'!$B$9:$CQ$307,AQ$1,0),0)*$G658</f>
        <v>0</v>
      </c>
      <c r="AR658" s="36">
        <f>IF($B658="P",VLOOKUP($E658,'[2]Costeo-JUL26'!$B$9:$CQ$307,AR$1,0),0)*$G658</f>
        <v>0</v>
      </c>
      <c r="AS658" s="35">
        <f>IF($B658="P",VLOOKUP($E658,'[2]Costeo-JUL26'!$B$9:$CQ$307,AS$1,0),0)</f>
        <v>0</v>
      </c>
      <c r="AT658" s="36">
        <f t="shared" si="326"/>
        <v>0</v>
      </c>
      <c r="AU658" s="36">
        <f t="shared" si="327"/>
        <v>0</v>
      </c>
      <c r="AV658" s="34">
        <f>IF($B658="P",VLOOKUP($E658,'[2]Costeo-JUL26'!$B$9:$CQ$307,AV$1,0),0)</f>
        <v>0</v>
      </c>
      <c r="AW658" s="16">
        <f>IF($B658="P",VLOOKUP($E658,'[2]Costeo-JUL26'!$B$9:$CQ$307,AW$1,0),0)*$G658</f>
        <v>0</v>
      </c>
      <c r="AX658" s="36">
        <f>IF($B658="P",VLOOKUP($E658,'[2]Costeo-JUL26'!$B$9:$CQ$307,AX$1,0),0)*$G658</f>
        <v>0</v>
      </c>
      <c r="AY658" s="35">
        <f>IF($B658="P",VLOOKUP($E658,'[2]Costeo-JUL26'!$B$9:$CQ$307,AY$1,0),0)</f>
        <v>0</v>
      </c>
      <c r="AZ658" s="36">
        <f t="shared" si="328"/>
        <v>0</v>
      </c>
      <c r="BA658" s="36">
        <f t="shared" si="329"/>
        <v>0</v>
      </c>
      <c r="BB658" s="34">
        <f>IF($B658="P",VLOOKUP($E658,'[2]Costeo-JUL26'!$B$9:$CQ$307,BB$1,0),0)</f>
        <v>0</v>
      </c>
      <c r="BC658" s="16">
        <f>IF($B658="P",VLOOKUP($E658,'[2]Costeo-JUL26'!$B$9:$CQ$307,BC$1,0),0)*$G658</f>
        <v>0</v>
      </c>
      <c r="BD658" s="36">
        <f>IF($B658="P",VLOOKUP($E658,'[2]Costeo-JUL26'!$B$9:$CQ$307,BD$1,0),0)*$G658</f>
        <v>0</v>
      </c>
      <c r="BE658" s="35">
        <f>IF($B658="P",VLOOKUP($E658,'[2]Costeo-JUL26'!$B$9:$CQ$307,BE$1,0),0)</f>
        <v>0</v>
      </c>
      <c r="BF658" s="36">
        <f t="shared" si="330"/>
        <v>0</v>
      </c>
      <c r="BG658" s="36">
        <f t="shared" si="331"/>
        <v>0</v>
      </c>
      <c r="BH658" s="34">
        <f>IF($B658="P",VLOOKUP($E658,'[2]Costeo-JUL26'!$B$9:$CQ$307,BH$1,0),0)</f>
        <v>0</v>
      </c>
      <c r="BI658" s="16">
        <f>IF($B658="P",VLOOKUP($E658,'[2]Costeo-JUL26'!$B$9:$CQ$307,BI$1,0),0)*$G658</f>
        <v>0</v>
      </c>
      <c r="BJ658" s="36">
        <f>IF($B658="P",VLOOKUP($E658,'[2]Costeo-JUL26'!$B$9:$CQ$307,BJ$1,0),0)*$G658</f>
        <v>0</v>
      </c>
      <c r="BK658" s="35">
        <f>IF(BH658=910319,0,IF($B658="P",VLOOKUP($E658,'[2]Costeo-JUL26'!$B$9:$CQ$307,BK$1,0),0))</f>
        <v>0</v>
      </c>
      <c r="BL658" s="36">
        <f t="shared" si="332"/>
        <v>0</v>
      </c>
      <c r="BM658" s="36">
        <f t="shared" si="333"/>
        <v>0</v>
      </c>
      <c r="BN658" s="34">
        <f>IF($B658="P",VLOOKUP($E658,'[2]Costeo-JUL26'!$B$9:$CQ$307,BN$1,0),0)</f>
        <v>0</v>
      </c>
      <c r="BO658" s="16">
        <f>IF($B658="P",VLOOKUP($E658,'[2]Costeo-JUL26'!$B$9:$CQ$307,BO$1,0),0)*$G658</f>
        <v>0</v>
      </c>
      <c r="BP658" s="36">
        <f>IF($B658="P",VLOOKUP($E658,'[2]Costeo-JUL26'!$B$9:$CQ$307,BP$1,0),0)*$G658</f>
        <v>0</v>
      </c>
      <c r="BQ658" s="35">
        <f>IF($B658="P",VLOOKUP($E658,'[2]Costeo-JUL26'!$B$9:$CQ$307,BQ$1,0),0)</f>
        <v>0</v>
      </c>
      <c r="BR658" s="36">
        <f t="shared" si="334"/>
        <v>0</v>
      </c>
      <c r="BS658" s="36">
        <f t="shared" si="335"/>
        <v>0</v>
      </c>
      <c r="BT658" s="34">
        <f>IF($B658="P",VLOOKUP($E658,'[2]Costeo-JUL26'!$B$9:$CQ$307,BT$1,0),0)</f>
        <v>0</v>
      </c>
      <c r="BU658" s="16">
        <f>IF($B658="P",VLOOKUP($E658,'[2]Costeo-JUL26'!$B$9:$CQ$307,BU$1,0),0)*$G658</f>
        <v>0</v>
      </c>
      <c r="BV658" s="36">
        <f>IF($B658="P",VLOOKUP($E658,'[2]Costeo-JUL26'!$B$9:$CQ$307,BV$1,0),0)*$G658</f>
        <v>0</v>
      </c>
      <c r="BW658" s="35">
        <f>IF($B658="P",VLOOKUP($E658,'[2]Costeo-JUL26'!$B$9:$CQ$307,BW$1,0),0)</f>
        <v>0</v>
      </c>
      <c r="BX658" s="36">
        <f t="shared" si="336"/>
        <v>0</v>
      </c>
      <c r="BY658" s="36">
        <f t="shared" si="337"/>
        <v>0</v>
      </c>
      <c r="BZ658" s="34">
        <f>IF($B658="P",VLOOKUP($E658,'[2]Costeo-JUL26'!$B$9:$CQ$307,BZ$1,0),0)</f>
        <v>0</v>
      </c>
      <c r="CA658" s="16">
        <f>IF($B658="P",VLOOKUP($E658,'[2]Costeo-JUL26'!$B$9:$CQ$307,CA$1,0),0)*$G658</f>
        <v>0</v>
      </c>
      <c r="CB658" s="36">
        <f>IF($B658="P",VLOOKUP($E658,'[2]Costeo-JUL26'!$B$9:$CQ$307,CB$1,0),0)*$G658</f>
        <v>0</v>
      </c>
      <c r="CC658" s="35">
        <f>IF($B658="P",VLOOKUP($E658,'[2]Costeo-JUL26'!$B$9:$CQ$307,CC$1,0),0)</f>
        <v>0</v>
      </c>
      <c r="CD658" s="36">
        <f t="shared" si="338"/>
        <v>0</v>
      </c>
      <c r="CE658" s="36">
        <f t="shared" si="339"/>
        <v>0</v>
      </c>
      <c r="CF658" s="37">
        <f t="shared" si="311"/>
        <v>0</v>
      </c>
      <c r="CG658" s="36">
        <f>IF($B658="r",VLOOKUP($E658,'[2]Costeo-JUL26'!$B$9:$CQ$307,CG$1,0),0)*$G658</f>
        <v>6030648</v>
      </c>
      <c r="CH658" s="35">
        <f>VLOOKUP($E658,'[2]TEORICOS (05.26)'!$A$8:$T$251,CH$1,0)</f>
        <v>0</v>
      </c>
      <c r="CI658" s="36">
        <f t="shared" si="340"/>
        <v>0</v>
      </c>
      <c r="CJ658" s="37">
        <f t="shared" si="341"/>
        <v>6030648</v>
      </c>
      <c r="CM658" s="16">
        <f>SUMIFS('[1]Ajuste Inventario'!$I:$I,'[1]Ajuste Inventario'!$B:$B,E658,'[1]Ajuste Inventario'!$S:$S,D658)*-1</f>
        <v>9.1690000000000005</v>
      </c>
      <c r="CN658" s="36">
        <f t="shared" si="312"/>
        <v>69118.764390000011</v>
      </c>
      <c r="CP658" t="str">
        <f t="shared" si="313"/>
        <v>3095Org.Vtas M.del Plata</v>
      </c>
      <c r="CQ658" s="10">
        <f t="shared" si="314"/>
        <v>7538.31</v>
      </c>
    </row>
    <row r="659" spans="1:95" x14ac:dyDescent="0.25">
      <c r="A659" s="30">
        <v>46204</v>
      </c>
      <c r="B659" s="31" t="str">
        <f>VLOOKUP($E659,'[2]TEORICOS (05.26)'!$A$8:$T$251,B$1,0)</f>
        <v>R</v>
      </c>
      <c r="C659" s="32" t="str">
        <f>VLOOKUP($E659,'[2]TEORICOS (05.26)'!$A$8:$T$251,C$1,0)</f>
        <v>Monster</v>
      </c>
      <c r="D659" t="s">
        <v>227</v>
      </c>
      <c r="E659">
        <v>3205</v>
      </c>
      <c r="F659" t="s">
        <v>168</v>
      </c>
      <c r="G659" s="16">
        <v>2480</v>
      </c>
      <c r="H659" s="16">
        <v>1240</v>
      </c>
      <c r="I659" s="33">
        <v>32557635.190000843</v>
      </c>
      <c r="J659" s="33">
        <v>32292243.28000069</v>
      </c>
      <c r="K659" s="34">
        <f>IF($B659="P",VLOOKUP($E659,'[2]Costeo-JUL26'!$B$9:$CQ$307,K$1,0),0)</f>
        <v>0</v>
      </c>
      <c r="L659" s="35">
        <f>VLOOKUP($E659,'[2]TEORICOS (05.26)'!$A$8:$T$251,L$1,0)</f>
        <v>0</v>
      </c>
      <c r="M659" s="36">
        <f t="shared" si="315"/>
        <v>0</v>
      </c>
      <c r="N659" s="35">
        <f>IF($B659="P",VLOOKUP($E659,'[2]Costeo-JUL26'!$B$9:$CQ$307,N$1,0),0)</f>
        <v>0</v>
      </c>
      <c r="O659" s="36">
        <f t="shared" si="316"/>
        <v>0</v>
      </c>
      <c r="P659" s="36">
        <f>IF($B659="P",VLOOKUP($E659,'[2]Costeo-JUL26'!$B$9:$CQ$307,P$1,0),0)*H659</f>
        <v>0</v>
      </c>
      <c r="Q659" s="36">
        <f t="shared" si="317"/>
        <v>0</v>
      </c>
      <c r="R659" s="34">
        <f>IF($B659="P",VLOOKUP($E659,'[2]Costeo-JUL26'!$B$9:$CQ$307,R$1,0),0)</f>
        <v>0</v>
      </c>
      <c r="S659" s="16">
        <f>IF($B659="P",VLOOKUP($E659,'[2]Costeo-JUL26'!$B$9:$CQ$307,S$1,0),0)*$G659</f>
        <v>0</v>
      </c>
      <c r="T659" s="36">
        <f>IF($B659="P",VLOOKUP($E659,'[2]Costeo-JUL26'!$B$9:$CQ$307,T$1,0),0)*$G659</f>
        <v>0</v>
      </c>
      <c r="U659" s="35">
        <f>IF($B659="P",VLOOKUP($E659,'[2]Costeo-JUL26'!$B$9:$CQ$307,U$1,0),0)</f>
        <v>0</v>
      </c>
      <c r="V659" s="36">
        <f t="shared" si="318"/>
        <v>0</v>
      </c>
      <c r="W659" s="36">
        <f t="shared" si="319"/>
        <v>0</v>
      </c>
      <c r="X659" s="34">
        <f>IF($B659="P",VLOOKUP($E659,'[2]Costeo-JUL26'!$B$9:$CQ$307,X$1,0),0)</f>
        <v>0</v>
      </c>
      <c r="Y659" s="16">
        <f>IF($B659="P",VLOOKUP($E659,'[2]Costeo-JUL26'!$B$9:$CQ$307,Y$1,0),0)*$G659</f>
        <v>0</v>
      </c>
      <c r="Z659" s="36">
        <f>IF($B659="P",VLOOKUP($E659,'[2]Costeo-JUL26'!$B$9:$CQ$307,Z$1,0),0)*$G659</f>
        <v>0</v>
      </c>
      <c r="AA659" s="35">
        <f>IF($B659="P",VLOOKUP($E659,'[2]Costeo-JUL26'!$B$9:$CQ$307,AA$1,0),0)</f>
        <v>0</v>
      </c>
      <c r="AB659" s="36">
        <f t="shared" si="320"/>
        <v>0</v>
      </c>
      <c r="AC659" s="36">
        <f t="shared" si="321"/>
        <v>0</v>
      </c>
      <c r="AD659" s="34">
        <f>IF($B659="P",VLOOKUP($E659,'[2]Costeo-JUL26'!$B$9:$CQ$307,AD$1,0),0)</f>
        <v>0</v>
      </c>
      <c r="AE659" s="16">
        <f>IF($B659="P",VLOOKUP($E659,'[2]Costeo-JUL26'!$B$9:$CQ$307,AE$1,0),0)*$G659</f>
        <v>0</v>
      </c>
      <c r="AF659" s="36">
        <f>IF($B659="P",VLOOKUP($E659,'[2]Costeo-JUL26'!$B$9:$CQ$307,AF$1,0),0)*$G659</f>
        <v>0</v>
      </c>
      <c r="AG659" s="35">
        <f>IF($B659="P",VLOOKUP($E659,'[2]Costeo-JUL26'!$B$9:$CQ$307,AG$1,0),0)</f>
        <v>0</v>
      </c>
      <c r="AH659" s="36">
        <f t="shared" si="322"/>
        <v>0</v>
      </c>
      <c r="AI659" s="36">
        <f t="shared" si="323"/>
        <v>0</v>
      </c>
      <c r="AJ659" s="34">
        <f>IF($B659="P",VLOOKUP($E659,'[2]Costeo-JUL26'!$B$9:$CQ$307,AJ$1,0),0)</f>
        <v>0</v>
      </c>
      <c r="AK659" s="16">
        <f>IF($B659="P",VLOOKUP($E659,'[2]Costeo-JUL26'!$B$9:$CQ$307,AK$1,0),0)*$G659</f>
        <v>0</v>
      </c>
      <c r="AL659" s="36">
        <f>IF($B659="P",VLOOKUP($E659,'[2]Costeo-JUL26'!$B$9:$CQ$307,AL$1,0),0)*$G659</f>
        <v>0</v>
      </c>
      <c r="AM659" s="35">
        <f>IF($B659="P",VLOOKUP($E659,'[2]Costeo-JUL26'!$B$9:$CQ$307,AM$1,0),0)</f>
        <v>0</v>
      </c>
      <c r="AN659" s="36">
        <f t="shared" si="324"/>
        <v>0</v>
      </c>
      <c r="AO659" s="36">
        <f t="shared" si="325"/>
        <v>0</v>
      </c>
      <c r="AP659" s="34">
        <f>IF($B659="P",VLOOKUP($E659,'[2]Costeo-JUL26'!$B$9:$CQ$307,AP$1,0),0)</f>
        <v>0</v>
      </c>
      <c r="AQ659" s="16">
        <f>IF($B659="P",VLOOKUP($E659,'[2]Costeo-JUL26'!$B$9:$CQ$307,AQ$1,0),0)*$G659</f>
        <v>0</v>
      </c>
      <c r="AR659" s="36">
        <f>IF($B659="P",VLOOKUP($E659,'[2]Costeo-JUL26'!$B$9:$CQ$307,AR$1,0),0)*$G659</f>
        <v>0</v>
      </c>
      <c r="AS659" s="35">
        <f>IF($B659="P",VLOOKUP($E659,'[2]Costeo-JUL26'!$B$9:$CQ$307,AS$1,0),0)</f>
        <v>0</v>
      </c>
      <c r="AT659" s="36">
        <f t="shared" si="326"/>
        <v>0</v>
      </c>
      <c r="AU659" s="36">
        <f t="shared" si="327"/>
        <v>0</v>
      </c>
      <c r="AV659" s="34">
        <f>IF($B659="P",VLOOKUP($E659,'[2]Costeo-JUL26'!$B$9:$CQ$307,AV$1,0),0)</f>
        <v>0</v>
      </c>
      <c r="AW659" s="16">
        <f>IF($B659="P",VLOOKUP($E659,'[2]Costeo-JUL26'!$B$9:$CQ$307,AW$1,0),0)*$G659</f>
        <v>0</v>
      </c>
      <c r="AX659" s="36">
        <f>IF($B659="P",VLOOKUP($E659,'[2]Costeo-JUL26'!$B$9:$CQ$307,AX$1,0),0)*$G659</f>
        <v>0</v>
      </c>
      <c r="AY659" s="35">
        <f>IF($B659="P",VLOOKUP($E659,'[2]Costeo-JUL26'!$B$9:$CQ$307,AY$1,0),0)</f>
        <v>0</v>
      </c>
      <c r="AZ659" s="36">
        <f t="shared" si="328"/>
        <v>0</v>
      </c>
      <c r="BA659" s="36">
        <f t="shared" si="329"/>
        <v>0</v>
      </c>
      <c r="BB659" s="34">
        <f>IF($B659="P",VLOOKUP($E659,'[2]Costeo-JUL26'!$B$9:$CQ$307,BB$1,0),0)</f>
        <v>0</v>
      </c>
      <c r="BC659" s="16">
        <f>IF($B659="P",VLOOKUP($E659,'[2]Costeo-JUL26'!$B$9:$CQ$307,BC$1,0),0)*$G659</f>
        <v>0</v>
      </c>
      <c r="BD659" s="36">
        <f>IF($B659="P",VLOOKUP($E659,'[2]Costeo-JUL26'!$B$9:$CQ$307,BD$1,0),0)*$G659</f>
        <v>0</v>
      </c>
      <c r="BE659" s="35">
        <f>IF($B659="P",VLOOKUP($E659,'[2]Costeo-JUL26'!$B$9:$CQ$307,BE$1,0),0)</f>
        <v>0</v>
      </c>
      <c r="BF659" s="36">
        <f t="shared" si="330"/>
        <v>0</v>
      </c>
      <c r="BG659" s="36">
        <f t="shared" si="331"/>
        <v>0</v>
      </c>
      <c r="BH659" s="34">
        <f>IF($B659="P",VLOOKUP($E659,'[2]Costeo-JUL26'!$B$9:$CQ$307,BH$1,0),0)</f>
        <v>0</v>
      </c>
      <c r="BI659" s="16">
        <f>IF($B659="P",VLOOKUP($E659,'[2]Costeo-JUL26'!$B$9:$CQ$307,BI$1,0),0)*$G659</f>
        <v>0</v>
      </c>
      <c r="BJ659" s="36">
        <f>IF($B659="P",VLOOKUP($E659,'[2]Costeo-JUL26'!$B$9:$CQ$307,BJ$1,0),0)*$G659</f>
        <v>0</v>
      </c>
      <c r="BK659" s="35">
        <f>IF(BH659=910319,0,IF($B659="P",VLOOKUP($E659,'[2]Costeo-JUL26'!$B$9:$CQ$307,BK$1,0),0))</f>
        <v>0</v>
      </c>
      <c r="BL659" s="36">
        <f t="shared" si="332"/>
        <v>0</v>
      </c>
      <c r="BM659" s="36">
        <f t="shared" si="333"/>
        <v>0</v>
      </c>
      <c r="BN659" s="34">
        <f>IF($B659="P",VLOOKUP($E659,'[2]Costeo-JUL26'!$B$9:$CQ$307,BN$1,0),0)</f>
        <v>0</v>
      </c>
      <c r="BO659" s="16">
        <f>IF($B659="P",VLOOKUP($E659,'[2]Costeo-JUL26'!$B$9:$CQ$307,BO$1,0),0)*$G659</f>
        <v>0</v>
      </c>
      <c r="BP659" s="36">
        <f>IF($B659="P",VLOOKUP($E659,'[2]Costeo-JUL26'!$B$9:$CQ$307,BP$1,0),0)*$G659</f>
        <v>0</v>
      </c>
      <c r="BQ659" s="35">
        <f>IF($B659="P",VLOOKUP($E659,'[2]Costeo-JUL26'!$B$9:$CQ$307,BQ$1,0),0)</f>
        <v>0</v>
      </c>
      <c r="BR659" s="36">
        <f t="shared" si="334"/>
        <v>0</v>
      </c>
      <c r="BS659" s="36">
        <f t="shared" si="335"/>
        <v>0</v>
      </c>
      <c r="BT659" s="34">
        <f>IF($B659="P",VLOOKUP($E659,'[2]Costeo-JUL26'!$B$9:$CQ$307,BT$1,0),0)</f>
        <v>0</v>
      </c>
      <c r="BU659" s="16">
        <f>IF($B659="P",VLOOKUP($E659,'[2]Costeo-JUL26'!$B$9:$CQ$307,BU$1,0),0)*$G659</f>
        <v>0</v>
      </c>
      <c r="BV659" s="36">
        <f>IF($B659="P",VLOOKUP($E659,'[2]Costeo-JUL26'!$B$9:$CQ$307,BV$1,0),0)*$G659</f>
        <v>0</v>
      </c>
      <c r="BW659" s="35">
        <f>IF($B659="P",VLOOKUP($E659,'[2]Costeo-JUL26'!$B$9:$CQ$307,BW$1,0),0)</f>
        <v>0</v>
      </c>
      <c r="BX659" s="36">
        <f t="shared" si="336"/>
        <v>0</v>
      </c>
      <c r="BY659" s="36">
        <f t="shared" si="337"/>
        <v>0</v>
      </c>
      <c r="BZ659" s="34">
        <f>IF($B659="P",VLOOKUP($E659,'[2]Costeo-JUL26'!$B$9:$CQ$307,BZ$1,0),0)</f>
        <v>0</v>
      </c>
      <c r="CA659" s="16">
        <f>IF($B659="P",VLOOKUP($E659,'[2]Costeo-JUL26'!$B$9:$CQ$307,CA$1,0),0)*$G659</f>
        <v>0</v>
      </c>
      <c r="CB659" s="36">
        <f>IF($B659="P",VLOOKUP($E659,'[2]Costeo-JUL26'!$B$9:$CQ$307,CB$1,0),0)*$G659</f>
        <v>0</v>
      </c>
      <c r="CC659" s="35">
        <f>IF($B659="P",VLOOKUP($E659,'[2]Costeo-JUL26'!$B$9:$CQ$307,CC$1,0),0)</f>
        <v>0</v>
      </c>
      <c r="CD659" s="36">
        <f t="shared" si="338"/>
        <v>0</v>
      </c>
      <c r="CE659" s="36">
        <f t="shared" si="339"/>
        <v>0</v>
      </c>
      <c r="CF659" s="37">
        <f t="shared" si="311"/>
        <v>0</v>
      </c>
      <c r="CG659" s="36">
        <f>IF($B659="r",VLOOKUP($E659,'[2]Costeo-JUL26'!$B$9:$CQ$307,CG$1,0),0)*$G659</f>
        <v>18507396.800000001</v>
      </c>
      <c r="CH659" s="35">
        <f>VLOOKUP($E659,'[2]TEORICOS (05.26)'!$A$8:$T$251,CH$1,0)</f>
        <v>0</v>
      </c>
      <c r="CI659" s="36">
        <f t="shared" si="340"/>
        <v>0</v>
      </c>
      <c r="CJ659" s="37">
        <f t="shared" si="341"/>
        <v>18507396.800000001</v>
      </c>
      <c r="CM659" s="16">
        <f>SUMIFS('[1]Ajuste Inventario'!$I:$I,'[1]Ajuste Inventario'!$B:$B,E659,'[1]Ajuste Inventario'!$S:$S,D659)*-1</f>
        <v>18.173999999999999</v>
      </c>
      <c r="CN659" s="36">
        <f t="shared" si="312"/>
        <v>135626.38284000001</v>
      </c>
      <c r="CP659" t="str">
        <f t="shared" si="313"/>
        <v>3205Org.Vtas M.del Plata</v>
      </c>
      <c r="CQ659" s="10">
        <f t="shared" si="314"/>
        <v>7462.6600000000008</v>
      </c>
    </row>
    <row r="660" spans="1:95" x14ac:dyDescent="0.25">
      <c r="A660" s="30">
        <v>46204</v>
      </c>
      <c r="B660" s="31" t="str">
        <f>VLOOKUP($E660,'[2]TEORICOS (05.26)'!$A$8:$T$251,B$1,0)</f>
        <v>R</v>
      </c>
      <c r="C660" s="32" t="str">
        <f>VLOOKUP($E660,'[2]TEORICOS (05.26)'!$A$8:$T$251,C$1,0)</f>
        <v>Monster</v>
      </c>
      <c r="D660" t="s">
        <v>227</v>
      </c>
      <c r="E660">
        <v>3206</v>
      </c>
      <c r="F660" t="s">
        <v>169</v>
      </c>
      <c r="G660" s="16">
        <v>1483</v>
      </c>
      <c r="H660" s="16">
        <v>741.5</v>
      </c>
      <c r="I660" s="33">
        <v>19520307.509999994</v>
      </c>
      <c r="J660" s="33">
        <v>19293687.999999985</v>
      </c>
      <c r="K660" s="34">
        <f>IF($B660="P",VLOOKUP($E660,'[2]Costeo-JUL26'!$B$9:$CQ$307,K$1,0),0)</f>
        <v>0</v>
      </c>
      <c r="L660" s="35">
        <f>VLOOKUP($E660,'[2]TEORICOS (05.26)'!$A$8:$T$251,L$1,0)</f>
        <v>0</v>
      </c>
      <c r="M660" s="36">
        <f t="shared" si="315"/>
        <v>0</v>
      </c>
      <c r="N660" s="35">
        <f>IF($B660="P",VLOOKUP($E660,'[2]Costeo-JUL26'!$B$9:$CQ$307,N$1,0),0)</f>
        <v>0</v>
      </c>
      <c r="O660" s="36">
        <f t="shared" si="316"/>
        <v>0</v>
      </c>
      <c r="P660" s="36">
        <f>IF($B660="P",VLOOKUP($E660,'[2]Costeo-JUL26'!$B$9:$CQ$307,P$1,0),0)*H660</f>
        <v>0</v>
      </c>
      <c r="Q660" s="36">
        <f t="shared" si="317"/>
        <v>0</v>
      </c>
      <c r="R660" s="34">
        <f>IF($B660="P",VLOOKUP($E660,'[2]Costeo-JUL26'!$B$9:$CQ$307,R$1,0),0)</f>
        <v>0</v>
      </c>
      <c r="S660" s="16">
        <f>IF($B660="P",VLOOKUP($E660,'[2]Costeo-JUL26'!$B$9:$CQ$307,S$1,0),0)*$G660</f>
        <v>0</v>
      </c>
      <c r="T660" s="36">
        <f>IF($B660="P",VLOOKUP($E660,'[2]Costeo-JUL26'!$B$9:$CQ$307,T$1,0),0)*$G660</f>
        <v>0</v>
      </c>
      <c r="U660" s="35">
        <f>IF($B660="P",VLOOKUP($E660,'[2]Costeo-JUL26'!$B$9:$CQ$307,U$1,0),0)</f>
        <v>0</v>
      </c>
      <c r="V660" s="36">
        <f t="shared" si="318"/>
        <v>0</v>
      </c>
      <c r="W660" s="36">
        <f t="shared" si="319"/>
        <v>0</v>
      </c>
      <c r="X660" s="34">
        <f>IF($B660="P",VLOOKUP($E660,'[2]Costeo-JUL26'!$B$9:$CQ$307,X$1,0),0)</f>
        <v>0</v>
      </c>
      <c r="Y660" s="16">
        <f>IF($B660="P",VLOOKUP($E660,'[2]Costeo-JUL26'!$B$9:$CQ$307,Y$1,0),0)*$G660</f>
        <v>0</v>
      </c>
      <c r="Z660" s="36">
        <f>IF($B660="P",VLOOKUP($E660,'[2]Costeo-JUL26'!$B$9:$CQ$307,Z$1,0),0)*$G660</f>
        <v>0</v>
      </c>
      <c r="AA660" s="35">
        <f>IF($B660="P",VLOOKUP($E660,'[2]Costeo-JUL26'!$B$9:$CQ$307,AA$1,0),0)</f>
        <v>0</v>
      </c>
      <c r="AB660" s="36">
        <f t="shared" si="320"/>
        <v>0</v>
      </c>
      <c r="AC660" s="36">
        <f t="shared" si="321"/>
        <v>0</v>
      </c>
      <c r="AD660" s="34">
        <f>IF($B660="P",VLOOKUP($E660,'[2]Costeo-JUL26'!$B$9:$CQ$307,AD$1,0),0)</f>
        <v>0</v>
      </c>
      <c r="AE660" s="16">
        <f>IF($B660="P",VLOOKUP($E660,'[2]Costeo-JUL26'!$B$9:$CQ$307,AE$1,0),0)*$G660</f>
        <v>0</v>
      </c>
      <c r="AF660" s="36">
        <f>IF($B660="P",VLOOKUP($E660,'[2]Costeo-JUL26'!$B$9:$CQ$307,AF$1,0),0)*$G660</f>
        <v>0</v>
      </c>
      <c r="AG660" s="35">
        <f>IF($B660="P",VLOOKUP($E660,'[2]Costeo-JUL26'!$B$9:$CQ$307,AG$1,0),0)</f>
        <v>0</v>
      </c>
      <c r="AH660" s="36">
        <f t="shared" si="322"/>
        <v>0</v>
      </c>
      <c r="AI660" s="36">
        <f t="shared" si="323"/>
        <v>0</v>
      </c>
      <c r="AJ660" s="34">
        <f>IF($B660="P",VLOOKUP($E660,'[2]Costeo-JUL26'!$B$9:$CQ$307,AJ$1,0),0)</f>
        <v>0</v>
      </c>
      <c r="AK660" s="16">
        <f>IF($B660="P",VLOOKUP($E660,'[2]Costeo-JUL26'!$B$9:$CQ$307,AK$1,0),0)*$G660</f>
        <v>0</v>
      </c>
      <c r="AL660" s="36">
        <f>IF($B660="P",VLOOKUP($E660,'[2]Costeo-JUL26'!$B$9:$CQ$307,AL$1,0),0)*$G660</f>
        <v>0</v>
      </c>
      <c r="AM660" s="35">
        <f>IF($B660="P",VLOOKUP($E660,'[2]Costeo-JUL26'!$B$9:$CQ$307,AM$1,0),0)</f>
        <v>0</v>
      </c>
      <c r="AN660" s="36">
        <f t="shared" si="324"/>
        <v>0</v>
      </c>
      <c r="AO660" s="36">
        <f t="shared" si="325"/>
        <v>0</v>
      </c>
      <c r="AP660" s="34">
        <f>IF($B660="P",VLOOKUP($E660,'[2]Costeo-JUL26'!$B$9:$CQ$307,AP$1,0),0)</f>
        <v>0</v>
      </c>
      <c r="AQ660" s="16">
        <f>IF($B660="P",VLOOKUP($E660,'[2]Costeo-JUL26'!$B$9:$CQ$307,AQ$1,0),0)*$G660</f>
        <v>0</v>
      </c>
      <c r="AR660" s="36">
        <f>IF($B660="P",VLOOKUP($E660,'[2]Costeo-JUL26'!$B$9:$CQ$307,AR$1,0),0)*$G660</f>
        <v>0</v>
      </c>
      <c r="AS660" s="35">
        <f>IF($B660="P",VLOOKUP($E660,'[2]Costeo-JUL26'!$B$9:$CQ$307,AS$1,0),0)</f>
        <v>0</v>
      </c>
      <c r="AT660" s="36">
        <f t="shared" si="326"/>
        <v>0</v>
      </c>
      <c r="AU660" s="36">
        <f t="shared" si="327"/>
        <v>0</v>
      </c>
      <c r="AV660" s="34">
        <f>IF($B660="P",VLOOKUP($E660,'[2]Costeo-JUL26'!$B$9:$CQ$307,AV$1,0),0)</f>
        <v>0</v>
      </c>
      <c r="AW660" s="16">
        <f>IF($B660="P",VLOOKUP($E660,'[2]Costeo-JUL26'!$B$9:$CQ$307,AW$1,0),0)*$G660</f>
        <v>0</v>
      </c>
      <c r="AX660" s="36">
        <f>IF($B660="P",VLOOKUP($E660,'[2]Costeo-JUL26'!$B$9:$CQ$307,AX$1,0),0)*$G660</f>
        <v>0</v>
      </c>
      <c r="AY660" s="35">
        <f>IF($B660="P",VLOOKUP($E660,'[2]Costeo-JUL26'!$B$9:$CQ$307,AY$1,0),0)</f>
        <v>0</v>
      </c>
      <c r="AZ660" s="36">
        <f t="shared" si="328"/>
        <v>0</v>
      </c>
      <c r="BA660" s="36">
        <f t="shared" si="329"/>
        <v>0</v>
      </c>
      <c r="BB660" s="34">
        <f>IF($B660="P",VLOOKUP($E660,'[2]Costeo-JUL26'!$B$9:$CQ$307,BB$1,0),0)</f>
        <v>0</v>
      </c>
      <c r="BC660" s="16">
        <f>IF($B660="P",VLOOKUP($E660,'[2]Costeo-JUL26'!$B$9:$CQ$307,BC$1,0),0)*$G660</f>
        <v>0</v>
      </c>
      <c r="BD660" s="36">
        <f>IF($B660="P",VLOOKUP($E660,'[2]Costeo-JUL26'!$B$9:$CQ$307,BD$1,0),0)*$G660</f>
        <v>0</v>
      </c>
      <c r="BE660" s="35">
        <f>IF($B660="P",VLOOKUP($E660,'[2]Costeo-JUL26'!$B$9:$CQ$307,BE$1,0),0)</f>
        <v>0</v>
      </c>
      <c r="BF660" s="36">
        <f t="shared" si="330"/>
        <v>0</v>
      </c>
      <c r="BG660" s="36">
        <f t="shared" si="331"/>
        <v>0</v>
      </c>
      <c r="BH660" s="34">
        <f>IF($B660="P",VLOOKUP($E660,'[2]Costeo-JUL26'!$B$9:$CQ$307,BH$1,0),0)</f>
        <v>0</v>
      </c>
      <c r="BI660" s="16">
        <f>IF($B660="P",VLOOKUP($E660,'[2]Costeo-JUL26'!$B$9:$CQ$307,BI$1,0),0)*$G660</f>
        <v>0</v>
      </c>
      <c r="BJ660" s="36">
        <f>IF($B660="P",VLOOKUP($E660,'[2]Costeo-JUL26'!$B$9:$CQ$307,BJ$1,0),0)*$G660</f>
        <v>0</v>
      </c>
      <c r="BK660" s="35">
        <f>IF(BH660=910319,0,IF($B660="P",VLOOKUP($E660,'[2]Costeo-JUL26'!$B$9:$CQ$307,BK$1,0),0))</f>
        <v>0</v>
      </c>
      <c r="BL660" s="36">
        <f t="shared" si="332"/>
        <v>0</v>
      </c>
      <c r="BM660" s="36">
        <f t="shared" si="333"/>
        <v>0</v>
      </c>
      <c r="BN660" s="34">
        <f>IF($B660="P",VLOOKUP($E660,'[2]Costeo-JUL26'!$B$9:$CQ$307,BN$1,0),0)</f>
        <v>0</v>
      </c>
      <c r="BO660" s="16">
        <f>IF($B660="P",VLOOKUP($E660,'[2]Costeo-JUL26'!$B$9:$CQ$307,BO$1,0),0)*$G660</f>
        <v>0</v>
      </c>
      <c r="BP660" s="36">
        <f>IF($B660="P",VLOOKUP($E660,'[2]Costeo-JUL26'!$B$9:$CQ$307,BP$1,0),0)*$G660</f>
        <v>0</v>
      </c>
      <c r="BQ660" s="35">
        <f>IF($B660="P",VLOOKUP($E660,'[2]Costeo-JUL26'!$B$9:$CQ$307,BQ$1,0),0)</f>
        <v>0</v>
      </c>
      <c r="BR660" s="36">
        <f t="shared" si="334"/>
        <v>0</v>
      </c>
      <c r="BS660" s="36">
        <f t="shared" si="335"/>
        <v>0</v>
      </c>
      <c r="BT660" s="34">
        <f>IF($B660="P",VLOOKUP($E660,'[2]Costeo-JUL26'!$B$9:$CQ$307,BT$1,0),0)</f>
        <v>0</v>
      </c>
      <c r="BU660" s="16">
        <f>IF($B660="P",VLOOKUP($E660,'[2]Costeo-JUL26'!$B$9:$CQ$307,BU$1,0),0)*$G660</f>
        <v>0</v>
      </c>
      <c r="BV660" s="36">
        <f>IF($B660="P",VLOOKUP($E660,'[2]Costeo-JUL26'!$B$9:$CQ$307,BV$1,0),0)*$G660</f>
        <v>0</v>
      </c>
      <c r="BW660" s="35">
        <f>IF($B660="P",VLOOKUP($E660,'[2]Costeo-JUL26'!$B$9:$CQ$307,BW$1,0),0)</f>
        <v>0</v>
      </c>
      <c r="BX660" s="36">
        <f t="shared" si="336"/>
        <v>0</v>
      </c>
      <c r="BY660" s="36">
        <f t="shared" si="337"/>
        <v>0</v>
      </c>
      <c r="BZ660" s="34">
        <f>IF($B660="P",VLOOKUP($E660,'[2]Costeo-JUL26'!$B$9:$CQ$307,BZ$1,0),0)</f>
        <v>0</v>
      </c>
      <c r="CA660" s="16">
        <f>IF($B660="P",VLOOKUP($E660,'[2]Costeo-JUL26'!$B$9:$CQ$307,CA$1,0),0)*$G660</f>
        <v>0</v>
      </c>
      <c r="CB660" s="36">
        <f>IF($B660="P",VLOOKUP($E660,'[2]Costeo-JUL26'!$B$9:$CQ$307,CB$1,0),0)*$G660</f>
        <v>0</v>
      </c>
      <c r="CC660" s="35">
        <f>IF($B660="P",VLOOKUP($E660,'[2]Costeo-JUL26'!$B$9:$CQ$307,CC$1,0),0)</f>
        <v>0</v>
      </c>
      <c r="CD660" s="36">
        <f t="shared" si="338"/>
        <v>0</v>
      </c>
      <c r="CE660" s="36">
        <f t="shared" si="339"/>
        <v>0</v>
      </c>
      <c r="CF660" s="37">
        <f t="shared" si="311"/>
        <v>0</v>
      </c>
      <c r="CG660" s="36">
        <f>IF($B660="r",VLOOKUP($E660,'[2]Costeo-JUL26'!$B$9:$CQ$307,CG$1,0),0)*$G660</f>
        <v>10655280.85</v>
      </c>
      <c r="CH660" s="35">
        <f>VLOOKUP($E660,'[2]TEORICOS (05.26)'!$A$8:$T$251,CH$1,0)</f>
        <v>0</v>
      </c>
      <c r="CI660" s="36">
        <f t="shared" si="340"/>
        <v>0</v>
      </c>
      <c r="CJ660" s="37">
        <f t="shared" si="341"/>
        <v>10655280.85</v>
      </c>
      <c r="CM660" s="16">
        <f>SUMIFS('[1]Ajuste Inventario'!$I:$I,'[1]Ajuste Inventario'!$B:$B,E660,'[1]Ajuste Inventario'!$S:$S,D660)*-1</f>
        <v>0.33499999999999996</v>
      </c>
      <c r="CN660" s="36">
        <f t="shared" si="312"/>
        <v>2406.9582499999997</v>
      </c>
      <c r="CP660" t="str">
        <f t="shared" si="313"/>
        <v>3206Org.Vtas M.del Plata</v>
      </c>
      <c r="CQ660" s="10">
        <f t="shared" si="314"/>
        <v>7184.95</v>
      </c>
    </row>
    <row r="661" spans="1:95" x14ac:dyDescent="0.25">
      <c r="A661" s="30">
        <v>46204</v>
      </c>
      <c r="B661" s="31" t="str">
        <f>VLOOKUP($E661,'[2]TEORICOS (05.26)'!$A$8:$T$251,B$1,0)</f>
        <v>R</v>
      </c>
      <c r="C661" s="32" t="str">
        <f>VLOOKUP($E661,'[2]TEORICOS (05.26)'!$A$8:$T$251,C$1,0)</f>
        <v>Monster</v>
      </c>
      <c r="D661" t="s">
        <v>227</v>
      </c>
      <c r="E661">
        <v>3208</v>
      </c>
      <c r="F661" t="s">
        <v>170</v>
      </c>
      <c r="G661" s="16">
        <v>115</v>
      </c>
      <c r="H661" s="16">
        <v>57.5</v>
      </c>
      <c r="I661" s="33">
        <v>1515262.3800000008</v>
      </c>
      <c r="J661" s="33">
        <v>1507043.1400000008</v>
      </c>
      <c r="K661" s="34">
        <f>IF($B661="P",VLOOKUP($E661,'[2]Costeo-JUL26'!$B$9:$CQ$307,K$1,0),0)</f>
        <v>0</v>
      </c>
      <c r="L661" s="35">
        <f>VLOOKUP($E661,'[2]TEORICOS (05.26)'!$A$8:$T$251,L$1,0)</f>
        <v>0</v>
      </c>
      <c r="M661" s="36">
        <f t="shared" si="315"/>
        <v>0</v>
      </c>
      <c r="N661" s="35">
        <f>IF($B661="P",VLOOKUP($E661,'[2]Costeo-JUL26'!$B$9:$CQ$307,N$1,0),0)</f>
        <v>0</v>
      </c>
      <c r="O661" s="36">
        <f t="shared" si="316"/>
        <v>0</v>
      </c>
      <c r="P661" s="36">
        <f>IF($B661="P",VLOOKUP($E661,'[2]Costeo-JUL26'!$B$9:$CQ$307,P$1,0),0)*H661</f>
        <v>0</v>
      </c>
      <c r="Q661" s="36">
        <f t="shared" si="317"/>
        <v>0</v>
      </c>
      <c r="R661" s="34">
        <f>IF($B661="P",VLOOKUP($E661,'[2]Costeo-JUL26'!$B$9:$CQ$307,R$1,0),0)</f>
        <v>0</v>
      </c>
      <c r="S661" s="16">
        <f>IF($B661="P",VLOOKUP($E661,'[2]Costeo-JUL26'!$B$9:$CQ$307,S$1,0),0)*$G661</f>
        <v>0</v>
      </c>
      <c r="T661" s="36">
        <f>IF($B661="P",VLOOKUP($E661,'[2]Costeo-JUL26'!$B$9:$CQ$307,T$1,0),0)*$G661</f>
        <v>0</v>
      </c>
      <c r="U661" s="35">
        <f>IF($B661="P",VLOOKUP($E661,'[2]Costeo-JUL26'!$B$9:$CQ$307,U$1,0),0)</f>
        <v>0</v>
      </c>
      <c r="V661" s="36">
        <f t="shared" si="318"/>
        <v>0</v>
      </c>
      <c r="W661" s="36">
        <f t="shared" si="319"/>
        <v>0</v>
      </c>
      <c r="X661" s="34">
        <f>IF($B661="P",VLOOKUP($E661,'[2]Costeo-JUL26'!$B$9:$CQ$307,X$1,0),0)</f>
        <v>0</v>
      </c>
      <c r="Y661" s="16">
        <f>IF($B661="P",VLOOKUP($E661,'[2]Costeo-JUL26'!$B$9:$CQ$307,Y$1,0),0)*$G661</f>
        <v>0</v>
      </c>
      <c r="Z661" s="36">
        <f>IF($B661="P",VLOOKUP($E661,'[2]Costeo-JUL26'!$B$9:$CQ$307,Z$1,0),0)*$G661</f>
        <v>0</v>
      </c>
      <c r="AA661" s="35">
        <f>IF($B661="P",VLOOKUP($E661,'[2]Costeo-JUL26'!$B$9:$CQ$307,AA$1,0),0)</f>
        <v>0</v>
      </c>
      <c r="AB661" s="36">
        <f t="shared" si="320"/>
        <v>0</v>
      </c>
      <c r="AC661" s="36">
        <f t="shared" si="321"/>
        <v>0</v>
      </c>
      <c r="AD661" s="34">
        <f>IF($B661="P",VLOOKUP($E661,'[2]Costeo-JUL26'!$B$9:$CQ$307,AD$1,0),0)</f>
        <v>0</v>
      </c>
      <c r="AE661" s="16">
        <f>IF($B661="P",VLOOKUP($E661,'[2]Costeo-JUL26'!$B$9:$CQ$307,AE$1,0),0)*$G661</f>
        <v>0</v>
      </c>
      <c r="AF661" s="36">
        <f>IF($B661="P",VLOOKUP($E661,'[2]Costeo-JUL26'!$B$9:$CQ$307,AF$1,0),0)*$G661</f>
        <v>0</v>
      </c>
      <c r="AG661" s="35">
        <f>IF($B661="P",VLOOKUP($E661,'[2]Costeo-JUL26'!$B$9:$CQ$307,AG$1,0),0)</f>
        <v>0</v>
      </c>
      <c r="AH661" s="36">
        <f t="shared" si="322"/>
        <v>0</v>
      </c>
      <c r="AI661" s="36">
        <f t="shared" si="323"/>
        <v>0</v>
      </c>
      <c r="AJ661" s="34">
        <f>IF($B661="P",VLOOKUP($E661,'[2]Costeo-JUL26'!$B$9:$CQ$307,AJ$1,0),0)</f>
        <v>0</v>
      </c>
      <c r="AK661" s="16">
        <f>IF($B661="P",VLOOKUP($E661,'[2]Costeo-JUL26'!$B$9:$CQ$307,AK$1,0),0)*$G661</f>
        <v>0</v>
      </c>
      <c r="AL661" s="36">
        <f>IF($B661="P",VLOOKUP($E661,'[2]Costeo-JUL26'!$B$9:$CQ$307,AL$1,0),0)*$G661</f>
        <v>0</v>
      </c>
      <c r="AM661" s="35">
        <f>IF($B661="P",VLOOKUP($E661,'[2]Costeo-JUL26'!$B$9:$CQ$307,AM$1,0),0)</f>
        <v>0</v>
      </c>
      <c r="AN661" s="36">
        <f t="shared" si="324"/>
        <v>0</v>
      </c>
      <c r="AO661" s="36">
        <f t="shared" si="325"/>
        <v>0</v>
      </c>
      <c r="AP661" s="34">
        <f>IF($B661="P",VLOOKUP($E661,'[2]Costeo-JUL26'!$B$9:$CQ$307,AP$1,0),0)</f>
        <v>0</v>
      </c>
      <c r="AQ661" s="16">
        <f>IF($B661="P",VLOOKUP($E661,'[2]Costeo-JUL26'!$B$9:$CQ$307,AQ$1,0),0)*$G661</f>
        <v>0</v>
      </c>
      <c r="AR661" s="36">
        <f>IF($B661="P",VLOOKUP($E661,'[2]Costeo-JUL26'!$B$9:$CQ$307,AR$1,0),0)*$G661</f>
        <v>0</v>
      </c>
      <c r="AS661" s="35">
        <f>IF($B661="P",VLOOKUP($E661,'[2]Costeo-JUL26'!$B$9:$CQ$307,AS$1,0),0)</f>
        <v>0</v>
      </c>
      <c r="AT661" s="36">
        <f t="shared" si="326"/>
        <v>0</v>
      </c>
      <c r="AU661" s="36">
        <f t="shared" si="327"/>
        <v>0</v>
      </c>
      <c r="AV661" s="34">
        <f>IF($B661="P",VLOOKUP($E661,'[2]Costeo-JUL26'!$B$9:$CQ$307,AV$1,0),0)</f>
        <v>0</v>
      </c>
      <c r="AW661" s="16">
        <f>IF($B661="P",VLOOKUP($E661,'[2]Costeo-JUL26'!$B$9:$CQ$307,AW$1,0),0)*$G661</f>
        <v>0</v>
      </c>
      <c r="AX661" s="36">
        <f>IF($B661="P",VLOOKUP($E661,'[2]Costeo-JUL26'!$B$9:$CQ$307,AX$1,0),0)*$G661</f>
        <v>0</v>
      </c>
      <c r="AY661" s="35">
        <f>IF($B661="P",VLOOKUP($E661,'[2]Costeo-JUL26'!$B$9:$CQ$307,AY$1,0),0)</f>
        <v>0</v>
      </c>
      <c r="AZ661" s="36">
        <f t="shared" si="328"/>
        <v>0</v>
      </c>
      <c r="BA661" s="36">
        <f t="shared" si="329"/>
        <v>0</v>
      </c>
      <c r="BB661" s="34">
        <f>IF($B661="P",VLOOKUP($E661,'[2]Costeo-JUL26'!$B$9:$CQ$307,BB$1,0),0)</f>
        <v>0</v>
      </c>
      <c r="BC661" s="16">
        <f>IF($B661="P",VLOOKUP($E661,'[2]Costeo-JUL26'!$B$9:$CQ$307,BC$1,0),0)*$G661</f>
        <v>0</v>
      </c>
      <c r="BD661" s="36">
        <f>IF($B661="P",VLOOKUP($E661,'[2]Costeo-JUL26'!$B$9:$CQ$307,BD$1,0),0)*$G661</f>
        <v>0</v>
      </c>
      <c r="BE661" s="35">
        <f>IF($B661="P",VLOOKUP($E661,'[2]Costeo-JUL26'!$B$9:$CQ$307,BE$1,0),0)</f>
        <v>0</v>
      </c>
      <c r="BF661" s="36">
        <f t="shared" si="330"/>
        <v>0</v>
      </c>
      <c r="BG661" s="36">
        <f t="shared" si="331"/>
        <v>0</v>
      </c>
      <c r="BH661" s="34">
        <f>IF($B661="P",VLOOKUP($E661,'[2]Costeo-JUL26'!$B$9:$CQ$307,BH$1,0),0)</f>
        <v>0</v>
      </c>
      <c r="BI661" s="16">
        <f>IF($B661="P",VLOOKUP($E661,'[2]Costeo-JUL26'!$B$9:$CQ$307,BI$1,0),0)*$G661</f>
        <v>0</v>
      </c>
      <c r="BJ661" s="36">
        <f>IF($B661="P",VLOOKUP($E661,'[2]Costeo-JUL26'!$B$9:$CQ$307,BJ$1,0),0)*$G661</f>
        <v>0</v>
      </c>
      <c r="BK661" s="35">
        <f>IF(BH661=910319,0,IF($B661="P",VLOOKUP($E661,'[2]Costeo-JUL26'!$B$9:$CQ$307,BK$1,0),0))</f>
        <v>0</v>
      </c>
      <c r="BL661" s="36">
        <f t="shared" si="332"/>
        <v>0</v>
      </c>
      <c r="BM661" s="36">
        <f t="shared" si="333"/>
        <v>0</v>
      </c>
      <c r="BN661" s="34">
        <f>IF($B661="P",VLOOKUP($E661,'[2]Costeo-JUL26'!$B$9:$CQ$307,BN$1,0),0)</f>
        <v>0</v>
      </c>
      <c r="BO661" s="16">
        <f>IF($B661="P",VLOOKUP($E661,'[2]Costeo-JUL26'!$B$9:$CQ$307,BO$1,0),0)*$G661</f>
        <v>0</v>
      </c>
      <c r="BP661" s="36">
        <f>IF($B661="P",VLOOKUP($E661,'[2]Costeo-JUL26'!$B$9:$CQ$307,BP$1,0),0)*$G661</f>
        <v>0</v>
      </c>
      <c r="BQ661" s="35">
        <f>IF($B661="P",VLOOKUP($E661,'[2]Costeo-JUL26'!$B$9:$CQ$307,BQ$1,0),0)</f>
        <v>0</v>
      </c>
      <c r="BR661" s="36">
        <f t="shared" si="334"/>
        <v>0</v>
      </c>
      <c r="BS661" s="36">
        <f t="shared" si="335"/>
        <v>0</v>
      </c>
      <c r="BT661" s="34">
        <f>IF($B661="P",VLOOKUP($E661,'[2]Costeo-JUL26'!$B$9:$CQ$307,BT$1,0),0)</f>
        <v>0</v>
      </c>
      <c r="BU661" s="16">
        <f>IF($B661="P",VLOOKUP($E661,'[2]Costeo-JUL26'!$B$9:$CQ$307,BU$1,0),0)*$G661</f>
        <v>0</v>
      </c>
      <c r="BV661" s="36">
        <f>IF($B661="P",VLOOKUP($E661,'[2]Costeo-JUL26'!$B$9:$CQ$307,BV$1,0),0)*$G661</f>
        <v>0</v>
      </c>
      <c r="BW661" s="35">
        <f>IF($B661="P",VLOOKUP($E661,'[2]Costeo-JUL26'!$B$9:$CQ$307,BW$1,0),0)</f>
        <v>0</v>
      </c>
      <c r="BX661" s="36">
        <f t="shared" si="336"/>
        <v>0</v>
      </c>
      <c r="BY661" s="36">
        <f t="shared" si="337"/>
        <v>0</v>
      </c>
      <c r="BZ661" s="34">
        <f>IF($B661="P",VLOOKUP($E661,'[2]Costeo-JUL26'!$B$9:$CQ$307,BZ$1,0),0)</f>
        <v>0</v>
      </c>
      <c r="CA661" s="16">
        <f>IF($B661="P",VLOOKUP($E661,'[2]Costeo-JUL26'!$B$9:$CQ$307,CA$1,0),0)*$G661</f>
        <v>0</v>
      </c>
      <c r="CB661" s="36">
        <f>IF($B661="P",VLOOKUP($E661,'[2]Costeo-JUL26'!$B$9:$CQ$307,CB$1,0),0)*$G661</f>
        <v>0</v>
      </c>
      <c r="CC661" s="35">
        <f>IF($B661="P",VLOOKUP($E661,'[2]Costeo-JUL26'!$B$9:$CQ$307,CC$1,0),0)</f>
        <v>0</v>
      </c>
      <c r="CD661" s="36">
        <f t="shared" si="338"/>
        <v>0</v>
      </c>
      <c r="CE661" s="36">
        <f t="shared" si="339"/>
        <v>0</v>
      </c>
      <c r="CF661" s="37">
        <f t="shared" si="311"/>
        <v>0</v>
      </c>
      <c r="CG661" s="36">
        <f>IF($B661="r",VLOOKUP($E661,'[2]Costeo-JUL26'!$B$9:$CQ$307,CG$1,0),0)*$G661</f>
        <v>849864.95000000007</v>
      </c>
      <c r="CH661" s="35">
        <f>VLOOKUP($E661,'[2]TEORICOS (05.26)'!$A$8:$T$251,CH$1,0)</f>
        <v>0</v>
      </c>
      <c r="CI661" s="36">
        <f t="shared" si="340"/>
        <v>0</v>
      </c>
      <c r="CJ661" s="37">
        <f t="shared" si="341"/>
        <v>849864.95000000007</v>
      </c>
      <c r="CM661" s="16">
        <f>SUMIFS('[1]Ajuste Inventario'!$I:$I,'[1]Ajuste Inventario'!$B:$B,E661,'[1]Ajuste Inventario'!$S:$S,D661)*-1</f>
        <v>3.6680000000000001</v>
      </c>
      <c r="CN661" s="36">
        <f t="shared" si="312"/>
        <v>27106.996840000003</v>
      </c>
      <c r="CP661" t="str">
        <f t="shared" si="313"/>
        <v>3208Org.Vtas M.del Plata</v>
      </c>
      <c r="CQ661" s="10">
        <f t="shared" si="314"/>
        <v>7390.130000000001</v>
      </c>
    </row>
    <row r="662" spans="1:95" x14ac:dyDescent="0.25">
      <c r="A662" s="30">
        <v>46204</v>
      </c>
      <c r="B662" s="31" t="str">
        <f>VLOOKUP($E662,'[2]TEORICOS (05.26)'!$A$8:$T$251,B$1,0)</f>
        <v>R</v>
      </c>
      <c r="C662" s="32" t="str">
        <f>VLOOKUP($E662,'[2]TEORICOS (05.26)'!$A$8:$T$251,C$1,0)</f>
        <v>Monster</v>
      </c>
      <c r="D662" t="s">
        <v>227</v>
      </c>
      <c r="E662">
        <v>3209</v>
      </c>
      <c r="F662" t="s">
        <v>171</v>
      </c>
      <c r="G662" s="16">
        <v>266</v>
      </c>
      <c r="H662" s="16">
        <v>133</v>
      </c>
      <c r="I662" s="33">
        <v>3518248.5699999933</v>
      </c>
      <c r="J662" s="33">
        <v>3486448.349999994</v>
      </c>
      <c r="K662" s="34">
        <f>IF($B662="P",VLOOKUP($E662,'[2]Costeo-JUL26'!$B$9:$CQ$307,K$1,0),0)</f>
        <v>0</v>
      </c>
      <c r="L662" s="35">
        <f>VLOOKUP($E662,'[2]TEORICOS (05.26)'!$A$8:$T$251,L$1,0)</f>
        <v>0</v>
      </c>
      <c r="M662" s="36">
        <f t="shared" si="315"/>
        <v>0</v>
      </c>
      <c r="N662" s="35">
        <f>IF($B662="P",VLOOKUP($E662,'[2]Costeo-JUL26'!$B$9:$CQ$307,N$1,0),0)</f>
        <v>0</v>
      </c>
      <c r="O662" s="36">
        <f t="shared" si="316"/>
        <v>0</v>
      </c>
      <c r="P662" s="36">
        <f>IF($B662="P",VLOOKUP($E662,'[2]Costeo-JUL26'!$B$9:$CQ$307,P$1,0),0)*H662</f>
        <v>0</v>
      </c>
      <c r="Q662" s="36">
        <f t="shared" si="317"/>
        <v>0</v>
      </c>
      <c r="R662" s="34">
        <f>IF($B662="P",VLOOKUP($E662,'[2]Costeo-JUL26'!$B$9:$CQ$307,R$1,0),0)</f>
        <v>0</v>
      </c>
      <c r="S662" s="16">
        <f>IF($B662="P",VLOOKUP($E662,'[2]Costeo-JUL26'!$B$9:$CQ$307,S$1,0),0)*$G662</f>
        <v>0</v>
      </c>
      <c r="T662" s="36">
        <f>IF($B662="P",VLOOKUP($E662,'[2]Costeo-JUL26'!$B$9:$CQ$307,T$1,0),0)*$G662</f>
        <v>0</v>
      </c>
      <c r="U662" s="35">
        <f>IF($B662="P",VLOOKUP($E662,'[2]Costeo-JUL26'!$B$9:$CQ$307,U$1,0),0)</f>
        <v>0</v>
      </c>
      <c r="V662" s="36">
        <f t="shared" si="318"/>
        <v>0</v>
      </c>
      <c r="W662" s="36">
        <f t="shared" si="319"/>
        <v>0</v>
      </c>
      <c r="X662" s="34">
        <f>IF($B662="P",VLOOKUP($E662,'[2]Costeo-JUL26'!$B$9:$CQ$307,X$1,0),0)</f>
        <v>0</v>
      </c>
      <c r="Y662" s="16">
        <f>IF($B662="P",VLOOKUP($E662,'[2]Costeo-JUL26'!$B$9:$CQ$307,Y$1,0),0)*$G662</f>
        <v>0</v>
      </c>
      <c r="Z662" s="36">
        <f>IF($B662="P",VLOOKUP($E662,'[2]Costeo-JUL26'!$B$9:$CQ$307,Z$1,0),0)*$G662</f>
        <v>0</v>
      </c>
      <c r="AA662" s="35">
        <f>IF($B662="P",VLOOKUP($E662,'[2]Costeo-JUL26'!$B$9:$CQ$307,AA$1,0),0)</f>
        <v>0</v>
      </c>
      <c r="AB662" s="36">
        <f t="shared" si="320"/>
        <v>0</v>
      </c>
      <c r="AC662" s="36">
        <f t="shared" si="321"/>
        <v>0</v>
      </c>
      <c r="AD662" s="34">
        <f>IF($B662="P",VLOOKUP($E662,'[2]Costeo-JUL26'!$B$9:$CQ$307,AD$1,0),0)</f>
        <v>0</v>
      </c>
      <c r="AE662" s="16">
        <f>IF($B662="P",VLOOKUP($E662,'[2]Costeo-JUL26'!$B$9:$CQ$307,AE$1,0),0)*$G662</f>
        <v>0</v>
      </c>
      <c r="AF662" s="36">
        <f>IF($B662="P",VLOOKUP($E662,'[2]Costeo-JUL26'!$B$9:$CQ$307,AF$1,0),0)*$G662</f>
        <v>0</v>
      </c>
      <c r="AG662" s="35">
        <f>IF($B662="P",VLOOKUP($E662,'[2]Costeo-JUL26'!$B$9:$CQ$307,AG$1,0),0)</f>
        <v>0</v>
      </c>
      <c r="AH662" s="36">
        <f t="shared" si="322"/>
        <v>0</v>
      </c>
      <c r="AI662" s="36">
        <f t="shared" si="323"/>
        <v>0</v>
      </c>
      <c r="AJ662" s="34">
        <f>IF($B662="P",VLOOKUP($E662,'[2]Costeo-JUL26'!$B$9:$CQ$307,AJ$1,0),0)</f>
        <v>0</v>
      </c>
      <c r="AK662" s="16">
        <f>IF($B662="P",VLOOKUP($E662,'[2]Costeo-JUL26'!$B$9:$CQ$307,AK$1,0),0)*$G662</f>
        <v>0</v>
      </c>
      <c r="AL662" s="36">
        <f>IF($B662="P",VLOOKUP($E662,'[2]Costeo-JUL26'!$B$9:$CQ$307,AL$1,0),0)*$G662</f>
        <v>0</v>
      </c>
      <c r="AM662" s="35">
        <f>IF($B662="P",VLOOKUP($E662,'[2]Costeo-JUL26'!$B$9:$CQ$307,AM$1,0),0)</f>
        <v>0</v>
      </c>
      <c r="AN662" s="36">
        <f t="shared" si="324"/>
        <v>0</v>
      </c>
      <c r="AO662" s="36">
        <f t="shared" si="325"/>
        <v>0</v>
      </c>
      <c r="AP662" s="34">
        <f>IF($B662="P",VLOOKUP($E662,'[2]Costeo-JUL26'!$B$9:$CQ$307,AP$1,0),0)</f>
        <v>0</v>
      </c>
      <c r="AQ662" s="16">
        <f>IF($B662="P",VLOOKUP($E662,'[2]Costeo-JUL26'!$B$9:$CQ$307,AQ$1,0),0)*$G662</f>
        <v>0</v>
      </c>
      <c r="AR662" s="36">
        <f>IF($B662="P",VLOOKUP($E662,'[2]Costeo-JUL26'!$B$9:$CQ$307,AR$1,0),0)*$G662</f>
        <v>0</v>
      </c>
      <c r="AS662" s="35">
        <f>IF($B662="P",VLOOKUP($E662,'[2]Costeo-JUL26'!$B$9:$CQ$307,AS$1,0),0)</f>
        <v>0</v>
      </c>
      <c r="AT662" s="36">
        <f t="shared" si="326"/>
        <v>0</v>
      </c>
      <c r="AU662" s="36">
        <f t="shared" si="327"/>
        <v>0</v>
      </c>
      <c r="AV662" s="34">
        <f>IF($B662="P",VLOOKUP($E662,'[2]Costeo-JUL26'!$B$9:$CQ$307,AV$1,0),0)</f>
        <v>0</v>
      </c>
      <c r="AW662" s="16">
        <f>IF($B662="P",VLOOKUP($E662,'[2]Costeo-JUL26'!$B$9:$CQ$307,AW$1,0),0)*$G662</f>
        <v>0</v>
      </c>
      <c r="AX662" s="36">
        <f>IF($B662="P",VLOOKUP($E662,'[2]Costeo-JUL26'!$B$9:$CQ$307,AX$1,0),0)*$G662</f>
        <v>0</v>
      </c>
      <c r="AY662" s="35">
        <f>IF($B662="P",VLOOKUP($E662,'[2]Costeo-JUL26'!$B$9:$CQ$307,AY$1,0),0)</f>
        <v>0</v>
      </c>
      <c r="AZ662" s="36">
        <f t="shared" si="328"/>
        <v>0</v>
      </c>
      <c r="BA662" s="36">
        <f t="shared" si="329"/>
        <v>0</v>
      </c>
      <c r="BB662" s="34">
        <f>IF($B662="P",VLOOKUP($E662,'[2]Costeo-JUL26'!$B$9:$CQ$307,BB$1,0),0)</f>
        <v>0</v>
      </c>
      <c r="BC662" s="16">
        <f>IF($B662="P",VLOOKUP($E662,'[2]Costeo-JUL26'!$B$9:$CQ$307,BC$1,0),0)*$G662</f>
        <v>0</v>
      </c>
      <c r="BD662" s="36">
        <f>IF($B662="P",VLOOKUP($E662,'[2]Costeo-JUL26'!$B$9:$CQ$307,BD$1,0),0)*$G662</f>
        <v>0</v>
      </c>
      <c r="BE662" s="35">
        <f>IF($B662="P",VLOOKUP($E662,'[2]Costeo-JUL26'!$B$9:$CQ$307,BE$1,0),0)</f>
        <v>0</v>
      </c>
      <c r="BF662" s="36">
        <f t="shared" si="330"/>
        <v>0</v>
      </c>
      <c r="BG662" s="36">
        <f t="shared" si="331"/>
        <v>0</v>
      </c>
      <c r="BH662" s="34">
        <f>IF($B662="P",VLOOKUP($E662,'[2]Costeo-JUL26'!$B$9:$CQ$307,BH$1,0),0)</f>
        <v>0</v>
      </c>
      <c r="BI662" s="16">
        <f>IF($B662="P",VLOOKUP($E662,'[2]Costeo-JUL26'!$B$9:$CQ$307,BI$1,0),0)*$G662</f>
        <v>0</v>
      </c>
      <c r="BJ662" s="36">
        <f>IF($B662="P",VLOOKUP($E662,'[2]Costeo-JUL26'!$B$9:$CQ$307,BJ$1,0),0)*$G662</f>
        <v>0</v>
      </c>
      <c r="BK662" s="35">
        <f>IF(BH662=910319,0,IF($B662="P",VLOOKUP($E662,'[2]Costeo-JUL26'!$B$9:$CQ$307,BK$1,0),0))</f>
        <v>0</v>
      </c>
      <c r="BL662" s="36">
        <f t="shared" si="332"/>
        <v>0</v>
      </c>
      <c r="BM662" s="36">
        <f t="shared" si="333"/>
        <v>0</v>
      </c>
      <c r="BN662" s="34">
        <f>IF($B662="P",VLOOKUP($E662,'[2]Costeo-JUL26'!$B$9:$CQ$307,BN$1,0),0)</f>
        <v>0</v>
      </c>
      <c r="BO662" s="16">
        <f>IF($B662="P",VLOOKUP($E662,'[2]Costeo-JUL26'!$B$9:$CQ$307,BO$1,0),0)*$G662</f>
        <v>0</v>
      </c>
      <c r="BP662" s="36">
        <f>IF($B662="P",VLOOKUP($E662,'[2]Costeo-JUL26'!$B$9:$CQ$307,BP$1,0),0)*$G662</f>
        <v>0</v>
      </c>
      <c r="BQ662" s="35">
        <f>IF($B662="P",VLOOKUP($E662,'[2]Costeo-JUL26'!$B$9:$CQ$307,BQ$1,0),0)</f>
        <v>0</v>
      </c>
      <c r="BR662" s="36">
        <f t="shared" si="334"/>
        <v>0</v>
      </c>
      <c r="BS662" s="36">
        <f t="shared" si="335"/>
        <v>0</v>
      </c>
      <c r="BT662" s="34">
        <f>IF($B662="P",VLOOKUP($E662,'[2]Costeo-JUL26'!$B$9:$CQ$307,BT$1,0),0)</f>
        <v>0</v>
      </c>
      <c r="BU662" s="16">
        <f>IF($B662="P",VLOOKUP($E662,'[2]Costeo-JUL26'!$B$9:$CQ$307,BU$1,0),0)*$G662</f>
        <v>0</v>
      </c>
      <c r="BV662" s="36">
        <f>IF($B662="P",VLOOKUP($E662,'[2]Costeo-JUL26'!$B$9:$CQ$307,BV$1,0),0)*$G662</f>
        <v>0</v>
      </c>
      <c r="BW662" s="35">
        <f>IF($B662="P",VLOOKUP($E662,'[2]Costeo-JUL26'!$B$9:$CQ$307,BW$1,0),0)</f>
        <v>0</v>
      </c>
      <c r="BX662" s="36">
        <f t="shared" si="336"/>
        <v>0</v>
      </c>
      <c r="BY662" s="36">
        <f t="shared" si="337"/>
        <v>0</v>
      </c>
      <c r="BZ662" s="34">
        <f>IF($B662="P",VLOOKUP($E662,'[2]Costeo-JUL26'!$B$9:$CQ$307,BZ$1,0),0)</f>
        <v>0</v>
      </c>
      <c r="CA662" s="16">
        <f>IF($B662="P",VLOOKUP($E662,'[2]Costeo-JUL26'!$B$9:$CQ$307,CA$1,0),0)*$G662</f>
        <v>0</v>
      </c>
      <c r="CB662" s="36">
        <f>IF($B662="P",VLOOKUP($E662,'[2]Costeo-JUL26'!$B$9:$CQ$307,CB$1,0),0)*$G662</f>
        <v>0</v>
      </c>
      <c r="CC662" s="35">
        <f>IF($B662="P",VLOOKUP($E662,'[2]Costeo-JUL26'!$B$9:$CQ$307,CC$1,0),0)</f>
        <v>0</v>
      </c>
      <c r="CD662" s="36">
        <f t="shared" si="338"/>
        <v>0</v>
      </c>
      <c r="CE662" s="36">
        <f t="shared" si="339"/>
        <v>0</v>
      </c>
      <c r="CF662" s="37">
        <f t="shared" si="311"/>
        <v>0</v>
      </c>
      <c r="CG662" s="36">
        <f>IF($B662="r",VLOOKUP($E662,'[2]Costeo-JUL26'!$B$9:$CQ$307,CG$1,0),0)*$G662</f>
        <v>1920517.3399999999</v>
      </c>
      <c r="CH662" s="35">
        <f>VLOOKUP($E662,'[2]TEORICOS (05.26)'!$A$8:$T$251,CH$1,0)</f>
        <v>0</v>
      </c>
      <c r="CI662" s="36">
        <f t="shared" si="340"/>
        <v>0</v>
      </c>
      <c r="CJ662" s="37">
        <f t="shared" si="341"/>
        <v>1920517.3399999999</v>
      </c>
      <c r="CM662" s="16">
        <f>SUMIFS('[1]Ajuste Inventario'!$I:$I,'[1]Ajuste Inventario'!$B:$B,E662,'[1]Ajuste Inventario'!$S:$S,D662)*-1</f>
        <v>2.3349999999999995</v>
      </c>
      <c r="CN662" s="36">
        <f t="shared" si="312"/>
        <v>16858.676649999998</v>
      </c>
      <c r="CP662" t="str">
        <f t="shared" si="313"/>
        <v>3209Org.Vtas M.del Plata</v>
      </c>
      <c r="CQ662" s="10">
        <f t="shared" si="314"/>
        <v>7219.9900000000007</v>
      </c>
    </row>
    <row r="663" spans="1:95" x14ac:dyDescent="0.25">
      <c r="A663" s="30">
        <v>46204</v>
      </c>
      <c r="B663" s="31" t="str">
        <f>VLOOKUP($E663,'[2]TEORICOS (05.26)'!$A$8:$T$251,B$1,0)</f>
        <v>R</v>
      </c>
      <c r="C663" s="32" t="str">
        <f>VLOOKUP($E663,'[2]TEORICOS (05.26)'!$A$8:$T$251,C$1,0)</f>
        <v>Monster</v>
      </c>
      <c r="D663" t="s">
        <v>227</v>
      </c>
      <c r="E663">
        <v>3210</v>
      </c>
      <c r="F663" t="s">
        <v>172</v>
      </c>
      <c r="G663" s="16">
        <v>223.333</v>
      </c>
      <c r="H663" s="16">
        <v>111.6665</v>
      </c>
      <c r="I663" s="33">
        <v>2927556.3000000031</v>
      </c>
      <c r="J663" s="33">
        <v>2898241.720000003</v>
      </c>
      <c r="K663" s="34">
        <f>IF($B663="P",VLOOKUP($E663,'[2]Costeo-JUL26'!$B$9:$CQ$307,K$1,0),0)</f>
        <v>0</v>
      </c>
      <c r="L663" s="35">
        <f>VLOOKUP($E663,'[2]TEORICOS (05.26)'!$A$8:$T$251,L$1,0)</f>
        <v>0</v>
      </c>
      <c r="M663" s="36">
        <f t="shared" si="315"/>
        <v>0</v>
      </c>
      <c r="N663" s="35">
        <f>IF($B663="P",VLOOKUP($E663,'[2]Costeo-JUL26'!$B$9:$CQ$307,N$1,0),0)</f>
        <v>0</v>
      </c>
      <c r="O663" s="36">
        <f t="shared" si="316"/>
        <v>0</v>
      </c>
      <c r="P663" s="36">
        <f>IF($B663="P",VLOOKUP($E663,'[2]Costeo-JUL26'!$B$9:$CQ$307,P$1,0),0)*H663</f>
        <v>0</v>
      </c>
      <c r="Q663" s="36">
        <f t="shared" si="317"/>
        <v>0</v>
      </c>
      <c r="R663" s="34">
        <f>IF($B663="P",VLOOKUP($E663,'[2]Costeo-JUL26'!$B$9:$CQ$307,R$1,0),0)</f>
        <v>0</v>
      </c>
      <c r="S663" s="16">
        <f>IF($B663="P",VLOOKUP($E663,'[2]Costeo-JUL26'!$B$9:$CQ$307,S$1,0),0)*$G663</f>
        <v>0</v>
      </c>
      <c r="T663" s="36">
        <f>IF($B663="P",VLOOKUP($E663,'[2]Costeo-JUL26'!$B$9:$CQ$307,T$1,0),0)*$G663</f>
        <v>0</v>
      </c>
      <c r="U663" s="35">
        <f>IF($B663="P",VLOOKUP($E663,'[2]Costeo-JUL26'!$B$9:$CQ$307,U$1,0),0)</f>
        <v>0</v>
      </c>
      <c r="V663" s="36">
        <f t="shared" si="318"/>
        <v>0</v>
      </c>
      <c r="W663" s="36">
        <f t="shared" si="319"/>
        <v>0</v>
      </c>
      <c r="X663" s="34">
        <f>IF($B663="P",VLOOKUP($E663,'[2]Costeo-JUL26'!$B$9:$CQ$307,X$1,0),0)</f>
        <v>0</v>
      </c>
      <c r="Y663" s="16">
        <f>IF($B663="P",VLOOKUP($E663,'[2]Costeo-JUL26'!$B$9:$CQ$307,Y$1,0),0)*$G663</f>
        <v>0</v>
      </c>
      <c r="Z663" s="36">
        <f>IF($B663="P",VLOOKUP($E663,'[2]Costeo-JUL26'!$B$9:$CQ$307,Z$1,0),0)*$G663</f>
        <v>0</v>
      </c>
      <c r="AA663" s="35">
        <f>IF($B663="P",VLOOKUP($E663,'[2]Costeo-JUL26'!$B$9:$CQ$307,AA$1,0),0)</f>
        <v>0</v>
      </c>
      <c r="AB663" s="36">
        <f t="shared" si="320"/>
        <v>0</v>
      </c>
      <c r="AC663" s="36">
        <f t="shared" si="321"/>
        <v>0</v>
      </c>
      <c r="AD663" s="34">
        <f>IF($B663="P",VLOOKUP($E663,'[2]Costeo-JUL26'!$B$9:$CQ$307,AD$1,0),0)</f>
        <v>0</v>
      </c>
      <c r="AE663" s="16">
        <f>IF($B663="P",VLOOKUP($E663,'[2]Costeo-JUL26'!$B$9:$CQ$307,AE$1,0),0)*$G663</f>
        <v>0</v>
      </c>
      <c r="AF663" s="36">
        <f>IF($B663="P",VLOOKUP($E663,'[2]Costeo-JUL26'!$B$9:$CQ$307,AF$1,0),0)*$G663</f>
        <v>0</v>
      </c>
      <c r="AG663" s="35">
        <f>IF($B663="P",VLOOKUP($E663,'[2]Costeo-JUL26'!$B$9:$CQ$307,AG$1,0),0)</f>
        <v>0</v>
      </c>
      <c r="AH663" s="36">
        <f t="shared" si="322"/>
        <v>0</v>
      </c>
      <c r="AI663" s="36">
        <f t="shared" si="323"/>
        <v>0</v>
      </c>
      <c r="AJ663" s="34">
        <f>IF($B663="P",VLOOKUP($E663,'[2]Costeo-JUL26'!$B$9:$CQ$307,AJ$1,0),0)</f>
        <v>0</v>
      </c>
      <c r="AK663" s="16">
        <f>IF($B663="P",VLOOKUP($E663,'[2]Costeo-JUL26'!$B$9:$CQ$307,AK$1,0),0)*$G663</f>
        <v>0</v>
      </c>
      <c r="AL663" s="36">
        <f>IF($B663="P",VLOOKUP($E663,'[2]Costeo-JUL26'!$B$9:$CQ$307,AL$1,0),0)*$G663</f>
        <v>0</v>
      </c>
      <c r="AM663" s="35">
        <f>IF($B663="P",VLOOKUP($E663,'[2]Costeo-JUL26'!$B$9:$CQ$307,AM$1,0),0)</f>
        <v>0</v>
      </c>
      <c r="AN663" s="36">
        <f t="shared" si="324"/>
        <v>0</v>
      </c>
      <c r="AO663" s="36">
        <f t="shared" si="325"/>
        <v>0</v>
      </c>
      <c r="AP663" s="34">
        <f>IF($B663="P",VLOOKUP($E663,'[2]Costeo-JUL26'!$B$9:$CQ$307,AP$1,0),0)</f>
        <v>0</v>
      </c>
      <c r="AQ663" s="16">
        <f>IF($B663="P",VLOOKUP($E663,'[2]Costeo-JUL26'!$B$9:$CQ$307,AQ$1,0),0)*$G663</f>
        <v>0</v>
      </c>
      <c r="AR663" s="36">
        <f>IF($B663="P",VLOOKUP($E663,'[2]Costeo-JUL26'!$B$9:$CQ$307,AR$1,0),0)*$G663</f>
        <v>0</v>
      </c>
      <c r="AS663" s="35">
        <f>IF($B663="P",VLOOKUP($E663,'[2]Costeo-JUL26'!$B$9:$CQ$307,AS$1,0),0)</f>
        <v>0</v>
      </c>
      <c r="AT663" s="36">
        <f t="shared" si="326"/>
        <v>0</v>
      </c>
      <c r="AU663" s="36">
        <f t="shared" si="327"/>
        <v>0</v>
      </c>
      <c r="AV663" s="34">
        <f>IF($B663="P",VLOOKUP($E663,'[2]Costeo-JUL26'!$B$9:$CQ$307,AV$1,0),0)</f>
        <v>0</v>
      </c>
      <c r="AW663" s="16">
        <f>IF($B663="P",VLOOKUP($E663,'[2]Costeo-JUL26'!$B$9:$CQ$307,AW$1,0),0)*$G663</f>
        <v>0</v>
      </c>
      <c r="AX663" s="36">
        <f>IF($B663="P",VLOOKUP($E663,'[2]Costeo-JUL26'!$B$9:$CQ$307,AX$1,0),0)*$G663</f>
        <v>0</v>
      </c>
      <c r="AY663" s="35">
        <f>IF($B663="P",VLOOKUP($E663,'[2]Costeo-JUL26'!$B$9:$CQ$307,AY$1,0),0)</f>
        <v>0</v>
      </c>
      <c r="AZ663" s="36">
        <f t="shared" si="328"/>
        <v>0</v>
      </c>
      <c r="BA663" s="36">
        <f t="shared" si="329"/>
        <v>0</v>
      </c>
      <c r="BB663" s="34">
        <f>IF($B663="P",VLOOKUP($E663,'[2]Costeo-JUL26'!$B$9:$CQ$307,BB$1,0),0)</f>
        <v>0</v>
      </c>
      <c r="BC663" s="16">
        <f>IF($B663="P",VLOOKUP($E663,'[2]Costeo-JUL26'!$B$9:$CQ$307,BC$1,0),0)*$G663</f>
        <v>0</v>
      </c>
      <c r="BD663" s="36">
        <f>IF($B663="P",VLOOKUP($E663,'[2]Costeo-JUL26'!$B$9:$CQ$307,BD$1,0),0)*$G663</f>
        <v>0</v>
      </c>
      <c r="BE663" s="35">
        <f>IF($B663="P",VLOOKUP($E663,'[2]Costeo-JUL26'!$B$9:$CQ$307,BE$1,0),0)</f>
        <v>0</v>
      </c>
      <c r="BF663" s="36">
        <f t="shared" si="330"/>
        <v>0</v>
      </c>
      <c r="BG663" s="36">
        <f t="shared" si="331"/>
        <v>0</v>
      </c>
      <c r="BH663" s="34">
        <f>IF($B663="P",VLOOKUP($E663,'[2]Costeo-JUL26'!$B$9:$CQ$307,BH$1,0),0)</f>
        <v>0</v>
      </c>
      <c r="BI663" s="16">
        <f>IF($B663="P",VLOOKUP($E663,'[2]Costeo-JUL26'!$B$9:$CQ$307,BI$1,0),0)*$G663</f>
        <v>0</v>
      </c>
      <c r="BJ663" s="36">
        <f>IF($B663="P",VLOOKUP($E663,'[2]Costeo-JUL26'!$B$9:$CQ$307,BJ$1,0),0)*$G663</f>
        <v>0</v>
      </c>
      <c r="BK663" s="35">
        <f>IF(BH663=910319,0,IF($B663="P",VLOOKUP($E663,'[2]Costeo-JUL26'!$B$9:$CQ$307,BK$1,0),0))</f>
        <v>0</v>
      </c>
      <c r="BL663" s="36">
        <f t="shared" si="332"/>
        <v>0</v>
      </c>
      <c r="BM663" s="36">
        <f t="shared" si="333"/>
        <v>0</v>
      </c>
      <c r="BN663" s="34">
        <f>IF($B663="P",VLOOKUP($E663,'[2]Costeo-JUL26'!$B$9:$CQ$307,BN$1,0),0)</f>
        <v>0</v>
      </c>
      <c r="BO663" s="16">
        <f>IF($B663="P",VLOOKUP($E663,'[2]Costeo-JUL26'!$B$9:$CQ$307,BO$1,0),0)*$G663</f>
        <v>0</v>
      </c>
      <c r="BP663" s="36">
        <f>IF($B663="P",VLOOKUP($E663,'[2]Costeo-JUL26'!$B$9:$CQ$307,BP$1,0),0)*$G663</f>
        <v>0</v>
      </c>
      <c r="BQ663" s="35">
        <f>IF($B663="P",VLOOKUP($E663,'[2]Costeo-JUL26'!$B$9:$CQ$307,BQ$1,0),0)</f>
        <v>0</v>
      </c>
      <c r="BR663" s="36">
        <f t="shared" si="334"/>
        <v>0</v>
      </c>
      <c r="BS663" s="36">
        <f t="shared" si="335"/>
        <v>0</v>
      </c>
      <c r="BT663" s="34">
        <f>IF($B663="P",VLOOKUP($E663,'[2]Costeo-JUL26'!$B$9:$CQ$307,BT$1,0),0)</f>
        <v>0</v>
      </c>
      <c r="BU663" s="16">
        <f>IF($B663="P",VLOOKUP($E663,'[2]Costeo-JUL26'!$B$9:$CQ$307,BU$1,0),0)*$G663</f>
        <v>0</v>
      </c>
      <c r="BV663" s="36">
        <f>IF($B663="P",VLOOKUP($E663,'[2]Costeo-JUL26'!$B$9:$CQ$307,BV$1,0),0)*$G663</f>
        <v>0</v>
      </c>
      <c r="BW663" s="35">
        <f>IF($B663="P",VLOOKUP($E663,'[2]Costeo-JUL26'!$B$9:$CQ$307,BW$1,0),0)</f>
        <v>0</v>
      </c>
      <c r="BX663" s="36">
        <f t="shared" si="336"/>
        <v>0</v>
      </c>
      <c r="BY663" s="36">
        <f t="shared" si="337"/>
        <v>0</v>
      </c>
      <c r="BZ663" s="34">
        <f>IF($B663="P",VLOOKUP($E663,'[2]Costeo-JUL26'!$B$9:$CQ$307,BZ$1,0),0)</f>
        <v>0</v>
      </c>
      <c r="CA663" s="16">
        <f>IF($B663="P",VLOOKUP($E663,'[2]Costeo-JUL26'!$B$9:$CQ$307,CA$1,0),0)*$G663</f>
        <v>0</v>
      </c>
      <c r="CB663" s="36">
        <f>IF($B663="P",VLOOKUP($E663,'[2]Costeo-JUL26'!$B$9:$CQ$307,CB$1,0),0)*$G663</f>
        <v>0</v>
      </c>
      <c r="CC663" s="35">
        <f>IF($B663="P",VLOOKUP($E663,'[2]Costeo-JUL26'!$B$9:$CQ$307,CC$1,0),0)</f>
        <v>0</v>
      </c>
      <c r="CD663" s="36">
        <f t="shared" si="338"/>
        <v>0</v>
      </c>
      <c r="CE663" s="36">
        <f t="shared" si="339"/>
        <v>0</v>
      </c>
      <c r="CF663" s="37">
        <f t="shared" si="311"/>
        <v>0</v>
      </c>
      <c r="CG663" s="36">
        <f>IF($B663="r",VLOOKUP($E663,'[2]Costeo-JUL26'!$B$9:$CQ$307,CG$1,0),0)*$G663</f>
        <v>1610347.0631600001</v>
      </c>
      <c r="CH663" s="35">
        <f>VLOOKUP($E663,'[2]TEORICOS (05.26)'!$A$8:$T$251,CH$1,0)</f>
        <v>0</v>
      </c>
      <c r="CI663" s="36">
        <f t="shared" si="340"/>
        <v>0</v>
      </c>
      <c r="CJ663" s="37">
        <f t="shared" si="341"/>
        <v>1610347.0631600001</v>
      </c>
      <c r="CM663" s="16">
        <f>SUMIFS('[1]Ajuste Inventario'!$I:$I,'[1]Ajuste Inventario'!$B:$B,E663,'[1]Ajuste Inventario'!$S:$S,D663)*-1</f>
        <v>3.6689999999999996</v>
      </c>
      <c r="CN663" s="36">
        <f t="shared" si="312"/>
        <v>26455.39788</v>
      </c>
      <c r="CP663" t="str">
        <f t="shared" si="313"/>
        <v>3210Org.Vtas M.del Plata</v>
      </c>
      <c r="CQ663" s="10">
        <f t="shared" si="314"/>
        <v>7210.5200000000013</v>
      </c>
    </row>
    <row r="664" spans="1:95" x14ac:dyDescent="0.25">
      <c r="A664" s="30">
        <v>46204</v>
      </c>
      <c r="B664" s="31" t="str">
        <f>VLOOKUP($E664,'[2]TEORICOS (05.26)'!$A$8:$T$251,B$1,0)</f>
        <v>R</v>
      </c>
      <c r="C664" s="32" t="str">
        <f>VLOOKUP($E664,'[2]TEORICOS (05.26)'!$A$8:$T$251,C$1,0)</f>
        <v>Monster</v>
      </c>
      <c r="D664" t="s">
        <v>227</v>
      </c>
      <c r="E664">
        <v>3211</v>
      </c>
      <c r="F664" t="s">
        <v>173</v>
      </c>
      <c r="G664" s="16">
        <v>2447.8330000000001</v>
      </c>
      <c r="H664" s="16">
        <v>1223.9165</v>
      </c>
      <c r="I664" s="33">
        <v>32197514.129999846</v>
      </c>
      <c r="J664" s="33">
        <v>31840360.489999861</v>
      </c>
      <c r="K664" s="34">
        <f>IF($B664="P",VLOOKUP($E664,'[2]Costeo-JUL26'!$B$9:$CQ$307,K$1,0),0)</f>
        <v>0</v>
      </c>
      <c r="L664" s="35">
        <f>VLOOKUP($E664,'[2]TEORICOS (05.26)'!$A$8:$T$251,L$1,0)</f>
        <v>0</v>
      </c>
      <c r="M664" s="36">
        <f t="shared" si="315"/>
        <v>0</v>
      </c>
      <c r="N664" s="35">
        <f>IF($B664="P",VLOOKUP($E664,'[2]Costeo-JUL26'!$B$9:$CQ$307,N$1,0),0)</f>
        <v>0</v>
      </c>
      <c r="O664" s="36">
        <f t="shared" si="316"/>
        <v>0</v>
      </c>
      <c r="P664" s="36">
        <f>IF($B664="P",VLOOKUP($E664,'[2]Costeo-JUL26'!$B$9:$CQ$307,P$1,0),0)*H664</f>
        <v>0</v>
      </c>
      <c r="Q664" s="36">
        <f t="shared" si="317"/>
        <v>0</v>
      </c>
      <c r="R664" s="34">
        <f>IF($B664="P",VLOOKUP($E664,'[2]Costeo-JUL26'!$B$9:$CQ$307,R$1,0),0)</f>
        <v>0</v>
      </c>
      <c r="S664" s="16">
        <f>IF($B664="P",VLOOKUP($E664,'[2]Costeo-JUL26'!$B$9:$CQ$307,S$1,0),0)*$G664</f>
        <v>0</v>
      </c>
      <c r="T664" s="36">
        <f>IF($B664="P",VLOOKUP($E664,'[2]Costeo-JUL26'!$B$9:$CQ$307,T$1,0),0)*$G664</f>
        <v>0</v>
      </c>
      <c r="U664" s="35">
        <f>IF($B664="P",VLOOKUP($E664,'[2]Costeo-JUL26'!$B$9:$CQ$307,U$1,0),0)</f>
        <v>0</v>
      </c>
      <c r="V664" s="36">
        <f t="shared" si="318"/>
        <v>0</v>
      </c>
      <c r="W664" s="36">
        <f t="shared" si="319"/>
        <v>0</v>
      </c>
      <c r="X664" s="34">
        <f>IF($B664="P",VLOOKUP($E664,'[2]Costeo-JUL26'!$B$9:$CQ$307,X$1,0),0)</f>
        <v>0</v>
      </c>
      <c r="Y664" s="16">
        <f>IF($B664="P",VLOOKUP($E664,'[2]Costeo-JUL26'!$B$9:$CQ$307,Y$1,0),0)*$G664</f>
        <v>0</v>
      </c>
      <c r="Z664" s="36">
        <f>IF($B664="P",VLOOKUP($E664,'[2]Costeo-JUL26'!$B$9:$CQ$307,Z$1,0),0)*$G664</f>
        <v>0</v>
      </c>
      <c r="AA664" s="35">
        <f>IF($B664="P",VLOOKUP($E664,'[2]Costeo-JUL26'!$B$9:$CQ$307,AA$1,0),0)</f>
        <v>0</v>
      </c>
      <c r="AB664" s="36">
        <f t="shared" si="320"/>
        <v>0</v>
      </c>
      <c r="AC664" s="36">
        <f t="shared" si="321"/>
        <v>0</v>
      </c>
      <c r="AD664" s="34">
        <f>IF($B664="P",VLOOKUP($E664,'[2]Costeo-JUL26'!$B$9:$CQ$307,AD$1,0),0)</f>
        <v>0</v>
      </c>
      <c r="AE664" s="16">
        <f>IF($B664="P",VLOOKUP($E664,'[2]Costeo-JUL26'!$B$9:$CQ$307,AE$1,0),0)*$G664</f>
        <v>0</v>
      </c>
      <c r="AF664" s="36">
        <f>IF($B664="P",VLOOKUP($E664,'[2]Costeo-JUL26'!$B$9:$CQ$307,AF$1,0),0)*$G664</f>
        <v>0</v>
      </c>
      <c r="AG664" s="35">
        <f>IF($B664="P",VLOOKUP($E664,'[2]Costeo-JUL26'!$B$9:$CQ$307,AG$1,0),0)</f>
        <v>0</v>
      </c>
      <c r="AH664" s="36">
        <f t="shared" si="322"/>
        <v>0</v>
      </c>
      <c r="AI664" s="36">
        <f t="shared" si="323"/>
        <v>0</v>
      </c>
      <c r="AJ664" s="34">
        <f>IF($B664="P",VLOOKUP($E664,'[2]Costeo-JUL26'!$B$9:$CQ$307,AJ$1,0),0)</f>
        <v>0</v>
      </c>
      <c r="AK664" s="16">
        <f>IF($B664="P",VLOOKUP($E664,'[2]Costeo-JUL26'!$B$9:$CQ$307,AK$1,0),0)*$G664</f>
        <v>0</v>
      </c>
      <c r="AL664" s="36">
        <f>IF($B664="P",VLOOKUP($E664,'[2]Costeo-JUL26'!$B$9:$CQ$307,AL$1,0),0)*$G664</f>
        <v>0</v>
      </c>
      <c r="AM664" s="35">
        <f>IF($B664="P",VLOOKUP($E664,'[2]Costeo-JUL26'!$B$9:$CQ$307,AM$1,0),0)</f>
        <v>0</v>
      </c>
      <c r="AN664" s="36">
        <f t="shared" si="324"/>
        <v>0</v>
      </c>
      <c r="AO664" s="36">
        <f t="shared" si="325"/>
        <v>0</v>
      </c>
      <c r="AP664" s="34">
        <f>IF($B664="P",VLOOKUP($E664,'[2]Costeo-JUL26'!$B$9:$CQ$307,AP$1,0),0)</f>
        <v>0</v>
      </c>
      <c r="AQ664" s="16">
        <f>IF($B664="P",VLOOKUP($E664,'[2]Costeo-JUL26'!$B$9:$CQ$307,AQ$1,0),0)*$G664</f>
        <v>0</v>
      </c>
      <c r="AR664" s="36">
        <f>IF($B664="P",VLOOKUP($E664,'[2]Costeo-JUL26'!$B$9:$CQ$307,AR$1,0),0)*$G664</f>
        <v>0</v>
      </c>
      <c r="AS664" s="35">
        <f>IF($B664="P",VLOOKUP($E664,'[2]Costeo-JUL26'!$B$9:$CQ$307,AS$1,0),0)</f>
        <v>0</v>
      </c>
      <c r="AT664" s="36">
        <f t="shared" si="326"/>
        <v>0</v>
      </c>
      <c r="AU664" s="36">
        <f t="shared" si="327"/>
        <v>0</v>
      </c>
      <c r="AV664" s="34">
        <f>IF($B664="P",VLOOKUP($E664,'[2]Costeo-JUL26'!$B$9:$CQ$307,AV$1,0),0)</f>
        <v>0</v>
      </c>
      <c r="AW664" s="16">
        <f>IF($B664="P",VLOOKUP($E664,'[2]Costeo-JUL26'!$B$9:$CQ$307,AW$1,0),0)*$G664</f>
        <v>0</v>
      </c>
      <c r="AX664" s="36">
        <f>IF($B664="P",VLOOKUP($E664,'[2]Costeo-JUL26'!$B$9:$CQ$307,AX$1,0),0)*$G664</f>
        <v>0</v>
      </c>
      <c r="AY664" s="35">
        <f>IF($B664="P",VLOOKUP($E664,'[2]Costeo-JUL26'!$B$9:$CQ$307,AY$1,0),0)</f>
        <v>0</v>
      </c>
      <c r="AZ664" s="36">
        <f t="shared" si="328"/>
        <v>0</v>
      </c>
      <c r="BA664" s="36">
        <f t="shared" si="329"/>
        <v>0</v>
      </c>
      <c r="BB664" s="34">
        <f>IF($B664="P",VLOOKUP($E664,'[2]Costeo-JUL26'!$B$9:$CQ$307,BB$1,0),0)</f>
        <v>0</v>
      </c>
      <c r="BC664" s="16">
        <f>IF($B664="P",VLOOKUP($E664,'[2]Costeo-JUL26'!$B$9:$CQ$307,BC$1,0),0)*$G664</f>
        <v>0</v>
      </c>
      <c r="BD664" s="36">
        <f>IF($B664="P",VLOOKUP($E664,'[2]Costeo-JUL26'!$B$9:$CQ$307,BD$1,0),0)*$G664</f>
        <v>0</v>
      </c>
      <c r="BE664" s="35">
        <f>IF($B664="P",VLOOKUP($E664,'[2]Costeo-JUL26'!$B$9:$CQ$307,BE$1,0),0)</f>
        <v>0</v>
      </c>
      <c r="BF664" s="36">
        <f t="shared" si="330"/>
        <v>0</v>
      </c>
      <c r="BG664" s="36">
        <f t="shared" si="331"/>
        <v>0</v>
      </c>
      <c r="BH664" s="34">
        <f>IF($B664="P",VLOOKUP($E664,'[2]Costeo-JUL26'!$B$9:$CQ$307,BH$1,0),0)</f>
        <v>0</v>
      </c>
      <c r="BI664" s="16">
        <f>IF($B664="P",VLOOKUP($E664,'[2]Costeo-JUL26'!$B$9:$CQ$307,BI$1,0),0)*$G664</f>
        <v>0</v>
      </c>
      <c r="BJ664" s="36">
        <f>IF($B664="P",VLOOKUP($E664,'[2]Costeo-JUL26'!$B$9:$CQ$307,BJ$1,0),0)*$G664</f>
        <v>0</v>
      </c>
      <c r="BK664" s="35">
        <f>IF(BH664=910319,0,IF($B664="P",VLOOKUP($E664,'[2]Costeo-JUL26'!$B$9:$CQ$307,BK$1,0),0))</f>
        <v>0</v>
      </c>
      <c r="BL664" s="36">
        <f t="shared" si="332"/>
        <v>0</v>
      </c>
      <c r="BM664" s="36">
        <f t="shared" si="333"/>
        <v>0</v>
      </c>
      <c r="BN664" s="34">
        <f>IF($B664="P",VLOOKUP($E664,'[2]Costeo-JUL26'!$B$9:$CQ$307,BN$1,0),0)</f>
        <v>0</v>
      </c>
      <c r="BO664" s="16">
        <f>IF($B664="P",VLOOKUP($E664,'[2]Costeo-JUL26'!$B$9:$CQ$307,BO$1,0),0)*$G664</f>
        <v>0</v>
      </c>
      <c r="BP664" s="36">
        <f>IF($B664="P",VLOOKUP($E664,'[2]Costeo-JUL26'!$B$9:$CQ$307,BP$1,0),0)*$G664</f>
        <v>0</v>
      </c>
      <c r="BQ664" s="35">
        <f>IF($B664="P",VLOOKUP($E664,'[2]Costeo-JUL26'!$B$9:$CQ$307,BQ$1,0),0)</f>
        <v>0</v>
      </c>
      <c r="BR664" s="36">
        <f t="shared" si="334"/>
        <v>0</v>
      </c>
      <c r="BS664" s="36">
        <f t="shared" si="335"/>
        <v>0</v>
      </c>
      <c r="BT664" s="34">
        <f>IF($B664="P",VLOOKUP($E664,'[2]Costeo-JUL26'!$B$9:$CQ$307,BT$1,0),0)</f>
        <v>0</v>
      </c>
      <c r="BU664" s="16">
        <f>IF($B664="P",VLOOKUP($E664,'[2]Costeo-JUL26'!$B$9:$CQ$307,BU$1,0),0)*$G664</f>
        <v>0</v>
      </c>
      <c r="BV664" s="36">
        <f>IF($B664="P",VLOOKUP($E664,'[2]Costeo-JUL26'!$B$9:$CQ$307,BV$1,0),0)*$G664</f>
        <v>0</v>
      </c>
      <c r="BW664" s="35">
        <f>IF($B664="P",VLOOKUP($E664,'[2]Costeo-JUL26'!$B$9:$CQ$307,BW$1,0),0)</f>
        <v>0</v>
      </c>
      <c r="BX664" s="36">
        <f t="shared" si="336"/>
        <v>0</v>
      </c>
      <c r="BY664" s="36">
        <f t="shared" si="337"/>
        <v>0</v>
      </c>
      <c r="BZ664" s="34">
        <f>IF($B664="P",VLOOKUP($E664,'[2]Costeo-JUL26'!$B$9:$CQ$307,BZ$1,0),0)</f>
        <v>0</v>
      </c>
      <c r="CA664" s="16">
        <f>IF($B664="P",VLOOKUP($E664,'[2]Costeo-JUL26'!$B$9:$CQ$307,CA$1,0),0)*$G664</f>
        <v>0</v>
      </c>
      <c r="CB664" s="36">
        <f>IF($B664="P",VLOOKUP($E664,'[2]Costeo-JUL26'!$B$9:$CQ$307,CB$1,0),0)*$G664</f>
        <v>0</v>
      </c>
      <c r="CC664" s="35">
        <f>IF($B664="P",VLOOKUP($E664,'[2]Costeo-JUL26'!$B$9:$CQ$307,CC$1,0),0)</f>
        <v>0</v>
      </c>
      <c r="CD664" s="36">
        <f t="shared" si="338"/>
        <v>0</v>
      </c>
      <c r="CE664" s="36">
        <f t="shared" si="339"/>
        <v>0</v>
      </c>
      <c r="CF664" s="37">
        <f t="shared" si="311"/>
        <v>0</v>
      </c>
      <c r="CG664" s="36">
        <f>IF($B664="r",VLOOKUP($E664,'[2]Costeo-JUL26'!$B$9:$CQ$307,CG$1,0),0)*$G664</f>
        <v>17864113.88569</v>
      </c>
      <c r="CH664" s="35">
        <f>VLOOKUP($E664,'[2]TEORICOS (05.26)'!$A$8:$T$251,CH$1,0)</f>
        <v>0</v>
      </c>
      <c r="CI664" s="36">
        <f t="shared" si="340"/>
        <v>0</v>
      </c>
      <c r="CJ664" s="37">
        <f t="shared" si="341"/>
        <v>17864113.88569</v>
      </c>
      <c r="CM664" s="16">
        <f>SUMIFS('[1]Ajuste Inventario'!$I:$I,'[1]Ajuste Inventario'!$B:$B,E664,'[1]Ajuste Inventario'!$S:$S,D664)*-1</f>
        <v>13.839999999999996</v>
      </c>
      <c r="CN664" s="36">
        <f t="shared" si="312"/>
        <v>101003.35119999996</v>
      </c>
      <c r="CP664" t="str">
        <f t="shared" si="313"/>
        <v>3211Org.Vtas M.del Plata</v>
      </c>
      <c r="CQ664" s="10">
        <f t="shared" si="314"/>
        <v>7297.9299999999994</v>
      </c>
    </row>
    <row r="665" spans="1:95" x14ac:dyDescent="0.25">
      <c r="A665" s="30">
        <v>46204</v>
      </c>
      <c r="B665" s="31" t="str">
        <f>VLOOKUP($E665,'[2]TEORICOS (05.26)'!$A$8:$T$251,B$1,0)</f>
        <v>R</v>
      </c>
      <c r="C665" s="32" t="str">
        <f>VLOOKUP($E665,'[2]TEORICOS (05.26)'!$A$8:$T$251,C$1,0)</f>
        <v>Monster</v>
      </c>
      <c r="D665" t="s">
        <v>227</v>
      </c>
      <c r="E665">
        <v>3212</v>
      </c>
      <c r="F665" t="s">
        <v>174</v>
      </c>
      <c r="G665" s="16">
        <v>233</v>
      </c>
      <c r="H665" s="16">
        <v>116.5</v>
      </c>
      <c r="I665" s="33">
        <v>3070716.94</v>
      </c>
      <c r="J665" s="33">
        <v>3045486.8700000006</v>
      </c>
      <c r="K665" s="34">
        <f>IF($B665="P",VLOOKUP($E665,'[2]Costeo-JUL26'!$B$9:$CQ$307,K$1,0),0)</f>
        <v>0</v>
      </c>
      <c r="L665" s="35">
        <f>VLOOKUP($E665,'[2]TEORICOS (05.26)'!$A$8:$T$251,L$1,0)</f>
        <v>0</v>
      </c>
      <c r="M665" s="36">
        <f t="shared" si="315"/>
        <v>0</v>
      </c>
      <c r="N665" s="35">
        <f>IF($B665="P",VLOOKUP($E665,'[2]Costeo-JUL26'!$B$9:$CQ$307,N$1,0),0)</f>
        <v>0</v>
      </c>
      <c r="O665" s="36">
        <f t="shared" si="316"/>
        <v>0</v>
      </c>
      <c r="P665" s="36">
        <f>IF($B665="P",VLOOKUP($E665,'[2]Costeo-JUL26'!$B$9:$CQ$307,P$1,0),0)*H665</f>
        <v>0</v>
      </c>
      <c r="Q665" s="36">
        <f t="shared" si="317"/>
        <v>0</v>
      </c>
      <c r="R665" s="34">
        <f>IF($B665="P",VLOOKUP($E665,'[2]Costeo-JUL26'!$B$9:$CQ$307,R$1,0),0)</f>
        <v>0</v>
      </c>
      <c r="S665" s="16">
        <f>IF($B665="P",VLOOKUP($E665,'[2]Costeo-JUL26'!$B$9:$CQ$307,S$1,0),0)*$G665</f>
        <v>0</v>
      </c>
      <c r="T665" s="36">
        <f>IF($B665="P",VLOOKUP($E665,'[2]Costeo-JUL26'!$B$9:$CQ$307,T$1,0),0)*$G665</f>
        <v>0</v>
      </c>
      <c r="U665" s="35">
        <f>IF($B665="P",VLOOKUP($E665,'[2]Costeo-JUL26'!$B$9:$CQ$307,U$1,0),0)</f>
        <v>0</v>
      </c>
      <c r="V665" s="36">
        <f t="shared" si="318"/>
        <v>0</v>
      </c>
      <c r="W665" s="36">
        <f t="shared" si="319"/>
        <v>0</v>
      </c>
      <c r="X665" s="34">
        <f>IF($B665="P",VLOOKUP($E665,'[2]Costeo-JUL26'!$B$9:$CQ$307,X$1,0),0)</f>
        <v>0</v>
      </c>
      <c r="Y665" s="16">
        <f>IF($B665="P",VLOOKUP($E665,'[2]Costeo-JUL26'!$B$9:$CQ$307,Y$1,0),0)*$G665</f>
        <v>0</v>
      </c>
      <c r="Z665" s="36">
        <f>IF($B665="P",VLOOKUP($E665,'[2]Costeo-JUL26'!$B$9:$CQ$307,Z$1,0),0)*$G665</f>
        <v>0</v>
      </c>
      <c r="AA665" s="35">
        <f>IF($B665="P",VLOOKUP($E665,'[2]Costeo-JUL26'!$B$9:$CQ$307,AA$1,0),0)</f>
        <v>0</v>
      </c>
      <c r="AB665" s="36">
        <f t="shared" si="320"/>
        <v>0</v>
      </c>
      <c r="AC665" s="36">
        <f t="shared" si="321"/>
        <v>0</v>
      </c>
      <c r="AD665" s="34">
        <f>IF($B665="P",VLOOKUP($E665,'[2]Costeo-JUL26'!$B$9:$CQ$307,AD$1,0),0)</f>
        <v>0</v>
      </c>
      <c r="AE665" s="16">
        <f>IF($B665="P",VLOOKUP($E665,'[2]Costeo-JUL26'!$B$9:$CQ$307,AE$1,0),0)*$G665</f>
        <v>0</v>
      </c>
      <c r="AF665" s="36">
        <f>IF($B665="P",VLOOKUP($E665,'[2]Costeo-JUL26'!$B$9:$CQ$307,AF$1,0),0)*$G665</f>
        <v>0</v>
      </c>
      <c r="AG665" s="35">
        <f>IF($B665="P",VLOOKUP($E665,'[2]Costeo-JUL26'!$B$9:$CQ$307,AG$1,0),0)</f>
        <v>0</v>
      </c>
      <c r="AH665" s="36">
        <f t="shared" si="322"/>
        <v>0</v>
      </c>
      <c r="AI665" s="36">
        <f t="shared" si="323"/>
        <v>0</v>
      </c>
      <c r="AJ665" s="34">
        <f>IF($B665="P",VLOOKUP($E665,'[2]Costeo-JUL26'!$B$9:$CQ$307,AJ$1,0),0)</f>
        <v>0</v>
      </c>
      <c r="AK665" s="16">
        <f>IF($B665="P",VLOOKUP($E665,'[2]Costeo-JUL26'!$B$9:$CQ$307,AK$1,0),0)*$G665</f>
        <v>0</v>
      </c>
      <c r="AL665" s="36">
        <f>IF($B665="P",VLOOKUP($E665,'[2]Costeo-JUL26'!$B$9:$CQ$307,AL$1,0),0)*$G665</f>
        <v>0</v>
      </c>
      <c r="AM665" s="35">
        <f>IF($B665="P",VLOOKUP($E665,'[2]Costeo-JUL26'!$B$9:$CQ$307,AM$1,0),0)</f>
        <v>0</v>
      </c>
      <c r="AN665" s="36">
        <f t="shared" si="324"/>
        <v>0</v>
      </c>
      <c r="AO665" s="36">
        <f t="shared" si="325"/>
        <v>0</v>
      </c>
      <c r="AP665" s="34">
        <f>IF($B665="P",VLOOKUP($E665,'[2]Costeo-JUL26'!$B$9:$CQ$307,AP$1,0),0)</f>
        <v>0</v>
      </c>
      <c r="AQ665" s="16">
        <f>IF($B665="P",VLOOKUP($E665,'[2]Costeo-JUL26'!$B$9:$CQ$307,AQ$1,0),0)*$G665</f>
        <v>0</v>
      </c>
      <c r="AR665" s="36">
        <f>IF($B665="P",VLOOKUP($E665,'[2]Costeo-JUL26'!$B$9:$CQ$307,AR$1,0),0)*$G665</f>
        <v>0</v>
      </c>
      <c r="AS665" s="35">
        <f>IF($B665="P",VLOOKUP($E665,'[2]Costeo-JUL26'!$B$9:$CQ$307,AS$1,0),0)</f>
        <v>0</v>
      </c>
      <c r="AT665" s="36">
        <f t="shared" si="326"/>
        <v>0</v>
      </c>
      <c r="AU665" s="36">
        <f t="shared" si="327"/>
        <v>0</v>
      </c>
      <c r="AV665" s="34">
        <f>IF($B665="P",VLOOKUP($E665,'[2]Costeo-JUL26'!$B$9:$CQ$307,AV$1,0),0)</f>
        <v>0</v>
      </c>
      <c r="AW665" s="16">
        <f>IF($B665="P",VLOOKUP($E665,'[2]Costeo-JUL26'!$B$9:$CQ$307,AW$1,0),0)*$G665</f>
        <v>0</v>
      </c>
      <c r="AX665" s="36">
        <f>IF($B665="P",VLOOKUP($E665,'[2]Costeo-JUL26'!$B$9:$CQ$307,AX$1,0),0)*$G665</f>
        <v>0</v>
      </c>
      <c r="AY665" s="35">
        <f>IF($B665="P",VLOOKUP($E665,'[2]Costeo-JUL26'!$B$9:$CQ$307,AY$1,0),0)</f>
        <v>0</v>
      </c>
      <c r="AZ665" s="36">
        <f t="shared" si="328"/>
        <v>0</v>
      </c>
      <c r="BA665" s="36">
        <f t="shared" si="329"/>
        <v>0</v>
      </c>
      <c r="BB665" s="34">
        <f>IF($B665="P",VLOOKUP($E665,'[2]Costeo-JUL26'!$B$9:$CQ$307,BB$1,0),0)</f>
        <v>0</v>
      </c>
      <c r="BC665" s="16">
        <f>IF($B665="P",VLOOKUP($E665,'[2]Costeo-JUL26'!$B$9:$CQ$307,BC$1,0),0)*$G665</f>
        <v>0</v>
      </c>
      <c r="BD665" s="36">
        <f>IF($B665="P",VLOOKUP($E665,'[2]Costeo-JUL26'!$B$9:$CQ$307,BD$1,0),0)*$G665</f>
        <v>0</v>
      </c>
      <c r="BE665" s="35">
        <f>IF($B665="P",VLOOKUP($E665,'[2]Costeo-JUL26'!$B$9:$CQ$307,BE$1,0),0)</f>
        <v>0</v>
      </c>
      <c r="BF665" s="36">
        <f t="shared" si="330"/>
        <v>0</v>
      </c>
      <c r="BG665" s="36">
        <f t="shared" si="331"/>
        <v>0</v>
      </c>
      <c r="BH665" s="34">
        <f>IF($B665="P",VLOOKUP($E665,'[2]Costeo-JUL26'!$B$9:$CQ$307,BH$1,0),0)</f>
        <v>0</v>
      </c>
      <c r="BI665" s="16">
        <f>IF($B665="P",VLOOKUP($E665,'[2]Costeo-JUL26'!$B$9:$CQ$307,BI$1,0),0)*$G665</f>
        <v>0</v>
      </c>
      <c r="BJ665" s="36">
        <f>IF($B665="P",VLOOKUP($E665,'[2]Costeo-JUL26'!$B$9:$CQ$307,BJ$1,0),0)*$G665</f>
        <v>0</v>
      </c>
      <c r="BK665" s="35">
        <f>IF(BH665=910319,0,IF($B665="P",VLOOKUP($E665,'[2]Costeo-JUL26'!$B$9:$CQ$307,BK$1,0),0))</f>
        <v>0</v>
      </c>
      <c r="BL665" s="36">
        <f t="shared" si="332"/>
        <v>0</v>
      </c>
      <c r="BM665" s="36">
        <f t="shared" si="333"/>
        <v>0</v>
      </c>
      <c r="BN665" s="34">
        <f>IF($B665="P",VLOOKUP($E665,'[2]Costeo-JUL26'!$B$9:$CQ$307,BN$1,0),0)</f>
        <v>0</v>
      </c>
      <c r="BO665" s="16">
        <f>IF($B665="P",VLOOKUP($E665,'[2]Costeo-JUL26'!$B$9:$CQ$307,BO$1,0),0)*$G665</f>
        <v>0</v>
      </c>
      <c r="BP665" s="36">
        <f>IF($B665="P",VLOOKUP($E665,'[2]Costeo-JUL26'!$B$9:$CQ$307,BP$1,0),0)*$G665</f>
        <v>0</v>
      </c>
      <c r="BQ665" s="35">
        <f>IF($B665="P",VLOOKUP($E665,'[2]Costeo-JUL26'!$B$9:$CQ$307,BQ$1,0),0)</f>
        <v>0</v>
      </c>
      <c r="BR665" s="36">
        <f t="shared" si="334"/>
        <v>0</v>
      </c>
      <c r="BS665" s="36">
        <f t="shared" si="335"/>
        <v>0</v>
      </c>
      <c r="BT665" s="34">
        <f>IF($B665="P",VLOOKUP($E665,'[2]Costeo-JUL26'!$B$9:$CQ$307,BT$1,0),0)</f>
        <v>0</v>
      </c>
      <c r="BU665" s="16">
        <f>IF($B665="P",VLOOKUP($E665,'[2]Costeo-JUL26'!$B$9:$CQ$307,BU$1,0),0)*$G665</f>
        <v>0</v>
      </c>
      <c r="BV665" s="36">
        <f>IF($B665="P",VLOOKUP($E665,'[2]Costeo-JUL26'!$B$9:$CQ$307,BV$1,0),0)*$G665</f>
        <v>0</v>
      </c>
      <c r="BW665" s="35">
        <f>IF($B665="P",VLOOKUP($E665,'[2]Costeo-JUL26'!$B$9:$CQ$307,BW$1,0),0)</f>
        <v>0</v>
      </c>
      <c r="BX665" s="36">
        <f t="shared" si="336"/>
        <v>0</v>
      </c>
      <c r="BY665" s="36">
        <f t="shared" si="337"/>
        <v>0</v>
      </c>
      <c r="BZ665" s="34">
        <f>IF($B665="P",VLOOKUP($E665,'[2]Costeo-JUL26'!$B$9:$CQ$307,BZ$1,0),0)</f>
        <v>0</v>
      </c>
      <c r="CA665" s="16">
        <f>IF($B665="P",VLOOKUP($E665,'[2]Costeo-JUL26'!$B$9:$CQ$307,CA$1,0),0)*$G665</f>
        <v>0</v>
      </c>
      <c r="CB665" s="36">
        <f>IF($B665="P",VLOOKUP($E665,'[2]Costeo-JUL26'!$B$9:$CQ$307,CB$1,0),0)*$G665</f>
        <v>0</v>
      </c>
      <c r="CC665" s="35">
        <f>IF($B665="P",VLOOKUP($E665,'[2]Costeo-JUL26'!$B$9:$CQ$307,CC$1,0),0)</f>
        <v>0</v>
      </c>
      <c r="CD665" s="36">
        <f t="shared" si="338"/>
        <v>0</v>
      </c>
      <c r="CE665" s="36">
        <f t="shared" si="339"/>
        <v>0</v>
      </c>
      <c r="CF665" s="37">
        <f t="shared" si="311"/>
        <v>0</v>
      </c>
      <c r="CG665" s="36">
        <f>IF($B665="r",VLOOKUP($E665,'[2]Costeo-JUL26'!$B$9:$CQ$307,CG$1,0),0)*$G665</f>
        <v>1726984.3499999999</v>
      </c>
      <c r="CH665" s="35">
        <f>VLOOKUP($E665,'[2]TEORICOS (05.26)'!$A$8:$T$251,CH$1,0)</f>
        <v>0</v>
      </c>
      <c r="CI665" s="36">
        <f t="shared" si="340"/>
        <v>0</v>
      </c>
      <c r="CJ665" s="37">
        <f t="shared" si="341"/>
        <v>1726984.3499999999</v>
      </c>
      <c r="CM665" s="16">
        <f>SUMIFS('[1]Ajuste Inventario'!$I:$I,'[1]Ajuste Inventario'!$B:$B,E665,'[1]Ajuste Inventario'!$S:$S,D665)*-1</f>
        <v>1.0020000000000002</v>
      </c>
      <c r="CN665" s="36">
        <f t="shared" si="312"/>
        <v>7426.773900000001</v>
      </c>
      <c r="CP665" t="str">
        <f t="shared" si="313"/>
        <v>3212Org.Vtas M.del Plata</v>
      </c>
      <c r="CQ665" s="10">
        <f t="shared" si="314"/>
        <v>7411.95</v>
      </c>
    </row>
    <row r="666" spans="1:95" x14ac:dyDescent="0.25">
      <c r="A666" s="30">
        <v>46204</v>
      </c>
      <c r="B666" s="31" t="str">
        <f>VLOOKUP($E666,'[2]TEORICOS (05.26)'!$A$8:$T$251,B$1,0)</f>
        <v>R</v>
      </c>
      <c r="C666" s="32" t="str">
        <f>VLOOKUP($E666,'[2]TEORICOS (05.26)'!$A$8:$T$251,C$1,0)</f>
        <v>Monster</v>
      </c>
      <c r="D666" t="s">
        <v>227</v>
      </c>
      <c r="E666">
        <v>3213</v>
      </c>
      <c r="F666" t="s">
        <v>175</v>
      </c>
      <c r="G666" s="16">
        <v>600</v>
      </c>
      <c r="H666" s="16">
        <v>300</v>
      </c>
      <c r="I666" s="33">
        <v>7881232.9599999255</v>
      </c>
      <c r="J666" s="33">
        <v>7798585.6499999436</v>
      </c>
      <c r="K666" s="34">
        <f>IF($B666="P",VLOOKUP($E666,'[2]Costeo-JUL26'!$B$9:$CQ$307,K$1,0),0)</f>
        <v>0</v>
      </c>
      <c r="L666" s="35">
        <f>VLOOKUP($E666,'[2]TEORICOS (05.26)'!$A$8:$T$251,L$1,0)</f>
        <v>0</v>
      </c>
      <c r="M666" s="36">
        <f t="shared" si="315"/>
        <v>0</v>
      </c>
      <c r="N666" s="35">
        <f>IF($B666="P",VLOOKUP($E666,'[2]Costeo-JUL26'!$B$9:$CQ$307,N$1,0),0)</f>
        <v>0</v>
      </c>
      <c r="O666" s="36">
        <f t="shared" si="316"/>
        <v>0</v>
      </c>
      <c r="P666" s="36">
        <f>IF($B666="P",VLOOKUP($E666,'[2]Costeo-JUL26'!$B$9:$CQ$307,P$1,0),0)*H666</f>
        <v>0</v>
      </c>
      <c r="Q666" s="36">
        <f t="shared" si="317"/>
        <v>0</v>
      </c>
      <c r="R666" s="34">
        <f>IF($B666="P",VLOOKUP($E666,'[2]Costeo-JUL26'!$B$9:$CQ$307,R$1,0),0)</f>
        <v>0</v>
      </c>
      <c r="S666" s="16">
        <f>IF($B666="P",VLOOKUP($E666,'[2]Costeo-JUL26'!$B$9:$CQ$307,S$1,0),0)*$G666</f>
        <v>0</v>
      </c>
      <c r="T666" s="36">
        <f>IF($B666="P",VLOOKUP($E666,'[2]Costeo-JUL26'!$B$9:$CQ$307,T$1,0),0)*$G666</f>
        <v>0</v>
      </c>
      <c r="U666" s="35">
        <f>IF($B666="P",VLOOKUP($E666,'[2]Costeo-JUL26'!$B$9:$CQ$307,U$1,0),0)</f>
        <v>0</v>
      </c>
      <c r="V666" s="36">
        <f t="shared" si="318"/>
        <v>0</v>
      </c>
      <c r="W666" s="36">
        <f t="shared" si="319"/>
        <v>0</v>
      </c>
      <c r="X666" s="34">
        <f>IF($B666="P",VLOOKUP($E666,'[2]Costeo-JUL26'!$B$9:$CQ$307,X$1,0),0)</f>
        <v>0</v>
      </c>
      <c r="Y666" s="16">
        <f>IF($B666="P",VLOOKUP($E666,'[2]Costeo-JUL26'!$B$9:$CQ$307,Y$1,0),0)*$G666</f>
        <v>0</v>
      </c>
      <c r="Z666" s="36">
        <f>IF($B666="P",VLOOKUP($E666,'[2]Costeo-JUL26'!$B$9:$CQ$307,Z$1,0),0)*$G666</f>
        <v>0</v>
      </c>
      <c r="AA666" s="35">
        <f>IF($B666="P",VLOOKUP($E666,'[2]Costeo-JUL26'!$B$9:$CQ$307,AA$1,0),0)</f>
        <v>0</v>
      </c>
      <c r="AB666" s="36">
        <f t="shared" si="320"/>
        <v>0</v>
      </c>
      <c r="AC666" s="36">
        <f t="shared" si="321"/>
        <v>0</v>
      </c>
      <c r="AD666" s="34">
        <f>IF($B666="P",VLOOKUP($E666,'[2]Costeo-JUL26'!$B$9:$CQ$307,AD$1,0),0)</f>
        <v>0</v>
      </c>
      <c r="AE666" s="16">
        <f>IF($B666="P",VLOOKUP($E666,'[2]Costeo-JUL26'!$B$9:$CQ$307,AE$1,0),0)*$G666</f>
        <v>0</v>
      </c>
      <c r="AF666" s="36">
        <f>IF($B666="P",VLOOKUP($E666,'[2]Costeo-JUL26'!$B$9:$CQ$307,AF$1,0),0)*$G666</f>
        <v>0</v>
      </c>
      <c r="AG666" s="35">
        <f>IF($B666="P",VLOOKUP($E666,'[2]Costeo-JUL26'!$B$9:$CQ$307,AG$1,0),0)</f>
        <v>0</v>
      </c>
      <c r="AH666" s="36">
        <f t="shared" si="322"/>
        <v>0</v>
      </c>
      <c r="AI666" s="36">
        <f t="shared" si="323"/>
        <v>0</v>
      </c>
      <c r="AJ666" s="34">
        <f>IF($B666="P",VLOOKUP($E666,'[2]Costeo-JUL26'!$B$9:$CQ$307,AJ$1,0),0)</f>
        <v>0</v>
      </c>
      <c r="AK666" s="16">
        <f>IF($B666="P",VLOOKUP($E666,'[2]Costeo-JUL26'!$B$9:$CQ$307,AK$1,0),0)*$G666</f>
        <v>0</v>
      </c>
      <c r="AL666" s="36">
        <f>IF($B666="P",VLOOKUP($E666,'[2]Costeo-JUL26'!$B$9:$CQ$307,AL$1,0),0)*$G666</f>
        <v>0</v>
      </c>
      <c r="AM666" s="35">
        <f>IF($B666="P",VLOOKUP($E666,'[2]Costeo-JUL26'!$B$9:$CQ$307,AM$1,0),0)</f>
        <v>0</v>
      </c>
      <c r="AN666" s="36">
        <f t="shared" si="324"/>
        <v>0</v>
      </c>
      <c r="AO666" s="36">
        <f t="shared" si="325"/>
        <v>0</v>
      </c>
      <c r="AP666" s="34">
        <f>IF($B666="P",VLOOKUP($E666,'[2]Costeo-JUL26'!$B$9:$CQ$307,AP$1,0),0)</f>
        <v>0</v>
      </c>
      <c r="AQ666" s="16">
        <f>IF($B666="P",VLOOKUP($E666,'[2]Costeo-JUL26'!$B$9:$CQ$307,AQ$1,0),0)*$G666</f>
        <v>0</v>
      </c>
      <c r="AR666" s="36">
        <f>IF($B666="P",VLOOKUP($E666,'[2]Costeo-JUL26'!$B$9:$CQ$307,AR$1,0),0)*$G666</f>
        <v>0</v>
      </c>
      <c r="AS666" s="35">
        <f>IF($B666="P",VLOOKUP($E666,'[2]Costeo-JUL26'!$B$9:$CQ$307,AS$1,0),0)</f>
        <v>0</v>
      </c>
      <c r="AT666" s="36">
        <f t="shared" si="326"/>
        <v>0</v>
      </c>
      <c r="AU666" s="36">
        <f t="shared" si="327"/>
        <v>0</v>
      </c>
      <c r="AV666" s="34">
        <f>IF($B666="P",VLOOKUP($E666,'[2]Costeo-JUL26'!$B$9:$CQ$307,AV$1,0),0)</f>
        <v>0</v>
      </c>
      <c r="AW666" s="16">
        <f>IF($B666="P",VLOOKUP($E666,'[2]Costeo-JUL26'!$B$9:$CQ$307,AW$1,0),0)*$G666</f>
        <v>0</v>
      </c>
      <c r="AX666" s="36">
        <f>IF($B666="P",VLOOKUP($E666,'[2]Costeo-JUL26'!$B$9:$CQ$307,AX$1,0),0)*$G666</f>
        <v>0</v>
      </c>
      <c r="AY666" s="35">
        <f>IF($B666="P",VLOOKUP($E666,'[2]Costeo-JUL26'!$B$9:$CQ$307,AY$1,0),0)</f>
        <v>0</v>
      </c>
      <c r="AZ666" s="36">
        <f t="shared" si="328"/>
        <v>0</v>
      </c>
      <c r="BA666" s="36">
        <f t="shared" si="329"/>
        <v>0</v>
      </c>
      <c r="BB666" s="34">
        <f>IF($B666="P",VLOOKUP($E666,'[2]Costeo-JUL26'!$B$9:$CQ$307,BB$1,0),0)</f>
        <v>0</v>
      </c>
      <c r="BC666" s="16">
        <f>IF($B666="P",VLOOKUP($E666,'[2]Costeo-JUL26'!$B$9:$CQ$307,BC$1,0),0)*$G666</f>
        <v>0</v>
      </c>
      <c r="BD666" s="36">
        <f>IF($B666="P",VLOOKUP($E666,'[2]Costeo-JUL26'!$B$9:$CQ$307,BD$1,0),0)*$G666</f>
        <v>0</v>
      </c>
      <c r="BE666" s="35">
        <f>IF($B666="P",VLOOKUP($E666,'[2]Costeo-JUL26'!$B$9:$CQ$307,BE$1,0),0)</f>
        <v>0</v>
      </c>
      <c r="BF666" s="36">
        <f t="shared" si="330"/>
        <v>0</v>
      </c>
      <c r="BG666" s="36">
        <f t="shared" si="331"/>
        <v>0</v>
      </c>
      <c r="BH666" s="34">
        <f>IF($B666="P",VLOOKUP($E666,'[2]Costeo-JUL26'!$B$9:$CQ$307,BH$1,0),0)</f>
        <v>0</v>
      </c>
      <c r="BI666" s="16">
        <f>IF($B666="P",VLOOKUP($E666,'[2]Costeo-JUL26'!$B$9:$CQ$307,BI$1,0),0)*$G666</f>
        <v>0</v>
      </c>
      <c r="BJ666" s="36">
        <f>IF($B666="P",VLOOKUP($E666,'[2]Costeo-JUL26'!$B$9:$CQ$307,BJ$1,0),0)*$G666</f>
        <v>0</v>
      </c>
      <c r="BK666" s="35">
        <f>IF(BH666=910319,0,IF($B666="P",VLOOKUP($E666,'[2]Costeo-JUL26'!$B$9:$CQ$307,BK$1,0),0))</f>
        <v>0</v>
      </c>
      <c r="BL666" s="36">
        <f t="shared" si="332"/>
        <v>0</v>
      </c>
      <c r="BM666" s="36">
        <f t="shared" si="333"/>
        <v>0</v>
      </c>
      <c r="BN666" s="34">
        <f>IF($B666="P",VLOOKUP($E666,'[2]Costeo-JUL26'!$B$9:$CQ$307,BN$1,0),0)</f>
        <v>0</v>
      </c>
      <c r="BO666" s="16">
        <f>IF($B666="P",VLOOKUP($E666,'[2]Costeo-JUL26'!$B$9:$CQ$307,BO$1,0),0)*$G666</f>
        <v>0</v>
      </c>
      <c r="BP666" s="36">
        <f>IF($B666="P",VLOOKUP($E666,'[2]Costeo-JUL26'!$B$9:$CQ$307,BP$1,0),0)*$G666</f>
        <v>0</v>
      </c>
      <c r="BQ666" s="35">
        <f>IF($B666="P",VLOOKUP($E666,'[2]Costeo-JUL26'!$B$9:$CQ$307,BQ$1,0),0)</f>
        <v>0</v>
      </c>
      <c r="BR666" s="36">
        <f t="shared" si="334"/>
        <v>0</v>
      </c>
      <c r="BS666" s="36">
        <f t="shared" si="335"/>
        <v>0</v>
      </c>
      <c r="BT666" s="34">
        <f>IF($B666="P",VLOOKUP($E666,'[2]Costeo-JUL26'!$B$9:$CQ$307,BT$1,0),0)</f>
        <v>0</v>
      </c>
      <c r="BU666" s="16">
        <f>IF($B666="P",VLOOKUP($E666,'[2]Costeo-JUL26'!$B$9:$CQ$307,BU$1,0),0)*$G666</f>
        <v>0</v>
      </c>
      <c r="BV666" s="36">
        <f>IF($B666="P",VLOOKUP($E666,'[2]Costeo-JUL26'!$B$9:$CQ$307,BV$1,0),0)*$G666</f>
        <v>0</v>
      </c>
      <c r="BW666" s="35">
        <f>IF($B666="P",VLOOKUP($E666,'[2]Costeo-JUL26'!$B$9:$CQ$307,BW$1,0),0)</f>
        <v>0</v>
      </c>
      <c r="BX666" s="36">
        <f t="shared" si="336"/>
        <v>0</v>
      </c>
      <c r="BY666" s="36">
        <f t="shared" si="337"/>
        <v>0</v>
      </c>
      <c r="BZ666" s="34">
        <f>IF($B666="P",VLOOKUP($E666,'[2]Costeo-JUL26'!$B$9:$CQ$307,BZ$1,0),0)</f>
        <v>0</v>
      </c>
      <c r="CA666" s="16">
        <f>IF($B666="P",VLOOKUP($E666,'[2]Costeo-JUL26'!$B$9:$CQ$307,CA$1,0),0)*$G666</f>
        <v>0</v>
      </c>
      <c r="CB666" s="36">
        <f>IF($B666="P",VLOOKUP($E666,'[2]Costeo-JUL26'!$B$9:$CQ$307,CB$1,0),0)*$G666</f>
        <v>0</v>
      </c>
      <c r="CC666" s="35">
        <f>IF($B666="P",VLOOKUP($E666,'[2]Costeo-JUL26'!$B$9:$CQ$307,CC$1,0),0)</f>
        <v>0</v>
      </c>
      <c r="CD666" s="36">
        <f t="shared" si="338"/>
        <v>0</v>
      </c>
      <c r="CE666" s="36">
        <f t="shared" si="339"/>
        <v>0</v>
      </c>
      <c r="CF666" s="37">
        <f t="shared" si="311"/>
        <v>0</v>
      </c>
      <c r="CG666" s="36">
        <f>IF($B666="r",VLOOKUP($E666,'[2]Costeo-JUL26'!$B$9:$CQ$307,CG$1,0),0)*$G666</f>
        <v>4380186</v>
      </c>
      <c r="CH666" s="35">
        <f>VLOOKUP($E666,'[2]TEORICOS (05.26)'!$A$8:$T$251,CH$1,0)</f>
        <v>0</v>
      </c>
      <c r="CI666" s="36">
        <f t="shared" si="340"/>
        <v>0</v>
      </c>
      <c r="CJ666" s="37">
        <f t="shared" si="341"/>
        <v>4380186</v>
      </c>
      <c r="CM666" s="16">
        <f>SUMIFS('[1]Ajuste Inventario'!$I:$I,'[1]Ajuste Inventario'!$B:$B,E666,'[1]Ajuste Inventario'!$S:$S,D666)*-1</f>
        <v>3.1699999999999995</v>
      </c>
      <c r="CN666" s="36">
        <f t="shared" si="312"/>
        <v>23141.982699999997</v>
      </c>
      <c r="CP666" t="str">
        <f t="shared" si="313"/>
        <v>3213Org.Vtas M.del Plata</v>
      </c>
      <c r="CQ666" s="10">
        <f t="shared" si="314"/>
        <v>7300.31</v>
      </c>
    </row>
    <row r="667" spans="1:95" x14ac:dyDescent="0.25">
      <c r="A667" s="30">
        <v>46204</v>
      </c>
      <c r="B667" s="31" t="str">
        <f>VLOOKUP($E667,'[2]TEORICOS (05.26)'!$A$8:$T$251,B$1,0)</f>
        <v>R</v>
      </c>
      <c r="C667" s="32" t="str">
        <f>VLOOKUP($E667,'[2]TEORICOS (05.26)'!$A$8:$T$251,C$1,0)</f>
        <v>Monster</v>
      </c>
      <c r="D667" t="s">
        <v>227</v>
      </c>
      <c r="E667">
        <v>3214</v>
      </c>
      <c r="F667" t="s">
        <v>176</v>
      </c>
      <c r="G667" s="16">
        <v>471</v>
      </c>
      <c r="H667" s="16">
        <v>235.5</v>
      </c>
      <c r="I667" s="33">
        <v>6258899.5500000231</v>
      </c>
      <c r="J667" s="33">
        <v>6208426.4400000172</v>
      </c>
      <c r="K667" s="34">
        <f>IF($B667="P",VLOOKUP($E667,'[2]Costeo-JUL26'!$B$9:$CQ$307,K$1,0),0)</f>
        <v>0</v>
      </c>
      <c r="L667" s="35">
        <f>VLOOKUP($E667,'[2]TEORICOS (05.26)'!$A$8:$T$251,L$1,0)</f>
        <v>0</v>
      </c>
      <c r="M667" s="36">
        <f t="shared" si="315"/>
        <v>0</v>
      </c>
      <c r="N667" s="35">
        <f>IF($B667="P",VLOOKUP($E667,'[2]Costeo-JUL26'!$B$9:$CQ$307,N$1,0),0)</f>
        <v>0</v>
      </c>
      <c r="O667" s="36">
        <f t="shared" si="316"/>
        <v>0</v>
      </c>
      <c r="P667" s="36">
        <f>IF($B667="P",VLOOKUP($E667,'[2]Costeo-JUL26'!$B$9:$CQ$307,P$1,0),0)*H667</f>
        <v>0</v>
      </c>
      <c r="Q667" s="36">
        <f t="shared" si="317"/>
        <v>0</v>
      </c>
      <c r="R667" s="34">
        <f>IF($B667="P",VLOOKUP($E667,'[2]Costeo-JUL26'!$B$9:$CQ$307,R$1,0),0)</f>
        <v>0</v>
      </c>
      <c r="S667" s="16">
        <f>IF($B667="P",VLOOKUP($E667,'[2]Costeo-JUL26'!$B$9:$CQ$307,S$1,0),0)*$G667</f>
        <v>0</v>
      </c>
      <c r="T667" s="36">
        <f>IF($B667="P",VLOOKUP($E667,'[2]Costeo-JUL26'!$B$9:$CQ$307,T$1,0),0)*$G667</f>
        <v>0</v>
      </c>
      <c r="U667" s="35">
        <f>IF($B667="P",VLOOKUP($E667,'[2]Costeo-JUL26'!$B$9:$CQ$307,U$1,0),0)</f>
        <v>0</v>
      </c>
      <c r="V667" s="36">
        <f t="shared" si="318"/>
        <v>0</v>
      </c>
      <c r="W667" s="36">
        <f t="shared" si="319"/>
        <v>0</v>
      </c>
      <c r="X667" s="34">
        <f>IF($B667="P",VLOOKUP($E667,'[2]Costeo-JUL26'!$B$9:$CQ$307,X$1,0),0)</f>
        <v>0</v>
      </c>
      <c r="Y667" s="16">
        <f>IF($B667="P",VLOOKUP($E667,'[2]Costeo-JUL26'!$B$9:$CQ$307,Y$1,0),0)*$G667</f>
        <v>0</v>
      </c>
      <c r="Z667" s="36">
        <f>IF($B667="P",VLOOKUP($E667,'[2]Costeo-JUL26'!$B$9:$CQ$307,Z$1,0),0)*$G667</f>
        <v>0</v>
      </c>
      <c r="AA667" s="35">
        <f>IF($B667="P",VLOOKUP($E667,'[2]Costeo-JUL26'!$B$9:$CQ$307,AA$1,0),0)</f>
        <v>0</v>
      </c>
      <c r="AB667" s="36">
        <f t="shared" si="320"/>
        <v>0</v>
      </c>
      <c r="AC667" s="36">
        <f t="shared" si="321"/>
        <v>0</v>
      </c>
      <c r="AD667" s="34">
        <f>IF($B667="P",VLOOKUP($E667,'[2]Costeo-JUL26'!$B$9:$CQ$307,AD$1,0),0)</f>
        <v>0</v>
      </c>
      <c r="AE667" s="16">
        <f>IF($B667="P",VLOOKUP($E667,'[2]Costeo-JUL26'!$B$9:$CQ$307,AE$1,0),0)*$G667</f>
        <v>0</v>
      </c>
      <c r="AF667" s="36">
        <f>IF($B667="P",VLOOKUP($E667,'[2]Costeo-JUL26'!$B$9:$CQ$307,AF$1,0),0)*$G667</f>
        <v>0</v>
      </c>
      <c r="AG667" s="35">
        <f>IF($B667="P",VLOOKUP($E667,'[2]Costeo-JUL26'!$B$9:$CQ$307,AG$1,0),0)</f>
        <v>0</v>
      </c>
      <c r="AH667" s="36">
        <f t="shared" si="322"/>
        <v>0</v>
      </c>
      <c r="AI667" s="36">
        <f t="shared" si="323"/>
        <v>0</v>
      </c>
      <c r="AJ667" s="34">
        <f>IF($B667="P",VLOOKUP($E667,'[2]Costeo-JUL26'!$B$9:$CQ$307,AJ$1,0),0)</f>
        <v>0</v>
      </c>
      <c r="AK667" s="16">
        <f>IF($B667="P",VLOOKUP($E667,'[2]Costeo-JUL26'!$B$9:$CQ$307,AK$1,0),0)*$G667</f>
        <v>0</v>
      </c>
      <c r="AL667" s="36">
        <f>IF($B667="P",VLOOKUP($E667,'[2]Costeo-JUL26'!$B$9:$CQ$307,AL$1,0),0)*$G667</f>
        <v>0</v>
      </c>
      <c r="AM667" s="35">
        <f>IF($B667="P",VLOOKUP($E667,'[2]Costeo-JUL26'!$B$9:$CQ$307,AM$1,0),0)</f>
        <v>0</v>
      </c>
      <c r="AN667" s="36">
        <f t="shared" si="324"/>
        <v>0</v>
      </c>
      <c r="AO667" s="36">
        <f t="shared" si="325"/>
        <v>0</v>
      </c>
      <c r="AP667" s="34">
        <f>IF($B667="P",VLOOKUP($E667,'[2]Costeo-JUL26'!$B$9:$CQ$307,AP$1,0),0)</f>
        <v>0</v>
      </c>
      <c r="AQ667" s="16">
        <f>IF($B667="P",VLOOKUP($E667,'[2]Costeo-JUL26'!$B$9:$CQ$307,AQ$1,0),0)*$G667</f>
        <v>0</v>
      </c>
      <c r="AR667" s="36">
        <f>IF($B667="P",VLOOKUP($E667,'[2]Costeo-JUL26'!$B$9:$CQ$307,AR$1,0),0)*$G667</f>
        <v>0</v>
      </c>
      <c r="AS667" s="35">
        <f>IF($B667="P",VLOOKUP($E667,'[2]Costeo-JUL26'!$B$9:$CQ$307,AS$1,0),0)</f>
        <v>0</v>
      </c>
      <c r="AT667" s="36">
        <f t="shared" si="326"/>
        <v>0</v>
      </c>
      <c r="AU667" s="36">
        <f t="shared" si="327"/>
        <v>0</v>
      </c>
      <c r="AV667" s="34">
        <f>IF($B667="P",VLOOKUP($E667,'[2]Costeo-JUL26'!$B$9:$CQ$307,AV$1,0),0)</f>
        <v>0</v>
      </c>
      <c r="AW667" s="16">
        <f>IF($B667="P",VLOOKUP($E667,'[2]Costeo-JUL26'!$B$9:$CQ$307,AW$1,0),0)*$G667</f>
        <v>0</v>
      </c>
      <c r="AX667" s="36">
        <f>IF($B667="P",VLOOKUP($E667,'[2]Costeo-JUL26'!$B$9:$CQ$307,AX$1,0),0)*$G667</f>
        <v>0</v>
      </c>
      <c r="AY667" s="35">
        <f>IF($B667="P",VLOOKUP($E667,'[2]Costeo-JUL26'!$B$9:$CQ$307,AY$1,0),0)</f>
        <v>0</v>
      </c>
      <c r="AZ667" s="36">
        <f t="shared" si="328"/>
        <v>0</v>
      </c>
      <c r="BA667" s="36">
        <f t="shared" si="329"/>
        <v>0</v>
      </c>
      <c r="BB667" s="34">
        <f>IF($B667="P",VLOOKUP($E667,'[2]Costeo-JUL26'!$B$9:$CQ$307,BB$1,0),0)</f>
        <v>0</v>
      </c>
      <c r="BC667" s="16">
        <f>IF($B667="P",VLOOKUP($E667,'[2]Costeo-JUL26'!$B$9:$CQ$307,BC$1,0),0)*$G667</f>
        <v>0</v>
      </c>
      <c r="BD667" s="36">
        <f>IF($B667="P",VLOOKUP($E667,'[2]Costeo-JUL26'!$B$9:$CQ$307,BD$1,0),0)*$G667</f>
        <v>0</v>
      </c>
      <c r="BE667" s="35">
        <f>IF($B667="P",VLOOKUP($E667,'[2]Costeo-JUL26'!$B$9:$CQ$307,BE$1,0),0)</f>
        <v>0</v>
      </c>
      <c r="BF667" s="36">
        <f t="shared" si="330"/>
        <v>0</v>
      </c>
      <c r="BG667" s="36">
        <f t="shared" si="331"/>
        <v>0</v>
      </c>
      <c r="BH667" s="34">
        <f>IF($B667="P",VLOOKUP($E667,'[2]Costeo-JUL26'!$B$9:$CQ$307,BH$1,0),0)</f>
        <v>0</v>
      </c>
      <c r="BI667" s="16">
        <f>IF($B667="P",VLOOKUP($E667,'[2]Costeo-JUL26'!$B$9:$CQ$307,BI$1,0),0)*$G667</f>
        <v>0</v>
      </c>
      <c r="BJ667" s="36">
        <f>IF($B667="P",VLOOKUP($E667,'[2]Costeo-JUL26'!$B$9:$CQ$307,BJ$1,0),0)*$G667</f>
        <v>0</v>
      </c>
      <c r="BK667" s="35">
        <f>IF(BH667=910319,0,IF($B667="P",VLOOKUP($E667,'[2]Costeo-JUL26'!$B$9:$CQ$307,BK$1,0),0))</f>
        <v>0</v>
      </c>
      <c r="BL667" s="36">
        <f t="shared" si="332"/>
        <v>0</v>
      </c>
      <c r="BM667" s="36">
        <f t="shared" si="333"/>
        <v>0</v>
      </c>
      <c r="BN667" s="34">
        <f>IF($B667="P",VLOOKUP($E667,'[2]Costeo-JUL26'!$B$9:$CQ$307,BN$1,0),0)</f>
        <v>0</v>
      </c>
      <c r="BO667" s="16">
        <f>IF($B667="P",VLOOKUP($E667,'[2]Costeo-JUL26'!$B$9:$CQ$307,BO$1,0),0)*$G667</f>
        <v>0</v>
      </c>
      <c r="BP667" s="36">
        <f>IF($B667="P",VLOOKUP($E667,'[2]Costeo-JUL26'!$B$9:$CQ$307,BP$1,0),0)*$G667</f>
        <v>0</v>
      </c>
      <c r="BQ667" s="35">
        <f>IF($B667="P",VLOOKUP($E667,'[2]Costeo-JUL26'!$B$9:$CQ$307,BQ$1,0),0)</f>
        <v>0</v>
      </c>
      <c r="BR667" s="36">
        <f t="shared" si="334"/>
        <v>0</v>
      </c>
      <c r="BS667" s="36">
        <f t="shared" si="335"/>
        <v>0</v>
      </c>
      <c r="BT667" s="34">
        <f>IF($B667="P",VLOOKUP($E667,'[2]Costeo-JUL26'!$B$9:$CQ$307,BT$1,0),0)</f>
        <v>0</v>
      </c>
      <c r="BU667" s="16">
        <f>IF($B667="P",VLOOKUP($E667,'[2]Costeo-JUL26'!$B$9:$CQ$307,BU$1,0),0)*$G667</f>
        <v>0</v>
      </c>
      <c r="BV667" s="36">
        <f>IF($B667="P",VLOOKUP($E667,'[2]Costeo-JUL26'!$B$9:$CQ$307,BV$1,0),0)*$G667</f>
        <v>0</v>
      </c>
      <c r="BW667" s="35">
        <f>IF($B667="P",VLOOKUP($E667,'[2]Costeo-JUL26'!$B$9:$CQ$307,BW$1,0),0)</f>
        <v>0</v>
      </c>
      <c r="BX667" s="36">
        <f t="shared" si="336"/>
        <v>0</v>
      </c>
      <c r="BY667" s="36">
        <f t="shared" si="337"/>
        <v>0</v>
      </c>
      <c r="BZ667" s="34">
        <f>IF($B667="P",VLOOKUP($E667,'[2]Costeo-JUL26'!$B$9:$CQ$307,BZ$1,0),0)</f>
        <v>0</v>
      </c>
      <c r="CA667" s="16">
        <f>IF($B667="P",VLOOKUP($E667,'[2]Costeo-JUL26'!$B$9:$CQ$307,CA$1,0),0)*$G667</f>
        <v>0</v>
      </c>
      <c r="CB667" s="36">
        <f>IF($B667="P",VLOOKUP($E667,'[2]Costeo-JUL26'!$B$9:$CQ$307,CB$1,0),0)*$G667</f>
        <v>0</v>
      </c>
      <c r="CC667" s="35">
        <f>IF($B667="P",VLOOKUP($E667,'[2]Costeo-JUL26'!$B$9:$CQ$307,CC$1,0),0)</f>
        <v>0</v>
      </c>
      <c r="CD667" s="36">
        <f t="shared" si="338"/>
        <v>0</v>
      </c>
      <c r="CE667" s="36">
        <f t="shared" si="339"/>
        <v>0</v>
      </c>
      <c r="CF667" s="37">
        <f t="shared" si="311"/>
        <v>0</v>
      </c>
      <c r="CG667" s="36">
        <f>IF($B667="r",VLOOKUP($E667,'[2]Costeo-JUL26'!$B$9:$CQ$307,CG$1,0),0)*$G667</f>
        <v>3470003.0100000002</v>
      </c>
      <c r="CH667" s="35">
        <f>VLOOKUP($E667,'[2]TEORICOS (05.26)'!$A$8:$T$251,CH$1,0)</f>
        <v>0</v>
      </c>
      <c r="CI667" s="36">
        <f t="shared" si="340"/>
        <v>0</v>
      </c>
      <c r="CJ667" s="37">
        <f t="shared" si="341"/>
        <v>3470003.0100000002</v>
      </c>
      <c r="CM667" s="16">
        <f>SUMIFS('[1]Ajuste Inventario'!$I:$I,'[1]Ajuste Inventario'!$B:$B,E667,'[1]Ajuste Inventario'!$S:$S,D667)*-1</f>
        <v>3.1689999999999996</v>
      </c>
      <c r="CN667" s="36">
        <f t="shared" si="312"/>
        <v>23347.005389999998</v>
      </c>
      <c r="CP667" t="str">
        <f t="shared" si="313"/>
        <v>3214Org.Vtas M.del Plata</v>
      </c>
      <c r="CQ667" s="10">
        <f t="shared" si="314"/>
        <v>7367.31</v>
      </c>
    </row>
    <row r="668" spans="1:95" x14ac:dyDescent="0.25">
      <c r="A668" s="30">
        <v>46204</v>
      </c>
      <c r="B668" s="31" t="str">
        <f>VLOOKUP($E668,'[2]TEORICOS (05.26)'!$A$8:$T$251,B$1,0)</f>
        <v>P</v>
      </c>
      <c r="C668" s="32" t="str">
        <f>VLOOKUP($E668,'[2]TEORICOS (05.26)'!$A$8:$T$251,C$1,0)</f>
        <v>Schweppes</v>
      </c>
      <c r="D668" t="s">
        <v>227</v>
      </c>
      <c r="E668">
        <v>3510</v>
      </c>
      <c r="F668" t="s">
        <v>177</v>
      </c>
      <c r="G668" s="16">
        <v>208</v>
      </c>
      <c r="H668" s="16">
        <v>307.63200000000069</v>
      </c>
      <c r="I668" s="33">
        <v>5948361.7900000019</v>
      </c>
      <c r="J668" s="33">
        <v>5088667.9899999965</v>
      </c>
      <c r="K668" s="34">
        <f>IF($B668="P",VLOOKUP($E668,'[2]Costeo-JUL26'!$B$9:$CQ$307,K$1,0),0)</f>
        <v>928732</v>
      </c>
      <c r="L668" s="35">
        <f>VLOOKUP($E668,'[2]TEORICOS (05.26)'!$A$8:$T$251,L$1,0)</f>
        <v>0.23499999999999999</v>
      </c>
      <c r="M668" s="36">
        <f t="shared" si="315"/>
        <v>1195836.9776499991</v>
      </c>
      <c r="N668" s="35">
        <f>IF($B668="P",VLOOKUP($E668,'[2]Costeo-JUL26'!$B$9:$CQ$307,N$1,0),0)</f>
        <v>2.5000000000000001E-2</v>
      </c>
      <c r="O668" s="36">
        <f t="shared" si="316"/>
        <v>29895.924441249979</v>
      </c>
      <c r="P668" s="36">
        <f>IF($B668="P",VLOOKUP($E668,'[2]Costeo-JUL26'!$B$9:$CQ$307,P$1,0),0)*H668</f>
        <v>0</v>
      </c>
      <c r="Q668" s="36">
        <f t="shared" si="317"/>
        <v>1225732.9020912491</v>
      </c>
      <c r="R668" s="34">
        <f>IF($B668="P",VLOOKUP($E668,'[2]Costeo-JUL26'!$B$9:$CQ$307,R$1,0),0)</f>
        <v>0</v>
      </c>
      <c r="S668" s="16">
        <f>IF($B668="P",VLOOKUP($E668,'[2]Costeo-JUL26'!$B$9:$CQ$307,S$1,0),0)*$G668</f>
        <v>0</v>
      </c>
      <c r="T668" s="36">
        <f>IF($B668="P",VLOOKUP($E668,'[2]Costeo-JUL26'!$B$9:$CQ$307,T$1,0),0)*$G668</f>
        <v>0</v>
      </c>
      <c r="U668" s="35">
        <f>IF($B668="P",VLOOKUP($E668,'[2]Costeo-JUL26'!$B$9:$CQ$307,U$1,0),0)</f>
        <v>0</v>
      </c>
      <c r="V668" s="36">
        <f t="shared" si="318"/>
        <v>0</v>
      </c>
      <c r="W668" s="36">
        <f t="shared" si="319"/>
        <v>0</v>
      </c>
      <c r="X668" s="34">
        <f>IF($B668="P",VLOOKUP($E668,'[2]Costeo-JUL26'!$B$9:$CQ$307,X$1,0),0)</f>
        <v>902338</v>
      </c>
      <c r="Y668" s="16">
        <f>IF($B668="P",VLOOKUP($E668,'[2]Costeo-JUL26'!$B$9:$CQ$307,Y$1,0),0)*$G668</f>
        <v>11.416204799999999</v>
      </c>
      <c r="Z668" s="36">
        <f>IF($B668="P",VLOOKUP($E668,'[2]Costeo-JUL26'!$B$9:$CQ$307,Z$1,0),0)*$G668</f>
        <v>3227.817745152</v>
      </c>
      <c r="AA668" s="35">
        <f>IF($B668="P",VLOOKUP($E668,'[2]Costeo-JUL26'!$B$9:$CQ$307,AA$1,0),0)</f>
        <v>0.45</v>
      </c>
      <c r="AB668" s="36">
        <f t="shared" si="320"/>
        <v>1452.5179853184</v>
      </c>
      <c r="AC668" s="36">
        <f t="shared" si="321"/>
        <v>4680.3357304704004</v>
      </c>
      <c r="AD668" s="34">
        <f>IF($B668="P",VLOOKUP($E668,'[2]Costeo-JUL26'!$B$9:$CQ$307,AD$1,0),0)</f>
        <v>933139</v>
      </c>
      <c r="AE668" s="16">
        <f>IF($B668="P",VLOOKUP($E668,'[2]Costeo-JUL26'!$B$9:$CQ$307,AE$1,0),0)*$G668</f>
        <v>4992</v>
      </c>
      <c r="AF668" s="36">
        <f>IF($B668="P",VLOOKUP($E668,'[2]Costeo-JUL26'!$B$9:$CQ$307,AF$1,0),0)*$G668</f>
        <v>54105.891840000004</v>
      </c>
      <c r="AG668" s="35">
        <f>IF($B668="P",VLOOKUP($E668,'[2]Costeo-JUL26'!$B$9:$CQ$307,AG$1,0),0)</f>
        <v>6.0000000000000001E-3</v>
      </c>
      <c r="AH668" s="36">
        <f t="shared" si="322"/>
        <v>324.63535104000005</v>
      </c>
      <c r="AI668" s="36">
        <f t="shared" si="323"/>
        <v>54430.527191040004</v>
      </c>
      <c r="AJ668" s="34">
        <f>IF($B668="P",VLOOKUP($E668,'[2]Costeo-JUL26'!$B$9:$CQ$307,AJ$1,0),0)</f>
        <v>934634</v>
      </c>
      <c r="AK668" s="16">
        <f>IF($B668="P",VLOOKUP($E668,'[2]Costeo-JUL26'!$B$9:$CQ$307,AK$1,0),0)*$G668</f>
        <v>4992</v>
      </c>
      <c r="AL668" s="36">
        <f>IF($B668="P",VLOOKUP($E668,'[2]Costeo-JUL26'!$B$9:$CQ$307,AL$1,0),0)*$G668</f>
        <v>229268.48256</v>
      </c>
      <c r="AM668" s="35">
        <f>IF($B668="P",VLOOKUP($E668,'[2]Costeo-JUL26'!$B$9:$CQ$307,AM$1,0),0)</f>
        <v>1.7999999999999999E-2</v>
      </c>
      <c r="AN668" s="36">
        <f t="shared" si="324"/>
        <v>4126.8326860799998</v>
      </c>
      <c r="AO668" s="36">
        <f t="shared" si="325"/>
        <v>233395.31524607999</v>
      </c>
      <c r="AP668" s="34">
        <f>IF($B668="P",VLOOKUP($E668,'[2]Costeo-JUL26'!$B$9:$CQ$307,AP$1,0),0)</f>
        <v>0</v>
      </c>
      <c r="AQ668" s="16">
        <f>IF($B668="P",VLOOKUP($E668,'[2]Costeo-JUL26'!$B$9:$CQ$307,AQ$1,0),0)*$G668</f>
        <v>0</v>
      </c>
      <c r="AR668" s="36">
        <f>IF($B668="P",VLOOKUP($E668,'[2]Costeo-JUL26'!$B$9:$CQ$307,AR$1,0),0)*$G668</f>
        <v>0</v>
      </c>
      <c r="AS668" s="35">
        <f>IF($B668="P",VLOOKUP($E668,'[2]Costeo-JUL26'!$B$9:$CQ$307,AS$1,0),0)</f>
        <v>0</v>
      </c>
      <c r="AT668" s="36">
        <f t="shared" si="326"/>
        <v>0</v>
      </c>
      <c r="AU668" s="36">
        <f t="shared" si="327"/>
        <v>0</v>
      </c>
      <c r="AV668" s="34">
        <f>IF($B668="P",VLOOKUP($E668,'[2]Costeo-JUL26'!$B$9:$CQ$307,AV$1,0),0)</f>
        <v>0</v>
      </c>
      <c r="AW668" s="16">
        <f>IF($B668="P",VLOOKUP($E668,'[2]Costeo-JUL26'!$B$9:$CQ$307,AW$1,0),0)*$G668</f>
        <v>0</v>
      </c>
      <c r="AX668" s="36">
        <f>IF($B668="P",VLOOKUP($E668,'[2]Costeo-JUL26'!$B$9:$CQ$307,AX$1,0),0)*$G668</f>
        <v>0</v>
      </c>
      <c r="AY668" s="35">
        <f>IF($B668="P",VLOOKUP($E668,'[2]Costeo-JUL26'!$B$9:$CQ$307,AY$1,0),0)</f>
        <v>0</v>
      </c>
      <c r="AZ668" s="36">
        <f t="shared" si="328"/>
        <v>0</v>
      </c>
      <c r="BA668" s="36">
        <f t="shared" si="329"/>
        <v>0</v>
      </c>
      <c r="BB668" s="34">
        <f>IF($B668="P",VLOOKUP($E668,'[2]Costeo-JUL26'!$B$9:$CQ$307,BB$1,0),0)</f>
        <v>0</v>
      </c>
      <c r="BC668" s="16">
        <f>IF($B668="P",VLOOKUP($E668,'[2]Costeo-JUL26'!$B$9:$CQ$307,BC$1,0),0)*$G668</f>
        <v>0</v>
      </c>
      <c r="BD668" s="36">
        <f>IF($B668="P",VLOOKUP($E668,'[2]Costeo-JUL26'!$B$9:$CQ$307,BD$1,0),0)*$G668</f>
        <v>0</v>
      </c>
      <c r="BE668" s="35">
        <f>IF($B668="P",VLOOKUP($E668,'[2]Costeo-JUL26'!$B$9:$CQ$307,BE$1,0),0)</f>
        <v>0</v>
      </c>
      <c r="BF668" s="36">
        <f t="shared" si="330"/>
        <v>0</v>
      </c>
      <c r="BG668" s="36">
        <f t="shared" si="331"/>
        <v>0</v>
      </c>
      <c r="BH668" s="34">
        <f>IF($B668="P",VLOOKUP($E668,'[2]Costeo-JUL26'!$B$9:$CQ$307,BH$1,0),0)</f>
        <v>0</v>
      </c>
      <c r="BI668" s="16">
        <f>IF($B668="P",VLOOKUP($E668,'[2]Costeo-JUL26'!$B$9:$CQ$307,BI$1,0),0)*$G668</f>
        <v>0</v>
      </c>
      <c r="BJ668" s="36">
        <f>IF($B668="P",VLOOKUP($E668,'[2]Costeo-JUL26'!$B$9:$CQ$307,BJ$1,0),0)*$G668</f>
        <v>0</v>
      </c>
      <c r="BK668" s="35">
        <f>IF(BH668=910319,0,IF($B668="P",VLOOKUP($E668,'[2]Costeo-JUL26'!$B$9:$CQ$307,BK$1,0),0))</f>
        <v>0</v>
      </c>
      <c r="BL668" s="36">
        <f t="shared" si="332"/>
        <v>0</v>
      </c>
      <c r="BM668" s="36">
        <f t="shared" si="333"/>
        <v>0</v>
      </c>
      <c r="BN668" s="34">
        <f>IF($B668="P",VLOOKUP($E668,'[2]Costeo-JUL26'!$B$9:$CQ$307,BN$1,0),0)</f>
        <v>0</v>
      </c>
      <c r="BO668" s="16">
        <f>IF($B668="P",VLOOKUP($E668,'[2]Costeo-JUL26'!$B$9:$CQ$307,BO$1,0),0)*$G668</f>
        <v>0</v>
      </c>
      <c r="BP668" s="36">
        <f>IF($B668="P",VLOOKUP($E668,'[2]Costeo-JUL26'!$B$9:$CQ$307,BP$1,0),0)*$G668</f>
        <v>0</v>
      </c>
      <c r="BQ668" s="35">
        <f>IF($B668="P",VLOOKUP($E668,'[2]Costeo-JUL26'!$B$9:$CQ$307,BQ$1,0),0)</f>
        <v>0</v>
      </c>
      <c r="BR668" s="36">
        <f t="shared" si="334"/>
        <v>0</v>
      </c>
      <c r="BS668" s="36">
        <f t="shared" si="335"/>
        <v>0</v>
      </c>
      <c r="BT668" s="34">
        <f>IF($B668="P",VLOOKUP($E668,'[2]Costeo-JUL26'!$B$9:$CQ$307,BT$1,0),0)</f>
        <v>0</v>
      </c>
      <c r="BU668" s="16">
        <f>IF($B668="P",VLOOKUP($E668,'[2]Costeo-JUL26'!$B$9:$CQ$307,BU$1,0),0)*$G668</f>
        <v>0</v>
      </c>
      <c r="BV668" s="36">
        <f>IF($B668="P",VLOOKUP($E668,'[2]Costeo-JUL26'!$B$9:$CQ$307,BV$1,0),0)*$G668</f>
        <v>0</v>
      </c>
      <c r="BW668" s="35">
        <f>IF($B668="P",VLOOKUP($E668,'[2]Costeo-JUL26'!$B$9:$CQ$307,BW$1,0),0)</f>
        <v>0</v>
      </c>
      <c r="BX668" s="36">
        <f t="shared" si="336"/>
        <v>0</v>
      </c>
      <c r="BY668" s="36">
        <f t="shared" si="337"/>
        <v>0</v>
      </c>
      <c r="BZ668" s="34">
        <f>IF($B668="P",VLOOKUP($E668,'[2]Costeo-JUL26'!$B$9:$CQ$307,BZ$1,0),0)</f>
        <v>0</v>
      </c>
      <c r="CA668" s="16">
        <f>IF($B668="P",VLOOKUP($E668,'[2]Costeo-JUL26'!$B$9:$CQ$307,CA$1,0),0)*$G668</f>
        <v>0</v>
      </c>
      <c r="CB668" s="36">
        <f>IF($B668="P",VLOOKUP($E668,'[2]Costeo-JUL26'!$B$9:$CQ$307,CB$1,0),0)*$G668</f>
        <v>0</v>
      </c>
      <c r="CC668" s="35">
        <f>IF($B668="P",VLOOKUP($E668,'[2]Costeo-JUL26'!$B$9:$CQ$307,CC$1,0),0)</f>
        <v>0</v>
      </c>
      <c r="CD668" s="36">
        <f t="shared" si="338"/>
        <v>0</v>
      </c>
      <c r="CE668" s="36">
        <f t="shared" si="339"/>
        <v>0</v>
      </c>
      <c r="CF668" s="37">
        <f t="shared" si="311"/>
        <v>1518239.0802588398</v>
      </c>
      <c r="CG668" s="36">
        <f>IF($B668="r",VLOOKUP($E668,'[2]Costeo-JUL26'!$B$9:$CQ$307,CG$1,0),0)*$G668</f>
        <v>0</v>
      </c>
      <c r="CH668" s="35">
        <f>VLOOKUP($E668,'[2]TEORICOS (05.26)'!$A$8:$T$251,CH$1,0)</f>
        <v>0</v>
      </c>
      <c r="CI668" s="36">
        <f t="shared" si="340"/>
        <v>0</v>
      </c>
      <c r="CJ668" s="37">
        <f t="shared" si="341"/>
        <v>0</v>
      </c>
      <c r="CM668" s="16">
        <f>SUMIFS('[1]Ajuste Inventario'!$I:$I,'[1]Ajuste Inventario'!$B:$B,E668,'[1]Ajuste Inventario'!$S:$S,D668)*-1</f>
        <v>8.4169999999999998</v>
      </c>
      <c r="CN668" s="36">
        <f t="shared" si="312"/>
        <v>61437.588166051224</v>
      </c>
      <c r="CP668" t="str">
        <f t="shared" si="313"/>
        <v>3510Org.Vtas M.del Plata</v>
      </c>
      <c r="CQ668" s="10">
        <f t="shared" si="314"/>
        <v>7299.2263473982684</v>
      </c>
    </row>
    <row r="669" spans="1:95" x14ac:dyDescent="0.25">
      <c r="A669" s="30">
        <v>46204</v>
      </c>
      <c r="B669" s="31" t="str">
        <f>VLOOKUP($E669,'[2]TEORICOS (05.26)'!$A$8:$T$251,B$1,0)</f>
        <v>R</v>
      </c>
      <c r="C669" s="32" t="str">
        <f>VLOOKUP($E669,'[2]TEORICOS (05.26)'!$A$8:$T$251,C$1,0)</f>
        <v>Schweppes</v>
      </c>
      <c r="D669" t="s">
        <v>227</v>
      </c>
      <c r="E669">
        <v>3518</v>
      </c>
      <c r="F669" t="s">
        <v>178</v>
      </c>
      <c r="G669" s="16">
        <v>195</v>
      </c>
      <c r="H669" s="16">
        <v>72.930000000000049</v>
      </c>
      <c r="I669" s="33">
        <v>1578210.3400000012</v>
      </c>
      <c r="J669" s="33">
        <v>1559162.8900000011</v>
      </c>
      <c r="K669" s="34">
        <f>IF($B669="P",VLOOKUP($E669,'[2]Costeo-JUL26'!$B$9:$CQ$307,K$1,0),0)</f>
        <v>0</v>
      </c>
      <c r="L669" s="35">
        <f>VLOOKUP($E669,'[2]TEORICOS (05.26)'!$A$8:$T$251,L$1,0)</f>
        <v>0.23499999999999999</v>
      </c>
      <c r="M669" s="36">
        <f t="shared" si="315"/>
        <v>0</v>
      </c>
      <c r="N669" s="35">
        <f>IF($B669="P",VLOOKUP($E669,'[2]Costeo-JUL26'!$B$9:$CQ$307,N$1,0),0)</f>
        <v>0</v>
      </c>
      <c r="O669" s="36">
        <f t="shared" si="316"/>
        <v>0</v>
      </c>
      <c r="P669" s="36">
        <f>IF($B669="P",VLOOKUP($E669,'[2]Costeo-JUL26'!$B$9:$CQ$307,P$1,0),0)*H669</f>
        <v>0</v>
      </c>
      <c r="Q669" s="36">
        <f t="shared" si="317"/>
        <v>0</v>
      </c>
      <c r="R669" s="34">
        <f>IF($B669="P",VLOOKUP($E669,'[2]Costeo-JUL26'!$B$9:$CQ$307,R$1,0),0)</f>
        <v>0</v>
      </c>
      <c r="S669" s="16">
        <f>IF($B669="P",VLOOKUP($E669,'[2]Costeo-JUL26'!$B$9:$CQ$307,S$1,0),0)*$G669</f>
        <v>0</v>
      </c>
      <c r="T669" s="36">
        <f>IF($B669="P",VLOOKUP($E669,'[2]Costeo-JUL26'!$B$9:$CQ$307,T$1,0),0)*$G669</f>
        <v>0</v>
      </c>
      <c r="U669" s="35">
        <f>IF($B669="P",VLOOKUP($E669,'[2]Costeo-JUL26'!$B$9:$CQ$307,U$1,0),0)</f>
        <v>0</v>
      </c>
      <c r="V669" s="36">
        <f t="shared" si="318"/>
        <v>0</v>
      </c>
      <c r="W669" s="36">
        <f t="shared" si="319"/>
        <v>0</v>
      </c>
      <c r="X669" s="34">
        <f>IF($B669="P",VLOOKUP($E669,'[2]Costeo-JUL26'!$B$9:$CQ$307,X$1,0),0)</f>
        <v>0</v>
      </c>
      <c r="Y669" s="16">
        <f>IF($B669="P",VLOOKUP($E669,'[2]Costeo-JUL26'!$B$9:$CQ$307,Y$1,0),0)*$G669</f>
        <v>0</v>
      </c>
      <c r="Z669" s="36">
        <f>IF($B669="P",VLOOKUP($E669,'[2]Costeo-JUL26'!$B$9:$CQ$307,Z$1,0),0)*$G669</f>
        <v>0</v>
      </c>
      <c r="AA669" s="35">
        <f>IF($B669="P",VLOOKUP($E669,'[2]Costeo-JUL26'!$B$9:$CQ$307,AA$1,0),0)</f>
        <v>0</v>
      </c>
      <c r="AB669" s="36">
        <f t="shared" si="320"/>
        <v>0</v>
      </c>
      <c r="AC669" s="36">
        <f t="shared" si="321"/>
        <v>0</v>
      </c>
      <c r="AD669" s="34">
        <f>IF($B669="P",VLOOKUP($E669,'[2]Costeo-JUL26'!$B$9:$CQ$307,AD$1,0),0)</f>
        <v>0</v>
      </c>
      <c r="AE669" s="16">
        <f>IF($B669="P",VLOOKUP($E669,'[2]Costeo-JUL26'!$B$9:$CQ$307,AE$1,0),0)*$G669</f>
        <v>0</v>
      </c>
      <c r="AF669" s="36">
        <f>IF($B669="P",VLOOKUP($E669,'[2]Costeo-JUL26'!$B$9:$CQ$307,AF$1,0),0)*$G669</f>
        <v>0</v>
      </c>
      <c r="AG669" s="35">
        <f>IF($B669="P",VLOOKUP($E669,'[2]Costeo-JUL26'!$B$9:$CQ$307,AG$1,0),0)</f>
        <v>0</v>
      </c>
      <c r="AH669" s="36">
        <f t="shared" si="322"/>
        <v>0</v>
      </c>
      <c r="AI669" s="36">
        <f t="shared" si="323"/>
        <v>0</v>
      </c>
      <c r="AJ669" s="34">
        <f>IF($B669="P",VLOOKUP($E669,'[2]Costeo-JUL26'!$B$9:$CQ$307,AJ$1,0),0)</f>
        <v>0</v>
      </c>
      <c r="AK669" s="16">
        <f>IF($B669="P",VLOOKUP($E669,'[2]Costeo-JUL26'!$B$9:$CQ$307,AK$1,0),0)*$G669</f>
        <v>0</v>
      </c>
      <c r="AL669" s="36">
        <f>IF($B669="P",VLOOKUP($E669,'[2]Costeo-JUL26'!$B$9:$CQ$307,AL$1,0),0)*$G669</f>
        <v>0</v>
      </c>
      <c r="AM669" s="35">
        <f>IF($B669="P",VLOOKUP($E669,'[2]Costeo-JUL26'!$B$9:$CQ$307,AM$1,0),0)</f>
        <v>0</v>
      </c>
      <c r="AN669" s="36">
        <f t="shared" si="324"/>
        <v>0</v>
      </c>
      <c r="AO669" s="36">
        <f t="shared" si="325"/>
        <v>0</v>
      </c>
      <c r="AP669" s="34">
        <f>IF($B669="P",VLOOKUP($E669,'[2]Costeo-JUL26'!$B$9:$CQ$307,AP$1,0),0)</f>
        <v>0</v>
      </c>
      <c r="AQ669" s="16">
        <f>IF($B669="P",VLOOKUP($E669,'[2]Costeo-JUL26'!$B$9:$CQ$307,AQ$1,0),0)*$G669</f>
        <v>0</v>
      </c>
      <c r="AR669" s="36">
        <f>IF($B669="P",VLOOKUP($E669,'[2]Costeo-JUL26'!$B$9:$CQ$307,AR$1,0),0)*$G669</f>
        <v>0</v>
      </c>
      <c r="AS669" s="35">
        <f>IF($B669="P",VLOOKUP($E669,'[2]Costeo-JUL26'!$B$9:$CQ$307,AS$1,0),0)</f>
        <v>0</v>
      </c>
      <c r="AT669" s="36">
        <f t="shared" si="326"/>
        <v>0</v>
      </c>
      <c r="AU669" s="36">
        <f t="shared" si="327"/>
        <v>0</v>
      </c>
      <c r="AV669" s="34">
        <f>IF($B669="P",VLOOKUP($E669,'[2]Costeo-JUL26'!$B$9:$CQ$307,AV$1,0),0)</f>
        <v>0</v>
      </c>
      <c r="AW669" s="16">
        <f>IF($B669="P",VLOOKUP($E669,'[2]Costeo-JUL26'!$B$9:$CQ$307,AW$1,0),0)*$G669</f>
        <v>0</v>
      </c>
      <c r="AX669" s="36">
        <f>IF($B669="P",VLOOKUP($E669,'[2]Costeo-JUL26'!$B$9:$CQ$307,AX$1,0),0)*$G669</f>
        <v>0</v>
      </c>
      <c r="AY669" s="35">
        <f>IF($B669="P",VLOOKUP($E669,'[2]Costeo-JUL26'!$B$9:$CQ$307,AY$1,0),0)</f>
        <v>0</v>
      </c>
      <c r="AZ669" s="36">
        <f t="shared" si="328"/>
        <v>0</v>
      </c>
      <c r="BA669" s="36">
        <f t="shared" si="329"/>
        <v>0</v>
      </c>
      <c r="BB669" s="34">
        <f>IF($B669="P",VLOOKUP($E669,'[2]Costeo-JUL26'!$B$9:$CQ$307,BB$1,0),0)</f>
        <v>0</v>
      </c>
      <c r="BC669" s="16">
        <f>IF($B669="P",VLOOKUP($E669,'[2]Costeo-JUL26'!$B$9:$CQ$307,BC$1,0),0)*$G669</f>
        <v>0</v>
      </c>
      <c r="BD669" s="36">
        <f>IF($B669="P",VLOOKUP($E669,'[2]Costeo-JUL26'!$B$9:$CQ$307,BD$1,0),0)*$G669</f>
        <v>0</v>
      </c>
      <c r="BE669" s="35">
        <f>IF($B669="P",VLOOKUP($E669,'[2]Costeo-JUL26'!$B$9:$CQ$307,BE$1,0),0)</f>
        <v>0</v>
      </c>
      <c r="BF669" s="36">
        <f t="shared" si="330"/>
        <v>0</v>
      </c>
      <c r="BG669" s="36">
        <f t="shared" si="331"/>
        <v>0</v>
      </c>
      <c r="BH669" s="34">
        <f>IF($B669="P",VLOOKUP($E669,'[2]Costeo-JUL26'!$B$9:$CQ$307,BH$1,0),0)</f>
        <v>0</v>
      </c>
      <c r="BI669" s="16">
        <f>IF($B669="P",VLOOKUP($E669,'[2]Costeo-JUL26'!$B$9:$CQ$307,BI$1,0),0)*$G669</f>
        <v>0</v>
      </c>
      <c r="BJ669" s="36">
        <f>IF($B669="P",VLOOKUP($E669,'[2]Costeo-JUL26'!$B$9:$CQ$307,BJ$1,0),0)*$G669</f>
        <v>0</v>
      </c>
      <c r="BK669" s="35">
        <f>IF(BH669=910319,0,IF($B669="P",VLOOKUP($E669,'[2]Costeo-JUL26'!$B$9:$CQ$307,BK$1,0),0))</f>
        <v>0</v>
      </c>
      <c r="BL669" s="36">
        <f t="shared" si="332"/>
        <v>0</v>
      </c>
      <c r="BM669" s="36">
        <f t="shared" si="333"/>
        <v>0</v>
      </c>
      <c r="BN669" s="34">
        <f>IF($B669="P",VLOOKUP($E669,'[2]Costeo-JUL26'!$B$9:$CQ$307,BN$1,0),0)</f>
        <v>0</v>
      </c>
      <c r="BO669" s="16">
        <f>IF($B669="P",VLOOKUP($E669,'[2]Costeo-JUL26'!$B$9:$CQ$307,BO$1,0),0)*$G669</f>
        <v>0</v>
      </c>
      <c r="BP669" s="36">
        <f>IF($B669="P",VLOOKUP($E669,'[2]Costeo-JUL26'!$B$9:$CQ$307,BP$1,0),0)*$G669</f>
        <v>0</v>
      </c>
      <c r="BQ669" s="35">
        <f>IF($B669="P",VLOOKUP($E669,'[2]Costeo-JUL26'!$B$9:$CQ$307,BQ$1,0),0)</f>
        <v>0</v>
      </c>
      <c r="BR669" s="36">
        <f t="shared" si="334"/>
        <v>0</v>
      </c>
      <c r="BS669" s="36">
        <f t="shared" si="335"/>
        <v>0</v>
      </c>
      <c r="BT669" s="34">
        <f>IF($B669="P",VLOOKUP($E669,'[2]Costeo-JUL26'!$B$9:$CQ$307,BT$1,0),0)</f>
        <v>0</v>
      </c>
      <c r="BU669" s="16">
        <f>IF($B669="P",VLOOKUP($E669,'[2]Costeo-JUL26'!$B$9:$CQ$307,BU$1,0),0)*$G669</f>
        <v>0</v>
      </c>
      <c r="BV669" s="36">
        <f>IF($B669="P",VLOOKUP($E669,'[2]Costeo-JUL26'!$B$9:$CQ$307,BV$1,0),0)*$G669</f>
        <v>0</v>
      </c>
      <c r="BW669" s="35">
        <f>IF($B669="P",VLOOKUP($E669,'[2]Costeo-JUL26'!$B$9:$CQ$307,BW$1,0),0)</f>
        <v>0</v>
      </c>
      <c r="BX669" s="36">
        <f t="shared" si="336"/>
        <v>0</v>
      </c>
      <c r="BY669" s="36">
        <f t="shared" si="337"/>
        <v>0</v>
      </c>
      <c r="BZ669" s="34">
        <f>IF($B669="P",VLOOKUP($E669,'[2]Costeo-JUL26'!$B$9:$CQ$307,BZ$1,0),0)</f>
        <v>0</v>
      </c>
      <c r="CA669" s="16">
        <f>IF($B669="P",VLOOKUP($E669,'[2]Costeo-JUL26'!$B$9:$CQ$307,CA$1,0),0)*$G669</f>
        <v>0</v>
      </c>
      <c r="CB669" s="36">
        <f>IF($B669="P",VLOOKUP($E669,'[2]Costeo-JUL26'!$B$9:$CQ$307,CB$1,0),0)*$G669</f>
        <v>0</v>
      </c>
      <c r="CC669" s="35">
        <f>IF($B669="P",VLOOKUP($E669,'[2]Costeo-JUL26'!$B$9:$CQ$307,CC$1,0),0)</f>
        <v>0</v>
      </c>
      <c r="CD669" s="36">
        <f t="shared" si="338"/>
        <v>0</v>
      </c>
      <c r="CE669" s="36">
        <f t="shared" si="339"/>
        <v>0</v>
      </c>
      <c r="CF669" s="37">
        <f t="shared" si="311"/>
        <v>0</v>
      </c>
      <c r="CG669" s="36">
        <f>IF($B669="r",VLOOKUP($E669,'[2]Costeo-JUL26'!$B$9:$CQ$307,CG$1,0),0)*$G669</f>
        <v>334382.09999999998</v>
      </c>
      <c r="CH669" s="35">
        <f>VLOOKUP($E669,'[2]TEORICOS (05.26)'!$A$8:$T$251,CH$1,0)</f>
        <v>0.05</v>
      </c>
      <c r="CI669" s="36">
        <f t="shared" si="340"/>
        <v>349684.17415000027</v>
      </c>
      <c r="CJ669" s="37">
        <f t="shared" si="341"/>
        <v>684066.27415000019</v>
      </c>
      <c r="CM669" s="16">
        <f>SUMIFS('[1]Ajuste Inventario'!$I:$I,'[1]Ajuste Inventario'!$B:$B,E669,'[1]Ajuste Inventario'!$S:$S,D669)*-1</f>
        <v>2.1659999999999999</v>
      </c>
      <c r="CN669" s="36">
        <f t="shared" si="312"/>
        <v>7598.3976913276947</v>
      </c>
      <c r="CP669" t="str">
        <f t="shared" si="313"/>
        <v>3518Org.Vtas M.del Plata</v>
      </c>
      <c r="CQ669" s="10">
        <f t="shared" si="314"/>
        <v>3508.0321751282063</v>
      </c>
    </row>
    <row r="670" spans="1:95" x14ac:dyDescent="0.25">
      <c r="A670" s="30">
        <v>46204</v>
      </c>
      <c r="B670" s="31" t="str">
        <f>VLOOKUP($E670,'[2]TEORICOS (05.26)'!$A$8:$T$251,B$1,0)</f>
        <v>P</v>
      </c>
      <c r="C670" s="32" t="str">
        <f>VLOOKUP($E670,'[2]TEORICOS (05.26)'!$A$8:$T$251,C$1,0)</f>
        <v>Schweppes</v>
      </c>
      <c r="D670" t="s">
        <v>227</v>
      </c>
      <c r="E670">
        <v>3527</v>
      </c>
      <c r="F670" t="s">
        <v>179</v>
      </c>
      <c r="G670" s="16">
        <v>958.00099999999998</v>
      </c>
      <c r="H670" s="16">
        <v>1012.6070570000056</v>
      </c>
      <c r="I670" s="33">
        <v>14443655.910000082</v>
      </c>
      <c r="J670" s="33">
        <v>13816520.72000007</v>
      </c>
      <c r="K670" s="34">
        <f>IF($B670="P",VLOOKUP($E670,'[2]Costeo-JUL26'!$B$9:$CQ$307,K$1,0),0)</f>
        <v>928732</v>
      </c>
      <c r="L670" s="35">
        <f>VLOOKUP($E670,'[2]TEORICOS (05.26)'!$A$8:$T$251,L$1,0)</f>
        <v>0.23499999999999999</v>
      </c>
      <c r="M670" s="36">
        <f t="shared" si="315"/>
        <v>3246882.3692000164</v>
      </c>
      <c r="N670" s="35">
        <f>IF($B670="P",VLOOKUP($E670,'[2]Costeo-JUL26'!$B$9:$CQ$307,N$1,0),0)</f>
        <v>2.5000000000000001E-2</v>
      </c>
      <c r="O670" s="36">
        <f t="shared" si="316"/>
        <v>81172.059230000421</v>
      </c>
      <c r="P670" s="36">
        <f>IF($B670="P",VLOOKUP($E670,'[2]Costeo-JUL26'!$B$9:$CQ$307,P$1,0),0)*H670</f>
        <v>0</v>
      </c>
      <c r="Q670" s="36">
        <f t="shared" si="317"/>
        <v>3328054.4284300166</v>
      </c>
      <c r="R670" s="34">
        <f>IF($B670="P",VLOOKUP($E670,'[2]Costeo-JUL26'!$B$9:$CQ$307,R$1,0),0)</f>
        <v>0</v>
      </c>
      <c r="S670" s="16">
        <f>IF($B670="P",VLOOKUP($E670,'[2]Costeo-JUL26'!$B$9:$CQ$307,S$1,0),0)*$G670</f>
        <v>0</v>
      </c>
      <c r="T670" s="36">
        <f>IF($B670="P",VLOOKUP($E670,'[2]Costeo-JUL26'!$B$9:$CQ$307,T$1,0),0)*$G670</f>
        <v>0</v>
      </c>
      <c r="U670" s="35">
        <f>IF($B670="P",VLOOKUP($E670,'[2]Costeo-JUL26'!$B$9:$CQ$307,U$1,0),0)</f>
        <v>0</v>
      </c>
      <c r="V670" s="36">
        <f t="shared" si="318"/>
        <v>0</v>
      </c>
      <c r="W670" s="36">
        <f t="shared" si="319"/>
        <v>0</v>
      </c>
      <c r="X670" s="34">
        <f>IF($B670="P",VLOOKUP($E670,'[2]Costeo-JUL26'!$B$9:$CQ$307,X$1,0),0)</f>
        <v>902338</v>
      </c>
      <c r="Y670" s="16">
        <f>IF($B670="P",VLOOKUP($E670,'[2]Costeo-JUL26'!$B$9:$CQ$307,Y$1,0),0)*$G670</f>
        <v>37.557471204000002</v>
      </c>
      <c r="Z670" s="36">
        <f>IF($B670="P",VLOOKUP($E670,'[2]Costeo-JUL26'!$B$9:$CQ$307,Z$1,0),0)*$G670</f>
        <v>10618.999408218961</v>
      </c>
      <c r="AA670" s="35">
        <f>IF($B670="P",VLOOKUP($E670,'[2]Costeo-JUL26'!$B$9:$CQ$307,AA$1,0),0)</f>
        <v>0.45</v>
      </c>
      <c r="AB670" s="36">
        <f t="shared" si="320"/>
        <v>4778.5497336985327</v>
      </c>
      <c r="AC670" s="36">
        <f t="shared" si="321"/>
        <v>15397.549141917494</v>
      </c>
      <c r="AD670" s="34">
        <f>IF($B670="P",VLOOKUP($E670,'[2]Costeo-JUL26'!$B$9:$CQ$307,AD$1,0),0)</f>
        <v>901781</v>
      </c>
      <c r="AE670" s="16">
        <f>IF($B670="P",VLOOKUP($E670,'[2]Costeo-JUL26'!$B$9:$CQ$307,AE$1,0),0)*$G670</f>
        <v>11496.011999999999</v>
      </c>
      <c r="AF670" s="36">
        <f>IF($B670="P",VLOOKUP($E670,'[2]Costeo-JUL26'!$B$9:$CQ$307,AF$1,0),0)*$G670</f>
        <v>176431.5953664</v>
      </c>
      <c r="AG670" s="35">
        <f>IF($B670="P",VLOOKUP($E670,'[2]Costeo-JUL26'!$B$9:$CQ$307,AG$1,0),0)</f>
        <v>6.0000000000000001E-3</v>
      </c>
      <c r="AH670" s="36">
        <f t="shared" si="322"/>
        <v>1058.5895721984</v>
      </c>
      <c r="AI670" s="36">
        <f t="shared" si="323"/>
        <v>177490.1849385984</v>
      </c>
      <c r="AJ670" s="34">
        <f>IF($B670="P",VLOOKUP($E670,'[2]Costeo-JUL26'!$B$9:$CQ$307,AJ$1,0),0)</f>
        <v>909965</v>
      </c>
      <c r="AK670" s="16">
        <f>IF($B670="P",VLOOKUP($E670,'[2]Costeo-JUL26'!$B$9:$CQ$307,AK$1,0),0)*$G670</f>
        <v>11496.011999999999</v>
      </c>
      <c r="AL670" s="36">
        <f>IF($B670="P",VLOOKUP($E670,'[2]Costeo-JUL26'!$B$9:$CQ$307,AL$1,0),0)*$G670</f>
        <v>80244.692882639996</v>
      </c>
      <c r="AM670" s="35">
        <f>IF($B670="P",VLOOKUP($E670,'[2]Costeo-JUL26'!$B$9:$CQ$307,AM$1,0),0)</f>
        <v>1.7999999999999999E-2</v>
      </c>
      <c r="AN670" s="36">
        <f t="shared" si="324"/>
        <v>1444.4044718875198</v>
      </c>
      <c r="AO670" s="36">
        <f t="shared" si="325"/>
        <v>81689.097354527519</v>
      </c>
      <c r="AP670" s="34">
        <f>IF($B670="P",VLOOKUP($E670,'[2]Costeo-JUL26'!$B$9:$CQ$307,AP$1,0),0)</f>
        <v>901189</v>
      </c>
      <c r="AQ670" s="16">
        <f>IF($B670="P",VLOOKUP($E670,'[2]Costeo-JUL26'!$B$9:$CQ$307,AQ$1,0),0)*$G670</f>
        <v>11496.011999999999</v>
      </c>
      <c r="AR670" s="36">
        <f>IF($B670="P",VLOOKUP($E670,'[2]Costeo-JUL26'!$B$9:$CQ$307,AR$1,0),0)*$G670</f>
        <v>881562.48342635075</v>
      </c>
      <c r="AS670" s="35">
        <f>IF($B670="P",VLOOKUP($E670,'[2]Costeo-JUL26'!$B$9:$CQ$307,AS$1,0),0)</f>
        <v>0.02</v>
      </c>
      <c r="AT670" s="36">
        <f t="shared" si="326"/>
        <v>17631.249668527016</v>
      </c>
      <c r="AU670" s="36">
        <f t="shared" si="327"/>
        <v>899193.7330948778</v>
      </c>
      <c r="AV670" s="34">
        <f>IF($B670="P",VLOOKUP($E670,'[2]Costeo-JUL26'!$B$9:$CQ$307,AV$1,0),0)</f>
        <v>932317</v>
      </c>
      <c r="AW670" s="16">
        <f>IF($B670="P",VLOOKUP($E670,'[2]Costeo-JUL26'!$B$9:$CQ$307,AW$1,0),0)*$G670</f>
        <v>19.064219900000001</v>
      </c>
      <c r="AX670" s="36">
        <f>IF($B670="P",VLOOKUP($E670,'[2]Costeo-JUL26'!$B$9:$CQ$307,AX$1,0),0)*$G670</f>
        <v>81934.204286220003</v>
      </c>
      <c r="AY670" s="35">
        <f>IF($B670="P",VLOOKUP($E670,'[2]Costeo-JUL26'!$B$9:$CQ$307,AY$1,0),0)</f>
        <v>0.03</v>
      </c>
      <c r="AZ670" s="36">
        <f t="shared" si="328"/>
        <v>2458.0261285866</v>
      </c>
      <c r="BA670" s="36">
        <f t="shared" si="329"/>
        <v>84392.230414806603</v>
      </c>
      <c r="BB670" s="34">
        <f>IF($B670="P",VLOOKUP($E670,'[2]Costeo-JUL26'!$B$9:$CQ$307,BB$1,0),0)</f>
        <v>902311</v>
      </c>
      <c r="BC670" s="16">
        <f>IF($B670="P",VLOOKUP($E670,'[2]Costeo-JUL26'!$B$9:$CQ$307,BC$1,0),0)*$G670</f>
        <v>2.661113888888889</v>
      </c>
      <c r="BD670" s="36">
        <f>IF($B670="P",VLOOKUP($E670,'[2]Costeo-JUL26'!$B$9:$CQ$307,BD$1,0),0)*$G670</f>
        <v>10435.943976791668</v>
      </c>
      <c r="BE670" s="35">
        <f>IF($B670="P",VLOOKUP($E670,'[2]Costeo-JUL26'!$B$9:$CQ$307,BE$1,0),0)</f>
        <v>0.03</v>
      </c>
      <c r="BF670" s="36">
        <f t="shared" si="330"/>
        <v>313.07831930375005</v>
      </c>
      <c r="BG670" s="36">
        <f t="shared" si="331"/>
        <v>10749.022296095418</v>
      </c>
      <c r="BH670" s="34">
        <f>IF($B670="P",VLOOKUP($E670,'[2]Costeo-JUL26'!$B$9:$CQ$307,BH$1,0),0)</f>
        <v>933089</v>
      </c>
      <c r="BI670" s="16">
        <f>IF($B670="P",VLOOKUP($E670,'[2]Costeo-JUL26'!$B$9:$CQ$307,BI$1,0),0)*$G670</f>
        <v>33.26392361111111</v>
      </c>
      <c r="BJ670" s="36">
        <f>IF($B670="P",VLOOKUP($E670,'[2]Costeo-JUL26'!$B$9:$CQ$307,BJ$1,0),0)*$G670</f>
        <v>24770.730604072302</v>
      </c>
      <c r="BK670" s="35">
        <f>IF(BH670=910319,0,IF($B670="P",VLOOKUP($E670,'[2]Costeo-JUL26'!$B$9:$CQ$307,BK$1,0),0))</f>
        <v>0.02</v>
      </c>
      <c r="BL670" s="36">
        <f t="shared" si="332"/>
        <v>495.41461208144602</v>
      </c>
      <c r="BM670" s="36">
        <f t="shared" si="333"/>
        <v>25266.145216153749</v>
      </c>
      <c r="BN670" s="34">
        <f>IF($B670="P",VLOOKUP($E670,'[2]Costeo-JUL26'!$B$9:$CQ$307,BN$1,0),0)</f>
        <v>0</v>
      </c>
      <c r="BO670" s="16">
        <f>IF($B670="P",VLOOKUP($E670,'[2]Costeo-JUL26'!$B$9:$CQ$307,BO$1,0),0)*$G670</f>
        <v>0</v>
      </c>
      <c r="BP670" s="36">
        <f>IF($B670="P",VLOOKUP($E670,'[2]Costeo-JUL26'!$B$9:$CQ$307,BP$1,0),0)*$G670</f>
        <v>0</v>
      </c>
      <c r="BQ670" s="35">
        <f>IF($B670="P",VLOOKUP($E670,'[2]Costeo-JUL26'!$B$9:$CQ$307,BQ$1,0),0)</f>
        <v>0</v>
      </c>
      <c r="BR670" s="36">
        <f t="shared" si="334"/>
        <v>0</v>
      </c>
      <c r="BS670" s="36">
        <f t="shared" si="335"/>
        <v>0</v>
      </c>
      <c r="BT670" s="34">
        <f>IF($B670="P",VLOOKUP($E670,'[2]Costeo-JUL26'!$B$9:$CQ$307,BT$1,0),0)</f>
        <v>0</v>
      </c>
      <c r="BU670" s="16">
        <f>IF($B670="P",VLOOKUP($E670,'[2]Costeo-JUL26'!$B$9:$CQ$307,BU$1,0),0)*$G670</f>
        <v>0</v>
      </c>
      <c r="BV670" s="36">
        <f>IF($B670="P",VLOOKUP($E670,'[2]Costeo-JUL26'!$B$9:$CQ$307,BV$1,0),0)*$G670</f>
        <v>0</v>
      </c>
      <c r="BW670" s="35">
        <f>IF($B670="P",VLOOKUP($E670,'[2]Costeo-JUL26'!$B$9:$CQ$307,BW$1,0),0)</f>
        <v>0</v>
      </c>
      <c r="BX670" s="36">
        <f t="shared" si="336"/>
        <v>0</v>
      </c>
      <c r="BY670" s="36">
        <f t="shared" si="337"/>
        <v>0</v>
      </c>
      <c r="BZ670" s="34">
        <f>IF($B670="P",VLOOKUP($E670,'[2]Costeo-JUL26'!$B$9:$CQ$307,BZ$1,0),0)</f>
        <v>0</v>
      </c>
      <c r="CA670" s="16">
        <f>IF($B670="P",VLOOKUP($E670,'[2]Costeo-JUL26'!$B$9:$CQ$307,CA$1,0),0)*$G670</f>
        <v>0</v>
      </c>
      <c r="CB670" s="36">
        <f>IF($B670="P",VLOOKUP($E670,'[2]Costeo-JUL26'!$B$9:$CQ$307,CB$1,0),0)*$G670</f>
        <v>0</v>
      </c>
      <c r="CC670" s="35">
        <f>IF($B670="P",VLOOKUP($E670,'[2]Costeo-JUL26'!$B$9:$CQ$307,CC$1,0),0)</f>
        <v>0</v>
      </c>
      <c r="CD670" s="36">
        <f t="shared" si="338"/>
        <v>0</v>
      </c>
      <c r="CE670" s="36">
        <f t="shared" si="339"/>
        <v>0</v>
      </c>
      <c r="CF670" s="37">
        <f t="shared" si="311"/>
        <v>4622232.3908869941</v>
      </c>
      <c r="CG670" s="36">
        <f>IF($B670="r",VLOOKUP($E670,'[2]Costeo-JUL26'!$B$9:$CQ$307,CG$1,0),0)*$G670</f>
        <v>0</v>
      </c>
      <c r="CH670" s="35">
        <f>VLOOKUP($E670,'[2]TEORICOS (05.26)'!$A$8:$T$251,CH$1,0)</f>
        <v>0</v>
      </c>
      <c r="CI670" s="36">
        <f t="shared" si="340"/>
        <v>0</v>
      </c>
      <c r="CJ670" s="37">
        <f t="shared" si="341"/>
        <v>0</v>
      </c>
      <c r="CM670" s="16">
        <f>SUMIFS('[1]Ajuste Inventario'!$I:$I,'[1]Ajuste Inventario'!$B:$B,E670,'[1]Ajuste Inventario'!$S:$S,D670)*-1</f>
        <v>23.910999999999994</v>
      </c>
      <c r="CN670" s="36">
        <f t="shared" si="312"/>
        <v>115367.51913463441</v>
      </c>
      <c r="CP670" t="str">
        <f t="shared" si="313"/>
        <v>3527Org.Vtas M.del Plata</v>
      </c>
      <c r="CQ670" s="10">
        <f t="shared" si="314"/>
        <v>4824.8721983452988</v>
      </c>
    </row>
    <row r="671" spans="1:95" x14ac:dyDescent="0.25">
      <c r="A671" s="30">
        <v>46204</v>
      </c>
      <c r="B671" s="31" t="str">
        <f>VLOOKUP($E671,'[2]TEORICOS (05.26)'!$A$8:$T$251,B$1,0)</f>
        <v>P</v>
      </c>
      <c r="C671" s="32" t="str">
        <f>VLOOKUP($E671,'[2]TEORICOS (05.26)'!$A$8:$T$251,C$1,0)</f>
        <v>Schweppes</v>
      </c>
      <c r="D671" t="s">
        <v>227</v>
      </c>
      <c r="E671">
        <v>3536</v>
      </c>
      <c r="F671" t="s">
        <v>181</v>
      </c>
      <c r="G671" s="16">
        <v>2936.6669999999999</v>
      </c>
      <c r="H671" s="16">
        <v>4654.6171950000626</v>
      </c>
      <c r="I671" s="33">
        <v>42609713.490000315</v>
      </c>
      <c r="J671" s="33">
        <v>41914332.490000285</v>
      </c>
      <c r="K671" s="34">
        <f>IF($B671="P",VLOOKUP($E671,'[2]Costeo-JUL26'!$B$9:$CQ$307,K$1,0),0)</f>
        <v>928732</v>
      </c>
      <c r="L671" s="35">
        <f>VLOOKUP($E671,'[2]TEORICOS (05.26)'!$A$8:$T$251,L$1,0)</f>
        <v>0.23499999999999999</v>
      </c>
      <c r="M671" s="36">
        <f t="shared" si="315"/>
        <v>9849868.1351500656</v>
      </c>
      <c r="N671" s="35">
        <f>IF($B671="P",VLOOKUP($E671,'[2]Costeo-JUL26'!$B$9:$CQ$307,N$1,0),0)</f>
        <v>2.5000000000000001E-2</v>
      </c>
      <c r="O671" s="36">
        <f t="shared" si="316"/>
        <v>246246.70337875164</v>
      </c>
      <c r="P671" s="36">
        <f>IF($B671="P",VLOOKUP($E671,'[2]Costeo-JUL26'!$B$9:$CQ$307,P$1,0),0)*H671</f>
        <v>0</v>
      </c>
      <c r="Q671" s="36">
        <f t="shared" si="317"/>
        <v>10096114.838528818</v>
      </c>
      <c r="R671" s="34">
        <f>IF($B671="P",VLOOKUP($E671,'[2]Costeo-JUL26'!$B$9:$CQ$307,R$1,0),0)</f>
        <v>0</v>
      </c>
      <c r="S671" s="16">
        <f>IF($B671="P",VLOOKUP($E671,'[2]Costeo-JUL26'!$B$9:$CQ$307,S$1,0),0)*$G671</f>
        <v>0</v>
      </c>
      <c r="T671" s="36">
        <f>IF($B671="P",VLOOKUP($E671,'[2]Costeo-JUL26'!$B$9:$CQ$307,T$1,0),0)*$G671</f>
        <v>0</v>
      </c>
      <c r="U671" s="35">
        <f>IF($B671="P",VLOOKUP($E671,'[2]Costeo-JUL26'!$B$9:$CQ$307,U$1,0),0)</f>
        <v>0</v>
      </c>
      <c r="V671" s="36">
        <f t="shared" si="318"/>
        <v>0</v>
      </c>
      <c r="W671" s="36">
        <f t="shared" si="319"/>
        <v>0</v>
      </c>
      <c r="X671" s="34">
        <f>IF($B671="P",VLOOKUP($E671,'[2]Costeo-JUL26'!$B$9:$CQ$307,X$1,0),0)</f>
        <v>902338</v>
      </c>
      <c r="Y671" s="16">
        <f>IF($B671="P",VLOOKUP($E671,'[2]Costeo-JUL26'!$B$9:$CQ$307,Y$1,0),0)*$G671</f>
        <v>172.69363960200002</v>
      </c>
      <c r="Z671" s="36">
        <f>IF($B671="P",VLOOKUP($E671,'[2]Costeo-JUL26'!$B$9:$CQ$307,Z$1,0),0)*$G671</f>
        <v>48827.399661069481</v>
      </c>
      <c r="AA671" s="35">
        <f>IF($B671="P",VLOOKUP($E671,'[2]Costeo-JUL26'!$B$9:$CQ$307,AA$1,0),0)</f>
        <v>0.45</v>
      </c>
      <c r="AB671" s="36">
        <f t="shared" si="320"/>
        <v>21972.329847481265</v>
      </c>
      <c r="AC671" s="36">
        <f t="shared" si="321"/>
        <v>70799.72950855075</v>
      </c>
      <c r="AD671" s="34">
        <f>IF($B671="P",VLOOKUP($E671,'[2]Costeo-JUL26'!$B$9:$CQ$307,AD$1,0),0)</f>
        <v>901781</v>
      </c>
      <c r="AE671" s="16">
        <f>IF($B671="P",VLOOKUP($E671,'[2]Costeo-JUL26'!$B$9:$CQ$307,AE$1,0),0)*$G671</f>
        <v>17620.002</v>
      </c>
      <c r="AF671" s="36">
        <f>IF($B671="P",VLOOKUP($E671,'[2]Costeo-JUL26'!$B$9:$CQ$307,AF$1,0),0)*$G671</f>
        <v>270417.69469440001</v>
      </c>
      <c r="AG671" s="35">
        <f>IF($B671="P",VLOOKUP($E671,'[2]Costeo-JUL26'!$B$9:$CQ$307,AG$1,0),0)</f>
        <v>6.0000000000000001E-3</v>
      </c>
      <c r="AH671" s="36">
        <f t="shared" si="322"/>
        <v>1622.5061681664001</v>
      </c>
      <c r="AI671" s="36">
        <f t="shared" si="323"/>
        <v>272040.20086256642</v>
      </c>
      <c r="AJ671" s="34">
        <f>IF($B671="P",VLOOKUP($E671,'[2]Costeo-JUL26'!$B$9:$CQ$307,AJ$1,0),0)</f>
        <v>923737</v>
      </c>
      <c r="AK671" s="16">
        <f>IF($B671="P",VLOOKUP($E671,'[2]Costeo-JUL26'!$B$9:$CQ$307,AK$1,0),0)*$G671</f>
        <v>17620.002</v>
      </c>
      <c r="AL671" s="36">
        <f>IF($B671="P",VLOOKUP($E671,'[2]Costeo-JUL26'!$B$9:$CQ$307,AL$1,0),0)*$G671</f>
        <v>228748.50436463999</v>
      </c>
      <c r="AM671" s="35">
        <f>IF($B671="P",VLOOKUP($E671,'[2]Costeo-JUL26'!$B$9:$CQ$307,AM$1,0),0)</f>
        <v>1.7999999999999999E-2</v>
      </c>
      <c r="AN671" s="36">
        <f t="shared" si="324"/>
        <v>4117.4730785635193</v>
      </c>
      <c r="AO671" s="36">
        <f t="shared" si="325"/>
        <v>232865.9774432035</v>
      </c>
      <c r="AP671" s="34">
        <f>IF($B671="P",VLOOKUP($E671,'[2]Costeo-JUL26'!$B$9:$CQ$307,AP$1,0),0)</f>
        <v>913486</v>
      </c>
      <c r="AQ671" s="16">
        <f>IF($B671="P",VLOOKUP($E671,'[2]Costeo-JUL26'!$B$9:$CQ$307,AQ$1,0),0)*$G671</f>
        <v>17620.002</v>
      </c>
      <c r="AR671" s="36">
        <f>IF($B671="P",VLOOKUP($E671,'[2]Costeo-JUL26'!$B$9:$CQ$307,AR$1,0),0)*$G671</f>
        <v>2174949.6965317572</v>
      </c>
      <c r="AS671" s="35">
        <f>IF($B671="P",VLOOKUP($E671,'[2]Costeo-JUL26'!$B$9:$CQ$307,AS$1,0),0)</f>
        <v>0.02</v>
      </c>
      <c r="AT671" s="36">
        <f t="shared" si="326"/>
        <v>43498.993930635144</v>
      </c>
      <c r="AU671" s="36">
        <f t="shared" si="327"/>
        <v>2218448.6904623923</v>
      </c>
      <c r="AV671" s="34">
        <f>IF($B671="P",VLOOKUP($E671,'[2]Costeo-JUL26'!$B$9:$CQ$307,AV$1,0),0)</f>
        <v>917330</v>
      </c>
      <c r="AW671" s="16">
        <f>IF($B671="P",VLOOKUP($E671,'[2]Costeo-JUL26'!$B$9:$CQ$307,AW$1,0),0)*$G671</f>
        <v>68.424341100000007</v>
      </c>
      <c r="AX671" s="36">
        <f>IF($B671="P",VLOOKUP($E671,'[2]Costeo-JUL26'!$B$9:$CQ$307,AX$1,0),0)*$G671</f>
        <v>268997.04500671604</v>
      </c>
      <c r="AY671" s="35">
        <f>IF($B671="P",VLOOKUP($E671,'[2]Costeo-JUL26'!$B$9:$CQ$307,AY$1,0),0)</f>
        <v>0.03</v>
      </c>
      <c r="AZ671" s="36">
        <f t="shared" si="328"/>
        <v>8069.9113502014807</v>
      </c>
      <c r="BA671" s="36">
        <f t="shared" si="329"/>
        <v>277066.95635691751</v>
      </c>
      <c r="BB671" s="34">
        <f>IF($B671="P",VLOOKUP($E671,'[2]Costeo-JUL26'!$B$9:$CQ$307,BB$1,0),0)</f>
        <v>902311</v>
      </c>
      <c r="BC671" s="16">
        <f>IF($B671="P",VLOOKUP($E671,'[2]Costeo-JUL26'!$B$9:$CQ$307,BC$1,0),0)*$G671</f>
        <v>11.799108482142858</v>
      </c>
      <c r="BD671" s="36">
        <f>IF($B671="P",VLOOKUP($E671,'[2]Costeo-JUL26'!$B$9:$CQ$307,BD$1,0),0)*$G671</f>
        <v>46271.914783453132</v>
      </c>
      <c r="BE671" s="35">
        <f>IF($B671="P",VLOOKUP($E671,'[2]Costeo-JUL26'!$B$9:$CQ$307,BE$1,0),0)</f>
        <v>0.03</v>
      </c>
      <c r="BF671" s="36">
        <f t="shared" si="330"/>
        <v>1388.1574435035939</v>
      </c>
      <c r="BG671" s="36">
        <f t="shared" si="331"/>
        <v>47660.072226956727</v>
      </c>
      <c r="BH671" s="34">
        <f>IF($B671="P",VLOOKUP($E671,'[2]Costeo-JUL26'!$B$9:$CQ$307,BH$1,0),0)</f>
        <v>910319</v>
      </c>
      <c r="BI671" s="16">
        <f>IF($B671="P",VLOOKUP($E671,'[2]Costeo-JUL26'!$B$9:$CQ$307,BI$1,0),0)*$G671</f>
        <v>39.330361607142855</v>
      </c>
      <c r="BJ671" s="36">
        <f>IF($B671="P",VLOOKUP($E671,'[2]Costeo-JUL26'!$B$9:$CQ$307,BJ$1,0),0)*$G671</f>
        <v>102829.23042187499</v>
      </c>
      <c r="BK671" s="35">
        <f>IF(BH671=910319,0,IF($B671="P",VLOOKUP($E671,'[2]Costeo-JUL26'!$B$9:$CQ$307,BK$1,0),0))</f>
        <v>0</v>
      </c>
      <c r="BL671" s="36">
        <f t="shared" si="332"/>
        <v>0</v>
      </c>
      <c r="BM671" s="36">
        <f t="shared" si="333"/>
        <v>102829.23042187499</v>
      </c>
      <c r="BN671" s="34">
        <f>IF($B671="P",VLOOKUP($E671,'[2]Costeo-JUL26'!$B$9:$CQ$307,BN$1,0),0)</f>
        <v>0</v>
      </c>
      <c r="BO671" s="16">
        <f>IF($B671="P",VLOOKUP($E671,'[2]Costeo-JUL26'!$B$9:$CQ$307,BO$1,0),0)*$G671</f>
        <v>0</v>
      </c>
      <c r="BP671" s="36">
        <f>IF($B671="P",VLOOKUP($E671,'[2]Costeo-JUL26'!$B$9:$CQ$307,BP$1,0),0)*$G671</f>
        <v>0</v>
      </c>
      <c r="BQ671" s="35">
        <f>IF($B671="P",VLOOKUP($E671,'[2]Costeo-JUL26'!$B$9:$CQ$307,BQ$1,0),0)</f>
        <v>0</v>
      </c>
      <c r="BR671" s="36">
        <f t="shared" si="334"/>
        <v>0</v>
      </c>
      <c r="BS671" s="36">
        <f t="shared" si="335"/>
        <v>0</v>
      </c>
      <c r="BT671" s="34">
        <f>IF($B671="P",VLOOKUP($E671,'[2]Costeo-JUL26'!$B$9:$CQ$307,BT$1,0),0)</f>
        <v>0</v>
      </c>
      <c r="BU671" s="16">
        <f>IF($B671="P",VLOOKUP($E671,'[2]Costeo-JUL26'!$B$9:$CQ$307,BU$1,0),0)*$G671</f>
        <v>0</v>
      </c>
      <c r="BV671" s="36">
        <f>IF($B671="P",VLOOKUP($E671,'[2]Costeo-JUL26'!$B$9:$CQ$307,BV$1,0),0)*$G671</f>
        <v>0</v>
      </c>
      <c r="BW671" s="35">
        <f>IF($B671="P",VLOOKUP($E671,'[2]Costeo-JUL26'!$B$9:$CQ$307,BW$1,0),0)</f>
        <v>0</v>
      </c>
      <c r="BX671" s="36">
        <f t="shared" si="336"/>
        <v>0</v>
      </c>
      <c r="BY671" s="36">
        <f t="shared" si="337"/>
        <v>0</v>
      </c>
      <c r="BZ671" s="34">
        <f>IF($B671="P",VLOOKUP($E671,'[2]Costeo-JUL26'!$B$9:$CQ$307,BZ$1,0),0)</f>
        <v>0</v>
      </c>
      <c r="CA671" s="16">
        <f>IF($B671="P",VLOOKUP($E671,'[2]Costeo-JUL26'!$B$9:$CQ$307,CA$1,0),0)*$G671</f>
        <v>0</v>
      </c>
      <c r="CB671" s="36">
        <f>IF($B671="P",VLOOKUP($E671,'[2]Costeo-JUL26'!$B$9:$CQ$307,CB$1,0),0)*$G671</f>
        <v>0</v>
      </c>
      <c r="CC671" s="35">
        <f>IF($B671="P",VLOOKUP($E671,'[2]Costeo-JUL26'!$B$9:$CQ$307,CC$1,0),0)</f>
        <v>0</v>
      </c>
      <c r="CD671" s="36">
        <f t="shared" si="338"/>
        <v>0</v>
      </c>
      <c r="CE671" s="36">
        <f t="shared" si="339"/>
        <v>0</v>
      </c>
      <c r="CF671" s="37">
        <f t="shared" si="311"/>
        <v>13317825.695811279</v>
      </c>
      <c r="CG671" s="36">
        <f>IF($B671="r",VLOOKUP($E671,'[2]Costeo-JUL26'!$B$9:$CQ$307,CG$1,0),0)*$G671</f>
        <v>0</v>
      </c>
      <c r="CH671" s="35">
        <f>VLOOKUP($E671,'[2]TEORICOS (05.26)'!$A$8:$T$251,CH$1,0)</f>
        <v>0</v>
      </c>
      <c r="CI671" s="36">
        <f t="shared" si="340"/>
        <v>0</v>
      </c>
      <c r="CJ671" s="37">
        <f t="shared" si="341"/>
        <v>0</v>
      </c>
      <c r="CM671" s="16">
        <f>SUMIFS('[1]Ajuste Inventario'!$I:$I,'[1]Ajuste Inventario'!$B:$B,E671,'[1]Ajuste Inventario'!$S:$S,D671)*-1</f>
        <v>23.834000000000007</v>
      </c>
      <c r="CN671" s="36">
        <f t="shared" si="312"/>
        <v>108087.52154533223</v>
      </c>
      <c r="CP671" t="str">
        <f t="shared" si="313"/>
        <v>3536Org.Vtas M.del Plata</v>
      </c>
      <c r="CQ671" s="10">
        <f t="shared" si="314"/>
        <v>4535.0139106038514</v>
      </c>
    </row>
    <row r="672" spans="1:95" x14ac:dyDescent="0.25">
      <c r="A672" s="30">
        <v>46204</v>
      </c>
      <c r="B672" s="31" t="str">
        <f>VLOOKUP($E672,'[2]TEORICOS (05.26)'!$A$8:$T$251,B$1,0)</f>
        <v>P</v>
      </c>
      <c r="C672" s="32" t="str">
        <f>VLOOKUP($E672,'[2]TEORICOS (05.26)'!$A$8:$T$251,C$1,0)</f>
        <v>Schweppes</v>
      </c>
      <c r="D672" t="s">
        <v>227</v>
      </c>
      <c r="E672">
        <v>3559</v>
      </c>
      <c r="F672" t="s">
        <v>182</v>
      </c>
      <c r="G672" s="16">
        <v>1814.6659999999999</v>
      </c>
      <c r="H672" s="16">
        <v>4315.2757480000346</v>
      </c>
      <c r="I672" s="33">
        <v>35529452.389999889</v>
      </c>
      <c r="J672" s="33">
        <v>34935844.729999937</v>
      </c>
      <c r="K672" s="34">
        <f>IF($B672="P",VLOOKUP($E672,'[2]Costeo-JUL26'!$B$9:$CQ$307,K$1,0),0)</f>
        <v>928732</v>
      </c>
      <c r="L672" s="35">
        <f>VLOOKUP($E672,'[2]TEORICOS (05.26)'!$A$8:$T$251,L$1,0)</f>
        <v>0.23499999999999999</v>
      </c>
      <c r="M672" s="36">
        <f t="shared" si="315"/>
        <v>8209923.511549985</v>
      </c>
      <c r="N672" s="35">
        <f>IF($B672="P",VLOOKUP($E672,'[2]Costeo-JUL26'!$B$9:$CQ$307,N$1,0),0)</f>
        <v>2.5000000000000001E-2</v>
      </c>
      <c r="O672" s="36">
        <f t="shared" si="316"/>
        <v>205248.08778874963</v>
      </c>
      <c r="P672" s="36">
        <f>IF($B672="P",VLOOKUP($E672,'[2]Costeo-JUL26'!$B$9:$CQ$307,P$1,0),0)*H672</f>
        <v>0</v>
      </c>
      <c r="Q672" s="36">
        <f t="shared" si="317"/>
        <v>8415171.5993387345</v>
      </c>
      <c r="R672" s="34">
        <f>IF($B672="P",VLOOKUP($E672,'[2]Costeo-JUL26'!$B$9:$CQ$307,R$1,0),0)</f>
        <v>0</v>
      </c>
      <c r="S672" s="16">
        <f>IF($B672="P",VLOOKUP($E672,'[2]Costeo-JUL26'!$B$9:$CQ$307,S$1,0),0)*$G672</f>
        <v>0</v>
      </c>
      <c r="T672" s="36">
        <f>IF($B672="P",VLOOKUP($E672,'[2]Costeo-JUL26'!$B$9:$CQ$307,T$1,0),0)*$G672</f>
        <v>0</v>
      </c>
      <c r="U672" s="35">
        <f>IF($B672="P",VLOOKUP($E672,'[2]Costeo-JUL26'!$B$9:$CQ$307,U$1,0),0)</f>
        <v>0</v>
      </c>
      <c r="V672" s="36">
        <f t="shared" si="318"/>
        <v>0</v>
      </c>
      <c r="W672" s="36">
        <f t="shared" si="319"/>
        <v>0</v>
      </c>
      <c r="X672" s="34">
        <f>IF($B672="P",VLOOKUP($E672,'[2]Costeo-JUL26'!$B$9:$CQ$307,X$1,0),0)</f>
        <v>902338</v>
      </c>
      <c r="Y672" s="16">
        <f>IF($B672="P",VLOOKUP($E672,'[2]Costeo-JUL26'!$B$9:$CQ$307,Y$1,0),0)*$G672</f>
        <v>160.069873194</v>
      </c>
      <c r="Z672" s="36">
        <f>IF($B672="P",VLOOKUP($E672,'[2]Costeo-JUL26'!$B$9:$CQ$307,Z$1,0),0)*$G672</f>
        <v>45258.155946871557</v>
      </c>
      <c r="AA672" s="35">
        <f>IF($B672="P",VLOOKUP($E672,'[2]Costeo-JUL26'!$B$9:$CQ$307,AA$1,0),0)</f>
        <v>0.45</v>
      </c>
      <c r="AB672" s="36">
        <f t="shared" si="320"/>
        <v>20366.170176092201</v>
      </c>
      <c r="AC672" s="36">
        <f t="shared" si="321"/>
        <v>65624.326122963757</v>
      </c>
      <c r="AD672" s="34">
        <f>IF($B672="P",VLOOKUP($E672,'[2]Costeo-JUL26'!$B$9:$CQ$307,AD$1,0),0)</f>
        <v>901781</v>
      </c>
      <c r="AE672" s="16">
        <f>IF($B672="P",VLOOKUP($E672,'[2]Costeo-JUL26'!$B$9:$CQ$307,AE$1,0),0)*$G672</f>
        <v>10887.995999999999</v>
      </c>
      <c r="AF672" s="36">
        <f>IF($B672="P",VLOOKUP($E672,'[2]Costeo-JUL26'!$B$9:$CQ$307,AF$1,0),0)*$G672</f>
        <v>167100.25221120002</v>
      </c>
      <c r="AG672" s="35">
        <f>IF($B672="P",VLOOKUP($E672,'[2]Costeo-JUL26'!$B$9:$CQ$307,AG$1,0),0)</f>
        <v>6.0000000000000001E-3</v>
      </c>
      <c r="AH672" s="36">
        <f t="shared" si="322"/>
        <v>1002.6015132672001</v>
      </c>
      <c r="AI672" s="36">
        <f t="shared" si="323"/>
        <v>168102.85372446722</v>
      </c>
      <c r="AJ672" s="34">
        <f>IF($B672="P",VLOOKUP($E672,'[2]Costeo-JUL26'!$B$9:$CQ$307,AJ$1,0),0)</f>
        <v>923738</v>
      </c>
      <c r="AK672" s="16">
        <f>IF($B672="P",VLOOKUP($E672,'[2]Costeo-JUL26'!$B$9:$CQ$307,AK$1,0),0)*$G672</f>
        <v>10887.995999999999</v>
      </c>
      <c r="AL672" s="36">
        <f>IF($B672="P",VLOOKUP($E672,'[2]Costeo-JUL26'!$B$9:$CQ$307,AL$1,0),0)*$G672</f>
        <v>222056.18387710914</v>
      </c>
      <c r="AM672" s="35">
        <f>IF($B672="P",VLOOKUP($E672,'[2]Costeo-JUL26'!$B$9:$CQ$307,AM$1,0),0)</f>
        <v>1.7999999999999999E-2</v>
      </c>
      <c r="AN672" s="36">
        <f t="shared" si="324"/>
        <v>3997.0113097879644</v>
      </c>
      <c r="AO672" s="36">
        <f t="shared" si="325"/>
        <v>226053.19518689709</v>
      </c>
      <c r="AP672" s="34">
        <f>IF($B672="P",VLOOKUP($E672,'[2]Costeo-JUL26'!$B$9:$CQ$307,AP$1,0),0)</f>
        <v>916882</v>
      </c>
      <c r="AQ672" s="16">
        <f>IF($B672="P",VLOOKUP($E672,'[2]Costeo-JUL26'!$B$9:$CQ$307,AQ$1,0),0)*$G672</f>
        <v>10887.995999999999</v>
      </c>
      <c r="AR672" s="36">
        <f>IF($B672="P",VLOOKUP($E672,'[2]Costeo-JUL26'!$B$9:$CQ$307,AR$1,0),0)*$G672</f>
        <v>1776444.0521027644</v>
      </c>
      <c r="AS672" s="35">
        <f>IF($B672="P",VLOOKUP($E672,'[2]Costeo-JUL26'!$B$9:$CQ$307,AS$1,0),0)</f>
        <v>0.02</v>
      </c>
      <c r="AT672" s="36">
        <f t="shared" si="326"/>
        <v>35528.881042055291</v>
      </c>
      <c r="AU672" s="36">
        <f t="shared" si="327"/>
        <v>1811972.9331448197</v>
      </c>
      <c r="AV672" s="34">
        <f>IF($B672="P",VLOOKUP($E672,'[2]Costeo-JUL26'!$B$9:$CQ$307,AV$1,0),0)</f>
        <v>932442</v>
      </c>
      <c r="AW672" s="16">
        <f>IF($B672="P",VLOOKUP($E672,'[2]Costeo-JUL26'!$B$9:$CQ$307,AW$1,0),0)*$G672</f>
        <v>50.2662482</v>
      </c>
      <c r="AX672" s="36">
        <f>IF($B672="P",VLOOKUP($E672,'[2]Costeo-JUL26'!$B$9:$CQ$307,AX$1,0),0)*$G672</f>
        <v>185546.51101753555</v>
      </c>
      <c r="AY672" s="35">
        <f>IF($B672="P",VLOOKUP($E672,'[2]Costeo-JUL26'!$B$9:$CQ$307,AY$1,0),0)</f>
        <v>0.03</v>
      </c>
      <c r="AZ672" s="36">
        <f t="shared" si="328"/>
        <v>5566.3953305260666</v>
      </c>
      <c r="BA672" s="36">
        <f t="shared" si="329"/>
        <v>191112.90634806163</v>
      </c>
      <c r="BB672" s="34">
        <f>IF($B672="P",VLOOKUP($E672,'[2]Costeo-JUL26'!$B$9:$CQ$307,BB$1,0),0)</f>
        <v>902311</v>
      </c>
      <c r="BC672" s="16">
        <f>IF($B672="P",VLOOKUP($E672,'[2]Costeo-JUL26'!$B$9:$CQ$307,BC$1,0),0)*$G672</f>
        <v>7.9391637500000005</v>
      </c>
      <c r="BD672" s="36">
        <f>IF($B672="P",VLOOKUP($E672,'[2]Costeo-JUL26'!$B$9:$CQ$307,BD$1,0),0)*$G672</f>
        <v>31134.581824368757</v>
      </c>
      <c r="BE672" s="35">
        <f>IF($B672="P",VLOOKUP($E672,'[2]Costeo-JUL26'!$B$9:$CQ$307,BE$1,0),0)</f>
        <v>0.03</v>
      </c>
      <c r="BF672" s="36">
        <f t="shared" si="330"/>
        <v>934.03745473106267</v>
      </c>
      <c r="BG672" s="36">
        <f t="shared" si="331"/>
        <v>32068.619279099821</v>
      </c>
      <c r="BH672" s="34">
        <f>IF($B672="P",VLOOKUP($E672,'[2]Costeo-JUL26'!$B$9:$CQ$307,BH$1,0),0)</f>
        <v>933089</v>
      </c>
      <c r="BI672" s="16">
        <f>IF($B672="P",VLOOKUP($E672,'[2]Costeo-JUL26'!$B$9:$CQ$307,BI$1,0),0)*$G672</f>
        <v>68.049974999999989</v>
      </c>
      <c r="BJ672" s="36">
        <f>IF($B672="P",VLOOKUP($E672,'[2]Costeo-JUL26'!$B$9:$CQ$307,BJ$1,0),0)*$G672</f>
        <v>50674.947972036585</v>
      </c>
      <c r="BK672" s="35">
        <f>IF(BH672=910319,0,IF($B672="P",VLOOKUP($E672,'[2]Costeo-JUL26'!$B$9:$CQ$307,BK$1,0),0))</f>
        <v>0.02</v>
      </c>
      <c r="BL672" s="36">
        <f t="shared" si="332"/>
        <v>1013.4989594407317</v>
      </c>
      <c r="BM672" s="36">
        <f t="shared" si="333"/>
        <v>51688.446931477316</v>
      </c>
      <c r="BN672" s="34">
        <f>IF($B672="P",VLOOKUP($E672,'[2]Costeo-JUL26'!$B$9:$CQ$307,BN$1,0),0)</f>
        <v>0</v>
      </c>
      <c r="BO672" s="16">
        <f>IF($B672="P",VLOOKUP($E672,'[2]Costeo-JUL26'!$B$9:$CQ$307,BO$1,0),0)*$G672</f>
        <v>0</v>
      </c>
      <c r="BP672" s="36">
        <f>IF($B672="P",VLOOKUP($E672,'[2]Costeo-JUL26'!$B$9:$CQ$307,BP$1,0),0)*$G672</f>
        <v>0</v>
      </c>
      <c r="BQ672" s="35">
        <f>IF($B672="P",VLOOKUP($E672,'[2]Costeo-JUL26'!$B$9:$CQ$307,BQ$1,0),0)</f>
        <v>0</v>
      </c>
      <c r="BR672" s="36">
        <f t="shared" si="334"/>
        <v>0</v>
      </c>
      <c r="BS672" s="36">
        <f t="shared" si="335"/>
        <v>0</v>
      </c>
      <c r="BT672" s="34">
        <f>IF($B672="P",VLOOKUP($E672,'[2]Costeo-JUL26'!$B$9:$CQ$307,BT$1,0),0)</f>
        <v>0</v>
      </c>
      <c r="BU672" s="16">
        <f>IF($B672="P",VLOOKUP($E672,'[2]Costeo-JUL26'!$B$9:$CQ$307,BU$1,0),0)*$G672</f>
        <v>0</v>
      </c>
      <c r="BV672" s="36">
        <f>IF($B672="P",VLOOKUP($E672,'[2]Costeo-JUL26'!$B$9:$CQ$307,BV$1,0),0)*$G672</f>
        <v>0</v>
      </c>
      <c r="BW672" s="35">
        <f>IF($B672="P",VLOOKUP($E672,'[2]Costeo-JUL26'!$B$9:$CQ$307,BW$1,0),0)</f>
        <v>0</v>
      </c>
      <c r="BX672" s="36">
        <f t="shared" si="336"/>
        <v>0</v>
      </c>
      <c r="BY672" s="36">
        <f t="shared" si="337"/>
        <v>0</v>
      </c>
      <c r="BZ672" s="34">
        <f>IF($B672="P",VLOOKUP($E672,'[2]Costeo-JUL26'!$B$9:$CQ$307,BZ$1,0),0)</f>
        <v>0</v>
      </c>
      <c r="CA672" s="16">
        <f>IF($B672="P",VLOOKUP($E672,'[2]Costeo-JUL26'!$B$9:$CQ$307,CA$1,0),0)*$G672</f>
        <v>0</v>
      </c>
      <c r="CB672" s="36">
        <f>IF($B672="P",VLOOKUP($E672,'[2]Costeo-JUL26'!$B$9:$CQ$307,CB$1,0),0)*$G672</f>
        <v>0</v>
      </c>
      <c r="CC672" s="35">
        <f>IF($B672="P",VLOOKUP($E672,'[2]Costeo-JUL26'!$B$9:$CQ$307,CC$1,0),0)</f>
        <v>0</v>
      </c>
      <c r="CD672" s="36">
        <f t="shared" si="338"/>
        <v>0</v>
      </c>
      <c r="CE672" s="36">
        <f t="shared" si="339"/>
        <v>0</v>
      </c>
      <c r="CF672" s="37">
        <f t="shared" si="311"/>
        <v>10961794.880076518</v>
      </c>
      <c r="CG672" s="36">
        <f>IF($B672="r",VLOOKUP($E672,'[2]Costeo-JUL26'!$B$9:$CQ$307,CG$1,0),0)*$G672</f>
        <v>0</v>
      </c>
      <c r="CH672" s="35">
        <f>VLOOKUP($E672,'[2]TEORICOS (05.26)'!$A$8:$T$251,CH$1,0)</f>
        <v>0</v>
      </c>
      <c r="CI672" s="36">
        <f t="shared" si="340"/>
        <v>0</v>
      </c>
      <c r="CJ672" s="37">
        <f t="shared" si="341"/>
        <v>0</v>
      </c>
      <c r="CM672" s="16">
        <f>SUMIFS('[1]Ajuste Inventario'!$I:$I,'[1]Ajuste Inventario'!$B:$B,E672,'[1]Ajuste Inventario'!$S:$S,D672)*-1</f>
        <v>7.17</v>
      </c>
      <c r="CN672" s="36">
        <f t="shared" si="312"/>
        <v>43311.5897306439</v>
      </c>
      <c r="CP672" t="str">
        <f t="shared" si="313"/>
        <v>3559Org.Vtas M.del Plata</v>
      </c>
      <c r="CQ672" s="10">
        <f t="shared" si="314"/>
        <v>6040.668023799707</v>
      </c>
    </row>
    <row r="673" spans="1:95" x14ac:dyDescent="0.25">
      <c r="A673" s="30">
        <v>46204</v>
      </c>
      <c r="B673" s="31" t="str">
        <f>VLOOKUP($E673,'[2]TEORICOS (05.26)'!$A$8:$T$251,B$1,0)</f>
        <v>P</v>
      </c>
      <c r="C673" s="32" t="str">
        <f>VLOOKUP($E673,'[2]TEORICOS (05.26)'!$A$8:$T$251,C$1,0)</f>
        <v>Cepita</v>
      </c>
      <c r="D673" t="s">
        <v>227</v>
      </c>
      <c r="E673">
        <v>3800</v>
      </c>
      <c r="F673" t="s">
        <v>183</v>
      </c>
      <c r="G673" s="16">
        <v>599</v>
      </c>
      <c r="H673" s="16">
        <v>189.88299999999958</v>
      </c>
      <c r="I673" s="33">
        <v>3739327.9699999886</v>
      </c>
      <c r="J673" s="33">
        <v>3673406.6399999922</v>
      </c>
      <c r="K673" s="34">
        <f>IF($B673="P",VLOOKUP($E673,'[2]Costeo-JUL26'!$B$9:$CQ$307,K$1,0),0)</f>
        <v>932505</v>
      </c>
      <c r="L673" s="35">
        <f>VLOOKUP($E673,'[2]TEORICOS (05.26)'!$A$8:$T$251,L$1,0)</f>
        <v>0.2</v>
      </c>
      <c r="M673" s="36">
        <f t="shared" si="315"/>
        <v>734681.32799999847</v>
      </c>
      <c r="N673" s="35">
        <f>IF($B673="P",VLOOKUP($E673,'[2]Costeo-JUL26'!$B$9:$CQ$307,N$1,0),0)</f>
        <v>0.2</v>
      </c>
      <c r="O673" s="36">
        <f t="shared" si="316"/>
        <v>146936.26559999969</v>
      </c>
      <c r="P673" s="36">
        <f>IF($B673="P",VLOOKUP($E673,'[2]Costeo-JUL26'!$B$9:$CQ$307,P$1,0),0)*H673</f>
        <v>0</v>
      </c>
      <c r="Q673" s="36">
        <f t="shared" si="317"/>
        <v>881617.59359999816</v>
      </c>
      <c r="R673" s="34">
        <f>IF($B673="P",VLOOKUP($E673,'[2]Costeo-JUL26'!$B$9:$CQ$307,R$1,0),0)</f>
        <v>0</v>
      </c>
      <c r="S673" s="16">
        <f>IF($B673="P",VLOOKUP($E673,'[2]Costeo-JUL26'!$B$9:$CQ$307,S$1,0),0)*$G673</f>
        <v>0</v>
      </c>
      <c r="T673" s="36">
        <f>IF($B673="P",VLOOKUP($E673,'[2]Costeo-JUL26'!$B$9:$CQ$307,T$1,0),0)*$G673</f>
        <v>0</v>
      </c>
      <c r="U673" s="35">
        <f>IF($B673="P",VLOOKUP($E673,'[2]Costeo-JUL26'!$B$9:$CQ$307,U$1,0),0)</f>
        <v>0</v>
      </c>
      <c r="V673" s="36">
        <f t="shared" si="318"/>
        <v>0</v>
      </c>
      <c r="W673" s="36">
        <f t="shared" si="319"/>
        <v>0</v>
      </c>
      <c r="X673" s="34">
        <f>IF($B673="P",VLOOKUP($E673,'[2]Costeo-JUL26'!$B$9:$CQ$307,X$1,0),0)</f>
        <v>0</v>
      </c>
      <c r="Y673" s="16">
        <f>IF($B673="P",VLOOKUP($E673,'[2]Costeo-JUL26'!$B$9:$CQ$307,Y$1,0),0)*$G673</f>
        <v>0</v>
      </c>
      <c r="Z673" s="36">
        <f>IF($B673="P",VLOOKUP($E673,'[2]Costeo-JUL26'!$B$9:$CQ$307,Z$1,0),0)*$G673</f>
        <v>0</v>
      </c>
      <c r="AA673" s="35">
        <f>IF($B673="P",VLOOKUP($E673,'[2]Costeo-JUL26'!$B$9:$CQ$307,AA$1,0),0)</f>
        <v>0</v>
      </c>
      <c r="AB673" s="36">
        <f t="shared" si="320"/>
        <v>0</v>
      </c>
      <c r="AC673" s="36">
        <f t="shared" si="321"/>
        <v>0</v>
      </c>
      <c r="AD673" s="34">
        <f>IF($B673="P",VLOOKUP($E673,'[2]Costeo-JUL26'!$B$9:$CQ$307,AD$1,0),0)</f>
        <v>917993</v>
      </c>
      <c r="AE673" s="16">
        <f>IF($B673="P",VLOOKUP($E673,'[2]Costeo-JUL26'!$B$9:$CQ$307,AE$1,0),0)*$G673</f>
        <v>3594</v>
      </c>
      <c r="AF673" s="36">
        <f>IF($B673="P",VLOOKUP($E673,'[2]Costeo-JUL26'!$B$9:$CQ$307,AF$1,0),0)*$G673</f>
        <v>97664.793600000005</v>
      </c>
      <c r="AG673" s="35">
        <f>IF($B673="P",VLOOKUP($E673,'[2]Costeo-JUL26'!$B$9:$CQ$307,AG$1,0),0)</f>
        <v>6.0000000000000001E-3</v>
      </c>
      <c r="AH673" s="36">
        <f t="shared" si="322"/>
        <v>585.98876160000009</v>
      </c>
      <c r="AI673" s="36">
        <f t="shared" si="323"/>
        <v>98250.78236160001</v>
      </c>
      <c r="AJ673" s="34">
        <f>IF($B673="P",VLOOKUP($E673,'[2]Costeo-JUL26'!$B$9:$CQ$307,AJ$1,0),0)</f>
        <v>929253</v>
      </c>
      <c r="AK673" s="16">
        <f>IF($B673="P",VLOOKUP($E673,'[2]Costeo-JUL26'!$B$9:$CQ$307,AK$1,0),0)*$G673</f>
        <v>3594</v>
      </c>
      <c r="AL673" s="36">
        <f>IF($B673="P",VLOOKUP($E673,'[2]Costeo-JUL26'!$B$9:$CQ$307,AL$1,0),0)*$G673</f>
        <v>55393.603199999998</v>
      </c>
      <c r="AM673" s="35">
        <f>IF($B673="P",VLOOKUP($E673,'[2]Costeo-JUL26'!$B$9:$CQ$307,AM$1,0),0)</f>
        <v>1.7999999999999999E-2</v>
      </c>
      <c r="AN673" s="36">
        <f t="shared" si="324"/>
        <v>997.08485759999985</v>
      </c>
      <c r="AO673" s="36">
        <f t="shared" si="325"/>
        <v>56390.688057599997</v>
      </c>
      <c r="AP673" s="34">
        <f>IF($B673="P",VLOOKUP($E673,'[2]Costeo-JUL26'!$B$9:$CQ$307,AP$1,0),0)</f>
        <v>929269</v>
      </c>
      <c r="AQ673" s="16">
        <f>IF($B673="P",VLOOKUP($E673,'[2]Costeo-JUL26'!$B$9:$CQ$307,AQ$1,0),0)*$G673</f>
        <v>3594</v>
      </c>
      <c r="AR673" s="36">
        <f>IF($B673="P",VLOOKUP($E673,'[2]Costeo-JUL26'!$B$9:$CQ$307,AR$1,0),0)*$G673</f>
        <v>318726.27072000003</v>
      </c>
      <c r="AS673" s="35">
        <f>IF($B673="P",VLOOKUP($E673,'[2]Costeo-JUL26'!$B$9:$CQ$307,AS$1,0),0)</f>
        <v>0.02</v>
      </c>
      <c r="AT673" s="36">
        <f t="shared" si="326"/>
        <v>6374.525414400001</v>
      </c>
      <c r="AU673" s="36">
        <f t="shared" si="327"/>
        <v>325100.79613440001</v>
      </c>
      <c r="AV673" s="34">
        <f>IF($B673="P",VLOOKUP($E673,'[2]Costeo-JUL26'!$B$9:$CQ$307,AV$1,0),0)</f>
        <v>934139</v>
      </c>
      <c r="AW673" s="16">
        <f>IF($B673="P",VLOOKUP($E673,'[2]Costeo-JUL26'!$B$9:$CQ$307,AW$1,0),0)*$G673</f>
        <v>5.391</v>
      </c>
      <c r="AX673" s="36">
        <f>IF($B673="P",VLOOKUP($E673,'[2]Costeo-JUL26'!$B$9:$CQ$307,AX$1,0),0)*$G673</f>
        <v>27723.433140000001</v>
      </c>
      <c r="AY673" s="35">
        <f>IF($B673="P",VLOOKUP($E673,'[2]Costeo-JUL26'!$B$9:$CQ$307,AY$1,0),0)</f>
        <v>0.03</v>
      </c>
      <c r="AZ673" s="36">
        <f t="shared" si="328"/>
        <v>831.70299420000003</v>
      </c>
      <c r="BA673" s="36">
        <f t="shared" si="329"/>
        <v>28555.136134200002</v>
      </c>
      <c r="BB673" s="34">
        <f>IF($B673="P",VLOOKUP($E673,'[2]Costeo-JUL26'!$B$9:$CQ$307,BB$1,0),0)</f>
        <v>902311</v>
      </c>
      <c r="BC673" s="16">
        <f>IF($B673="P",VLOOKUP($E673,'[2]Costeo-JUL26'!$B$9:$CQ$307,BC$1,0),0)*$G673</f>
        <v>0.63781520000000003</v>
      </c>
      <c r="BD673" s="36">
        <f>IF($B673="P",VLOOKUP($E673,'[2]Costeo-JUL26'!$B$9:$CQ$307,BD$1,0),0)*$G673</f>
        <v>2501.2847900040006</v>
      </c>
      <c r="BE673" s="35">
        <f>IF($B673="P",VLOOKUP($E673,'[2]Costeo-JUL26'!$B$9:$CQ$307,BE$1,0),0)</f>
        <v>0.03</v>
      </c>
      <c r="BF673" s="36">
        <f t="shared" si="330"/>
        <v>75.038543700120016</v>
      </c>
      <c r="BG673" s="36">
        <f t="shared" si="331"/>
        <v>2576.3233337041206</v>
      </c>
      <c r="BH673" s="34">
        <f>IF($B673="P",VLOOKUP($E673,'[2]Costeo-JUL26'!$B$9:$CQ$307,BH$1,0),0)</f>
        <v>902302</v>
      </c>
      <c r="BI673" s="16">
        <f>IF($B673="P",VLOOKUP($E673,'[2]Costeo-JUL26'!$B$9:$CQ$307,BI$1,0),0)*$G673</f>
        <v>11.092592592592592</v>
      </c>
      <c r="BJ673" s="36">
        <f>IF($B673="P",VLOOKUP($E673,'[2]Costeo-JUL26'!$B$9:$CQ$307,BJ$1,0),0)*$G673</f>
        <v>7296.7074074074071</v>
      </c>
      <c r="BK673" s="35">
        <f>IF(BH673=910319,0,IF($B673="P",VLOOKUP($E673,'[2]Costeo-JUL26'!$B$9:$CQ$307,BK$1,0),0))</f>
        <v>0.02</v>
      </c>
      <c r="BL673" s="36">
        <f t="shared" si="332"/>
        <v>145.93414814814815</v>
      </c>
      <c r="BM673" s="36">
        <f t="shared" si="333"/>
        <v>7442.641555555555</v>
      </c>
      <c r="BN673" s="34">
        <f>IF($B673="P",VLOOKUP($E673,'[2]Costeo-JUL26'!$B$9:$CQ$307,BN$1,0),0)</f>
        <v>0</v>
      </c>
      <c r="BO673" s="16">
        <f>IF($B673="P",VLOOKUP($E673,'[2]Costeo-JUL26'!$B$9:$CQ$307,BO$1,0),0)*$G673</f>
        <v>0</v>
      </c>
      <c r="BP673" s="36">
        <f>IF($B673="P",VLOOKUP($E673,'[2]Costeo-JUL26'!$B$9:$CQ$307,BP$1,0),0)*$G673</f>
        <v>0</v>
      </c>
      <c r="BQ673" s="35">
        <f>IF($B673="P",VLOOKUP($E673,'[2]Costeo-JUL26'!$B$9:$CQ$307,BQ$1,0),0)</f>
        <v>0</v>
      </c>
      <c r="BR673" s="36">
        <f t="shared" si="334"/>
        <v>0</v>
      </c>
      <c r="BS673" s="36">
        <f t="shared" si="335"/>
        <v>0</v>
      </c>
      <c r="BT673" s="34">
        <f>IF($B673="P",VLOOKUP($E673,'[2]Costeo-JUL26'!$B$9:$CQ$307,BT$1,0),0)</f>
        <v>0</v>
      </c>
      <c r="BU673" s="16">
        <f>IF($B673="P",VLOOKUP($E673,'[2]Costeo-JUL26'!$B$9:$CQ$307,BU$1,0),0)*$G673</f>
        <v>0</v>
      </c>
      <c r="BV673" s="36">
        <f>IF($B673="P",VLOOKUP($E673,'[2]Costeo-JUL26'!$B$9:$CQ$307,BV$1,0),0)*$G673</f>
        <v>0</v>
      </c>
      <c r="BW673" s="35">
        <f>IF($B673="P",VLOOKUP($E673,'[2]Costeo-JUL26'!$B$9:$CQ$307,BW$1,0),0)</f>
        <v>0</v>
      </c>
      <c r="BX673" s="36">
        <f t="shared" si="336"/>
        <v>0</v>
      </c>
      <c r="BY673" s="36">
        <f t="shared" si="337"/>
        <v>0</v>
      </c>
      <c r="BZ673" s="34">
        <f>IF($B673="P",VLOOKUP($E673,'[2]Costeo-JUL26'!$B$9:$CQ$307,BZ$1,0),0)</f>
        <v>0</v>
      </c>
      <c r="CA673" s="16">
        <f>IF($B673="P",VLOOKUP($E673,'[2]Costeo-JUL26'!$B$9:$CQ$307,CA$1,0),0)*$G673</f>
        <v>0</v>
      </c>
      <c r="CB673" s="36">
        <f>IF($B673="P",VLOOKUP($E673,'[2]Costeo-JUL26'!$B$9:$CQ$307,CB$1,0),0)*$G673</f>
        <v>0</v>
      </c>
      <c r="CC673" s="35">
        <f>IF($B673="P",VLOOKUP($E673,'[2]Costeo-JUL26'!$B$9:$CQ$307,CC$1,0),0)</f>
        <v>0</v>
      </c>
      <c r="CD673" s="36">
        <f t="shared" si="338"/>
        <v>0</v>
      </c>
      <c r="CE673" s="36">
        <f t="shared" si="339"/>
        <v>0</v>
      </c>
      <c r="CF673" s="37">
        <f t="shared" si="311"/>
        <v>1399933.9611770578</v>
      </c>
      <c r="CG673" s="36">
        <f>IF($B673="r",VLOOKUP($E673,'[2]Costeo-JUL26'!$B$9:$CQ$307,CG$1,0),0)*$G673</f>
        <v>0</v>
      </c>
      <c r="CH673" s="35">
        <f>VLOOKUP($E673,'[2]TEORICOS (05.26)'!$A$8:$T$251,CH$1,0)</f>
        <v>0.15</v>
      </c>
      <c r="CI673" s="36">
        <f t="shared" si="340"/>
        <v>0</v>
      </c>
      <c r="CJ673" s="37">
        <f t="shared" si="341"/>
        <v>0</v>
      </c>
      <c r="CM673" s="16">
        <f>SUMIFS('[1]Ajuste Inventario'!$I:$I,'[1]Ajuste Inventario'!$B:$B,E673,'[1]Ajuste Inventario'!$S:$S,D673)*-1</f>
        <v>4.3339999999999996</v>
      </c>
      <c r="CN673" s="36">
        <f t="shared" si="312"/>
        <v>10129.071431955539</v>
      </c>
      <c r="CP673" t="str">
        <f t="shared" si="313"/>
        <v>3800Org.Vtas M.del Plata</v>
      </c>
      <c r="CQ673" s="10">
        <f t="shared" si="314"/>
        <v>2337.1184660718827</v>
      </c>
    </row>
    <row r="674" spans="1:95" x14ac:dyDescent="0.25">
      <c r="A674" s="30">
        <v>46204</v>
      </c>
      <c r="B674" s="31" t="str">
        <f>VLOOKUP($E674,'[2]TEORICOS (05.26)'!$A$8:$T$251,B$1,0)</f>
        <v>P</v>
      </c>
      <c r="C674" s="32" t="str">
        <f>VLOOKUP($E674,'[2]TEORICOS (05.26)'!$A$8:$T$251,C$1,0)</f>
        <v>Powerade</v>
      </c>
      <c r="D674" t="s">
        <v>227</v>
      </c>
      <c r="E674">
        <v>3817</v>
      </c>
      <c r="F674" t="s">
        <v>184</v>
      </c>
      <c r="G674" s="16">
        <v>203</v>
      </c>
      <c r="H674" s="16">
        <v>107.18400000000017</v>
      </c>
      <c r="I674" s="33">
        <v>1434701.1800000006</v>
      </c>
      <c r="J674" s="33">
        <v>1390789.7000000004</v>
      </c>
      <c r="K674" s="34">
        <f>IF($B674="P",VLOOKUP($E674,'[2]Costeo-JUL26'!$B$9:$CQ$307,K$1,0),0)</f>
        <v>942087</v>
      </c>
      <c r="L674" s="35">
        <f>VLOOKUP($E674,'[2]TEORICOS (05.26)'!$A$8:$T$251,L$1,0)</f>
        <v>0.22</v>
      </c>
      <c r="M674" s="36">
        <f t="shared" si="315"/>
        <v>305973.73400000011</v>
      </c>
      <c r="N674" s="35">
        <f>IF($B674="P",VLOOKUP($E674,'[2]Costeo-JUL26'!$B$9:$CQ$307,N$1,0),0)</f>
        <v>0.2</v>
      </c>
      <c r="O674" s="36">
        <f t="shared" si="316"/>
        <v>61194.746800000023</v>
      </c>
      <c r="P674" s="36">
        <f>IF($B674="P",VLOOKUP($E674,'[2]Costeo-JUL26'!$B$9:$CQ$307,P$1,0),0)*H674</f>
        <v>0</v>
      </c>
      <c r="Q674" s="36">
        <f t="shared" si="317"/>
        <v>367168.48080000014</v>
      </c>
      <c r="R674" s="34">
        <f>IF($B674="P",VLOOKUP($E674,'[2]Costeo-JUL26'!$B$9:$CQ$307,R$1,0),0)</f>
        <v>902332</v>
      </c>
      <c r="S674" s="16">
        <f>IF($B674="P",VLOOKUP($E674,'[2]Costeo-JUL26'!$B$9:$CQ$307,S$1,0),0)*$G674</f>
        <v>33.376444249422633</v>
      </c>
      <c r="T674" s="36">
        <f>IF($B674="P",VLOOKUP($E674,'[2]Costeo-JUL26'!$B$9:$CQ$307,T$1,0),0)*$G674</f>
        <v>23281.868673123412</v>
      </c>
      <c r="U674" s="35">
        <f>IF($B674="P",VLOOKUP($E674,'[2]Costeo-JUL26'!$B$9:$CQ$307,U$1,0),0)</f>
        <v>1.4999999999999999E-2</v>
      </c>
      <c r="V674" s="36">
        <f t="shared" si="318"/>
        <v>349.22803009685117</v>
      </c>
      <c r="W674" s="36">
        <f t="shared" si="319"/>
        <v>23631.096703220264</v>
      </c>
      <c r="X674" s="34">
        <f>IF($B674="P",VLOOKUP($E674,'[2]Costeo-JUL26'!$B$9:$CQ$307,X$1,0),0)</f>
        <v>0</v>
      </c>
      <c r="Y674" s="16">
        <f>IF($B674="P",VLOOKUP($E674,'[2]Costeo-JUL26'!$B$9:$CQ$307,Y$1,0),0)*$G674</f>
        <v>0</v>
      </c>
      <c r="Z674" s="36">
        <f>IF($B674="P",VLOOKUP($E674,'[2]Costeo-JUL26'!$B$9:$CQ$307,Z$1,0),0)*$G674</f>
        <v>0</v>
      </c>
      <c r="AA674" s="35">
        <f>IF($B674="P",VLOOKUP($E674,'[2]Costeo-JUL26'!$B$9:$CQ$307,AA$1,0),0)</f>
        <v>0</v>
      </c>
      <c r="AB674" s="36">
        <f t="shared" si="320"/>
        <v>0</v>
      </c>
      <c r="AC674" s="36">
        <f t="shared" si="321"/>
        <v>0</v>
      </c>
      <c r="AD674" s="34">
        <f>IF($B674="P",VLOOKUP($E674,'[2]Costeo-JUL26'!$B$9:$CQ$307,AD$1,0),0)</f>
        <v>917993</v>
      </c>
      <c r="AE674" s="16">
        <f>IF($B674="P",VLOOKUP($E674,'[2]Costeo-JUL26'!$B$9:$CQ$307,AE$1,0),0)*$G674</f>
        <v>1218</v>
      </c>
      <c r="AF674" s="36">
        <f>IF($B674="P",VLOOKUP($E674,'[2]Costeo-JUL26'!$B$9:$CQ$307,AF$1,0),0)*$G674</f>
        <v>33098.419200000004</v>
      </c>
      <c r="AG674" s="35">
        <f>IF($B674="P",VLOOKUP($E674,'[2]Costeo-JUL26'!$B$9:$CQ$307,AG$1,0),0)</f>
        <v>6.0000000000000001E-3</v>
      </c>
      <c r="AH674" s="36">
        <f t="shared" si="322"/>
        <v>198.59051520000003</v>
      </c>
      <c r="AI674" s="36">
        <f t="shared" si="323"/>
        <v>33297.009715200002</v>
      </c>
      <c r="AJ674" s="34">
        <f>IF($B674="P",VLOOKUP($E674,'[2]Costeo-JUL26'!$B$9:$CQ$307,AJ$1,0),0)</f>
        <v>941907</v>
      </c>
      <c r="AK674" s="16">
        <f>IF($B674="P",VLOOKUP($E674,'[2]Costeo-JUL26'!$B$9:$CQ$307,AK$1,0),0)*$G674</f>
        <v>1218</v>
      </c>
      <c r="AL674" s="36">
        <f>IF($B674="P",VLOOKUP($E674,'[2]Costeo-JUL26'!$B$9:$CQ$307,AL$1,0),0)*$G674</f>
        <v>105669.14904</v>
      </c>
      <c r="AM674" s="35">
        <f>IF($B674="P",VLOOKUP($E674,'[2]Costeo-JUL26'!$B$9:$CQ$307,AM$1,0),0)</f>
        <v>1.7999999999999999E-2</v>
      </c>
      <c r="AN674" s="36">
        <f t="shared" si="324"/>
        <v>1902.0446827199999</v>
      </c>
      <c r="AO674" s="36">
        <f t="shared" si="325"/>
        <v>107571.19372272001</v>
      </c>
      <c r="AP674" s="34">
        <f>IF($B674="P",VLOOKUP($E674,'[2]Costeo-JUL26'!$B$9:$CQ$307,AP$1,0),0)</f>
        <v>929270</v>
      </c>
      <c r="AQ674" s="16">
        <f>IF($B674="P",VLOOKUP($E674,'[2]Costeo-JUL26'!$B$9:$CQ$307,AQ$1,0),0)*$G674</f>
        <v>1218</v>
      </c>
      <c r="AR674" s="36">
        <f>IF($B674="P",VLOOKUP($E674,'[2]Costeo-JUL26'!$B$9:$CQ$307,AR$1,0),0)*$G674</f>
        <v>130813.85772</v>
      </c>
      <c r="AS674" s="35">
        <f>IF($B674="P",VLOOKUP($E674,'[2]Costeo-JUL26'!$B$9:$CQ$307,AS$1,0),0)</f>
        <v>0.02</v>
      </c>
      <c r="AT674" s="36">
        <f t="shared" si="326"/>
        <v>2616.2771544000002</v>
      </c>
      <c r="AU674" s="36">
        <f t="shared" si="327"/>
        <v>133430.13487440001</v>
      </c>
      <c r="AV674" s="34">
        <f>IF($B674="P",VLOOKUP($E674,'[2]Costeo-JUL26'!$B$9:$CQ$307,AV$1,0),0)</f>
        <v>934139</v>
      </c>
      <c r="AW674" s="16">
        <f>IF($B674="P",VLOOKUP($E674,'[2]Costeo-JUL26'!$B$9:$CQ$307,AW$1,0),0)*$G674</f>
        <v>3.1870999999999996</v>
      </c>
      <c r="AX674" s="36">
        <f>IF($B674="P",VLOOKUP($E674,'[2]Costeo-JUL26'!$B$9:$CQ$307,AX$1,0),0)*$G674</f>
        <v>16389.789234</v>
      </c>
      <c r="AY674" s="35">
        <f>IF($B674="P",VLOOKUP($E674,'[2]Costeo-JUL26'!$B$9:$CQ$307,AY$1,0),0)</f>
        <v>0.03</v>
      </c>
      <c r="AZ674" s="36">
        <f t="shared" si="328"/>
        <v>491.69367702</v>
      </c>
      <c r="BA674" s="36">
        <f t="shared" si="329"/>
        <v>16881.482911020001</v>
      </c>
      <c r="BB674" s="34">
        <f>IF($B674="P",VLOOKUP($E674,'[2]Costeo-JUL26'!$B$9:$CQ$307,BB$1,0),0)</f>
        <v>902311</v>
      </c>
      <c r="BC674" s="16">
        <f>IF($B674="P",VLOOKUP($E674,'[2]Costeo-JUL26'!$B$9:$CQ$307,BC$1,0),0)*$G674</f>
        <v>0.28998550000000001</v>
      </c>
      <c r="BD674" s="36">
        <f>IF($B674="P",VLOOKUP($E674,'[2]Costeo-JUL26'!$B$9:$CQ$307,BD$1,0),0)*$G674</f>
        <v>1137.2201861475003</v>
      </c>
      <c r="BE674" s="35">
        <f>IF($B674="P",VLOOKUP($E674,'[2]Costeo-JUL26'!$B$9:$CQ$307,BE$1,0),0)</f>
        <v>0.03</v>
      </c>
      <c r="BF674" s="36">
        <f t="shared" si="330"/>
        <v>34.11660558442501</v>
      </c>
      <c r="BG674" s="36">
        <f t="shared" si="331"/>
        <v>1171.3367917319254</v>
      </c>
      <c r="BH674" s="34">
        <f>IF($B674="P",VLOOKUP($E674,'[2]Costeo-JUL26'!$B$9:$CQ$307,BH$1,0),0)</f>
        <v>933089</v>
      </c>
      <c r="BI674" s="16">
        <f>IF($B674="P",VLOOKUP($E674,'[2]Costeo-JUL26'!$B$9:$CQ$307,BI$1,0),0)*$G674</f>
        <v>3.8666666666666671</v>
      </c>
      <c r="BJ674" s="36">
        <f>IF($B674="P",VLOOKUP($E674,'[2]Costeo-JUL26'!$B$9:$CQ$307,BJ$1,0),0)*$G674</f>
        <v>2879.4005017421605</v>
      </c>
      <c r="BK674" s="35">
        <f>IF(BH674=910319,0,IF($B674="P",VLOOKUP($E674,'[2]Costeo-JUL26'!$B$9:$CQ$307,BK$1,0),0))</f>
        <v>0.02</v>
      </c>
      <c r="BL674" s="36">
        <f t="shared" si="332"/>
        <v>57.588010034843208</v>
      </c>
      <c r="BM674" s="36">
        <f t="shared" si="333"/>
        <v>2936.9885117770036</v>
      </c>
      <c r="BN674" s="34">
        <f>IF($B674="P",VLOOKUP($E674,'[2]Costeo-JUL26'!$B$9:$CQ$307,BN$1,0),0)</f>
        <v>0</v>
      </c>
      <c r="BO674" s="16">
        <f>IF($B674="P",VLOOKUP($E674,'[2]Costeo-JUL26'!$B$9:$CQ$307,BO$1,0),0)*$G674</f>
        <v>0</v>
      </c>
      <c r="BP674" s="36">
        <f>IF($B674="P",VLOOKUP($E674,'[2]Costeo-JUL26'!$B$9:$CQ$307,BP$1,0),0)*$G674</f>
        <v>0</v>
      </c>
      <c r="BQ674" s="35">
        <f>IF($B674="P",VLOOKUP($E674,'[2]Costeo-JUL26'!$B$9:$CQ$307,BQ$1,0),0)</f>
        <v>0</v>
      </c>
      <c r="BR674" s="36">
        <f t="shared" si="334"/>
        <v>0</v>
      </c>
      <c r="BS674" s="36">
        <f t="shared" si="335"/>
        <v>0</v>
      </c>
      <c r="BT674" s="34">
        <f>IF($B674="P",VLOOKUP($E674,'[2]Costeo-JUL26'!$B$9:$CQ$307,BT$1,0),0)</f>
        <v>0</v>
      </c>
      <c r="BU674" s="16">
        <f>IF($B674="P",VLOOKUP($E674,'[2]Costeo-JUL26'!$B$9:$CQ$307,BU$1,0),0)*$G674</f>
        <v>0</v>
      </c>
      <c r="BV674" s="36">
        <f>IF($B674="P",VLOOKUP($E674,'[2]Costeo-JUL26'!$B$9:$CQ$307,BV$1,0),0)*$G674</f>
        <v>0</v>
      </c>
      <c r="BW674" s="35">
        <f>IF($B674="P",VLOOKUP($E674,'[2]Costeo-JUL26'!$B$9:$CQ$307,BW$1,0),0)</f>
        <v>0</v>
      </c>
      <c r="BX674" s="36">
        <f t="shared" si="336"/>
        <v>0</v>
      </c>
      <c r="BY674" s="36">
        <f t="shared" si="337"/>
        <v>0</v>
      </c>
      <c r="BZ674" s="34">
        <f>IF($B674="P",VLOOKUP($E674,'[2]Costeo-JUL26'!$B$9:$CQ$307,BZ$1,0),0)</f>
        <v>0</v>
      </c>
      <c r="CA674" s="16">
        <f>IF($B674="P",VLOOKUP($E674,'[2]Costeo-JUL26'!$B$9:$CQ$307,CA$1,0),0)*$G674</f>
        <v>0</v>
      </c>
      <c r="CB674" s="36">
        <f>IF($B674="P",VLOOKUP($E674,'[2]Costeo-JUL26'!$B$9:$CQ$307,CB$1,0),0)*$G674</f>
        <v>0</v>
      </c>
      <c r="CC674" s="35">
        <f>IF($B674="P",VLOOKUP($E674,'[2]Costeo-JUL26'!$B$9:$CQ$307,CC$1,0),0)</f>
        <v>0</v>
      </c>
      <c r="CD674" s="36">
        <f t="shared" si="338"/>
        <v>0</v>
      </c>
      <c r="CE674" s="36">
        <f t="shared" si="339"/>
        <v>0</v>
      </c>
      <c r="CF674" s="37">
        <f t="shared" si="311"/>
        <v>686087.72403006931</v>
      </c>
      <c r="CG674" s="36">
        <f>IF($B674="r",VLOOKUP($E674,'[2]Costeo-JUL26'!$B$9:$CQ$307,CG$1,0),0)*$G674</f>
        <v>0</v>
      </c>
      <c r="CH674" s="35">
        <f>VLOOKUP($E674,'[2]TEORICOS (05.26)'!$A$8:$T$251,CH$1,0)</f>
        <v>0</v>
      </c>
      <c r="CI674" s="36">
        <f t="shared" si="340"/>
        <v>0</v>
      </c>
      <c r="CJ674" s="37">
        <f t="shared" si="341"/>
        <v>0</v>
      </c>
      <c r="CM674" s="16">
        <f>SUMIFS('[1]Ajuste Inventario'!$I:$I,'[1]Ajuste Inventario'!$B:$B,E674,'[1]Ajuste Inventario'!$S:$S,D674)*-1</f>
        <v>1.1669999999999998</v>
      </c>
      <c r="CN674" s="36">
        <f t="shared" si="312"/>
        <v>3944.1594775521712</v>
      </c>
      <c r="CP674" t="str">
        <f t="shared" si="313"/>
        <v>3817Org.Vtas M.del Plata</v>
      </c>
      <c r="CQ674" s="10">
        <f t="shared" si="314"/>
        <v>3379.7424829067454</v>
      </c>
    </row>
    <row r="675" spans="1:95" x14ac:dyDescent="0.25">
      <c r="A675" s="30">
        <v>46204</v>
      </c>
      <c r="B675" s="31" t="str">
        <f>VLOOKUP($E675,'[2]TEORICOS (05.26)'!$A$8:$T$251,B$1,0)</f>
        <v>P</v>
      </c>
      <c r="C675" s="32" t="str">
        <f>VLOOKUP($E675,'[2]TEORICOS (05.26)'!$A$8:$T$251,C$1,0)</f>
        <v>Aquarius</v>
      </c>
      <c r="D675" t="s">
        <v>227</v>
      </c>
      <c r="E675">
        <v>3846</v>
      </c>
      <c r="F675" t="s">
        <v>185</v>
      </c>
      <c r="G675" s="16">
        <v>17</v>
      </c>
      <c r="H675" s="16">
        <v>26.945</v>
      </c>
      <c r="I675" s="33">
        <v>184279.48999999996</v>
      </c>
      <c r="J675" s="33">
        <v>181347.75</v>
      </c>
      <c r="K675" s="34">
        <f>IF($B675="P",VLOOKUP($E675,'[2]Costeo-JUL26'!$B$9:$CQ$307,K$1,0),0)</f>
        <v>931338</v>
      </c>
      <c r="L675" s="35">
        <f>VLOOKUP($E675,'[2]TEORICOS (05.26)'!$A$8:$T$251,L$1,0)</f>
        <v>0.17</v>
      </c>
      <c r="M675" s="36">
        <f t="shared" si="315"/>
        <v>30829.117500000004</v>
      </c>
      <c r="N675" s="35">
        <f>IF($B675="P",VLOOKUP($E675,'[2]Costeo-JUL26'!$B$9:$CQ$307,N$1,0),0)</f>
        <v>0.1</v>
      </c>
      <c r="O675" s="36">
        <f t="shared" si="316"/>
        <v>3082.9117500000007</v>
      </c>
      <c r="P675" s="36">
        <f>IF($B675="P",VLOOKUP($E675,'[2]Costeo-JUL26'!$B$9:$CQ$307,P$1,0),0)*H675</f>
        <v>0</v>
      </c>
      <c r="Q675" s="36">
        <f t="shared" si="317"/>
        <v>33912.029250000007</v>
      </c>
      <c r="R675" s="34">
        <f>IF($B675="P",VLOOKUP($E675,'[2]Costeo-JUL26'!$B$9:$CQ$307,R$1,0),0)</f>
        <v>0</v>
      </c>
      <c r="S675" s="16">
        <f>IF($B675="P",VLOOKUP($E675,'[2]Costeo-JUL26'!$B$9:$CQ$307,S$1,0),0)*$G675</f>
        <v>0</v>
      </c>
      <c r="T675" s="36">
        <f>IF($B675="P",VLOOKUP($E675,'[2]Costeo-JUL26'!$B$9:$CQ$307,T$1,0),0)*$G675</f>
        <v>0</v>
      </c>
      <c r="U675" s="35">
        <f>IF($B675="P",VLOOKUP($E675,'[2]Costeo-JUL26'!$B$9:$CQ$307,U$1,0),0)</f>
        <v>0</v>
      </c>
      <c r="V675" s="36">
        <f t="shared" si="318"/>
        <v>0</v>
      </c>
      <c r="W675" s="36">
        <f t="shared" si="319"/>
        <v>0</v>
      </c>
      <c r="X675" s="34">
        <f>IF($B675="P",VLOOKUP($E675,'[2]Costeo-JUL26'!$B$9:$CQ$307,X$1,0),0)</f>
        <v>0</v>
      </c>
      <c r="Y675" s="16">
        <f>IF($B675="P",VLOOKUP($E675,'[2]Costeo-JUL26'!$B$9:$CQ$307,Y$1,0),0)*$G675</f>
        <v>0</v>
      </c>
      <c r="Z675" s="36">
        <f>IF($B675="P",VLOOKUP($E675,'[2]Costeo-JUL26'!$B$9:$CQ$307,Z$1,0),0)*$G675</f>
        <v>0</v>
      </c>
      <c r="AA675" s="35">
        <f>IF($B675="P",VLOOKUP($E675,'[2]Costeo-JUL26'!$B$9:$CQ$307,AA$1,0),0)</f>
        <v>0</v>
      </c>
      <c r="AB675" s="36">
        <f t="shared" si="320"/>
        <v>0</v>
      </c>
      <c r="AC675" s="36">
        <f t="shared" si="321"/>
        <v>0</v>
      </c>
      <c r="AD675" s="34">
        <f>IF($B675="P",VLOOKUP($E675,'[2]Costeo-JUL26'!$B$9:$CQ$307,AD$1,0),0)</f>
        <v>902257</v>
      </c>
      <c r="AE675" s="16">
        <f>IF($B675="P",VLOOKUP($E675,'[2]Costeo-JUL26'!$B$9:$CQ$307,AE$1,0),0)*$G675</f>
        <v>102</v>
      </c>
      <c r="AF675" s="36">
        <f>IF($B675="P",VLOOKUP($E675,'[2]Costeo-JUL26'!$B$9:$CQ$307,AF$1,0),0)*$G675</f>
        <v>1565.4144000000001</v>
      </c>
      <c r="AG675" s="35">
        <f>IF($B675="P",VLOOKUP($E675,'[2]Costeo-JUL26'!$B$9:$CQ$307,AG$1,0),0)</f>
        <v>6.0000000000000001E-3</v>
      </c>
      <c r="AH675" s="36">
        <f t="shared" si="322"/>
        <v>9.392486400000001</v>
      </c>
      <c r="AI675" s="36">
        <f t="shared" si="323"/>
        <v>1574.8068864000002</v>
      </c>
      <c r="AJ675" s="34">
        <f>IF($B675="P",VLOOKUP($E675,'[2]Costeo-JUL26'!$B$9:$CQ$307,AJ$1,0),0)</f>
        <v>931330</v>
      </c>
      <c r="AK675" s="16">
        <f>IF($B675="P",VLOOKUP($E675,'[2]Costeo-JUL26'!$B$9:$CQ$307,AK$1,0),0)*$G675</f>
        <v>102</v>
      </c>
      <c r="AL675" s="36">
        <f>IF($B675="P",VLOOKUP($E675,'[2]Costeo-JUL26'!$B$9:$CQ$307,AL$1,0),0)*$G675</f>
        <v>1854.7822799999999</v>
      </c>
      <c r="AM675" s="35">
        <f>IF($B675="P",VLOOKUP($E675,'[2]Costeo-JUL26'!$B$9:$CQ$307,AM$1,0),0)</f>
        <v>1.7999999999999999E-2</v>
      </c>
      <c r="AN675" s="36">
        <f t="shared" si="324"/>
        <v>33.386081039999993</v>
      </c>
      <c r="AO675" s="36">
        <f t="shared" si="325"/>
        <v>1888.1683610399998</v>
      </c>
      <c r="AP675" s="34">
        <f>IF($B675="P",VLOOKUP($E675,'[2]Costeo-JUL26'!$B$9:$CQ$307,AP$1,0),0)</f>
        <v>933429</v>
      </c>
      <c r="AQ675" s="16">
        <f>IF($B675="P",VLOOKUP($E675,'[2]Costeo-JUL26'!$B$9:$CQ$307,AQ$1,0),0)*$G675</f>
        <v>102</v>
      </c>
      <c r="AR675" s="36">
        <f>IF($B675="P",VLOOKUP($E675,'[2]Costeo-JUL26'!$B$9:$CQ$307,AR$1,0),0)*$G675</f>
        <v>10020.661560000002</v>
      </c>
      <c r="AS675" s="35">
        <f>IF($B675="P",VLOOKUP($E675,'[2]Costeo-JUL26'!$B$9:$CQ$307,AS$1,0),0)</f>
        <v>0.02</v>
      </c>
      <c r="AT675" s="36">
        <f t="shared" si="326"/>
        <v>200.41323120000004</v>
      </c>
      <c r="AU675" s="36">
        <f t="shared" si="327"/>
        <v>10221.074791200002</v>
      </c>
      <c r="AV675" s="34">
        <f>IF($B675="P",VLOOKUP($E675,'[2]Costeo-JUL26'!$B$9:$CQ$307,AV$1,0),0)</f>
        <v>939125</v>
      </c>
      <c r="AW675" s="16">
        <f>IF($B675="P",VLOOKUP($E675,'[2]Costeo-JUL26'!$B$9:$CQ$307,AW$1,0),0)*$G675</f>
        <v>0.49640000000000001</v>
      </c>
      <c r="AX675" s="36">
        <f>IF($B675="P",VLOOKUP($E675,'[2]Costeo-JUL26'!$B$9:$CQ$307,AX$1,0),0)*$G675</f>
        <v>2552.756856</v>
      </c>
      <c r="AY675" s="35">
        <f>IF($B675="P",VLOOKUP($E675,'[2]Costeo-JUL26'!$B$9:$CQ$307,AY$1,0),0)</f>
        <v>0.03</v>
      </c>
      <c r="AZ675" s="36">
        <f t="shared" si="328"/>
        <v>76.582705679999989</v>
      </c>
      <c r="BA675" s="36">
        <f t="shared" si="329"/>
        <v>2629.3395616799999</v>
      </c>
      <c r="BB675" s="34">
        <f>IF($B675="P",VLOOKUP($E675,'[2]Costeo-JUL26'!$B$9:$CQ$307,BB$1,0),0)</f>
        <v>902311</v>
      </c>
      <c r="BC675" s="16">
        <f>IF($B675="P",VLOOKUP($E675,'[2]Costeo-JUL26'!$B$9:$CQ$307,BC$1,0),0)*$G675</f>
        <v>6.8303571428571436E-2</v>
      </c>
      <c r="BD675" s="36">
        <f>IF($B675="P",VLOOKUP($E675,'[2]Costeo-JUL26'!$B$9:$CQ$307,BD$1,0),0)*$G675</f>
        <v>267.86235937500004</v>
      </c>
      <c r="BE675" s="35">
        <f>IF($B675="P",VLOOKUP($E675,'[2]Costeo-JUL26'!$B$9:$CQ$307,BE$1,0),0)</f>
        <v>0.03</v>
      </c>
      <c r="BF675" s="36">
        <f t="shared" si="330"/>
        <v>8.0358707812500008</v>
      </c>
      <c r="BG675" s="36">
        <f t="shared" si="331"/>
        <v>275.89823015625007</v>
      </c>
      <c r="BH675" s="34">
        <f>IF($B675="P",VLOOKUP($E675,'[2]Costeo-JUL26'!$B$9:$CQ$307,BH$1,0),0)</f>
        <v>933089</v>
      </c>
      <c r="BI675" s="16">
        <f>IF($B675="P",VLOOKUP($E675,'[2]Costeo-JUL26'!$B$9:$CQ$307,BI$1,0),0)*$G675</f>
        <v>0.45535714285714285</v>
      </c>
      <c r="BJ675" s="36">
        <f>IF($B675="P",VLOOKUP($E675,'[2]Costeo-JUL26'!$B$9:$CQ$307,BJ$1,0),0)*$G675</f>
        <v>339.09196179691389</v>
      </c>
      <c r="BK675" s="35">
        <f>IF(BH675=910319,0,IF($B675="P",VLOOKUP($E675,'[2]Costeo-JUL26'!$B$9:$CQ$307,BK$1,0),0))</f>
        <v>0.02</v>
      </c>
      <c r="BL675" s="36">
        <f t="shared" si="332"/>
        <v>6.7818392359382784</v>
      </c>
      <c r="BM675" s="36">
        <f t="shared" si="333"/>
        <v>345.87380103285216</v>
      </c>
      <c r="BN675" s="34">
        <f>IF($B675="P",VLOOKUP($E675,'[2]Costeo-JUL26'!$B$9:$CQ$307,BN$1,0),0)</f>
        <v>0</v>
      </c>
      <c r="BO675" s="16">
        <f>IF($B675="P",VLOOKUP($E675,'[2]Costeo-JUL26'!$B$9:$CQ$307,BO$1,0),0)*$G675</f>
        <v>0</v>
      </c>
      <c r="BP675" s="36">
        <f>IF($B675="P",VLOOKUP($E675,'[2]Costeo-JUL26'!$B$9:$CQ$307,BP$1,0),0)*$G675</f>
        <v>0</v>
      </c>
      <c r="BQ675" s="35">
        <f>IF($B675="P",VLOOKUP($E675,'[2]Costeo-JUL26'!$B$9:$CQ$307,BQ$1,0),0)</f>
        <v>0</v>
      </c>
      <c r="BR675" s="36">
        <f t="shared" si="334"/>
        <v>0</v>
      </c>
      <c r="BS675" s="36">
        <f t="shared" si="335"/>
        <v>0</v>
      </c>
      <c r="BT675" s="34">
        <f>IF($B675="P",VLOOKUP($E675,'[2]Costeo-JUL26'!$B$9:$CQ$307,BT$1,0),0)</f>
        <v>0</v>
      </c>
      <c r="BU675" s="16">
        <f>IF($B675="P",VLOOKUP($E675,'[2]Costeo-JUL26'!$B$9:$CQ$307,BU$1,0),0)*$G675</f>
        <v>0</v>
      </c>
      <c r="BV675" s="36">
        <f>IF($B675="P",VLOOKUP($E675,'[2]Costeo-JUL26'!$B$9:$CQ$307,BV$1,0),0)*$G675</f>
        <v>0</v>
      </c>
      <c r="BW675" s="35">
        <f>IF($B675="P",VLOOKUP($E675,'[2]Costeo-JUL26'!$B$9:$CQ$307,BW$1,0),0)</f>
        <v>0</v>
      </c>
      <c r="BX675" s="36">
        <f t="shared" si="336"/>
        <v>0</v>
      </c>
      <c r="BY675" s="36">
        <f t="shared" si="337"/>
        <v>0</v>
      </c>
      <c r="BZ675" s="34">
        <f>IF($B675="P",VLOOKUP($E675,'[2]Costeo-JUL26'!$B$9:$CQ$307,BZ$1,0),0)</f>
        <v>936704</v>
      </c>
      <c r="CA675" s="16">
        <f>IF($B675="P",VLOOKUP($E675,'[2]Costeo-JUL26'!$B$9:$CQ$307,CA$1,0),0)*$G675</f>
        <v>0.9299473217942954</v>
      </c>
      <c r="CB675" s="36">
        <f>IF($B675="P",VLOOKUP($E675,'[2]Costeo-JUL26'!$B$9:$CQ$307,CB$1,0),0)*$G675</f>
        <v>443.9229848545836</v>
      </c>
      <c r="CC675" s="35">
        <f>IF($B675="P",VLOOKUP($E675,'[2]Costeo-JUL26'!$B$9:$CQ$307,CC$1,0),0)</f>
        <v>0.5</v>
      </c>
      <c r="CD675" s="36">
        <f t="shared" si="338"/>
        <v>221.9614924272918</v>
      </c>
      <c r="CE675" s="36">
        <f t="shared" si="339"/>
        <v>665.88447728187543</v>
      </c>
      <c r="CF675" s="37">
        <f t="shared" si="311"/>
        <v>51513.075358790986</v>
      </c>
      <c r="CG675" s="36">
        <f>IF($B675="r",VLOOKUP($E675,'[2]Costeo-JUL26'!$B$9:$CQ$307,CG$1,0),0)*$G675</f>
        <v>0</v>
      </c>
      <c r="CH675" s="35">
        <f>VLOOKUP($E675,'[2]TEORICOS (05.26)'!$A$8:$T$251,CH$1,0)</f>
        <v>0</v>
      </c>
      <c r="CI675" s="36">
        <f t="shared" si="340"/>
        <v>0</v>
      </c>
      <c r="CJ675" s="37">
        <f t="shared" si="341"/>
        <v>0</v>
      </c>
      <c r="CM675" s="16">
        <f>SUMIFS('[1]Ajuste Inventario'!$I:$I,'[1]Ajuste Inventario'!$B:$B,E675,'[1]Ajuste Inventario'!$S:$S,D675)*-1</f>
        <v>2.8330000000000002</v>
      </c>
      <c r="CN675" s="36">
        <f t="shared" si="312"/>
        <v>8584.5024994973464</v>
      </c>
      <c r="CP675" t="str">
        <f t="shared" si="313"/>
        <v>3846Org.Vtas M.del Plata</v>
      </c>
      <c r="CQ675" s="10">
        <f t="shared" si="314"/>
        <v>3030.1809034582934</v>
      </c>
    </row>
    <row r="676" spans="1:95" x14ac:dyDescent="0.25">
      <c r="A676" s="30">
        <v>46204</v>
      </c>
      <c r="B676" s="31" t="str">
        <f>VLOOKUP($E676,'[2]TEORICOS (05.26)'!$A$8:$T$251,B$1,0)</f>
        <v>P</v>
      </c>
      <c r="C676" s="32" t="str">
        <f>VLOOKUP($E676,'[2]TEORICOS (05.26)'!$A$8:$T$251,C$1,0)</f>
        <v>Coca Cola</v>
      </c>
      <c r="D676" t="s">
        <v>227</v>
      </c>
      <c r="E676">
        <v>14</v>
      </c>
      <c r="F676" t="s">
        <v>186</v>
      </c>
      <c r="G676" s="16">
        <v>5777</v>
      </c>
      <c r="H676" s="16">
        <v>8139.7929999998432</v>
      </c>
      <c r="I676" s="33">
        <v>78294674.000000626</v>
      </c>
      <c r="J676" s="33">
        <v>77657516.840000525</v>
      </c>
      <c r="K676" s="34">
        <f>IF($B676="P",VLOOKUP($E676,'[2]Costeo-JUL26'!$B$9:$CQ$307,K$1,0),0)</f>
        <v>933975</v>
      </c>
      <c r="L676" s="35">
        <f>VLOOKUP($E676,'[2]TEORICOS (05.26)'!$A$8:$T$251,L$1,0)</f>
        <v>0.2</v>
      </c>
      <c r="M676" s="36">
        <f t="shared" si="315"/>
        <v>15531503.368000105</v>
      </c>
      <c r="N676" s="35">
        <f>IF($B676="P",VLOOKUP($E676,'[2]Costeo-JUL26'!$B$9:$CQ$307,N$1,0),0)</f>
        <v>5.0000000000000001E-3</v>
      </c>
      <c r="O676" s="36">
        <f t="shared" si="316"/>
        <v>77657.51684000052</v>
      </c>
      <c r="P676" s="36">
        <f>IF($B676="P",VLOOKUP($E676,'[2]Costeo-JUL26'!$B$9:$CQ$307,P$1,0),0)*H676</f>
        <v>875655.51313707524</v>
      </c>
      <c r="Q676" s="36">
        <f t="shared" si="317"/>
        <v>16484816.397977181</v>
      </c>
      <c r="R676" s="34">
        <f>IF($B676="P",VLOOKUP($E676,'[2]Costeo-JUL26'!$B$9:$CQ$307,R$1,0),0)</f>
        <v>902332</v>
      </c>
      <c r="S676" s="16">
        <f>IF($B676="P",VLOOKUP($E676,'[2]Costeo-JUL26'!$B$9:$CQ$307,S$1,0),0)*$G676</f>
        <v>4691.4058980833333</v>
      </c>
      <c r="T676" s="36">
        <f>IF($B676="P",VLOOKUP($E676,'[2]Costeo-JUL26'!$B$9:$CQ$307,T$1,0),0)*$G676</f>
        <v>3272508.455222345</v>
      </c>
      <c r="U676" s="35">
        <f>IF($B676="P",VLOOKUP($E676,'[2]Costeo-JUL26'!$B$9:$CQ$307,U$1,0),0)</f>
        <v>1.4999999999999999E-2</v>
      </c>
      <c r="V676" s="36">
        <f t="shared" si="318"/>
        <v>49087.626828335175</v>
      </c>
      <c r="W676" s="36">
        <f t="shared" si="319"/>
        <v>3321596.0820506802</v>
      </c>
      <c r="X676" s="34">
        <f>IF($B676="P",VLOOKUP($E676,'[2]Costeo-JUL26'!$B$9:$CQ$307,X$1,0),0)</f>
        <v>902338</v>
      </c>
      <c r="Y676" s="16">
        <f>IF($B676="P",VLOOKUP($E676,'[2]Costeo-JUL26'!$B$9:$CQ$307,Y$1,0),0)*$G676</f>
        <v>402.63379199999997</v>
      </c>
      <c r="Z676" s="36">
        <f>IF($B676="P",VLOOKUP($E676,'[2]Costeo-JUL26'!$B$9:$CQ$307,Z$1,0),0)*$G676</f>
        <v>113840.67835007999</v>
      </c>
      <c r="AA676" s="35">
        <f>IF($B676="P",VLOOKUP($E676,'[2]Costeo-JUL26'!$B$9:$CQ$307,AA$1,0),0)</f>
        <v>0.45</v>
      </c>
      <c r="AB676" s="36">
        <f t="shared" si="320"/>
        <v>51228.305257535998</v>
      </c>
      <c r="AC676" s="36">
        <f t="shared" si="321"/>
        <v>165068.98360761598</v>
      </c>
      <c r="AD676" s="34">
        <f>IF($B676="P",VLOOKUP($E676,'[2]Costeo-JUL26'!$B$9:$CQ$307,AD$1,0),0)</f>
        <v>901733</v>
      </c>
      <c r="AE676" s="16">
        <f>IF($B676="P",VLOOKUP($E676,'[2]Costeo-JUL26'!$B$9:$CQ$307,AE$1,0),0)*$G676</f>
        <v>46216</v>
      </c>
      <c r="AF676" s="36">
        <f>IF($B676="P",VLOOKUP($E676,'[2]Costeo-JUL26'!$B$9:$CQ$307,AF$1,0),0)*$G676</f>
        <v>709286.19520000007</v>
      </c>
      <c r="AG676" s="35">
        <f>IF($B676="P",VLOOKUP($E676,'[2]Costeo-JUL26'!$B$9:$CQ$307,AG$1,0),0)</f>
        <v>6.0000000000000001E-3</v>
      </c>
      <c r="AH676" s="36">
        <f t="shared" si="322"/>
        <v>4255.7171712000008</v>
      </c>
      <c r="AI676" s="36">
        <f t="shared" si="323"/>
        <v>713541.91237120004</v>
      </c>
      <c r="AJ676" s="34">
        <f>IF($B676="P",VLOOKUP($E676,'[2]Costeo-JUL26'!$B$9:$CQ$307,AJ$1,0),0)</f>
        <v>939859</v>
      </c>
      <c r="AK676" s="16">
        <f>IF($B676="P",VLOOKUP($E676,'[2]Costeo-JUL26'!$B$9:$CQ$307,AK$1,0),0)*$G676</f>
        <v>46216</v>
      </c>
      <c r="AL676" s="36">
        <f>IF($B676="P",VLOOKUP($E676,'[2]Costeo-JUL26'!$B$9:$CQ$307,AL$1,0),0)*$G676</f>
        <v>378536.7696</v>
      </c>
      <c r="AM676" s="35">
        <f>IF($B676="P",VLOOKUP($E676,'[2]Costeo-JUL26'!$B$9:$CQ$307,AM$1,0),0)</f>
        <v>1.7999999999999999E-2</v>
      </c>
      <c r="AN676" s="36">
        <f t="shared" si="324"/>
        <v>6813.6618527999999</v>
      </c>
      <c r="AO676" s="36">
        <f t="shared" si="325"/>
        <v>385350.4314528</v>
      </c>
      <c r="AP676" s="34">
        <f>IF($B676="P",VLOOKUP($E676,'[2]Costeo-JUL26'!$B$9:$CQ$307,AP$1,0),0)</f>
        <v>939913</v>
      </c>
      <c r="AQ676" s="16">
        <f>IF($B676="P",VLOOKUP($E676,'[2]Costeo-JUL26'!$B$9:$CQ$307,AQ$1,0),0)*$G676</f>
        <v>46216</v>
      </c>
      <c r="AR676" s="36">
        <f>IF($B676="P",VLOOKUP($E676,'[2]Costeo-JUL26'!$B$9:$CQ$307,AR$1,0),0)*$G676</f>
        <v>5134596.6759013403</v>
      </c>
      <c r="AS676" s="35">
        <f>IF($B676="P",VLOOKUP($E676,'[2]Costeo-JUL26'!$B$9:$CQ$307,AS$1,0),0)</f>
        <v>0.02</v>
      </c>
      <c r="AT676" s="36">
        <f t="shared" si="326"/>
        <v>102691.93351802681</v>
      </c>
      <c r="AU676" s="36">
        <f t="shared" si="327"/>
        <v>5237288.6094193673</v>
      </c>
      <c r="AV676" s="34">
        <f>IF($B676="P",VLOOKUP($E676,'[2]Costeo-JUL26'!$B$9:$CQ$307,AV$1,0),0)</f>
        <v>917330</v>
      </c>
      <c r="AW676" s="16">
        <f>IF($B676="P",VLOOKUP($E676,'[2]Costeo-JUL26'!$B$9:$CQ$307,AW$1,0),0)*$G676</f>
        <v>127.09399999999999</v>
      </c>
      <c r="AX676" s="36">
        <f>IF($B676="P",VLOOKUP($E676,'[2]Costeo-JUL26'!$B$9:$CQ$307,AX$1,0),0)*$G676</f>
        <v>499645.44617417676</v>
      </c>
      <c r="AY676" s="35">
        <f>IF($B676="P",VLOOKUP($E676,'[2]Costeo-JUL26'!$B$9:$CQ$307,AY$1,0),0)</f>
        <v>0.03</v>
      </c>
      <c r="AZ676" s="36">
        <f t="shared" si="328"/>
        <v>14989.363385225302</v>
      </c>
      <c r="BA676" s="36">
        <f t="shared" si="329"/>
        <v>514634.80955940206</v>
      </c>
      <c r="BB676" s="34">
        <f>IF($B676="P",VLOOKUP($E676,'[2]Costeo-JUL26'!$B$9:$CQ$307,BB$1,0),0)</f>
        <v>923266</v>
      </c>
      <c r="BC676" s="16">
        <f>IF($B676="P",VLOOKUP($E676,'[2]Costeo-JUL26'!$B$9:$CQ$307,BC$1,0),0)*$G676</f>
        <v>38.513333333333335</v>
      </c>
      <c r="BD676" s="36">
        <f>IF($B676="P",VLOOKUP($E676,'[2]Costeo-JUL26'!$B$9:$CQ$307,BD$1,0),0)*$G676</f>
        <v>155819.55480000001</v>
      </c>
      <c r="BE676" s="35">
        <f>IF($B676="P",VLOOKUP($E676,'[2]Costeo-JUL26'!$B$9:$CQ$307,BE$1,0),0)</f>
        <v>0.03</v>
      </c>
      <c r="BF676" s="36">
        <f t="shared" si="330"/>
        <v>4674.586644</v>
      </c>
      <c r="BG676" s="36">
        <f t="shared" si="331"/>
        <v>160494.14144400001</v>
      </c>
      <c r="BH676" s="34">
        <f>IF($B676="P",VLOOKUP($E676,'[2]Costeo-JUL26'!$B$9:$CQ$307,BH$1,0),0)</f>
        <v>910319</v>
      </c>
      <c r="BI676" s="16">
        <f>IF($B676="P",VLOOKUP($E676,'[2]Costeo-JUL26'!$B$9:$CQ$307,BI$1,0),0)*$G676</f>
        <v>110.03809523809525</v>
      </c>
      <c r="BJ676" s="36">
        <f>IF($B676="P",VLOOKUP($E676,'[2]Costeo-JUL26'!$B$9:$CQ$307,BJ$1,0),0)*$G676</f>
        <v>287694.60000000003</v>
      </c>
      <c r="BK676" s="35">
        <f>IF(BH676=910319,0,IF($B676="P",VLOOKUP($E676,'[2]Costeo-JUL26'!$B$9:$CQ$307,BK$1,0),0))</f>
        <v>0</v>
      </c>
      <c r="BL676" s="36">
        <f t="shared" si="332"/>
        <v>0</v>
      </c>
      <c r="BM676" s="36">
        <f t="shared" si="333"/>
        <v>287694.60000000003</v>
      </c>
      <c r="BN676" s="34">
        <f>IF($B676="P",VLOOKUP($E676,'[2]Costeo-JUL26'!$B$9:$CQ$307,BN$1,0),0)</f>
        <v>0</v>
      </c>
      <c r="BO676" s="16">
        <f>IF($B676="P",VLOOKUP($E676,'[2]Costeo-JUL26'!$B$9:$CQ$307,BO$1,0),0)*$G676</f>
        <v>0</v>
      </c>
      <c r="BP676" s="36">
        <f>IF($B676="P",VLOOKUP($E676,'[2]Costeo-JUL26'!$B$9:$CQ$307,BP$1,0),0)*$G676</f>
        <v>0</v>
      </c>
      <c r="BQ676" s="35">
        <f>IF($B676="P",VLOOKUP($E676,'[2]Costeo-JUL26'!$B$9:$CQ$307,BQ$1,0),0)</f>
        <v>0</v>
      </c>
      <c r="BR676" s="36">
        <f t="shared" si="334"/>
        <v>0</v>
      </c>
      <c r="BS676" s="36">
        <f t="shared" si="335"/>
        <v>0</v>
      </c>
      <c r="BT676" s="34">
        <f>IF($B676="P",VLOOKUP($E676,'[2]Costeo-JUL26'!$B$9:$CQ$307,BT$1,0),0)</f>
        <v>0</v>
      </c>
      <c r="BU676" s="16">
        <f>IF($B676="P",VLOOKUP($E676,'[2]Costeo-JUL26'!$B$9:$CQ$307,BU$1,0),0)*$G676</f>
        <v>0</v>
      </c>
      <c r="BV676" s="36">
        <f>IF($B676="P",VLOOKUP($E676,'[2]Costeo-JUL26'!$B$9:$CQ$307,BV$1,0),0)*$G676</f>
        <v>0</v>
      </c>
      <c r="BW676" s="35">
        <f>IF($B676="P",VLOOKUP($E676,'[2]Costeo-JUL26'!$B$9:$CQ$307,BW$1,0),0)</f>
        <v>0</v>
      </c>
      <c r="BX676" s="36">
        <f t="shared" si="336"/>
        <v>0</v>
      </c>
      <c r="BY676" s="36">
        <f t="shared" si="337"/>
        <v>0</v>
      </c>
      <c r="BZ676" s="34">
        <f>IF($B676="P",VLOOKUP($E676,'[2]Costeo-JUL26'!$B$9:$CQ$307,BZ$1,0),0)</f>
        <v>0</v>
      </c>
      <c r="CA676" s="16">
        <f>IF($B676="P",VLOOKUP($E676,'[2]Costeo-JUL26'!$B$9:$CQ$307,CA$1,0),0)*$G676</f>
        <v>0</v>
      </c>
      <c r="CB676" s="36">
        <f>IF($B676="P",VLOOKUP($E676,'[2]Costeo-JUL26'!$B$9:$CQ$307,CB$1,0),0)*$G676</f>
        <v>0</v>
      </c>
      <c r="CC676" s="35">
        <f>IF($B676="P",VLOOKUP($E676,'[2]Costeo-JUL26'!$B$9:$CQ$307,CC$1,0),0)</f>
        <v>0</v>
      </c>
      <c r="CD676" s="36">
        <f t="shared" si="338"/>
        <v>0</v>
      </c>
      <c r="CE676" s="36">
        <f t="shared" si="339"/>
        <v>0</v>
      </c>
      <c r="CF676" s="37">
        <f t="shared" si="311"/>
        <v>27270485.96788225</v>
      </c>
      <c r="CG676" s="36">
        <f>IF($B676="r",VLOOKUP($E676,'[2]Costeo-JUL26'!$B$9:$CQ$307,CG$1,0),0)*$G676</f>
        <v>0</v>
      </c>
      <c r="CH676" s="35">
        <f>VLOOKUP($E676,'[2]TEORICOS (05.26)'!$A$8:$T$251,CH$1,0)</f>
        <v>0</v>
      </c>
      <c r="CI676" s="36">
        <f t="shared" si="340"/>
        <v>0</v>
      </c>
      <c r="CJ676" s="37">
        <f t="shared" si="341"/>
        <v>0</v>
      </c>
      <c r="CM676" s="16">
        <f>SUMIFS('[1]Ajuste Inventario'!$I:$I,'[1]Ajuste Inventario'!$B:$B,E676,'[1]Ajuste Inventario'!$S:$S,D676)*-1</f>
        <v>17</v>
      </c>
      <c r="CN676" s="36">
        <f t="shared" si="312"/>
        <v>80248.96338133949</v>
      </c>
      <c r="CP676" t="str">
        <f t="shared" si="313"/>
        <v>14Org.Vtas M.del Plata</v>
      </c>
      <c r="CQ676" s="10">
        <f t="shared" si="314"/>
        <v>4720.527257725852</v>
      </c>
    </row>
    <row r="677" spans="1:95" x14ac:dyDescent="0.25">
      <c r="A677" s="30">
        <v>46204</v>
      </c>
      <c r="B677" s="31" t="str">
        <f>VLOOKUP($E677,'[2]TEORICOS (05.26)'!$A$8:$T$251,B$1,0)</f>
        <v>R</v>
      </c>
      <c r="C677" s="32" t="str">
        <f>VLOOKUP($E677,'[2]TEORICOS (05.26)'!$A$8:$T$251,C$1,0)</f>
        <v>Ades</v>
      </c>
      <c r="D677" t="s">
        <v>227</v>
      </c>
      <c r="E677">
        <v>503</v>
      </c>
      <c r="F677" t="s">
        <v>189</v>
      </c>
      <c r="G677" s="16">
        <v>76</v>
      </c>
      <c r="H677" s="16">
        <v>16.036000000000005</v>
      </c>
      <c r="I677" s="33">
        <v>377786.07000000018</v>
      </c>
      <c r="J677" s="33">
        <v>372576.82000000007</v>
      </c>
      <c r="K677" s="34">
        <f>IF($B677="P",VLOOKUP($E677,'[2]Costeo-JUL26'!$B$9:$CQ$307,K$1,0),0)</f>
        <v>0</v>
      </c>
      <c r="L677" s="35">
        <f>VLOOKUP($E677,'[2]TEORICOS (05.26)'!$A$8:$T$251,L$1,0)</f>
        <v>0.24</v>
      </c>
      <c r="M677" s="36">
        <f t="shared" si="315"/>
        <v>0</v>
      </c>
      <c r="N677" s="35">
        <f>IF($B677="P",VLOOKUP($E677,'[2]Costeo-JUL26'!$B$9:$CQ$307,N$1,0),0)</f>
        <v>0</v>
      </c>
      <c r="O677" s="36">
        <f t="shared" si="316"/>
        <v>0</v>
      </c>
      <c r="P677" s="36">
        <f>IF($B677="P",VLOOKUP($E677,'[2]Costeo-JUL26'!$B$9:$CQ$307,P$1,0),0)*H677</f>
        <v>0</v>
      </c>
      <c r="Q677" s="36">
        <f t="shared" si="317"/>
        <v>0</v>
      </c>
      <c r="R677" s="34">
        <f>IF($B677="P",VLOOKUP($E677,'[2]Costeo-JUL26'!$B$9:$CQ$307,R$1,0),0)</f>
        <v>0</v>
      </c>
      <c r="S677" s="16">
        <f>IF($B677="P",VLOOKUP($E677,'[2]Costeo-JUL26'!$B$9:$CQ$307,S$1,0),0)*$G677</f>
        <v>0</v>
      </c>
      <c r="T677" s="36">
        <f>IF($B677="P",VLOOKUP($E677,'[2]Costeo-JUL26'!$B$9:$CQ$307,T$1,0),0)*$G677</f>
        <v>0</v>
      </c>
      <c r="U677" s="35">
        <f>IF($B677="P",VLOOKUP($E677,'[2]Costeo-JUL26'!$B$9:$CQ$307,U$1,0),0)</f>
        <v>0</v>
      </c>
      <c r="V677" s="36">
        <f t="shared" si="318"/>
        <v>0</v>
      </c>
      <c r="W677" s="36">
        <f t="shared" si="319"/>
        <v>0</v>
      </c>
      <c r="X677" s="34">
        <f>IF($B677="P",VLOOKUP($E677,'[2]Costeo-JUL26'!$B$9:$CQ$307,X$1,0),0)</f>
        <v>0</v>
      </c>
      <c r="Y677" s="16">
        <f>IF($B677="P",VLOOKUP($E677,'[2]Costeo-JUL26'!$B$9:$CQ$307,Y$1,0),0)*$G677</f>
        <v>0</v>
      </c>
      <c r="Z677" s="36">
        <f>IF($B677="P",VLOOKUP($E677,'[2]Costeo-JUL26'!$B$9:$CQ$307,Z$1,0),0)*$G677</f>
        <v>0</v>
      </c>
      <c r="AA677" s="35">
        <f>IF($B677="P",VLOOKUP($E677,'[2]Costeo-JUL26'!$B$9:$CQ$307,AA$1,0),0)</f>
        <v>0</v>
      </c>
      <c r="AB677" s="36">
        <f t="shared" si="320"/>
        <v>0</v>
      </c>
      <c r="AC677" s="36">
        <f t="shared" si="321"/>
        <v>0</v>
      </c>
      <c r="AD677" s="34">
        <f>IF($B677="P",VLOOKUP($E677,'[2]Costeo-JUL26'!$B$9:$CQ$307,AD$1,0),0)</f>
        <v>0</v>
      </c>
      <c r="AE677" s="16">
        <f>IF($B677="P",VLOOKUP($E677,'[2]Costeo-JUL26'!$B$9:$CQ$307,AE$1,0),0)*$G677</f>
        <v>0</v>
      </c>
      <c r="AF677" s="36">
        <f>IF($B677="P",VLOOKUP($E677,'[2]Costeo-JUL26'!$B$9:$CQ$307,AF$1,0),0)*$G677</f>
        <v>0</v>
      </c>
      <c r="AG677" s="35">
        <f>IF($B677="P",VLOOKUP($E677,'[2]Costeo-JUL26'!$B$9:$CQ$307,AG$1,0),0)</f>
        <v>0</v>
      </c>
      <c r="AH677" s="36">
        <f t="shared" si="322"/>
        <v>0</v>
      </c>
      <c r="AI677" s="36">
        <f t="shared" si="323"/>
        <v>0</v>
      </c>
      <c r="AJ677" s="34">
        <f>IF($B677="P",VLOOKUP($E677,'[2]Costeo-JUL26'!$B$9:$CQ$307,AJ$1,0),0)</f>
        <v>0</v>
      </c>
      <c r="AK677" s="16">
        <f>IF($B677="P",VLOOKUP($E677,'[2]Costeo-JUL26'!$B$9:$CQ$307,AK$1,0),0)*$G677</f>
        <v>0</v>
      </c>
      <c r="AL677" s="36">
        <f>IF($B677="P",VLOOKUP($E677,'[2]Costeo-JUL26'!$B$9:$CQ$307,AL$1,0),0)*$G677</f>
        <v>0</v>
      </c>
      <c r="AM677" s="35">
        <f>IF($B677="P",VLOOKUP($E677,'[2]Costeo-JUL26'!$B$9:$CQ$307,AM$1,0),0)</f>
        <v>0</v>
      </c>
      <c r="AN677" s="36">
        <f t="shared" si="324"/>
        <v>0</v>
      </c>
      <c r="AO677" s="36">
        <f t="shared" si="325"/>
        <v>0</v>
      </c>
      <c r="AP677" s="34">
        <f>IF($B677="P",VLOOKUP($E677,'[2]Costeo-JUL26'!$B$9:$CQ$307,AP$1,0),0)</f>
        <v>0</v>
      </c>
      <c r="AQ677" s="16">
        <f>IF($B677="P",VLOOKUP($E677,'[2]Costeo-JUL26'!$B$9:$CQ$307,AQ$1,0),0)*$G677</f>
        <v>0</v>
      </c>
      <c r="AR677" s="36">
        <f>IF($B677="P",VLOOKUP($E677,'[2]Costeo-JUL26'!$B$9:$CQ$307,AR$1,0),0)*$G677</f>
        <v>0</v>
      </c>
      <c r="AS677" s="35">
        <f>IF($B677="P",VLOOKUP($E677,'[2]Costeo-JUL26'!$B$9:$CQ$307,AS$1,0),0)</f>
        <v>0</v>
      </c>
      <c r="AT677" s="36">
        <f t="shared" si="326"/>
        <v>0</v>
      </c>
      <c r="AU677" s="36">
        <f t="shared" si="327"/>
        <v>0</v>
      </c>
      <c r="AV677" s="34">
        <f>IF($B677="P",VLOOKUP($E677,'[2]Costeo-JUL26'!$B$9:$CQ$307,AV$1,0),0)</f>
        <v>0</v>
      </c>
      <c r="AW677" s="16">
        <f>IF($B677="P",VLOOKUP($E677,'[2]Costeo-JUL26'!$B$9:$CQ$307,AW$1,0),0)*$G677</f>
        <v>0</v>
      </c>
      <c r="AX677" s="36">
        <f>IF($B677="P",VLOOKUP($E677,'[2]Costeo-JUL26'!$B$9:$CQ$307,AX$1,0),0)*$G677</f>
        <v>0</v>
      </c>
      <c r="AY677" s="35">
        <f>IF($B677="P",VLOOKUP($E677,'[2]Costeo-JUL26'!$B$9:$CQ$307,AY$1,0),0)</f>
        <v>0</v>
      </c>
      <c r="AZ677" s="36">
        <f t="shared" si="328"/>
        <v>0</v>
      </c>
      <c r="BA677" s="36">
        <f t="shared" si="329"/>
        <v>0</v>
      </c>
      <c r="BB677" s="34">
        <f>IF($B677="P",VLOOKUP($E677,'[2]Costeo-JUL26'!$B$9:$CQ$307,BB$1,0),0)</f>
        <v>0</v>
      </c>
      <c r="BC677" s="16">
        <f>IF($B677="P",VLOOKUP($E677,'[2]Costeo-JUL26'!$B$9:$CQ$307,BC$1,0),0)*$G677</f>
        <v>0</v>
      </c>
      <c r="BD677" s="36">
        <f>IF($B677="P",VLOOKUP($E677,'[2]Costeo-JUL26'!$B$9:$CQ$307,BD$1,0),0)*$G677</f>
        <v>0</v>
      </c>
      <c r="BE677" s="35">
        <f>IF($B677="P",VLOOKUP($E677,'[2]Costeo-JUL26'!$B$9:$CQ$307,BE$1,0),0)</f>
        <v>0</v>
      </c>
      <c r="BF677" s="36">
        <f t="shared" si="330"/>
        <v>0</v>
      </c>
      <c r="BG677" s="36">
        <f t="shared" si="331"/>
        <v>0</v>
      </c>
      <c r="BH677" s="34">
        <f>IF($B677="P",VLOOKUP($E677,'[2]Costeo-JUL26'!$B$9:$CQ$307,BH$1,0),0)</f>
        <v>0</v>
      </c>
      <c r="BI677" s="16">
        <f>IF($B677="P",VLOOKUP($E677,'[2]Costeo-JUL26'!$B$9:$CQ$307,BI$1,0),0)*$G677</f>
        <v>0</v>
      </c>
      <c r="BJ677" s="36">
        <f>IF($B677="P",VLOOKUP($E677,'[2]Costeo-JUL26'!$B$9:$CQ$307,BJ$1,0),0)*$G677</f>
        <v>0</v>
      </c>
      <c r="BK677" s="35">
        <f>IF(BH677=910319,0,IF($B677="P",VLOOKUP($E677,'[2]Costeo-JUL26'!$B$9:$CQ$307,BK$1,0),0))</f>
        <v>0</v>
      </c>
      <c r="BL677" s="36">
        <f t="shared" si="332"/>
        <v>0</v>
      </c>
      <c r="BM677" s="36">
        <f t="shared" si="333"/>
        <v>0</v>
      </c>
      <c r="BN677" s="34">
        <f>IF($B677="P",VLOOKUP($E677,'[2]Costeo-JUL26'!$B$9:$CQ$307,BN$1,0),0)</f>
        <v>0</v>
      </c>
      <c r="BO677" s="16">
        <f>IF($B677="P",VLOOKUP($E677,'[2]Costeo-JUL26'!$B$9:$CQ$307,BO$1,0),0)*$G677</f>
        <v>0</v>
      </c>
      <c r="BP677" s="36">
        <f>IF($B677="P",VLOOKUP($E677,'[2]Costeo-JUL26'!$B$9:$CQ$307,BP$1,0),0)*$G677</f>
        <v>0</v>
      </c>
      <c r="BQ677" s="35">
        <f>IF($B677="P",VLOOKUP($E677,'[2]Costeo-JUL26'!$B$9:$CQ$307,BQ$1,0),0)</f>
        <v>0</v>
      </c>
      <c r="BR677" s="36">
        <f t="shared" si="334"/>
        <v>0</v>
      </c>
      <c r="BS677" s="36">
        <f t="shared" si="335"/>
        <v>0</v>
      </c>
      <c r="BT677" s="34">
        <f>IF($B677="P",VLOOKUP($E677,'[2]Costeo-JUL26'!$B$9:$CQ$307,BT$1,0),0)</f>
        <v>0</v>
      </c>
      <c r="BU677" s="16">
        <f>IF($B677="P",VLOOKUP($E677,'[2]Costeo-JUL26'!$B$9:$CQ$307,BU$1,0),0)*$G677</f>
        <v>0</v>
      </c>
      <c r="BV677" s="36">
        <f>IF($B677="P",VLOOKUP($E677,'[2]Costeo-JUL26'!$B$9:$CQ$307,BV$1,0),0)*$G677</f>
        <v>0</v>
      </c>
      <c r="BW677" s="35">
        <f>IF($B677="P",VLOOKUP($E677,'[2]Costeo-JUL26'!$B$9:$CQ$307,BW$1,0),0)</f>
        <v>0</v>
      </c>
      <c r="BX677" s="36">
        <f t="shared" si="336"/>
        <v>0</v>
      </c>
      <c r="BY677" s="36">
        <f t="shared" si="337"/>
        <v>0</v>
      </c>
      <c r="BZ677" s="34">
        <f>IF($B677="P",VLOOKUP($E677,'[2]Costeo-JUL26'!$B$9:$CQ$307,BZ$1,0),0)</f>
        <v>0</v>
      </c>
      <c r="CA677" s="16">
        <f>IF($B677="P",VLOOKUP($E677,'[2]Costeo-JUL26'!$B$9:$CQ$307,CA$1,0),0)*$G677</f>
        <v>0</v>
      </c>
      <c r="CB677" s="36">
        <f>IF($B677="P",VLOOKUP($E677,'[2]Costeo-JUL26'!$B$9:$CQ$307,CB$1,0),0)*$G677</f>
        <v>0</v>
      </c>
      <c r="CC677" s="35">
        <f>IF($B677="P",VLOOKUP($E677,'[2]Costeo-JUL26'!$B$9:$CQ$307,CC$1,0),0)</f>
        <v>0</v>
      </c>
      <c r="CD677" s="36">
        <f t="shared" si="338"/>
        <v>0</v>
      </c>
      <c r="CE677" s="36">
        <f t="shared" si="339"/>
        <v>0</v>
      </c>
      <c r="CF677" s="37">
        <f t="shared" si="311"/>
        <v>0</v>
      </c>
      <c r="CG677" s="36">
        <f>IF($B677="r",VLOOKUP($E677,'[2]Costeo-JUL26'!$B$9:$CQ$307,CG$1,0),0)*$G677</f>
        <v>128408.84</v>
      </c>
      <c r="CH677" s="35">
        <f>VLOOKUP($E677,'[2]TEORICOS (05.26)'!$A$8:$T$251,CH$1,0)</f>
        <v>0.14000000000000001</v>
      </c>
      <c r="CI677" s="36">
        <f t="shared" si="340"/>
        <v>71441.199200000003</v>
      </c>
      <c r="CJ677" s="37">
        <f t="shared" si="341"/>
        <v>199850.0392</v>
      </c>
      <c r="CM677" s="16">
        <f>SUMIFS('[1]Ajuste Inventario'!$I:$I,'[1]Ajuste Inventario'!$B:$B,E677,'[1]Ajuste Inventario'!$S:$S,D677)*-1</f>
        <v>2.1659999999999999</v>
      </c>
      <c r="CN677" s="36">
        <f t="shared" si="312"/>
        <v>5695.7261171999999</v>
      </c>
      <c r="CP677" t="str">
        <f t="shared" si="313"/>
        <v>503Org.Vtas M.del Plata</v>
      </c>
      <c r="CQ677" s="10">
        <f t="shared" si="314"/>
        <v>2629.6057789473684</v>
      </c>
    </row>
    <row r="678" spans="1:95" x14ac:dyDescent="0.25">
      <c r="A678" s="30">
        <v>46204</v>
      </c>
      <c r="B678" s="31" t="str">
        <f>VLOOKUP($E678,'[2]TEORICOS (05.26)'!$A$8:$T$251,B$1,0)</f>
        <v>R</v>
      </c>
      <c r="C678" s="32" t="str">
        <f>VLOOKUP($E678,'[2]TEORICOS (05.26)'!$A$8:$T$251,C$1,0)</f>
        <v>Ades</v>
      </c>
      <c r="D678" t="s">
        <v>227</v>
      </c>
      <c r="E678">
        <v>504</v>
      </c>
      <c r="F678" t="s">
        <v>190</v>
      </c>
      <c r="G678" s="16">
        <v>182.166</v>
      </c>
      <c r="H678" s="16">
        <v>38.437025999999939</v>
      </c>
      <c r="I678" s="33">
        <v>898770.05999999866</v>
      </c>
      <c r="J678" s="33">
        <v>882863.61999999906</v>
      </c>
      <c r="K678" s="34">
        <f>IF($B678="P",VLOOKUP($E678,'[2]Costeo-JUL26'!$B$9:$CQ$307,K$1,0),0)</f>
        <v>0</v>
      </c>
      <c r="L678" s="35">
        <f>VLOOKUP($E678,'[2]TEORICOS (05.26)'!$A$8:$T$251,L$1,0)</f>
        <v>0.24</v>
      </c>
      <c r="M678" s="36">
        <f t="shared" si="315"/>
        <v>0</v>
      </c>
      <c r="N678" s="35">
        <f>IF($B678="P",VLOOKUP($E678,'[2]Costeo-JUL26'!$B$9:$CQ$307,N$1,0),0)</f>
        <v>0</v>
      </c>
      <c r="O678" s="36">
        <f t="shared" si="316"/>
        <v>0</v>
      </c>
      <c r="P678" s="36">
        <f>IF($B678="P",VLOOKUP($E678,'[2]Costeo-JUL26'!$B$9:$CQ$307,P$1,0),0)*H678</f>
        <v>0</v>
      </c>
      <c r="Q678" s="36">
        <f t="shared" si="317"/>
        <v>0</v>
      </c>
      <c r="R678" s="34">
        <f>IF($B678="P",VLOOKUP($E678,'[2]Costeo-JUL26'!$B$9:$CQ$307,R$1,0),0)</f>
        <v>0</v>
      </c>
      <c r="S678" s="16">
        <f>IF($B678="P",VLOOKUP($E678,'[2]Costeo-JUL26'!$B$9:$CQ$307,S$1,0),0)*$G678</f>
        <v>0</v>
      </c>
      <c r="T678" s="36">
        <f>IF($B678="P",VLOOKUP($E678,'[2]Costeo-JUL26'!$B$9:$CQ$307,T$1,0),0)*$G678</f>
        <v>0</v>
      </c>
      <c r="U678" s="35">
        <f>IF($B678="P",VLOOKUP($E678,'[2]Costeo-JUL26'!$B$9:$CQ$307,U$1,0),0)</f>
        <v>0</v>
      </c>
      <c r="V678" s="36">
        <f t="shared" si="318"/>
        <v>0</v>
      </c>
      <c r="W678" s="36">
        <f t="shared" si="319"/>
        <v>0</v>
      </c>
      <c r="X678" s="34">
        <f>IF($B678="P",VLOOKUP($E678,'[2]Costeo-JUL26'!$B$9:$CQ$307,X$1,0),0)</f>
        <v>0</v>
      </c>
      <c r="Y678" s="16">
        <f>IF($B678="P",VLOOKUP($E678,'[2]Costeo-JUL26'!$B$9:$CQ$307,Y$1,0),0)*$G678</f>
        <v>0</v>
      </c>
      <c r="Z678" s="36">
        <f>IF($B678="P",VLOOKUP($E678,'[2]Costeo-JUL26'!$B$9:$CQ$307,Z$1,0),0)*$G678</f>
        <v>0</v>
      </c>
      <c r="AA678" s="35">
        <f>IF($B678="P",VLOOKUP($E678,'[2]Costeo-JUL26'!$B$9:$CQ$307,AA$1,0),0)</f>
        <v>0</v>
      </c>
      <c r="AB678" s="36">
        <f t="shared" si="320"/>
        <v>0</v>
      </c>
      <c r="AC678" s="36">
        <f t="shared" si="321"/>
        <v>0</v>
      </c>
      <c r="AD678" s="34">
        <f>IF($B678="P",VLOOKUP($E678,'[2]Costeo-JUL26'!$B$9:$CQ$307,AD$1,0),0)</f>
        <v>0</v>
      </c>
      <c r="AE678" s="16">
        <f>IF($B678="P",VLOOKUP($E678,'[2]Costeo-JUL26'!$B$9:$CQ$307,AE$1,0),0)*$G678</f>
        <v>0</v>
      </c>
      <c r="AF678" s="36">
        <f>IF($B678="P",VLOOKUP($E678,'[2]Costeo-JUL26'!$B$9:$CQ$307,AF$1,0),0)*$G678</f>
        <v>0</v>
      </c>
      <c r="AG678" s="35">
        <f>IF($B678="P",VLOOKUP($E678,'[2]Costeo-JUL26'!$B$9:$CQ$307,AG$1,0),0)</f>
        <v>0</v>
      </c>
      <c r="AH678" s="36">
        <f t="shared" si="322"/>
        <v>0</v>
      </c>
      <c r="AI678" s="36">
        <f t="shared" si="323"/>
        <v>0</v>
      </c>
      <c r="AJ678" s="34">
        <f>IF($B678="P",VLOOKUP($E678,'[2]Costeo-JUL26'!$B$9:$CQ$307,AJ$1,0),0)</f>
        <v>0</v>
      </c>
      <c r="AK678" s="16">
        <f>IF($B678="P",VLOOKUP($E678,'[2]Costeo-JUL26'!$B$9:$CQ$307,AK$1,0),0)*$G678</f>
        <v>0</v>
      </c>
      <c r="AL678" s="36">
        <f>IF($B678="P",VLOOKUP($E678,'[2]Costeo-JUL26'!$B$9:$CQ$307,AL$1,0),0)*$G678</f>
        <v>0</v>
      </c>
      <c r="AM678" s="35">
        <f>IF($B678="P",VLOOKUP($E678,'[2]Costeo-JUL26'!$B$9:$CQ$307,AM$1,0),0)</f>
        <v>0</v>
      </c>
      <c r="AN678" s="36">
        <f t="shared" si="324"/>
        <v>0</v>
      </c>
      <c r="AO678" s="36">
        <f t="shared" si="325"/>
        <v>0</v>
      </c>
      <c r="AP678" s="34">
        <f>IF($B678="P",VLOOKUP($E678,'[2]Costeo-JUL26'!$B$9:$CQ$307,AP$1,0),0)</f>
        <v>0</v>
      </c>
      <c r="AQ678" s="16">
        <f>IF($B678="P",VLOOKUP($E678,'[2]Costeo-JUL26'!$B$9:$CQ$307,AQ$1,0),0)*$G678</f>
        <v>0</v>
      </c>
      <c r="AR678" s="36">
        <f>IF($B678="P",VLOOKUP($E678,'[2]Costeo-JUL26'!$B$9:$CQ$307,AR$1,0),0)*$G678</f>
        <v>0</v>
      </c>
      <c r="AS678" s="35">
        <f>IF($B678="P",VLOOKUP($E678,'[2]Costeo-JUL26'!$B$9:$CQ$307,AS$1,0),0)</f>
        <v>0</v>
      </c>
      <c r="AT678" s="36">
        <f t="shared" si="326"/>
        <v>0</v>
      </c>
      <c r="AU678" s="36">
        <f t="shared" si="327"/>
        <v>0</v>
      </c>
      <c r="AV678" s="34">
        <f>IF($B678="P",VLOOKUP($E678,'[2]Costeo-JUL26'!$B$9:$CQ$307,AV$1,0),0)</f>
        <v>0</v>
      </c>
      <c r="AW678" s="16">
        <f>IF($B678="P",VLOOKUP($E678,'[2]Costeo-JUL26'!$B$9:$CQ$307,AW$1,0),0)*$G678</f>
        <v>0</v>
      </c>
      <c r="AX678" s="36">
        <f>IF($B678="P",VLOOKUP($E678,'[2]Costeo-JUL26'!$B$9:$CQ$307,AX$1,0),0)*$G678</f>
        <v>0</v>
      </c>
      <c r="AY678" s="35">
        <f>IF($B678="P",VLOOKUP($E678,'[2]Costeo-JUL26'!$B$9:$CQ$307,AY$1,0),0)</f>
        <v>0</v>
      </c>
      <c r="AZ678" s="36">
        <f t="shared" si="328"/>
        <v>0</v>
      </c>
      <c r="BA678" s="36">
        <f t="shared" si="329"/>
        <v>0</v>
      </c>
      <c r="BB678" s="34">
        <f>IF($B678="P",VLOOKUP($E678,'[2]Costeo-JUL26'!$B$9:$CQ$307,BB$1,0),0)</f>
        <v>0</v>
      </c>
      <c r="BC678" s="16">
        <f>IF($B678="P",VLOOKUP($E678,'[2]Costeo-JUL26'!$B$9:$CQ$307,BC$1,0),0)*$G678</f>
        <v>0</v>
      </c>
      <c r="BD678" s="36">
        <f>IF($B678="P",VLOOKUP($E678,'[2]Costeo-JUL26'!$B$9:$CQ$307,BD$1,0),0)*$G678</f>
        <v>0</v>
      </c>
      <c r="BE678" s="35">
        <f>IF($B678="P",VLOOKUP($E678,'[2]Costeo-JUL26'!$B$9:$CQ$307,BE$1,0),0)</f>
        <v>0</v>
      </c>
      <c r="BF678" s="36">
        <f t="shared" si="330"/>
        <v>0</v>
      </c>
      <c r="BG678" s="36">
        <f t="shared" si="331"/>
        <v>0</v>
      </c>
      <c r="BH678" s="34">
        <f>IF($B678="P",VLOOKUP($E678,'[2]Costeo-JUL26'!$B$9:$CQ$307,BH$1,0),0)</f>
        <v>0</v>
      </c>
      <c r="BI678" s="16">
        <f>IF($B678="P",VLOOKUP($E678,'[2]Costeo-JUL26'!$B$9:$CQ$307,BI$1,0),0)*$G678</f>
        <v>0</v>
      </c>
      <c r="BJ678" s="36">
        <f>IF($B678="P",VLOOKUP($E678,'[2]Costeo-JUL26'!$B$9:$CQ$307,BJ$1,0),0)*$G678</f>
        <v>0</v>
      </c>
      <c r="BK678" s="35">
        <f>IF(BH678=910319,0,IF($B678="P",VLOOKUP($E678,'[2]Costeo-JUL26'!$B$9:$CQ$307,BK$1,0),0))</f>
        <v>0</v>
      </c>
      <c r="BL678" s="36">
        <f t="shared" si="332"/>
        <v>0</v>
      </c>
      <c r="BM678" s="36">
        <f t="shared" si="333"/>
        <v>0</v>
      </c>
      <c r="BN678" s="34">
        <f>IF($B678="P",VLOOKUP($E678,'[2]Costeo-JUL26'!$B$9:$CQ$307,BN$1,0),0)</f>
        <v>0</v>
      </c>
      <c r="BO678" s="16">
        <f>IF($B678="P",VLOOKUP($E678,'[2]Costeo-JUL26'!$B$9:$CQ$307,BO$1,0),0)*$G678</f>
        <v>0</v>
      </c>
      <c r="BP678" s="36">
        <f>IF($B678="P",VLOOKUP($E678,'[2]Costeo-JUL26'!$B$9:$CQ$307,BP$1,0),0)*$G678</f>
        <v>0</v>
      </c>
      <c r="BQ678" s="35">
        <f>IF($B678="P",VLOOKUP($E678,'[2]Costeo-JUL26'!$B$9:$CQ$307,BQ$1,0),0)</f>
        <v>0</v>
      </c>
      <c r="BR678" s="36">
        <f t="shared" si="334"/>
        <v>0</v>
      </c>
      <c r="BS678" s="36">
        <f t="shared" si="335"/>
        <v>0</v>
      </c>
      <c r="BT678" s="34">
        <f>IF($B678="P",VLOOKUP($E678,'[2]Costeo-JUL26'!$B$9:$CQ$307,BT$1,0),0)</f>
        <v>0</v>
      </c>
      <c r="BU678" s="16">
        <f>IF($B678="P",VLOOKUP($E678,'[2]Costeo-JUL26'!$B$9:$CQ$307,BU$1,0),0)*$G678</f>
        <v>0</v>
      </c>
      <c r="BV678" s="36">
        <f>IF($B678="P",VLOOKUP($E678,'[2]Costeo-JUL26'!$B$9:$CQ$307,BV$1,0),0)*$G678</f>
        <v>0</v>
      </c>
      <c r="BW678" s="35">
        <f>IF($B678="P",VLOOKUP($E678,'[2]Costeo-JUL26'!$B$9:$CQ$307,BW$1,0),0)</f>
        <v>0</v>
      </c>
      <c r="BX678" s="36">
        <f t="shared" si="336"/>
        <v>0</v>
      </c>
      <c r="BY678" s="36">
        <f t="shared" si="337"/>
        <v>0</v>
      </c>
      <c r="BZ678" s="34">
        <f>IF($B678="P",VLOOKUP($E678,'[2]Costeo-JUL26'!$B$9:$CQ$307,BZ$1,0),0)</f>
        <v>0</v>
      </c>
      <c r="CA678" s="16">
        <f>IF($B678="P",VLOOKUP($E678,'[2]Costeo-JUL26'!$B$9:$CQ$307,CA$1,0),0)*$G678</f>
        <v>0</v>
      </c>
      <c r="CB678" s="36">
        <f>IF($B678="P",VLOOKUP($E678,'[2]Costeo-JUL26'!$B$9:$CQ$307,CB$1,0),0)*$G678</f>
        <v>0</v>
      </c>
      <c r="CC678" s="35">
        <f>IF($B678="P",VLOOKUP($E678,'[2]Costeo-JUL26'!$B$9:$CQ$307,CC$1,0),0)</f>
        <v>0</v>
      </c>
      <c r="CD678" s="36">
        <f t="shared" si="338"/>
        <v>0</v>
      </c>
      <c r="CE678" s="36">
        <f t="shared" si="339"/>
        <v>0</v>
      </c>
      <c r="CF678" s="37">
        <f t="shared" si="311"/>
        <v>0</v>
      </c>
      <c r="CG678" s="36">
        <f>IF($B678="r",VLOOKUP($E678,'[2]Costeo-JUL26'!$B$9:$CQ$307,CG$1,0),0)*$G678</f>
        <v>307785.85193999996</v>
      </c>
      <c r="CH678" s="35">
        <f>VLOOKUP($E678,'[2]TEORICOS (05.26)'!$A$8:$T$251,CH$1,0)</f>
        <v>0.14000000000000001</v>
      </c>
      <c r="CI678" s="36">
        <f t="shared" si="340"/>
        <v>168797.24952839976</v>
      </c>
      <c r="CJ678" s="37">
        <f t="shared" si="341"/>
        <v>476583.10146839975</v>
      </c>
      <c r="CM678" s="16">
        <f>SUMIFS('[1]Ajuste Inventario'!$I:$I,'[1]Ajuste Inventario'!$B:$B,E678,'[1]Ajuste Inventario'!$S:$S,D678)*-1</f>
        <v>4.3340000000000005</v>
      </c>
      <c r="CN678" s="36">
        <f t="shared" si="312"/>
        <v>11338.620608478228</v>
      </c>
      <c r="CP678" t="str">
        <f t="shared" si="313"/>
        <v>504Org.Vtas M.del Plata</v>
      </c>
      <c r="CQ678" s="10">
        <f t="shared" si="314"/>
        <v>2616.2022631467989</v>
      </c>
    </row>
    <row r="679" spans="1:95" x14ac:dyDescent="0.25">
      <c r="A679" s="30">
        <v>46204</v>
      </c>
      <c r="B679" s="31" t="str">
        <f>VLOOKUP($E679,'[2]TEORICOS (05.26)'!$A$8:$T$251,B$1,0)</f>
        <v>R</v>
      </c>
      <c r="C679" s="32" t="str">
        <f>VLOOKUP($E679,'[2]TEORICOS (05.26)'!$A$8:$T$251,C$1,0)</f>
        <v>Ades</v>
      </c>
      <c r="D679" t="s">
        <v>227</v>
      </c>
      <c r="E679">
        <v>505</v>
      </c>
      <c r="F679" t="s">
        <v>191</v>
      </c>
      <c r="G679" s="16">
        <v>61</v>
      </c>
      <c r="H679" s="16">
        <v>12.871000000000004</v>
      </c>
      <c r="I679" s="33">
        <v>308264.24000000005</v>
      </c>
      <c r="J679" s="33">
        <v>302054.78000000003</v>
      </c>
      <c r="K679" s="34">
        <f>IF($B679="P",VLOOKUP($E679,'[2]Costeo-JUL26'!$B$9:$CQ$307,K$1,0),0)</f>
        <v>0</v>
      </c>
      <c r="L679" s="35">
        <f>VLOOKUP($E679,'[2]TEORICOS (05.26)'!$A$8:$T$251,L$1,0)</f>
        <v>0.24</v>
      </c>
      <c r="M679" s="36">
        <f t="shared" si="315"/>
        <v>0</v>
      </c>
      <c r="N679" s="35">
        <f>IF($B679="P",VLOOKUP($E679,'[2]Costeo-JUL26'!$B$9:$CQ$307,N$1,0),0)</f>
        <v>0</v>
      </c>
      <c r="O679" s="36">
        <f t="shared" si="316"/>
        <v>0</v>
      </c>
      <c r="P679" s="36">
        <f>IF($B679="P",VLOOKUP($E679,'[2]Costeo-JUL26'!$B$9:$CQ$307,P$1,0),0)*H679</f>
        <v>0</v>
      </c>
      <c r="Q679" s="36">
        <f t="shared" si="317"/>
        <v>0</v>
      </c>
      <c r="R679" s="34">
        <f>IF($B679="P",VLOOKUP($E679,'[2]Costeo-JUL26'!$B$9:$CQ$307,R$1,0),0)</f>
        <v>0</v>
      </c>
      <c r="S679" s="16">
        <f>IF($B679="P",VLOOKUP($E679,'[2]Costeo-JUL26'!$B$9:$CQ$307,S$1,0),0)*$G679</f>
        <v>0</v>
      </c>
      <c r="T679" s="36">
        <f>IF($B679="P",VLOOKUP($E679,'[2]Costeo-JUL26'!$B$9:$CQ$307,T$1,0),0)*$G679</f>
        <v>0</v>
      </c>
      <c r="U679" s="35">
        <f>IF($B679="P",VLOOKUP($E679,'[2]Costeo-JUL26'!$B$9:$CQ$307,U$1,0),0)</f>
        <v>0</v>
      </c>
      <c r="V679" s="36">
        <f t="shared" si="318"/>
        <v>0</v>
      </c>
      <c r="W679" s="36">
        <f t="shared" si="319"/>
        <v>0</v>
      </c>
      <c r="X679" s="34">
        <f>IF($B679="P",VLOOKUP($E679,'[2]Costeo-JUL26'!$B$9:$CQ$307,X$1,0),0)</f>
        <v>0</v>
      </c>
      <c r="Y679" s="16">
        <f>IF($B679="P",VLOOKUP($E679,'[2]Costeo-JUL26'!$B$9:$CQ$307,Y$1,0),0)*$G679</f>
        <v>0</v>
      </c>
      <c r="Z679" s="36">
        <f>IF($B679="P",VLOOKUP($E679,'[2]Costeo-JUL26'!$B$9:$CQ$307,Z$1,0),0)*$G679</f>
        <v>0</v>
      </c>
      <c r="AA679" s="35">
        <f>IF($B679="P",VLOOKUP($E679,'[2]Costeo-JUL26'!$B$9:$CQ$307,AA$1,0),0)</f>
        <v>0</v>
      </c>
      <c r="AB679" s="36">
        <f t="shared" si="320"/>
        <v>0</v>
      </c>
      <c r="AC679" s="36">
        <f t="shared" si="321"/>
        <v>0</v>
      </c>
      <c r="AD679" s="34">
        <f>IF($B679="P",VLOOKUP($E679,'[2]Costeo-JUL26'!$B$9:$CQ$307,AD$1,0),0)</f>
        <v>0</v>
      </c>
      <c r="AE679" s="16">
        <f>IF($B679="P",VLOOKUP($E679,'[2]Costeo-JUL26'!$B$9:$CQ$307,AE$1,0),0)*$G679</f>
        <v>0</v>
      </c>
      <c r="AF679" s="36">
        <f>IF($B679="P",VLOOKUP($E679,'[2]Costeo-JUL26'!$B$9:$CQ$307,AF$1,0),0)*$G679</f>
        <v>0</v>
      </c>
      <c r="AG679" s="35">
        <f>IF($B679="P",VLOOKUP($E679,'[2]Costeo-JUL26'!$B$9:$CQ$307,AG$1,0),0)</f>
        <v>0</v>
      </c>
      <c r="AH679" s="36">
        <f t="shared" si="322"/>
        <v>0</v>
      </c>
      <c r="AI679" s="36">
        <f t="shared" si="323"/>
        <v>0</v>
      </c>
      <c r="AJ679" s="34">
        <f>IF($B679="P",VLOOKUP($E679,'[2]Costeo-JUL26'!$B$9:$CQ$307,AJ$1,0),0)</f>
        <v>0</v>
      </c>
      <c r="AK679" s="16">
        <f>IF($B679="P",VLOOKUP($E679,'[2]Costeo-JUL26'!$B$9:$CQ$307,AK$1,0),0)*$G679</f>
        <v>0</v>
      </c>
      <c r="AL679" s="36">
        <f>IF($B679="P",VLOOKUP($E679,'[2]Costeo-JUL26'!$B$9:$CQ$307,AL$1,0),0)*$G679</f>
        <v>0</v>
      </c>
      <c r="AM679" s="35">
        <f>IF($B679="P",VLOOKUP($E679,'[2]Costeo-JUL26'!$B$9:$CQ$307,AM$1,0),0)</f>
        <v>0</v>
      </c>
      <c r="AN679" s="36">
        <f t="shared" si="324"/>
        <v>0</v>
      </c>
      <c r="AO679" s="36">
        <f t="shared" si="325"/>
        <v>0</v>
      </c>
      <c r="AP679" s="34">
        <f>IF($B679="P",VLOOKUP($E679,'[2]Costeo-JUL26'!$B$9:$CQ$307,AP$1,0),0)</f>
        <v>0</v>
      </c>
      <c r="AQ679" s="16">
        <f>IF($B679="P",VLOOKUP($E679,'[2]Costeo-JUL26'!$B$9:$CQ$307,AQ$1,0),0)*$G679</f>
        <v>0</v>
      </c>
      <c r="AR679" s="36">
        <f>IF($B679="P",VLOOKUP($E679,'[2]Costeo-JUL26'!$B$9:$CQ$307,AR$1,0),0)*$G679</f>
        <v>0</v>
      </c>
      <c r="AS679" s="35">
        <f>IF($B679="P",VLOOKUP($E679,'[2]Costeo-JUL26'!$B$9:$CQ$307,AS$1,0),0)</f>
        <v>0</v>
      </c>
      <c r="AT679" s="36">
        <f t="shared" si="326"/>
        <v>0</v>
      </c>
      <c r="AU679" s="36">
        <f t="shared" si="327"/>
        <v>0</v>
      </c>
      <c r="AV679" s="34">
        <f>IF($B679="P",VLOOKUP($E679,'[2]Costeo-JUL26'!$B$9:$CQ$307,AV$1,0),0)</f>
        <v>0</v>
      </c>
      <c r="AW679" s="16">
        <f>IF($B679="P",VLOOKUP($E679,'[2]Costeo-JUL26'!$B$9:$CQ$307,AW$1,0),0)*$G679</f>
        <v>0</v>
      </c>
      <c r="AX679" s="36">
        <f>IF($B679="P",VLOOKUP($E679,'[2]Costeo-JUL26'!$B$9:$CQ$307,AX$1,0),0)*$G679</f>
        <v>0</v>
      </c>
      <c r="AY679" s="35">
        <f>IF($B679="P",VLOOKUP($E679,'[2]Costeo-JUL26'!$B$9:$CQ$307,AY$1,0),0)</f>
        <v>0</v>
      </c>
      <c r="AZ679" s="36">
        <f t="shared" si="328"/>
        <v>0</v>
      </c>
      <c r="BA679" s="36">
        <f t="shared" si="329"/>
        <v>0</v>
      </c>
      <c r="BB679" s="34">
        <f>IF($B679="P",VLOOKUP($E679,'[2]Costeo-JUL26'!$B$9:$CQ$307,BB$1,0),0)</f>
        <v>0</v>
      </c>
      <c r="BC679" s="16">
        <f>IF($B679="P",VLOOKUP($E679,'[2]Costeo-JUL26'!$B$9:$CQ$307,BC$1,0),0)*$G679</f>
        <v>0</v>
      </c>
      <c r="BD679" s="36">
        <f>IF($B679="P",VLOOKUP($E679,'[2]Costeo-JUL26'!$B$9:$CQ$307,BD$1,0),0)*$G679</f>
        <v>0</v>
      </c>
      <c r="BE679" s="35">
        <f>IF($B679="P",VLOOKUP($E679,'[2]Costeo-JUL26'!$B$9:$CQ$307,BE$1,0),0)</f>
        <v>0</v>
      </c>
      <c r="BF679" s="36">
        <f t="shared" si="330"/>
        <v>0</v>
      </c>
      <c r="BG679" s="36">
        <f t="shared" si="331"/>
        <v>0</v>
      </c>
      <c r="BH679" s="34">
        <f>IF($B679="P",VLOOKUP($E679,'[2]Costeo-JUL26'!$B$9:$CQ$307,BH$1,0),0)</f>
        <v>0</v>
      </c>
      <c r="BI679" s="16">
        <f>IF($B679="P",VLOOKUP($E679,'[2]Costeo-JUL26'!$B$9:$CQ$307,BI$1,0),0)*$G679</f>
        <v>0</v>
      </c>
      <c r="BJ679" s="36">
        <f>IF($B679="P",VLOOKUP($E679,'[2]Costeo-JUL26'!$B$9:$CQ$307,BJ$1,0),0)*$G679</f>
        <v>0</v>
      </c>
      <c r="BK679" s="35">
        <f>IF(BH679=910319,0,IF($B679="P",VLOOKUP($E679,'[2]Costeo-JUL26'!$B$9:$CQ$307,BK$1,0),0))</f>
        <v>0</v>
      </c>
      <c r="BL679" s="36">
        <f t="shared" si="332"/>
        <v>0</v>
      </c>
      <c r="BM679" s="36">
        <f t="shared" si="333"/>
        <v>0</v>
      </c>
      <c r="BN679" s="34">
        <f>IF($B679="P",VLOOKUP($E679,'[2]Costeo-JUL26'!$B$9:$CQ$307,BN$1,0),0)</f>
        <v>0</v>
      </c>
      <c r="BO679" s="16">
        <f>IF($B679="P",VLOOKUP($E679,'[2]Costeo-JUL26'!$B$9:$CQ$307,BO$1,0),0)*$G679</f>
        <v>0</v>
      </c>
      <c r="BP679" s="36">
        <f>IF($B679="P",VLOOKUP($E679,'[2]Costeo-JUL26'!$B$9:$CQ$307,BP$1,0),0)*$G679</f>
        <v>0</v>
      </c>
      <c r="BQ679" s="35">
        <f>IF($B679="P",VLOOKUP($E679,'[2]Costeo-JUL26'!$B$9:$CQ$307,BQ$1,0),0)</f>
        <v>0</v>
      </c>
      <c r="BR679" s="36">
        <f t="shared" si="334"/>
        <v>0</v>
      </c>
      <c r="BS679" s="36">
        <f t="shared" si="335"/>
        <v>0</v>
      </c>
      <c r="BT679" s="34">
        <f>IF($B679="P",VLOOKUP($E679,'[2]Costeo-JUL26'!$B$9:$CQ$307,BT$1,0),0)</f>
        <v>0</v>
      </c>
      <c r="BU679" s="16">
        <f>IF($B679="P",VLOOKUP($E679,'[2]Costeo-JUL26'!$B$9:$CQ$307,BU$1,0),0)*$G679</f>
        <v>0</v>
      </c>
      <c r="BV679" s="36">
        <f>IF($B679="P",VLOOKUP($E679,'[2]Costeo-JUL26'!$B$9:$CQ$307,BV$1,0),0)*$G679</f>
        <v>0</v>
      </c>
      <c r="BW679" s="35">
        <f>IF($B679="P",VLOOKUP($E679,'[2]Costeo-JUL26'!$B$9:$CQ$307,BW$1,0),0)</f>
        <v>0</v>
      </c>
      <c r="BX679" s="36">
        <f t="shared" si="336"/>
        <v>0</v>
      </c>
      <c r="BY679" s="36">
        <f t="shared" si="337"/>
        <v>0</v>
      </c>
      <c r="BZ679" s="34">
        <f>IF($B679="P",VLOOKUP($E679,'[2]Costeo-JUL26'!$B$9:$CQ$307,BZ$1,0),0)</f>
        <v>0</v>
      </c>
      <c r="CA679" s="16">
        <f>IF($B679="P",VLOOKUP($E679,'[2]Costeo-JUL26'!$B$9:$CQ$307,CA$1,0),0)*$G679</f>
        <v>0</v>
      </c>
      <c r="CB679" s="36">
        <f>IF($B679="P",VLOOKUP($E679,'[2]Costeo-JUL26'!$B$9:$CQ$307,CB$1,0),0)*$G679</f>
        <v>0</v>
      </c>
      <c r="CC679" s="35">
        <f>IF($B679="P",VLOOKUP($E679,'[2]Costeo-JUL26'!$B$9:$CQ$307,CC$1,0),0)</f>
        <v>0</v>
      </c>
      <c r="CD679" s="36">
        <f t="shared" si="338"/>
        <v>0</v>
      </c>
      <c r="CE679" s="36">
        <f t="shared" si="339"/>
        <v>0</v>
      </c>
      <c r="CF679" s="37">
        <f t="shared" si="311"/>
        <v>0</v>
      </c>
      <c r="CG679" s="36">
        <f>IF($B679="r",VLOOKUP($E679,'[2]Costeo-JUL26'!$B$9:$CQ$307,CG$1,0),0)*$G679</f>
        <v>103064.98999999999</v>
      </c>
      <c r="CH679" s="35">
        <f>VLOOKUP($E679,'[2]TEORICOS (05.26)'!$A$8:$T$251,CH$1,0)</f>
        <v>0.14000000000000001</v>
      </c>
      <c r="CI679" s="36">
        <f t="shared" si="340"/>
        <v>58064.048600000009</v>
      </c>
      <c r="CJ679" s="37">
        <f t="shared" si="341"/>
        <v>161129.0386</v>
      </c>
      <c r="CM679" s="16">
        <f>SUMIFS('[1]Ajuste Inventario'!$I:$I,'[1]Ajuste Inventario'!$B:$B,E679,'[1]Ajuste Inventario'!$S:$S,D679)*-1</f>
        <v>1.667</v>
      </c>
      <c r="CN679" s="36">
        <f t="shared" si="312"/>
        <v>4403.3132351836066</v>
      </c>
      <c r="CP679" t="str">
        <f t="shared" si="313"/>
        <v>505Org.Vtas M.del Plata</v>
      </c>
      <c r="CQ679" s="10">
        <f t="shared" si="314"/>
        <v>2641.4596491803277</v>
      </c>
    </row>
    <row r="680" spans="1:95" x14ac:dyDescent="0.25">
      <c r="A680" s="30">
        <v>46204</v>
      </c>
      <c r="B680" s="31" t="str">
        <f>VLOOKUP($E680,'[2]TEORICOS (05.26)'!$A$8:$T$251,B$1,0)</f>
        <v>R</v>
      </c>
      <c r="C680" s="32" t="str">
        <f>VLOOKUP($E680,'[2]TEORICOS (05.26)'!$A$8:$T$251,C$1,0)</f>
        <v>Ades</v>
      </c>
      <c r="D680" t="s">
        <v>227</v>
      </c>
      <c r="E680">
        <v>509</v>
      </c>
      <c r="F680" t="s">
        <v>192</v>
      </c>
      <c r="G680" s="16">
        <v>295</v>
      </c>
      <c r="H680" s="16">
        <v>62.24499999999982</v>
      </c>
      <c r="I680" s="33">
        <v>1406706.04</v>
      </c>
      <c r="J680" s="33">
        <v>1386270.1300000001</v>
      </c>
      <c r="K680" s="34">
        <f>IF($B680="P",VLOOKUP($E680,'[2]Costeo-JUL26'!$B$9:$CQ$307,K$1,0),0)</f>
        <v>0</v>
      </c>
      <c r="L680" s="35">
        <f>VLOOKUP($E680,'[2]TEORICOS (05.26)'!$A$8:$T$251,L$1,0)</f>
        <v>0.24</v>
      </c>
      <c r="M680" s="36">
        <f t="shared" si="315"/>
        <v>0</v>
      </c>
      <c r="N680" s="35">
        <f>IF($B680="P",VLOOKUP($E680,'[2]Costeo-JUL26'!$B$9:$CQ$307,N$1,0),0)</f>
        <v>0</v>
      </c>
      <c r="O680" s="36">
        <f t="shared" si="316"/>
        <v>0</v>
      </c>
      <c r="P680" s="36">
        <f>IF($B680="P",VLOOKUP($E680,'[2]Costeo-JUL26'!$B$9:$CQ$307,P$1,0),0)*H680</f>
        <v>0</v>
      </c>
      <c r="Q680" s="36">
        <f t="shared" si="317"/>
        <v>0</v>
      </c>
      <c r="R680" s="34">
        <f>IF($B680="P",VLOOKUP($E680,'[2]Costeo-JUL26'!$B$9:$CQ$307,R$1,0),0)</f>
        <v>0</v>
      </c>
      <c r="S680" s="16">
        <f>IF($B680="P",VLOOKUP($E680,'[2]Costeo-JUL26'!$B$9:$CQ$307,S$1,0),0)*$G680</f>
        <v>0</v>
      </c>
      <c r="T680" s="36">
        <f>IF($B680="P",VLOOKUP($E680,'[2]Costeo-JUL26'!$B$9:$CQ$307,T$1,0),0)*$G680</f>
        <v>0</v>
      </c>
      <c r="U680" s="35">
        <f>IF($B680="P",VLOOKUP($E680,'[2]Costeo-JUL26'!$B$9:$CQ$307,U$1,0),0)</f>
        <v>0</v>
      </c>
      <c r="V680" s="36">
        <f t="shared" si="318"/>
        <v>0</v>
      </c>
      <c r="W680" s="36">
        <f t="shared" si="319"/>
        <v>0</v>
      </c>
      <c r="X680" s="34">
        <f>IF($B680="P",VLOOKUP($E680,'[2]Costeo-JUL26'!$B$9:$CQ$307,X$1,0),0)</f>
        <v>0</v>
      </c>
      <c r="Y680" s="16">
        <f>IF($B680="P",VLOOKUP($E680,'[2]Costeo-JUL26'!$B$9:$CQ$307,Y$1,0),0)*$G680</f>
        <v>0</v>
      </c>
      <c r="Z680" s="36">
        <f>IF($B680="P",VLOOKUP($E680,'[2]Costeo-JUL26'!$B$9:$CQ$307,Z$1,0),0)*$G680</f>
        <v>0</v>
      </c>
      <c r="AA680" s="35">
        <f>IF($B680="P",VLOOKUP($E680,'[2]Costeo-JUL26'!$B$9:$CQ$307,AA$1,0),0)</f>
        <v>0</v>
      </c>
      <c r="AB680" s="36">
        <f t="shared" si="320"/>
        <v>0</v>
      </c>
      <c r="AC680" s="36">
        <f t="shared" si="321"/>
        <v>0</v>
      </c>
      <c r="AD680" s="34">
        <f>IF($B680="P",VLOOKUP($E680,'[2]Costeo-JUL26'!$B$9:$CQ$307,AD$1,0),0)</f>
        <v>0</v>
      </c>
      <c r="AE680" s="16">
        <f>IF($B680="P",VLOOKUP($E680,'[2]Costeo-JUL26'!$B$9:$CQ$307,AE$1,0),0)*$G680</f>
        <v>0</v>
      </c>
      <c r="AF680" s="36">
        <f>IF($B680="P",VLOOKUP($E680,'[2]Costeo-JUL26'!$B$9:$CQ$307,AF$1,0),0)*$G680</f>
        <v>0</v>
      </c>
      <c r="AG680" s="35">
        <f>IF($B680="P",VLOOKUP($E680,'[2]Costeo-JUL26'!$B$9:$CQ$307,AG$1,0),0)</f>
        <v>0</v>
      </c>
      <c r="AH680" s="36">
        <f t="shared" si="322"/>
        <v>0</v>
      </c>
      <c r="AI680" s="36">
        <f t="shared" si="323"/>
        <v>0</v>
      </c>
      <c r="AJ680" s="34">
        <f>IF($B680="P",VLOOKUP($E680,'[2]Costeo-JUL26'!$B$9:$CQ$307,AJ$1,0),0)</f>
        <v>0</v>
      </c>
      <c r="AK680" s="16">
        <f>IF($B680="P",VLOOKUP($E680,'[2]Costeo-JUL26'!$B$9:$CQ$307,AK$1,0),0)*$G680</f>
        <v>0</v>
      </c>
      <c r="AL680" s="36">
        <f>IF($B680="P",VLOOKUP($E680,'[2]Costeo-JUL26'!$B$9:$CQ$307,AL$1,0),0)*$G680</f>
        <v>0</v>
      </c>
      <c r="AM680" s="35">
        <f>IF($B680="P",VLOOKUP($E680,'[2]Costeo-JUL26'!$B$9:$CQ$307,AM$1,0),0)</f>
        <v>0</v>
      </c>
      <c r="AN680" s="36">
        <f t="shared" si="324"/>
        <v>0</v>
      </c>
      <c r="AO680" s="36">
        <f t="shared" si="325"/>
        <v>0</v>
      </c>
      <c r="AP680" s="34">
        <f>IF($B680="P",VLOOKUP($E680,'[2]Costeo-JUL26'!$B$9:$CQ$307,AP$1,0),0)</f>
        <v>0</v>
      </c>
      <c r="AQ680" s="16">
        <f>IF($B680="P",VLOOKUP($E680,'[2]Costeo-JUL26'!$B$9:$CQ$307,AQ$1,0),0)*$G680</f>
        <v>0</v>
      </c>
      <c r="AR680" s="36">
        <f>IF($B680="P",VLOOKUP($E680,'[2]Costeo-JUL26'!$B$9:$CQ$307,AR$1,0),0)*$G680</f>
        <v>0</v>
      </c>
      <c r="AS680" s="35">
        <f>IF($B680="P",VLOOKUP($E680,'[2]Costeo-JUL26'!$B$9:$CQ$307,AS$1,0),0)</f>
        <v>0</v>
      </c>
      <c r="AT680" s="36">
        <f t="shared" si="326"/>
        <v>0</v>
      </c>
      <c r="AU680" s="36">
        <f t="shared" si="327"/>
        <v>0</v>
      </c>
      <c r="AV680" s="34">
        <f>IF($B680="P",VLOOKUP($E680,'[2]Costeo-JUL26'!$B$9:$CQ$307,AV$1,0),0)</f>
        <v>0</v>
      </c>
      <c r="AW680" s="16">
        <f>IF($B680="P",VLOOKUP($E680,'[2]Costeo-JUL26'!$B$9:$CQ$307,AW$1,0),0)*$G680</f>
        <v>0</v>
      </c>
      <c r="AX680" s="36">
        <f>IF($B680="P",VLOOKUP($E680,'[2]Costeo-JUL26'!$B$9:$CQ$307,AX$1,0),0)*$G680</f>
        <v>0</v>
      </c>
      <c r="AY680" s="35">
        <f>IF($B680="P",VLOOKUP($E680,'[2]Costeo-JUL26'!$B$9:$CQ$307,AY$1,0),0)</f>
        <v>0</v>
      </c>
      <c r="AZ680" s="36">
        <f t="shared" si="328"/>
        <v>0</v>
      </c>
      <c r="BA680" s="36">
        <f t="shared" si="329"/>
        <v>0</v>
      </c>
      <c r="BB680" s="34">
        <f>IF($B680="P",VLOOKUP($E680,'[2]Costeo-JUL26'!$B$9:$CQ$307,BB$1,0),0)</f>
        <v>0</v>
      </c>
      <c r="BC680" s="16">
        <f>IF($B680="P",VLOOKUP($E680,'[2]Costeo-JUL26'!$B$9:$CQ$307,BC$1,0),0)*$G680</f>
        <v>0</v>
      </c>
      <c r="BD680" s="36">
        <f>IF($B680="P",VLOOKUP($E680,'[2]Costeo-JUL26'!$B$9:$CQ$307,BD$1,0),0)*$G680</f>
        <v>0</v>
      </c>
      <c r="BE680" s="35">
        <f>IF($B680="P",VLOOKUP($E680,'[2]Costeo-JUL26'!$B$9:$CQ$307,BE$1,0),0)</f>
        <v>0</v>
      </c>
      <c r="BF680" s="36">
        <f t="shared" si="330"/>
        <v>0</v>
      </c>
      <c r="BG680" s="36">
        <f t="shared" si="331"/>
        <v>0</v>
      </c>
      <c r="BH680" s="34">
        <f>IF($B680="P",VLOOKUP($E680,'[2]Costeo-JUL26'!$B$9:$CQ$307,BH$1,0),0)</f>
        <v>0</v>
      </c>
      <c r="BI680" s="16">
        <f>IF($B680="P",VLOOKUP($E680,'[2]Costeo-JUL26'!$B$9:$CQ$307,BI$1,0),0)*$G680</f>
        <v>0</v>
      </c>
      <c r="BJ680" s="36">
        <f>IF($B680="P",VLOOKUP($E680,'[2]Costeo-JUL26'!$B$9:$CQ$307,BJ$1,0),0)*$G680</f>
        <v>0</v>
      </c>
      <c r="BK680" s="35">
        <f>IF(BH680=910319,0,IF($B680="P",VLOOKUP($E680,'[2]Costeo-JUL26'!$B$9:$CQ$307,BK$1,0),0))</f>
        <v>0</v>
      </c>
      <c r="BL680" s="36">
        <f t="shared" si="332"/>
        <v>0</v>
      </c>
      <c r="BM680" s="36">
        <f t="shared" si="333"/>
        <v>0</v>
      </c>
      <c r="BN680" s="34">
        <f>IF($B680="P",VLOOKUP($E680,'[2]Costeo-JUL26'!$B$9:$CQ$307,BN$1,0),0)</f>
        <v>0</v>
      </c>
      <c r="BO680" s="16">
        <f>IF($B680="P",VLOOKUP($E680,'[2]Costeo-JUL26'!$B$9:$CQ$307,BO$1,0),0)*$G680</f>
        <v>0</v>
      </c>
      <c r="BP680" s="36">
        <f>IF($B680="P",VLOOKUP($E680,'[2]Costeo-JUL26'!$B$9:$CQ$307,BP$1,0),0)*$G680</f>
        <v>0</v>
      </c>
      <c r="BQ680" s="35">
        <f>IF($B680="P",VLOOKUP($E680,'[2]Costeo-JUL26'!$B$9:$CQ$307,BQ$1,0),0)</f>
        <v>0</v>
      </c>
      <c r="BR680" s="36">
        <f t="shared" si="334"/>
        <v>0</v>
      </c>
      <c r="BS680" s="36">
        <f t="shared" si="335"/>
        <v>0</v>
      </c>
      <c r="BT680" s="34">
        <f>IF($B680="P",VLOOKUP($E680,'[2]Costeo-JUL26'!$B$9:$CQ$307,BT$1,0),0)</f>
        <v>0</v>
      </c>
      <c r="BU680" s="16">
        <f>IF($B680="P",VLOOKUP($E680,'[2]Costeo-JUL26'!$B$9:$CQ$307,BU$1,0),0)*$G680</f>
        <v>0</v>
      </c>
      <c r="BV680" s="36">
        <f>IF($B680="P",VLOOKUP($E680,'[2]Costeo-JUL26'!$B$9:$CQ$307,BV$1,0),0)*$G680</f>
        <v>0</v>
      </c>
      <c r="BW680" s="35">
        <f>IF($B680="P",VLOOKUP($E680,'[2]Costeo-JUL26'!$B$9:$CQ$307,BW$1,0),0)</f>
        <v>0</v>
      </c>
      <c r="BX680" s="36">
        <f t="shared" si="336"/>
        <v>0</v>
      </c>
      <c r="BY680" s="36">
        <f t="shared" si="337"/>
        <v>0</v>
      </c>
      <c r="BZ680" s="34">
        <f>IF($B680="P",VLOOKUP($E680,'[2]Costeo-JUL26'!$B$9:$CQ$307,BZ$1,0),0)</f>
        <v>0</v>
      </c>
      <c r="CA680" s="16">
        <f>IF($B680="P",VLOOKUP($E680,'[2]Costeo-JUL26'!$B$9:$CQ$307,CA$1,0),0)*$G680</f>
        <v>0</v>
      </c>
      <c r="CB680" s="36">
        <f>IF($B680="P",VLOOKUP($E680,'[2]Costeo-JUL26'!$B$9:$CQ$307,CB$1,0),0)*$G680</f>
        <v>0</v>
      </c>
      <c r="CC680" s="35">
        <f>IF($B680="P",VLOOKUP($E680,'[2]Costeo-JUL26'!$B$9:$CQ$307,CC$1,0),0)</f>
        <v>0</v>
      </c>
      <c r="CD680" s="36">
        <f t="shared" si="338"/>
        <v>0</v>
      </c>
      <c r="CE680" s="36">
        <f t="shared" si="339"/>
        <v>0</v>
      </c>
      <c r="CF680" s="37">
        <f t="shared" si="311"/>
        <v>0</v>
      </c>
      <c r="CG680" s="36">
        <f>IF($B680="r",VLOOKUP($E680,'[2]Costeo-JUL26'!$B$9:$CQ$307,CG$1,0),0)*$G680</f>
        <v>498429.05</v>
      </c>
      <c r="CH680" s="35">
        <f>VLOOKUP($E680,'[2]TEORICOS (05.26)'!$A$8:$T$251,CH$1,0)</f>
        <v>0.14000000000000001</v>
      </c>
      <c r="CI680" s="36">
        <f t="shared" si="340"/>
        <v>262924.76419999998</v>
      </c>
      <c r="CJ680" s="37">
        <f t="shared" si="341"/>
        <v>761353.81419999991</v>
      </c>
      <c r="CM680" s="16">
        <f>SUMIFS('[1]Ajuste Inventario'!$I:$I,'[1]Ajuste Inventario'!$B:$B,E680,'[1]Ajuste Inventario'!$S:$S,D680)*-1</f>
        <v>5</v>
      </c>
      <c r="CN680" s="36">
        <f t="shared" si="312"/>
        <v>12904.301935593219</v>
      </c>
      <c r="CP680" t="str">
        <f t="shared" si="313"/>
        <v>509Org.Vtas M.del Plata</v>
      </c>
      <c r="CQ680" s="10">
        <f t="shared" si="314"/>
        <v>2580.8603871186438</v>
      </c>
    </row>
    <row r="681" spans="1:95" x14ac:dyDescent="0.25">
      <c r="A681" s="30">
        <v>46204</v>
      </c>
      <c r="B681" s="31" t="str">
        <f>VLOOKUP($E681,'[2]TEORICOS (05.26)'!$A$8:$T$251,B$1,0)</f>
        <v>R</v>
      </c>
      <c r="C681" s="32" t="str">
        <f>VLOOKUP($E681,'[2]TEORICOS (05.26)'!$A$8:$T$251,C$1,0)</f>
        <v>Ades</v>
      </c>
      <c r="D681" t="s">
        <v>227</v>
      </c>
      <c r="E681">
        <v>593</v>
      </c>
      <c r="F681" t="s">
        <v>193</v>
      </c>
      <c r="G681" s="16">
        <v>77.875</v>
      </c>
      <c r="H681" s="16">
        <v>109.72587499999997</v>
      </c>
      <c r="I681" s="33">
        <v>1545406.65</v>
      </c>
      <c r="J681" s="33">
        <v>1505136</v>
      </c>
      <c r="K681" s="34">
        <f>IF($B681="P",VLOOKUP($E681,'[2]Costeo-JUL26'!$B$9:$CQ$307,K$1,0),0)</f>
        <v>0</v>
      </c>
      <c r="L681" s="35">
        <f>VLOOKUP($E681,'[2]TEORICOS (05.26)'!$A$8:$T$251,L$1,0)</f>
        <v>0.24</v>
      </c>
      <c r="M681" s="36">
        <f t="shared" si="315"/>
        <v>0</v>
      </c>
      <c r="N681" s="35">
        <f>IF($B681="P",VLOOKUP($E681,'[2]Costeo-JUL26'!$B$9:$CQ$307,N$1,0),0)</f>
        <v>0</v>
      </c>
      <c r="O681" s="36">
        <f t="shared" si="316"/>
        <v>0</v>
      </c>
      <c r="P681" s="36">
        <f>IF($B681="P",VLOOKUP($E681,'[2]Costeo-JUL26'!$B$9:$CQ$307,P$1,0),0)*H681</f>
        <v>0</v>
      </c>
      <c r="Q681" s="36">
        <f t="shared" si="317"/>
        <v>0</v>
      </c>
      <c r="R681" s="34">
        <f>IF($B681="P",VLOOKUP($E681,'[2]Costeo-JUL26'!$B$9:$CQ$307,R$1,0),0)</f>
        <v>0</v>
      </c>
      <c r="S681" s="16">
        <f>IF($B681="P",VLOOKUP($E681,'[2]Costeo-JUL26'!$B$9:$CQ$307,S$1,0),0)*$G681</f>
        <v>0</v>
      </c>
      <c r="T681" s="36">
        <f>IF($B681="P",VLOOKUP($E681,'[2]Costeo-JUL26'!$B$9:$CQ$307,T$1,0),0)*$G681</f>
        <v>0</v>
      </c>
      <c r="U681" s="35">
        <f>IF($B681="P",VLOOKUP($E681,'[2]Costeo-JUL26'!$B$9:$CQ$307,U$1,0),0)</f>
        <v>0</v>
      </c>
      <c r="V681" s="36">
        <f t="shared" si="318"/>
        <v>0</v>
      </c>
      <c r="W681" s="36">
        <f t="shared" si="319"/>
        <v>0</v>
      </c>
      <c r="X681" s="34">
        <f>IF($B681="P",VLOOKUP($E681,'[2]Costeo-JUL26'!$B$9:$CQ$307,X$1,0),0)</f>
        <v>0</v>
      </c>
      <c r="Y681" s="16">
        <f>IF($B681="P",VLOOKUP($E681,'[2]Costeo-JUL26'!$B$9:$CQ$307,Y$1,0),0)*$G681</f>
        <v>0</v>
      </c>
      <c r="Z681" s="36">
        <f>IF($B681="P",VLOOKUP($E681,'[2]Costeo-JUL26'!$B$9:$CQ$307,Z$1,0),0)*$G681</f>
        <v>0</v>
      </c>
      <c r="AA681" s="35">
        <f>IF($B681="P",VLOOKUP($E681,'[2]Costeo-JUL26'!$B$9:$CQ$307,AA$1,0),0)</f>
        <v>0</v>
      </c>
      <c r="AB681" s="36">
        <f t="shared" si="320"/>
        <v>0</v>
      </c>
      <c r="AC681" s="36">
        <f t="shared" si="321"/>
        <v>0</v>
      </c>
      <c r="AD681" s="34">
        <f>IF($B681="P",VLOOKUP($E681,'[2]Costeo-JUL26'!$B$9:$CQ$307,AD$1,0),0)</f>
        <v>0</v>
      </c>
      <c r="AE681" s="16">
        <f>IF($B681="P",VLOOKUP($E681,'[2]Costeo-JUL26'!$B$9:$CQ$307,AE$1,0),0)*$G681</f>
        <v>0</v>
      </c>
      <c r="AF681" s="36">
        <f>IF($B681="P",VLOOKUP($E681,'[2]Costeo-JUL26'!$B$9:$CQ$307,AF$1,0),0)*$G681</f>
        <v>0</v>
      </c>
      <c r="AG681" s="35">
        <f>IF($B681="P",VLOOKUP($E681,'[2]Costeo-JUL26'!$B$9:$CQ$307,AG$1,0),0)</f>
        <v>0</v>
      </c>
      <c r="AH681" s="36">
        <f t="shared" si="322"/>
        <v>0</v>
      </c>
      <c r="AI681" s="36">
        <f t="shared" si="323"/>
        <v>0</v>
      </c>
      <c r="AJ681" s="34">
        <f>IF($B681="P",VLOOKUP($E681,'[2]Costeo-JUL26'!$B$9:$CQ$307,AJ$1,0),0)</f>
        <v>0</v>
      </c>
      <c r="AK681" s="16">
        <f>IF($B681="P",VLOOKUP($E681,'[2]Costeo-JUL26'!$B$9:$CQ$307,AK$1,0),0)*$G681</f>
        <v>0</v>
      </c>
      <c r="AL681" s="36">
        <f>IF($B681="P",VLOOKUP($E681,'[2]Costeo-JUL26'!$B$9:$CQ$307,AL$1,0),0)*$G681</f>
        <v>0</v>
      </c>
      <c r="AM681" s="35">
        <f>IF($B681="P",VLOOKUP($E681,'[2]Costeo-JUL26'!$B$9:$CQ$307,AM$1,0),0)</f>
        <v>0</v>
      </c>
      <c r="AN681" s="36">
        <f t="shared" si="324"/>
        <v>0</v>
      </c>
      <c r="AO681" s="36">
        <f t="shared" si="325"/>
        <v>0</v>
      </c>
      <c r="AP681" s="34">
        <f>IF($B681="P",VLOOKUP($E681,'[2]Costeo-JUL26'!$B$9:$CQ$307,AP$1,0),0)</f>
        <v>0</v>
      </c>
      <c r="AQ681" s="16">
        <f>IF($B681="P",VLOOKUP($E681,'[2]Costeo-JUL26'!$B$9:$CQ$307,AQ$1,0),0)*$G681</f>
        <v>0</v>
      </c>
      <c r="AR681" s="36">
        <f>IF($B681="P",VLOOKUP($E681,'[2]Costeo-JUL26'!$B$9:$CQ$307,AR$1,0),0)*$G681</f>
        <v>0</v>
      </c>
      <c r="AS681" s="35">
        <f>IF($B681="P",VLOOKUP($E681,'[2]Costeo-JUL26'!$B$9:$CQ$307,AS$1,0),0)</f>
        <v>0</v>
      </c>
      <c r="AT681" s="36">
        <f t="shared" si="326"/>
        <v>0</v>
      </c>
      <c r="AU681" s="36">
        <f t="shared" si="327"/>
        <v>0</v>
      </c>
      <c r="AV681" s="34">
        <f>IF($B681="P",VLOOKUP($E681,'[2]Costeo-JUL26'!$B$9:$CQ$307,AV$1,0),0)</f>
        <v>0</v>
      </c>
      <c r="AW681" s="16">
        <f>IF($B681="P",VLOOKUP($E681,'[2]Costeo-JUL26'!$B$9:$CQ$307,AW$1,0),0)*$G681</f>
        <v>0</v>
      </c>
      <c r="AX681" s="36">
        <f>IF($B681="P",VLOOKUP($E681,'[2]Costeo-JUL26'!$B$9:$CQ$307,AX$1,0),0)*$G681</f>
        <v>0</v>
      </c>
      <c r="AY681" s="35">
        <f>IF($B681="P",VLOOKUP($E681,'[2]Costeo-JUL26'!$B$9:$CQ$307,AY$1,0),0)</f>
        <v>0</v>
      </c>
      <c r="AZ681" s="36">
        <f t="shared" si="328"/>
        <v>0</v>
      </c>
      <c r="BA681" s="36">
        <f t="shared" si="329"/>
        <v>0</v>
      </c>
      <c r="BB681" s="34">
        <f>IF($B681="P",VLOOKUP($E681,'[2]Costeo-JUL26'!$B$9:$CQ$307,BB$1,0),0)</f>
        <v>0</v>
      </c>
      <c r="BC681" s="16">
        <f>IF($B681="P",VLOOKUP($E681,'[2]Costeo-JUL26'!$B$9:$CQ$307,BC$1,0),0)*$G681</f>
        <v>0</v>
      </c>
      <c r="BD681" s="36">
        <f>IF($B681="P",VLOOKUP($E681,'[2]Costeo-JUL26'!$B$9:$CQ$307,BD$1,0),0)*$G681</f>
        <v>0</v>
      </c>
      <c r="BE681" s="35">
        <f>IF($B681="P",VLOOKUP($E681,'[2]Costeo-JUL26'!$B$9:$CQ$307,BE$1,0),0)</f>
        <v>0</v>
      </c>
      <c r="BF681" s="36">
        <f t="shared" si="330"/>
        <v>0</v>
      </c>
      <c r="BG681" s="36">
        <f t="shared" si="331"/>
        <v>0</v>
      </c>
      <c r="BH681" s="34">
        <f>IF($B681="P",VLOOKUP($E681,'[2]Costeo-JUL26'!$B$9:$CQ$307,BH$1,0),0)</f>
        <v>0</v>
      </c>
      <c r="BI681" s="16">
        <f>IF($B681="P",VLOOKUP($E681,'[2]Costeo-JUL26'!$B$9:$CQ$307,BI$1,0),0)*$G681</f>
        <v>0</v>
      </c>
      <c r="BJ681" s="36">
        <f>IF($B681="P",VLOOKUP($E681,'[2]Costeo-JUL26'!$B$9:$CQ$307,BJ$1,0),0)*$G681</f>
        <v>0</v>
      </c>
      <c r="BK681" s="35">
        <f>IF(BH681=910319,0,IF($B681="P",VLOOKUP($E681,'[2]Costeo-JUL26'!$B$9:$CQ$307,BK$1,0),0))</f>
        <v>0</v>
      </c>
      <c r="BL681" s="36">
        <f t="shared" si="332"/>
        <v>0</v>
      </c>
      <c r="BM681" s="36">
        <f t="shared" si="333"/>
        <v>0</v>
      </c>
      <c r="BN681" s="34">
        <f>IF($B681="P",VLOOKUP($E681,'[2]Costeo-JUL26'!$B$9:$CQ$307,BN$1,0),0)</f>
        <v>0</v>
      </c>
      <c r="BO681" s="16">
        <f>IF($B681="P",VLOOKUP($E681,'[2]Costeo-JUL26'!$B$9:$CQ$307,BO$1,0),0)*$G681</f>
        <v>0</v>
      </c>
      <c r="BP681" s="36">
        <f>IF($B681="P",VLOOKUP($E681,'[2]Costeo-JUL26'!$B$9:$CQ$307,BP$1,0),0)*$G681</f>
        <v>0</v>
      </c>
      <c r="BQ681" s="35">
        <f>IF($B681="P",VLOOKUP($E681,'[2]Costeo-JUL26'!$B$9:$CQ$307,BQ$1,0),0)</f>
        <v>0</v>
      </c>
      <c r="BR681" s="36">
        <f t="shared" si="334"/>
        <v>0</v>
      </c>
      <c r="BS681" s="36">
        <f t="shared" si="335"/>
        <v>0</v>
      </c>
      <c r="BT681" s="34">
        <f>IF($B681="P",VLOOKUP($E681,'[2]Costeo-JUL26'!$B$9:$CQ$307,BT$1,0),0)</f>
        <v>0</v>
      </c>
      <c r="BU681" s="16">
        <f>IF($B681="P",VLOOKUP($E681,'[2]Costeo-JUL26'!$B$9:$CQ$307,BU$1,0),0)*$G681</f>
        <v>0</v>
      </c>
      <c r="BV681" s="36">
        <f>IF($B681="P",VLOOKUP($E681,'[2]Costeo-JUL26'!$B$9:$CQ$307,BV$1,0),0)*$G681</f>
        <v>0</v>
      </c>
      <c r="BW681" s="35">
        <f>IF($B681="P",VLOOKUP($E681,'[2]Costeo-JUL26'!$B$9:$CQ$307,BW$1,0),0)</f>
        <v>0</v>
      </c>
      <c r="BX681" s="36">
        <f t="shared" si="336"/>
        <v>0</v>
      </c>
      <c r="BY681" s="36">
        <f t="shared" si="337"/>
        <v>0</v>
      </c>
      <c r="BZ681" s="34">
        <f>IF($B681="P",VLOOKUP($E681,'[2]Costeo-JUL26'!$B$9:$CQ$307,BZ$1,0),0)</f>
        <v>0</v>
      </c>
      <c r="CA681" s="16">
        <f>IF($B681="P",VLOOKUP($E681,'[2]Costeo-JUL26'!$B$9:$CQ$307,CA$1,0),0)*$G681</f>
        <v>0</v>
      </c>
      <c r="CB681" s="36">
        <f>IF($B681="P",VLOOKUP($E681,'[2]Costeo-JUL26'!$B$9:$CQ$307,CB$1,0),0)*$G681</f>
        <v>0</v>
      </c>
      <c r="CC681" s="35">
        <f>IF($B681="P",VLOOKUP($E681,'[2]Costeo-JUL26'!$B$9:$CQ$307,CC$1,0),0)</f>
        <v>0</v>
      </c>
      <c r="CD681" s="36">
        <f t="shared" si="338"/>
        <v>0</v>
      </c>
      <c r="CE681" s="36">
        <f t="shared" si="339"/>
        <v>0</v>
      </c>
      <c r="CF681" s="37">
        <f t="shared" si="311"/>
        <v>0</v>
      </c>
      <c r="CG681" s="36">
        <f>IF($B681="r",VLOOKUP($E681,'[2]Costeo-JUL26'!$B$9:$CQ$307,CG$1,0),0)*$G681</f>
        <v>612453.38874999993</v>
      </c>
      <c r="CH681" s="35">
        <f>VLOOKUP($E681,'[2]TEORICOS (05.26)'!$A$8:$T$251,CH$1,0)</f>
        <v>0.14000000000000001</v>
      </c>
      <c r="CI681" s="36">
        <f t="shared" si="340"/>
        <v>275489.16557499999</v>
      </c>
      <c r="CJ681" s="37">
        <f t="shared" si="341"/>
        <v>887942.55432499992</v>
      </c>
      <c r="CM681" s="16">
        <f>SUMIFS('[1]Ajuste Inventario'!$I:$I,'[1]Ajuste Inventario'!$B:$B,E681,'[1]Ajuste Inventario'!$S:$S,D681)*-1</f>
        <v>1.875</v>
      </c>
      <c r="CN681" s="36">
        <f t="shared" si="312"/>
        <v>21379.034213282503</v>
      </c>
      <c r="CP681" t="str">
        <f t="shared" si="313"/>
        <v>593Org.Vtas M.del Plata</v>
      </c>
      <c r="CQ681" s="10">
        <f t="shared" si="314"/>
        <v>11402.151580417334</v>
      </c>
    </row>
    <row r="682" spans="1:95" x14ac:dyDescent="0.25">
      <c r="A682" s="30">
        <v>46204</v>
      </c>
      <c r="B682" s="31" t="str">
        <f>VLOOKUP($E682,'[2]TEORICOS (05.26)'!$A$8:$T$251,B$1,0)</f>
        <v>R</v>
      </c>
      <c r="C682" s="32" t="str">
        <f>VLOOKUP($E682,'[2]TEORICOS (05.26)'!$A$8:$T$251,C$1,0)</f>
        <v>Ades</v>
      </c>
      <c r="D682" t="s">
        <v>227</v>
      </c>
      <c r="E682">
        <v>594</v>
      </c>
      <c r="F682" t="s">
        <v>194</v>
      </c>
      <c r="G682" s="16">
        <v>217.25</v>
      </c>
      <c r="H682" s="16">
        <v>306.10525000000013</v>
      </c>
      <c r="I682" s="33">
        <v>4272508.7899999972</v>
      </c>
      <c r="J682" s="33">
        <v>4160863.5599999987</v>
      </c>
      <c r="K682" s="34">
        <f>IF($B682="P",VLOOKUP($E682,'[2]Costeo-JUL26'!$B$9:$CQ$307,K$1,0),0)</f>
        <v>0</v>
      </c>
      <c r="L682" s="35">
        <f>VLOOKUP($E682,'[2]TEORICOS (05.26)'!$A$8:$T$251,L$1,0)</f>
        <v>0.24</v>
      </c>
      <c r="M682" s="36">
        <f t="shared" si="315"/>
        <v>0</v>
      </c>
      <c r="N682" s="35">
        <f>IF($B682="P",VLOOKUP($E682,'[2]Costeo-JUL26'!$B$9:$CQ$307,N$1,0),0)</f>
        <v>0</v>
      </c>
      <c r="O682" s="36">
        <f t="shared" si="316"/>
        <v>0</v>
      </c>
      <c r="P682" s="36">
        <f>IF($B682="P",VLOOKUP($E682,'[2]Costeo-JUL26'!$B$9:$CQ$307,P$1,0),0)*H682</f>
        <v>0</v>
      </c>
      <c r="Q682" s="36">
        <f t="shared" si="317"/>
        <v>0</v>
      </c>
      <c r="R682" s="34">
        <f>IF($B682="P",VLOOKUP($E682,'[2]Costeo-JUL26'!$B$9:$CQ$307,R$1,0),0)</f>
        <v>0</v>
      </c>
      <c r="S682" s="16">
        <f>IF($B682="P",VLOOKUP($E682,'[2]Costeo-JUL26'!$B$9:$CQ$307,S$1,0),0)*$G682</f>
        <v>0</v>
      </c>
      <c r="T682" s="36">
        <f>IF($B682="P",VLOOKUP($E682,'[2]Costeo-JUL26'!$B$9:$CQ$307,T$1,0),0)*$G682</f>
        <v>0</v>
      </c>
      <c r="U682" s="35">
        <f>IF($B682="P",VLOOKUP($E682,'[2]Costeo-JUL26'!$B$9:$CQ$307,U$1,0),0)</f>
        <v>0</v>
      </c>
      <c r="V682" s="36">
        <f t="shared" si="318"/>
        <v>0</v>
      </c>
      <c r="W682" s="36">
        <f t="shared" si="319"/>
        <v>0</v>
      </c>
      <c r="X682" s="34">
        <f>IF($B682="P",VLOOKUP($E682,'[2]Costeo-JUL26'!$B$9:$CQ$307,X$1,0),0)</f>
        <v>0</v>
      </c>
      <c r="Y682" s="16">
        <f>IF($B682="P",VLOOKUP($E682,'[2]Costeo-JUL26'!$B$9:$CQ$307,Y$1,0),0)*$G682</f>
        <v>0</v>
      </c>
      <c r="Z682" s="36">
        <f>IF($B682="P",VLOOKUP($E682,'[2]Costeo-JUL26'!$B$9:$CQ$307,Z$1,0),0)*$G682</f>
        <v>0</v>
      </c>
      <c r="AA682" s="35">
        <f>IF($B682="P",VLOOKUP($E682,'[2]Costeo-JUL26'!$B$9:$CQ$307,AA$1,0),0)</f>
        <v>0</v>
      </c>
      <c r="AB682" s="36">
        <f t="shared" si="320"/>
        <v>0</v>
      </c>
      <c r="AC682" s="36">
        <f t="shared" si="321"/>
        <v>0</v>
      </c>
      <c r="AD682" s="34">
        <f>IF($B682="P",VLOOKUP($E682,'[2]Costeo-JUL26'!$B$9:$CQ$307,AD$1,0),0)</f>
        <v>0</v>
      </c>
      <c r="AE682" s="16">
        <f>IF($B682="P",VLOOKUP($E682,'[2]Costeo-JUL26'!$B$9:$CQ$307,AE$1,0),0)*$G682</f>
        <v>0</v>
      </c>
      <c r="AF682" s="36">
        <f>IF($B682="P",VLOOKUP($E682,'[2]Costeo-JUL26'!$B$9:$CQ$307,AF$1,0),0)*$G682</f>
        <v>0</v>
      </c>
      <c r="AG682" s="35">
        <f>IF($B682="P",VLOOKUP($E682,'[2]Costeo-JUL26'!$B$9:$CQ$307,AG$1,0),0)</f>
        <v>0</v>
      </c>
      <c r="AH682" s="36">
        <f t="shared" si="322"/>
        <v>0</v>
      </c>
      <c r="AI682" s="36">
        <f t="shared" si="323"/>
        <v>0</v>
      </c>
      <c r="AJ682" s="34">
        <f>IF($B682="P",VLOOKUP($E682,'[2]Costeo-JUL26'!$B$9:$CQ$307,AJ$1,0),0)</f>
        <v>0</v>
      </c>
      <c r="AK682" s="16">
        <f>IF($B682="P",VLOOKUP($E682,'[2]Costeo-JUL26'!$B$9:$CQ$307,AK$1,0),0)*$G682</f>
        <v>0</v>
      </c>
      <c r="AL682" s="36">
        <f>IF($B682="P",VLOOKUP($E682,'[2]Costeo-JUL26'!$B$9:$CQ$307,AL$1,0),0)*$G682</f>
        <v>0</v>
      </c>
      <c r="AM682" s="35">
        <f>IF($B682="P",VLOOKUP($E682,'[2]Costeo-JUL26'!$B$9:$CQ$307,AM$1,0),0)</f>
        <v>0</v>
      </c>
      <c r="AN682" s="36">
        <f t="shared" si="324"/>
        <v>0</v>
      </c>
      <c r="AO682" s="36">
        <f t="shared" si="325"/>
        <v>0</v>
      </c>
      <c r="AP682" s="34">
        <f>IF($B682="P",VLOOKUP($E682,'[2]Costeo-JUL26'!$B$9:$CQ$307,AP$1,0),0)</f>
        <v>0</v>
      </c>
      <c r="AQ682" s="16">
        <f>IF($B682="P",VLOOKUP($E682,'[2]Costeo-JUL26'!$B$9:$CQ$307,AQ$1,0),0)*$G682</f>
        <v>0</v>
      </c>
      <c r="AR682" s="36">
        <f>IF($B682="P",VLOOKUP($E682,'[2]Costeo-JUL26'!$B$9:$CQ$307,AR$1,0),0)*$G682</f>
        <v>0</v>
      </c>
      <c r="AS682" s="35">
        <f>IF($B682="P",VLOOKUP($E682,'[2]Costeo-JUL26'!$B$9:$CQ$307,AS$1,0),0)</f>
        <v>0</v>
      </c>
      <c r="AT682" s="36">
        <f t="shared" si="326"/>
        <v>0</v>
      </c>
      <c r="AU682" s="36">
        <f t="shared" si="327"/>
        <v>0</v>
      </c>
      <c r="AV682" s="34">
        <f>IF($B682="P",VLOOKUP($E682,'[2]Costeo-JUL26'!$B$9:$CQ$307,AV$1,0),0)</f>
        <v>0</v>
      </c>
      <c r="AW682" s="16">
        <f>IF($B682="P",VLOOKUP($E682,'[2]Costeo-JUL26'!$B$9:$CQ$307,AW$1,0),0)*$G682</f>
        <v>0</v>
      </c>
      <c r="AX682" s="36">
        <f>IF($B682="P",VLOOKUP($E682,'[2]Costeo-JUL26'!$B$9:$CQ$307,AX$1,0),0)*$G682</f>
        <v>0</v>
      </c>
      <c r="AY682" s="35">
        <f>IF($B682="P",VLOOKUP($E682,'[2]Costeo-JUL26'!$B$9:$CQ$307,AY$1,0),0)</f>
        <v>0</v>
      </c>
      <c r="AZ682" s="36">
        <f t="shared" si="328"/>
        <v>0</v>
      </c>
      <c r="BA682" s="36">
        <f t="shared" si="329"/>
        <v>0</v>
      </c>
      <c r="BB682" s="34">
        <f>IF($B682="P",VLOOKUP($E682,'[2]Costeo-JUL26'!$B$9:$CQ$307,BB$1,0),0)</f>
        <v>0</v>
      </c>
      <c r="BC682" s="16">
        <f>IF($B682="P",VLOOKUP($E682,'[2]Costeo-JUL26'!$B$9:$CQ$307,BC$1,0),0)*$G682</f>
        <v>0</v>
      </c>
      <c r="BD682" s="36">
        <f>IF($B682="P",VLOOKUP($E682,'[2]Costeo-JUL26'!$B$9:$CQ$307,BD$1,0),0)*$G682</f>
        <v>0</v>
      </c>
      <c r="BE682" s="35">
        <f>IF($B682="P",VLOOKUP($E682,'[2]Costeo-JUL26'!$B$9:$CQ$307,BE$1,0),0)</f>
        <v>0</v>
      </c>
      <c r="BF682" s="36">
        <f t="shared" si="330"/>
        <v>0</v>
      </c>
      <c r="BG682" s="36">
        <f t="shared" si="331"/>
        <v>0</v>
      </c>
      <c r="BH682" s="34">
        <f>IF($B682="P",VLOOKUP($E682,'[2]Costeo-JUL26'!$B$9:$CQ$307,BH$1,0),0)</f>
        <v>0</v>
      </c>
      <c r="BI682" s="16">
        <f>IF($B682="P",VLOOKUP($E682,'[2]Costeo-JUL26'!$B$9:$CQ$307,BI$1,0),0)*$G682</f>
        <v>0</v>
      </c>
      <c r="BJ682" s="36">
        <f>IF($B682="P",VLOOKUP($E682,'[2]Costeo-JUL26'!$B$9:$CQ$307,BJ$1,0),0)*$G682</f>
        <v>0</v>
      </c>
      <c r="BK682" s="35">
        <f>IF(BH682=910319,0,IF($B682="P",VLOOKUP($E682,'[2]Costeo-JUL26'!$B$9:$CQ$307,BK$1,0),0))</f>
        <v>0</v>
      </c>
      <c r="BL682" s="36">
        <f t="shared" si="332"/>
        <v>0</v>
      </c>
      <c r="BM682" s="36">
        <f t="shared" si="333"/>
        <v>0</v>
      </c>
      <c r="BN682" s="34">
        <f>IF($B682="P",VLOOKUP($E682,'[2]Costeo-JUL26'!$B$9:$CQ$307,BN$1,0),0)</f>
        <v>0</v>
      </c>
      <c r="BO682" s="16">
        <f>IF($B682="P",VLOOKUP($E682,'[2]Costeo-JUL26'!$B$9:$CQ$307,BO$1,0),0)*$G682</f>
        <v>0</v>
      </c>
      <c r="BP682" s="36">
        <f>IF($B682="P",VLOOKUP($E682,'[2]Costeo-JUL26'!$B$9:$CQ$307,BP$1,0),0)*$G682</f>
        <v>0</v>
      </c>
      <c r="BQ682" s="35">
        <f>IF($B682="P",VLOOKUP($E682,'[2]Costeo-JUL26'!$B$9:$CQ$307,BQ$1,0),0)</f>
        <v>0</v>
      </c>
      <c r="BR682" s="36">
        <f t="shared" si="334"/>
        <v>0</v>
      </c>
      <c r="BS682" s="36">
        <f t="shared" si="335"/>
        <v>0</v>
      </c>
      <c r="BT682" s="34">
        <f>IF($B682="P",VLOOKUP($E682,'[2]Costeo-JUL26'!$B$9:$CQ$307,BT$1,0),0)</f>
        <v>0</v>
      </c>
      <c r="BU682" s="16">
        <f>IF($B682="P",VLOOKUP($E682,'[2]Costeo-JUL26'!$B$9:$CQ$307,BU$1,0),0)*$G682</f>
        <v>0</v>
      </c>
      <c r="BV682" s="36">
        <f>IF($B682="P",VLOOKUP($E682,'[2]Costeo-JUL26'!$B$9:$CQ$307,BV$1,0),0)*$G682</f>
        <v>0</v>
      </c>
      <c r="BW682" s="35">
        <f>IF($B682="P",VLOOKUP($E682,'[2]Costeo-JUL26'!$B$9:$CQ$307,BW$1,0),0)</f>
        <v>0</v>
      </c>
      <c r="BX682" s="36">
        <f t="shared" si="336"/>
        <v>0</v>
      </c>
      <c r="BY682" s="36">
        <f t="shared" si="337"/>
        <v>0</v>
      </c>
      <c r="BZ682" s="34">
        <f>IF($B682="P",VLOOKUP($E682,'[2]Costeo-JUL26'!$B$9:$CQ$307,BZ$1,0),0)</f>
        <v>0</v>
      </c>
      <c r="CA682" s="16">
        <f>IF($B682="P",VLOOKUP($E682,'[2]Costeo-JUL26'!$B$9:$CQ$307,CA$1,0),0)*$G682</f>
        <v>0</v>
      </c>
      <c r="CB682" s="36">
        <f>IF($B682="P",VLOOKUP($E682,'[2]Costeo-JUL26'!$B$9:$CQ$307,CB$1,0),0)*$G682</f>
        <v>0</v>
      </c>
      <c r="CC682" s="35">
        <f>IF($B682="P",VLOOKUP($E682,'[2]Costeo-JUL26'!$B$9:$CQ$307,CC$1,0),0)</f>
        <v>0</v>
      </c>
      <c r="CD682" s="36">
        <f t="shared" si="338"/>
        <v>0</v>
      </c>
      <c r="CE682" s="36">
        <f t="shared" si="339"/>
        <v>0</v>
      </c>
      <c r="CF682" s="37">
        <f t="shared" si="311"/>
        <v>0</v>
      </c>
      <c r="CG682" s="36">
        <f>IF($B682="r",VLOOKUP($E682,'[2]Costeo-JUL26'!$B$9:$CQ$307,CG$1,0),0)*$G682</f>
        <v>1708577.8325</v>
      </c>
      <c r="CH682" s="35">
        <f>VLOOKUP($E682,'[2]TEORICOS (05.26)'!$A$8:$T$251,CH$1,0)</f>
        <v>0.14000000000000001</v>
      </c>
      <c r="CI682" s="36">
        <f t="shared" si="340"/>
        <v>759406.35784999956</v>
      </c>
      <c r="CJ682" s="37">
        <f t="shared" si="341"/>
        <v>2467984.1903499998</v>
      </c>
      <c r="CM682" s="16">
        <f>SUMIFS('[1]Ajuste Inventario'!$I:$I,'[1]Ajuste Inventario'!$B:$B,E682,'[1]Ajuste Inventario'!$S:$S,D682)*-1</f>
        <v>9.5</v>
      </c>
      <c r="CN682" s="36">
        <f t="shared" si="312"/>
        <v>107921.05780586881</v>
      </c>
      <c r="CP682" t="str">
        <f t="shared" si="313"/>
        <v>594Org.Vtas M.del Plata</v>
      </c>
      <c r="CQ682" s="10">
        <f t="shared" si="314"/>
        <v>11360.111347986191</v>
      </c>
    </row>
    <row r="683" spans="1:95" x14ac:dyDescent="0.25">
      <c r="A683" s="30">
        <v>46204</v>
      </c>
      <c r="B683" s="31" t="str">
        <f>VLOOKUP($E683,'[2]TEORICOS (05.26)'!$A$8:$T$251,B$1,0)</f>
        <v>R</v>
      </c>
      <c r="C683" s="32" t="str">
        <f>VLOOKUP($E683,'[2]TEORICOS (05.26)'!$A$8:$T$251,C$1,0)</f>
        <v>Ades</v>
      </c>
      <c r="D683" t="s">
        <v>227</v>
      </c>
      <c r="E683">
        <v>595</v>
      </c>
      <c r="F683" t="s">
        <v>195</v>
      </c>
      <c r="G683" s="16">
        <v>83</v>
      </c>
      <c r="H683" s="16">
        <v>116.94699999999997</v>
      </c>
      <c r="I683" s="33">
        <v>1634396.2499999998</v>
      </c>
      <c r="J683" s="33">
        <v>1574793.5199999996</v>
      </c>
      <c r="K683" s="34">
        <f>IF($B683="P",VLOOKUP($E683,'[2]Costeo-JUL26'!$B$9:$CQ$307,K$1,0),0)</f>
        <v>0</v>
      </c>
      <c r="L683" s="35">
        <f>VLOOKUP($E683,'[2]TEORICOS (05.26)'!$A$8:$T$251,L$1,0)</f>
        <v>0.24</v>
      </c>
      <c r="M683" s="36">
        <f t="shared" si="315"/>
        <v>0</v>
      </c>
      <c r="N683" s="35">
        <f>IF($B683="P",VLOOKUP($E683,'[2]Costeo-JUL26'!$B$9:$CQ$307,N$1,0),0)</f>
        <v>0</v>
      </c>
      <c r="O683" s="36">
        <f t="shared" si="316"/>
        <v>0</v>
      </c>
      <c r="P683" s="36">
        <f>IF($B683="P",VLOOKUP($E683,'[2]Costeo-JUL26'!$B$9:$CQ$307,P$1,0),0)*H683</f>
        <v>0</v>
      </c>
      <c r="Q683" s="36">
        <f t="shared" si="317"/>
        <v>0</v>
      </c>
      <c r="R683" s="34">
        <f>IF($B683="P",VLOOKUP($E683,'[2]Costeo-JUL26'!$B$9:$CQ$307,R$1,0),0)</f>
        <v>0</v>
      </c>
      <c r="S683" s="16">
        <f>IF($B683="P",VLOOKUP($E683,'[2]Costeo-JUL26'!$B$9:$CQ$307,S$1,0),0)*$G683</f>
        <v>0</v>
      </c>
      <c r="T683" s="36">
        <f>IF($B683="P",VLOOKUP($E683,'[2]Costeo-JUL26'!$B$9:$CQ$307,T$1,0),0)*$G683</f>
        <v>0</v>
      </c>
      <c r="U683" s="35">
        <f>IF($B683="P",VLOOKUP($E683,'[2]Costeo-JUL26'!$B$9:$CQ$307,U$1,0),0)</f>
        <v>0</v>
      </c>
      <c r="V683" s="36">
        <f t="shared" si="318"/>
        <v>0</v>
      </c>
      <c r="W683" s="36">
        <f t="shared" si="319"/>
        <v>0</v>
      </c>
      <c r="X683" s="34">
        <f>IF($B683="P",VLOOKUP($E683,'[2]Costeo-JUL26'!$B$9:$CQ$307,X$1,0),0)</f>
        <v>0</v>
      </c>
      <c r="Y683" s="16">
        <f>IF($B683="P",VLOOKUP($E683,'[2]Costeo-JUL26'!$B$9:$CQ$307,Y$1,0),0)*$G683</f>
        <v>0</v>
      </c>
      <c r="Z683" s="36">
        <f>IF($B683="P",VLOOKUP($E683,'[2]Costeo-JUL26'!$B$9:$CQ$307,Z$1,0),0)*$G683</f>
        <v>0</v>
      </c>
      <c r="AA683" s="35">
        <f>IF($B683="P",VLOOKUP($E683,'[2]Costeo-JUL26'!$B$9:$CQ$307,AA$1,0),0)</f>
        <v>0</v>
      </c>
      <c r="AB683" s="36">
        <f t="shared" si="320"/>
        <v>0</v>
      </c>
      <c r="AC683" s="36">
        <f t="shared" si="321"/>
        <v>0</v>
      </c>
      <c r="AD683" s="34">
        <f>IF($B683="P",VLOOKUP($E683,'[2]Costeo-JUL26'!$B$9:$CQ$307,AD$1,0),0)</f>
        <v>0</v>
      </c>
      <c r="AE683" s="16">
        <f>IF($B683="P",VLOOKUP($E683,'[2]Costeo-JUL26'!$B$9:$CQ$307,AE$1,0),0)*$G683</f>
        <v>0</v>
      </c>
      <c r="AF683" s="36">
        <f>IF($B683="P",VLOOKUP($E683,'[2]Costeo-JUL26'!$B$9:$CQ$307,AF$1,0),0)*$G683</f>
        <v>0</v>
      </c>
      <c r="AG683" s="35">
        <f>IF($B683="P",VLOOKUP($E683,'[2]Costeo-JUL26'!$B$9:$CQ$307,AG$1,0),0)</f>
        <v>0</v>
      </c>
      <c r="AH683" s="36">
        <f t="shared" si="322"/>
        <v>0</v>
      </c>
      <c r="AI683" s="36">
        <f t="shared" si="323"/>
        <v>0</v>
      </c>
      <c r="AJ683" s="34">
        <f>IF($B683="P",VLOOKUP($E683,'[2]Costeo-JUL26'!$B$9:$CQ$307,AJ$1,0),0)</f>
        <v>0</v>
      </c>
      <c r="AK683" s="16">
        <f>IF($B683="P",VLOOKUP($E683,'[2]Costeo-JUL26'!$B$9:$CQ$307,AK$1,0),0)*$G683</f>
        <v>0</v>
      </c>
      <c r="AL683" s="36">
        <f>IF($B683="P",VLOOKUP($E683,'[2]Costeo-JUL26'!$B$9:$CQ$307,AL$1,0),0)*$G683</f>
        <v>0</v>
      </c>
      <c r="AM683" s="35">
        <f>IF($B683="P",VLOOKUP($E683,'[2]Costeo-JUL26'!$B$9:$CQ$307,AM$1,0),0)</f>
        <v>0</v>
      </c>
      <c r="AN683" s="36">
        <f t="shared" si="324"/>
        <v>0</v>
      </c>
      <c r="AO683" s="36">
        <f t="shared" si="325"/>
        <v>0</v>
      </c>
      <c r="AP683" s="34">
        <f>IF($B683="P",VLOOKUP($E683,'[2]Costeo-JUL26'!$B$9:$CQ$307,AP$1,0),0)</f>
        <v>0</v>
      </c>
      <c r="AQ683" s="16">
        <f>IF($B683="P",VLOOKUP($E683,'[2]Costeo-JUL26'!$B$9:$CQ$307,AQ$1,0),0)*$G683</f>
        <v>0</v>
      </c>
      <c r="AR683" s="36">
        <f>IF($B683="P",VLOOKUP($E683,'[2]Costeo-JUL26'!$B$9:$CQ$307,AR$1,0),0)*$G683</f>
        <v>0</v>
      </c>
      <c r="AS683" s="35">
        <f>IF($B683="P",VLOOKUP($E683,'[2]Costeo-JUL26'!$B$9:$CQ$307,AS$1,0),0)</f>
        <v>0</v>
      </c>
      <c r="AT683" s="36">
        <f t="shared" si="326"/>
        <v>0</v>
      </c>
      <c r="AU683" s="36">
        <f t="shared" si="327"/>
        <v>0</v>
      </c>
      <c r="AV683" s="34">
        <f>IF($B683="P",VLOOKUP($E683,'[2]Costeo-JUL26'!$B$9:$CQ$307,AV$1,0),0)</f>
        <v>0</v>
      </c>
      <c r="AW683" s="16">
        <f>IF($B683="P",VLOOKUP($E683,'[2]Costeo-JUL26'!$B$9:$CQ$307,AW$1,0),0)*$G683</f>
        <v>0</v>
      </c>
      <c r="AX683" s="36">
        <f>IF($B683="P",VLOOKUP($E683,'[2]Costeo-JUL26'!$B$9:$CQ$307,AX$1,0),0)*$G683</f>
        <v>0</v>
      </c>
      <c r="AY683" s="35">
        <f>IF($B683="P",VLOOKUP($E683,'[2]Costeo-JUL26'!$B$9:$CQ$307,AY$1,0),0)</f>
        <v>0</v>
      </c>
      <c r="AZ683" s="36">
        <f t="shared" si="328"/>
        <v>0</v>
      </c>
      <c r="BA683" s="36">
        <f t="shared" si="329"/>
        <v>0</v>
      </c>
      <c r="BB683" s="34">
        <f>IF($B683="P",VLOOKUP($E683,'[2]Costeo-JUL26'!$B$9:$CQ$307,BB$1,0),0)</f>
        <v>0</v>
      </c>
      <c r="BC683" s="16">
        <f>IF($B683="P",VLOOKUP($E683,'[2]Costeo-JUL26'!$B$9:$CQ$307,BC$1,0),0)*$G683</f>
        <v>0</v>
      </c>
      <c r="BD683" s="36">
        <f>IF($B683="P",VLOOKUP($E683,'[2]Costeo-JUL26'!$B$9:$CQ$307,BD$1,0),0)*$G683</f>
        <v>0</v>
      </c>
      <c r="BE683" s="35">
        <f>IF($B683="P",VLOOKUP($E683,'[2]Costeo-JUL26'!$B$9:$CQ$307,BE$1,0),0)</f>
        <v>0</v>
      </c>
      <c r="BF683" s="36">
        <f t="shared" si="330"/>
        <v>0</v>
      </c>
      <c r="BG683" s="36">
        <f t="shared" si="331"/>
        <v>0</v>
      </c>
      <c r="BH683" s="34">
        <f>IF($B683="P",VLOOKUP($E683,'[2]Costeo-JUL26'!$B$9:$CQ$307,BH$1,0),0)</f>
        <v>0</v>
      </c>
      <c r="BI683" s="16">
        <f>IF($B683="P",VLOOKUP($E683,'[2]Costeo-JUL26'!$B$9:$CQ$307,BI$1,0),0)*$G683</f>
        <v>0</v>
      </c>
      <c r="BJ683" s="36">
        <f>IF($B683="P",VLOOKUP($E683,'[2]Costeo-JUL26'!$B$9:$CQ$307,BJ$1,0),0)*$G683</f>
        <v>0</v>
      </c>
      <c r="BK683" s="35">
        <f>IF(BH683=910319,0,IF($B683="P",VLOOKUP($E683,'[2]Costeo-JUL26'!$B$9:$CQ$307,BK$1,0),0))</f>
        <v>0</v>
      </c>
      <c r="BL683" s="36">
        <f t="shared" si="332"/>
        <v>0</v>
      </c>
      <c r="BM683" s="36">
        <f t="shared" si="333"/>
        <v>0</v>
      </c>
      <c r="BN683" s="34">
        <f>IF($B683="P",VLOOKUP($E683,'[2]Costeo-JUL26'!$B$9:$CQ$307,BN$1,0),0)</f>
        <v>0</v>
      </c>
      <c r="BO683" s="16">
        <f>IF($B683="P",VLOOKUP($E683,'[2]Costeo-JUL26'!$B$9:$CQ$307,BO$1,0),0)*$G683</f>
        <v>0</v>
      </c>
      <c r="BP683" s="36">
        <f>IF($B683="P",VLOOKUP($E683,'[2]Costeo-JUL26'!$B$9:$CQ$307,BP$1,0),0)*$G683</f>
        <v>0</v>
      </c>
      <c r="BQ683" s="35">
        <f>IF($B683="P",VLOOKUP($E683,'[2]Costeo-JUL26'!$B$9:$CQ$307,BQ$1,0),0)</f>
        <v>0</v>
      </c>
      <c r="BR683" s="36">
        <f t="shared" si="334"/>
        <v>0</v>
      </c>
      <c r="BS683" s="36">
        <f t="shared" si="335"/>
        <v>0</v>
      </c>
      <c r="BT683" s="34">
        <f>IF($B683="P",VLOOKUP($E683,'[2]Costeo-JUL26'!$B$9:$CQ$307,BT$1,0),0)</f>
        <v>0</v>
      </c>
      <c r="BU683" s="16">
        <f>IF($B683="P",VLOOKUP($E683,'[2]Costeo-JUL26'!$B$9:$CQ$307,BU$1,0),0)*$G683</f>
        <v>0</v>
      </c>
      <c r="BV683" s="36">
        <f>IF($B683="P",VLOOKUP($E683,'[2]Costeo-JUL26'!$B$9:$CQ$307,BV$1,0),0)*$G683</f>
        <v>0</v>
      </c>
      <c r="BW683" s="35">
        <f>IF($B683="P",VLOOKUP($E683,'[2]Costeo-JUL26'!$B$9:$CQ$307,BW$1,0),0)</f>
        <v>0</v>
      </c>
      <c r="BX683" s="36">
        <f t="shared" si="336"/>
        <v>0</v>
      </c>
      <c r="BY683" s="36">
        <f t="shared" si="337"/>
        <v>0</v>
      </c>
      <c r="BZ683" s="34">
        <f>IF($B683="P",VLOOKUP($E683,'[2]Costeo-JUL26'!$B$9:$CQ$307,BZ$1,0),0)</f>
        <v>0</v>
      </c>
      <c r="CA683" s="16">
        <f>IF($B683="P",VLOOKUP($E683,'[2]Costeo-JUL26'!$B$9:$CQ$307,CA$1,0),0)*$G683</f>
        <v>0</v>
      </c>
      <c r="CB683" s="36">
        <f>IF($B683="P",VLOOKUP($E683,'[2]Costeo-JUL26'!$B$9:$CQ$307,CB$1,0),0)*$G683</f>
        <v>0</v>
      </c>
      <c r="CC683" s="35">
        <f>IF($B683="P",VLOOKUP($E683,'[2]Costeo-JUL26'!$B$9:$CQ$307,CC$1,0),0)</f>
        <v>0</v>
      </c>
      <c r="CD683" s="36">
        <f t="shared" si="338"/>
        <v>0</v>
      </c>
      <c r="CE683" s="36">
        <f t="shared" si="339"/>
        <v>0</v>
      </c>
      <c r="CF683" s="37">
        <f t="shared" si="311"/>
        <v>0</v>
      </c>
      <c r="CG683" s="36">
        <f>IF($B683="r",VLOOKUP($E683,'[2]Costeo-JUL26'!$B$9:$CQ$307,CG$1,0),0)*$G683</f>
        <v>652759.30999999994</v>
      </c>
      <c r="CH683" s="35">
        <f>VLOOKUP($E683,'[2]TEORICOS (05.26)'!$A$8:$T$251,CH$1,0)</f>
        <v>0.14000000000000001</v>
      </c>
      <c r="CI683" s="36">
        <f t="shared" si="340"/>
        <v>286564.14139999985</v>
      </c>
      <c r="CJ683" s="37">
        <f t="shared" si="341"/>
        <v>939323.45139999979</v>
      </c>
      <c r="CM683" s="16">
        <f>SUMIFS('[1]Ajuste Inventario'!$I:$I,'[1]Ajuste Inventario'!$B:$B,E683,'[1]Ajuste Inventario'!$S:$S,D683)*-1</f>
        <v>1.75</v>
      </c>
      <c r="CN683" s="36">
        <f t="shared" si="312"/>
        <v>19805.012529518066</v>
      </c>
      <c r="CP683" t="str">
        <f t="shared" si="313"/>
        <v>595Org.Vtas M.del Plata</v>
      </c>
      <c r="CQ683" s="10">
        <f t="shared" si="314"/>
        <v>11317.150016867467</v>
      </c>
    </row>
    <row r="684" spans="1:95" x14ac:dyDescent="0.25">
      <c r="A684" s="30">
        <v>46204</v>
      </c>
      <c r="B684" s="31" t="str">
        <f>VLOOKUP($E684,'[2]TEORICOS (05.26)'!$A$8:$T$251,B$1,0)</f>
        <v>R</v>
      </c>
      <c r="C684" s="32" t="str">
        <f>VLOOKUP($E684,'[2]TEORICOS (05.26)'!$A$8:$T$251,C$1,0)</f>
        <v>Ades</v>
      </c>
      <c r="D684" t="s">
        <v>227</v>
      </c>
      <c r="E684">
        <v>597</v>
      </c>
      <c r="F684" t="s">
        <v>196</v>
      </c>
      <c r="G684" s="16">
        <v>-0.125</v>
      </c>
      <c r="H684" s="16">
        <v>-0.176125</v>
      </c>
      <c r="I684" s="33">
        <v>-2724.36</v>
      </c>
      <c r="J684" s="33">
        <v>-2724.36</v>
      </c>
      <c r="K684" s="34">
        <f>IF($B684="P",VLOOKUP($E684,'[2]Costeo-JUL26'!$B$9:$CQ$307,K$1,0),0)</f>
        <v>0</v>
      </c>
      <c r="L684" s="35">
        <f>VLOOKUP($E684,'[2]TEORICOS (05.26)'!$A$8:$T$251,L$1,0)</f>
        <v>0.24</v>
      </c>
      <c r="M684" s="36">
        <f t="shared" si="315"/>
        <v>0</v>
      </c>
      <c r="N684" s="35">
        <f>IF($B684="P",VLOOKUP($E684,'[2]Costeo-JUL26'!$B$9:$CQ$307,N$1,0),0)</f>
        <v>0</v>
      </c>
      <c r="O684" s="36">
        <f t="shared" si="316"/>
        <v>0</v>
      </c>
      <c r="P684" s="36">
        <f>IF($B684="P",VLOOKUP($E684,'[2]Costeo-JUL26'!$B$9:$CQ$307,P$1,0),0)*H684</f>
        <v>0</v>
      </c>
      <c r="Q684" s="36">
        <f t="shared" si="317"/>
        <v>0</v>
      </c>
      <c r="R684" s="34">
        <f>IF($B684="P",VLOOKUP($E684,'[2]Costeo-JUL26'!$B$9:$CQ$307,R$1,0),0)</f>
        <v>0</v>
      </c>
      <c r="S684" s="16">
        <f>IF($B684="P",VLOOKUP($E684,'[2]Costeo-JUL26'!$B$9:$CQ$307,S$1,0),0)*$G684</f>
        <v>0</v>
      </c>
      <c r="T684" s="36">
        <f>IF($B684="P",VLOOKUP($E684,'[2]Costeo-JUL26'!$B$9:$CQ$307,T$1,0),0)*$G684</f>
        <v>0</v>
      </c>
      <c r="U684" s="35">
        <f>IF($B684="P",VLOOKUP($E684,'[2]Costeo-JUL26'!$B$9:$CQ$307,U$1,0),0)</f>
        <v>0</v>
      </c>
      <c r="V684" s="36">
        <f t="shared" si="318"/>
        <v>0</v>
      </c>
      <c r="W684" s="36">
        <f t="shared" si="319"/>
        <v>0</v>
      </c>
      <c r="X684" s="34">
        <f>IF($B684="P",VLOOKUP($E684,'[2]Costeo-JUL26'!$B$9:$CQ$307,X$1,0),0)</f>
        <v>0</v>
      </c>
      <c r="Y684" s="16">
        <f>IF($B684="P",VLOOKUP($E684,'[2]Costeo-JUL26'!$B$9:$CQ$307,Y$1,0),0)*$G684</f>
        <v>0</v>
      </c>
      <c r="Z684" s="36">
        <f>IF($B684="P",VLOOKUP($E684,'[2]Costeo-JUL26'!$B$9:$CQ$307,Z$1,0),0)*$G684</f>
        <v>0</v>
      </c>
      <c r="AA684" s="35">
        <f>IF($B684="P",VLOOKUP($E684,'[2]Costeo-JUL26'!$B$9:$CQ$307,AA$1,0),0)</f>
        <v>0</v>
      </c>
      <c r="AB684" s="36">
        <f t="shared" si="320"/>
        <v>0</v>
      </c>
      <c r="AC684" s="36">
        <f t="shared" si="321"/>
        <v>0</v>
      </c>
      <c r="AD684" s="34">
        <f>IF($B684="P",VLOOKUP($E684,'[2]Costeo-JUL26'!$B$9:$CQ$307,AD$1,0),0)</f>
        <v>0</v>
      </c>
      <c r="AE684" s="16">
        <f>IF($B684="P",VLOOKUP($E684,'[2]Costeo-JUL26'!$B$9:$CQ$307,AE$1,0),0)*$G684</f>
        <v>0</v>
      </c>
      <c r="AF684" s="36">
        <f>IF($B684="P",VLOOKUP($E684,'[2]Costeo-JUL26'!$B$9:$CQ$307,AF$1,0),0)*$G684</f>
        <v>0</v>
      </c>
      <c r="AG684" s="35">
        <f>IF($B684="P",VLOOKUP($E684,'[2]Costeo-JUL26'!$B$9:$CQ$307,AG$1,0),0)</f>
        <v>0</v>
      </c>
      <c r="AH684" s="36">
        <f t="shared" si="322"/>
        <v>0</v>
      </c>
      <c r="AI684" s="36">
        <f t="shared" si="323"/>
        <v>0</v>
      </c>
      <c r="AJ684" s="34">
        <f>IF($B684="P",VLOOKUP($E684,'[2]Costeo-JUL26'!$B$9:$CQ$307,AJ$1,0),0)</f>
        <v>0</v>
      </c>
      <c r="AK684" s="16">
        <f>IF($B684="P",VLOOKUP($E684,'[2]Costeo-JUL26'!$B$9:$CQ$307,AK$1,0),0)*$G684</f>
        <v>0</v>
      </c>
      <c r="AL684" s="36">
        <f>IF($B684="P",VLOOKUP($E684,'[2]Costeo-JUL26'!$B$9:$CQ$307,AL$1,0),0)*$G684</f>
        <v>0</v>
      </c>
      <c r="AM684" s="35">
        <f>IF($B684="P",VLOOKUP($E684,'[2]Costeo-JUL26'!$B$9:$CQ$307,AM$1,0),0)</f>
        <v>0</v>
      </c>
      <c r="AN684" s="36">
        <f t="shared" si="324"/>
        <v>0</v>
      </c>
      <c r="AO684" s="36">
        <f t="shared" si="325"/>
        <v>0</v>
      </c>
      <c r="AP684" s="34">
        <f>IF($B684="P",VLOOKUP($E684,'[2]Costeo-JUL26'!$B$9:$CQ$307,AP$1,0),0)</f>
        <v>0</v>
      </c>
      <c r="AQ684" s="16">
        <f>IF($B684="P",VLOOKUP($E684,'[2]Costeo-JUL26'!$B$9:$CQ$307,AQ$1,0),0)*$G684</f>
        <v>0</v>
      </c>
      <c r="AR684" s="36">
        <f>IF($B684="P",VLOOKUP($E684,'[2]Costeo-JUL26'!$B$9:$CQ$307,AR$1,0),0)*$G684</f>
        <v>0</v>
      </c>
      <c r="AS684" s="35">
        <f>IF($B684="P",VLOOKUP($E684,'[2]Costeo-JUL26'!$B$9:$CQ$307,AS$1,0),0)</f>
        <v>0</v>
      </c>
      <c r="AT684" s="36">
        <f t="shared" si="326"/>
        <v>0</v>
      </c>
      <c r="AU684" s="36">
        <f t="shared" si="327"/>
        <v>0</v>
      </c>
      <c r="AV684" s="34">
        <f>IF($B684="P",VLOOKUP($E684,'[2]Costeo-JUL26'!$B$9:$CQ$307,AV$1,0),0)</f>
        <v>0</v>
      </c>
      <c r="AW684" s="16">
        <f>IF($B684="P",VLOOKUP($E684,'[2]Costeo-JUL26'!$B$9:$CQ$307,AW$1,0),0)*$G684</f>
        <v>0</v>
      </c>
      <c r="AX684" s="36">
        <f>IF($B684="P",VLOOKUP($E684,'[2]Costeo-JUL26'!$B$9:$CQ$307,AX$1,0),0)*$G684</f>
        <v>0</v>
      </c>
      <c r="AY684" s="35">
        <f>IF($B684="P",VLOOKUP($E684,'[2]Costeo-JUL26'!$B$9:$CQ$307,AY$1,0),0)</f>
        <v>0</v>
      </c>
      <c r="AZ684" s="36">
        <f t="shared" si="328"/>
        <v>0</v>
      </c>
      <c r="BA684" s="36">
        <f t="shared" si="329"/>
        <v>0</v>
      </c>
      <c r="BB684" s="34">
        <f>IF($B684="P",VLOOKUP($E684,'[2]Costeo-JUL26'!$B$9:$CQ$307,BB$1,0),0)</f>
        <v>0</v>
      </c>
      <c r="BC684" s="16">
        <f>IF($B684="P",VLOOKUP($E684,'[2]Costeo-JUL26'!$B$9:$CQ$307,BC$1,0),0)*$G684</f>
        <v>0</v>
      </c>
      <c r="BD684" s="36">
        <f>IF($B684="P",VLOOKUP($E684,'[2]Costeo-JUL26'!$B$9:$CQ$307,BD$1,0),0)*$G684</f>
        <v>0</v>
      </c>
      <c r="BE684" s="35">
        <f>IF($B684="P",VLOOKUP($E684,'[2]Costeo-JUL26'!$B$9:$CQ$307,BE$1,0),0)</f>
        <v>0</v>
      </c>
      <c r="BF684" s="36">
        <f t="shared" si="330"/>
        <v>0</v>
      </c>
      <c r="BG684" s="36">
        <f t="shared" si="331"/>
        <v>0</v>
      </c>
      <c r="BH684" s="34">
        <f>IF($B684="P",VLOOKUP($E684,'[2]Costeo-JUL26'!$B$9:$CQ$307,BH$1,0),0)</f>
        <v>0</v>
      </c>
      <c r="BI684" s="16">
        <f>IF($B684="P",VLOOKUP($E684,'[2]Costeo-JUL26'!$B$9:$CQ$307,BI$1,0),0)*$G684</f>
        <v>0</v>
      </c>
      <c r="BJ684" s="36">
        <f>IF($B684="P",VLOOKUP($E684,'[2]Costeo-JUL26'!$B$9:$CQ$307,BJ$1,0),0)*$G684</f>
        <v>0</v>
      </c>
      <c r="BK684" s="35">
        <f>IF(BH684=910319,0,IF($B684="P",VLOOKUP($E684,'[2]Costeo-JUL26'!$B$9:$CQ$307,BK$1,0),0))</f>
        <v>0</v>
      </c>
      <c r="BL684" s="36">
        <f t="shared" si="332"/>
        <v>0</v>
      </c>
      <c r="BM684" s="36">
        <f t="shared" si="333"/>
        <v>0</v>
      </c>
      <c r="BN684" s="34">
        <f>IF($B684="P",VLOOKUP($E684,'[2]Costeo-JUL26'!$B$9:$CQ$307,BN$1,0),0)</f>
        <v>0</v>
      </c>
      <c r="BO684" s="16">
        <f>IF($B684="P",VLOOKUP($E684,'[2]Costeo-JUL26'!$B$9:$CQ$307,BO$1,0),0)*$G684</f>
        <v>0</v>
      </c>
      <c r="BP684" s="36">
        <f>IF($B684="P",VLOOKUP($E684,'[2]Costeo-JUL26'!$B$9:$CQ$307,BP$1,0),0)*$G684</f>
        <v>0</v>
      </c>
      <c r="BQ684" s="35">
        <f>IF($B684="P",VLOOKUP($E684,'[2]Costeo-JUL26'!$B$9:$CQ$307,BQ$1,0),0)</f>
        <v>0</v>
      </c>
      <c r="BR684" s="36">
        <f t="shared" si="334"/>
        <v>0</v>
      </c>
      <c r="BS684" s="36">
        <f t="shared" si="335"/>
        <v>0</v>
      </c>
      <c r="BT684" s="34">
        <f>IF($B684="P",VLOOKUP($E684,'[2]Costeo-JUL26'!$B$9:$CQ$307,BT$1,0),0)</f>
        <v>0</v>
      </c>
      <c r="BU684" s="16">
        <f>IF($B684="P",VLOOKUP($E684,'[2]Costeo-JUL26'!$B$9:$CQ$307,BU$1,0),0)*$G684</f>
        <v>0</v>
      </c>
      <c r="BV684" s="36">
        <f>IF($B684="P",VLOOKUP($E684,'[2]Costeo-JUL26'!$B$9:$CQ$307,BV$1,0),0)*$G684</f>
        <v>0</v>
      </c>
      <c r="BW684" s="35">
        <f>IF($B684="P",VLOOKUP($E684,'[2]Costeo-JUL26'!$B$9:$CQ$307,BW$1,0),0)</f>
        <v>0</v>
      </c>
      <c r="BX684" s="36">
        <f t="shared" si="336"/>
        <v>0</v>
      </c>
      <c r="BY684" s="36">
        <f t="shared" si="337"/>
        <v>0</v>
      </c>
      <c r="BZ684" s="34">
        <f>IF($B684="P",VLOOKUP($E684,'[2]Costeo-JUL26'!$B$9:$CQ$307,BZ$1,0),0)</f>
        <v>0</v>
      </c>
      <c r="CA684" s="16">
        <f>IF($B684="P",VLOOKUP($E684,'[2]Costeo-JUL26'!$B$9:$CQ$307,CA$1,0),0)*$G684</f>
        <v>0</v>
      </c>
      <c r="CB684" s="36">
        <f>IF($B684="P",VLOOKUP($E684,'[2]Costeo-JUL26'!$B$9:$CQ$307,CB$1,0),0)*$G684</f>
        <v>0</v>
      </c>
      <c r="CC684" s="35">
        <f>IF($B684="P",VLOOKUP($E684,'[2]Costeo-JUL26'!$B$9:$CQ$307,CC$1,0),0)</f>
        <v>0</v>
      </c>
      <c r="CD684" s="36">
        <f t="shared" si="338"/>
        <v>0</v>
      </c>
      <c r="CE684" s="36">
        <f t="shared" si="339"/>
        <v>0</v>
      </c>
      <c r="CF684" s="37">
        <f t="shared" si="311"/>
        <v>0</v>
      </c>
      <c r="CG684" s="36">
        <f>IF($B684="r",VLOOKUP($E684,'[2]Costeo-JUL26'!$B$9:$CQ$307,CG$1,0),0)*$G684</f>
        <v>-1174.4037499999999</v>
      </c>
      <c r="CH684" s="35">
        <f>VLOOKUP($E684,'[2]TEORICOS (05.26)'!$A$8:$T$251,CH$1,0)</f>
        <v>0.14000000000000001</v>
      </c>
      <c r="CI684" s="36">
        <f t="shared" si="340"/>
        <v>-489.42987500000004</v>
      </c>
      <c r="CJ684" s="37">
        <f t="shared" si="341"/>
        <v>-1663.833625</v>
      </c>
      <c r="CM684" s="16">
        <f>SUMIFS('[1]Ajuste Inventario'!$I:$I,'[1]Ajuste Inventario'!$B:$B,E684,'[1]Ajuste Inventario'!$S:$S,D684)*-1</f>
        <v>0.375</v>
      </c>
      <c r="CN684" s="36">
        <f t="shared" si="312"/>
        <v>4991.5008749999997</v>
      </c>
      <c r="CP684" t="str">
        <f t="shared" si="313"/>
        <v>597Org.Vtas M.del Plata</v>
      </c>
      <c r="CQ684" s="10">
        <f t="shared" si="314"/>
        <v>13310.669</v>
      </c>
    </row>
    <row r="685" spans="1:95" x14ac:dyDescent="0.25">
      <c r="A685" s="30">
        <v>46204</v>
      </c>
      <c r="B685" s="31" t="str">
        <f>VLOOKUP($E685,'[2]TEORICOS (05.26)'!$A$8:$T$251,B$1,0)</f>
        <v>R</v>
      </c>
      <c r="C685" s="32" t="str">
        <f>VLOOKUP($E685,'[2]TEORICOS (05.26)'!$A$8:$T$251,C$1,0)</f>
        <v>Schweppes</v>
      </c>
      <c r="D685" t="s">
        <v>227</v>
      </c>
      <c r="E685">
        <v>2218</v>
      </c>
      <c r="F685" t="s">
        <v>199</v>
      </c>
      <c r="G685" s="16">
        <v>43</v>
      </c>
      <c r="H685" s="16">
        <v>16.082000000000004</v>
      </c>
      <c r="I685" s="33">
        <v>354103.05000000016</v>
      </c>
      <c r="J685" s="33">
        <v>347600.50000000012</v>
      </c>
      <c r="K685" s="34">
        <f>IF($B685="P",VLOOKUP($E685,'[2]Costeo-JUL26'!$B$9:$CQ$307,K$1,0),0)</f>
        <v>0</v>
      </c>
      <c r="L685" s="35">
        <f>VLOOKUP($E685,'[2]TEORICOS (05.26)'!$A$8:$T$251,L$1,0)</f>
        <v>0.23499999999999999</v>
      </c>
      <c r="M685" s="36">
        <f t="shared" si="315"/>
        <v>0</v>
      </c>
      <c r="N685" s="35">
        <f>IF($B685="P",VLOOKUP($E685,'[2]Costeo-JUL26'!$B$9:$CQ$307,N$1,0),0)</f>
        <v>0</v>
      </c>
      <c r="O685" s="36">
        <f t="shared" si="316"/>
        <v>0</v>
      </c>
      <c r="P685" s="36">
        <f>IF($B685="P",VLOOKUP($E685,'[2]Costeo-JUL26'!$B$9:$CQ$307,P$1,0),0)*H685</f>
        <v>0</v>
      </c>
      <c r="Q685" s="36">
        <f t="shared" si="317"/>
        <v>0</v>
      </c>
      <c r="R685" s="34">
        <f>IF($B685="P",VLOOKUP($E685,'[2]Costeo-JUL26'!$B$9:$CQ$307,R$1,0),0)</f>
        <v>0</v>
      </c>
      <c r="S685" s="16">
        <f>IF($B685="P",VLOOKUP($E685,'[2]Costeo-JUL26'!$B$9:$CQ$307,S$1,0),0)*$G685</f>
        <v>0</v>
      </c>
      <c r="T685" s="36">
        <f>IF($B685="P",VLOOKUP($E685,'[2]Costeo-JUL26'!$B$9:$CQ$307,T$1,0),0)*$G685</f>
        <v>0</v>
      </c>
      <c r="U685" s="35">
        <f>IF($B685="P",VLOOKUP($E685,'[2]Costeo-JUL26'!$B$9:$CQ$307,U$1,0),0)</f>
        <v>0</v>
      </c>
      <c r="V685" s="36">
        <f t="shared" si="318"/>
        <v>0</v>
      </c>
      <c r="W685" s="36">
        <f t="shared" si="319"/>
        <v>0</v>
      </c>
      <c r="X685" s="34">
        <f>IF($B685="P",VLOOKUP($E685,'[2]Costeo-JUL26'!$B$9:$CQ$307,X$1,0),0)</f>
        <v>0</v>
      </c>
      <c r="Y685" s="16">
        <f>IF($B685="P",VLOOKUP($E685,'[2]Costeo-JUL26'!$B$9:$CQ$307,Y$1,0),0)*$G685</f>
        <v>0</v>
      </c>
      <c r="Z685" s="36">
        <f>IF($B685="P",VLOOKUP($E685,'[2]Costeo-JUL26'!$B$9:$CQ$307,Z$1,0),0)*$G685</f>
        <v>0</v>
      </c>
      <c r="AA685" s="35">
        <f>IF($B685="P",VLOOKUP($E685,'[2]Costeo-JUL26'!$B$9:$CQ$307,AA$1,0),0)</f>
        <v>0</v>
      </c>
      <c r="AB685" s="36">
        <f t="shared" si="320"/>
        <v>0</v>
      </c>
      <c r="AC685" s="36">
        <f t="shared" si="321"/>
        <v>0</v>
      </c>
      <c r="AD685" s="34">
        <f>IF($B685="P",VLOOKUP($E685,'[2]Costeo-JUL26'!$B$9:$CQ$307,AD$1,0),0)</f>
        <v>0</v>
      </c>
      <c r="AE685" s="16">
        <f>IF($B685="P",VLOOKUP($E685,'[2]Costeo-JUL26'!$B$9:$CQ$307,AE$1,0),0)*$G685</f>
        <v>0</v>
      </c>
      <c r="AF685" s="36">
        <f>IF($B685="P",VLOOKUP($E685,'[2]Costeo-JUL26'!$B$9:$CQ$307,AF$1,0),0)*$G685</f>
        <v>0</v>
      </c>
      <c r="AG685" s="35">
        <f>IF($B685="P",VLOOKUP($E685,'[2]Costeo-JUL26'!$B$9:$CQ$307,AG$1,0),0)</f>
        <v>0</v>
      </c>
      <c r="AH685" s="36">
        <f t="shared" si="322"/>
        <v>0</v>
      </c>
      <c r="AI685" s="36">
        <f t="shared" si="323"/>
        <v>0</v>
      </c>
      <c r="AJ685" s="34">
        <f>IF($B685="P",VLOOKUP($E685,'[2]Costeo-JUL26'!$B$9:$CQ$307,AJ$1,0),0)</f>
        <v>0</v>
      </c>
      <c r="AK685" s="16">
        <f>IF($B685="P",VLOOKUP($E685,'[2]Costeo-JUL26'!$B$9:$CQ$307,AK$1,0),0)*$G685</f>
        <v>0</v>
      </c>
      <c r="AL685" s="36">
        <f>IF($B685="P",VLOOKUP($E685,'[2]Costeo-JUL26'!$B$9:$CQ$307,AL$1,0),0)*$G685</f>
        <v>0</v>
      </c>
      <c r="AM685" s="35">
        <f>IF($B685="P",VLOOKUP($E685,'[2]Costeo-JUL26'!$B$9:$CQ$307,AM$1,0),0)</f>
        <v>0</v>
      </c>
      <c r="AN685" s="36">
        <f t="shared" si="324"/>
        <v>0</v>
      </c>
      <c r="AO685" s="36">
        <f t="shared" si="325"/>
        <v>0</v>
      </c>
      <c r="AP685" s="34">
        <f>IF($B685="P",VLOOKUP($E685,'[2]Costeo-JUL26'!$B$9:$CQ$307,AP$1,0),0)</f>
        <v>0</v>
      </c>
      <c r="AQ685" s="16">
        <f>IF($B685="P",VLOOKUP($E685,'[2]Costeo-JUL26'!$B$9:$CQ$307,AQ$1,0),0)*$G685</f>
        <v>0</v>
      </c>
      <c r="AR685" s="36">
        <f>IF($B685="P",VLOOKUP($E685,'[2]Costeo-JUL26'!$B$9:$CQ$307,AR$1,0),0)*$G685</f>
        <v>0</v>
      </c>
      <c r="AS685" s="35">
        <f>IF($B685="P",VLOOKUP($E685,'[2]Costeo-JUL26'!$B$9:$CQ$307,AS$1,0),0)</f>
        <v>0</v>
      </c>
      <c r="AT685" s="36">
        <f t="shared" si="326"/>
        <v>0</v>
      </c>
      <c r="AU685" s="36">
        <f t="shared" si="327"/>
        <v>0</v>
      </c>
      <c r="AV685" s="34">
        <f>IF($B685="P",VLOOKUP($E685,'[2]Costeo-JUL26'!$B$9:$CQ$307,AV$1,0),0)</f>
        <v>0</v>
      </c>
      <c r="AW685" s="16">
        <f>IF($B685="P",VLOOKUP($E685,'[2]Costeo-JUL26'!$B$9:$CQ$307,AW$1,0),0)*$G685</f>
        <v>0</v>
      </c>
      <c r="AX685" s="36">
        <f>IF($B685="P",VLOOKUP($E685,'[2]Costeo-JUL26'!$B$9:$CQ$307,AX$1,0),0)*$G685</f>
        <v>0</v>
      </c>
      <c r="AY685" s="35">
        <f>IF($B685="P",VLOOKUP($E685,'[2]Costeo-JUL26'!$B$9:$CQ$307,AY$1,0),0)</f>
        <v>0</v>
      </c>
      <c r="AZ685" s="36">
        <f t="shared" si="328"/>
        <v>0</v>
      </c>
      <c r="BA685" s="36">
        <f t="shared" si="329"/>
        <v>0</v>
      </c>
      <c r="BB685" s="34">
        <f>IF($B685="P",VLOOKUP($E685,'[2]Costeo-JUL26'!$B$9:$CQ$307,BB$1,0),0)</f>
        <v>0</v>
      </c>
      <c r="BC685" s="16">
        <f>IF($B685="P",VLOOKUP($E685,'[2]Costeo-JUL26'!$B$9:$CQ$307,BC$1,0),0)*$G685</f>
        <v>0</v>
      </c>
      <c r="BD685" s="36">
        <f>IF($B685="P",VLOOKUP($E685,'[2]Costeo-JUL26'!$B$9:$CQ$307,BD$1,0),0)*$G685</f>
        <v>0</v>
      </c>
      <c r="BE685" s="35">
        <f>IF($B685="P",VLOOKUP($E685,'[2]Costeo-JUL26'!$B$9:$CQ$307,BE$1,0),0)</f>
        <v>0</v>
      </c>
      <c r="BF685" s="36">
        <f t="shared" si="330"/>
        <v>0</v>
      </c>
      <c r="BG685" s="36">
        <f t="shared" si="331"/>
        <v>0</v>
      </c>
      <c r="BH685" s="34">
        <f>IF($B685="P",VLOOKUP($E685,'[2]Costeo-JUL26'!$B$9:$CQ$307,BH$1,0),0)</f>
        <v>0</v>
      </c>
      <c r="BI685" s="16">
        <f>IF($B685="P",VLOOKUP($E685,'[2]Costeo-JUL26'!$B$9:$CQ$307,BI$1,0),0)*$G685</f>
        <v>0</v>
      </c>
      <c r="BJ685" s="36">
        <f>IF($B685="P",VLOOKUP($E685,'[2]Costeo-JUL26'!$B$9:$CQ$307,BJ$1,0),0)*$G685</f>
        <v>0</v>
      </c>
      <c r="BK685" s="35">
        <f>IF(BH685=910319,0,IF($B685="P",VLOOKUP($E685,'[2]Costeo-JUL26'!$B$9:$CQ$307,BK$1,0),0))</f>
        <v>0</v>
      </c>
      <c r="BL685" s="36">
        <f t="shared" si="332"/>
        <v>0</v>
      </c>
      <c r="BM685" s="36">
        <f t="shared" si="333"/>
        <v>0</v>
      </c>
      <c r="BN685" s="34">
        <f>IF($B685="P",VLOOKUP($E685,'[2]Costeo-JUL26'!$B$9:$CQ$307,BN$1,0),0)</f>
        <v>0</v>
      </c>
      <c r="BO685" s="16">
        <f>IF($B685="P",VLOOKUP($E685,'[2]Costeo-JUL26'!$B$9:$CQ$307,BO$1,0),0)*$G685</f>
        <v>0</v>
      </c>
      <c r="BP685" s="36">
        <f>IF($B685="P",VLOOKUP($E685,'[2]Costeo-JUL26'!$B$9:$CQ$307,BP$1,0),0)*$G685</f>
        <v>0</v>
      </c>
      <c r="BQ685" s="35">
        <f>IF($B685="P",VLOOKUP($E685,'[2]Costeo-JUL26'!$B$9:$CQ$307,BQ$1,0),0)</f>
        <v>0</v>
      </c>
      <c r="BR685" s="36">
        <f t="shared" si="334"/>
        <v>0</v>
      </c>
      <c r="BS685" s="36">
        <f t="shared" si="335"/>
        <v>0</v>
      </c>
      <c r="BT685" s="34">
        <f>IF($B685="P",VLOOKUP($E685,'[2]Costeo-JUL26'!$B$9:$CQ$307,BT$1,0),0)</f>
        <v>0</v>
      </c>
      <c r="BU685" s="16">
        <f>IF($B685="P",VLOOKUP($E685,'[2]Costeo-JUL26'!$B$9:$CQ$307,BU$1,0),0)*$G685</f>
        <v>0</v>
      </c>
      <c r="BV685" s="36">
        <f>IF($B685="P",VLOOKUP($E685,'[2]Costeo-JUL26'!$B$9:$CQ$307,BV$1,0),0)*$G685</f>
        <v>0</v>
      </c>
      <c r="BW685" s="35">
        <f>IF($B685="P",VLOOKUP($E685,'[2]Costeo-JUL26'!$B$9:$CQ$307,BW$1,0),0)</f>
        <v>0</v>
      </c>
      <c r="BX685" s="36">
        <f t="shared" si="336"/>
        <v>0</v>
      </c>
      <c r="BY685" s="36">
        <f t="shared" si="337"/>
        <v>0</v>
      </c>
      <c r="BZ685" s="34">
        <f>IF($B685="P",VLOOKUP($E685,'[2]Costeo-JUL26'!$B$9:$CQ$307,BZ$1,0),0)</f>
        <v>0</v>
      </c>
      <c r="CA685" s="16">
        <f>IF($B685="P",VLOOKUP($E685,'[2]Costeo-JUL26'!$B$9:$CQ$307,CA$1,0),0)*$G685</f>
        <v>0</v>
      </c>
      <c r="CB685" s="36">
        <f>IF($B685="P",VLOOKUP($E685,'[2]Costeo-JUL26'!$B$9:$CQ$307,CB$1,0),0)*$G685</f>
        <v>0</v>
      </c>
      <c r="CC685" s="35">
        <f>IF($B685="P",VLOOKUP($E685,'[2]Costeo-JUL26'!$B$9:$CQ$307,CC$1,0),0)</f>
        <v>0</v>
      </c>
      <c r="CD685" s="36">
        <f t="shared" si="338"/>
        <v>0</v>
      </c>
      <c r="CE685" s="36">
        <f t="shared" si="339"/>
        <v>0</v>
      </c>
      <c r="CF685" s="37">
        <f t="shared" si="311"/>
        <v>0</v>
      </c>
      <c r="CG685" s="36">
        <f>IF($B685="r",VLOOKUP($E685,'[2]Costeo-JUL26'!$B$9:$CQ$307,CG$1,0),0)*$G685</f>
        <v>73375.63</v>
      </c>
      <c r="CH685" s="35">
        <f>VLOOKUP($E685,'[2]TEORICOS (05.26)'!$A$8:$T$251,CH$1,0)</f>
        <v>0.05</v>
      </c>
      <c r="CI685" s="36">
        <f t="shared" si="340"/>
        <v>78017.336000000025</v>
      </c>
      <c r="CJ685" s="37">
        <f t="shared" si="341"/>
        <v>151392.96600000001</v>
      </c>
      <c r="CM685" s="16">
        <f>SUMIFS('[1]Ajuste Inventario'!$I:$I,'[1]Ajuste Inventario'!$B:$B,E685,'[1]Ajuste Inventario'!$S:$S,D685)*-1</f>
        <v>2</v>
      </c>
      <c r="CN685" s="36">
        <f t="shared" si="312"/>
        <v>7041.5333023255816</v>
      </c>
      <c r="CP685" t="str">
        <f t="shared" si="313"/>
        <v>2218Org.Vtas M.del Plata</v>
      </c>
      <c r="CQ685" s="10">
        <f t="shared" si="314"/>
        <v>3520.7666511627908</v>
      </c>
    </row>
    <row r="686" spans="1:95" x14ac:dyDescent="0.25">
      <c r="A686" s="30">
        <v>46204</v>
      </c>
      <c r="B686" s="31" t="str">
        <f>VLOOKUP($E686,'[2]TEORICOS (05.26)'!$A$8:$T$251,B$1,0)</f>
        <v>R</v>
      </c>
      <c r="C686" s="32" t="str">
        <f>VLOOKUP($E686,'[2]TEORICOS (05.26)'!$A$8:$T$251,C$1,0)</f>
        <v>Sprite</v>
      </c>
      <c r="D686" t="s">
        <v>227</v>
      </c>
      <c r="E686">
        <v>2728</v>
      </c>
      <c r="F686" t="s">
        <v>200</v>
      </c>
      <c r="G686" s="16">
        <v>91.998999999999995</v>
      </c>
      <c r="H686" s="16">
        <v>34.407625999999986</v>
      </c>
      <c r="I686" s="33">
        <v>792831.43999999971</v>
      </c>
      <c r="J686" s="33">
        <v>782098.6399999999</v>
      </c>
      <c r="K686" s="34">
        <f>IF($B686="P",VLOOKUP($E686,'[2]Costeo-JUL26'!$B$9:$CQ$307,K$1,0),0)</f>
        <v>0</v>
      </c>
      <c r="L686" s="35">
        <f>VLOOKUP($E686,'[2]TEORICOS (05.26)'!$A$8:$T$251,L$1,0)</f>
        <v>0.27500000000000002</v>
      </c>
      <c r="M686" s="36">
        <f t="shared" si="315"/>
        <v>0</v>
      </c>
      <c r="N686" s="35">
        <f>IF($B686="P",VLOOKUP($E686,'[2]Costeo-JUL26'!$B$9:$CQ$307,N$1,0),0)</f>
        <v>0</v>
      </c>
      <c r="O686" s="36">
        <f t="shared" si="316"/>
        <v>0</v>
      </c>
      <c r="P686" s="36">
        <f>IF($B686="P",VLOOKUP($E686,'[2]Costeo-JUL26'!$B$9:$CQ$307,P$1,0),0)*H686</f>
        <v>0</v>
      </c>
      <c r="Q686" s="36">
        <f t="shared" si="317"/>
        <v>0</v>
      </c>
      <c r="R686" s="34">
        <f>IF($B686="P",VLOOKUP($E686,'[2]Costeo-JUL26'!$B$9:$CQ$307,R$1,0),0)</f>
        <v>0</v>
      </c>
      <c r="S686" s="16">
        <f>IF($B686="P",VLOOKUP($E686,'[2]Costeo-JUL26'!$B$9:$CQ$307,S$1,0),0)*$G686</f>
        <v>0</v>
      </c>
      <c r="T686" s="36">
        <f>IF($B686="P",VLOOKUP($E686,'[2]Costeo-JUL26'!$B$9:$CQ$307,T$1,0),0)*$G686</f>
        <v>0</v>
      </c>
      <c r="U686" s="35">
        <f>IF($B686="P",VLOOKUP($E686,'[2]Costeo-JUL26'!$B$9:$CQ$307,U$1,0),0)</f>
        <v>0</v>
      </c>
      <c r="V686" s="36">
        <f t="shared" si="318"/>
        <v>0</v>
      </c>
      <c r="W686" s="36">
        <f t="shared" si="319"/>
        <v>0</v>
      </c>
      <c r="X686" s="34">
        <f>IF($B686="P",VLOOKUP($E686,'[2]Costeo-JUL26'!$B$9:$CQ$307,X$1,0),0)</f>
        <v>0</v>
      </c>
      <c r="Y686" s="16">
        <f>IF($B686="P",VLOOKUP($E686,'[2]Costeo-JUL26'!$B$9:$CQ$307,Y$1,0),0)*$G686</f>
        <v>0</v>
      </c>
      <c r="Z686" s="36">
        <f>IF($B686="P",VLOOKUP($E686,'[2]Costeo-JUL26'!$B$9:$CQ$307,Z$1,0),0)*$G686</f>
        <v>0</v>
      </c>
      <c r="AA686" s="35">
        <f>IF($B686="P",VLOOKUP($E686,'[2]Costeo-JUL26'!$B$9:$CQ$307,AA$1,0),0)</f>
        <v>0</v>
      </c>
      <c r="AB686" s="36">
        <f t="shared" si="320"/>
        <v>0</v>
      </c>
      <c r="AC686" s="36">
        <f t="shared" si="321"/>
        <v>0</v>
      </c>
      <c r="AD686" s="34">
        <f>IF($B686="P",VLOOKUP($E686,'[2]Costeo-JUL26'!$B$9:$CQ$307,AD$1,0),0)</f>
        <v>0</v>
      </c>
      <c r="AE686" s="16">
        <f>IF($B686="P",VLOOKUP($E686,'[2]Costeo-JUL26'!$B$9:$CQ$307,AE$1,0),0)*$G686</f>
        <v>0</v>
      </c>
      <c r="AF686" s="36">
        <f>IF($B686="P",VLOOKUP($E686,'[2]Costeo-JUL26'!$B$9:$CQ$307,AF$1,0),0)*$G686</f>
        <v>0</v>
      </c>
      <c r="AG686" s="35">
        <f>IF($B686="P",VLOOKUP($E686,'[2]Costeo-JUL26'!$B$9:$CQ$307,AG$1,0),0)</f>
        <v>0</v>
      </c>
      <c r="AH686" s="36">
        <f t="shared" si="322"/>
        <v>0</v>
      </c>
      <c r="AI686" s="36">
        <f t="shared" si="323"/>
        <v>0</v>
      </c>
      <c r="AJ686" s="34">
        <f>IF($B686="P",VLOOKUP($E686,'[2]Costeo-JUL26'!$B$9:$CQ$307,AJ$1,0),0)</f>
        <v>0</v>
      </c>
      <c r="AK686" s="16">
        <f>IF($B686="P",VLOOKUP($E686,'[2]Costeo-JUL26'!$B$9:$CQ$307,AK$1,0),0)*$G686</f>
        <v>0</v>
      </c>
      <c r="AL686" s="36">
        <f>IF($B686="P",VLOOKUP($E686,'[2]Costeo-JUL26'!$B$9:$CQ$307,AL$1,0),0)*$G686</f>
        <v>0</v>
      </c>
      <c r="AM686" s="35">
        <f>IF($B686="P",VLOOKUP($E686,'[2]Costeo-JUL26'!$B$9:$CQ$307,AM$1,0),0)</f>
        <v>0</v>
      </c>
      <c r="AN686" s="36">
        <f t="shared" si="324"/>
        <v>0</v>
      </c>
      <c r="AO686" s="36">
        <f t="shared" si="325"/>
        <v>0</v>
      </c>
      <c r="AP686" s="34">
        <f>IF($B686="P",VLOOKUP($E686,'[2]Costeo-JUL26'!$B$9:$CQ$307,AP$1,0),0)</f>
        <v>0</v>
      </c>
      <c r="AQ686" s="16">
        <f>IF($B686="P",VLOOKUP($E686,'[2]Costeo-JUL26'!$B$9:$CQ$307,AQ$1,0),0)*$G686</f>
        <v>0</v>
      </c>
      <c r="AR686" s="36">
        <f>IF($B686="P",VLOOKUP($E686,'[2]Costeo-JUL26'!$B$9:$CQ$307,AR$1,0),0)*$G686</f>
        <v>0</v>
      </c>
      <c r="AS686" s="35">
        <f>IF($B686="P",VLOOKUP($E686,'[2]Costeo-JUL26'!$B$9:$CQ$307,AS$1,0),0)</f>
        <v>0</v>
      </c>
      <c r="AT686" s="36">
        <f t="shared" si="326"/>
        <v>0</v>
      </c>
      <c r="AU686" s="36">
        <f t="shared" si="327"/>
        <v>0</v>
      </c>
      <c r="AV686" s="34">
        <f>IF($B686="P",VLOOKUP($E686,'[2]Costeo-JUL26'!$B$9:$CQ$307,AV$1,0),0)</f>
        <v>0</v>
      </c>
      <c r="AW686" s="16">
        <f>IF($B686="P",VLOOKUP($E686,'[2]Costeo-JUL26'!$B$9:$CQ$307,AW$1,0),0)*$G686</f>
        <v>0</v>
      </c>
      <c r="AX686" s="36">
        <f>IF($B686="P",VLOOKUP($E686,'[2]Costeo-JUL26'!$B$9:$CQ$307,AX$1,0),0)*$G686</f>
        <v>0</v>
      </c>
      <c r="AY686" s="35">
        <f>IF($B686="P",VLOOKUP($E686,'[2]Costeo-JUL26'!$B$9:$CQ$307,AY$1,0),0)</f>
        <v>0</v>
      </c>
      <c r="AZ686" s="36">
        <f t="shared" si="328"/>
        <v>0</v>
      </c>
      <c r="BA686" s="36">
        <f t="shared" si="329"/>
        <v>0</v>
      </c>
      <c r="BB686" s="34">
        <f>IF($B686="P",VLOOKUP($E686,'[2]Costeo-JUL26'!$B$9:$CQ$307,BB$1,0),0)</f>
        <v>0</v>
      </c>
      <c r="BC686" s="16">
        <f>IF($B686="P",VLOOKUP($E686,'[2]Costeo-JUL26'!$B$9:$CQ$307,BC$1,0),0)*$G686</f>
        <v>0</v>
      </c>
      <c r="BD686" s="36">
        <f>IF($B686="P",VLOOKUP($E686,'[2]Costeo-JUL26'!$B$9:$CQ$307,BD$1,0),0)*$G686</f>
        <v>0</v>
      </c>
      <c r="BE686" s="35">
        <f>IF($B686="P",VLOOKUP($E686,'[2]Costeo-JUL26'!$B$9:$CQ$307,BE$1,0),0)</f>
        <v>0</v>
      </c>
      <c r="BF686" s="36">
        <f t="shared" si="330"/>
        <v>0</v>
      </c>
      <c r="BG686" s="36">
        <f t="shared" si="331"/>
        <v>0</v>
      </c>
      <c r="BH686" s="34">
        <f>IF($B686="P",VLOOKUP($E686,'[2]Costeo-JUL26'!$B$9:$CQ$307,BH$1,0),0)</f>
        <v>0</v>
      </c>
      <c r="BI686" s="16">
        <f>IF($B686="P",VLOOKUP($E686,'[2]Costeo-JUL26'!$B$9:$CQ$307,BI$1,0),0)*$G686</f>
        <v>0</v>
      </c>
      <c r="BJ686" s="36">
        <f>IF($B686="P",VLOOKUP($E686,'[2]Costeo-JUL26'!$B$9:$CQ$307,BJ$1,0),0)*$G686</f>
        <v>0</v>
      </c>
      <c r="BK686" s="35">
        <f>IF(BH686=910319,0,IF($B686="P",VLOOKUP($E686,'[2]Costeo-JUL26'!$B$9:$CQ$307,BK$1,0),0))</f>
        <v>0</v>
      </c>
      <c r="BL686" s="36">
        <f t="shared" si="332"/>
        <v>0</v>
      </c>
      <c r="BM686" s="36">
        <f t="shared" si="333"/>
        <v>0</v>
      </c>
      <c r="BN686" s="34">
        <f>IF($B686="P",VLOOKUP($E686,'[2]Costeo-JUL26'!$B$9:$CQ$307,BN$1,0),0)</f>
        <v>0</v>
      </c>
      <c r="BO686" s="16">
        <f>IF($B686="P",VLOOKUP($E686,'[2]Costeo-JUL26'!$B$9:$CQ$307,BO$1,0),0)*$G686</f>
        <v>0</v>
      </c>
      <c r="BP686" s="36">
        <f>IF($B686="P",VLOOKUP($E686,'[2]Costeo-JUL26'!$B$9:$CQ$307,BP$1,0),0)*$G686</f>
        <v>0</v>
      </c>
      <c r="BQ686" s="35">
        <f>IF($B686="P",VLOOKUP($E686,'[2]Costeo-JUL26'!$B$9:$CQ$307,BQ$1,0),0)</f>
        <v>0</v>
      </c>
      <c r="BR686" s="36">
        <f t="shared" si="334"/>
        <v>0</v>
      </c>
      <c r="BS686" s="36">
        <f t="shared" si="335"/>
        <v>0</v>
      </c>
      <c r="BT686" s="34">
        <f>IF($B686="P",VLOOKUP($E686,'[2]Costeo-JUL26'!$B$9:$CQ$307,BT$1,0),0)</f>
        <v>0</v>
      </c>
      <c r="BU686" s="16">
        <f>IF($B686="P",VLOOKUP($E686,'[2]Costeo-JUL26'!$B$9:$CQ$307,BU$1,0),0)*$G686</f>
        <v>0</v>
      </c>
      <c r="BV686" s="36">
        <f>IF($B686="P",VLOOKUP($E686,'[2]Costeo-JUL26'!$B$9:$CQ$307,BV$1,0),0)*$G686</f>
        <v>0</v>
      </c>
      <c r="BW686" s="35">
        <f>IF($B686="P",VLOOKUP($E686,'[2]Costeo-JUL26'!$B$9:$CQ$307,BW$1,0),0)</f>
        <v>0</v>
      </c>
      <c r="BX686" s="36">
        <f t="shared" si="336"/>
        <v>0</v>
      </c>
      <c r="BY686" s="36">
        <f t="shared" si="337"/>
        <v>0</v>
      </c>
      <c r="BZ686" s="34">
        <f>IF($B686="P",VLOOKUP($E686,'[2]Costeo-JUL26'!$B$9:$CQ$307,BZ$1,0),0)</f>
        <v>0</v>
      </c>
      <c r="CA686" s="16">
        <f>IF($B686="P",VLOOKUP($E686,'[2]Costeo-JUL26'!$B$9:$CQ$307,CA$1,0),0)*$G686</f>
        <v>0</v>
      </c>
      <c r="CB686" s="36">
        <f>IF($B686="P",VLOOKUP($E686,'[2]Costeo-JUL26'!$B$9:$CQ$307,CB$1,0),0)*$G686</f>
        <v>0</v>
      </c>
      <c r="CC686" s="35">
        <f>IF($B686="P",VLOOKUP($E686,'[2]Costeo-JUL26'!$B$9:$CQ$307,CC$1,0),0)</f>
        <v>0</v>
      </c>
      <c r="CD686" s="36">
        <f t="shared" si="338"/>
        <v>0</v>
      </c>
      <c r="CE686" s="36">
        <f t="shared" si="339"/>
        <v>0</v>
      </c>
      <c r="CF686" s="37">
        <f t="shared" si="311"/>
        <v>0</v>
      </c>
      <c r="CG686" s="36">
        <f>IF($B686="r",VLOOKUP($E686,'[2]Costeo-JUL26'!$B$9:$CQ$307,CG$1,0),0)*$G686</f>
        <v>153120.37562999999</v>
      </c>
      <c r="CH686" s="35">
        <f>VLOOKUP($E686,'[2]TEORICOS (05.26)'!$A$8:$T$251,CH$1,0)</f>
        <v>0.1</v>
      </c>
      <c r="CI686" s="36">
        <f t="shared" si="340"/>
        <v>199765.088437</v>
      </c>
      <c r="CJ686" s="37">
        <f t="shared" si="341"/>
        <v>352885.46406699996</v>
      </c>
      <c r="CM686" s="16">
        <f>SUMIFS('[1]Ajuste Inventario'!$I:$I,'[1]Ajuste Inventario'!$B:$B,E686,'[1]Ajuste Inventario'!$S:$S,D686)*-1</f>
        <v>9.9999999999944578E-4</v>
      </c>
      <c r="CN686" s="36">
        <f t="shared" si="312"/>
        <v>3.8357532589137318</v>
      </c>
      <c r="CP686" t="str">
        <f t="shared" si="313"/>
        <v>2728Org.Vtas M.del Plata</v>
      </c>
      <c r="CQ686" s="10">
        <f t="shared" si="314"/>
        <v>3835.7532589158577</v>
      </c>
    </row>
    <row r="687" spans="1:95" x14ac:dyDescent="0.25">
      <c r="A687" s="30">
        <v>46204</v>
      </c>
      <c r="B687" s="31" t="str">
        <f>VLOOKUP($E687,'[2]TEORICOS (05.26)'!$A$8:$T$251,B$1,0)</f>
        <v>P</v>
      </c>
      <c r="C687" s="32" t="str">
        <f>VLOOKUP($E687,'[2]TEORICOS (05.26)'!$A$8:$T$251,C$1,0)</f>
        <v>Aquarius</v>
      </c>
      <c r="D687" t="s">
        <v>227</v>
      </c>
      <c r="E687">
        <v>3826</v>
      </c>
      <c r="F687" t="s">
        <v>201</v>
      </c>
      <c r="G687" s="16">
        <v>35</v>
      </c>
      <c r="H687" s="16">
        <v>55.475000000000023</v>
      </c>
      <c r="I687" s="33">
        <v>347089.47999999992</v>
      </c>
      <c r="J687" s="33">
        <v>345241.14999999991</v>
      </c>
      <c r="K687" s="34">
        <f>IF($B687="P",VLOOKUP($E687,'[2]Costeo-JUL26'!$B$9:$CQ$307,K$1,0),0)</f>
        <v>931337</v>
      </c>
      <c r="L687" s="35">
        <f>VLOOKUP($E687,'[2]TEORICOS (05.26)'!$A$8:$T$251,L$1,0)</f>
        <v>0.17</v>
      </c>
      <c r="M687" s="36">
        <f t="shared" si="315"/>
        <v>58690.99549999999</v>
      </c>
      <c r="N687" s="35">
        <f>IF($B687="P",VLOOKUP($E687,'[2]Costeo-JUL26'!$B$9:$CQ$307,N$1,0),0)</f>
        <v>0.1</v>
      </c>
      <c r="O687" s="36">
        <f t="shared" si="316"/>
        <v>5869.099549999999</v>
      </c>
      <c r="P687" s="36">
        <f>IF($B687="P",VLOOKUP($E687,'[2]Costeo-JUL26'!$B$9:$CQ$307,P$1,0),0)*H687</f>
        <v>0</v>
      </c>
      <c r="Q687" s="36">
        <f t="shared" si="317"/>
        <v>64560.095049999989</v>
      </c>
      <c r="R687" s="34">
        <f>IF($B687="P",VLOOKUP($E687,'[2]Costeo-JUL26'!$B$9:$CQ$307,R$1,0),0)</f>
        <v>0</v>
      </c>
      <c r="S687" s="16">
        <f>IF($B687="P",VLOOKUP($E687,'[2]Costeo-JUL26'!$B$9:$CQ$307,S$1,0),0)*$G687</f>
        <v>0</v>
      </c>
      <c r="T687" s="36">
        <f>IF($B687="P",VLOOKUP($E687,'[2]Costeo-JUL26'!$B$9:$CQ$307,T$1,0),0)*$G687</f>
        <v>0</v>
      </c>
      <c r="U687" s="35">
        <f>IF($B687="P",VLOOKUP($E687,'[2]Costeo-JUL26'!$B$9:$CQ$307,U$1,0),0)</f>
        <v>0</v>
      </c>
      <c r="V687" s="36">
        <f t="shared" si="318"/>
        <v>0</v>
      </c>
      <c r="W687" s="36">
        <f t="shared" si="319"/>
        <v>0</v>
      </c>
      <c r="X687" s="34">
        <f>IF($B687="P",VLOOKUP($E687,'[2]Costeo-JUL26'!$B$9:$CQ$307,X$1,0),0)</f>
        <v>0</v>
      </c>
      <c r="Y687" s="16">
        <f>IF($B687="P",VLOOKUP($E687,'[2]Costeo-JUL26'!$B$9:$CQ$307,Y$1,0),0)*$G687</f>
        <v>0</v>
      </c>
      <c r="Z687" s="36">
        <f>IF($B687="P",VLOOKUP($E687,'[2]Costeo-JUL26'!$B$9:$CQ$307,Z$1,0),0)*$G687</f>
        <v>0</v>
      </c>
      <c r="AA687" s="35">
        <f>IF($B687="P",VLOOKUP($E687,'[2]Costeo-JUL26'!$B$9:$CQ$307,AA$1,0),0)</f>
        <v>0</v>
      </c>
      <c r="AB687" s="36">
        <f t="shared" si="320"/>
        <v>0</v>
      </c>
      <c r="AC687" s="36">
        <f t="shared" si="321"/>
        <v>0</v>
      </c>
      <c r="AD687" s="34">
        <f>IF($B687="P",VLOOKUP($E687,'[2]Costeo-JUL26'!$B$9:$CQ$307,AD$1,0),0)</f>
        <v>902257</v>
      </c>
      <c r="AE687" s="16">
        <f>IF($B687="P",VLOOKUP($E687,'[2]Costeo-JUL26'!$B$9:$CQ$307,AE$1,0),0)*$G687</f>
        <v>210</v>
      </c>
      <c r="AF687" s="36">
        <f>IF($B687="P",VLOOKUP($E687,'[2]Costeo-JUL26'!$B$9:$CQ$307,AF$1,0),0)*$G687</f>
        <v>3222.9120000000003</v>
      </c>
      <c r="AG687" s="35">
        <f>IF($B687="P",VLOOKUP($E687,'[2]Costeo-JUL26'!$B$9:$CQ$307,AG$1,0),0)</f>
        <v>6.0000000000000001E-3</v>
      </c>
      <c r="AH687" s="36">
        <f t="shared" si="322"/>
        <v>19.337472000000002</v>
      </c>
      <c r="AI687" s="36">
        <f t="shared" si="323"/>
        <v>3242.2494720000004</v>
      </c>
      <c r="AJ687" s="34">
        <f>IF($B687="P",VLOOKUP($E687,'[2]Costeo-JUL26'!$B$9:$CQ$307,AJ$1,0),0)</f>
        <v>931327</v>
      </c>
      <c r="AK687" s="16">
        <f>IF($B687="P",VLOOKUP($E687,'[2]Costeo-JUL26'!$B$9:$CQ$307,AK$1,0),0)*$G687</f>
        <v>210</v>
      </c>
      <c r="AL687" s="36">
        <f>IF($B687="P",VLOOKUP($E687,'[2]Costeo-JUL26'!$B$9:$CQ$307,AL$1,0),0)*$G687</f>
        <v>3818.6693999999998</v>
      </c>
      <c r="AM687" s="35">
        <f>IF($B687="P",VLOOKUP($E687,'[2]Costeo-JUL26'!$B$9:$CQ$307,AM$1,0),0)</f>
        <v>1.7999999999999999E-2</v>
      </c>
      <c r="AN687" s="36">
        <f t="shared" si="324"/>
        <v>68.736049199999997</v>
      </c>
      <c r="AO687" s="36">
        <f t="shared" si="325"/>
        <v>3887.4054491999996</v>
      </c>
      <c r="AP687" s="34">
        <f>IF($B687="P",VLOOKUP($E687,'[2]Costeo-JUL26'!$B$9:$CQ$307,AP$1,0),0)</f>
        <v>933429</v>
      </c>
      <c r="AQ687" s="16">
        <f>IF($B687="P",VLOOKUP($E687,'[2]Costeo-JUL26'!$B$9:$CQ$307,AQ$1,0),0)*$G687</f>
        <v>210</v>
      </c>
      <c r="AR687" s="36">
        <f>IF($B687="P",VLOOKUP($E687,'[2]Costeo-JUL26'!$B$9:$CQ$307,AR$1,0),0)*$G687</f>
        <v>20630.773800000006</v>
      </c>
      <c r="AS687" s="35">
        <f>IF($B687="P",VLOOKUP($E687,'[2]Costeo-JUL26'!$B$9:$CQ$307,AS$1,0),0)</f>
        <v>0.02</v>
      </c>
      <c r="AT687" s="36">
        <f t="shared" si="326"/>
        <v>412.61547600000011</v>
      </c>
      <c r="AU687" s="36">
        <f t="shared" si="327"/>
        <v>21043.389276000005</v>
      </c>
      <c r="AV687" s="34">
        <f>IF($B687="P",VLOOKUP($E687,'[2]Costeo-JUL26'!$B$9:$CQ$307,AV$1,0),0)</f>
        <v>939125</v>
      </c>
      <c r="AW687" s="16">
        <f>IF($B687="P",VLOOKUP($E687,'[2]Costeo-JUL26'!$B$9:$CQ$307,AW$1,0),0)*$G687</f>
        <v>1.022</v>
      </c>
      <c r="AX687" s="36">
        <f>IF($B687="P",VLOOKUP($E687,'[2]Costeo-JUL26'!$B$9:$CQ$307,AX$1,0),0)*$G687</f>
        <v>5255.6758800000007</v>
      </c>
      <c r="AY687" s="35">
        <f>IF($B687="P",VLOOKUP($E687,'[2]Costeo-JUL26'!$B$9:$CQ$307,AY$1,0),0)</f>
        <v>0.03</v>
      </c>
      <c r="AZ687" s="36">
        <f t="shared" si="328"/>
        <v>157.67027640000001</v>
      </c>
      <c r="BA687" s="36">
        <f t="shared" si="329"/>
        <v>5413.3461564000008</v>
      </c>
      <c r="BB687" s="34">
        <f>IF($B687="P",VLOOKUP($E687,'[2]Costeo-JUL26'!$B$9:$CQ$307,BB$1,0),0)</f>
        <v>902311</v>
      </c>
      <c r="BC687" s="16">
        <f>IF($B687="P",VLOOKUP($E687,'[2]Costeo-JUL26'!$B$9:$CQ$307,BC$1,0),0)*$G687</f>
        <v>0.14062500000000003</v>
      </c>
      <c r="BD687" s="36">
        <f>IF($B687="P",VLOOKUP($E687,'[2]Costeo-JUL26'!$B$9:$CQ$307,BD$1,0),0)*$G687</f>
        <v>551.48132812500012</v>
      </c>
      <c r="BE687" s="35">
        <f>IF($B687="P",VLOOKUP($E687,'[2]Costeo-JUL26'!$B$9:$CQ$307,BE$1,0),0)</f>
        <v>0.03</v>
      </c>
      <c r="BF687" s="36">
        <f t="shared" si="330"/>
        <v>16.544439843750002</v>
      </c>
      <c r="BG687" s="36">
        <f t="shared" si="331"/>
        <v>568.02576796875007</v>
      </c>
      <c r="BH687" s="34">
        <f>IF($B687="P",VLOOKUP($E687,'[2]Costeo-JUL26'!$B$9:$CQ$307,BH$1,0),0)</f>
        <v>933089</v>
      </c>
      <c r="BI687" s="16">
        <f>IF($B687="P",VLOOKUP($E687,'[2]Costeo-JUL26'!$B$9:$CQ$307,BI$1,0),0)*$G687</f>
        <v>0.9375</v>
      </c>
      <c r="BJ687" s="36">
        <f>IF($B687="P",VLOOKUP($E687,'[2]Costeo-JUL26'!$B$9:$CQ$307,BJ$1,0),0)*$G687</f>
        <v>698.1305095818816</v>
      </c>
      <c r="BK687" s="35">
        <f>IF(BH687=910319,0,IF($B687="P",VLOOKUP($E687,'[2]Costeo-JUL26'!$B$9:$CQ$307,BK$1,0),0))</f>
        <v>0.02</v>
      </c>
      <c r="BL687" s="36">
        <f t="shared" si="332"/>
        <v>13.962610191637632</v>
      </c>
      <c r="BM687" s="36">
        <f t="shared" si="333"/>
        <v>712.09311977351922</v>
      </c>
      <c r="BN687" s="34">
        <f>IF($B687="P",VLOOKUP($E687,'[2]Costeo-JUL26'!$B$9:$CQ$307,BN$1,0),0)</f>
        <v>0</v>
      </c>
      <c r="BO687" s="16">
        <f>IF($B687="P",VLOOKUP($E687,'[2]Costeo-JUL26'!$B$9:$CQ$307,BO$1,0),0)*$G687</f>
        <v>0</v>
      </c>
      <c r="BP687" s="36">
        <f>IF($B687="P",VLOOKUP($E687,'[2]Costeo-JUL26'!$B$9:$CQ$307,BP$1,0),0)*$G687</f>
        <v>0</v>
      </c>
      <c r="BQ687" s="35">
        <f>IF($B687="P",VLOOKUP($E687,'[2]Costeo-JUL26'!$B$9:$CQ$307,BQ$1,0),0)</f>
        <v>0</v>
      </c>
      <c r="BR687" s="36">
        <f t="shared" si="334"/>
        <v>0</v>
      </c>
      <c r="BS687" s="36">
        <f t="shared" si="335"/>
        <v>0</v>
      </c>
      <c r="BT687" s="34">
        <f>IF($B687="P",VLOOKUP($E687,'[2]Costeo-JUL26'!$B$9:$CQ$307,BT$1,0),0)</f>
        <v>0</v>
      </c>
      <c r="BU687" s="16">
        <f>IF($B687="P",VLOOKUP($E687,'[2]Costeo-JUL26'!$B$9:$CQ$307,BU$1,0),0)*$G687</f>
        <v>0</v>
      </c>
      <c r="BV687" s="36">
        <f>IF($B687="P",VLOOKUP($E687,'[2]Costeo-JUL26'!$B$9:$CQ$307,BV$1,0),0)*$G687</f>
        <v>0</v>
      </c>
      <c r="BW687" s="35">
        <f>IF($B687="P",VLOOKUP($E687,'[2]Costeo-JUL26'!$B$9:$CQ$307,BW$1,0),0)</f>
        <v>0</v>
      </c>
      <c r="BX687" s="36">
        <f t="shared" si="336"/>
        <v>0</v>
      </c>
      <c r="BY687" s="36">
        <f t="shared" si="337"/>
        <v>0</v>
      </c>
      <c r="BZ687" s="34">
        <f>IF($B687="P",VLOOKUP($E687,'[2]Costeo-JUL26'!$B$9:$CQ$307,BZ$1,0),0)</f>
        <v>936704</v>
      </c>
      <c r="CA687" s="16">
        <f>IF($B687="P",VLOOKUP($E687,'[2]Costeo-JUL26'!$B$9:$CQ$307,CA$1,0),0)*$G687</f>
        <v>1.9145974272235495</v>
      </c>
      <c r="CB687" s="36">
        <f>IF($B687="P",VLOOKUP($E687,'[2]Costeo-JUL26'!$B$9:$CQ$307,CB$1,0),0)*$G687</f>
        <v>913.95908646531927</v>
      </c>
      <c r="CC687" s="35">
        <f>IF($B687="P",VLOOKUP($E687,'[2]Costeo-JUL26'!$B$9:$CQ$307,CC$1,0),0)</f>
        <v>0.5</v>
      </c>
      <c r="CD687" s="36">
        <f t="shared" si="338"/>
        <v>456.97954323265964</v>
      </c>
      <c r="CE687" s="36">
        <f t="shared" si="339"/>
        <v>1370.938629697979</v>
      </c>
      <c r="CF687" s="37">
        <f t="shared" si="311"/>
        <v>100797.54292104024</v>
      </c>
      <c r="CG687" s="36">
        <f>IF($B687="r",VLOOKUP($E687,'[2]Costeo-JUL26'!$B$9:$CQ$307,CG$1,0),0)*$G687</f>
        <v>0</v>
      </c>
      <c r="CH687" s="35">
        <f>VLOOKUP($E687,'[2]TEORICOS (05.26)'!$A$8:$T$251,CH$1,0)</f>
        <v>0</v>
      </c>
      <c r="CI687" s="36">
        <f t="shared" si="340"/>
        <v>0</v>
      </c>
      <c r="CJ687" s="37">
        <f t="shared" si="341"/>
        <v>0</v>
      </c>
      <c r="CM687" s="16">
        <f>SUMIFS('[1]Ajuste Inventario'!$I:$I,'[1]Ajuste Inventario'!$B:$B,E687,'[1]Ajuste Inventario'!$S:$S,D687)*-1</f>
        <v>2.3330000000000002</v>
      </c>
      <c r="CN687" s="36">
        <f t="shared" si="312"/>
        <v>6718.8762181367683</v>
      </c>
      <c r="CP687" t="str">
        <f t="shared" si="313"/>
        <v>3826Org.Vtas M.del Plata</v>
      </c>
      <c r="CQ687" s="10">
        <f t="shared" si="314"/>
        <v>2879.9297977440069</v>
      </c>
    </row>
    <row r="688" spans="1:95" x14ac:dyDescent="0.25">
      <c r="A688" s="30">
        <v>46204</v>
      </c>
      <c r="B688" s="31" t="str">
        <f>VLOOKUP($E688,'[2]TEORICOS (05.26)'!$A$8:$T$251,B$1,0)</f>
        <v>P</v>
      </c>
      <c r="C688" s="32" t="str">
        <f>VLOOKUP($E688,'[2]TEORICOS (05.26)'!$A$8:$T$251,C$1,0)</f>
        <v>Aquarius</v>
      </c>
      <c r="D688" t="s">
        <v>227</v>
      </c>
      <c r="E688">
        <v>3836</v>
      </c>
      <c r="F688" t="s">
        <v>202</v>
      </c>
      <c r="G688" s="16">
        <v>76</v>
      </c>
      <c r="H688" s="16">
        <v>120.45999999999994</v>
      </c>
      <c r="I688" s="33">
        <v>829239.5699999996</v>
      </c>
      <c r="J688" s="33">
        <v>822092.1999999996</v>
      </c>
      <c r="K688" s="34">
        <f>IF($B688="P",VLOOKUP($E688,'[2]Costeo-JUL26'!$B$9:$CQ$307,K$1,0),0)</f>
        <v>931336</v>
      </c>
      <c r="L688" s="35">
        <f>VLOOKUP($E688,'[2]TEORICOS (05.26)'!$A$8:$T$251,L$1,0)</f>
        <v>0.17</v>
      </c>
      <c r="M688" s="36">
        <f t="shared" si="315"/>
        <v>139755.67399999994</v>
      </c>
      <c r="N688" s="35">
        <f>IF($B688="P",VLOOKUP($E688,'[2]Costeo-JUL26'!$B$9:$CQ$307,N$1,0),0)</f>
        <v>0.1</v>
      </c>
      <c r="O688" s="36">
        <f t="shared" si="316"/>
        <v>13975.567399999994</v>
      </c>
      <c r="P688" s="36">
        <f>IF($B688="P",VLOOKUP($E688,'[2]Costeo-JUL26'!$B$9:$CQ$307,P$1,0),0)*H688</f>
        <v>0</v>
      </c>
      <c r="Q688" s="36">
        <f t="shared" si="317"/>
        <v>153731.24139999994</v>
      </c>
      <c r="R688" s="34">
        <f>IF($B688="P",VLOOKUP($E688,'[2]Costeo-JUL26'!$B$9:$CQ$307,R$1,0),0)</f>
        <v>0</v>
      </c>
      <c r="S688" s="16">
        <f>IF($B688="P",VLOOKUP($E688,'[2]Costeo-JUL26'!$B$9:$CQ$307,S$1,0),0)*$G688</f>
        <v>0</v>
      </c>
      <c r="T688" s="36">
        <f>IF($B688="P",VLOOKUP($E688,'[2]Costeo-JUL26'!$B$9:$CQ$307,T$1,0),0)*$G688</f>
        <v>0</v>
      </c>
      <c r="U688" s="35">
        <f>IF($B688="P",VLOOKUP($E688,'[2]Costeo-JUL26'!$B$9:$CQ$307,U$1,0),0)</f>
        <v>0</v>
      </c>
      <c r="V688" s="36">
        <f t="shared" si="318"/>
        <v>0</v>
      </c>
      <c r="W688" s="36">
        <f t="shared" si="319"/>
        <v>0</v>
      </c>
      <c r="X688" s="34">
        <f>IF($B688="P",VLOOKUP($E688,'[2]Costeo-JUL26'!$B$9:$CQ$307,X$1,0),0)</f>
        <v>0</v>
      </c>
      <c r="Y688" s="16">
        <f>IF($B688="P",VLOOKUP($E688,'[2]Costeo-JUL26'!$B$9:$CQ$307,Y$1,0),0)*$G688</f>
        <v>0</v>
      </c>
      <c r="Z688" s="36">
        <f>IF($B688="P",VLOOKUP($E688,'[2]Costeo-JUL26'!$B$9:$CQ$307,Z$1,0),0)*$G688</f>
        <v>0</v>
      </c>
      <c r="AA688" s="35">
        <f>IF($B688="P",VLOOKUP($E688,'[2]Costeo-JUL26'!$B$9:$CQ$307,AA$1,0),0)</f>
        <v>0</v>
      </c>
      <c r="AB688" s="36">
        <f t="shared" si="320"/>
        <v>0</v>
      </c>
      <c r="AC688" s="36">
        <f t="shared" si="321"/>
        <v>0</v>
      </c>
      <c r="AD688" s="34">
        <f>IF($B688="P",VLOOKUP($E688,'[2]Costeo-JUL26'!$B$9:$CQ$307,AD$1,0),0)</f>
        <v>902257</v>
      </c>
      <c r="AE688" s="16">
        <f>IF($B688="P",VLOOKUP($E688,'[2]Costeo-JUL26'!$B$9:$CQ$307,AE$1,0),0)*$G688</f>
        <v>456</v>
      </c>
      <c r="AF688" s="36">
        <f>IF($B688="P",VLOOKUP($E688,'[2]Costeo-JUL26'!$B$9:$CQ$307,AF$1,0),0)*$G688</f>
        <v>6998.3232000000007</v>
      </c>
      <c r="AG688" s="35">
        <f>IF($B688="P",VLOOKUP($E688,'[2]Costeo-JUL26'!$B$9:$CQ$307,AG$1,0),0)</f>
        <v>6.0000000000000001E-3</v>
      </c>
      <c r="AH688" s="36">
        <f t="shared" si="322"/>
        <v>41.989939200000002</v>
      </c>
      <c r="AI688" s="36">
        <f t="shared" si="323"/>
        <v>7040.3131392000005</v>
      </c>
      <c r="AJ688" s="34">
        <f>IF($B688="P",VLOOKUP($E688,'[2]Costeo-JUL26'!$B$9:$CQ$307,AJ$1,0),0)</f>
        <v>931324</v>
      </c>
      <c r="AK688" s="16">
        <f>IF($B688="P",VLOOKUP($E688,'[2]Costeo-JUL26'!$B$9:$CQ$307,AK$1,0),0)*$G688</f>
        <v>456</v>
      </c>
      <c r="AL688" s="36">
        <f>IF($B688="P",VLOOKUP($E688,'[2]Costeo-JUL26'!$B$9:$CQ$307,AL$1,0),0)*$G688</f>
        <v>8291.9678399999993</v>
      </c>
      <c r="AM688" s="35">
        <f>IF($B688="P",VLOOKUP($E688,'[2]Costeo-JUL26'!$B$9:$CQ$307,AM$1,0),0)</f>
        <v>1.7999999999999999E-2</v>
      </c>
      <c r="AN688" s="36">
        <f t="shared" si="324"/>
        <v>149.25542111999997</v>
      </c>
      <c r="AO688" s="36">
        <f t="shared" si="325"/>
        <v>8441.2232611199997</v>
      </c>
      <c r="AP688" s="34">
        <f>IF($B688="P",VLOOKUP($E688,'[2]Costeo-JUL26'!$B$9:$CQ$307,AP$1,0),0)</f>
        <v>933429</v>
      </c>
      <c r="AQ688" s="16">
        <f>IF($B688="P",VLOOKUP($E688,'[2]Costeo-JUL26'!$B$9:$CQ$307,AQ$1,0),0)*$G688</f>
        <v>456</v>
      </c>
      <c r="AR688" s="36">
        <f>IF($B688="P",VLOOKUP($E688,'[2]Costeo-JUL26'!$B$9:$CQ$307,AR$1,0),0)*$G688</f>
        <v>44798.251680000008</v>
      </c>
      <c r="AS688" s="35">
        <f>IF($B688="P",VLOOKUP($E688,'[2]Costeo-JUL26'!$B$9:$CQ$307,AS$1,0),0)</f>
        <v>0.02</v>
      </c>
      <c r="AT688" s="36">
        <f t="shared" si="326"/>
        <v>895.9650336000002</v>
      </c>
      <c r="AU688" s="36">
        <f t="shared" si="327"/>
        <v>45694.216713600006</v>
      </c>
      <c r="AV688" s="34">
        <f>IF($B688="P",VLOOKUP($E688,'[2]Costeo-JUL26'!$B$9:$CQ$307,AV$1,0),0)</f>
        <v>939125</v>
      </c>
      <c r="AW688" s="16">
        <f>IF($B688="P",VLOOKUP($E688,'[2]Costeo-JUL26'!$B$9:$CQ$307,AW$1,0),0)*$G688</f>
        <v>2.2191999999999998</v>
      </c>
      <c r="AX688" s="36">
        <f>IF($B688="P",VLOOKUP($E688,'[2]Costeo-JUL26'!$B$9:$CQ$307,AX$1,0),0)*$G688</f>
        <v>11412.324768</v>
      </c>
      <c r="AY688" s="35">
        <f>IF($B688="P",VLOOKUP($E688,'[2]Costeo-JUL26'!$B$9:$CQ$307,AY$1,0),0)</f>
        <v>0.03</v>
      </c>
      <c r="AZ688" s="36">
        <f t="shared" si="328"/>
        <v>342.36974304</v>
      </c>
      <c r="BA688" s="36">
        <f t="shared" si="329"/>
        <v>11754.694511040001</v>
      </c>
      <c r="BB688" s="34">
        <f>IF($B688="P",VLOOKUP($E688,'[2]Costeo-JUL26'!$B$9:$CQ$307,BB$1,0),0)</f>
        <v>902311</v>
      </c>
      <c r="BC688" s="16">
        <f>IF($B688="P",VLOOKUP($E688,'[2]Costeo-JUL26'!$B$9:$CQ$307,BC$1,0),0)*$G688</f>
        <v>0.30535714285714288</v>
      </c>
      <c r="BD688" s="36">
        <f>IF($B688="P",VLOOKUP($E688,'[2]Costeo-JUL26'!$B$9:$CQ$307,BD$1,0),0)*$G688</f>
        <v>1197.5023125000002</v>
      </c>
      <c r="BE688" s="35">
        <f>IF($B688="P",VLOOKUP($E688,'[2]Costeo-JUL26'!$B$9:$CQ$307,BE$1,0),0)</f>
        <v>0.03</v>
      </c>
      <c r="BF688" s="36">
        <f t="shared" si="330"/>
        <v>35.925069375000007</v>
      </c>
      <c r="BG688" s="36">
        <f t="shared" si="331"/>
        <v>1233.4273818750003</v>
      </c>
      <c r="BH688" s="34">
        <f>IF($B688="P",VLOOKUP($E688,'[2]Costeo-JUL26'!$B$9:$CQ$307,BH$1,0),0)</f>
        <v>933089</v>
      </c>
      <c r="BI688" s="16">
        <f>IF($B688="P",VLOOKUP($E688,'[2]Costeo-JUL26'!$B$9:$CQ$307,BI$1,0),0)*$G688</f>
        <v>2.0357142857142856</v>
      </c>
      <c r="BJ688" s="36">
        <f>IF($B688="P",VLOOKUP($E688,'[2]Costeo-JUL26'!$B$9:$CQ$307,BJ$1,0),0)*$G688</f>
        <v>1515.9405350920856</v>
      </c>
      <c r="BK688" s="35">
        <f>IF(BH688=910319,0,IF($B688="P",VLOOKUP($E688,'[2]Costeo-JUL26'!$B$9:$CQ$307,BK$1,0),0))</f>
        <v>0.02</v>
      </c>
      <c r="BL688" s="36">
        <f t="shared" si="332"/>
        <v>30.318810701841713</v>
      </c>
      <c r="BM688" s="36">
        <f t="shared" si="333"/>
        <v>1546.2593457939274</v>
      </c>
      <c r="BN688" s="34">
        <f>IF($B688="P",VLOOKUP($E688,'[2]Costeo-JUL26'!$B$9:$CQ$307,BN$1,0),0)</f>
        <v>0</v>
      </c>
      <c r="BO688" s="16">
        <f>IF($B688="P",VLOOKUP($E688,'[2]Costeo-JUL26'!$B$9:$CQ$307,BO$1,0),0)*$G688</f>
        <v>0</v>
      </c>
      <c r="BP688" s="36">
        <f>IF($B688="P",VLOOKUP($E688,'[2]Costeo-JUL26'!$B$9:$CQ$307,BP$1,0),0)*$G688</f>
        <v>0</v>
      </c>
      <c r="BQ688" s="35">
        <f>IF($B688="P",VLOOKUP($E688,'[2]Costeo-JUL26'!$B$9:$CQ$307,BQ$1,0),0)</f>
        <v>0</v>
      </c>
      <c r="BR688" s="36">
        <f t="shared" si="334"/>
        <v>0</v>
      </c>
      <c r="BS688" s="36">
        <f t="shared" si="335"/>
        <v>0</v>
      </c>
      <c r="BT688" s="34">
        <f>IF($B688="P",VLOOKUP($E688,'[2]Costeo-JUL26'!$B$9:$CQ$307,BT$1,0),0)</f>
        <v>0</v>
      </c>
      <c r="BU688" s="16">
        <f>IF($B688="P",VLOOKUP($E688,'[2]Costeo-JUL26'!$B$9:$CQ$307,BU$1,0),0)*$G688</f>
        <v>0</v>
      </c>
      <c r="BV688" s="36">
        <f>IF($B688="P",VLOOKUP($E688,'[2]Costeo-JUL26'!$B$9:$CQ$307,BV$1,0),0)*$G688</f>
        <v>0</v>
      </c>
      <c r="BW688" s="35">
        <f>IF($B688="P",VLOOKUP($E688,'[2]Costeo-JUL26'!$B$9:$CQ$307,BW$1,0),0)</f>
        <v>0</v>
      </c>
      <c r="BX688" s="36">
        <f t="shared" si="336"/>
        <v>0</v>
      </c>
      <c r="BY688" s="36">
        <f t="shared" si="337"/>
        <v>0</v>
      </c>
      <c r="BZ688" s="34">
        <f>IF($B688="P",VLOOKUP($E688,'[2]Costeo-JUL26'!$B$9:$CQ$307,BZ$1,0),0)</f>
        <v>936704</v>
      </c>
      <c r="CA688" s="16">
        <f>IF($B688="P",VLOOKUP($E688,'[2]Costeo-JUL26'!$B$9:$CQ$307,CA$1,0),0)*$G688</f>
        <v>4.1574115562568501</v>
      </c>
      <c r="CB688" s="36">
        <f>IF($B688="P",VLOOKUP($E688,'[2]Costeo-JUL26'!$B$9:$CQ$307,CB$1,0),0)*$G688</f>
        <v>1984.5968734675503</v>
      </c>
      <c r="CC688" s="35">
        <f>IF($B688="P",VLOOKUP($E688,'[2]Costeo-JUL26'!$B$9:$CQ$307,CC$1,0),0)</f>
        <v>0.5</v>
      </c>
      <c r="CD688" s="36">
        <f t="shared" si="338"/>
        <v>992.29843673377513</v>
      </c>
      <c r="CE688" s="36">
        <f t="shared" si="339"/>
        <v>2976.8953102013256</v>
      </c>
      <c r="CF688" s="37">
        <f t="shared" si="311"/>
        <v>232418.2710628302</v>
      </c>
      <c r="CG688" s="36">
        <f>IF($B688="r",VLOOKUP($E688,'[2]Costeo-JUL26'!$B$9:$CQ$307,CG$1,0),0)*$G688</f>
        <v>0</v>
      </c>
      <c r="CH688" s="35">
        <f>VLOOKUP($E688,'[2]TEORICOS (05.26)'!$A$8:$T$251,CH$1,0)</f>
        <v>0</v>
      </c>
      <c r="CI688" s="36">
        <f t="shared" si="340"/>
        <v>0</v>
      </c>
      <c r="CJ688" s="37">
        <f t="shared" si="341"/>
        <v>0</v>
      </c>
      <c r="CM688" s="16">
        <f>SUMIFS('[1]Ajuste Inventario'!$I:$I,'[1]Ajuste Inventario'!$B:$B,E688,'[1]Ajuste Inventario'!$S:$S,D688)*-1</f>
        <v>4.8330000000000002</v>
      </c>
      <c r="CN688" s="36">
        <f t="shared" si="312"/>
        <v>14779.967158508663</v>
      </c>
      <c r="CP688" t="str">
        <f t="shared" si="313"/>
        <v>3836Org.Vtas M.del Plata</v>
      </c>
      <c r="CQ688" s="10">
        <f t="shared" si="314"/>
        <v>3058.1351455635554</v>
      </c>
    </row>
    <row r="689" spans="1:95" x14ac:dyDescent="0.25">
      <c r="A689" s="30">
        <v>46204</v>
      </c>
      <c r="B689" s="31" t="str">
        <f>VLOOKUP($E689,'[2]TEORICOS (05.26)'!$A$8:$T$251,B$1,0)</f>
        <v>P</v>
      </c>
      <c r="C689" s="32" t="str">
        <f>VLOOKUP($E689,'[2]TEORICOS (05.26)'!$A$8:$T$251,C$1,0)</f>
        <v>Aquarius</v>
      </c>
      <c r="D689" t="s">
        <v>227</v>
      </c>
      <c r="E689">
        <v>3838</v>
      </c>
      <c r="F689" t="s">
        <v>203</v>
      </c>
      <c r="G689" s="16">
        <v>27</v>
      </c>
      <c r="H689" s="16">
        <v>64.206000000000003</v>
      </c>
      <c r="I689" s="33">
        <v>400057.80000000005</v>
      </c>
      <c r="J689" s="33">
        <v>391695.45999999996</v>
      </c>
      <c r="K689" s="34">
        <f>IF($B689="P",VLOOKUP($E689,'[2]Costeo-JUL26'!$B$9:$CQ$307,K$1,0),0)</f>
        <v>931336</v>
      </c>
      <c r="L689" s="35">
        <f>VLOOKUP($E689,'[2]TEORICOS (05.26)'!$A$8:$T$251,L$1,0)</f>
        <v>0.17</v>
      </c>
      <c r="M689" s="36">
        <f t="shared" si="315"/>
        <v>66588.228199999998</v>
      </c>
      <c r="N689" s="35">
        <f>IF($B689="P",VLOOKUP($E689,'[2]Costeo-JUL26'!$B$9:$CQ$307,N$1,0),0)</f>
        <v>0.1</v>
      </c>
      <c r="O689" s="36">
        <f t="shared" si="316"/>
        <v>6658.8228200000003</v>
      </c>
      <c r="P689" s="36">
        <f>IF($B689="P",VLOOKUP($E689,'[2]Costeo-JUL26'!$B$9:$CQ$307,P$1,0),0)*H689</f>
        <v>0</v>
      </c>
      <c r="Q689" s="36">
        <f t="shared" si="317"/>
        <v>73247.051019999999</v>
      </c>
      <c r="R689" s="34">
        <f>IF($B689="P",VLOOKUP($E689,'[2]Costeo-JUL26'!$B$9:$CQ$307,R$1,0),0)</f>
        <v>0</v>
      </c>
      <c r="S689" s="16">
        <f>IF($B689="P",VLOOKUP($E689,'[2]Costeo-JUL26'!$B$9:$CQ$307,S$1,0),0)*$G689</f>
        <v>0</v>
      </c>
      <c r="T689" s="36">
        <f>IF($B689="P",VLOOKUP($E689,'[2]Costeo-JUL26'!$B$9:$CQ$307,T$1,0),0)*$G689</f>
        <v>0</v>
      </c>
      <c r="U689" s="35">
        <f>IF($B689="P",VLOOKUP($E689,'[2]Costeo-JUL26'!$B$9:$CQ$307,U$1,0),0)</f>
        <v>0</v>
      </c>
      <c r="V689" s="36">
        <f t="shared" si="318"/>
        <v>0</v>
      </c>
      <c r="W689" s="36">
        <f t="shared" si="319"/>
        <v>0</v>
      </c>
      <c r="X689" s="34">
        <f>IF($B689="P",VLOOKUP($E689,'[2]Costeo-JUL26'!$B$9:$CQ$307,X$1,0),0)</f>
        <v>0</v>
      </c>
      <c r="Y689" s="16">
        <f>IF($B689="P",VLOOKUP($E689,'[2]Costeo-JUL26'!$B$9:$CQ$307,Y$1,0),0)*$G689</f>
        <v>0</v>
      </c>
      <c r="Z689" s="36">
        <f>IF($B689="P",VLOOKUP($E689,'[2]Costeo-JUL26'!$B$9:$CQ$307,Z$1,0),0)*$G689</f>
        <v>0</v>
      </c>
      <c r="AA689" s="35">
        <f>IF($B689="P",VLOOKUP($E689,'[2]Costeo-JUL26'!$B$9:$CQ$307,AA$1,0),0)</f>
        <v>0</v>
      </c>
      <c r="AB689" s="36">
        <f t="shared" si="320"/>
        <v>0</v>
      </c>
      <c r="AC689" s="36">
        <f t="shared" si="321"/>
        <v>0</v>
      </c>
      <c r="AD689" s="34">
        <f>IF($B689="P",VLOOKUP($E689,'[2]Costeo-JUL26'!$B$9:$CQ$307,AD$1,0),0)</f>
        <v>902257</v>
      </c>
      <c r="AE689" s="16">
        <f>IF($B689="P",VLOOKUP($E689,'[2]Costeo-JUL26'!$B$9:$CQ$307,AE$1,0),0)*$G689</f>
        <v>162</v>
      </c>
      <c r="AF689" s="36">
        <f>IF($B689="P",VLOOKUP($E689,'[2]Costeo-JUL26'!$B$9:$CQ$307,AF$1,0),0)*$G689</f>
        <v>2486.2464</v>
      </c>
      <c r="AG689" s="35">
        <f>IF($B689="P",VLOOKUP($E689,'[2]Costeo-JUL26'!$B$9:$CQ$307,AG$1,0),0)</f>
        <v>6.0000000000000001E-3</v>
      </c>
      <c r="AH689" s="36">
        <f t="shared" si="322"/>
        <v>14.9174784</v>
      </c>
      <c r="AI689" s="36">
        <f t="shared" si="323"/>
        <v>2501.1638784000002</v>
      </c>
      <c r="AJ689" s="34">
        <f>IF($B689="P",VLOOKUP($E689,'[2]Costeo-JUL26'!$B$9:$CQ$307,AJ$1,0),0)</f>
        <v>931325</v>
      </c>
      <c r="AK689" s="16">
        <f>IF($B689="P",VLOOKUP($E689,'[2]Costeo-JUL26'!$B$9:$CQ$307,AK$1,0),0)*$G689</f>
        <v>162</v>
      </c>
      <c r="AL689" s="36">
        <f>IF($B689="P",VLOOKUP($E689,'[2]Costeo-JUL26'!$B$9:$CQ$307,AL$1,0),0)*$G689</f>
        <v>3618.0658800000001</v>
      </c>
      <c r="AM689" s="35">
        <f>IF($B689="P",VLOOKUP($E689,'[2]Costeo-JUL26'!$B$9:$CQ$307,AM$1,0),0)</f>
        <v>1.7999999999999999E-2</v>
      </c>
      <c r="AN689" s="36">
        <f t="shared" si="324"/>
        <v>65.12518584</v>
      </c>
      <c r="AO689" s="36">
        <f t="shared" si="325"/>
        <v>3683.1910658400002</v>
      </c>
      <c r="AP689" s="34">
        <f>IF($B689="P",VLOOKUP($E689,'[2]Costeo-JUL26'!$B$9:$CQ$307,AP$1,0),0)</f>
        <v>911881</v>
      </c>
      <c r="AQ689" s="16">
        <f>IF($B689="P",VLOOKUP($E689,'[2]Costeo-JUL26'!$B$9:$CQ$307,AQ$1,0),0)*$G689</f>
        <v>162</v>
      </c>
      <c r="AR689" s="36">
        <f>IF($B689="P",VLOOKUP($E689,'[2]Costeo-JUL26'!$B$9:$CQ$307,AR$1,0),0)*$G689</f>
        <v>21981.97440036614</v>
      </c>
      <c r="AS689" s="35">
        <f>IF($B689="P",VLOOKUP($E689,'[2]Costeo-JUL26'!$B$9:$CQ$307,AS$1,0),0)</f>
        <v>0.02</v>
      </c>
      <c r="AT689" s="36">
        <f t="shared" si="326"/>
        <v>439.63948800732283</v>
      </c>
      <c r="AU689" s="36">
        <f t="shared" si="327"/>
        <v>22421.613888373464</v>
      </c>
      <c r="AV689" s="34">
        <f>IF($B689="P",VLOOKUP($E689,'[2]Costeo-JUL26'!$B$9:$CQ$307,AV$1,0),0)</f>
        <v>939124</v>
      </c>
      <c r="AW689" s="16">
        <f>IF($B689="P",VLOOKUP($E689,'[2]Costeo-JUL26'!$B$9:$CQ$307,AW$1,0),0)*$G689</f>
        <v>1.1096999999999999</v>
      </c>
      <c r="AX689" s="36">
        <f>IF($B689="P",VLOOKUP($E689,'[2]Costeo-JUL26'!$B$9:$CQ$307,AX$1,0),0)*$G689</f>
        <v>5706.676637999999</v>
      </c>
      <c r="AY689" s="35">
        <f>IF($B689="P",VLOOKUP($E689,'[2]Costeo-JUL26'!$B$9:$CQ$307,AY$1,0),0)</f>
        <v>0.03</v>
      </c>
      <c r="AZ689" s="36">
        <f t="shared" si="328"/>
        <v>171.20029913999997</v>
      </c>
      <c r="BA689" s="36">
        <f t="shared" si="329"/>
        <v>5877.8769371399994</v>
      </c>
      <c r="BB689" s="34">
        <f>IF($B689="P",VLOOKUP($E689,'[2]Costeo-JUL26'!$B$9:$CQ$307,BB$1,0),0)</f>
        <v>902311</v>
      </c>
      <c r="BC689" s="16">
        <f>IF($B689="P",VLOOKUP($E689,'[2]Costeo-JUL26'!$B$9:$CQ$307,BC$1,0),0)*$G689</f>
        <v>0.11812500000000001</v>
      </c>
      <c r="BD689" s="36">
        <f>IF($B689="P",VLOOKUP($E689,'[2]Costeo-JUL26'!$B$9:$CQ$307,BD$1,0),0)*$G689</f>
        <v>463.24431562500013</v>
      </c>
      <c r="BE689" s="35">
        <f>IF($B689="P",VLOOKUP($E689,'[2]Costeo-JUL26'!$B$9:$CQ$307,BE$1,0),0)</f>
        <v>0.03</v>
      </c>
      <c r="BF689" s="36">
        <f t="shared" si="330"/>
        <v>13.897329468750003</v>
      </c>
      <c r="BG689" s="36">
        <f t="shared" si="331"/>
        <v>477.14164509375013</v>
      </c>
      <c r="BH689" s="34">
        <f>IF($B689="P",VLOOKUP($E689,'[2]Costeo-JUL26'!$B$9:$CQ$307,BH$1,0),0)</f>
        <v>933089</v>
      </c>
      <c r="BI689" s="16">
        <f>IF($B689="P",VLOOKUP($E689,'[2]Costeo-JUL26'!$B$9:$CQ$307,BI$1,0),0)*$G689</f>
        <v>1.0125</v>
      </c>
      <c r="BJ689" s="36">
        <f>IF($B689="P",VLOOKUP($E689,'[2]Costeo-JUL26'!$B$9:$CQ$307,BJ$1,0),0)*$G689</f>
        <v>753.98095034843209</v>
      </c>
      <c r="BK689" s="35">
        <f>IF(BH689=910319,0,IF($B689="P",VLOOKUP($E689,'[2]Costeo-JUL26'!$B$9:$CQ$307,BK$1,0),0))</f>
        <v>0.02</v>
      </c>
      <c r="BL689" s="36">
        <f t="shared" si="332"/>
        <v>15.079619006968642</v>
      </c>
      <c r="BM689" s="36">
        <f t="shared" si="333"/>
        <v>769.06056935540073</v>
      </c>
      <c r="BN689" s="34">
        <f>IF($B689="P",VLOOKUP($E689,'[2]Costeo-JUL26'!$B$9:$CQ$307,BN$1,0),0)</f>
        <v>0</v>
      </c>
      <c r="BO689" s="16">
        <f>IF($B689="P",VLOOKUP($E689,'[2]Costeo-JUL26'!$B$9:$CQ$307,BO$1,0),0)*$G689</f>
        <v>0</v>
      </c>
      <c r="BP689" s="36">
        <f>IF($B689="P",VLOOKUP($E689,'[2]Costeo-JUL26'!$B$9:$CQ$307,BP$1,0),0)*$G689</f>
        <v>0</v>
      </c>
      <c r="BQ689" s="35">
        <f>IF($B689="P",VLOOKUP($E689,'[2]Costeo-JUL26'!$B$9:$CQ$307,BQ$1,0),0)</f>
        <v>0</v>
      </c>
      <c r="BR689" s="36">
        <f t="shared" si="334"/>
        <v>0</v>
      </c>
      <c r="BS689" s="36">
        <f t="shared" si="335"/>
        <v>0</v>
      </c>
      <c r="BT689" s="34">
        <f>IF($B689="P",VLOOKUP($E689,'[2]Costeo-JUL26'!$B$9:$CQ$307,BT$1,0),0)</f>
        <v>0</v>
      </c>
      <c r="BU689" s="16">
        <f>IF($B689="P",VLOOKUP($E689,'[2]Costeo-JUL26'!$B$9:$CQ$307,BU$1,0),0)*$G689</f>
        <v>0</v>
      </c>
      <c r="BV689" s="36">
        <f>IF($B689="P",VLOOKUP($E689,'[2]Costeo-JUL26'!$B$9:$CQ$307,BV$1,0),0)*$G689</f>
        <v>0</v>
      </c>
      <c r="BW689" s="35">
        <f>IF($B689="P",VLOOKUP($E689,'[2]Costeo-JUL26'!$B$9:$CQ$307,BW$1,0),0)</f>
        <v>0</v>
      </c>
      <c r="BX689" s="36">
        <f t="shared" si="336"/>
        <v>0</v>
      </c>
      <c r="BY689" s="36">
        <f t="shared" si="337"/>
        <v>0</v>
      </c>
      <c r="BZ689" s="34">
        <f>IF($B689="P",VLOOKUP($E689,'[2]Costeo-JUL26'!$B$9:$CQ$307,BZ$1,0),0)</f>
        <v>936704</v>
      </c>
      <c r="CA689" s="16">
        <f>IF($B689="P",VLOOKUP($E689,'[2]Costeo-JUL26'!$B$9:$CQ$307,CA$1,0),0)*$G689</f>
        <v>2.2154627372158209</v>
      </c>
      <c r="CB689" s="36">
        <f>IF($B689="P",VLOOKUP($E689,'[2]Costeo-JUL26'!$B$9:$CQ$307,CB$1,0),0)*$G689</f>
        <v>1057.5812286241548</v>
      </c>
      <c r="CC689" s="35">
        <f>IF($B689="P",VLOOKUP($E689,'[2]Costeo-JUL26'!$B$9:$CQ$307,CC$1,0),0)</f>
        <v>0.5</v>
      </c>
      <c r="CD689" s="36">
        <f t="shared" si="338"/>
        <v>528.79061431207742</v>
      </c>
      <c r="CE689" s="36">
        <f t="shared" si="339"/>
        <v>1586.3718429362323</v>
      </c>
      <c r="CF689" s="37">
        <f t="shared" si="311"/>
        <v>110563.47084713884</v>
      </c>
      <c r="CG689" s="36">
        <f>IF($B689="r",VLOOKUP($E689,'[2]Costeo-JUL26'!$B$9:$CQ$307,CG$1,0),0)*$G689</f>
        <v>0</v>
      </c>
      <c r="CH689" s="35">
        <f>VLOOKUP($E689,'[2]TEORICOS (05.26)'!$A$8:$T$251,CH$1,0)</f>
        <v>0</v>
      </c>
      <c r="CI689" s="36">
        <f t="shared" si="340"/>
        <v>0</v>
      </c>
      <c r="CJ689" s="37">
        <f t="shared" si="341"/>
        <v>0</v>
      </c>
      <c r="CM689" s="16">
        <f>SUMIFS('[1]Ajuste Inventario'!$I:$I,'[1]Ajuste Inventario'!$B:$B,E689,'[1]Ajuste Inventario'!$S:$S,D689)*-1</f>
        <v>2.3340000000000001</v>
      </c>
      <c r="CN689" s="36">
        <f t="shared" si="312"/>
        <v>9557.5978132304481</v>
      </c>
      <c r="CP689" t="str">
        <f t="shared" si="313"/>
        <v>3838Org.Vtas M.del Plata</v>
      </c>
      <c r="CQ689" s="10">
        <f t="shared" si="314"/>
        <v>4094.9433647088467</v>
      </c>
    </row>
    <row r="690" spans="1:95" x14ac:dyDescent="0.25">
      <c r="A690" s="30">
        <v>46204</v>
      </c>
      <c r="B690" s="31" t="str">
        <f>VLOOKUP($E690,'[2]TEORICOS (05.26)'!$A$8:$T$251,B$1,0)</f>
        <v>P</v>
      </c>
      <c r="C690" s="32" t="str">
        <f>VLOOKUP($E690,'[2]TEORICOS (05.26)'!$A$8:$T$251,C$1,0)</f>
        <v>Aquarius</v>
      </c>
      <c r="D690" t="s">
        <v>227</v>
      </c>
      <c r="E690">
        <v>3848</v>
      </c>
      <c r="F690" t="s">
        <v>204</v>
      </c>
      <c r="G690" s="16">
        <v>38</v>
      </c>
      <c r="H690" s="16">
        <v>90.364000000000004</v>
      </c>
      <c r="I690" s="33">
        <v>553159.21</v>
      </c>
      <c r="J690" s="33">
        <v>543907.49</v>
      </c>
      <c r="K690" s="34">
        <f>IF($B690="P",VLOOKUP($E690,'[2]Costeo-JUL26'!$B$9:$CQ$307,K$1,0),0)</f>
        <v>931338</v>
      </c>
      <c r="L690" s="35">
        <f>VLOOKUP($E690,'[2]TEORICOS (05.26)'!$A$8:$T$251,L$1,0)</f>
        <v>0.17</v>
      </c>
      <c r="M690" s="36">
        <f t="shared" si="315"/>
        <v>92464.273300000001</v>
      </c>
      <c r="N690" s="35">
        <f>IF($B690="P",VLOOKUP($E690,'[2]Costeo-JUL26'!$B$9:$CQ$307,N$1,0),0)</f>
        <v>0.1</v>
      </c>
      <c r="O690" s="36">
        <f t="shared" si="316"/>
        <v>9246.4273300000004</v>
      </c>
      <c r="P690" s="36">
        <f>IF($B690="P",VLOOKUP($E690,'[2]Costeo-JUL26'!$B$9:$CQ$307,P$1,0),0)*H690</f>
        <v>0</v>
      </c>
      <c r="Q690" s="36">
        <f t="shared" si="317"/>
        <v>101710.70063000001</v>
      </c>
      <c r="R690" s="34">
        <f>IF($B690="P",VLOOKUP($E690,'[2]Costeo-JUL26'!$B$9:$CQ$307,R$1,0),0)</f>
        <v>0</v>
      </c>
      <c r="S690" s="16">
        <f>IF($B690="P",VLOOKUP($E690,'[2]Costeo-JUL26'!$B$9:$CQ$307,S$1,0),0)*$G690</f>
        <v>0</v>
      </c>
      <c r="T690" s="36">
        <f>IF($B690="P",VLOOKUP($E690,'[2]Costeo-JUL26'!$B$9:$CQ$307,T$1,0),0)*$G690</f>
        <v>0</v>
      </c>
      <c r="U690" s="35">
        <f>IF($B690="P",VLOOKUP($E690,'[2]Costeo-JUL26'!$B$9:$CQ$307,U$1,0),0)</f>
        <v>0</v>
      </c>
      <c r="V690" s="36">
        <f t="shared" si="318"/>
        <v>0</v>
      </c>
      <c r="W690" s="36">
        <f t="shared" si="319"/>
        <v>0</v>
      </c>
      <c r="X690" s="34">
        <f>IF($B690="P",VLOOKUP($E690,'[2]Costeo-JUL26'!$B$9:$CQ$307,X$1,0),0)</f>
        <v>0</v>
      </c>
      <c r="Y690" s="16">
        <f>IF($B690="P",VLOOKUP($E690,'[2]Costeo-JUL26'!$B$9:$CQ$307,Y$1,0),0)*$G690</f>
        <v>0</v>
      </c>
      <c r="Z690" s="36">
        <f>IF($B690="P",VLOOKUP($E690,'[2]Costeo-JUL26'!$B$9:$CQ$307,Z$1,0),0)*$G690</f>
        <v>0</v>
      </c>
      <c r="AA690" s="35">
        <f>IF($B690="P",VLOOKUP($E690,'[2]Costeo-JUL26'!$B$9:$CQ$307,AA$1,0),0)</f>
        <v>0</v>
      </c>
      <c r="AB690" s="36">
        <f t="shared" si="320"/>
        <v>0</v>
      </c>
      <c r="AC690" s="36">
        <f t="shared" si="321"/>
        <v>0</v>
      </c>
      <c r="AD690" s="34">
        <f>IF($B690="P",VLOOKUP($E690,'[2]Costeo-JUL26'!$B$9:$CQ$307,AD$1,0),0)</f>
        <v>902257</v>
      </c>
      <c r="AE690" s="16">
        <f>IF($B690="P",VLOOKUP($E690,'[2]Costeo-JUL26'!$B$9:$CQ$307,AE$1,0),0)*$G690</f>
        <v>228</v>
      </c>
      <c r="AF690" s="36">
        <f>IF($B690="P",VLOOKUP($E690,'[2]Costeo-JUL26'!$B$9:$CQ$307,AF$1,0),0)*$G690</f>
        <v>3499.1616000000004</v>
      </c>
      <c r="AG690" s="35">
        <f>IF($B690="P",VLOOKUP($E690,'[2]Costeo-JUL26'!$B$9:$CQ$307,AG$1,0),0)</f>
        <v>6.0000000000000001E-3</v>
      </c>
      <c r="AH690" s="36">
        <f t="shared" si="322"/>
        <v>20.994969600000001</v>
      </c>
      <c r="AI690" s="36">
        <f t="shared" si="323"/>
        <v>3520.1565696000002</v>
      </c>
      <c r="AJ690" s="34">
        <f>IF($B690="P",VLOOKUP($E690,'[2]Costeo-JUL26'!$B$9:$CQ$307,AJ$1,0),0)</f>
        <v>931331</v>
      </c>
      <c r="AK690" s="16">
        <f>IF($B690="P",VLOOKUP($E690,'[2]Costeo-JUL26'!$B$9:$CQ$307,AK$1,0),0)*$G690</f>
        <v>228</v>
      </c>
      <c r="AL690" s="36">
        <f>IF($B690="P",VLOOKUP($E690,'[2]Costeo-JUL26'!$B$9:$CQ$307,AL$1,0),0)*$G690</f>
        <v>5092.0927200000006</v>
      </c>
      <c r="AM690" s="35">
        <f>IF($B690="P",VLOOKUP($E690,'[2]Costeo-JUL26'!$B$9:$CQ$307,AM$1,0),0)</f>
        <v>1.7999999999999999E-2</v>
      </c>
      <c r="AN690" s="36">
        <f t="shared" si="324"/>
        <v>91.657668960000009</v>
      </c>
      <c r="AO690" s="36">
        <f t="shared" si="325"/>
        <v>5183.7503889600002</v>
      </c>
      <c r="AP690" s="34">
        <f>IF($B690="P",VLOOKUP($E690,'[2]Costeo-JUL26'!$B$9:$CQ$307,AP$1,0),0)</f>
        <v>911881</v>
      </c>
      <c r="AQ690" s="16">
        <f>IF($B690="P",VLOOKUP($E690,'[2]Costeo-JUL26'!$B$9:$CQ$307,AQ$1,0),0)*$G690</f>
        <v>228</v>
      </c>
      <c r="AR690" s="36">
        <f>IF($B690="P",VLOOKUP($E690,'[2]Costeo-JUL26'!$B$9:$CQ$307,AR$1,0),0)*$G690</f>
        <v>30937.593600515305</v>
      </c>
      <c r="AS690" s="35">
        <f>IF($B690="P",VLOOKUP($E690,'[2]Costeo-JUL26'!$B$9:$CQ$307,AS$1,0),0)</f>
        <v>0.02</v>
      </c>
      <c r="AT690" s="36">
        <f t="shared" si="326"/>
        <v>618.7518720103061</v>
      </c>
      <c r="AU690" s="36">
        <f t="shared" si="327"/>
        <v>31556.345472525612</v>
      </c>
      <c r="AV690" s="34">
        <f>IF($B690="P",VLOOKUP($E690,'[2]Costeo-JUL26'!$B$9:$CQ$307,AV$1,0),0)</f>
        <v>939124</v>
      </c>
      <c r="AW690" s="16">
        <f>IF($B690="P",VLOOKUP($E690,'[2]Costeo-JUL26'!$B$9:$CQ$307,AW$1,0),0)*$G690</f>
        <v>1.5617999999999999</v>
      </c>
      <c r="AX690" s="36">
        <f>IF($B690="P",VLOOKUP($E690,'[2]Costeo-JUL26'!$B$9:$CQ$307,AX$1,0),0)*$G690</f>
        <v>8031.6189719999993</v>
      </c>
      <c r="AY690" s="35">
        <f>IF($B690="P",VLOOKUP($E690,'[2]Costeo-JUL26'!$B$9:$CQ$307,AY$1,0),0)</f>
        <v>0.03</v>
      </c>
      <c r="AZ690" s="36">
        <f t="shared" si="328"/>
        <v>240.94856915999998</v>
      </c>
      <c r="BA690" s="36">
        <f t="shared" si="329"/>
        <v>8272.5675411599987</v>
      </c>
      <c r="BB690" s="34">
        <f>IF($B690="P",VLOOKUP($E690,'[2]Costeo-JUL26'!$B$9:$CQ$307,BB$1,0),0)</f>
        <v>902311</v>
      </c>
      <c r="BC690" s="16">
        <f>IF($B690="P",VLOOKUP($E690,'[2]Costeo-JUL26'!$B$9:$CQ$307,BC$1,0),0)*$G690</f>
        <v>0.16625000000000001</v>
      </c>
      <c r="BD690" s="36">
        <f>IF($B690="P",VLOOKUP($E690,'[2]Costeo-JUL26'!$B$9:$CQ$307,BD$1,0),0)*$G690</f>
        <v>651.97348125000019</v>
      </c>
      <c r="BE690" s="35">
        <f>IF($B690="P",VLOOKUP($E690,'[2]Costeo-JUL26'!$B$9:$CQ$307,BE$1,0),0)</f>
        <v>0.03</v>
      </c>
      <c r="BF690" s="36">
        <f t="shared" si="330"/>
        <v>19.559204437500004</v>
      </c>
      <c r="BG690" s="36">
        <f t="shared" si="331"/>
        <v>671.53268568750025</v>
      </c>
      <c r="BH690" s="34">
        <f>IF($B690="P",VLOOKUP($E690,'[2]Costeo-JUL26'!$B$9:$CQ$307,BH$1,0),0)</f>
        <v>933089</v>
      </c>
      <c r="BI690" s="16">
        <f>IF($B690="P",VLOOKUP($E690,'[2]Costeo-JUL26'!$B$9:$CQ$307,BI$1,0),0)*$G690</f>
        <v>1.425</v>
      </c>
      <c r="BJ690" s="36">
        <f>IF($B690="P",VLOOKUP($E690,'[2]Costeo-JUL26'!$B$9:$CQ$307,BJ$1,0),0)*$G690</f>
        <v>1061.15837456446</v>
      </c>
      <c r="BK690" s="35">
        <f>IF(BH690=910319,0,IF($B690="P",VLOOKUP($E690,'[2]Costeo-JUL26'!$B$9:$CQ$307,BK$1,0),0))</f>
        <v>0.02</v>
      </c>
      <c r="BL690" s="36">
        <f t="shared" si="332"/>
        <v>21.2231674912892</v>
      </c>
      <c r="BM690" s="36">
        <f t="shared" si="333"/>
        <v>1082.3815420557492</v>
      </c>
      <c r="BN690" s="34">
        <f>IF($B690="P",VLOOKUP($E690,'[2]Costeo-JUL26'!$B$9:$CQ$307,BN$1,0),0)</f>
        <v>0</v>
      </c>
      <c r="BO690" s="16">
        <f>IF($B690="P",VLOOKUP($E690,'[2]Costeo-JUL26'!$B$9:$CQ$307,BO$1,0),0)*$G690</f>
        <v>0</v>
      </c>
      <c r="BP690" s="36">
        <f>IF($B690="P",VLOOKUP($E690,'[2]Costeo-JUL26'!$B$9:$CQ$307,BP$1,0),0)*$G690</f>
        <v>0</v>
      </c>
      <c r="BQ690" s="35">
        <f>IF($B690="P",VLOOKUP($E690,'[2]Costeo-JUL26'!$B$9:$CQ$307,BQ$1,0),0)</f>
        <v>0</v>
      </c>
      <c r="BR690" s="36">
        <f t="shared" si="334"/>
        <v>0</v>
      </c>
      <c r="BS690" s="36">
        <f t="shared" si="335"/>
        <v>0</v>
      </c>
      <c r="BT690" s="34">
        <f>IF($B690="P",VLOOKUP($E690,'[2]Costeo-JUL26'!$B$9:$CQ$307,BT$1,0),0)</f>
        <v>0</v>
      </c>
      <c r="BU690" s="16">
        <f>IF($B690="P",VLOOKUP($E690,'[2]Costeo-JUL26'!$B$9:$CQ$307,BU$1,0),0)*$G690</f>
        <v>0</v>
      </c>
      <c r="BV690" s="36">
        <f>IF($B690="P",VLOOKUP($E690,'[2]Costeo-JUL26'!$B$9:$CQ$307,BV$1,0),0)*$G690</f>
        <v>0</v>
      </c>
      <c r="BW690" s="35">
        <f>IF($B690="P",VLOOKUP($E690,'[2]Costeo-JUL26'!$B$9:$CQ$307,BW$1,0),0)</f>
        <v>0</v>
      </c>
      <c r="BX690" s="36">
        <f t="shared" si="336"/>
        <v>0</v>
      </c>
      <c r="BY690" s="36">
        <f t="shared" si="337"/>
        <v>0</v>
      </c>
      <c r="BZ690" s="34">
        <f>IF($B690="P",VLOOKUP($E690,'[2]Costeo-JUL26'!$B$9:$CQ$307,BZ$1,0),0)</f>
        <v>936704</v>
      </c>
      <c r="CA690" s="16">
        <f>IF($B690="P",VLOOKUP($E690,'[2]Costeo-JUL26'!$B$9:$CQ$307,CA$1,0),0)*$G690</f>
        <v>3.1180586671926371</v>
      </c>
      <c r="CB690" s="36">
        <f>IF($B690="P",VLOOKUP($E690,'[2]Costeo-JUL26'!$B$9:$CQ$307,CB$1,0),0)*$G690</f>
        <v>1488.4476551006624</v>
      </c>
      <c r="CC690" s="35">
        <f>IF($B690="P",VLOOKUP($E690,'[2]Costeo-JUL26'!$B$9:$CQ$307,CC$1,0),0)</f>
        <v>0.5</v>
      </c>
      <c r="CD690" s="36">
        <f t="shared" si="338"/>
        <v>744.22382755033118</v>
      </c>
      <c r="CE690" s="36">
        <f t="shared" si="339"/>
        <v>2232.6714826509933</v>
      </c>
      <c r="CF690" s="37">
        <f t="shared" si="311"/>
        <v>154230.10631263989</v>
      </c>
      <c r="CG690" s="36">
        <f>IF($B690="r",VLOOKUP($E690,'[2]Costeo-JUL26'!$B$9:$CQ$307,CG$1,0),0)*$G690</f>
        <v>0</v>
      </c>
      <c r="CH690" s="35">
        <f>VLOOKUP($E690,'[2]TEORICOS (05.26)'!$A$8:$T$251,CH$1,0)</f>
        <v>0</v>
      </c>
      <c r="CI690" s="36">
        <f t="shared" si="340"/>
        <v>0</v>
      </c>
      <c r="CJ690" s="37">
        <f t="shared" si="341"/>
        <v>0</v>
      </c>
      <c r="CM690" s="16">
        <f>SUMIFS('[1]Ajuste Inventario'!$I:$I,'[1]Ajuste Inventario'!$B:$B,E690,'[1]Ajuste Inventario'!$S:$S,D690)*-1</f>
        <v>1</v>
      </c>
      <c r="CN690" s="36">
        <f t="shared" si="312"/>
        <v>4058.6870082273658</v>
      </c>
      <c r="CP690" t="str">
        <f t="shared" si="313"/>
        <v>3848Org.Vtas M.del Plata</v>
      </c>
      <c r="CQ690" s="10">
        <f t="shared" si="314"/>
        <v>4058.6870082273658</v>
      </c>
    </row>
    <row r="691" spans="1:95" x14ac:dyDescent="0.25">
      <c r="A691" s="30">
        <v>46204</v>
      </c>
      <c r="B691" s="31" t="str">
        <f>VLOOKUP($E691,'[2]TEORICOS (05.26)'!$A$8:$T$251,B$1,0)</f>
        <v>R</v>
      </c>
      <c r="C691" s="32" t="str">
        <f>VLOOKUP($E691,'[2]TEORICOS (05.26)'!$A$8:$T$251,C$1,0)</f>
        <v>Fanta</v>
      </c>
      <c r="D691" t="s">
        <v>227</v>
      </c>
      <c r="E691">
        <v>337</v>
      </c>
      <c r="F691" t="s">
        <v>228</v>
      </c>
      <c r="G691" s="16">
        <v>-1</v>
      </c>
      <c r="H691" s="16">
        <v>-0.33400000000000002</v>
      </c>
      <c r="I691" s="33">
        <v>-5205.24</v>
      </c>
      <c r="J691" s="33">
        <v>-5205.24</v>
      </c>
      <c r="K691" s="34">
        <f>IF($B691="P",VLOOKUP($E691,'[2]Costeo-JUL26'!$B$9:$CQ$307,K$1,0),0)</f>
        <v>0</v>
      </c>
      <c r="L691" s="35">
        <f>VLOOKUP($E691,'[2]TEORICOS (05.26)'!$A$8:$T$251,L$1,0)</f>
        <v>0.20250000000000001</v>
      </c>
      <c r="M691" s="36">
        <f t="shared" si="315"/>
        <v>0</v>
      </c>
      <c r="N691" s="35">
        <f>IF($B691="P",VLOOKUP($E691,'[2]Costeo-JUL26'!$B$9:$CQ$307,N$1,0),0)</f>
        <v>0</v>
      </c>
      <c r="O691" s="36">
        <f t="shared" si="316"/>
        <v>0</v>
      </c>
      <c r="P691" s="36">
        <f>IF($B691="P",VLOOKUP($E691,'[2]Costeo-JUL26'!$B$9:$CQ$307,P$1,0),0)*H691</f>
        <v>0</v>
      </c>
      <c r="Q691" s="36">
        <f t="shared" si="317"/>
        <v>0</v>
      </c>
      <c r="R691" s="34">
        <f>IF($B691="P",VLOOKUP($E691,'[2]Costeo-JUL26'!$B$9:$CQ$307,R$1,0),0)</f>
        <v>0</v>
      </c>
      <c r="S691" s="16">
        <f>IF($B691="P",VLOOKUP($E691,'[2]Costeo-JUL26'!$B$9:$CQ$307,S$1,0),0)*$G691</f>
        <v>0</v>
      </c>
      <c r="T691" s="36">
        <f>IF($B691="P",VLOOKUP($E691,'[2]Costeo-JUL26'!$B$9:$CQ$307,T$1,0),0)*$G691</f>
        <v>0</v>
      </c>
      <c r="U691" s="35">
        <f>IF($B691="P",VLOOKUP($E691,'[2]Costeo-JUL26'!$B$9:$CQ$307,U$1,0),0)</f>
        <v>0</v>
      </c>
      <c r="V691" s="36">
        <f t="shared" si="318"/>
        <v>0</v>
      </c>
      <c r="W691" s="36">
        <f t="shared" si="319"/>
        <v>0</v>
      </c>
      <c r="X691" s="34">
        <f>IF($B691="P",VLOOKUP($E691,'[2]Costeo-JUL26'!$B$9:$CQ$307,X$1,0),0)</f>
        <v>0</v>
      </c>
      <c r="Y691" s="16">
        <f>IF($B691="P",VLOOKUP($E691,'[2]Costeo-JUL26'!$B$9:$CQ$307,Y$1,0),0)*$G691</f>
        <v>0</v>
      </c>
      <c r="Z691" s="36">
        <f>IF($B691="P",VLOOKUP($E691,'[2]Costeo-JUL26'!$B$9:$CQ$307,Z$1,0),0)*$G691</f>
        <v>0</v>
      </c>
      <c r="AA691" s="35">
        <f>IF($B691="P",VLOOKUP($E691,'[2]Costeo-JUL26'!$B$9:$CQ$307,AA$1,0),0)</f>
        <v>0</v>
      </c>
      <c r="AB691" s="36">
        <f t="shared" si="320"/>
        <v>0</v>
      </c>
      <c r="AC691" s="36">
        <f t="shared" si="321"/>
        <v>0</v>
      </c>
      <c r="AD691" s="34">
        <f>IF($B691="P",VLOOKUP($E691,'[2]Costeo-JUL26'!$B$9:$CQ$307,AD$1,0),0)</f>
        <v>0</v>
      </c>
      <c r="AE691" s="16">
        <f>IF($B691="P",VLOOKUP($E691,'[2]Costeo-JUL26'!$B$9:$CQ$307,AE$1,0),0)*$G691</f>
        <v>0</v>
      </c>
      <c r="AF691" s="36">
        <f>IF($B691="P",VLOOKUP($E691,'[2]Costeo-JUL26'!$B$9:$CQ$307,AF$1,0),0)*$G691</f>
        <v>0</v>
      </c>
      <c r="AG691" s="35">
        <f>IF($B691="P",VLOOKUP($E691,'[2]Costeo-JUL26'!$B$9:$CQ$307,AG$1,0),0)</f>
        <v>0</v>
      </c>
      <c r="AH691" s="36">
        <f t="shared" si="322"/>
        <v>0</v>
      </c>
      <c r="AI691" s="36">
        <f t="shared" si="323"/>
        <v>0</v>
      </c>
      <c r="AJ691" s="34">
        <f>IF($B691="P",VLOOKUP($E691,'[2]Costeo-JUL26'!$B$9:$CQ$307,AJ$1,0),0)</f>
        <v>0</v>
      </c>
      <c r="AK691" s="16">
        <f>IF($B691="P",VLOOKUP($E691,'[2]Costeo-JUL26'!$B$9:$CQ$307,AK$1,0),0)*$G691</f>
        <v>0</v>
      </c>
      <c r="AL691" s="36">
        <f>IF($B691="P",VLOOKUP($E691,'[2]Costeo-JUL26'!$B$9:$CQ$307,AL$1,0),0)*$G691</f>
        <v>0</v>
      </c>
      <c r="AM691" s="35">
        <f>IF($B691="P",VLOOKUP($E691,'[2]Costeo-JUL26'!$B$9:$CQ$307,AM$1,0),0)</f>
        <v>0</v>
      </c>
      <c r="AN691" s="36">
        <f t="shared" si="324"/>
        <v>0</v>
      </c>
      <c r="AO691" s="36">
        <f t="shared" si="325"/>
        <v>0</v>
      </c>
      <c r="AP691" s="34">
        <f>IF($B691="P",VLOOKUP($E691,'[2]Costeo-JUL26'!$B$9:$CQ$307,AP$1,0),0)</f>
        <v>0</v>
      </c>
      <c r="AQ691" s="16">
        <f>IF($B691="P",VLOOKUP($E691,'[2]Costeo-JUL26'!$B$9:$CQ$307,AQ$1,0),0)*$G691</f>
        <v>0</v>
      </c>
      <c r="AR691" s="36">
        <f>IF($B691="P",VLOOKUP($E691,'[2]Costeo-JUL26'!$B$9:$CQ$307,AR$1,0),0)*$G691</f>
        <v>0</v>
      </c>
      <c r="AS691" s="35">
        <f>IF($B691="P",VLOOKUP($E691,'[2]Costeo-JUL26'!$B$9:$CQ$307,AS$1,0),0)</f>
        <v>0</v>
      </c>
      <c r="AT691" s="36">
        <f t="shared" si="326"/>
        <v>0</v>
      </c>
      <c r="AU691" s="36">
        <f t="shared" si="327"/>
        <v>0</v>
      </c>
      <c r="AV691" s="34">
        <f>IF($B691="P",VLOOKUP($E691,'[2]Costeo-JUL26'!$B$9:$CQ$307,AV$1,0),0)</f>
        <v>0</v>
      </c>
      <c r="AW691" s="16">
        <f>IF($B691="P",VLOOKUP($E691,'[2]Costeo-JUL26'!$B$9:$CQ$307,AW$1,0),0)*$G691</f>
        <v>0</v>
      </c>
      <c r="AX691" s="36">
        <f>IF($B691="P",VLOOKUP($E691,'[2]Costeo-JUL26'!$B$9:$CQ$307,AX$1,0),0)*$G691</f>
        <v>0</v>
      </c>
      <c r="AY691" s="35">
        <f>IF($B691="P",VLOOKUP($E691,'[2]Costeo-JUL26'!$B$9:$CQ$307,AY$1,0),0)</f>
        <v>0</v>
      </c>
      <c r="AZ691" s="36">
        <f t="shared" si="328"/>
        <v>0</v>
      </c>
      <c r="BA691" s="36">
        <f t="shared" si="329"/>
        <v>0</v>
      </c>
      <c r="BB691" s="34">
        <f>IF($B691="P",VLOOKUP($E691,'[2]Costeo-JUL26'!$B$9:$CQ$307,BB$1,0),0)</f>
        <v>0</v>
      </c>
      <c r="BC691" s="16">
        <f>IF($B691="P",VLOOKUP($E691,'[2]Costeo-JUL26'!$B$9:$CQ$307,BC$1,0),0)*$G691</f>
        <v>0</v>
      </c>
      <c r="BD691" s="36">
        <f>IF($B691="P",VLOOKUP($E691,'[2]Costeo-JUL26'!$B$9:$CQ$307,BD$1,0),0)*$G691</f>
        <v>0</v>
      </c>
      <c r="BE691" s="35">
        <f>IF($B691="P",VLOOKUP($E691,'[2]Costeo-JUL26'!$B$9:$CQ$307,BE$1,0),0)</f>
        <v>0</v>
      </c>
      <c r="BF691" s="36">
        <f t="shared" si="330"/>
        <v>0</v>
      </c>
      <c r="BG691" s="36">
        <f t="shared" si="331"/>
        <v>0</v>
      </c>
      <c r="BH691" s="34">
        <f>IF($B691="P",VLOOKUP($E691,'[2]Costeo-JUL26'!$B$9:$CQ$307,BH$1,0),0)</f>
        <v>0</v>
      </c>
      <c r="BI691" s="16">
        <f>IF($B691="P",VLOOKUP($E691,'[2]Costeo-JUL26'!$B$9:$CQ$307,BI$1,0),0)*$G691</f>
        <v>0</v>
      </c>
      <c r="BJ691" s="36">
        <f>IF($B691="P",VLOOKUP($E691,'[2]Costeo-JUL26'!$B$9:$CQ$307,BJ$1,0),0)*$G691</f>
        <v>0</v>
      </c>
      <c r="BK691" s="35">
        <f>IF(BH691=910319,0,IF($B691="P",VLOOKUP($E691,'[2]Costeo-JUL26'!$B$9:$CQ$307,BK$1,0),0))</f>
        <v>0</v>
      </c>
      <c r="BL691" s="36">
        <f t="shared" si="332"/>
        <v>0</v>
      </c>
      <c r="BM691" s="36">
        <f t="shared" si="333"/>
        <v>0</v>
      </c>
      <c r="BN691" s="34">
        <f>IF($B691="P",VLOOKUP($E691,'[2]Costeo-JUL26'!$B$9:$CQ$307,BN$1,0),0)</f>
        <v>0</v>
      </c>
      <c r="BO691" s="16">
        <f>IF($B691="P",VLOOKUP($E691,'[2]Costeo-JUL26'!$B$9:$CQ$307,BO$1,0),0)*$G691</f>
        <v>0</v>
      </c>
      <c r="BP691" s="36">
        <f>IF($B691="P",VLOOKUP($E691,'[2]Costeo-JUL26'!$B$9:$CQ$307,BP$1,0),0)*$G691</f>
        <v>0</v>
      </c>
      <c r="BQ691" s="35">
        <f>IF($B691="P",VLOOKUP($E691,'[2]Costeo-JUL26'!$B$9:$CQ$307,BQ$1,0),0)</f>
        <v>0</v>
      </c>
      <c r="BR691" s="36">
        <f t="shared" si="334"/>
        <v>0</v>
      </c>
      <c r="BS691" s="36">
        <f t="shared" si="335"/>
        <v>0</v>
      </c>
      <c r="BT691" s="34">
        <f>IF($B691="P",VLOOKUP($E691,'[2]Costeo-JUL26'!$B$9:$CQ$307,BT$1,0),0)</f>
        <v>0</v>
      </c>
      <c r="BU691" s="16">
        <f>IF($B691="P",VLOOKUP($E691,'[2]Costeo-JUL26'!$B$9:$CQ$307,BU$1,0),0)*$G691</f>
        <v>0</v>
      </c>
      <c r="BV691" s="36">
        <f>IF($B691="P",VLOOKUP($E691,'[2]Costeo-JUL26'!$B$9:$CQ$307,BV$1,0),0)*$G691</f>
        <v>0</v>
      </c>
      <c r="BW691" s="35">
        <f>IF($B691="P",VLOOKUP($E691,'[2]Costeo-JUL26'!$B$9:$CQ$307,BW$1,0),0)</f>
        <v>0</v>
      </c>
      <c r="BX691" s="36">
        <f t="shared" si="336"/>
        <v>0</v>
      </c>
      <c r="BY691" s="36">
        <f t="shared" si="337"/>
        <v>0</v>
      </c>
      <c r="BZ691" s="34">
        <f>IF($B691="P",VLOOKUP($E691,'[2]Costeo-JUL26'!$B$9:$CQ$307,BZ$1,0),0)</f>
        <v>0</v>
      </c>
      <c r="CA691" s="16">
        <f>IF($B691="P",VLOOKUP($E691,'[2]Costeo-JUL26'!$B$9:$CQ$307,CA$1,0),0)*$G691</f>
        <v>0</v>
      </c>
      <c r="CB691" s="36">
        <f>IF($B691="P",VLOOKUP($E691,'[2]Costeo-JUL26'!$B$9:$CQ$307,CB$1,0),0)*$G691</f>
        <v>0</v>
      </c>
      <c r="CC691" s="35">
        <f>IF($B691="P",VLOOKUP($E691,'[2]Costeo-JUL26'!$B$9:$CQ$307,CC$1,0),0)</f>
        <v>0</v>
      </c>
      <c r="CD691" s="36">
        <f t="shared" si="338"/>
        <v>0</v>
      </c>
      <c r="CE691" s="36">
        <f t="shared" si="339"/>
        <v>0</v>
      </c>
      <c r="CF691" s="37">
        <f t="shared" si="311"/>
        <v>0</v>
      </c>
      <c r="CG691" s="36">
        <f>IF($B691="r",VLOOKUP($E691,'[2]Costeo-JUL26'!$B$9:$CQ$307,CG$1,0),0)*$G691</f>
        <v>-1422.67</v>
      </c>
      <c r="CH691" s="35">
        <f>VLOOKUP($E691,'[2]TEORICOS (05.26)'!$A$8:$T$251,CH$1,0)</f>
        <v>0.05</v>
      </c>
      <c r="CI691" s="36">
        <f t="shared" si="340"/>
        <v>-982.9276000000001</v>
      </c>
      <c r="CJ691" s="37">
        <f t="shared" si="341"/>
        <v>-2405.5976000000001</v>
      </c>
      <c r="CM691" s="16">
        <f>SUMIFS('[1]Ajuste Inventario'!$I:$I,'[1]Ajuste Inventario'!$B:$B,E691,'[1]Ajuste Inventario'!$S:$S,D691)*-1</f>
        <v>1</v>
      </c>
      <c r="CN691" s="36">
        <f t="shared" si="312"/>
        <v>2405.5976000000001</v>
      </c>
      <c r="CP691" t="str">
        <f t="shared" si="313"/>
        <v>337Org.Vtas M.del Plata</v>
      </c>
      <c r="CQ691" s="10">
        <f t="shared" si="314"/>
        <v>2405.5976000000001</v>
      </c>
    </row>
    <row r="692" spans="1:95" x14ac:dyDescent="0.25">
      <c r="A692" s="30">
        <v>46204</v>
      </c>
      <c r="B692" s="31" t="str">
        <f>VLOOKUP($E692,'[2]TEORICOS (05.26)'!$A$8:$T$251,B$1,0)</f>
        <v>P</v>
      </c>
      <c r="C692" s="32" t="str">
        <f>VLOOKUP($E692,'[2]TEORICOS (05.26)'!$A$8:$T$251,C$1,0)</f>
        <v>Powerade</v>
      </c>
      <c r="D692" t="s">
        <v>227</v>
      </c>
      <c r="E692">
        <v>2668</v>
      </c>
      <c r="F692" t="s">
        <v>205</v>
      </c>
      <c r="G692" s="16">
        <v>-4.3330000000000002</v>
      </c>
      <c r="H692" s="16">
        <v>-4.5539829999999997</v>
      </c>
      <c r="I692" s="33">
        <v>-55193.229999999996</v>
      </c>
      <c r="J692" s="33">
        <v>-54531.519999999997</v>
      </c>
      <c r="K692" s="34">
        <f>IF($B692="P",VLOOKUP($E692,'[2]Costeo-JUL26'!$B$9:$CQ$307,K$1,0),0)</f>
        <v>929226</v>
      </c>
      <c r="L692" s="35">
        <f>VLOOKUP($E692,'[2]TEORICOS (05.26)'!$A$8:$T$251,L$1,0)</f>
        <v>0.22</v>
      </c>
      <c r="M692" s="36">
        <f t="shared" si="315"/>
        <v>-11996.9344</v>
      </c>
      <c r="N692" s="35">
        <f>IF($B692="P",VLOOKUP($E692,'[2]Costeo-JUL26'!$B$9:$CQ$307,N$1,0),0)</f>
        <v>0.2</v>
      </c>
      <c r="O692" s="36">
        <f t="shared" si="316"/>
        <v>-2399.38688</v>
      </c>
      <c r="P692" s="36">
        <f>IF($B692="P",VLOOKUP($E692,'[2]Costeo-JUL26'!$B$9:$CQ$307,P$1,0),0)*H692</f>
        <v>0</v>
      </c>
      <c r="Q692" s="36">
        <f t="shared" si="317"/>
        <v>-14396.32128</v>
      </c>
      <c r="R692" s="34">
        <f>IF($B692="P",VLOOKUP($E692,'[2]Costeo-JUL26'!$B$9:$CQ$307,R$1,0),0)</f>
        <v>902332</v>
      </c>
      <c r="S692" s="16">
        <f>IF($B692="P",VLOOKUP($E692,'[2]Costeo-JUL26'!$B$9:$CQ$307,S$1,0),0)*$G692</f>
        <v>-2.1265185640649999</v>
      </c>
      <c r="T692" s="36">
        <f>IF($B692="P",VLOOKUP($E692,'[2]Costeo-JUL26'!$B$9:$CQ$307,T$1,0),0)*$G692</f>
        <v>-1483.3613062415045</v>
      </c>
      <c r="U692" s="35">
        <f>IF($B692="P",VLOOKUP($E692,'[2]Costeo-JUL26'!$B$9:$CQ$307,U$1,0),0)</f>
        <v>1.4999999999999999E-2</v>
      </c>
      <c r="V692" s="36">
        <f t="shared" si="318"/>
        <v>-22.250419593622567</v>
      </c>
      <c r="W692" s="36">
        <f t="shared" si="319"/>
        <v>-1505.6117258351271</v>
      </c>
      <c r="X692" s="34">
        <f>IF($B692="P",VLOOKUP($E692,'[2]Costeo-JUL26'!$B$9:$CQ$307,X$1,0),0)</f>
        <v>0</v>
      </c>
      <c r="Y692" s="16">
        <f>IF($B692="P",VLOOKUP($E692,'[2]Costeo-JUL26'!$B$9:$CQ$307,Y$1,0),0)*$G692</f>
        <v>0</v>
      </c>
      <c r="Z692" s="36">
        <f>IF($B692="P",VLOOKUP($E692,'[2]Costeo-JUL26'!$B$9:$CQ$307,Z$1,0),0)*$G692</f>
        <v>0</v>
      </c>
      <c r="AA692" s="35">
        <f>IF($B692="P",VLOOKUP($E692,'[2]Costeo-JUL26'!$B$9:$CQ$307,AA$1,0),0)</f>
        <v>0</v>
      </c>
      <c r="AB692" s="36">
        <f t="shared" si="320"/>
        <v>0</v>
      </c>
      <c r="AC692" s="36">
        <f t="shared" si="321"/>
        <v>0</v>
      </c>
      <c r="AD692" s="34">
        <f>IF($B692="P",VLOOKUP($E692,'[2]Costeo-JUL26'!$B$9:$CQ$307,AD$1,0),0)</f>
        <v>917993</v>
      </c>
      <c r="AE692" s="16">
        <f>IF($B692="P",VLOOKUP($E692,'[2]Costeo-JUL26'!$B$9:$CQ$307,AE$1,0),0)*$G692</f>
        <v>-25.998000000000001</v>
      </c>
      <c r="AF692" s="36">
        <f>IF($B692="P",VLOOKUP($E692,'[2]Costeo-JUL26'!$B$9:$CQ$307,AF$1,0),0)*$G692</f>
        <v>-706.48005120000005</v>
      </c>
      <c r="AG692" s="35">
        <f>IF($B692="P",VLOOKUP($E692,'[2]Costeo-JUL26'!$B$9:$CQ$307,AG$1,0),0)</f>
        <v>6.0000000000000001E-3</v>
      </c>
      <c r="AH692" s="36">
        <f t="shared" si="322"/>
        <v>-4.2388803072000005</v>
      </c>
      <c r="AI692" s="36">
        <f t="shared" si="323"/>
        <v>-710.71893150720007</v>
      </c>
      <c r="AJ692" s="34">
        <f>IF($B692="P",VLOOKUP($E692,'[2]Costeo-JUL26'!$B$9:$CQ$307,AJ$1,0),0)</f>
        <v>940684</v>
      </c>
      <c r="AK692" s="16">
        <f>IF($B692="P",VLOOKUP($E692,'[2]Costeo-JUL26'!$B$9:$CQ$307,AK$1,0),0)*$G692</f>
        <v>-25.998000000000001</v>
      </c>
      <c r="AL692" s="36">
        <f>IF($B692="P",VLOOKUP($E692,'[2]Costeo-JUL26'!$B$9:$CQ$307,AL$1,0),0)*$G692</f>
        <v>-386.44623107999996</v>
      </c>
      <c r="AM692" s="35">
        <f>IF($B692="P",VLOOKUP($E692,'[2]Costeo-JUL26'!$B$9:$CQ$307,AM$1,0),0)</f>
        <v>1.7999999999999999E-2</v>
      </c>
      <c r="AN692" s="36">
        <f t="shared" si="324"/>
        <v>-6.9560321594399985</v>
      </c>
      <c r="AO692" s="36">
        <f t="shared" si="325"/>
        <v>-393.40226323943995</v>
      </c>
      <c r="AP692" s="34">
        <f>IF($B692="P",VLOOKUP($E692,'[2]Costeo-JUL26'!$B$9:$CQ$307,AP$1,0),0)</f>
        <v>929272</v>
      </c>
      <c r="AQ692" s="16">
        <f>IF($B692="P",VLOOKUP($E692,'[2]Costeo-JUL26'!$B$9:$CQ$307,AQ$1,0),0)*$G692</f>
        <v>-25.998000000000001</v>
      </c>
      <c r="AR692" s="36">
        <f>IF($B692="P",VLOOKUP($E692,'[2]Costeo-JUL26'!$B$9:$CQ$307,AR$1,0),0)*$G692</f>
        <v>-3819.1438972487981</v>
      </c>
      <c r="AS692" s="35">
        <f>IF($B692="P",VLOOKUP($E692,'[2]Costeo-JUL26'!$B$9:$CQ$307,AS$1,0),0)</f>
        <v>0.02</v>
      </c>
      <c r="AT692" s="36">
        <f t="shared" si="326"/>
        <v>-76.382877944975959</v>
      </c>
      <c r="AU692" s="36">
        <f t="shared" si="327"/>
        <v>-3895.526775193774</v>
      </c>
      <c r="AV692" s="34">
        <f>IF($B692="P",VLOOKUP($E692,'[2]Costeo-JUL26'!$B$9:$CQ$307,AV$1,0),0)</f>
        <v>922605</v>
      </c>
      <c r="AW692" s="16">
        <f>IF($B692="P",VLOOKUP($E692,'[2]Costeo-JUL26'!$B$9:$CQ$307,AW$1,0),0)*$G692</f>
        <v>-8.6660000000000001E-2</v>
      </c>
      <c r="AX692" s="36">
        <f>IF($B692="P",VLOOKUP($E692,'[2]Costeo-JUL26'!$B$9:$CQ$307,AX$1,0),0)*$G692</f>
        <v>-422.82273096969698</v>
      </c>
      <c r="AY692" s="35">
        <f>IF($B692="P",VLOOKUP($E692,'[2]Costeo-JUL26'!$B$9:$CQ$307,AY$1,0),0)</f>
        <v>0.03</v>
      </c>
      <c r="AZ692" s="36">
        <f t="shared" si="328"/>
        <v>-12.684681929090909</v>
      </c>
      <c r="BA692" s="36">
        <f t="shared" si="329"/>
        <v>-435.50741289878789</v>
      </c>
      <c r="BB692" s="34">
        <f>IF($B692="P",VLOOKUP($E692,'[2]Costeo-JUL26'!$B$9:$CQ$307,BB$1,0),0)</f>
        <v>902311</v>
      </c>
      <c r="BC692" s="16">
        <f>IF($B692="P",VLOOKUP($E692,'[2]Costeo-JUL26'!$B$9:$CQ$307,BC$1,0),0)*$G692</f>
        <v>-6.1896905000000009E-3</v>
      </c>
      <c r="BD692" s="36">
        <f>IF($B692="P",VLOOKUP($E692,'[2]Costeo-JUL26'!$B$9:$CQ$307,BD$1,0),0)*$G692</f>
        <v>-24.273768800872507</v>
      </c>
      <c r="BE692" s="35">
        <f>IF($B692="P",VLOOKUP($E692,'[2]Costeo-JUL26'!$B$9:$CQ$307,BE$1,0),0)</f>
        <v>0.03</v>
      </c>
      <c r="BF692" s="36">
        <f t="shared" si="330"/>
        <v>-0.72821306402617514</v>
      </c>
      <c r="BG692" s="36">
        <f t="shared" si="331"/>
        <v>-25.001981864898681</v>
      </c>
      <c r="BH692" s="34">
        <f>IF($B692="P",VLOOKUP($E692,'[2]Costeo-JUL26'!$B$9:$CQ$307,BH$1,0),0)</f>
        <v>902302</v>
      </c>
      <c r="BI692" s="16">
        <f>IF($B692="P",VLOOKUP($E692,'[2]Costeo-JUL26'!$B$9:$CQ$307,BI$1,0),0)*$G692</f>
        <v>-0.12380000000000001</v>
      </c>
      <c r="BJ692" s="36">
        <f>IF($B692="P",VLOOKUP($E692,'[2]Costeo-JUL26'!$B$9:$CQ$307,BJ$1,0),0)*$G692</f>
        <v>-81.435640000000006</v>
      </c>
      <c r="BK692" s="35">
        <f>IF(BH692=910319,0,IF($B692="P",VLOOKUP($E692,'[2]Costeo-JUL26'!$B$9:$CQ$307,BK$1,0),0))</f>
        <v>0.02</v>
      </c>
      <c r="BL692" s="36">
        <f t="shared" si="332"/>
        <v>-1.6287128000000002</v>
      </c>
      <c r="BM692" s="36">
        <f t="shared" si="333"/>
        <v>-83.064352800000009</v>
      </c>
      <c r="BN692" s="34">
        <f>IF($B692="P",VLOOKUP($E692,'[2]Costeo-JUL26'!$B$9:$CQ$307,BN$1,0),0)</f>
        <v>0</v>
      </c>
      <c r="BO692" s="16">
        <f>IF($B692="P",VLOOKUP($E692,'[2]Costeo-JUL26'!$B$9:$CQ$307,BO$1,0),0)*$G692</f>
        <v>0</v>
      </c>
      <c r="BP692" s="36">
        <f>IF($B692="P",VLOOKUP($E692,'[2]Costeo-JUL26'!$B$9:$CQ$307,BP$1,0),0)*$G692</f>
        <v>0</v>
      </c>
      <c r="BQ692" s="35">
        <f>IF($B692="P",VLOOKUP($E692,'[2]Costeo-JUL26'!$B$9:$CQ$307,BQ$1,0),0)</f>
        <v>0</v>
      </c>
      <c r="BR692" s="36">
        <f t="shared" si="334"/>
        <v>0</v>
      </c>
      <c r="BS692" s="36">
        <f t="shared" si="335"/>
        <v>0</v>
      </c>
      <c r="BT692" s="34">
        <f>IF($B692="P",VLOOKUP($E692,'[2]Costeo-JUL26'!$B$9:$CQ$307,BT$1,0),0)</f>
        <v>0</v>
      </c>
      <c r="BU692" s="16">
        <f>IF($B692="P",VLOOKUP($E692,'[2]Costeo-JUL26'!$B$9:$CQ$307,BU$1,0),0)*$G692</f>
        <v>0</v>
      </c>
      <c r="BV692" s="36">
        <f>IF($B692="P",VLOOKUP($E692,'[2]Costeo-JUL26'!$B$9:$CQ$307,BV$1,0),0)*$G692</f>
        <v>0</v>
      </c>
      <c r="BW692" s="35">
        <f>IF($B692="P",VLOOKUP($E692,'[2]Costeo-JUL26'!$B$9:$CQ$307,BW$1,0),0)</f>
        <v>0</v>
      </c>
      <c r="BX692" s="36">
        <f t="shared" si="336"/>
        <v>0</v>
      </c>
      <c r="BY692" s="36">
        <f t="shared" si="337"/>
        <v>0</v>
      </c>
      <c r="BZ692" s="34">
        <f>IF($B692="P",VLOOKUP($E692,'[2]Costeo-JUL26'!$B$9:$CQ$307,BZ$1,0),0)</f>
        <v>0</v>
      </c>
      <c r="CA692" s="16">
        <f>IF($B692="P",VLOOKUP($E692,'[2]Costeo-JUL26'!$B$9:$CQ$307,CA$1,0),0)*$G692</f>
        <v>0</v>
      </c>
      <c r="CB692" s="36">
        <f>IF($B692="P",VLOOKUP($E692,'[2]Costeo-JUL26'!$B$9:$CQ$307,CB$1,0),0)*$G692</f>
        <v>0</v>
      </c>
      <c r="CC692" s="35">
        <f>IF($B692="P",VLOOKUP($E692,'[2]Costeo-JUL26'!$B$9:$CQ$307,CC$1,0),0)</f>
        <v>0</v>
      </c>
      <c r="CD692" s="36">
        <f t="shared" si="338"/>
        <v>0</v>
      </c>
      <c r="CE692" s="36">
        <f t="shared" si="339"/>
        <v>0</v>
      </c>
      <c r="CF692" s="37">
        <f t="shared" si="311"/>
        <v>-21445.15472333923</v>
      </c>
      <c r="CG692" s="36">
        <f>IF($B692="r",VLOOKUP($E692,'[2]Costeo-JUL26'!$B$9:$CQ$307,CG$1,0),0)*$G692</f>
        <v>0</v>
      </c>
      <c r="CH692" s="35">
        <f>VLOOKUP($E692,'[2]TEORICOS (05.26)'!$A$8:$T$251,CH$1,0)</f>
        <v>0.1</v>
      </c>
      <c r="CI692" s="36">
        <f t="shared" si="340"/>
        <v>0</v>
      </c>
      <c r="CJ692" s="37">
        <f t="shared" si="341"/>
        <v>0</v>
      </c>
      <c r="CM692" s="16">
        <f>SUMIFS('[1]Ajuste Inventario'!$I:$I,'[1]Ajuste Inventario'!$B:$B,E692,'[1]Ajuste Inventario'!$S:$S,D692)*-1</f>
        <v>2.3330000000000002</v>
      </c>
      <c r="CN692" s="36">
        <f t="shared" si="312"/>
        <v>11546.629579863933</v>
      </c>
      <c r="CP692" t="str">
        <f t="shared" si="313"/>
        <v>2668Org.Vtas M.del Plata</v>
      </c>
      <c r="CQ692" s="10">
        <f t="shared" si="314"/>
        <v>4949.2625717376477</v>
      </c>
    </row>
    <row r="693" spans="1:95" x14ac:dyDescent="0.25">
      <c r="A693" s="30">
        <v>46204</v>
      </c>
      <c r="B693" s="31" t="str">
        <f>VLOOKUP($E693,'[2]TEORICOS (05.26)'!$A$8:$T$251,B$1,0)</f>
        <v>P</v>
      </c>
      <c r="C693" s="32" t="str">
        <f>VLOOKUP($E693,'[2]TEORICOS (05.26)'!$A$8:$T$251,C$1,0)</f>
        <v>Cepita</v>
      </c>
      <c r="D693" t="s">
        <v>227</v>
      </c>
      <c r="E693">
        <v>2104</v>
      </c>
      <c r="F693" t="s">
        <v>219</v>
      </c>
      <c r="G693" s="16">
        <v>-0.66700000000000004</v>
      </c>
      <c r="H693" s="16">
        <v>-1.0571950000000001</v>
      </c>
      <c r="I693" s="33">
        <v>-8526.16</v>
      </c>
      <c r="J693" s="33">
        <v>-6735.67</v>
      </c>
      <c r="K693" s="34">
        <f>IF($B693="P",VLOOKUP($E693,'[2]Costeo-JUL26'!$B$9:$CQ$307,K$1,0),0)</f>
        <v>938058</v>
      </c>
      <c r="L693" s="35">
        <f>VLOOKUP($E693,'[2]TEORICOS (05.26)'!$A$8:$T$251,L$1,0)</f>
        <v>0.17</v>
      </c>
      <c r="M693" s="36">
        <f t="shared" si="315"/>
        <v>-1145.0639000000001</v>
      </c>
      <c r="N693" s="35">
        <f>IF($B693="P",VLOOKUP($E693,'[2]Costeo-JUL26'!$B$9:$CQ$307,N$1,0),0)</f>
        <v>1.4999999999999999E-2</v>
      </c>
      <c r="O693" s="36">
        <f t="shared" si="316"/>
        <v>-17.1759585</v>
      </c>
      <c r="P693" s="36">
        <f>IF($B693="P",VLOOKUP($E693,'[2]Costeo-JUL26'!$B$9:$CQ$307,P$1,0),0)*H693</f>
        <v>0</v>
      </c>
      <c r="Q693" s="36">
        <f t="shared" si="317"/>
        <v>-1162.2398585000001</v>
      </c>
      <c r="R693" s="34">
        <f>IF($B693="P",VLOOKUP($E693,'[2]Costeo-JUL26'!$B$9:$CQ$307,R$1,0),0)</f>
        <v>902332</v>
      </c>
      <c r="S693" s="16">
        <f>IF($B693="P",VLOOKUP($E693,'[2]Costeo-JUL26'!$B$9:$CQ$307,S$1,0),0)*$G693</f>
        <v>0</v>
      </c>
      <c r="T693" s="36">
        <f>IF($B693="P",VLOOKUP($E693,'[2]Costeo-JUL26'!$B$9:$CQ$307,T$1,0),0)*$G693</f>
        <v>0</v>
      </c>
      <c r="U693" s="35">
        <f>IF($B693="P",VLOOKUP($E693,'[2]Costeo-JUL26'!$B$9:$CQ$307,U$1,0),0)</f>
        <v>1.4999999999999999E-2</v>
      </c>
      <c r="V693" s="36">
        <f t="shared" si="318"/>
        <v>0</v>
      </c>
      <c r="W693" s="36">
        <f t="shared" si="319"/>
        <v>0</v>
      </c>
      <c r="X693" s="34">
        <f>IF($B693="P",VLOOKUP($E693,'[2]Costeo-JUL26'!$B$9:$CQ$307,X$1,0),0)</f>
        <v>0</v>
      </c>
      <c r="Y693" s="16">
        <f>IF($B693="P",VLOOKUP($E693,'[2]Costeo-JUL26'!$B$9:$CQ$307,Y$1,0),0)*$G693</f>
        <v>0</v>
      </c>
      <c r="Z693" s="36">
        <f>IF($B693="P",VLOOKUP($E693,'[2]Costeo-JUL26'!$B$9:$CQ$307,Z$1,0),0)*$G693</f>
        <v>0</v>
      </c>
      <c r="AA693" s="35">
        <f>IF($B693="P",VLOOKUP($E693,'[2]Costeo-JUL26'!$B$9:$CQ$307,AA$1,0),0)</f>
        <v>0</v>
      </c>
      <c r="AB693" s="36">
        <f t="shared" si="320"/>
        <v>0</v>
      </c>
      <c r="AC693" s="36">
        <f t="shared" si="321"/>
        <v>0</v>
      </c>
      <c r="AD693" s="34">
        <f>IF($B693="P",VLOOKUP($E693,'[2]Costeo-JUL26'!$B$9:$CQ$307,AD$1,0),0)</f>
        <v>901781</v>
      </c>
      <c r="AE693" s="16">
        <f>IF($B693="P",VLOOKUP($E693,'[2]Costeo-JUL26'!$B$9:$CQ$307,AE$1,0),0)*$G693</f>
        <v>-4.0020000000000007</v>
      </c>
      <c r="AF693" s="36">
        <f>IF($B693="P",VLOOKUP($E693,'[2]Costeo-JUL26'!$B$9:$CQ$307,AF$1,0),0)*$G693</f>
        <v>-61.419494400000005</v>
      </c>
      <c r="AG693" s="35">
        <f>IF($B693="P",VLOOKUP($E693,'[2]Costeo-JUL26'!$B$9:$CQ$307,AG$1,0),0)</f>
        <v>6.0000000000000001E-3</v>
      </c>
      <c r="AH693" s="36">
        <f t="shared" si="322"/>
        <v>-0.36851696640000003</v>
      </c>
      <c r="AI693" s="36">
        <f t="shared" si="323"/>
        <v>-61.788011366400006</v>
      </c>
      <c r="AJ693" s="34">
        <f>IF($B693="P",VLOOKUP($E693,'[2]Costeo-JUL26'!$B$9:$CQ$307,AJ$1,0),0)</f>
        <v>928578</v>
      </c>
      <c r="AK693" s="16">
        <f>IF($B693="P",VLOOKUP($E693,'[2]Costeo-JUL26'!$B$9:$CQ$307,AK$1,0),0)*$G693</f>
        <v>-4.0020000000000007</v>
      </c>
      <c r="AL693" s="36">
        <f>IF($B693="P",VLOOKUP($E693,'[2]Costeo-JUL26'!$B$9:$CQ$307,AL$1,0),0)*$G693</f>
        <v>-76.628054879999993</v>
      </c>
      <c r="AM693" s="35">
        <f>IF($B693="P",VLOOKUP($E693,'[2]Costeo-JUL26'!$B$9:$CQ$307,AM$1,0),0)</f>
        <v>1.7999999999999999E-2</v>
      </c>
      <c r="AN693" s="36">
        <f t="shared" si="324"/>
        <v>-1.3793049878399999</v>
      </c>
      <c r="AO693" s="36">
        <f t="shared" si="325"/>
        <v>-78.007359867839995</v>
      </c>
      <c r="AP693" s="34">
        <f>IF($B693="P",VLOOKUP($E693,'[2]Costeo-JUL26'!$B$9:$CQ$307,AP$1,0),0)</f>
        <v>933429</v>
      </c>
      <c r="AQ693" s="16">
        <f>IF($B693="P",VLOOKUP($E693,'[2]Costeo-JUL26'!$B$9:$CQ$307,AQ$1,0),0)*$G693</f>
        <v>-4.0020000000000007</v>
      </c>
      <c r="AR693" s="36">
        <f>IF($B693="P",VLOOKUP($E693,'[2]Costeo-JUL26'!$B$9:$CQ$307,AR$1,0),0)*$G693</f>
        <v>-393.16360356000013</v>
      </c>
      <c r="AS693" s="35">
        <f>IF($B693="P",VLOOKUP($E693,'[2]Costeo-JUL26'!$B$9:$CQ$307,AS$1,0),0)</f>
        <v>0.02</v>
      </c>
      <c r="AT693" s="36">
        <f t="shared" si="326"/>
        <v>-7.8632720712000026</v>
      </c>
      <c r="AU693" s="36">
        <f t="shared" si="327"/>
        <v>-401.02687563120014</v>
      </c>
      <c r="AV693" s="34">
        <f>IF($B693="P",VLOOKUP($E693,'[2]Costeo-JUL26'!$B$9:$CQ$307,AV$1,0),0)</f>
        <v>932317</v>
      </c>
      <c r="AW693" s="16">
        <f>IF($B693="P",VLOOKUP($E693,'[2]Costeo-JUL26'!$B$9:$CQ$307,AW$1,0),0)*$G693</f>
        <v>-1.3340000000000001E-2</v>
      </c>
      <c r="AX693" s="36">
        <f>IF($B693="P",VLOOKUP($E693,'[2]Costeo-JUL26'!$B$9:$CQ$307,AX$1,0),0)*$G693</f>
        <v>-57.332652000000003</v>
      </c>
      <c r="AY693" s="35">
        <f>IF($B693="P",VLOOKUP($E693,'[2]Costeo-JUL26'!$B$9:$CQ$307,AY$1,0),0)</f>
        <v>0.03</v>
      </c>
      <c r="AZ693" s="36">
        <f t="shared" si="328"/>
        <v>-1.7199795600000001</v>
      </c>
      <c r="BA693" s="36">
        <f t="shared" si="329"/>
        <v>-59.052631560000002</v>
      </c>
      <c r="BB693" s="34">
        <f>IF($B693="P",VLOOKUP($E693,'[2]Costeo-JUL26'!$B$9:$CQ$307,BB$1,0),0)</f>
        <v>902311</v>
      </c>
      <c r="BC693" s="16">
        <f>IF($B693="P",VLOOKUP($E693,'[2]Costeo-JUL26'!$B$9:$CQ$307,BC$1,0),0)*$G693</f>
        <v>-1.8527777777777781E-3</v>
      </c>
      <c r="BD693" s="36">
        <f>IF($B693="P",VLOOKUP($E693,'[2]Costeo-JUL26'!$B$9:$CQ$307,BD$1,0),0)*$G693</f>
        <v>-7.265936708333335</v>
      </c>
      <c r="BE693" s="35">
        <f>IF($B693="P",VLOOKUP($E693,'[2]Costeo-JUL26'!$B$9:$CQ$307,BE$1,0),0)</f>
        <v>0.03</v>
      </c>
      <c r="BF693" s="36">
        <f t="shared" si="330"/>
        <v>-0.21797810125000006</v>
      </c>
      <c r="BG693" s="36">
        <f t="shared" si="331"/>
        <v>-7.483914809583335</v>
      </c>
      <c r="BH693" s="34">
        <f>IF($B693="P",VLOOKUP($E693,'[2]Costeo-JUL26'!$B$9:$CQ$307,BH$1,0),0)</f>
        <v>933089</v>
      </c>
      <c r="BI693" s="16">
        <f>IF($B693="P",VLOOKUP($E693,'[2]Costeo-JUL26'!$B$9:$CQ$307,BI$1,0),0)*$G693</f>
        <v>-1.7866071428571429E-2</v>
      </c>
      <c r="BJ693" s="36">
        <f>IF($B693="P",VLOOKUP($E693,'[2]Costeo-JUL26'!$B$9:$CQ$307,BJ$1,0),0)*$G693</f>
        <v>-13.304372854031858</v>
      </c>
      <c r="BK693" s="35">
        <f>IF(BH693=910319,0,IF($B693="P",VLOOKUP($E693,'[2]Costeo-JUL26'!$B$9:$CQ$307,BK$1,0),0))</f>
        <v>0.02</v>
      </c>
      <c r="BL693" s="36">
        <f t="shared" si="332"/>
        <v>-0.26608745708063714</v>
      </c>
      <c r="BM693" s="36">
        <f t="shared" si="333"/>
        <v>-13.570460311112495</v>
      </c>
      <c r="BN693" s="34">
        <f>IF($B693="P",VLOOKUP($E693,'[2]Costeo-JUL26'!$B$9:$CQ$307,BN$1,0),0)</f>
        <v>0</v>
      </c>
      <c r="BO693" s="16">
        <f>IF($B693="P",VLOOKUP($E693,'[2]Costeo-JUL26'!$B$9:$CQ$307,BO$1,0),0)*$G693</f>
        <v>0</v>
      </c>
      <c r="BP693" s="36">
        <f>IF($B693="P",VLOOKUP($E693,'[2]Costeo-JUL26'!$B$9:$CQ$307,BP$1,0),0)*$G693</f>
        <v>0</v>
      </c>
      <c r="BQ693" s="35">
        <f>IF($B693="P",VLOOKUP($E693,'[2]Costeo-JUL26'!$B$9:$CQ$307,BQ$1,0),0)</f>
        <v>0</v>
      </c>
      <c r="BR693" s="36">
        <f t="shared" si="334"/>
        <v>0</v>
      </c>
      <c r="BS693" s="36">
        <f t="shared" si="335"/>
        <v>0</v>
      </c>
      <c r="BT693" s="34">
        <f>IF($B693="P",VLOOKUP($E693,'[2]Costeo-JUL26'!$B$9:$CQ$307,BT$1,0),0)</f>
        <v>0</v>
      </c>
      <c r="BU693" s="16">
        <f>IF($B693="P",VLOOKUP($E693,'[2]Costeo-JUL26'!$B$9:$CQ$307,BU$1,0),0)*$G693</f>
        <v>0</v>
      </c>
      <c r="BV693" s="36">
        <f>IF($B693="P",VLOOKUP($E693,'[2]Costeo-JUL26'!$B$9:$CQ$307,BV$1,0),0)*$G693</f>
        <v>0</v>
      </c>
      <c r="BW693" s="35">
        <f>IF($B693="P",VLOOKUP($E693,'[2]Costeo-JUL26'!$B$9:$CQ$307,BW$1,0),0)</f>
        <v>0</v>
      </c>
      <c r="BX693" s="36">
        <f t="shared" si="336"/>
        <v>0</v>
      </c>
      <c r="BY693" s="36">
        <f t="shared" si="337"/>
        <v>0</v>
      </c>
      <c r="BZ693" s="34">
        <f>IF($B693="P",VLOOKUP($E693,'[2]Costeo-JUL26'!$B$9:$CQ$307,BZ$1,0),0)</f>
        <v>0</v>
      </c>
      <c r="CA693" s="16">
        <f>IF($B693="P",VLOOKUP($E693,'[2]Costeo-JUL26'!$B$9:$CQ$307,CA$1,0),0)*$G693</f>
        <v>0</v>
      </c>
      <c r="CB693" s="36">
        <f>IF($B693="P",VLOOKUP($E693,'[2]Costeo-JUL26'!$B$9:$CQ$307,CB$1,0),0)*$G693</f>
        <v>0</v>
      </c>
      <c r="CC693" s="35">
        <f>IF($B693="P",VLOOKUP($E693,'[2]Costeo-JUL26'!$B$9:$CQ$307,CC$1,0),0)</f>
        <v>0</v>
      </c>
      <c r="CD693" s="36">
        <f t="shared" si="338"/>
        <v>0</v>
      </c>
      <c r="CE693" s="36">
        <f t="shared" si="339"/>
        <v>0</v>
      </c>
      <c r="CF693" s="37">
        <f t="shared" si="311"/>
        <v>-1783.1691120461364</v>
      </c>
      <c r="CG693" s="36">
        <f>IF($B693="r",VLOOKUP($E693,'[2]Costeo-JUL26'!$B$9:$CQ$307,CG$1,0),0)*$G693</f>
        <v>0</v>
      </c>
      <c r="CH693" s="35">
        <f>VLOOKUP($E693,'[2]TEORICOS (05.26)'!$A$8:$T$251,CH$1,0)</f>
        <v>0.15</v>
      </c>
      <c r="CI693" s="36">
        <f t="shared" si="340"/>
        <v>0</v>
      </c>
      <c r="CJ693" s="37">
        <f t="shared" si="341"/>
        <v>0</v>
      </c>
      <c r="CM693" s="16">
        <f>SUMIFS('[1]Ajuste Inventario'!$I:$I,'[1]Ajuste Inventario'!$B:$B,E693,'[1]Ajuste Inventario'!$S:$S,D693)*-1</f>
        <v>0.66700000000000004</v>
      </c>
      <c r="CN693" s="36">
        <f t="shared" si="312"/>
        <v>1783.1691120461367</v>
      </c>
      <c r="CP693" t="str">
        <f t="shared" si="313"/>
        <v>2104Org.Vtas M.del Plata</v>
      </c>
      <c r="CQ693" s="10">
        <f t="shared" si="314"/>
        <v>2673.41695958941</v>
      </c>
    </row>
    <row r="694" spans="1:95" x14ac:dyDescent="0.25">
      <c r="A694" s="30">
        <v>46204</v>
      </c>
      <c r="B694" s="31" t="str">
        <f>VLOOKUP($E694,'[2]TEORICOS (05.26)'!$A$8:$T$251,B$1,0)</f>
        <v>R</v>
      </c>
      <c r="C694" s="32" t="str">
        <f>VLOOKUP($E694,'[2]TEORICOS (05.26)'!$A$8:$T$251,C$1,0)</f>
        <v>Cepita</v>
      </c>
      <c r="D694" t="s">
        <v>227</v>
      </c>
      <c r="E694">
        <v>3305</v>
      </c>
      <c r="F694" t="s">
        <v>220</v>
      </c>
      <c r="G694" s="16">
        <v>-0.33300000000000002</v>
      </c>
      <c r="H694" s="16">
        <v>-0.105561</v>
      </c>
      <c r="I694" s="33">
        <v>-2529.48</v>
      </c>
      <c r="J694" s="33">
        <v>-2099.4699999999998</v>
      </c>
      <c r="K694" s="34">
        <f>IF($B694="P",VLOOKUP($E694,'[2]Costeo-JUL26'!$B$9:$CQ$307,K$1,0),0)</f>
        <v>0</v>
      </c>
      <c r="L694" s="35">
        <f>VLOOKUP($E694,'[2]TEORICOS (05.26)'!$A$8:$T$251,L$1,0)</f>
        <v>0.2</v>
      </c>
      <c r="M694" s="36">
        <f t="shared" si="315"/>
        <v>0</v>
      </c>
      <c r="N694" s="35">
        <f>IF($B694="P",VLOOKUP($E694,'[2]Costeo-JUL26'!$B$9:$CQ$307,N$1,0),0)</f>
        <v>0</v>
      </c>
      <c r="O694" s="36">
        <f t="shared" si="316"/>
        <v>0</v>
      </c>
      <c r="P694" s="36">
        <f>IF($B694="P",VLOOKUP($E694,'[2]Costeo-JUL26'!$B$9:$CQ$307,P$1,0),0)*H694</f>
        <v>0</v>
      </c>
      <c r="Q694" s="36">
        <f t="shared" si="317"/>
        <v>0</v>
      </c>
      <c r="R694" s="34">
        <f>IF($B694="P",VLOOKUP($E694,'[2]Costeo-JUL26'!$B$9:$CQ$307,R$1,0),0)</f>
        <v>0</v>
      </c>
      <c r="S694" s="16">
        <f>IF($B694="P",VLOOKUP($E694,'[2]Costeo-JUL26'!$B$9:$CQ$307,S$1,0),0)*$G694</f>
        <v>0</v>
      </c>
      <c r="T694" s="36">
        <f>IF($B694="P",VLOOKUP($E694,'[2]Costeo-JUL26'!$B$9:$CQ$307,T$1,0),0)*$G694</f>
        <v>0</v>
      </c>
      <c r="U694" s="35">
        <f>IF($B694="P",VLOOKUP($E694,'[2]Costeo-JUL26'!$B$9:$CQ$307,U$1,0),0)</f>
        <v>0</v>
      </c>
      <c r="V694" s="36">
        <f t="shared" si="318"/>
        <v>0</v>
      </c>
      <c r="W694" s="36">
        <f t="shared" si="319"/>
        <v>0</v>
      </c>
      <c r="X694" s="34">
        <f>IF($B694="P",VLOOKUP($E694,'[2]Costeo-JUL26'!$B$9:$CQ$307,X$1,0),0)</f>
        <v>0</v>
      </c>
      <c r="Y694" s="16">
        <f>IF($B694="P",VLOOKUP($E694,'[2]Costeo-JUL26'!$B$9:$CQ$307,Y$1,0),0)*$G694</f>
        <v>0</v>
      </c>
      <c r="Z694" s="36">
        <f>IF($B694="P",VLOOKUP($E694,'[2]Costeo-JUL26'!$B$9:$CQ$307,Z$1,0),0)*$G694</f>
        <v>0</v>
      </c>
      <c r="AA694" s="35">
        <f>IF($B694="P",VLOOKUP($E694,'[2]Costeo-JUL26'!$B$9:$CQ$307,AA$1,0),0)</f>
        <v>0</v>
      </c>
      <c r="AB694" s="36">
        <f t="shared" si="320"/>
        <v>0</v>
      </c>
      <c r="AC694" s="36">
        <f t="shared" si="321"/>
        <v>0</v>
      </c>
      <c r="AD694" s="34">
        <f>IF($B694="P",VLOOKUP($E694,'[2]Costeo-JUL26'!$B$9:$CQ$307,AD$1,0),0)</f>
        <v>0</v>
      </c>
      <c r="AE694" s="16">
        <f>IF($B694="P",VLOOKUP($E694,'[2]Costeo-JUL26'!$B$9:$CQ$307,AE$1,0),0)*$G694</f>
        <v>0</v>
      </c>
      <c r="AF694" s="36">
        <f>IF($B694="P",VLOOKUP($E694,'[2]Costeo-JUL26'!$B$9:$CQ$307,AF$1,0),0)*$G694</f>
        <v>0</v>
      </c>
      <c r="AG694" s="35">
        <f>IF($B694="P",VLOOKUP($E694,'[2]Costeo-JUL26'!$B$9:$CQ$307,AG$1,0),0)</f>
        <v>0</v>
      </c>
      <c r="AH694" s="36">
        <f t="shared" si="322"/>
        <v>0</v>
      </c>
      <c r="AI694" s="36">
        <f t="shared" si="323"/>
        <v>0</v>
      </c>
      <c r="AJ694" s="34">
        <f>IF($B694="P",VLOOKUP($E694,'[2]Costeo-JUL26'!$B$9:$CQ$307,AJ$1,0),0)</f>
        <v>0</v>
      </c>
      <c r="AK694" s="16">
        <f>IF($B694="P",VLOOKUP($E694,'[2]Costeo-JUL26'!$B$9:$CQ$307,AK$1,0),0)*$G694</f>
        <v>0</v>
      </c>
      <c r="AL694" s="36">
        <f>IF($B694="P",VLOOKUP($E694,'[2]Costeo-JUL26'!$B$9:$CQ$307,AL$1,0),0)*$G694</f>
        <v>0</v>
      </c>
      <c r="AM694" s="35">
        <f>IF($B694="P",VLOOKUP($E694,'[2]Costeo-JUL26'!$B$9:$CQ$307,AM$1,0),0)</f>
        <v>0</v>
      </c>
      <c r="AN694" s="36">
        <f t="shared" si="324"/>
        <v>0</v>
      </c>
      <c r="AO694" s="36">
        <f t="shared" si="325"/>
        <v>0</v>
      </c>
      <c r="AP694" s="34">
        <f>IF($B694="P",VLOOKUP($E694,'[2]Costeo-JUL26'!$B$9:$CQ$307,AP$1,0),0)</f>
        <v>0</v>
      </c>
      <c r="AQ694" s="16">
        <f>IF($B694="P",VLOOKUP($E694,'[2]Costeo-JUL26'!$B$9:$CQ$307,AQ$1,0),0)*$G694</f>
        <v>0</v>
      </c>
      <c r="AR694" s="36">
        <f>IF($B694="P",VLOOKUP($E694,'[2]Costeo-JUL26'!$B$9:$CQ$307,AR$1,0),0)*$G694</f>
        <v>0</v>
      </c>
      <c r="AS694" s="35">
        <f>IF($B694="P",VLOOKUP($E694,'[2]Costeo-JUL26'!$B$9:$CQ$307,AS$1,0),0)</f>
        <v>0</v>
      </c>
      <c r="AT694" s="36">
        <f t="shared" si="326"/>
        <v>0</v>
      </c>
      <c r="AU694" s="36">
        <f t="shared" si="327"/>
        <v>0</v>
      </c>
      <c r="AV694" s="34">
        <f>IF($B694="P",VLOOKUP($E694,'[2]Costeo-JUL26'!$B$9:$CQ$307,AV$1,0),0)</f>
        <v>0</v>
      </c>
      <c r="AW694" s="16">
        <f>IF($B694="P",VLOOKUP($E694,'[2]Costeo-JUL26'!$B$9:$CQ$307,AW$1,0),0)*$G694</f>
        <v>0</v>
      </c>
      <c r="AX694" s="36">
        <f>IF($B694="P",VLOOKUP($E694,'[2]Costeo-JUL26'!$B$9:$CQ$307,AX$1,0),0)*$G694</f>
        <v>0</v>
      </c>
      <c r="AY694" s="35">
        <f>IF($B694="P",VLOOKUP($E694,'[2]Costeo-JUL26'!$B$9:$CQ$307,AY$1,0),0)</f>
        <v>0</v>
      </c>
      <c r="AZ694" s="36">
        <f t="shared" si="328"/>
        <v>0</v>
      </c>
      <c r="BA694" s="36">
        <f t="shared" si="329"/>
        <v>0</v>
      </c>
      <c r="BB694" s="34">
        <f>IF($B694="P",VLOOKUP($E694,'[2]Costeo-JUL26'!$B$9:$CQ$307,BB$1,0),0)</f>
        <v>0</v>
      </c>
      <c r="BC694" s="16">
        <f>IF($B694="P",VLOOKUP($E694,'[2]Costeo-JUL26'!$B$9:$CQ$307,BC$1,0),0)*$G694</f>
        <v>0</v>
      </c>
      <c r="BD694" s="36">
        <f>IF($B694="P",VLOOKUP($E694,'[2]Costeo-JUL26'!$B$9:$CQ$307,BD$1,0),0)*$G694</f>
        <v>0</v>
      </c>
      <c r="BE694" s="35">
        <f>IF($B694="P",VLOOKUP($E694,'[2]Costeo-JUL26'!$B$9:$CQ$307,BE$1,0),0)</f>
        <v>0</v>
      </c>
      <c r="BF694" s="36">
        <f t="shared" si="330"/>
        <v>0</v>
      </c>
      <c r="BG694" s="36">
        <f t="shared" si="331"/>
        <v>0</v>
      </c>
      <c r="BH694" s="34">
        <f>IF($B694="P",VLOOKUP($E694,'[2]Costeo-JUL26'!$B$9:$CQ$307,BH$1,0),0)</f>
        <v>0</v>
      </c>
      <c r="BI694" s="16">
        <f>IF($B694="P",VLOOKUP($E694,'[2]Costeo-JUL26'!$B$9:$CQ$307,BI$1,0),0)*$G694</f>
        <v>0</v>
      </c>
      <c r="BJ694" s="36">
        <f>IF($B694="P",VLOOKUP($E694,'[2]Costeo-JUL26'!$B$9:$CQ$307,BJ$1,0),0)*$G694</f>
        <v>0</v>
      </c>
      <c r="BK694" s="35">
        <f>IF(BH694=910319,0,IF($B694="P",VLOOKUP($E694,'[2]Costeo-JUL26'!$B$9:$CQ$307,BK$1,0),0))</f>
        <v>0</v>
      </c>
      <c r="BL694" s="36">
        <f t="shared" si="332"/>
        <v>0</v>
      </c>
      <c r="BM694" s="36">
        <f t="shared" si="333"/>
        <v>0</v>
      </c>
      <c r="BN694" s="34">
        <f>IF($B694="P",VLOOKUP($E694,'[2]Costeo-JUL26'!$B$9:$CQ$307,BN$1,0),0)</f>
        <v>0</v>
      </c>
      <c r="BO694" s="16">
        <f>IF($B694="P",VLOOKUP($E694,'[2]Costeo-JUL26'!$B$9:$CQ$307,BO$1,0),0)*$G694</f>
        <v>0</v>
      </c>
      <c r="BP694" s="36">
        <f>IF($B694="P",VLOOKUP($E694,'[2]Costeo-JUL26'!$B$9:$CQ$307,BP$1,0),0)*$G694</f>
        <v>0</v>
      </c>
      <c r="BQ694" s="35">
        <f>IF($B694="P",VLOOKUP($E694,'[2]Costeo-JUL26'!$B$9:$CQ$307,BQ$1,0),0)</f>
        <v>0</v>
      </c>
      <c r="BR694" s="36">
        <f t="shared" si="334"/>
        <v>0</v>
      </c>
      <c r="BS694" s="36">
        <f t="shared" si="335"/>
        <v>0</v>
      </c>
      <c r="BT694" s="34">
        <f>IF($B694="P",VLOOKUP($E694,'[2]Costeo-JUL26'!$B$9:$CQ$307,BT$1,0),0)</f>
        <v>0</v>
      </c>
      <c r="BU694" s="16">
        <f>IF($B694="P",VLOOKUP($E694,'[2]Costeo-JUL26'!$B$9:$CQ$307,BU$1,0),0)*$G694</f>
        <v>0</v>
      </c>
      <c r="BV694" s="36">
        <f>IF($B694="P",VLOOKUP($E694,'[2]Costeo-JUL26'!$B$9:$CQ$307,BV$1,0),0)*$G694</f>
        <v>0</v>
      </c>
      <c r="BW694" s="35">
        <f>IF($B694="P",VLOOKUP($E694,'[2]Costeo-JUL26'!$B$9:$CQ$307,BW$1,0),0)</f>
        <v>0</v>
      </c>
      <c r="BX694" s="36">
        <f t="shared" si="336"/>
        <v>0</v>
      </c>
      <c r="BY694" s="36">
        <f t="shared" si="337"/>
        <v>0</v>
      </c>
      <c r="BZ694" s="34">
        <f>IF($B694="P",VLOOKUP($E694,'[2]Costeo-JUL26'!$B$9:$CQ$307,BZ$1,0),0)</f>
        <v>0</v>
      </c>
      <c r="CA694" s="16">
        <f>IF($B694="P",VLOOKUP($E694,'[2]Costeo-JUL26'!$B$9:$CQ$307,CA$1,0),0)*$G694</f>
        <v>0</v>
      </c>
      <c r="CB694" s="36">
        <f>IF($B694="P",VLOOKUP($E694,'[2]Costeo-JUL26'!$B$9:$CQ$307,CB$1,0),0)*$G694</f>
        <v>0</v>
      </c>
      <c r="CC694" s="35">
        <f>IF($B694="P",VLOOKUP($E694,'[2]Costeo-JUL26'!$B$9:$CQ$307,CC$1,0),0)</f>
        <v>0</v>
      </c>
      <c r="CD694" s="36">
        <f t="shared" si="338"/>
        <v>0</v>
      </c>
      <c r="CE694" s="36">
        <f t="shared" si="339"/>
        <v>0</v>
      </c>
      <c r="CF694" s="37">
        <f t="shared" si="311"/>
        <v>0</v>
      </c>
      <c r="CG694" s="36">
        <f>IF($B694="r",VLOOKUP($E694,'[2]Costeo-JUL26'!$B$9:$CQ$307,CG$1,0),0)*$G694</f>
        <v>-493.05978000000005</v>
      </c>
      <c r="CH694" s="35">
        <f>VLOOKUP($E694,'[2]TEORICOS (05.26)'!$A$8:$T$251,CH$1,0)</f>
        <v>0.15</v>
      </c>
      <c r="CI694" s="36">
        <f t="shared" si="340"/>
        <v>-345.93503299999998</v>
      </c>
      <c r="CJ694" s="37">
        <f t="shared" si="341"/>
        <v>-838.99481300000002</v>
      </c>
      <c r="CM694" s="16">
        <f>SUMIFS('[1]Ajuste Inventario'!$I:$I,'[1]Ajuste Inventario'!$B:$B,E694,'[1]Ajuste Inventario'!$S:$S,D694)*-1</f>
        <v>0.33300000000000002</v>
      </c>
      <c r="CN694" s="36">
        <f t="shared" si="312"/>
        <v>838.99481300000002</v>
      </c>
      <c r="CP694" t="str">
        <f t="shared" si="313"/>
        <v>3305Org.Vtas M.del Plata</v>
      </c>
      <c r="CQ694" s="10">
        <f t="shared" si="314"/>
        <v>2519.503942942943</v>
      </c>
    </row>
    <row r="695" spans="1:95" x14ac:dyDescent="0.25">
      <c r="A695" s="30">
        <v>46204</v>
      </c>
      <c r="B695" s="31" t="str">
        <f>VLOOKUP($E695,'[2]TEORICOS (05.26)'!$A$8:$T$251,B$1,0)</f>
        <v>R</v>
      </c>
      <c r="C695" s="32" t="str">
        <f>VLOOKUP($E695,'[2]TEORICOS (05.26)'!$A$8:$T$251,C$1,0)</f>
        <v>Ades</v>
      </c>
      <c r="D695" t="s">
        <v>227</v>
      </c>
      <c r="E695">
        <v>591</v>
      </c>
      <c r="F695" t="s">
        <v>221</v>
      </c>
      <c r="G695" s="16">
        <v>-0.375</v>
      </c>
      <c r="H695" s="16">
        <v>-0.52837500000000004</v>
      </c>
      <c r="I695" s="33">
        <v>-9428.64</v>
      </c>
      <c r="J695" s="33">
        <v>-8862.92</v>
      </c>
      <c r="K695" s="34">
        <f>IF($B695="P",VLOOKUP($E695,'[2]Costeo-JUL26'!$B$9:$CQ$307,K$1,0),0)</f>
        <v>0</v>
      </c>
      <c r="L695" s="35">
        <f>VLOOKUP($E695,'[2]TEORICOS (05.26)'!$A$8:$T$251,L$1,0)</f>
        <v>0.24</v>
      </c>
      <c r="M695" s="36">
        <f t="shared" si="315"/>
        <v>0</v>
      </c>
      <c r="N695" s="35">
        <f>IF($B695="P",VLOOKUP($E695,'[2]Costeo-JUL26'!$B$9:$CQ$307,N$1,0),0)</f>
        <v>0</v>
      </c>
      <c r="O695" s="36">
        <f t="shared" si="316"/>
        <v>0</v>
      </c>
      <c r="P695" s="36">
        <f>IF($B695="P",VLOOKUP($E695,'[2]Costeo-JUL26'!$B$9:$CQ$307,P$1,0),0)*H695</f>
        <v>0</v>
      </c>
      <c r="Q695" s="36">
        <f t="shared" si="317"/>
        <v>0</v>
      </c>
      <c r="R695" s="34">
        <f>IF($B695="P",VLOOKUP($E695,'[2]Costeo-JUL26'!$B$9:$CQ$307,R$1,0),0)</f>
        <v>0</v>
      </c>
      <c r="S695" s="16">
        <f>IF($B695="P",VLOOKUP($E695,'[2]Costeo-JUL26'!$B$9:$CQ$307,S$1,0),0)*$G695</f>
        <v>0</v>
      </c>
      <c r="T695" s="36">
        <f>IF($B695="P",VLOOKUP($E695,'[2]Costeo-JUL26'!$B$9:$CQ$307,T$1,0),0)*$G695</f>
        <v>0</v>
      </c>
      <c r="U695" s="35">
        <f>IF($B695="P",VLOOKUP($E695,'[2]Costeo-JUL26'!$B$9:$CQ$307,U$1,0),0)</f>
        <v>0</v>
      </c>
      <c r="V695" s="36">
        <f t="shared" si="318"/>
        <v>0</v>
      </c>
      <c r="W695" s="36">
        <f t="shared" si="319"/>
        <v>0</v>
      </c>
      <c r="X695" s="34">
        <f>IF($B695="P",VLOOKUP($E695,'[2]Costeo-JUL26'!$B$9:$CQ$307,X$1,0),0)</f>
        <v>0</v>
      </c>
      <c r="Y695" s="16">
        <f>IF($B695="P",VLOOKUP($E695,'[2]Costeo-JUL26'!$B$9:$CQ$307,Y$1,0),0)*$G695</f>
        <v>0</v>
      </c>
      <c r="Z695" s="36">
        <f>IF($B695="P",VLOOKUP($E695,'[2]Costeo-JUL26'!$B$9:$CQ$307,Z$1,0),0)*$G695</f>
        <v>0</v>
      </c>
      <c r="AA695" s="35">
        <f>IF($B695="P",VLOOKUP($E695,'[2]Costeo-JUL26'!$B$9:$CQ$307,AA$1,0),0)</f>
        <v>0</v>
      </c>
      <c r="AB695" s="36">
        <f t="shared" si="320"/>
        <v>0</v>
      </c>
      <c r="AC695" s="36">
        <f t="shared" si="321"/>
        <v>0</v>
      </c>
      <c r="AD695" s="34">
        <f>IF($B695="P",VLOOKUP($E695,'[2]Costeo-JUL26'!$B$9:$CQ$307,AD$1,0),0)</f>
        <v>0</v>
      </c>
      <c r="AE695" s="16">
        <f>IF($B695="P",VLOOKUP($E695,'[2]Costeo-JUL26'!$B$9:$CQ$307,AE$1,0),0)*$G695</f>
        <v>0</v>
      </c>
      <c r="AF695" s="36">
        <f>IF($B695="P",VLOOKUP($E695,'[2]Costeo-JUL26'!$B$9:$CQ$307,AF$1,0),0)*$G695</f>
        <v>0</v>
      </c>
      <c r="AG695" s="35">
        <f>IF($B695="P",VLOOKUP($E695,'[2]Costeo-JUL26'!$B$9:$CQ$307,AG$1,0),0)</f>
        <v>0</v>
      </c>
      <c r="AH695" s="36">
        <f t="shared" si="322"/>
        <v>0</v>
      </c>
      <c r="AI695" s="36">
        <f t="shared" si="323"/>
        <v>0</v>
      </c>
      <c r="AJ695" s="34">
        <f>IF($B695="P",VLOOKUP($E695,'[2]Costeo-JUL26'!$B$9:$CQ$307,AJ$1,0),0)</f>
        <v>0</v>
      </c>
      <c r="AK695" s="16">
        <f>IF($B695="P",VLOOKUP($E695,'[2]Costeo-JUL26'!$B$9:$CQ$307,AK$1,0),0)*$G695</f>
        <v>0</v>
      </c>
      <c r="AL695" s="36">
        <f>IF($B695="P",VLOOKUP($E695,'[2]Costeo-JUL26'!$B$9:$CQ$307,AL$1,0),0)*$G695</f>
        <v>0</v>
      </c>
      <c r="AM695" s="35">
        <f>IF($B695="P",VLOOKUP($E695,'[2]Costeo-JUL26'!$B$9:$CQ$307,AM$1,0),0)</f>
        <v>0</v>
      </c>
      <c r="AN695" s="36">
        <f t="shared" si="324"/>
        <v>0</v>
      </c>
      <c r="AO695" s="36">
        <f t="shared" si="325"/>
        <v>0</v>
      </c>
      <c r="AP695" s="34">
        <f>IF($B695="P",VLOOKUP($E695,'[2]Costeo-JUL26'!$B$9:$CQ$307,AP$1,0),0)</f>
        <v>0</v>
      </c>
      <c r="AQ695" s="16">
        <f>IF($B695="P",VLOOKUP($E695,'[2]Costeo-JUL26'!$B$9:$CQ$307,AQ$1,0),0)*$G695</f>
        <v>0</v>
      </c>
      <c r="AR695" s="36">
        <f>IF($B695="P",VLOOKUP($E695,'[2]Costeo-JUL26'!$B$9:$CQ$307,AR$1,0),0)*$G695</f>
        <v>0</v>
      </c>
      <c r="AS695" s="35">
        <f>IF($B695="P",VLOOKUP($E695,'[2]Costeo-JUL26'!$B$9:$CQ$307,AS$1,0),0)</f>
        <v>0</v>
      </c>
      <c r="AT695" s="36">
        <f t="shared" si="326"/>
        <v>0</v>
      </c>
      <c r="AU695" s="36">
        <f t="shared" si="327"/>
        <v>0</v>
      </c>
      <c r="AV695" s="34">
        <f>IF($B695="P",VLOOKUP($E695,'[2]Costeo-JUL26'!$B$9:$CQ$307,AV$1,0),0)</f>
        <v>0</v>
      </c>
      <c r="AW695" s="16">
        <f>IF($B695="P",VLOOKUP($E695,'[2]Costeo-JUL26'!$B$9:$CQ$307,AW$1,0),0)*$G695</f>
        <v>0</v>
      </c>
      <c r="AX695" s="36">
        <f>IF($B695="P",VLOOKUP($E695,'[2]Costeo-JUL26'!$B$9:$CQ$307,AX$1,0),0)*$G695</f>
        <v>0</v>
      </c>
      <c r="AY695" s="35">
        <f>IF($B695="P",VLOOKUP($E695,'[2]Costeo-JUL26'!$B$9:$CQ$307,AY$1,0),0)</f>
        <v>0</v>
      </c>
      <c r="AZ695" s="36">
        <f t="shared" si="328"/>
        <v>0</v>
      </c>
      <c r="BA695" s="36">
        <f t="shared" si="329"/>
        <v>0</v>
      </c>
      <c r="BB695" s="34">
        <f>IF($B695="P",VLOOKUP($E695,'[2]Costeo-JUL26'!$B$9:$CQ$307,BB$1,0),0)</f>
        <v>0</v>
      </c>
      <c r="BC695" s="16">
        <f>IF($B695="P",VLOOKUP($E695,'[2]Costeo-JUL26'!$B$9:$CQ$307,BC$1,0),0)*$G695</f>
        <v>0</v>
      </c>
      <c r="BD695" s="36">
        <f>IF($B695="P",VLOOKUP($E695,'[2]Costeo-JUL26'!$B$9:$CQ$307,BD$1,0),0)*$G695</f>
        <v>0</v>
      </c>
      <c r="BE695" s="35">
        <f>IF($B695="P",VLOOKUP($E695,'[2]Costeo-JUL26'!$B$9:$CQ$307,BE$1,0),0)</f>
        <v>0</v>
      </c>
      <c r="BF695" s="36">
        <f t="shared" si="330"/>
        <v>0</v>
      </c>
      <c r="BG695" s="36">
        <f t="shared" si="331"/>
        <v>0</v>
      </c>
      <c r="BH695" s="34">
        <f>IF($B695="P",VLOOKUP($E695,'[2]Costeo-JUL26'!$B$9:$CQ$307,BH$1,0),0)</f>
        <v>0</v>
      </c>
      <c r="BI695" s="16">
        <f>IF($B695="P",VLOOKUP($E695,'[2]Costeo-JUL26'!$B$9:$CQ$307,BI$1,0),0)*$G695</f>
        <v>0</v>
      </c>
      <c r="BJ695" s="36">
        <f>IF($B695="P",VLOOKUP($E695,'[2]Costeo-JUL26'!$B$9:$CQ$307,BJ$1,0),0)*$G695</f>
        <v>0</v>
      </c>
      <c r="BK695" s="35">
        <f>IF(BH695=910319,0,IF($B695="P",VLOOKUP($E695,'[2]Costeo-JUL26'!$B$9:$CQ$307,BK$1,0),0))</f>
        <v>0</v>
      </c>
      <c r="BL695" s="36">
        <f t="shared" si="332"/>
        <v>0</v>
      </c>
      <c r="BM695" s="36">
        <f t="shared" si="333"/>
        <v>0</v>
      </c>
      <c r="BN695" s="34">
        <f>IF($B695="P",VLOOKUP($E695,'[2]Costeo-JUL26'!$B$9:$CQ$307,BN$1,0),0)</f>
        <v>0</v>
      </c>
      <c r="BO695" s="16">
        <f>IF($B695="P",VLOOKUP($E695,'[2]Costeo-JUL26'!$B$9:$CQ$307,BO$1,0),0)*$G695</f>
        <v>0</v>
      </c>
      <c r="BP695" s="36">
        <f>IF($B695="P",VLOOKUP($E695,'[2]Costeo-JUL26'!$B$9:$CQ$307,BP$1,0),0)*$G695</f>
        <v>0</v>
      </c>
      <c r="BQ695" s="35">
        <f>IF($B695="P",VLOOKUP($E695,'[2]Costeo-JUL26'!$B$9:$CQ$307,BQ$1,0),0)</f>
        <v>0</v>
      </c>
      <c r="BR695" s="36">
        <f t="shared" si="334"/>
        <v>0</v>
      </c>
      <c r="BS695" s="36">
        <f t="shared" si="335"/>
        <v>0</v>
      </c>
      <c r="BT695" s="34">
        <f>IF($B695="P",VLOOKUP($E695,'[2]Costeo-JUL26'!$B$9:$CQ$307,BT$1,0),0)</f>
        <v>0</v>
      </c>
      <c r="BU695" s="16">
        <f>IF($B695="P",VLOOKUP($E695,'[2]Costeo-JUL26'!$B$9:$CQ$307,BU$1,0),0)*$G695</f>
        <v>0</v>
      </c>
      <c r="BV695" s="36">
        <f>IF($B695="P",VLOOKUP($E695,'[2]Costeo-JUL26'!$B$9:$CQ$307,BV$1,0),0)*$G695</f>
        <v>0</v>
      </c>
      <c r="BW695" s="35">
        <f>IF($B695="P",VLOOKUP($E695,'[2]Costeo-JUL26'!$B$9:$CQ$307,BW$1,0),0)</f>
        <v>0</v>
      </c>
      <c r="BX695" s="36">
        <f t="shared" si="336"/>
        <v>0</v>
      </c>
      <c r="BY695" s="36">
        <f t="shared" si="337"/>
        <v>0</v>
      </c>
      <c r="BZ695" s="34">
        <f>IF($B695="P",VLOOKUP($E695,'[2]Costeo-JUL26'!$B$9:$CQ$307,BZ$1,0),0)</f>
        <v>0</v>
      </c>
      <c r="CA695" s="16">
        <f>IF($B695="P",VLOOKUP($E695,'[2]Costeo-JUL26'!$B$9:$CQ$307,CA$1,0),0)*$G695</f>
        <v>0</v>
      </c>
      <c r="CB695" s="36">
        <f>IF($B695="P",VLOOKUP($E695,'[2]Costeo-JUL26'!$B$9:$CQ$307,CB$1,0),0)*$G695</f>
        <v>0</v>
      </c>
      <c r="CC695" s="35">
        <f>IF($B695="P",VLOOKUP($E695,'[2]Costeo-JUL26'!$B$9:$CQ$307,CC$1,0),0)</f>
        <v>0</v>
      </c>
      <c r="CD695" s="36">
        <f t="shared" si="338"/>
        <v>0</v>
      </c>
      <c r="CE695" s="36">
        <f t="shared" si="339"/>
        <v>0</v>
      </c>
      <c r="CF695" s="37">
        <f t="shared" si="311"/>
        <v>0</v>
      </c>
      <c r="CG695" s="36">
        <f>IF($B695="r",VLOOKUP($E695,'[2]Costeo-JUL26'!$B$9:$CQ$307,CG$1,0),0)*$G695</f>
        <v>-3715.6499999999996</v>
      </c>
      <c r="CH695" s="35">
        <f>VLOOKUP($E695,'[2]TEORICOS (05.26)'!$A$8:$T$251,CH$1,0)</f>
        <v>0.14000000000000001</v>
      </c>
      <c r="CI695" s="36">
        <f t="shared" si="340"/>
        <v>-1606.9098000000001</v>
      </c>
      <c r="CJ695" s="37">
        <f t="shared" si="341"/>
        <v>-5322.5598</v>
      </c>
      <c r="CM695" s="16">
        <f>SUMIFS('[1]Ajuste Inventario'!$I:$I,'[1]Ajuste Inventario'!$B:$B,E695,'[1]Ajuste Inventario'!$S:$S,D695)*-1</f>
        <v>0.625</v>
      </c>
      <c r="CN695" s="38">
        <v>0</v>
      </c>
      <c r="CP695" t="str">
        <f t="shared" si="313"/>
        <v>591Org.Vtas M.del Plata</v>
      </c>
      <c r="CQ695" s="10">
        <f t="shared" si="314"/>
        <v>0</v>
      </c>
    </row>
    <row r="696" spans="1:95" x14ac:dyDescent="0.25">
      <c r="A696" s="30">
        <v>46204</v>
      </c>
      <c r="B696" s="31" t="str">
        <f>VLOOKUP($E696,'[2]TEORICOS (05.26)'!$A$8:$T$251,B$1,0)</f>
        <v>P</v>
      </c>
      <c r="C696" s="32" t="str">
        <f>VLOOKUP($E696,'[2]TEORICOS (05.26)'!$A$8:$T$251,C$1,0)</f>
        <v>Coca Cola</v>
      </c>
      <c r="D696" t="s">
        <v>227</v>
      </c>
      <c r="E696">
        <v>1227</v>
      </c>
      <c r="F696" t="s">
        <v>206</v>
      </c>
      <c r="G696" s="16">
        <v>-2.4169999999999998</v>
      </c>
      <c r="H696" s="16">
        <v>-2.5547689999999998</v>
      </c>
      <c r="I696" s="33">
        <v>-48084.1</v>
      </c>
      <c r="J696" s="33">
        <v>-46641.58</v>
      </c>
      <c r="K696" s="34">
        <f>IF($B696="P",VLOOKUP($E696,'[2]Costeo-JUL26'!$B$9:$CQ$307,K$1,0),0)</f>
        <v>902314</v>
      </c>
      <c r="L696" s="35">
        <f>VLOOKUP($E696,'[2]TEORICOS (05.26)'!$A$8:$T$251,L$1,0)</f>
        <v>0.23499999999999999</v>
      </c>
      <c r="M696" s="36">
        <f t="shared" si="315"/>
        <v>-10960.7713</v>
      </c>
      <c r="N696" s="35">
        <f>IF($B696="P",VLOOKUP($E696,'[2]Costeo-JUL26'!$B$9:$CQ$307,N$1,0),0)</f>
        <v>0.05</v>
      </c>
      <c r="O696" s="36">
        <f t="shared" si="316"/>
        <v>-548.03856500000006</v>
      </c>
      <c r="P696" s="36">
        <f>IF($B696="P",VLOOKUP($E696,'[2]Costeo-JUL26'!$B$9:$CQ$307,P$1,0),0)*H696</f>
        <v>0</v>
      </c>
      <c r="Q696" s="36">
        <f t="shared" si="317"/>
        <v>-11508.809865000001</v>
      </c>
      <c r="R696" s="34">
        <f>IF($B696="P",VLOOKUP($E696,'[2]Costeo-JUL26'!$B$9:$CQ$307,R$1,0),0)</f>
        <v>0</v>
      </c>
      <c r="S696" s="16">
        <f>IF($B696="P",VLOOKUP($E696,'[2]Costeo-JUL26'!$B$9:$CQ$307,S$1,0),0)*$G696</f>
        <v>0</v>
      </c>
      <c r="T696" s="36">
        <f>IF($B696="P",VLOOKUP($E696,'[2]Costeo-JUL26'!$B$9:$CQ$307,T$1,0),0)*$G696</f>
        <v>0</v>
      </c>
      <c r="U696" s="35">
        <f>IF($B696="P",VLOOKUP($E696,'[2]Costeo-JUL26'!$B$9:$CQ$307,U$1,0),0)</f>
        <v>0</v>
      </c>
      <c r="V696" s="36">
        <f t="shared" si="318"/>
        <v>0</v>
      </c>
      <c r="W696" s="36">
        <f t="shared" si="319"/>
        <v>0</v>
      </c>
      <c r="X696" s="34">
        <f>IF($B696="P",VLOOKUP($E696,'[2]Costeo-JUL26'!$B$9:$CQ$307,X$1,0),0)</f>
        <v>902338</v>
      </c>
      <c r="Y696" s="16">
        <f>IF($B696="P",VLOOKUP($E696,'[2]Costeo-JUL26'!$B$9:$CQ$307,Y$1,0),0)*$G696</f>
        <v>-0.120598632</v>
      </c>
      <c r="Z696" s="36">
        <f>IF($B696="P",VLOOKUP($E696,'[2]Costeo-JUL26'!$B$9:$CQ$307,Z$1,0),0)*$G696</f>
        <v>-34.09805721168</v>
      </c>
      <c r="AA696" s="35">
        <f>IF($B696="P",VLOOKUP($E696,'[2]Costeo-JUL26'!$B$9:$CQ$307,AA$1,0),0)</f>
        <v>0.45</v>
      </c>
      <c r="AB696" s="36">
        <f t="shared" si="320"/>
        <v>-15.344125745256001</v>
      </c>
      <c r="AC696" s="36">
        <f t="shared" si="321"/>
        <v>-49.442182956936001</v>
      </c>
      <c r="AD696" s="34">
        <f>IF($B696="P",VLOOKUP($E696,'[2]Costeo-JUL26'!$B$9:$CQ$307,AD$1,0),0)</f>
        <v>901829</v>
      </c>
      <c r="AE696" s="16">
        <f>IF($B696="P",VLOOKUP($E696,'[2]Costeo-JUL26'!$B$9:$CQ$307,AE$1,0),0)*$G696</f>
        <v>-29.003999999999998</v>
      </c>
      <c r="AF696" s="36">
        <f>IF($B696="P",VLOOKUP($E696,'[2]Costeo-JUL26'!$B$9:$CQ$307,AF$1,0),0)*$G696</f>
        <v>-434.13767279999996</v>
      </c>
      <c r="AG696" s="35">
        <f>IF($B696="P",VLOOKUP($E696,'[2]Costeo-JUL26'!$B$9:$CQ$307,AG$1,0),0)</f>
        <v>6.0000000000000001E-3</v>
      </c>
      <c r="AH696" s="36">
        <f t="shared" si="322"/>
        <v>-2.6048260368</v>
      </c>
      <c r="AI696" s="36">
        <f t="shared" si="323"/>
        <v>-436.74249883679994</v>
      </c>
      <c r="AJ696" s="34">
        <f>IF($B696="P",VLOOKUP($E696,'[2]Costeo-JUL26'!$B$9:$CQ$307,AJ$1,0),0)</f>
        <v>911764</v>
      </c>
      <c r="AK696" s="16">
        <f>IF($B696="P",VLOOKUP($E696,'[2]Costeo-JUL26'!$B$9:$CQ$307,AK$1,0),0)*$G696</f>
        <v>-29.003999999999998</v>
      </c>
      <c r="AL696" s="36">
        <f>IF($B696="P",VLOOKUP($E696,'[2]Costeo-JUL26'!$B$9:$CQ$307,AL$1,0),0)*$G696</f>
        <v>-215.34947927999997</v>
      </c>
      <c r="AM696" s="35">
        <f>IF($B696="P",VLOOKUP($E696,'[2]Costeo-JUL26'!$B$9:$CQ$307,AM$1,0),0)</f>
        <v>1.7999999999999999E-2</v>
      </c>
      <c r="AN696" s="36">
        <f t="shared" si="324"/>
        <v>-3.876290627039999</v>
      </c>
      <c r="AO696" s="36">
        <f t="shared" si="325"/>
        <v>-219.22576990703996</v>
      </c>
      <c r="AP696" s="34">
        <f>IF($B696="P",VLOOKUP($E696,'[2]Costeo-JUL26'!$B$9:$CQ$307,AP$1,0),0)</f>
        <v>901189</v>
      </c>
      <c r="AQ696" s="16">
        <f>IF($B696="P",VLOOKUP($E696,'[2]Costeo-JUL26'!$B$9:$CQ$307,AQ$1,0),0)*$G696</f>
        <v>-29.003999999999998</v>
      </c>
      <c r="AR696" s="36">
        <f>IF($B696="P",VLOOKUP($E696,'[2]Costeo-JUL26'!$B$9:$CQ$307,AR$1,0),0)*$G696</f>
        <v>-2224.1485368402432</v>
      </c>
      <c r="AS696" s="35">
        <f>IF($B696="P",VLOOKUP($E696,'[2]Costeo-JUL26'!$B$9:$CQ$307,AS$1,0),0)</f>
        <v>0.02</v>
      </c>
      <c r="AT696" s="36">
        <f t="shared" si="326"/>
        <v>-44.482970736804866</v>
      </c>
      <c r="AU696" s="36">
        <f t="shared" si="327"/>
        <v>-2268.6315075770481</v>
      </c>
      <c r="AV696" s="34">
        <f>IF($B696="P",VLOOKUP($E696,'[2]Costeo-JUL26'!$B$9:$CQ$307,AV$1,0),0)</f>
        <v>932317</v>
      </c>
      <c r="AW696" s="16">
        <f>IF($B696="P",VLOOKUP($E696,'[2]Costeo-JUL26'!$B$9:$CQ$307,AW$1,0),0)*$G696</f>
        <v>-4.8098299999999997E-2</v>
      </c>
      <c r="AX696" s="36">
        <f>IF($B696="P",VLOOKUP($E696,'[2]Costeo-JUL26'!$B$9:$CQ$307,AX$1,0),0)*$G696</f>
        <v>-206.71687374000001</v>
      </c>
      <c r="AY696" s="35">
        <f>IF($B696="P",VLOOKUP($E696,'[2]Costeo-JUL26'!$B$9:$CQ$307,AY$1,0),0)</f>
        <v>0.03</v>
      </c>
      <c r="AZ696" s="36">
        <f t="shared" si="328"/>
        <v>-6.2015062122</v>
      </c>
      <c r="BA696" s="36">
        <f t="shared" si="329"/>
        <v>-212.91837995220001</v>
      </c>
      <c r="BB696" s="34">
        <f>IF($B696="P",VLOOKUP($E696,'[2]Costeo-JUL26'!$B$9:$CQ$307,BB$1,0),0)</f>
        <v>902311</v>
      </c>
      <c r="BC696" s="16">
        <f>IF($B696="P",VLOOKUP($E696,'[2]Costeo-JUL26'!$B$9:$CQ$307,BC$1,0),0)*$G696</f>
        <v>-6.713888888888889E-3</v>
      </c>
      <c r="BD696" s="36">
        <f>IF($B696="P",VLOOKUP($E696,'[2]Costeo-JUL26'!$B$9:$CQ$307,BD$1,0),0)*$G696</f>
        <v>-26.32948879166667</v>
      </c>
      <c r="BE696" s="35">
        <f>IF($B696="P",VLOOKUP($E696,'[2]Costeo-JUL26'!$B$9:$CQ$307,BE$1,0),0)</f>
        <v>0.03</v>
      </c>
      <c r="BF696" s="36">
        <f t="shared" si="330"/>
        <v>-0.7898846637500001</v>
      </c>
      <c r="BG696" s="36">
        <f t="shared" si="331"/>
        <v>-27.119373455416671</v>
      </c>
      <c r="BH696" s="34">
        <f>IF($B696="P",VLOOKUP($E696,'[2]Costeo-JUL26'!$B$9:$CQ$307,BH$1,0),0)</f>
        <v>933089</v>
      </c>
      <c r="BI696" s="16">
        <f>IF($B696="P",VLOOKUP($E696,'[2]Costeo-JUL26'!$B$9:$CQ$307,BI$1,0),0)*$G696</f>
        <v>-8.3923611111111102E-2</v>
      </c>
      <c r="BJ696" s="36">
        <f>IF($B696="P",VLOOKUP($E696,'[2]Costeo-JUL26'!$B$9:$CQ$307,BJ$1,0),0)*$G696</f>
        <v>-62.495608950348426</v>
      </c>
      <c r="BK696" s="35">
        <f>IF(BH696=910319,0,IF($B696="P",VLOOKUP($E696,'[2]Costeo-JUL26'!$B$9:$CQ$307,BK$1,0),0))</f>
        <v>0.02</v>
      </c>
      <c r="BL696" s="36">
        <f t="shared" si="332"/>
        <v>-1.2499121790069685</v>
      </c>
      <c r="BM696" s="36">
        <f t="shared" si="333"/>
        <v>-63.745521129355396</v>
      </c>
      <c r="BN696" s="34">
        <f>IF($B696="P",VLOOKUP($E696,'[2]Costeo-JUL26'!$B$9:$CQ$307,BN$1,0),0)</f>
        <v>0</v>
      </c>
      <c r="BO696" s="16">
        <f>IF($B696="P",VLOOKUP($E696,'[2]Costeo-JUL26'!$B$9:$CQ$307,BO$1,0),0)*$G696</f>
        <v>0</v>
      </c>
      <c r="BP696" s="36">
        <f>IF($B696="P",VLOOKUP($E696,'[2]Costeo-JUL26'!$B$9:$CQ$307,BP$1,0),0)*$G696</f>
        <v>0</v>
      </c>
      <c r="BQ696" s="35">
        <f>IF($B696="P",VLOOKUP($E696,'[2]Costeo-JUL26'!$B$9:$CQ$307,BQ$1,0),0)</f>
        <v>0</v>
      </c>
      <c r="BR696" s="36">
        <f t="shared" si="334"/>
        <v>0</v>
      </c>
      <c r="BS696" s="36">
        <f t="shared" si="335"/>
        <v>0</v>
      </c>
      <c r="BT696" s="34">
        <f>IF($B696="P",VLOOKUP($E696,'[2]Costeo-JUL26'!$B$9:$CQ$307,BT$1,0),0)</f>
        <v>0</v>
      </c>
      <c r="BU696" s="16">
        <f>IF($B696="P",VLOOKUP($E696,'[2]Costeo-JUL26'!$B$9:$CQ$307,BU$1,0),0)*$G696</f>
        <v>0</v>
      </c>
      <c r="BV696" s="36">
        <f>IF($B696="P",VLOOKUP($E696,'[2]Costeo-JUL26'!$B$9:$CQ$307,BV$1,0),0)*$G696</f>
        <v>0</v>
      </c>
      <c r="BW696" s="35">
        <f>IF($B696="P",VLOOKUP($E696,'[2]Costeo-JUL26'!$B$9:$CQ$307,BW$1,0),0)</f>
        <v>0</v>
      </c>
      <c r="BX696" s="36">
        <f t="shared" si="336"/>
        <v>0</v>
      </c>
      <c r="BY696" s="36">
        <f t="shared" si="337"/>
        <v>0</v>
      </c>
      <c r="BZ696" s="34">
        <f>IF($B696="P",VLOOKUP($E696,'[2]Costeo-JUL26'!$B$9:$CQ$307,BZ$1,0),0)</f>
        <v>0</v>
      </c>
      <c r="CA696" s="16">
        <f>IF($B696="P",VLOOKUP($E696,'[2]Costeo-JUL26'!$B$9:$CQ$307,CA$1,0),0)*$G696</f>
        <v>0</v>
      </c>
      <c r="CB696" s="36">
        <f>IF($B696="P",VLOOKUP($E696,'[2]Costeo-JUL26'!$B$9:$CQ$307,CB$1,0),0)*$G696</f>
        <v>0</v>
      </c>
      <c r="CC696" s="35">
        <f>IF($B696="P",VLOOKUP($E696,'[2]Costeo-JUL26'!$B$9:$CQ$307,CC$1,0),0)</f>
        <v>0</v>
      </c>
      <c r="CD696" s="36">
        <f t="shared" si="338"/>
        <v>0</v>
      </c>
      <c r="CE696" s="36">
        <f t="shared" si="339"/>
        <v>0</v>
      </c>
      <c r="CF696" s="37">
        <f t="shared" si="311"/>
        <v>-14786.635098814797</v>
      </c>
      <c r="CG696" s="36">
        <f>IF($B696="r",VLOOKUP($E696,'[2]Costeo-JUL26'!$B$9:$CQ$307,CG$1,0),0)*$G696</f>
        <v>0</v>
      </c>
      <c r="CH696" s="35">
        <f>VLOOKUP($E696,'[2]TEORICOS (05.26)'!$A$8:$T$251,CH$1,0)</f>
        <v>0</v>
      </c>
      <c r="CI696" s="36">
        <f t="shared" si="340"/>
        <v>0</v>
      </c>
      <c r="CJ696" s="37">
        <f t="shared" si="341"/>
        <v>0</v>
      </c>
      <c r="CM696" s="16">
        <f>SUMIFS('[1]Ajuste Inventario'!$I:$I,'[1]Ajuste Inventario'!$B:$B,E696,'[1]Ajuste Inventario'!$S:$S,D696)*-1</f>
        <v>2.4169999999999998</v>
      </c>
      <c r="CN696" s="36">
        <f t="shared" si="312"/>
        <v>14786.635098814797</v>
      </c>
      <c r="CP696" t="str">
        <f t="shared" si="313"/>
        <v>1227Org.Vtas M.del Plata</v>
      </c>
      <c r="CQ696" s="10">
        <f t="shared" si="314"/>
        <v>6117.7637976064534</v>
      </c>
    </row>
    <row r="697" spans="1:95" x14ac:dyDescent="0.25">
      <c r="A697" s="30">
        <v>46204</v>
      </c>
      <c r="B697" s="31" t="str">
        <f>VLOOKUP($E697,'[2]TEORICOS (05.26)'!$A$8:$T$251,B$1,0)</f>
        <v>P</v>
      </c>
      <c r="C697" s="32" t="str">
        <f>VLOOKUP($E697,'[2]TEORICOS (05.26)'!$A$8:$T$251,C$1,0)</f>
        <v>Cepita</v>
      </c>
      <c r="D697" t="s">
        <v>227</v>
      </c>
      <c r="E697">
        <v>2103</v>
      </c>
      <c r="F697" t="s">
        <v>210</v>
      </c>
      <c r="G697" s="16">
        <v>-0.66700000000000004</v>
      </c>
      <c r="H697" s="16">
        <v>-0.70501899999999995</v>
      </c>
      <c r="I697" s="33">
        <v>-8472.57</v>
      </c>
      <c r="J697" s="33">
        <v>-7032.2300000000005</v>
      </c>
      <c r="K697" s="34">
        <f>IF($B697="P",VLOOKUP($E697,'[2]Costeo-JUL26'!$B$9:$CQ$307,K$1,0),0)</f>
        <v>932505</v>
      </c>
      <c r="L697" s="35">
        <f>VLOOKUP($E697,'[2]TEORICOS (05.26)'!$A$8:$T$251,L$1,0)</f>
        <v>0.2</v>
      </c>
      <c r="M697" s="36">
        <f t="shared" si="315"/>
        <v>-1406.4460000000001</v>
      </c>
      <c r="N697" s="35">
        <f>IF($B697="P",VLOOKUP($E697,'[2]Costeo-JUL26'!$B$9:$CQ$307,N$1,0),0)</f>
        <v>0.2</v>
      </c>
      <c r="O697" s="36">
        <f t="shared" si="316"/>
        <v>-281.28920000000005</v>
      </c>
      <c r="P697" s="36">
        <f>IF($B697="P",VLOOKUP($E697,'[2]Costeo-JUL26'!$B$9:$CQ$307,P$1,0),0)*H697</f>
        <v>0</v>
      </c>
      <c r="Q697" s="36">
        <f t="shared" si="317"/>
        <v>-1687.7352000000001</v>
      </c>
      <c r="R697" s="34">
        <f>IF($B697="P",VLOOKUP($E697,'[2]Costeo-JUL26'!$B$9:$CQ$307,R$1,0),0)</f>
        <v>0</v>
      </c>
      <c r="S697" s="16">
        <f>IF($B697="P",VLOOKUP($E697,'[2]Costeo-JUL26'!$B$9:$CQ$307,S$1,0),0)*$G697</f>
        <v>0</v>
      </c>
      <c r="T697" s="36">
        <f>IF($B697="P",VLOOKUP($E697,'[2]Costeo-JUL26'!$B$9:$CQ$307,T$1,0),0)*$G697</f>
        <v>0</v>
      </c>
      <c r="U697" s="35">
        <f>IF($B697="P",VLOOKUP($E697,'[2]Costeo-JUL26'!$B$9:$CQ$307,U$1,0),0)</f>
        <v>0</v>
      </c>
      <c r="V697" s="36">
        <f t="shared" si="318"/>
        <v>0</v>
      </c>
      <c r="W697" s="36">
        <f t="shared" si="319"/>
        <v>0</v>
      </c>
      <c r="X697" s="34">
        <f>IF($B697="P",VLOOKUP($E697,'[2]Costeo-JUL26'!$B$9:$CQ$307,X$1,0),0)</f>
        <v>0</v>
      </c>
      <c r="Y697" s="16">
        <f>IF($B697="P",VLOOKUP($E697,'[2]Costeo-JUL26'!$B$9:$CQ$307,Y$1,0),0)*$G697</f>
        <v>0</v>
      </c>
      <c r="Z697" s="36">
        <f>IF($B697="P",VLOOKUP($E697,'[2]Costeo-JUL26'!$B$9:$CQ$307,Z$1,0),0)*$G697</f>
        <v>0</v>
      </c>
      <c r="AA697" s="35">
        <f>IF($B697="P",VLOOKUP($E697,'[2]Costeo-JUL26'!$B$9:$CQ$307,AA$1,0),0)</f>
        <v>0</v>
      </c>
      <c r="AB697" s="36">
        <f t="shared" si="320"/>
        <v>0</v>
      </c>
      <c r="AC697" s="36">
        <f t="shared" si="321"/>
        <v>0</v>
      </c>
      <c r="AD697" s="34">
        <f>IF($B697="P",VLOOKUP($E697,'[2]Costeo-JUL26'!$B$9:$CQ$307,AD$1,0),0)</f>
        <v>917993</v>
      </c>
      <c r="AE697" s="16">
        <f>IF($B697="P",VLOOKUP($E697,'[2]Costeo-JUL26'!$B$9:$CQ$307,AE$1,0),0)*$G697</f>
        <v>-4.0020000000000007</v>
      </c>
      <c r="AF697" s="36">
        <f>IF($B697="P",VLOOKUP($E697,'[2]Costeo-JUL26'!$B$9:$CQ$307,AF$1,0),0)*$G697</f>
        <v>-108.75194880000001</v>
      </c>
      <c r="AG697" s="35">
        <f>IF($B697="P",VLOOKUP($E697,'[2]Costeo-JUL26'!$B$9:$CQ$307,AG$1,0),0)</f>
        <v>6.0000000000000001E-3</v>
      </c>
      <c r="AH697" s="36">
        <f t="shared" si="322"/>
        <v>-0.6525116928000001</v>
      </c>
      <c r="AI697" s="36">
        <f t="shared" si="323"/>
        <v>-109.40446049280001</v>
      </c>
      <c r="AJ697" s="34">
        <f>IF($B697="P",VLOOKUP($E697,'[2]Costeo-JUL26'!$B$9:$CQ$307,AJ$1,0),0)</f>
        <v>932381</v>
      </c>
      <c r="AK697" s="16">
        <f>IF($B697="P",VLOOKUP($E697,'[2]Costeo-JUL26'!$B$9:$CQ$307,AK$1,0),0)*$G697</f>
        <v>-4.0020000000000007</v>
      </c>
      <c r="AL697" s="36">
        <f>IF($B697="P",VLOOKUP($E697,'[2]Costeo-JUL26'!$B$9:$CQ$307,AL$1,0),0)*$G697</f>
        <v>-253.19285316</v>
      </c>
      <c r="AM697" s="35">
        <f>IF($B697="P",VLOOKUP($E697,'[2]Costeo-JUL26'!$B$9:$CQ$307,AM$1,0),0)</f>
        <v>1.7999999999999999E-2</v>
      </c>
      <c r="AN697" s="36">
        <f t="shared" si="324"/>
        <v>-4.5574713568799998</v>
      </c>
      <c r="AO697" s="36">
        <f t="shared" si="325"/>
        <v>-257.75032451687997</v>
      </c>
      <c r="AP697" s="34">
        <f>IF($B697="P",VLOOKUP($E697,'[2]Costeo-JUL26'!$B$9:$CQ$307,AP$1,0),0)</f>
        <v>929272</v>
      </c>
      <c r="AQ697" s="16">
        <f>IF($B697="P",VLOOKUP($E697,'[2]Costeo-JUL26'!$B$9:$CQ$307,AQ$1,0),0)*$G697</f>
        <v>-4.0020000000000007</v>
      </c>
      <c r="AR697" s="36">
        <f>IF($B697="P",VLOOKUP($E697,'[2]Costeo-JUL26'!$B$9:$CQ$307,AR$1,0),0)*$G697</f>
        <v>-587.89960292290527</v>
      </c>
      <c r="AS697" s="35">
        <f>IF($B697="P",VLOOKUP($E697,'[2]Costeo-JUL26'!$B$9:$CQ$307,AS$1,0),0)</f>
        <v>0.02</v>
      </c>
      <c r="AT697" s="36">
        <f t="shared" si="326"/>
        <v>-11.757992058458106</v>
      </c>
      <c r="AU697" s="36">
        <f t="shared" si="327"/>
        <v>-599.65759498136333</v>
      </c>
      <c r="AV697" s="34">
        <f>IF($B697="P",VLOOKUP($E697,'[2]Costeo-JUL26'!$B$9:$CQ$307,AV$1,0),0)</f>
        <v>922605</v>
      </c>
      <c r="AW697" s="16">
        <f>IF($B697="P",VLOOKUP($E697,'[2]Costeo-JUL26'!$B$9:$CQ$307,AW$1,0),0)*$G697</f>
        <v>-1.1339000000000002E-2</v>
      </c>
      <c r="AX697" s="36">
        <f>IF($B697="P",VLOOKUP($E697,'[2]Costeo-JUL26'!$B$9:$CQ$307,AX$1,0),0)*$G697</f>
        <v>-55.324105082683985</v>
      </c>
      <c r="AY697" s="35">
        <f>IF($B697="P",VLOOKUP($E697,'[2]Costeo-JUL26'!$B$9:$CQ$307,AY$1,0),0)</f>
        <v>0.03</v>
      </c>
      <c r="AZ697" s="36">
        <f t="shared" si="328"/>
        <v>-1.6597231524805196</v>
      </c>
      <c r="BA697" s="36">
        <f t="shared" si="329"/>
        <v>-56.983828235164502</v>
      </c>
      <c r="BB697" s="34">
        <f>IF($B697="P",VLOOKUP($E697,'[2]Costeo-JUL26'!$B$9:$CQ$307,BB$1,0),0)</f>
        <v>902311</v>
      </c>
      <c r="BC697" s="16">
        <f>IF($B697="P",VLOOKUP($E697,'[2]Costeo-JUL26'!$B$9:$CQ$307,BC$1,0),0)*$G697</f>
        <v>-2.1438714E-3</v>
      </c>
      <c r="BD697" s="36">
        <f>IF($B697="P",VLOOKUP($E697,'[2]Costeo-JUL26'!$B$9:$CQ$307,BD$1,0),0)*$G697</f>
        <v>-8.4075025564530019</v>
      </c>
      <c r="BE697" s="35">
        <f>IF($B697="P",VLOOKUP($E697,'[2]Costeo-JUL26'!$B$9:$CQ$307,BE$1,0),0)</f>
        <v>0.03</v>
      </c>
      <c r="BF697" s="36">
        <f t="shared" si="330"/>
        <v>-0.25222507669359007</v>
      </c>
      <c r="BG697" s="36">
        <f t="shared" si="331"/>
        <v>-8.6597276331465913</v>
      </c>
      <c r="BH697" s="34">
        <f>IF($B697="P",VLOOKUP($E697,'[2]Costeo-JUL26'!$B$9:$CQ$307,BH$1,0),0)</f>
        <v>902302</v>
      </c>
      <c r="BI697" s="16">
        <f>IF($B697="P",VLOOKUP($E697,'[2]Costeo-JUL26'!$B$9:$CQ$307,BI$1,0),0)*$G697</f>
        <v>-2.8585714285714287E-2</v>
      </c>
      <c r="BJ697" s="36">
        <f>IF($B697="P",VLOOKUP($E697,'[2]Costeo-JUL26'!$B$9:$CQ$307,BJ$1,0),0)*$G697</f>
        <v>-18.803682857142856</v>
      </c>
      <c r="BK697" s="35">
        <f>IF(BH697=910319,0,IF($B697="P",VLOOKUP($E697,'[2]Costeo-JUL26'!$B$9:$CQ$307,BK$1,0),0))</f>
        <v>0.02</v>
      </c>
      <c r="BL697" s="36">
        <f t="shared" si="332"/>
        <v>-0.37607365714285712</v>
      </c>
      <c r="BM697" s="36">
        <f t="shared" si="333"/>
        <v>-19.179756514285714</v>
      </c>
      <c r="BN697" s="34">
        <f>IF($B697="P",VLOOKUP($E697,'[2]Costeo-JUL26'!$B$9:$CQ$307,BN$1,0),0)</f>
        <v>0</v>
      </c>
      <c r="BO697" s="16">
        <f>IF($B697="P",VLOOKUP($E697,'[2]Costeo-JUL26'!$B$9:$CQ$307,BO$1,0),0)*$G697</f>
        <v>0</v>
      </c>
      <c r="BP697" s="36">
        <f>IF($B697="P",VLOOKUP($E697,'[2]Costeo-JUL26'!$B$9:$CQ$307,BP$1,0),0)*$G697</f>
        <v>0</v>
      </c>
      <c r="BQ697" s="35">
        <f>IF($B697="P",VLOOKUP($E697,'[2]Costeo-JUL26'!$B$9:$CQ$307,BQ$1,0),0)</f>
        <v>0</v>
      </c>
      <c r="BR697" s="36">
        <f t="shared" si="334"/>
        <v>0</v>
      </c>
      <c r="BS697" s="36">
        <f t="shared" si="335"/>
        <v>0</v>
      </c>
      <c r="BT697" s="34">
        <f>IF($B697="P",VLOOKUP($E697,'[2]Costeo-JUL26'!$B$9:$CQ$307,BT$1,0),0)</f>
        <v>0</v>
      </c>
      <c r="BU697" s="16">
        <f>IF($B697="P",VLOOKUP($E697,'[2]Costeo-JUL26'!$B$9:$CQ$307,BU$1,0),0)*$G697</f>
        <v>0</v>
      </c>
      <c r="BV697" s="36">
        <f>IF($B697="P",VLOOKUP($E697,'[2]Costeo-JUL26'!$B$9:$CQ$307,BV$1,0),0)*$G697</f>
        <v>0</v>
      </c>
      <c r="BW697" s="35">
        <f>IF($B697="P",VLOOKUP($E697,'[2]Costeo-JUL26'!$B$9:$CQ$307,BW$1,0),0)</f>
        <v>0</v>
      </c>
      <c r="BX697" s="36">
        <f t="shared" si="336"/>
        <v>0</v>
      </c>
      <c r="BY697" s="36">
        <f t="shared" si="337"/>
        <v>0</v>
      </c>
      <c r="BZ697" s="34">
        <f>IF($B697="P",VLOOKUP($E697,'[2]Costeo-JUL26'!$B$9:$CQ$307,BZ$1,0),0)</f>
        <v>0</v>
      </c>
      <c r="CA697" s="16">
        <f>IF($B697="P",VLOOKUP($E697,'[2]Costeo-JUL26'!$B$9:$CQ$307,CA$1,0),0)*$G697</f>
        <v>0</v>
      </c>
      <c r="CB697" s="36">
        <f>IF($B697="P",VLOOKUP($E697,'[2]Costeo-JUL26'!$B$9:$CQ$307,CB$1,0),0)*$G697</f>
        <v>0</v>
      </c>
      <c r="CC697" s="35">
        <f>IF($B697="P",VLOOKUP($E697,'[2]Costeo-JUL26'!$B$9:$CQ$307,CC$1,0),0)</f>
        <v>0</v>
      </c>
      <c r="CD697" s="36">
        <f t="shared" si="338"/>
        <v>0</v>
      </c>
      <c r="CE697" s="36">
        <f t="shared" si="339"/>
        <v>0</v>
      </c>
      <c r="CF697" s="37">
        <f t="shared" si="311"/>
        <v>-2739.3708923736399</v>
      </c>
      <c r="CG697" s="36">
        <f>IF($B697="r",VLOOKUP($E697,'[2]Costeo-JUL26'!$B$9:$CQ$307,CG$1,0),0)*$G697</f>
        <v>0</v>
      </c>
      <c r="CH697" s="35">
        <f>VLOOKUP($E697,'[2]TEORICOS (05.26)'!$A$8:$T$251,CH$1,0)</f>
        <v>0.15</v>
      </c>
      <c r="CI697" s="36">
        <f t="shared" si="340"/>
        <v>0</v>
      </c>
      <c r="CJ697" s="37">
        <f t="shared" si="341"/>
        <v>0</v>
      </c>
      <c r="CM697" s="16">
        <f>SUMIFS('[1]Ajuste Inventario'!$I:$I,'[1]Ajuste Inventario'!$B:$B,E697,'[1]Ajuste Inventario'!$S:$S,D697)*-1</f>
        <v>0.66700000000000004</v>
      </c>
      <c r="CN697" s="36">
        <f t="shared" si="312"/>
        <v>2739.3708923736399</v>
      </c>
      <c r="CP697" t="str">
        <f t="shared" si="313"/>
        <v>2103Org.Vtas M.del Plata</v>
      </c>
      <c r="CQ697" s="10">
        <f t="shared" si="314"/>
        <v>4107.0028371418884</v>
      </c>
    </row>
    <row r="698" spans="1:95" x14ac:dyDescent="0.25">
      <c r="A698" s="30">
        <v>46204</v>
      </c>
      <c r="B698" s="31" t="str">
        <f>VLOOKUP($E698,'[2]TEORICOS (05.26)'!$A$8:$T$251,B$1,0)</f>
        <v>P</v>
      </c>
      <c r="C698" s="32" t="str">
        <f>VLOOKUP($E698,'[2]TEORICOS (05.26)'!$A$8:$T$251,C$1,0)</f>
        <v>Cepita</v>
      </c>
      <c r="D698" t="s">
        <v>227</v>
      </c>
      <c r="E698">
        <v>3406</v>
      </c>
      <c r="F698" t="s">
        <v>224</v>
      </c>
      <c r="G698" s="16">
        <v>-0.16700000000000001</v>
      </c>
      <c r="H698" s="16">
        <v>-0.17651900000000001</v>
      </c>
      <c r="I698" s="33">
        <v>-2099.12</v>
      </c>
      <c r="J698" s="33">
        <v>-1742.27</v>
      </c>
      <c r="K698" s="34">
        <f>IF($B698="P",VLOOKUP($E698,'[2]Costeo-JUL26'!$B$9:$CQ$307,K$1,0),0)</f>
        <v>939823</v>
      </c>
      <c r="L698" s="35">
        <f>VLOOKUP($E698,'[2]TEORICOS (05.26)'!$A$8:$T$251,L$1,0)</f>
        <v>0.2</v>
      </c>
      <c r="M698" s="36">
        <f t="shared" si="315"/>
        <v>-348.45400000000001</v>
      </c>
      <c r="N698" s="35">
        <f>IF($B698="P",VLOOKUP($E698,'[2]Costeo-JUL26'!$B$9:$CQ$307,N$1,0),0)</f>
        <v>0.03</v>
      </c>
      <c r="O698" s="36">
        <f t="shared" si="316"/>
        <v>-10.453619999999999</v>
      </c>
      <c r="P698" s="36">
        <f>IF($B698="P",VLOOKUP($E698,'[2]Costeo-JUL26'!$B$9:$CQ$307,P$1,0),0)*H698</f>
        <v>0</v>
      </c>
      <c r="Q698" s="36">
        <f t="shared" si="317"/>
        <v>-358.90762000000001</v>
      </c>
      <c r="R698" s="34">
        <f>IF($B698="P",VLOOKUP($E698,'[2]Costeo-JUL26'!$B$9:$CQ$307,R$1,0),0)</f>
        <v>902332</v>
      </c>
      <c r="S698" s="16">
        <f>IF($B698="P",VLOOKUP($E698,'[2]Costeo-JUL26'!$B$9:$CQ$307,S$1,0),0)*$G698</f>
        <v>-8.9225094000000005E-2</v>
      </c>
      <c r="T698" s="36">
        <f>IF($B698="P",VLOOKUP($E698,'[2]Costeo-JUL26'!$B$9:$CQ$307,T$1,0),0)*$G698</f>
        <v>-62.23931181318175</v>
      </c>
      <c r="U698" s="35">
        <f>IF($B698="P",VLOOKUP($E698,'[2]Costeo-JUL26'!$B$9:$CQ$307,U$1,0),0)</f>
        <v>1.4999999999999999E-2</v>
      </c>
      <c r="V698" s="36">
        <f t="shared" si="318"/>
        <v>-0.93358967719772623</v>
      </c>
      <c r="W698" s="36">
        <f t="shared" si="319"/>
        <v>-63.172901490379473</v>
      </c>
      <c r="X698" s="34">
        <f>IF($B698="P",VLOOKUP($E698,'[2]Costeo-JUL26'!$B$9:$CQ$307,X$1,0),0)</f>
        <v>0</v>
      </c>
      <c r="Y698" s="16">
        <f>IF($B698="P",VLOOKUP($E698,'[2]Costeo-JUL26'!$B$9:$CQ$307,Y$1,0),0)*$G698</f>
        <v>0</v>
      </c>
      <c r="Z698" s="36">
        <f>IF($B698="P",VLOOKUP($E698,'[2]Costeo-JUL26'!$B$9:$CQ$307,Z$1,0),0)*$G698</f>
        <v>0</v>
      </c>
      <c r="AA698" s="35">
        <f>IF($B698="P",VLOOKUP($E698,'[2]Costeo-JUL26'!$B$9:$CQ$307,AA$1,0),0)</f>
        <v>0</v>
      </c>
      <c r="AB698" s="36">
        <f t="shared" si="320"/>
        <v>0</v>
      </c>
      <c r="AC698" s="36">
        <f t="shared" si="321"/>
        <v>0</v>
      </c>
      <c r="AD698" s="34">
        <f>IF($B698="P",VLOOKUP($E698,'[2]Costeo-JUL26'!$B$9:$CQ$307,AD$1,0),0)</f>
        <v>917993</v>
      </c>
      <c r="AE698" s="16">
        <f>IF($B698="P",VLOOKUP($E698,'[2]Costeo-JUL26'!$B$9:$CQ$307,AE$1,0),0)*$G698</f>
        <v>-1.002</v>
      </c>
      <c r="AF698" s="36">
        <f>IF($B698="P",VLOOKUP($E698,'[2]Costeo-JUL26'!$B$9:$CQ$307,AF$1,0),0)*$G698</f>
        <v>-27.228748800000002</v>
      </c>
      <c r="AG698" s="35">
        <f>IF($B698="P",VLOOKUP($E698,'[2]Costeo-JUL26'!$B$9:$CQ$307,AG$1,0),0)</f>
        <v>6.0000000000000001E-3</v>
      </c>
      <c r="AH698" s="36">
        <f t="shared" si="322"/>
        <v>-0.16337249280000002</v>
      </c>
      <c r="AI698" s="36">
        <f t="shared" si="323"/>
        <v>-27.392121292800002</v>
      </c>
      <c r="AJ698" s="34">
        <f>IF($B698="P",VLOOKUP($E698,'[2]Costeo-JUL26'!$B$9:$CQ$307,AJ$1,0),0)</f>
        <v>939572</v>
      </c>
      <c r="AK698" s="16">
        <f>IF($B698="P",VLOOKUP($E698,'[2]Costeo-JUL26'!$B$9:$CQ$307,AK$1,0),0)*$G698</f>
        <v>-1.002</v>
      </c>
      <c r="AL698" s="36">
        <f>IF($B698="P",VLOOKUP($E698,'[2]Costeo-JUL26'!$B$9:$CQ$307,AL$1,0),0)*$G698</f>
        <v>-63.393113159999999</v>
      </c>
      <c r="AM698" s="35">
        <f>IF($B698="P",VLOOKUP($E698,'[2]Costeo-JUL26'!$B$9:$CQ$307,AM$1,0),0)</f>
        <v>1.7999999999999999E-2</v>
      </c>
      <c r="AN698" s="36">
        <f t="shared" si="324"/>
        <v>-1.1410760368799999</v>
      </c>
      <c r="AO698" s="36">
        <f t="shared" si="325"/>
        <v>-64.534189196879993</v>
      </c>
      <c r="AP698" s="34">
        <f>IF($B698="P",VLOOKUP($E698,'[2]Costeo-JUL26'!$B$9:$CQ$307,AP$1,0),0)</f>
        <v>929272</v>
      </c>
      <c r="AQ698" s="16">
        <f>IF($B698="P",VLOOKUP($E698,'[2]Costeo-JUL26'!$B$9:$CQ$307,AQ$1,0),0)*$G698</f>
        <v>-1.002</v>
      </c>
      <c r="AR698" s="36">
        <f>IF($B698="P",VLOOKUP($E698,'[2]Costeo-JUL26'!$B$9:$CQ$307,AR$1,0),0)*$G698</f>
        <v>-147.19525290573489</v>
      </c>
      <c r="AS698" s="35">
        <f>IF($B698="P",VLOOKUP($E698,'[2]Costeo-JUL26'!$B$9:$CQ$307,AS$1,0),0)</f>
        <v>0.02</v>
      </c>
      <c r="AT698" s="36">
        <f t="shared" si="326"/>
        <v>-2.9439050581146979</v>
      </c>
      <c r="AU698" s="36">
        <f t="shared" si="327"/>
        <v>-150.13915796384958</v>
      </c>
      <c r="AV698" s="34">
        <f>IF($B698="P",VLOOKUP($E698,'[2]Costeo-JUL26'!$B$9:$CQ$307,AV$1,0),0)</f>
        <v>922605</v>
      </c>
      <c r="AW698" s="16">
        <f>IF($B698="P",VLOOKUP($E698,'[2]Costeo-JUL26'!$B$9:$CQ$307,AW$1,0),0)*$G698</f>
        <v>-2.8390000000000004E-3</v>
      </c>
      <c r="AX698" s="36">
        <f>IF($B698="P",VLOOKUP($E698,'[2]Costeo-JUL26'!$B$9:$CQ$307,AX$1,0),0)*$G698</f>
        <v>-13.851762441991342</v>
      </c>
      <c r="AY698" s="35">
        <f>IF($B698="P",VLOOKUP($E698,'[2]Costeo-JUL26'!$B$9:$CQ$307,AY$1,0),0)</f>
        <v>0.03</v>
      </c>
      <c r="AZ698" s="36">
        <f t="shared" si="328"/>
        <v>-0.41555287325974027</v>
      </c>
      <c r="BA698" s="36">
        <f t="shared" si="329"/>
        <v>-14.267315315251082</v>
      </c>
      <c r="BB698" s="34">
        <f>IF($B698="P",VLOOKUP($E698,'[2]Costeo-JUL26'!$B$9:$CQ$307,BB$1,0),0)</f>
        <v>902311</v>
      </c>
      <c r="BC698" s="16">
        <f>IF($B698="P",VLOOKUP($E698,'[2]Costeo-JUL26'!$B$9:$CQ$307,BC$1,0),0)*$G698</f>
        <v>-5.3677140000000004E-4</v>
      </c>
      <c r="BD698" s="36">
        <f>IF($B698="P",VLOOKUP($E698,'[2]Costeo-JUL26'!$B$9:$CQ$307,BD$1,0),0)*$G698</f>
        <v>-2.1050268769530005</v>
      </c>
      <c r="BE698" s="35">
        <f>IF($B698="P",VLOOKUP($E698,'[2]Costeo-JUL26'!$B$9:$CQ$307,BE$1,0),0)</f>
        <v>0.03</v>
      </c>
      <c r="BF698" s="36">
        <f t="shared" si="330"/>
        <v>-6.3150806308590018E-2</v>
      </c>
      <c r="BG698" s="36">
        <f t="shared" si="331"/>
        <v>-2.1681776832615904</v>
      </c>
      <c r="BH698" s="34">
        <f>IF($B698="P",VLOOKUP($E698,'[2]Costeo-JUL26'!$B$9:$CQ$307,BH$1,0),0)</f>
        <v>902302</v>
      </c>
      <c r="BI698" s="16">
        <f>IF($B698="P",VLOOKUP($E698,'[2]Costeo-JUL26'!$B$9:$CQ$307,BI$1,0),0)*$G698</f>
        <v>-7.1571428571428576E-3</v>
      </c>
      <c r="BJ698" s="36">
        <f>IF($B698="P",VLOOKUP($E698,'[2]Costeo-JUL26'!$B$9:$CQ$307,BJ$1,0),0)*$G698</f>
        <v>-4.7079685714285713</v>
      </c>
      <c r="BK698" s="35">
        <f>IF(BH698=910319,0,IF($B698="P",VLOOKUP($E698,'[2]Costeo-JUL26'!$B$9:$CQ$307,BK$1,0),0))</f>
        <v>0.02</v>
      </c>
      <c r="BL698" s="36">
        <f t="shared" si="332"/>
        <v>-9.4159371428571434E-2</v>
      </c>
      <c r="BM698" s="36">
        <f t="shared" si="333"/>
        <v>-4.8021279428571431</v>
      </c>
      <c r="BN698" s="34">
        <f>IF($B698="P",VLOOKUP($E698,'[2]Costeo-JUL26'!$B$9:$CQ$307,BN$1,0),0)</f>
        <v>0</v>
      </c>
      <c r="BO698" s="16">
        <f>IF($B698="P",VLOOKUP($E698,'[2]Costeo-JUL26'!$B$9:$CQ$307,BO$1,0),0)*$G698</f>
        <v>0</v>
      </c>
      <c r="BP698" s="36">
        <f>IF($B698="P",VLOOKUP($E698,'[2]Costeo-JUL26'!$B$9:$CQ$307,BP$1,0),0)*$G698</f>
        <v>0</v>
      </c>
      <c r="BQ698" s="35">
        <f>IF($B698="P",VLOOKUP($E698,'[2]Costeo-JUL26'!$B$9:$CQ$307,BQ$1,0),0)</f>
        <v>0</v>
      </c>
      <c r="BR698" s="36">
        <f t="shared" si="334"/>
        <v>0</v>
      </c>
      <c r="BS698" s="36">
        <f t="shared" si="335"/>
        <v>0</v>
      </c>
      <c r="BT698" s="34">
        <f>IF($B698="P",VLOOKUP($E698,'[2]Costeo-JUL26'!$B$9:$CQ$307,BT$1,0),0)</f>
        <v>0</v>
      </c>
      <c r="BU698" s="16">
        <f>IF($B698="P",VLOOKUP($E698,'[2]Costeo-JUL26'!$B$9:$CQ$307,BU$1,0),0)*$G698</f>
        <v>0</v>
      </c>
      <c r="BV698" s="36">
        <f>IF($B698="P",VLOOKUP($E698,'[2]Costeo-JUL26'!$B$9:$CQ$307,BV$1,0),0)*$G698</f>
        <v>0</v>
      </c>
      <c r="BW698" s="35">
        <f>IF($B698="P",VLOOKUP($E698,'[2]Costeo-JUL26'!$B$9:$CQ$307,BW$1,0),0)</f>
        <v>0</v>
      </c>
      <c r="BX698" s="36">
        <f t="shared" si="336"/>
        <v>0</v>
      </c>
      <c r="BY698" s="36">
        <f t="shared" si="337"/>
        <v>0</v>
      </c>
      <c r="BZ698" s="34">
        <f>IF($B698="P",VLOOKUP($E698,'[2]Costeo-JUL26'!$B$9:$CQ$307,BZ$1,0),0)</f>
        <v>0</v>
      </c>
      <c r="CA698" s="16">
        <f>IF($B698="P",VLOOKUP($E698,'[2]Costeo-JUL26'!$B$9:$CQ$307,CA$1,0),0)*$G698</f>
        <v>0</v>
      </c>
      <c r="CB698" s="36">
        <f>IF($B698="P",VLOOKUP($E698,'[2]Costeo-JUL26'!$B$9:$CQ$307,CB$1,0),0)*$G698</f>
        <v>0</v>
      </c>
      <c r="CC698" s="35">
        <f>IF($B698="P",VLOOKUP($E698,'[2]Costeo-JUL26'!$B$9:$CQ$307,CC$1,0),0)</f>
        <v>0</v>
      </c>
      <c r="CD698" s="36">
        <f t="shared" si="338"/>
        <v>0</v>
      </c>
      <c r="CE698" s="36">
        <f t="shared" si="339"/>
        <v>0</v>
      </c>
      <c r="CF698" s="37">
        <f t="shared" si="311"/>
        <v>-685.38361088527893</v>
      </c>
      <c r="CG698" s="36">
        <f>IF($B698="r",VLOOKUP($E698,'[2]Costeo-JUL26'!$B$9:$CQ$307,CG$1,0),0)*$G698</f>
        <v>0</v>
      </c>
      <c r="CH698" s="35">
        <f>VLOOKUP($E698,'[2]TEORICOS (05.26)'!$A$8:$T$251,CH$1,0)</f>
        <v>0.15</v>
      </c>
      <c r="CI698" s="36">
        <f t="shared" si="340"/>
        <v>0</v>
      </c>
      <c r="CJ698" s="37">
        <f t="shared" si="341"/>
        <v>0</v>
      </c>
      <c r="CM698" s="16">
        <f>SUMIFS('[1]Ajuste Inventario'!$I:$I,'[1]Ajuste Inventario'!$B:$B,E698,'[1]Ajuste Inventario'!$S:$S,D698)*-1</f>
        <v>0.16700000000000001</v>
      </c>
      <c r="CN698" s="36">
        <f t="shared" si="312"/>
        <v>685.38361088527893</v>
      </c>
      <c r="CP698" t="str">
        <f t="shared" si="313"/>
        <v>3406Org.Vtas M.del Plata</v>
      </c>
      <c r="CQ698" s="10">
        <f t="shared" si="314"/>
        <v>4104.0934783549637</v>
      </c>
    </row>
    <row r="699" spans="1:95" x14ac:dyDescent="0.25">
      <c r="A699" s="30">
        <v>46204</v>
      </c>
      <c r="B699" s="31" t="str">
        <f>VLOOKUP($E699,'[2]TEORICOS (05.26)'!$A$8:$T$251,B$1,0)</f>
        <v>P</v>
      </c>
      <c r="C699" s="32" t="str">
        <f>VLOOKUP($E699,'[2]TEORICOS (05.26)'!$A$8:$T$251,C$1,0)</f>
        <v>Coca Cola</v>
      </c>
      <c r="D699" t="s">
        <v>229</v>
      </c>
      <c r="E699">
        <v>105</v>
      </c>
      <c r="F699" t="s">
        <v>67</v>
      </c>
      <c r="G699" s="16">
        <v>231</v>
      </c>
      <c r="H699" s="16">
        <v>121.96800000000036</v>
      </c>
      <c r="I699" s="33">
        <v>1945939.9600000069</v>
      </c>
      <c r="J699" s="33">
        <v>1892921.3100000028</v>
      </c>
      <c r="K699" s="34">
        <f>IF($B699="P",VLOOKUP($E699,'[2]Costeo-JUL26'!$B$9:$CQ$307,K$1,0),0)</f>
        <v>902026</v>
      </c>
      <c r="L699" s="35">
        <f>VLOOKUP($E699,'[2]TEORICOS (05.26)'!$A$8:$T$251,L$1,0)</f>
        <v>0.2</v>
      </c>
      <c r="M699" s="36">
        <f t="shared" si="315"/>
        <v>378584.26200000057</v>
      </c>
      <c r="N699" s="35">
        <f>IF($B699="P",VLOOKUP($E699,'[2]Costeo-JUL26'!$B$9:$CQ$307,N$1,0),0)</f>
        <v>0.01</v>
      </c>
      <c r="O699" s="36">
        <f t="shared" si="316"/>
        <v>3785.8426200000058</v>
      </c>
      <c r="P699" s="36">
        <f>IF($B699="P",VLOOKUP($E699,'[2]Costeo-JUL26'!$B$9:$CQ$307,P$1,0),0)*H699</f>
        <v>0</v>
      </c>
      <c r="Q699" s="36">
        <f t="shared" si="317"/>
        <v>382370.10462000058</v>
      </c>
      <c r="R699" s="34">
        <f>IF($B699="P",VLOOKUP($E699,'[2]Costeo-JUL26'!$B$9:$CQ$307,R$1,0),0)</f>
        <v>902332</v>
      </c>
      <c r="S699" s="16">
        <f>IF($B699="P",VLOOKUP($E699,'[2]Costeo-JUL26'!$B$9:$CQ$307,S$1,0),0)*$G699</f>
        <v>100.49532281250001</v>
      </c>
      <c r="T699" s="36">
        <f>IF($B699="P",VLOOKUP($E699,'[2]Costeo-JUL26'!$B$9:$CQ$307,T$1,0),0)*$G699</f>
        <v>70100.903814049714</v>
      </c>
      <c r="U699" s="35">
        <f>IF($B699="P",VLOOKUP($E699,'[2]Costeo-JUL26'!$B$9:$CQ$307,U$1,0),0)</f>
        <v>1.4999999999999999E-2</v>
      </c>
      <c r="V699" s="36">
        <f t="shared" si="318"/>
        <v>1051.5135572107456</v>
      </c>
      <c r="W699" s="36">
        <f t="shared" si="319"/>
        <v>71152.417371260453</v>
      </c>
      <c r="X699" s="34">
        <f>IF($B699="P",VLOOKUP($E699,'[2]Costeo-JUL26'!$B$9:$CQ$307,X$1,0),0)</f>
        <v>902338</v>
      </c>
      <c r="Y699" s="16">
        <f>IF($B699="P",VLOOKUP($E699,'[2]Costeo-JUL26'!$B$9:$CQ$307,Y$1,0),0)*$G699</f>
        <v>6.0374159999999994</v>
      </c>
      <c r="Z699" s="36">
        <f>IF($B699="P",VLOOKUP($E699,'[2]Costeo-JUL26'!$B$9:$CQ$307,Z$1,0),0)*$G699</f>
        <v>1707.0189998399999</v>
      </c>
      <c r="AA699" s="35">
        <f>IF($B699="P",VLOOKUP($E699,'[2]Costeo-JUL26'!$B$9:$CQ$307,AA$1,0),0)</f>
        <v>0.45</v>
      </c>
      <c r="AB699" s="36">
        <f t="shared" si="320"/>
        <v>768.15854992799996</v>
      </c>
      <c r="AC699" s="36">
        <f t="shared" si="321"/>
        <v>2475.1775497680001</v>
      </c>
      <c r="AD699" s="34">
        <f>IF($B699="P",VLOOKUP($E699,'[2]Costeo-JUL26'!$B$9:$CQ$307,AD$1,0),0)</f>
        <v>901733</v>
      </c>
      <c r="AE699" s="16">
        <f>IF($B699="P",VLOOKUP($E699,'[2]Costeo-JUL26'!$B$9:$CQ$307,AE$1,0),0)*$G699</f>
        <v>2772</v>
      </c>
      <c r="AF699" s="36">
        <f>IF($B699="P",VLOOKUP($E699,'[2]Costeo-JUL26'!$B$9:$CQ$307,AF$1,0),0)*$G699</f>
        <v>42542.438399999999</v>
      </c>
      <c r="AG699" s="35">
        <f>IF($B699="P",VLOOKUP($E699,'[2]Costeo-JUL26'!$B$9:$CQ$307,AG$1,0),0)</f>
        <v>6.0000000000000001E-3</v>
      </c>
      <c r="AH699" s="36">
        <f t="shared" si="322"/>
        <v>255.2546304</v>
      </c>
      <c r="AI699" s="36">
        <f t="shared" si="323"/>
        <v>42797.693030399998</v>
      </c>
      <c r="AJ699" s="34">
        <f>IF($B699="P",VLOOKUP($E699,'[2]Costeo-JUL26'!$B$9:$CQ$307,AJ$1,0),0)</f>
        <v>939214</v>
      </c>
      <c r="AK699" s="16">
        <f>IF($B699="P",VLOOKUP($E699,'[2]Costeo-JUL26'!$B$9:$CQ$307,AK$1,0),0)*$G699</f>
        <v>2772</v>
      </c>
      <c r="AL699" s="36">
        <f>IF($B699="P",VLOOKUP($E699,'[2]Costeo-JUL26'!$B$9:$CQ$307,AL$1,0),0)*$G699</f>
        <v>17200.260000000002</v>
      </c>
      <c r="AM699" s="35">
        <f>IF($B699="P",VLOOKUP($E699,'[2]Costeo-JUL26'!$B$9:$CQ$307,AM$1,0),0)</f>
        <v>1.7999999999999999E-2</v>
      </c>
      <c r="AN699" s="36">
        <f t="shared" si="324"/>
        <v>309.60468000000003</v>
      </c>
      <c r="AO699" s="36">
        <f t="shared" si="325"/>
        <v>17509.864680000002</v>
      </c>
      <c r="AP699" s="34">
        <f>IF($B699="P",VLOOKUP($E699,'[2]Costeo-JUL26'!$B$9:$CQ$307,AP$1,0),0)</f>
        <v>901189</v>
      </c>
      <c r="AQ699" s="16">
        <f>IF($B699="P",VLOOKUP($E699,'[2]Costeo-JUL26'!$B$9:$CQ$307,AQ$1,0),0)*$G699</f>
        <v>2772</v>
      </c>
      <c r="AR699" s="36">
        <f>IF($B699="P",VLOOKUP($E699,'[2]Costeo-JUL26'!$B$9:$CQ$307,AR$1,0),0)*$G699</f>
        <v>212568.60240384616</v>
      </c>
      <c r="AS699" s="35">
        <f>IF($B699="P",VLOOKUP($E699,'[2]Costeo-JUL26'!$B$9:$CQ$307,AS$1,0),0)</f>
        <v>0.02</v>
      </c>
      <c r="AT699" s="36">
        <f t="shared" si="326"/>
        <v>4251.3720480769234</v>
      </c>
      <c r="AU699" s="36">
        <f t="shared" si="327"/>
        <v>216819.97445192307</v>
      </c>
      <c r="AV699" s="34">
        <f>IF($B699="P",VLOOKUP($E699,'[2]Costeo-JUL26'!$B$9:$CQ$307,AV$1,0),0)</f>
        <v>939510</v>
      </c>
      <c r="AW699" s="16">
        <f>IF($B699="P",VLOOKUP($E699,'[2]Costeo-JUL26'!$B$9:$CQ$307,AW$1,0),0)*$G699</f>
        <v>3.3033000000000001</v>
      </c>
      <c r="AX699" s="36">
        <f>IF($B699="P",VLOOKUP($E699,'[2]Costeo-JUL26'!$B$9:$CQ$307,AX$1,0),0)*$G699</f>
        <v>14196.922740000002</v>
      </c>
      <c r="AY699" s="35">
        <f>IF($B699="P",VLOOKUP($E699,'[2]Costeo-JUL26'!$B$9:$CQ$307,AY$1,0),0)</f>
        <v>0.03</v>
      </c>
      <c r="AZ699" s="36">
        <f t="shared" si="328"/>
        <v>425.90768220000001</v>
      </c>
      <c r="BA699" s="36">
        <f t="shared" si="329"/>
        <v>14622.830422200002</v>
      </c>
      <c r="BB699" s="34">
        <f>IF($B699="P",VLOOKUP($E699,'[2]Costeo-JUL26'!$B$9:$CQ$307,BB$1,0),0)</f>
        <v>902311</v>
      </c>
      <c r="BC699" s="16">
        <f>IF($B699="P",VLOOKUP($E699,'[2]Costeo-JUL26'!$B$9:$CQ$307,BC$1,0),0)*$G699</f>
        <v>0.64166666666666672</v>
      </c>
      <c r="BD699" s="36">
        <f>IF($B699="P",VLOOKUP($E699,'[2]Costeo-JUL26'!$B$9:$CQ$307,BD$1,0),0)*$G699</f>
        <v>2516.3888750000006</v>
      </c>
      <c r="BE699" s="35">
        <f>IF($B699="P",VLOOKUP($E699,'[2]Costeo-JUL26'!$B$9:$CQ$307,BE$1,0),0)</f>
        <v>0.03</v>
      </c>
      <c r="BF699" s="36">
        <f t="shared" si="330"/>
        <v>75.491666250000009</v>
      </c>
      <c r="BG699" s="36">
        <f t="shared" si="331"/>
        <v>2591.8805412500005</v>
      </c>
      <c r="BH699" s="34">
        <f>IF($B699="P",VLOOKUP($E699,'[2]Costeo-JUL26'!$B$9:$CQ$307,BH$1,0),0)</f>
        <v>933089</v>
      </c>
      <c r="BI699" s="16">
        <f>IF($B699="P",VLOOKUP($E699,'[2]Costeo-JUL26'!$B$9:$CQ$307,BI$1,0),0)*$G699</f>
        <v>6.31640625</v>
      </c>
      <c r="BJ699" s="36">
        <f>IF($B699="P",VLOOKUP($E699,'[2]Costeo-JUL26'!$B$9:$CQ$307,BJ$1,0),0)*$G699</f>
        <v>4703.6543083079277</v>
      </c>
      <c r="BK699" s="35">
        <f>IF(BH699=910319,0,IF($B699="P",VLOOKUP($E699,'[2]Costeo-JUL26'!$B$9:$CQ$307,BK$1,0),0))</f>
        <v>0.02</v>
      </c>
      <c r="BL699" s="36">
        <f t="shared" si="332"/>
        <v>94.073086166158561</v>
      </c>
      <c r="BM699" s="36">
        <f t="shared" si="333"/>
        <v>4797.7273944740864</v>
      </c>
      <c r="BN699" s="34">
        <f>IF($B699="P",VLOOKUP($E699,'[2]Costeo-JUL26'!$B$9:$CQ$307,BN$1,0),0)</f>
        <v>0</v>
      </c>
      <c r="BO699" s="16">
        <f>IF($B699="P",VLOOKUP($E699,'[2]Costeo-JUL26'!$B$9:$CQ$307,BO$1,0),0)*$G699</f>
        <v>0</v>
      </c>
      <c r="BP699" s="36">
        <f>IF($B699="P",VLOOKUP($E699,'[2]Costeo-JUL26'!$B$9:$CQ$307,BP$1,0),0)*$G699</f>
        <v>0</v>
      </c>
      <c r="BQ699" s="35">
        <f>IF($B699="P",VLOOKUP($E699,'[2]Costeo-JUL26'!$B$9:$CQ$307,BQ$1,0),0)</f>
        <v>0</v>
      </c>
      <c r="BR699" s="36">
        <f t="shared" si="334"/>
        <v>0</v>
      </c>
      <c r="BS699" s="36">
        <f t="shared" si="335"/>
        <v>0</v>
      </c>
      <c r="BT699" s="34">
        <f>IF($B699="P",VLOOKUP($E699,'[2]Costeo-JUL26'!$B$9:$CQ$307,BT$1,0),0)</f>
        <v>0</v>
      </c>
      <c r="BU699" s="16">
        <f>IF($B699="P",VLOOKUP($E699,'[2]Costeo-JUL26'!$B$9:$CQ$307,BU$1,0),0)*$G699</f>
        <v>0</v>
      </c>
      <c r="BV699" s="36">
        <f>IF($B699="P",VLOOKUP($E699,'[2]Costeo-JUL26'!$B$9:$CQ$307,BV$1,0),0)*$G699</f>
        <v>0</v>
      </c>
      <c r="BW699" s="35">
        <f>IF($B699="P",VLOOKUP($E699,'[2]Costeo-JUL26'!$B$9:$CQ$307,BW$1,0),0)</f>
        <v>0</v>
      </c>
      <c r="BX699" s="36">
        <f t="shared" si="336"/>
        <v>0</v>
      </c>
      <c r="BY699" s="36">
        <f t="shared" si="337"/>
        <v>0</v>
      </c>
      <c r="BZ699" s="34">
        <f>IF($B699="P",VLOOKUP($E699,'[2]Costeo-JUL26'!$B$9:$CQ$307,BZ$1,0),0)</f>
        <v>0</v>
      </c>
      <c r="CA699" s="16">
        <f>IF($B699="P",VLOOKUP($E699,'[2]Costeo-JUL26'!$B$9:$CQ$307,CA$1,0),0)*$G699</f>
        <v>0</v>
      </c>
      <c r="CB699" s="36">
        <f>IF($B699="P",VLOOKUP($E699,'[2]Costeo-JUL26'!$B$9:$CQ$307,CB$1,0),0)*$G699</f>
        <v>0</v>
      </c>
      <c r="CC699" s="35">
        <f>IF($B699="P",VLOOKUP($E699,'[2]Costeo-JUL26'!$B$9:$CQ$307,CC$1,0),0)</f>
        <v>0</v>
      </c>
      <c r="CD699" s="36">
        <f t="shared" si="338"/>
        <v>0</v>
      </c>
      <c r="CE699" s="36">
        <f t="shared" si="339"/>
        <v>0</v>
      </c>
      <c r="CF699" s="37">
        <f t="shared" si="311"/>
        <v>755137.67006127618</v>
      </c>
      <c r="CG699" s="36">
        <f>IF($B699="r",VLOOKUP($E699,'[2]Costeo-JUL26'!$B$9:$CQ$307,CG$1,0),0)*$G699</f>
        <v>0</v>
      </c>
      <c r="CH699" s="35">
        <f>VLOOKUP($E699,'[2]TEORICOS (05.26)'!$A$8:$T$251,CH$1,0)</f>
        <v>0.05</v>
      </c>
      <c r="CI699" s="36">
        <f t="shared" si="340"/>
        <v>0</v>
      </c>
      <c r="CJ699" s="37">
        <f t="shared" si="341"/>
        <v>0</v>
      </c>
      <c r="CM699" s="16">
        <f>SUMIFS('[1]Ajuste Inventario'!$I:$I,'[1]Ajuste Inventario'!$B:$B,E699,'[1]Ajuste Inventario'!$S:$S,D699)*-1</f>
        <v>2.6670000000000003</v>
      </c>
      <c r="CN699" s="36">
        <f t="shared" si="312"/>
        <v>8718.4076452529171</v>
      </c>
      <c r="CP699" t="str">
        <f t="shared" si="313"/>
        <v>105Org.Vtas Necochea</v>
      </c>
      <c r="CQ699" s="10">
        <f t="shared" si="314"/>
        <v>3268.9942426895072</v>
      </c>
    </row>
    <row r="700" spans="1:95" x14ac:dyDescent="0.25">
      <c r="A700" s="30">
        <v>46204</v>
      </c>
      <c r="B700" s="31" t="str">
        <f>VLOOKUP($E700,'[2]TEORICOS (05.26)'!$A$8:$T$251,B$1,0)</f>
        <v>P</v>
      </c>
      <c r="C700" s="32" t="str">
        <f>VLOOKUP($E700,'[2]TEORICOS (05.26)'!$A$8:$T$251,C$1,0)</f>
        <v>Coca Cola</v>
      </c>
      <c r="D700" t="s">
        <v>229</v>
      </c>
      <c r="E700">
        <v>110</v>
      </c>
      <c r="F700" t="s">
        <v>68</v>
      </c>
      <c r="G700" s="16">
        <v>446</v>
      </c>
      <c r="H700" s="16">
        <v>659.63400000000047</v>
      </c>
      <c r="I700" s="33">
        <v>12374316.299999984</v>
      </c>
      <c r="J700" s="33">
        <v>10332716.839999996</v>
      </c>
      <c r="K700" s="34">
        <f>IF($B700="P",VLOOKUP($E700,'[2]Costeo-JUL26'!$B$9:$CQ$307,K$1,0),0)</f>
        <v>902026</v>
      </c>
      <c r="L700" s="35">
        <f>VLOOKUP($E700,'[2]TEORICOS (05.26)'!$A$8:$T$251,L$1,0)</f>
        <v>0.2</v>
      </c>
      <c r="M700" s="36">
        <f t="shared" si="315"/>
        <v>2066543.3679999993</v>
      </c>
      <c r="N700" s="35">
        <f>IF($B700="P",VLOOKUP($E700,'[2]Costeo-JUL26'!$B$9:$CQ$307,N$1,0),0)</f>
        <v>0.01</v>
      </c>
      <c r="O700" s="36">
        <f t="shared" si="316"/>
        <v>20665.433679999995</v>
      </c>
      <c r="P700" s="36">
        <f>IF($B700="P",VLOOKUP($E700,'[2]Costeo-JUL26'!$B$9:$CQ$307,P$1,0),0)*H700</f>
        <v>0</v>
      </c>
      <c r="Q700" s="36">
        <f t="shared" si="317"/>
        <v>2087208.8016799993</v>
      </c>
      <c r="R700" s="34">
        <f>IF($B700="P",VLOOKUP($E700,'[2]Costeo-JUL26'!$B$9:$CQ$307,R$1,0),0)</f>
        <v>902332</v>
      </c>
      <c r="S700" s="16">
        <f>IF($B700="P",VLOOKUP($E700,'[2]Costeo-JUL26'!$B$9:$CQ$307,S$1,0),0)*$G700</f>
        <v>543.28380575000006</v>
      </c>
      <c r="T700" s="36">
        <f>IF($B700="P",VLOOKUP($E700,'[2]Costeo-JUL26'!$B$9:$CQ$307,T$1,0),0)*$G700</f>
        <v>378969.73455837782</v>
      </c>
      <c r="U700" s="35">
        <f>IF($B700="P",VLOOKUP($E700,'[2]Costeo-JUL26'!$B$9:$CQ$307,U$1,0),0)</f>
        <v>1.4999999999999999E-2</v>
      </c>
      <c r="V700" s="36">
        <f t="shared" si="318"/>
        <v>5684.5460183756668</v>
      </c>
      <c r="W700" s="36">
        <f t="shared" si="319"/>
        <v>384654.28057675349</v>
      </c>
      <c r="X700" s="34">
        <f>IF($B700="P",VLOOKUP($E700,'[2]Costeo-JUL26'!$B$9:$CQ$307,X$1,0),0)</f>
        <v>902338</v>
      </c>
      <c r="Y700" s="16">
        <f>IF($B700="P",VLOOKUP($E700,'[2]Costeo-JUL26'!$B$9:$CQ$307,Y$1,0),0)*$G700</f>
        <v>29.671487999999997</v>
      </c>
      <c r="Z700" s="36">
        <f>IF($B700="P",VLOOKUP($E700,'[2]Costeo-JUL26'!$B$9:$CQ$307,Z$1,0),0)*$G700</f>
        <v>8389.3165171199998</v>
      </c>
      <c r="AA700" s="35">
        <f>IF($B700="P",VLOOKUP($E700,'[2]Costeo-JUL26'!$B$9:$CQ$307,AA$1,0),0)</f>
        <v>0.45</v>
      </c>
      <c r="AB700" s="36">
        <f t="shared" si="320"/>
        <v>3775.1924327040001</v>
      </c>
      <c r="AC700" s="36">
        <f t="shared" si="321"/>
        <v>12164.508949824</v>
      </c>
      <c r="AD700" s="34">
        <f>IF($B700="P",VLOOKUP($E700,'[2]Costeo-JUL26'!$B$9:$CQ$307,AD$1,0),0)</f>
        <v>933139</v>
      </c>
      <c r="AE700" s="16">
        <f>IF($B700="P",VLOOKUP($E700,'[2]Costeo-JUL26'!$B$9:$CQ$307,AE$1,0),0)*$G700</f>
        <v>10704</v>
      </c>
      <c r="AF700" s="36">
        <f>IF($B700="P",VLOOKUP($E700,'[2]Costeo-JUL26'!$B$9:$CQ$307,AF$1,0),0)*$G700</f>
        <v>116015.51808000001</v>
      </c>
      <c r="AG700" s="35">
        <f>IF($B700="P",VLOOKUP($E700,'[2]Costeo-JUL26'!$B$9:$CQ$307,AG$1,0),0)</f>
        <v>6.0000000000000001E-3</v>
      </c>
      <c r="AH700" s="36">
        <f t="shared" si="322"/>
        <v>696.09310848000007</v>
      </c>
      <c r="AI700" s="36">
        <f t="shared" si="323"/>
        <v>116711.61118848</v>
      </c>
      <c r="AJ700" s="34">
        <f>IF($B700="P",VLOOKUP($E700,'[2]Costeo-JUL26'!$B$9:$CQ$307,AJ$1,0),0)</f>
        <v>938219</v>
      </c>
      <c r="AK700" s="16">
        <f>IF($B700="P",VLOOKUP($E700,'[2]Costeo-JUL26'!$B$9:$CQ$307,AK$1,0),0)*$G700</f>
        <v>10704</v>
      </c>
      <c r="AL700" s="36">
        <f>IF($B700="P",VLOOKUP($E700,'[2]Costeo-JUL26'!$B$9:$CQ$307,AL$1,0),0)*$G700</f>
        <v>130555.18944000002</v>
      </c>
      <c r="AM700" s="35">
        <f>IF($B700="P",VLOOKUP($E700,'[2]Costeo-JUL26'!$B$9:$CQ$307,AM$1,0),0)</f>
        <v>1.7999999999999999E-2</v>
      </c>
      <c r="AN700" s="36">
        <f t="shared" si="324"/>
        <v>2349.99340992</v>
      </c>
      <c r="AO700" s="36">
        <f t="shared" si="325"/>
        <v>132905.18284992001</v>
      </c>
      <c r="AP700" s="34">
        <f>IF($B700="P",VLOOKUP($E700,'[2]Costeo-JUL26'!$B$9:$CQ$307,AP$1,0),0)</f>
        <v>0</v>
      </c>
      <c r="AQ700" s="16">
        <f>IF($B700="P",VLOOKUP($E700,'[2]Costeo-JUL26'!$B$9:$CQ$307,AQ$1,0),0)*$G700</f>
        <v>0</v>
      </c>
      <c r="AR700" s="36">
        <f>IF($B700="P",VLOOKUP($E700,'[2]Costeo-JUL26'!$B$9:$CQ$307,AR$1,0),0)*$G700</f>
        <v>0</v>
      </c>
      <c r="AS700" s="35">
        <f>IF($B700="P",VLOOKUP($E700,'[2]Costeo-JUL26'!$B$9:$CQ$307,AS$1,0),0)</f>
        <v>0</v>
      </c>
      <c r="AT700" s="36">
        <f t="shared" si="326"/>
        <v>0</v>
      </c>
      <c r="AU700" s="36">
        <f t="shared" si="327"/>
        <v>0</v>
      </c>
      <c r="AV700" s="34">
        <f>IF($B700="P",VLOOKUP($E700,'[2]Costeo-JUL26'!$B$9:$CQ$307,AV$1,0),0)</f>
        <v>0</v>
      </c>
      <c r="AW700" s="16">
        <f>IF($B700="P",VLOOKUP($E700,'[2]Costeo-JUL26'!$B$9:$CQ$307,AW$1,0),0)*$G700</f>
        <v>0</v>
      </c>
      <c r="AX700" s="36">
        <f>IF($B700="P",VLOOKUP($E700,'[2]Costeo-JUL26'!$B$9:$CQ$307,AX$1,0),0)*$G700</f>
        <v>0</v>
      </c>
      <c r="AY700" s="35">
        <f>IF($B700="P",VLOOKUP($E700,'[2]Costeo-JUL26'!$B$9:$CQ$307,AY$1,0),0)</f>
        <v>0</v>
      </c>
      <c r="AZ700" s="36">
        <f t="shared" si="328"/>
        <v>0</v>
      </c>
      <c r="BA700" s="36">
        <f t="shared" si="329"/>
        <v>0</v>
      </c>
      <c r="BB700" s="34">
        <f>IF($B700="P",VLOOKUP($E700,'[2]Costeo-JUL26'!$B$9:$CQ$307,BB$1,0),0)</f>
        <v>0</v>
      </c>
      <c r="BC700" s="16">
        <f>IF($B700="P",VLOOKUP($E700,'[2]Costeo-JUL26'!$B$9:$CQ$307,BC$1,0),0)*$G700</f>
        <v>0</v>
      </c>
      <c r="BD700" s="36">
        <f>IF($B700="P",VLOOKUP($E700,'[2]Costeo-JUL26'!$B$9:$CQ$307,BD$1,0),0)*$G700</f>
        <v>0</v>
      </c>
      <c r="BE700" s="35">
        <f>IF($B700="P",VLOOKUP($E700,'[2]Costeo-JUL26'!$B$9:$CQ$307,BE$1,0),0)</f>
        <v>0</v>
      </c>
      <c r="BF700" s="36">
        <f t="shared" si="330"/>
        <v>0</v>
      </c>
      <c r="BG700" s="36">
        <f t="shared" si="331"/>
        <v>0</v>
      </c>
      <c r="BH700" s="34">
        <f>IF($B700="P",VLOOKUP($E700,'[2]Costeo-JUL26'!$B$9:$CQ$307,BH$1,0),0)</f>
        <v>0</v>
      </c>
      <c r="BI700" s="16">
        <f>IF($B700="P",VLOOKUP($E700,'[2]Costeo-JUL26'!$B$9:$CQ$307,BI$1,0),0)*$G700</f>
        <v>0</v>
      </c>
      <c r="BJ700" s="36">
        <f>IF($B700="P",VLOOKUP($E700,'[2]Costeo-JUL26'!$B$9:$CQ$307,BJ$1,0),0)*$G700</f>
        <v>0</v>
      </c>
      <c r="BK700" s="35">
        <f>IF(BH700=910319,0,IF($B700="P",VLOOKUP($E700,'[2]Costeo-JUL26'!$B$9:$CQ$307,BK$1,0),0))</f>
        <v>0</v>
      </c>
      <c r="BL700" s="36">
        <f t="shared" si="332"/>
        <v>0</v>
      </c>
      <c r="BM700" s="36">
        <f t="shared" si="333"/>
        <v>0</v>
      </c>
      <c r="BN700" s="34">
        <f>IF($B700="P",VLOOKUP($E700,'[2]Costeo-JUL26'!$B$9:$CQ$307,BN$1,0),0)</f>
        <v>0</v>
      </c>
      <c r="BO700" s="16">
        <f>IF($B700="P",VLOOKUP($E700,'[2]Costeo-JUL26'!$B$9:$CQ$307,BO$1,0),0)*$G700</f>
        <v>0</v>
      </c>
      <c r="BP700" s="36">
        <f>IF($B700="P",VLOOKUP($E700,'[2]Costeo-JUL26'!$B$9:$CQ$307,BP$1,0),0)*$G700</f>
        <v>0</v>
      </c>
      <c r="BQ700" s="35">
        <f>IF($B700="P",VLOOKUP($E700,'[2]Costeo-JUL26'!$B$9:$CQ$307,BQ$1,0),0)</f>
        <v>0</v>
      </c>
      <c r="BR700" s="36">
        <f t="shared" si="334"/>
        <v>0</v>
      </c>
      <c r="BS700" s="36">
        <f t="shared" si="335"/>
        <v>0</v>
      </c>
      <c r="BT700" s="34">
        <f>IF($B700="P",VLOOKUP($E700,'[2]Costeo-JUL26'!$B$9:$CQ$307,BT$1,0),0)</f>
        <v>0</v>
      </c>
      <c r="BU700" s="16">
        <f>IF($B700="P",VLOOKUP($E700,'[2]Costeo-JUL26'!$B$9:$CQ$307,BU$1,0),0)*$G700</f>
        <v>0</v>
      </c>
      <c r="BV700" s="36">
        <f>IF($B700="P",VLOOKUP($E700,'[2]Costeo-JUL26'!$B$9:$CQ$307,BV$1,0),0)*$G700</f>
        <v>0</v>
      </c>
      <c r="BW700" s="35">
        <f>IF($B700="P",VLOOKUP($E700,'[2]Costeo-JUL26'!$B$9:$CQ$307,BW$1,0),0)</f>
        <v>0</v>
      </c>
      <c r="BX700" s="36">
        <f t="shared" si="336"/>
        <v>0</v>
      </c>
      <c r="BY700" s="36">
        <f t="shared" si="337"/>
        <v>0</v>
      </c>
      <c r="BZ700" s="34">
        <f>IF($B700="P",VLOOKUP($E700,'[2]Costeo-JUL26'!$B$9:$CQ$307,BZ$1,0),0)</f>
        <v>0</v>
      </c>
      <c r="CA700" s="16">
        <f>IF($B700="P",VLOOKUP($E700,'[2]Costeo-JUL26'!$B$9:$CQ$307,CA$1,0),0)*$G700</f>
        <v>0</v>
      </c>
      <c r="CB700" s="36">
        <f>IF($B700="P",VLOOKUP($E700,'[2]Costeo-JUL26'!$B$9:$CQ$307,CB$1,0),0)*$G700</f>
        <v>0</v>
      </c>
      <c r="CC700" s="35">
        <f>IF($B700="P",VLOOKUP($E700,'[2]Costeo-JUL26'!$B$9:$CQ$307,CC$1,0),0)</f>
        <v>0</v>
      </c>
      <c r="CD700" s="36">
        <f t="shared" si="338"/>
        <v>0</v>
      </c>
      <c r="CE700" s="36">
        <f t="shared" si="339"/>
        <v>0</v>
      </c>
      <c r="CF700" s="37">
        <f t="shared" si="311"/>
        <v>2733644.3852449772</v>
      </c>
      <c r="CG700" s="36">
        <f>IF($B700="r",VLOOKUP($E700,'[2]Costeo-JUL26'!$B$9:$CQ$307,CG$1,0),0)*$G700</f>
        <v>0</v>
      </c>
      <c r="CH700" s="35">
        <f>VLOOKUP($E700,'[2]TEORICOS (05.26)'!$A$8:$T$251,CH$1,0)</f>
        <v>0</v>
      </c>
      <c r="CI700" s="36">
        <f t="shared" si="340"/>
        <v>0</v>
      </c>
      <c r="CJ700" s="37">
        <f t="shared" si="341"/>
        <v>0</v>
      </c>
      <c r="CM700" s="16">
        <f>SUMIFS('[1]Ajuste Inventario'!$I:$I,'[1]Ajuste Inventario'!$B:$B,E700,'[1]Ajuste Inventario'!$S:$S,D700)*-1</f>
        <v>6.625</v>
      </c>
      <c r="CN700" s="36">
        <f t="shared" si="312"/>
        <v>40606.264691138953</v>
      </c>
      <c r="CP700" t="str">
        <f t="shared" si="313"/>
        <v>110Org.Vtas Necochea</v>
      </c>
      <c r="CQ700" s="10">
        <f t="shared" si="314"/>
        <v>6129.2475005492761</v>
      </c>
    </row>
    <row r="701" spans="1:95" x14ac:dyDescent="0.25">
      <c r="A701" s="30">
        <v>46204</v>
      </c>
      <c r="B701" s="31" t="str">
        <f>VLOOKUP($E701,'[2]TEORICOS (05.26)'!$A$8:$T$251,B$1,0)</f>
        <v>R</v>
      </c>
      <c r="C701" s="32" t="str">
        <f>VLOOKUP($E701,'[2]TEORICOS (05.26)'!$A$8:$T$251,C$1,0)</f>
        <v>Coca Cola</v>
      </c>
      <c r="D701" t="s">
        <v>229</v>
      </c>
      <c r="E701">
        <v>118</v>
      </c>
      <c r="F701" t="s">
        <v>69</v>
      </c>
      <c r="G701" s="16">
        <v>1098.8330000000001</v>
      </c>
      <c r="H701" s="16">
        <v>410.9635419999999</v>
      </c>
      <c r="I701" s="33">
        <v>8299119.7899999805</v>
      </c>
      <c r="J701" s="33">
        <v>8210791.5199999837</v>
      </c>
      <c r="K701" s="34">
        <f>IF($B701="P",VLOOKUP($E701,'[2]Costeo-JUL26'!$B$9:$CQ$307,K$1,0),0)</f>
        <v>0</v>
      </c>
      <c r="L701" s="35">
        <f>VLOOKUP($E701,'[2]TEORICOS (05.26)'!$A$8:$T$251,L$1,0)</f>
        <v>0.2</v>
      </c>
      <c r="M701" s="36">
        <f t="shared" si="315"/>
        <v>0</v>
      </c>
      <c r="N701" s="35">
        <f>IF($B701="P",VLOOKUP($E701,'[2]Costeo-JUL26'!$B$9:$CQ$307,N$1,0),0)</f>
        <v>0</v>
      </c>
      <c r="O701" s="36">
        <f t="shared" si="316"/>
        <v>0</v>
      </c>
      <c r="P701" s="36">
        <f>IF($B701="P",VLOOKUP($E701,'[2]Costeo-JUL26'!$B$9:$CQ$307,P$1,0),0)*H701</f>
        <v>0</v>
      </c>
      <c r="Q701" s="36">
        <f t="shared" si="317"/>
        <v>0</v>
      </c>
      <c r="R701" s="34">
        <f>IF($B701="P",VLOOKUP($E701,'[2]Costeo-JUL26'!$B$9:$CQ$307,R$1,0),0)</f>
        <v>0</v>
      </c>
      <c r="S701" s="16">
        <f>IF($B701="P",VLOOKUP($E701,'[2]Costeo-JUL26'!$B$9:$CQ$307,S$1,0),0)*$G701</f>
        <v>0</v>
      </c>
      <c r="T701" s="36">
        <f>IF($B701="P",VLOOKUP($E701,'[2]Costeo-JUL26'!$B$9:$CQ$307,T$1,0),0)*$G701</f>
        <v>0</v>
      </c>
      <c r="U701" s="35">
        <f>IF($B701="P",VLOOKUP($E701,'[2]Costeo-JUL26'!$B$9:$CQ$307,U$1,0),0)</f>
        <v>0</v>
      </c>
      <c r="V701" s="36">
        <f t="shared" si="318"/>
        <v>0</v>
      </c>
      <c r="W701" s="36">
        <f t="shared" si="319"/>
        <v>0</v>
      </c>
      <c r="X701" s="34">
        <f>IF($B701="P",VLOOKUP($E701,'[2]Costeo-JUL26'!$B$9:$CQ$307,X$1,0),0)</f>
        <v>0</v>
      </c>
      <c r="Y701" s="16">
        <f>IF($B701="P",VLOOKUP($E701,'[2]Costeo-JUL26'!$B$9:$CQ$307,Y$1,0),0)*$G701</f>
        <v>0</v>
      </c>
      <c r="Z701" s="36">
        <f>IF($B701="P",VLOOKUP($E701,'[2]Costeo-JUL26'!$B$9:$CQ$307,Z$1,0),0)*$G701</f>
        <v>0</v>
      </c>
      <c r="AA701" s="35">
        <f>IF($B701="P",VLOOKUP($E701,'[2]Costeo-JUL26'!$B$9:$CQ$307,AA$1,0),0)</f>
        <v>0</v>
      </c>
      <c r="AB701" s="36">
        <f t="shared" si="320"/>
        <v>0</v>
      </c>
      <c r="AC701" s="36">
        <f t="shared" si="321"/>
        <v>0</v>
      </c>
      <c r="AD701" s="34">
        <f>IF($B701="P",VLOOKUP($E701,'[2]Costeo-JUL26'!$B$9:$CQ$307,AD$1,0),0)</f>
        <v>0</v>
      </c>
      <c r="AE701" s="16">
        <f>IF($B701="P",VLOOKUP($E701,'[2]Costeo-JUL26'!$B$9:$CQ$307,AE$1,0),0)*$G701</f>
        <v>0</v>
      </c>
      <c r="AF701" s="36">
        <f>IF($B701="P",VLOOKUP($E701,'[2]Costeo-JUL26'!$B$9:$CQ$307,AF$1,0),0)*$G701</f>
        <v>0</v>
      </c>
      <c r="AG701" s="35">
        <f>IF($B701="P",VLOOKUP($E701,'[2]Costeo-JUL26'!$B$9:$CQ$307,AG$1,0),0)</f>
        <v>0</v>
      </c>
      <c r="AH701" s="36">
        <f t="shared" si="322"/>
        <v>0</v>
      </c>
      <c r="AI701" s="36">
        <f t="shared" si="323"/>
        <v>0</v>
      </c>
      <c r="AJ701" s="34">
        <f>IF($B701="P",VLOOKUP($E701,'[2]Costeo-JUL26'!$B$9:$CQ$307,AJ$1,0),0)</f>
        <v>0</v>
      </c>
      <c r="AK701" s="16">
        <f>IF($B701="P",VLOOKUP($E701,'[2]Costeo-JUL26'!$B$9:$CQ$307,AK$1,0),0)*$G701</f>
        <v>0</v>
      </c>
      <c r="AL701" s="36">
        <f>IF($B701="P",VLOOKUP($E701,'[2]Costeo-JUL26'!$B$9:$CQ$307,AL$1,0),0)*$G701</f>
        <v>0</v>
      </c>
      <c r="AM701" s="35">
        <f>IF($B701="P",VLOOKUP($E701,'[2]Costeo-JUL26'!$B$9:$CQ$307,AM$1,0),0)</f>
        <v>0</v>
      </c>
      <c r="AN701" s="36">
        <f t="shared" si="324"/>
        <v>0</v>
      </c>
      <c r="AO701" s="36">
        <f t="shared" si="325"/>
        <v>0</v>
      </c>
      <c r="AP701" s="34">
        <f>IF($B701="P",VLOOKUP($E701,'[2]Costeo-JUL26'!$B$9:$CQ$307,AP$1,0),0)</f>
        <v>0</v>
      </c>
      <c r="AQ701" s="16">
        <f>IF($B701="P",VLOOKUP($E701,'[2]Costeo-JUL26'!$B$9:$CQ$307,AQ$1,0),0)*$G701</f>
        <v>0</v>
      </c>
      <c r="AR701" s="36">
        <f>IF($B701="P",VLOOKUP($E701,'[2]Costeo-JUL26'!$B$9:$CQ$307,AR$1,0),0)*$G701</f>
        <v>0</v>
      </c>
      <c r="AS701" s="35">
        <f>IF($B701="P",VLOOKUP($E701,'[2]Costeo-JUL26'!$B$9:$CQ$307,AS$1,0),0)</f>
        <v>0</v>
      </c>
      <c r="AT701" s="36">
        <f t="shared" si="326"/>
        <v>0</v>
      </c>
      <c r="AU701" s="36">
        <f t="shared" si="327"/>
        <v>0</v>
      </c>
      <c r="AV701" s="34">
        <f>IF($B701="P",VLOOKUP($E701,'[2]Costeo-JUL26'!$B$9:$CQ$307,AV$1,0),0)</f>
        <v>0</v>
      </c>
      <c r="AW701" s="16">
        <f>IF($B701="P",VLOOKUP($E701,'[2]Costeo-JUL26'!$B$9:$CQ$307,AW$1,0),0)*$G701</f>
        <v>0</v>
      </c>
      <c r="AX701" s="36">
        <f>IF($B701="P",VLOOKUP($E701,'[2]Costeo-JUL26'!$B$9:$CQ$307,AX$1,0),0)*$G701</f>
        <v>0</v>
      </c>
      <c r="AY701" s="35">
        <f>IF($B701="P",VLOOKUP($E701,'[2]Costeo-JUL26'!$B$9:$CQ$307,AY$1,0),0)</f>
        <v>0</v>
      </c>
      <c r="AZ701" s="36">
        <f t="shared" si="328"/>
        <v>0</v>
      </c>
      <c r="BA701" s="36">
        <f t="shared" si="329"/>
        <v>0</v>
      </c>
      <c r="BB701" s="34">
        <f>IF($B701="P",VLOOKUP($E701,'[2]Costeo-JUL26'!$B$9:$CQ$307,BB$1,0),0)</f>
        <v>0</v>
      </c>
      <c r="BC701" s="16">
        <f>IF($B701="P",VLOOKUP($E701,'[2]Costeo-JUL26'!$B$9:$CQ$307,BC$1,0),0)*$G701</f>
        <v>0</v>
      </c>
      <c r="BD701" s="36">
        <f>IF($B701="P",VLOOKUP($E701,'[2]Costeo-JUL26'!$B$9:$CQ$307,BD$1,0),0)*$G701</f>
        <v>0</v>
      </c>
      <c r="BE701" s="35">
        <f>IF($B701="P",VLOOKUP($E701,'[2]Costeo-JUL26'!$B$9:$CQ$307,BE$1,0),0)</f>
        <v>0</v>
      </c>
      <c r="BF701" s="36">
        <f t="shared" si="330"/>
        <v>0</v>
      </c>
      <c r="BG701" s="36">
        <f t="shared" si="331"/>
        <v>0</v>
      </c>
      <c r="BH701" s="34">
        <f>IF($B701="P",VLOOKUP($E701,'[2]Costeo-JUL26'!$B$9:$CQ$307,BH$1,0),0)</f>
        <v>0</v>
      </c>
      <c r="BI701" s="16">
        <f>IF($B701="P",VLOOKUP($E701,'[2]Costeo-JUL26'!$B$9:$CQ$307,BI$1,0),0)*$G701</f>
        <v>0</v>
      </c>
      <c r="BJ701" s="36">
        <f>IF($B701="P",VLOOKUP($E701,'[2]Costeo-JUL26'!$B$9:$CQ$307,BJ$1,0),0)*$G701</f>
        <v>0</v>
      </c>
      <c r="BK701" s="35">
        <f>IF(BH701=910319,0,IF($B701="P",VLOOKUP($E701,'[2]Costeo-JUL26'!$B$9:$CQ$307,BK$1,0),0))</f>
        <v>0</v>
      </c>
      <c r="BL701" s="36">
        <f t="shared" si="332"/>
        <v>0</v>
      </c>
      <c r="BM701" s="36">
        <f t="shared" si="333"/>
        <v>0</v>
      </c>
      <c r="BN701" s="34">
        <f>IF($B701="P",VLOOKUP($E701,'[2]Costeo-JUL26'!$B$9:$CQ$307,BN$1,0),0)</f>
        <v>0</v>
      </c>
      <c r="BO701" s="16">
        <f>IF($B701="P",VLOOKUP($E701,'[2]Costeo-JUL26'!$B$9:$CQ$307,BO$1,0),0)*$G701</f>
        <v>0</v>
      </c>
      <c r="BP701" s="36">
        <f>IF($B701="P",VLOOKUP($E701,'[2]Costeo-JUL26'!$B$9:$CQ$307,BP$1,0),0)*$G701</f>
        <v>0</v>
      </c>
      <c r="BQ701" s="35">
        <f>IF($B701="P",VLOOKUP($E701,'[2]Costeo-JUL26'!$B$9:$CQ$307,BQ$1,0),0)</f>
        <v>0</v>
      </c>
      <c r="BR701" s="36">
        <f t="shared" si="334"/>
        <v>0</v>
      </c>
      <c r="BS701" s="36">
        <f t="shared" si="335"/>
        <v>0</v>
      </c>
      <c r="BT701" s="34">
        <f>IF($B701="P",VLOOKUP($E701,'[2]Costeo-JUL26'!$B$9:$CQ$307,BT$1,0),0)</f>
        <v>0</v>
      </c>
      <c r="BU701" s="16">
        <f>IF($B701="P",VLOOKUP($E701,'[2]Costeo-JUL26'!$B$9:$CQ$307,BU$1,0),0)*$G701</f>
        <v>0</v>
      </c>
      <c r="BV701" s="36">
        <f>IF($B701="P",VLOOKUP($E701,'[2]Costeo-JUL26'!$B$9:$CQ$307,BV$1,0),0)*$G701</f>
        <v>0</v>
      </c>
      <c r="BW701" s="35">
        <f>IF($B701="P",VLOOKUP($E701,'[2]Costeo-JUL26'!$B$9:$CQ$307,BW$1,0),0)</f>
        <v>0</v>
      </c>
      <c r="BX701" s="36">
        <f t="shared" si="336"/>
        <v>0</v>
      </c>
      <c r="BY701" s="36">
        <f t="shared" si="337"/>
        <v>0</v>
      </c>
      <c r="BZ701" s="34">
        <f>IF($B701="P",VLOOKUP($E701,'[2]Costeo-JUL26'!$B$9:$CQ$307,BZ$1,0),0)</f>
        <v>0</v>
      </c>
      <c r="CA701" s="16">
        <f>IF($B701="P",VLOOKUP($E701,'[2]Costeo-JUL26'!$B$9:$CQ$307,CA$1,0),0)*$G701</f>
        <v>0</v>
      </c>
      <c r="CB701" s="36">
        <f>IF($B701="P",VLOOKUP($E701,'[2]Costeo-JUL26'!$B$9:$CQ$307,CB$1,0),0)*$G701</f>
        <v>0</v>
      </c>
      <c r="CC701" s="35">
        <f>IF($B701="P",VLOOKUP($E701,'[2]Costeo-JUL26'!$B$9:$CQ$307,CC$1,0),0)</f>
        <v>0</v>
      </c>
      <c r="CD701" s="36">
        <f t="shared" si="338"/>
        <v>0</v>
      </c>
      <c r="CE701" s="36">
        <f t="shared" si="339"/>
        <v>0</v>
      </c>
      <c r="CF701" s="37">
        <f t="shared" si="311"/>
        <v>0</v>
      </c>
      <c r="CG701" s="36">
        <f>IF($B701="r",VLOOKUP($E701,'[2]Costeo-JUL26'!$B$9:$CQ$307,CG$1,0),0)*$G701</f>
        <v>1953406.4124300003</v>
      </c>
      <c r="CH701" s="35">
        <f>VLOOKUP($E701,'[2]TEORICOS (05.26)'!$A$8:$T$251,CH$1,0)</f>
        <v>0.05</v>
      </c>
      <c r="CI701" s="36">
        <f t="shared" si="340"/>
        <v>1544487.9833784967</v>
      </c>
      <c r="CJ701" s="37">
        <f t="shared" si="341"/>
        <v>3497894.395808497</v>
      </c>
      <c r="CM701" s="16">
        <f>SUMIFS('[1]Ajuste Inventario'!$I:$I,'[1]Ajuste Inventario'!$B:$B,E701,'[1]Ajuste Inventario'!$S:$S,D701)*-1</f>
        <v>4.8339999999999996</v>
      </c>
      <c r="CN701" s="36">
        <f t="shared" si="312"/>
        <v>15387.981166690728</v>
      </c>
      <c r="CP701" t="str">
        <f t="shared" si="313"/>
        <v>118Org.Vtas Necochea</v>
      </c>
      <c r="CQ701" s="10">
        <f t="shared" si="314"/>
        <v>3183.2811681197204</v>
      </c>
    </row>
    <row r="702" spans="1:95" x14ac:dyDescent="0.25">
      <c r="A702" s="30">
        <v>46204</v>
      </c>
      <c r="B702" s="31" t="str">
        <f>VLOOKUP($E702,'[2]TEORICOS (05.26)'!$A$8:$T$251,B$1,0)</f>
        <v>P</v>
      </c>
      <c r="C702" s="32" t="str">
        <f>VLOOKUP($E702,'[2]TEORICOS (05.26)'!$A$8:$T$251,C$1,0)</f>
        <v>Coca Cola</v>
      </c>
      <c r="D702" t="s">
        <v>229</v>
      </c>
      <c r="E702">
        <v>127</v>
      </c>
      <c r="F702" t="s">
        <v>70</v>
      </c>
      <c r="G702" s="16">
        <v>2258</v>
      </c>
      <c r="H702" s="16">
        <v>2386.7060000000129</v>
      </c>
      <c r="I702" s="33">
        <v>30930861.809999947</v>
      </c>
      <c r="J702" s="33">
        <v>29565178.709999979</v>
      </c>
      <c r="K702" s="34">
        <f>IF($B702="P",VLOOKUP($E702,'[2]Costeo-JUL26'!$B$9:$CQ$307,K$1,0),0)</f>
        <v>902026</v>
      </c>
      <c r="L702" s="35">
        <f>VLOOKUP($E702,'[2]TEORICOS (05.26)'!$A$8:$T$251,L$1,0)</f>
        <v>0.2</v>
      </c>
      <c r="M702" s="36">
        <f t="shared" si="315"/>
        <v>5913035.7419999959</v>
      </c>
      <c r="N702" s="35">
        <f>IF($B702="P",VLOOKUP($E702,'[2]Costeo-JUL26'!$B$9:$CQ$307,N$1,0),0)</f>
        <v>0.01</v>
      </c>
      <c r="O702" s="36">
        <f t="shared" si="316"/>
        <v>59130.357419999957</v>
      </c>
      <c r="P702" s="36">
        <f>IF($B702="P",VLOOKUP($E702,'[2]Costeo-JUL26'!$B$9:$CQ$307,P$1,0),0)*H702</f>
        <v>0</v>
      </c>
      <c r="Q702" s="36">
        <f t="shared" si="317"/>
        <v>5972166.0994199961</v>
      </c>
      <c r="R702" s="34">
        <f>IF($B702="P",VLOOKUP($E702,'[2]Costeo-JUL26'!$B$9:$CQ$307,R$1,0),0)</f>
        <v>902332</v>
      </c>
      <c r="S702" s="16">
        <f>IF($B702="P",VLOOKUP($E702,'[2]Costeo-JUL26'!$B$9:$CQ$307,S$1,0),0)*$G702</f>
        <v>1964.6618087500001</v>
      </c>
      <c r="T702" s="36">
        <f>IF($B702="P",VLOOKUP($E702,'[2]Costeo-JUL26'!$B$9:$CQ$307,T$1,0),0)*$G702</f>
        <v>1370457.496208868</v>
      </c>
      <c r="U702" s="35">
        <f>IF($B702="P",VLOOKUP($E702,'[2]Costeo-JUL26'!$B$9:$CQ$307,U$1,0),0)</f>
        <v>1.4999999999999999E-2</v>
      </c>
      <c r="V702" s="36">
        <f t="shared" si="318"/>
        <v>20556.862443133021</v>
      </c>
      <c r="W702" s="36">
        <f t="shared" si="319"/>
        <v>1391014.358652001</v>
      </c>
      <c r="X702" s="34">
        <f>IF($B702="P",VLOOKUP($E702,'[2]Costeo-JUL26'!$B$9:$CQ$307,X$1,0),0)</f>
        <v>902338</v>
      </c>
      <c r="Y702" s="16">
        <f>IF($B702="P",VLOOKUP($E702,'[2]Costeo-JUL26'!$B$9:$CQ$307,Y$1,0),0)*$G702</f>
        <v>118.030176</v>
      </c>
      <c r="Z702" s="36">
        <f>IF($B702="P",VLOOKUP($E702,'[2]Costeo-JUL26'!$B$9:$CQ$307,Z$1,0),0)*$G702</f>
        <v>33371.851962239998</v>
      </c>
      <c r="AA702" s="35">
        <f>IF($B702="P",VLOOKUP($E702,'[2]Costeo-JUL26'!$B$9:$CQ$307,AA$1,0),0)</f>
        <v>0.45</v>
      </c>
      <c r="AB702" s="36">
        <f t="shared" si="320"/>
        <v>15017.333383007999</v>
      </c>
      <c r="AC702" s="36">
        <f t="shared" si="321"/>
        <v>48389.185345247999</v>
      </c>
      <c r="AD702" s="34">
        <f>IF($B702="P",VLOOKUP($E702,'[2]Costeo-JUL26'!$B$9:$CQ$307,AD$1,0),0)</f>
        <v>901733</v>
      </c>
      <c r="AE702" s="16">
        <f>IF($B702="P",VLOOKUP($E702,'[2]Costeo-JUL26'!$B$9:$CQ$307,AE$1,0),0)*$G702</f>
        <v>27096</v>
      </c>
      <c r="AF702" s="36">
        <f>IF($B702="P",VLOOKUP($E702,'[2]Costeo-JUL26'!$B$9:$CQ$307,AF$1,0),0)*$G702</f>
        <v>415847.73120000004</v>
      </c>
      <c r="AG702" s="35">
        <f>IF($B702="P",VLOOKUP($E702,'[2]Costeo-JUL26'!$B$9:$CQ$307,AG$1,0),0)</f>
        <v>6.0000000000000001E-3</v>
      </c>
      <c r="AH702" s="36">
        <f t="shared" si="322"/>
        <v>2495.0863872000004</v>
      </c>
      <c r="AI702" s="36">
        <f t="shared" si="323"/>
        <v>418342.81758720003</v>
      </c>
      <c r="AJ702" s="34">
        <f>IF($B702="P",VLOOKUP($E702,'[2]Costeo-JUL26'!$B$9:$CQ$307,AJ$1,0),0)</f>
        <v>910242</v>
      </c>
      <c r="AK702" s="16">
        <f>IF($B702="P",VLOOKUP($E702,'[2]Costeo-JUL26'!$B$9:$CQ$307,AK$1,0),0)*$G702</f>
        <v>27096</v>
      </c>
      <c r="AL702" s="36">
        <f>IF($B702="P",VLOOKUP($E702,'[2]Costeo-JUL26'!$B$9:$CQ$307,AL$1,0),0)*$G702</f>
        <v>106414.1208</v>
      </c>
      <c r="AM702" s="35">
        <f>IF($B702="P",VLOOKUP($E702,'[2]Costeo-JUL26'!$B$9:$CQ$307,AM$1,0),0)</f>
        <v>1.7999999999999999E-2</v>
      </c>
      <c r="AN702" s="36">
        <f t="shared" si="324"/>
        <v>1915.4541743999998</v>
      </c>
      <c r="AO702" s="36">
        <f t="shared" si="325"/>
        <v>108329.57497440001</v>
      </c>
      <c r="AP702" s="34">
        <f>IF($B702="P",VLOOKUP($E702,'[2]Costeo-JUL26'!$B$9:$CQ$307,AP$1,0),0)</f>
        <v>901189</v>
      </c>
      <c r="AQ702" s="16">
        <f>IF($B702="P",VLOOKUP($E702,'[2]Costeo-JUL26'!$B$9:$CQ$307,AQ$1,0),0)*$G702</f>
        <v>27096</v>
      </c>
      <c r="AR702" s="36">
        <f>IF($B702="P",VLOOKUP($E702,'[2]Costeo-JUL26'!$B$9:$CQ$307,AR$1,0),0)*$G702</f>
        <v>2077835.0832375959</v>
      </c>
      <c r="AS702" s="35">
        <f>IF($B702="P",VLOOKUP($E702,'[2]Costeo-JUL26'!$B$9:$CQ$307,AS$1,0),0)</f>
        <v>0.02</v>
      </c>
      <c r="AT702" s="36">
        <f t="shared" si="326"/>
        <v>41556.701664751919</v>
      </c>
      <c r="AU702" s="36">
        <f t="shared" si="327"/>
        <v>2119391.7849023477</v>
      </c>
      <c r="AV702" s="34">
        <f>IF($B702="P",VLOOKUP($E702,'[2]Costeo-JUL26'!$B$9:$CQ$307,AV$1,0),0)</f>
        <v>932317</v>
      </c>
      <c r="AW702" s="16">
        <f>IF($B702="P",VLOOKUP($E702,'[2]Costeo-JUL26'!$B$9:$CQ$307,AW$1,0),0)*$G702</f>
        <v>44.934200000000004</v>
      </c>
      <c r="AX702" s="36">
        <f>IF($B702="P",VLOOKUP($E702,'[2]Costeo-JUL26'!$B$9:$CQ$307,AX$1,0),0)*$G702</f>
        <v>193118.20476000002</v>
      </c>
      <c r="AY702" s="35">
        <f>IF($B702="P",VLOOKUP($E702,'[2]Costeo-JUL26'!$B$9:$CQ$307,AY$1,0),0)</f>
        <v>0.03</v>
      </c>
      <c r="AZ702" s="36">
        <f t="shared" si="328"/>
        <v>5793.5461428000008</v>
      </c>
      <c r="BA702" s="36">
        <f t="shared" si="329"/>
        <v>198911.75090280003</v>
      </c>
      <c r="BB702" s="34">
        <f>IF($B702="P",VLOOKUP($E702,'[2]Costeo-JUL26'!$B$9:$CQ$307,BB$1,0),0)</f>
        <v>902311</v>
      </c>
      <c r="BC702" s="16">
        <f>IF($B702="P",VLOOKUP($E702,'[2]Costeo-JUL26'!$B$9:$CQ$307,BC$1,0),0)*$G702</f>
        <v>6.2722222222222221</v>
      </c>
      <c r="BD702" s="36">
        <f>IF($B702="P",VLOOKUP($E702,'[2]Costeo-JUL26'!$B$9:$CQ$307,BD$1,0),0)*$G702</f>
        <v>24597.428916666671</v>
      </c>
      <c r="BE702" s="35">
        <f>IF($B702="P",VLOOKUP($E702,'[2]Costeo-JUL26'!$B$9:$CQ$307,BE$1,0),0)</f>
        <v>0.03</v>
      </c>
      <c r="BF702" s="36">
        <f t="shared" si="330"/>
        <v>737.92286750000017</v>
      </c>
      <c r="BG702" s="36">
        <f t="shared" si="331"/>
        <v>25335.351784166673</v>
      </c>
      <c r="BH702" s="34">
        <f>IF($B702="P",VLOOKUP($E702,'[2]Costeo-JUL26'!$B$9:$CQ$307,BH$1,0),0)</f>
        <v>933089</v>
      </c>
      <c r="BI702" s="16">
        <f>IF($B702="P",VLOOKUP($E702,'[2]Costeo-JUL26'!$B$9:$CQ$307,BI$1,0),0)*$G702</f>
        <v>78.402777777777786</v>
      </c>
      <c r="BJ702" s="36">
        <f>IF($B702="P",VLOOKUP($E702,'[2]Costeo-JUL26'!$B$9:$CQ$307,BJ$1,0),0)*$G702</f>
        <v>58384.395949477352</v>
      </c>
      <c r="BK702" s="35">
        <f>IF(BH702=910319,0,IF($B702="P",VLOOKUP($E702,'[2]Costeo-JUL26'!$B$9:$CQ$307,BK$1,0),0))</f>
        <v>0.02</v>
      </c>
      <c r="BL702" s="36">
        <f t="shared" si="332"/>
        <v>1167.6879189895471</v>
      </c>
      <c r="BM702" s="36">
        <f t="shared" si="333"/>
        <v>59552.0838684669</v>
      </c>
      <c r="BN702" s="34">
        <f>IF($B702="P",VLOOKUP($E702,'[2]Costeo-JUL26'!$B$9:$CQ$307,BN$1,0),0)</f>
        <v>0</v>
      </c>
      <c r="BO702" s="16">
        <f>IF($B702="P",VLOOKUP($E702,'[2]Costeo-JUL26'!$B$9:$CQ$307,BO$1,0),0)*$G702</f>
        <v>0</v>
      </c>
      <c r="BP702" s="36">
        <f>IF($B702="P",VLOOKUP($E702,'[2]Costeo-JUL26'!$B$9:$CQ$307,BP$1,0),0)*$G702</f>
        <v>0</v>
      </c>
      <c r="BQ702" s="35">
        <f>IF($B702="P",VLOOKUP($E702,'[2]Costeo-JUL26'!$B$9:$CQ$307,BQ$1,0),0)</f>
        <v>0</v>
      </c>
      <c r="BR702" s="36">
        <f t="shared" si="334"/>
        <v>0</v>
      </c>
      <c r="BS702" s="36">
        <f t="shared" si="335"/>
        <v>0</v>
      </c>
      <c r="BT702" s="34">
        <f>IF($B702="P",VLOOKUP($E702,'[2]Costeo-JUL26'!$B$9:$CQ$307,BT$1,0),0)</f>
        <v>0</v>
      </c>
      <c r="BU702" s="16">
        <f>IF($B702="P",VLOOKUP($E702,'[2]Costeo-JUL26'!$B$9:$CQ$307,BU$1,0),0)*$G702</f>
        <v>0</v>
      </c>
      <c r="BV702" s="36">
        <f>IF($B702="P",VLOOKUP($E702,'[2]Costeo-JUL26'!$B$9:$CQ$307,BV$1,0),0)*$G702</f>
        <v>0</v>
      </c>
      <c r="BW702" s="35">
        <f>IF($B702="P",VLOOKUP($E702,'[2]Costeo-JUL26'!$B$9:$CQ$307,BW$1,0),0)</f>
        <v>0</v>
      </c>
      <c r="BX702" s="36">
        <f t="shared" si="336"/>
        <v>0</v>
      </c>
      <c r="BY702" s="36">
        <f t="shared" si="337"/>
        <v>0</v>
      </c>
      <c r="BZ702" s="34">
        <f>IF($B702="P",VLOOKUP($E702,'[2]Costeo-JUL26'!$B$9:$CQ$307,BZ$1,0),0)</f>
        <v>0</v>
      </c>
      <c r="CA702" s="16">
        <f>IF($B702="P",VLOOKUP($E702,'[2]Costeo-JUL26'!$B$9:$CQ$307,CA$1,0),0)*$G702</f>
        <v>0</v>
      </c>
      <c r="CB702" s="36">
        <f>IF($B702="P",VLOOKUP($E702,'[2]Costeo-JUL26'!$B$9:$CQ$307,CB$1,0),0)*$G702</f>
        <v>0</v>
      </c>
      <c r="CC702" s="35">
        <f>IF($B702="P",VLOOKUP($E702,'[2]Costeo-JUL26'!$B$9:$CQ$307,CC$1,0),0)</f>
        <v>0</v>
      </c>
      <c r="CD702" s="36">
        <f t="shared" si="338"/>
        <v>0</v>
      </c>
      <c r="CE702" s="36">
        <f t="shared" si="339"/>
        <v>0</v>
      </c>
      <c r="CF702" s="37">
        <f t="shared" si="311"/>
        <v>10341433.007436626</v>
      </c>
      <c r="CG702" s="36">
        <f>IF($B702="r",VLOOKUP($E702,'[2]Costeo-JUL26'!$B$9:$CQ$307,CG$1,0),0)*$G702</f>
        <v>0</v>
      </c>
      <c r="CH702" s="35">
        <f>VLOOKUP($E702,'[2]TEORICOS (05.26)'!$A$8:$T$251,CH$1,0)</f>
        <v>0</v>
      </c>
      <c r="CI702" s="36">
        <f t="shared" si="340"/>
        <v>0</v>
      </c>
      <c r="CJ702" s="37">
        <f t="shared" si="341"/>
        <v>0</v>
      </c>
      <c r="CM702" s="16">
        <f>SUMIFS('[1]Ajuste Inventario'!$I:$I,'[1]Ajuste Inventario'!$B:$B,E702,'[1]Ajuste Inventario'!$S:$S,D702)*-1</f>
        <v>5.5</v>
      </c>
      <c r="CN702" s="36">
        <f t="shared" si="312"/>
        <v>25189.495810850949</v>
      </c>
      <c r="CP702" t="str">
        <f t="shared" si="313"/>
        <v>127Org.Vtas Necochea</v>
      </c>
      <c r="CQ702" s="10">
        <f t="shared" si="314"/>
        <v>4579.9083292456271</v>
      </c>
    </row>
    <row r="703" spans="1:95" x14ac:dyDescent="0.25">
      <c r="A703" s="30">
        <v>46204</v>
      </c>
      <c r="B703" s="31" t="str">
        <f>VLOOKUP($E703,'[2]TEORICOS (05.26)'!$A$8:$T$251,B$1,0)</f>
        <v>P</v>
      </c>
      <c r="C703" s="32" t="str">
        <f>VLOOKUP($E703,'[2]TEORICOS (05.26)'!$A$8:$T$251,C$1,0)</f>
        <v>Coca Cola</v>
      </c>
      <c r="D703" t="s">
        <v>229</v>
      </c>
      <c r="E703">
        <v>140</v>
      </c>
      <c r="F703" t="s">
        <v>72</v>
      </c>
      <c r="G703" s="16">
        <v>7687.75</v>
      </c>
      <c r="H703" s="16">
        <v>16244.215749999916</v>
      </c>
      <c r="I703" s="33">
        <v>133608725.3999974</v>
      </c>
      <c r="J703" s="33">
        <v>132661458.20999771</v>
      </c>
      <c r="K703" s="34">
        <f>IF($B703="P",VLOOKUP($E703,'[2]Costeo-JUL26'!$B$9:$CQ$307,K$1,0),0)</f>
        <v>933975</v>
      </c>
      <c r="L703" s="35">
        <f>VLOOKUP($E703,'[2]TEORICOS (05.26)'!$A$8:$T$251,L$1,0)</f>
        <v>0.2</v>
      </c>
      <c r="M703" s="36">
        <f t="shared" si="315"/>
        <v>26532291.641999543</v>
      </c>
      <c r="N703" s="35">
        <f>IF($B703="P",VLOOKUP($E703,'[2]Costeo-JUL26'!$B$9:$CQ$307,N$1,0),0)</f>
        <v>5.0000000000000001E-3</v>
      </c>
      <c r="O703" s="36">
        <f t="shared" si="316"/>
        <v>132661.45820999771</v>
      </c>
      <c r="P703" s="36">
        <f>IF($B703="P",VLOOKUP($E703,'[2]Costeo-JUL26'!$B$9:$CQ$307,P$1,0),0)*H703</f>
        <v>1747505.9965377264</v>
      </c>
      <c r="Q703" s="36">
        <f t="shared" si="317"/>
        <v>28412459.096747268</v>
      </c>
      <c r="R703" s="34">
        <f>IF($B703="P",VLOOKUP($E703,'[2]Costeo-JUL26'!$B$9:$CQ$307,R$1,0),0)</f>
        <v>902332</v>
      </c>
      <c r="S703" s="16">
        <f>IF($B703="P",VLOOKUP($E703,'[2]Costeo-JUL26'!$B$9:$CQ$307,S$1,0),0)*$G703</f>
        <v>9364.6414297187494</v>
      </c>
      <c r="T703" s="36">
        <f>IF($B703="P",VLOOKUP($E703,'[2]Costeo-JUL26'!$B$9:$CQ$307,T$1,0),0)*$G703</f>
        <v>6532342.1005631601</v>
      </c>
      <c r="U703" s="35">
        <f>IF($B703="P",VLOOKUP($E703,'[2]Costeo-JUL26'!$B$9:$CQ$307,U$1,0),0)</f>
        <v>1.4999999999999999E-2</v>
      </c>
      <c r="V703" s="36">
        <f t="shared" si="318"/>
        <v>97985.131508447404</v>
      </c>
      <c r="W703" s="36">
        <f t="shared" si="319"/>
        <v>6630327.2320716074</v>
      </c>
      <c r="X703" s="34">
        <f>IF($B703="P",VLOOKUP($E703,'[2]Costeo-JUL26'!$B$9:$CQ$307,X$1,0),0)</f>
        <v>902338</v>
      </c>
      <c r="Y703" s="16">
        <f>IF($B703="P",VLOOKUP($E703,'[2]Costeo-JUL26'!$B$9:$CQ$307,Y$1,0),0)*$G703</f>
        <v>803.70813599999997</v>
      </c>
      <c r="Z703" s="36">
        <f>IF($B703="P",VLOOKUP($E703,'[2]Costeo-JUL26'!$B$9:$CQ$307,Z$1,0),0)*$G703</f>
        <v>227240.43837264</v>
      </c>
      <c r="AA703" s="35">
        <f>IF($B703="P",VLOOKUP($E703,'[2]Costeo-JUL26'!$B$9:$CQ$307,AA$1,0),0)</f>
        <v>0.45</v>
      </c>
      <c r="AB703" s="36">
        <f t="shared" si="320"/>
        <v>102258.197267688</v>
      </c>
      <c r="AC703" s="36">
        <f t="shared" si="321"/>
        <v>329498.63564032799</v>
      </c>
      <c r="AD703" s="34">
        <f>IF($B703="P",VLOOKUP($E703,'[2]Costeo-JUL26'!$B$9:$CQ$307,AD$1,0),0)</f>
        <v>901733</v>
      </c>
      <c r="AE703" s="16">
        <f>IF($B703="P",VLOOKUP($E703,'[2]Costeo-JUL26'!$B$9:$CQ$307,AE$1,0),0)*$G703</f>
        <v>61502</v>
      </c>
      <c r="AF703" s="36">
        <f>IF($B703="P",VLOOKUP($E703,'[2]Costeo-JUL26'!$B$9:$CQ$307,AF$1,0),0)*$G703</f>
        <v>943883.49440000008</v>
      </c>
      <c r="AG703" s="35">
        <f>IF($B703="P",VLOOKUP($E703,'[2]Costeo-JUL26'!$B$9:$CQ$307,AG$1,0),0)</f>
        <v>6.0000000000000001E-3</v>
      </c>
      <c r="AH703" s="36">
        <f t="shared" si="322"/>
        <v>5663.300966400001</v>
      </c>
      <c r="AI703" s="36">
        <f t="shared" si="323"/>
        <v>949546.79536640004</v>
      </c>
      <c r="AJ703" s="34">
        <f>IF($B703="P",VLOOKUP($E703,'[2]Costeo-JUL26'!$B$9:$CQ$307,AJ$1,0),0)</f>
        <v>924134</v>
      </c>
      <c r="AK703" s="16">
        <f>IF($B703="P",VLOOKUP($E703,'[2]Costeo-JUL26'!$B$9:$CQ$307,AK$1,0),0)*$G703</f>
        <v>61502</v>
      </c>
      <c r="AL703" s="36">
        <f>IF($B703="P",VLOOKUP($E703,'[2]Costeo-JUL26'!$B$9:$CQ$307,AL$1,0),0)*$G703</f>
        <v>485671.43975923304</v>
      </c>
      <c r="AM703" s="35">
        <f>IF($B703="P",VLOOKUP($E703,'[2]Costeo-JUL26'!$B$9:$CQ$307,AM$1,0),0)</f>
        <v>1.7999999999999999E-2</v>
      </c>
      <c r="AN703" s="36">
        <f t="shared" si="324"/>
        <v>8742.0859156661936</v>
      </c>
      <c r="AO703" s="36">
        <f t="shared" si="325"/>
        <v>494413.52567489923</v>
      </c>
      <c r="AP703" s="34">
        <f>IF($B703="P",VLOOKUP($E703,'[2]Costeo-JUL26'!$B$9:$CQ$307,AP$1,0),0)</f>
        <v>913486</v>
      </c>
      <c r="AQ703" s="16">
        <f>IF($B703="P",VLOOKUP($E703,'[2]Costeo-JUL26'!$B$9:$CQ$307,AQ$1,0),0)*$G703</f>
        <v>61502</v>
      </c>
      <c r="AR703" s="36">
        <f>IF($B703="P",VLOOKUP($E703,'[2]Costeo-JUL26'!$B$9:$CQ$307,AR$1,0),0)*$G703</f>
        <v>7591585.7578277299</v>
      </c>
      <c r="AS703" s="35">
        <f>IF($B703="P",VLOOKUP($E703,'[2]Costeo-JUL26'!$B$9:$CQ$307,AS$1,0),0)</f>
        <v>0.02</v>
      </c>
      <c r="AT703" s="36">
        <f t="shared" si="326"/>
        <v>151831.71515655459</v>
      </c>
      <c r="AU703" s="36">
        <f t="shared" si="327"/>
        <v>7743417.4729842842</v>
      </c>
      <c r="AV703" s="34">
        <f>IF($B703="P",VLOOKUP($E703,'[2]Costeo-JUL26'!$B$9:$CQ$307,AV$1,0),0)</f>
        <v>902310</v>
      </c>
      <c r="AW703" s="16">
        <f>IF($B703="P",VLOOKUP($E703,'[2]Costeo-JUL26'!$B$9:$CQ$307,AW$1,0),0)*$G703</f>
        <v>239.8578</v>
      </c>
      <c r="AX703" s="36">
        <f>IF($B703="P",VLOOKUP($E703,'[2]Costeo-JUL26'!$B$9:$CQ$307,AX$1,0),0)*$G703</f>
        <v>840352.85787765391</v>
      </c>
      <c r="AY703" s="35">
        <f>IF($B703="P",VLOOKUP($E703,'[2]Costeo-JUL26'!$B$9:$CQ$307,AY$1,0),0)</f>
        <v>0.03</v>
      </c>
      <c r="AZ703" s="36">
        <f t="shared" si="328"/>
        <v>25210.585736329616</v>
      </c>
      <c r="BA703" s="36">
        <f t="shared" si="329"/>
        <v>865563.44361398357</v>
      </c>
      <c r="BB703" s="34">
        <f>IF($B703="P",VLOOKUP($E703,'[2]Costeo-JUL26'!$B$9:$CQ$307,BB$1,0),0)</f>
        <v>902311</v>
      </c>
      <c r="BC703" s="16">
        <f>IF($B703="P",VLOOKUP($E703,'[2]Costeo-JUL26'!$B$9:$CQ$307,BC$1,0),0)*$G703</f>
        <v>38.438749999999999</v>
      </c>
      <c r="BD703" s="36">
        <f>IF($B703="P",VLOOKUP($E703,'[2]Costeo-JUL26'!$B$9:$CQ$307,BD$1,0),0)*$G703</f>
        <v>150743.13174375001</v>
      </c>
      <c r="BE703" s="35">
        <f>IF($B703="P",VLOOKUP($E703,'[2]Costeo-JUL26'!$B$9:$CQ$307,BE$1,0),0)</f>
        <v>0.03</v>
      </c>
      <c r="BF703" s="36">
        <f t="shared" si="330"/>
        <v>4522.2939523125006</v>
      </c>
      <c r="BG703" s="36">
        <f t="shared" si="331"/>
        <v>155265.42569606251</v>
      </c>
      <c r="BH703" s="34">
        <f>IF($B703="P",VLOOKUP($E703,'[2]Costeo-JUL26'!$B$9:$CQ$307,BH$1,0),0)</f>
        <v>910319</v>
      </c>
      <c r="BI703" s="16">
        <f>IF($B703="P",VLOOKUP($E703,'[2]Costeo-JUL26'!$B$9:$CQ$307,BI$1,0),0)*$G703</f>
        <v>137.28125</v>
      </c>
      <c r="BJ703" s="36">
        <f>IF($B703="P",VLOOKUP($E703,'[2]Costeo-JUL26'!$B$9:$CQ$307,BJ$1,0),0)*$G703</f>
        <v>358921.828125</v>
      </c>
      <c r="BK703" s="35">
        <f>IF(BH703=910319,0,IF($B703="P",VLOOKUP($E703,'[2]Costeo-JUL26'!$B$9:$CQ$307,BK$1,0),0))</f>
        <v>0</v>
      </c>
      <c r="BL703" s="36">
        <f t="shared" si="332"/>
        <v>0</v>
      </c>
      <c r="BM703" s="36">
        <f t="shared" si="333"/>
        <v>358921.828125</v>
      </c>
      <c r="BN703" s="34">
        <f>IF($B703="P",VLOOKUP($E703,'[2]Costeo-JUL26'!$B$9:$CQ$307,BN$1,0),0)</f>
        <v>0</v>
      </c>
      <c r="BO703" s="16">
        <f>IF($B703="P",VLOOKUP($E703,'[2]Costeo-JUL26'!$B$9:$CQ$307,BO$1,0),0)*$G703</f>
        <v>0</v>
      </c>
      <c r="BP703" s="36">
        <f>IF($B703="P",VLOOKUP($E703,'[2]Costeo-JUL26'!$B$9:$CQ$307,BP$1,0),0)*$G703</f>
        <v>0</v>
      </c>
      <c r="BQ703" s="35">
        <f>IF($B703="P",VLOOKUP($E703,'[2]Costeo-JUL26'!$B$9:$CQ$307,BQ$1,0),0)</f>
        <v>0</v>
      </c>
      <c r="BR703" s="36">
        <f t="shared" si="334"/>
        <v>0</v>
      </c>
      <c r="BS703" s="36">
        <f t="shared" si="335"/>
        <v>0</v>
      </c>
      <c r="BT703" s="34">
        <f>IF($B703="P",VLOOKUP($E703,'[2]Costeo-JUL26'!$B$9:$CQ$307,BT$1,0),0)</f>
        <v>0</v>
      </c>
      <c r="BU703" s="16">
        <f>IF($B703="P",VLOOKUP($E703,'[2]Costeo-JUL26'!$B$9:$CQ$307,BU$1,0),0)*$G703</f>
        <v>0</v>
      </c>
      <c r="BV703" s="36">
        <f>IF($B703="P",VLOOKUP($E703,'[2]Costeo-JUL26'!$B$9:$CQ$307,BV$1,0),0)*$G703</f>
        <v>0</v>
      </c>
      <c r="BW703" s="35">
        <f>IF($B703="P",VLOOKUP($E703,'[2]Costeo-JUL26'!$B$9:$CQ$307,BW$1,0),0)</f>
        <v>0</v>
      </c>
      <c r="BX703" s="36">
        <f t="shared" si="336"/>
        <v>0</v>
      </c>
      <c r="BY703" s="36">
        <f t="shared" si="337"/>
        <v>0</v>
      </c>
      <c r="BZ703" s="34">
        <f>IF($B703="P",VLOOKUP($E703,'[2]Costeo-JUL26'!$B$9:$CQ$307,BZ$1,0),0)</f>
        <v>0</v>
      </c>
      <c r="CA703" s="16">
        <f>IF($B703="P",VLOOKUP($E703,'[2]Costeo-JUL26'!$B$9:$CQ$307,CA$1,0),0)*$G703</f>
        <v>0</v>
      </c>
      <c r="CB703" s="36">
        <f>IF($B703="P",VLOOKUP($E703,'[2]Costeo-JUL26'!$B$9:$CQ$307,CB$1,0),0)*$G703</f>
        <v>0</v>
      </c>
      <c r="CC703" s="35">
        <f>IF($B703="P",VLOOKUP($E703,'[2]Costeo-JUL26'!$B$9:$CQ$307,CC$1,0),0)</f>
        <v>0</v>
      </c>
      <c r="CD703" s="36">
        <f t="shared" si="338"/>
        <v>0</v>
      </c>
      <c r="CE703" s="36">
        <f t="shared" si="339"/>
        <v>0</v>
      </c>
      <c r="CF703" s="37">
        <f t="shared" si="311"/>
        <v>45939413.455919832</v>
      </c>
      <c r="CG703" s="36">
        <f>IF($B703="r",VLOOKUP($E703,'[2]Costeo-JUL26'!$B$9:$CQ$307,CG$1,0),0)*$G703</f>
        <v>0</v>
      </c>
      <c r="CH703" s="35">
        <f>VLOOKUP($E703,'[2]TEORICOS (05.26)'!$A$8:$T$251,CH$1,0)</f>
        <v>0</v>
      </c>
      <c r="CI703" s="36">
        <f t="shared" si="340"/>
        <v>0</v>
      </c>
      <c r="CJ703" s="37">
        <f t="shared" si="341"/>
        <v>0</v>
      </c>
      <c r="CM703" s="16">
        <f>SUMIFS('[1]Ajuste Inventario'!$I:$I,'[1]Ajuste Inventario'!$B:$B,E703,'[1]Ajuste Inventario'!$S:$S,D703)*-1</f>
        <v>13.625</v>
      </c>
      <c r="CN703" s="36">
        <f t="shared" si="312"/>
        <v>81418.426501500144</v>
      </c>
      <c r="CP703" t="str">
        <f t="shared" si="313"/>
        <v>140Org.Vtas Necochea</v>
      </c>
      <c r="CQ703" s="10">
        <f t="shared" si="314"/>
        <v>5975.6643303853316</v>
      </c>
    </row>
    <row r="704" spans="1:95" x14ac:dyDescent="0.25">
      <c r="A704" s="30">
        <v>46204</v>
      </c>
      <c r="B704" s="31" t="str">
        <f>VLOOKUP($E704,'[2]TEORICOS (05.26)'!$A$8:$T$251,B$1,0)</f>
        <v>P</v>
      </c>
      <c r="C704" s="32" t="str">
        <f>VLOOKUP($E704,'[2]TEORICOS (05.26)'!$A$8:$T$251,C$1,0)</f>
        <v>Coca Cola</v>
      </c>
      <c r="D704" t="s">
        <v>229</v>
      </c>
      <c r="E704">
        <v>144</v>
      </c>
      <c r="F704" t="s">
        <v>73</v>
      </c>
      <c r="G704" s="16">
        <v>587</v>
      </c>
      <c r="H704" s="16">
        <v>1447.5419999999974</v>
      </c>
      <c r="I704" s="33">
        <v>11691920.700000042</v>
      </c>
      <c r="J704" s="33">
        <v>11565790.430000028</v>
      </c>
      <c r="K704" s="34">
        <f>IF($B704="P",VLOOKUP($E704,'[2]Costeo-JUL26'!$B$9:$CQ$307,K$1,0),0)</f>
        <v>933975</v>
      </c>
      <c r="L704" s="35">
        <f>VLOOKUP($E704,'[2]TEORICOS (05.26)'!$A$8:$T$251,L$1,0)</f>
        <v>0.2</v>
      </c>
      <c r="M704" s="36">
        <f t="shared" si="315"/>
        <v>2313158.0860000057</v>
      </c>
      <c r="N704" s="35">
        <f>IF($B704="P",VLOOKUP($E704,'[2]Costeo-JUL26'!$B$9:$CQ$307,N$1,0),0)</f>
        <v>5.0000000000000001E-3</v>
      </c>
      <c r="O704" s="36">
        <f t="shared" si="316"/>
        <v>11565.790430000028</v>
      </c>
      <c r="P704" s="36">
        <f>IF($B704="P",VLOOKUP($E704,'[2]Costeo-JUL26'!$B$9:$CQ$307,P$1,0),0)*H704</f>
        <v>155722.40384951929</v>
      </c>
      <c r="Q704" s="36">
        <f t="shared" si="317"/>
        <v>2480446.2802795251</v>
      </c>
      <c r="R704" s="34">
        <f>IF($B704="P",VLOOKUP($E704,'[2]Costeo-JUL26'!$B$9:$CQ$307,R$1,0),0)</f>
        <v>902332</v>
      </c>
      <c r="S704" s="16">
        <f>IF($B704="P",VLOOKUP($E704,'[2]Costeo-JUL26'!$B$9:$CQ$307,S$1,0),0)*$G704</f>
        <v>834.21268977083332</v>
      </c>
      <c r="T704" s="36">
        <f>IF($B704="P",VLOOKUP($E704,'[2]Costeo-JUL26'!$B$9:$CQ$307,T$1,0),0)*$G704</f>
        <v>581908.31065036415</v>
      </c>
      <c r="U704" s="35">
        <f>IF($B704="P",VLOOKUP($E704,'[2]Costeo-JUL26'!$B$9:$CQ$307,U$1,0),0)</f>
        <v>1.4999999999999999E-2</v>
      </c>
      <c r="V704" s="36">
        <f t="shared" si="318"/>
        <v>8728.6246597554618</v>
      </c>
      <c r="W704" s="36">
        <f t="shared" si="319"/>
        <v>590636.93531011965</v>
      </c>
      <c r="X704" s="34">
        <f>IF($B704="P",VLOOKUP($E704,'[2]Costeo-JUL26'!$B$9:$CQ$307,X$1,0),0)</f>
        <v>902338</v>
      </c>
      <c r="Y704" s="16">
        <f>IF($B704="P",VLOOKUP($E704,'[2]Costeo-JUL26'!$B$9:$CQ$307,Y$1,0),0)*$G704</f>
        <v>71.595215999999994</v>
      </c>
      <c r="Z704" s="36">
        <f>IF($B704="P",VLOOKUP($E704,'[2]Costeo-JUL26'!$B$9:$CQ$307,Z$1,0),0)*$G704</f>
        <v>20242.831371840002</v>
      </c>
      <c r="AA704" s="35">
        <f>IF($B704="P",VLOOKUP($E704,'[2]Costeo-JUL26'!$B$9:$CQ$307,AA$1,0),0)</f>
        <v>0.45</v>
      </c>
      <c r="AB704" s="36">
        <f t="shared" si="320"/>
        <v>9109.274117328001</v>
      </c>
      <c r="AC704" s="36">
        <f t="shared" si="321"/>
        <v>29352.105489168003</v>
      </c>
      <c r="AD704" s="34">
        <f>IF($B704="P",VLOOKUP($E704,'[2]Costeo-JUL26'!$B$9:$CQ$307,AD$1,0),0)</f>
        <v>901733</v>
      </c>
      <c r="AE704" s="16">
        <f>IF($B704="P",VLOOKUP($E704,'[2]Costeo-JUL26'!$B$9:$CQ$307,AE$1,0),0)*$G704</f>
        <v>4696</v>
      </c>
      <c r="AF704" s="36">
        <f>IF($B704="P",VLOOKUP($E704,'[2]Costeo-JUL26'!$B$9:$CQ$307,AF$1,0),0)*$G704</f>
        <v>72070.45120000001</v>
      </c>
      <c r="AG704" s="35">
        <f>IF($B704="P",VLOOKUP($E704,'[2]Costeo-JUL26'!$B$9:$CQ$307,AG$1,0),0)</f>
        <v>6.0000000000000001E-3</v>
      </c>
      <c r="AH704" s="36">
        <f t="shared" si="322"/>
        <v>432.42270720000005</v>
      </c>
      <c r="AI704" s="36">
        <f t="shared" si="323"/>
        <v>72502.873907200017</v>
      </c>
      <c r="AJ704" s="34">
        <f>IF($B704="P",VLOOKUP($E704,'[2]Costeo-JUL26'!$B$9:$CQ$307,AJ$1,0),0)</f>
        <v>930636</v>
      </c>
      <c r="AK704" s="16">
        <f>IF($B704="P",VLOOKUP($E704,'[2]Costeo-JUL26'!$B$9:$CQ$307,AK$1,0),0)*$G704</f>
        <v>4696</v>
      </c>
      <c r="AL704" s="36">
        <f>IF($B704="P",VLOOKUP($E704,'[2]Costeo-JUL26'!$B$9:$CQ$307,AL$1,0),0)*$G704</f>
        <v>50734.55088000001</v>
      </c>
      <c r="AM704" s="35">
        <f>IF($B704="P",VLOOKUP($E704,'[2]Costeo-JUL26'!$B$9:$CQ$307,AM$1,0),0)</f>
        <v>1.7999999999999999E-2</v>
      </c>
      <c r="AN704" s="36">
        <f t="shared" si="324"/>
        <v>913.22191584000007</v>
      </c>
      <c r="AO704" s="36">
        <f t="shared" si="325"/>
        <v>51647.772795840006</v>
      </c>
      <c r="AP704" s="34">
        <f>IF($B704="P",VLOOKUP($E704,'[2]Costeo-JUL26'!$B$9:$CQ$307,AP$1,0),0)</f>
        <v>911881</v>
      </c>
      <c r="AQ704" s="16">
        <f>IF($B704="P",VLOOKUP($E704,'[2]Costeo-JUL26'!$B$9:$CQ$307,AQ$1,0),0)*$G704</f>
        <v>4696</v>
      </c>
      <c r="AR704" s="36">
        <f>IF($B704="P",VLOOKUP($E704,'[2]Costeo-JUL26'!$B$9:$CQ$307,AR$1,0),0)*$G704</f>
        <v>637205.87521061348</v>
      </c>
      <c r="AS704" s="35">
        <f>IF($B704="P",VLOOKUP($E704,'[2]Costeo-JUL26'!$B$9:$CQ$307,AS$1,0),0)</f>
        <v>0.02</v>
      </c>
      <c r="AT704" s="36">
        <f t="shared" si="326"/>
        <v>12744.11750421227</v>
      </c>
      <c r="AU704" s="36">
        <f t="shared" si="327"/>
        <v>649949.99271482578</v>
      </c>
      <c r="AV704" s="34">
        <f>IF($B704="P",VLOOKUP($E704,'[2]Costeo-JUL26'!$B$9:$CQ$307,AV$1,0),0)</f>
        <v>902310</v>
      </c>
      <c r="AW704" s="16">
        <f>IF($B704="P",VLOOKUP($E704,'[2]Costeo-JUL26'!$B$9:$CQ$307,AW$1,0),0)*$G704</f>
        <v>19.429699999999997</v>
      </c>
      <c r="AX704" s="36">
        <f>IF($B704="P",VLOOKUP($E704,'[2]Costeo-JUL26'!$B$9:$CQ$307,AX$1,0),0)*$G704</f>
        <v>68072.849507939507</v>
      </c>
      <c r="AY704" s="35">
        <f>IF($B704="P",VLOOKUP($E704,'[2]Costeo-JUL26'!$B$9:$CQ$307,AY$1,0),0)</f>
        <v>0.03</v>
      </c>
      <c r="AZ704" s="36">
        <f t="shared" si="328"/>
        <v>2042.185485238185</v>
      </c>
      <c r="BA704" s="36">
        <f t="shared" si="329"/>
        <v>70115.034993177687</v>
      </c>
      <c r="BB704" s="34">
        <f>IF($B704="P",VLOOKUP($E704,'[2]Costeo-JUL26'!$B$9:$CQ$307,BB$1,0),0)</f>
        <v>923266</v>
      </c>
      <c r="BC704" s="16">
        <f>IF($B704="P",VLOOKUP($E704,'[2]Costeo-JUL26'!$B$9:$CQ$307,BC$1,0),0)*$G704</f>
        <v>2.9350000000000001</v>
      </c>
      <c r="BD704" s="36">
        <f>IF($B704="P",VLOOKUP($E704,'[2]Costeo-JUL26'!$B$9:$CQ$307,BD$1,0),0)*$G704</f>
        <v>11874.599100000001</v>
      </c>
      <c r="BE704" s="35">
        <f>IF($B704="P",VLOOKUP($E704,'[2]Costeo-JUL26'!$B$9:$CQ$307,BE$1,0),0)</f>
        <v>0.03</v>
      </c>
      <c r="BF704" s="36">
        <f t="shared" si="330"/>
        <v>356.23797300000001</v>
      </c>
      <c r="BG704" s="36">
        <f t="shared" si="331"/>
        <v>12230.837073000001</v>
      </c>
      <c r="BH704" s="34">
        <f>IF($B704="P",VLOOKUP($E704,'[2]Costeo-JUL26'!$B$9:$CQ$307,BH$1,0),0)</f>
        <v>910319</v>
      </c>
      <c r="BI704" s="16">
        <f>IF($B704="P",VLOOKUP($E704,'[2]Costeo-JUL26'!$B$9:$CQ$307,BI$1,0),0)*$G704</f>
        <v>15.653333333333334</v>
      </c>
      <c r="BJ704" s="36">
        <f>IF($B704="P",VLOOKUP($E704,'[2]Costeo-JUL26'!$B$9:$CQ$307,BJ$1,0),0)*$G704</f>
        <v>40925.64</v>
      </c>
      <c r="BK704" s="35">
        <f>IF(BH704=910319,0,IF($B704="P",VLOOKUP($E704,'[2]Costeo-JUL26'!$B$9:$CQ$307,BK$1,0),0))</f>
        <v>0</v>
      </c>
      <c r="BL704" s="36">
        <f t="shared" si="332"/>
        <v>0</v>
      </c>
      <c r="BM704" s="36">
        <f t="shared" si="333"/>
        <v>40925.64</v>
      </c>
      <c r="BN704" s="34">
        <f>IF($B704="P",VLOOKUP($E704,'[2]Costeo-JUL26'!$B$9:$CQ$307,BN$1,0),0)</f>
        <v>0</v>
      </c>
      <c r="BO704" s="16">
        <f>IF($B704="P",VLOOKUP($E704,'[2]Costeo-JUL26'!$B$9:$CQ$307,BO$1,0),0)*$G704</f>
        <v>0</v>
      </c>
      <c r="BP704" s="36">
        <f>IF($B704="P",VLOOKUP($E704,'[2]Costeo-JUL26'!$B$9:$CQ$307,BP$1,0),0)*$G704</f>
        <v>0</v>
      </c>
      <c r="BQ704" s="35">
        <f>IF($B704="P",VLOOKUP($E704,'[2]Costeo-JUL26'!$B$9:$CQ$307,BQ$1,0),0)</f>
        <v>0</v>
      </c>
      <c r="BR704" s="36">
        <f t="shared" si="334"/>
        <v>0</v>
      </c>
      <c r="BS704" s="36">
        <f t="shared" si="335"/>
        <v>0</v>
      </c>
      <c r="BT704" s="34">
        <f>IF($B704="P",VLOOKUP($E704,'[2]Costeo-JUL26'!$B$9:$CQ$307,BT$1,0),0)</f>
        <v>0</v>
      </c>
      <c r="BU704" s="16">
        <f>IF($B704="P",VLOOKUP($E704,'[2]Costeo-JUL26'!$B$9:$CQ$307,BU$1,0),0)*$G704</f>
        <v>0</v>
      </c>
      <c r="BV704" s="36">
        <f>IF($B704="P",VLOOKUP($E704,'[2]Costeo-JUL26'!$B$9:$CQ$307,BV$1,0),0)*$G704</f>
        <v>0</v>
      </c>
      <c r="BW704" s="35">
        <f>IF($B704="P",VLOOKUP($E704,'[2]Costeo-JUL26'!$B$9:$CQ$307,BW$1,0),0)</f>
        <v>0</v>
      </c>
      <c r="BX704" s="36">
        <f t="shared" si="336"/>
        <v>0</v>
      </c>
      <c r="BY704" s="36">
        <f t="shared" si="337"/>
        <v>0</v>
      </c>
      <c r="BZ704" s="34">
        <f>IF($B704="P",VLOOKUP($E704,'[2]Costeo-JUL26'!$B$9:$CQ$307,BZ$1,0),0)</f>
        <v>0</v>
      </c>
      <c r="CA704" s="16">
        <f>IF($B704="P",VLOOKUP($E704,'[2]Costeo-JUL26'!$B$9:$CQ$307,CA$1,0),0)*$G704</f>
        <v>0</v>
      </c>
      <c r="CB704" s="36">
        <f>IF($B704="P",VLOOKUP($E704,'[2]Costeo-JUL26'!$B$9:$CQ$307,CB$1,0),0)*$G704</f>
        <v>0</v>
      </c>
      <c r="CC704" s="35">
        <f>IF($B704="P",VLOOKUP($E704,'[2]Costeo-JUL26'!$B$9:$CQ$307,CC$1,0),0)</f>
        <v>0</v>
      </c>
      <c r="CD704" s="36">
        <f t="shared" si="338"/>
        <v>0</v>
      </c>
      <c r="CE704" s="36">
        <f t="shared" si="339"/>
        <v>0</v>
      </c>
      <c r="CF704" s="37">
        <f t="shared" si="311"/>
        <v>3997807.472562857</v>
      </c>
      <c r="CG704" s="36">
        <f>IF($B704="r",VLOOKUP($E704,'[2]Costeo-JUL26'!$B$9:$CQ$307,CG$1,0),0)*$G704</f>
        <v>0</v>
      </c>
      <c r="CH704" s="35">
        <f>VLOOKUP($E704,'[2]TEORICOS (05.26)'!$A$8:$T$251,CH$1,0)</f>
        <v>0</v>
      </c>
      <c r="CI704" s="36">
        <f t="shared" si="340"/>
        <v>0</v>
      </c>
      <c r="CJ704" s="37">
        <f t="shared" si="341"/>
        <v>0</v>
      </c>
      <c r="CM704" s="16">
        <f>SUMIFS('[1]Ajuste Inventario'!$I:$I,'[1]Ajuste Inventario'!$B:$B,E704,'[1]Ajuste Inventario'!$S:$S,D704)*-1</f>
        <v>1.25</v>
      </c>
      <c r="CN704" s="36">
        <f t="shared" si="312"/>
        <v>8513.218638336577</v>
      </c>
      <c r="CP704" t="str">
        <f t="shared" si="313"/>
        <v>144Org.Vtas Necochea</v>
      </c>
      <c r="CQ704" s="10">
        <f t="shared" si="314"/>
        <v>6810.574910669262</v>
      </c>
    </row>
    <row r="705" spans="1:95" x14ac:dyDescent="0.25">
      <c r="A705" s="30">
        <v>46204</v>
      </c>
      <c r="B705" s="31" t="str">
        <f>VLOOKUP($E705,'[2]TEORICOS (05.26)'!$A$8:$T$251,B$1,0)</f>
        <v>P</v>
      </c>
      <c r="C705" s="32" t="str">
        <f>VLOOKUP($E705,'[2]TEORICOS (05.26)'!$A$8:$T$251,C$1,0)</f>
        <v>Coca Cola</v>
      </c>
      <c r="D705" t="s">
        <v>229</v>
      </c>
      <c r="E705">
        <v>159</v>
      </c>
      <c r="F705" t="s">
        <v>74</v>
      </c>
      <c r="G705" s="16">
        <v>9044.8330000000005</v>
      </c>
      <c r="H705" s="16">
        <v>21508.61287400006</v>
      </c>
      <c r="I705" s="33">
        <v>156062547.57999858</v>
      </c>
      <c r="J705" s="33">
        <v>154599213.16999868</v>
      </c>
      <c r="K705" s="34">
        <f>IF($B705="P",VLOOKUP($E705,'[2]Costeo-JUL26'!$B$9:$CQ$307,K$1,0),0)</f>
        <v>933975</v>
      </c>
      <c r="L705" s="35">
        <f>VLOOKUP($E705,'[2]TEORICOS (05.26)'!$A$8:$T$251,L$1,0)</f>
        <v>0.2</v>
      </c>
      <c r="M705" s="36">
        <f t="shared" si="315"/>
        <v>30919842.633999735</v>
      </c>
      <c r="N705" s="35">
        <f>IF($B705="P",VLOOKUP($E705,'[2]Costeo-JUL26'!$B$9:$CQ$307,N$1,0),0)</f>
        <v>5.0000000000000001E-3</v>
      </c>
      <c r="O705" s="36">
        <f t="shared" si="316"/>
        <v>154599.21316999869</v>
      </c>
      <c r="P705" s="36">
        <f>IF($B705="P",VLOOKUP($E705,'[2]Costeo-JUL26'!$B$9:$CQ$307,P$1,0),0)*H705</f>
        <v>2313834.6937139048</v>
      </c>
      <c r="Q705" s="36">
        <f t="shared" si="317"/>
        <v>33388276.540883638</v>
      </c>
      <c r="R705" s="34">
        <f>IF($B705="P",VLOOKUP($E705,'[2]Costeo-JUL26'!$B$9:$CQ$307,R$1,0),0)</f>
        <v>902332</v>
      </c>
      <c r="S705" s="16">
        <f>IF($B705="P",VLOOKUP($E705,'[2]Costeo-JUL26'!$B$9:$CQ$307,S$1,0),0)*$G705</f>
        <v>12394.955619820266</v>
      </c>
      <c r="T705" s="36">
        <f>IF($B705="P",VLOOKUP($E705,'[2]Costeo-JUL26'!$B$9:$CQ$307,T$1,0),0)*$G705</f>
        <v>8646149.5656428561</v>
      </c>
      <c r="U705" s="35">
        <f>IF($B705="P",VLOOKUP($E705,'[2]Costeo-JUL26'!$B$9:$CQ$307,U$1,0),0)</f>
        <v>1.4999999999999999E-2</v>
      </c>
      <c r="V705" s="36">
        <f t="shared" si="318"/>
        <v>129692.24348464284</v>
      </c>
      <c r="W705" s="36">
        <f t="shared" si="319"/>
        <v>8775841.8091274984</v>
      </c>
      <c r="X705" s="34">
        <f>IF($B705="P",VLOOKUP($E705,'[2]Costeo-JUL26'!$B$9:$CQ$307,X$1,0),0)</f>
        <v>902338</v>
      </c>
      <c r="Y705" s="16">
        <f>IF($B705="P",VLOOKUP($E705,'[2]Costeo-JUL26'!$B$9:$CQ$307,Y$1,0),0)*$G705</f>
        <v>1063.780898796</v>
      </c>
      <c r="Z705" s="36">
        <f>IF($B705="P",VLOOKUP($E705,'[2]Costeo-JUL26'!$B$9:$CQ$307,Z$1,0),0)*$G705</f>
        <v>300773.41132558108</v>
      </c>
      <c r="AA705" s="35">
        <f>IF($B705="P",VLOOKUP($E705,'[2]Costeo-JUL26'!$B$9:$CQ$307,AA$1,0),0)</f>
        <v>0.45</v>
      </c>
      <c r="AB705" s="36">
        <f t="shared" si="320"/>
        <v>135348.03509651148</v>
      </c>
      <c r="AC705" s="36">
        <f t="shared" si="321"/>
        <v>436121.44642209256</v>
      </c>
      <c r="AD705" s="34">
        <f>IF($B705="P",VLOOKUP($E705,'[2]Costeo-JUL26'!$B$9:$CQ$307,AD$1,0),0)</f>
        <v>901733</v>
      </c>
      <c r="AE705" s="16">
        <f>IF($B705="P",VLOOKUP($E705,'[2]Costeo-JUL26'!$B$9:$CQ$307,AE$1,0),0)*$G705</f>
        <v>54268.998000000007</v>
      </c>
      <c r="AF705" s="36">
        <f>IF($B705="P",VLOOKUP($E705,'[2]Costeo-JUL26'!$B$9:$CQ$307,AF$1,0),0)*$G705</f>
        <v>832877.16610560007</v>
      </c>
      <c r="AG705" s="35">
        <f>IF($B705="P",VLOOKUP($E705,'[2]Costeo-JUL26'!$B$9:$CQ$307,AG$1,0),0)</f>
        <v>6.0000000000000001E-3</v>
      </c>
      <c r="AH705" s="36">
        <f t="shared" si="322"/>
        <v>4997.2629966336008</v>
      </c>
      <c r="AI705" s="36">
        <f t="shared" si="323"/>
        <v>837874.42910223373</v>
      </c>
      <c r="AJ705" s="34">
        <f>IF($B705="P",VLOOKUP($E705,'[2]Costeo-JUL26'!$B$9:$CQ$307,AJ$1,0),0)</f>
        <v>906101</v>
      </c>
      <c r="AK705" s="16">
        <f>IF($B705="P",VLOOKUP($E705,'[2]Costeo-JUL26'!$B$9:$CQ$307,AK$1,0),0)*$G705</f>
        <v>54268.998000000007</v>
      </c>
      <c r="AL705" s="36">
        <f>IF($B705="P",VLOOKUP($E705,'[2]Costeo-JUL26'!$B$9:$CQ$307,AL$1,0),0)*$G705</f>
        <v>590331.64796424005</v>
      </c>
      <c r="AM705" s="35">
        <f>IF($B705="P",VLOOKUP($E705,'[2]Costeo-JUL26'!$B$9:$CQ$307,AM$1,0),0)</f>
        <v>1.7999999999999999E-2</v>
      </c>
      <c r="AN705" s="36">
        <f t="shared" si="324"/>
        <v>10625.96966335632</v>
      </c>
      <c r="AO705" s="36">
        <f t="shared" si="325"/>
        <v>600957.61762759637</v>
      </c>
      <c r="AP705" s="34">
        <f>IF($B705="P",VLOOKUP($E705,'[2]Costeo-JUL26'!$B$9:$CQ$307,AP$1,0),0)</f>
        <v>911881</v>
      </c>
      <c r="AQ705" s="16">
        <f>IF($B705="P",VLOOKUP($E705,'[2]Costeo-JUL26'!$B$9:$CQ$307,AQ$1,0),0)*$G705</f>
        <v>54268.998000000007</v>
      </c>
      <c r="AR705" s="36">
        <f>IF($B705="P",VLOOKUP($E705,'[2]Costeo-JUL26'!$B$9:$CQ$307,AR$1,0),0)*$G705</f>
        <v>7363825.4615402548</v>
      </c>
      <c r="AS705" s="35">
        <f>IF($B705="P",VLOOKUP($E705,'[2]Costeo-JUL26'!$B$9:$CQ$307,AS$1,0),0)</f>
        <v>0.02</v>
      </c>
      <c r="AT705" s="36">
        <f t="shared" si="326"/>
        <v>147276.5092308051</v>
      </c>
      <c r="AU705" s="36">
        <f t="shared" si="327"/>
        <v>7511101.9707710594</v>
      </c>
      <c r="AV705" s="34">
        <f>IF($B705="P",VLOOKUP($E705,'[2]Costeo-JUL26'!$B$9:$CQ$307,AV$1,0),0)</f>
        <v>932442</v>
      </c>
      <c r="AW705" s="16">
        <f>IF($B705="P",VLOOKUP($E705,'[2]Costeo-JUL26'!$B$9:$CQ$307,AW$1,0),0)*$G705</f>
        <v>250.5418741</v>
      </c>
      <c r="AX705" s="36">
        <f>IF($B705="P",VLOOKUP($E705,'[2]Costeo-JUL26'!$B$9:$CQ$307,AX$1,0),0)*$G705</f>
        <v>924818.78532262647</v>
      </c>
      <c r="AY705" s="35">
        <f>IF($B705="P",VLOOKUP($E705,'[2]Costeo-JUL26'!$B$9:$CQ$307,AY$1,0),0)</f>
        <v>0.03</v>
      </c>
      <c r="AZ705" s="36">
        <f t="shared" si="328"/>
        <v>27744.563559678794</v>
      </c>
      <c r="BA705" s="36">
        <f t="shared" si="329"/>
        <v>952563.34888230532</v>
      </c>
      <c r="BB705" s="34">
        <f>IF($B705="P",VLOOKUP($E705,'[2]Costeo-JUL26'!$B$9:$CQ$307,BB$1,0),0)</f>
        <v>902311</v>
      </c>
      <c r="BC705" s="16">
        <f>IF($B705="P",VLOOKUP($E705,'[2]Costeo-JUL26'!$B$9:$CQ$307,BC$1,0),0)*$G705</f>
        <v>39.571144375000003</v>
      </c>
      <c r="BD705" s="36">
        <f>IF($B705="P",VLOOKUP($E705,'[2]Costeo-JUL26'!$B$9:$CQ$307,BD$1,0),0)*$G705</f>
        <v>155183.98048249693</v>
      </c>
      <c r="BE705" s="35">
        <f>IF($B705="P",VLOOKUP($E705,'[2]Costeo-JUL26'!$B$9:$CQ$307,BE$1,0),0)</f>
        <v>0.03</v>
      </c>
      <c r="BF705" s="36">
        <f t="shared" si="330"/>
        <v>4655.5194144749075</v>
      </c>
      <c r="BG705" s="36">
        <f t="shared" si="331"/>
        <v>159839.49989697183</v>
      </c>
      <c r="BH705" s="34">
        <f>IF($B705="P",VLOOKUP($E705,'[2]Costeo-JUL26'!$B$9:$CQ$307,BH$1,0),0)</f>
        <v>933089</v>
      </c>
      <c r="BI705" s="16">
        <f>IF($B705="P",VLOOKUP($E705,'[2]Costeo-JUL26'!$B$9:$CQ$307,BI$1,0),0)*$G705</f>
        <v>339.18123750000001</v>
      </c>
      <c r="BJ705" s="36">
        <f>IF($B705="P",VLOOKUP($E705,'[2]Costeo-JUL26'!$B$9:$CQ$307,BJ$1,0),0)*$G705</f>
        <v>252578.95485492077</v>
      </c>
      <c r="BK705" s="35">
        <f>IF(BH705=910319,0,IF($B705="P",VLOOKUP($E705,'[2]Costeo-JUL26'!$B$9:$CQ$307,BK$1,0),0))</f>
        <v>0.02</v>
      </c>
      <c r="BL705" s="36">
        <f t="shared" si="332"/>
        <v>5051.5790970984153</v>
      </c>
      <c r="BM705" s="36">
        <f t="shared" si="333"/>
        <v>257630.53395201918</v>
      </c>
      <c r="BN705" s="34">
        <f>IF($B705="P",VLOOKUP($E705,'[2]Costeo-JUL26'!$B$9:$CQ$307,BN$1,0),0)</f>
        <v>0</v>
      </c>
      <c r="BO705" s="16">
        <f>IF($B705="P",VLOOKUP($E705,'[2]Costeo-JUL26'!$B$9:$CQ$307,BO$1,0),0)*$G705</f>
        <v>0</v>
      </c>
      <c r="BP705" s="36">
        <f>IF($B705="P",VLOOKUP($E705,'[2]Costeo-JUL26'!$B$9:$CQ$307,BP$1,0),0)*$G705</f>
        <v>0</v>
      </c>
      <c r="BQ705" s="35">
        <f>IF($B705="P",VLOOKUP($E705,'[2]Costeo-JUL26'!$B$9:$CQ$307,BQ$1,0),0)</f>
        <v>0</v>
      </c>
      <c r="BR705" s="36">
        <f t="shared" si="334"/>
        <v>0</v>
      </c>
      <c r="BS705" s="36">
        <f t="shared" si="335"/>
        <v>0</v>
      </c>
      <c r="BT705" s="34">
        <f>IF($B705="P",VLOOKUP($E705,'[2]Costeo-JUL26'!$B$9:$CQ$307,BT$1,0),0)</f>
        <v>0</v>
      </c>
      <c r="BU705" s="16">
        <f>IF($B705="P",VLOOKUP($E705,'[2]Costeo-JUL26'!$B$9:$CQ$307,BU$1,0),0)*$G705</f>
        <v>0</v>
      </c>
      <c r="BV705" s="36">
        <f>IF($B705="P",VLOOKUP($E705,'[2]Costeo-JUL26'!$B$9:$CQ$307,BV$1,0),0)*$G705</f>
        <v>0</v>
      </c>
      <c r="BW705" s="35">
        <f>IF($B705="P",VLOOKUP($E705,'[2]Costeo-JUL26'!$B$9:$CQ$307,BW$1,0),0)</f>
        <v>0</v>
      </c>
      <c r="BX705" s="36">
        <f t="shared" si="336"/>
        <v>0</v>
      </c>
      <c r="BY705" s="36">
        <f t="shared" si="337"/>
        <v>0</v>
      </c>
      <c r="BZ705" s="34">
        <f>IF($B705="P",VLOOKUP($E705,'[2]Costeo-JUL26'!$B$9:$CQ$307,BZ$1,0),0)</f>
        <v>0</v>
      </c>
      <c r="CA705" s="16">
        <f>IF($B705="P",VLOOKUP($E705,'[2]Costeo-JUL26'!$B$9:$CQ$307,CA$1,0),0)*$G705</f>
        <v>0</v>
      </c>
      <c r="CB705" s="36">
        <f>IF($B705="P",VLOOKUP($E705,'[2]Costeo-JUL26'!$B$9:$CQ$307,CB$1,0),0)*$G705</f>
        <v>0</v>
      </c>
      <c r="CC705" s="35">
        <f>IF($B705="P",VLOOKUP($E705,'[2]Costeo-JUL26'!$B$9:$CQ$307,CC$1,0),0)</f>
        <v>0</v>
      </c>
      <c r="CD705" s="36">
        <f t="shared" si="338"/>
        <v>0</v>
      </c>
      <c r="CE705" s="36">
        <f t="shared" si="339"/>
        <v>0</v>
      </c>
      <c r="CF705" s="37">
        <f t="shared" si="311"/>
        <v>52920207.196665421</v>
      </c>
      <c r="CG705" s="36">
        <f>IF($B705="r",VLOOKUP($E705,'[2]Costeo-JUL26'!$B$9:$CQ$307,CG$1,0),0)*$G705</f>
        <v>0</v>
      </c>
      <c r="CH705" s="35">
        <f>VLOOKUP($E705,'[2]TEORICOS (05.26)'!$A$8:$T$251,CH$1,0)</f>
        <v>0</v>
      </c>
      <c r="CI705" s="36">
        <f t="shared" si="340"/>
        <v>0</v>
      </c>
      <c r="CJ705" s="37">
        <f t="shared" si="341"/>
        <v>0</v>
      </c>
      <c r="CM705" s="16">
        <f>SUMIFS('[1]Ajuste Inventario'!$I:$I,'[1]Ajuste Inventario'!$B:$B,E705,'[1]Ajuste Inventario'!$S:$S,D705)*-1</f>
        <v>27.171000000000003</v>
      </c>
      <c r="CN705" s="36">
        <f t="shared" si="312"/>
        <v>158974.18445875077</v>
      </c>
      <c r="CP705" t="str">
        <f t="shared" si="313"/>
        <v>159Org.Vtas Necochea</v>
      </c>
      <c r="CQ705" s="10">
        <f t="shared" si="314"/>
        <v>5850.8772021180948</v>
      </c>
    </row>
    <row r="706" spans="1:95" x14ac:dyDescent="0.25">
      <c r="A706" s="30">
        <v>46204</v>
      </c>
      <c r="B706" s="31" t="str">
        <f>VLOOKUP($E706,'[2]TEORICOS (05.26)'!$A$8:$T$251,B$1,0)</f>
        <v>P</v>
      </c>
      <c r="C706" s="32" t="str">
        <f>VLOOKUP($E706,'[2]TEORICOS (05.26)'!$A$8:$T$251,C$1,0)</f>
        <v>Coca Cola</v>
      </c>
      <c r="D706" t="s">
        <v>229</v>
      </c>
      <c r="E706">
        <v>161</v>
      </c>
      <c r="F706" t="s">
        <v>75</v>
      </c>
      <c r="G706" s="16">
        <v>717</v>
      </c>
      <c r="H706" s="16">
        <v>2272.8900000000012</v>
      </c>
      <c r="I706" s="33">
        <v>14482096.989999983</v>
      </c>
      <c r="J706" s="33">
        <v>14364230.699999984</v>
      </c>
      <c r="K706" s="34">
        <f>IF($B706="P",VLOOKUP($E706,'[2]Costeo-JUL26'!$B$9:$CQ$307,K$1,0),0)</f>
        <v>933975</v>
      </c>
      <c r="L706" s="35">
        <f>VLOOKUP($E706,'[2]TEORICOS (05.26)'!$A$8:$T$251,L$1,0)</f>
        <v>0.2</v>
      </c>
      <c r="M706" s="36">
        <f t="shared" si="315"/>
        <v>2872846.1399999969</v>
      </c>
      <c r="N706" s="35">
        <f>IF($B706="P",VLOOKUP($E706,'[2]Costeo-JUL26'!$B$9:$CQ$307,N$1,0),0)</f>
        <v>5.0000000000000001E-3</v>
      </c>
      <c r="O706" s="36">
        <f t="shared" si="316"/>
        <v>14364.230699999986</v>
      </c>
      <c r="P706" s="36">
        <f>IF($B706="P",VLOOKUP($E706,'[2]Costeo-JUL26'!$B$9:$CQ$307,P$1,0),0)*H706</f>
        <v>244510.96720201193</v>
      </c>
      <c r="Q706" s="36">
        <f t="shared" si="317"/>
        <v>3131721.337902009</v>
      </c>
      <c r="R706" s="34">
        <f>IF($B706="P",VLOOKUP($E706,'[2]Costeo-JUL26'!$B$9:$CQ$307,R$1,0),0)</f>
        <v>902332</v>
      </c>
      <c r="S706" s="16">
        <f>IF($B706="P",VLOOKUP($E706,'[2]Costeo-JUL26'!$B$9:$CQ$307,S$1,0),0)*$G706</f>
        <v>1310.0935719375</v>
      </c>
      <c r="T706" s="36">
        <f>IF($B706="P",VLOOKUP($E706,'[2]Costeo-JUL26'!$B$9:$CQ$307,T$1,0),0)*$G706</f>
        <v>913860.87335770251</v>
      </c>
      <c r="U706" s="35">
        <f>IF($B706="P",VLOOKUP($E706,'[2]Costeo-JUL26'!$B$9:$CQ$307,U$1,0),0)</f>
        <v>1.4999999999999999E-2</v>
      </c>
      <c r="V706" s="36">
        <f t="shared" si="318"/>
        <v>13707.913100365537</v>
      </c>
      <c r="W706" s="36">
        <f t="shared" si="319"/>
        <v>927568.78645806806</v>
      </c>
      <c r="X706" s="34">
        <f>IF($B706="P",VLOOKUP($E706,'[2]Costeo-JUL26'!$B$9:$CQ$307,X$1,0),0)</f>
        <v>902338</v>
      </c>
      <c r="Y706" s="16">
        <f>IF($B706="P",VLOOKUP($E706,'[2]Costeo-JUL26'!$B$9:$CQ$307,Y$1,0),0)*$G706</f>
        <v>112.43707200000001</v>
      </c>
      <c r="Z706" s="36">
        <f>IF($B706="P",VLOOKUP($E706,'[2]Costeo-JUL26'!$B$9:$CQ$307,Z$1,0),0)*$G706</f>
        <v>31790.457737280005</v>
      </c>
      <c r="AA706" s="35">
        <f>IF($B706="P",VLOOKUP($E706,'[2]Costeo-JUL26'!$B$9:$CQ$307,AA$1,0),0)</f>
        <v>0.45</v>
      </c>
      <c r="AB706" s="36">
        <f t="shared" si="320"/>
        <v>14305.705981776002</v>
      </c>
      <c r="AC706" s="36">
        <f t="shared" si="321"/>
        <v>46096.163719056007</v>
      </c>
      <c r="AD706" s="34">
        <f>IF($B706="P",VLOOKUP($E706,'[2]Costeo-JUL26'!$B$9:$CQ$307,AD$1,0),0)</f>
        <v>901733</v>
      </c>
      <c r="AE706" s="16">
        <f>IF($B706="P",VLOOKUP($E706,'[2]Costeo-JUL26'!$B$9:$CQ$307,AE$1,0),0)*$G706</f>
        <v>4302</v>
      </c>
      <c r="AF706" s="36">
        <f>IF($B706="P",VLOOKUP($E706,'[2]Costeo-JUL26'!$B$9:$CQ$307,AF$1,0),0)*$G706</f>
        <v>66023.654399999999</v>
      </c>
      <c r="AG706" s="35">
        <f>IF($B706="P",VLOOKUP($E706,'[2]Costeo-JUL26'!$B$9:$CQ$307,AG$1,0),0)</f>
        <v>6.0000000000000001E-3</v>
      </c>
      <c r="AH706" s="36">
        <f t="shared" si="322"/>
        <v>396.14192639999999</v>
      </c>
      <c r="AI706" s="36">
        <f t="shared" si="323"/>
        <v>66419.796326399999</v>
      </c>
      <c r="AJ706" s="34">
        <f>IF($B706="P",VLOOKUP($E706,'[2]Costeo-JUL26'!$B$9:$CQ$307,AJ$1,0),0)</f>
        <v>919914</v>
      </c>
      <c r="AK706" s="16">
        <f>IF($B706="P",VLOOKUP($E706,'[2]Costeo-JUL26'!$B$9:$CQ$307,AK$1,0),0)*$G706</f>
        <v>4302</v>
      </c>
      <c r="AL706" s="36">
        <f>IF($B706="P",VLOOKUP($E706,'[2]Costeo-JUL26'!$B$9:$CQ$307,AL$1,0),0)*$G706</f>
        <v>63373.106160000003</v>
      </c>
      <c r="AM706" s="35">
        <f>IF($B706="P",VLOOKUP($E706,'[2]Costeo-JUL26'!$B$9:$CQ$307,AM$1,0),0)</f>
        <v>1.7999999999999999E-2</v>
      </c>
      <c r="AN706" s="36">
        <f t="shared" si="324"/>
        <v>1140.7159108799999</v>
      </c>
      <c r="AO706" s="36">
        <f t="shared" si="325"/>
        <v>64513.82207088</v>
      </c>
      <c r="AP706" s="34">
        <f>IF($B706="P",VLOOKUP($E706,'[2]Costeo-JUL26'!$B$9:$CQ$307,AP$1,0),0)</f>
        <v>913487</v>
      </c>
      <c r="AQ706" s="16">
        <f>IF($B706="P",VLOOKUP($E706,'[2]Costeo-JUL26'!$B$9:$CQ$307,AQ$1,0),0)*$G706</f>
        <v>4302</v>
      </c>
      <c r="AR706" s="36">
        <f>IF($B706="P",VLOOKUP($E706,'[2]Costeo-JUL26'!$B$9:$CQ$307,AR$1,0),0)*$G706</f>
        <v>823020.39527782262</v>
      </c>
      <c r="AS706" s="35">
        <f>IF($B706="P",VLOOKUP($E706,'[2]Costeo-JUL26'!$B$9:$CQ$307,AS$1,0),0)</f>
        <v>0.02</v>
      </c>
      <c r="AT706" s="36">
        <f t="shared" si="326"/>
        <v>16460.407905556454</v>
      </c>
      <c r="AU706" s="36">
        <f t="shared" si="327"/>
        <v>839480.80318337912</v>
      </c>
      <c r="AV706" s="34">
        <f>IF($B706="P",VLOOKUP($E706,'[2]Costeo-JUL26'!$B$9:$CQ$307,AV$1,0),0)</f>
        <v>902310</v>
      </c>
      <c r="AW706" s="16">
        <f>IF($B706="P",VLOOKUP($E706,'[2]Costeo-JUL26'!$B$9:$CQ$307,AW$1,0),0)*$G706</f>
        <v>25.955400000000001</v>
      </c>
      <c r="AX706" s="36">
        <f>IF($B706="P",VLOOKUP($E706,'[2]Costeo-JUL26'!$B$9:$CQ$307,AX$1,0),0)*$G706</f>
        <v>90935.940241916935</v>
      </c>
      <c r="AY706" s="35">
        <f>IF($B706="P",VLOOKUP($E706,'[2]Costeo-JUL26'!$B$9:$CQ$307,AY$1,0),0)</f>
        <v>0.03</v>
      </c>
      <c r="AZ706" s="36">
        <f t="shared" si="328"/>
        <v>2728.078207257508</v>
      </c>
      <c r="BA706" s="36">
        <f t="shared" si="329"/>
        <v>93664.018449174444</v>
      </c>
      <c r="BB706" s="34">
        <f>IF($B706="P",VLOOKUP($E706,'[2]Costeo-JUL26'!$B$9:$CQ$307,BB$1,0),0)</f>
        <v>923266</v>
      </c>
      <c r="BC706" s="16">
        <f>IF($B706="P",VLOOKUP($E706,'[2]Costeo-JUL26'!$B$9:$CQ$307,BC$1,0),0)*$G706</f>
        <v>5.8554521999999993</v>
      </c>
      <c r="BD706" s="36">
        <f>IF($B706="P",VLOOKUP($E706,'[2]Costeo-JUL26'!$B$9:$CQ$307,BD$1,0),0)*$G706</f>
        <v>23690.339837891999</v>
      </c>
      <c r="BE706" s="35">
        <f>IF($B706="P",VLOOKUP($E706,'[2]Costeo-JUL26'!$B$9:$CQ$307,BE$1,0),0)</f>
        <v>0.03</v>
      </c>
      <c r="BF706" s="36">
        <f t="shared" si="330"/>
        <v>710.71019513675992</v>
      </c>
      <c r="BG706" s="36">
        <f t="shared" si="331"/>
        <v>24401.050033028758</v>
      </c>
      <c r="BH706" s="34">
        <f>IF($B706="P",VLOOKUP($E706,'[2]Costeo-JUL26'!$B$9:$CQ$307,BH$1,0),0)</f>
        <v>910319</v>
      </c>
      <c r="BI706" s="16">
        <f>IF($B706="P",VLOOKUP($E706,'[2]Costeo-JUL26'!$B$9:$CQ$307,BI$1,0),0)*$G706</f>
        <v>17.925000000000001</v>
      </c>
      <c r="BJ706" s="36">
        <f>IF($B706="P",VLOOKUP($E706,'[2]Costeo-JUL26'!$B$9:$CQ$307,BJ$1,0),0)*$G706</f>
        <v>46864.912499999999</v>
      </c>
      <c r="BK706" s="35">
        <f>IF(BH706=910319,0,IF($B706="P",VLOOKUP($E706,'[2]Costeo-JUL26'!$B$9:$CQ$307,BK$1,0),0))</f>
        <v>0</v>
      </c>
      <c r="BL706" s="36">
        <f t="shared" si="332"/>
        <v>0</v>
      </c>
      <c r="BM706" s="36">
        <f t="shared" si="333"/>
        <v>46864.912499999999</v>
      </c>
      <c r="BN706" s="34">
        <f>IF($B706="P",VLOOKUP($E706,'[2]Costeo-JUL26'!$B$9:$CQ$307,BN$1,0),0)</f>
        <v>0</v>
      </c>
      <c r="BO706" s="16">
        <f>IF($B706="P",VLOOKUP($E706,'[2]Costeo-JUL26'!$B$9:$CQ$307,BO$1,0),0)*$G706</f>
        <v>0</v>
      </c>
      <c r="BP706" s="36">
        <f>IF($B706="P",VLOOKUP($E706,'[2]Costeo-JUL26'!$B$9:$CQ$307,BP$1,0),0)*$G706</f>
        <v>0</v>
      </c>
      <c r="BQ706" s="35">
        <f>IF($B706="P",VLOOKUP($E706,'[2]Costeo-JUL26'!$B$9:$CQ$307,BQ$1,0),0)</f>
        <v>0</v>
      </c>
      <c r="BR706" s="36">
        <f t="shared" si="334"/>
        <v>0</v>
      </c>
      <c r="BS706" s="36">
        <f t="shared" si="335"/>
        <v>0</v>
      </c>
      <c r="BT706" s="34">
        <f>IF($B706="P",VLOOKUP($E706,'[2]Costeo-JUL26'!$B$9:$CQ$307,BT$1,0),0)</f>
        <v>0</v>
      </c>
      <c r="BU706" s="16">
        <f>IF($B706="P",VLOOKUP($E706,'[2]Costeo-JUL26'!$B$9:$CQ$307,BU$1,0),0)*$G706</f>
        <v>0</v>
      </c>
      <c r="BV706" s="36">
        <f>IF($B706="P",VLOOKUP($E706,'[2]Costeo-JUL26'!$B$9:$CQ$307,BV$1,0),0)*$G706</f>
        <v>0</v>
      </c>
      <c r="BW706" s="35">
        <f>IF($B706="P",VLOOKUP($E706,'[2]Costeo-JUL26'!$B$9:$CQ$307,BW$1,0),0)</f>
        <v>0</v>
      </c>
      <c r="BX706" s="36">
        <f t="shared" si="336"/>
        <v>0</v>
      </c>
      <c r="BY706" s="36">
        <f t="shared" si="337"/>
        <v>0</v>
      </c>
      <c r="BZ706" s="34">
        <f>IF($B706="P",VLOOKUP($E706,'[2]Costeo-JUL26'!$B$9:$CQ$307,BZ$1,0),0)</f>
        <v>0</v>
      </c>
      <c r="CA706" s="16">
        <f>IF($B706="P",VLOOKUP($E706,'[2]Costeo-JUL26'!$B$9:$CQ$307,CA$1,0),0)*$G706</f>
        <v>0</v>
      </c>
      <c r="CB706" s="36">
        <f>IF($B706="P",VLOOKUP($E706,'[2]Costeo-JUL26'!$B$9:$CQ$307,CB$1,0),0)*$G706</f>
        <v>0</v>
      </c>
      <c r="CC706" s="35">
        <f>IF($B706="P",VLOOKUP($E706,'[2]Costeo-JUL26'!$B$9:$CQ$307,CC$1,0),0)</f>
        <v>0</v>
      </c>
      <c r="CD706" s="36">
        <f t="shared" si="338"/>
        <v>0</v>
      </c>
      <c r="CE706" s="36">
        <f t="shared" si="339"/>
        <v>0</v>
      </c>
      <c r="CF706" s="37">
        <f t="shared" si="311"/>
        <v>5240730.6906419955</v>
      </c>
      <c r="CG706" s="36">
        <f>IF($B706="r",VLOOKUP($E706,'[2]Costeo-JUL26'!$B$9:$CQ$307,CG$1,0),0)*$G706</f>
        <v>0</v>
      </c>
      <c r="CH706" s="35">
        <f>VLOOKUP($E706,'[2]TEORICOS (05.26)'!$A$8:$T$251,CH$1,0)</f>
        <v>0</v>
      </c>
      <c r="CI706" s="36">
        <f t="shared" si="340"/>
        <v>0</v>
      </c>
      <c r="CJ706" s="37">
        <f t="shared" si="341"/>
        <v>0</v>
      </c>
      <c r="CM706" s="16">
        <f>SUMIFS('[1]Ajuste Inventario'!$I:$I,'[1]Ajuste Inventario'!$B:$B,E706,'[1]Ajuste Inventario'!$S:$S,D706)*-1</f>
        <v>5.0009999999999994</v>
      </c>
      <c r="CN706" s="36">
        <f t="shared" si="312"/>
        <v>36553.548373641024</v>
      </c>
      <c r="CP706" t="str">
        <f t="shared" si="313"/>
        <v>161Org.Vtas Necochea</v>
      </c>
      <c r="CQ706" s="10">
        <f t="shared" si="314"/>
        <v>7309.2478251631728</v>
      </c>
    </row>
    <row r="707" spans="1:95" x14ac:dyDescent="0.25">
      <c r="A707" s="30">
        <v>46204</v>
      </c>
      <c r="B707" s="31" t="str">
        <f>VLOOKUP($E707,'[2]TEORICOS (05.26)'!$A$8:$T$251,B$1,0)</f>
        <v>P</v>
      </c>
      <c r="C707" s="32" t="str">
        <f>VLOOKUP($E707,'[2]TEORICOS (05.26)'!$A$8:$T$251,C$1,0)</f>
        <v>Fanta</v>
      </c>
      <c r="D707" t="s">
        <v>229</v>
      </c>
      <c r="E707">
        <v>310</v>
      </c>
      <c r="F707" t="s">
        <v>77</v>
      </c>
      <c r="G707" s="16">
        <v>37</v>
      </c>
      <c r="H707" s="16">
        <v>54.722999999999985</v>
      </c>
      <c r="I707" s="33">
        <v>1026012.43</v>
      </c>
      <c r="J707" s="33">
        <v>806103.93000000017</v>
      </c>
      <c r="K707" s="34">
        <f>IF($B707="P",VLOOKUP($E707,'[2]Costeo-JUL26'!$B$9:$CQ$307,K$1,0),0)</f>
        <v>902315</v>
      </c>
      <c r="L707" s="35">
        <f>VLOOKUP($E707,'[2]TEORICOS (05.26)'!$A$8:$T$251,L$1,0)</f>
        <v>0.20250000000000001</v>
      </c>
      <c r="M707" s="36">
        <f t="shared" si="315"/>
        <v>163236.04582500004</v>
      </c>
      <c r="N707" s="35">
        <f>IF($B707="P",VLOOKUP($E707,'[2]Costeo-JUL26'!$B$9:$CQ$307,N$1,0),0)</f>
        <v>0.01</v>
      </c>
      <c r="O707" s="36">
        <f t="shared" si="316"/>
        <v>1632.3604582500004</v>
      </c>
      <c r="P707" s="36">
        <f>IF($B707="P",VLOOKUP($E707,'[2]Costeo-JUL26'!$B$9:$CQ$307,P$1,0),0)*H707</f>
        <v>0</v>
      </c>
      <c r="Q707" s="36">
        <f t="shared" si="317"/>
        <v>164868.40628325005</v>
      </c>
      <c r="R707" s="34">
        <f>IF($B707="P",VLOOKUP($E707,'[2]Costeo-JUL26'!$B$9:$CQ$307,R$1,0),0)</f>
        <v>902332</v>
      </c>
      <c r="S707" s="16">
        <f>IF($B707="P",VLOOKUP($E707,'[2]Costeo-JUL26'!$B$9:$CQ$307,S$1,0),0)*$G707</f>
        <v>49.52893259999999</v>
      </c>
      <c r="T707" s="36">
        <f>IF($B707="P",VLOOKUP($E707,'[2]Costeo-JUL26'!$B$9:$CQ$307,T$1,0),0)*$G707</f>
        <v>34549.099829084655</v>
      </c>
      <c r="U707" s="35">
        <f>IF($B707="P",VLOOKUP($E707,'[2]Costeo-JUL26'!$B$9:$CQ$307,U$1,0),0)</f>
        <v>1.4999999999999999E-2</v>
      </c>
      <c r="V707" s="36">
        <f t="shared" si="318"/>
        <v>518.23649743626981</v>
      </c>
      <c r="W707" s="36">
        <f t="shared" si="319"/>
        <v>35067.336326520926</v>
      </c>
      <c r="X707" s="34">
        <f>IF($B707="P",VLOOKUP($E707,'[2]Costeo-JUL26'!$B$9:$CQ$307,X$1,0),0)</f>
        <v>902338</v>
      </c>
      <c r="Y707" s="16">
        <f>IF($B707="P",VLOOKUP($E707,'[2]Costeo-JUL26'!$B$9:$CQ$307,Y$1,0),0)*$G707</f>
        <v>1.7230751999999996</v>
      </c>
      <c r="Z707" s="36">
        <f>IF($B707="P",VLOOKUP($E707,'[2]Costeo-JUL26'!$B$9:$CQ$307,Z$1,0),0)*$G707</f>
        <v>487.18228204799993</v>
      </c>
      <c r="AA707" s="35">
        <f>IF($B707="P",VLOOKUP($E707,'[2]Costeo-JUL26'!$B$9:$CQ$307,AA$1,0),0)</f>
        <v>0.45</v>
      </c>
      <c r="AB707" s="36">
        <f t="shared" si="320"/>
        <v>219.23202692159998</v>
      </c>
      <c r="AC707" s="36">
        <f t="shared" si="321"/>
        <v>706.41430896959992</v>
      </c>
      <c r="AD707" s="34">
        <f>IF($B707="P",VLOOKUP($E707,'[2]Costeo-JUL26'!$B$9:$CQ$307,AD$1,0),0)</f>
        <v>933139</v>
      </c>
      <c r="AE707" s="16">
        <f>IF($B707="P",VLOOKUP($E707,'[2]Costeo-JUL26'!$B$9:$CQ$307,AE$1,0),0)*$G707</f>
        <v>888</v>
      </c>
      <c r="AF707" s="36">
        <f>IF($B707="P",VLOOKUP($E707,'[2]Costeo-JUL26'!$B$9:$CQ$307,AF$1,0),0)*$G707</f>
        <v>9624.6057600000004</v>
      </c>
      <c r="AG707" s="35">
        <f>IF($B707="P",VLOOKUP($E707,'[2]Costeo-JUL26'!$B$9:$CQ$307,AG$1,0),0)</f>
        <v>6.0000000000000001E-3</v>
      </c>
      <c r="AH707" s="36">
        <f t="shared" si="322"/>
        <v>57.747634560000002</v>
      </c>
      <c r="AI707" s="36">
        <f t="shared" si="323"/>
        <v>9682.3533945600011</v>
      </c>
      <c r="AJ707" s="34">
        <f>IF($B707="P",VLOOKUP($E707,'[2]Costeo-JUL26'!$B$9:$CQ$307,AJ$1,0),0)</f>
        <v>935188</v>
      </c>
      <c r="AK707" s="16">
        <f>IF($B707="P",VLOOKUP($E707,'[2]Costeo-JUL26'!$B$9:$CQ$307,AK$1,0),0)*$G707</f>
        <v>888</v>
      </c>
      <c r="AL707" s="36">
        <f>IF($B707="P",VLOOKUP($E707,'[2]Costeo-JUL26'!$B$9:$CQ$307,AL$1,0),0)*$G707</f>
        <v>36848.447999999997</v>
      </c>
      <c r="AM707" s="35">
        <f>IF($B707="P",VLOOKUP($E707,'[2]Costeo-JUL26'!$B$9:$CQ$307,AM$1,0),0)</f>
        <v>1.7999999999999999E-2</v>
      </c>
      <c r="AN707" s="36">
        <f t="shared" si="324"/>
        <v>663.27206399999989</v>
      </c>
      <c r="AO707" s="36">
        <f t="shared" si="325"/>
        <v>37511.720063999994</v>
      </c>
      <c r="AP707" s="34">
        <f>IF($B707="P",VLOOKUP($E707,'[2]Costeo-JUL26'!$B$9:$CQ$307,AP$1,0),0)</f>
        <v>0</v>
      </c>
      <c r="AQ707" s="16">
        <f>IF($B707="P",VLOOKUP($E707,'[2]Costeo-JUL26'!$B$9:$CQ$307,AQ$1,0),0)*$G707</f>
        <v>0</v>
      </c>
      <c r="AR707" s="36">
        <f>IF($B707="P",VLOOKUP($E707,'[2]Costeo-JUL26'!$B$9:$CQ$307,AR$1,0),0)*$G707</f>
        <v>0</v>
      </c>
      <c r="AS707" s="35">
        <f>IF($B707="P",VLOOKUP($E707,'[2]Costeo-JUL26'!$B$9:$CQ$307,AS$1,0),0)</f>
        <v>0</v>
      </c>
      <c r="AT707" s="36">
        <f t="shared" si="326"/>
        <v>0</v>
      </c>
      <c r="AU707" s="36">
        <f t="shared" si="327"/>
        <v>0</v>
      </c>
      <c r="AV707" s="34">
        <f>IF($B707="P",VLOOKUP($E707,'[2]Costeo-JUL26'!$B$9:$CQ$307,AV$1,0),0)</f>
        <v>0</v>
      </c>
      <c r="AW707" s="16">
        <f>IF($B707="P",VLOOKUP($E707,'[2]Costeo-JUL26'!$B$9:$CQ$307,AW$1,0),0)*$G707</f>
        <v>0</v>
      </c>
      <c r="AX707" s="36">
        <f>IF($B707="P",VLOOKUP($E707,'[2]Costeo-JUL26'!$B$9:$CQ$307,AX$1,0),0)*$G707</f>
        <v>0</v>
      </c>
      <c r="AY707" s="35">
        <f>IF($B707="P",VLOOKUP($E707,'[2]Costeo-JUL26'!$B$9:$CQ$307,AY$1,0),0)</f>
        <v>0</v>
      </c>
      <c r="AZ707" s="36">
        <f t="shared" si="328"/>
        <v>0</v>
      </c>
      <c r="BA707" s="36">
        <f t="shared" si="329"/>
        <v>0</v>
      </c>
      <c r="BB707" s="34">
        <f>IF($B707="P",VLOOKUP($E707,'[2]Costeo-JUL26'!$B$9:$CQ$307,BB$1,0),0)</f>
        <v>0</v>
      </c>
      <c r="BC707" s="16">
        <f>IF($B707="P",VLOOKUP($E707,'[2]Costeo-JUL26'!$B$9:$CQ$307,BC$1,0),0)*$G707</f>
        <v>0</v>
      </c>
      <c r="BD707" s="36">
        <f>IF($B707="P",VLOOKUP($E707,'[2]Costeo-JUL26'!$B$9:$CQ$307,BD$1,0),0)*$G707</f>
        <v>0</v>
      </c>
      <c r="BE707" s="35">
        <f>IF($B707="P",VLOOKUP($E707,'[2]Costeo-JUL26'!$B$9:$CQ$307,BE$1,0),0)</f>
        <v>0</v>
      </c>
      <c r="BF707" s="36">
        <f t="shared" si="330"/>
        <v>0</v>
      </c>
      <c r="BG707" s="36">
        <f t="shared" si="331"/>
        <v>0</v>
      </c>
      <c r="BH707" s="34">
        <f>IF($B707="P",VLOOKUP($E707,'[2]Costeo-JUL26'!$B$9:$CQ$307,BH$1,0),0)</f>
        <v>0</v>
      </c>
      <c r="BI707" s="16">
        <f>IF($B707="P",VLOOKUP($E707,'[2]Costeo-JUL26'!$B$9:$CQ$307,BI$1,0),0)*$G707</f>
        <v>0</v>
      </c>
      <c r="BJ707" s="36">
        <f>IF($B707="P",VLOOKUP($E707,'[2]Costeo-JUL26'!$B$9:$CQ$307,BJ$1,0),0)*$G707</f>
        <v>0</v>
      </c>
      <c r="BK707" s="35">
        <f>IF(BH707=910319,0,IF($B707="P",VLOOKUP($E707,'[2]Costeo-JUL26'!$B$9:$CQ$307,BK$1,0),0))</f>
        <v>0</v>
      </c>
      <c r="BL707" s="36">
        <f t="shared" si="332"/>
        <v>0</v>
      </c>
      <c r="BM707" s="36">
        <f t="shared" si="333"/>
        <v>0</v>
      </c>
      <c r="BN707" s="34">
        <f>IF($B707="P",VLOOKUP($E707,'[2]Costeo-JUL26'!$B$9:$CQ$307,BN$1,0),0)</f>
        <v>0</v>
      </c>
      <c r="BO707" s="16">
        <f>IF($B707="P",VLOOKUP($E707,'[2]Costeo-JUL26'!$B$9:$CQ$307,BO$1,0),0)*$G707</f>
        <v>0</v>
      </c>
      <c r="BP707" s="36">
        <f>IF($B707="P",VLOOKUP($E707,'[2]Costeo-JUL26'!$B$9:$CQ$307,BP$1,0),0)*$G707</f>
        <v>0</v>
      </c>
      <c r="BQ707" s="35">
        <f>IF($B707="P",VLOOKUP($E707,'[2]Costeo-JUL26'!$B$9:$CQ$307,BQ$1,0),0)</f>
        <v>0</v>
      </c>
      <c r="BR707" s="36">
        <f t="shared" si="334"/>
        <v>0</v>
      </c>
      <c r="BS707" s="36">
        <f t="shared" si="335"/>
        <v>0</v>
      </c>
      <c r="BT707" s="34">
        <f>IF($B707="P",VLOOKUP($E707,'[2]Costeo-JUL26'!$B$9:$CQ$307,BT$1,0),0)</f>
        <v>0</v>
      </c>
      <c r="BU707" s="16">
        <f>IF($B707="P",VLOOKUP($E707,'[2]Costeo-JUL26'!$B$9:$CQ$307,BU$1,0),0)*$G707</f>
        <v>0</v>
      </c>
      <c r="BV707" s="36">
        <f>IF($B707="P",VLOOKUP($E707,'[2]Costeo-JUL26'!$B$9:$CQ$307,BV$1,0),0)*$G707</f>
        <v>0</v>
      </c>
      <c r="BW707" s="35">
        <f>IF($B707="P",VLOOKUP($E707,'[2]Costeo-JUL26'!$B$9:$CQ$307,BW$1,0),0)</f>
        <v>0</v>
      </c>
      <c r="BX707" s="36">
        <f t="shared" si="336"/>
        <v>0</v>
      </c>
      <c r="BY707" s="36">
        <f t="shared" si="337"/>
        <v>0</v>
      </c>
      <c r="BZ707" s="34">
        <f>IF($B707="P",VLOOKUP($E707,'[2]Costeo-JUL26'!$B$9:$CQ$307,BZ$1,0),0)</f>
        <v>0</v>
      </c>
      <c r="CA707" s="16">
        <f>IF($B707="P",VLOOKUP($E707,'[2]Costeo-JUL26'!$B$9:$CQ$307,CA$1,0),0)*$G707</f>
        <v>0</v>
      </c>
      <c r="CB707" s="36">
        <f>IF($B707="P",VLOOKUP($E707,'[2]Costeo-JUL26'!$B$9:$CQ$307,CB$1,0),0)*$G707</f>
        <v>0</v>
      </c>
      <c r="CC707" s="35">
        <f>IF($B707="P",VLOOKUP($E707,'[2]Costeo-JUL26'!$B$9:$CQ$307,CC$1,0),0)</f>
        <v>0</v>
      </c>
      <c r="CD707" s="36">
        <f t="shared" si="338"/>
        <v>0</v>
      </c>
      <c r="CE707" s="36">
        <f t="shared" si="339"/>
        <v>0</v>
      </c>
      <c r="CF707" s="37">
        <f t="shared" si="311"/>
        <v>247836.23037730056</v>
      </c>
      <c r="CG707" s="36">
        <f>IF($B707="r",VLOOKUP($E707,'[2]Costeo-JUL26'!$B$9:$CQ$307,CG$1,0),0)*$G707</f>
        <v>0</v>
      </c>
      <c r="CH707" s="35">
        <f>VLOOKUP($E707,'[2]TEORICOS (05.26)'!$A$8:$T$251,CH$1,0)</f>
        <v>0</v>
      </c>
      <c r="CI707" s="36">
        <f t="shared" si="340"/>
        <v>0</v>
      </c>
      <c r="CJ707" s="37">
        <f t="shared" si="341"/>
        <v>0</v>
      </c>
      <c r="CM707" s="16">
        <f>SUMIFS('[1]Ajuste Inventario'!$I:$I,'[1]Ajuste Inventario'!$B:$B,E707,'[1]Ajuste Inventario'!$S:$S,D707)*-1</f>
        <v>0</v>
      </c>
      <c r="CN707" s="36">
        <f t="shared" si="312"/>
        <v>0</v>
      </c>
      <c r="CP707" t="str">
        <f t="shared" si="313"/>
        <v>310Org.Vtas Necochea</v>
      </c>
      <c r="CQ707" s="10" t="e">
        <f t="shared" si="314"/>
        <v>#DIV/0!</v>
      </c>
    </row>
    <row r="708" spans="1:95" x14ac:dyDescent="0.25">
      <c r="A708" s="30">
        <v>46204</v>
      </c>
      <c r="B708" s="31" t="str">
        <f>VLOOKUP($E708,'[2]TEORICOS (05.26)'!$A$8:$T$251,B$1,0)</f>
        <v>P</v>
      </c>
      <c r="C708" s="32" t="str">
        <f>VLOOKUP($E708,'[2]TEORICOS (05.26)'!$A$8:$T$251,C$1,0)</f>
        <v>Fanta</v>
      </c>
      <c r="D708" t="s">
        <v>229</v>
      </c>
      <c r="E708">
        <v>327</v>
      </c>
      <c r="F708" t="s">
        <v>78</v>
      </c>
      <c r="G708" s="16">
        <v>261.16699999999997</v>
      </c>
      <c r="H708" s="16">
        <v>276.05351899999965</v>
      </c>
      <c r="I708" s="33">
        <v>3579729.5200000014</v>
      </c>
      <c r="J708" s="33">
        <v>3530134.9400000004</v>
      </c>
      <c r="K708" s="34">
        <f>IF($B708="P",VLOOKUP($E708,'[2]Costeo-JUL26'!$B$9:$CQ$307,K$1,0),0)</f>
        <v>902315</v>
      </c>
      <c r="L708" s="35">
        <f>VLOOKUP($E708,'[2]TEORICOS (05.26)'!$A$8:$T$251,L$1,0)</f>
        <v>0.20250000000000001</v>
      </c>
      <c r="M708" s="36">
        <f t="shared" si="315"/>
        <v>714852.32535000017</v>
      </c>
      <c r="N708" s="35">
        <f>IF($B708="P",VLOOKUP($E708,'[2]Costeo-JUL26'!$B$9:$CQ$307,N$1,0),0)</f>
        <v>0.01</v>
      </c>
      <c r="O708" s="36">
        <f t="shared" si="316"/>
        <v>7148.5232535000023</v>
      </c>
      <c r="P708" s="36">
        <f>IF($B708="P",VLOOKUP($E708,'[2]Costeo-JUL26'!$B$9:$CQ$307,P$1,0),0)*H708</f>
        <v>0</v>
      </c>
      <c r="Q708" s="36">
        <f t="shared" si="317"/>
        <v>722000.84860350017</v>
      </c>
      <c r="R708" s="34">
        <f>IF($B708="P",VLOOKUP($E708,'[2]Costeo-JUL26'!$B$9:$CQ$307,R$1,0),0)</f>
        <v>902332</v>
      </c>
      <c r="S708" s="16">
        <f>IF($B708="P",VLOOKUP($E708,'[2]Costeo-JUL26'!$B$9:$CQ$307,S$1,0),0)*$G708</f>
        <v>249.71665521899996</v>
      </c>
      <c r="T708" s="36">
        <f>IF($B708="P",VLOOKUP($E708,'[2]Costeo-JUL26'!$B$9:$CQ$307,T$1,0),0)*$G708</f>
        <v>174190.82538730794</v>
      </c>
      <c r="U708" s="35">
        <f>IF($B708="P",VLOOKUP($E708,'[2]Costeo-JUL26'!$B$9:$CQ$307,U$1,0),0)</f>
        <v>1.4999999999999999E-2</v>
      </c>
      <c r="V708" s="36">
        <f t="shared" si="318"/>
        <v>2612.862380809619</v>
      </c>
      <c r="W708" s="36">
        <f t="shared" si="319"/>
        <v>176803.68776811755</v>
      </c>
      <c r="X708" s="34">
        <f>IF($B708="P",VLOOKUP($E708,'[2]Costeo-JUL26'!$B$9:$CQ$307,X$1,0),0)</f>
        <v>902338</v>
      </c>
      <c r="Y708" s="16">
        <f>IF($B708="P",VLOOKUP($E708,'[2]Costeo-JUL26'!$B$9:$CQ$307,Y$1,0),0)*$G708</f>
        <v>9.928524672</v>
      </c>
      <c r="Z708" s="36">
        <f>IF($B708="P",VLOOKUP($E708,'[2]Costeo-JUL26'!$B$9:$CQ$307,Z$1,0),0)*$G708</f>
        <v>2807.1910657612802</v>
      </c>
      <c r="AA708" s="35">
        <f>IF($B708="P",VLOOKUP($E708,'[2]Costeo-JUL26'!$B$9:$CQ$307,AA$1,0),0)</f>
        <v>0.45</v>
      </c>
      <c r="AB708" s="36">
        <f t="shared" si="320"/>
        <v>1263.2359795925761</v>
      </c>
      <c r="AC708" s="36">
        <f t="shared" si="321"/>
        <v>4070.4270453538566</v>
      </c>
      <c r="AD708" s="34">
        <f>IF($B708="P",VLOOKUP($E708,'[2]Costeo-JUL26'!$B$9:$CQ$307,AD$1,0),0)</f>
        <v>902255</v>
      </c>
      <c r="AE708" s="16">
        <f>IF($B708="P",VLOOKUP($E708,'[2]Costeo-JUL26'!$B$9:$CQ$307,AE$1,0),0)*$G708</f>
        <v>3134.0039999999999</v>
      </c>
      <c r="AF708" s="36">
        <f>IF($B708="P",VLOOKUP($E708,'[2]Costeo-JUL26'!$B$9:$CQ$307,AF$1,0),0)*$G708</f>
        <v>46910.398672799995</v>
      </c>
      <c r="AG708" s="35">
        <f>IF($B708="P",VLOOKUP($E708,'[2]Costeo-JUL26'!$B$9:$CQ$307,AG$1,0),0)</f>
        <v>6.0000000000000001E-3</v>
      </c>
      <c r="AH708" s="36">
        <f t="shared" si="322"/>
        <v>281.4623920368</v>
      </c>
      <c r="AI708" s="36">
        <f t="shared" si="323"/>
        <v>47191.861064836798</v>
      </c>
      <c r="AJ708" s="34">
        <f>IF($B708="P",VLOOKUP($E708,'[2]Costeo-JUL26'!$B$9:$CQ$307,AJ$1,0),0)</f>
        <v>912887</v>
      </c>
      <c r="AK708" s="16">
        <f>IF($B708="P",VLOOKUP($E708,'[2]Costeo-JUL26'!$B$9:$CQ$307,AK$1,0),0)*$G708</f>
        <v>3134.0039999999999</v>
      </c>
      <c r="AL708" s="36">
        <f>IF($B708="P",VLOOKUP($E708,'[2]Costeo-JUL26'!$B$9:$CQ$307,AL$1,0),0)*$G708</f>
        <v>15373.605901680001</v>
      </c>
      <c r="AM708" s="35">
        <f>IF($B708="P",VLOOKUP($E708,'[2]Costeo-JUL26'!$B$9:$CQ$307,AM$1,0),0)</f>
        <v>1.7999999999999999E-2</v>
      </c>
      <c r="AN708" s="36">
        <f t="shared" si="324"/>
        <v>276.72490623023998</v>
      </c>
      <c r="AO708" s="36">
        <f t="shared" si="325"/>
        <v>15650.330807910241</v>
      </c>
      <c r="AP708" s="34">
        <f>IF($B708="P",VLOOKUP($E708,'[2]Costeo-JUL26'!$B$9:$CQ$307,AP$1,0),0)</f>
        <v>901189</v>
      </c>
      <c r="AQ708" s="16">
        <f>IF($B708="P",VLOOKUP($E708,'[2]Costeo-JUL26'!$B$9:$CQ$307,AQ$1,0),0)*$G708</f>
        <v>3134.0039999999999</v>
      </c>
      <c r="AR708" s="36">
        <f>IF($B708="P",VLOOKUP($E708,'[2]Costeo-JUL26'!$B$9:$CQ$307,AR$1,0),0)*$G708</f>
        <v>240328.58954114842</v>
      </c>
      <c r="AS708" s="35">
        <f>IF($B708="P",VLOOKUP($E708,'[2]Costeo-JUL26'!$B$9:$CQ$307,AS$1,0),0)</f>
        <v>0.02</v>
      </c>
      <c r="AT708" s="36">
        <f t="shared" si="326"/>
        <v>4806.571790822969</v>
      </c>
      <c r="AU708" s="36">
        <f t="shared" si="327"/>
        <v>245135.16133197138</v>
      </c>
      <c r="AV708" s="34">
        <f>IF($B708="P",VLOOKUP($E708,'[2]Costeo-JUL26'!$B$9:$CQ$307,AV$1,0),0)</f>
        <v>932317</v>
      </c>
      <c r="AW708" s="16">
        <f>IF($B708="P",VLOOKUP($E708,'[2]Costeo-JUL26'!$B$9:$CQ$307,AW$1,0),0)*$G708</f>
        <v>5.1972233000000001</v>
      </c>
      <c r="AX708" s="36">
        <f>IF($B708="P",VLOOKUP($E708,'[2]Costeo-JUL26'!$B$9:$CQ$307,AX$1,0),0)*$G708</f>
        <v>22336.62629874</v>
      </c>
      <c r="AY708" s="35">
        <f>IF($B708="P",VLOOKUP($E708,'[2]Costeo-JUL26'!$B$9:$CQ$307,AY$1,0),0)</f>
        <v>0.03</v>
      </c>
      <c r="AZ708" s="36">
        <f t="shared" si="328"/>
        <v>670.09878896220005</v>
      </c>
      <c r="BA708" s="36">
        <f t="shared" si="329"/>
        <v>23006.725087702202</v>
      </c>
      <c r="BB708" s="34">
        <f>IF($B708="P",VLOOKUP($E708,'[2]Costeo-JUL26'!$B$9:$CQ$307,BB$1,0),0)</f>
        <v>902311</v>
      </c>
      <c r="BC708" s="16">
        <f>IF($B708="P",VLOOKUP($E708,'[2]Costeo-JUL26'!$B$9:$CQ$307,BC$1,0),0)*$G708</f>
        <v>0.7254638888888888</v>
      </c>
      <c r="BD708" s="36">
        <f>IF($B708="P",VLOOKUP($E708,'[2]Costeo-JUL26'!$B$9:$CQ$307,BD$1,0),0)*$G708</f>
        <v>2845.011832541667</v>
      </c>
      <c r="BE708" s="35">
        <f>IF($B708="P",VLOOKUP($E708,'[2]Costeo-JUL26'!$B$9:$CQ$307,BE$1,0),0)</f>
        <v>0.03</v>
      </c>
      <c r="BF708" s="36">
        <f t="shared" si="330"/>
        <v>85.350354976250003</v>
      </c>
      <c r="BG708" s="36">
        <f t="shared" si="331"/>
        <v>2930.3621875179169</v>
      </c>
      <c r="BH708" s="34">
        <f>IF($B708="P",VLOOKUP($E708,'[2]Costeo-JUL26'!$B$9:$CQ$307,BH$1,0),0)</f>
        <v>933089</v>
      </c>
      <c r="BI708" s="16">
        <f>IF($B708="P",VLOOKUP($E708,'[2]Costeo-JUL26'!$B$9:$CQ$307,BI$1,0),0)*$G708</f>
        <v>9.0682986111111106</v>
      </c>
      <c r="BJ708" s="36">
        <f>IF($B708="P",VLOOKUP($E708,'[2]Costeo-JUL26'!$B$9:$CQ$307,BJ$1,0),0)*$G708</f>
        <v>6752.9129924433792</v>
      </c>
      <c r="BK708" s="35">
        <f>IF(BH708=910319,0,IF($B708="P",VLOOKUP($E708,'[2]Costeo-JUL26'!$B$9:$CQ$307,BK$1,0),0))</f>
        <v>0.02</v>
      </c>
      <c r="BL708" s="36">
        <f t="shared" si="332"/>
        <v>135.05825984886758</v>
      </c>
      <c r="BM708" s="36">
        <f t="shared" si="333"/>
        <v>6887.9712522922464</v>
      </c>
      <c r="BN708" s="34">
        <f>IF($B708="P",VLOOKUP($E708,'[2]Costeo-JUL26'!$B$9:$CQ$307,BN$1,0),0)</f>
        <v>0</v>
      </c>
      <c r="BO708" s="16">
        <f>IF($B708="P",VLOOKUP($E708,'[2]Costeo-JUL26'!$B$9:$CQ$307,BO$1,0),0)*$G708</f>
        <v>0</v>
      </c>
      <c r="BP708" s="36">
        <f>IF($B708="P",VLOOKUP($E708,'[2]Costeo-JUL26'!$B$9:$CQ$307,BP$1,0),0)*$G708</f>
        <v>0</v>
      </c>
      <c r="BQ708" s="35">
        <f>IF($B708="P",VLOOKUP($E708,'[2]Costeo-JUL26'!$B$9:$CQ$307,BQ$1,0),0)</f>
        <v>0</v>
      </c>
      <c r="BR708" s="36">
        <f t="shared" si="334"/>
        <v>0</v>
      </c>
      <c r="BS708" s="36">
        <f t="shared" si="335"/>
        <v>0</v>
      </c>
      <c r="BT708" s="34">
        <f>IF($B708="P",VLOOKUP($E708,'[2]Costeo-JUL26'!$B$9:$CQ$307,BT$1,0),0)</f>
        <v>0</v>
      </c>
      <c r="BU708" s="16">
        <f>IF($B708="P",VLOOKUP($E708,'[2]Costeo-JUL26'!$B$9:$CQ$307,BU$1,0),0)*$G708</f>
        <v>0</v>
      </c>
      <c r="BV708" s="36">
        <f>IF($B708="P",VLOOKUP($E708,'[2]Costeo-JUL26'!$B$9:$CQ$307,BV$1,0),0)*$G708</f>
        <v>0</v>
      </c>
      <c r="BW708" s="35">
        <f>IF($B708="P",VLOOKUP($E708,'[2]Costeo-JUL26'!$B$9:$CQ$307,BW$1,0),0)</f>
        <v>0</v>
      </c>
      <c r="BX708" s="36">
        <f t="shared" si="336"/>
        <v>0</v>
      </c>
      <c r="BY708" s="36">
        <f t="shared" si="337"/>
        <v>0</v>
      </c>
      <c r="BZ708" s="34">
        <f>IF($B708="P",VLOOKUP($E708,'[2]Costeo-JUL26'!$B$9:$CQ$307,BZ$1,0),0)</f>
        <v>0</v>
      </c>
      <c r="CA708" s="16">
        <f>IF($B708="P",VLOOKUP($E708,'[2]Costeo-JUL26'!$B$9:$CQ$307,CA$1,0),0)*$G708</f>
        <v>0</v>
      </c>
      <c r="CB708" s="36">
        <f>IF($B708="P",VLOOKUP($E708,'[2]Costeo-JUL26'!$B$9:$CQ$307,CB$1,0),0)*$G708</f>
        <v>0</v>
      </c>
      <c r="CC708" s="35">
        <f>IF($B708="P",VLOOKUP($E708,'[2]Costeo-JUL26'!$B$9:$CQ$307,CC$1,0),0)</f>
        <v>0</v>
      </c>
      <c r="CD708" s="36">
        <f t="shared" si="338"/>
        <v>0</v>
      </c>
      <c r="CE708" s="36">
        <f t="shared" si="339"/>
        <v>0</v>
      </c>
      <c r="CF708" s="37">
        <f t="shared" si="311"/>
        <v>1243677.3751492021</v>
      </c>
      <c r="CG708" s="36">
        <f>IF($B708="r",VLOOKUP($E708,'[2]Costeo-JUL26'!$B$9:$CQ$307,CG$1,0),0)*$G708</f>
        <v>0</v>
      </c>
      <c r="CH708" s="35">
        <f>VLOOKUP($E708,'[2]TEORICOS (05.26)'!$A$8:$T$251,CH$1,0)</f>
        <v>0</v>
      </c>
      <c r="CI708" s="36">
        <f t="shared" si="340"/>
        <v>0</v>
      </c>
      <c r="CJ708" s="37">
        <f t="shared" si="341"/>
        <v>0</v>
      </c>
      <c r="CM708" s="16">
        <f>SUMIFS('[1]Ajuste Inventario'!$I:$I,'[1]Ajuste Inventario'!$B:$B,E708,'[1]Ajuste Inventario'!$S:$S,D708)*-1</f>
        <v>1.4990000000000001</v>
      </c>
      <c r="CN708" s="36">
        <f t="shared" si="312"/>
        <v>7138.2386953506921</v>
      </c>
      <c r="CP708" t="str">
        <f t="shared" si="313"/>
        <v>327Org.Vtas Necochea</v>
      </c>
      <c r="CQ708" s="10">
        <f t="shared" si="314"/>
        <v>4762.0004638763785</v>
      </c>
    </row>
    <row r="709" spans="1:95" x14ac:dyDescent="0.25">
      <c r="A709" s="30">
        <v>46204</v>
      </c>
      <c r="B709" s="31" t="str">
        <f>VLOOKUP($E709,'[2]TEORICOS (05.26)'!$A$8:$T$251,B$1,0)</f>
        <v>P</v>
      </c>
      <c r="C709" s="32" t="str">
        <f>VLOOKUP($E709,'[2]TEORICOS (05.26)'!$A$8:$T$251,C$1,0)</f>
        <v>Fanta</v>
      </c>
      <c r="D709" t="s">
        <v>229</v>
      </c>
      <c r="E709">
        <v>340</v>
      </c>
      <c r="F709" t="s">
        <v>80</v>
      </c>
      <c r="G709" s="16">
        <v>610.375</v>
      </c>
      <c r="H709" s="16">
        <v>1289.7223750000064</v>
      </c>
      <c r="I709" s="33">
        <v>10587128.24999997</v>
      </c>
      <c r="J709" s="33">
        <v>10537123.329999972</v>
      </c>
      <c r="K709" s="34">
        <f>IF($B709="P",VLOOKUP($E709,'[2]Costeo-JUL26'!$B$9:$CQ$307,K$1,0),0)</f>
        <v>902315</v>
      </c>
      <c r="L709" s="35">
        <f>VLOOKUP($E709,'[2]TEORICOS (05.26)'!$A$8:$T$251,L$1,0)</f>
        <v>0.20250000000000001</v>
      </c>
      <c r="M709" s="36">
        <f t="shared" si="315"/>
        <v>2133767.4743249947</v>
      </c>
      <c r="N709" s="35">
        <f>IF($B709="P",VLOOKUP($E709,'[2]Costeo-JUL26'!$B$9:$CQ$307,N$1,0),0)</f>
        <v>0.01</v>
      </c>
      <c r="O709" s="36">
        <f t="shared" si="316"/>
        <v>21337.674743249947</v>
      </c>
      <c r="P709" s="36">
        <f>IF($B709="P",VLOOKUP($E709,'[2]Costeo-JUL26'!$B$9:$CQ$307,P$1,0),0)*H709</f>
        <v>0</v>
      </c>
      <c r="Q709" s="36">
        <f t="shared" si="317"/>
        <v>2155105.1490682447</v>
      </c>
      <c r="R709" s="34">
        <f>IF($B709="P",VLOOKUP($E709,'[2]Costeo-JUL26'!$B$9:$CQ$307,R$1,0),0)</f>
        <v>902332</v>
      </c>
      <c r="S709" s="16">
        <f>IF($B709="P",VLOOKUP($E709,'[2]Costeo-JUL26'!$B$9:$CQ$307,S$1,0),0)*$G709</f>
        <v>1167.2286577499999</v>
      </c>
      <c r="T709" s="36">
        <f>IF($B709="P",VLOOKUP($E709,'[2]Costeo-JUL26'!$B$9:$CQ$307,T$1,0),0)*$G709</f>
        <v>814204.89606863109</v>
      </c>
      <c r="U709" s="35">
        <f>IF($B709="P",VLOOKUP($E709,'[2]Costeo-JUL26'!$B$9:$CQ$307,U$1,0),0)</f>
        <v>1.4999999999999999E-2</v>
      </c>
      <c r="V709" s="36">
        <f t="shared" si="318"/>
        <v>12213.073441029466</v>
      </c>
      <c r="W709" s="36">
        <f t="shared" si="319"/>
        <v>826417.9695096605</v>
      </c>
      <c r="X709" s="34">
        <f>IF($B709="P",VLOOKUP($E709,'[2]Costeo-JUL26'!$B$9:$CQ$307,X$1,0),0)</f>
        <v>902338</v>
      </c>
      <c r="Y709" s="16">
        <f>IF($B709="P",VLOOKUP($E709,'[2]Costeo-JUL26'!$B$9:$CQ$307,Y$1,0),0)*$G709</f>
        <v>46.408031999999999</v>
      </c>
      <c r="Z709" s="36">
        <f>IF($B709="P",VLOOKUP($E709,'[2]Costeo-JUL26'!$B$9:$CQ$307,Z$1,0),0)*$G709</f>
        <v>13121.406967680003</v>
      </c>
      <c r="AA709" s="35">
        <f>IF($B709="P",VLOOKUP($E709,'[2]Costeo-JUL26'!$B$9:$CQ$307,AA$1,0),0)</f>
        <v>0.45</v>
      </c>
      <c r="AB709" s="36">
        <f t="shared" si="320"/>
        <v>5904.6331354560016</v>
      </c>
      <c r="AC709" s="36">
        <f t="shared" si="321"/>
        <v>19026.040103136005</v>
      </c>
      <c r="AD709" s="34">
        <f>IF($B709="P",VLOOKUP($E709,'[2]Costeo-JUL26'!$B$9:$CQ$307,AD$1,0),0)</f>
        <v>902255</v>
      </c>
      <c r="AE709" s="16">
        <f>IF($B709="P",VLOOKUP($E709,'[2]Costeo-JUL26'!$B$9:$CQ$307,AE$1,0),0)*$G709</f>
        <v>4883</v>
      </c>
      <c r="AF709" s="36">
        <f>IF($B709="P",VLOOKUP($E709,'[2]Costeo-JUL26'!$B$9:$CQ$307,AF$1,0),0)*$G709</f>
        <v>73089.720600000001</v>
      </c>
      <c r="AG709" s="35">
        <f>IF($B709="P",VLOOKUP($E709,'[2]Costeo-JUL26'!$B$9:$CQ$307,AG$1,0),0)</f>
        <v>6.0000000000000001E-3</v>
      </c>
      <c r="AH709" s="36">
        <f t="shared" si="322"/>
        <v>438.53832360000001</v>
      </c>
      <c r="AI709" s="36">
        <f t="shared" si="323"/>
        <v>73528.258923600006</v>
      </c>
      <c r="AJ709" s="34">
        <f>IF($B709="P",VLOOKUP($E709,'[2]Costeo-JUL26'!$B$9:$CQ$307,AJ$1,0),0)</f>
        <v>930211</v>
      </c>
      <c r="AK709" s="16">
        <f>IF($B709="P",VLOOKUP($E709,'[2]Costeo-JUL26'!$B$9:$CQ$307,AK$1,0),0)*$G709</f>
        <v>4883</v>
      </c>
      <c r="AL709" s="36">
        <f>IF($B709="P",VLOOKUP($E709,'[2]Costeo-JUL26'!$B$9:$CQ$307,AL$1,0),0)*$G709</f>
        <v>52175.929259999997</v>
      </c>
      <c r="AM709" s="35">
        <f>IF($B709="P",VLOOKUP($E709,'[2]Costeo-JUL26'!$B$9:$CQ$307,AM$1,0),0)</f>
        <v>1.7999999999999999E-2</v>
      </c>
      <c r="AN709" s="36">
        <f t="shared" si="324"/>
        <v>939.1667266799999</v>
      </c>
      <c r="AO709" s="36">
        <f t="shared" si="325"/>
        <v>53115.095986679997</v>
      </c>
      <c r="AP709" s="34">
        <f>IF($B709="P",VLOOKUP($E709,'[2]Costeo-JUL26'!$B$9:$CQ$307,AP$1,0),0)</f>
        <v>913486</v>
      </c>
      <c r="AQ709" s="16">
        <f>IF($B709="P",VLOOKUP($E709,'[2]Costeo-JUL26'!$B$9:$CQ$307,AQ$1,0),0)*$G709</f>
        <v>4883</v>
      </c>
      <c r="AR709" s="36">
        <f>IF($B709="P",VLOOKUP($E709,'[2]Costeo-JUL26'!$B$9:$CQ$307,AR$1,0),0)*$G709</f>
        <v>602739.96383000235</v>
      </c>
      <c r="AS709" s="35">
        <f>IF($B709="P",VLOOKUP($E709,'[2]Costeo-JUL26'!$B$9:$CQ$307,AS$1,0),0)</f>
        <v>0.02</v>
      </c>
      <c r="AT709" s="36">
        <f t="shared" si="326"/>
        <v>12054.799276600048</v>
      </c>
      <c r="AU709" s="36">
        <f t="shared" si="327"/>
        <v>614794.76310660236</v>
      </c>
      <c r="AV709" s="34">
        <f>IF($B709="P",VLOOKUP($E709,'[2]Costeo-JUL26'!$B$9:$CQ$307,AV$1,0),0)</f>
        <v>902310</v>
      </c>
      <c r="AW709" s="16">
        <f>IF($B709="P",VLOOKUP($E709,'[2]Costeo-JUL26'!$B$9:$CQ$307,AW$1,0),0)*$G709</f>
        <v>19.043699999999998</v>
      </c>
      <c r="AX709" s="36">
        <f>IF($B709="P",VLOOKUP($E709,'[2]Costeo-JUL26'!$B$9:$CQ$307,AX$1,0),0)*$G709</f>
        <v>66720.480716343925</v>
      </c>
      <c r="AY709" s="35">
        <f>IF($B709="P",VLOOKUP($E709,'[2]Costeo-JUL26'!$B$9:$CQ$307,AY$1,0),0)</f>
        <v>0.03</v>
      </c>
      <c r="AZ709" s="36">
        <f t="shared" si="328"/>
        <v>2001.6144214903177</v>
      </c>
      <c r="BA709" s="36">
        <f t="shared" si="329"/>
        <v>68722.095137834243</v>
      </c>
      <c r="BB709" s="34">
        <f>IF($B709="P",VLOOKUP($E709,'[2]Costeo-JUL26'!$B$9:$CQ$307,BB$1,0),0)</f>
        <v>902311</v>
      </c>
      <c r="BC709" s="16">
        <f>IF($B709="P",VLOOKUP($E709,'[2]Costeo-JUL26'!$B$9:$CQ$307,BC$1,0),0)*$G709</f>
        <v>3.0518749999999999</v>
      </c>
      <c r="BD709" s="36">
        <f>IF($B709="P",VLOOKUP($E709,'[2]Costeo-JUL26'!$B$9:$CQ$307,BD$1,0),0)*$G709</f>
        <v>11968.370334375</v>
      </c>
      <c r="BE709" s="35">
        <f>IF($B709="P",VLOOKUP($E709,'[2]Costeo-JUL26'!$B$9:$CQ$307,BE$1,0),0)</f>
        <v>0.03</v>
      </c>
      <c r="BF709" s="36">
        <f t="shared" si="330"/>
        <v>359.05111003125</v>
      </c>
      <c r="BG709" s="36">
        <f t="shared" si="331"/>
        <v>12327.421444406251</v>
      </c>
      <c r="BH709" s="34">
        <f>IF($B709="P",VLOOKUP($E709,'[2]Costeo-JUL26'!$B$9:$CQ$307,BH$1,0),0)</f>
        <v>910319</v>
      </c>
      <c r="BI709" s="16">
        <f>IF($B709="P",VLOOKUP($E709,'[2]Costeo-JUL26'!$B$9:$CQ$307,BI$1,0),0)*$G709</f>
        <v>10.899553571428571</v>
      </c>
      <c r="BJ709" s="36">
        <f>IF($B709="P",VLOOKUP($E709,'[2]Costeo-JUL26'!$B$9:$CQ$307,BJ$1,0),0)*$G709</f>
        <v>28496.8828125</v>
      </c>
      <c r="BK709" s="35">
        <f>IF(BH709=910319,0,IF($B709="P",VLOOKUP($E709,'[2]Costeo-JUL26'!$B$9:$CQ$307,BK$1,0),0))</f>
        <v>0</v>
      </c>
      <c r="BL709" s="36">
        <f t="shared" si="332"/>
        <v>0</v>
      </c>
      <c r="BM709" s="36">
        <f t="shared" si="333"/>
        <v>28496.8828125</v>
      </c>
      <c r="BN709" s="34">
        <f>IF($B709="P",VLOOKUP($E709,'[2]Costeo-JUL26'!$B$9:$CQ$307,BN$1,0),0)</f>
        <v>0</v>
      </c>
      <c r="BO709" s="16">
        <f>IF($B709="P",VLOOKUP($E709,'[2]Costeo-JUL26'!$B$9:$CQ$307,BO$1,0),0)*$G709</f>
        <v>0</v>
      </c>
      <c r="BP709" s="36">
        <f>IF($B709="P",VLOOKUP($E709,'[2]Costeo-JUL26'!$B$9:$CQ$307,BP$1,0),0)*$G709</f>
        <v>0</v>
      </c>
      <c r="BQ709" s="35">
        <f>IF($B709="P",VLOOKUP($E709,'[2]Costeo-JUL26'!$B$9:$CQ$307,BQ$1,0),0)</f>
        <v>0</v>
      </c>
      <c r="BR709" s="36">
        <f t="shared" si="334"/>
        <v>0</v>
      </c>
      <c r="BS709" s="36">
        <f t="shared" si="335"/>
        <v>0</v>
      </c>
      <c r="BT709" s="34">
        <f>IF($B709="P",VLOOKUP($E709,'[2]Costeo-JUL26'!$B$9:$CQ$307,BT$1,0),0)</f>
        <v>0</v>
      </c>
      <c r="BU709" s="16">
        <f>IF($B709="P",VLOOKUP($E709,'[2]Costeo-JUL26'!$B$9:$CQ$307,BU$1,0),0)*$G709</f>
        <v>0</v>
      </c>
      <c r="BV709" s="36">
        <f>IF($B709="P",VLOOKUP($E709,'[2]Costeo-JUL26'!$B$9:$CQ$307,BV$1,0),0)*$G709</f>
        <v>0</v>
      </c>
      <c r="BW709" s="35">
        <f>IF($B709="P",VLOOKUP($E709,'[2]Costeo-JUL26'!$B$9:$CQ$307,BW$1,0),0)</f>
        <v>0</v>
      </c>
      <c r="BX709" s="36">
        <f t="shared" si="336"/>
        <v>0</v>
      </c>
      <c r="BY709" s="36">
        <f t="shared" si="337"/>
        <v>0</v>
      </c>
      <c r="BZ709" s="34">
        <f>IF($B709="P",VLOOKUP($E709,'[2]Costeo-JUL26'!$B$9:$CQ$307,BZ$1,0),0)</f>
        <v>0</v>
      </c>
      <c r="CA709" s="16">
        <f>IF($B709="P",VLOOKUP($E709,'[2]Costeo-JUL26'!$B$9:$CQ$307,CA$1,0),0)*$G709</f>
        <v>0</v>
      </c>
      <c r="CB709" s="36">
        <f>IF($B709="P",VLOOKUP($E709,'[2]Costeo-JUL26'!$B$9:$CQ$307,CB$1,0),0)*$G709</f>
        <v>0</v>
      </c>
      <c r="CC709" s="35">
        <f>IF($B709="P",VLOOKUP($E709,'[2]Costeo-JUL26'!$B$9:$CQ$307,CC$1,0),0)</f>
        <v>0</v>
      </c>
      <c r="CD709" s="36">
        <f t="shared" si="338"/>
        <v>0</v>
      </c>
      <c r="CE709" s="36">
        <f t="shared" si="339"/>
        <v>0</v>
      </c>
      <c r="CF709" s="37">
        <f t="shared" si="311"/>
        <v>3851533.6760926638</v>
      </c>
      <c r="CG709" s="36">
        <f>IF($B709="r",VLOOKUP($E709,'[2]Costeo-JUL26'!$B$9:$CQ$307,CG$1,0),0)*$G709</f>
        <v>0</v>
      </c>
      <c r="CH709" s="35">
        <f>VLOOKUP($E709,'[2]TEORICOS (05.26)'!$A$8:$T$251,CH$1,0)</f>
        <v>0</v>
      </c>
      <c r="CI709" s="36">
        <f t="shared" si="340"/>
        <v>0</v>
      </c>
      <c r="CJ709" s="37">
        <f t="shared" si="341"/>
        <v>0</v>
      </c>
      <c r="CM709" s="16">
        <f>SUMIFS('[1]Ajuste Inventario'!$I:$I,'[1]Ajuste Inventario'!$B:$B,E709,'[1]Ajuste Inventario'!$S:$S,D709)*-1</f>
        <v>4.125</v>
      </c>
      <c r="CN709" s="36">
        <f t="shared" si="312"/>
        <v>26029.205675006739</v>
      </c>
      <c r="CP709" t="str">
        <f t="shared" si="313"/>
        <v>340Org.Vtas Necochea</v>
      </c>
      <c r="CQ709" s="10">
        <f t="shared" si="314"/>
        <v>6310.1104666683004</v>
      </c>
    </row>
    <row r="710" spans="1:95" x14ac:dyDescent="0.25">
      <c r="A710" s="30">
        <v>46204</v>
      </c>
      <c r="B710" s="31" t="str">
        <f>VLOOKUP($E710,'[2]TEORICOS (05.26)'!$A$8:$T$251,B$1,0)</f>
        <v>P</v>
      </c>
      <c r="C710" s="32" t="str">
        <f>VLOOKUP($E710,'[2]TEORICOS (05.26)'!$A$8:$T$251,C$1,0)</f>
        <v>Fanta</v>
      </c>
      <c r="D710" t="s">
        <v>229</v>
      </c>
      <c r="E710">
        <v>344</v>
      </c>
      <c r="F710" t="s">
        <v>81</v>
      </c>
      <c r="G710" s="16">
        <v>26</v>
      </c>
      <c r="H710" s="16">
        <v>64.116000000000014</v>
      </c>
      <c r="I710" s="33">
        <v>526505.13000000012</v>
      </c>
      <c r="J710" s="33">
        <v>522033.7300000001</v>
      </c>
      <c r="K710" s="34">
        <f>IF($B710="P",VLOOKUP($E710,'[2]Costeo-JUL26'!$B$9:$CQ$307,K$1,0),0)</f>
        <v>902315</v>
      </c>
      <c r="L710" s="35">
        <f>VLOOKUP($E710,'[2]TEORICOS (05.26)'!$A$8:$T$251,L$1,0)</f>
        <v>0.20250000000000001</v>
      </c>
      <c r="M710" s="36">
        <f t="shared" si="315"/>
        <v>105711.83032500003</v>
      </c>
      <c r="N710" s="35">
        <f>IF($B710="P",VLOOKUP($E710,'[2]Costeo-JUL26'!$B$9:$CQ$307,N$1,0),0)</f>
        <v>0.01</v>
      </c>
      <c r="O710" s="36">
        <f t="shared" si="316"/>
        <v>1057.1183032500003</v>
      </c>
      <c r="P710" s="36">
        <f>IF($B710="P",VLOOKUP($E710,'[2]Costeo-JUL26'!$B$9:$CQ$307,P$1,0),0)*H710</f>
        <v>0</v>
      </c>
      <c r="Q710" s="36">
        <f t="shared" si="317"/>
        <v>106768.94862825003</v>
      </c>
      <c r="R710" s="34">
        <f>IF($B710="P",VLOOKUP($E710,'[2]Costeo-JUL26'!$B$9:$CQ$307,R$1,0),0)</f>
        <v>902332</v>
      </c>
      <c r="S710" s="16">
        <f>IF($B710="P",VLOOKUP($E710,'[2]Costeo-JUL26'!$B$9:$CQ$307,S$1,0),0)*$G710</f>
        <v>58.006858000000001</v>
      </c>
      <c r="T710" s="36">
        <f>IF($B710="P",VLOOKUP($E710,'[2]Costeo-JUL26'!$B$9:$CQ$307,T$1,0),0)*$G710</f>
        <v>40462.909709738786</v>
      </c>
      <c r="U710" s="35">
        <f>IF($B710="P",VLOOKUP($E710,'[2]Costeo-JUL26'!$B$9:$CQ$307,U$1,0),0)</f>
        <v>1.4999999999999999E-2</v>
      </c>
      <c r="V710" s="36">
        <f t="shared" si="318"/>
        <v>606.94364564608179</v>
      </c>
      <c r="W710" s="36">
        <f t="shared" si="319"/>
        <v>41069.853355384868</v>
      </c>
      <c r="X710" s="34">
        <f>IF($B710="P",VLOOKUP($E710,'[2]Costeo-JUL26'!$B$9:$CQ$307,X$1,0),0)</f>
        <v>902338</v>
      </c>
      <c r="Y710" s="16">
        <f>IF($B710="P",VLOOKUP($E710,'[2]Costeo-JUL26'!$B$9:$CQ$307,Y$1,0),0)*$G710</f>
        <v>2.3063039999999999</v>
      </c>
      <c r="Z710" s="36">
        <f>IF($B710="P",VLOOKUP($E710,'[2]Costeo-JUL26'!$B$9:$CQ$307,Z$1,0),0)*$G710</f>
        <v>652.08439296000006</v>
      </c>
      <c r="AA710" s="35">
        <f>IF($B710="P",VLOOKUP($E710,'[2]Costeo-JUL26'!$B$9:$CQ$307,AA$1,0),0)</f>
        <v>0.45</v>
      </c>
      <c r="AB710" s="36">
        <f t="shared" si="320"/>
        <v>293.43797683200006</v>
      </c>
      <c r="AC710" s="36">
        <f t="shared" si="321"/>
        <v>945.52236979200006</v>
      </c>
      <c r="AD710" s="34">
        <f>IF($B710="P",VLOOKUP($E710,'[2]Costeo-JUL26'!$B$9:$CQ$307,AD$1,0),0)</f>
        <v>902255</v>
      </c>
      <c r="AE710" s="16">
        <f>IF($B710="P",VLOOKUP($E710,'[2]Costeo-JUL26'!$B$9:$CQ$307,AE$1,0),0)*$G710</f>
        <v>208</v>
      </c>
      <c r="AF710" s="36">
        <f>IF($B710="P",VLOOKUP($E710,'[2]Costeo-JUL26'!$B$9:$CQ$307,AF$1,0),0)*$G710</f>
        <v>3113.3856000000001</v>
      </c>
      <c r="AG710" s="35">
        <f>IF($B710="P",VLOOKUP($E710,'[2]Costeo-JUL26'!$B$9:$CQ$307,AG$1,0),0)</f>
        <v>6.0000000000000001E-3</v>
      </c>
      <c r="AH710" s="36">
        <f t="shared" si="322"/>
        <v>18.680313600000002</v>
      </c>
      <c r="AI710" s="36">
        <f t="shared" si="323"/>
        <v>3132.0659135999999</v>
      </c>
      <c r="AJ710" s="34">
        <f>IF($B710="P",VLOOKUP($E710,'[2]Costeo-JUL26'!$B$9:$CQ$307,AJ$1,0),0)</f>
        <v>930637</v>
      </c>
      <c r="AK710" s="16">
        <f>IF($B710="P",VLOOKUP($E710,'[2]Costeo-JUL26'!$B$9:$CQ$307,AK$1,0),0)*$G710</f>
        <v>208</v>
      </c>
      <c r="AL710" s="36">
        <f>IF($B710="P",VLOOKUP($E710,'[2]Costeo-JUL26'!$B$9:$CQ$307,AL$1,0),0)*$G710</f>
        <v>9404.8905599999998</v>
      </c>
      <c r="AM710" s="35">
        <f>IF($B710="P",VLOOKUP($E710,'[2]Costeo-JUL26'!$B$9:$CQ$307,AM$1,0),0)</f>
        <v>1.7999999999999999E-2</v>
      </c>
      <c r="AN710" s="36">
        <f t="shared" si="324"/>
        <v>169.28803007999997</v>
      </c>
      <c r="AO710" s="36">
        <f t="shared" si="325"/>
        <v>9574.1785900800005</v>
      </c>
      <c r="AP710" s="34">
        <f>IF($B710="P",VLOOKUP($E710,'[2]Costeo-JUL26'!$B$9:$CQ$307,AP$1,0),0)</f>
        <v>911881</v>
      </c>
      <c r="AQ710" s="16">
        <f>IF($B710="P",VLOOKUP($E710,'[2]Costeo-JUL26'!$B$9:$CQ$307,AQ$1,0),0)*$G710</f>
        <v>208</v>
      </c>
      <c r="AR710" s="36">
        <f>IF($B710="P",VLOOKUP($E710,'[2]Costeo-JUL26'!$B$9:$CQ$307,AR$1,0),0)*$G710</f>
        <v>28223.769600470103</v>
      </c>
      <c r="AS710" s="35">
        <f>IF($B710="P",VLOOKUP($E710,'[2]Costeo-JUL26'!$B$9:$CQ$307,AS$1,0),0)</f>
        <v>0.02</v>
      </c>
      <c r="AT710" s="36">
        <f t="shared" si="326"/>
        <v>564.47539200940207</v>
      </c>
      <c r="AU710" s="36">
        <f t="shared" si="327"/>
        <v>28788.244992479504</v>
      </c>
      <c r="AV710" s="34">
        <f>IF($B710="P",VLOOKUP($E710,'[2]Costeo-JUL26'!$B$9:$CQ$307,AV$1,0),0)</f>
        <v>902310</v>
      </c>
      <c r="AW710" s="16">
        <f>IF($B710="P",VLOOKUP($E710,'[2]Costeo-JUL26'!$B$9:$CQ$307,AW$1,0),0)*$G710</f>
        <v>0.86059999999999992</v>
      </c>
      <c r="AX710" s="36">
        <f>IF($B710="P",VLOOKUP($E710,'[2]Costeo-JUL26'!$B$9:$CQ$307,AX$1,0),0)*$G710</f>
        <v>3015.151766961545</v>
      </c>
      <c r="AY710" s="35">
        <f>IF($B710="P",VLOOKUP($E710,'[2]Costeo-JUL26'!$B$9:$CQ$307,AY$1,0),0)</f>
        <v>0.03</v>
      </c>
      <c r="AZ710" s="36">
        <f t="shared" si="328"/>
        <v>90.454553008846347</v>
      </c>
      <c r="BA710" s="36">
        <f t="shared" si="329"/>
        <v>3105.6063199703913</v>
      </c>
      <c r="BB710" s="34">
        <f>IF($B710="P",VLOOKUP($E710,'[2]Costeo-JUL26'!$B$9:$CQ$307,BB$1,0),0)</f>
        <v>923266</v>
      </c>
      <c r="BC710" s="16">
        <f>IF($B710="P",VLOOKUP($E710,'[2]Costeo-JUL26'!$B$9:$CQ$307,BC$1,0),0)*$G710</f>
        <v>0.13</v>
      </c>
      <c r="BD710" s="36">
        <f>IF($B710="P",VLOOKUP($E710,'[2]Costeo-JUL26'!$B$9:$CQ$307,BD$1,0),0)*$G710</f>
        <v>525.96180000000004</v>
      </c>
      <c r="BE710" s="35">
        <f>IF($B710="P",VLOOKUP($E710,'[2]Costeo-JUL26'!$B$9:$CQ$307,BE$1,0),0)</f>
        <v>0.03</v>
      </c>
      <c r="BF710" s="36">
        <f t="shared" si="330"/>
        <v>15.778854000000001</v>
      </c>
      <c r="BG710" s="36">
        <f t="shared" si="331"/>
        <v>541.74065400000006</v>
      </c>
      <c r="BH710" s="34">
        <f>IF($B710="P",VLOOKUP($E710,'[2]Costeo-JUL26'!$B$9:$CQ$307,BH$1,0),0)</f>
        <v>910319</v>
      </c>
      <c r="BI710" s="16">
        <f>IF($B710="P",VLOOKUP($E710,'[2]Costeo-JUL26'!$B$9:$CQ$307,BI$1,0),0)*$G710</f>
        <v>0.69333333333333336</v>
      </c>
      <c r="BJ710" s="36">
        <f>IF($B710="P",VLOOKUP($E710,'[2]Costeo-JUL26'!$B$9:$CQ$307,BJ$1,0),0)*$G710</f>
        <v>1812.72</v>
      </c>
      <c r="BK710" s="35">
        <f>IF(BH710=910319,0,IF($B710="P",VLOOKUP($E710,'[2]Costeo-JUL26'!$B$9:$CQ$307,BK$1,0),0))</f>
        <v>0</v>
      </c>
      <c r="BL710" s="36">
        <f t="shared" si="332"/>
        <v>0</v>
      </c>
      <c r="BM710" s="36">
        <f t="shared" si="333"/>
        <v>1812.72</v>
      </c>
      <c r="BN710" s="34">
        <f>IF($B710="P",VLOOKUP($E710,'[2]Costeo-JUL26'!$B$9:$CQ$307,BN$1,0),0)</f>
        <v>0</v>
      </c>
      <c r="BO710" s="16">
        <f>IF($B710="P",VLOOKUP($E710,'[2]Costeo-JUL26'!$B$9:$CQ$307,BO$1,0),0)*$G710</f>
        <v>0</v>
      </c>
      <c r="BP710" s="36">
        <f>IF($B710="P",VLOOKUP($E710,'[2]Costeo-JUL26'!$B$9:$CQ$307,BP$1,0),0)*$G710</f>
        <v>0</v>
      </c>
      <c r="BQ710" s="35">
        <f>IF($B710="P",VLOOKUP($E710,'[2]Costeo-JUL26'!$B$9:$CQ$307,BQ$1,0),0)</f>
        <v>0</v>
      </c>
      <c r="BR710" s="36">
        <f t="shared" si="334"/>
        <v>0</v>
      </c>
      <c r="BS710" s="36">
        <f t="shared" si="335"/>
        <v>0</v>
      </c>
      <c r="BT710" s="34">
        <f>IF($B710="P",VLOOKUP($E710,'[2]Costeo-JUL26'!$B$9:$CQ$307,BT$1,0),0)</f>
        <v>0</v>
      </c>
      <c r="BU710" s="16">
        <f>IF($B710="P",VLOOKUP($E710,'[2]Costeo-JUL26'!$B$9:$CQ$307,BU$1,0),0)*$G710</f>
        <v>0</v>
      </c>
      <c r="BV710" s="36">
        <f>IF($B710="P",VLOOKUP($E710,'[2]Costeo-JUL26'!$B$9:$CQ$307,BV$1,0),0)*$G710</f>
        <v>0</v>
      </c>
      <c r="BW710" s="35">
        <f>IF($B710="P",VLOOKUP($E710,'[2]Costeo-JUL26'!$B$9:$CQ$307,BW$1,0),0)</f>
        <v>0</v>
      </c>
      <c r="BX710" s="36">
        <f t="shared" si="336"/>
        <v>0</v>
      </c>
      <c r="BY710" s="36">
        <f t="shared" si="337"/>
        <v>0</v>
      </c>
      <c r="BZ710" s="34">
        <f>IF($B710="P",VLOOKUP($E710,'[2]Costeo-JUL26'!$B$9:$CQ$307,BZ$1,0),0)</f>
        <v>0</v>
      </c>
      <c r="CA710" s="16">
        <f>IF($B710="P",VLOOKUP($E710,'[2]Costeo-JUL26'!$B$9:$CQ$307,CA$1,0),0)*$G710</f>
        <v>0</v>
      </c>
      <c r="CB710" s="36">
        <f>IF($B710="P",VLOOKUP($E710,'[2]Costeo-JUL26'!$B$9:$CQ$307,CB$1,0),0)*$G710</f>
        <v>0</v>
      </c>
      <c r="CC710" s="35">
        <f>IF($B710="P",VLOOKUP($E710,'[2]Costeo-JUL26'!$B$9:$CQ$307,CC$1,0),0)</f>
        <v>0</v>
      </c>
      <c r="CD710" s="36">
        <f t="shared" si="338"/>
        <v>0</v>
      </c>
      <c r="CE710" s="36">
        <f t="shared" si="339"/>
        <v>0</v>
      </c>
      <c r="CF710" s="37">
        <f t="shared" si="311"/>
        <v>195738.88082355677</v>
      </c>
      <c r="CG710" s="36">
        <f>IF($B710="r",VLOOKUP($E710,'[2]Costeo-JUL26'!$B$9:$CQ$307,CG$1,0),0)*$G710</f>
        <v>0</v>
      </c>
      <c r="CH710" s="35">
        <f>VLOOKUP($E710,'[2]TEORICOS (05.26)'!$A$8:$T$251,CH$1,0)</f>
        <v>0</v>
      </c>
      <c r="CI710" s="36">
        <f t="shared" si="340"/>
        <v>0</v>
      </c>
      <c r="CJ710" s="37">
        <f t="shared" si="341"/>
        <v>0</v>
      </c>
      <c r="CM710" s="16">
        <f>SUMIFS('[1]Ajuste Inventario'!$I:$I,'[1]Ajuste Inventario'!$B:$B,E710,'[1]Ajuste Inventario'!$S:$S,D710)*-1</f>
        <v>1.75</v>
      </c>
      <c r="CN710" s="36">
        <f t="shared" si="312"/>
        <v>13174.732363124014</v>
      </c>
      <c r="CP710" t="str">
        <f t="shared" si="313"/>
        <v>344Org.Vtas Necochea</v>
      </c>
      <c r="CQ710" s="10">
        <f t="shared" si="314"/>
        <v>7528.4184932137223</v>
      </c>
    </row>
    <row r="711" spans="1:95" x14ac:dyDescent="0.25">
      <c r="A711" s="30">
        <v>46204</v>
      </c>
      <c r="B711" s="31" t="str">
        <f>VLOOKUP($E711,'[2]TEORICOS (05.26)'!$A$8:$T$251,B$1,0)</f>
        <v>P</v>
      </c>
      <c r="C711" s="32" t="str">
        <f>VLOOKUP($E711,'[2]TEORICOS (05.26)'!$A$8:$T$251,C$1,0)</f>
        <v>Fanta</v>
      </c>
      <c r="D711" t="s">
        <v>229</v>
      </c>
      <c r="E711">
        <v>359</v>
      </c>
      <c r="F711" t="s">
        <v>82</v>
      </c>
      <c r="G711" s="16">
        <v>479.66700000000003</v>
      </c>
      <c r="H711" s="16">
        <v>1140.6481259999991</v>
      </c>
      <c r="I711" s="33">
        <v>8093298.3000000119</v>
      </c>
      <c r="J711" s="33">
        <v>8028453.9300000109</v>
      </c>
      <c r="K711" s="34">
        <f>IF($B711="P",VLOOKUP($E711,'[2]Costeo-JUL26'!$B$9:$CQ$307,K$1,0),0)</f>
        <v>902315</v>
      </c>
      <c r="L711" s="35">
        <f>VLOOKUP($E711,'[2]TEORICOS (05.26)'!$A$8:$T$251,L$1,0)</f>
        <v>0.20250000000000001</v>
      </c>
      <c r="M711" s="36">
        <f t="shared" si="315"/>
        <v>1625761.9208250022</v>
      </c>
      <c r="N711" s="35">
        <f>IF($B711="P",VLOOKUP($E711,'[2]Costeo-JUL26'!$B$9:$CQ$307,N$1,0),0)</f>
        <v>0.01</v>
      </c>
      <c r="O711" s="36">
        <f t="shared" si="316"/>
        <v>16257.619208250022</v>
      </c>
      <c r="P711" s="36">
        <f>IF($B711="P",VLOOKUP($E711,'[2]Costeo-JUL26'!$B$9:$CQ$307,P$1,0),0)*H711</f>
        <v>0</v>
      </c>
      <c r="Q711" s="36">
        <f t="shared" si="317"/>
        <v>1642019.5400332522</v>
      </c>
      <c r="R711" s="34">
        <f>IF($B711="P",VLOOKUP($E711,'[2]Costeo-JUL26'!$B$9:$CQ$307,R$1,0),0)</f>
        <v>902332</v>
      </c>
      <c r="S711" s="16">
        <f>IF($B711="P",VLOOKUP($E711,'[2]Costeo-JUL26'!$B$9:$CQ$307,S$1,0),0)*$G711</f>
        <v>1031.9331593677498</v>
      </c>
      <c r="T711" s="36">
        <f>IF($B711="P",VLOOKUP($E711,'[2]Costeo-JUL26'!$B$9:$CQ$307,T$1,0),0)*$G711</f>
        <v>719828.99425414053</v>
      </c>
      <c r="U711" s="35">
        <f>IF($B711="P",VLOOKUP($E711,'[2]Costeo-JUL26'!$B$9:$CQ$307,U$1,0),0)</f>
        <v>1.4999999999999999E-2</v>
      </c>
      <c r="V711" s="36">
        <f t="shared" si="318"/>
        <v>10797.434913812107</v>
      </c>
      <c r="W711" s="36">
        <f t="shared" si="319"/>
        <v>730626.42916795262</v>
      </c>
      <c r="X711" s="34">
        <f>IF($B711="P",VLOOKUP($E711,'[2]Costeo-JUL26'!$B$9:$CQ$307,X$1,0),0)</f>
        <v>902338</v>
      </c>
      <c r="Y711" s="16">
        <f>IF($B711="P",VLOOKUP($E711,'[2]Costeo-JUL26'!$B$9:$CQ$307,Y$1,0),0)*$G711</f>
        <v>41.028796512</v>
      </c>
      <c r="Z711" s="36">
        <f>IF($B711="P",VLOOKUP($E711,'[2]Costeo-JUL26'!$B$9:$CQ$307,Z$1,0),0)*$G711</f>
        <v>11600.48192580288</v>
      </c>
      <c r="AA711" s="35">
        <f>IF($B711="P",VLOOKUP($E711,'[2]Costeo-JUL26'!$B$9:$CQ$307,AA$1,0),0)</f>
        <v>0.45</v>
      </c>
      <c r="AB711" s="36">
        <f t="shared" si="320"/>
        <v>5220.2168666112966</v>
      </c>
      <c r="AC711" s="36">
        <f t="shared" si="321"/>
        <v>16820.698792414176</v>
      </c>
      <c r="AD711" s="34">
        <f>IF($B711="P",VLOOKUP($E711,'[2]Costeo-JUL26'!$B$9:$CQ$307,AD$1,0),0)</f>
        <v>902255</v>
      </c>
      <c r="AE711" s="16">
        <f>IF($B711="P",VLOOKUP($E711,'[2]Costeo-JUL26'!$B$9:$CQ$307,AE$1,0),0)*$G711</f>
        <v>2878.0020000000004</v>
      </c>
      <c r="AF711" s="36">
        <f>IF($B711="P",VLOOKUP($E711,'[2]Costeo-JUL26'!$B$9:$CQ$307,AF$1,0),0)*$G711</f>
        <v>43078.509536400008</v>
      </c>
      <c r="AG711" s="35">
        <f>IF($B711="P",VLOOKUP($E711,'[2]Costeo-JUL26'!$B$9:$CQ$307,AG$1,0),0)</f>
        <v>6.0000000000000001E-3</v>
      </c>
      <c r="AH711" s="36">
        <f t="shared" si="322"/>
        <v>258.47105721840006</v>
      </c>
      <c r="AI711" s="36">
        <f t="shared" si="323"/>
        <v>43336.980593618406</v>
      </c>
      <c r="AJ711" s="34">
        <f>IF($B711="P",VLOOKUP($E711,'[2]Costeo-JUL26'!$B$9:$CQ$307,AJ$1,0),0)</f>
        <v>930212</v>
      </c>
      <c r="AK711" s="16">
        <f>IF($B711="P",VLOOKUP($E711,'[2]Costeo-JUL26'!$B$9:$CQ$307,AK$1,0),0)*$G711</f>
        <v>2878.0020000000004</v>
      </c>
      <c r="AL711" s="36">
        <f>IF($B711="P",VLOOKUP($E711,'[2]Costeo-JUL26'!$B$9:$CQ$307,AL$1,0),0)*$G711</f>
        <v>34974.631504800003</v>
      </c>
      <c r="AM711" s="35">
        <f>IF($B711="P",VLOOKUP($E711,'[2]Costeo-JUL26'!$B$9:$CQ$307,AM$1,0),0)</f>
        <v>1.7999999999999999E-2</v>
      </c>
      <c r="AN711" s="36">
        <f t="shared" si="324"/>
        <v>629.54336708640005</v>
      </c>
      <c r="AO711" s="36">
        <f t="shared" si="325"/>
        <v>35604.174871886404</v>
      </c>
      <c r="AP711" s="34">
        <f>IF($B711="P",VLOOKUP($E711,'[2]Costeo-JUL26'!$B$9:$CQ$307,AP$1,0),0)</f>
        <v>911423</v>
      </c>
      <c r="AQ711" s="16">
        <f>IF($B711="P",VLOOKUP($E711,'[2]Costeo-JUL26'!$B$9:$CQ$307,AQ$1,0),0)*$G711</f>
        <v>2878.0020000000004</v>
      </c>
      <c r="AR711" s="36">
        <f>IF($B711="P",VLOOKUP($E711,'[2]Costeo-JUL26'!$B$9:$CQ$307,AR$1,0),0)*$G711</f>
        <v>439326.7174879518</v>
      </c>
      <c r="AS711" s="35">
        <f>IF($B711="P",VLOOKUP($E711,'[2]Costeo-JUL26'!$B$9:$CQ$307,AS$1,0),0)</f>
        <v>0.02</v>
      </c>
      <c r="AT711" s="36">
        <f t="shared" si="326"/>
        <v>8786.5343497590366</v>
      </c>
      <c r="AU711" s="36">
        <f t="shared" si="327"/>
        <v>448113.25183771085</v>
      </c>
      <c r="AV711" s="34">
        <f>IF($B711="P",VLOOKUP($E711,'[2]Costeo-JUL26'!$B$9:$CQ$307,AV$1,0),0)</f>
        <v>932442</v>
      </c>
      <c r="AW711" s="16">
        <f>IF($B711="P",VLOOKUP($E711,'[2]Costeo-JUL26'!$B$9:$CQ$307,AW$1,0),0)*$G711</f>
        <v>13.2867759</v>
      </c>
      <c r="AX711" s="36">
        <f>IF($B711="P",VLOOKUP($E711,'[2]Costeo-JUL26'!$B$9:$CQ$307,AX$1,0),0)*$G711</f>
        <v>49045.134641993754</v>
      </c>
      <c r="AY711" s="35">
        <f>IF($B711="P",VLOOKUP($E711,'[2]Costeo-JUL26'!$B$9:$CQ$307,AY$1,0),0)</f>
        <v>0.03</v>
      </c>
      <c r="AZ711" s="36">
        <f t="shared" si="328"/>
        <v>1471.3540392598127</v>
      </c>
      <c r="BA711" s="36">
        <f t="shared" si="329"/>
        <v>50516.48868125357</v>
      </c>
      <c r="BB711" s="34">
        <f>IF($B711="P",VLOOKUP($E711,'[2]Costeo-JUL26'!$B$9:$CQ$307,BB$1,0),0)</f>
        <v>902311</v>
      </c>
      <c r="BC711" s="16">
        <f>IF($B711="P",VLOOKUP($E711,'[2]Costeo-JUL26'!$B$9:$CQ$307,BC$1,0),0)*$G711</f>
        <v>2.0985431250000004</v>
      </c>
      <c r="BD711" s="36">
        <f>IF($B711="P",VLOOKUP($E711,'[2]Costeo-JUL26'!$B$9:$CQ$307,BD$1,0),0)*$G711</f>
        <v>8229.7411534406274</v>
      </c>
      <c r="BE711" s="35">
        <f>IF($B711="P",VLOOKUP($E711,'[2]Costeo-JUL26'!$B$9:$CQ$307,BE$1,0),0)</f>
        <v>0.03</v>
      </c>
      <c r="BF711" s="36">
        <f t="shared" si="330"/>
        <v>246.89223460321881</v>
      </c>
      <c r="BG711" s="36">
        <f t="shared" si="331"/>
        <v>8476.6333880438469</v>
      </c>
      <c r="BH711" s="34">
        <f>IF($B711="P",VLOOKUP($E711,'[2]Costeo-JUL26'!$B$9:$CQ$307,BH$1,0),0)</f>
        <v>933089</v>
      </c>
      <c r="BI711" s="16">
        <f>IF($B711="P",VLOOKUP($E711,'[2]Costeo-JUL26'!$B$9:$CQ$307,BI$1,0),0)*$G711</f>
        <v>17.987512500000001</v>
      </c>
      <c r="BJ711" s="36">
        <f>IF($B711="P",VLOOKUP($E711,'[2]Costeo-JUL26'!$B$9:$CQ$307,BJ$1,0),0)*$G711</f>
        <v>13394.806685584497</v>
      </c>
      <c r="BK711" s="35">
        <f>IF(BH711=910319,0,IF($B711="P",VLOOKUP($E711,'[2]Costeo-JUL26'!$B$9:$CQ$307,BK$1,0),0))</f>
        <v>0.02</v>
      </c>
      <c r="BL711" s="36">
        <f t="shared" si="332"/>
        <v>267.89613371168997</v>
      </c>
      <c r="BM711" s="36">
        <f t="shared" si="333"/>
        <v>13662.702819296188</v>
      </c>
      <c r="BN711" s="34">
        <f>IF($B711="P",VLOOKUP($E711,'[2]Costeo-JUL26'!$B$9:$CQ$307,BN$1,0),0)</f>
        <v>0</v>
      </c>
      <c r="BO711" s="16">
        <f>IF($B711="P",VLOOKUP($E711,'[2]Costeo-JUL26'!$B$9:$CQ$307,BO$1,0),0)*$G711</f>
        <v>0</v>
      </c>
      <c r="BP711" s="36">
        <f>IF($B711="P",VLOOKUP($E711,'[2]Costeo-JUL26'!$B$9:$CQ$307,BP$1,0),0)*$G711</f>
        <v>0</v>
      </c>
      <c r="BQ711" s="35">
        <f>IF($B711="P",VLOOKUP($E711,'[2]Costeo-JUL26'!$B$9:$CQ$307,BQ$1,0),0)</f>
        <v>0</v>
      </c>
      <c r="BR711" s="36">
        <f t="shared" si="334"/>
        <v>0</v>
      </c>
      <c r="BS711" s="36">
        <f t="shared" si="335"/>
        <v>0</v>
      </c>
      <c r="BT711" s="34">
        <f>IF($B711="P",VLOOKUP($E711,'[2]Costeo-JUL26'!$B$9:$CQ$307,BT$1,0),0)</f>
        <v>0</v>
      </c>
      <c r="BU711" s="16">
        <f>IF($B711="P",VLOOKUP($E711,'[2]Costeo-JUL26'!$B$9:$CQ$307,BU$1,0),0)*$G711</f>
        <v>0</v>
      </c>
      <c r="BV711" s="36">
        <f>IF($B711="P",VLOOKUP($E711,'[2]Costeo-JUL26'!$B$9:$CQ$307,BV$1,0),0)*$G711</f>
        <v>0</v>
      </c>
      <c r="BW711" s="35">
        <f>IF($B711="P",VLOOKUP($E711,'[2]Costeo-JUL26'!$B$9:$CQ$307,BW$1,0),0)</f>
        <v>0</v>
      </c>
      <c r="BX711" s="36">
        <f t="shared" si="336"/>
        <v>0</v>
      </c>
      <c r="BY711" s="36">
        <f t="shared" si="337"/>
        <v>0</v>
      </c>
      <c r="BZ711" s="34">
        <f>IF($B711="P",VLOOKUP($E711,'[2]Costeo-JUL26'!$B$9:$CQ$307,BZ$1,0),0)</f>
        <v>0</v>
      </c>
      <c r="CA711" s="16">
        <f>IF($B711="P",VLOOKUP($E711,'[2]Costeo-JUL26'!$B$9:$CQ$307,CA$1,0),0)*$G711</f>
        <v>0</v>
      </c>
      <c r="CB711" s="36">
        <f>IF($B711="P",VLOOKUP($E711,'[2]Costeo-JUL26'!$B$9:$CQ$307,CB$1,0),0)*$G711</f>
        <v>0</v>
      </c>
      <c r="CC711" s="35">
        <f>IF($B711="P",VLOOKUP($E711,'[2]Costeo-JUL26'!$B$9:$CQ$307,CC$1,0),0)</f>
        <v>0</v>
      </c>
      <c r="CD711" s="36">
        <f t="shared" si="338"/>
        <v>0</v>
      </c>
      <c r="CE711" s="36">
        <f t="shared" si="339"/>
        <v>0</v>
      </c>
      <c r="CF711" s="37">
        <f t="shared" si="311"/>
        <v>2989176.9001854286</v>
      </c>
      <c r="CG711" s="36">
        <f>IF($B711="r",VLOOKUP($E711,'[2]Costeo-JUL26'!$B$9:$CQ$307,CG$1,0),0)*$G711</f>
        <v>0</v>
      </c>
      <c r="CH711" s="35">
        <f>VLOOKUP($E711,'[2]TEORICOS (05.26)'!$A$8:$T$251,CH$1,0)</f>
        <v>0</v>
      </c>
      <c r="CI711" s="36">
        <f t="shared" si="340"/>
        <v>0</v>
      </c>
      <c r="CJ711" s="37">
        <f t="shared" si="341"/>
        <v>0</v>
      </c>
      <c r="CM711" s="16">
        <f>SUMIFS('[1]Ajuste Inventario'!$I:$I,'[1]Ajuste Inventario'!$B:$B,E711,'[1]Ajuste Inventario'!$S:$S,D711)*-1</f>
        <v>5.9990000000000006</v>
      </c>
      <c r="CN711" s="36">
        <f t="shared" si="312"/>
        <v>37384.419241291114</v>
      </c>
      <c r="CP711" t="str">
        <f t="shared" si="313"/>
        <v>359Org.Vtas Necochea</v>
      </c>
      <c r="CQ711" s="10">
        <f t="shared" si="314"/>
        <v>6231.7751694100871</v>
      </c>
    </row>
    <row r="712" spans="1:95" x14ac:dyDescent="0.25">
      <c r="A712" s="30">
        <v>46204</v>
      </c>
      <c r="B712" s="31" t="str">
        <f>VLOOKUP($E712,'[2]TEORICOS (05.26)'!$A$8:$T$251,B$1,0)</f>
        <v>P</v>
      </c>
      <c r="C712" s="32" t="str">
        <f>VLOOKUP($E712,'[2]TEORICOS (05.26)'!$A$8:$T$251,C$1,0)</f>
        <v>Fanta</v>
      </c>
      <c r="D712" t="s">
        <v>229</v>
      </c>
      <c r="E712">
        <v>361</v>
      </c>
      <c r="F712" t="s">
        <v>83</v>
      </c>
      <c r="G712" s="16">
        <v>39.167000000000002</v>
      </c>
      <c r="H712" s="16">
        <v>124.15939000000003</v>
      </c>
      <c r="I712" s="33">
        <v>757586.9099999998</v>
      </c>
      <c r="J712" s="33">
        <v>751805.35</v>
      </c>
      <c r="K712" s="34">
        <f>IF($B712="P",VLOOKUP($E712,'[2]Costeo-JUL26'!$B$9:$CQ$307,K$1,0),0)</f>
        <v>902315</v>
      </c>
      <c r="L712" s="35">
        <f>VLOOKUP($E712,'[2]TEORICOS (05.26)'!$A$8:$T$251,L$1,0)</f>
        <v>0.20250000000000001</v>
      </c>
      <c r="M712" s="36">
        <f t="shared" si="315"/>
        <v>152240.58337500002</v>
      </c>
      <c r="N712" s="35">
        <f>IF($B712="P",VLOOKUP($E712,'[2]Costeo-JUL26'!$B$9:$CQ$307,N$1,0),0)</f>
        <v>0.01</v>
      </c>
      <c r="O712" s="36">
        <f t="shared" si="316"/>
        <v>1522.4058337500003</v>
      </c>
      <c r="P712" s="36">
        <f>IF($B712="P",VLOOKUP($E712,'[2]Costeo-JUL26'!$B$9:$CQ$307,P$1,0),0)*H712</f>
        <v>0</v>
      </c>
      <c r="Q712" s="36">
        <f t="shared" si="317"/>
        <v>153762.98920875002</v>
      </c>
      <c r="R712" s="34">
        <f>IF($B712="P",VLOOKUP($E712,'[2]Costeo-JUL26'!$B$9:$CQ$307,R$1,0),0)</f>
        <v>902332</v>
      </c>
      <c r="S712" s="16">
        <f>IF($B712="P",VLOOKUP($E712,'[2]Costeo-JUL26'!$B$9:$CQ$307,S$1,0),0)*$G712</f>
        <v>112.34940365699998</v>
      </c>
      <c r="T712" s="36">
        <f>IF($B712="P",VLOOKUP($E712,'[2]Costeo-JUL26'!$B$9:$CQ$307,T$1,0),0)*$G712</f>
        <v>78369.764073692582</v>
      </c>
      <c r="U712" s="35">
        <f>IF($B712="P",VLOOKUP($E712,'[2]Costeo-JUL26'!$B$9:$CQ$307,U$1,0),0)</f>
        <v>1.4999999999999999E-2</v>
      </c>
      <c r="V712" s="36">
        <f t="shared" si="318"/>
        <v>1175.5464611053887</v>
      </c>
      <c r="W712" s="36">
        <f t="shared" si="319"/>
        <v>79545.310534797973</v>
      </c>
      <c r="X712" s="34">
        <f>IF($B712="P",VLOOKUP($E712,'[2]Costeo-JUL26'!$B$9:$CQ$307,X$1,0),0)</f>
        <v>902338</v>
      </c>
      <c r="Y712" s="16">
        <f>IF($B712="P",VLOOKUP($E712,'[2]Costeo-JUL26'!$B$9:$CQ$307,Y$1,0),0)*$G712</f>
        <v>4.4669180160000002</v>
      </c>
      <c r="Z712" s="36">
        <f>IF($B712="P",VLOOKUP($E712,'[2]Costeo-JUL26'!$B$9:$CQ$307,Z$1,0),0)*$G712</f>
        <v>1262.9763998438402</v>
      </c>
      <c r="AA712" s="35">
        <f>IF($B712="P",VLOOKUP($E712,'[2]Costeo-JUL26'!$B$9:$CQ$307,AA$1,0),0)</f>
        <v>0.45</v>
      </c>
      <c r="AB712" s="36">
        <f t="shared" si="320"/>
        <v>568.33937992972812</v>
      </c>
      <c r="AC712" s="36">
        <f t="shared" si="321"/>
        <v>1831.3157797735685</v>
      </c>
      <c r="AD712" s="34">
        <f>IF($B712="P",VLOOKUP($E712,'[2]Costeo-JUL26'!$B$9:$CQ$307,AD$1,0),0)</f>
        <v>902255</v>
      </c>
      <c r="AE712" s="16">
        <f>IF($B712="P",VLOOKUP($E712,'[2]Costeo-JUL26'!$B$9:$CQ$307,AE$1,0),0)*$G712</f>
        <v>235.00200000000001</v>
      </c>
      <c r="AF712" s="36">
        <f>IF($B712="P",VLOOKUP($E712,'[2]Costeo-JUL26'!$B$9:$CQ$307,AF$1,0),0)*$G712</f>
        <v>3517.5569364000003</v>
      </c>
      <c r="AG712" s="35">
        <f>IF($B712="P",VLOOKUP($E712,'[2]Costeo-JUL26'!$B$9:$CQ$307,AG$1,0),0)</f>
        <v>6.0000000000000001E-3</v>
      </c>
      <c r="AH712" s="36">
        <f t="shared" si="322"/>
        <v>21.105341618400001</v>
      </c>
      <c r="AI712" s="36">
        <f t="shared" si="323"/>
        <v>3538.6622780184002</v>
      </c>
      <c r="AJ712" s="34">
        <f>IF($B712="P",VLOOKUP($E712,'[2]Costeo-JUL26'!$B$9:$CQ$307,AJ$1,0),0)</f>
        <v>930213</v>
      </c>
      <c r="AK712" s="16">
        <f>IF($B712="P",VLOOKUP($E712,'[2]Costeo-JUL26'!$B$9:$CQ$307,AK$1,0),0)*$G712</f>
        <v>235.00200000000001</v>
      </c>
      <c r="AL712" s="36">
        <f>IF($B712="P",VLOOKUP($E712,'[2]Costeo-JUL26'!$B$9:$CQ$307,AL$1,0),0)*$G712</f>
        <v>5366.8863752399993</v>
      </c>
      <c r="AM712" s="35">
        <f>IF($B712="P",VLOOKUP($E712,'[2]Costeo-JUL26'!$B$9:$CQ$307,AM$1,0),0)</f>
        <v>1.7999999999999999E-2</v>
      </c>
      <c r="AN712" s="36">
        <f t="shared" si="324"/>
        <v>96.603954754319986</v>
      </c>
      <c r="AO712" s="36">
        <f t="shared" si="325"/>
        <v>5463.4903299943189</v>
      </c>
      <c r="AP712" s="34">
        <f>IF($B712="P",VLOOKUP($E712,'[2]Costeo-JUL26'!$B$9:$CQ$307,AP$1,0),0)</f>
        <v>913487</v>
      </c>
      <c r="AQ712" s="16">
        <f>IF($B712="P",VLOOKUP($E712,'[2]Costeo-JUL26'!$B$9:$CQ$307,AQ$1,0),0)*$G712</f>
        <v>235.00200000000001</v>
      </c>
      <c r="AR712" s="36">
        <f>IF($B712="P",VLOOKUP($E712,'[2]Costeo-JUL26'!$B$9:$CQ$307,AR$1,0),0)*$G712</f>
        <v>44958.493475378637</v>
      </c>
      <c r="AS712" s="35">
        <f>IF($B712="P",VLOOKUP($E712,'[2]Costeo-JUL26'!$B$9:$CQ$307,AS$1,0),0)</f>
        <v>0.02</v>
      </c>
      <c r="AT712" s="36">
        <f t="shared" si="326"/>
        <v>899.1698695075728</v>
      </c>
      <c r="AU712" s="36">
        <f t="shared" si="327"/>
        <v>45857.663344886212</v>
      </c>
      <c r="AV712" s="34">
        <f>IF($B712="P",VLOOKUP($E712,'[2]Costeo-JUL26'!$B$9:$CQ$307,AV$1,0),0)</f>
        <v>902310</v>
      </c>
      <c r="AW712" s="16">
        <f>IF($B712="P",VLOOKUP($E712,'[2]Costeo-JUL26'!$B$9:$CQ$307,AW$1,0),0)*$G712</f>
        <v>1.4178454000000003</v>
      </c>
      <c r="AX712" s="36">
        <f>IF($B712="P",VLOOKUP($E712,'[2]Costeo-JUL26'!$B$9:$CQ$307,AX$1,0),0)*$G712</f>
        <v>4967.4867105371832</v>
      </c>
      <c r="AY712" s="35">
        <f>IF($B712="P",VLOOKUP($E712,'[2]Costeo-JUL26'!$B$9:$CQ$307,AY$1,0),0)</f>
        <v>0.03</v>
      </c>
      <c r="AZ712" s="36">
        <f t="shared" si="328"/>
        <v>149.02460131611548</v>
      </c>
      <c r="BA712" s="36">
        <f t="shared" si="329"/>
        <v>5116.511311853299</v>
      </c>
      <c r="BB712" s="34">
        <f>IF($B712="P",VLOOKUP($E712,'[2]Costeo-JUL26'!$B$9:$CQ$307,BB$1,0),0)</f>
        <v>923266</v>
      </c>
      <c r="BC712" s="16">
        <f>IF($B712="P",VLOOKUP($E712,'[2]Costeo-JUL26'!$B$9:$CQ$307,BC$1,0),0)*$G712</f>
        <v>0.31986122220000002</v>
      </c>
      <c r="BD712" s="36">
        <f>IF($B712="P",VLOOKUP($E712,'[2]Costeo-JUL26'!$B$9:$CQ$307,BD$1,0),0)*$G712</f>
        <v>1294.1137244500921</v>
      </c>
      <c r="BE712" s="35">
        <f>IF($B712="P",VLOOKUP($E712,'[2]Costeo-JUL26'!$B$9:$CQ$307,BE$1,0),0)</f>
        <v>0.03</v>
      </c>
      <c r="BF712" s="36">
        <f t="shared" si="330"/>
        <v>38.823411733502766</v>
      </c>
      <c r="BG712" s="36">
        <f t="shared" si="331"/>
        <v>1332.9371361835949</v>
      </c>
      <c r="BH712" s="34">
        <f>IF($B712="P",VLOOKUP($E712,'[2]Costeo-JUL26'!$B$9:$CQ$307,BH$1,0),0)</f>
        <v>910319</v>
      </c>
      <c r="BI712" s="16">
        <f>IF($B712="P",VLOOKUP($E712,'[2]Costeo-JUL26'!$B$9:$CQ$307,BI$1,0),0)*$G712</f>
        <v>0.97917500000000013</v>
      </c>
      <c r="BJ712" s="36">
        <f>IF($B712="P",VLOOKUP($E712,'[2]Costeo-JUL26'!$B$9:$CQ$307,BJ$1,0),0)*$G712</f>
        <v>2560.0530374999998</v>
      </c>
      <c r="BK712" s="35">
        <f>IF(BH712=910319,0,IF($B712="P",VLOOKUP($E712,'[2]Costeo-JUL26'!$B$9:$CQ$307,BK$1,0),0))</f>
        <v>0</v>
      </c>
      <c r="BL712" s="36">
        <f t="shared" si="332"/>
        <v>0</v>
      </c>
      <c r="BM712" s="36">
        <f t="shared" si="333"/>
        <v>2560.0530374999998</v>
      </c>
      <c r="BN712" s="34">
        <f>IF($B712="P",VLOOKUP($E712,'[2]Costeo-JUL26'!$B$9:$CQ$307,BN$1,0),0)</f>
        <v>0</v>
      </c>
      <c r="BO712" s="16">
        <f>IF($B712="P",VLOOKUP($E712,'[2]Costeo-JUL26'!$B$9:$CQ$307,BO$1,0),0)*$G712</f>
        <v>0</v>
      </c>
      <c r="BP712" s="36">
        <f>IF($B712="P",VLOOKUP($E712,'[2]Costeo-JUL26'!$B$9:$CQ$307,BP$1,0),0)*$G712</f>
        <v>0</v>
      </c>
      <c r="BQ712" s="35">
        <f>IF($B712="P",VLOOKUP($E712,'[2]Costeo-JUL26'!$B$9:$CQ$307,BQ$1,0),0)</f>
        <v>0</v>
      </c>
      <c r="BR712" s="36">
        <f t="shared" si="334"/>
        <v>0</v>
      </c>
      <c r="BS712" s="36">
        <f t="shared" si="335"/>
        <v>0</v>
      </c>
      <c r="BT712" s="34">
        <f>IF($B712="P",VLOOKUP($E712,'[2]Costeo-JUL26'!$B$9:$CQ$307,BT$1,0),0)</f>
        <v>0</v>
      </c>
      <c r="BU712" s="16">
        <f>IF($B712="P",VLOOKUP($E712,'[2]Costeo-JUL26'!$B$9:$CQ$307,BU$1,0),0)*$G712</f>
        <v>0</v>
      </c>
      <c r="BV712" s="36">
        <f>IF($B712="P",VLOOKUP($E712,'[2]Costeo-JUL26'!$B$9:$CQ$307,BV$1,0),0)*$G712</f>
        <v>0</v>
      </c>
      <c r="BW712" s="35">
        <f>IF($B712="P",VLOOKUP($E712,'[2]Costeo-JUL26'!$B$9:$CQ$307,BW$1,0),0)</f>
        <v>0</v>
      </c>
      <c r="BX712" s="36">
        <f t="shared" si="336"/>
        <v>0</v>
      </c>
      <c r="BY712" s="36">
        <f t="shared" si="337"/>
        <v>0</v>
      </c>
      <c r="BZ712" s="34">
        <f>IF($B712="P",VLOOKUP($E712,'[2]Costeo-JUL26'!$B$9:$CQ$307,BZ$1,0),0)</f>
        <v>0</v>
      </c>
      <c r="CA712" s="16">
        <f>IF($B712="P",VLOOKUP($E712,'[2]Costeo-JUL26'!$B$9:$CQ$307,CA$1,0),0)*$G712</f>
        <v>0</v>
      </c>
      <c r="CB712" s="36">
        <f>IF($B712="P",VLOOKUP($E712,'[2]Costeo-JUL26'!$B$9:$CQ$307,CB$1,0),0)*$G712</f>
        <v>0</v>
      </c>
      <c r="CC712" s="35">
        <f>IF($B712="P",VLOOKUP($E712,'[2]Costeo-JUL26'!$B$9:$CQ$307,CC$1,0),0)</f>
        <v>0</v>
      </c>
      <c r="CD712" s="36">
        <f t="shared" si="338"/>
        <v>0</v>
      </c>
      <c r="CE712" s="36">
        <f t="shared" si="339"/>
        <v>0</v>
      </c>
      <c r="CF712" s="37">
        <f t="shared" si="311"/>
        <v>299008.93296175741</v>
      </c>
      <c r="CG712" s="36">
        <f>IF($B712="r",VLOOKUP($E712,'[2]Costeo-JUL26'!$B$9:$CQ$307,CG$1,0),0)*$G712</f>
        <v>0</v>
      </c>
      <c r="CH712" s="35">
        <f>VLOOKUP($E712,'[2]TEORICOS (05.26)'!$A$8:$T$251,CH$1,0)</f>
        <v>0</v>
      </c>
      <c r="CI712" s="36">
        <f t="shared" si="340"/>
        <v>0</v>
      </c>
      <c r="CJ712" s="37">
        <f t="shared" si="341"/>
        <v>0</v>
      </c>
      <c r="CM712" s="16">
        <f>SUMIFS('[1]Ajuste Inventario'!$I:$I,'[1]Ajuste Inventario'!$B:$B,E712,'[1]Ajuste Inventario'!$S:$S,D712)*-1</f>
        <v>3.1669999999999998</v>
      </c>
      <c r="CN712" s="36">
        <f t="shared" si="312"/>
        <v>24177.529315236949</v>
      </c>
      <c r="CP712" t="str">
        <f t="shared" si="313"/>
        <v>361Org.Vtas Necochea</v>
      </c>
      <c r="CQ712" s="10">
        <f t="shared" si="314"/>
        <v>7634.2056568477901</v>
      </c>
    </row>
    <row r="713" spans="1:95" x14ac:dyDescent="0.25">
      <c r="A713" s="30">
        <v>46204</v>
      </c>
      <c r="B713" s="31" t="str">
        <f>VLOOKUP($E713,'[2]TEORICOS (05.26)'!$A$8:$T$251,B$1,0)</f>
        <v>R</v>
      </c>
      <c r="C713" s="32" t="str">
        <f>VLOOKUP($E713,'[2]TEORICOS (05.26)'!$A$8:$T$251,C$1,0)</f>
        <v>Ades</v>
      </c>
      <c r="D713" t="s">
        <v>229</v>
      </c>
      <c r="E713">
        <v>440</v>
      </c>
      <c r="F713" t="s">
        <v>84</v>
      </c>
      <c r="G713" s="16">
        <v>60</v>
      </c>
      <c r="H713" s="16">
        <v>84.539999999999978</v>
      </c>
      <c r="I713" s="33">
        <v>1126674.8699999996</v>
      </c>
      <c r="J713" s="33">
        <v>1083852.3399999999</v>
      </c>
      <c r="K713" s="34">
        <f>IF($B713="P",VLOOKUP($E713,'[2]Costeo-JUL26'!$B$9:$CQ$307,K$1,0),0)</f>
        <v>0</v>
      </c>
      <c r="L713" s="35">
        <f>VLOOKUP($E713,'[2]TEORICOS (05.26)'!$A$8:$T$251,L$1,0)</f>
        <v>0.24</v>
      </c>
      <c r="M713" s="36">
        <f t="shared" si="315"/>
        <v>0</v>
      </c>
      <c r="N713" s="35">
        <f>IF($B713="P",VLOOKUP($E713,'[2]Costeo-JUL26'!$B$9:$CQ$307,N$1,0),0)</f>
        <v>0</v>
      </c>
      <c r="O713" s="36">
        <f t="shared" si="316"/>
        <v>0</v>
      </c>
      <c r="P713" s="36">
        <f>IF($B713="P",VLOOKUP($E713,'[2]Costeo-JUL26'!$B$9:$CQ$307,P$1,0),0)*H713</f>
        <v>0</v>
      </c>
      <c r="Q713" s="36">
        <f t="shared" si="317"/>
        <v>0</v>
      </c>
      <c r="R713" s="34">
        <f>IF($B713="P",VLOOKUP($E713,'[2]Costeo-JUL26'!$B$9:$CQ$307,R$1,0),0)</f>
        <v>0</v>
      </c>
      <c r="S713" s="16">
        <f>IF($B713="P",VLOOKUP($E713,'[2]Costeo-JUL26'!$B$9:$CQ$307,S$1,0),0)*$G713</f>
        <v>0</v>
      </c>
      <c r="T713" s="36">
        <f>IF($B713="P",VLOOKUP($E713,'[2]Costeo-JUL26'!$B$9:$CQ$307,T$1,0),0)*$G713</f>
        <v>0</v>
      </c>
      <c r="U713" s="35">
        <f>IF($B713="P",VLOOKUP($E713,'[2]Costeo-JUL26'!$B$9:$CQ$307,U$1,0),0)</f>
        <v>0</v>
      </c>
      <c r="V713" s="36">
        <f t="shared" si="318"/>
        <v>0</v>
      </c>
      <c r="W713" s="36">
        <f t="shared" si="319"/>
        <v>0</v>
      </c>
      <c r="X713" s="34">
        <f>IF($B713="P",VLOOKUP($E713,'[2]Costeo-JUL26'!$B$9:$CQ$307,X$1,0),0)</f>
        <v>0</v>
      </c>
      <c r="Y713" s="16">
        <f>IF($B713="P",VLOOKUP($E713,'[2]Costeo-JUL26'!$B$9:$CQ$307,Y$1,0),0)*$G713</f>
        <v>0</v>
      </c>
      <c r="Z713" s="36">
        <f>IF($B713="P",VLOOKUP($E713,'[2]Costeo-JUL26'!$B$9:$CQ$307,Z$1,0),0)*$G713</f>
        <v>0</v>
      </c>
      <c r="AA713" s="35">
        <f>IF($B713="P",VLOOKUP($E713,'[2]Costeo-JUL26'!$B$9:$CQ$307,AA$1,0),0)</f>
        <v>0</v>
      </c>
      <c r="AB713" s="36">
        <f t="shared" si="320"/>
        <v>0</v>
      </c>
      <c r="AC713" s="36">
        <f t="shared" si="321"/>
        <v>0</v>
      </c>
      <c r="AD713" s="34">
        <f>IF($B713="P",VLOOKUP($E713,'[2]Costeo-JUL26'!$B$9:$CQ$307,AD$1,0),0)</f>
        <v>0</v>
      </c>
      <c r="AE713" s="16">
        <f>IF($B713="P",VLOOKUP($E713,'[2]Costeo-JUL26'!$B$9:$CQ$307,AE$1,0),0)*$G713</f>
        <v>0</v>
      </c>
      <c r="AF713" s="36">
        <f>IF($B713="P",VLOOKUP($E713,'[2]Costeo-JUL26'!$B$9:$CQ$307,AF$1,0),0)*$G713</f>
        <v>0</v>
      </c>
      <c r="AG713" s="35">
        <f>IF($B713="P",VLOOKUP($E713,'[2]Costeo-JUL26'!$B$9:$CQ$307,AG$1,0),0)</f>
        <v>0</v>
      </c>
      <c r="AH713" s="36">
        <f t="shared" si="322"/>
        <v>0</v>
      </c>
      <c r="AI713" s="36">
        <f t="shared" si="323"/>
        <v>0</v>
      </c>
      <c r="AJ713" s="34">
        <f>IF($B713="P",VLOOKUP($E713,'[2]Costeo-JUL26'!$B$9:$CQ$307,AJ$1,0),0)</f>
        <v>0</v>
      </c>
      <c r="AK713" s="16">
        <f>IF($B713="P",VLOOKUP($E713,'[2]Costeo-JUL26'!$B$9:$CQ$307,AK$1,0),0)*$G713</f>
        <v>0</v>
      </c>
      <c r="AL713" s="36">
        <f>IF($B713="P",VLOOKUP($E713,'[2]Costeo-JUL26'!$B$9:$CQ$307,AL$1,0),0)*$G713</f>
        <v>0</v>
      </c>
      <c r="AM713" s="35">
        <f>IF($B713="P",VLOOKUP($E713,'[2]Costeo-JUL26'!$B$9:$CQ$307,AM$1,0),0)</f>
        <v>0</v>
      </c>
      <c r="AN713" s="36">
        <f t="shared" si="324"/>
        <v>0</v>
      </c>
      <c r="AO713" s="36">
        <f t="shared" si="325"/>
        <v>0</v>
      </c>
      <c r="AP713" s="34">
        <f>IF($B713="P",VLOOKUP($E713,'[2]Costeo-JUL26'!$B$9:$CQ$307,AP$1,0),0)</f>
        <v>0</v>
      </c>
      <c r="AQ713" s="16">
        <f>IF($B713="P",VLOOKUP($E713,'[2]Costeo-JUL26'!$B$9:$CQ$307,AQ$1,0),0)*$G713</f>
        <v>0</v>
      </c>
      <c r="AR713" s="36">
        <f>IF($B713="P",VLOOKUP($E713,'[2]Costeo-JUL26'!$B$9:$CQ$307,AR$1,0),0)*$G713</f>
        <v>0</v>
      </c>
      <c r="AS713" s="35">
        <f>IF($B713="P",VLOOKUP($E713,'[2]Costeo-JUL26'!$B$9:$CQ$307,AS$1,0),0)</f>
        <v>0</v>
      </c>
      <c r="AT713" s="36">
        <f t="shared" si="326"/>
        <v>0</v>
      </c>
      <c r="AU713" s="36">
        <f t="shared" si="327"/>
        <v>0</v>
      </c>
      <c r="AV713" s="34">
        <f>IF($B713="P",VLOOKUP($E713,'[2]Costeo-JUL26'!$B$9:$CQ$307,AV$1,0),0)</f>
        <v>0</v>
      </c>
      <c r="AW713" s="16">
        <f>IF($B713="P",VLOOKUP($E713,'[2]Costeo-JUL26'!$B$9:$CQ$307,AW$1,0),0)*$G713</f>
        <v>0</v>
      </c>
      <c r="AX713" s="36">
        <f>IF($B713="P",VLOOKUP($E713,'[2]Costeo-JUL26'!$B$9:$CQ$307,AX$1,0),0)*$G713</f>
        <v>0</v>
      </c>
      <c r="AY713" s="35">
        <f>IF($B713="P",VLOOKUP($E713,'[2]Costeo-JUL26'!$B$9:$CQ$307,AY$1,0),0)</f>
        <v>0</v>
      </c>
      <c r="AZ713" s="36">
        <f t="shared" si="328"/>
        <v>0</v>
      </c>
      <c r="BA713" s="36">
        <f t="shared" si="329"/>
        <v>0</v>
      </c>
      <c r="BB713" s="34">
        <f>IF($B713="P",VLOOKUP($E713,'[2]Costeo-JUL26'!$B$9:$CQ$307,BB$1,0),0)</f>
        <v>0</v>
      </c>
      <c r="BC713" s="16">
        <f>IF($B713="P",VLOOKUP($E713,'[2]Costeo-JUL26'!$B$9:$CQ$307,BC$1,0),0)*$G713</f>
        <v>0</v>
      </c>
      <c r="BD713" s="36">
        <f>IF($B713="P",VLOOKUP($E713,'[2]Costeo-JUL26'!$B$9:$CQ$307,BD$1,0),0)*$G713</f>
        <v>0</v>
      </c>
      <c r="BE713" s="35">
        <f>IF($B713="P",VLOOKUP($E713,'[2]Costeo-JUL26'!$B$9:$CQ$307,BE$1,0),0)</f>
        <v>0</v>
      </c>
      <c r="BF713" s="36">
        <f t="shared" si="330"/>
        <v>0</v>
      </c>
      <c r="BG713" s="36">
        <f t="shared" si="331"/>
        <v>0</v>
      </c>
      <c r="BH713" s="34">
        <f>IF($B713="P",VLOOKUP($E713,'[2]Costeo-JUL26'!$B$9:$CQ$307,BH$1,0),0)</f>
        <v>0</v>
      </c>
      <c r="BI713" s="16">
        <f>IF($B713="P",VLOOKUP($E713,'[2]Costeo-JUL26'!$B$9:$CQ$307,BI$1,0),0)*$G713</f>
        <v>0</v>
      </c>
      <c r="BJ713" s="36">
        <f>IF($B713="P",VLOOKUP($E713,'[2]Costeo-JUL26'!$B$9:$CQ$307,BJ$1,0),0)*$G713</f>
        <v>0</v>
      </c>
      <c r="BK713" s="35">
        <f>IF(BH713=910319,0,IF($B713="P",VLOOKUP($E713,'[2]Costeo-JUL26'!$B$9:$CQ$307,BK$1,0),0))</f>
        <v>0</v>
      </c>
      <c r="BL713" s="36">
        <f t="shared" si="332"/>
        <v>0</v>
      </c>
      <c r="BM713" s="36">
        <f t="shared" si="333"/>
        <v>0</v>
      </c>
      <c r="BN713" s="34">
        <f>IF($B713="P",VLOOKUP($E713,'[2]Costeo-JUL26'!$B$9:$CQ$307,BN$1,0),0)</f>
        <v>0</v>
      </c>
      <c r="BO713" s="16">
        <f>IF($B713="P",VLOOKUP($E713,'[2]Costeo-JUL26'!$B$9:$CQ$307,BO$1,0),0)*$G713</f>
        <v>0</v>
      </c>
      <c r="BP713" s="36">
        <f>IF($B713="P",VLOOKUP($E713,'[2]Costeo-JUL26'!$B$9:$CQ$307,BP$1,0),0)*$G713</f>
        <v>0</v>
      </c>
      <c r="BQ713" s="35">
        <f>IF($B713="P",VLOOKUP($E713,'[2]Costeo-JUL26'!$B$9:$CQ$307,BQ$1,0),0)</f>
        <v>0</v>
      </c>
      <c r="BR713" s="36">
        <f t="shared" si="334"/>
        <v>0</v>
      </c>
      <c r="BS713" s="36">
        <f t="shared" si="335"/>
        <v>0</v>
      </c>
      <c r="BT713" s="34">
        <f>IF($B713="P",VLOOKUP($E713,'[2]Costeo-JUL26'!$B$9:$CQ$307,BT$1,0),0)</f>
        <v>0</v>
      </c>
      <c r="BU713" s="16">
        <f>IF($B713="P",VLOOKUP($E713,'[2]Costeo-JUL26'!$B$9:$CQ$307,BU$1,0),0)*$G713</f>
        <v>0</v>
      </c>
      <c r="BV713" s="36">
        <f>IF($B713="P",VLOOKUP($E713,'[2]Costeo-JUL26'!$B$9:$CQ$307,BV$1,0),0)*$G713</f>
        <v>0</v>
      </c>
      <c r="BW713" s="35">
        <f>IF($B713="P",VLOOKUP($E713,'[2]Costeo-JUL26'!$B$9:$CQ$307,BW$1,0),0)</f>
        <v>0</v>
      </c>
      <c r="BX713" s="36">
        <f t="shared" si="336"/>
        <v>0</v>
      </c>
      <c r="BY713" s="36">
        <f t="shared" si="337"/>
        <v>0</v>
      </c>
      <c r="BZ713" s="34">
        <f>IF($B713="P",VLOOKUP($E713,'[2]Costeo-JUL26'!$B$9:$CQ$307,BZ$1,0),0)</f>
        <v>0</v>
      </c>
      <c r="CA713" s="16">
        <f>IF($B713="P",VLOOKUP($E713,'[2]Costeo-JUL26'!$B$9:$CQ$307,CA$1,0),0)*$G713</f>
        <v>0</v>
      </c>
      <c r="CB713" s="36">
        <f>IF($B713="P",VLOOKUP($E713,'[2]Costeo-JUL26'!$B$9:$CQ$307,CB$1,0),0)*$G713</f>
        <v>0</v>
      </c>
      <c r="CC713" s="35">
        <f>IF($B713="P",VLOOKUP($E713,'[2]Costeo-JUL26'!$B$9:$CQ$307,CC$1,0),0)</f>
        <v>0</v>
      </c>
      <c r="CD713" s="36">
        <f t="shared" si="338"/>
        <v>0</v>
      </c>
      <c r="CE713" s="36">
        <f t="shared" si="339"/>
        <v>0</v>
      </c>
      <c r="CF713" s="37">
        <f t="shared" si="311"/>
        <v>0</v>
      </c>
      <c r="CG713" s="36">
        <f>IF($B713="r",VLOOKUP($E713,'[2]Costeo-JUL26'!$B$9:$CQ$307,CG$1,0),0)*$G713</f>
        <v>471874.19999999995</v>
      </c>
      <c r="CH713" s="35">
        <f>VLOOKUP($E713,'[2]TEORICOS (05.26)'!$A$8:$T$251,CH$1,0)</f>
        <v>0.14000000000000001</v>
      </c>
      <c r="CI713" s="36">
        <f t="shared" si="340"/>
        <v>194062.17359999995</v>
      </c>
      <c r="CJ713" s="37">
        <f t="shared" si="341"/>
        <v>665936.37359999993</v>
      </c>
      <c r="CM713" s="16">
        <f>SUMIFS('[1]Ajuste Inventario'!$I:$I,'[1]Ajuste Inventario'!$B:$B,E713,'[1]Ajuste Inventario'!$S:$S,D713)*-1</f>
        <v>2.25</v>
      </c>
      <c r="CN713" s="36">
        <f t="shared" si="312"/>
        <v>24972.614009999998</v>
      </c>
      <c r="CP713" t="str">
        <f t="shared" si="313"/>
        <v>440Org.Vtas Necochea</v>
      </c>
      <c r="CQ713" s="10">
        <f t="shared" si="314"/>
        <v>11098.939559999999</v>
      </c>
    </row>
    <row r="714" spans="1:95" x14ac:dyDescent="0.25">
      <c r="A714" s="30">
        <v>46204</v>
      </c>
      <c r="B714" s="31" t="str">
        <f>VLOOKUP($E714,'[2]TEORICOS (05.26)'!$A$8:$T$251,B$1,0)</f>
        <v>R</v>
      </c>
      <c r="C714" s="32" t="str">
        <f>VLOOKUP($E714,'[2]TEORICOS (05.26)'!$A$8:$T$251,C$1,0)</f>
        <v>Ades</v>
      </c>
      <c r="D714" t="s">
        <v>229</v>
      </c>
      <c r="E714">
        <v>502</v>
      </c>
      <c r="F714" t="s">
        <v>85</v>
      </c>
      <c r="G714" s="16">
        <v>43</v>
      </c>
      <c r="H714" s="16">
        <v>9.0730000000000022</v>
      </c>
      <c r="I714" s="33">
        <v>186462.80000000008</v>
      </c>
      <c r="J714" s="33">
        <v>183165.41000000003</v>
      </c>
      <c r="K714" s="34">
        <f>IF($B714="P",VLOOKUP($E714,'[2]Costeo-JUL26'!$B$9:$CQ$307,K$1,0),0)</f>
        <v>0</v>
      </c>
      <c r="L714" s="35">
        <f>VLOOKUP($E714,'[2]TEORICOS (05.26)'!$A$8:$T$251,L$1,0)</f>
        <v>0.24</v>
      </c>
      <c r="M714" s="36">
        <f t="shared" si="315"/>
        <v>0</v>
      </c>
      <c r="N714" s="35">
        <f>IF($B714="P",VLOOKUP($E714,'[2]Costeo-JUL26'!$B$9:$CQ$307,N$1,0),0)</f>
        <v>0</v>
      </c>
      <c r="O714" s="36">
        <f t="shared" si="316"/>
        <v>0</v>
      </c>
      <c r="P714" s="36">
        <f>IF($B714="P",VLOOKUP($E714,'[2]Costeo-JUL26'!$B$9:$CQ$307,P$1,0),0)*H714</f>
        <v>0</v>
      </c>
      <c r="Q714" s="36">
        <f t="shared" si="317"/>
        <v>0</v>
      </c>
      <c r="R714" s="34">
        <f>IF($B714="P",VLOOKUP($E714,'[2]Costeo-JUL26'!$B$9:$CQ$307,R$1,0),0)</f>
        <v>0</v>
      </c>
      <c r="S714" s="16">
        <f>IF($B714="P",VLOOKUP($E714,'[2]Costeo-JUL26'!$B$9:$CQ$307,S$1,0),0)*$G714</f>
        <v>0</v>
      </c>
      <c r="T714" s="36">
        <f>IF($B714="P",VLOOKUP($E714,'[2]Costeo-JUL26'!$B$9:$CQ$307,T$1,0),0)*$G714</f>
        <v>0</v>
      </c>
      <c r="U714" s="35">
        <f>IF($B714="P",VLOOKUP($E714,'[2]Costeo-JUL26'!$B$9:$CQ$307,U$1,0),0)</f>
        <v>0</v>
      </c>
      <c r="V714" s="36">
        <f t="shared" si="318"/>
        <v>0</v>
      </c>
      <c r="W714" s="36">
        <f t="shared" si="319"/>
        <v>0</v>
      </c>
      <c r="X714" s="34">
        <f>IF($B714="P",VLOOKUP($E714,'[2]Costeo-JUL26'!$B$9:$CQ$307,X$1,0),0)</f>
        <v>0</v>
      </c>
      <c r="Y714" s="16">
        <f>IF($B714="P",VLOOKUP($E714,'[2]Costeo-JUL26'!$B$9:$CQ$307,Y$1,0),0)*$G714</f>
        <v>0</v>
      </c>
      <c r="Z714" s="36">
        <f>IF($B714="P",VLOOKUP($E714,'[2]Costeo-JUL26'!$B$9:$CQ$307,Z$1,0),0)*$G714</f>
        <v>0</v>
      </c>
      <c r="AA714" s="35">
        <f>IF($B714="P",VLOOKUP($E714,'[2]Costeo-JUL26'!$B$9:$CQ$307,AA$1,0),0)</f>
        <v>0</v>
      </c>
      <c r="AB714" s="36">
        <f t="shared" si="320"/>
        <v>0</v>
      </c>
      <c r="AC714" s="36">
        <f t="shared" si="321"/>
        <v>0</v>
      </c>
      <c r="AD714" s="34">
        <f>IF($B714="P",VLOOKUP($E714,'[2]Costeo-JUL26'!$B$9:$CQ$307,AD$1,0),0)</f>
        <v>0</v>
      </c>
      <c r="AE714" s="16">
        <f>IF($B714="P",VLOOKUP($E714,'[2]Costeo-JUL26'!$B$9:$CQ$307,AE$1,0),0)*$G714</f>
        <v>0</v>
      </c>
      <c r="AF714" s="36">
        <f>IF($B714="P",VLOOKUP($E714,'[2]Costeo-JUL26'!$B$9:$CQ$307,AF$1,0),0)*$G714</f>
        <v>0</v>
      </c>
      <c r="AG714" s="35">
        <f>IF($B714="P",VLOOKUP($E714,'[2]Costeo-JUL26'!$B$9:$CQ$307,AG$1,0),0)</f>
        <v>0</v>
      </c>
      <c r="AH714" s="36">
        <f t="shared" si="322"/>
        <v>0</v>
      </c>
      <c r="AI714" s="36">
        <f t="shared" si="323"/>
        <v>0</v>
      </c>
      <c r="AJ714" s="34">
        <f>IF($B714="P",VLOOKUP($E714,'[2]Costeo-JUL26'!$B$9:$CQ$307,AJ$1,0),0)</f>
        <v>0</v>
      </c>
      <c r="AK714" s="16">
        <f>IF($B714="P",VLOOKUP($E714,'[2]Costeo-JUL26'!$B$9:$CQ$307,AK$1,0),0)*$G714</f>
        <v>0</v>
      </c>
      <c r="AL714" s="36">
        <f>IF($B714="P",VLOOKUP($E714,'[2]Costeo-JUL26'!$B$9:$CQ$307,AL$1,0),0)*$G714</f>
        <v>0</v>
      </c>
      <c r="AM714" s="35">
        <f>IF($B714="P",VLOOKUP($E714,'[2]Costeo-JUL26'!$B$9:$CQ$307,AM$1,0),0)</f>
        <v>0</v>
      </c>
      <c r="AN714" s="36">
        <f t="shared" si="324"/>
        <v>0</v>
      </c>
      <c r="AO714" s="36">
        <f t="shared" si="325"/>
        <v>0</v>
      </c>
      <c r="AP714" s="34">
        <f>IF($B714="P",VLOOKUP($E714,'[2]Costeo-JUL26'!$B$9:$CQ$307,AP$1,0),0)</f>
        <v>0</v>
      </c>
      <c r="AQ714" s="16">
        <f>IF($B714="P",VLOOKUP($E714,'[2]Costeo-JUL26'!$B$9:$CQ$307,AQ$1,0),0)*$G714</f>
        <v>0</v>
      </c>
      <c r="AR714" s="36">
        <f>IF($B714="P",VLOOKUP($E714,'[2]Costeo-JUL26'!$B$9:$CQ$307,AR$1,0),0)*$G714</f>
        <v>0</v>
      </c>
      <c r="AS714" s="35">
        <f>IF($B714="P",VLOOKUP($E714,'[2]Costeo-JUL26'!$B$9:$CQ$307,AS$1,0),0)</f>
        <v>0</v>
      </c>
      <c r="AT714" s="36">
        <f t="shared" si="326"/>
        <v>0</v>
      </c>
      <c r="AU714" s="36">
        <f t="shared" si="327"/>
        <v>0</v>
      </c>
      <c r="AV714" s="34">
        <f>IF($B714="P",VLOOKUP($E714,'[2]Costeo-JUL26'!$B$9:$CQ$307,AV$1,0),0)</f>
        <v>0</v>
      </c>
      <c r="AW714" s="16">
        <f>IF($B714="P",VLOOKUP($E714,'[2]Costeo-JUL26'!$B$9:$CQ$307,AW$1,0),0)*$G714</f>
        <v>0</v>
      </c>
      <c r="AX714" s="36">
        <f>IF($B714="P",VLOOKUP($E714,'[2]Costeo-JUL26'!$B$9:$CQ$307,AX$1,0),0)*$G714</f>
        <v>0</v>
      </c>
      <c r="AY714" s="35">
        <f>IF($B714="P",VLOOKUP($E714,'[2]Costeo-JUL26'!$B$9:$CQ$307,AY$1,0),0)</f>
        <v>0</v>
      </c>
      <c r="AZ714" s="36">
        <f t="shared" si="328"/>
        <v>0</v>
      </c>
      <c r="BA714" s="36">
        <f t="shared" si="329"/>
        <v>0</v>
      </c>
      <c r="BB714" s="34">
        <f>IF($B714="P",VLOOKUP($E714,'[2]Costeo-JUL26'!$B$9:$CQ$307,BB$1,0),0)</f>
        <v>0</v>
      </c>
      <c r="BC714" s="16">
        <f>IF($B714="P",VLOOKUP($E714,'[2]Costeo-JUL26'!$B$9:$CQ$307,BC$1,0),0)*$G714</f>
        <v>0</v>
      </c>
      <c r="BD714" s="36">
        <f>IF($B714="P",VLOOKUP($E714,'[2]Costeo-JUL26'!$B$9:$CQ$307,BD$1,0),0)*$G714</f>
        <v>0</v>
      </c>
      <c r="BE714" s="35">
        <f>IF($B714="P",VLOOKUP($E714,'[2]Costeo-JUL26'!$B$9:$CQ$307,BE$1,0),0)</f>
        <v>0</v>
      </c>
      <c r="BF714" s="36">
        <f t="shared" si="330"/>
        <v>0</v>
      </c>
      <c r="BG714" s="36">
        <f t="shared" si="331"/>
        <v>0</v>
      </c>
      <c r="BH714" s="34">
        <f>IF($B714="P",VLOOKUP($E714,'[2]Costeo-JUL26'!$B$9:$CQ$307,BH$1,0),0)</f>
        <v>0</v>
      </c>
      <c r="BI714" s="16">
        <f>IF($B714="P",VLOOKUP($E714,'[2]Costeo-JUL26'!$B$9:$CQ$307,BI$1,0),0)*$G714</f>
        <v>0</v>
      </c>
      <c r="BJ714" s="36">
        <f>IF($B714="P",VLOOKUP($E714,'[2]Costeo-JUL26'!$B$9:$CQ$307,BJ$1,0),0)*$G714</f>
        <v>0</v>
      </c>
      <c r="BK714" s="35">
        <f>IF(BH714=910319,0,IF($B714="P",VLOOKUP($E714,'[2]Costeo-JUL26'!$B$9:$CQ$307,BK$1,0),0))</f>
        <v>0</v>
      </c>
      <c r="BL714" s="36">
        <f t="shared" si="332"/>
        <v>0</v>
      </c>
      <c r="BM714" s="36">
        <f t="shared" si="333"/>
        <v>0</v>
      </c>
      <c r="BN714" s="34">
        <f>IF($B714="P",VLOOKUP($E714,'[2]Costeo-JUL26'!$B$9:$CQ$307,BN$1,0),0)</f>
        <v>0</v>
      </c>
      <c r="BO714" s="16">
        <f>IF($B714="P",VLOOKUP($E714,'[2]Costeo-JUL26'!$B$9:$CQ$307,BO$1,0),0)*$G714</f>
        <v>0</v>
      </c>
      <c r="BP714" s="36">
        <f>IF($B714="P",VLOOKUP($E714,'[2]Costeo-JUL26'!$B$9:$CQ$307,BP$1,0),0)*$G714</f>
        <v>0</v>
      </c>
      <c r="BQ714" s="35">
        <f>IF($B714="P",VLOOKUP($E714,'[2]Costeo-JUL26'!$B$9:$CQ$307,BQ$1,0),0)</f>
        <v>0</v>
      </c>
      <c r="BR714" s="36">
        <f t="shared" si="334"/>
        <v>0</v>
      </c>
      <c r="BS714" s="36">
        <f t="shared" si="335"/>
        <v>0</v>
      </c>
      <c r="BT714" s="34">
        <f>IF($B714="P",VLOOKUP($E714,'[2]Costeo-JUL26'!$B$9:$CQ$307,BT$1,0),0)</f>
        <v>0</v>
      </c>
      <c r="BU714" s="16">
        <f>IF($B714="P",VLOOKUP($E714,'[2]Costeo-JUL26'!$B$9:$CQ$307,BU$1,0),0)*$G714</f>
        <v>0</v>
      </c>
      <c r="BV714" s="36">
        <f>IF($B714="P",VLOOKUP($E714,'[2]Costeo-JUL26'!$B$9:$CQ$307,BV$1,0),0)*$G714</f>
        <v>0</v>
      </c>
      <c r="BW714" s="35">
        <f>IF($B714="P",VLOOKUP($E714,'[2]Costeo-JUL26'!$B$9:$CQ$307,BW$1,0),0)</f>
        <v>0</v>
      </c>
      <c r="BX714" s="36">
        <f t="shared" si="336"/>
        <v>0</v>
      </c>
      <c r="BY714" s="36">
        <f t="shared" si="337"/>
        <v>0</v>
      </c>
      <c r="BZ714" s="34">
        <f>IF($B714="P",VLOOKUP($E714,'[2]Costeo-JUL26'!$B$9:$CQ$307,BZ$1,0),0)</f>
        <v>0</v>
      </c>
      <c r="CA714" s="16">
        <f>IF($B714="P",VLOOKUP($E714,'[2]Costeo-JUL26'!$B$9:$CQ$307,CA$1,0),0)*$G714</f>
        <v>0</v>
      </c>
      <c r="CB714" s="36">
        <f>IF($B714="P",VLOOKUP($E714,'[2]Costeo-JUL26'!$B$9:$CQ$307,CB$1,0),0)*$G714</f>
        <v>0</v>
      </c>
      <c r="CC714" s="35">
        <f>IF($B714="P",VLOOKUP($E714,'[2]Costeo-JUL26'!$B$9:$CQ$307,CC$1,0),0)</f>
        <v>0</v>
      </c>
      <c r="CD714" s="36">
        <f t="shared" si="338"/>
        <v>0</v>
      </c>
      <c r="CE714" s="36">
        <f t="shared" si="339"/>
        <v>0</v>
      </c>
      <c r="CF714" s="37">
        <f t="shared" ref="CF714:CF777" si="342">Q714+W714+AC714+AI714+AO714+AU714+BA714+BG714+BM714+BS714+BY714+CE714</f>
        <v>0</v>
      </c>
      <c r="CG714" s="36">
        <f>IF($B714="r",VLOOKUP($E714,'[2]Costeo-JUL26'!$B$9:$CQ$307,CG$1,0),0)*$G714</f>
        <v>72652.37</v>
      </c>
      <c r="CH714" s="35">
        <f>VLOOKUP($E714,'[2]TEORICOS (05.26)'!$A$8:$T$251,CH$1,0)</f>
        <v>0.14000000000000001</v>
      </c>
      <c r="CI714" s="36">
        <f t="shared" si="340"/>
        <v>33788.366600000008</v>
      </c>
      <c r="CJ714" s="37">
        <f t="shared" si="341"/>
        <v>106440.7366</v>
      </c>
      <c r="CM714" s="16">
        <f>SUMIFS('[1]Ajuste Inventario'!$I:$I,'[1]Ajuste Inventario'!$B:$B,E714,'[1]Ajuste Inventario'!$S:$S,D714)*-1</f>
        <v>2</v>
      </c>
      <c r="CN714" s="36">
        <f t="shared" ref="CN714:CN777" si="343">IF(CM714=0,0,IF(B714="P",CF714/G714,CJ714/G714))*CM714</f>
        <v>4950.7319348837209</v>
      </c>
      <c r="CP714" t="str">
        <f t="shared" ref="CP714:CP777" si="344">E714&amp;D714</f>
        <v>502Org.Vtas Necochea</v>
      </c>
      <c r="CQ714" s="10">
        <f t="shared" ref="CQ714:CQ777" si="345">+CN714/CM714</f>
        <v>2475.3659674418604</v>
      </c>
    </row>
    <row r="715" spans="1:95" x14ac:dyDescent="0.25">
      <c r="A715" s="30">
        <v>46204</v>
      </c>
      <c r="B715" s="31" t="str">
        <f>VLOOKUP($E715,'[2]TEORICOS (05.26)'!$A$8:$T$251,B$1,0)</f>
        <v>R</v>
      </c>
      <c r="C715" s="32" t="str">
        <f>VLOOKUP($E715,'[2]TEORICOS (05.26)'!$A$8:$T$251,C$1,0)</f>
        <v>Ades</v>
      </c>
      <c r="D715" t="s">
        <v>229</v>
      </c>
      <c r="E715">
        <v>592</v>
      </c>
      <c r="F715" t="s">
        <v>86</v>
      </c>
      <c r="G715" s="16">
        <v>55</v>
      </c>
      <c r="H715" s="16">
        <v>77.494999999999976</v>
      </c>
      <c r="I715" s="33">
        <v>1014477.6099999995</v>
      </c>
      <c r="J715" s="33">
        <v>985079.72999999952</v>
      </c>
      <c r="K715" s="34">
        <f>IF($B715="P",VLOOKUP($E715,'[2]Costeo-JUL26'!$B$9:$CQ$307,K$1,0),0)</f>
        <v>0</v>
      </c>
      <c r="L715" s="35">
        <f>VLOOKUP($E715,'[2]TEORICOS (05.26)'!$A$8:$T$251,L$1,0)</f>
        <v>0.24</v>
      </c>
      <c r="M715" s="36">
        <f t="shared" si="315"/>
        <v>0</v>
      </c>
      <c r="N715" s="35">
        <f>IF($B715="P",VLOOKUP($E715,'[2]Costeo-JUL26'!$B$9:$CQ$307,N$1,0),0)</f>
        <v>0</v>
      </c>
      <c r="O715" s="36">
        <f t="shared" si="316"/>
        <v>0</v>
      </c>
      <c r="P715" s="36">
        <f>IF($B715="P",VLOOKUP($E715,'[2]Costeo-JUL26'!$B$9:$CQ$307,P$1,0),0)*H715</f>
        <v>0</v>
      </c>
      <c r="Q715" s="36">
        <f t="shared" si="317"/>
        <v>0</v>
      </c>
      <c r="R715" s="34">
        <f>IF($B715="P",VLOOKUP($E715,'[2]Costeo-JUL26'!$B$9:$CQ$307,R$1,0),0)</f>
        <v>0</v>
      </c>
      <c r="S715" s="16">
        <f>IF($B715="P",VLOOKUP($E715,'[2]Costeo-JUL26'!$B$9:$CQ$307,S$1,0),0)*$G715</f>
        <v>0</v>
      </c>
      <c r="T715" s="36">
        <f>IF($B715="P",VLOOKUP($E715,'[2]Costeo-JUL26'!$B$9:$CQ$307,T$1,0),0)*$G715</f>
        <v>0</v>
      </c>
      <c r="U715" s="35">
        <f>IF($B715="P",VLOOKUP($E715,'[2]Costeo-JUL26'!$B$9:$CQ$307,U$1,0),0)</f>
        <v>0</v>
      </c>
      <c r="V715" s="36">
        <f t="shared" si="318"/>
        <v>0</v>
      </c>
      <c r="W715" s="36">
        <f t="shared" si="319"/>
        <v>0</v>
      </c>
      <c r="X715" s="34">
        <f>IF($B715="P",VLOOKUP($E715,'[2]Costeo-JUL26'!$B$9:$CQ$307,X$1,0),0)</f>
        <v>0</v>
      </c>
      <c r="Y715" s="16">
        <f>IF($B715="P",VLOOKUP($E715,'[2]Costeo-JUL26'!$B$9:$CQ$307,Y$1,0),0)*$G715</f>
        <v>0</v>
      </c>
      <c r="Z715" s="36">
        <f>IF($B715="P",VLOOKUP($E715,'[2]Costeo-JUL26'!$B$9:$CQ$307,Z$1,0),0)*$G715</f>
        <v>0</v>
      </c>
      <c r="AA715" s="35">
        <f>IF($B715="P",VLOOKUP($E715,'[2]Costeo-JUL26'!$B$9:$CQ$307,AA$1,0),0)</f>
        <v>0</v>
      </c>
      <c r="AB715" s="36">
        <f t="shared" si="320"/>
        <v>0</v>
      </c>
      <c r="AC715" s="36">
        <f t="shared" si="321"/>
        <v>0</v>
      </c>
      <c r="AD715" s="34">
        <f>IF($B715="P",VLOOKUP($E715,'[2]Costeo-JUL26'!$B$9:$CQ$307,AD$1,0),0)</f>
        <v>0</v>
      </c>
      <c r="AE715" s="16">
        <f>IF($B715="P",VLOOKUP($E715,'[2]Costeo-JUL26'!$B$9:$CQ$307,AE$1,0),0)*$G715</f>
        <v>0</v>
      </c>
      <c r="AF715" s="36">
        <f>IF($B715="P",VLOOKUP($E715,'[2]Costeo-JUL26'!$B$9:$CQ$307,AF$1,0),0)*$G715</f>
        <v>0</v>
      </c>
      <c r="AG715" s="35">
        <f>IF($B715="P",VLOOKUP($E715,'[2]Costeo-JUL26'!$B$9:$CQ$307,AG$1,0),0)</f>
        <v>0</v>
      </c>
      <c r="AH715" s="36">
        <f t="shared" si="322"/>
        <v>0</v>
      </c>
      <c r="AI715" s="36">
        <f t="shared" si="323"/>
        <v>0</v>
      </c>
      <c r="AJ715" s="34">
        <f>IF($B715="P",VLOOKUP($E715,'[2]Costeo-JUL26'!$B$9:$CQ$307,AJ$1,0),0)</f>
        <v>0</v>
      </c>
      <c r="AK715" s="16">
        <f>IF($B715="P",VLOOKUP($E715,'[2]Costeo-JUL26'!$B$9:$CQ$307,AK$1,0),0)*$G715</f>
        <v>0</v>
      </c>
      <c r="AL715" s="36">
        <f>IF($B715="P",VLOOKUP($E715,'[2]Costeo-JUL26'!$B$9:$CQ$307,AL$1,0),0)*$G715</f>
        <v>0</v>
      </c>
      <c r="AM715" s="35">
        <f>IF($B715="P",VLOOKUP($E715,'[2]Costeo-JUL26'!$B$9:$CQ$307,AM$1,0),0)</f>
        <v>0</v>
      </c>
      <c r="AN715" s="36">
        <f t="shared" si="324"/>
        <v>0</v>
      </c>
      <c r="AO715" s="36">
        <f t="shared" si="325"/>
        <v>0</v>
      </c>
      <c r="AP715" s="34">
        <f>IF($B715="P",VLOOKUP($E715,'[2]Costeo-JUL26'!$B$9:$CQ$307,AP$1,0),0)</f>
        <v>0</v>
      </c>
      <c r="AQ715" s="16">
        <f>IF($B715="P",VLOOKUP($E715,'[2]Costeo-JUL26'!$B$9:$CQ$307,AQ$1,0),0)*$G715</f>
        <v>0</v>
      </c>
      <c r="AR715" s="36">
        <f>IF($B715="P",VLOOKUP($E715,'[2]Costeo-JUL26'!$B$9:$CQ$307,AR$1,0),0)*$G715</f>
        <v>0</v>
      </c>
      <c r="AS715" s="35">
        <f>IF($B715="P",VLOOKUP($E715,'[2]Costeo-JUL26'!$B$9:$CQ$307,AS$1,0),0)</f>
        <v>0</v>
      </c>
      <c r="AT715" s="36">
        <f t="shared" si="326"/>
        <v>0</v>
      </c>
      <c r="AU715" s="36">
        <f t="shared" si="327"/>
        <v>0</v>
      </c>
      <c r="AV715" s="34">
        <f>IF($B715="P",VLOOKUP($E715,'[2]Costeo-JUL26'!$B$9:$CQ$307,AV$1,0),0)</f>
        <v>0</v>
      </c>
      <c r="AW715" s="16">
        <f>IF($B715="P",VLOOKUP($E715,'[2]Costeo-JUL26'!$B$9:$CQ$307,AW$1,0),0)*$G715</f>
        <v>0</v>
      </c>
      <c r="AX715" s="36">
        <f>IF($B715="P",VLOOKUP($E715,'[2]Costeo-JUL26'!$B$9:$CQ$307,AX$1,0),0)*$G715</f>
        <v>0</v>
      </c>
      <c r="AY715" s="35">
        <f>IF($B715="P",VLOOKUP($E715,'[2]Costeo-JUL26'!$B$9:$CQ$307,AY$1,0),0)</f>
        <v>0</v>
      </c>
      <c r="AZ715" s="36">
        <f t="shared" si="328"/>
        <v>0</v>
      </c>
      <c r="BA715" s="36">
        <f t="shared" si="329"/>
        <v>0</v>
      </c>
      <c r="BB715" s="34">
        <f>IF($B715="P",VLOOKUP($E715,'[2]Costeo-JUL26'!$B$9:$CQ$307,BB$1,0),0)</f>
        <v>0</v>
      </c>
      <c r="BC715" s="16">
        <f>IF($B715="P",VLOOKUP($E715,'[2]Costeo-JUL26'!$B$9:$CQ$307,BC$1,0),0)*$G715</f>
        <v>0</v>
      </c>
      <c r="BD715" s="36">
        <f>IF($B715="P",VLOOKUP($E715,'[2]Costeo-JUL26'!$B$9:$CQ$307,BD$1,0),0)*$G715</f>
        <v>0</v>
      </c>
      <c r="BE715" s="35">
        <f>IF($B715="P",VLOOKUP($E715,'[2]Costeo-JUL26'!$B$9:$CQ$307,BE$1,0),0)</f>
        <v>0</v>
      </c>
      <c r="BF715" s="36">
        <f t="shared" si="330"/>
        <v>0</v>
      </c>
      <c r="BG715" s="36">
        <f t="shared" si="331"/>
        <v>0</v>
      </c>
      <c r="BH715" s="34">
        <f>IF($B715="P",VLOOKUP($E715,'[2]Costeo-JUL26'!$B$9:$CQ$307,BH$1,0),0)</f>
        <v>0</v>
      </c>
      <c r="BI715" s="16">
        <f>IF($B715="P",VLOOKUP($E715,'[2]Costeo-JUL26'!$B$9:$CQ$307,BI$1,0),0)*$G715</f>
        <v>0</v>
      </c>
      <c r="BJ715" s="36">
        <f>IF($B715="P",VLOOKUP($E715,'[2]Costeo-JUL26'!$B$9:$CQ$307,BJ$1,0),0)*$G715</f>
        <v>0</v>
      </c>
      <c r="BK715" s="35">
        <f>IF(BH715=910319,0,IF($B715="P",VLOOKUP($E715,'[2]Costeo-JUL26'!$B$9:$CQ$307,BK$1,0),0))</f>
        <v>0</v>
      </c>
      <c r="BL715" s="36">
        <f t="shared" si="332"/>
        <v>0</v>
      </c>
      <c r="BM715" s="36">
        <f t="shared" si="333"/>
        <v>0</v>
      </c>
      <c r="BN715" s="34">
        <f>IF($B715="P",VLOOKUP($E715,'[2]Costeo-JUL26'!$B$9:$CQ$307,BN$1,0),0)</f>
        <v>0</v>
      </c>
      <c r="BO715" s="16">
        <f>IF($B715="P",VLOOKUP($E715,'[2]Costeo-JUL26'!$B$9:$CQ$307,BO$1,0),0)*$G715</f>
        <v>0</v>
      </c>
      <c r="BP715" s="36">
        <f>IF($B715="P",VLOOKUP($E715,'[2]Costeo-JUL26'!$B$9:$CQ$307,BP$1,0),0)*$G715</f>
        <v>0</v>
      </c>
      <c r="BQ715" s="35">
        <f>IF($B715="P",VLOOKUP($E715,'[2]Costeo-JUL26'!$B$9:$CQ$307,BQ$1,0),0)</f>
        <v>0</v>
      </c>
      <c r="BR715" s="36">
        <f t="shared" si="334"/>
        <v>0</v>
      </c>
      <c r="BS715" s="36">
        <f t="shared" si="335"/>
        <v>0</v>
      </c>
      <c r="BT715" s="34">
        <f>IF($B715="P",VLOOKUP($E715,'[2]Costeo-JUL26'!$B$9:$CQ$307,BT$1,0),0)</f>
        <v>0</v>
      </c>
      <c r="BU715" s="16">
        <f>IF($B715="P",VLOOKUP($E715,'[2]Costeo-JUL26'!$B$9:$CQ$307,BU$1,0),0)*$G715</f>
        <v>0</v>
      </c>
      <c r="BV715" s="36">
        <f>IF($B715="P",VLOOKUP($E715,'[2]Costeo-JUL26'!$B$9:$CQ$307,BV$1,0),0)*$G715</f>
        <v>0</v>
      </c>
      <c r="BW715" s="35">
        <f>IF($B715="P",VLOOKUP($E715,'[2]Costeo-JUL26'!$B$9:$CQ$307,BW$1,0),0)</f>
        <v>0</v>
      </c>
      <c r="BX715" s="36">
        <f t="shared" si="336"/>
        <v>0</v>
      </c>
      <c r="BY715" s="36">
        <f t="shared" si="337"/>
        <v>0</v>
      </c>
      <c r="BZ715" s="34">
        <f>IF($B715="P",VLOOKUP($E715,'[2]Costeo-JUL26'!$B$9:$CQ$307,BZ$1,0),0)</f>
        <v>0</v>
      </c>
      <c r="CA715" s="16">
        <f>IF($B715="P",VLOOKUP($E715,'[2]Costeo-JUL26'!$B$9:$CQ$307,CA$1,0),0)*$G715</f>
        <v>0</v>
      </c>
      <c r="CB715" s="36">
        <f>IF($B715="P",VLOOKUP($E715,'[2]Costeo-JUL26'!$B$9:$CQ$307,CB$1,0),0)*$G715</f>
        <v>0</v>
      </c>
      <c r="CC715" s="35">
        <f>IF($B715="P",VLOOKUP($E715,'[2]Costeo-JUL26'!$B$9:$CQ$307,CC$1,0),0)</f>
        <v>0</v>
      </c>
      <c r="CD715" s="36">
        <f t="shared" si="338"/>
        <v>0</v>
      </c>
      <c r="CE715" s="36">
        <f t="shared" si="339"/>
        <v>0</v>
      </c>
      <c r="CF715" s="37">
        <f t="shared" si="342"/>
        <v>0</v>
      </c>
      <c r="CG715" s="36">
        <f>IF($B715="r",VLOOKUP($E715,'[2]Costeo-JUL26'!$B$9:$CQ$307,CG$1,0),0)*$G715</f>
        <v>432551.35</v>
      </c>
      <c r="CH715" s="35">
        <f>VLOOKUP($E715,'[2]TEORICOS (05.26)'!$A$8:$T$251,CH$1,0)</f>
        <v>0.14000000000000001</v>
      </c>
      <c r="CI715" s="36">
        <f t="shared" si="340"/>
        <v>175861.94619999986</v>
      </c>
      <c r="CJ715" s="37">
        <f t="shared" si="341"/>
        <v>608413.29619999987</v>
      </c>
      <c r="CM715" s="16">
        <f>SUMIFS('[1]Ajuste Inventario'!$I:$I,'[1]Ajuste Inventario'!$B:$B,E715,'[1]Ajuste Inventario'!$S:$S,D715)*-1</f>
        <v>0</v>
      </c>
      <c r="CN715" s="36">
        <f t="shared" si="343"/>
        <v>0</v>
      </c>
      <c r="CP715" t="str">
        <f t="shared" si="344"/>
        <v>592Org.Vtas Necochea</v>
      </c>
      <c r="CQ715" s="10" t="e">
        <f t="shared" si="345"/>
        <v>#DIV/0!</v>
      </c>
    </row>
    <row r="716" spans="1:95" x14ac:dyDescent="0.25">
      <c r="A716" s="30">
        <v>46204</v>
      </c>
      <c r="B716" s="31" t="str">
        <f>VLOOKUP($E716,'[2]TEORICOS (05.26)'!$A$8:$T$251,B$1,0)</f>
        <v>P</v>
      </c>
      <c r="C716" s="32" t="str">
        <f>VLOOKUP($E716,'[2]TEORICOS (05.26)'!$A$8:$T$251,C$1,0)</f>
        <v>Sprite</v>
      </c>
      <c r="D716" t="s">
        <v>229</v>
      </c>
      <c r="E716">
        <v>610</v>
      </c>
      <c r="F716" t="s">
        <v>87</v>
      </c>
      <c r="G716" s="16">
        <v>146</v>
      </c>
      <c r="H716" s="16">
        <v>215.93400000000017</v>
      </c>
      <c r="I716" s="33">
        <v>4186889.8400000003</v>
      </c>
      <c r="J716" s="33">
        <v>3512069.8100000005</v>
      </c>
      <c r="K716" s="34">
        <f>IF($B716="P",VLOOKUP($E716,'[2]Costeo-JUL26'!$B$9:$CQ$307,K$1,0),0)</f>
        <v>933147</v>
      </c>
      <c r="L716" s="35">
        <f>VLOOKUP($E716,'[2]TEORICOS (05.26)'!$A$8:$T$251,L$1,0)</f>
        <v>0.25119999999999998</v>
      </c>
      <c r="M716" s="36">
        <f t="shared" ref="M716:M779" si="346">IF(B716="P",L716*J716,0)</f>
        <v>882231.93627200008</v>
      </c>
      <c r="N716" s="35">
        <f>IF($B716="P",VLOOKUP($E716,'[2]Costeo-JUL26'!$B$9:$CQ$307,N$1,0),0)</f>
        <v>5.0000000000000001E-3</v>
      </c>
      <c r="O716" s="36">
        <f t="shared" ref="O716:O779" si="347">N716*M716</f>
        <v>4411.1596813600008</v>
      </c>
      <c r="P716" s="36">
        <f>IF($B716="P",VLOOKUP($E716,'[2]Costeo-JUL26'!$B$9:$CQ$307,P$1,0),0)*H716</f>
        <v>0</v>
      </c>
      <c r="Q716" s="36">
        <f t="shared" ref="Q716:Q779" si="348">+M716+O716+P716</f>
        <v>886643.09595336008</v>
      </c>
      <c r="R716" s="34">
        <f>IF($B716="P",VLOOKUP($E716,'[2]Costeo-JUL26'!$B$9:$CQ$307,R$1,0),0)</f>
        <v>902332</v>
      </c>
      <c r="S716" s="16">
        <f>IF($B716="P",VLOOKUP($E716,'[2]Costeo-JUL26'!$B$9:$CQ$307,S$1,0),0)*$G716</f>
        <v>117.61175999999999</v>
      </c>
      <c r="T716" s="36">
        <f>IF($B716="P",VLOOKUP($E716,'[2]Costeo-JUL26'!$B$9:$CQ$307,T$1,0),0)*$G716</f>
        <v>82040.541235373719</v>
      </c>
      <c r="U716" s="35">
        <f>IF($B716="P",VLOOKUP($E716,'[2]Costeo-JUL26'!$B$9:$CQ$307,U$1,0),0)</f>
        <v>1.4999999999999999E-2</v>
      </c>
      <c r="V716" s="36">
        <f t="shared" ref="V716:V779" si="349">U716*T716</f>
        <v>1230.6081185306057</v>
      </c>
      <c r="W716" s="36">
        <f t="shared" ref="W716:W779" si="350">T716+V716</f>
        <v>83271.149353904329</v>
      </c>
      <c r="X716" s="34">
        <f>IF($B716="P",VLOOKUP($E716,'[2]Costeo-JUL26'!$B$9:$CQ$307,X$1,0),0)</f>
        <v>902338</v>
      </c>
      <c r="Y716" s="16">
        <f>IF($B716="P",VLOOKUP($E716,'[2]Costeo-JUL26'!$B$9:$CQ$307,Y$1,0),0)*$G716</f>
        <v>9.7130879999999991</v>
      </c>
      <c r="Z716" s="36">
        <f>IF($B716="P",VLOOKUP($E716,'[2]Costeo-JUL26'!$B$9:$CQ$307,Z$1,0),0)*$G716</f>
        <v>2746.2785011199999</v>
      </c>
      <c r="AA716" s="35">
        <f>IF($B716="P",VLOOKUP($E716,'[2]Costeo-JUL26'!$B$9:$CQ$307,AA$1,0),0)</f>
        <v>0.45</v>
      </c>
      <c r="AB716" s="36">
        <f t="shared" ref="AB716:AB779" si="351">AA716*Z716</f>
        <v>1235.8253255039999</v>
      </c>
      <c r="AC716" s="36">
        <f t="shared" ref="AC716:AC779" si="352">Z716+AB716</f>
        <v>3982.1038266239998</v>
      </c>
      <c r="AD716" s="34">
        <f>IF($B716="P",VLOOKUP($E716,'[2]Costeo-JUL26'!$B$9:$CQ$307,AD$1,0),0)</f>
        <v>933139</v>
      </c>
      <c r="AE716" s="16">
        <f>IF($B716="P",VLOOKUP($E716,'[2]Costeo-JUL26'!$B$9:$CQ$307,AE$1,0),0)*$G716</f>
        <v>3504</v>
      </c>
      <c r="AF716" s="36">
        <f>IF($B716="P",VLOOKUP($E716,'[2]Costeo-JUL26'!$B$9:$CQ$307,AF$1,0),0)*$G716</f>
        <v>37978.174080000004</v>
      </c>
      <c r="AG716" s="35">
        <f>IF($B716="P",VLOOKUP($E716,'[2]Costeo-JUL26'!$B$9:$CQ$307,AG$1,0),0)</f>
        <v>6.0000000000000001E-3</v>
      </c>
      <c r="AH716" s="36">
        <f t="shared" ref="AH716:AH779" si="353">AG716*AF716</f>
        <v>227.86904448000004</v>
      </c>
      <c r="AI716" s="36">
        <f t="shared" ref="AI716:AI779" si="354">AF716+AH716</f>
        <v>38206.043124480006</v>
      </c>
      <c r="AJ716" s="34">
        <f>IF($B716="P",VLOOKUP($E716,'[2]Costeo-JUL26'!$B$9:$CQ$307,AJ$1,0),0)</f>
        <v>938243</v>
      </c>
      <c r="AK716" s="16">
        <f>IF($B716="P",VLOOKUP($E716,'[2]Costeo-JUL26'!$B$9:$CQ$307,AK$1,0),0)*$G716</f>
        <v>3504</v>
      </c>
      <c r="AL716" s="36">
        <f>IF($B716="P",VLOOKUP($E716,'[2]Costeo-JUL26'!$B$9:$CQ$307,AL$1,0),0)*$G716</f>
        <v>86669.968320000015</v>
      </c>
      <c r="AM716" s="35">
        <f>IF($B716="P",VLOOKUP($E716,'[2]Costeo-JUL26'!$B$9:$CQ$307,AM$1,0),0)</f>
        <v>1.7999999999999999E-2</v>
      </c>
      <c r="AN716" s="36">
        <f t="shared" ref="AN716:AN779" si="355">AM716*AL716</f>
        <v>1560.0594297600001</v>
      </c>
      <c r="AO716" s="36">
        <f t="shared" ref="AO716:AO779" si="356">AL716+AN716</f>
        <v>88230.027749760018</v>
      </c>
      <c r="AP716" s="34">
        <f>IF($B716="P",VLOOKUP($E716,'[2]Costeo-JUL26'!$B$9:$CQ$307,AP$1,0),0)</f>
        <v>0</v>
      </c>
      <c r="AQ716" s="16">
        <f>IF($B716="P",VLOOKUP($E716,'[2]Costeo-JUL26'!$B$9:$CQ$307,AQ$1,0),0)*$G716</f>
        <v>0</v>
      </c>
      <c r="AR716" s="36">
        <f>IF($B716="P",VLOOKUP($E716,'[2]Costeo-JUL26'!$B$9:$CQ$307,AR$1,0),0)*$G716</f>
        <v>0</v>
      </c>
      <c r="AS716" s="35">
        <f>IF($B716="P",VLOOKUP($E716,'[2]Costeo-JUL26'!$B$9:$CQ$307,AS$1,0),0)</f>
        <v>0</v>
      </c>
      <c r="AT716" s="36">
        <f t="shared" ref="AT716:AT779" si="357">AS716*AR716</f>
        <v>0</v>
      </c>
      <c r="AU716" s="36">
        <f t="shared" ref="AU716:AU779" si="358">AR716+AT716</f>
        <v>0</v>
      </c>
      <c r="AV716" s="34">
        <f>IF($B716="P",VLOOKUP($E716,'[2]Costeo-JUL26'!$B$9:$CQ$307,AV$1,0),0)</f>
        <v>0</v>
      </c>
      <c r="AW716" s="16">
        <f>IF($B716="P",VLOOKUP($E716,'[2]Costeo-JUL26'!$B$9:$CQ$307,AW$1,0),0)*$G716</f>
        <v>0</v>
      </c>
      <c r="AX716" s="36">
        <f>IF($B716="P",VLOOKUP($E716,'[2]Costeo-JUL26'!$B$9:$CQ$307,AX$1,0),0)*$G716</f>
        <v>0</v>
      </c>
      <c r="AY716" s="35">
        <f>IF($B716="P",VLOOKUP($E716,'[2]Costeo-JUL26'!$B$9:$CQ$307,AY$1,0),0)</f>
        <v>0</v>
      </c>
      <c r="AZ716" s="36">
        <f t="shared" ref="AZ716:AZ779" si="359">AY716*AX716</f>
        <v>0</v>
      </c>
      <c r="BA716" s="36">
        <f t="shared" ref="BA716:BA779" si="360">AX716+AZ716</f>
        <v>0</v>
      </c>
      <c r="BB716" s="34">
        <f>IF($B716="P",VLOOKUP($E716,'[2]Costeo-JUL26'!$B$9:$CQ$307,BB$1,0),0)</f>
        <v>0</v>
      </c>
      <c r="BC716" s="16">
        <f>IF($B716="P",VLOOKUP($E716,'[2]Costeo-JUL26'!$B$9:$CQ$307,BC$1,0),0)*$G716</f>
        <v>0</v>
      </c>
      <c r="BD716" s="36">
        <f>IF($B716="P",VLOOKUP($E716,'[2]Costeo-JUL26'!$B$9:$CQ$307,BD$1,0),0)*$G716</f>
        <v>0</v>
      </c>
      <c r="BE716" s="35">
        <f>IF($B716="P",VLOOKUP($E716,'[2]Costeo-JUL26'!$B$9:$CQ$307,BE$1,0),0)</f>
        <v>0</v>
      </c>
      <c r="BF716" s="36">
        <f t="shared" ref="BF716:BF779" si="361">BE716*BD716</f>
        <v>0</v>
      </c>
      <c r="BG716" s="36">
        <f t="shared" ref="BG716:BG779" si="362">BD716+BF716</f>
        <v>0</v>
      </c>
      <c r="BH716" s="34">
        <f>IF($B716="P",VLOOKUP($E716,'[2]Costeo-JUL26'!$B$9:$CQ$307,BH$1,0),0)</f>
        <v>0</v>
      </c>
      <c r="BI716" s="16">
        <f>IF($B716="P",VLOOKUP($E716,'[2]Costeo-JUL26'!$B$9:$CQ$307,BI$1,0),0)*$G716</f>
        <v>0</v>
      </c>
      <c r="BJ716" s="36">
        <f>IF($B716="P",VLOOKUP($E716,'[2]Costeo-JUL26'!$B$9:$CQ$307,BJ$1,0),0)*$G716</f>
        <v>0</v>
      </c>
      <c r="BK716" s="35">
        <f>IF(BH716=910319,0,IF($B716="P",VLOOKUP($E716,'[2]Costeo-JUL26'!$B$9:$CQ$307,BK$1,0),0))</f>
        <v>0</v>
      </c>
      <c r="BL716" s="36">
        <f t="shared" ref="BL716:BL779" si="363">BK716*BJ716</f>
        <v>0</v>
      </c>
      <c r="BM716" s="36">
        <f t="shared" ref="BM716:BM779" si="364">BJ716+BL716</f>
        <v>0</v>
      </c>
      <c r="BN716" s="34">
        <f>IF($B716="P",VLOOKUP($E716,'[2]Costeo-JUL26'!$B$9:$CQ$307,BN$1,0),0)</f>
        <v>0</v>
      </c>
      <c r="BO716" s="16">
        <f>IF($B716="P",VLOOKUP($E716,'[2]Costeo-JUL26'!$B$9:$CQ$307,BO$1,0),0)*$G716</f>
        <v>0</v>
      </c>
      <c r="BP716" s="36">
        <f>IF($B716="P",VLOOKUP($E716,'[2]Costeo-JUL26'!$B$9:$CQ$307,BP$1,0),0)*$G716</f>
        <v>0</v>
      </c>
      <c r="BQ716" s="35">
        <f>IF($B716="P",VLOOKUP($E716,'[2]Costeo-JUL26'!$B$9:$CQ$307,BQ$1,0),0)</f>
        <v>0</v>
      </c>
      <c r="BR716" s="36">
        <f t="shared" ref="BR716:BR779" si="365">BQ716*BP716</f>
        <v>0</v>
      </c>
      <c r="BS716" s="36">
        <f t="shared" ref="BS716:BS779" si="366">BP716+BR716</f>
        <v>0</v>
      </c>
      <c r="BT716" s="34">
        <f>IF($B716="P",VLOOKUP($E716,'[2]Costeo-JUL26'!$B$9:$CQ$307,BT$1,0),0)</f>
        <v>0</v>
      </c>
      <c r="BU716" s="16">
        <f>IF($B716="P",VLOOKUP($E716,'[2]Costeo-JUL26'!$B$9:$CQ$307,BU$1,0),0)*$G716</f>
        <v>0</v>
      </c>
      <c r="BV716" s="36">
        <f>IF($B716="P",VLOOKUP($E716,'[2]Costeo-JUL26'!$B$9:$CQ$307,BV$1,0),0)*$G716</f>
        <v>0</v>
      </c>
      <c r="BW716" s="35">
        <f>IF($B716="P",VLOOKUP($E716,'[2]Costeo-JUL26'!$B$9:$CQ$307,BW$1,0),0)</f>
        <v>0</v>
      </c>
      <c r="BX716" s="36">
        <f t="shared" ref="BX716:BX779" si="367">BW716*BV716</f>
        <v>0</v>
      </c>
      <c r="BY716" s="36">
        <f t="shared" ref="BY716:BY779" si="368">BV716+BX716</f>
        <v>0</v>
      </c>
      <c r="BZ716" s="34">
        <f>IF($B716="P",VLOOKUP($E716,'[2]Costeo-JUL26'!$B$9:$CQ$307,BZ$1,0),0)</f>
        <v>0</v>
      </c>
      <c r="CA716" s="16">
        <f>IF($B716="P",VLOOKUP($E716,'[2]Costeo-JUL26'!$B$9:$CQ$307,CA$1,0),0)*$G716</f>
        <v>0</v>
      </c>
      <c r="CB716" s="36">
        <f>IF($B716="P",VLOOKUP($E716,'[2]Costeo-JUL26'!$B$9:$CQ$307,CB$1,0),0)*$G716</f>
        <v>0</v>
      </c>
      <c r="CC716" s="35">
        <f>IF($B716="P",VLOOKUP($E716,'[2]Costeo-JUL26'!$B$9:$CQ$307,CC$1,0),0)</f>
        <v>0</v>
      </c>
      <c r="CD716" s="36">
        <f t="shared" ref="CD716:CD779" si="369">CC716*CB716</f>
        <v>0</v>
      </c>
      <c r="CE716" s="36">
        <f t="shared" ref="CE716:CE779" si="370">CB716+CD716</f>
        <v>0</v>
      </c>
      <c r="CF716" s="37">
        <f t="shared" si="342"/>
        <v>1100332.4200081285</v>
      </c>
      <c r="CG716" s="36">
        <f>IF($B716="r",VLOOKUP($E716,'[2]Costeo-JUL26'!$B$9:$CQ$307,CG$1,0),0)*$G716</f>
        <v>0</v>
      </c>
      <c r="CH716" s="35">
        <f>VLOOKUP($E716,'[2]TEORICOS (05.26)'!$A$8:$T$251,CH$1,0)</f>
        <v>0</v>
      </c>
      <c r="CI716" s="36">
        <f t="shared" ref="CI716:CI779" si="371">IF($B716="P",0,J716*L716-CG716*CH716)</f>
        <v>0</v>
      </c>
      <c r="CJ716" s="37">
        <f t="shared" ref="CJ716:CJ779" si="372">CG716+CI716</f>
        <v>0</v>
      </c>
      <c r="CM716" s="16">
        <f>SUMIFS('[1]Ajuste Inventario'!$I:$I,'[1]Ajuste Inventario'!$B:$B,E716,'[1]Ajuste Inventario'!$S:$S,D716)*-1</f>
        <v>5.375</v>
      </c>
      <c r="CN716" s="36">
        <f t="shared" si="343"/>
        <v>40508.813407833499</v>
      </c>
      <c r="CP716" t="str">
        <f t="shared" si="344"/>
        <v>610Org.Vtas Necochea</v>
      </c>
      <c r="CQ716" s="10">
        <f t="shared" si="345"/>
        <v>7536.5234247132094</v>
      </c>
    </row>
    <row r="717" spans="1:95" x14ac:dyDescent="0.25">
      <c r="A717" s="30">
        <v>46204</v>
      </c>
      <c r="B717" s="31" t="str">
        <f>VLOOKUP($E717,'[2]TEORICOS (05.26)'!$A$8:$T$251,B$1,0)</f>
        <v>R</v>
      </c>
      <c r="C717" s="32" t="str">
        <f>VLOOKUP($E717,'[2]TEORICOS (05.26)'!$A$8:$T$251,C$1,0)</f>
        <v>Sprite</v>
      </c>
      <c r="D717" t="s">
        <v>229</v>
      </c>
      <c r="E717">
        <v>618</v>
      </c>
      <c r="F717" t="s">
        <v>88</v>
      </c>
      <c r="G717" s="16">
        <v>186.333</v>
      </c>
      <c r="H717" s="16">
        <v>69.688542000000112</v>
      </c>
      <c r="I717" s="33">
        <v>1436422.9800000004</v>
      </c>
      <c r="J717" s="33">
        <v>1425493.1700000004</v>
      </c>
      <c r="K717" s="34">
        <f>IF($B717="P",VLOOKUP($E717,'[2]Costeo-JUL26'!$B$9:$CQ$307,K$1,0),0)</f>
        <v>0</v>
      </c>
      <c r="L717" s="35">
        <f>VLOOKUP($E717,'[2]TEORICOS (05.26)'!$A$8:$T$251,L$1,0)</f>
        <v>0.25119999999999998</v>
      </c>
      <c r="M717" s="36">
        <f t="shared" si="346"/>
        <v>0</v>
      </c>
      <c r="N717" s="35">
        <f>IF($B717="P",VLOOKUP($E717,'[2]Costeo-JUL26'!$B$9:$CQ$307,N$1,0),0)</f>
        <v>0</v>
      </c>
      <c r="O717" s="36">
        <f t="shared" si="347"/>
        <v>0</v>
      </c>
      <c r="P717" s="36">
        <f>IF($B717="P",VLOOKUP($E717,'[2]Costeo-JUL26'!$B$9:$CQ$307,P$1,0),0)*H717</f>
        <v>0</v>
      </c>
      <c r="Q717" s="36">
        <f t="shared" si="348"/>
        <v>0</v>
      </c>
      <c r="R717" s="34">
        <f>IF($B717="P",VLOOKUP($E717,'[2]Costeo-JUL26'!$B$9:$CQ$307,R$1,0),0)</f>
        <v>0</v>
      </c>
      <c r="S717" s="16">
        <f>IF($B717="P",VLOOKUP($E717,'[2]Costeo-JUL26'!$B$9:$CQ$307,S$1,0),0)*$G717</f>
        <v>0</v>
      </c>
      <c r="T717" s="36">
        <f>IF($B717="P",VLOOKUP($E717,'[2]Costeo-JUL26'!$B$9:$CQ$307,T$1,0),0)*$G717</f>
        <v>0</v>
      </c>
      <c r="U717" s="35">
        <f>IF($B717="P",VLOOKUP($E717,'[2]Costeo-JUL26'!$B$9:$CQ$307,U$1,0),0)</f>
        <v>0</v>
      </c>
      <c r="V717" s="36">
        <f t="shared" si="349"/>
        <v>0</v>
      </c>
      <c r="W717" s="36">
        <f t="shared" si="350"/>
        <v>0</v>
      </c>
      <c r="X717" s="34">
        <f>IF($B717="P",VLOOKUP($E717,'[2]Costeo-JUL26'!$B$9:$CQ$307,X$1,0),0)</f>
        <v>0</v>
      </c>
      <c r="Y717" s="16">
        <f>IF($B717="P",VLOOKUP($E717,'[2]Costeo-JUL26'!$B$9:$CQ$307,Y$1,0),0)*$G717</f>
        <v>0</v>
      </c>
      <c r="Z717" s="36">
        <f>IF($B717="P",VLOOKUP($E717,'[2]Costeo-JUL26'!$B$9:$CQ$307,Z$1,0),0)*$G717</f>
        <v>0</v>
      </c>
      <c r="AA717" s="35">
        <f>IF($B717="P",VLOOKUP($E717,'[2]Costeo-JUL26'!$B$9:$CQ$307,AA$1,0),0)</f>
        <v>0</v>
      </c>
      <c r="AB717" s="36">
        <f t="shared" si="351"/>
        <v>0</v>
      </c>
      <c r="AC717" s="36">
        <f t="shared" si="352"/>
        <v>0</v>
      </c>
      <c r="AD717" s="34">
        <f>IF($B717="P",VLOOKUP($E717,'[2]Costeo-JUL26'!$B$9:$CQ$307,AD$1,0),0)</f>
        <v>0</v>
      </c>
      <c r="AE717" s="16">
        <f>IF($B717="P",VLOOKUP($E717,'[2]Costeo-JUL26'!$B$9:$CQ$307,AE$1,0),0)*$G717</f>
        <v>0</v>
      </c>
      <c r="AF717" s="36">
        <f>IF($B717="P",VLOOKUP($E717,'[2]Costeo-JUL26'!$B$9:$CQ$307,AF$1,0),0)*$G717</f>
        <v>0</v>
      </c>
      <c r="AG717" s="35">
        <f>IF($B717="P",VLOOKUP($E717,'[2]Costeo-JUL26'!$B$9:$CQ$307,AG$1,0),0)</f>
        <v>0</v>
      </c>
      <c r="AH717" s="36">
        <f t="shared" si="353"/>
        <v>0</v>
      </c>
      <c r="AI717" s="36">
        <f t="shared" si="354"/>
        <v>0</v>
      </c>
      <c r="AJ717" s="34">
        <f>IF($B717="P",VLOOKUP($E717,'[2]Costeo-JUL26'!$B$9:$CQ$307,AJ$1,0),0)</f>
        <v>0</v>
      </c>
      <c r="AK717" s="16">
        <f>IF($B717="P",VLOOKUP($E717,'[2]Costeo-JUL26'!$B$9:$CQ$307,AK$1,0),0)*$G717</f>
        <v>0</v>
      </c>
      <c r="AL717" s="36">
        <f>IF($B717="P",VLOOKUP($E717,'[2]Costeo-JUL26'!$B$9:$CQ$307,AL$1,0),0)*$G717</f>
        <v>0</v>
      </c>
      <c r="AM717" s="35">
        <f>IF($B717="P",VLOOKUP($E717,'[2]Costeo-JUL26'!$B$9:$CQ$307,AM$1,0),0)</f>
        <v>0</v>
      </c>
      <c r="AN717" s="36">
        <f t="shared" si="355"/>
        <v>0</v>
      </c>
      <c r="AO717" s="36">
        <f t="shared" si="356"/>
        <v>0</v>
      </c>
      <c r="AP717" s="34">
        <f>IF($B717="P",VLOOKUP($E717,'[2]Costeo-JUL26'!$B$9:$CQ$307,AP$1,0),0)</f>
        <v>0</v>
      </c>
      <c r="AQ717" s="16">
        <f>IF($B717="P",VLOOKUP($E717,'[2]Costeo-JUL26'!$B$9:$CQ$307,AQ$1,0),0)*$G717</f>
        <v>0</v>
      </c>
      <c r="AR717" s="36">
        <f>IF($B717="P",VLOOKUP($E717,'[2]Costeo-JUL26'!$B$9:$CQ$307,AR$1,0),0)*$G717</f>
        <v>0</v>
      </c>
      <c r="AS717" s="35">
        <f>IF($B717="P",VLOOKUP($E717,'[2]Costeo-JUL26'!$B$9:$CQ$307,AS$1,0),0)</f>
        <v>0</v>
      </c>
      <c r="AT717" s="36">
        <f t="shared" si="357"/>
        <v>0</v>
      </c>
      <c r="AU717" s="36">
        <f t="shared" si="358"/>
        <v>0</v>
      </c>
      <c r="AV717" s="34">
        <f>IF($B717="P",VLOOKUP($E717,'[2]Costeo-JUL26'!$B$9:$CQ$307,AV$1,0),0)</f>
        <v>0</v>
      </c>
      <c r="AW717" s="16">
        <f>IF($B717="P",VLOOKUP($E717,'[2]Costeo-JUL26'!$B$9:$CQ$307,AW$1,0),0)*$G717</f>
        <v>0</v>
      </c>
      <c r="AX717" s="36">
        <f>IF($B717="P",VLOOKUP($E717,'[2]Costeo-JUL26'!$B$9:$CQ$307,AX$1,0),0)*$G717</f>
        <v>0</v>
      </c>
      <c r="AY717" s="35">
        <f>IF($B717="P",VLOOKUP($E717,'[2]Costeo-JUL26'!$B$9:$CQ$307,AY$1,0),0)</f>
        <v>0</v>
      </c>
      <c r="AZ717" s="36">
        <f t="shared" si="359"/>
        <v>0</v>
      </c>
      <c r="BA717" s="36">
        <f t="shared" si="360"/>
        <v>0</v>
      </c>
      <c r="BB717" s="34">
        <f>IF($B717="P",VLOOKUP($E717,'[2]Costeo-JUL26'!$B$9:$CQ$307,BB$1,0),0)</f>
        <v>0</v>
      </c>
      <c r="BC717" s="16">
        <f>IF($B717="P",VLOOKUP($E717,'[2]Costeo-JUL26'!$B$9:$CQ$307,BC$1,0),0)*$G717</f>
        <v>0</v>
      </c>
      <c r="BD717" s="36">
        <f>IF($B717="P",VLOOKUP($E717,'[2]Costeo-JUL26'!$B$9:$CQ$307,BD$1,0),0)*$G717</f>
        <v>0</v>
      </c>
      <c r="BE717" s="35">
        <f>IF($B717="P",VLOOKUP($E717,'[2]Costeo-JUL26'!$B$9:$CQ$307,BE$1,0),0)</f>
        <v>0</v>
      </c>
      <c r="BF717" s="36">
        <f t="shared" si="361"/>
        <v>0</v>
      </c>
      <c r="BG717" s="36">
        <f t="shared" si="362"/>
        <v>0</v>
      </c>
      <c r="BH717" s="34">
        <f>IF($B717="P",VLOOKUP($E717,'[2]Costeo-JUL26'!$B$9:$CQ$307,BH$1,0),0)</f>
        <v>0</v>
      </c>
      <c r="BI717" s="16">
        <f>IF($B717="P",VLOOKUP($E717,'[2]Costeo-JUL26'!$B$9:$CQ$307,BI$1,0),0)*$G717</f>
        <v>0</v>
      </c>
      <c r="BJ717" s="36">
        <f>IF($B717="P",VLOOKUP($E717,'[2]Costeo-JUL26'!$B$9:$CQ$307,BJ$1,0),0)*$G717</f>
        <v>0</v>
      </c>
      <c r="BK717" s="35">
        <f>IF(BH717=910319,0,IF($B717="P",VLOOKUP($E717,'[2]Costeo-JUL26'!$B$9:$CQ$307,BK$1,0),0))</f>
        <v>0</v>
      </c>
      <c r="BL717" s="36">
        <f t="shared" si="363"/>
        <v>0</v>
      </c>
      <c r="BM717" s="36">
        <f t="shared" si="364"/>
        <v>0</v>
      </c>
      <c r="BN717" s="34">
        <f>IF($B717="P",VLOOKUP($E717,'[2]Costeo-JUL26'!$B$9:$CQ$307,BN$1,0),0)</f>
        <v>0</v>
      </c>
      <c r="BO717" s="16">
        <f>IF($B717="P",VLOOKUP($E717,'[2]Costeo-JUL26'!$B$9:$CQ$307,BO$1,0),0)*$G717</f>
        <v>0</v>
      </c>
      <c r="BP717" s="36">
        <f>IF($B717="P",VLOOKUP($E717,'[2]Costeo-JUL26'!$B$9:$CQ$307,BP$1,0),0)*$G717</f>
        <v>0</v>
      </c>
      <c r="BQ717" s="35">
        <f>IF($B717="P",VLOOKUP($E717,'[2]Costeo-JUL26'!$B$9:$CQ$307,BQ$1,0),0)</f>
        <v>0</v>
      </c>
      <c r="BR717" s="36">
        <f t="shared" si="365"/>
        <v>0</v>
      </c>
      <c r="BS717" s="36">
        <f t="shared" si="366"/>
        <v>0</v>
      </c>
      <c r="BT717" s="34">
        <f>IF($B717="P",VLOOKUP($E717,'[2]Costeo-JUL26'!$B$9:$CQ$307,BT$1,0),0)</f>
        <v>0</v>
      </c>
      <c r="BU717" s="16">
        <f>IF($B717="P",VLOOKUP($E717,'[2]Costeo-JUL26'!$B$9:$CQ$307,BU$1,0),0)*$G717</f>
        <v>0</v>
      </c>
      <c r="BV717" s="36">
        <f>IF($B717="P",VLOOKUP($E717,'[2]Costeo-JUL26'!$B$9:$CQ$307,BV$1,0),0)*$G717</f>
        <v>0</v>
      </c>
      <c r="BW717" s="35">
        <f>IF($B717="P",VLOOKUP($E717,'[2]Costeo-JUL26'!$B$9:$CQ$307,BW$1,0),0)</f>
        <v>0</v>
      </c>
      <c r="BX717" s="36">
        <f t="shared" si="367"/>
        <v>0</v>
      </c>
      <c r="BY717" s="36">
        <f t="shared" si="368"/>
        <v>0</v>
      </c>
      <c r="BZ717" s="34">
        <f>IF($B717="P",VLOOKUP($E717,'[2]Costeo-JUL26'!$B$9:$CQ$307,BZ$1,0),0)</f>
        <v>0</v>
      </c>
      <c r="CA717" s="16">
        <f>IF($B717="P",VLOOKUP($E717,'[2]Costeo-JUL26'!$B$9:$CQ$307,CA$1,0),0)*$G717</f>
        <v>0</v>
      </c>
      <c r="CB717" s="36">
        <f>IF($B717="P",VLOOKUP($E717,'[2]Costeo-JUL26'!$B$9:$CQ$307,CB$1,0),0)*$G717</f>
        <v>0</v>
      </c>
      <c r="CC717" s="35">
        <f>IF($B717="P",VLOOKUP($E717,'[2]Costeo-JUL26'!$B$9:$CQ$307,CC$1,0),0)</f>
        <v>0</v>
      </c>
      <c r="CD717" s="36">
        <f t="shared" si="369"/>
        <v>0</v>
      </c>
      <c r="CE717" s="36">
        <f t="shared" si="370"/>
        <v>0</v>
      </c>
      <c r="CF717" s="37">
        <f t="shared" si="342"/>
        <v>0</v>
      </c>
      <c r="CG717" s="36">
        <f>IF($B717="r",VLOOKUP($E717,'[2]Costeo-JUL26'!$B$9:$CQ$307,CG$1,0),0)*$G717</f>
        <v>338649.04751999996</v>
      </c>
      <c r="CH717" s="35">
        <f>VLOOKUP($E717,'[2]TEORICOS (05.26)'!$A$8:$T$251,CH$1,0)</f>
        <v>0.1</v>
      </c>
      <c r="CI717" s="36">
        <f t="shared" si="371"/>
        <v>324218.97955200006</v>
      </c>
      <c r="CJ717" s="37">
        <f t="shared" si="372"/>
        <v>662868.02707200008</v>
      </c>
      <c r="CM717" s="16">
        <f>SUMIFS('[1]Ajuste Inventario'!$I:$I,'[1]Ajuste Inventario'!$B:$B,E717,'[1]Ajuste Inventario'!$S:$S,D717)*-1</f>
        <v>7.6669999999999998</v>
      </c>
      <c r="CN717" s="36">
        <f t="shared" si="343"/>
        <v>27274.87435699004</v>
      </c>
      <c r="CP717" t="str">
        <f t="shared" si="344"/>
        <v>618Org.Vtas Necochea</v>
      </c>
      <c r="CQ717" s="10">
        <f t="shared" si="345"/>
        <v>3557.4376362319081</v>
      </c>
    </row>
    <row r="718" spans="1:95" x14ac:dyDescent="0.25">
      <c r="A718" s="30">
        <v>46204</v>
      </c>
      <c r="B718" s="31" t="str">
        <f>VLOOKUP($E718,'[2]TEORICOS (05.26)'!$A$8:$T$251,B$1,0)</f>
        <v>P</v>
      </c>
      <c r="C718" s="32" t="str">
        <f>VLOOKUP($E718,'[2]TEORICOS (05.26)'!$A$8:$T$251,C$1,0)</f>
        <v>Sprite</v>
      </c>
      <c r="D718" t="s">
        <v>229</v>
      </c>
      <c r="E718">
        <v>627</v>
      </c>
      <c r="F718" t="s">
        <v>89</v>
      </c>
      <c r="G718" s="16">
        <v>658.25</v>
      </c>
      <c r="H718" s="16">
        <v>695.77025000000117</v>
      </c>
      <c r="I718" s="33">
        <v>9289172.7599999793</v>
      </c>
      <c r="J718" s="33">
        <v>8905354.4699999895</v>
      </c>
      <c r="K718" s="34">
        <f>IF($B718="P",VLOOKUP($E718,'[2]Costeo-JUL26'!$B$9:$CQ$307,K$1,0),0)</f>
        <v>933147</v>
      </c>
      <c r="L718" s="35">
        <f>VLOOKUP($E718,'[2]TEORICOS (05.26)'!$A$8:$T$251,L$1,0)</f>
        <v>0.25119999999999998</v>
      </c>
      <c r="M718" s="36">
        <f t="shared" si="346"/>
        <v>2237025.0428639972</v>
      </c>
      <c r="N718" s="35">
        <f>IF($B718="P",VLOOKUP($E718,'[2]Costeo-JUL26'!$B$9:$CQ$307,N$1,0),0)</f>
        <v>5.0000000000000001E-3</v>
      </c>
      <c r="O718" s="36">
        <f t="shared" si="347"/>
        <v>11185.125214319985</v>
      </c>
      <c r="P718" s="36">
        <f>IF($B718="P",VLOOKUP($E718,'[2]Costeo-JUL26'!$B$9:$CQ$307,P$1,0),0)*H718</f>
        <v>0</v>
      </c>
      <c r="Q718" s="36">
        <f t="shared" si="348"/>
        <v>2248210.1680783173</v>
      </c>
      <c r="R718" s="34">
        <f>IF($B718="P",VLOOKUP($E718,'[2]Costeo-JUL26'!$B$9:$CQ$307,R$1,0),0)</f>
        <v>902332</v>
      </c>
      <c r="S718" s="16">
        <f>IF($B718="P",VLOOKUP($E718,'[2]Costeo-JUL26'!$B$9:$CQ$307,S$1,0),0)*$G718</f>
        <v>378.75704999999999</v>
      </c>
      <c r="T718" s="36">
        <f>IF($B718="P",VLOOKUP($E718,'[2]Costeo-JUL26'!$B$9:$CQ$307,T$1,0),0)*$G718</f>
        <v>264203.45532380015</v>
      </c>
      <c r="U718" s="35">
        <f>IF($B718="P",VLOOKUP($E718,'[2]Costeo-JUL26'!$B$9:$CQ$307,U$1,0),0)</f>
        <v>1.4999999999999999E-2</v>
      </c>
      <c r="V718" s="36">
        <f t="shared" si="349"/>
        <v>3963.0518298570023</v>
      </c>
      <c r="W718" s="36">
        <f t="shared" si="350"/>
        <v>268166.50715365715</v>
      </c>
      <c r="X718" s="34">
        <f>IF($B718="P",VLOOKUP($E718,'[2]Costeo-JUL26'!$B$9:$CQ$307,X$1,0),0)</f>
        <v>902338</v>
      </c>
      <c r="Y718" s="16">
        <f>IF($B718="P",VLOOKUP($E718,'[2]Costeo-JUL26'!$B$9:$CQ$307,Y$1,0),0)*$G718</f>
        <v>34.408043999999997</v>
      </c>
      <c r="Z718" s="36">
        <f>IF($B718="P",VLOOKUP($E718,'[2]Costeo-JUL26'!$B$9:$CQ$307,Z$1,0),0)*$G718</f>
        <v>9728.5303605600002</v>
      </c>
      <c r="AA718" s="35">
        <f>IF($B718="P",VLOOKUP($E718,'[2]Costeo-JUL26'!$B$9:$CQ$307,AA$1,0),0)</f>
        <v>0.45</v>
      </c>
      <c r="AB718" s="36">
        <f t="shared" si="351"/>
        <v>4377.8386622520002</v>
      </c>
      <c r="AC718" s="36">
        <f t="shared" si="352"/>
        <v>14106.369022811999</v>
      </c>
      <c r="AD718" s="34">
        <f>IF($B718="P",VLOOKUP($E718,'[2]Costeo-JUL26'!$B$9:$CQ$307,AD$1,0),0)</f>
        <v>901767</v>
      </c>
      <c r="AE718" s="16">
        <f>IF($B718="P",VLOOKUP($E718,'[2]Costeo-JUL26'!$B$9:$CQ$307,AE$1,0),0)*$G718</f>
        <v>7899</v>
      </c>
      <c r="AF718" s="36">
        <f>IF($B718="P",VLOOKUP($E718,'[2]Costeo-JUL26'!$B$9:$CQ$307,AF$1,0),0)*$G718</f>
        <v>121227.5328</v>
      </c>
      <c r="AG718" s="35">
        <f>IF($B718="P",VLOOKUP($E718,'[2]Costeo-JUL26'!$B$9:$CQ$307,AG$1,0),0)</f>
        <v>6.0000000000000001E-3</v>
      </c>
      <c r="AH718" s="36">
        <f t="shared" si="353"/>
        <v>727.36519680000004</v>
      </c>
      <c r="AI718" s="36">
        <f t="shared" si="354"/>
        <v>121954.89799680001</v>
      </c>
      <c r="AJ718" s="34">
        <f>IF($B718="P",VLOOKUP($E718,'[2]Costeo-JUL26'!$B$9:$CQ$307,AJ$1,0),0)</f>
        <v>912948</v>
      </c>
      <c r="AK718" s="16">
        <f>IF($B718="P",VLOOKUP($E718,'[2]Costeo-JUL26'!$B$9:$CQ$307,AK$1,0),0)*$G718</f>
        <v>7899</v>
      </c>
      <c r="AL718" s="36">
        <f>IF($B718="P",VLOOKUP($E718,'[2]Costeo-JUL26'!$B$9:$CQ$307,AL$1,0),0)*$G718</f>
        <v>35781.285149999996</v>
      </c>
      <c r="AM718" s="35">
        <f>IF($B718="P",VLOOKUP($E718,'[2]Costeo-JUL26'!$B$9:$CQ$307,AM$1,0),0)</f>
        <v>1.7999999999999999E-2</v>
      </c>
      <c r="AN718" s="36">
        <f t="shared" si="355"/>
        <v>644.06313269999987</v>
      </c>
      <c r="AO718" s="36">
        <f t="shared" si="356"/>
        <v>36425.348282699997</v>
      </c>
      <c r="AP718" s="34">
        <f>IF($B718="P",VLOOKUP($E718,'[2]Costeo-JUL26'!$B$9:$CQ$307,AP$1,0),0)</f>
        <v>901189</v>
      </c>
      <c r="AQ718" s="16">
        <f>IF($B718="P",VLOOKUP($E718,'[2]Costeo-JUL26'!$B$9:$CQ$307,AQ$1,0),0)*$G718</f>
        <v>7899</v>
      </c>
      <c r="AR718" s="36">
        <f>IF($B718="P",VLOOKUP($E718,'[2]Costeo-JUL26'!$B$9:$CQ$307,AR$1,0),0)*$G718</f>
        <v>605728.49581095995</v>
      </c>
      <c r="AS718" s="35">
        <f>IF($B718="P",VLOOKUP($E718,'[2]Costeo-JUL26'!$B$9:$CQ$307,AS$1,0),0)</f>
        <v>0.02</v>
      </c>
      <c r="AT718" s="36">
        <f t="shared" si="357"/>
        <v>12114.5699162192</v>
      </c>
      <c r="AU718" s="36">
        <f t="shared" si="358"/>
        <v>617843.06572717917</v>
      </c>
      <c r="AV718" s="34">
        <f>IF($B718="P",VLOOKUP($E718,'[2]Costeo-JUL26'!$B$9:$CQ$307,AV$1,0),0)</f>
        <v>932317</v>
      </c>
      <c r="AW718" s="16">
        <f>IF($B718="P",VLOOKUP($E718,'[2]Costeo-JUL26'!$B$9:$CQ$307,AW$1,0),0)*$G718</f>
        <v>13.099175000000001</v>
      </c>
      <c r="AX718" s="36">
        <f>IF($B718="P",VLOOKUP($E718,'[2]Costeo-JUL26'!$B$9:$CQ$307,AX$1,0),0)*$G718</f>
        <v>56297.634315000003</v>
      </c>
      <c r="AY718" s="35">
        <f>IF($B718="P",VLOOKUP($E718,'[2]Costeo-JUL26'!$B$9:$CQ$307,AY$1,0),0)</f>
        <v>0.03</v>
      </c>
      <c r="AZ718" s="36">
        <f t="shared" si="359"/>
        <v>1688.9290294499999</v>
      </c>
      <c r="BA718" s="36">
        <f t="shared" si="360"/>
        <v>57986.563344450005</v>
      </c>
      <c r="BB718" s="34">
        <f>IF($B718="P",VLOOKUP($E718,'[2]Costeo-JUL26'!$B$9:$CQ$307,BB$1,0),0)</f>
        <v>902311</v>
      </c>
      <c r="BC718" s="16">
        <f>IF($B718="P",VLOOKUP($E718,'[2]Costeo-JUL26'!$B$9:$CQ$307,BC$1,0),0)*$G718</f>
        <v>1.8284722222222223</v>
      </c>
      <c r="BD718" s="36">
        <f>IF($B718="P",VLOOKUP($E718,'[2]Costeo-JUL26'!$B$9:$CQ$307,BD$1,0),0)*$G718</f>
        <v>7170.6189479166678</v>
      </c>
      <c r="BE718" s="35">
        <f>IF($B718="P",VLOOKUP($E718,'[2]Costeo-JUL26'!$B$9:$CQ$307,BE$1,0),0)</f>
        <v>0.03</v>
      </c>
      <c r="BF718" s="36">
        <f t="shared" si="361"/>
        <v>215.11856843750002</v>
      </c>
      <c r="BG718" s="36">
        <f t="shared" si="362"/>
        <v>7385.7375163541674</v>
      </c>
      <c r="BH718" s="34">
        <f>IF($B718="P",VLOOKUP($E718,'[2]Costeo-JUL26'!$B$9:$CQ$307,BH$1,0),0)</f>
        <v>933089</v>
      </c>
      <c r="BI718" s="16">
        <f>IF($B718="P",VLOOKUP($E718,'[2]Costeo-JUL26'!$B$9:$CQ$307,BI$1,0),0)*$G718</f>
        <v>22.855902777777779</v>
      </c>
      <c r="BJ718" s="36">
        <f>IF($B718="P",VLOOKUP($E718,'[2]Costeo-JUL26'!$B$9:$CQ$307,BJ$1,0),0)*$G718</f>
        <v>17020.163256750871</v>
      </c>
      <c r="BK718" s="35">
        <f>IF(BH718=910319,0,IF($B718="P",VLOOKUP($E718,'[2]Costeo-JUL26'!$B$9:$CQ$307,BK$1,0),0))</f>
        <v>0.02</v>
      </c>
      <c r="BL718" s="36">
        <f t="shared" si="363"/>
        <v>340.40326513501742</v>
      </c>
      <c r="BM718" s="36">
        <f t="shared" si="364"/>
        <v>17360.566521885889</v>
      </c>
      <c r="BN718" s="34">
        <f>IF($B718="P",VLOOKUP($E718,'[2]Costeo-JUL26'!$B$9:$CQ$307,BN$1,0),0)</f>
        <v>0</v>
      </c>
      <c r="BO718" s="16">
        <f>IF($B718="P",VLOOKUP($E718,'[2]Costeo-JUL26'!$B$9:$CQ$307,BO$1,0),0)*$G718</f>
        <v>0</v>
      </c>
      <c r="BP718" s="36">
        <f>IF($B718="P",VLOOKUP($E718,'[2]Costeo-JUL26'!$B$9:$CQ$307,BP$1,0),0)*$G718</f>
        <v>0</v>
      </c>
      <c r="BQ718" s="35">
        <f>IF($B718="P",VLOOKUP($E718,'[2]Costeo-JUL26'!$B$9:$CQ$307,BQ$1,0),0)</f>
        <v>0</v>
      </c>
      <c r="BR718" s="36">
        <f t="shared" si="365"/>
        <v>0</v>
      </c>
      <c r="BS718" s="36">
        <f t="shared" si="366"/>
        <v>0</v>
      </c>
      <c r="BT718" s="34">
        <f>IF($B718="P",VLOOKUP($E718,'[2]Costeo-JUL26'!$B$9:$CQ$307,BT$1,0),0)</f>
        <v>0</v>
      </c>
      <c r="BU718" s="16">
        <f>IF($B718="P",VLOOKUP($E718,'[2]Costeo-JUL26'!$B$9:$CQ$307,BU$1,0),0)*$G718</f>
        <v>0</v>
      </c>
      <c r="BV718" s="36">
        <f>IF($B718="P",VLOOKUP($E718,'[2]Costeo-JUL26'!$B$9:$CQ$307,BV$1,0),0)*$G718</f>
        <v>0</v>
      </c>
      <c r="BW718" s="35">
        <f>IF($B718="P",VLOOKUP($E718,'[2]Costeo-JUL26'!$B$9:$CQ$307,BW$1,0),0)</f>
        <v>0</v>
      </c>
      <c r="BX718" s="36">
        <f t="shared" si="367"/>
        <v>0</v>
      </c>
      <c r="BY718" s="36">
        <f t="shared" si="368"/>
        <v>0</v>
      </c>
      <c r="BZ718" s="34">
        <f>IF($B718="P",VLOOKUP($E718,'[2]Costeo-JUL26'!$B$9:$CQ$307,BZ$1,0),0)</f>
        <v>0</v>
      </c>
      <c r="CA718" s="16">
        <f>IF($B718="P",VLOOKUP($E718,'[2]Costeo-JUL26'!$B$9:$CQ$307,CA$1,0),0)*$G718</f>
        <v>0</v>
      </c>
      <c r="CB718" s="36">
        <f>IF($B718="P",VLOOKUP($E718,'[2]Costeo-JUL26'!$B$9:$CQ$307,CB$1,0),0)*$G718</f>
        <v>0</v>
      </c>
      <c r="CC718" s="35">
        <f>IF($B718="P",VLOOKUP($E718,'[2]Costeo-JUL26'!$B$9:$CQ$307,CC$1,0),0)</f>
        <v>0</v>
      </c>
      <c r="CD718" s="36">
        <f t="shared" si="369"/>
        <v>0</v>
      </c>
      <c r="CE718" s="36">
        <f t="shared" si="370"/>
        <v>0</v>
      </c>
      <c r="CF718" s="37">
        <f t="shared" si="342"/>
        <v>3389439.223644156</v>
      </c>
      <c r="CG718" s="36">
        <f>IF($B718="r",VLOOKUP($E718,'[2]Costeo-JUL26'!$B$9:$CQ$307,CG$1,0),0)*$G718</f>
        <v>0</v>
      </c>
      <c r="CH718" s="35">
        <f>VLOOKUP($E718,'[2]TEORICOS (05.26)'!$A$8:$T$251,CH$1,0)</f>
        <v>0</v>
      </c>
      <c r="CI718" s="36">
        <f t="shared" si="371"/>
        <v>0</v>
      </c>
      <c r="CJ718" s="37">
        <f t="shared" si="372"/>
        <v>0</v>
      </c>
      <c r="CM718" s="16">
        <f>SUMIFS('[1]Ajuste Inventario'!$I:$I,'[1]Ajuste Inventario'!$B:$B,E718,'[1]Ajuste Inventario'!$S:$S,D718)*-1</f>
        <v>1.5009999999999997</v>
      </c>
      <c r="CN718" s="36">
        <f t="shared" si="343"/>
        <v>7728.8997716519216</v>
      </c>
      <c r="CP718" t="str">
        <f t="shared" si="344"/>
        <v>627Org.Vtas Necochea</v>
      </c>
      <c r="CQ718" s="10">
        <f t="shared" si="345"/>
        <v>5149.1670697214677</v>
      </c>
    </row>
    <row r="719" spans="1:95" x14ac:dyDescent="0.25">
      <c r="A719" s="30">
        <v>46204</v>
      </c>
      <c r="B719" s="31" t="str">
        <f>VLOOKUP($E719,'[2]TEORICOS (05.26)'!$A$8:$T$251,B$1,0)</f>
        <v>P</v>
      </c>
      <c r="C719" s="32" t="str">
        <f>VLOOKUP($E719,'[2]TEORICOS (05.26)'!$A$8:$T$251,C$1,0)</f>
        <v>Sprite</v>
      </c>
      <c r="D719" t="s">
        <v>229</v>
      </c>
      <c r="E719">
        <v>640</v>
      </c>
      <c r="F719" t="s">
        <v>91</v>
      </c>
      <c r="G719" s="16">
        <v>2505.75</v>
      </c>
      <c r="H719" s="16">
        <v>5294.6497499999941</v>
      </c>
      <c r="I719" s="33">
        <v>44350830.139999956</v>
      </c>
      <c r="J719" s="33">
        <v>44144186.479999967</v>
      </c>
      <c r="K719" s="34">
        <f>IF($B719="P",VLOOKUP($E719,'[2]Costeo-JUL26'!$B$9:$CQ$307,K$1,0),0)</f>
        <v>933147</v>
      </c>
      <c r="L719" s="35">
        <f>VLOOKUP($E719,'[2]TEORICOS (05.26)'!$A$8:$T$251,L$1,0)</f>
        <v>0.25119999999999998</v>
      </c>
      <c r="M719" s="36">
        <f t="shared" si="346"/>
        <v>11089019.64377599</v>
      </c>
      <c r="N719" s="35">
        <f>IF($B719="P",VLOOKUP($E719,'[2]Costeo-JUL26'!$B$9:$CQ$307,N$1,0),0)</f>
        <v>5.0000000000000001E-3</v>
      </c>
      <c r="O719" s="36">
        <f t="shared" si="347"/>
        <v>55445.098218879953</v>
      </c>
      <c r="P719" s="36">
        <f>IF($B719="P",VLOOKUP($E719,'[2]Costeo-JUL26'!$B$9:$CQ$307,P$1,0),0)*H719</f>
        <v>0</v>
      </c>
      <c r="Q719" s="36">
        <f t="shared" si="348"/>
        <v>11144464.741994871</v>
      </c>
      <c r="R719" s="34">
        <f>IF($B719="P",VLOOKUP($E719,'[2]Costeo-JUL26'!$B$9:$CQ$307,R$1,0),0)</f>
        <v>902332</v>
      </c>
      <c r="S719" s="16">
        <f>IF($B719="P",VLOOKUP($E719,'[2]Costeo-JUL26'!$B$9:$CQ$307,S$1,0),0)*$G719</f>
        <v>2883.6170999999999</v>
      </c>
      <c r="T719" s="36">
        <f>IF($B719="P",VLOOKUP($E719,'[2]Costeo-JUL26'!$B$9:$CQ$307,T$1,0),0)*$G719</f>
        <v>2011478.3385571204</v>
      </c>
      <c r="U719" s="35">
        <f>IF($B719="P",VLOOKUP($E719,'[2]Costeo-JUL26'!$B$9:$CQ$307,U$1,0),0)</f>
        <v>1.4999999999999999E-2</v>
      </c>
      <c r="V719" s="36">
        <f t="shared" si="349"/>
        <v>30172.175078356806</v>
      </c>
      <c r="W719" s="36">
        <f t="shared" si="350"/>
        <v>2041650.5136354773</v>
      </c>
      <c r="X719" s="34">
        <f>IF($B719="P",VLOOKUP($E719,'[2]Costeo-JUL26'!$B$9:$CQ$307,X$1,0),0)</f>
        <v>902338</v>
      </c>
      <c r="Y719" s="16">
        <f>IF($B719="P",VLOOKUP($E719,'[2]Costeo-JUL26'!$B$9:$CQ$307,Y$1,0),0)*$G719</f>
        <v>261.96112799999997</v>
      </c>
      <c r="Z719" s="36">
        <f>IF($B719="P",VLOOKUP($E719,'[2]Costeo-JUL26'!$B$9:$CQ$307,Z$1,0),0)*$G719</f>
        <v>74066.889330720005</v>
      </c>
      <c r="AA719" s="35">
        <f>IF($B719="P",VLOOKUP($E719,'[2]Costeo-JUL26'!$B$9:$CQ$307,AA$1,0),0)</f>
        <v>0.45</v>
      </c>
      <c r="AB719" s="36">
        <f t="shared" si="351"/>
        <v>33330.100198824002</v>
      </c>
      <c r="AC719" s="36">
        <f t="shared" si="352"/>
        <v>107396.98952954401</v>
      </c>
      <c r="AD719" s="34">
        <f>IF($B719="P",VLOOKUP($E719,'[2]Costeo-JUL26'!$B$9:$CQ$307,AD$1,0),0)</f>
        <v>901767</v>
      </c>
      <c r="AE719" s="16">
        <f>IF($B719="P",VLOOKUP($E719,'[2]Costeo-JUL26'!$B$9:$CQ$307,AE$1,0),0)*$G719</f>
        <v>20046</v>
      </c>
      <c r="AF719" s="36">
        <f>IF($B719="P",VLOOKUP($E719,'[2]Costeo-JUL26'!$B$9:$CQ$307,AF$1,0),0)*$G719</f>
        <v>307649.97120000003</v>
      </c>
      <c r="AG719" s="35">
        <f>IF($B719="P",VLOOKUP($E719,'[2]Costeo-JUL26'!$B$9:$CQ$307,AG$1,0),0)</f>
        <v>6.0000000000000001E-3</v>
      </c>
      <c r="AH719" s="36">
        <f t="shared" si="353"/>
        <v>1845.8998272000001</v>
      </c>
      <c r="AI719" s="36">
        <f t="shared" si="354"/>
        <v>309495.87102720002</v>
      </c>
      <c r="AJ719" s="34">
        <f>IF($B719="P",VLOOKUP($E719,'[2]Costeo-JUL26'!$B$9:$CQ$307,AJ$1,0),0)</f>
        <v>910882</v>
      </c>
      <c r="AK719" s="16">
        <f>IF($B719="P",VLOOKUP($E719,'[2]Costeo-JUL26'!$B$9:$CQ$307,AK$1,0),0)*$G719</f>
        <v>20046</v>
      </c>
      <c r="AL719" s="36">
        <f>IF($B719="P",VLOOKUP($E719,'[2]Costeo-JUL26'!$B$9:$CQ$307,AL$1,0),0)*$G719</f>
        <v>194497.3173</v>
      </c>
      <c r="AM719" s="35">
        <f>IF($B719="P",VLOOKUP($E719,'[2]Costeo-JUL26'!$B$9:$CQ$307,AM$1,0),0)</f>
        <v>1.7999999999999999E-2</v>
      </c>
      <c r="AN719" s="36">
        <f t="shared" si="355"/>
        <v>3500.9517113999996</v>
      </c>
      <c r="AO719" s="36">
        <f t="shared" si="356"/>
        <v>197998.2690114</v>
      </c>
      <c r="AP719" s="34">
        <f>IF($B719="P",VLOOKUP($E719,'[2]Costeo-JUL26'!$B$9:$CQ$307,AP$1,0),0)</f>
        <v>913486</v>
      </c>
      <c r="AQ719" s="16">
        <f>IF($B719="P",VLOOKUP($E719,'[2]Costeo-JUL26'!$B$9:$CQ$307,AQ$1,0),0)*$G719</f>
        <v>20046</v>
      </c>
      <c r="AR719" s="36">
        <f>IF($B719="P",VLOOKUP($E719,'[2]Costeo-JUL26'!$B$9:$CQ$307,AR$1,0),0)*$G719</f>
        <v>2474406.1673021149</v>
      </c>
      <c r="AS719" s="35">
        <f>IF($B719="P",VLOOKUP($E719,'[2]Costeo-JUL26'!$B$9:$CQ$307,AS$1,0),0)</f>
        <v>0.02</v>
      </c>
      <c r="AT719" s="36">
        <f t="shared" si="357"/>
        <v>49488.123346042295</v>
      </c>
      <c r="AU719" s="36">
        <f t="shared" si="358"/>
        <v>2523894.2906481572</v>
      </c>
      <c r="AV719" s="34">
        <f>IF($B719="P",VLOOKUP($E719,'[2]Costeo-JUL26'!$B$9:$CQ$307,AV$1,0),0)</f>
        <v>902310</v>
      </c>
      <c r="AW719" s="16">
        <f>IF($B719="P",VLOOKUP($E719,'[2]Costeo-JUL26'!$B$9:$CQ$307,AW$1,0),0)*$G719</f>
        <v>78.179400000000001</v>
      </c>
      <c r="AX719" s="36">
        <f>IF($B719="P",VLOOKUP($E719,'[2]Costeo-JUL26'!$B$9:$CQ$307,AX$1,0),0)*$G719</f>
        <v>273905.13136183296</v>
      </c>
      <c r="AY719" s="35">
        <f>IF($B719="P",VLOOKUP($E719,'[2]Costeo-JUL26'!$B$9:$CQ$307,AY$1,0),0)</f>
        <v>0.03</v>
      </c>
      <c r="AZ719" s="36">
        <f t="shared" si="359"/>
        <v>8217.1539408549888</v>
      </c>
      <c r="BA719" s="36">
        <f t="shared" si="360"/>
        <v>282122.28530268796</v>
      </c>
      <c r="BB719" s="34">
        <f>IF($B719="P",VLOOKUP($E719,'[2]Costeo-JUL26'!$B$9:$CQ$307,BB$1,0),0)</f>
        <v>902311</v>
      </c>
      <c r="BC719" s="16">
        <f>IF($B719="P",VLOOKUP($E719,'[2]Costeo-JUL26'!$B$9:$CQ$307,BC$1,0),0)*$G719</f>
        <v>12.52875</v>
      </c>
      <c r="BD719" s="36">
        <f>IF($B719="P",VLOOKUP($E719,'[2]Costeo-JUL26'!$B$9:$CQ$307,BD$1,0),0)*$G719</f>
        <v>49133.309793749999</v>
      </c>
      <c r="BE719" s="35">
        <f>IF($B719="P",VLOOKUP($E719,'[2]Costeo-JUL26'!$B$9:$CQ$307,BE$1,0),0)</f>
        <v>0.03</v>
      </c>
      <c r="BF719" s="36">
        <f t="shared" si="361"/>
        <v>1473.9992938124999</v>
      </c>
      <c r="BG719" s="36">
        <f t="shared" si="362"/>
        <v>50607.309087562498</v>
      </c>
      <c r="BH719" s="34">
        <f>IF($B719="P",VLOOKUP($E719,'[2]Costeo-JUL26'!$B$9:$CQ$307,BH$1,0),0)</f>
        <v>910319</v>
      </c>
      <c r="BI719" s="16">
        <f>IF($B719="P",VLOOKUP($E719,'[2]Costeo-JUL26'!$B$9:$CQ$307,BI$1,0),0)*$G719</f>
        <v>44.745535714285715</v>
      </c>
      <c r="BJ719" s="36">
        <f>IF($B719="P",VLOOKUP($E719,'[2]Costeo-JUL26'!$B$9:$CQ$307,BJ$1,0),0)*$G719</f>
        <v>116987.203125</v>
      </c>
      <c r="BK719" s="35">
        <f>IF(BH719=910319,0,IF($B719="P",VLOOKUP($E719,'[2]Costeo-JUL26'!$B$9:$CQ$307,BK$1,0),0))</f>
        <v>0</v>
      </c>
      <c r="BL719" s="36">
        <f t="shared" si="363"/>
        <v>0</v>
      </c>
      <c r="BM719" s="36">
        <f t="shared" si="364"/>
        <v>116987.203125</v>
      </c>
      <c r="BN719" s="34">
        <f>IF($B719="P",VLOOKUP($E719,'[2]Costeo-JUL26'!$B$9:$CQ$307,BN$1,0),0)</f>
        <v>0</v>
      </c>
      <c r="BO719" s="16">
        <f>IF($B719="P",VLOOKUP($E719,'[2]Costeo-JUL26'!$B$9:$CQ$307,BO$1,0),0)*$G719</f>
        <v>0</v>
      </c>
      <c r="BP719" s="36">
        <f>IF($B719="P",VLOOKUP($E719,'[2]Costeo-JUL26'!$B$9:$CQ$307,BP$1,0),0)*$G719</f>
        <v>0</v>
      </c>
      <c r="BQ719" s="35">
        <f>IF($B719="P",VLOOKUP($E719,'[2]Costeo-JUL26'!$B$9:$CQ$307,BQ$1,0),0)</f>
        <v>0</v>
      </c>
      <c r="BR719" s="36">
        <f t="shared" si="365"/>
        <v>0</v>
      </c>
      <c r="BS719" s="36">
        <f t="shared" si="366"/>
        <v>0</v>
      </c>
      <c r="BT719" s="34">
        <f>IF($B719="P",VLOOKUP($E719,'[2]Costeo-JUL26'!$B$9:$CQ$307,BT$1,0),0)</f>
        <v>0</v>
      </c>
      <c r="BU719" s="16">
        <f>IF($B719="P",VLOOKUP($E719,'[2]Costeo-JUL26'!$B$9:$CQ$307,BU$1,0),0)*$G719</f>
        <v>0</v>
      </c>
      <c r="BV719" s="36">
        <f>IF($B719="P",VLOOKUP($E719,'[2]Costeo-JUL26'!$B$9:$CQ$307,BV$1,0),0)*$G719</f>
        <v>0</v>
      </c>
      <c r="BW719" s="35">
        <f>IF($B719="P",VLOOKUP($E719,'[2]Costeo-JUL26'!$B$9:$CQ$307,BW$1,0),0)</f>
        <v>0</v>
      </c>
      <c r="BX719" s="36">
        <f t="shared" si="367"/>
        <v>0</v>
      </c>
      <c r="BY719" s="36">
        <f t="shared" si="368"/>
        <v>0</v>
      </c>
      <c r="BZ719" s="34">
        <f>IF($B719="P",VLOOKUP($E719,'[2]Costeo-JUL26'!$B$9:$CQ$307,BZ$1,0),0)</f>
        <v>0</v>
      </c>
      <c r="CA719" s="16">
        <f>IF($B719="P",VLOOKUP($E719,'[2]Costeo-JUL26'!$B$9:$CQ$307,CA$1,0),0)*$G719</f>
        <v>0</v>
      </c>
      <c r="CB719" s="36">
        <f>IF($B719="P",VLOOKUP($E719,'[2]Costeo-JUL26'!$B$9:$CQ$307,CB$1,0),0)*$G719</f>
        <v>0</v>
      </c>
      <c r="CC719" s="35">
        <f>IF($B719="P",VLOOKUP($E719,'[2]Costeo-JUL26'!$B$9:$CQ$307,CC$1,0),0)</f>
        <v>0</v>
      </c>
      <c r="CD719" s="36">
        <f t="shared" si="369"/>
        <v>0</v>
      </c>
      <c r="CE719" s="36">
        <f t="shared" si="370"/>
        <v>0</v>
      </c>
      <c r="CF719" s="37">
        <f t="shared" si="342"/>
        <v>16774617.4733619</v>
      </c>
      <c r="CG719" s="36">
        <f>IF($B719="r",VLOOKUP($E719,'[2]Costeo-JUL26'!$B$9:$CQ$307,CG$1,0),0)*$G719</f>
        <v>0</v>
      </c>
      <c r="CH719" s="35">
        <f>VLOOKUP($E719,'[2]TEORICOS (05.26)'!$A$8:$T$251,CH$1,0)</f>
        <v>0</v>
      </c>
      <c r="CI719" s="36">
        <f t="shared" si="371"/>
        <v>0</v>
      </c>
      <c r="CJ719" s="37">
        <f t="shared" si="372"/>
        <v>0</v>
      </c>
      <c r="CM719" s="16">
        <f>SUMIFS('[1]Ajuste Inventario'!$I:$I,'[1]Ajuste Inventario'!$B:$B,E719,'[1]Ajuste Inventario'!$S:$S,D719)*-1</f>
        <v>11.875</v>
      </c>
      <c r="CN719" s="36">
        <f t="shared" si="343"/>
        <v>79496.590839538097</v>
      </c>
      <c r="CP719" t="str">
        <f t="shared" si="344"/>
        <v>640Org.Vtas Necochea</v>
      </c>
      <c r="CQ719" s="10">
        <f t="shared" si="345"/>
        <v>6694.4497549084717</v>
      </c>
    </row>
    <row r="720" spans="1:95" x14ac:dyDescent="0.25">
      <c r="A720" s="30">
        <v>46204</v>
      </c>
      <c r="B720" s="31" t="str">
        <f>VLOOKUP($E720,'[2]TEORICOS (05.26)'!$A$8:$T$251,B$1,0)</f>
        <v>P</v>
      </c>
      <c r="C720" s="32" t="str">
        <f>VLOOKUP($E720,'[2]TEORICOS (05.26)'!$A$8:$T$251,C$1,0)</f>
        <v>Sprite</v>
      </c>
      <c r="D720" t="s">
        <v>229</v>
      </c>
      <c r="E720">
        <v>644</v>
      </c>
      <c r="F720" t="s">
        <v>92</v>
      </c>
      <c r="G720" s="16">
        <v>60</v>
      </c>
      <c r="H720" s="16">
        <v>147.95999999999995</v>
      </c>
      <c r="I720" s="33">
        <v>1249066.7399999995</v>
      </c>
      <c r="J720" s="33">
        <v>1242894.6399999999</v>
      </c>
      <c r="K720" s="34">
        <f>IF($B720="P",VLOOKUP($E720,'[2]Costeo-JUL26'!$B$9:$CQ$307,K$1,0),0)</f>
        <v>933147</v>
      </c>
      <c r="L720" s="35">
        <f>VLOOKUP($E720,'[2]TEORICOS (05.26)'!$A$8:$T$251,L$1,0)</f>
        <v>0.25119999999999998</v>
      </c>
      <c r="M720" s="36">
        <f t="shared" si="346"/>
        <v>312215.13356799993</v>
      </c>
      <c r="N720" s="35">
        <f>IF($B720="P",VLOOKUP($E720,'[2]Costeo-JUL26'!$B$9:$CQ$307,N$1,0),0)</f>
        <v>5.0000000000000001E-3</v>
      </c>
      <c r="O720" s="36">
        <f t="shared" si="347"/>
        <v>1561.0756678399996</v>
      </c>
      <c r="P720" s="36">
        <f>IF($B720="P",VLOOKUP($E720,'[2]Costeo-JUL26'!$B$9:$CQ$307,P$1,0),0)*H720</f>
        <v>0</v>
      </c>
      <c r="Q720" s="36">
        <f t="shared" si="348"/>
        <v>313776.20923583995</v>
      </c>
      <c r="R720" s="34">
        <f>IF($B720="P",VLOOKUP($E720,'[2]Costeo-JUL26'!$B$9:$CQ$307,R$1,0),0)</f>
        <v>902332</v>
      </c>
      <c r="S720" s="16">
        <f>IF($B720="P",VLOOKUP($E720,'[2]Costeo-JUL26'!$B$9:$CQ$307,S$1,0),0)*$G720</f>
        <v>80.555999999999997</v>
      </c>
      <c r="T720" s="36">
        <f>IF($B720="P",VLOOKUP($E720,'[2]Costeo-JUL26'!$B$9:$CQ$307,T$1,0),0)*$G720</f>
        <v>56192.151531077892</v>
      </c>
      <c r="U720" s="35">
        <f>IF($B720="P",VLOOKUP($E720,'[2]Costeo-JUL26'!$B$9:$CQ$307,U$1,0),0)</f>
        <v>1.4999999999999999E-2</v>
      </c>
      <c r="V720" s="36">
        <f t="shared" si="349"/>
        <v>842.88227296616833</v>
      </c>
      <c r="W720" s="36">
        <f t="shared" si="350"/>
        <v>57035.033804044062</v>
      </c>
      <c r="X720" s="34">
        <f>IF($B720="P",VLOOKUP($E720,'[2]Costeo-JUL26'!$B$9:$CQ$307,X$1,0),0)</f>
        <v>902338</v>
      </c>
      <c r="Y720" s="16">
        <f>IF($B720="P",VLOOKUP($E720,'[2]Costeo-JUL26'!$B$9:$CQ$307,Y$1,0),0)*$G720</f>
        <v>6.6528</v>
      </c>
      <c r="Z720" s="36">
        <f>IF($B720="P",VLOOKUP($E720,'[2]Costeo-JUL26'!$B$9:$CQ$307,Z$1,0),0)*$G720</f>
        <v>1881.0126720000003</v>
      </c>
      <c r="AA720" s="35">
        <f>IF($B720="P",VLOOKUP($E720,'[2]Costeo-JUL26'!$B$9:$CQ$307,AA$1,0),0)</f>
        <v>0.45</v>
      </c>
      <c r="AB720" s="36">
        <f t="shared" si="351"/>
        <v>846.45570240000018</v>
      </c>
      <c r="AC720" s="36">
        <f t="shared" si="352"/>
        <v>2727.4683744000004</v>
      </c>
      <c r="AD720" s="34">
        <f>IF($B720="P",VLOOKUP($E720,'[2]Costeo-JUL26'!$B$9:$CQ$307,AD$1,0),0)</f>
        <v>901767</v>
      </c>
      <c r="AE720" s="16">
        <f>IF($B720="P",VLOOKUP($E720,'[2]Costeo-JUL26'!$B$9:$CQ$307,AE$1,0),0)*$G720</f>
        <v>480</v>
      </c>
      <c r="AF720" s="36">
        <f>IF($B720="P",VLOOKUP($E720,'[2]Costeo-JUL26'!$B$9:$CQ$307,AF$1,0),0)*$G720</f>
        <v>7366.6560000000009</v>
      </c>
      <c r="AG720" s="35">
        <f>IF($B720="P",VLOOKUP($E720,'[2]Costeo-JUL26'!$B$9:$CQ$307,AG$1,0),0)</f>
        <v>6.0000000000000001E-3</v>
      </c>
      <c r="AH720" s="36">
        <f t="shared" si="353"/>
        <v>44.199936000000008</v>
      </c>
      <c r="AI720" s="36">
        <f t="shared" si="354"/>
        <v>7410.8559360000008</v>
      </c>
      <c r="AJ720" s="34">
        <f>IF($B720="P",VLOOKUP($E720,'[2]Costeo-JUL26'!$B$9:$CQ$307,AJ$1,0),0)</f>
        <v>930638</v>
      </c>
      <c r="AK720" s="16">
        <f>IF($B720="P",VLOOKUP($E720,'[2]Costeo-JUL26'!$B$9:$CQ$307,AK$1,0),0)*$G720</f>
        <v>480</v>
      </c>
      <c r="AL720" s="36">
        <f>IF($B720="P",VLOOKUP($E720,'[2]Costeo-JUL26'!$B$9:$CQ$307,AL$1,0),0)*$G720</f>
        <v>11030.592000000001</v>
      </c>
      <c r="AM720" s="35">
        <f>IF($B720="P",VLOOKUP($E720,'[2]Costeo-JUL26'!$B$9:$CQ$307,AM$1,0),0)</f>
        <v>1.7999999999999999E-2</v>
      </c>
      <c r="AN720" s="36">
        <f t="shared" si="355"/>
        <v>198.550656</v>
      </c>
      <c r="AO720" s="36">
        <f t="shared" si="356"/>
        <v>11229.142656</v>
      </c>
      <c r="AP720" s="34">
        <f>IF($B720="P",VLOOKUP($E720,'[2]Costeo-JUL26'!$B$9:$CQ$307,AP$1,0),0)</f>
        <v>911881</v>
      </c>
      <c r="AQ720" s="16">
        <f>IF($B720="P",VLOOKUP($E720,'[2]Costeo-JUL26'!$B$9:$CQ$307,AQ$1,0),0)*$G720</f>
        <v>480</v>
      </c>
      <c r="AR720" s="36">
        <f>IF($B720="P",VLOOKUP($E720,'[2]Costeo-JUL26'!$B$9:$CQ$307,AR$1,0),0)*$G720</f>
        <v>65131.776001084851</v>
      </c>
      <c r="AS720" s="35">
        <f>IF($B720="P",VLOOKUP($E720,'[2]Costeo-JUL26'!$B$9:$CQ$307,AS$1,0),0)</f>
        <v>0.02</v>
      </c>
      <c r="AT720" s="36">
        <f t="shared" si="357"/>
        <v>1302.6355200216969</v>
      </c>
      <c r="AU720" s="36">
        <f t="shared" si="358"/>
        <v>66434.411521106551</v>
      </c>
      <c r="AV720" s="34">
        <f>IF($B720="P",VLOOKUP($E720,'[2]Costeo-JUL26'!$B$9:$CQ$307,AV$1,0),0)</f>
        <v>902310</v>
      </c>
      <c r="AW720" s="16">
        <f>IF($B720="P",VLOOKUP($E720,'[2]Costeo-JUL26'!$B$9:$CQ$307,AW$1,0),0)*$G720</f>
        <v>1.9859999999999998</v>
      </c>
      <c r="AX720" s="36">
        <f>IF($B720="P",VLOOKUP($E720,'[2]Costeo-JUL26'!$B$9:$CQ$307,AX$1,0),0)*$G720</f>
        <v>6958.0425391420276</v>
      </c>
      <c r="AY720" s="35">
        <f>IF($B720="P",VLOOKUP($E720,'[2]Costeo-JUL26'!$B$9:$CQ$307,AY$1,0),0)</f>
        <v>0.03</v>
      </c>
      <c r="AZ720" s="36">
        <f t="shared" si="359"/>
        <v>208.74127617426083</v>
      </c>
      <c r="BA720" s="36">
        <f t="shared" si="360"/>
        <v>7166.7838153162884</v>
      </c>
      <c r="BB720" s="34">
        <f>IF($B720="P",VLOOKUP($E720,'[2]Costeo-JUL26'!$B$9:$CQ$307,BB$1,0),0)</f>
        <v>923266</v>
      </c>
      <c r="BC720" s="16">
        <f>IF($B720="P",VLOOKUP($E720,'[2]Costeo-JUL26'!$B$9:$CQ$307,BC$1,0),0)*$G720</f>
        <v>0.3</v>
      </c>
      <c r="BD720" s="36">
        <f>IF($B720="P",VLOOKUP($E720,'[2]Costeo-JUL26'!$B$9:$CQ$307,BD$1,0),0)*$G720</f>
        <v>1213.758</v>
      </c>
      <c r="BE720" s="35">
        <f>IF($B720="P",VLOOKUP($E720,'[2]Costeo-JUL26'!$B$9:$CQ$307,BE$1,0),0)</f>
        <v>0.03</v>
      </c>
      <c r="BF720" s="36">
        <f t="shared" si="361"/>
        <v>36.412739999999999</v>
      </c>
      <c r="BG720" s="36">
        <f t="shared" si="362"/>
        <v>1250.17074</v>
      </c>
      <c r="BH720" s="34">
        <f>IF($B720="P",VLOOKUP($E720,'[2]Costeo-JUL26'!$B$9:$CQ$307,BH$1,0),0)</f>
        <v>910319</v>
      </c>
      <c r="BI720" s="16">
        <f>IF($B720="P",VLOOKUP($E720,'[2]Costeo-JUL26'!$B$9:$CQ$307,BI$1,0),0)*$G720</f>
        <v>1.6</v>
      </c>
      <c r="BJ720" s="36">
        <f>IF($B720="P",VLOOKUP($E720,'[2]Costeo-JUL26'!$B$9:$CQ$307,BJ$1,0),0)*$G720</f>
        <v>4183.2</v>
      </c>
      <c r="BK720" s="35">
        <f>IF(BH720=910319,0,IF($B720="P",VLOOKUP($E720,'[2]Costeo-JUL26'!$B$9:$CQ$307,BK$1,0),0))</f>
        <v>0</v>
      </c>
      <c r="BL720" s="36">
        <f t="shared" si="363"/>
        <v>0</v>
      </c>
      <c r="BM720" s="36">
        <f t="shared" si="364"/>
        <v>4183.2</v>
      </c>
      <c r="BN720" s="34">
        <f>IF($B720="P",VLOOKUP($E720,'[2]Costeo-JUL26'!$B$9:$CQ$307,BN$1,0),0)</f>
        <v>0</v>
      </c>
      <c r="BO720" s="16">
        <f>IF($B720="P",VLOOKUP($E720,'[2]Costeo-JUL26'!$B$9:$CQ$307,BO$1,0),0)*$G720</f>
        <v>0</v>
      </c>
      <c r="BP720" s="36">
        <f>IF($B720="P",VLOOKUP($E720,'[2]Costeo-JUL26'!$B$9:$CQ$307,BP$1,0),0)*$G720</f>
        <v>0</v>
      </c>
      <c r="BQ720" s="35">
        <f>IF($B720="P",VLOOKUP($E720,'[2]Costeo-JUL26'!$B$9:$CQ$307,BQ$1,0),0)</f>
        <v>0</v>
      </c>
      <c r="BR720" s="36">
        <f t="shared" si="365"/>
        <v>0</v>
      </c>
      <c r="BS720" s="36">
        <f t="shared" si="366"/>
        <v>0</v>
      </c>
      <c r="BT720" s="34">
        <f>IF($B720="P",VLOOKUP($E720,'[2]Costeo-JUL26'!$B$9:$CQ$307,BT$1,0),0)</f>
        <v>0</v>
      </c>
      <c r="BU720" s="16">
        <f>IF($B720="P",VLOOKUP($E720,'[2]Costeo-JUL26'!$B$9:$CQ$307,BU$1,0),0)*$G720</f>
        <v>0</v>
      </c>
      <c r="BV720" s="36">
        <f>IF($B720="P",VLOOKUP($E720,'[2]Costeo-JUL26'!$B$9:$CQ$307,BV$1,0),0)*$G720</f>
        <v>0</v>
      </c>
      <c r="BW720" s="35">
        <f>IF($B720="P",VLOOKUP($E720,'[2]Costeo-JUL26'!$B$9:$CQ$307,BW$1,0),0)</f>
        <v>0</v>
      </c>
      <c r="BX720" s="36">
        <f t="shared" si="367"/>
        <v>0</v>
      </c>
      <c r="BY720" s="36">
        <f t="shared" si="368"/>
        <v>0</v>
      </c>
      <c r="BZ720" s="34">
        <f>IF($B720="P",VLOOKUP($E720,'[2]Costeo-JUL26'!$B$9:$CQ$307,BZ$1,0),0)</f>
        <v>0</v>
      </c>
      <c r="CA720" s="16">
        <f>IF($B720="P",VLOOKUP($E720,'[2]Costeo-JUL26'!$B$9:$CQ$307,CA$1,0),0)*$G720</f>
        <v>0</v>
      </c>
      <c r="CB720" s="36">
        <f>IF($B720="P",VLOOKUP($E720,'[2]Costeo-JUL26'!$B$9:$CQ$307,CB$1,0),0)*$G720</f>
        <v>0</v>
      </c>
      <c r="CC720" s="35">
        <f>IF($B720="P",VLOOKUP($E720,'[2]Costeo-JUL26'!$B$9:$CQ$307,CC$1,0),0)</f>
        <v>0</v>
      </c>
      <c r="CD720" s="36">
        <f t="shared" si="369"/>
        <v>0</v>
      </c>
      <c r="CE720" s="36">
        <f t="shared" si="370"/>
        <v>0</v>
      </c>
      <c r="CF720" s="37">
        <f t="shared" si="342"/>
        <v>471213.27608270681</v>
      </c>
      <c r="CG720" s="36">
        <f>IF($B720="r",VLOOKUP($E720,'[2]Costeo-JUL26'!$B$9:$CQ$307,CG$1,0),0)*$G720</f>
        <v>0</v>
      </c>
      <c r="CH720" s="35">
        <f>VLOOKUP($E720,'[2]TEORICOS (05.26)'!$A$8:$T$251,CH$1,0)</f>
        <v>0</v>
      </c>
      <c r="CI720" s="36">
        <f t="shared" si="371"/>
        <v>0</v>
      </c>
      <c r="CJ720" s="37">
        <f t="shared" si="372"/>
        <v>0</v>
      </c>
      <c r="CM720" s="16">
        <f>SUMIFS('[1]Ajuste Inventario'!$I:$I,'[1]Ajuste Inventario'!$B:$B,E720,'[1]Ajuste Inventario'!$S:$S,D720)*-1</f>
        <v>0.625</v>
      </c>
      <c r="CN720" s="36">
        <f t="shared" si="343"/>
        <v>4908.471625861529</v>
      </c>
      <c r="CP720" t="str">
        <f t="shared" si="344"/>
        <v>644Org.Vtas Necochea</v>
      </c>
      <c r="CQ720" s="10">
        <f t="shared" si="345"/>
        <v>7853.554601378446</v>
      </c>
    </row>
    <row r="721" spans="1:95" x14ac:dyDescent="0.25">
      <c r="A721" s="30">
        <v>46204</v>
      </c>
      <c r="B721" s="31" t="str">
        <f>VLOOKUP($E721,'[2]TEORICOS (05.26)'!$A$8:$T$251,B$1,0)</f>
        <v>P</v>
      </c>
      <c r="C721" s="32" t="str">
        <f>VLOOKUP($E721,'[2]TEORICOS (05.26)'!$A$8:$T$251,C$1,0)</f>
        <v>Sprite</v>
      </c>
      <c r="D721" t="s">
        <v>229</v>
      </c>
      <c r="E721">
        <v>659</v>
      </c>
      <c r="F721" t="s">
        <v>93</v>
      </c>
      <c r="G721" s="16">
        <v>3036.6660000000002</v>
      </c>
      <c r="H721" s="16">
        <v>7221.1917480000302</v>
      </c>
      <c r="I721" s="33">
        <v>52345488.859999858</v>
      </c>
      <c r="J721" s="33">
        <v>51883606.839999899</v>
      </c>
      <c r="K721" s="34">
        <f>IF($B721="P",VLOOKUP($E721,'[2]Costeo-JUL26'!$B$9:$CQ$307,K$1,0),0)</f>
        <v>933147</v>
      </c>
      <c r="L721" s="35">
        <f>VLOOKUP($E721,'[2]TEORICOS (05.26)'!$A$8:$T$251,L$1,0)</f>
        <v>0.25119999999999998</v>
      </c>
      <c r="M721" s="36">
        <f t="shared" si="346"/>
        <v>13033162.038207974</v>
      </c>
      <c r="N721" s="35">
        <f>IF($B721="P",VLOOKUP($E721,'[2]Costeo-JUL26'!$B$9:$CQ$307,N$1,0),0)</f>
        <v>5.0000000000000001E-3</v>
      </c>
      <c r="O721" s="36">
        <f t="shared" si="347"/>
        <v>65165.810191039876</v>
      </c>
      <c r="P721" s="36">
        <f>IF($B721="P",VLOOKUP($E721,'[2]Costeo-JUL26'!$B$9:$CQ$307,P$1,0),0)*H721</f>
        <v>0</v>
      </c>
      <c r="Q721" s="36">
        <f t="shared" si="348"/>
        <v>13098327.848399013</v>
      </c>
      <c r="R721" s="34">
        <f>IF($B721="P",VLOOKUP($E721,'[2]Costeo-JUL26'!$B$9:$CQ$307,R$1,0),0)</f>
        <v>902332</v>
      </c>
      <c r="S721" s="16">
        <f>IF($B721="P",VLOOKUP($E721,'[2]Costeo-JUL26'!$B$9:$CQ$307,S$1,0),0)*$G721</f>
        <v>3931.4196368999997</v>
      </c>
      <c r="T721" s="36">
        <f>IF($B721="P",VLOOKUP($E721,'[2]Costeo-JUL26'!$B$9:$CQ$307,T$1,0),0)*$G721</f>
        <v>2742377.0789133026</v>
      </c>
      <c r="U721" s="35">
        <f>IF($B721="P",VLOOKUP($E721,'[2]Costeo-JUL26'!$B$9:$CQ$307,U$1,0),0)</f>
        <v>1.4999999999999999E-2</v>
      </c>
      <c r="V721" s="36">
        <f t="shared" si="349"/>
        <v>41135.656183699539</v>
      </c>
      <c r="W721" s="36">
        <f t="shared" si="350"/>
        <v>2783512.7350970022</v>
      </c>
      <c r="X721" s="34">
        <f>IF($B721="P",VLOOKUP($E721,'[2]Costeo-JUL26'!$B$9:$CQ$307,X$1,0),0)</f>
        <v>902338</v>
      </c>
      <c r="Y721" s="16">
        <f>IF($B721="P",VLOOKUP($E721,'[2]Costeo-JUL26'!$B$9:$CQ$307,Y$1,0),0)*$G721</f>
        <v>357.14836159200001</v>
      </c>
      <c r="Z721" s="36">
        <f>IF($B721="P",VLOOKUP($E721,'[2]Costeo-JUL26'!$B$9:$CQ$307,Z$1,0),0)*$G721</f>
        <v>100980.1277565221</v>
      </c>
      <c r="AA721" s="35">
        <f>IF($B721="P",VLOOKUP($E721,'[2]Costeo-JUL26'!$B$9:$CQ$307,AA$1,0),0)</f>
        <v>0.45</v>
      </c>
      <c r="AB721" s="36">
        <f t="shared" si="351"/>
        <v>45441.057490434941</v>
      </c>
      <c r="AC721" s="36">
        <f t="shared" si="352"/>
        <v>146421.18524695703</v>
      </c>
      <c r="AD721" s="34">
        <f>IF($B721="P",VLOOKUP($E721,'[2]Costeo-JUL26'!$B$9:$CQ$307,AD$1,0),0)</f>
        <v>901767</v>
      </c>
      <c r="AE721" s="16">
        <f>IF($B721="P",VLOOKUP($E721,'[2]Costeo-JUL26'!$B$9:$CQ$307,AE$1,0),0)*$G721</f>
        <v>18219.995999999999</v>
      </c>
      <c r="AF721" s="36">
        <f>IF($B721="P",VLOOKUP($E721,'[2]Costeo-JUL26'!$B$9:$CQ$307,AF$1,0),0)*$G721</f>
        <v>279625.92261120002</v>
      </c>
      <c r="AG721" s="35">
        <f>IF($B721="P",VLOOKUP($E721,'[2]Costeo-JUL26'!$B$9:$CQ$307,AG$1,0),0)</f>
        <v>6.0000000000000001E-3</v>
      </c>
      <c r="AH721" s="36">
        <f t="shared" si="353"/>
        <v>1677.7555356672001</v>
      </c>
      <c r="AI721" s="36">
        <f t="shared" si="354"/>
        <v>281303.6781468672</v>
      </c>
      <c r="AJ721" s="34">
        <f>IF($B721="P",VLOOKUP($E721,'[2]Costeo-JUL26'!$B$9:$CQ$307,AJ$1,0),0)</f>
        <v>905625</v>
      </c>
      <c r="AK721" s="16">
        <f>IF($B721="P",VLOOKUP($E721,'[2]Costeo-JUL26'!$B$9:$CQ$307,AK$1,0),0)*$G721</f>
        <v>18219.995999999999</v>
      </c>
      <c r="AL721" s="36">
        <f>IF($B721="P",VLOOKUP($E721,'[2]Costeo-JUL26'!$B$9:$CQ$307,AL$1,0),0)*$G721</f>
        <v>208181.67429600001</v>
      </c>
      <c r="AM721" s="35">
        <f>IF($B721="P",VLOOKUP($E721,'[2]Costeo-JUL26'!$B$9:$CQ$307,AM$1,0),0)</f>
        <v>1.7999999999999999E-2</v>
      </c>
      <c r="AN721" s="36">
        <f t="shared" si="355"/>
        <v>3747.2701373280001</v>
      </c>
      <c r="AO721" s="36">
        <f t="shared" si="356"/>
        <v>211928.94443332803</v>
      </c>
      <c r="AP721" s="34">
        <f>IF($B721="P",VLOOKUP($E721,'[2]Costeo-JUL26'!$B$9:$CQ$307,AP$1,0),0)</f>
        <v>911881</v>
      </c>
      <c r="AQ721" s="16">
        <f>IF($B721="P",VLOOKUP($E721,'[2]Costeo-JUL26'!$B$9:$CQ$307,AQ$1,0),0)*$G721</f>
        <v>18219.995999999999</v>
      </c>
      <c r="AR721" s="36">
        <f>IF($B721="P",VLOOKUP($E721,'[2]Costeo-JUL26'!$B$9:$CQ$307,AR$1,0),0)*$G721</f>
        <v>2472293.1212763796</v>
      </c>
      <c r="AS721" s="35">
        <f>IF($B721="P",VLOOKUP($E721,'[2]Costeo-JUL26'!$B$9:$CQ$307,AS$1,0),0)</f>
        <v>0.02</v>
      </c>
      <c r="AT721" s="36">
        <f t="shared" si="357"/>
        <v>49445.862425527594</v>
      </c>
      <c r="AU721" s="36">
        <f t="shared" si="358"/>
        <v>2521738.9837019071</v>
      </c>
      <c r="AV721" s="34">
        <f>IF($B721="P",VLOOKUP($E721,'[2]Costeo-JUL26'!$B$9:$CQ$307,AV$1,0),0)</f>
        <v>932442</v>
      </c>
      <c r="AW721" s="16">
        <f>IF($B721="P",VLOOKUP($E721,'[2]Costeo-JUL26'!$B$9:$CQ$307,AW$1,0),0)*$G721</f>
        <v>84.115648199999995</v>
      </c>
      <c r="AX721" s="36">
        <f>IF($B721="P",VLOOKUP($E721,'[2]Costeo-JUL26'!$B$9:$CQ$307,AX$1,0),0)*$G721</f>
        <v>310493.93190018198</v>
      </c>
      <c r="AY721" s="35">
        <f>IF($B721="P",VLOOKUP($E721,'[2]Costeo-JUL26'!$B$9:$CQ$307,AY$1,0),0)</f>
        <v>0.03</v>
      </c>
      <c r="AZ721" s="36">
        <f t="shared" si="359"/>
        <v>9314.8179570054599</v>
      </c>
      <c r="BA721" s="36">
        <f t="shared" si="360"/>
        <v>319808.74985718745</v>
      </c>
      <c r="BB721" s="34">
        <f>IF($B721="P",VLOOKUP($E721,'[2]Costeo-JUL26'!$B$9:$CQ$307,BB$1,0),0)</f>
        <v>902311</v>
      </c>
      <c r="BC721" s="16">
        <f>IF($B721="P",VLOOKUP($E721,'[2]Costeo-JUL26'!$B$9:$CQ$307,BC$1,0),0)*$G721</f>
        <v>13.285413750000002</v>
      </c>
      <c r="BD721" s="36">
        <f>IF($B721="P",VLOOKUP($E721,'[2]Costeo-JUL26'!$B$9:$CQ$307,BD$1,0),0)*$G721</f>
        <v>52100.676405618768</v>
      </c>
      <c r="BE721" s="35">
        <f>IF($B721="P",VLOOKUP($E721,'[2]Costeo-JUL26'!$B$9:$CQ$307,BE$1,0),0)</f>
        <v>0.03</v>
      </c>
      <c r="BF721" s="36">
        <f t="shared" si="361"/>
        <v>1563.0202921685629</v>
      </c>
      <c r="BG721" s="36">
        <f t="shared" si="362"/>
        <v>53663.696697787331</v>
      </c>
      <c r="BH721" s="34">
        <f>IF($B721="P",VLOOKUP($E721,'[2]Costeo-JUL26'!$B$9:$CQ$307,BH$1,0),0)</f>
        <v>933089</v>
      </c>
      <c r="BI721" s="16">
        <f>IF($B721="P",VLOOKUP($E721,'[2]Costeo-JUL26'!$B$9:$CQ$307,BI$1,0),0)*$G721</f>
        <v>113.87497500000001</v>
      </c>
      <c r="BJ721" s="36">
        <f>IF($B721="P",VLOOKUP($E721,'[2]Costeo-JUL26'!$B$9:$CQ$307,BJ$1,0),0)*$G721</f>
        <v>84799.567280398973</v>
      </c>
      <c r="BK721" s="35">
        <f>IF(BH721=910319,0,IF($B721="P",VLOOKUP($E721,'[2]Costeo-JUL26'!$B$9:$CQ$307,BK$1,0),0))</f>
        <v>0.02</v>
      </c>
      <c r="BL721" s="36">
        <f t="shared" si="363"/>
        <v>1695.9913456079794</v>
      </c>
      <c r="BM721" s="36">
        <f t="shared" si="364"/>
        <v>86495.558626006954</v>
      </c>
      <c r="BN721" s="34">
        <f>IF($B721="P",VLOOKUP($E721,'[2]Costeo-JUL26'!$B$9:$CQ$307,BN$1,0),0)</f>
        <v>0</v>
      </c>
      <c r="BO721" s="16">
        <f>IF($B721="P",VLOOKUP($E721,'[2]Costeo-JUL26'!$B$9:$CQ$307,BO$1,0),0)*$G721</f>
        <v>0</v>
      </c>
      <c r="BP721" s="36">
        <f>IF($B721="P",VLOOKUP($E721,'[2]Costeo-JUL26'!$B$9:$CQ$307,BP$1,0),0)*$G721</f>
        <v>0</v>
      </c>
      <c r="BQ721" s="35">
        <f>IF($B721="P",VLOOKUP($E721,'[2]Costeo-JUL26'!$B$9:$CQ$307,BQ$1,0),0)</f>
        <v>0</v>
      </c>
      <c r="BR721" s="36">
        <f t="shared" si="365"/>
        <v>0</v>
      </c>
      <c r="BS721" s="36">
        <f t="shared" si="366"/>
        <v>0</v>
      </c>
      <c r="BT721" s="34">
        <f>IF($B721="P",VLOOKUP($E721,'[2]Costeo-JUL26'!$B$9:$CQ$307,BT$1,0),0)</f>
        <v>0</v>
      </c>
      <c r="BU721" s="16">
        <f>IF($B721="P",VLOOKUP($E721,'[2]Costeo-JUL26'!$B$9:$CQ$307,BU$1,0),0)*$G721</f>
        <v>0</v>
      </c>
      <c r="BV721" s="36">
        <f>IF($B721="P",VLOOKUP($E721,'[2]Costeo-JUL26'!$B$9:$CQ$307,BV$1,0),0)*$G721</f>
        <v>0</v>
      </c>
      <c r="BW721" s="35">
        <f>IF($B721="P",VLOOKUP($E721,'[2]Costeo-JUL26'!$B$9:$CQ$307,BW$1,0),0)</f>
        <v>0</v>
      </c>
      <c r="BX721" s="36">
        <f t="shared" si="367"/>
        <v>0</v>
      </c>
      <c r="BY721" s="36">
        <f t="shared" si="368"/>
        <v>0</v>
      </c>
      <c r="BZ721" s="34">
        <f>IF($B721="P",VLOOKUP($E721,'[2]Costeo-JUL26'!$B$9:$CQ$307,BZ$1,0),0)</f>
        <v>0</v>
      </c>
      <c r="CA721" s="16">
        <f>IF($B721="P",VLOOKUP($E721,'[2]Costeo-JUL26'!$B$9:$CQ$307,CA$1,0),0)*$G721</f>
        <v>0</v>
      </c>
      <c r="CB721" s="36">
        <f>IF($B721="P",VLOOKUP($E721,'[2]Costeo-JUL26'!$B$9:$CQ$307,CB$1,0),0)*$G721</f>
        <v>0</v>
      </c>
      <c r="CC721" s="35">
        <f>IF($B721="P",VLOOKUP($E721,'[2]Costeo-JUL26'!$B$9:$CQ$307,CC$1,0),0)</f>
        <v>0</v>
      </c>
      <c r="CD721" s="36">
        <f t="shared" si="369"/>
        <v>0</v>
      </c>
      <c r="CE721" s="36">
        <f t="shared" si="370"/>
        <v>0</v>
      </c>
      <c r="CF721" s="37">
        <f t="shared" si="342"/>
        <v>19503201.380206056</v>
      </c>
      <c r="CG721" s="36">
        <f>IF($B721="r",VLOOKUP($E721,'[2]Costeo-JUL26'!$B$9:$CQ$307,CG$1,0),0)*$G721</f>
        <v>0</v>
      </c>
      <c r="CH721" s="35">
        <f>VLOOKUP($E721,'[2]TEORICOS (05.26)'!$A$8:$T$251,CH$1,0)</f>
        <v>0</v>
      </c>
      <c r="CI721" s="36">
        <f t="shared" si="371"/>
        <v>0</v>
      </c>
      <c r="CJ721" s="37">
        <f t="shared" si="372"/>
        <v>0</v>
      </c>
      <c r="CM721" s="16">
        <f>SUMIFS('[1]Ajuste Inventario'!$I:$I,'[1]Ajuste Inventario'!$B:$B,E721,'[1]Ajuste Inventario'!$S:$S,D721)*-1</f>
        <v>8.8349999999999991</v>
      </c>
      <c r="CN721" s="36">
        <f t="shared" si="343"/>
        <v>56743.410106386567</v>
      </c>
      <c r="CP721" t="str">
        <f t="shared" si="344"/>
        <v>659Org.Vtas Necochea</v>
      </c>
      <c r="CQ721" s="10">
        <f t="shared" si="345"/>
        <v>6422.5704704455657</v>
      </c>
    </row>
    <row r="722" spans="1:95" x14ac:dyDescent="0.25">
      <c r="A722" s="30">
        <v>46204</v>
      </c>
      <c r="B722" s="31" t="str">
        <f>VLOOKUP($E722,'[2]TEORICOS (05.26)'!$A$8:$T$251,B$1,0)</f>
        <v>P</v>
      </c>
      <c r="C722" s="32" t="str">
        <f>VLOOKUP($E722,'[2]TEORICOS (05.26)'!$A$8:$T$251,C$1,0)</f>
        <v>Sprite</v>
      </c>
      <c r="D722" t="s">
        <v>229</v>
      </c>
      <c r="E722">
        <v>661</v>
      </c>
      <c r="F722" t="s">
        <v>94</v>
      </c>
      <c r="G722" s="16">
        <v>213.667</v>
      </c>
      <c r="H722" s="16">
        <v>677.32439000000022</v>
      </c>
      <c r="I722" s="33">
        <v>4360126.160000002</v>
      </c>
      <c r="J722" s="33">
        <v>4336908.0100000007</v>
      </c>
      <c r="K722" s="34">
        <f>IF($B722="P",VLOOKUP($E722,'[2]Costeo-JUL26'!$B$9:$CQ$307,K$1,0),0)</f>
        <v>933147</v>
      </c>
      <c r="L722" s="35">
        <f>VLOOKUP($E722,'[2]TEORICOS (05.26)'!$A$8:$T$251,L$1,0)</f>
        <v>0.25119999999999998</v>
      </c>
      <c r="M722" s="36">
        <f t="shared" si="346"/>
        <v>1089431.2921120001</v>
      </c>
      <c r="N722" s="35">
        <f>IF($B722="P",VLOOKUP($E722,'[2]Costeo-JUL26'!$B$9:$CQ$307,N$1,0),0)</f>
        <v>5.0000000000000001E-3</v>
      </c>
      <c r="O722" s="36">
        <f t="shared" si="347"/>
        <v>5447.1564605600006</v>
      </c>
      <c r="P722" s="36">
        <f>IF($B722="P",VLOOKUP($E722,'[2]Costeo-JUL26'!$B$9:$CQ$307,P$1,0),0)*H722</f>
        <v>0</v>
      </c>
      <c r="Q722" s="36">
        <f t="shared" si="348"/>
        <v>1094878.44857256</v>
      </c>
      <c r="R722" s="34">
        <f>IF($B722="P",VLOOKUP($E722,'[2]Costeo-JUL26'!$B$9:$CQ$307,R$1,0),0)</f>
        <v>902332</v>
      </c>
      <c r="S722" s="16">
        <f>IF($B722="P",VLOOKUP($E722,'[2]Costeo-JUL26'!$B$9:$CQ$307,S$1,0),0)*$G722</f>
        <v>368.83197539999998</v>
      </c>
      <c r="T722" s="36">
        <f>IF($B722="P",VLOOKUP($E722,'[2]Costeo-JUL26'!$B$9:$CQ$307,T$1,0),0)*$G722</f>
        <v>257280.18088266038</v>
      </c>
      <c r="U722" s="35">
        <f>IF($B722="P",VLOOKUP($E722,'[2]Costeo-JUL26'!$B$9:$CQ$307,U$1,0),0)</f>
        <v>1.4999999999999999E-2</v>
      </c>
      <c r="V722" s="36">
        <f t="shared" si="349"/>
        <v>3859.2027132399057</v>
      </c>
      <c r="W722" s="36">
        <f t="shared" si="350"/>
        <v>261139.38359590029</v>
      </c>
      <c r="X722" s="34">
        <f>IF($B722="P",VLOOKUP($E722,'[2]Costeo-JUL26'!$B$9:$CQ$307,X$1,0),0)</f>
        <v>902338</v>
      </c>
      <c r="Y722" s="16">
        <f>IF($B722="P",VLOOKUP($E722,'[2]Costeo-JUL26'!$B$9:$CQ$307,Y$1,0),0)*$G722</f>
        <v>33.506404272000005</v>
      </c>
      <c r="Z722" s="36">
        <f>IF($B722="P",VLOOKUP($E722,'[2]Costeo-JUL26'!$B$9:$CQ$307,Z$1,0),0)*$G722</f>
        <v>9473.6007438652814</v>
      </c>
      <c r="AA722" s="35">
        <f>IF($B722="P",VLOOKUP($E722,'[2]Costeo-JUL26'!$B$9:$CQ$307,AA$1,0),0)</f>
        <v>0.45</v>
      </c>
      <c r="AB722" s="36">
        <f t="shared" si="351"/>
        <v>4263.1203347393766</v>
      </c>
      <c r="AC722" s="36">
        <f t="shared" si="352"/>
        <v>13736.721078604658</v>
      </c>
      <c r="AD722" s="34">
        <f>IF($B722="P",VLOOKUP($E722,'[2]Costeo-JUL26'!$B$9:$CQ$307,AD$1,0),0)</f>
        <v>901767</v>
      </c>
      <c r="AE722" s="16">
        <f>IF($B722="P",VLOOKUP($E722,'[2]Costeo-JUL26'!$B$9:$CQ$307,AE$1,0),0)*$G722</f>
        <v>1282.002</v>
      </c>
      <c r="AF722" s="36">
        <f>IF($B722="P",VLOOKUP($E722,'[2]Costeo-JUL26'!$B$9:$CQ$307,AF$1,0),0)*$G722</f>
        <v>19675.141094400002</v>
      </c>
      <c r="AG722" s="35">
        <f>IF($B722="P",VLOOKUP($E722,'[2]Costeo-JUL26'!$B$9:$CQ$307,AG$1,0),0)</f>
        <v>6.0000000000000001E-3</v>
      </c>
      <c r="AH722" s="36">
        <f t="shared" si="353"/>
        <v>118.05084656640001</v>
      </c>
      <c r="AI722" s="36">
        <f t="shared" si="354"/>
        <v>19793.191940966401</v>
      </c>
      <c r="AJ722" s="34">
        <f>IF($B722="P",VLOOKUP($E722,'[2]Costeo-JUL26'!$B$9:$CQ$307,AJ$1,0),0)</f>
        <v>919915</v>
      </c>
      <c r="AK722" s="16">
        <f>IF($B722="P",VLOOKUP($E722,'[2]Costeo-JUL26'!$B$9:$CQ$307,AK$1,0),0)*$G722</f>
        <v>1282.002</v>
      </c>
      <c r="AL722" s="36">
        <f>IF($B722="P",VLOOKUP($E722,'[2]Costeo-JUL26'!$B$9:$CQ$307,AL$1,0),0)*$G722</f>
        <v>23749.087049999998</v>
      </c>
      <c r="AM722" s="35">
        <f>IF($B722="P",VLOOKUP($E722,'[2]Costeo-JUL26'!$B$9:$CQ$307,AM$1,0),0)</f>
        <v>1.7999999999999999E-2</v>
      </c>
      <c r="AN722" s="36">
        <f t="shared" si="355"/>
        <v>427.48356689999991</v>
      </c>
      <c r="AO722" s="36">
        <f t="shared" si="356"/>
        <v>24176.570616899997</v>
      </c>
      <c r="AP722" s="34">
        <f>IF($B722="P",VLOOKUP($E722,'[2]Costeo-JUL26'!$B$9:$CQ$307,AP$1,0),0)</f>
        <v>913487</v>
      </c>
      <c r="AQ722" s="16">
        <f>IF($B722="P",VLOOKUP($E722,'[2]Costeo-JUL26'!$B$9:$CQ$307,AQ$1,0),0)*$G722</f>
        <v>1282.002</v>
      </c>
      <c r="AR722" s="36">
        <f>IF($B722="P",VLOOKUP($E722,'[2]Costeo-JUL26'!$B$9:$CQ$307,AR$1,0),0)*$G722</f>
        <v>245261.22565945124</v>
      </c>
      <c r="AS722" s="35">
        <f>IF($B722="P",VLOOKUP($E722,'[2]Costeo-JUL26'!$B$9:$CQ$307,AS$1,0),0)</f>
        <v>0.02</v>
      </c>
      <c r="AT722" s="36">
        <f t="shared" si="357"/>
        <v>4905.2245131890249</v>
      </c>
      <c r="AU722" s="36">
        <f t="shared" si="358"/>
        <v>250166.45017264027</v>
      </c>
      <c r="AV722" s="34">
        <f>IF($B722="P",VLOOKUP($E722,'[2]Costeo-JUL26'!$B$9:$CQ$307,AV$1,0),0)</f>
        <v>902310</v>
      </c>
      <c r="AW722" s="16">
        <f>IF($B722="P",VLOOKUP($E722,'[2]Costeo-JUL26'!$B$9:$CQ$307,AW$1,0),0)*$G722</f>
        <v>7.7347454000000004</v>
      </c>
      <c r="AX722" s="36">
        <f>IF($B722="P",VLOOKUP($E722,'[2]Costeo-JUL26'!$B$9:$CQ$307,AX$1,0),0)*$G722</f>
        <v>27099.037020459782</v>
      </c>
      <c r="AY722" s="35">
        <f>IF($B722="P",VLOOKUP($E722,'[2]Costeo-JUL26'!$B$9:$CQ$307,AY$1,0),0)</f>
        <v>0.03</v>
      </c>
      <c r="AZ722" s="36">
        <f t="shared" si="359"/>
        <v>812.97111061379348</v>
      </c>
      <c r="BA722" s="36">
        <f t="shared" si="360"/>
        <v>27912.008131073577</v>
      </c>
      <c r="BB722" s="34">
        <f>IF($B722="P",VLOOKUP($E722,'[2]Costeo-JUL26'!$B$9:$CQ$307,BB$1,0),0)</f>
        <v>923266</v>
      </c>
      <c r="BC722" s="16">
        <f>IF($B722="P",VLOOKUP($E722,'[2]Costeo-JUL26'!$B$9:$CQ$307,BC$1,0),0)*$G722</f>
        <v>1.7449329221999998</v>
      </c>
      <c r="BD722" s="36">
        <f>IF($B722="P",VLOOKUP($E722,'[2]Costeo-JUL26'!$B$9:$CQ$307,BD$1,0),0)*$G722</f>
        <v>7059.7543126120927</v>
      </c>
      <c r="BE722" s="35">
        <f>IF($B722="P",VLOOKUP($E722,'[2]Costeo-JUL26'!$B$9:$CQ$307,BE$1,0),0)</f>
        <v>0.03</v>
      </c>
      <c r="BF722" s="36">
        <f t="shared" si="361"/>
        <v>211.79262937836276</v>
      </c>
      <c r="BG722" s="36">
        <f t="shared" si="362"/>
        <v>7271.5469419904557</v>
      </c>
      <c r="BH722" s="34">
        <f>IF($B722="P",VLOOKUP($E722,'[2]Costeo-JUL26'!$B$9:$CQ$307,BH$1,0),0)</f>
        <v>910319</v>
      </c>
      <c r="BI722" s="16">
        <f>IF($B722="P",VLOOKUP($E722,'[2]Costeo-JUL26'!$B$9:$CQ$307,BI$1,0),0)*$G722</f>
        <v>5.3416750000000004</v>
      </c>
      <c r="BJ722" s="36">
        <f>IF($B722="P",VLOOKUP($E722,'[2]Costeo-JUL26'!$B$9:$CQ$307,BJ$1,0),0)*$G722</f>
        <v>13965.8092875</v>
      </c>
      <c r="BK722" s="35">
        <f>IF(BH722=910319,0,IF($B722="P",VLOOKUP($E722,'[2]Costeo-JUL26'!$B$9:$CQ$307,BK$1,0),0))</f>
        <v>0</v>
      </c>
      <c r="BL722" s="36">
        <f t="shared" si="363"/>
        <v>0</v>
      </c>
      <c r="BM722" s="36">
        <f t="shared" si="364"/>
        <v>13965.8092875</v>
      </c>
      <c r="BN722" s="34">
        <f>IF($B722="P",VLOOKUP($E722,'[2]Costeo-JUL26'!$B$9:$CQ$307,BN$1,0),0)</f>
        <v>0</v>
      </c>
      <c r="BO722" s="16">
        <f>IF($B722="P",VLOOKUP($E722,'[2]Costeo-JUL26'!$B$9:$CQ$307,BO$1,0),0)*$G722</f>
        <v>0</v>
      </c>
      <c r="BP722" s="36">
        <f>IF($B722="P",VLOOKUP($E722,'[2]Costeo-JUL26'!$B$9:$CQ$307,BP$1,0),0)*$G722</f>
        <v>0</v>
      </c>
      <c r="BQ722" s="35">
        <f>IF($B722="P",VLOOKUP($E722,'[2]Costeo-JUL26'!$B$9:$CQ$307,BQ$1,0),0)</f>
        <v>0</v>
      </c>
      <c r="BR722" s="36">
        <f t="shared" si="365"/>
        <v>0</v>
      </c>
      <c r="BS722" s="36">
        <f t="shared" si="366"/>
        <v>0</v>
      </c>
      <c r="BT722" s="34">
        <f>IF($B722="P",VLOOKUP($E722,'[2]Costeo-JUL26'!$B$9:$CQ$307,BT$1,0),0)</f>
        <v>0</v>
      </c>
      <c r="BU722" s="16">
        <f>IF($B722="P",VLOOKUP($E722,'[2]Costeo-JUL26'!$B$9:$CQ$307,BU$1,0),0)*$G722</f>
        <v>0</v>
      </c>
      <c r="BV722" s="36">
        <f>IF($B722="P",VLOOKUP($E722,'[2]Costeo-JUL26'!$B$9:$CQ$307,BV$1,0),0)*$G722</f>
        <v>0</v>
      </c>
      <c r="BW722" s="35">
        <f>IF($B722="P",VLOOKUP($E722,'[2]Costeo-JUL26'!$B$9:$CQ$307,BW$1,0),0)</f>
        <v>0</v>
      </c>
      <c r="BX722" s="36">
        <f t="shared" si="367"/>
        <v>0</v>
      </c>
      <c r="BY722" s="36">
        <f t="shared" si="368"/>
        <v>0</v>
      </c>
      <c r="BZ722" s="34">
        <f>IF($B722="P",VLOOKUP($E722,'[2]Costeo-JUL26'!$B$9:$CQ$307,BZ$1,0),0)</f>
        <v>0</v>
      </c>
      <c r="CA722" s="16">
        <f>IF($B722="P",VLOOKUP($E722,'[2]Costeo-JUL26'!$B$9:$CQ$307,CA$1,0),0)*$G722</f>
        <v>0</v>
      </c>
      <c r="CB722" s="36">
        <f>IF($B722="P",VLOOKUP($E722,'[2]Costeo-JUL26'!$B$9:$CQ$307,CB$1,0),0)*$G722</f>
        <v>0</v>
      </c>
      <c r="CC722" s="35">
        <f>IF($B722="P",VLOOKUP($E722,'[2]Costeo-JUL26'!$B$9:$CQ$307,CC$1,0),0)</f>
        <v>0</v>
      </c>
      <c r="CD722" s="36">
        <f t="shared" si="369"/>
        <v>0</v>
      </c>
      <c r="CE722" s="36">
        <f t="shared" si="370"/>
        <v>0</v>
      </c>
      <c r="CF722" s="37">
        <f t="shared" si="342"/>
        <v>1713040.1303381359</v>
      </c>
      <c r="CG722" s="36">
        <f>IF($B722="r",VLOOKUP($E722,'[2]Costeo-JUL26'!$B$9:$CQ$307,CG$1,0),0)*$G722</f>
        <v>0</v>
      </c>
      <c r="CH722" s="35">
        <f>VLOOKUP($E722,'[2]TEORICOS (05.26)'!$A$8:$T$251,CH$1,0)</f>
        <v>0</v>
      </c>
      <c r="CI722" s="36">
        <f t="shared" si="371"/>
        <v>0</v>
      </c>
      <c r="CJ722" s="37">
        <f t="shared" si="372"/>
        <v>0</v>
      </c>
      <c r="CM722" s="16">
        <f>SUMIFS('[1]Ajuste Inventario'!$I:$I,'[1]Ajuste Inventario'!$B:$B,E722,'[1]Ajuste Inventario'!$S:$S,D722)*-1</f>
        <v>3.3330000000000002</v>
      </c>
      <c r="CN722" s="36">
        <f t="shared" si="343"/>
        <v>26721.780875928464</v>
      </c>
      <c r="CP722" t="str">
        <f t="shared" si="344"/>
        <v>661Org.Vtas Necochea</v>
      </c>
      <c r="CQ722" s="10">
        <f t="shared" si="345"/>
        <v>8017.3359963781768</v>
      </c>
    </row>
    <row r="723" spans="1:95" x14ac:dyDescent="0.25">
      <c r="A723" s="30">
        <v>46204</v>
      </c>
      <c r="B723" s="31" t="str">
        <f>VLOOKUP($E723,'[2]TEORICOS (05.26)'!$A$8:$T$251,B$1,0)</f>
        <v>R</v>
      </c>
      <c r="C723" s="32" t="str">
        <f>VLOOKUP($E723,'[2]TEORICOS (05.26)'!$A$8:$T$251,C$1,0)</f>
        <v>Cepita</v>
      </c>
      <c r="D723" t="s">
        <v>229</v>
      </c>
      <c r="E723">
        <v>1001</v>
      </c>
      <c r="F723" t="s">
        <v>95</v>
      </c>
      <c r="G723" s="16">
        <v>130</v>
      </c>
      <c r="H723" s="16">
        <v>27.429999999999989</v>
      </c>
      <c r="I723" s="33">
        <v>574780.60000000044</v>
      </c>
      <c r="J723" s="33">
        <v>562067.75000000023</v>
      </c>
      <c r="K723" s="34">
        <f>IF($B723="P",VLOOKUP($E723,'[2]Costeo-JUL26'!$B$9:$CQ$307,K$1,0),0)</f>
        <v>0</v>
      </c>
      <c r="L723" s="35">
        <f>VLOOKUP($E723,'[2]TEORICOS (05.26)'!$A$8:$T$251,L$1,0)</f>
        <v>0.2</v>
      </c>
      <c r="M723" s="36">
        <f t="shared" si="346"/>
        <v>0</v>
      </c>
      <c r="N723" s="35">
        <f>IF($B723="P",VLOOKUP($E723,'[2]Costeo-JUL26'!$B$9:$CQ$307,N$1,0),0)</f>
        <v>0</v>
      </c>
      <c r="O723" s="36">
        <f t="shared" si="347"/>
        <v>0</v>
      </c>
      <c r="P723" s="36">
        <f>IF($B723="P",VLOOKUP($E723,'[2]Costeo-JUL26'!$B$9:$CQ$307,P$1,0),0)*H723</f>
        <v>0</v>
      </c>
      <c r="Q723" s="36">
        <f t="shared" si="348"/>
        <v>0</v>
      </c>
      <c r="R723" s="34">
        <f>IF($B723="P",VLOOKUP($E723,'[2]Costeo-JUL26'!$B$9:$CQ$307,R$1,0),0)</f>
        <v>0</v>
      </c>
      <c r="S723" s="16">
        <f>IF($B723="P",VLOOKUP($E723,'[2]Costeo-JUL26'!$B$9:$CQ$307,S$1,0),0)*$G723</f>
        <v>0</v>
      </c>
      <c r="T723" s="36">
        <f>IF($B723="P",VLOOKUP($E723,'[2]Costeo-JUL26'!$B$9:$CQ$307,T$1,0),0)*$G723</f>
        <v>0</v>
      </c>
      <c r="U723" s="35">
        <f>IF($B723="P",VLOOKUP($E723,'[2]Costeo-JUL26'!$B$9:$CQ$307,U$1,0),0)</f>
        <v>0</v>
      </c>
      <c r="V723" s="36">
        <f t="shared" si="349"/>
        <v>0</v>
      </c>
      <c r="W723" s="36">
        <f t="shared" si="350"/>
        <v>0</v>
      </c>
      <c r="X723" s="34">
        <f>IF($B723="P",VLOOKUP($E723,'[2]Costeo-JUL26'!$B$9:$CQ$307,X$1,0),0)</f>
        <v>0</v>
      </c>
      <c r="Y723" s="16">
        <f>IF($B723="P",VLOOKUP($E723,'[2]Costeo-JUL26'!$B$9:$CQ$307,Y$1,0),0)*$G723</f>
        <v>0</v>
      </c>
      <c r="Z723" s="36">
        <f>IF($B723="P",VLOOKUP($E723,'[2]Costeo-JUL26'!$B$9:$CQ$307,Z$1,0),0)*$G723</f>
        <v>0</v>
      </c>
      <c r="AA723" s="35">
        <f>IF($B723="P",VLOOKUP($E723,'[2]Costeo-JUL26'!$B$9:$CQ$307,AA$1,0),0)</f>
        <v>0</v>
      </c>
      <c r="AB723" s="36">
        <f t="shared" si="351"/>
        <v>0</v>
      </c>
      <c r="AC723" s="36">
        <f t="shared" si="352"/>
        <v>0</v>
      </c>
      <c r="AD723" s="34">
        <f>IF($B723="P",VLOOKUP($E723,'[2]Costeo-JUL26'!$B$9:$CQ$307,AD$1,0),0)</f>
        <v>0</v>
      </c>
      <c r="AE723" s="16">
        <f>IF($B723="P",VLOOKUP($E723,'[2]Costeo-JUL26'!$B$9:$CQ$307,AE$1,0),0)*$G723</f>
        <v>0</v>
      </c>
      <c r="AF723" s="36">
        <f>IF($B723="P",VLOOKUP($E723,'[2]Costeo-JUL26'!$B$9:$CQ$307,AF$1,0),0)*$G723</f>
        <v>0</v>
      </c>
      <c r="AG723" s="35">
        <f>IF($B723="P",VLOOKUP($E723,'[2]Costeo-JUL26'!$B$9:$CQ$307,AG$1,0),0)</f>
        <v>0</v>
      </c>
      <c r="AH723" s="36">
        <f t="shared" si="353"/>
        <v>0</v>
      </c>
      <c r="AI723" s="36">
        <f t="shared" si="354"/>
        <v>0</v>
      </c>
      <c r="AJ723" s="34">
        <f>IF($B723="P",VLOOKUP($E723,'[2]Costeo-JUL26'!$B$9:$CQ$307,AJ$1,0),0)</f>
        <v>0</v>
      </c>
      <c r="AK723" s="16">
        <f>IF($B723="P",VLOOKUP($E723,'[2]Costeo-JUL26'!$B$9:$CQ$307,AK$1,0),0)*$G723</f>
        <v>0</v>
      </c>
      <c r="AL723" s="36">
        <f>IF($B723="P",VLOOKUP($E723,'[2]Costeo-JUL26'!$B$9:$CQ$307,AL$1,0),0)*$G723</f>
        <v>0</v>
      </c>
      <c r="AM723" s="35">
        <f>IF($B723="P",VLOOKUP($E723,'[2]Costeo-JUL26'!$B$9:$CQ$307,AM$1,0),0)</f>
        <v>0</v>
      </c>
      <c r="AN723" s="36">
        <f t="shared" si="355"/>
        <v>0</v>
      </c>
      <c r="AO723" s="36">
        <f t="shared" si="356"/>
        <v>0</v>
      </c>
      <c r="AP723" s="34">
        <f>IF($B723="P",VLOOKUP($E723,'[2]Costeo-JUL26'!$B$9:$CQ$307,AP$1,0),0)</f>
        <v>0</v>
      </c>
      <c r="AQ723" s="16">
        <f>IF($B723="P",VLOOKUP($E723,'[2]Costeo-JUL26'!$B$9:$CQ$307,AQ$1,0),0)*$G723</f>
        <v>0</v>
      </c>
      <c r="AR723" s="36">
        <f>IF($B723="P",VLOOKUP($E723,'[2]Costeo-JUL26'!$B$9:$CQ$307,AR$1,0),0)*$G723</f>
        <v>0</v>
      </c>
      <c r="AS723" s="35">
        <f>IF($B723="P",VLOOKUP($E723,'[2]Costeo-JUL26'!$B$9:$CQ$307,AS$1,0),0)</f>
        <v>0</v>
      </c>
      <c r="AT723" s="36">
        <f t="shared" si="357"/>
        <v>0</v>
      </c>
      <c r="AU723" s="36">
        <f t="shared" si="358"/>
        <v>0</v>
      </c>
      <c r="AV723" s="34">
        <f>IF($B723="P",VLOOKUP($E723,'[2]Costeo-JUL26'!$B$9:$CQ$307,AV$1,0),0)</f>
        <v>0</v>
      </c>
      <c r="AW723" s="16">
        <f>IF($B723="P",VLOOKUP($E723,'[2]Costeo-JUL26'!$B$9:$CQ$307,AW$1,0),0)*$G723</f>
        <v>0</v>
      </c>
      <c r="AX723" s="36">
        <f>IF($B723="P",VLOOKUP($E723,'[2]Costeo-JUL26'!$B$9:$CQ$307,AX$1,0),0)*$G723</f>
        <v>0</v>
      </c>
      <c r="AY723" s="35">
        <f>IF($B723="P",VLOOKUP($E723,'[2]Costeo-JUL26'!$B$9:$CQ$307,AY$1,0),0)</f>
        <v>0</v>
      </c>
      <c r="AZ723" s="36">
        <f t="shared" si="359"/>
        <v>0</v>
      </c>
      <c r="BA723" s="36">
        <f t="shared" si="360"/>
        <v>0</v>
      </c>
      <c r="BB723" s="34">
        <f>IF($B723="P",VLOOKUP($E723,'[2]Costeo-JUL26'!$B$9:$CQ$307,BB$1,0),0)</f>
        <v>0</v>
      </c>
      <c r="BC723" s="16">
        <f>IF($B723="P",VLOOKUP($E723,'[2]Costeo-JUL26'!$B$9:$CQ$307,BC$1,0),0)*$G723</f>
        <v>0</v>
      </c>
      <c r="BD723" s="36">
        <f>IF($B723="P",VLOOKUP($E723,'[2]Costeo-JUL26'!$B$9:$CQ$307,BD$1,0),0)*$G723</f>
        <v>0</v>
      </c>
      <c r="BE723" s="35">
        <f>IF($B723="P",VLOOKUP($E723,'[2]Costeo-JUL26'!$B$9:$CQ$307,BE$1,0),0)</f>
        <v>0</v>
      </c>
      <c r="BF723" s="36">
        <f t="shared" si="361"/>
        <v>0</v>
      </c>
      <c r="BG723" s="36">
        <f t="shared" si="362"/>
        <v>0</v>
      </c>
      <c r="BH723" s="34">
        <f>IF($B723="P",VLOOKUP($E723,'[2]Costeo-JUL26'!$B$9:$CQ$307,BH$1,0),0)</f>
        <v>0</v>
      </c>
      <c r="BI723" s="16">
        <f>IF($B723="P",VLOOKUP($E723,'[2]Costeo-JUL26'!$B$9:$CQ$307,BI$1,0),0)*$G723</f>
        <v>0</v>
      </c>
      <c r="BJ723" s="36">
        <f>IF($B723="P",VLOOKUP($E723,'[2]Costeo-JUL26'!$B$9:$CQ$307,BJ$1,0),0)*$G723</f>
        <v>0</v>
      </c>
      <c r="BK723" s="35">
        <f>IF(BH723=910319,0,IF($B723="P",VLOOKUP($E723,'[2]Costeo-JUL26'!$B$9:$CQ$307,BK$1,0),0))</f>
        <v>0</v>
      </c>
      <c r="BL723" s="36">
        <f t="shared" si="363"/>
        <v>0</v>
      </c>
      <c r="BM723" s="36">
        <f t="shared" si="364"/>
        <v>0</v>
      </c>
      <c r="BN723" s="34">
        <f>IF($B723="P",VLOOKUP($E723,'[2]Costeo-JUL26'!$B$9:$CQ$307,BN$1,0),0)</f>
        <v>0</v>
      </c>
      <c r="BO723" s="16">
        <f>IF($B723="P",VLOOKUP($E723,'[2]Costeo-JUL26'!$B$9:$CQ$307,BO$1,0),0)*$G723</f>
        <v>0</v>
      </c>
      <c r="BP723" s="36">
        <f>IF($B723="P",VLOOKUP($E723,'[2]Costeo-JUL26'!$B$9:$CQ$307,BP$1,0),0)*$G723</f>
        <v>0</v>
      </c>
      <c r="BQ723" s="35">
        <f>IF($B723="P",VLOOKUP($E723,'[2]Costeo-JUL26'!$B$9:$CQ$307,BQ$1,0),0)</f>
        <v>0</v>
      </c>
      <c r="BR723" s="36">
        <f t="shared" si="365"/>
        <v>0</v>
      </c>
      <c r="BS723" s="36">
        <f t="shared" si="366"/>
        <v>0</v>
      </c>
      <c r="BT723" s="34">
        <f>IF($B723="P",VLOOKUP($E723,'[2]Costeo-JUL26'!$B$9:$CQ$307,BT$1,0),0)</f>
        <v>0</v>
      </c>
      <c r="BU723" s="16">
        <f>IF($B723="P",VLOOKUP($E723,'[2]Costeo-JUL26'!$B$9:$CQ$307,BU$1,0),0)*$G723</f>
        <v>0</v>
      </c>
      <c r="BV723" s="36">
        <f>IF($B723="P",VLOOKUP($E723,'[2]Costeo-JUL26'!$B$9:$CQ$307,BV$1,0),0)*$G723</f>
        <v>0</v>
      </c>
      <c r="BW723" s="35">
        <f>IF($B723="P",VLOOKUP($E723,'[2]Costeo-JUL26'!$B$9:$CQ$307,BW$1,0),0)</f>
        <v>0</v>
      </c>
      <c r="BX723" s="36">
        <f t="shared" si="367"/>
        <v>0</v>
      </c>
      <c r="BY723" s="36">
        <f t="shared" si="368"/>
        <v>0</v>
      </c>
      <c r="BZ723" s="34">
        <f>IF($B723="P",VLOOKUP($E723,'[2]Costeo-JUL26'!$B$9:$CQ$307,BZ$1,0),0)</f>
        <v>0</v>
      </c>
      <c r="CA723" s="16">
        <f>IF($B723="P",VLOOKUP($E723,'[2]Costeo-JUL26'!$B$9:$CQ$307,CA$1,0),0)*$G723</f>
        <v>0</v>
      </c>
      <c r="CB723" s="36">
        <f>IF($B723="P",VLOOKUP($E723,'[2]Costeo-JUL26'!$B$9:$CQ$307,CB$1,0),0)*$G723</f>
        <v>0</v>
      </c>
      <c r="CC723" s="35">
        <f>IF($B723="P",VLOOKUP($E723,'[2]Costeo-JUL26'!$B$9:$CQ$307,CC$1,0),0)</f>
        <v>0</v>
      </c>
      <c r="CD723" s="36">
        <f t="shared" si="369"/>
        <v>0</v>
      </c>
      <c r="CE723" s="36">
        <f t="shared" si="370"/>
        <v>0</v>
      </c>
      <c r="CF723" s="37">
        <f t="shared" si="342"/>
        <v>0</v>
      </c>
      <c r="CG723" s="36">
        <f>IF($B723="r",VLOOKUP($E723,'[2]Costeo-JUL26'!$B$9:$CQ$307,CG$1,0),0)*$G723</f>
        <v>160132.69999999998</v>
      </c>
      <c r="CH723" s="35">
        <f>VLOOKUP($E723,'[2]TEORICOS (05.26)'!$A$8:$T$251,CH$1,0)</f>
        <v>0.15</v>
      </c>
      <c r="CI723" s="36">
        <f t="shared" si="371"/>
        <v>88393.645000000048</v>
      </c>
      <c r="CJ723" s="37">
        <f t="shared" si="372"/>
        <v>248526.34500000003</v>
      </c>
      <c r="CM723" s="16">
        <f>SUMIFS('[1]Ajuste Inventario'!$I:$I,'[1]Ajuste Inventario'!$B:$B,E723,'[1]Ajuste Inventario'!$S:$S,D723)*-1</f>
        <v>3.5</v>
      </c>
      <c r="CN723" s="36">
        <f t="shared" si="343"/>
        <v>6691.0939038461547</v>
      </c>
      <c r="CP723" t="str">
        <f t="shared" si="344"/>
        <v>1001Org.Vtas Necochea</v>
      </c>
      <c r="CQ723" s="10">
        <f t="shared" si="345"/>
        <v>1911.7411153846156</v>
      </c>
    </row>
    <row r="724" spans="1:95" x14ac:dyDescent="0.25">
      <c r="A724" s="30">
        <v>46204</v>
      </c>
      <c r="B724" s="31" t="str">
        <f>VLOOKUP($E724,'[2]TEORICOS (05.26)'!$A$8:$T$251,B$1,0)</f>
        <v>R</v>
      </c>
      <c r="C724" s="32" t="str">
        <f>VLOOKUP($E724,'[2]TEORICOS (05.26)'!$A$8:$T$251,C$1,0)</f>
        <v>Fanta</v>
      </c>
      <c r="D724" t="s">
        <v>229</v>
      </c>
      <c r="E724">
        <v>1028</v>
      </c>
      <c r="F724" t="s">
        <v>96</v>
      </c>
      <c r="G724" s="16">
        <v>105</v>
      </c>
      <c r="H724" s="16">
        <v>39.269999999999975</v>
      </c>
      <c r="I724" s="33">
        <v>791785.49999999977</v>
      </c>
      <c r="J724" s="33">
        <v>783520.2899999998</v>
      </c>
      <c r="K724" s="34">
        <f>IF($B724="P",VLOOKUP($E724,'[2]Costeo-JUL26'!$B$9:$CQ$307,K$1,0),0)</f>
        <v>0</v>
      </c>
      <c r="L724" s="35">
        <f>VLOOKUP($E724,'[2]TEORICOS (05.26)'!$A$8:$T$251,L$1,0)</f>
        <v>0.23499999999999999</v>
      </c>
      <c r="M724" s="36">
        <f t="shared" si="346"/>
        <v>0</v>
      </c>
      <c r="N724" s="35">
        <f>IF($B724="P",VLOOKUP($E724,'[2]Costeo-JUL26'!$B$9:$CQ$307,N$1,0),0)</f>
        <v>0</v>
      </c>
      <c r="O724" s="36">
        <f t="shared" si="347"/>
        <v>0</v>
      </c>
      <c r="P724" s="36">
        <f>IF($B724="P",VLOOKUP($E724,'[2]Costeo-JUL26'!$B$9:$CQ$307,P$1,0),0)*H724</f>
        <v>0</v>
      </c>
      <c r="Q724" s="36">
        <f t="shared" si="348"/>
        <v>0</v>
      </c>
      <c r="R724" s="34">
        <f>IF($B724="P",VLOOKUP($E724,'[2]Costeo-JUL26'!$B$9:$CQ$307,R$1,0),0)</f>
        <v>0</v>
      </c>
      <c r="S724" s="16">
        <f>IF($B724="P",VLOOKUP($E724,'[2]Costeo-JUL26'!$B$9:$CQ$307,S$1,0),0)*$G724</f>
        <v>0</v>
      </c>
      <c r="T724" s="36">
        <f>IF($B724="P",VLOOKUP($E724,'[2]Costeo-JUL26'!$B$9:$CQ$307,T$1,0),0)*$G724</f>
        <v>0</v>
      </c>
      <c r="U724" s="35">
        <f>IF($B724="P",VLOOKUP($E724,'[2]Costeo-JUL26'!$B$9:$CQ$307,U$1,0),0)</f>
        <v>0</v>
      </c>
      <c r="V724" s="36">
        <f t="shared" si="349"/>
        <v>0</v>
      </c>
      <c r="W724" s="36">
        <f t="shared" si="350"/>
        <v>0</v>
      </c>
      <c r="X724" s="34">
        <f>IF($B724="P",VLOOKUP($E724,'[2]Costeo-JUL26'!$B$9:$CQ$307,X$1,0),0)</f>
        <v>0</v>
      </c>
      <c r="Y724" s="16">
        <f>IF($B724="P",VLOOKUP($E724,'[2]Costeo-JUL26'!$B$9:$CQ$307,Y$1,0),0)*$G724</f>
        <v>0</v>
      </c>
      <c r="Z724" s="36">
        <f>IF($B724="P",VLOOKUP($E724,'[2]Costeo-JUL26'!$B$9:$CQ$307,Z$1,0),0)*$G724</f>
        <v>0</v>
      </c>
      <c r="AA724" s="35">
        <f>IF($B724="P",VLOOKUP($E724,'[2]Costeo-JUL26'!$B$9:$CQ$307,AA$1,0),0)</f>
        <v>0</v>
      </c>
      <c r="AB724" s="36">
        <f t="shared" si="351"/>
        <v>0</v>
      </c>
      <c r="AC724" s="36">
        <f t="shared" si="352"/>
        <v>0</v>
      </c>
      <c r="AD724" s="34">
        <f>IF($B724="P",VLOOKUP($E724,'[2]Costeo-JUL26'!$B$9:$CQ$307,AD$1,0),0)</f>
        <v>0</v>
      </c>
      <c r="AE724" s="16">
        <f>IF($B724="P",VLOOKUP($E724,'[2]Costeo-JUL26'!$B$9:$CQ$307,AE$1,0),0)*$G724</f>
        <v>0</v>
      </c>
      <c r="AF724" s="36">
        <f>IF($B724="P",VLOOKUP($E724,'[2]Costeo-JUL26'!$B$9:$CQ$307,AF$1,0),0)*$G724</f>
        <v>0</v>
      </c>
      <c r="AG724" s="35">
        <f>IF($B724="P",VLOOKUP($E724,'[2]Costeo-JUL26'!$B$9:$CQ$307,AG$1,0),0)</f>
        <v>0</v>
      </c>
      <c r="AH724" s="36">
        <f t="shared" si="353"/>
        <v>0</v>
      </c>
      <c r="AI724" s="36">
        <f t="shared" si="354"/>
        <v>0</v>
      </c>
      <c r="AJ724" s="34">
        <f>IF($B724="P",VLOOKUP($E724,'[2]Costeo-JUL26'!$B$9:$CQ$307,AJ$1,0),0)</f>
        <v>0</v>
      </c>
      <c r="AK724" s="16">
        <f>IF($B724="P",VLOOKUP($E724,'[2]Costeo-JUL26'!$B$9:$CQ$307,AK$1,0),0)*$G724</f>
        <v>0</v>
      </c>
      <c r="AL724" s="36">
        <f>IF($B724="P",VLOOKUP($E724,'[2]Costeo-JUL26'!$B$9:$CQ$307,AL$1,0),0)*$G724</f>
        <v>0</v>
      </c>
      <c r="AM724" s="35">
        <f>IF($B724="P",VLOOKUP($E724,'[2]Costeo-JUL26'!$B$9:$CQ$307,AM$1,0),0)</f>
        <v>0</v>
      </c>
      <c r="AN724" s="36">
        <f t="shared" si="355"/>
        <v>0</v>
      </c>
      <c r="AO724" s="36">
        <f t="shared" si="356"/>
        <v>0</v>
      </c>
      <c r="AP724" s="34">
        <f>IF($B724="P",VLOOKUP($E724,'[2]Costeo-JUL26'!$B$9:$CQ$307,AP$1,0),0)</f>
        <v>0</v>
      </c>
      <c r="AQ724" s="16">
        <f>IF($B724="P",VLOOKUP($E724,'[2]Costeo-JUL26'!$B$9:$CQ$307,AQ$1,0),0)*$G724</f>
        <v>0</v>
      </c>
      <c r="AR724" s="36">
        <f>IF($B724="P",VLOOKUP($E724,'[2]Costeo-JUL26'!$B$9:$CQ$307,AR$1,0),0)*$G724</f>
        <v>0</v>
      </c>
      <c r="AS724" s="35">
        <f>IF($B724="P",VLOOKUP($E724,'[2]Costeo-JUL26'!$B$9:$CQ$307,AS$1,0),0)</f>
        <v>0</v>
      </c>
      <c r="AT724" s="36">
        <f t="shared" si="357"/>
        <v>0</v>
      </c>
      <c r="AU724" s="36">
        <f t="shared" si="358"/>
        <v>0</v>
      </c>
      <c r="AV724" s="34">
        <f>IF($B724="P",VLOOKUP($E724,'[2]Costeo-JUL26'!$B$9:$CQ$307,AV$1,0),0)</f>
        <v>0</v>
      </c>
      <c r="AW724" s="16">
        <f>IF($B724="P",VLOOKUP($E724,'[2]Costeo-JUL26'!$B$9:$CQ$307,AW$1,0),0)*$G724</f>
        <v>0</v>
      </c>
      <c r="AX724" s="36">
        <f>IF($B724="P",VLOOKUP($E724,'[2]Costeo-JUL26'!$B$9:$CQ$307,AX$1,0),0)*$G724</f>
        <v>0</v>
      </c>
      <c r="AY724" s="35">
        <f>IF($B724="P",VLOOKUP($E724,'[2]Costeo-JUL26'!$B$9:$CQ$307,AY$1,0),0)</f>
        <v>0</v>
      </c>
      <c r="AZ724" s="36">
        <f t="shared" si="359"/>
        <v>0</v>
      </c>
      <c r="BA724" s="36">
        <f t="shared" si="360"/>
        <v>0</v>
      </c>
      <c r="BB724" s="34">
        <f>IF($B724="P",VLOOKUP($E724,'[2]Costeo-JUL26'!$B$9:$CQ$307,BB$1,0),0)</f>
        <v>0</v>
      </c>
      <c r="BC724" s="16">
        <f>IF($B724="P",VLOOKUP($E724,'[2]Costeo-JUL26'!$B$9:$CQ$307,BC$1,0),0)*$G724</f>
        <v>0</v>
      </c>
      <c r="BD724" s="36">
        <f>IF($B724="P",VLOOKUP($E724,'[2]Costeo-JUL26'!$B$9:$CQ$307,BD$1,0),0)*$G724</f>
        <v>0</v>
      </c>
      <c r="BE724" s="35">
        <f>IF($B724="P",VLOOKUP($E724,'[2]Costeo-JUL26'!$B$9:$CQ$307,BE$1,0),0)</f>
        <v>0</v>
      </c>
      <c r="BF724" s="36">
        <f t="shared" si="361"/>
        <v>0</v>
      </c>
      <c r="BG724" s="36">
        <f t="shared" si="362"/>
        <v>0</v>
      </c>
      <c r="BH724" s="34">
        <f>IF($B724="P",VLOOKUP($E724,'[2]Costeo-JUL26'!$B$9:$CQ$307,BH$1,0),0)</f>
        <v>0</v>
      </c>
      <c r="BI724" s="16">
        <f>IF($B724="P",VLOOKUP($E724,'[2]Costeo-JUL26'!$B$9:$CQ$307,BI$1,0),0)*$G724</f>
        <v>0</v>
      </c>
      <c r="BJ724" s="36">
        <f>IF($B724="P",VLOOKUP($E724,'[2]Costeo-JUL26'!$B$9:$CQ$307,BJ$1,0),0)*$G724</f>
        <v>0</v>
      </c>
      <c r="BK724" s="35">
        <f>IF(BH724=910319,0,IF($B724="P",VLOOKUP($E724,'[2]Costeo-JUL26'!$B$9:$CQ$307,BK$1,0),0))</f>
        <v>0</v>
      </c>
      <c r="BL724" s="36">
        <f t="shared" si="363"/>
        <v>0</v>
      </c>
      <c r="BM724" s="36">
        <f t="shared" si="364"/>
        <v>0</v>
      </c>
      <c r="BN724" s="34">
        <f>IF($B724="P",VLOOKUP($E724,'[2]Costeo-JUL26'!$B$9:$CQ$307,BN$1,0),0)</f>
        <v>0</v>
      </c>
      <c r="BO724" s="16">
        <f>IF($B724="P",VLOOKUP($E724,'[2]Costeo-JUL26'!$B$9:$CQ$307,BO$1,0),0)*$G724</f>
        <v>0</v>
      </c>
      <c r="BP724" s="36">
        <f>IF($B724="P",VLOOKUP($E724,'[2]Costeo-JUL26'!$B$9:$CQ$307,BP$1,0),0)*$G724</f>
        <v>0</v>
      </c>
      <c r="BQ724" s="35">
        <f>IF($B724="P",VLOOKUP($E724,'[2]Costeo-JUL26'!$B$9:$CQ$307,BQ$1,0),0)</f>
        <v>0</v>
      </c>
      <c r="BR724" s="36">
        <f t="shared" si="365"/>
        <v>0</v>
      </c>
      <c r="BS724" s="36">
        <f t="shared" si="366"/>
        <v>0</v>
      </c>
      <c r="BT724" s="34">
        <f>IF($B724="P",VLOOKUP($E724,'[2]Costeo-JUL26'!$B$9:$CQ$307,BT$1,0),0)</f>
        <v>0</v>
      </c>
      <c r="BU724" s="16">
        <f>IF($B724="P",VLOOKUP($E724,'[2]Costeo-JUL26'!$B$9:$CQ$307,BU$1,0),0)*$G724</f>
        <v>0</v>
      </c>
      <c r="BV724" s="36">
        <f>IF($B724="P",VLOOKUP($E724,'[2]Costeo-JUL26'!$B$9:$CQ$307,BV$1,0),0)*$G724</f>
        <v>0</v>
      </c>
      <c r="BW724" s="35">
        <f>IF($B724="P",VLOOKUP($E724,'[2]Costeo-JUL26'!$B$9:$CQ$307,BW$1,0),0)</f>
        <v>0</v>
      </c>
      <c r="BX724" s="36">
        <f t="shared" si="367"/>
        <v>0</v>
      </c>
      <c r="BY724" s="36">
        <f t="shared" si="368"/>
        <v>0</v>
      </c>
      <c r="BZ724" s="34">
        <f>IF($B724="P",VLOOKUP($E724,'[2]Costeo-JUL26'!$B$9:$CQ$307,BZ$1,0),0)</f>
        <v>0</v>
      </c>
      <c r="CA724" s="16">
        <f>IF($B724="P",VLOOKUP($E724,'[2]Costeo-JUL26'!$B$9:$CQ$307,CA$1,0),0)*$G724</f>
        <v>0</v>
      </c>
      <c r="CB724" s="36">
        <f>IF($B724="P",VLOOKUP($E724,'[2]Costeo-JUL26'!$B$9:$CQ$307,CB$1,0),0)*$G724</f>
        <v>0</v>
      </c>
      <c r="CC724" s="35">
        <f>IF($B724="P",VLOOKUP($E724,'[2]Costeo-JUL26'!$B$9:$CQ$307,CC$1,0),0)</f>
        <v>0</v>
      </c>
      <c r="CD724" s="36">
        <f t="shared" si="369"/>
        <v>0</v>
      </c>
      <c r="CE724" s="36">
        <f t="shared" si="370"/>
        <v>0</v>
      </c>
      <c r="CF724" s="37">
        <f t="shared" si="342"/>
        <v>0</v>
      </c>
      <c r="CG724" s="36">
        <f>IF($B724="r",VLOOKUP($E724,'[2]Costeo-JUL26'!$B$9:$CQ$307,CG$1,0),0)*$G724</f>
        <v>163540.65</v>
      </c>
      <c r="CH724" s="35">
        <f>VLOOKUP($E724,'[2]TEORICOS (05.26)'!$A$8:$T$251,CH$1,0)</f>
        <v>0.05</v>
      </c>
      <c r="CI724" s="36">
        <f t="shared" si="371"/>
        <v>175950.23564999993</v>
      </c>
      <c r="CJ724" s="37">
        <f t="shared" si="372"/>
        <v>339490.88564999995</v>
      </c>
      <c r="CM724" s="16">
        <f>SUMIFS('[1]Ajuste Inventario'!$I:$I,'[1]Ajuste Inventario'!$B:$B,E724,'[1]Ajuste Inventario'!$S:$S,D724)*-1</f>
        <v>0</v>
      </c>
      <c r="CN724" s="36">
        <f t="shared" si="343"/>
        <v>0</v>
      </c>
      <c r="CP724" t="str">
        <f t="shared" si="344"/>
        <v>1028Org.Vtas Necochea</v>
      </c>
      <c r="CQ724" s="10" t="e">
        <f t="shared" si="345"/>
        <v>#DIV/0!</v>
      </c>
    </row>
    <row r="725" spans="1:95" x14ac:dyDescent="0.25">
      <c r="A725" s="30">
        <v>46204</v>
      </c>
      <c r="B725" s="31" t="str">
        <f>VLOOKUP($E725,'[2]TEORICOS (05.26)'!$A$8:$T$251,B$1,0)</f>
        <v>P</v>
      </c>
      <c r="C725" s="32" t="str">
        <f>VLOOKUP($E725,'[2]TEORICOS (05.26)'!$A$8:$T$251,C$1,0)</f>
        <v>Fanta</v>
      </c>
      <c r="D725" t="s">
        <v>229</v>
      </c>
      <c r="E725">
        <v>1040</v>
      </c>
      <c r="F725" t="s">
        <v>97</v>
      </c>
      <c r="G725" s="16">
        <v>85</v>
      </c>
      <c r="H725" s="16">
        <v>179.60499999999999</v>
      </c>
      <c r="I725" s="33">
        <v>1523929.96</v>
      </c>
      <c r="J725" s="33">
        <v>1514340.0899999999</v>
      </c>
      <c r="K725" s="34">
        <f>IF($B725="P",VLOOKUP($E725,'[2]Costeo-JUL26'!$B$9:$CQ$307,K$1,0),0)</f>
        <v>919744</v>
      </c>
      <c r="L725" s="35">
        <f>VLOOKUP($E725,'[2]TEORICOS (05.26)'!$A$8:$T$251,L$1,0)</f>
        <v>0.23499999999999999</v>
      </c>
      <c r="M725" s="36">
        <f t="shared" si="346"/>
        <v>355869.92114999995</v>
      </c>
      <c r="N725" s="35">
        <f>IF($B725="P",VLOOKUP($E725,'[2]Costeo-JUL26'!$B$9:$CQ$307,N$1,0),0)</f>
        <v>7.4999999999999997E-2</v>
      </c>
      <c r="O725" s="36">
        <f t="shared" si="347"/>
        <v>26690.244086249997</v>
      </c>
      <c r="P725" s="36">
        <f>IF($B725="P",VLOOKUP($E725,'[2]Costeo-JUL26'!$B$9:$CQ$307,P$1,0),0)*H725</f>
        <v>0</v>
      </c>
      <c r="Q725" s="36">
        <f t="shared" si="348"/>
        <v>382560.16523624997</v>
      </c>
      <c r="R725" s="34">
        <f>IF($B725="P",VLOOKUP($E725,'[2]Costeo-JUL26'!$B$9:$CQ$307,R$1,0),0)</f>
        <v>0</v>
      </c>
      <c r="S725" s="16">
        <f>IF($B725="P",VLOOKUP($E725,'[2]Costeo-JUL26'!$B$9:$CQ$307,S$1,0),0)*$G725</f>
        <v>0</v>
      </c>
      <c r="T725" s="36">
        <f>IF($B725="P",VLOOKUP($E725,'[2]Costeo-JUL26'!$B$9:$CQ$307,T$1,0),0)*$G725</f>
        <v>0</v>
      </c>
      <c r="U725" s="35">
        <f>IF($B725="P",VLOOKUP($E725,'[2]Costeo-JUL26'!$B$9:$CQ$307,U$1,0),0)</f>
        <v>0</v>
      </c>
      <c r="V725" s="36">
        <f t="shared" si="349"/>
        <v>0</v>
      </c>
      <c r="W725" s="36">
        <f t="shared" si="350"/>
        <v>0</v>
      </c>
      <c r="X725" s="34">
        <f>IF($B725="P",VLOOKUP($E725,'[2]Costeo-JUL26'!$B$9:$CQ$307,X$1,0),0)</f>
        <v>902338</v>
      </c>
      <c r="Y725" s="16">
        <f>IF($B725="P",VLOOKUP($E725,'[2]Costeo-JUL26'!$B$9:$CQ$307,Y$1,0),0)*$G725</f>
        <v>6.6646800000000006</v>
      </c>
      <c r="Z725" s="36">
        <f>IF($B725="P",VLOOKUP($E725,'[2]Costeo-JUL26'!$B$9:$CQ$307,Z$1,0),0)*$G725</f>
        <v>1884.3716232000002</v>
      </c>
      <c r="AA725" s="35">
        <f>IF($B725="P",VLOOKUP($E725,'[2]Costeo-JUL26'!$B$9:$CQ$307,AA$1,0),0)</f>
        <v>0.45</v>
      </c>
      <c r="AB725" s="36">
        <f t="shared" si="351"/>
        <v>847.96723044000009</v>
      </c>
      <c r="AC725" s="36">
        <f t="shared" si="352"/>
        <v>2732.3388536400003</v>
      </c>
      <c r="AD725" s="34">
        <f>IF($B725="P",VLOOKUP($E725,'[2]Costeo-JUL26'!$B$9:$CQ$307,AD$1,0),0)</f>
        <v>901829</v>
      </c>
      <c r="AE725" s="16">
        <f>IF($B725="P",VLOOKUP($E725,'[2]Costeo-JUL26'!$B$9:$CQ$307,AE$1,0),0)*$G725</f>
        <v>680</v>
      </c>
      <c r="AF725" s="36">
        <f>IF($B725="P",VLOOKUP($E725,'[2]Costeo-JUL26'!$B$9:$CQ$307,AF$1,0),0)*$G725</f>
        <v>10178.376</v>
      </c>
      <c r="AG725" s="35">
        <f>IF($B725="P",VLOOKUP($E725,'[2]Costeo-JUL26'!$B$9:$CQ$307,AG$1,0),0)</f>
        <v>6.0000000000000001E-3</v>
      </c>
      <c r="AH725" s="36">
        <f t="shared" si="353"/>
        <v>61.070256000000001</v>
      </c>
      <c r="AI725" s="36">
        <f t="shared" si="354"/>
        <v>10239.446256000001</v>
      </c>
      <c r="AJ725" s="34">
        <f>IF($B725="P",VLOOKUP($E725,'[2]Costeo-JUL26'!$B$9:$CQ$307,AJ$1,0),0)</f>
        <v>926529</v>
      </c>
      <c r="AK725" s="16">
        <f>IF($B725="P",VLOOKUP($E725,'[2]Costeo-JUL26'!$B$9:$CQ$307,AK$1,0),0)*$G725</f>
        <v>680</v>
      </c>
      <c r="AL725" s="36">
        <f>IF($B725="P",VLOOKUP($E725,'[2]Costeo-JUL26'!$B$9:$CQ$307,AL$1,0),0)*$G725</f>
        <v>10289.229600000001</v>
      </c>
      <c r="AM725" s="35">
        <f>IF($B725="P",VLOOKUP($E725,'[2]Costeo-JUL26'!$B$9:$CQ$307,AM$1,0),0)</f>
        <v>1.7999999999999999E-2</v>
      </c>
      <c r="AN725" s="36">
        <f t="shared" si="355"/>
        <v>185.20613280000001</v>
      </c>
      <c r="AO725" s="36">
        <f t="shared" si="356"/>
        <v>10474.435732800001</v>
      </c>
      <c r="AP725" s="34">
        <f>IF($B725="P",VLOOKUP($E725,'[2]Costeo-JUL26'!$B$9:$CQ$307,AP$1,0),0)</f>
        <v>913486</v>
      </c>
      <c r="AQ725" s="16">
        <f>IF($B725="P",VLOOKUP($E725,'[2]Costeo-JUL26'!$B$9:$CQ$307,AQ$1,0),0)*$G725</f>
        <v>680</v>
      </c>
      <c r="AR725" s="36">
        <f>IF($B725="P",VLOOKUP($E725,'[2]Costeo-JUL26'!$B$9:$CQ$307,AR$1,0),0)*$G725</f>
        <v>83936.755151423626</v>
      </c>
      <c r="AS725" s="35">
        <f>IF($B725="P",VLOOKUP($E725,'[2]Costeo-JUL26'!$B$9:$CQ$307,AS$1,0),0)</f>
        <v>0.02</v>
      </c>
      <c r="AT725" s="36">
        <f t="shared" si="357"/>
        <v>1678.7351030284726</v>
      </c>
      <c r="AU725" s="36">
        <f t="shared" si="358"/>
        <v>85615.490254452103</v>
      </c>
      <c r="AV725" s="34">
        <f>IF($B725="P",VLOOKUP($E725,'[2]Costeo-JUL26'!$B$9:$CQ$307,AV$1,0),0)</f>
        <v>925698</v>
      </c>
      <c r="AW725" s="16">
        <f>IF($B725="P",VLOOKUP($E725,'[2]Costeo-JUL26'!$B$9:$CQ$307,AW$1,0),0)*$G725</f>
        <v>2.6519999999999997</v>
      </c>
      <c r="AX725" s="36">
        <f>IF($B725="P",VLOOKUP($E725,'[2]Costeo-JUL26'!$B$9:$CQ$307,AX$1,0),0)*$G725</f>
        <v>13638.016079999999</v>
      </c>
      <c r="AY725" s="35">
        <f>IF($B725="P",VLOOKUP($E725,'[2]Costeo-JUL26'!$B$9:$CQ$307,AY$1,0),0)</f>
        <v>0.03</v>
      </c>
      <c r="AZ725" s="36">
        <f t="shared" si="359"/>
        <v>409.14048239999994</v>
      </c>
      <c r="BA725" s="36">
        <f t="shared" si="360"/>
        <v>14047.1565624</v>
      </c>
      <c r="BB725" s="34">
        <f>IF($B725="P",VLOOKUP($E725,'[2]Costeo-JUL26'!$B$9:$CQ$307,BB$1,0),0)</f>
        <v>902311</v>
      </c>
      <c r="BC725" s="16">
        <f>IF($B725="P",VLOOKUP($E725,'[2]Costeo-JUL26'!$B$9:$CQ$307,BC$1,0),0)*$G725</f>
        <v>0.42499999999999999</v>
      </c>
      <c r="BD725" s="36">
        <f>IF($B725="P",VLOOKUP($E725,'[2]Costeo-JUL26'!$B$9:$CQ$307,BD$1,0),0)*$G725</f>
        <v>1666.6991250000001</v>
      </c>
      <c r="BE725" s="35">
        <f>IF($B725="P",VLOOKUP($E725,'[2]Costeo-JUL26'!$B$9:$CQ$307,BE$1,0),0)</f>
        <v>0.03</v>
      </c>
      <c r="BF725" s="36">
        <f t="shared" si="361"/>
        <v>50.00097375</v>
      </c>
      <c r="BG725" s="36">
        <f t="shared" si="362"/>
        <v>1716.7000987500001</v>
      </c>
      <c r="BH725" s="34">
        <f>IF($B725="P",VLOOKUP($E725,'[2]Costeo-JUL26'!$B$9:$CQ$307,BH$1,0),0)</f>
        <v>910319</v>
      </c>
      <c r="BI725" s="16">
        <f>IF($B725="P",VLOOKUP($E725,'[2]Costeo-JUL26'!$B$9:$CQ$307,BI$1,0),0)*$G725</f>
        <v>1.5178571428571428</v>
      </c>
      <c r="BJ725" s="36">
        <f>IF($B725="P",VLOOKUP($E725,'[2]Costeo-JUL26'!$B$9:$CQ$307,BJ$1,0),0)*$G725</f>
        <v>3968.4375</v>
      </c>
      <c r="BK725" s="35">
        <f>IF(BH725=910319,0,IF($B725="P",VLOOKUP($E725,'[2]Costeo-JUL26'!$B$9:$CQ$307,BK$1,0),0))</f>
        <v>0</v>
      </c>
      <c r="BL725" s="36">
        <f t="shared" si="363"/>
        <v>0</v>
      </c>
      <c r="BM725" s="36">
        <f t="shared" si="364"/>
        <v>3968.4375</v>
      </c>
      <c r="BN725" s="34">
        <f>IF($B725="P",VLOOKUP($E725,'[2]Costeo-JUL26'!$B$9:$CQ$307,BN$1,0),0)</f>
        <v>0</v>
      </c>
      <c r="BO725" s="16">
        <f>IF($B725="P",VLOOKUP($E725,'[2]Costeo-JUL26'!$B$9:$CQ$307,BO$1,0),0)*$G725</f>
        <v>0</v>
      </c>
      <c r="BP725" s="36">
        <f>IF($B725="P",VLOOKUP($E725,'[2]Costeo-JUL26'!$B$9:$CQ$307,BP$1,0),0)*$G725</f>
        <v>0</v>
      </c>
      <c r="BQ725" s="35">
        <f>IF($B725="P",VLOOKUP($E725,'[2]Costeo-JUL26'!$B$9:$CQ$307,BQ$1,0),0)</f>
        <v>0</v>
      </c>
      <c r="BR725" s="36">
        <f t="shared" si="365"/>
        <v>0</v>
      </c>
      <c r="BS725" s="36">
        <f t="shared" si="366"/>
        <v>0</v>
      </c>
      <c r="BT725" s="34">
        <f>IF($B725="P",VLOOKUP($E725,'[2]Costeo-JUL26'!$B$9:$CQ$307,BT$1,0),0)</f>
        <v>0</v>
      </c>
      <c r="BU725" s="16">
        <f>IF($B725="P",VLOOKUP($E725,'[2]Costeo-JUL26'!$B$9:$CQ$307,BU$1,0),0)*$G725</f>
        <v>0</v>
      </c>
      <c r="BV725" s="36">
        <f>IF($B725="P",VLOOKUP($E725,'[2]Costeo-JUL26'!$B$9:$CQ$307,BV$1,0),0)*$G725</f>
        <v>0</v>
      </c>
      <c r="BW725" s="35">
        <f>IF($B725="P",VLOOKUP($E725,'[2]Costeo-JUL26'!$B$9:$CQ$307,BW$1,0),0)</f>
        <v>0</v>
      </c>
      <c r="BX725" s="36">
        <f t="shared" si="367"/>
        <v>0</v>
      </c>
      <c r="BY725" s="36">
        <f t="shared" si="368"/>
        <v>0</v>
      </c>
      <c r="BZ725" s="34">
        <f>IF($B725="P",VLOOKUP($E725,'[2]Costeo-JUL26'!$B$9:$CQ$307,BZ$1,0),0)</f>
        <v>0</v>
      </c>
      <c r="CA725" s="16">
        <f>IF($B725="P",VLOOKUP($E725,'[2]Costeo-JUL26'!$B$9:$CQ$307,CA$1,0),0)*$G725</f>
        <v>0</v>
      </c>
      <c r="CB725" s="36">
        <f>IF($B725="P",VLOOKUP($E725,'[2]Costeo-JUL26'!$B$9:$CQ$307,CB$1,0),0)*$G725</f>
        <v>0</v>
      </c>
      <c r="CC725" s="35">
        <f>IF($B725="P",VLOOKUP($E725,'[2]Costeo-JUL26'!$B$9:$CQ$307,CC$1,0),0)</f>
        <v>0</v>
      </c>
      <c r="CD725" s="36">
        <f t="shared" si="369"/>
        <v>0</v>
      </c>
      <c r="CE725" s="36">
        <f t="shared" si="370"/>
        <v>0</v>
      </c>
      <c r="CF725" s="37">
        <f t="shared" si="342"/>
        <v>511354.17049429211</v>
      </c>
      <c r="CG725" s="36">
        <f>IF($B725="r",VLOOKUP($E725,'[2]Costeo-JUL26'!$B$9:$CQ$307,CG$1,0),0)*$G725</f>
        <v>0</v>
      </c>
      <c r="CH725" s="35">
        <f>VLOOKUP($E725,'[2]TEORICOS (05.26)'!$A$8:$T$251,CH$1,0)</f>
        <v>0</v>
      </c>
      <c r="CI725" s="36">
        <f t="shared" si="371"/>
        <v>0</v>
      </c>
      <c r="CJ725" s="37">
        <f t="shared" si="372"/>
        <v>0</v>
      </c>
      <c r="CM725" s="16">
        <f>SUMIFS('[1]Ajuste Inventario'!$I:$I,'[1]Ajuste Inventario'!$B:$B,E725,'[1]Ajuste Inventario'!$S:$S,D725)*-1</f>
        <v>0.5</v>
      </c>
      <c r="CN725" s="36">
        <f t="shared" si="343"/>
        <v>3007.9657087899536</v>
      </c>
      <c r="CP725" t="str">
        <f t="shared" si="344"/>
        <v>1040Org.Vtas Necochea</v>
      </c>
      <c r="CQ725" s="10">
        <f t="shared" si="345"/>
        <v>6015.9314175799072</v>
      </c>
    </row>
    <row r="726" spans="1:95" x14ac:dyDescent="0.25">
      <c r="A726" s="30">
        <v>46204</v>
      </c>
      <c r="B726" s="31" t="str">
        <f>VLOOKUP($E726,'[2]TEORICOS (05.26)'!$A$8:$T$251,B$1,0)</f>
        <v>P</v>
      </c>
      <c r="C726" s="32" t="str">
        <f>VLOOKUP($E726,'[2]TEORICOS (05.26)'!$A$8:$T$251,C$1,0)</f>
        <v>Coca Cola</v>
      </c>
      <c r="D726" t="s">
        <v>229</v>
      </c>
      <c r="E726">
        <v>1110</v>
      </c>
      <c r="F726" t="s">
        <v>99</v>
      </c>
      <c r="G726" s="16">
        <v>139</v>
      </c>
      <c r="H726" s="16">
        <v>205.58100000000013</v>
      </c>
      <c r="I726" s="33">
        <v>3841679.4899999979</v>
      </c>
      <c r="J726" s="33">
        <v>3311601.9499999988</v>
      </c>
      <c r="K726" s="34">
        <f>IF($B726="P",VLOOKUP($E726,'[2]Costeo-JUL26'!$B$9:$CQ$307,K$1,0),0)</f>
        <v>915254</v>
      </c>
      <c r="L726" s="35">
        <f>VLOOKUP($E726,'[2]TEORICOS (05.26)'!$A$8:$T$251,L$1,0)</f>
        <v>0.23499999999999999</v>
      </c>
      <c r="M726" s="36">
        <f t="shared" si="346"/>
        <v>778226.45824999968</v>
      </c>
      <c r="N726" s="35">
        <f>IF($B726="P",VLOOKUP($E726,'[2]Costeo-JUL26'!$B$9:$CQ$307,N$1,0),0)</f>
        <v>5.0000000000000001E-3</v>
      </c>
      <c r="O726" s="36">
        <f t="shared" si="347"/>
        <v>3891.1322912499986</v>
      </c>
      <c r="P726" s="36">
        <f>IF($B726="P",VLOOKUP($E726,'[2]Costeo-JUL26'!$B$9:$CQ$307,P$1,0),0)*H726</f>
        <v>0</v>
      </c>
      <c r="Q726" s="36">
        <f t="shared" si="348"/>
        <v>782117.59054124972</v>
      </c>
      <c r="R726" s="34">
        <f>IF($B726="P",VLOOKUP($E726,'[2]Costeo-JUL26'!$B$9:$CQ$307,R$1,0),0)</f>
        <v>0</v>
      </c>
      <c r="S726" s="16">
        <f>IF($B726="P",VLOOKUP($E726,'[2]Costeo-JUL26'!$B$9:$CQ$307,S$1,0),0)*$G726</f>
        <v>0</v>
      </c>
      <c r="T726" s="36">
        <f>IF($B726="P",VLOOKUP($E726,'[2]Costeo-JUL26'!$B$9:$CQ$307,T$1,0),0)*$G726</f>
        <v>0</v>
      </c>
      <c r="U726" s="35">
        <f>IF($B726="P",VLOOKUP($E726,'[2]Costeo-JUL26'!$B$9:$CQ$307,U$1,0),0)</f>
        <v>0</v>
      </c>
      <c r="V726" s="36">
        <f t="shared" si="349"/>
        <v>0</v>
      </c>
      <c r="W726" s="36">
        <f t="shared" si="350"/>
        <v>0</v>
      </c>
      <c r="X726" s="34">
        <f>IF($B726="P",VLOOKUP($E726,'[2]Costeo-JUL26'!$B$9:$CQ$307,X$1,0),0)</f>
        <v>902338</v>
      </c>
      <c r="Y726" s="16">
        <f>IF($B726="P",VLOOKUP($E726,'[2]Costeo-JUL26'!$B$9:$CQ$307,Y$1,0),0)*$G726</f>
        <v>9.2473919999999978</v>
      </c>
      <c r="Z726" s="36">
        <f>IF($B726="P",VLOOKUP($E726,'[2]Costeo-JUL26'!$B$9:$CQ$307,Z$1,0),0)*$G726</f>
        <v>2614.6076140800001</v>
      </c>
      <c r="AA726" s="35">
        <f>IF($B726="P",VLOOKUP($E726,'[2]Costeo-JUL26'!$B$9:$CQ$307,AA$1,0),0)</f>
        <v>0.45</v>
      </c>
      <c r="AB726" s="36">
        <f t="shared" si="351"/>
        <v>1176.573426336</v>
      </c>
      <c r="AC726" s="36">
        <f t="shared" si="352"/>
        <v>3791.1810404160001</v>
      </c>
      <c r="AD726" s="34">
        <f>IF($B726="P",VLOOKUP($E726,'[2]Costeo-JUL26'!$B$9:$CQ$307,AD$1,0),0)</f>
        <v>933139</v>
      </c>
      <c r="AE726" s="16">
        <f>IF($B726="P",VLOOKUP($E726,'[2]Costeo-JUL26'!$B$9:$CQ$307,AE$1,0),0)*$G726</f>
        <v>3336</v>
      </c>
      <c r="AF726" s="36">
        <f>IF($B726="P",VLOOKUP($E726,'[2]Costeo-JUL26'!$B$9:$CQ$307,AF$1,0),0)*$G726</f>
        <v>36157.30272</v>
      </c>
      <c r="AG726" s="35">
        <f>IF($B726="P",VLOOKUP($E726,'[2]Costeo-JUL26'!$B$9:$CQ$307,AG$1,0),0)</f>
        <v>6.0000000000000001E-3</v>
      </c>
      <c r="AH726" s="36">
        <f t="shared" si="353"/>
        <v>216.94381632</v>
      </c>
      <c r="AI726" s="36">
        <f t="shared" si="354"/>
        <v>36374.246536320003</v>
      </c>
      <c r="AJ726" s="34">
        <f>IF($B726="P",VLOOKUP($E726,'[2]Costeo-JUL26'!$B$9:$CQ$307,AJ$1,0),0)</f>
        <v>933556</v>
      </c>
      <c r="AK726" s="16">
        <f>IF($B726="P",VLOOKUP($E726,'[2]Costeo-JUL26'!$B$9:$CQ$307,AK$1,0),0)*$G726</f>
        <v>3336</v>
      </c>
      <c r="AL726" s="36">
        <f>IF($B726="P",VLOOKUP($E726,'[2]Costeo-JUL26'!$B$9:$CQ$307,AL$1,0),0)*$G726</f>
        <v>82514.558880000011</v>
      </c>
      <c r="AM726" s="35">
        <f>IF($B726="P",VLOOKUP($E726,'[2]Costeo-JUL26'!$B$9:$CQ$307,AM$1,0),0)</f>
        <v>1.7999999999999999E-2</v>
      </c>
      <c r="AN726" s="36">
        <f t="shared" si="355"/>
        <v>1485.2620598400001</v>
      </c>
      <c r="AO726" s="36">
        <f t="shared" si="356"/>
        <v>83999.820939840007</v>
      </c>
      <c r="AP726" s="34">
        <f>IF($B726="P",VLOOKUP($E726,'[2]Costeo-JUL26'!$B$9:$CQ$307,AP$1,0),0)</f>
        <v>0</v>
      </c>
      <c r="AQ726" s="16">
        <f>IF($B726="P",VLOOKUP($E726,'[2]Costeo-JUL26'!$B$9:$CQ$307,AQ$1,0),0)*$G726</f>
        <v>0</v>
      </c>
      <c r="AR726" s="36">
        <f>IF($B726="P",VLOOKUP($E726,'[2]Costeo-JUL26'!$B$9:$CQ$307,AR$1,0),0)*$G726</f>
        <v>0</v>
      </c>
      <c r="AS726" s="35">
        <f>IF($B726="P",VLOOKUP($E726,'[2]Costeo-JUL26'!$B$9:$CQ$307,AS$1,0),0)</f>
        <v>0</v>
      </c>
      <c r="AT726" s="36">
        <f t="shared" si="357"/>
        <v>0</v>
      </c>
      <c r="AU726" s="36">
        <f t="shared" si="358"/>
        <v>0</v>
      </c>
      <c r="AV726" s="34">
        <f>IF($B726="P",VLOOKUP($E726,'[2]Costeo-JUL26'!$B$9:$CQ$307,AV$1,0),0)</f>
        <v>0</v>
      </c>
      <c r="AW726" s="16">
        <f>IF($B726="P",VLOOKUP($E726,'[2]Costeo-JUL26'!$B$9:$CQ$307,AW$1,0),0)*$G726</f>
        <v>0</v>
      </c>
      <c r="AX726" s="36">
        <f>IF($B726="P",VLOOKUP($E726,'[2]Costeo-JUL26'!$B$9:$CQ$307,AX$1,0),0)*$G726</f>
        <v>0</v>
      </c>
      <c r="AY726" s="35">
        <f>IF($B726="P",VLOOKUP($E726,'[2]Costeo-JUL26'!$B$9:$CQ$307,AY$1,0),0)</f>
        <v>0</v>
      </c>
      <c r="AZ726" s="36">
        <f t="shared" si="359"/>
        <v>0</v>
      </c>
      <c r="BA726" s="36">
        <f t="shared" si="360"/>
        <v>0</v>
      </c>
      <c r="BB726" s="34">
        <f>IF($B726="P",VLOOKUP($E726,'[2]Costeo-JUL26'!$B$9:$CQ$307,BB$1,0),0)</f>
        <v>0</v>
      </c>
      <c r="BC726" s="16">
        <f>IF($B726="P",VLOOKUP($E726,'[2]Costeo-JUL26'!$B$9:$CQ$307,BC$1,0),0)*$G726</f>
        <v>0</v>
      </c>
      <c r="BD726" s="36">
        <f>IF($B726="P",VLOOKUP($E726,'[2]Costeo-JUL26'!$B$9:$CQ$307,BD$1,0),0)*$G726</f>
        <v>0</v>
      </c>
      <c r="BE726" s="35">
        <f>IF($B726="P",VLOOKUP($E726,'[2]Costeo-JUL26'!$B$9:$CQ$307,BE$1,0),0)</f>
        <v>0</v>
      </c>
      <c r="BF726" s="36">
        <f t="shared" si="361"/>
        <v>0</v>
      </c>
      <c r="BG726" s="36">
        <f t="shared" si="362"/>
        <v>0</v>
      </c>
      <c r="BH726" s="34">
        <f>IF($B726="P",VLOOKUP($E726,'[2]Costeo-JUL26'!$B$9:$CQ$307,BH$1,0),0)</f>
        <v>0</v>
      </c>
      <c r="BI726" s="16">
        <f>IF($B726="P",VLOOKUP($E726,'[2]Costeo-JUL26'!$B$9:$CQ$307,BI$1,0),0)*$G726</f>
        <v>0</v>
      </c>
      <c r="BJ726" s="36">
        <f>IF($B726="P",VLOOKUP($E726,'[2]Costeo-JUL26'!$B$9:$CQ$307,BJ$1,0),0)*$G726</f>
        <v>0</v>
      </c>
      <c r="BK726" s="35">
        <f>IF(BH726=910319,0,IF($B726="P",VLOOKUP($E726,'[2]Costeo-JUL26'!$B$9:$CQ$307,BK$1,0),0))</f>
        <v>0</v>
      </c>
      <c r="BL726" s="36">
        <f t="shared" si="363"/>
        <v>0</v>
      </c>
      <c r="BM726" s="36">
        <f t="shared" si="364"/>
        <v>0</v>
      </c>
      <c r="BN726" s="34">
        <f>IF($B726="P",VLOOKUP($E726,'[2]Costeo-JUL26'!$B$9:$CQ$307,BN$1,0),0)</f>
        <v>0</v>
      </c>
      <c r="BO726" s="16">
        <f>IF($B726="P",VLOOKUP($E726,'[2]Costeo-JUL26'!$B$9:$CQ$307,BO$1,0),0)*$G726</f>
        <v>0</v>
      </c>
      <c r="BP726" s="36">
        <f>IF($B726="P",VLOOKUP($E726,'[2]Costeo-JUL26'!$B$9:$CQ$307,BP$1,0),0)*$G726</f>
        <v>0</v>
      </c>
      <c r="BQ726" s="35">
        <f>IF($B726="P",VLOOKUP($E726,'[2]Costeo-JUL26'!$B$9:$CQ$307,BQ$1,0),0)</f>
        <v>0</v>
      </c>
      <c r="BR726" s="36">
        <f t="shared" si="365"/>
        <v>0</v>
      </c>
      <c r="BS726" s="36">
        <f t="shared" si="366"/>
        <v>0</v>
      </c>
      <c r="BT726" s="34">
        <f>IF($B726="P",VLOOKUP($E726,'[2]Costeo-JUL26'!$B$9:$CQ$307,BT$1,0),0)</f>
        <v>0</v>
      </c>
      <c r="BU726" s="16">
        <f>IF($B726="P",VLOOKUP($E726,'[2]Costeo-JUL26'!$B$9:$CQ$307,BU$1,0),0)*$G726</f>
        <v>0</v>
      </c>
      <c r="BV726" s="36">
        <f>IF($B726="P",VLOOKUP($E726,'[2]Costeo-JUL26'!$B$9:$CQ$307,BV$1,0),0)*$G726</f>
        <v>0</v>
      </c>
      <c r="BW726" s="35">
        <f>IF($B726="P",VLOOKUP($E726,'[2]Costeo-JUL26'!$B$9:$CQ$307,BW$1,0),0)</f>
        <v>0</v>
      </c>
      <c r="BX726" s="36">
        <f t="shared" si="367"/>
        <v>0</v>
      </c>
      <c r="BY726" s="36">
        <f t="shared" si="368"/>
        <v>0</v>
      </c>
      <c r="BZ726" s="34">
        <f>IF($B726="P",VLOOKUP($E726,'[2]Costeo-JUL26'!$B$9:$CQ$307,BZ$1,0),0)</f>
        <v>0</v>
      </c>
      <c r="CA726" s="16">
        <f>IF($B726="P",VLOOKUP($E726,'[2]Costeo-JUL26'!$B$9:$CQ$307,CA$1,0),0)*$G726</f>
        <v>0</v>
      </c>
      <c r="CB726" s="36">
        <f>IF($B726="P",VLOOKUP($E726,'[2]Costeo-JUL26'!$B$9:$CQ$307,CB$1,0),0)*$G726</f>
        <v>0</v>
      </c>
      <c r="CC726" s="35">
        <f>IF($B726="P",VLOOKUP($E726,'[2]Costeo-JUL26'!$B$9:$CQ$307,CC$1,0),0)</f>
        <v>0</v>
      </c>
      <c r="CD726" s="36">
        <f t="shared" si="369"/>
        <v>0</v>
      </c>
      <c r="CE726" s="36">
        <f t="shared" si="370"/>
        <v>0</v>
      </c>
      <c r="CF726" s="37">
        <f t="shared" si="342"/>
        <v>906282.83905782574</v>
      </c>
      <c r="CG726" s="36">
        <f>IF($B726="r",VLOOKUP($E726,'[2]Costeo-JUL26'!$B$9:$CQ$307,CG$1,0),0)*$G726</f>
        <v>0</v>
      </c>
      <c r="CH726" s="35">
        <f>VLOOKUP($E726,'[2]TEORICOS (05.26)'!$A$8:$T$251,CH$1,0)</f>
        <v>0</v>
      </c>
      <c r="CI726" s="36">
        <f t="shared" si="371"/>
        <v>0</v>
      </c>
      <c r="CJ726" s="37">
        <f t="shared" si="372"/>
        <v>0</v>
      </c>
      <c r="CM726" s="16">
        <f>SUMIFS('[1]Ajuste Inventario'!$I:$I,'[1]Ajuste Inventario'!$B:$B,E726,'[1]Ajuste Inventario'!$S:$S,D726)*-1</f>
        <v>2</v>
      </c>
      <c r="CN726" s="36">
        <f t="shared" si="343"/>
        <v>13040.040849752888</v>
      </c>
      <c r="CP726" t="str">
        <f t="shared" si="344"/>
        <v>1110Org.Vtas Necochea</v>
      </c>
      <c r="CQ726" s="10">
        <f t="shared" si="345"/>
        <v>6520.0204248764439</v>
      </c>
    </row>
    <row r="727" spans="1:95" x14ac:dyDescent="0.25">
      <c r="A727" s="30">
        <v>46204</v>
      </c>
      <c r="B727" s="31" t="str">
        <f>VLOOKUP($E727,'[2]TEORICOS (05.26)'!$A$8:$T$251,B$1,0)</f>
        <v>P</v>
      </c>
      <c r="C727" s="32" t="str">
        <f>VLOOKUP($E727,'[2]TEORICOS (05.26)'!$A$8:$T$251,C$1,0)</f>
        <v>Coca Cola</v>
      </c>
      <c r="D727" t="s">
        <v>229</v>
      </c>
      <c r="E727">
        <v>1127</v>
      </c>
      <c r="F727" t="s">
        <v>100</v>
      </c>
      <c r="G727" s="16">
        <v>591.33299999999997</v>
      </c>
      <c r="H727" s="16">
        <v>625.03898100000094</v>
      </c>
      <c r="I727" s="33">
        <v>8390994.4899999872</v>
      </c>
      <c r="J727" s="33">
        <v>7870143.5499999998</v>
      </c>
      <c r="K727" s="34">
        <f>IF($B727="P",VLOOKUP($E727,'[2]Costeo-JUL26'!$B$9:$CQ$307,K$1,0),0)</f>
        <v>915254</v>
      </c>
      <c r="L727" s="35">
        <f>VLOOKUP($E727,'[2]TEORICOS (05.26)'!$A$8:$T$251,L$1,0)</f>
        <v>0.23499999999999999</v>
      </c>
      <c r="M727" s="36">
        <f t="shared" si="346"/>
        <v>1849483.7342499997</v>
      </c>
      <c r="N727" s="35">
        <f>IF($B727="P",VLOOKUP($E727,'[2]Costeo-JUL26'!$B$9:$CQ$307,N$1,0),0)</f>
        <v>5.0000000000000001E-3</v>
      </c>
      <c r="O727" s="36">
        <f t="shared" si="347"/>
        <v>9247.4186712499995</v>
      </c>
      <c r="P727" s="36">
        <f>IF($B727="P",VLOOKUP($E727,'[2]Costeo-JUL26'!$B$9:$CQ$307,P$1,0),0)*H727</f>
        <v>0</v>
      </c>
      <c r="Q727" s="36">
        <f t="shared" si="348"/>
        <v>1858731.1529212499</v>
      </c>
      <c r="R727" s="34">
        <f>IF($B727="P",VLOOKUP($E727,'[2]Costeo-JUL26'!$B$9:$CQ$307,R$1,0),0)</f>
        <v>0</v>
      </c>
      <c r="S727" s="16">
        <f>IF($B727="P",VLOOKUP($E727,'[2]Costeo-JUL26'!$B$9:$CQ$307,S$1,0),0)*$G727</f>
        <v>0</v>
      </c>
      <c r="T727" s="36">
        <f>IF($B727="P",VLOOKUP($E727,'[2]Costeo-JUL26'!$B$9:$CQ$307,T$1,0),0)*$G727</f>
        <v>0</v>
      </c>
      <c r="U727" s="35">
        <f>IF($B727="P",VLOOKUP($E727,'[2]Costeo-JUL26'!$B$9:$CQ$307,U$1,0),0)</f>
        <v>0</v>
      </c>
      <c r="V727" s="36">
        <f t="shared" si="349"/>
        <v>0</v>
      </c>
      <c r="W727" s="36">
        <f t="shared" si="350"/>
        <v>0</v>
      </c>
      <c r="X727" s="34">
        <f>IF($B727="P",VLOOKUP($E727,'[2]Costeo-JUL26'!$B$9:$CQ$307,X$1,0),0)</f>
        <v>902338</v>
      </c>
      <c r="Y727" s="16">
        <f>IF($B727="P",VLOOKUP($E727,'[2]Costeo-JUL26'!$B$9:$CQ$307,Y$1,0),0)*$G727</f>
        <v>30.910158575999997</v>
      </c>
      <c r="Z727" s="36">
        <f>IF($B727="P",VLOOKUP($E727,'[2]Costeo-JUL26'!$B$9:$CQ$307,Z$1,0),0)*$G727</f>
        <v>8739.5382357782401</v>
      </c>
      <c r="AA727" s="35">
        <f>IF($B727="P",VLOOKUP($E727,'[2]Costeo-JUL26'!$B$9:$CQ$307,AA$1,0),0)</f>
        <v>0.45</v>
      </c>
      <c r="AB727" s="36">
        <f t="shared" si="351"/>
        <v>3932.7922061002082</v>
      </c>
      <c r="AC727" s="36">
        <f t="shared" si="352"/>
        <v>12672.330441878448</v>
      </c>
      <c r="AD727" s="34">
        <f>IF($B727="P",VLOOKUP($E727,'[2]Costeo-JUL26'!$B$9:$CQ$307,AD$1,0),0)</f>
        <v>901781</v>
      </c>
      <c r="AE727" s="16">
        <f>IF($B727="P",VLOOKUP($E727,'[2]Costeo-JUL26'!$B$9:$CQ$307,AE$1,0),0)*$G727</f>
        <v>7095.9959999999992</v>
      </c>
      <c r="AF727" s="36">
        <f>IF($B727="P",VLOOKUP($E727,'[2]Costeo-JUL26'!$B$9:$CQ$307,AF$1,0),0)*$G727</f>
        <v>108903.6698112</v>
      </c>
      <c r="AG727" s="35">
        <f>IF($B727="P",VLOOKUP($E727,'[2]Costeo-JUL26'!$B$9:$CQ$307,AG$1,0),0)</f>
        <v>6.0000000000000001E-3</v>
      </c>
      <c r="AH727" s="36">
        <f t="shared" si="353"/>
        <v>653.42201886719999</v>
      </c>
      <c r="AI727" s="36">
        <f t="shared" si="354"/>
        <v>109557.09183006721</v>
      </c>
      <c r="AJ727" s="34">
        <f>IF($B727="P",VLOOKUP($E727,'[2]Costeo-JUL26'!$B$9:$CQ$307,AJ$1,0),0)</f>
        <v>919361</v>
      </c>
      <c r="AK727" s="16">
        <f>IF($B727="P",VLOOKUP($E727,'[2]Costeo-JUL26'!$B$9:$CQ$307,AK$1,0),0)*$G727</f>
        <v>7095.9959999999992</v>
      </c>
      <c r="AL727" s="36">
        <f>IF($B727="P",VLOOKUP($E727,'[2]Costeo-JUL26'!$B$9:$CQ$307,AL$1,0),0)*$G727</f>
        <v>29655.870323039999</v>
      </c>
      <c r="AM727" s="35">
        <f>IF($B727="P",VLOOKUP($E727,'[2]Costeo-JUL26'!$B$9:$CQ$307,AM$1,0),0)</f>
        <v>1.7999999999999999E-2</v>
      </c>
      <c r="AN727" s="36">
        <f t="shared" si="355"/>
        <v>533.80566581471999</v>
      </c>
      <c r="AO727" s="36">
        <f t="shared" si="356"/>
        <v>30189.67598885472</v>
      </c>
      <c r="AP727" s="34">
        <f>IF($B727="P",VLOOKUP($E727,'[2]Costeo-JUL26'!$B$9:$CQ$307,AP$1,0),0)</f>
        <v>901189</v>
      </c>
      <c r="AQ727" s="16">
        <f>IF($B727="P",VLOOKUP($E727,'[2]Costeo-JUL26'!$B$9:$CQ$307,AQ$1,0),0)*$G727</f>
        <v>7095.9959999999992</v>
      </c>
      <c r="AR727" s="36">
        <f>IF($B727="P",VLOOKUP($E727,'[2]Costeo-JUL26'!$B$9:$CQ$307,AR$1,0),0)*$G727</f>
        <v>544150.7764730457</v>
      </c>
      <c r="AS727" s="35">
        <f>IF($B727="P",VLOOKUP($E727,'[2]Costeo-JUL26'!$B$9:$CQ$307,AS$1,0),0)</f>
        <v>0.02</v>
      </c>
      <c r="AT727" s="36">
        <f t="shared" si="357"/>
        <v>10883.015529460914</v>
      </c>
      <c r="AU727" s="36">
        <f t="shared" si="358"/>
        <v>555033.79200250655</v>
      </c>
      <c r="AV727" s="34">
        <f>IF($B727="P",VLOOKUP($E727,'[2]Costeo-JUL26'!$B$9:$CQ$307,AV$1,0),0)</f>
        <v>932317</v>
      </c>
      <c r="AW727" s="16">
        <f>IF($B727="P",VLOOKUP($E727,'[2]Costeo-JUL26'!$B$9:$CQ$307,AW$1,0),0)*$G727</f>
        <v>11.767526699999999</v>
      </c>
      <c r="AX727" s="36">
        <f>IF($B727="P",VLOOKUP($E727,'[2]Costeo-JUL26'!$B$9:$CQ$307,AX$1,0),0)*$G727</f>
        <v>50574.476251260006</v>
      </c>
      <c r="AY727" s="35">
        <f>IF($B727="P",VLOOKUP($E727,'[2]Costeo-JUL26'!$B$9:$CQ$307,AY$1,0),0)</f>
        <v>0.03</v>
      </c>
      <c r="AZ727" s="36">
        <f t="shared" si="359"/>
        <v>1517.2342875378001</v>
      </c>
      <c r="BA727" s="36">
        <f t="shared" si="360"/>
        <v>52091.710538797808</v>
      </c>
      <c r="BB727" s="34">
        <f>IF($B727="P",VLOOKUP($E727,'[2]Costeo-JUL26'!$B$9:$CQ$307,BB$1,0),0)</f>
        <v>902311</v>
      </c>
      <c r="BC727" s="16">
        <f>IF($B727="P",VLOOKUP($E727,'[2]Costeo-JUL26'!$B$9:$CQ$307,BC$1,0),0)*$G727</f>
        <v>1.6425916666666667</v>
      </c>
      <c r="BD727" s="36">
        <f>IF($B727="P",VLOOKUP($E727,'[2]Costeo-JUL26'!$B$9:$CQ$307,BD$1,0),0)*$G727</f>
        <v>6441.6613966250006</v>
      </c>
      <c r="BE727" s="35">
        <f>IF($B727="P",VLOOKUP($E727,'[2]Costeo-JUL26'!$B$9:$CQ$307,BE$1,0),0)</f>
        <v>0.03</v>
      </c>
      <c r="BF727" s="36">
        <f t="shared" si="361"/>
        <v>193.24984189875002</v>
      </c>
      <c r="BG727" s="36">
        <f t="shared" si="362"/>
        <v>6634.9112385237504</v>
      </c>
      <c r="BH727" s="34">
        <f>IF($B727="P",VLOOKUP($E727,'[2]Costeo-JUL26'!$B$9:$CQ$307,BH$1,0),0)</f>
        <v>933089</v>
      </c>
      <c r="BI727" s="16">
        <f>IF($B727="P",VLOOKUP($E727,'[2]Costeo-JUL26'!$B$9:$CQ$307,BI$1,0),0)*$G727</f>
        <v>20.532395833333332</v>
      </c>
      <c r="BJ727" s="36">
        <f>IF($B727="P",VLOOKUP($E727,'[2]Costeo-JUL26'!$B$9:$CQ$307,BJ$1,0),0)*$G727</f>
        <v>15289.911430466027</v>
      </c>
      <c r="BK727" s="35">
        <f>IF(BH727=910319,0,IF($B727="P",VLOOKUP($E727,'[2]Costeo-JUL26'!$B$9:$CQ$307,BK$1,0),0))</f>
        <v>0.02</v>
      </c>
      <c r="BL727" s="36">
        <f t="shared" si="363"/>
        <v>305.79822860932057</v>
      </c>
      <c r="BM727" s="36">
        <f t="shared" si="364"/>
        <v>15595.709659075348</v>
      </c>
      <c r="BN727" s="34">
        <f>IF($B727="P",VLOOKUP($E727,'[2]Costeo-JUL26'!$B$9:$CQ$307,BN$1,0),0)</f>
        <v>0</v>
      </c>
      <c r="BO727" s="16">
        <f>IF($B727="P",VLOOKUP($E727,'[2]Costeo-JUL26'!$B$9:$CQ$307,BO$1,0),0)*$G727</f>
        <v>0</v>
      </c>
      <c r="BP727" s="36">
        <f>IF($B727="P",VLOOKUP($E727,'[2]Costeo-JUL26'!$B$9:$CQ$307,BP$1,0),0)*$G727</f>
        <v>0</v>
      </c>
      <c r="BQ727" s="35">
        <f>IF($B727="P",VLOOKUP($E727,'[2]Costeo-JUL26'!$B$9:$CQ$307,BQ$1,0),0)</f>
        <v>0</v>
      </c>
      <c r="BR727" s="36">
        <f t="shared" si="365"/>
        <v>0</v>
      </c>
      <c r="BS727" s="36">
        <f t="shared" si="366"/>
        <v>0</v>
      </c>
      <c r="BT727" s="34">
        <f>IF($B727="P",VLOOKUP($E727,'[2]Costeo-JUL26'!$B$9:$CQ$307,BT$1,0),0)</f>
        <v>0</v>
      </c>
      <c r="BU727" s="16">
        <f>IF($B727="P",VLOOKUP($E727,'[2]Costeo-JUL26'!$B$9:$CQ$307,BU$1,0),0)*$G727</f>
        <v>0</v>
      </c>
      <c r="BV727" s="36">
        <f>IF($B727="P",VLOOKUP($E727,'[2]Costeo-JUL26'!$B$9:$CQ$307,BV$1,0),0)*$G727</f>
        <v>0</v>
      </c>
      <c r="BW727" s="35">
        <f>IF($B727="P",VLOOKUP($E727,'[2]Costeo-JUL26'!$B$9:$CQ$307,BW$1,0),0)</f>
        <v>0</v>
      </c>
      <c r="BX727" s="36">
        <f t="shared" si="367"/>
        <v>0</v>
      </c>
      <c r="BY727" s="36">
        <f t="shared" si="368"/>
        <v>0</v>
      </c>
      <c r="BZ727" s="34">
        <f>IF($B727="P",VLOOKUP($E727,'[2]Costeo-JUL26'!$B$9:$CQ$307,BZ$1,0),0)</f>
        <v>0</v>
      </c>
      <c r="CA727" s="16">
        <f>IF($B727="P",VLOOKUP($E727,'[2]Costeo-JUL26'!$B$9:$CQ$307,CA$1,0),0)*$G727</f>
        <v>0</v>
      </c>
      <c r="CB727" s="36">
        <f>IF($B727="P",VLOOKUP($E727,'[2]Costeo-JUL26'!$B$9:$CQ$307,CB$1,0),0)*$G727</f>
        <v>0</v>
      </c>
      <c r="CC727" s="35">
        <f>IF($B727="P",VLOOKUP($E727,'[2]Costeo-JUL26'!$B$9:$CQ$307,CC$1,0),0)</f>
        <v>0</v>
      </c>
      <c r="CD727" s="36">
        <f t="shared" si="369"/>
        <v>0</v>
      </c>
      <c r="CE727" s="36">
        <f t="shared" si="370"/>
        <v>0</v>
      </c>
      <c r="CF727" s="37">
        <f t="shared" si="342"/>
        <v>2640506.3746209536</v>
      </c>
      <c r="CG727" s="36">
        <f>IF($B727="r",VLOOKUP($E727,'[2]Costeo-JUL26'!$B$9:$CQ$307,CG$1,0),0)*$G727</f>
        <v>0</v>
      </c>
      <c r="CH727" s="35">
        <f>VLOOKUP($E727,'[2]TEORICOS (05.26)'!$A$8:$T$251,CH$1,0)</f>
        <v>0</v>
      </c>
      <c r="CI727" s="36">
        <f t="shared" si="371"/>
        <v>0</v>
      </c>
      <c r="CJ727" s="37">
        <f t="shared" si="372"/>
        <v>0</v>
      </c>
      <c r="CM727" s="16">
        <f>SUMIFS('[1]Ajuste Inventario'!$I:$I,'[1]Ajuste Inventario'!$B:$B,E727,'[1]Ajuste Inventario'!$S:$S,D727)*-1</f>
        <v>4.1669999999999998</v>
      </c>
      <c r="CN727" s="36">
        <f t="shared" si="343"/>
        <v>18607.096277470584</v>
      </c>
      <c r="CP727" t="str">
        <f t="shared" si="344"/>
        <v>1127Org.Vtas Necochea</v>
      </c>
      <c r="CQ727" s="10">
        <f t="shared" si="345"/>
        <v>4465.345878922627</v>
      </c>
    </row>
    <row r="728" spans="1:95" x14ac:dyDescent="0.25">
      <c r="A728" s="30">
        <v>46204</v>
      </c>
      <c r="B728" s="31" t="str">
        <f>VLOOKUP($E728,'[2]TEORICOS (05.26)'!$A$8:$T$251,B$1,0)</f>
        <v>R</v>
      </c>
      <c r="C728" s="32" t="str">
        <f>VLOOKUP($E728,'[2]TEORICOS (05.26)'!$A$8:$T$251,C$1,0)</f>
        <v>Coca Cola</v>
      </c>
      <c r="D728" t="s">
        <v>229</v>
      </c>
      <c r="E728">
        <v>1128</v>
      </c>
      <c r="F728" t="s">
        <v>101</v>
      </c>
      <c r="G728" s="16">
        <v>109.833</v>
      </c>
      <c r="H728" s="16">
        <v>41.077541999999987</v>
      </c>
      <c r="I728" s="33">
        <v>869482.31999999983</v>
      </c>
      <c r="J728" s="33">
        <v>862214.22</v>
      </c>
      <c r="K728" s="34">
        <f>IF($B728="P",VLOOKUP($E728,'[2]Costeo-JUL26'!$B$9:$CQ$307,K$1,0),0)</f>
        <v>0</v>
      </c>
      <c r="L728" s="35">
        <f>VLOOKUP($E728,'[2]TEORICOS (05.26)'!$A$8:$T$251,L$1,0)</f>
        <v>0.23499999999999999</v>
      </c>
      <c r="M728" s="36">
        <f t="shared" si="346"/>
        <v>0</v>
      </c>
      <c r="N728" s="35">
        <f>IF($B728="P",VLOOKUP($E728,'[2]Costeo-JUL26'!$B$9:$CQ$307,N$1,0),0)</f>
        <v>0</v>
      </c>
      <c r="O728" s="36">
        <f t="shared" si="347"/>
        <v>0</v>
      </c>
      <c r="P728" s="36">
        <f>IF($B728="P",VLOOKUP($E728,'[2]Costeo-JUL26'!$B$9:$CQ$307,P$1,0),0)*H728</f>
        <v>0</v>
      </c>
      <c r="Q728" s="36">
        <f t="shared" si="348"/>
        <v>0</v>
      </c>
      <c r="R728" s="34">
        <f>IF($B728="P",VLOOKUP($E728,'[2]Costeo-JUL26'!$B$9:$CQ$307,R$1,0),0)</f>
        <v>0</v>
      </c>
      <c r="S728" s="16">
        <f>IF($B728="P",VLOOKUP($E728,'[2]Costeo-JUL26'!$B$9:$CQ$307,S$1,0),0)*$G728</f>
        <v>0</v>
      </c>
      <c r="T728" s="36">
        <f>IF($B728="P",VLOOKUP($E728,'[2]Costeo-JUL26'!$B$9:$CQ$307,T$1,0),0)*$G728</f>
        <v>0</v>
      </c>
      <c r="U728" s="35">
        <f>IF($B728="P",VLOOKUP($E728,'[2]Costeo-JUL26'!$B$9:$CQ$307,U$1,0),0)</f>
        <v>0</v>
      </c>
      <c r="V728" s="36">
        <f t="shared" si="349"/>
        <v>0</v>
      </c>
      <c r="W728" s="36">
        <f t="shared" si="350"/>
        <v>0</v>
      </c>
      <c r="X728" s="34">
        <f>IF($B728="P",VLOOKUP($E728,'[2]Costeo-JUL26'!$B$9:$CQ$307,X$1,0),0)</f>
        <v>0</v>
      </c>
      <c r="Y728" s="16">
        <f>IF($B728="P",VLOOKUP($E728,'[2]Costeo-JUL26'!$B$9:$CQ$307,Y$1,0),0)*$G728</f>
        <v>0</v>
      </c>
      <c r="Z728" s="36">
        <f>IF($B728="P",VLOOKUP($E728,'[2]Costeo-JUL26'!$B$9:$CQ$307,Z$1,0),0)*$G728</f>
        <v>0</v>
      </c>
      <c r="AA728" s="35">
        <f>IF($B728="P",VLOOKUP($E728,'[2]Costeo-JUL26'!$B$9:$CQ$307,AA$1,0),0)</f>
        <v>0</v>
      </c>
      <c r="AB728" s="36">
        <f t="shared" si="351"/>
        <v>0</v>
      </c>
      <c r="AC728" s="36">
        <f t="shared" si="352"/>
        <v>0</v>
      </c>
      <c r="AD728" s="34">
        <f>IF($B728="P",VLOOKUP($E728,'[2]Costeo-JUL26'!$B$9:$CQ$307,AD$1,0),0)</f>
        <v>0</v>
      </c>
      <c r="AE728" s="16">
        <f>IF($B728="P",VLOOKUP($E728,'[2]Costeo-JUL26'!$B$9:$CQ$307,AE$1,0),0)*$G728</f>
        <v>0</v>
      </c>
      <c r="AF728" s="36">
        <f>IF($B728="P",VLOOKUP($E728,'[2]Costeo-JUL26'!$B$9:$CQ$307,AF$1,0),0)*$G728</f>
        <v>0</v>
      </c>
      <c r="AG728" s="35">
        <f>IF($B728="P",VLOOKUP($E728,'[2]Costeo-JUL26'!$B$9:$CQ$307,AG$1,0),0)</f>
        <v>0</v>
      </c>
      <c r="AH728" s="36">
        <f t="shared" si="353"/>
        <v>0</v>
      </c>
      <c r="AI728" s="36">
        <f t="shared" si="354"/>
        <v>0</v>
      </c>
      <c r="AJ728" s="34">
        <f>IF($B728="P",VLOOKUP($E728,'[2]Costeo-JUL26'!$B$9:$CQ$307,AJ$1,0),0)</f>
        <v>0</v>
      </c>
      <c r="AK728" s="16">
        <f>IF($B728="P",VLOOKUP($E728,'[2]Costeo-JUL26'!$B$9:$CQ$307,AK$1,0),0)*$G728</f>
        <v>0</v>
      </c>
      <c r="AL728" s="36">
        <f>IF($B728="P",VLOOKUP($E728,'[2]Costeo-JUL26'!$B$9:$CQ$307,AL$1,0),0)*$G728</f>
        <v>0</v>
      </c>
      <c r="AM728" s="35">
        <f>IF($B728="P",VLOOKUP($E728,'[2]Costeo-JUL26'!$B$9:$CQ$307,AM$1,0),0)</f>
        <v>0</v>
      </c>
      <c r="AN728" s="36">
        <f t="shared" si="355"/>
        <v>0</v>
      </c>
      <c r="AO728" s="36">
        <f t="shared" si="356"/>
        <v>0</v>
      </c>
      <c r="AP728" s="34">
        <f>IF($B728="P",VLOOKUP($E728,'[2]Costeo-JUL26'!$B$9:$CQ$307,AP$1,0),0)</f>
        <v>0</v>
      </c>
      <c r="AQ728" s="16">
        <f>IF($B728="P",VLOOKUP($E728,'[2]Costeo-JUL26'!$B$9:$CQ$307,AQ$1,0),0)*$G728</f>
        <v>0</v>
      </c>
      <c r="AR728" s="36">
        <f>IF($B728="P",VLOOKUP($E728,'[2]Costeo-JUL26'!$B$9:$CQ$307,AR$1,0),0)*$G728</f>
        <v>0</v>
      </c>
      <c r="AS728" s="35">
        <f>IF($B728="P",VLOOKUP($E728,'[2]Costeo-JUL26'!$B$9:$CQ$307,AS$1,0),0)</f>
        <v>0</v>
      </c>
      <c r="AT728" s="36">
        <f t="shared" si="357"/>
        <v>0</v>
      </c>
      <c r="AU728" s="36">
        <f t="shared" si="358"/>
        <v>0</v>
      </c>
      <c r="AV728" s="34">
        <f>IF($B728="P",VLOOKUP($E728,'[2]Costeo-JUL26'!$B$9:$CQ$307,AV$1,0),0)</f>
        <v>0</v>
      </c>
      <c r="AW728" s="16">
        <f>IF($B728="P",VLOOKUP($E728,'[2]Costeo-JUL26'!$B$9:$CQ$307,AW$1,0),0)*$G728</f>
        <v>0</v>
      </c>
      <c r="AX728" s="36">
        <f>IF($B728="P",VLOOKUP($E728,'[2]Costeo-JUL26'!$B$9:$CQ$307,AX$1,0),0)*$G728</f>
        <v>0</v>
      </c>
      <c r="AY728" s="35">
        <f>IF($B728="P",VLOOKUP($E728,'[2]Costeo-JUL26'!$B$9:$CQ$307,AY$1,0),0)</f>
        <v>0</v>
      </c>
      <c r="AZ728" s="36">
        <f t="shared" si="359"/>
        <v>0</v>
      </c>
      <c r="BA728" s="36">
        <f t="shared" si="360"/>
        <v>0</v>
      </c>
      <c r="BB728" s="34">
        <f>IF($B728="P",VLOOKUP($E728,'[2]Costeo-JUL26'!$B$9:$CQ$307,BB$1,0),0)</f>
        <v>0</v>
      </c>
      <c r="BC728" s="16">
        <f>IF($B728="P",VLOOKUP($E728,'[2]Costeo-JUL26'!$B$9:$CQ$307,BC$1,0),0)*$G728</f>
        <v>0</v>
      </c>
      <c r="BD728" s="36">
        <f>IF($B728="P",VLOOKUP($E728,'[2]Costeo-JUL26'!$B$9:$CQ$307,BD$1,0),0)*$G728</f>
        <v>0</v>
      </c>
      <c r="BE728" s="35">
        <f>IF($B728="P",VLOOKUP($E728,'[2]Costeo-JUL26'!$B$9:$CQ$307,BE$1,0),0)</f>
        <v>0</v>
      </c>
      <c r="BF728" s="36">
        <f t="shared" si="361"/>
        <v>0</v>
      </c>
      <c r="BG728" s="36">
        <f t="shared" si="362"/>
        <v>0</v>
      </c>
      <c r="BH728" s="34">
        <f>IF($B728="P",VLOOKUP($E728,'[2]Costeo-JUL26'!$B$9:$CQ$307,BH$1,0),0)</f>
        <v>0</v>
      </c>
      <c r="BI728" s="16">
        <f>IF($B728="P",VLOOKUP($E728,'[2]Costeo-JUL26'!$B$9:$CQ$307,BI$1,0),0)*$G728</f>
        <v>0</v>
      </c>
      <c r="BJ728" s="36">
        <f>IF($B728="P",VLOOKUP($E728,'[2]Costeo-JUL26'!$B$9:$CQ$307,BJ$1,0),0)*$G728</f>
        <v>0</v>
      </c>
      <c r="BK728" s="35">
        <f>IF(BH728=910319,0,IF($B728="P",VLOOKUP($E728,'[2]Costeo-JUL26'!$B$9:$CQ$307,BK$1,0),0))</f>
        <v>0</v>
      </c>
      <c r="BL728" s="36">
        <f t="shared" si="363"/>
        <v>0</v>
      </c>
      <c r="BM728" s="36">
        <f t="shared" si="364"/>
        <v>0</v>
      </c>
      <c r="BN728" s="34">
        <f>IF($B728="P",VLOOKUP($E728,'[2]Costeo-JUL26'!$B$9:$CQ$307,BN$1,0),0)</f>
        <v>0</v>
      </c>
      <c r="BO728" s="16">
        <f>IF($B728="P",VLOOKUP($E728,'[2]Costeo-JUL26'!$B$9:$CQ$307,BO$1,0),0)*$G728</f>
        <v>0</v>
      </c>
      <c r="BP728" s="36">
        <f>IF($B728="P",VLOOKUP($E728,'[2]Costeo-JUL26'!$B$9:$CQ$307,BP$1,0),0)*$G728</f>
        <v>0</v>
      </c>
      <c r="BQ728" s="35">
        <f>IF($B728="P",VLOOKUP($E728,'[2]Costeo-JUL26'!$B$9:$CQ$307,BQ$1,0),0)</f>
        <v>0</v>
      </c>
      <c r="BR728" s="36">
        <f t="shared" si="365"/>
        <v>0</v>
      </c>
      <c r="BS728" s="36">
        <f t="shared" si="366"/>
        <v>0</v>
      </c>
      <c r="BT728" s="34">
        <f>IF($B728="P",VLOOKUP($E728,'[2]Costeo-JUL26'!$B$9:$CQ$307,BT$1,0),0)</f>
        <v>0</v>
      </c>
      <c r="BU728" s="16">
        <f>IF($B728="P",VLOOKUP($E728,'[2]Costeo-JUL26'!$B$9:$CQ$307,BU$1,0),0)*$G728</f>
        <v>0</v>
      </c>
      <c r="BV728" s="36">
        <f>IF($B728="P",VLOOKUP($E728,'[2]Costeo-JUL26'!$B$9:$CQ$307,BV$1,0),0)*$G728</f>
        <v>0</v>
      </c>
      <c r="BW728" s="35">
        <f>IF($B728="P",VLOOKUP($E728,'[2]Costeo-JUL26'!$B$9:$CQ$307,BW$1,0),0)</f>
        <v>0</v>
      </c>
      <c r="BX728" s="36">
        <f t="shared" si="367"/>
        <v>0</v>
      </c>
      <c r="BY728" s="36">
        <f t="shared" si="368"/>
        <v>0</v>
      </c>
      <c r="BZ728" s="34">
        <f>IF($B728="P",VLOOKUP($E728,'[2]Costeo-JUL26'!$B$9:$CQ$307,BZ$1,0),0)</f>
        <v>0</v>
      </c>
      <c r="CA728" s="16">
        <f>IF($B728="P",VLOOKUP($E728,'[2]Costeo-JUL26'!$B$9:$CQ$307,CA$1,0),0)*$G728</f>
        <v>0</v>
      </c>
      <c r="CB728" s="36">
        <f>IF($B728="P",VLOOKUP($E728,'[2]Costeo-JUL26'!$B$9:$CQ$307,CB$1,0),0)*$G728</f>
        <v>0</v>
      </c>
      <c r="CC728" s="35">
        <f>IF($B728="P",VLOOKUP($E728,'[2]Costeo-JUL26'!$B$9:$CQ$307,CC$1,0),0)</f>
        <v>0</v>
      </c>
      <c r="CD728" s="36">
        <f t="shared" si="369"/>
        <v>0</v>
      </c>
      <c r="CE728" s="36">
        <f t="shared" si="370"/>
        <v>0</v>
      </c>
      <c r="CF728" s="37">
        <f t="shared" si="342"/>
        <v>0</v>
      </c>
      <c r="CG728" s="36">
        <f>IF($B728="r",VLOOKUP($E728,'[2]Costeo-JUL26'!$B$9:$CQ$307,CG$1,0),0)*$G728</f>
        <v>170934.19623000003</v>
      </c>
      <c r="CH728" s="35">
        <f>VLOOKUP($E728,'[2]TEORICOS (05.26)'!$A$8:$T$251,CH$1,0)</f>
        <v>0.05</v>
      </c>
      <c r="CI728" s="36">
        <f t="shared" si="371"/>
        <v>194073.63188849998</v>
      </c>
      <c r="CJ728" s="37">
        <f t="shared" si="372"/>
        <v>365007.82811850001</v>
      </c>
      <c r="CM728" s="16">
        <f>SUMIFS('[1]Ajuste Inventario'!$I:$I,'[1]Ajuste Inventario'!$B:$B,E728,'[1]Ajuste Inventario'!$S:$S,D728)*-1</f>
        <v>0.5</v>
      </c>
      <c r="CN728" s="36">
        <f t="shared" si="343"/>
        <v>1661.6491770164705</v>
      </c>
      <c r="CP728" t="str">
        <f t="shared" si="344"/>
        <v>1128Org.Vtas Necochea</v>
      </c>
      <c r="CQ728" s="10">
        <f t="shared" si="345"/>
        <v>3323.298354032941</v>
      </c>
    </row>
    <row r="729" spans="1:95" x14ac:dyDescent="0.25">
      <c r="A729" s="30">
        <v>46204</v>
      </c>
      <c r="B729" s="31" t="str">
        <f>VLOOKUP($E729,'[2]TEORICOS (05.26)'!$A$8:$T$251,B$1,0)</f>
        <v>P</v>
      </c>
      <c r="C729" s="32" t="str">
        <f>VLOOKUP($E729,'[2]TEORICOS (05.26)'!$A$8:$T$251,C$1,0)</f>
        <v>Coca Cola</v>
      </c>
      <c r="D729" t="s">
        <v>229</v>
      </c>
      <c r="E729">
        <v>1140</v>
      </c>
      <c r="F729" t="s">
        <v>103</v>
      </c>
      <c r="G729" s="16">
        <v>2148.875</v>
      </c>
      <c r="H729" s="16">
        <v>4540.5728749999926</v>
      </c>
      <c r="I729" s="33">
        <v>38152246.330000266</v>
      </c>
      <c r="J729" s="33">
        <v>37899762.730000257</v>
      </c>
      <c r="K729" s="34">
        <f>IF($B729="P",VLOOKUP($E729,'[2]Costeo-JUL26'!$B$9:$CQ$307,K$1,0),0)</f>
        <v>915254</v>
      </c>
      <c r="L729" s="35">
        <f>VLOOKUP($E729,'[2]TEORICOS (05.26)'!$A$8:$T$251,L$1,0)</f>
        <v>0.23499999999999999</v>
      </c>
      <c r="M729" s="36">
        <f t="shared" si="346"/>
        <v>8906444.24155006</v>
      </c>
      <c r="N729" s="35">
        <f>IF($B729="P",VLOOKUP($E729,'[2]Costeo-JUL26'!$B$9:$CQ$307,N$1,0),0)</f>
        <v>5.0000000000000001E-3</v>
      </c>
      <c r="O729" s="36">
        <f t="shared" si="347"/>
        <v>44532.221207750299</v>
      </c>
      <c r="P729" s="36">
        <f>IF($B729="P",VLOOKUP($E729,'[2]Costeo-JUL26'!$B$9:$CQ$307,P$1,0),0)*H729</f>
        <v>0</v>
      </c>
      <c r="Q729" s="36">
        <f t="shared" si="348"/>
        <v>8950976.462757811</v>
      </c>
      <c r="R729" s="34">
        <f>IF($B729="P",VLOOKUP($E729,'[2]Costeo-JUL26'!$B$9:$CQ$307,R$1,0),0)</f>
        <v>0</v>
      </c>
      <c r="S729" s="16">
        <f>IF($B729="P",VLOOKUP($E729,'[2]Costeo-JUL26'!$B$9:$CQ$307,S$1,0),0)*$G729</f>
        <v>0</v>
      </c>
      <c r="T729" s="36">
        <f>IF($B729="P",VLOOKUP($E729,'[2]Costeo-JUL26'!$B$9:$CQ$307,T$1,0),0)*$G729</f>
        <v>0</v>
      </c>
      <c r="U729" s="35">
        <f>IF($B729="P",VLOOKUP($E729,'[2]Costeo-JUL26'!$B$9:$CQ$307,U$1,0),0)</f>
        <v>0</v>
      </c>
      <c r="V729" s="36">
        <f t="shared" si="349"/>
        <v>0</v>
      </c>
      <c r="W729" s="36">
        <f t="shared" si="350"/>
        <v>0</v>
      </c>
      <c r="X729" s="34">
        <f>IF($B729="P",VLOOKUP($E729,'[2]Costeo-JUL26'!$B$9:$CQ$307,X$1,0),0)</f>
        <v>902338</v>
      </c>
      <c r="Y729" s="16">
        <f>IF($B729="P",VLOOKUP($E729,'[2]Costeo-JUL26'!$B$9:$CQ$307,Y$1,0),0)*$G729</f>
        <v>224.65198799999999</v>
      </c>
      <c r="Z729" s="36">
        <f>IF($B729="P",VLOOKUP($E729,'[2]Costeo-JUL26'!$B$9:$CQ$307,Z$1,0),0)*$G729</f>
        <v>63518.103087119998</v>
      </c>
      <c r="AA729" s="35">
        <f>IF($B729="P",VLOOKUP($E729,'[2]Costeo-JUL26'!$B$9:$CQ$307,AA$1,0),0)</f>
        <v>0.45</v>
      </c>
      <c r="AB729" s="36">
        <f t="shared" si="351"/>
        <v>28583.146389204001</v>
      </c>
      <c r="AC729" s="36">
        <f t="shared" si="352"/>
        <v>92101.249476323996</v>
      </c>
      <c r="AD729" s="34">
        <f>IF($B729="P",VLOOKUP($E729,'[2]Costeo-JUL26'!$B$9:$CQ$307,AD$1,0),0)</f>
        <v>901781</v>
      </c>
      <c r="AE729" s="16">
        <f>IF($B729="P",VLOOKUP($E729,'[2]Costeo-JUL26'!$B$9:$CQ$307,AE$1,0),0)*$G729</f>
        <v>17191</v>
      </c>
      <c r="AF729" s="36">
        <f>IF($B729="P",VLOOKUP($E729,'[2]Costeo-JUL26'!$B$9:$CQ$307,AF$1,0),0)*$G729</f>
        <v>263833.71520000004</v>
      </c>
      <c r="AG729" s="35">
        <f>IF($B729="P",VLOOKUP($E729,'[2]Costeo-JUL26'!$B$9:$CQ$307,AG$1,0),0)</f>
        <v>6.0000000000000001E-3</v>
      </c>
      <c r="AH729" s="36">
        <f t="shared" si="353"/>
        <v>1583.0022912000002</v>
      </c>
      <c r="AI729" s="36">
        <f t="shared" si="354"/>
        <v>265416.71749120002</v>
      </c>
      <c r="AJ729" s="34">
        <f>IF($B729="P",VLOOKUP($E729,'[2]Costeo-JUL26'!$B$9:$CQ$307,AJ$1,0),0)</f>
        <v>935951</v>
      </c>
      <c r="AK729" s="16">
        <f>IF($B729="P",VLOOKUP($E729,'[2]Costeo-JUL26'!$B$9:$CQ$307,AK$1,0),0)*$G729</f>
        <v>17191</v>
      </c>
      <c r="AL729" s="36">
        <f>IF($B729="P",VLOOKUP($E729,'[2]Costeo-JUL26'!$B$9:$CQ$307,AL$1,0),0)*$G729</f>
        <v>147783.44256268253</v>
      </c>
      <c r="AM729" s="35">
        <f>IF($B729="P",VLOOKUP($E729,'[2]Costeo-JUL26'!$B$9:$CQ$307,AM$1,0),0)</f>
        <v>1.7999999999999999E-2</v>
      </c>
      <c r="AN729" s="36">
        <f t="shared" si="355"/>
        <v>2660.1019661282853</v>
      </c>
      <c r="AO729" s="36">
        <f t="shared" si="356"/>
        <v>150443.5445288108</v>
      </c>
      <c r="AP729" s="34">
        <f>IF($B729="P",VLOOKUP($E729,'[2]Costeo-JUL26'!$B$9:$CQ$307,AP$1,0),0)</f>
        <v>913486</v>
      </c>
      <c r="AQ729" s="16">
        <f>IF($B729="P",VLOOKUP($E729,'[2]Costeo-JUL26'!$B$9:$CQ$307,AQ$1,0),0)*$G729</f>
        <v>17191</v>
      </c>
      <c r="AR729" s="36">
        <f>IF($B729="P",VLOOKUP($E729,'[2]Costeo-JUL26'!$B$9:$CQ$307,AR$1,0),0)*$G729</f>
        <v>2121995.2320707701</v>
      </c>
      <c r="AS729" s="35">
        <f>IF($B729="P",VLOOKUP($E729,'[2]Costeo-JUL26'!$B$9:$CQ$307,AS$1,0),0)</f>
        <v>0.02</v>
      </c>
      <c r="AT729" s="36">
        <f t="shared" si="357"/>
        <v>42439.9046414154</v>
      </c>
      <c r="AU729" s="36">
        <f t="shared" si="358"/>
        <v>2164435.1367121856</v>
      </c>
      <c r="AV729" s="34">
        <f>IF($B729="P",VLOOKUP($E729,'[2]Costeo-JUL26'!$B$9:$CQ$307,AV$1,0),0)</f>
        <v>902310</v>
      </c>
      <c r="AW729" s="16">
        <f>IF($B729="P",VLOOKUP($E729,'[2]Costeo-JUL26'!$B$9:$CQ$307,AW$1,0),0)*$G729</f>
        <v>67.044899999999998</v>
      </c>
      <c r="AX729" s="36">
        <f>IF($B729="P",VLOOKUP($E729,'[2]Costeo-JUL26'!$B$9:$CQ$307,AX$1,0),0)*$G729</f>
        <v>234894.89739804802</v>
      </c>
      <c r="AY729" s="35">
        <f>IF($B729="P",VLOOKUP($E729,'[2]Costeo-JUL26'!$B$9:$CQ$307,AY$1,0),0)</f>
        <v>0.03</v>
      </c>
      <c r="AZ729" s="36">
        <f t="shared" si="359"/>
        <v>7046.8469219414401</v>
      </c>
      <c r="BA729" s="36">
        <f t="shared" si="360"/>
        <v>241941.74431998946</v>
      </c>
      <c r="BB729" s="34">
        <f>IF($B729="P",VLOOKUP($E729,'[2]Costeo-JUL26'!$B$9:$CQ$307,BB$1,0),0)</f>
        <v>902311</v>
      </c>
      <c r="BC729" s="16">
        <f>IF($B729="P",VLOOKUP($E729,'[2]Costeo-JUL26'!$B$9:$CQ$307,BC$1,0),0)*$G729</f>
        <v>10.744375</v>
      </c>
      <c r="BD729" s="36">
        <f>IF($B729="P",VLOOKUP($E729,'[2]Costeo-JUL26'!$B$9:$CQ$307,BD$1,0),0)*$G729</f>
        <v>42135.624496875003</v>
      </c>
      <c r="BE729" s="35">
        <f>IF($B729="P",VLOOKUP($E729,'[2]Costeo-JUL26'!$B$9:$CQ$307,BE$1,0),0)</f>
        <v>0.03</v>
      </c>
      <c r="BF729" s="36">
        <f t="shared" si="361"/>
        <v>1264.06873490625</v>
      </c>
      <c r="BG729" s="36">
        <f t="shared" si="362"/>
        <v>43399.693231781253</v>
      </c>
      <c r="BH729" s="34">
        <f>IF($B729="P",VLOOKUP($E729,'[2]Costeo-JUL26'!$B$9:$CQ$307,BH$1,0),0)</f>
        <v>910319</v>
      </c>
      <c r="BI729" s="16">
        <f>IF($B729="P",VLOOKUP($E729,'[2]Costeo-JUL26'!$B$9:$CQ$307,BI$1,0),0)*$G729</f>
        <v>38.372767857142854</v>
      </c>
      <c r="BJ729" s="36">
        <f>IF($B729="P",VLOOKUP($E729,'[2]Costeo-JUL26'!$B$9:$CQ$307,BJ$1,0),0)*$G729</f>
        <v>100325.6015625</v>
      </c>
      <c r="BK729" s="35">
        <f>IF(BH729=910319,0,IF($B729="P",VLOOKUP($E729,'[2]Costeo-JUL26'!$B$9:$CQ$307,BK$1,0),0))</f>
        <v>0</v>
      </c>
      <c r="BL729" s="36">
        <f t="shared" si="363"/>
        <v>0</v>
      </c>
      <c r="BM729" s="36">
        <f t="shared" si="364"/>
        <v>100325.6015625</v>
      </c>
      <c r="BN729" s="34">
        <f>IF($B729="P",VLOOKUP($E729,'[2]Costeo-JUL26'!$B$9:$CQ$307,BN$1,0),0)</f>
        <v>0</v>
      </c>
      <c r="BO729" s="16">
        <f>IF($B729="P",VLOOKUP($E729,'[2]Costeo-JUL26'!$B$9:$CQ$307,BO$1,0),0)*$G729</f>
        <v>0</v>
      </c>
      <c r="BP729" s="36">
        <f>IF($B729="P",VLOOKUP($E729,'[2]Costeo-JUL26'!$B$9:$CQ$307,BP$1,0),0)*$G729</f>
        <v>0</v>
      </c>
      <c r="BQ729" s="35">
        <f>IF($B729="P",VLOOKUP($E729,'[2]Costeo-JUL26'!$B$9:$CQ$307,BQ$1,0),0)</f>
        <v>0</v>
      </c>
      <c r="BR729" s="36">
        <f t="shared" si="365"/>
        <v>0</v>
      </c>
      <c r="BS729" s="36">
        <f t="shared" si="366"/>
        <v>0</v>
      </c>
      <c r="BT729" s="34">
        <f>IF($B729="P",VLOOKUP($E729,'[2]Costeo-JUL26'!$B$9:$CQ$307,BT$1,0),0)</f>
        <v>0</v>
      </c>
      <c r="BU729" s="16">
        <f>IF($B729="P",VLOOKUP($E729,'[2]Costeo-JUL26'!$B$9:$CQ$307,BU$1,0),0)*$G729</f>
        <v>0</v>
      </c>
      <c r="BV729" s="36">
        <f>IF($B729="P",VLOOKUP($E729,'[2]Costeo-JUL26'!$B$9:$CQ$307,BV$1,0),0)*$G729</f>
        <v>0</v>
      </c>
      <c r="BW729" s="35">
        <f>IF($B729="P",VLOOKUP($E729,'[2]Costeo-JUL26'!$B$9:$CQ$307,BW$1,0),0)</f>
        <v>0</v>
      </c>
      <c r="BX729" s="36">
        <f t="shared" si="367"/>
        <v>0</v>
      </c>
      <c r="BY729" s="36">
        <f t="shared" si="368"/>
        <v>0</v>
      </c>
      <c r="BZ729" s="34">
        <f>IF($B729="P",VLOOKUP($E729,'[2]Costeo-JUL26'!$B$9:$CQ$307,BZ$1,0),0)</f>
        <v>0</v>
      </c>
      <c r="CA729" s="16">
        <f>IF($B729="P",VLOOKUP($E729,'[2]Costeo-JUL26'!$B$9:$CQ$307,CA$1,0),0)*$G729</f>
        <v>0</v>
      </c>
      <c r="CB729" s="36">
        <f>IF($B729="P",VLOOKUP($E729,'[2]Costeo-JUL26'!$B$9:$CQ$307,CB$1,0),0)*$G729</f>
        <v>0</v>
      </c>
      <c r="CC729" s="35">
        <f>IF($B729="P",VLOOKUP($E729,'[2]Costeo-JUL26'!$B$9:$CQ$307,CC$1,0),0)</f>
        <v>0</v>
      </c>
      <c r="CD729" s="36">
        <f t="shared" si="369"/>
        <v>0</v>
      </c>
      <c r="CE729" s="36">
        <f t="shared" si="370"/>
        <v>0</v>
      </c>
      <c r="CF729" s="37">
        <f t="shared" si="342"/>
        <v>12009040.150080604</v>
      </c>
      <c r="CG729" s="36">
        <f>IF($B729="r",VLOOKUP($E729,'[2]Costeo-JUL26'!$B$9:$CQ$307,CG$1,0),0)*$G729</f>
        <v>0</v>
      </c>
      <c r="CH729" s="35">
        <f>VLOOKUP($E729,'[2]TEORICOS (05.26)'!$A$8:$T$251,CH$1,0)</f>
        <v>0</v>
      </c>
      <c r="CI729" s="36">
        <f t="shared" si="371"/>
        <v>0</v>
      </c>
      <c r="CJ729" s="37">
        <f t="shared" si="372"/>
        <v>0</v>
      </c>
      <c r="CM729" s="16">
        <f>SUMIFS('[1]Ajuste Inventario'!$I:$I,'[1]Ajuste Inventario'!$B:$B,E729,'[1]Ajuste Inventario'!$S:$S,D729)*-1</f>
        <v>5.625</v>
      </c>
      <c r="CN729" s="36">
        <f t="shared" si="343"/>
        <v>31435.449174197383</v>
      </c>
      <c r="CP729" t="str">
        <f t="shared" si="344"/>
        <v>1140Org.Vtas Necochea</v>
      </c>
      <c r="CQ729" s="10">
        <f t="shared" si="345"/>
        <v>5588.5242976350901</v>
      </c>
    </row>
    <row r="730" spans="1:95" x14ac:dyDescent="0.25">
      <c r="A730" s="30">
        <v>46204</v>
      </c>
      <c r="B730" s="31" t="str">
        <f>VLOOKUP($E730,'[2]TEORICOS (05.26)'!$A$8:$T$251,B$1,0)</f>
        <v>P</v>
      </c>
      <c r="C730" s="32" t="str">
        <f>VLOOKUP($E730,'[2]TEORICOS (05.26)'!$A$8:$T$251,C$1,0)</f>
        <v>Coca Cola</v>
      </c>
      <c r="D730" t="s">
        <v>229</v>
      </c>
      <c r="E730">
        <v>1144</v>
      </c>
      <c r="F730" t="s">
        <v>104</v>
      </c>
      <c r="G730" s="16">
        <v>73</v>
      </c>
      <c r="H730" s="16">
        <v>180.01800000000003</v>
      </c>
      <c r="I730" s="33">
        <v>1462970.860000001</v>
      </c>
      <c r="J730" s="33">
        <v>1443845.7800000005</v>
      </c>
      <c r="K730" s="34">
        <f>IF($B730="P",VLOOKUP($E730,'[2]Costeo-JUL26'!$B$9:$CQ$307,K$1,0),0)</f>
        <v>915254</v>
      </c>
      <c r="L730" s="35">
        <f>VLOOKUP($E730,'[2]TEORICOS (05.26)'!$A$8:$T$251,L$1,0)</f>
        <v>0.23499999999999999</v>
      </c>
      <c r="M730" s="36">
        <f t="shared" si="346"/>
        <v>339303.7583000001</v>
      </c>
      <c r="N730" s="35">
        <f>IF($B730="P",VLOOKUP($E730,'[2]Costeo-JUL26'!$B$9:$CQ$307,N$1,0),0)</f>
        <v>5.0000000000000001E-3</v>
      </c>
      <c r="O730" s="36">
        <f t="shared" si="347"/>
        <v>1696.5187915000006</v>
      </c>
      <c r="P730" s="36">
        <f>IF($B730="P",VLOOKUP($E730,'[2]Costeo-JUL26'!$B$9:$CQ$307,P$1,0),0)*H730</f>
        <v>0</v>
      </c>
      <c r="Q730" s="36">
        <f t="shared" si="348"/>
        <v>341000.27709150012</v>
      </c>
      <c r="R730" s="34">
        <f>IF($B730="P",VLOOKUP($E730,'[2]Costeo-JUL26'!$B$9:$CQ$307,R$1,0),0)</f>
        <v>0</v>
      </c>
      <c r="S730" s="16">
        <f>IF($B730="P",VLOOKUP($E730,'[2]Costeo-JUL26'!$B$9:$CQ$307,S$1,0),0)*$G730</f>
        <v>0</v>
      </c>
      <c r="T730" s="36">
        <f>IF($B730="P",VLOOKUP($E730,'[2]Costeo-JUL26'!$B$9:$CQ$307,T$1,0),0)*$G730</f>
        <v>0</v>
      </c>
      <c r="U730" s="35">
        <f>IF($B730="P",VLOOKUP($E730,'[2]Costeo-JUL26'!$B$9:$CQ$307,U$1,0),0)</f>
        <v>0</v>
      </c>
      <c r="V730" s="36">
        <f t="shared" si="349"/>
        <v>0</v>
      </c>
      <c r="W730" s="36">
        <f t="shared" si="350"/>
        <v>0</v>
      </c>
      <c r="X730" s="34">
        <f>IF($B730="P",VLOOKUP($E730,'[2]Costeo-JUL26'!$B$9:$CQ$307,X$1,0),0)</f>
        <v>902338</v>
      </c>
      <c r="Y730" s="16">
        <f>IF($B730="P",VLOOKUP($E730,'[2]Costeo-JUL26'!$B$9:$CQ$307,Y$1,0),0)*$G730</f>
        <v>8.9036639999999991</v>
      </c>
      <c r="Z730" s="36">
        <f>IF($B730="P",VLOOKUP($E730,'[2]Costeo-JUL26'!$B$9:$CQ$307,Z$1,0),0)*$G730</f>
        <v>2517.4219593600001</v>
      </c>
      <c r="AA730" s="35">
        <f>IF($B730="P",VLOOKUP($E730,'[2]Costeo-JUL26'!$B$9:$CQ$307,AA$1,0),0)</f>
        <v>0.45</v>
      </c>
      <c r="AB730" s="36">
        <f t="shared" si="351"/>
        <v>1132.8398817120001</v>
      </c>
      <c r="AC730" s="36">
        <f t="shared" si="352"/>
        <v>3650.2618410720002</v>
      </c>
      <c r="AD730" s="34">
        <f>IF($B730="P",VLOOKUP($E730,'[2]Costeo-JUL26'!$B$9:$CQ$307,AD$1,0),0)</f>
        <v>901781</v>
      </c>
      <c r="AE730" s="16">
        <f>IF($B730="P",VLOOKUP($E730,'[2]Costeo-JUL26'!$B$9:$CQ$307,AE$1,0),0)*$G730</f>
        <v>584</v>
      </c>
      <c r="AF730" s="36">
        <f>IF($B730="P",VLOOKUP($E730,'[2]Costeo-JUL26'!$B$9:$CQ$307,AF$1,0),0)*$G730</f>
        <v>8962.7648000000008</v>
      </c>
      <c r="AG730" s="35">
        <f>IF($B730="P",VLOOKUP($E730,'[2]Costeo-JUL26'!$B$9:$CQ$307,AG$1,0),0)</f>
        <v>6.0000000000000001E-3</v>
      </c>
      <c r="AH730" s="36">
        <f t="shared" si="353"/>
        <v>53.776588800000006</v>
      </c>
      <c r="AI730" s="36">
        <f t="shared" si="354"/>
        <v>9016.5413888000003</v>
      </c>
      <c r="AJ730" s="34">
        <f>IF($B730="P",VLOOKUP($E730,'[2]Costeo-JUL26'!$B$9:$CQ$307,AJ$1,0),0)</f>
        <v>930635</v>
      </c>
      <c r="AK730" s="16">
        <f>IF($B730="P",VLOOKUP($E730,'[2]Costeo-JUL26'!$B$9:$CQ$307,AK$1,0),0)*$G730</f>
        <v>584</v>
      </c>
      <c r="AL730" s="36">
        <f>IF($B730="P",VLOOKUP($E730,'[2]Costeo-JUL26'!$B$9:$CQ$307,AL$1,0),0)*$G730</f>
        <v>13181.382239999999</v>
      </c>
      <c r="AM730" s="35">
        <f>IF($B730="P",VLOOKUP($E730,'[2]Costeo-JUL26'!$B$9:$CQ$307,AM$1,0),0)</f>
        <v>1.7999999999999999E-2</v>
      </c>
      <c r="AN730" s="36">
        <f t="shared" si="355"/>
        <v>237.26488031999997</v>
      </c>
      <c r="AO730" s="36">
        <f t="shared" si="356"/>
        <v>13418.647120319998</v>
      </c>
      <c r="AP730" s="34">
        <f>IF($B730="P",VLOOKUP($E730,'[2]Costeo-JUL26'!$B$9:$CQ$307,AP$1,0),0)</f>
        <v>911881</v>
      </c>
      <c r="AQ730" s="16">
        <f>IF($B730="P",VLOOKUP($E730,'[2]Costeo-JUL26'!$B$9:$CQ$307,AQ$1,0),0)*$G730</f>
        <v>584</v>
      </c>
      <c r="AR730" s="36">
        <f>IF($B730="P",VLOOKUP($E730,'[2]Costeo-JUL26'!$B$9:$CQ$307,AR$1,0),0)*$G730</f>
        <v>79243.6608013199</v>
      </c>
      <c r="AS730" s="35">
        <f>IF($B730="P",VLOOKUP($E730,'[2]Costeo-JUL26'!$B$9:$CQ$307,AS$1,0),0)</f>
        <v>0.02</v>
      </c>
      <c r="AT730" s="36">
        <f t="shared" si="357"/>
        <v>1584.873216026398</v>
      </c>
      <c r="AU730" s="36">
        <f t="shared" si="358"/>
        <v>80828.534017346305</v>
      </c>
      <c r="AV730" s="34">
        <f>IF($B730="P",VLOOKUP($E730,'[2]Costeo-JUL26'!$B$9:$CQ$307,AV$1,0),0)</f>
        <v>902310</v>
      </c>
      <c r="AW730" s="16">
        <f>IF($B730="P",VLOOKUP($E730,'[2]Costeo-JUL26'!$B$9:$CQ$307,AW$1,0),0)*$G730</f>
        <v>2.4162999999999997</v>
      </c>
      <c r="AX730" s="36">
        <f>IF($B730="P",VLOOKUP($E730,'[2]Costeo-JUL26'!$B$9:$CQ$307,AX$1,0),0)*$G730</f>
        <v>8465.6184226227997</v>
      </c>
      <c r="AY730" s="35">
        <f>IF($B730="P",VLOOKUP($E730,'[2]Costeo-JUL26'!$B$9:$CQ$307,AY$1,0),0)</f>
        <v>0.03</v>
      </c>
      <c r="AZ730" s="36">
        <f t="shared" si="359"/>
        <v>253.96855267868398</v>
      </c>
      <c r="BA730" s="36">
        <f t="shared" si="360"/>
        <v>8719.5869753014831</v>
      </c>
      <c r="BB730" s="34">
        <f>IF($B730="P",VLOOKUP($E730,'[2]Costeo-JUL26'!$B$9:$CQ$307,BB$1,0),0)</f>
        <v>923266</v>
      </c>
      <c r="BC730" s="16">
        <f>IF($B730="P",VLOOKUP($E730,'[2]Costeo-JUL26'!$B$9:$CQ$307,BC$1,0),0)*$G730</f>
        <v>0.36499999999999999</v>
      </c>
      <c r="BD730" s="36">
        <f>IF($B730="P",VLOOKUP($E730,'[2]Costeo-JUL26'!$B$9:$CQ$307,BD$1,0),0)*$G730</f>
        <v>1476.7389000000001</v>
      </c>
      <c r="BE730" s="35">
        <f>IF($B730="P",VLOOKUP($E730,'[2]Costeo-JUL26'!$B$9:$CQ$307,BE$1,0),0)</f>
        <v>0.03</v>
      </c>
      <c r="BF730" s="36">
        <f t="shared" si="361"/>
        <v>44.302166999999997</v>
      </c>
      <c r="BG730" s="36">
        <f t="shared" si="362"/>
        <v>1521.0410670000001</v>
      </c>
      <c r="BH730" s="34">
        <f>IF($B730="P",VLOOKUP($E730,'[2]Costeo-JUL26'!$B$9:$CQ$307,BH$1,0),0)</f>
        <v>910319</v>
      </c>
      <c r="BI730" s="16">
        <f>IF($B730="P",VLOOKUP($E730,'[2]Costeo-JUL26'!$B$9:$CQ$307,BI$1,0),0)*$G730</f>
        <v>1.9466666666666668</v>
      </c>
      <c r="BJ730" s="36">
        <f>IF($B730="P",VLOOKUP($E730,'[2]Costeo-JUL26'!$B$9:$CQ$307,BJ$1,0),0)*$G730</f>
        <v>5089.5599999999995</v>
      </c>
      <c r="BK730" s="35">
        <f>IF(BH730=910319,0,IF($B730="P",VLOOKUP($E730,'[2]Costeo-JUL26'!$B$9:$CQ$307,BK$1,0),0))</f>
        <v>0</v>
      </c>
      <c r="BL730" s="36">
        <f t="shared" si="363"/>
        <v>0</v>
      </c>
      <c r="BM730" s="36">
        <f t="shared" si="364"/>
        <v>5089.5599999999995</v>
      </c>
      <c r="BN730" s="34">
        <f>IF($B730="P",VLOOKUP($E730,'[2]Costeo-JUL26'!$B$9:$CQ$307,BN$1,0),0)</f>
        <v>0</v>
      </c>
      <c r="BO730" s="16">
        <f>IF($B730="P",VLOOKUP($E730,'[2]Costeo-JUL26'!$B$9:$CQ$307,BO$1,0),0)*$G730</f>
        <v>0</v>
      </c>
      <c r="BP730" s="36">
        <f>IF($B730="P",VLOOKUP($E730,'[2]Costeo-JUL26'!$B$9:$CQ$307,BP$1,0),0)*$G730</f>
        <v>0</v>
      </c>
      <c r="BQ730" s="35">
        <f>IF($B730="P",VLOOKUP($E730,'[2]Costeo-JUL26'!$B$9:$CQ$307,BQ$1,0),0)</f>
        <v>0</v>
      </c>
      <c r="BR730" s="36">
        <f t="shared" si="365"/>
        <v>0</v>
      </c>
      <c r="BS730" s="36">
        <f t="shared" si="366"/>
        <v>0</v>
      </c>
      <c r="BT730" s="34">
        <f>IF($B730="P",VLOOKUP($E730,'[2]Costeo-JUL26'!$B$9:$CQ$307,BT$1,0),0)</f>
        <v>0</v>
      </c>
      <c r="BU730" s="16">
        <f>IF($B730="P",VLOOKUP($E730,'[2]Costeo-JUL26'!$B$9:$CQ$307,BU$1,0),0)*$G730</f>
        <v>0</v>
      </c>
      <c r="BV730" s="36">
        <f>IF($B730="P",VLOOKUP($E730,'[2]Costeo-JUL26'!$B$9:$CQ$307,BV$1,0),0)*$G730</f>
        <v>0</v>
      </c>
      <c r="BW730" s="35">
        <f>IF($B730="P",VLOOKUP($E730,'[2]Costeo-JUL26'!$B$9:$CQ$307,BW$1,0),0)</f>
        <v>0</v>
      </c>
      <c r="BX730" s="36">
        <f t="shared" si="367"/>
        <v>0</v>
      </c>
      <c r="BY730" s="36">
        <f t="shared" si="368"/>
        <v>0</v>
      </c>
      <c r="BZ730" s="34">
        <f>IF($B730="P",VLOOKUP($E730,'[2]Costeo-JUL26'!$B$9:$CQ$307,BZ$1,0),0)</f>
        <v>0</v>
      </c>
      <c r="CA730" s="16">
        <f>IF($B730="P",VLOOKUP($E730,'[2]Costeo-JUL26'!$B$9:$CQ$307,CA$1,0),0)*$G730</f>
        <v>0</v>
      </c>
      <c r="CB730" s="36">
        <f>IF($B730="P",VLOOKUP($E730,'[2]Costeo-JUL26'!$B$9:$CQ$307,CB$1,0),0)*$G730</f>
        <v>0</v>
      </c>
      <c r="CC730" s="35">
        <f>IF($B730="P",VLOOKUP($E730,'[2]Costeo-JUL26'!$B$9:$CQ$307,CC$1,0),0)</f>
        <v>0</v>
      </c>
      <c r="CD730" s="36">
        <f t="shared" si="369"/>
        <v>0</v>
      </c>
      <c r="CE730" s="36">
        <f t="shared" si="370"/>
        <v>0</v>
      </c>
      <c r="CF730" s="37">
        <f t="shared" si="342"/>
        <v>463244.44950133999</v>
      </c>
      <c r="CG730" s="36">
        <f>IF($B730="r",VLOOKUP($E730,'[2]Costeo-JUL26'!$B$9:$CQ$307,CG$1,0),0)*$G730</f>
        <v>0</v>
      </c>
      <c r="CH730" s="35">
        <f>VLOOKUP($E730,'[2]TEORICOS (05.26)'!$A$8:$T$251,CH$1,0)</f>
        <v>0</v>
      </c>
      <c r="CI730" s="36">
        <f t="shared" si="371"/>
        <v>0</v>
      </c>
      <c r="CJ730" s="37">
        <f t="shared" si="372"/>
        <v>0</v>
      </c>
      <c r="CM730" s="16">
        <f>SUMIFS('[1]Ajuste Inventario'!$I:$I,'[1]Ajuste Inventario'!$B:$B,E730,'[1]Ajuste Inventario'!$S:$S,D730)*-1</f>
        <v>1</v>
      </c>
      <c r="CN730" s="36">
        <f t="shared" si="343"/>
        <v>6345.8143767306847</v>
      </c>
      <c r="CP730" t="str">
        <f t="shared" si="344"/>
        <v>1144Org.Vtas Necochea</v>
      </c>
      <c r="CQ730" s="10">
        <f t="shared" si="345"/>
        <v>6345.8143767306847</v>
      </c>
    </row>
    <row r="731" spans="1:95" x14ac:dyDescent="0.25">
      <c r="A731" s="30">
        <v>46204</v>
      </c>
      <c r="B731" s="31" t="str">
        <f>VLOOKUP($E731,'[2]TEORICOS (05.26)'!$A$8:$T$251,B$1,0)</f>
        <v>P</v>
      </c>
      <c r="C731" s="32" t="str">
        <f>VLOOKUP($E731,'[2]TEORICOS (05.26)'!$A$8:$T$251,C$1,0)</f>
        <v>Coca Cola</v>
      </c>
      <c r="D731" t="s">
        <v>229</v>
      </c>
      <c r="E731">
        <v>1159</v>
      </c>
      <c r="F731" t="s">
        <v>105</v>
      </c>
      <c r="G731" s="16">
        <v>1495.001</v>
      </c>
      <c r="H731" s="16">
        <v>3555.1123780000071</v>
      </c>
      <c r="I731" s="33">
        <v>27277346.199999992</v>
      </c>
      <c r="J731" s="33">
        <v>26888028.349999994</v>
      </c>
      <c r="K731" s="34">
        <f>IF($B731="P",VLOOKUP($E731,'[2]Costeo-JUL26'!$B$9:$CQ$307,K$1,0),0)</f>
        <v>915254</v>
      </c>
      <c r="L731" s="35">
        <f>VLOOKUP($E731,'[2]TEORICOS (05.26)'!$A$8:$T$251,L$1,0)</f>
        <v>0.23499999999999999</v>
      </c>
      <c r="M731" s="36">
        <f t="shared" si="346"/>
        <v>6318686.6622499982</v>
      </c>
      <c r="N731" s="35">
        <f>IF($B731="P",VLOOKUP($E731,'[2]Costeo-JUL26'!$B$9:$CQ$307,N$1,0),0)</f>
        <v>5.0000000000000001E-3</v>
      </c>
      <c r="O731" s="36">
        <f t="shared" si="347"/>
        <v>31593.433311249992</v>
      </c>
      <c r="P731" s="36">
        <f>IF($B731="P",VLOOKUP($E731,'[2]Costeo-JUL26'!$B$9:$CQ$307,P$1,0),0)*H731</f>
        <v>0</v>
      </c>
      <c r="Q731" s="36">
        <f t="shared" si="348"/>
        <v>6350280.0955612483</v>
      </c>
      <c r="R731" s="34">
        <f>IF($B731="P",VLOOKUP($E731,'[2]Costeo-JUL26'!$B$9:$CQ$307,R$1,0),0)</f>
        <v>0</v>
      </c>
      <c r="S731" s="16">
        <f>IF($B731="P",VLOOKUP($E731,'[2]Costeo-JUL26'!$B$9:$CQ$307,S$1,0),0)*$G731</f>
        <v>0</v>
      </c>
      <c r="T731" s="36">
        <f>IF($B731="P",VLOOKUP($E731,'[2]Costeo-JUL26'!$B$9:$CQ$307,T$1,0),0)*$G731</f>
        <v>0</v>
      </c>
      <c r="U731" s="35">
        <f>IF($B731="P",VLOOKUP($E731,'[2]Costeo-JUL26'!$B$9:$CQ$307,U$1,0),0)</f>
        <v>0</v>
      </c>
      <c r="V731" s="36">
        <f t="shared" si="349"/>
        <v>0</v>
      </c>
      <c r="W731" s="36">
        <f t="shared" si="350"/>
        <v>0</v>
      </c>
      <c r="X731" s="34">
        <f>IF($B731="P",VLOOKUP($E731,'[2]Costeo-JUL26'!$B$9:$CQ$307,X$1,0),0)</f>
        <v>902338</v>
      </c>
      <c r="Y731" s="16">
        <f>IF($B731="P",VLOOKUP($E731,'[2]Costeo-JUL26'!$B$9:$CQ$307,Y$1,0),0)*$G731</f>
        <v>175.83005761199999</v>
      </c>
      <c r="Z731" s="36">
        <f>IF($B731="P",VLOOKUP($E731,'[2]Costeo-JUL26'!$B$9:$CQ$307,Z$1,0),0)*$G731</f>
        <v>49714.190489216882</v>
      </c>
      <c r="AA731" s="35">
        <f>IF($B731="P",VLOOKUP($E731,'[2]Costeo-JUL26'!$B$9:$CQ$307,AA$1,0),0)</f>
        <v>0.45</v>
      </c>
      <c r="AB731" s="36">
        <f t="shared" si="351"/>
        <v>22371.385720147598</v>
      </c>
      <c r="AC731" s="36">
        <f t="shared" si="352"/>
        <v>72085.576209364488</v>
      </c>
      <c r="AD731" s="34">
        <f>IF($B731="P",VLOOKUP($E731,'[2]Costeo-JUL26'!$B$9:$CQ$307,AD$1,0),0)</f>
        <v>901781</v>
      </c>
      <c r="AE731" s="16">
        <f>IF($B731="P",VLOOKUP($E731,'[2]Costeo-JUL26'!$B$9:$CQ$307,AE$1,0),0)*$G731</f>
        <v>8970.0059999999994</v>
      </c>
      <c r="AF731" s="36">
        <f>IF($B731="P",VLOOKUP($E731,'[2]Costeo-JUL26'!$B$9:$CQ$307,AF$1,0),0)*$G731</f>
        <v>137664.47608320002</v>
      </c>
      <c r="AG731" s="35">
        <f>IF($B731="P",VLOOKUP($E731,'[2]Costeo-JUL26'!$B$9:$CQ$307,AG$1,0),0)</f>
        <v>6.0000000000000001E-3</v>
      </c>
      <c r="AH731" s="36">
        <f t="shared" si="353"/>
        <v>825.98685649920014</v>
      </c>
      <c r="AI731" s="36">
        <f t="shared" si="354"/>
        <v>138490.46293969921</v>
      </c>
      <c r="AJ731" s="34">
        <f>IF($B731="P",VLOOKUP($E731,'[2]Costeo-JUL26'!$B$9:$CQ$307,AJ$1,0),0)</f>
        <v>915284</v>
      </c>
      <c r="AK731" s="16">
        <f>IF($B731="P",VLOOKUP($E731,'[2]Costeo-JUL26'!$B$9:$CQ$307,AK$1,0),0)*$G731</f>
        <v>8970.0059999999994</v>
      </c>
      <c r="AL731" s="36">
        <f>IF($B731="P",VLOOKUP($E731,'[2]Costeo-JUL26'!$B$9:$CQ$307,AL$1,0),0)*$G731</f>
        <v>78819.442721999993</v>
      </c>
      <c r="AM731" s="35">
        <f>IF($B731="P",VLOOKUP($E731,'[2]Costeo-JUL26'!$B$9:$CQ$307,AM$1,0),0)</f>
        <v>1.7999999999999999E-2</v>
      </c>
      <c r="AN731" s="36">
        <f t="shared" si="355"/>
        <v>1418.7499689959998</v>
      </c>
      <c r="AO731" s="36">
        <f t="shared" si="356"/>
        <v>80238.192690995988</v>
      </c>
      <c r="AP731" s="34">
        <f>IF($B731="P",VLOOKUP($E731,'[2]Costeo-JUL26'!$B$9:$CQ$307,AP$1,0),0)</f>
        <v>911881</v>
      </c>
      <c r="AQ731" s="16">
        <f>IF($B731="P",VLOOKUP($E731,'[2]Costeo-JUL26'!$B$9:$CQ$307,AQ$1,0),0)*$G731</f>
        <v>8970.0059999999994</v>
      </c>
      <c r="AR731" s="36">
        <f>IF($B731="P",VLOOKUP($E731,'[2]Costeo-JUL26'!$B$9:$CQ$307,AR$1,0),0)*$G731</f>
        <v>1217150.8781674732</v>
      </c>
      <c r="AS731" s="35">
        <f>IF($B731="P",VLOOKUP($E731,'[2]Costeo-JUL26'!$B$9:$CQ$307,AS$1,0),0)</f>
        <v>0.02</v>
      </c>
      <c r="AT731" s="36">
        <f t="shared" si="357"/>
        <v>24343.017563349465</v>
      </c>
      <c r="AU731" s="36">
        <f t="shared" si="358"/>
        <v>1241493.8957308228</v>
      </c>
      <c r="AV731" s="34">
        <f>IF($B731="P",VLOOKUP($E731,'[2]Costeo-JUL26'!$B$9:$CQ$307,AV$1,0),0)</f>
        <v>932442</v>
      </c>
      <c r="AW731" s="16">
        <f>IF($B731="P",VLOOKUP($E731,'[2]Costeo-JUL26'!$B$9:$CQ$307,AW$1,0),0)*$G731</f>
        <v>41.411527700000001</v>
      </c>
      <c r="AX731" s="36">
        <f>IF($B731="P",VLOOKUP($E731,'[2]Costeo-JUL26'!$B$9:$CQ$307,AX$1,0),0)*$G731</f>
        <v>152861.30864728091</v>
      </c>
      <c r="AY731" s="35">
        <f>IF($B731="P",VLOOKUP($E731,'[2]Costeo-JUL26'!$B$9:$CQ$307,AY$1,0),0)</f>
        <v>0.03</v>
      </c>
      <c r="AZ731" s="36">
        <f t="shared" si="359"/>
        <v>4585.839259418427</v>
      </c>
      <c r="BA731" s="36">
        <f t="shared" si="360"/>
        <v>157447.14790669933</v>
      </c>
      <c r="BB731" s="34">
        <f>IF($B731="P",VLOOKUP($E731,'[2]Costeo-JUL26'!$B$9:$CQ$307,BB$1,0),0)</f>
        <v>902311</v>
      </c>
      <c r="BC731" s="16">
        <f>IF($B731="P",VLOOKUP($E731,'[2]Costeo-JUL26'!$B$9:$CQ$307,BC$1,0),0)*$G731</f>
        <v>6.5406293750000009</v>
      </c>
      <c r="BD731" s="36">
        <f>IF($B731="P",VLOOKUP($E731,'[2]Costeo-JUL26'!$B$9:$CQ$307,BD$1,0),0)*$G731</f>
        <v>25650.02648532188</v>
      </c>
      <c r="BE731" s="35">
        <f>IF($B731="P",VLOOKUP($E731,'[2]Costeo-JUL26'!$B$9:$CQ$307,BE$1,0),0)</f>
        <v>0.03</v>
      </c>
      <c r="BF731" s="36">
        <f t="shared" si="361"/>
        <v>769.50079455965636</v>
      </c>
      <c r="BG731" s="36">
        <f t="shared" si="362"/>
        <v>26419.527279881535</v>
      </c>
      <c r="BH731" s="34">
        <f>IF($B731="P",VLOOKUP($E731,'[2]Costeo-JUL26'!$B$9:$CQ$307,BH$1,0),0)</f>
        <v>933089</v>
      </c>
      <c r="BI731" s="16">
        <f>IF($B731="P",VLOOKUP($E731,'[2]Costeo-JUL26'!$B$9:$CQ$307,BI$1,0),0)*$G731</f>
        <v>56.062537499999998</v>
      </c>
      <c r="BJ731" s="36">
        <f>IF($B731="P",VLOOKUP($E731,'[2]Costeo-JUL26'!$B$9:$CQ$307,BJ$1,0),0)*$G731</f>
        <v>41748.232398216904</v>
      </c>
      <c r="BK731" s="35">
        <f>IF(BH731=910319,0,IF($B731="P",VLOOKUP($E731,'[2]Costeo-JUL26'!$B$9:$CQ$307,BK$1,0),0))</f>
        <v>0.02</v>
      </c>
      <c r="BL731" s="36">
        <f t="shared" si="363"/>
        <v>834.96464796433804</v>
      </c>
      <c r="BM731" s="36">
        <f t="shared" si="364"/>
        <v>42583.197046181245</v>
      </c>
      <c r="BN731" s="34">
        <f>IF($B731="P",VLOOKUP($E731,'[2]Costeo-JUL26'!$B$9:$CQ$307,BN$1,0),0)</f>
        <v>0</v>
      </c>
      <c r="BO731" s="16">
        <f>IF($B731="P",VLOOKUP($E731,'[2]Costeo-JUL26'!$B$9:$CQ$307,BO$1,0),0)*$G731</f>
        <v>0</v>
      </c>
      <c r="BP731" s="36">
        <f>IF($B731="P",VLOOKUP($E731,'[2]Costeo-JUL26'!$B$9:$CQ$307,BP$1,0),0)*$G731</f>
        <v>0</v>
      </c>
      <c r="BQ731" s="35">
        <f>IF($B731="P",VLOOKUP($E731,'[2]Costeo-JUL26'!$B$9:$CQ$307,BQ$1,0),0)</f>
        <v>0</v>
      </c>
      <c r="BR731" s="36">
        <f t="shared" si="365"/>
        <v>0</v>
      </c>
      <c r="BS731" s="36">
        <f t="shared" si="366"/>
        <v>0</v>
      </c>
      <c r="BT731" s="34">
        <f>IF($B731="P",VLOOKUP($E731,'[2]Costeo-JUL26'!$B$9:$CQ$307,BT$1,0),0)</f>
        <v>0</v>
      </c>
      <c r="BU731" s="16">
        <f>IF($B731="P",VLOOKUP($E731,'[2]Costeo-JUL26'!$B$9:$CQ$307,BU$1,0),0)*$G731</f>
        <v>0</v>
      </c>
      <c r="BV731" s="36">
        <f>IF($B731="P",VLOOKUP($E731,'[2]Costeo-JUL26'!$B$9:$CQ$307,BV$1,0),0)*$G731</f>
        <v>0</v>
      </c>
      <c r="BW731" s="35">
        <f>IF($B731="P",VLOOKUP($E731,'[2]Costeo-JUL26'!$B$9:$CQ$307,BW$1,0),0)</f>
        <v>0</v>
      </c>
      <c r="BX731" s="36">
        <f t="shared" si="367"/>
        <v>0</v>
      </c>
      <c r="BY731" s="36">
        <f t="shared" si="368"/>
        <v>0</v>
      </c>
      <c r="BZ731" s="34">
        <f>IF($B731="P",VLOOKUP($E731,'[2]Costeo-JUL26'!$B$9:$CQ$307,BZ$1,0),0)</f>
        <v>0</v>
      </c>
      <c r="CA731" s="16">
        <f>IF($B731="P",VLOOKUP($E731,'[2]Costeo-JUL26'!$B$9:$CQ$307,CA$1,0),0)*$G731</f>
        <v>0</v>
      </c>
      <c r="CB731" s="36">
        <f>IF($B731="P",VLOOKUP($E731,'[2]Costeo-JUL26'!$B$9:$CQ$307,CB$1,0),0)*$G731</f>
        <v>0</v>
      </c>
      <c r="CC731" s="35">
        <f>IF($B731="P",VLOOKUP($E731,'[2]Costeo-JUL26'!$B$9:$CQ$307,CC$1,0),0)</f>
        <v>0</v>
      </c>
      <c r="CD731" s="36">
        <f t="shared" si="369"/>
        <v>0</v>
      </c>
      <c r="CE731" s="36">
        <f t="shared" si="370"/>
        <v>0</v>
      </c>
      <c r="CF731" s="37">
        <f t="shared" si="342"/>
        <v>8109038.0953648938</v>
      </c>
      <c r="CG731" s="36">
        <f>IF($B731="r",VLOOKUP($E731,'[2]Costeo-JUL26'!$B$9:$CQ$307,CG$1,0),0)*$G731</f>
        <v>0</v>
      </c>
      <c r="CH731" s="35">
        <f>VLOOKUP($E731,'[2]TEORICOS (05.26)'!$A$8:$T$251,CH$1,0)</f>
        <v>0</v>
      </c>
      <c r="CI731" s="36">
        <f t="shared" si="371"/>
        <v>0</v>
      </c>
      <c r="CJ731" s="37">
        <f t="shared" si="372"/>
        <v>0</v>
      </c>
      <c r="CM731" s="16">
        <f>SUMIFS('[1]Ajuste Inventario'!$I:$I,'[1]Ajuste Inventario'!$B:$B,E731,'[1]Ajuste Inventario'!$S:$S,D731)*-1</f>
        <v>5.6660000000000004</v>
      </c>
      <c r="CN731" s="36">
        <f t="shared" si="343"/>
        <v>30732.962618979847</v>
      </c>
      <c r="CP731" t="str">
        <f t="shared" si="344"/>
        <v>1159Org.Vtas Necochea</v>
      </c>
      <c r="CQ731" s="10">
        <f t="shared" si="345"/>
        <v>5424.1021212460018</v>
      </c>
    </row>
    <row r="732" spans="1:95" x14ac:dyDescent="0.25">
      <c r="A732" s="30">
        <v>46204</v>
      </c>
      <c r="B732" s="31" t="str">
        <f>VLOOKUP($E732,'[2]TEORICOS (05.26)'!$A$8:$T$251,B$1,0)</f>
        <v>P</v>
      </c>
      <c r="C732" s="32" t="str">
        <f>VLOOKUP($E732,'[2]TEORICOS (05.26)'!$A$8:$T$251,C$1,0)</f>
        <v>Coca Cola</v>
      </c>
      <c r="D732" t="s">
        <v>229</v>
      </c>
      <c r="E732">
        <v>1161</v>
      </c>
      <c r="F732" t="s">
        <v>106</v>
      </c>
      <c r="G732" s="16">
        <v>70</v>
      </c>
      <c r="H732" s="16">
        <v>221.89999999999986</v>
      </c>
      <c r="I732" s="33">
        <v>1455327.6800000002</v>
      </c>
      <c r="J732" s="33">
        <v>1433815.8300000003</v>
      </c>
      <c r="K732" s="34">
        <f>IF($B732="P",VLOOKUP($E732,'[2]Costeo-JUL26'!$B$9:$CQ$307,K$1,0),0)</f>
        <v>915254</v>
      </c>
      <c r="L732" s="35">
        <f>VLOOKUP($E732,'[2]TEORICOS (05.26)'!$A$8:$T$251,L$1,0)</f>
        <v>0.23499999999999999</v>
      </c>
      <c r="M732" s="36">
        <f t="shared" si="346"/>
        <v>336946.72005000006</v>
      </c>
      <c r="N732" s="35">
        <f>IF($B732="P",VLOOKUP($E732,'[2]Costeo-JUL26'!$B$9:$CQ$307,N$1,0),0)</f>
        <v>5.0000000000000001E-3</v>
      </c>
      <c r="O732" s="36">
        <f t="shared" si="347"/>
        <v>1684.7336002500003</v>
      </c>
      <c r="P732" s="36">
        <f>IF($B732="P",VLOOKUP($E732,'[2]Costeo-JUL26'!$B$9:$CQ$307,P$1,0),0)*H732</f>
        <v>0</v>
      </c>
      <c r="Q732" s="36">
        <f t="shared" si="348"/>
        <v>338631.45365025004</v>
      </c>
      <c r="R732" s="34">
        <f>IF($B732="P",VLOOKUP($E732,'[2]Costeo-JUL26'!$B$9:$CQ$307,R$1,0),0)</f>
        <v>0</v>
      </c>
      <c r="S732" s="16">
        <f>IF($B732="P",VLOOKUP($E732,'[2]Costeo-JUL26'!$B$9:$CQ$307,S$1,0),0)*$G732</f>
        <v>0</v>
      </c>
      <c r="T732" s="36">
        <f>IF($B732="P",VLOOKUP($E732,'[2]Costeo-JUL26'!$B$9:$CQ$307,T$1,0),0)*$G732</f>
        <v>0</v>
      </c>
      <c r="U732" s="35">
        <f>IF($B732="P",VLOOKUP($E732,'[2]Costeo-JUL26'!$B$9:$CQ$307,U$1,0),0)</f>
        <v>0</v>
      </c>
      <c r="V732" s="36">
        <f t="shared" si="349"/>
        <v>0</v>
      </c>
      <c r="W732" s="36">
        <f t="shared" si="350"/>
        <v>0</v>
      </c>
      <c r="X732" s="34">
        <f>IF($B732="P",VLOOKUP($E732,'[2]Costeo-JUL26'!$B$9:$CQ$307,X$1,0),0)</f>
        <v>902338</v>
      </c>
      <c r="Y732" s="16">
        <f>IF($B732="P",VLOOKUP($E732,'[2]Costeo-JUL26'!$B$9:$CQ$307,Y$1,0),0)*$G732</f>
        <v>10.977120000000001</v>
      </c>
      <c r="Z732" s="36">
        <f>IF($B732="P",VLOOKUP($E732,'[2]Costeo-JUL26'!$B$9:$CQ$307,Z$1,0),0)*$G732</f>
        <v>3103.6709088000002</v>
      </c>
      <c r="AA732" s="35">
        <f>IF($B732="P",VLOOKUP($E732,'[2]Costeo-JUL26'!$B$9:$CQ$307,AA$1,0),0)</f>
        <v>0.45</v>
      </c>
      <c r="AB732" s="36">
        <f t="shared" si="351"/>
        <v>1396.6519089600001</v>
      </c>
      <c r="AC732" s="36">
        <f t="shared" si="352"/>
        <v>4500.3228177600004</v>
      </c>
      <c r="AD732" s="34">
        <f>IF($B732="P",VLOOKUP($E732,'[2]Costeo-JUL26'!$B$9:$CQ$307,AD$1,0),0)</f>
        <v>901781</v>
      </c>
      <c r="AE732" s="16">
        <f>IF($B732="P",VLOOKUP($E732,'[2]Costeo-JUL26'!$B$9:$CQ$307,AE$1,0),0)*$G732</f>
        <v>420</v>
      </c>
      <c r="AF732" s="36">
        <f>IF($B732="P",VLOOKUP($E732,'[2]Costeo-JUL26'!$B$9:$CQ$307,AF$1,0),0)*$G732</f>
        <v>6445.8240000000005</v>
      </c>
      <c r="AG732" s="35">
        <f>IF($B732="P",VLOOKUP($E732,'[2]Costeo-JUL26'!$B$9:$CQ$307,AG$1,0),0)</f>
        <v>6.0000000000000001E-3</v>
      </c>
      <c r="AH732" s="36">
        <f t="shared" si="353"/>
        <v>38.674944000000004</v>
      </c>
      <c r="AI732" s="36">
        <f t="shared" si="354"/>
        <v>6484.4989440000008</v>
      </c>
      <c r="AJ732" s="34">
        <f>IF($B732="P",VLOOKUP($E732,'[2]Costeo-JUL26'!$B$9:$CQ$307,AJ$1,0),0)</f>
        <v>935952</v>
      </c>
      <c r="AK732" s="16">
        <f>IF($B732="P",VLOOKUP($E732,'[2]Costeo-JUL26'!$B$9:$CQ$307,AK$1,0),0)*$G732</f>
        <v>420</v>
      </c>
      <c r="AL732" s="36">
        <f>IF($B732="P",VLOOKUP($E732,'[2]Costeo-JUL26'!$B$9:$CQ$307,AL$1,0),0)*$G732</f>
        <v>9591.8003999999983</v>
      </c>
      <c r="AM732" s="35">
        <f>IF($B732="P",VLOOKUP($E732,'[2]Costeo-JUL26'!$B$9:$CQ$307,AM$1,0),0)</f>
        <v>1.7999999999999999E-2</v>
      </c>
      <c r="AN732" s="36">
        <f t="shared" si="355"/>
        <v>172.65240719999994</v>
      </c>
      <c r="AO732" s="36">
        <f t="shared" si="356"/>
        <v>9764.4528071999976</v>
      </c>
      <c r="AP732" s="34">
        <f>IF($B732="P",VLOOKUP($E732,'[2]Costeo-JUL26'!$B$9:$CQ$307,AP$1,0),0)</f>
        <v>913487</v>
      </c>
      <c r="AQ732" s="16">
        <f>IF($B732="P",VLOOKUP($E732,'[2]Costeo-JUL26'!$B$9:$CQ$307,AQ$1,0),0)*$G732</f>
        <v>420</v>
      </c>
      <c r="AR732" s="36">
        <f>IF($B732="P",VLOOKUP($E732,'[2]Costeo-JUL26'!$B$9:$CQ$307,AR$1,0),0)*$G732</f>
        <v>80350.666205645175</v>
      </c>
      <c r="AS732" s="35">
        <f>IF($B732="P",VLOOKUP($E732,'[2]Costeo-JUL26'!$B$9:$CQ$307,AS$1,0),0)</f>
        <v>0.02</v>
      </c>
      <c r="AT732" s="36">
        <f t="shared" si="357"/>
        <v>1607.0133241129035</v>
      </c>
      <c r="AU732" s="36">
        <f t="shared" si="358"/>
        <v>81957.679529758083</v>
      </c>
      <c r="AV732" s="34">
        <f>IF($B732="P",VLOOKUP($E732,'[2]Costeo-JUL26'!$B$9:$CQ$307,AV$1,0),0)</f>
        <v>902310</v>
      </c>
      <c r="AW732" s="16">
        <f>IF($B732="P",VLOOKUP($E732,'[2]Costeo-JUL26'!$B$9:$CQ$307,AW$1,0),0)*$G732</f>
        <v>2.5340000000000003</v>
      </c>
      <c r="AX732" s="36">
        <f>IF($B732="P",VLOOKUP($E732,'[2]Costeo-JUL26'!$B$9:$CQ$307,AX$1,0),0)*$G732</f>
        <v>8877.9857976766871</v>
      </c>
      <c r="AY732" s="35">
        <f>IF($B732="P",VLOOKUP($E732,'[2]Costeo-JUL26'!$B$9:$CQ$307,AY$1,0),0)</f>
        <v>0.03</v>
      </c>
      <c r="AZ732" s="36">
        <f t="shared" si="359"/>
        <v>266.33957393030062</v>
      </c>
      <c r="BA732" s="36">
        <f t="shared" si="360"/>
        <v>9144.3253716069885</v>
      </c>
      <c r="BB732" s="34">
        <f>IF($B732="P",VLOOKUP($E732,'[2]Costeo-JUL26'!$B$9:$CQ$307,BB$1,0),0)</f>
        <v>923266</v>
      </c>
      <c r="BC732" s="16">
        <f>IF($B732="P",VLOOKUP($E732,'[2]Costeo-JUL26'!$B$9:$CQ$307,BC$1,0),0)*$G732</f>
        <v>0.571662</v>
      </c>
      <c r="BD732" s="36">
        <f>IF($B732="P",VLOOKUP($E732,'[2]Costeo-JUL26'!$B$9:$CQ$307,BD$1,0),0)*$G732</f>
        <v>2312.8644193200003</v>
      </c>
      <c r="BE732" s="35">
        <f>IF($B732="P",VLOOKUP($E732,'[2]Costeo-JUL26'!$B$9:$CQ$307,BE$1,0),0)</f>
        <v>0.03</v>
      </c>
      <c r="BF732" s="36">
        <f t="shared" si="361"/>
        <v>69.385932579600009</v>
      </c>
      <c r="BG732" s="36">
        <f t="shared" si="362"/>
        <v>2382.2503518996004</v>
      </c>
      <c r="BH732" s="34">
        <f>IF($B732="P",VLOOKUP($E732,'[2]Costeo-JUL26'!$B$9:$CQ$307,BH$1,0),0)</f>
        <v>910319</v>
      </c>
      <c r="BI732" s="16">
        <f>IF($B732="P",VLOOKUP($E732,'[2]Costeo-JUL26'!$B$9:$CQ$307,BI$1,0),0)*$G732</f>
        <v>1.75</v>
      </c>
      <c r="BJ732" s="36">
        <f>IF($B732="P",VLOOKUP($E732,'[2]Costeo-JUL26'!$B$9:$CQ$307,BJ$1,0),0)*$G732</f>
        <v>4575.375</v>
      </c>
      <c r="BK732" s="35">
        <f>IF(BH732=910319,0,IF($B732="P",VLOOKUP($E732,'[2]Costeo-JUL26'!$B$9:$CQ$307,BK$1,0),0))</f>
        <v>0</v>
      </c>
      <c r="BL732" s="36">
        <f t="shared" si="363"/>
        <v>0</v>
      </c>
      <c r="BM732" s="36">
        <f t="shared" si="364"/>
        <v>4575.375</v>
      </c>
      <c r="BN732" s="34">
        <f>IF($B732="P",VLOOKUP($E732,'[2]Costeo-JUL26'!$B$9:$CQ$307,BN$1,0),0)</f>
        <v>0</v>
      </c>
      <c r="BO732" s="16">
        <f>IF($B732="P",VLOOKUP($E732,'[2]Costeo-JUL26'!$B$9:$CQ$307,BO$1,0),0)*$G732</f>
        <v>0</v>
      </c>
      <c r="BP732" s="36">
        <f>IF($B732="P",VLOOKUP($E732,'[2]Costeo-JUL26'!$B$9:$CQ$307,BP$1,0),0)*$G732</f>
        <v>0</v>
      </c>
      <c r="BQ732" s="35">
        <f>IF($B732="P",VLOOKUP($E732,'[2]Costeo-JUL26'!$B$9:$CQ$307,BQ$1,0),0)</f>
        <v>0</v>
      </c>
      <c r="BR732" s="36">
        <f t="shared" si="365"/>
        <v>0</v>
      </c>
      <c r="BS732" s="36">
        <f t="shared" si="366"/>
        <v>0</v>
      </c>
      <c r="BT732" s="34">
        <f>IF($B732="P",VLOOKUP($E732,'[2]Costeo-JUL26'!$B$9:$CQ$307,BT$1,0),0)</f>
        <v>0</v>
      </c>
      <c r="BU732" s="16">
        <f>IF($B732="P",VLOOKUP($E732,'[2]Costeo-JUL26'!$B$9:$CQ$307,BU$1,0),0)*$G732</f>
        <v>0</v>
      </c>
      <c r="BV732" s="36">
        <f>IF($B732="P",VLOOKUP($E732,'[2]Costeo-JUL26'!$B$9:$CQ$307,BV$1,0),0)*$G732</f>
        <v>0</v>
      </c>
      <c r="BW732" s="35">
        <f>IF($B732="P",VLOOKUP($E732,'[2]Costeo-JUL26'!$B$9:$CQ$307,BW$1,0),0)</f>
        <v>0</v>
      </c>
      <c r="BX732" s="36">
        <f t="shared" si="367"/>
        <v>0</v>
      </c>
      <c r="BY732" s="36">
        <f t="shared" si="368"/>
        <v>0</v>
      </c>
      <c r="BZ732" s="34">
        <f>IF($B732="P",VLOOKUP($E732,'[2]Costeo-JUL26'!$B$9:$CQ$307,BZ$1,0),0)</f>
        <v>0</v>
      </c>
      <c r="CA732" s="16">
        <f>IF($B732="P",VLOOKUP($E732,'[2]Costeo-JUL26'!$B$9:$CQ$307,CA$1,0),0)*$G732</f>
        <v>0</v>
      </c>
      <c r="CB732" s="36">
        <f>IF($B732="P",VLOOKUP($E732,'[2]Costeo-JUL26'!$B$9:$CQ$307,CB$1,0),0)*$G732</f>
        <v>0</v>
      </c>
      <c r="CC732" s="35">
        <f>IF($B732="P",VLOOKUP($E732,'[2]Costeo-JUL26'!$B$9:$CQ$307,CC$1,0),0)</f>
        <v>0</v>
      </c>
      <c r="CD732" s="36">
        <f t="shared" si="369"/>
        <v>0</v>
      </c>
      <c r="CE732" s="36">
        <f t="shared" si="370"/>
        <v>0</v>
      </c>
      <c r="CF732" s="37">
        <f t="shared" si="342"/>
        <v>457440.35847247468</v>
      </c>
      <c r="CG732" s="36">
        <f>IF($B732="r",VLOOKUP($E732,'[2]Costeo-JUL26'!$B$9:$CQ$307,CG$1,0),0)*$G732</f>
        <v>0</v>
      </c>
      <c r="CH732" s="35">
        <f>VLOOKUP($E732,'[2]TEORICOS (05.26)'!$A$8:$T$251,CH$1,0)</f>
        <v>0</v>
      </c>
      <c r="CI732" s="36">
        <f t="shared" si="371"/>
        <v>0</v>
      </c>
      <c r="CJ732" s="37">
        <f t="shared" si="372"/>
        <v>0</v>
      </c>
      <c r="CM732" s="16">
        <f>SUMIFS('[1]Ajuste Inventario'!$I:$I,'[1]Ajuste Inventario'!$B:$B,E732,'[1]Ajuste Inventario'!$S:$S,D732)*-1</f>
        <v>-0.5</v>
      </c>
      <c r="CN732" s="36">
        <f t="shared" si="343"/>
        <v>-3267.4311319462477</v>
      </c>
      <c r="CP732" t="str">
        <f t="shared" si="344"/>
        <v>1161Org.Vtas Necochea</v>
      </c>
      <c r="CQ732" s="10">
        <f t="shared" si="345"/>
        <v>6534.8622638924953</v>
      </c>
    </row>
    <row r="733" spans="1:95" x14ac:dyDescent="0.25">
      <c r="A733" s="30">
        <v>46204</v>
      </c>
      <c r="B733" s="31" t="str">
        <f>VLOOKUP($E733,'[2]TEORICOS (05.26)'!$A$8:$T$251,B$1,0)</f>
        <v>P</v>
      </c>
      <c r="C733" s="32" t="str">
        <f>VLOOKUP($E733,'[2]TEORICOS (05.26)'!$A$8:$T$251,C$1,0)</f>
        <v>Coca Cola</v>
      </c>
      <c r="D733" t="s">
        <v>229</v>
      </c>
      <c r="E733">
        <v>1240</v>
      </c>
      <c r="F733" t="s">
        <v>108</v>
      </c>
      <c r="G733" s="16">
        <v>76</v>
      </c>
      <c r="H733" s="16">
        <v>160.58799999999999</v>
      </c>
      <c r="I733" s="33">
        <v>1401474.7400000007</v>
      </c>
      <c r="J733" s="33">
        <v>1392532.6700000004</v>
      </c>
      <c r="K733" s="34">
        <f>IF($B733="P",VLOOKUP($E733,'[2]Costeo-JUL26'!$B$9:$CQ$307,K$1,0),0)</f>
        <v>902314</v>
      </c>
      <c r="L733" s="35">
        <f>VLOOKUP($E733,'[2]TEORICOS (05.26)'!$A$8:$T$251,L$1,0)</f>
        <v>0.23499999999999999</v>
      </c>
      <c r="M733" s="36">
        <f t="shared" si="346"/>
        <v>327245.17745000008</v>
      </c>
      <c r="N733" s="35">
        <f>IF($B733="P",VLOOKUP($E733,'[2]Costeo-JUL26'!$B$9:$CQ$307,N$1,0),0)</f>
        <v>0.05</v>
      </c>
      <c r="O733" s="36">
        <f t="shared" si="347"/>
        <v>16362.258872500004</v>
      </c>
      <c r="P733" s="36">
        <f>IF($B733="P",VLOOKUP($E733,'[2]Costeo-JUL26'!$B$9:$CQ$307,P$1,0),0)*H733</f>
        <v>0</v>
      </c>
      <c r="Q733" s="36">
        <f t="shared" si="348"/>
        <v>343607.43632250006</v>
      </c>
      <c r="R733" s="34">
        <f>IF($B733="P",VLOOKUP($E733,'[2]Costeo-JUL26'!$B$9:$CQ$307,R$1,0),0)</f>
        <v>0</v>
      </c>
      <c r="S733" s="16">
        <f>IF($B733="P",VLOOKUP($E733,'[2]Costeo-JUL26'!$B$9:$CQ$307,S$1,0),0)*$G733</f>
        <v>0</v>
      </c>
      <c r="T733" s="36">
        <f>IF($B733="P",VLOOKUP($E733,'[2]Costeo-JUL26'!$B$9:$CQ$307,T$1,0),0)*$G733</f>
        <v>0</v>
      </c>
      <c r="U733" s="35">
        <f>IF($B733="P",VLOOKUP($E733,'[2]Costeo-JUL26'!$B$9:$CQ$307,U$1,0),0)</f>
        <v>0</v>
      </c>
      <c r="V733" s="36">
        <f t="shared" si="349"/>
        <v>0</v>
      </c>
      <c r="W733" s="36">
        <f t="shared" si="350"/>
        <v>0</v>
      </c>
      <c r="X733" s="34">
        <f>IF($B733="P",VLOOKUP($E733,'[2]Costeo-JUL26'!$B$9:$CQ$307,X$1,0),0)</f>
        <v>902338</v>
      </c>
      <c r="Y733" s="16">
        <f>IF($B733="P",VLOOKUP($E733,'[2]Costeo-JUL26'!$B$9:$CQ$307,Y$1,0),0)*$G733</f>
        <v>7.5841920000000007</v>
      </c>
      <c r="Z733" s="36">
        <f>IF($B733="P",VLOOKUP($E733,'[2]Costeo-JUL26'!$B$9:$CQ$307,Z$1,0),0)*$G733</f>
        <v>2144.3544460800003</v>
      </c>
      <c r="AA733" s="35">
        <f>IF($B733="P",VLOOKUP($E733,'[2]Costeo-JUL26'!$B$9:$CQ$307,AA$1,0),0)</f>
        <v>0.45</v>
      </c>
      <c r="AB733" s="36">
        <f t="shared" si="351"/>
        <v>964.95950073600022</v>
      </c>
      <c r="AC733" s="36">
        <f t="shared" si="352"/>
        <v>3109.3139468160007</v>
      </c>
      <c r="AD733" s="34">
        <f>IF($B733="P",VLOOKUP($E733,'[2]Costeo-JUL26'!$B$9:$CQ$307,AD$1,0),0)</f>
        <v>901829</v>
      </c>
      <c r="AE733" s="16">
        <f>IF($B733="P",VLOOKUP($E733,'[2]Costeo-JUL26'!$B$9:$CQ$307,AE$1,0),0)*$G733</f>
        <v>608</v>
      </c>
      <c r="AF733" s="36">
        <f>IF($B733="P",VLOOKUP($E733,'[2]Costeo-JUL26'!$B$9:$CQ$307,AF$1,0),0)*$G733</f>
        <v>9100.6656000000003</v>
      </c>
      <c r="AG733" s="35">
        <f>IF($B733="P",VLOOKUP($E733,'[2]Costeo-JUL26'!$B$9:$CQ$307,AG$1,0),0)</f>
        <v>6.0000000000000001E-3</v>
      </c>
      <c r="AH733" s="36">
        <f t="shared" si="353"/>
        <v>54.603993600000003</v>
      </c>
      <c r="AI733" s="36">
        <f t="shared" si="354"/>
        <v>9155.2695936</v>
      </c>
      <c r="AJ733" s="34">
        <f>IF($B733="P",VLOOKUP($E733,'[2]Costeo-JUL26'!$B$9:$CQ$307,AJ$1,0),0)</f>
        <v>925401</v>
      </c>
      <c r="AK733" s="16">
        <f>IF($B733="P",VLOOKUP($E733,'[2]Costeo-JUL26'!$B$9:$CQ$307,AK$1,0),0)*$G733</f>
        <v>608</v>
      </c>
      <c r="AL733" s="36">
        <f>IF($B733="P",VLOOKUP($E733,'[2]Costeo-JUL26'!$B$9:$CQ$307,AL$1,0),0)*$G733</f>
        <v>7217.45856</v>
      </c>
      <c r="AM733" s="35">
        <f>IF($B733="P",VLOOKUP($E733,'[2]Costeo-JUL26'!$B$9:$CQ$307,AM$1,0),0)</f>
        <v>1.7999999999999999E-2</v>
      </c>
      <c r="AN733" s="36">
        <f t="shared" si="355"/>
        <v>129.91425407999998</v>
      </c>
      <c r="AO733" s="36">
        <f t="shared" si="356"/>
        <v>7347.3728140800004</v>
      </c>
      <c r="AP733" s="34">
        <f>IF($B733="P",VLOOKUP($E733,'[2]Costeo-JUL26'!$B$9:$CQ$307,AP$1,0),0)</f>
        <v>913486</v>
      </c>
      <c r="AQ733" s="16">
        <f>IF($B733="P",VLOOKUP($E733,'[2]Costeo-JUL26'!$B$9:$CQ$307,AQ$1,0),0)*$G733</f>
        <v>608</v>
      </c>
      <c r="AR733" s="36">
        <f>IF($B733="P",VLOOKUP($E733,'[2]Costeo-JUL26'!$B$9:$CQ$307,AR$1,0),0)*$G733</f>
        <v>75049.334017743487</v>
      </c>
      <c r="AS733" s="35">
        <f>IF($B733="P",VLOOKUP($E733,'[2]Costeo-JUL26'!$B$9:$CQ$307,AS$1,0),0)</f>
        <v>0.02</v>
      </c>
      <c r="AT733" s="36">
        <f t="shared" si="357"/>
        <v>1500.9866803548698</v>
      </c>
      <c r="AU733" s="36">
        <f t="shared" si="358"/>
        <v>76550.320698098352</v>
      </c>
      <c r="AV733" s="34">
        <f>IF($B733="P",VLOOKUP($E733,'[2]Costeo-JUL26'!$B$9:$CQ$307,AV$1,0),0)</f>
        <v>902310</v>
      </c>
      <c r="AW733" s="16">
        <f>IF($B733="P",VLOOKUP($E733,'[2]Costeo-JUL26'!$B$9:$CQ$307,AW$1,0),0)*$G733</f>
        <v>2.3712</v>
      </c>
      <c r="AX733" s="36">
        <f>IF($B733="P",VLOOKUP($E733,'[2]Costeo-JUL26'!$B$9:$CQ$307,AX$1,0),0)*$G733</f>
        <v>8307.608493863836</v>
      </c>
      <c r="AY733" s="35">
        <f>IF($B733="P",VLOOKUP($E733,'[2]Costeo-JUL26'!$B$9:$CQ$307,AY$1,0),0)</f>
        <v>0.03</v>
      </c>
      <c r="AZ733" s="36">
        <f t="shared" si="359"/>
        <v>249.22825481591508</v>
      </c>
      <c r="BA733" s="36">
        <f t="shared" si="360"/>
        <v>8556.8367486797506</v>
      </c>
      <c r="BB733" s="34">
        <f>IF($B733="P",VLOOKUP($E733,'[2]Costeo-JUL26'!$B$9:$CQ$307,BB$1,0),0)</f>
        <v>902311</v>
      </c>
      <c r="BC733" s="16">
        <f>IF($B733="P",VLOOKUP($E733,'[2]Costeo-JUL26'!$B$9:$CQ$307,BC$1,0),0)*$G733</f>
        <v>0.38</v>
      </c>
      <c r="BD733" s="36">
        <f>IF($B733="P",VLOOKUP($E733,'[2]Costeo-JUL26'!$B$9:$CQ$307,BD$1,0),0)*$G733</f>
        <v>1490.2251000000001</v>
      </c>
      <c r="BE733" s="35">
        <f>IF($B733="P",VLOOKUP($E733,'[2]Costeo-JUL26'!$B$9:$CQ$307,BE$1,0),0)</f>
        <v>0.03</v>
      </c>
      <c r="BF733" s="36">
        <f t="shared" si="361"/>
        <v>44.706752999999999</v>
      </c>
      <c r="BG733" s="36">
        <f t="shared" si="362"/>
        <v>1534.931853</v>
      </c>
      <c r="BH733" s="34">
        <f>IF($B733="P",VLOOKUP($E733,'[2]Costeo-JUL26'!$B$9:$CQ$307,BH$1,0),0)</f>
        <v>910319</v>
      </c>
      <c r="BI733" s="16">
        <f>IF($B733="P",VLOOKUP($E733,'[2]Costeo-JUL26'!$B$9:$CQ$307,BI$1,0),0)*$G733</f>
        <v>1.357142857142857</v>
      </c>
      <c r="BJ733" s="36">
        <f>IF($B733="P",VLOOKUP($E733,'[2]Costeo-JUL26'!$B$9:$CQ$307,BJ$1,0),0)*$G733</f>
        <v>3548.25</v>
      </c>
      <c r="BK733" s="35">
        <f>IF(BH733=910319,0,IF($B733="P",VLOOKUP($E733,'[2]Costeo-JUL26'!$B$9:$CQ$307,BK$1,0),0))</f>
        <v>0</v>
      </c>
      <c r="BL733" s="36">
        <f t="shared" si="363"/>
        <v>0</v>
      </c>
      <c r="BM733" s="36">
        <f t="shared" si="364"/>
        <v>3548.25</v>
      </c>
      <c r="BN733" s="34">
        <f>IF($B733="P",VLOOKUP($E733,'[2]Costeo-JUL26'!$B$9:$CQ$307,BN$1,0),0)</f>
        <v>0</v>
      </c>
      <c r="BO733" s="16">
        <f>IF($B733="P",VLOOKUP($E733,'[2]Costeo-JUL26'!$B$9:$CQ$307,BO$1,0),0)*$G733</f>
        <v>0</v>
      </c>
      <c r="BP733" s="36">
        <f>IF($B733="P",VLOOKUP($E733,'[2]Costeo-JUL26'!$B$9:$CQ$307,BP$1,0),0)*$G733</f>
        <v>0</v>
      </c>
      <c r="BQ733" s="35">
        <f>IF($B733="P",VLOOKUP($E733,'[2]Costeo-JUL26'!$B$9:$CQ$307,BQ$1,0),0)</f>
        <v>0</v>
      </c>
      <c r="BR733" s="36">
        <f t="shared" si="365"/>
        <v>0</v>
      </c>
      <c r="BS733" s="36">
        <f t="shared" si="366"/>
        <v>0</v>
      </c>
      <c r="BT733" s="34">
        <f>IF($B733="P",VLOOKUP($E733,'[2]Costeo-JUL26'!$B$9:$CQ$307,BT$1,0),0)</f>
        <v>0</v>
      </c>
      <c r="BU733" s="16">
        <f>IF($B733="P",VLOOKUP($E733,'[2]Costeo-JUL26'!$B$9:$CQ$307,BU$1,0),0)*$G733</f>
        <v>0</v>
      </c>
      <c r="BV733" s="36">
        <f>IF($B733="P",VLOOKUP($E733,'[2]Costeo-JUL26'!$B$9:$CQ$307,BV$1,0),0)*$G733</f>
        <v>0</v>
      </c>
      <c r="BW733" s="35">
        <f>IF($B733="P",VLOOKUP($E733,'[2]Costeo-JUL26'!$B$9:$CQ$307,BW$1,0),0)</f>
        <v>0</v>
      </c>
      <c r="BX733" s="36">
        <f t="shared" si="367"/>
        <v>0</v>
      </c>
      <c r="BY733" s="36">
        <f t="shared" si="368"/>
        <v>0</v>
      </c>
      <c r="BZ733" s="34">
        <f>IF($B733="P",VLOOKUP($E733,'[2]Costeo-JUL26'!$B$9:$CQ$307,BZ$1,0),0)</f>
        <v>0</v>
      </c>
      <c r="CA733" s="16">
        <f>IF($B733="P",VLOOKUP($E733,'[2]Costeo-JUL26'!$B$9:$CQ$307,CA$1,0),0)*$G733</f>
        <v>0</v>
      </c>
      <c r="CB733" s="36">
        <f>IF($B733="P",VLOOKUP($E733,'[2]Costeo-JUL26'!$B$9:$CQ$307,CB$1,0),0)*$G733</f>
        <v>0</v>
      </c>
      <c r="CC733" s="35">
        <f>IF($B733="P",VLOOKUP($E733,'[2]Costeo-JUL26'!$B$9:$CQ$307,CC$1,0),0)</f>
        <v>0</v>
      </c>
      <c r="CD733" s="36">
        <f t="shared" si="369"/>
        <v>0</v>
      </c>
      <c r="CE733" s="36">
        <f t="shared" si="370"/>
        <v>0</v>
      </c>
      <c r="CF733" s="37">
        <f t="shared" si="342"/>
        <v>453409.73197677417</v>
      </c>
      <c r="CG733" s="36">
        <f>IF($B733="r",VLOOKUP($E733,'[2]Costeo-JUL26'!$B$9:$CQ$307,CG$1,0),0)*$G733</f>
        <v>0</v>
      </c>
      <c r="CH733" s="35">
        <f>VLOOKUP($E733,'[2]TEORICOS (05.26)'!$A$8:$T$251,CH$1,0)</f>
        <v>0</v>
      </c>
      <c r="CI733" s="36">
        <f t="shared" si="371"/>
        <v>0</v>
      </c>
      <c r="CJ733" s="37">
        <f t="shared" si="372"/>
        <v>0</v>
      </c>
      <c r="CM733" s="16">
        <f>SUMIFS('[1]Ajuste Inventario'!$I:$I,'[1]Ajuste Inventario'!$B:$B,E733,'[1]Ajuste Inventario'!$S:$S,D733)*-1</f>
        <v>8.125</v>
      </c>
      <c r="CN733" s="36">
        <f t="shared" si="343"/>
        <v>48473.079898832766</v>
      </c>
      <c r="CP733" t="str">
        <f t="shared" si="344"/>
        <v>1240Org.Vtas Necochea</v>
      </c>
      <c r="CQ733" s="10">
        <f t="shared" si="345"/>
        <v>5965.9175260101865</v>
      </c>
    </row>
    <row r="734" spans="1:95" x14ac:dyDescent="0.25">
      <c r="A734" s="30">
        <v>46204</v>
      </c>
      <c r="B734" s="31" t="str">
        <f>VLOOKUP($E734,'[2]TEORICOS (05.26)'!$A$8:$T$251,B$1,0)</f>
        <v>P</v>
      </c>
      <c r="C734" s="32" t="str">
        <f>VLOOKUP($E734,'[2]TEORICOS (05.26)'!$A$8:$T$251,C$1,0)</f>
        <v>Coca Cola</v>
      </c>
      <c r="D734" t="s">
        <v>229</v>
      </c>
      <c r="E734">
        <v>1259</v>
      </c>
      <c r="F734" t="s">
        <v>109</v>
      </c>
      <c r="G734" s="16">
        <v>51</v>
      </c>
      <c r="H734" s="16">
        <v>121.27800000000001</v>
      </c>
      <c r="I734" s="33">
        <v>957517.77999999945</v>
      </c>
      <c r="J734" s="33">
        <v>945190.00999999943</v>
      </c>
      <c r="K734" s="34">
        <f>IF($B734="P",VLOOKUP($E734,'[2]Costeo-JUL26'!$B$9:$CQ$307,K$1,0),0)</f>
        <v>902314</v>
      </c>
      <c r="L734" s="35">
        <f>VLOOKUP($E734,'[2]TEORICOS (05.26)'!$A$8:$T$251,L$1,0)</f>
        <v>0.23499999999999999</v>
      </c>
      <c r="M734" s="36">
        <f t="shared" si="346"/>
        <v>222119.65234999984</v>
      </c>
      <c r="N734" s="35">
        <f>IF($B734="P",VLOOKUP($E734,'[2]Costeo-JUL26'!$B$9:$CQ$307,N$1,0),0)</f>
        <v>0.05</v>
      </c>
      <c r="O734" s="36">
        <f t="shared" si="347"/>
        <v>11105.982617499993</v>
      </c>
      <c r="P734" s="36">
        <f>IF($B734="P",VLOOKUP($E734,'[2]Costeo-JUL26'!$B$9:$CQ$307,P$1,0),0)*H734</f>
        <v>0</v>
      </c>
      <c r="Q734" s="36">
        <f t="shared" si="348"/>
        <v>233225.63496749985</v>
      </c>
      <c r="R734" s="34">
        <f>IF($B734="P",VLOOKUP($E734,'[2]Costeo-JUL26'!$B$9:$CQ$307,R$1,0),0)</f>
        <v>0</v>
      </c>
      <c r="S734" s="16">
        <f>IF($B734="P",VLOOKUP($E734,'[2]Costeo-JUL26'!$B$9:$CQ$307,S$1,0),0)*$G734</f>
        <v>0</v>
      </c>
      <c r="T734" s="36">
        <f>IF($B734="P",VLOOKUP($E734,'[2]Costeo-JUL26'!$B$9:$CQ$307,T$1,0),0)*$G734</f>
        <v>0</v>
      </c>
      <c r="U734" s="35">
        <f>IF($B734="P",VLOOKUP($E734,'[2]Costeo-JUL26'!$B$9:$CQ$307,U$1,0),0)</f>
        <v>0</v>
      </c>
      <c r="V734" s="36">
        <f t="shared" si="349"/>
        <v>0</v>
      </c>
      <c r="W734" s="36">
        <f t="shared" si="350"/>
        <v>0</v>
      </c>
      <c r="X734" s="34">
        <f>IF($B734="P",VLOOKUP($E734,'[2]Costeo-JUL26'!$B$9:$CQ$307,X$1,0),0)</f>
        <v>902338</v>
      </c>
      <c r="Y734" s="16">
        <f>IF($B734="P",VLOOKUP($E734,'[2]Costeo-JUL26'!$B$9:$CQ$307,Y$1,0),0)*$G734</f>
        <v>5.7255660000000006</v>
      </c>
      <c r="Z734" s="36">
        <f>IF($B734="P",VLOOKUP($E734,'[2]Costeo-JUL26'!$B$9:$CQ$307,Z$1,0),0)*$G734</f>
        <v>1618.84653084</v>
      </c>
      <c r="AA734" s="35">
        <f>IF($B734="P",VLOOKUP($E734,'[2]Costeo-JUL26'!$B$9:$CQ$307,AA$1,0),0)</f>
        <v>0.45</v>
      </c>
      <c r="AB734" s="36">
        <f t="shared" si="351"/>
        <v>728.48093887800007</v>
      </c>
      <c r="AC734" s="36">
        <f t="shared" si="352"/>
        <v>2347.327469718</v>
      </c>
      <c r="AD734" s="34">
        <f>IF($B734="P",VLOOKUP($E734,'[2]Costeo-JUL26'!$B$9:$CQ$307,AD$1,0),0)</f>
        <v>901829</v>
      </c>
      <c r="AE734" s="16">
        <f>IF($B734="P",VLOOKUP($E734,'[2]Costeo-JUL26'!$B$9:$CQ$307,AE$1,0),0)*$G734</f>
        <v>306</v>
      </c>
      <c r="AF734" s="36">
        <f>IF($B734="P",VLOOKUP($E734,'[2]Costeo-JUL26'!$B$9:$CQ$307,AF$1,0),0)*$G734</f>
        <v>4580.2692000000006</v>
      </c>
      <c r="AG734" s="35">
        <f>IF($B734="P",VLOOKUP($E734,'[2]Costeo-JUL26'!$B$9:$CQ$307,AG$1,0),0)</f>
        <v>6.0000000000000001E-3</v>
      </c>
      <c r="AH734" s="36">
        <f t="shared" si="353"/>
        <v>27.481615200000004</v>
      </c>
      <c r="AI734" s="36">
        <f t="shared" si="354"/>
        <v>4607.7508152000009</v>
      </c>
      <c r="AJ734" s="34">
        <f>IF($B734="P",VLOOKUP($E734,'[2]Costeo-JUL26'!$B$9:$CQ$307,AJ$1,0),0)</f>
        <v>925402</v>
      </c>
      <c r="AK734" s="16">
        <f>IF($B734="P",VLOOKUP($E734,'[2]Costeo-JUL26'!$B$9:$CQ$307,AK$1,0),0)*$G734</f>
        <v>306</v>
      </c>
      <c r="AL734" s="36">
        <f>IF($B734="P",VLOOKUP($E734,'[2]Costeo-JUL26'!$B$9:$CQ$307,AL$1,0),0)*$G734</f>
        <v>3900.1230046284395</v>
      </c>
      <c r="AM734" s="35">
        <f>IF($B734="P",VLOOKUP($E734,'[2]Costeo-JUL26'!$B$9:$CQ$307,AM$1,0),0)</f>
        <v>1.7999999999999999E-2</v>
      </c>
      <c r="AN734" s="36">
        <f t="shared" si="355"/>
        <v>70.202214083311901</v>
      </c>
      <c r="AO734" s="36">
        <f t="shared" si="356"/>
        <v>3970.3252187117514</v>
      </c>
      <c r="AP734" s="34">
        <f>IF($B734="P",VLOOKUP($E734,'[2]Costeo-JUL26'!$B$9:$CQ$307,AP$1,0),0)</f>
        <v>911881</v>
      </c>
      <c r="AQ734" s="16">
        <f>IF($B734="P",VLOOKUP($E734,'[2]Costeo-JUL26'!$B$9:$CQ$307,AQ$1,0),0)*$G734</f>
        <v>306</v>
      </c>
      <c r="AR734" s="36">
        <f>IF($B734="P",VLOOKUP($E734,'[2]Costeo-JUL26'!$B$9:$CQ$307,AR$1,0),0)*$G734</f>
        <v>41521.507200691594</v>
      </c>
      <c r="AS734" s="35">
        <f>IF($B734="P",VLOOKUP($E734,'[2]Costeo-JUL26'!$B$9:$CQ$307,AS$1,0),0)</f>
        <v>0.02</v>
      </c>
      <c r="AT734" s="36">
        <f t="shared" si="357"/>
        <v>830.43014401383186</v>
      </c>
      <c r="AU734" s="36">
        <f t="shared" si="358"/>
        <v>42351.937344705424</v>
      </c>
      <c r="AV734" s="34">
        <f>IF($B734="P",VLOOKUP($E734,'[2]Costeo-JUL26'!$B$9:$CQ$307,AV$1,0),0)</f>
        <v>932442</v>
      </c>
      <c r="AW734" s="16">
        <f>IF($B734="P",VLOOKUP($E734,'[2]Costeo-JUL26'!$B$9:$CQ$307,AW$1,0),0)*$G734</f>
        <v>1.4126999999999998</v>
      </c>
      <c r="AX734" s="36">
        <f>IF($B734="P",VLOOKUP($E734,'[2]Costeo-JUL26'!$B$9:$CQ$307,AX$1,0),0)*$G734</f>
        <v>5214.6632283264871</v>
      </c>
      <c r="AY734" s="35">
        <f>IF($B734="P",VLOOKUP($E734,'[2]Costeo-JUL26'!$B$9:$CQ$307,AY$1,0),0)</f>
        <v>0.03</v>
      </c>
      <c r="AZ734" s="36">
        <f t="shared" si="359"/>
        <v>156.43989684979462</v>
      </c>
      <c r="BA734" s="36">
        <f t="shared" si="360"/>
        <v>5371.1031251762815</v>
      </c>
      <c r="BB734" s="34">
        <f>IF($B734="P",VLOOKUP($E734,'[2]Costeo-JUL26'!$B$9:$CQ$307,BB$1,0),0)</f>
        <v>902311</v>
      </c>
      <c r="BC734" s="16">
        <f>IF($B734="P",VLOOKUP($E734,'[2]Costeo-JUL26'!$B$9:$CQ$307,BC$1,0),0)*$G734</f>
        <v>0.22312500000000002</v>
      </c>
      <c r="BD734" s="36">
        <f>IF($B734="P",VLOOKUP($E734,'[2]Costeo-JUL26'!$B$9:$CQ$307,BD$1,0),0)*$G734</f>
        <v>875.01704062500016</v>
      </c>
      <c r="BE734" s="35">
        <f>IF($B734="P",VLOOKUP($E734,'[2]Costeo-JUL26'!$B$9:$CQ$307,BE$1,0),0)</f>
        <v>0.03</v>
      </c>
      <c r="BF734" s="36">
        <f t="shared" si="361"/>
        <v>26.250511218750002</v>
      </c>
      <c r="BG734" s="36">
        <f t="shared" si="362"/>
        <v>901.2675518437502</v>
      </c>
      <c r="BH734" s="34">
        <f>IF($B734="P",VLOOKUP($E734,'[2]Costeo-JUL26'!$B$9:$CQ$307,BH$1,0),0)</f>
        <v>933089</v>
      </c>
      <c r="BI734" s="16">
        <f>IF($B734="P",VLOOKUP($E734,'[2]Costeo-JUL26'!$B$9:$CQ$307,BI$1,0),0)*$G734</f>
        <v>1.9124999999999999</v>
      </c>
      <c r="BJ734" s="36">
        <f>IF($B734="P",VLOOKUP($E734,'[2]Costeo-JUL26'!$B$9:$CQ$307,BJ$1,0),0)*$G734</f>
        <v>1424.1862395470384</v>
      </c>
      <c r="BK734" s="35">
        <f>IF(BH734=910319,0,IF($B734="P",VLOOKUP($E734,'[2]Costeo-JUL26'!$B$9:$CQ$307,BK$1,0),0))</f>
        <v>0.02</v>
      </c>
      <c r="BL734" s="36">
        <f t="shared" si="363"/>
        <v>28.483724790940769</v>
      </c>
      <c r="BM734" s="36">
        <f t="shared" si="364"/>
        <v>1452.6699643379793</v>
      </c>
      <c r="BN734" s="34">
        <f>IF($B734="P",VLOOKUP($E734,'[2]Costeo-JUL26'!$B$9:$CQ$307,BN$1,0),0)</f>
        <v>0</v>
      </c>
      <c r="BO734" s="16">
        <f>IF($B734="P",VLOOKUP($E734,'[2]Costeo-JUL26'!$B$9:$CQ$307,BO$1,0),0)*$G734</f>
        <v>0</v>
      </c>
      <c r="BP734" s="36">
        <f>IF($B734="P",VLOOKUP($E734,'[2]Costeo-JUL26'!$B$9:$CQ$307,BP$1,0),0)*$G734</f>
        <v>0</v>
      </c>
      <c r="BQ734" s="35">
        <f>IF($B734="P",VLOOKUP($E734,'[2]Costeo-JUL26'!$B$9:$CQ$307,BQ$1,0),0)</f>
        <v>0</v>
      </c>
      <c r="BR734" s="36">
        <f t="shared" si="365"/>
        <v>0</v>
      </c>
      <c r="BS734" s="36">
        <f t="shared" si="366"/>
        <v>0</v>
      </c>
      <c r="BT734" s="34">
        <f>IF($B734="P",VLOOKUP($E734,'[2]Costeo-JUL26'!$B$9:$CQ$307,BT$1,0),0)</f>
        <v>0</v>
      </c>
      <c r="BU734" s="16">
        <f>IF($B734="P",VLOOKUP($E734,'[2]Costeo-JUL26'!$B$9:$CQ$307,BU$1,0),0)*$G734</f>
        <v>0</v>
      </c>
      <c r="BV734" s="36">
        <f>IF($B734="P",VLOOKUP($E734,'[2]Costeo-JUL26'!$B$9:$CQ$307,BV$1,0),0)*$G734</f>
        <v>0</v>
      </c>
      <c r="BW734" s="35">
        <f>IF($B734="P",VLOOKUP($E734,'[2]Costeo-JUL26'!$B$9:$CQ$307,BW$1,0),0)</f>
        <v>0</v>
      </c>
      <c r="BX734" s="36">
        <f t="shared" si="367"/>
        <v>0</v>
      </c>
      <c r="BY734" s="36">
        <f t="shared" si="368"/>
        <v>0</v>
      </c>
      <c r="BZ734" s="34">
        <f>IF($B734="P",VLOOKUP($E734,'[2]Costeo-JUL26'!$B$9:$CQ$307,BZ$1,0),0)</f>
        <v>0</v>
      </c>
      <c r="CA734" s="16">
        <f>IF($B734="P",VLOOKUP($E734,'[2]Costeo-JUL26'!$B$9:$CQ$307,CA$1,0),0)*$G734</f>
        <v>0</v>
      </c>
      <c r="CB734" s="36">
        <f>IF($B734="P",VLOOKUP($E734,'[2]Costeo-JUL26'!$B$9:$CQ$307,CB$1,0),0)*$G734</f>
        <v>0</v>
      </c>
      <c r="CC734" s="35">
        <f>IF($B734="P",VLOOKUP($E734,'[2]Costeo-JUL26'!$B$9:$CQ$307,CC$1,0),0)</f>
        <v>0</v>
      </c>
      <c r="CD734" s="36">
        <f t="shared" si="369"/>
        <v>0</v>
      </c>
      <c r="CE734" s="36">
        <f t="shared" si="370"/>
        <v>0</v>
      </c>
      <c r="CF734" s="37">
        <f t="shared" si="342"/>
        <v>294228.01645719307</v>
      </c>
      <c r="CG734" s="36">
        <f>IF($B734="r",VLOOKUP($E734,'[2]Costeo-JUL26'!$B$9:$CQ$307,CG$1,0),0)*$G734</f>
        <v>0</v>
      </c>
      <c r="CH734" s="35">
        <f>VLOOKUP($E734,'[2]TEORICOS (05.26)'!$A$8:$T$251,CH$1,0)</f>
        <v>0</v>
      </c>
      <c r="CI734" s="36">
        <f t="shared" si="371"/>
        <v>0</v>
      </c>
      <c r="CJ734" s="37">
        <f t="shared" si="372"/>
        <v>0</v>
      </c>
      <c r="CM734" s="16">
        <f>SUMIFS('[1]Ajuste Inventario'!$I:$I,'[1]Ajuste Inventario'!$B:$B,E734,'[1]Ajuste Inventario'!$S:$S,D734)*-1</f>
        <v>6.3330000000000002</v>
      </c>
      <c r="CN734" s="36">
        <f t="shared" si="343"/>
        <v>36536.196631831444</v>
      </c>
      <c r="CP734" t="str">
        <f t="shared" si="344"/>
        <v>1259Org.Vtas Necochea</v>
      </c>
      <c r="CQ734" s="10">
        <f t="shared" si="345"/>
        <v>5769.176793278295</v>
      </c>
    </row>
    <row r="735" spans="1:95" x14ac:dyDescent="0.25">
      <c r="A735" s="30">
        <v>46204</v>
      </c>
      <c r="B735" s="31" t="str">
        <f>VLOOKUP($E735,'[2]TEORICOS (05.26)'!$A$8:$T$251,B$1,0)</f>
        <v>P</v>
      </c>
      <c r="C735" s="32" t="str">
        <f>VLOOKUP($E735,'[2]TEORICOS (05.26)'!$A$8:$T$251,C$1,0)</f>
        <v>Schweppes</v>
      </c>
      <c r="D735" t="s">
        <v>229</v>
      </c>
      <c r="E735">
        <v>1410</v>
      </c>
      <c r="F735" t="s">
        <v>110</v>
      </c>
      <c r="G735" s="16">
        <v>26</v>
      </c>
      <c r="H735" s="16">
        <v>38.453999999999994</v>
      </c>
      <c r="I735" s="33">
        <v>720657.62000000011</v>
      </c>
      <c r="J735" s="33">
        <v>614143.13000000012</v>
      </c>
      <c r="K735" s="34">
        <f>IF($B735="P",VLOOKUP($E735,'[2]Costeo-JUL26'!$B$9:$CQ$307,K$1,0),0)</f>
        <v>905752</v>
      </c>
      <c r="L735" s="35">
        <f>VLOOKUP($E735,'[2]TEORICOS (05.26)'!$A$8:$T$251,L$1,0)</f>
        <v>0.2</v>
      </c>
      <c r="M735" s="36">
        <f t="shared" si="346"/>
        <v>122828.62600000003</v>
      </c>
      <c r="N735" s="35">
        <f>IF($B735="P",VLOOKUP($E735,'[2]Costeo-JUL26'!$B$9:$CQ$307,N$1,0),0)</f>
        <v>2.5000000000000001E-2</v>
      </c>
      <c r="O735" s="36">
        <f t="shared" si="347"/>
        <v>3070.715650000001</v>
      </c>
      <c r="P735" s="36">
        <f>IF($B735="P",VLOOKUP($E735,'[2]Costeo-JUL26'!$B$9:$CQ$307,P$1,0),0)*H735</f>
        <v>0</v>
      </c>
      <c r="Q735" s="36">
        <f t="shared" si="348"/>
        <v>125899.34165000003</v>
      </c>
      <c r="R735" s="34">
        <f>IF($B735="P",VLOOKUP($E735,'[2]Costeo-JUL26'!$B$9:$CQ$307,R$1,0),0)</f>
        <v>902332</v>
      </c>
      <c r="S735" s="16">
        <f>IF($B735="P",VLOOKUP($E735,'[2]Costeo-JUL26'!$B$9:$CQ$307,S$1,0),0)*$G735</f>
        <v>26.568359999999998</v>
      </c>
      <c r="T735" s="36">
        <f>IF($B735="P",VLOOKUP($E735,'[2]Costeo-JUL26'!$B$9:$CQ$307,T$1,0),0)*$G735</f>
        <v>18532.862990369787</v>
      </c>
      <c r="U735" s="35">
        <f>IF($B735="P",VLOOKUP($E735,'[2]Costeo-JUL26'!$B$9:$CQ$307,U$1,0),0)</f>
        <v>1.4999999999999999E-2</v>
      </c>
      <c r="V735" s="36">
        <f t="shared" si="349"/>
        <v>277.9929448555468</v>
      </c>
      <c r="W735" s="36">
        <f t="shared" si="350"/>
        <v>18810.855935225336</v>
      </c>
      <c r="X735" s="34">
        <f>IF($B735="P",VLOOKUP($E735,'[2]Costeo-JUL26'!$B$9:$CQ$307,X$1,0),0)</f>
        <v>902338</v>
      </c>
      <c r="Y735" s="16">
        <f>IF($B735="P",VLOOKUP($E735,'[2]Costeo-JUL26'!$B$9:$CQ$307,Y$1,0),0)*$G735</f>
        <v>1.7297279999999997</v>
      </c>
      <c r="Z735" s="36">
        <f>IF($B735="P",VLOOKUP($E735,'[2]Costeo-JUL26'!$B$9:$CQ$307,Z$1,0),0)*$G735</f>
        <v>489.06329471999999</v>
      </c>
      <c r="AA735" s="35">
        <f>IF($B735="P",VLOOKUP($E735,'[2]Costeo-JUL26'!$B$9:$CQ$307,AA$1,0),0)</f>
        <v>0.45</v>
      </c>
      <c r="AB735" s="36">
        <f t="shared" si="351"/>
        <v>220.078482624</v>
      </c>
      <c r="AC735" s="36">
        <f t="shared" si="352"/>
        <v>709.14177734400005</v>
      </c>
      <c r="AD735" s="34">
        <f>IF($B735="P",VLOOKUP($E735,'[2]Costeo-JUL26'!$B$9:$CQ$307,AD$1,0),0)</f>
        <v>933139</v>
      </c>
      <c r="AE735" s="16">
        <f>IF($B735="P",VLOOKUP($E735,'[2]Costeo-JUL26'!$B$9:$CQ$307,AE$1,0),0)*$G735</f>
        <v>624</v>
      </c>
      <c r="AF735" s="36">
        <f>IF($B735="P",VLOOKUP($E735,'[2]Costeo-JUL26'!$B$9:$CQ$307,AF$1,0),0)*$G735</f>
        <v>6763.2364800000005</v>
      </c>
      <c r="AG735" s="35">
        <f>IF($B735="P",VLOOKUP($E735,'[2]Costeo-JUL26'!$B$9:$CQ$307,AG$1,0),0)</f>
        <v>6.0000000000000001E-3</v>
      </c>
      <c r="AH735" s="36">
        <f t="shared" si="353"/>
        <v>40.579418880000006</v>
      </c>
      <c r="AI735" s="36">
        <f t="shared" si="354"/>
        <v>6803.8158988800005</v>
      </c>
      <c r="AJ735" s="34">
        <f>IF($B735="P",VLOOKUP($E735,'[2]Costeo-JUL26'!$B$9:$CQ$307,AJ$1,0),0)</f>
        <v>932981</v>
      </c>
      <c r="AK735" s="16">
        <f>IF($B735="P",VLOOKUP($E735,'[2]Costeo-JUL26'!$B$9:$CQ$307,AK$1,0),0)*$G735</f>
        <v>624</v>
      </c>
      <c r="AL735" s="36">
        <f>IF($B735="P",VLOOKUP($E735,'[2]Costeo-JUL26'!$B$9:$CQ$307,AL$1,0),0)*$G735</f>
        <v>25893.504000000001</v>
      </c>
      <c r="AM735" s="35">
        <f>IF($B735="P",VLOOKUP($E735,'[2]Costeo-JUL26'!$B$9:$CQ$307,AM$1,0),0)</f>
        <v>1.7999999999999999E-2</v>
      </c>
      <c r="AN735" s="36">
        <f t="shared" si="355"/>
        <v>466.08307199999996</v>
      </c>
      <c r="AO735" s="36">
        <f t="shared" si="356"/>
        <v>26359.587072000002</v>
      </c>
      <c r="AP735" s="34">
        <f>IF($B735="P",VLOOKUP($E735,'[2]Costeo-JUL26'!$B$9:$CQ$307,AP$1,0),0)</f>
        <v>0</v>
      </c>
      <c r="AQ735" s="16">
        <f>IF($B735="P",VLOOKUP($E735,'[2]Costeo-JUL26'!$B$9:$CQ$307,AQ$1,0),0)*$G735</f>
        <v>0</v>
      </c>
      <c r="AR735" s="36">
        <f>IF($B735="P",VLOOKUP($E735,'[2]Costeo-JUL26'!$B$9:$CQ$307,AR$1,0),0)*$G735</f>
        <v>0</v>
      </c>
      <c r="AS735" s="35">
        <f>IF($B735="P",VLOOKUP($E735,'[2]Costeo-JUL26'!$B$9:$CQ$307,AS$1,0),0)</f>
        <v>0</v>
      </c>
      <c r="AT735" s="36">
        <f t="shared" si="357"/>
        <v>0</v>
      </c>
      <c r="AU735" s="36">
        <f t="shared" si="358"/>
        <v>0</v>
      </c>
      <c r="AV735" s="34">
        <f>IF($B735="P",VLOOKUP($E735,'[2]Costeo-JUL26'!$B$9:$CQ$307,AV$1,0),0)</f>
        <v>0</v>
      </c>
      <c r="AW735" s="16">
        <f>IF($B735="P",VLOOKUP($E735,'[2]Costeo-JUL26'!$B$9:$CQ$307,AW$1,0),0)*$G735</f>
        <v>0</v>
      </c>
      <c r="AX735" s="36">
        <f>IF($B735="P",VLOOKUP($E735,'[2]Costeo-JUL26'!$B$9:$CQ$307,AX$1,0),0)*$G735</f>
        <v>0</v>
      </c>
      <c r="AY735" s="35">
        <f>IF($B735="P",VLOOKUP($E735,'[2]Costeo-JUL26'!$B$9:$CQ$307,AY$1,0),0)</f>
        <v>0</v>
      </c>
      <c r="AZ735" s="36">
        <f t="shared" si="359"/>
        <v>0</v>
      </c>
      <c r="BA735" s="36">
        <f t="shared" si="360"/>
        <v>0</v>
      </c>
      <c r="BB735" s="34">
        <f>IF($B735="P",VLOOKUP($E735,'[2]Costeo-JUL26'!$B$9:$CQ$307,BB$1,0),0)</f>
        <v>0</v>
      </c>
      <c r="BC735" s="16">
        <f>IF($B735="P",VLOOKUP($E735,'[2]Costeo-JUL26'!$B$9:$CQ$307,BC$1,0),0)*$G735</f>
        <v>0</v>
      </c>
      <c r="BD735" s="36">
        <f>IF($B735="P",VLOOKUP($E735,'[2]Costeo-JUL26'!$B$9:$CQ$307,BD$1,0),0)*$G735</f>
        <v>0</v>
      </c>
      <c r="BE735" s="35">
        <f>IF($B735="P",VLOOKUP($E735,'[2]Costeo-JUL26'!$B$9:$CQ$307,BE$1,0),0)</f>
        <v>0</v>
      </c>
      <c r="BF735" s="36">
        <f t="shared" si="361"/>
        <v>0</v>
      </c>
      <c r="BG735" s="36">
        <f t="shared" si="362"/>
        <v>0</v>
      </c>
      <c r="BH735" s="34">
        <f>IF($B735="P",VLOOKUP($E735,'[2]Costeo-JUL26'!$B$9:$CQ$307,BH$1,0),0)</f>
        <v>0</v>
      </c>
      <c r="BI735" s="16">
        <f>IF($B735="P",VLOOKUP($E735,'[2]Costeo-JUL26'!$B$9:$CQ$307,BI$1,0),0)*$G735</f>
        <v>0</v>
      </c>
      <c r="BJ735" s="36">
        <f>IF($B735="P",VLOOKUP($E735,'[2]Costeo-JUL26'!$B$9:$CQ$307,BJ$1,0),0)*$G735</f>
        <v>0</v>
      </c>
      <c r="BK735" s="35">
        <f>IF(BH735=910319,0,IF($B735="P",VLOOKUP($E735,'[2]Costeo-JUL26'!$B$9:$CQ$307,BK$1,0),0))</f>
        <v>0</v>
      </c>
      <c r="BL735" s="36">
        <f t="shared" si="363"/>
        <v>0</v>
      </c>
      <c r="BM735" s="36">
        <f t="shared" si="364"/>
        <v>0</v>
      </c>
      <c r="BN735" s="34">
        <f>IF($B735="P",VLOOKUP($E735,'[2]Costeo-JUL26'!$B$9:$CQ$307,BN$1,0),0)</f>
        <v>0</v>
      </c>
      <c r="BO735" s="16">
        <f>IF($B735="P",VLOOKUP($E735,'[2]Costeo-JUL26'!$B$9:$CQ$307,BO$1,0),0)*$G735</f>
        <v>0</v>
      </c>
      <c r="BP735" s="36">
        <f>IF($B735="P",VLOOKUP($E735,'[2]Costeo-JUL26'!$B$9:$CQ$307,BP$1,0),0)*$G735</f>
        <v>0</v>
      </c>
      <c r="BQ735" s="35">
        <f>IF($B735="P",VLOOKUP($E735,'[2]Costeo-JUL26'!$B$9:$CQ$307,BQ$1,0),0)</f>
        <v>0</v>
      </c>
      <c r="BR735" s="36">
        <f t="shared" si="365"/>
        <v>0</v>
      </c>
      <c r="BS735" s="36">
        <f t="shared" si="366"/>
        <v>0</v>
      </c>
      <c r="BT735" s="34">
        <f>IF($B735="P",VLOOKUP($E735,'[2]Costeo-JUL26'!$B$9:$CQ$307,BT$1,0),0)</f>
        <v>0</v>
      </c>
      <c r="BU735" s="16">
        <f>IF($B735="P",VLOOKUP($E735,'[2]Costeo-JUL26'!$B$9:$CQ$307,BU$1,0),0)*$G735</f>
        <v>0</v>
      </c>
      <c r="BV735" s="36">
        <f>IF($B735="P",VLOOKUP($E735,'[2]Costeo-JUL26'!$B$9:$CQ$307,BV$1,0),0)*$G735</f>
        <v>0</v>
      </c>
      <c r="BW735" s="35">
        <f>IF($B735="P",VLOOKUP($E735,'[2]Costeo-JUL26'!$B$9:$CQ$307,BW$1,0),0)</f>
        <v>0</v>
      </c>
      <c r="BX735" s="36">
        <f t="shared" si="367"/>
        <v>0</v>
      </c>
      <c r="BY735" s="36">
        <f t="shared" si="368"/>
        <v>0</v>
      </c>
      <c r="BZ735" s="34">
        <f>IF($B735="P",VLOOKUP($E735,'[2]Costeo-JUL26'!$B$9:$CQ$307,BZ$1,0),0)</f>
        <v>0</v>
      </c>
      <c r="CA735" s="16">
        <f>IF($B735="P",VLOOKUP($E735,'[2]Costeo-JUL26'!$B$9:$CQ$307,CA$1,0),0)*$G735</f>
        <v>0</v>
      </c>
      <c r="CB735" s="36">
        <f>IF($B735="P",VLOOKUP($E735,'[2]Costeo-JUL26'!$B$9:$CQ$307,CB$1,0),0)*$G735</f>
        <v>0</v>
      </c>
      <c r="CC735" s="35">
        <f>IF($B735="P",VLOOKUP($E735,'[2]Costeo-JUL26'!$B$9:$CQ$307,CC$1,0),0)</f>
        <v>0</v>
      </c>
      <c r="CD735" s="36">
        <f t="shared" si="369"/>
        <v>0</v>
      </c>
      <c r="CE735" s="36">
        <f t="shared" si="370"/>
        <v>0</v>
      </c>
      <c r="CF735" s="37">
        <f t="shared" si="342"/>
        <v>178582.74233344937</v>
      </c>
      <c r="CG735" s="36">
        <f>IF($B735="r",VLOOKUP($E735,'[2]Costeo-JUL26'!$B$9:$CQ$307,CG$1,0),0)*$G735</f>
        <v>0</v>
      </c>
      <c r="CH735" s="35">
        <f>VLOOKUP($E735,'[2]TEORICOS (05.26)'!$A$8:$T$251,CH$1,0)</f>
        <v>0</v>
      </c>
      <c r="CI735" s="36">
        <f t="shared" si="371"/>
        <v>0</v>
      </c>
      <c r="CJ735" s="37">
        <f t="shared" si="372"/>
        <v>0</v>
      </c>
      <c r="CM735" s="16">
        <f>SUMIFS('[1]Ajuste Inventario'!$I:$I,'[1]Ajuste Inventario'!$B:$B,E735,'[1]Ajuste Inventario'!$S:$S,D735)*-1</f>
        <v>0</v>
      </c>
      <c r="CN735" s="36">
        <f t="shared" si="343"/>
        <v>0</v>
      </c>
      <c r="CP735" t="str">
        <f t="shared" si="344"/>
        <v>1410Org.Vtas Necochea</v>
      </c>
      <c r="CQ735" s="10" t="e">
        <f t="shared" si="345"/>
        <v>#DIV/0!</v>
      </c>
    </row>
    <row r="736" spans="1:95" x14ac:dyDescent="0.25">
      <c r="A736" s="30">
        <v>46204</v>
      </c>
      <c r="B736" s="31" t="str">
        <f>VLOOKUP($E736,'[2]TEORICOS (05.26)'!$A$8:$T$251,B$1,0)</f>
        <v>R</v>
      </c>
      <c r="C736" s="32" t="str">
        <f>VLOOKUP($E736,'[2]TEORICOS (05.26)'!$A$8:$T$251,C$1,0)</f>
        <v>Schweppes</v>
      </c>
      <c r="D736" t="s">
        <v>229</v>
      </c>
      <c r="E736">
        <v>1418</v>
      </c>
      <c r="F736" t="s">
        <v>111</v>
      </c>
      <c r="G736" s="16">
        <v>36</v>
      </c>
      <c r="H736" s="16">
        <v>13.464000000000002</v>
      </c>
      <c r="I736" s="33">
        <v>268878.96000000008</v>
      </c>
      <c r="J736" s="33">
        <v>268062.35000000003</v>
      </c>
      <c r="K736" s="34">
        <f>IF($B736="P",VLOOKUP($E736,'[2]Costeo-JUL26'!$B$9:$CQ$307,K$1,0),0)</f>
        <v>0</v>
      </c>
      <c r="L736" s="35">
        <f>VLOOKUP($E736,'[2]TEORICOS (05.26)'!$A$8:$T$251,L$1,0)</f>
        <v>0.2</v>
      </c>
      <c r="M736" s="36">
        <f t="shared" si="346"/>
        <v>0</v>
      </c>
      <c r="N736" s="35">
        <f>IF($B736="P",VLOOKUP($E736,'[2]Costeo-JUL26'!$B$9:$CQ$307,N$1,0),0)</f>
        <v>0</v>
      </c>
      <c r="O736" s="36">
        <f t="shared" si="347"/>
        <v>0</v>
      </c>
      <c r="P736" s="36">
        <f>IF($B736="P",VLOOKUP($E736,'[2]Costeo-JUL26'!$B$9:$CQ$307,P$1,0),0)*H736</f>
        <v>0</v>
      </c>
      <c r="Q736" s="36">
        <f t="shared" si="348"/>
        <v>0</v>
      </c>
      <c r="R736" s="34">
        <f>IF($B736="P",VLOOKUP($E736,'[2]Costeo-JUL26'!$B$9:$CQ$307,R$1,0),0)</f>
        <v>0</v>
      </c>
      <c r="S736" s="16">
        <f>IF($B736="P",VLOOKUP($E736,'[2]Costeo-JUL26'!$B$9:$CQ$307,S$1,0),0)*$G736</f>
        <v>0</v>
      </c>
      <c r="T736" s="36">
        <f>IF($B736="P",VLOOKUP($E736,'[2]Costeo-JUL26'!$B$9:$CQ$307,T$1,0),0)*$G736</f>
        <v>0</v>
      </c>
      <c r="U736" s="35">
        <f>IF($B736="P",VLOOKUP($E736,'[2]Costeo-JUL26'!$B$9:$CQ$307,U$1,0),0)</f>
        <v>0</v>
      </c>
      <c r="V736" s="36">
        <f t="shared" si="349"/>
        <v>0</v>
      </c>
      <c r="W736" s="36">
        <f t="shared" si="350"/>
        <v>0</v>
      </c>
      <c r="X736" s="34">
        <f>IF($B736="P",VLOOKUP($E736,'[2]Costeo-JUL26'!$B$9:$CQ$307,X$1,0),0)</f>
        <v>0</v>
      </c>
      <c r="Y736" s="16">
        <f>IF($B736="P",VLOOKUP($E736,'[2]Costeo-JUL26'!$B$9:$CQ$307,Y$1,0),0)*$G736</f>
        <v>0</v>
      </c>
      <c r="Z736" s="36">
        <f>IF($B736="P",VLOOKUP($E736,'[2]Costeo-JUL26'!$B$9:$CQ$307,Z$1,0),0)*$G736</f>
        <v>0</v>
      </c>
      <c r="AA736" s="35">
        <f>IF($B736="P",VLOOKUP($E736,'[2]Costeo-JUL26'!$B$9:$CQ$307,AA$1,0),0)</f>
        <v>0</v>
      </c>
      <c r="AB736" s="36">
        <f t="shared" si="351"/>
        <v>0</v>
      </c>
      <c r="AC736" s="36">
        <f t="shared" si="352"/>
        <v>0</v>
      </c>
      <c r="AD736" s="34">
        <f>IF($B736="P",VLOOKUP($E736,'[2]Costeo-JUL26'!$B$9:$CQ$307,AD$1,0),0)</f>
        <v>0</v>
      </c>
      <c r="AE736" s="16">
        <f>IF($B736="P",VLOOKUP($E736,'[2]Costeo-JUL26'!$B$9:$CQ$307,AE$1,0),0)*$G736</f>
        <v>0</v>
      </c>
      <c r="AF736" s="36">
        <f>IF($B736="P",VLOOKUP($E736,'[2]Costeo-JUL26'!$B$9:$CQ$307,AF$1,0),0)*$G736</f>
        <v>0</v>
      </c>
      <c r="AG736" s="35">
        <f>IF($B736="P",VLOOKUP($E736,'[2]Costeo-JUL26'!$B$9:$CQ$307,AG$1,0),0)</f>
        <v>0</v>
      </c>
      <c r="AH736" s="36">
        <f t="shared" si="353"/>
        <v>0</v>
      </c>
      <c r="AI736" s="36">
        <f t="shared" si="354"/>
        <v>0</v>
      </c>
      <c r="AJ736" s="34">
        <f>IF($B736="P",VLOOKUP($E736,'[2]Costeo-JUL26'!$B$9:$CQ$307,AJ$1,0),0)</f>
        <v>0</v>
      </c>
      <c r="AK736" s="16">
        <f>IF($B736="P",VLOOKUP($E736,'[2]Costeo-JUL26'!$B$9:$CQ$307,AK$1,0),0)*$G736</f>
        <v>0</v>
      </c>
      <c r="AL736" s="36">
        <f>IF($B736="P",VLOOKUP($E736,'[2]Costeo-JUL26'!$B$9:$CQ$307,AL$1,0),0)*$G736</f>
        <v>0</v>
      </c>
      <c r="AM736" s="35">
        <f>IF($B736="P",VLOOKUP($E736,'[2]Costeo-JUL26'!$B$9:$CQ$307,AM$1,0),0)</f>
        <v>0</v>
      </c>
      <c r="AN736" s="36">
        <f t="shared" si="355"/>
        <v>0</v>
      </c>
      <c r="AO736" s="36">
        <f t="shared" si="356"/>
        <v>0</v>
      </c>
      <c r="AP736" s="34">
        <f>IF($B736="P",VLOOKUP($E736,'[2]Costeo-JUL26'!$B$9:$CQ$307,AP$1,0),0)</f>
        <v>0</v>
      </c>
      <c r="AQ736" s="16">
        <f>IF($B736="P",VLOOKUP($E736,'[2]Costeo-JUL26'!$B$9:$CQ$307,AQ$1,0),0)*$G736</f>
        <v>0</v>
      </c>
      <c r="AR736" s="36">
        <f>IF($B736="P",VLOOKUP($E736,'[2]Costeo-JUL26'!$B$9:$CQ$307,AR$1,0),0)*$G736</f>
        <v>0</v>
      </c>
      <c r="AS736" s="35">
        <f>IF($B736="P",VLOOKUP($E736,'[2]Costeo-JUL26'!$B$9:$CQ$307,AS$1,0),0)</f>
        <v>0</v>
      </c>
      <c r="AT736" s="36">
        <f t="shared" si="357"/>
        <v>0</v>
      </c>
      <c r="AU736" s="36">
        <f t="shared" si="358"/>
        <v>0</v>
      </c>
      <c r="AV736" s="34">
        <f>IF($B736="P",VLOOKUP($E736,'[2]Costeo-JUL26'!$B$9:$CQ$307,AV$1,0),0)</f>
        <v>0</v>
      </c>
      <c r="AW736" s="16">
        <f>IF($B736="P",VLOOKUP($E736,'[2]Costeo-JUL26'!$B$9:$CQ$307,AW$1,0),0)*$G736</f>
        <v>0</v>
      </c>
      <c r="AX736" s="36">
        <f>IF($B736="P",VLOOKUP($E736,'[2]Costeo-JUL26'!$B$9:$CQ$307,AX$1,0),0)*$G736</f>
        <v>0</v>
      </c>
      <c r="AY736" s="35">
        <f>IF($B736="P",VLOOKUP($E736,'[2]Costeo-JUL26'!$B$9:$CQ$307,AY$1,0),0)</f>
        <v>0</v>
      </c>
      <c r="AZ736" s="36">
        <f t="shared" si="359"/>
        <v>0</v>
      </c>
      <c r="BA736" s="36">
        <f t="shared" si="360"/>
        <v>0</v>
      </c>
      <c r="BB736" s="34">
        <f>IF($B736="P",VLOOKUP($E736,'[2]Costeo-JUL26'!$B$9:$CQ$307,BB$1,0),0)</f>
        <v>0</v>
      </c>
      <c r="BC736" s="16">
        <f>IF($B736="P",VLOOKUP($E736,'[2]Costeo-JUL26'!$B$9:$CQ$307,BC$1,0),0)*$G736</f>
        <v>0</v>
      </c>
      <c r="BD736" s="36">
        <f>IF($B736="P",VLOOKUP($E736,'[2]Costeo-JUL26'!$B$9:$CQ$307,BD$1,0),0)*$G736</f>
        <v>0</v>
      </c>
      <c r="BE736" s="35">
        <f>IF($B736="P",VLOOKUP($E736,'[2]Costeo-JUL26'!$B$9:$CQ$307,BE$1,0),0)</f>
        <v>0</v>
      </c>
      <c r="BF736" s="36">
        <f t="shared" si="361"/>
        <v>0</v>
      </c>
      <c r="BG736" s="36">
        <f t="shared" si="362"/>
        <v>0</v>
      </c>
      <c r="BH736" s="34">
        <f>IF($B736="P",VLOOKUP($E736,'[2]Costeo-JUL26'!$B$9:$CQ$307,BH$1,0),0)</f>
        <v>0</v>
      </c>
      <c r="BI736" s="16">
        <f>IF($B736="P",VLOOKUP($E736,'[2]Costeo-JUL26'!$B$9:$CQ$307,BI$1,0),0)*$G736</f>
        <v>0</v>
      </c>
      <c r="BJ736" s="36">
        <f>IF($B736="P",VLOOKUP($E736,'[2]Costeo-JUL26'!$B$9:$CQ$307,BJ$1,0),0)*$G736</f>
        <v>0</v>
      </c>
      <c r="BK736" s="35">
        <f>IF(BH736=910319,0,IF($B736="P",VLOOKUP($E736,'[2]Costeo-JUL26'!$B$9:$CQ$307,BK$1,0),0))</f>
        <v>0</v>
      </c>
      <c r="BL736" s="36">
        <f t="shared" si="363"/>
        <v>0</v>
      </c>
      <c r="BM736" s="36">
        <f t="shared" si="364"/>
        <v>0</v>
      </c>
      <c r="BN736" s="34">
        <f>IF($B736="P",VLOOKUP($E736,'[2]Costeo-JUL26'!$B$9:$CQ$307,BN$1,0),0)</f>
        <v>0</v>
      </c>
      <c r="BO736" s="16">
        <f>IF($B736="P",VLOOKUP($E736,'[2]Costeo-JUL26'!$B$9:$CQ$307,BO$1,0),0)*$G736</f>
        <v>0</v>
      </c>
      <c r="BP736" s="36">
        <f>IF($B736="P",VLOOKUP($E736,'[2]Costeo-JUL26'!$B$9:$CQ$307,BP$1,0),0)*$G736</f>
        <v>0</v>
      </c>
      <c r="BQ736" s="35">
        <f>IF($B736="P",VLOOKUP($E736,'[2]Costeo-JUL26'!$B$9:$CQ$307,BQ$1,0),0)</f>
        <v>0</v>
      </c>
      <c r="BR736" s="36">
        <f t="shared" si="365"/>
        <v>0</v>
      </c>
      <c r="BS736" s="36">
        <f t="shared" si="366"/>
        <v>0</v>
      </c>
      <c r="BT736" s="34">
        <f>IF($B736="P",VLOOKUP($E736,'[2]Costeo-JUL26'!$B$9:$CQ$307,BT$1,0),0)</f>
        <v>0</v>
      </c>
      <c r="BU736" s="16">
        <f>IF($B736="P",VLOOKUP($E736,'[2]Costeo-JUL26'!$B$9:$CQ$307,BU$1,0),0)*$G736</f>
        <v>0</v>
      </c>
      <c r="BV736" s="36">
        <f>IF($B736="P",VLOOKUP($E736,'[2]Costeo-JUL26'!$B$9:$CQ$307,BV$1,0),0)*$G736</f>
        <v>0</v>
      </c>
      <c r="BW736" s="35">
        <f>IF($B736="P",VLOOKUP($E736,'[2]Costeo-JUL26'!$B$9:$CQ$307,BW$1,0),0)</f>
        <v>0</v>
      </c>
      <c r="BX736" s="36">
        <f t="shared" si="367"/>
        <v>0</v>
      </c>
      <c r="BY736" s="36">
        <f t="shared" si="368"/>
        <v>0</v>
      </c>
      <c r="BZ736" s="34">
        <f>IF($B736="P",VLOOKUP($E736,'[2]Costeo-JUL26'!$B$9:$CQ$307,BZ$1,0),0)</f>
        <v>0</v>
      </c>
      <c r="CA736" s="16">
        <f>IF($B736="P",VLOOKUP($E736,'[2]Costeo-JUL26'!$B$9:$CQ$307,CA$1,0),0)*$G736</f>
        <v>0</v>
      </c>
      <c r="CB736" s="36">
        <f>IF($B736="P",VLOOKUP($E736,'[2]Costeo-JUL26'!$B$9:$CQ$307,CB$1,0),0)*$G736</f>
        <v>0</v>
      </c>
      <c r="CC736" s="35">
        <f>IF($B736="P",VLOOKUP($E736,'[2]Costeo-JUL26'!$B$9:$CQ$307,CC$1,0),0)</f>
        <v>0</v>
      </c>
      <c r="CD736" s="36">
        <f t="shared" si="369"/>
        <v>0</v>
      </c>
      <c r="CE736" s="36">
        <f t="shared" si="370"/>
        <v>0</v>
      </c>
      <c r="CF736" s="37">
        <f t="shared" si="342"/>
        <v>0</v>
      </c>
      <c r="CG736" s="36">
        <f>IF($B736="r",VLOOKUP($E736,'[2]Costeo-JUL26'!$B$9:$CQ$307,CG$1,0),0)*$G736</f>
        <v>68428.603238866403</v>
      </c>
      <c r="CH736" s="35">
        <f>VLOOKUP($E736,'[2]TEORICOS (05.26)'!$A$8:$T$251,CH$1,0)</f>
        <v>0.05</v>
      </c>
      <c r="CI736" s="36">
        <f t="shared" si="371"/>
        <v>50191.039838056691</v>
      </c>
      <c r="CJ736" s="37">
        <f t="shared" si="372"/>
        <v>118619.64307692309</v>
      </c>
      <c r="CM736" s="16">
        <f>SUMIFS('[1]Ajuste Inventario'!$I:$I,'[1]Ajuste Inventario'!$B:$B,E736,'[1]Ajuste Inventario'!$S:$S,D736)*-1</f>
        <v>0</v>
      </c>
      <c r="CN736" s="36">
        <f t="shared" si="343"/>
        <v>0</v>
      </c>
      <c r="CP736" t="str">
        <f t="shared" si="344"/>
        <v>1418Org.Vtas Necochea</v>
      </c>
      <c r="CQ736" s="10" t="e">
        <f t="shared" si="345"/>
        <v>#DIV/0!</v>
      </c>
    </row>
    <row r="737" spans="1:95" x14ac:dyDescent="0.25">
      <c r="A737" s="30">
        <v>46204</v>
      </c>
      <c r="B737" s="31" t="str">
        <f>VLOOKUP($E737,'[2]TEORICOS (05.26)'!$A$8:$T$251,B$1,0)</f>
        <v>P</v>
      </c>
      <c r="C737" s="32" t="str">
        <f>VLOOKUP($E737,'[2]TEORICOS (05.26)'!$A$8:$T$251,C$1,0)</f>
        <v>Schweppes</v>
      </c>
      <c r="D737" t="s">
        <v>229</v>
      </c>
      <c r="E737">
        <v>1436</v>
      </c>
      <c r="F737" t="s">
        <v>112</v>
      </c>
      <c r="G737" s="16">
        <v>474.16700000000003</v>
      </c>
      <c r="H737" s="16">
        <v>751.55469499999901</v>
      </c>
      <c r="I737" s="33">
        <v>6335855.399999992</v>
      </c>
      <c r="J737" s="33">
        <v>6277210.2499999935</v>
      </c>
      <c r="K737" s="34">
        <f>IF($B737="P",VLOOKUP($E737,'[2]Costeo-JUL26'!$B$9:$CQ$307,K$1,0),0)</f>
        <v>905752</v>
      </c>
      <c r="L737" s="35">
        <f>VLOOKUP($E737,'[2]TEORICOS (05.26)'!$A$8:$T$251,L$1,0)</f>
        <v>0.2</v>
      </c>
      <c r="M737" s="36">
        <f t="shared" si="346"/>
        <v>1255442.0499999986</v>
      </c>
      <c r="N737" s="35">
        <f>IF($B737="P",VLOOKUP($E737,'[2]Costeo-JUL26'!$B$9:$CQ$307,N$1,0),0)</f>
        <v>2.5000000000000001E-2</v>
      </c>
      <c r="O737" s="36">
        <f t="shared" si="347"/>
        <v>31386.051249999968</v>
      </c>
      <c r="P737" s="36">
        <f>IF($B737="P",VLOOKUP($E737,'[2]Costeo-JUL26'!$B$9:$CQ$307,P$1,0),0)*H737</f>
        <v>0</v>
      </c>
      <c r="Q737" s="36">
        <f t="shared" si="348"/>
        <v>1286828.1012499987</v>
      </c>
      <c r="R737" s="34">
        <f>IF($B737="P",VLOOKUP($E737,'[2]Costeo-JUL26'!$B$9:$CQ$307,R$1,0),0)</f>
        <v>902332</v>
      </c>
      <c r="S737" s="16">
        <f>IF($B737="P",VLOOKUP($E737,'[2]Costeo-JUL26'!$B$9:$CQ$307,S$1,0),0)*$G737</f>
        <v>519.1417399500001</v>
      </c>
      <c r="T737" s="36">
        <f>IF($B737="P",VLOOKUP($E737,'[2]Costeo-JUL26'!$B$9:$CQ$307,T$1,0),0)*$G737</f>
        <v>362129.34253659361</v>
      </c>
      <c r="U737" s="35">
        <f>IF($B737="P",VLOOKUP($E737,'[2]Costeo-JUL26'!$B$9:$CQ$307,U$1,0),0)</f>
        <v>1.4999999999999999E-2</v>
      </c>
      <c r="V737" s="36">
        <f t="shared" si="349"/>
        <v>5431.9401380489044</v>
      </c>
      <c r="W737" s="36">
        <f t="shared" si="350"/>
        <v>367561.28267464251</v>
      </c>
      <c r="X737" s="34">
        <f>IF($B737="P",VLOOKUP($E737,'[2]Costeo-JUL26'!$B$9:$CQ$307,X$1,0),0)</f>
        <v>902338</v>
      </c>
      <c r="Y737" s="16">
        <f>IF($B737="P",VLOOKUP($E737,'[2]Costeo-JUL26'!$B$9:$CQ$307,Y$1,0),0)*$G737</f>
        <v>37.178486136000004</v>
      </c>
      <c r="Z737" s="36">
        <f>IF($B737="P",VLOOKUP($E737,'[2]Costeo-JUL26'!$B$9:$CQ$307,Z$1,0),0)*$G737</f>
        <v>10511.845170092642</v>
      </c>
      <c r="AA737" s="35">
        <f>IF($B737="P",VLOOKUP($E737,'[2]Costeo-JUL26'!$B$9:$CQ$307,AA$1,0),0)</f>
        <v>0.45</v>
      </c>
      <c r="AB737" s="36">
        <f t="shared" si="351"/>
        <v>4730.3303265416889</v>
      </c>
      <c r="AC737" s="36">
        <f t="shared" si="352"/>
        <v>15242.175496634331</v>
      </c>
      <c r="AD737" s="34">
        <f>IF($B737="P",VLOOKUP($E737,'[2]Costeo-JUL26'!$B$9:$CQ$307,AD$1,0),0)</f>
        <v>902256</v>
      </c>
      <c r="AE737" s="16">
        <f>IF($B737="P",VLOOKUP($E737,'[2]Costeo-JUL26'!$B$9:$CQ$307,AE$1,0),0)*$G737</f>
        <v>2845.0020000000004</v>
      </c>
      <c r="AF737" s="36">
        <f>IF($B737="P",VLOOKUP($E737,'[2]Costeo-JUL26'!$B$9:$CQ$307,AF$1,0),0)*$G737</f>
        <v>42584.558936400004</v>
      </c>
      <c r="AG737" s="35">
        <f>IF($B737="P",VLOOKUP($E737,'[2]Costeo-JUL26'!$B$9:$CQ$307,AG$1,0),0)</f>
        <v>6.0000000000000001E-3</v>
      </c>
      <c r="AH737" s="36">
        <f t="shared" si="353"/>
        <v>255.50735361840003</v>
      </c>
      <c r="AI737" s="36">
        <f t="shared" si="354"/>
        <v>42840.066290018403</v>
      </c>
      <c r="AJ737" s="34">
        <f>IF($B737="P",VLOOKUP($E737,'[2]Costeo-JUL26'!$B$9:$CQ$307,AJ$1,0),0)</f>
        <v>909867</v>
      </c>
      <c r="AK737" s="16">
        <f>IF($B737="P",VLOOKUP($E737,'[2]Costeo-JUL26'!$B$9:$CQ$307,AK$1,0),0)*$G737</f>
        <v>2845.0020000000004</v>
      </c>
      <c r="AL737" s="36">
        <f>IF($B737="P",VLOOKUP($E737,'[2]Costeo-JUL26'!$B$9:$CQ$307,AL$1,0),0)*$G737</f>
        <v>36934.726364640002</v>
      </c>
      <c r="AM737" s="35">
        <f>IF($B737="P",VLOOKUP($E737,'[2]Costeo-JUL26'!$B$9:$CQ$307,AM$1,0),0)</f>
        <v>1.7999999999999999E-2</v>
      </c>
      <c r="AN737" s="36">
        <f t="shared" si="355"/>
        <v>664.82507456352005</v>
      </c>
      <c r="AO737" s="36">
        <f t="shared" si="356"/>
        <v>37599.551439203526</v>
      </c>
      <c r="AP737" s="34">
        <f>IF($B737="P",VLOOKUP($E737,'[2]Costeo-JUL26'!$B$9:$CQ$307,AP$1,0),0)</f>
        <v>913486</v>
      </c>
      <c r="AQ737" s="16">
        <f>IF($B737="P",VLOOKUP($E737,'[2]Costeo-JUL26'!$B$9:$CQ$307,AQ$1,0),0)*$G737</f>
        <v>2845.0020000000004</v>
      </c>
      <c r="AR737" s="36">
        <f>IF($B737="P",VLOOKUP($E737,'[2]Costeo-JUL26'!$B$9:$CQ$307,AR$1,0),0)*$G737</f>
        <v>351176.81805780967</v>
      </c>
      <c r="AS737" s="35">
        <f>IF($B737="P",VLOOKUP($E737,'[2]Costeo-JUL26'!$B$9:$CQ$307,AS$1,0),0)</f>
        <v>0.02</v>
      </c>
      <c r="AT737" s="36">
        <f t="shared" si="357"/>
        <v>7023.5363611561934</v>
      </c>
      <c r="AU737" s="36">
        <f t="shared" si="358"/>
        <v>358200.35441896587</v>
      </c>
      <c r="AV737" s="34">
        <f>IF($B737="P",VLOOKUP($E737,'[2]Costeo-JUL26'!$B$9:$CQ$307,AV$1,0),0)</f>
        <v>917330</v>
      </c>
      <c r="AW737" s="16">
        <f>IF($B737="P",VLOOKUP($E737,'[2]Costeo-JUL26'!$B$9:$CQ$307,AW$1,0),0)*$G737</f>
        <v>11.048091100000001</v>
      </c>
      <c r="AX737" s="36">
        <f>IF($B737="P",VLOOKUP($E737,'[2]Costeo-JUL26'!$B$9:$CQ$307,AX$1,0),0)*$G737</f>
        <v>43433.430429701264</v>
      </c>
      <c r="AY737" s="35">
        <f>IF($B737="P",VLOOKUP($E737,'[2]Costeo-JUL26'!$B$9:$CQ$307,AY$1,0),0)</f>
        <v>0.03</v>
      </c>
      <c r="AZ737" s="36">
        <f t="shared" si="359"/>
        <v>1303.0029128910378</v>
      </c>
      <c r="BA737" s="36">
        <f t="shared" si="360"/>
        <v>44736.433342592303</v>
      </c>
      <c r="BB737" s="34">
        <f>IF($B737="P",VLOOKUP($E737,'[2]Costeo-JUL26'!$B$9:$CQ$307,BB$1,0),0)</f>
        <v>902311</v>
      </c>
      <c r="BC737" s="16">
        <f>IF($B737="P",VLOOKUP($E737,'[2]Costeo-JUL26'!$B$9:$CQ$307,BC$1,0),0)*$G737</f>
        <v>1.9051352678571432</v>
      </c>
      <c r="BD737" s="36">
        <f>IF($B737="P",VLOOKUP($E737,'[2]Costeo-JUL26'!$B$9:$CQ$307,BD$1,0),0)*$G737</f>
        <v>7471.2641975156275</v>
      </c>
      <c r="BE737" s="35">
        <f>IF($B737="P",VLOOKUP($E737,'[2]Costeo-JUL26'!$B$9:$CQ$307,BE$1,0),0)</f>
        <v>0.03</v>
      </c>
      <c r="BF737" s="36">
        <f t="shared" si="361"/>
        <v>224.13792592546881</v>
      </c>
      <c r="BG737" s="36">
        <f t="shared" si="362"/>
        <v>7695.4021234410966</v>
      </c>
      <c r="BH737" s="34">
        <f>IF($B737="P",VLOOKUP($E737,'[2]Costeo-JUL26'!$B$9:$CQ$307,BH$1,0),0)</f>
        <v>910319</v>
      </c>
      <c r="BI737" s="16">
        <f>IF($B737="P",VLOOKUP($E737,'[2]Costeo-JUL26'!$B$9:$CQ$307,BI$1,0),0)*$G737</f>
        <v>6.3504508928571433</v>
      </c>
      <c r="BJ737" s="36">
        <f>IF($B737="P",VLOOKUP($E737,'[2]Costeo-JUL26'!$B$9:$CQ$307,BJ$1,0),0)*$G737</f>
        <v>16603.253859375</v>
      </c>
      <c r="BK737" s="35">
        <f>IF(BH737=910319,0,IF($B737="P",VLOOKUP($E737,'[2]Costeo-JUL26'!$B$9:$CQ$307,BK$1,0),0))</f>
        <v>0</v>
      </c>
      <c r="BL737" s="36">
        <f t="shared" si="363"/>
        <v>0</v>
      </c>
      <c r="BM737" s="36">
        <f t="shared" si="364"/>
        <v>16603.253859375</v>
      </c>
      <c r="BN737" s="34">
        <f>IF($B737="P",VLOOKUP($E737,'[2]Costeo-JUL26'!$B$9:$CQ$307,BN$1,0),0)</f>
        <v>0</v>
      </c>
      <c r="BO737" s="16">
        <f>IF($B737="P",VLOOKUP($E737,'[2]Costeo-JUL26'!$B$9:$CQ$307,BO$1,0),0)*$G737</f>
        <v>0</v>
      </c>
      <c r="BP737" s="36">
        <f>IF($B737="P",VLOOKUP($E737,'[2]Costeo-JUL26'!$B$9:$CQ$307,BP$1,0),0)*$G737</f>
        <v>0</v>
      </c>
      <c r="BQ737" s="35">
        <f>IF($B737="P",VLOOKUP($E737,'[2]Costeo-JUL26'!$B$9:$CQ$307,BQ$1,0),0)</f>
        <v>0</v>
      </c>
      <c r="BR737" s="36">
        <f t="shared" si="365"/>
        <v>0</v>
      </c>
      <c r="BS737" s="36">
        <f t="shared" si="366"/>
        <v>0</v>
      </c>
      <c r="BT737" s="34">
        <f>IF($B737="P",VLOOKUP($E737,'[2]Costeo-JUL26'!$B$9:$CQ$307,BT$1,0),0)</f>
        <v>0</v>
      </c>
      <c r="BU737" s="16">
        <f>IF($B737="P",VLOOKUP($E737,'[2]Costeo-JUL26'!$B$9:$CQ$307,BU$1,0),0)*$G737</f>
        <v>0</v>
      </c>
      <c r="BV737" s="36">
        <f>IF($B737="P",VLOOKUP($E737,'[2]Costeo-JUL26'!$B$9:$CQ$307,BV$1,0),0)*$G737</f>
        <v>0</v>
      </c>
      <c r="BW737" s="35">
        <f>IF($B737="P",VLOOKUP($E737,'[2]Costeo-JUL26'!$B$9:$CQ$307,BW$1,0),0)</f>
        <v>0</v>
      </c>
      <c r="BX737" s="36">
        <f t="shared" si="367"/>
        <v>0</v>
      </c>
      <c r="BY737" s="36">
        <f t="shared" si="368"/>
        <v>0</v>
      </c>
      <c r="BZ737" s="34">
        <f>IF($B737="P",VLOOKUP($E737,'[2]Costeo-JUL26'!$B$9:$CQ$307,BZ$1,0),0)</f>
        <v>0</v>
      </c>
      <c r="CA737" s="16">
        <f>IF($B737="P",VLOOKUP($E737,'[2]Costeo-JUL26'!$B$9:$CQ$307,CA$1,0),0)*$G737</f>
        <v>0</v>
      </c>
      <c r="CB737" s="36">
        <f>IF($B737="P",VLOOKUP($E737,'[2]Costeo-JUL26'!$B$9:$CQ$307,CB$1,0),0)*$G737</f>
        <v>0</v>
      </c>
      <c r="CC737" s="35">
        <f>IF($B737="P",VLOOKUP($E737,'[2]Costeo-JUL26'!$B$9:$CQ$307,CC$1,0),0)</f>
        <v>0</v>
      </c>
      <c r="CD737" s="36">
        <f t="shared" si="369"/>
        <v>0</v>
      </c>
      <c r="CE737" s="36">
        <f t="shared" si="370"/>
        <v>0</v>
      </c>
      <c r="CF737" s="37">
        <f t="shared" si="342"/>
        <v>2177306.6208948717</v>
      </c>
      <c r="CG737" s="36">
        <f>IF($B737="r",VLOOKUP($E737,'[2]Costeo-JUL26'!$B$9:$CQ$307,CG$1,0),0)*$G737</f>
        <v>0</v>
      </c>
      <c r="CH737" s="35">
        <f>VLOOKUP($E737,'[2]TEORICOS (05.26)'!$A$8:$T$251,CH$1,0)</f>
        <v>0</v>
      </c>
      <c r="CI737" s="36">
        <f t="shared" si="371"/>
        <v>0</v>
      </c>
      <c r="CJ737" s="37">
        <f t="shared" si="372"/>
        <v>0</v>
      </c>
      <c r="CM737" s="16">
        <f>SUMIFS('[1]Ajuste Inventario'!$I:$I,'[1]Ajuste Inventario'!$B:$B,E737,'[1]Ajuste Inventario'!$S:$S,D737)*-1</f>
        <v>5.5009999999999994</v>
      </c>
      <c r="CN737" s="36">
        <f t="shared" si="343"/>
        <v>25259.800284588946</v>
      </c>
      <c r="CP737" t="str">
        <f t="shared" si="344"/>
        <v>1436Org.Vtas Necochea</v>
      </c>
      <c r="CQ737" s="10">
        <f t="shared" si="345"/>
        <v>4591.8560779110976</v>
      </c>
    </row>
    <row r="738" spans="1:95" x14ac:dyDescent="0.25">
      <c r="A738" s="30">
        <v>46204</v>
      </c>
      <c r="B738" s="31" t="str">
        <f>VLOOKUP($E738,'[2]TEORICOS (05.26)'!$A$8:$T$251,B$1,0)</f>
        <v>P</v>
      </c>
      <c r="C738" s="32" t="str">
        <f>VLOOKUP($E738,'[2]TEORICOS (05.26)'!$A$8:$T$251,C$1,0)</f>
        <v>Schweppes</v>
      </c>
      <c r="D738" t="s">
        <v>229</v>
      </c>
      <c r="E738">
        <v>1459</v>
      </c>
      <c r="F738" t="s">
        <v>113</v>
      </c>
      <c r="G738" s="16">
        <v>104</v>
      </c>
      <c r="H738" s="16">
        <v>247.3119999999999</v>
      </c>
      <c r="I738" s="33">
        <v>1957847.1099999989</v>
      </c>
      <c r="J738" s="33">
        <v>1943848.5099999991</v>
      </c>
      <c r="K738" s="34">
        <f>IF($B738="P",VLOOKUP($E738,'[2]Costeo-JUL26'!$B$9:$CQ$307,K$1,0),0)</f>
        <v>905752</v>
      </c>
      <c r="L738" s="35">
        <f>VLOOKUP($E738,'[2]TEORICOS (05.26)'!$A$8:$T$251,L$1,0)</f>
        <v>0.2</v>
      </c>
      <c r="M738" s="36">
        <f t="shared" si="346"/>
        <v>388769.70199999982</v>
      </c>
      <c r="N738" s="35">
        <f>IF($B738="P",VLOOKUP($E738,'[2]Costeo-JUL26'!$B$9:$CQ$307,N$1,0),0)</f>
        <v>2.5000000000000001E-2</v>
      </c>
      <c r="O738" s="36">
        <f t="shared" si="347"/>
        <v>9719.2425499999954</v>
      </c>
      <c r="P738" s="36">
        <f>IF($B738="P",VLOOKUP($E738,'[2]Costeo-JUL26'!$B$9:$CQ$307,P$1,0),0)*H738</f>
        <v>0</v>
      </c>
      <c r="Q738" s="36">
        <f t="shared" si="348"/>
        <v>398488.94454999978</v>
      </c>
      <c r="R738" s="34">
        <f>IF($B738="P",VLOOKUP($E738,'[2]Costeo-JUL26'!$B$9:$CQ$307,R$1,0),0)</f>
        <v>902332</v>
      </c>
      <c r="S738" s="16">
        <f>IF($B738="P",VLOOKUP($E738,'[2]Costeo-JUL26'!$B$9:$CQ$307,S$1,0),0)*$G738</f>
        <v>170.79660000000001</v>
      </c>
      <c r="T738" s="36">
        <f>IF($B738="P",VLOOKUP($E738,'[2]Costeo-JUL26'!$B$9:$CQ$307,T$1,0),0)*$G738</f>
        <v>119139.83350952006</v>
      </c>
      <c r="U738" s="35">
        <f>IF($B738="P",VLOOKUP($E738,'[2]Costeo-JUL26'!$B$9:$CQ$307,U$1,0),0)</f>
        <v>1.4999999999999999E-2</v>
      </c>
      <c r="V738" s="36">
        <f t="shared" si="349"/>
        <v>1787.0975026428009</v>
      </c>
      <c r="W738" s="36">
        <f t="shared" si="350"/>
        <v>120926.93101216287</v>
      </c>
      <c r="X738" s="34">
        <f>IF($B738="P",VLOOKUP($E738,'[2]Costeo-JUL26'!$B$9:$CQ$307,X$1,0),0)</f>
        <v>902338</v>
      </c>
      <c r="Y738" s="16">
        <f>IF($B738="P",VLOOKUP($E738,'[2]Costeo-JUL26'!$B$9:$CQ$307,Y$1,0),0)*$G738</f>
        <v>12.231648</v>
      </c>
      <c r="Z738" s="36">
        <f>IF($B738="P",VLOOKUP($E738,'[2]Costeo-JUL26'!$B$9:$CQ$307,Z$1,0),0)*$G738</f>
        <v>3458.3761555200003</v>
      </c>
      <c r="AA738" s="35">
        <f>IF($B738="P",VLOOKUP($E738,'[2]Costeo-JUL26'!$B$9:$CQ$307,AA$1,0),0)</f>
        <v>0.45</v>
      </c>
      <c r="AB738" s="36">
        <f t="shared" si="351"/>
        <v>1556.2692699840002</v>
      </c>
      <c r="AC738" s="36">
        <f t="shared" si="352"/>
        <v>5014.6454255040007</v>
      </c>
      <c r="AD738" s="34">
        <f>IF($B738="P",VLOOKUP($E738,'[2]Costeo-JUL26'!$B$9:$CQ$307,AD$1,0),0)</f>
        <v>902256</v>
      </c>
      <c r="AE738" s="16">
        <f>IF($B738="P",VLOOKUP($E738,'[2]Costeo-JUL26'!$B$9:$CQ$307,AE$1,0),0)*$G738</f>
        <v>624</v>
      </c>
      <c r="AF738" s="36">
        <f>IF($B738="P",VLOOKUP($E738,'[2]Costeo-JUL26'!$B$9:$CQ$307,AF$1,0),0)*$G738</f>
        <v>9340.1568000000007</v>
      </c>
      <c r="AG738" s="35">
        <f>IF($B738="P",VLOOKUP($E738,'[2]Costeo-JUL26'!$B$9:$CQ$307,AG$1,0),0)</f>
        <v>6.0000000000000001E-3</v>
      </c>
      <c r="AH738" s="36">
        <f t="shared" si="353"/>
        <v>56.040940800000008</v>
      </c>
      <c r="AI738" s="36">
        <f t="shared" si="354"/>
        <v>9396.1977408000002</v>
      </c>
      <c r="AJ738" s="34">
        <f>IF($B738="P",VLOOKUP($E738,'[2]Costeo-JUL26'!$B$9:$CQ$307,AJ$1,0),0)</f>
        <v>923740</v>
      </c>
      <c r="AK738" s="16">
        <f>IF($B738="P",VLOOKUP($E738,'[2]Costeo-JUL26'!$B$9:$CQ$307,AK$1,0),0)*$G738</f>
        <v>624</v>
      </c>
      <c r="AL738" s="36">
        <f>IF($B738="P",VLOOKUP($E738,'[2]Costeo-JUL26'!$B$9:$CQ$307,AL$1,0),0)*$G738</f>
        <v>9340.1568000000007</v>
      </c>
      <c r="AM738" s="35">
        <f>IF($B738="P",VLOOKUP($E738,'[2]Costeo-JUL26'!$B$9:$CQ$307,AM$1,0),0)</f>
        <v>1.7999999999999999E-2</v>
      </c>
      <c r="AN738" s="36">
        <f t="shared" si="355"/>
        <v>168.12282239999999</v>
      </c>
      <c r="AO738" s="36">
        <f t="shared" si="356"/>
        <v>9508.2796224000012</v>
      </c>
      <c r="AP738" s="34">
        <f>IF($B738="P",VLOOKUP($E738,'[2]Costeo-JUL26'!$B$9:$CQ$307,AP$1,0),0)</f>
        <v>916882</v>
      </c>
      <c r="AQ738" s="16">
        <f>IF($B738="P",VLOOKUP($E738,'[2]Costeo-JUL26'!$B$9:$CQ$307,AQ$1,0),0)*$G738</f>
        <v>624</v>
      </c>
      <c r="AR738" s="36">
        <f>IF($B738="P",VLOOKUP($E738,'[2]Costeo-JUL26'!$B$9:$CQ$307,AR$1,0),0)*$G738</f>
        <v>101809.46875</v>
      </c>
      <c r="AS738" s="35">
        <f>IF($B738="P",VLOOKUP($E738,'[2]Costeo-JUL26'!$B$9:$CQ$307,AS$1,0),0)</f>
        <v>0.02</v>
      </c>
      <c r="AT738" s="36">
        <f t="shared" si="357"/>
        <v>2036.1893750000002</v>
      </c>
      <c r="AU738" s="36">
        <f t="shared" si="358"/>
        <v>103845.658125</v>
      </c>
      <c r="AV738" s="34">
        <f>IF($B738="P",VLOOKUP($E738,'[2]Costeo-JUL26'!$B$9:$CQ$307,AV$1,0),0)</f>
        <v>932442</v>
      </c>
      <c r="AW738" s="16">
        <f>IF($B738="P",VLOOKUP($E738,'[2]Costeo-JUL26'!$B$9:$CQ$307,AW$1,0),0)*$G738</f>
        <v>2.8807999999999998</v>
      </c>
      <c r="AX738" s="36">
        <f>IF($B738="P",VLOOKUP($E738,'[2]Costeo-JUL26'!$B$9:$CQ$307,AX$1,0),0)*$G738</f>
        <v>10633.823053842249</v>
      </c>
      <c r="AY738" s="35">
        <f>IF($B738="P",VLOOKUP($E738,'[2]Costeo-JUL26'!$B$9:$CQ$307,AY$1,0),0)</f>
        <v>0.03</v>
      </c>
      <c r="AZ738" s="36">
        <f t="shared" si="359"/>
        <v>319.01469161526745</v>
      </c>
      <c r="BA738" s="36">
        <f t="shared" si="360"/>
        <v>10952.837745457517</v>
      </c>
      <c r="BB738" s="34">
        <f>IF($B738="P",VLOOKUP($E738,'[2]Costeo-JUL26'!$B$9:$CQ$307,BB$1,0),0)</f>
        <v>902311</v>
      </c>
      <c r="BC738" s="16">
        <f>IF($B738="P",VLOOKUP($E738,'[2]Costeo-JUL26'!$B$9:$CQ$307,BC$1,0),0)*$G738</f>
        <v>0.45500000000000007</v>
      </c>
      <c r="BD738" s="36">
        <f>IF($B738="P",VLOOKUP($E738,'[2]Costeo-JUL26'!$B$9:$CQ$307,BD$1,0),0)*$G738</f>
        <v>1784.3484750000005</v>
      </c>
      <c r="BE738" s="35">
        <f>IF($B738="P",VLOOKUP($E738,'[2]Costeo-JUL26'!$B$9:$CQ$307,BE$1,0),0)</f>
        <v>0.03</v>
      </c>
      <c r="BF738" s="36">
        <f t="shared" si="361"/>
        <v>53.530454250000012</v>
      </c>
      <c r="BG738" s="36">
        <f t="shared" si="362"/>
        <v>1837.8789292500005</v>
      </c>
      <c r="BH738" s="34">
        <f>IF($B738="P",VLOOKUP($E738,'[2]Costeo-JUL26'!$B$9:$CQ$307,BH$1,0),0)</f>
        <v>933089</v>
      </c>
      <c r="BI738" s="16">
        <f>IF($B738="P",VLOOKUP($E738,'[2]Costeo-JUL26'!$B$9:$CQ$307,BI$1,0),0)*$G738</f>
        <v>3.9</v>
      </c>
      <c r="BJ738" s="36">
        <f>IF($B738="P",VLOOKUP($E738,'[2]Costeo-JUL26'!$B$9:$CQ$307,BJ$1,0),0)*$G738</f>
        <v>2904.2229198606274</v>
      </c>
      <c r="BK738" s="35">
        <f>IF(BH738=910319,0,IF($B738="P",VLOOKUP($E738,'[2]Costeo-JUL26'!$B$9:$CQ$307,BK$1,0),0))</f>
        <v>0.02</v>
      </c>
      <c r="BL738" s="36">
        <f t="shared" si="363"/>
        <v>58.084458397212551</v>
      </c>
      <c r="BM738" s="36">
        <f t="shared" si="364"/>
        <v>2962.3073782578399</v>
      </c>
      <c r="BN738" s="34">
        <f>IF($B738="P",VLOOKUP($E738,'[2]Costeo-JUL26'!$B$9:$CQ$307,BN$1,0),0)</f>
        <v>0</v>
      </c>
      <c r="BO738" s="16">
        <f>IF($B738="P",VLOOKUP($E738,'[2]Costeo-JUL26'!$B$9:$CQ$307,BO$1,0),0)*$G738</f>
        <v>0</v>
      </c>
      <c r="BP738" s="36">
        <f>IF($B738="P",VLOOKUP($E738,'[2]Costeo-JUL26'!$B$9:$CQ$307,BP$1,0),0)*$G738</f>
        <v>0</v>
      </c>
      <c r="BQ738" s="35">
        <f>IF($B738="P",VLOOKUP($E738,'[2]Costeo-JUL26'!$B$9:$CQ$307,BQ$1,0),0)</f>
        <v>0</v>
      </c>
      <c r="BR738" s="36">
        <f t="shared" si="365"/>
        <v>0</v>
      </c>
      <c r="BS738" s="36">
        <f t="shared" si="366"/>
        <v>0</v>
      </c>
      <c r="BT738" s="34">
        <f>IF($B738="P",VLOOKUP($E738,'[2]Costeo-JUL26'!$B$9:$CQ$307,BT$1,0),0)</f>
        <v>0</v>
      </c>
      <c r="BU738" s="16">
        <f>IF($B738="P",VLOOKUP($E738,'[2]Costeo-JUL26'!$B$9:$CQ$307,BU$1,0),0)*$G738</f>
        <v>0</v>
      </c>
      <c r="BV738" s="36">
        <f>IF($B738="P",VLOOKUP($E738,'[2]Costeo-JUL26'!$B$9:$CQ$307,BV$1,0),0)*$G738</f>
        <v>0</v>
      </c>
      <c r="BW738" s="35">
        <f>IF($B738="P",VLOOKUP($E738,'[2]Costeo-JUL26'!$B$9:$CQ$307,BW$1,0),0)</f>
        <v>0</v>
      </c>
      <c r="BX738" s="36">
        <f t="shared" si="367"/>
        <v>0</v>
      </c>
      <c r="BY738" s="36">
        <f t="shared" si="368"/>
        <v>0</v>
      </c>
      <c r="BZ738" s="34">
        <f>IF($B738="P",VLOOKUP($E738,'[2]Costeo-JUL26'!$B$9:$CQ$307,BZ$1,0),0)</f>
        <v>0</v>
      </c>
      <c r="CA738" s="16">
        <f>IF($B738="P",VLOOKUP($E738,'[2]Costeo-JUL26'!$B$9:$CQ$307,CA$1,0),0)*$G738</f>
        <v>0</v>
      </c>
      <c r="CB738" s="36">
        <f>IF($B738="P",VLOOKUP($E738,'[2]Costeo-JUL26'!$B$9:$CQ$307,CB$1,0),0)*$G738</f>
        <v>0</v>
      </c>
      <c r="CC738" s="35">
        <f>IF($B738="P",VLOOKUP($E738,'[2]Costeo-JUL26'!$B$9:$CQ$307,CC$1,0),0)</f>
        <v>0</v>
      </c>
      <c r="CD738" s="36">
        <f t="shared" si="369"/>
        <v>0</v>
      </c>
      <c r="CE738" s="36">
        <f t="shared" si="370"/>
        <v>0</v>
      </c>
      <c r="CF738" s="37">
        <f t="shared" si="342"/>
        <v>662933.6805288319</v>
      </c>
      <c r="CG738" s="36">
        <f>IF($B738="r",VLOOKUP($E738,'[2]Costeo-JUL26'!$B$9:$CQ$307,CG$1,0),0)*$G738</f>
        <v>0</v>
      </c>
      <c r="CH738" s="35">
        <f>VLOOKUP($E738,'[2]TEORICOS (05.26)'!$A$8:$T$251,CH$1,0)</f>
        <v>0</v>
      </c>
      <c r="CI738" s="36">
        <f t="shared" si="371"/>
        <v>0</v>
      </c>
      <c r="CJ738" s="37">
        <f t="shared" si="372"/>
        <v>0</v>
      </c>
      <c r="CM738" s="16">
        <f>SUMIFS('[1]Ajuste Inventario'!$I:$I,'[1]Ajuste Inventario'!$B:$B,E738,'[1]Ajuste Inventario'!$S:$S,D738)*-1</f>
        <v>3.3330000000000002</v>
      </c>
      <c r="CN738" s="36">
        <f t="shared" si="343"/>
        <v>21245.749588486509</v>
      </c>
      <c r="CP738" t="str">
        <f t="shared" si="344"/>
        <v>1459Org.Vtas Necochea</v>
      </c>
      <c r="CQ738" s="10">
        <f t="shared" si="345"/>
        <v>6374.3623127772298</v>
      </c>
    </row>
    <row r="739" spans="1:95" x14ac:dyDescent="0.25">
      <c r="A739" s="30">
        <v>46204</v>
      </c>
      <c r="B739" s="31" t="str">
        <f>VLOOKUP($E739,'[2]TEORICOS (05.26)'!$A$8:$T$251,B$1,0)</f>
        <v>P</v>
      </c>
      <c r="C739" s="32" t="str">
        <f>VLOOKUP($E739,'[2]TEORICOS (05.26)'!$A$8:$T$251,C$1,0)</f>
        <v>Benedictino</v>
      </c>
      <c r="D739" t="s">
        <v>229</v>
      </c>
      <c r="E739">
        <v>1620</v>
      </c>
      <c r="F739" t="s">
        <v>114</v>
      </c>
      <c r="G739" s="16">
        <v>205.334</v>
      </c>
      <c r="H739" s="16">
        <v>217.03803799999997</v>
      </c>
      <c r="I739" s="33">
        <v>1921855.53</v>
      </c>
      <c r="J739" s="33">
        <v>1729765.2100000002</v>
      </c>
      <c r="K739" s="34">
        <f>IF($B739="P",VLOOKUP($E739,'[2]Costeo-JUL26'!$B$9:$CQ$307,K$1,0),0)</f>
        <v>939154</v>
      </c>
      <c r="L739" s="35">
        <f>VLOOKUP($E739,'[2]TEORICOS (05.26)'!$A$8:$T$251,L$1,0)</f>
        <v>2.5000000000000001E-2</v>
      </c>
      <c r="M739" s="36">
        <f t="shared" si="346"/>
        <v>43244.130250000009</v>
      </c>
      <c r="N739" s="35">
        <f>IF($B739="P",VLOOKUP($E739,'[2]Costeo-JUL26'!$B$9:$CQ$307,N$1,0),0)</f>
        <v>0.02</v>
      </c>
      <c r="O739" s="36">
        <f t="shared" si="347"/>
        <v>864.88260500000024</v>
      </c>
      <c r="P739" s="36">
        <f>IF($B739="P",VLOOKUP($E739,'[2]Costeo-JUL26'!$B$9:$CQ$307,P$1,0),0)*H739</f>
        <v>0</v>
      </c>
      <c r="Q739" s="36">
        <f t="shared" si="348"/>
        <v>44109.012855000008</v>
      </c>
      <c r="R739" s="34">
        <f>IF($B739="P",VLOOKUP($E739,'[2]Costeo-JUL26'!$B$9:$CQ$307,R$1,0),0)</f>
        <v>0</v>
      </c>
      <c r="S739" s="16">
        <f>IF($B739="P",VLOOKUP($E739,'[2]Costeo-JUL26'!$B$9:$CQ$307,S$1,0),0)*$G739</f>
        <v>0</v>
      </c>
      <c r="T739" s="36">
        <f>IF($B739="P",VLOOKUP($E739,'[2]Costeo-JUL26'!$B$9:$CQ$307,T$1,0),0)*$G739</f>
        <v>0</v>
      </c>
      <c r="U739" s="35">
        <f>IF($B739="P",VLOOKUP($E739,'[2]Costeo-JUL26'!$B$9:$CQ$307,U$1,0),0)</f>
        <v>0</v>
      </c>
      <c r="V739" s="36">
        <f t="shared" si="349"/>
        <v>0</v>
      </c>
      <c r="W739" s="36">
        <f t="shared" si="350"/>
        <v>0</v>
      </c>
      <c r="X739" s="34">
        <f>IF($B739="P",VLOOKUP($E739,'[2]Costeo-JUL26'!$B$9:$CQ$307,X$1,0),0)</f>
        <v>902338</v>
      </c>
      <c r="Y739" s="16">
        <f>IF($B739="P",VLOOKUP($E739,'[2]Costeo-JUL26'!$B$9:$CQ$307,Y$1,0),0)*$G739</f>
        <v>8.0499141359999999</v>
      </c>
      <c r="Z739" s="36">
        <f>IF($B739="P",VLOOKUP($E739,'[2]Costeo-JUL26'!$B$9:$CQ$307,Z$1,0),0)*$G739</f>
        <v>2276.0327228126403</v>
      </c>
      <c r="AA739" s="35">
        <f>IF($B739="P",VLOOKUP($E739,'[2]Costeo-JUL26'!$B$9:$CQ$307,AA$1,0),0)</f>
        <v>0.45</v>
      </c>
      <c r="AB739" s="36">
        <f t="shared" si="351"/>
        <v>1024.2147252656882</v>
      </c>
      <c r="AC739" s="36">
        <f t="shared" si="352"/>
        <v>3300.2474480783285</v>
      </c>
      <c r="AD739" s="34">
        <f>IF($B739="P",VLOOKUP($E739,'[2]Costeo-JUL26'!$B$9:$CQ$307,AD$1,0),0)</f>
        <v>931150</v>
      </c>
      <c r="AE739" s="16">
        <f>IF($B739="P",VLOOKUP($E739,'[2]Costeo-JUL26'!$B$9:$CQ$307,AE$1,0),0)*$G739</f>
        <v>2464.0079999999998</v>
      </c>
      <c r="AF739" s="36">
        <f>IF($B739="P",VLOOKUP($E739,'[2]Costeo-JUL26'!$B$9:$CQ$307,AF$1,0),0)*$G739</f>
        <v>36881.764545600003</v>
      </c>
      <c r="AG739" s="35">
        <f>IF($B739="P",VLOOKUP($E739,'[2]Costeo-JUL26'!$B$9:$CQ$307,AG$1,0),0)</f>
        <v>6.0000000000000001E-3</v>
      </c>
      <c r="AH739" s="36">
        <f t="shared" si="353"/>
        <v>221.29058727360001</v>
      </c>
      <c r="AI739" s="36">
        <f t="shared" si="354"/>
        <v>37103.055132873604</v>
      </c>
      <c r="AJ739" s="34">
        <f>IF($B739="P",VLOOKUP($E739,'[2]Costeo-JUL26'!$B$9:$CQ$307,AJ$1,0),0)</f>
        <v>936448</v>
      </c>
      <c r="AK739" s="16">
        <f>IF($B739="P",VLOOKUP($E739,'[2]Costeo-JUL26'!$B$9:$CQ$307,AK$1,0),0)*$G739</f>
        <v>2464.0079999999998</v>
      </c>
      <c r="AL739" s="36">
        <f>IF($B739="P",VLOOKUP($E739,'[2]Costeo-JUL26'!$B$9:$CQ$307,AL$1,0),0)*$G739</f>
        <v>14131.923642719999</v>
      </c>
      <c r="AM739" s="35">
        <f>IF($B739="P",VLOOKUP($E739,'[2]Costeo-JUL26'!$B$9:$CQ$307,AM$1,0),0)</f>
        <v>1.7999999999999999E-2</v>
      </c>
      <c r="AN739" s="36">
        <f t="shared" si="355"/>
        <v>254.37462556895997</v>
      </c>
      <c r="AO739" s="36">
        <f t="shared" si="356"/>
        <v>14386.29826828896</v>
      </c>
      <c r="AP739" s="34">
        <f>IF($B739="P",VLOOKUP($E739,'[2]Costeo-JUL26'!$B$9:$CQ$307,AP$1,0),0)</f>
        <v>939863</v>
      </c>
      <c r="AQ739" s="16">
        <f>IF($B739="P",VLOOKUP($E739,'[2]Costeo-JUL26'!$B$9:$CQ$307,AQ$1,0),0)*$G739</f>
        <v>2464.0079999999998</v>
      </c>
      <c r="AR739" s="36">
        <f>IF($B739="P",VLOOKUP($E739,'[2]Costeo-JUL26'!$B$9:$CQ$307,AR$1,0),0)*$G739</f>
        <v>162097.18100784</v>
      </c>
      <c r="AS739" s="35">
        <f>IF($B739="P",VLOOKUP($E739,'[2]Costeo-JUL26'!$B$9:$CQ$307,AS$1,0),0)</f>
        <v>0.02</v>
      </c>
      <c r="AT739" s="36">
        <f t="shared" si="357"/>
        <v>3241.9436201568001</v>
      </c>
      <c r="AU739" s="36">
        <f t="shared" si="358"/>
        <v>165339.12462799679</v>
      </c>
      <c r="AV739" s="34">
        <f>IF($B739="P",VLOOKUP($E739,'[2]Costeo-JUL26'!$B$9:$CQ$307,AV$1,0),0)</f>
        <v>932317</v>
      </c>
      <c r="AW739" s="16">
        <f>IF($B739="P",VLOOKUP($E739,'[2]Costeo-JUL26'!$B$9:$CQ$307,AW$1,0),0)*$G739</f>
        <v>3.7370788000000004</v>
      </c>
      <c r="AX739" s="36">
        <f>IF($B739="P",VLOOKUP($E739,'[2]Costeo-JUL26'!$B$9:$CQ$307,AX$1,0),0)*$G739</f>
        <v>16061.21726664</v>
      </c>
      <c r="AY739" s="35">
        <f>IF($B739="P",VLOOKUP($E739,'[2]Costeo-JUL26'!$B$9:$CQ$307,AY$1,0),0)</f>
        <v>0.03</v>
      </c>
      <c r="AZ739" s="36">
        <f t="shared" si="359"/>
        <v>481.8365179992</v>
      </c>
      <c r="BA739" s="36">
        <f t="shared" si="360"/>
        <v>16543.0537846392</v>
      </c>
      <c r="BB739" s="34">
        <f>IF($B739="P",VLOOKUP($E739,'[2]Costeo-JUL26'!$B$9:$CQ$307,BB$1,0),0)</f>
        <v>902311</v>
      </c>
      <c r="BC739" s="16">
        <f>IF($B739="P",VLOOKUP($E739,'[2]Costeo-JUL26'!$B$9:$CQ$307,BC$1,0),0)*$G739</f>
        <v>0.57037222222222228</v>
      </c>
      <c r="BD739" s="36">
        <f>IF($B739="P",VLOOKUP($E739,'[2]Costeo-JUL26'!$B$9:$CQ$307,BD$1,0),0)*$G739</f>
        <v>2236.7973734166671</v>
      </c>
      <c r="BE739" s="35">
        <f>IF($B739="P",VLOOKUP($E739,'[2]Costeo-JUL26'!$B$9:$CQ$307,BE$1,0),0)</f>
        <v>0.03</v>
      </c>
      <c r="BF739" s="36">
        <f t="shared" si="361"/>
        <v>67.103921202500018</v>
      </c>
      <c r="BG739" s="36">
        <f t="shared" si="362"/>
        <v>2303.9012946191669</v>
      </c>
      <c r="BH739" s="34">
        <f>IF($B739="P",VLOOKUP($E739,'[2]Costeo-JUL26'!$B$9:$CQ$307,BH$1,0),0)</f>
        <v>933089</v>
      </c>
      <c r="BI739" s="16">
        <f>IF($B739="P",VLOOKUP($E739,'[2]Costeo-JUL26'!$B$9:$CQ$307,BI$1,0),0)*$G739</f>
        <v>7.1296527777777783</v>
      </c>
      <c r="BJ739" s="36">
        <f>IF($B739="P",VLOOKUP($E739,'[2]Costeo-JUL26'!$B$9:$CQ$307,BJ$1,0),0)*$G739</f>
        <v>5309.2566686846694</v>
      </c>
      <c r="BK739" s="35">
        <f>IF(BH739=910319,0,IF($B739="P",VLOOKUP($E739,'[2]Costeo-JUL26'!$B$9:$CQ$307,BK$1,0),0))</f>
        <v>0.02</v>
      </c>
      <c r="BL739" s="36">
        <f t="shared" si="363"/>
        <v>106.18513337369339</v>
      </c>
      <c r="BM739" s="36">
        <f t="shared" si="364"/>
        <v>5415.4418020583626</v>
      </c>
      <c r="BN739" s="34">
        <f>IF($B739="P",VLOOKUP($E739,'[2]Costeo-JUL26'!$B$9:$CQ$307,BN$1,0),0)</f>
        <v>0</v>
      </c>
      <c r="BO739" s="16">
        <f>IF($B739="P",VLOOKUP($E739,'[2]Costeo-JUL26'!$B$9:$CQ$307,BO$1,0),0)*$G739</f>
        <v>0</v>
      </c>
      <c r="BP739" s="36">
        <f>IF($B739="P",VLOOKUP($E739,'[2]Costeo-JUL26'!$B$9:$CQ$307,BP$1,0),0)*$G739</f>
        <v>0</v>
      </c>
      <c r="BQ739" s="35">
        <f>IF($B739="P",VLOOKUP($E739,'[2]Costeo-JUL26'!$B$9:$CQ$307,BQ$1,0),0)</f>
        <v>0</v>
      </c>
      <c r="BR739" s="36">
        <f t="shared" si="365"/>
        <v>0</v>
      </c>
      <c r="BS739" s="36">
        <f t="shared" si="366"/>
        <v>0</v>
      </c>
      <c r="BT739" s="34">
        <f>IF($B739="P",VLOOKUP($E739,'[2]Costeo-JUL26'!$B$9:$CQ$307,BT$1,0),0)</f>
        <v>0</v>
      </c>
      <c r="BU739" s="16">
        <f>IF($B739="P",VLOOKUP($E739,'[2]Costeo-JUL26'!$B$9:$CQ$307,BU$1,0),0)*$G739</f>
        <v>0</v>
      </c>
      <c r="BV739" s="36">
        <f>IF($B739="P",VLOOKUP($E739,'[2]Costeo-JUL26'!$B$9:$CQ$307,BV$1,0),0)*$G739</f>
        <v>0</v>
      </c>
      <c r="BW739" s="35">
        <f>IF($B739="P",VLOOKUP($E739,'[2]Costeo-JUL26'!$B$9:$CQ$307,BW$1,0),0)</f>
        <v>0</v>
      </c>
      <c r="BX739" s="36">
        <f t="shared" si="367"/>
        <v>0</v>
      </c>
      <c r="BY739" s="36">
        <f t="shared" si="368"/>
        <v>0</v>
      </c>
      <c r="BZ739" s="34">
        <f>IF($B739="P",VLOOKUP($E739,'[2]Costeo-JUL26'!$B$9:$CQ$307,BZ$1,0),0)</f>
        <v>0</v>
      </c>
      <c r="CA739" s="16">
        <f>IF($B739="P",VLOOKUP($E739,'[2]Costeo-JUL26'!$B$9:$CQ$307,CA$1,0),0)*$G739</f>
        <v>0</v>
      </c>
      <c r="CB739" s="36">
        <f>IF($B739="P",VLOOKUP($E739,'[2]Costeo-JUL26'!$B$9:$CQ$307,CB$1,0),0)*$G739</f>
        <v>0</v>
      </c>
      <c r="CC739" s="35">
        <f>IF($B739="P",VLOOKUP($E739,'[2]Costeo-JUL26'!$B$9:$CQ$307,CC$1,0),0)</f>
        <v>0</v>
      </c>
      <c r="CD739" s="36">
        <f t="shared" si="369"/>
        <v>0</v>
      </c>
      <c r="CE739" s="36">
        <f t="shared" si="370"/>
        <v>0</v>
      </c>
      <c r="CF739" s="37">
        <f t="shared" si="342"/>
        <v>288500.13521355449</v>
      </c>
      <c r="CG739" s="36">
        <f>IF($B739="r",VLOOKUP($E739,'[2]Costeo-JUL26'!$B$9:$CQ$307,CG$1,0),0)*$G739</f>
        <v>0</v>
      </c>
      <c r="CH739" s="35">
        <f>VLOOKUP($E739,'[2]TEORICOS (05.26)'!$A$8:$T$251,CH$1,0)</f>
        <v>0</v>
      </c>
      <c r="CI739" s="36">
        <f t="shared" si="371"/>
        <v>0</v>
      </c>
      <c r="CJ739" s="37">
        <f t="shared" si="372"/>
        <v>0</v>
      </c>
      <c r="CM739" s="16">
        <f>SUMIFS('[1]Ajuste Inventario'!$I:$I,'[1]Ajuste Inventario'!$B:$B,E739,'[1]Ajuste Inventario'!$S:$S,D739)*-1</f>
        <v>0.41599999999999993</v>
      </c>
      <c r="CN739" s="36">
        <f t="shared" si="343"/>
        <v>584.49188273173775</v>
      </c>
      <c r="CP739" t="str">
        <f t="shared" si="344"/>
        <v>1620Org.Vtas Necochea</v>
      </c>
      <c r="CQ739" s="10">
        <f t="shared" si="345"/>
        <v>1405.0285642589852</v>
      </c>
    </row>
    <row r="740" spans="1:95" x14ac:dyDescent="0.25">
      <c r="A740" s="30">
        <v>46204</v>
      </c>
      <c r="B740" s="31" t="str">
        <f>VLOOKUP($E740,'[2]TEORICOS (05.26)'!$A$8:$T$251,B$1,0)</f>
        <v>P</v>
      </c>
      <c r="C740" s="32" t="str">
        <f>VLOOKUP($E740,'[2]TEORICOS (05.26)'!$A$8:$T$251,C$1,0)</f>
        <v>Benedictino</v>
      </c>
      <c r="D740" t="s">
        <v>229</v>
      </c>
      <c r="E740">
        <v>1640</v>
      </c>
      <c r="F740" t="s">
        <v>115</v>
      </c>
      <c r="G740" s="16">
        <v>27.167000000000002</v>
      </c>
      <c r="H740" s="16">
        <v>43.059695000000005</v>
      </c>
      <c r="I740" s="33">
        <v>181113.26</v>
      </c>
      <c r="J740" s="33">
        <v>180587.03999999998</v>
      </c>
      <c r="K740" s="34">
        <f>IF($B740="P",VLOOKUP($E740,'[2]Costeo-JUL26'!$B$9:$CQ$307,K$1,0),0)</f>
        <v>939154</v>
      </c>
      <c r="L740" s="35">
        <f>VLOOKUP($E740,'[2]TEORICOS (05.26)'!$A$8:$T$251,L$1,0)</f>
        <v>2.5000000000000001E-2</v>
      </c>
      <c r="M740" s="36">
        <f t="shared" si="346"/>
        <v>4514.6759999999995</v>
      </c>
      <c r="N740" s="35">
        <f>IF($B740="P",VLOOKUP($E740,'[2]Costeo-JUL26'!$B$9:$CQ$307,N$1,0),0)</f>
        <v>0.02</v>
      </c>
      <c r="O740" s="36">
        <f t="shared" si="347"/>
        <v>90.293519999999987</v>
      </c>
      <c r="P740" s="36">
        <f>IF($B740="P",VLOOKUP($E740,'[2]Costeo-JUL26'!$B$9:$CQ$307,P$1,0),0)*H740</f>
        <v>0</v>
      </c>
      <c r="Q740" s="36">
        <f t="shared" si="348"/>
        <v>4604.9695199999996</v>
      </c>
      <c r="R740" s="34">
        <f>IF($B740="P",VLOOKUP($E740,'[2]Costeo-JUL26'!$B$9:$CQ$307,R$1,0),0)</f>
        <v>0</v>
      </c>
      <c r="S740" s="16">
        <f>IF($B740="P",VLOOKUP($E740,'[2]Costeo-JUL26'!$B$9:$CQ$307,S$1,0),0)*$G740</f>
        <v>0</v>
      </c>
      <c r="T740" s="36">
        <f>IF($B740="P",VLOOKUP($E740,'[2]Costeo-JUL26'!$B$9:$CQ$307,T$1,0),0)*$G740</f>
        <v>0</v>
      </c>
      <c r="U740" s="35">
        <f>IF($B740="P",VLOOKUP($E740,'[2]Costeo-JUL26'!$B$9:$CQ$307,U$1,0),0)</f>
        <v>0</v>
      </c>
      <c r="V740" s="36">
        <f t="shared" si="349"/>
        <v>0</v>
      </c>
      <c r="W740" s="36">
        <f t="shared" si="350"/>
        <v>0</v>
      </c>
      <c r="X740" s="34">
        <f>IF($B740="P",VLOOKUP($E740,'[2]Costeo-JUL26'!$B$9:$CQ$307,X$1,0),0)</f>
        <v>902338</v>
      </c>
      <c r="Y740" s="16">
        <f>IF($B740="P",VLOOKUP($E740,'[2]Costeo-JUL26'!$B$9:$CQ$307,Y$1,0),0)*$G740</f>
        <v>1.5975826020000001</v>
      </c>
      <c r="Z740" s="36">
        <f>IF($B740="P",VLOOKUP($E740,'[2]Costeo-JUL26'!$B$9:$CQ$307,Z$1,0),0)*$G740</f>
        <v>451.70050488948004</v>
      </c>
      <c r="AA740" s="35">
        <f>IF($B740="P",VLOOKUP($E740,'[2]Costeo-JUL26'!$B$9:$CQ$307,AA$1,0),0)</f>
        <v>0.45</v>
      </c>
      <c r="AB740" s="36">
        <f t="shared" si="351"/>
        <v>203.26522720026603</v>
      </c>
      <c r="AC740" s="36">
        <f t="shared" si="352"/>
        <v>654.9657320897461</v>
      </c>
      <c r="AD740" s="34">
        <f>IF($B740="P",VLOOKUP($E740,'[2]Costeo-JUL26'!$B$9:$CQ$307,AD$1,0),0)</f>
        <v>931150</v>
      </c>
      <c r="AE740" s="16">
        <f>IF($B740="P",VLOOKUP($E740,'[2]Costeo-JUL26'!$B$9:$CQ$307,AE$1,0),0)*$G740</f>
        <v>163.00200000000001</v>
      </c>
      <c r="AF740" s="36">
        <f>IF($B740="P",VLOOKUP($E740,'[2]Costeo-JUL26'!$B$9:$CQ$307,AF$1,0),0)*$G740</f>
        <v>2439.8465364000003</v>
      </c>
      <c r="AG740" s="35">
        <f>IF($B740="P",VLOOKUP($E740,'[2]Costeo-JUL26'!$B$9:$CQ$307,AG$1,0),0)</f>
        <v>6.0000000000000001E-3</v>
      </c>
      <c r="AH740" s="36">
        <f t="shared" si="353"/>
        <v>14.639079218400003</v>
      </c>
      <c r="AI740" s="36">
        <f t="shared" si="354"/>
        <v>2454.4856156184005</v>
      </c>
      <c r="AJ740" s="34">
        <f>IF($B740="P",VLOOKUP($E740,'[2]Costeo-JUL26'!$B$9:$CQ$307,AJ$1,0),0)</f>
        <v>936449</v>
      </c>
      <c r="AK740" s="16">
        <f>IF($B740="P",VLOOKUP($E740,'[2]Costeo-JUL26'!$B$9:$CQ$307,AK$1,0),0)*$G740</f>
        <v>163.00200000000001</v>
      </c>
      <c r="AL740" s="36">
        <f>IF($B740="P",VLOOKUP($E740,'[2]Costeo-JUL26'!$B$9:$CQ$307,AL$1,0),0)*$G740</f>
        <v>3287.7536000400005</v>
      </c>
      <c r="AM740" s="35">
        <f>IF($B740="P",VLOOKUP($E740,'[2]Costeo-JUL26'!$B$9:$CQ$307,AM$1,0),0)</f>
        <v>1.7999999999999999E-2</v>
      </c>
      <c r="AN740" s="36">
        <f t="shared" si="355"/>
        <v>59.179564800720001</v>
      </c>
      <c r="AO740" s="36">
        <f t="shared" si="356"/>
        <v>3346.9331648407206</v>
      </c>
      <c r="AP740" s="34">
        <f>IF($B740="P",VLOOKUP($E740,'[2]Costeo-JUL26'!$B$9:$CQ$307,AP$1,0),0)</f>
        <v>939522</v>
      </c>
      <c r="AQ740" s="16">
        <f>IF($B740="P",VLOOKUP($E740,'[2]Costeo-JUL26'!$B$9:$CQ$307,AQ$1,0),0)*$G740</f>
        <v>163.00200000000001</v>
      </c>
      <c r="AR740" s="36">
        <f>IF($B740="P",VLOOKUP($E740,'[2]Costeo-JUL26'!$B$9:$CQ$307,AR$1,0),0)*$G740</f>
        <v>19803.427554872313</v>
      </c>
      <c r="AS740" s="35">
        <f>IF($B740="P",VLOOKUP($E740,'[2]Costeo-JUL26'!$B$9:$CQ$307,AS$1,0),0)</f>
        <v>0.02</v>
      </c>
      <c r="AT740" s="36">
        <f t="shared" si="357"/>
        <v>396.06855109744629</v>
      </c>
      <c r="AU740" s="36">
        <f t="shared" si="358"/>
        <v>20199.49610596976</v>
      </c>
      <c r="AV740" s="34">
        <f>IF($B740="P",VLOOKUP($E740,'[2]Costeo-JUL26'!$B$9:$CQ$307,AV$1,0),0)</f>
        <v>932317</v>
      </c>
      <c r="AW740" s="16">
        <f>IF($B740="P",VLOOKUP($E740,'[2]Costeo-JUL26'!$B$9:$CQ$307,AW$1,0),0)*$G740</f>
        <v>0.59767400000000004</v>
      </c>
      <c r="AX740" s="36">
        <f>IF($B740="P",VLOOKUP($E740,'[2]Costeo-JUL26'!$B$9:$CQ$307,AX$1,0),0)*$G740</f>
        <v>2568.6833172000001</v>
      </c>
      <c r="AY740" s="35">
        <f>IF($B740="P",VLOOKUP($E740,'[2]Costeo-JUL26'!$B$9:$CQ$307,AY$1,0),0)</f>
        <v>0.03</v>
      </c>
      <c r="AZ740" s="36">
        <f t="shared" si="359"/>
        <v>77.060499516000007</v>
      </c>
      <c r="BA740" s="36">
        <f t="shared" si="360"/>
        <v>2645.7438167160003</v>
      </c>
      <c r="BB740" s="34">
        <f>IF($B740="P",VLOOKUP($E740,'[2]Costeo-JUL26'!$B$9:$CQ$307,BB$1,0),0)</f>
        <v>902311</v>
      </c>
      <c r="BC740" s="16">
        <f>IF($B740="P",VLOOKUP($E740,'[2]Costeo-JUL26'!$B$9:$CQ$307,BC$1,0),0)*$G740</f>
        <v>0.11319583333333334</v>
      </c>
      <c r="BD740" s="36">
        <f>IF($B740="P",VLOOKUP($E740,'[2]Costeo-JUL26'!$B$9:$CQ$307,BD$1,0),0)*$G740</f>
        <v>443.91387381250007</v>
      </c>
      <c r="BE740" s="35">
        <f>IF($B740="P",VLOOKUP($E740,'[2]Costeo-JUL26'!$B$9:$CQ$307,BE$1,0),0)</f>
        <v>0.03</v>
      </c>
      <c r="BF740" s="36">
        <f t="shared" si="361"/>
        <v>13.317416214375001</v>
      </c>
      <c r="BG740" s="36">
        <f t="shared" si="362"/>
        <v>457.23129002687506</v>
      </c>
      <c r="BH740" s="34">
        <f>IF($B740="P",VLOOKUP($E740,'[2]Costeo-JUL26'!$B$9:$CQ$307,BH$1,0),0)</f>
        <v>933089</v>
      </c>
      <c r="BI740" s="16">
        <f>IF($B740="P",VLOOKUP($E740,'[2]Costeo-JUL26'!$B$9:$CQ$307,BI$1,0),0)*$G740</f>
        <v>0.72768750000000004</v>
      </c>
      <c r="BJ740" s="36">
        <f>IF($B740="P",VLOOKUP($E740,'[2]Costeo-JUL26'!$B$9:$CQ$307,BJ$1,0),0)*$G740</f>
        <v>541.88890153745649</v>
      </c>
      <c r="BK740" s="35">
        <f>IF(BH740=910319,0,IF($B740="P",VLOOKUP($E740,'[2]Costeo-JUL26'!$B$9:$CQ$307,BK$1,0),0))</f>
        <v>0.02</v>
      </c>
      <c r="BL740" s="36">
        <f t="shared" si="363"/>
        <v>10.83777803074913</v>
      </c>
      <c r="BM740" s="36">
        <f t="shared" si="364"/>
        <v>552.72667956820567</v>
      </c>
      <c r="BN740" s="34">
        <f>IF($B740="P",VLOOKUP($E740,'[2]Costeo-JUL26'!$B$9:$CQ$307,BN$1,0),0)</f>
        <v>0</v>
      </c>
      <c r="BO740" s="16">
        <f>IF($B740="P",VLOOKUP($E740,'[2]Costeo-JUL26'!$B$9:$CQ$307,BO$1,0),0)*$G740</f>
        <v>0</v>
      </c>
      <c r="BP740" s="36">
        <f>IF($B740="P",VLOOKUP($E740,'[2]Costeo-JUL26'!$B$9:$CQ$307,BP$1,0),0)*$G740</f>
        <v>0</v>
      </c>
      <c r="BQ740" s="35">
        <f>IF($B740="P",VLOOKUP($E740,'[2]Costeo-JUL26'!$B$9:$CQ$307,BQ$1,0),0)</f>
        <v>0</v>
      </c>
      <c r="BR740" s="36">
        <f t="shared" si="365"/>
        <v>0</v>
      </c>
      <c r="BS740" s="36">
        <f t="shared" si="366"/>
        <v>0</v>
      </c>
      <c r="BT740" s="34">
        <f>IF($B740="P",VLOOKUP($E740,'[2]Costeo-JUL26'!$B$9:$CQ$307,BT$1,0),0)</f>
        <v>0</v>
      </c>
      <c r="BU740" s="16">
        <f>IF($B740="P",VLOOKUP($E740,'[2]Costeo-JUL26'!$B$9:$CQ$307,BU$1,0),0)*$G740</f>
        <v>0</v>
      </c>
      <c r="BV740" s="36">
        <f>IF($B740="P",VLOOKUP($E740,'[2]Costeo-JUL26'!$B$9:$CQ$307,BV$1,0),0)*$G740</f>
        <v>0</v>
      </c>
      <c r="BW740" s="35">
        <f>IF($B740="P",VLOOKUP($E740,'[2]Costeo-JUL26'!$B$9:$CQ$307,BW$1,0),0)</f>
        <v>0</v>
      </c>
      <c r="BX740" s="36">
        <f t="shared" si="367"/>
        <v>0</v>
      </c>
      <c r="BY740" s="36">
        <f t="shared" si="368"/>
        <v>0</v>
      </c>
      <c r="BZ740" s="34">
        <f>IF($B740="P",VLOOKUP($E740,'[2]Costeo-JUL26'!$B$9:$CQ$307,BZ$1,0),0)</f>
        <v>0</v>
      </c>
      <c r="CA740" s="16">
        <f>IF($B740="P",VLOOKUP($E740,'[2]Costeo-JUL26'!$B$9:$CQ$307,CA$1,0),0)*$G740</f>
        <v>0</v>
      </c>
      <c r="CB740" s="36">
        <f>IF($B740="P",VLOOKUP($E740,'[2]Costeo-JUL26'!$B$9:$CQ$307,CB$1,0),0)*$G740</f>
        <v>0</v>
      </c>
      <c r="CC740" s="35">
        <f>IF($B740="P",VLOOKUP($E740,'[2]Costeo-JUL26'!$B$9:$CQ$307,CC$1,0),0)</f>
        <v>0</v>
      </c>
      <c r="CD740" s="36">
        <f t="shared" si="369"/>
        <v>0</v>
      </c>
      <c r="CE740" s="36">
        <f t="shared" si="370"/>
        <v>0</v>
      </c>
      <c r="CF740" s="37">
        <f t="shared" si="342"/>
        <v>34916.551924829706</v>
      </c>
      <c r="CG740" s="36">
        <f>IF($B740="r",VLOOKUP($E740,'[2]Costeo-JUL26'!$B$9:$CQ$307,CG$1,0),0)*$G740</f>
        <v>0</v>
      </c>
      <c r="CH740" s="35">
        <f>VLOOKUP($E740,'[2]TEORICOS (05.26)'!$A$8:$T$251,CH$1,0)</f>
        <v>0</v>
      </c>
      <c r="CI740" s="36">
        <f t="shared" si="371"/>
        <v>0</v>
      </c>
      <c r="CJ740" s="37">
        <f t="shared" si="372"/>
        <v>0</v>
      </c>
      <c r="CM740" s="16">
        <f>SUMIFS('[1]Ajuste Inventario'!$I:$I,'[1]Ajuste Inventario'!$B:$B,E740,'[1]Ajuste Inventario'!$S:$S,D740)*-1</f>
        <v>2.6669999999999998</v>
      </c>
      <c r="CN740" s="36">
        <f t="shared" si="343"/>
        <v>3427.7779653079401</v>
      </c>
      <c r="CP740" t="str">
        <f t="shared" si="344"/>
        <v>1640Org.Vtas Necochea</v>
      </c>
      <c r="CQ740" s="10">
        <f t="shared" si="345"/>
        <v>1285.2560799804801</v>
      </c>
    </row>
    <row r="741" spans="1:95" x14ac:dyDescent="0.25">
      <c r="A741" s="30">
        <v>46204</v>
      </c>
      <c r="B741" s="31" t="str">
        <f>VLOOKUP($E741,'[2]TEORICOS (05.26)'!$A$8:$T$251,B$1,0)</f>
        <v>P</v>
      </c>
      <c r="C741" s="32" t="str">
        <f>VLOOKUP($E741,'[2]TEORICOS (05.26)'!$A$8:$T$251,C$1,0)</f>
        <v>Benedictino</v>
      </c>
      <c r="D741" t="s">
        <v>229</v>
      </c>
      <c r="E741">
        <v>1658</v>
      </c>
      <c r="F741" t="s">
        <v>116</v>
      </c>
      <c r="G741" s="16">
        <v>25</v>
      </c>
      <c r="H741" s="16">
        <v>59.45</v>
      </c>
      <c r="I741" s="33">
        <v>224062.76</v>
      </c>
      <c r="J741" s="33">
        <v>210810.88999999998</v>
      </c>
      <c r="K741" s="34">
        <f>IF($B741="P",VLOOKUP($E741,'[2]Costeo-JUL26'!$B$9:$CQ$307,K$1,0),0)</f>
        <v>939154</v>
      </c>
      <c r="L741" s="35">
        <f>VLOOKUP($E741,'[2]TEORICOS (05.26)'!$A$8:$T$251,L$1,0)</f>
        <v>2.5000000000000001E-2</v>
      </c>
      <c r="M741" s="36">
        <f t="shared" si="346"/>
        <v>5270.27225</v>
      </c>
      <c r="N741" s="35">
        <f>IF($B741="P",VLOOKUP($E741,'[2]Costeo-JUL26'!$B$9:$CQ$307,N$1,0),0)</f>
        <v>0.02</v>
      </c>
      <c r="O741" s="36">
        <f t="shared" si="347"/>
        <v>105.405445</v>
      </c>
      <c r="P741" s="36">
        <f>IF($B741="P",VLOOKUP($E741,'[2]Costeo-JUL26'!$B$9:$CQ$307,P$1,0),0)*H741</f>
        <v>0</v>
      </c>
      <c r="Q741" s="36">
        <f t="shared" si="348"/>
        <v>5375.6776950000003</v>
      </c>
      <c r="R741" s="34">
        <f>IF($B741="P",VLOOKUP($E741,'[2]Costeo-JUL26'!$B$9:$CQ$307,R$1,0),0)</f>
        <v>0</v>
      </c>
      <c r="S741" s="16">
        <f>IF($B741="P",VLOOKUP($E741,'[2]Costeo-JUL26'!$B$9:$CQ$307,S$1,0),0)*$G741</f>
        <v>0</v>
      </c>
      <c r="T741" s="36">
        <f>IF($B741="P",VLOOKUP($E741,'[2]Costeo-JUL26'!$B$9:$CQ$307,T$1,0),0)*$G741</f>
        <v>0</v>
      </c>
      <c r="U741" s="35">
        <f>IF($B741="P",VLOOKUP($E741,'[2]Costeo-JUL26'!$B$9:$CQ$307,U$1,0),0)</f>
        <v>0</v>
      </c>
      <c r="V741" s="36">
        <f t="shared" si="349"/>
        <v>0</v>
      </c>
      <c r="W741" s="36">
        <f t="shared" si="350"/>
        <v>0</v>
      </c>
      <c r="X741" s="34">
        <f>IF($B741="P",VLOOKUP($E741,'[2]Costeo-JUL26'!$B$9:$CQ$307,X$1,0),0)</f>
        <v>902338</v>
      </c>
      <c r="Y741" s="16">
        <f>IF($B741="P",VLOOKUP($E741,'[2]Costeo-JUL26'!$B$9:$CQ$307,Y$1,0),0)*$G741</f>
        <v>2.205225</v>
      </c>
      <c r="Z741" s="36">
        <f>IF($B741="P",VLOOKUP($E741,'[2]Costeo-JUL26'!$B$9:$CQ$307,Z$1,0),0)*$G741</f>
        <v>623.50531650000005</v>
      </c>
      <c r="AA741" s="35">
        <f>IF($B741="P",VLOOKUP($E741,'[2]Costeo-JUL26'!$B$9:$CQ$307,AA$1,0),0)</f>
        <v>0.45</v>
      </c>
      <c r="AB741" s="36">
        <f t="shared" si="351"/>
        <v>280.57739242500003</v>
      </c>
      <c r="AC741" s="36">
        <f t="shared" si="352"/>
        <v>904.08270892500013</v>
      </c>
      <c r="AD741" s="34">
        <f>IF($B741="P",VLOOKUP($E741,'[2]Costeo-JUL26'!$B$9:$CQ$307,AD$1,0),0)</f>
        <v>931150</v>
      </c>
      <c r="AE741" s="16">
        <f>IF($B741="P",VLOOKUP($E741,'[2]Costeo-JUL26'!$B$9:$CQ$307,AE$1,0),0)*$G741</f>
        <v>150</v>
      </c>
      <c r="AF741" s="36">
        <f>IF($B741="P",VLOOKUP($E741,'[2]Costeo-JUL26'!$B$9:$CQ$307,AF$1,0),0)*$G741</f>
        <v>2245.23</v>
      </c>
      <c r="AG741" s="35">
        <f>IF($B741="P",VLOOKUP($E741,'[2]Costeo-JUL26'!$B$9:$CQ$307,AG$1,0),0)</f>
        <v>6.0000000000000001E-3</v>
      </c>
      <c r="AH741" s="36">
        <f t="shared" si="353"/>
        <v>13.47138</v>
      </c>
      <c r="AI741" s="36">
        <f t="shared" si="354"/>
        <v>2258.70138</v>
      </c>
      <c r="AJ741" s="34">
        <f>IF($B741="P",VLOOKUP($E741,'[2]Costeo-JUL26'!$B$9:$CQ$307,AJ$1,0),0)</f>
        <v>936450</v>
      </c>
      <c r="AK741" s="16">
        <f>IF($B741="P",VLOOKUP($E741,'[2]Costeo-JUL26'!$B$9:$CQ$307,AK$1,0),0)*$G741</f>
        <v>150</v>
      </c>
      <c r="AL741" s="36">
        <f>IF($B741="P",VLOOKUP($E741,'[2]Costeo-JUL26'!$B$9:$CQ$307,AL$1,0),0)*$G741</f>
        <v>3321.1619999999998</v>
      </c>
      <c r="AM741" s="35">
        <f>IF($B741="P",VLOOKUP($E741,'[2]Costeo-JUL26'!$B$9:$CQ$307,AM$1,0),0)</f>
        <v>1.7999999999999999E-2</v>
      </c>
      <c r="AN741" s="36">
        <f t="shared" si="355"/>
        <v>59.780915999999991</v>
      </c>
      <c r="AO741" s="36">
        <f t="shared" si="356"/>
        <v>3380.942916</v>
      </c>
      <c r="AP741" s="34">
        <f>IF($B741="P",VLOOKUP($E741,'[2]Costeo-JUL26'!$B$9:$CQ$307,AP$1,0),0)</f>
        <v>933390</v>
      </c>
      <c r="AQ741" s="16">
        <f>IF($B741="P",VLOOKUP($E741,'[2]Costeo-JUL26'!$B$9:$CQ$307,AQ$1,0),0)*$G741</f>
        <v>150</v>
      </c>
      <c r="AR741" s="36">
        <f>IF($B741="P",VLOOKUP($E741,'[2]Costeo-JUL26'!$B$9:$CQ$307,AR$1,0),0)*$G741</f>
        <v>21902.161499999998</v>
      </c>
      <c r="AS741" s="35">
        <f>IF($B741="P",VLOOKUP($E741,'[2]Costeo-JUL26'!$B$9:$CQ$307,AS$1,0),0)</f>
        <v>0.02</v>
      </c>
      <c r="AT741" s="36">
        <f t="shared" si="357"/>
        <v>438.04322999999999</v>
      </c>
      <c r="AU741" s="36">
        <f t="shared" si="358"/>
        <v>22340.204729999998</v>
      </c>
      <c r="AV741" s="34">
        <f>IF($B741="P",VLOOKUP($E741,'[2]Costeo-JUL26'!$B$9:$CQ$307,AV$1,0),0)</f>
        <v>917330</v>
      </c>
      <c r="AW741" s="16">
        <f>IF($B741="P",VLOOKUP($E741,'[2]Costeo-JUL26'!$B$9:$CQ$307,AW$1,0),0)*$G741</f>
        <v>0.66</v>
      </c>
      <c r="AX741" s="36">
        <f>IF($B741="P",VLOOKUP($E741,'[2]Costeo-JUL26'!$B$9:$CQ$307,AX$1,0),0)*$G741</f>
        <v>2594.6621750433278</v>
      </c>
      <c r="AY741" s="35">
        <f>IF($B741="P",VLOOKUP($E741,'[2]Costeo-JUL26'!$B$9:$CQ$307,AY$1,0),0)</f>
        <v>0.03</v>
      </c>
      <c r="AZ741" s="36">
        <f t="shared" si="359"/>
        <v>77.839865251299827</v>
      </c>
      <c r="BA741" s="36">
        <f t="shared" si="360"/>
        <v>2672.5020402946275</v>
      </c>
      <c r="BB741" s="34">
        <f>IF($B741="P",VLOOKUP($E741,'[2]Costeo-JUL26'!$B$9:$CQ$307,BB$1,0),0)</f>
        <v>902311</v>
      </c>
      <c r="BC741" s="16">
        <f>IF($B741="P",VLOOKUP($E741,'[2]Costeo-JUL26'!$B$9:$CQ$307,BC$1,0),0)*$G741</f>
        <v>0.10937500000000001</v>
      </c>
      <c r="BD741" s="36">
        <f>IF($B741="P",VLOOKUP($E741,'[2]Costeo-JUL26'!$B$9:$CQ$307,BD$1,0),0)*$G741</f>
        <v>428.9299218750001</v>
      </c>
      <c r="BE741" s="35">
        <f>IF($B741="P",VLOOKUP($E741,'[2]Costeo-JUL26'!$B$9:$CQ$307,BE$1,0),0)</f>
        <v>0.03</v>
      </c>
      <c r="BF741" s="36">
        <f t="shared" si="361"/>
        <v>12.867897656250003</v>
      </c>
      <c r="BG741" s="36">
        <f t="shared" si="362"/>
        <v>441.79781953125013</v>
      </c>
      <c r="BH741" s="34">
        <f>IF($B741="P",VLOOKUP($E741,'[2]Costeo-JUL26'!$B$9:$CQ$307,BH$1,0),0)</f>
        <v>933089</v>
      </c>
      <c r="BI741" s="16">
        <f>IF($B741="P",VLOOKUP($E741,'[2]Costeo-JUL26'!$B$9:$CQ$307,BI$1,0),0)*$G741</f>
        <v>0.9375</v>
      </c>
      <c r="BJ741" s="36">
        <f>IF($B741="P",VLOOKUP($E741,'[2]Costeo-JUL26'!$B$9:$CQ$307,BJ$1,0),0)*$G741</f>
        <v>698.1305095818816</v>
      </c>
      <c r="BK741" s="35">
        <f>IF(BH741=910319,0,IF($B741="P",VLOOKUP($E741,'[2]Costeo-JUL26'!$B$9:$CQ$307,BK$1,0),0))</f>
        <v>0.02</v>
      </c>
      <c r="BL741" s="36">
        <f t="shared" si="363"/>
        <v>13.962610191637632</v>
      </c>
      <c r="BM741" s="36">
        <f t="shared" si="364"/>
        <v>712.09311977351922</v>
      </c>
      <c r="BN741" s="34">
        <f>IF($B741="P",VLOOKUP($E741,'[2]Costeo-JUL26'!$B$9:$CQ$307,BN$1,0),0)</f>
        <v>0</v>
      </c>
      <c r="BO741" s="16">
        <f>IF($B741="P",VLOOKUP($E741,'[2]Costeo-JUL26'!$B$9:$CQ$307,BO$1,0),0)*$G741</f>
        <v>0</v>
      </c>
      <c r="BP741" s="36">
        <f>IF($B741="P",VLOOKUP($E741,'[2]Costeo-JUL26'!$B$9:$CQ$307,BP$1,0),0)*$G741</f>
        <v>0</v>
      </c>
      <c r="BQ741" s="35">
        <f>IF($B741="P",VLOOKUP($E741,'[2]Costeo-JUL26'!$B$9:$CQ$307,BQ$1,0),0)</f>
        <v>0</v>
      </c>
      <c r="BR741" s="36">
        <f t="shared" si="365"/>
        <v>0</v>
      </c>
      <c r="BS741" s="36">
        <f t="shared" si="366"/>
        <v>0</v>
      </c>
      <c r="BT741" s="34">
        <f>IF($B741="P",VLOOKUP($E741,'[2]Costeo-JUL26'!$B$9:$CQ$307,BT$1,0),0)</f>
        <v>0</v>
      </c>
      <c r="BU741" s="16">
        <f>IF($B741="P",VLOOKUP($E741,'[2]Costeo-JUL26'!$B$9:$CQ$307,BU$1,0),0)*$G741</f>
        <v>0</v>
      </c>
      <c r="BV741" s="36">
        <f>IF($B741="P",VLOOKUP($E741,'[2]Costeo-JUL26'!$B$9:$CQ$307,BV$1,0),0)*$G741</f>
        <v>0</v>
      </c>
      <c r="BW741" s="35">
        <f>IF($B741="P",VLOOKUP($E741,'[2]Costeo-JUL26'!$B$9:$CQ$307,BW$1,0),0)</f>
        <v>0</v>
      </c>
      <c r="BX741" s="36">
        <f t="shared" si="367"/>
        <v>0</v>
      </c>
      <c r="BY741" s="36">
        <f t="shared" si="368"/>
        <v>0</v>
      </c>
      <c r="BZ741" s="34">
        <f>IF($B741="P",VLOOKUP($E741,'[2]Costeo-JUL26'!$B$9:$CQ$307,BZ$1,0),0)</f>
        <v>0</v>
      </c>
      <c r="CA741" s="16">
        <f>IF($B741="P",VLOOKUP($E741,'[2]Costeo-JUL26'!$B$9:$CQ$307,CA$1,0),0)*$G741</f>
        <v>0</v>
      </c>
      <c r="CB741" s="36">
        <f>IF($B741="P",VLOOKUP($E741,'[2]Costeo-JUL26'!$B$9:$CQ$307,CB$1,0),0)*$G741</f>
        <v>0</v>
      </c>
      <c r="CC741" s="35">
        <f>IF($B741="P",VLOOKUP($E741,'[2]Costeo-JUL26'!$B$9:$CQ$307,CC$1,0),0)</f>
        <v>0</v>
      </c>
      <c r="CD741" s="36">
        <f t="shared" si="369"/>
        <v>0</v>
      </c>
      <c r="CE741" s="36">
        <f t="shared" si="370"/>
        <v>0</v>
      </c>
      <c r="CF741" s="37">
        <f t="shared" si="342"/>
        <v>38086.002409524393</v>
      </c>
      <c r="CG741" s="36">
        <f>IF($B741="r",VLOOKUP($E741,'[2]Costeo-JUL26'!$B$9:$CQ$307,CG$1,0),0)*$G741</f>
        <v>0</v>
      </c>
      <c r="CH741" s="35">
        <f>VLOOKUP($E741,'[2]TEORICOS (05.26)'!$A$8:$T$251,CH$1,0)</f>
        <v>0</v>
      </c>
      <c r="CI741" s="36">
        <f t="shared" si="371"/>
        <v>0</v>
      </c>
      <c r="CJ741" s="37">
        <f t="shared" si="372"/>
        <v>0</v>
      </c>
      <c r="CM741" s="16">
        <f>SUMIFS('[1]Ajuste Inventario'!$I:$I,'[1]Ajuste Inventario'!$B:$B,E741,'[1]Ajuste Inventario'!$S:$S,D741)*-1</f>
        <v>-1.333</v>
      </c>
      <c r="CN741" s="36">
        <f t="shared" si="343"/>
        <v>-2030.7456484758407</v>
      </c>
      <c r="CP741" t="str">
        <f t="shared" si="344"/>
        <v>1658Org.Vtas Necochea</v>
      </c>
      <c r="CQ741" s="10">
        <f t="shared" si="345"/>
        <v>1523.4400963809758</v>
      </c>
    </row>
    <row r="742" spans="1:95" x14ac:dyDescent="0.25">
      <c r="A742" s="30">
        <v>46204</v>
      </c>
      <c r="B742" s="31" t="str">
        <f>VLOOKUP($E742,'[2]TEORICOS (05.26)'!$A$8:$T$251,B$1,0)</f>
        <v>R</v>
      </c>
      <c r="C742" s="32" t="str">
        <f>VLOOKUP($E742,'[2]TEORICOS (05.26)'!$A$8:$T$251,C$1,0)</f>
        <v>Smartwater</v>
      </c>
      <c r="D742" t="s">
        <v>229</v>
      </c>
      <c r="E742">
        <v>1659</v>
      </c>
      <c r="F742" t="s">
        <v>117</v>
      </c>
      <c r="G742" s="16">
        <v>4</v>
      </c>
      <c r="H742" s="16">
        <v>2.5</v>
      </c>
      <c r="I742" s="33">
        <v>30171.64</v>
      </c>
      <c r="J742" s="33">
        <v>30116.37</v>
      </c>
      <c r="K742" s="34">
        <f>IF($B742="P",VLOOKUP($E742,'[2]Costeo-JUL26'!$B$9:$CQ$307,K$1,0),0)</f>
        <v>0</v>
      </c>
      <c r="L742" s="35">
        <f>VLOOKUP($E742,'[2]TEORICOS (05.26)'!$A$8:$T$251,L$1,0)</f>
        <v>0.115</v>
      </c>
      <c r="M742" s="36">
        <f t="shared" si="346"/>
        <v>0</v>
      </c>
      <c r="N742" s="35">
        <f>IF($B742="P",VLOOKUP($E742,'[2]Costeo-JUL26'!$B$9:$CQ$307,N$1,0),0)</f>
        <v>0</v>
      </c>
      <c r="O742" s="36">
        <f t="shared" si="347"/>
        <v>0</v>
      </c>
      <c r="P742" s="36">
        <f>IF($B742="P",VLOOKUP($E742,'[2]Costeo-JUL26'!$B$9:$CQ$307,P$1,0),0)*H742</f>
        <v>0</v>
      </c>
      <c r="Q742" s="36">
        <f t="shared" si="348"/>
        <v>0</v>
      </c>
      <c r="R742" s="34">
        <f>IF($B742="P",VLOOKUP($E742,'[2]Costeo-JUL26'!$B$9:$CQ$307,R$1,0),0)</f>
        <v>0</v>
      </c>
      <c r="S742" s="16">
        <f>IF($B742="P",VLOOKUP($E742,'[2]Costeo-JUL26'!$B$9:$CQ$307,S$1,0),0)*$G742</f>
        <v>0</v>
      </c>
      <c r="T742" s="36">
        <f>IF($B742="P",VLOOKUP($E742,'[2]Costeo-JUL26'!$B$9:$CQ$307,T$1,0),0)*$G742</f>
        <v>0</v>
      </c>
      <c r="U742" s="35">
        <f>IF($B742="P",VLOOKUP($E742,'[2]Costeo-JUL26'!$B$9:$CQ$307,U$1,0),0)</f>
        <v>0</v>
      </c>
      <c r="V742" s="36">
        <f t="shared" si="349"/>
        <v>0</v>
      </c>
      <c r="W742" s="36">
        <f t="shared" si="350"/>
        <v>0</v>
      </c>
      <c r="X742" s="34">
        <f>IF($B742="P",VLOOKUP($E742,'[2]Costeo-JUL26'!$B$9:$CQ$307,X$1,0),0)</f>
        <v>0</v>
      </c>
      <c r="Y742" s="16">
        <f>IF($B742="P",VLOOKUP($E742,'[2]Costeo-JUL26'!$B$9:$CQ$307,Y$1,0),0)*$G742</f>
        <v>0</v>
      </c>
      <c r="Z742" s="36">
        <f>IF($B742="P",VLOOKUP($E742,'[2]Costeo-JUL26'!$B$9:$CQ$307,Z$1,0),0)*$G742</f>
        <v>0</v>
      </c>
      <c r="AA742" s="35">
        <f>IF($B742="P",VLOOKUP($E742,'[2]Costeo-JUL26'!$B$9:$CQ$307,AA$1,0),0)</f>
        <v>0</v>
      </c>
      <c r="AB742" s="36">
        <f t="shared" si="351"/>
        <v>0</v>
      </c>
      <c r="AC742" s="36">
        <f t="shared" si="352"/>
        <v>0</v>
      </c>
      <c r="AD742" s="34">
        <f>IF($B742="P",VLOOKUP($E742,'[2]Costeo-JUL26'!$B$9:$CQ$307,AD$1,0),0)</f>
        <v>0</v>
      </c>
      <c r="AE742" s="16">
        <f>IF($B742="P",VLOOKUP($E742,'[2]Costeo-JUL26'!$B$9:$CQ$307,AE$1,0),0)*$G742</f>
        <v>0</v>
      </c>
      <c r="AF742" s="36">
        <f>IF($B742="P",VLOOKUP($E742,'[2]Costeo-JUL26'!$B$9:$CQ$307,AF$1,0),0)*$G742</f>
        <v>0</v>
      </c>
      <c r="AG742" s="35">
        <f>IF($B742="P",VLOOKUP($E742,'[2]Costeo-JUL26'!$B$9:$CQ$307,AG$1,0),0)</f>
        <v>0</v>
      </c>
      <c r="AH742" s="36">
        <f t="shared" si="353"/>
        <v>0</v>
      </c>
      <c r="AI742" s="36">
        <f t="shared" si="354"/>
        <v>0</v>
      </c>
      <c r="AJ742" s="34">
        <f>IF($B742="P",VLOOKUP($E742,'[2]Costeo-JUL26'!$B$9:$CQ$307,AJ$1,0),0)</f>
        <v>0</v>
      </c>
      <c r="AK742" s="16">
        <f>IF($B742="P",VLOOKUP($E742,'[2]Costeo-JUL26'!$B$9:$CQ$307,AK$1,0),0)*$G742</f>
        <v>0</v>
      </c>
      <c r="AL742" s="36">
        <f>IF($B742="P",VLOOKUP($E742,'[2]Costeo-JUL26'!$B$9:$CQ$307,AL$1,0),0)*$G742</f>
        <v>0</v>
      </c>
      <c r="AM742" s="35">
        <f>IF($B742="P",VLOOKUP($E742,'[2]Costeo-JUL26'!$B$9:$CQ$307,AM$1,0),0)</f>
        <v>0</v>
      </c>
      <c r="AN742" s="36">
        <f t="shared" si="355"/>
        <v>0</v>
      </c>
      <c r="AO742" s="36">
        <f t="shared" si="356"/>
        <v>0</v>
      </c>
      <c r="AP742" s="34">
        <f>IF($B742="P",VLOOKUP($E742,'[2]Costeo-JUL26'!$B$9:$CQ$307,AP$1,0),0)</f>
        <v>0</v>
      </c>
      <c r="AQ742" s="16">
        <f>IF($B742="P",VLOOKUP($E742,'[2]Costeo-JUL26'!$B$9:$CQ$307,AQ$1,0),0)*$G742</f>
        <v>0</v>
      </c>
      <c r="AR742" s="36">
        <f>IF($B742="P",VLOOKUP($E742,'[2]Costeo-JUL26'!$B$9:$CQ$307,AR$1,0),0)*$G742</f>
        <v>0</v>
      </c>
      <c r="AS742" s="35">
        <f>IF($B742="P",VLOOKUP($E742,'[2]Costeo-JUL26'!$B$9:$CQ$307,AS$1,0),0)</f>
        <v>0</v>
      </c>
      <c r="AT742" s="36">
        <f t="shared" si="357"/>
        <v>0</v>
      </c>
      <c r="AU742" s="36">
        <f t="shared" si="358"/>
        <v>0</v>
      </c>
      <c r="AV742" s="34">
        <f>IF($B742="P",VLOOKUP($E742,'[2]Costeo-JUL26'!$B$9:$CQ$307,AV$1,0),0)</f>
        <v>0</v>
      </c>
      <c r="AW742" s="16">
        <f>IF($B742="P",VLOOKUP($E742,'[2]Costeo-JUL26'!$B$9:$CQ$307,AW$1,0),0)*$G742</f>
        <v>0</v>
      </c>
      <c r="AX742" s="36">
        <f>IF($B742="P",VLOOKUP($E742,'[2]Costeo-JUL26'!$B$9:$CQ$307,AX$1,0),0)*$G742</f>
        <v>0</v>
      </c>
      <c r="AY742" s="35">
        <f>IF($B742="P",VLOOKUP($E742,'[2]Costeo-JUL26'!$B$9:$CQ$307,AY$1,0),0)</f>
        <v>0</v>
      </c>
      <c r="AZ742" s="36">
        <f t="shared" si="359"/>
        <v>0</v>
      </c>
      <c r="BA742" s="36">
        <f t="shared" si="360"/>
        <v>0</v>
      </c>
      <c r="BB742" s="34">
        <f>IF($B742="P",VLOOKUP($E742,'[2]Costeo-JUL26'!$B$9:$CQ$307,BB$1,0),0)</f>
        <v>0</v>
      </c>
      <c r="BC742" s="16">
        <f>IF($B742="P",VLOOKUP($E742,'[2]Costeo-JUL26'!$B$9:$CQ$307,BC$1,0),0)*$G742</f>
        <v>0</v>
      </c>
      <c r="BD742" s="36">
        <f>IF($B742="P",VLOOKUP($E742,'[2]Costeo-JUL26'!$B$9:$CQ$307,BD$1,0),0)*$G742</f>
        <v>0</v>
      </c>
      <c r="BE742" s="35">
        <f>IF($B742="P",VLOOKUP($E742,'[2]Costeo-JUL26'!$B$9:$CQ$307,BE$1,0),0)</f>
        <v>0</v>
      </c>
      <c r="BF742" s="36">
        <f t="shared" si="361"/>
        <v>0</v>
      </c>
      <c r="BG742" s="36">
        <f t="shared" si="362"/>
        <v>0</v>
      </c>
      <c r="BH742" s="34">
        <f>IF($B742="P",VLOOKUP($E742,'[2]Costeo-JUL26'!$B$9:$CQ$307,BH$1,0),0)</f>
        <v>0</v>
      </c>
      <c r="BI742" s="16">
        <f>IF($B742="P",VLOOKUP($E742,'[2]Costeo-JUL26'!$B$9:$CQ$307,BI$1,0),0)*$G742</f>
        <v>0</v>
      </c>
      <c r="BJ742" s="36">
        <f>IF($B742="P",VLOOKUP($E742,'[2]Costeo-JUL26'!$B$9:$CQ$307,BJ$1,0),0)*$G742</f>
        <v>0</v>
      </c>
      <c r="BK742" s="35">
        <f>IF(BH742=910319,0,IF($B742="P",VLOOKUP($E742,'[2]Costeo-JUL26'!$B$9:$CQ$307,BK$1,0),0))</f>
        <v>0</v>
      </c>
      <c r="BL742" s="36">
        <f t="shared" si="363"/>
        <v>0</v>
      </c>
      <c r="BM742" s="36">
        <f t="shared" si="364"/>
        <v>0</v>
      </c>
      <c r="BN742" s="34">
        <f>IF($B742="P",VLOOKUP($E742,'[2]Costeo-JUL26'!$B$9:$CQ$307,BN$1,0),0)</f>
        <v>0</v>
      </c>
      <c r="BO742" s="16">
        <f>IF($B742="P",VLOOKUP($E742,'[2]Costeo-JUL26'!$B$9:$CQ$307,BO$1,0),0)*$G742</f>
        <v>0</v>
      </c>
      <c r="BP742" s="36">
        <f>IF($B742="P",VLOOKUP($E742,'[2]Costeo-JUL26'!$B$9:$CQ$307,BP$1,0),0)*$G742</f>
        <v>0</v>
      </c>
      <c r="BQ742" s="35">
        <f>IF($B742="P",VLOOKUP($E742,'[2]Costeo-JUL26'!$B$9:$CQ$307,BQ$1,0),0)</f>
        <v>0</v>
      </c>
      <c r="BR742" s="36">
        <f t="shared" si="365"/>
        <v>0</v>
      </c>
      <c r="BS742" s="36">
        <f t="shared" si="366"/>
        <v>0</v>
      </c>
      <c r="BT742" s="34">
        <f>IF($B742="P",VLOOKUP($E742,'[2]Costeo-JUL26'!$B$9:$CQ$307,BT$1,0),0)</f>
        <v>0</v>
      </c>
      <c r="BU742" s="16">
        <f>IF($B742="P",VLOOKUP($E742,'[2]Costeo-JUL26'!$B$9:$CQ$307,BU$1,0),0)*$G742</f>
        <v>0</v>
      </c>
      <c r="BV742" s="36">
        <f>IF($B742="P",VLOOKUP($E742,'[2]Costeo-JUL26'!$B$9:$CQ$307,BV$1,0),0)*$G742</f>
        <v>0</v>
      </c>
      <c r="BW742" s="35">
        <f>IF($B742="P",VLOOKUP($E742,'[2]Costeo-JUL26'!$B$9:$CQ$307,BW$1,0),0)</f>
        <v>0</v>
      </c>
      <c r="BX742" s="36">
        <f t="shared" si="367"/>
        <v>0</v>
      </c>
      <c r="BY742" s="36">
        <f t="shared" si="368"/>
        <v>0</v>
      </c>
      <c r="BZ742" s="34">
        <f>IF($B742="P",VLOOKUP($E742,'[2]Costeo-JUL26'!$B$9:$CQ$307,BZ$1,0),0)</f>
        <v>0</v>
      </c>
      <c r="CA742" s="16">
        <f>IF($B742="P",VLOOKUP($E742,'[2]Costeo-JUL26'!$B$9:$CQ$307,CA$1,0),0)*$G742</f>
        <v>0</v>
      </c>
      <c r="CB742" s="36">
        <f>IF($B742="P",VLOOKUP($E742,'[2]Costeo-JUL26'!$B$9:$CQ$307,CB$1,0),0)*$G742</f>
        <v>0</v>
      </c>
      <c r="CC742" s="35">
        <f>IF($B742="P",VLOOKUP($E742,'[2]Costeo-JUL26'!$B$9:$CQ$307,CC$1,0),0)</f>
        <v>0</v>
      </c>
      <c r="CD742" s="36">
        <f t="shared" si="369"/>
        <v>0</v>
      </c>
      <c r="CE742" s="36">
        <f t="shared" si="370"/>
        <v>0</v>
      </c>
      <c r="CF742" s="37">
        <f t="shared" si="342"/>
        <v>0</v>
      </c>
      <c r="CG742" s="36">
        <f>IF($B742="r",VLOOKUP($E742,'[2]Costeo-JUL26'!$B$9:$CQ$307,CG$1,0),0)*$G742</f>
        <v>7013.12</v>
      </c>
      <c r="CH742" s="35">
        <f>VLOOKUP($E742,'[2]TEORICOS (05.26)'!$A$8:$T$251,CH$1,0)</f>
        <v>0.04</v>
      </c>
      <c r="CI742" s="36">
        <f t="shared" si="371"/>
        <v>3182.8577499999997</v>
      </c>
      <c r="CJ742" s="37">
        <f t="shared" si="372"/>
        <v>10195.97775</v>
      </c>
      <c r="CM742" s="16">
        <f>SUMIFS('[1]Ajuste Inventario'!$I:$I,'[1]Ajuste Inventario'!$B:$B,E742,'[1]Ajuste Inventario'!$S:$S,D742)*-1</f>
        <v>-1</v>
      </c>
      <c r="CN742" s="36">
        <f t="shared" si="343"/>
        <v>-2548.9944375</v>
      </c>
      <c r="CP742" t="str">
        <f t="shared" si="344"/>
        <v>1659Org.Vtas Necochea</v>
      </c>
      <c r="CQ742" s="10">
        <f t="shared" si="345"/>
        <v>2548.9944375</v>
      </c>
    </row>
    <row r="743" spans="1:95" x14ac:dyDescent="0.25">
      <c r="A743" s="30">
        <v>46204</v>
      </c>
      <c r="B743" s="31" t="str">
        <f>VLOOKUP($E743,'[2]TEORICOS (05.26)'!$A$8:$T$251,B$1,0)</f>
        <v>R</v>
      </c>
      <c r="C743" s="32" t="str">
        <f>VLOOKUP($E743,'[2]TEORICOS (05.26)'!$A$8:$T$251,C$1,0)</f>
        <v>Smartwater</v>
      </c>
      <c r="D743" t="s">
        <v>229</v>
      </c>
      <c r="E743">
        <v>1715</v>
      </c>
      <c r="F743" t="s">
        <v>118</v>
      </c>
      <c r="G743" s="16">
        <v>32</v>
      </c>
      <c r="H743" s="16">
        <v>50.72000000000002</v>
      </c>
      <c r="I743" s="33">
        <v>394058.71000000008</v>
      </c>
      <c r="J743" s="33">
        <v>385583.43</v>
      </c>
      <c r="K743" s="34">
        <f>IF($B743="P",VLOOKUP($E743,'[2]Costeo-JUL26'!$B$9:$CQ$307,K$1,0),0)</f>
        <v>0</v>
      </c>
      <c r="L743" s="35">
        <f>VLOOKUP($E743,'[2]TEORICOS (05.26)'!$A$8:$T$251,L$1,0)</f>
        <v>0.115</v>
      </c>
      <c r="M743" s="36">
        <f t="shared" si="346"/>
        <v>0</v>
      </c>
      <c r="N743" s="35">
        <f>IF($B743="P",VLOOKUP($E743,'[2]Costeo-JUL26'!$B$9:$CQ$307,N$1,0),0)</f>
        <v>0</v>
      </c>
      <c r="O743" s="36">
        <f t="shared" si="347"/>
        <v>0</v>
      </c>
      <c r="P743" s="36">
        <f>IF($B743="P",VLOOKUP($E743,'[2]Costeo-JUL26'!$B$9:$CQ$307,P$1,0),0)*H743</f>
        <v>0</v>
      </c>
      <c r="Q743" s="36">
        <f t="shared" si="348"/>
        <v>0</v>
      </c>
      <c r="R743" s="34">
        <f>IF($B743="P",VLOOKUP($E743,'[2]Costeo-JUL26'!$B$9:$CQ$307,R$1,0),0)</f>
        <v>0</v>
      </c>
      <c r="S743" s="16">
        <f>IF($B743="P",VLOOKUP($E743,'[2]Costeo-JUL26'!$B$9:$CQ$307,S$1,0),0)*$G743</f>
        <v>0</v>
      </c>
      <c r="T743" s="36">
        <f>IF($B743="P",VLOOKUP($E743,'[2]Costeo-JUL26'!$B$9:$CQ$307,T$1,0),0)*$G743</f>
        <v>0</v>
      </c>
      <c r="U743" s="35">
        <f>IF($B743="P",VLOOKUP($E743,'[2]Costeo-JUL26'!$B$9:$CQ$307,U$1,0),0)</f>
        <v>0</v>
      </c>
      <c r="V743" s="36">
        <f t="shared" si="349"/>
        <v>0</v>
      </c>
      <c r="W743" s="36">
        <f t="shared" si="350"/>
        <v>0</v>
      </c>
      <c r="X743" s="34">
        <f>IF($B743="P",VLOOKUP($E743,'[2]Costeo-JUL26'!$B$9:$CQ$307,X$1,0),0)</f>
        <v>0</v>
      </c>
      <c r="Y743" s="16">
        <f>IF($B743="P",VLOOKUP($E743,'[2]Costeo-JUL26'!$B$9:$CQ$307,Y$1,0),0)*$G743</f>
        <v>0</v>
      </c>
      <c r="Z743" s="36">
        <f>IF($B743="P",VLOOKUP($E743,'[2]Costeo-JUL26'!$B$9:$CQ$307,Z$1,0),0)*$G743</f>
        <v>0</v>
      </c>
      <c r="AA743" s="35">
        <f>IF($B743="P",VLOOKUP($E743,'[2]Costeo-JUL26'!$B$9:$CQ$307,AA$1,0),0)</f>
        <v>0</v>
      </c>
      <c r="AB743" s="36">
        <f t="shared" si="351"/>
        <v>0</v>
      </c>
      <c r="AC743" s="36">
        <f t="shared" si="352"/>
        <v>0</v>
      </c>
      <c r="AD743" s="34">
        <f>IF($B743="P",VLOOKUP($E743,'[2]Costeo-JUL26'!$B$9:$CQ$307,AD$1,0),0)</f>
        <v>0</v>
      </c>
      <c r="AE743" s="16">
        <f>IF($B743="P",VLOOKUP($E743,'[2]Costeo-JUL26'!$B$9:$CQ$307,AE$1,0),0)*$G743</f>
        <v>0</v>
      </c>
      <c r="AF743" s="36">
        <f>IF($B743="P",VLOOKUP($E743,'[2]Costeo-JUL26'!$B$9:$CQ$307,AF$1,0),0)*$G743</f>
        <v>0</v>
      </c>
      <c r="AG743" s="35">
        <f>IF($B743="P",VLOOKUP($E743,'[2]Costeo-JUL26'!$B$9:$CQ$307,AG$1,0),0)</f>
        <v>0</v>
      </c>
      <c r="AH743" s="36">
        <f t="shared" si="353"/>
        <v>0</v>
      </c>
      <c r="AI743" s="36">
        <f t="shared" si="354"/>
        <v>0</v>
      </c>
      <c r="AJ743" s="34">
        <f>IF($B743="P",VLOOKUP($E743,'[2]Costeo-JUL26'!$B$9:$CQ$307,AJ$1,0),0)</f>
        <v>0</v>
      </c>
      <c r="AK743" s="16">
        <f>IF($B743="P",VLOOKUP($E743,'[2]Costeo-JUL26'!$B$9:$CQ$307,AK$1,0),0)*$G743</f>
        <v>0</v>
      </c>
      <c r="AL743" s="36">
        <f>IF($B743="P",VLOOKUP($E743,'[2]Costeo-JUL26'!$B$9:$CQ$307,AL$1,0),0)*$G743</f>
        <v>0</v>
      </c>
      <c r="AM743" s="35">
        <f>IF($B743="P",VLOOKUP($E743,'[2]Costeo-JUL26'!$B$9:$CQ$307,AM$1,0),0)</f>
        <v>0</v>
      </c>
      <c r="AN743" s="36">
        <f t="shared" si="355"/>
        <v>0</v>
      </c>
      <c r="AO743" s="36">
        <f t="shared" si="356"/>
        <v>0</v>
      </c>
      <c r="AP743" s="34">
        <f>IF($B743="P",VLOOKUP($E743,'[2]Costeo-JUL26'!$B$9:$CQ$307,AP$1,0),0)</f>
        <v>0</v>
      </c>
      <c r="AQ743" s="16">
        <f>IF($B743="P",VLOOKUP($E743,'[2]Costeo-JUL26'!$B$9:$CQ$307,AQ$1,0),0)*$G743</f>
        <v>0</v>
      </c>
      <c r="AR743" s="36">
        <f>IF($B743="P",VLOOKUP($E743,'[2]Costeo-JUL26'!$B$9:$CQ$307,AR$1,0),0)*$G743</f>
        <v>0</v>
      </c>
      <c r="AS743" s="35">
        <f>IF($B743="P",VLOOKUP($E743,'[2]Costeo-JUL26'!$B$9:$CQ$307,AS$1,0),0)</f>
        <v>0</v>
      </c>
      <c r="AT743" s="36">
        <f t="shared" si="357"/>
        <v>0</v>
      </c>
      <c r="AU743" s="36">
        <f t="shared" si="358"/>
        <v>0</v>
      </c>
      <c r="AV743" s="34">
        <f>IF($B743="P",VLOOKUP($E743,'[2]Costeo-JUL26'!$B$9:$CQ$307,AV$1,0),0)</f>
        <v>0</v>
      </c>
      <c r="AW743" s="16">
        <f>IF($B743="P",VLOOKUP($E743,'[2]Costeo-JUL26'!$B$9:$CQ$307,AW$1,0),0)*$G743</f>
        <v>0</v>
      </c>
      <c r="AX743" s="36">
        <f>IF($B743="P",VLOOKUP($E743,'[2]Costeo-JUL26'!$B$9:$CQ$307,AX$1,0),0)*$G743</f>
        <v>0</v>
      </c>
      <c r="AY743" s="35">
        <f>IF($B743="P",VLOOKUP($E743,'[2]Costeo-JUL26'!$B$9:$CQ$307,AY$1,0),0)</f>
        <v>0</v>
      </c>
      <c r="AZ743" s="36">
        <f t="shared" si="359"/>
        <v>0</v>
      </c>
      <c r="BA743" s="36">
        <f t="shared" si="360"/>
        <v>0</v>
      </c>
      <c r="BB743" s="34">
        <f>IF($B743="P",VLOOKUP($E743,'[2]Costeo-JUL26'!$B$9:$CQ$307,BB$1,0),0)</f>
        <v>0</v>
      </c>
      <c r="BC743" s="16">
        <f>IF($B743="P",VLOOKUP($E743,'[2]Costeo-JUL26'!$B$9:$CQ$307,BC$1,0),0)*$G743</f>
        <v>0</v>
      </c>
      <c r="BD743" s="36">
        <f>IF($B743="P",VLOOKUP($E743,'[2]Costeo-JUL26'!$B$9:$CQ$307,BD$1,0),0)*$G743</f>
        <v>0</v>
      </c>
      <c r="BE743" s="35">
        <f>IF($B743="P",VLOOKUP($E743,'[2]Costeo-JUL26'!$B$9:$CQ$307,BE$1,0),0)</f>
        <v>0</v>
      </c>
      <c r="BF743" s="36">
        <f t="shared" si="361"/>
        <v>0</v>
      </c>
      <c r="BG743" s="36">
        <f t="shared" si="362"/>
        <v>0</v>
      </c>
      <c r="BH743" s="34">
        <f>IF($B743="P",VLOOKUP($E743,'[2]Costeo-JUL26'!$B$9:$CQ$307,BH$1,0),0)</f>
        <v>0</v>
      </c>
      <c r="BI743" s="16">
        <f>IF($B743="P",VLOOKUP($E743,'[2]Costeo-JUL26'!$B$9:$CQ$307,BI$1,0),0)*$G743</f>
        <v>0</v>
      </c>
      <c r="BJ743" s="36">
        <f>IF($B743="P",VLOOKUP($E743,'[2]Costeo-JUL26'!$B$9:$CQ$307,BJ$1,0),0)*$G743</f>
        <v>0</v>
      </c>
      <c r="BK743" s="35">
        <f>IF(BH743=910319,0,IF($B743="P",VLOOKUP($E743,'[2]Costeo-JUL26'!$B$9:$CQ$307,BK$1,0),0))</f>
        <v>0</v>
      </c>
      <c r="BL743" s="36">
        <f t="shared" si="363"/>
        <v>0</v>
      </c>
      <c r="BM743" s="36">
        <f t="shared" si="364"/>
        <v>0</v>
      </c>
      <c r="BN743" s="34">
        <f>IF($B743="P",VLOOKUP($E743,'[2]Costeo-JUL26'!$B$9:$CQ$307,BN$1,0),0)</f>
        <v>0</v>
      </c>
      <c r="BO743" s="16">
        <f>IF($B743="P",VLOOKUP($E743,'[2]Costeo-JUL26'!$B$9:$CQ$307,BO$1,0),0)*$G743</f>
        <v>0</v>
      </c>
      <c r="BP743" s="36">
        <f>IF($B743="P",VLOOKUP($E743,'[2]Costeo-JUL26'!$B$9:$CQ$307,BP$1,0),0)*$G743</f>
        <v>0</v>
      </c>
      <c r="BQ743" s="35">
        <f>IF($B743="P",VLOOKUP($E743,'[2]Costeo-JUL26'!$B$9:$CQ$307,BQ$1,0),0)</f>
        <v>0</v>
      </c>
      <c r="BR743" s="36">
        <f t="shared" si="365"/>
        <v>0</v>
      </c>
      <c r="BS743" s="36">
        <f t="shared" si="366"/>
        <v>0</v>
      </c>
      <c r="BT743" s="34">
        <f>IF($B743="P",VLOOKUP($E743,'[2]Costeo-JUL26'!$B$9:$CQ$307,BT$1,0),0)</f>
        <v>0</v>
      </c>
      <c r="BU743" s="16">
        <f>IF($B743="P",VLOOKUP($E743,'[2]Costeo-JUL26'!$B$9:$CQ$307,BU$1,0),0)*$G743</f>
        <v>0</v>
      </c>
      <c r="BV743" s="36">
        <f>IF($B743="P",VLOOKUP($E743,'[2]Costeo-JUL26'!$B$9:$CQ$307,BV$1,0),0)*$G743</f>
        <v>0</v>
      </c>
      <c r="BW743" s="35">
        <f>IF($B743="P",VLOOKUP($E743,'[2]Costeo-JUL26'!$B$9:$CQ$307,BW$1,0),0)</f>
        <v>0</v>
      </c>
      <c r="BX743" s="36">
        <f t="shared" si="367"/>
        <v>0</v>
      </c>
      <c r="BY743" s="36">
        <f t="shared" si="368"/>
        <v>0</v>
      </c>
      <c r="BZ743" s="34">
        <f>IF($B743="P",VLOOKUP($E743,'[2]Costeo-JUL26'!$B$9:$CQ$307,BZ$1,0),0)</f>
        <v>0</v>
      </c>
      <c r="CA743" s="16">
        <f>IF($B743="P",VLOOKUP($E743,'[2]Costeo-JUL26'!$B$9:$CQ$307,CA$1,0),0)*$G743</f>
        <v>0</v>
      </c>
      <c r="CB743" s="36">
        <f>IF($B743="P",VLOOKUP($E743,'[2]Costeo-JUL26'!$B$9:$CQ$307,CB$1,0),0)*$G743</f>
        <v>0</v>
      </c>
      <c r="CC743" s="35">
        <f>IF($B743="P",VLOOKUP($E743,'[2]Costeo-JUL26'!$B$9:$CQ$307,CC$1,0),0)</f>
        <v>0</v>
      </c>
      <c r="CD743" s="36">
        <f t="shared" si="369"/>
        <v>0</v>
      </c>
      <c r="CE743" s="36">
        <f t="shared" si="370"/>
        <v>0</v>
      </c>
      <c r="CF743" s="37">
        <f t="shared" si="342"/>
        <v>0</v>
      </c>
      <c r="CG743" s="36">
        <f>IF($B743="r",VLOOKUP($E743,'[2]Costeo-JUL26'!$B$9:$CQ$307,CG$1,0),0)*$G743</f>
        <v>92395.520000000004</v>
      </c>
      <c r="CH743" s="35">
        <f>VLOOKUP($E743,'[2]TEORICOS (05.26)'!$A$8:$T$251,CH$1,0)</f>
        <v>0.04</v>
      </c>
      <c r="CI743" s="36">
        <f t="shared" si="371"/>
        <v>40646.273650000003</v>
      </c>
      <c r="CJ743" s="37">
        <f t="shared" si="372"/>
        <v>133041.79365000001</v>
      </c>
      <c r="CM743" s="16">
        <f>SUMIFS('[1]Ajuste Inventario'!$I:$I,'[1]Ajuste Inventario'!$B:$B,E743,'[1]Ajuste Inventario'!$S:$S,D743)*-1</f>
        <v>1</v>
      </c>
      <c r="CN743" s="36">
        <f t="shared" si="343"/>
        <v>4157.5560515625002</v>
      </c>
      <c r="CP743" t="str">
        <f t="shared" si="344"/>
        <v>1715Org.Vtas Necochea</v>
      </c>
      <c r="CQ743" s="10">
        <f t="shared" si="345"/>
        <v>4157.5560515625002</v>
      </c>
    </row>
    <row r="744" spans="1:95" x14ac:dyDescent="0.25">
      <c r="A744" s="30">
        <v>46204</v>
      </c>
      <c r="B744" s="31" t="str">
        <f>VLOOKUP($E744,'[2]TEORICOS (05.26)'!$A$8:$T$251,B$1,0)</f>
        <v>P</v>
      </c>
      <c r="C744" s="32" t="str">
        <f>VLOOKUP($E744,'[2]TEORICOS (05.26)'!$A$8:$T$251,C$1,0)</f>
        <v>Benedictino</v>
      </c>
      <c r="D744" t="s">
        <v>229</v>
      </c>
      <c r="E744">
        <v>1720</v>
      </c>
      <c r="F744" t="s">
        <v>119</v>
      </c>
      <c r="G744" s="16">
        <v>886</v>
      </c>
      <c r="H744" s="16">
        <v>936.50200000000132</v>
      </c>
      <c r="I744" s="33">
        <v>8091505.780000018</v>
      </c>
      <c r="J744" s="33">
        <v>7195846.0900000138</v>
      </c>
      <c r="K744" s="34">
        <f>IF($B744="P",VLOOKUP($E744,'[2]Costeo-JUL26'!$B$9:$CQ$307,K$1,0),0)</f>
        <v>939153</v>
      </c>
      <c r="L744" s="35">
        <f>VLOOKUP($E744,'[2]TEORICOS (05.26)'!$A$8:$T$251,L$1,0)</f>
        <v>2.5000000000000001E-2</v>
      </c>
      <c r="M744" s="36">
        <f t="shared" si="346"/>
        <v>179896.15225000036</v>
      </c>
      <c r="N744" s="35">
        <f>IF($B744="P",VLOOKUP($E744,'[2]Costeo-JUL26'!$B$9:$CQ$307,N$1,0),0)</f>
        <v>0.02</v>
      </c>
      <c r="O744" s="36">
        <f t="shared" si="347"/>
        <v>3597.9230450000073</v>
      </c>
      <c r="P744" s="36">
        <f>IF($B744="P",VLOOKUP($E744,'[2]Costeo-JUL26'!$B$9:$CQ$307,P$1,0),0)*H744</f>
        <v>0</v>
      </c>
      <c r="Q744" s="36">
        <f t="shared" si="348"/>
        <v>183494.07529500037</v>
      </c>
      <c r="R744" s="34">
        <f>IF($B744="P",VLOOKUP($E744,'[2]Costeo-JUL26'!$B$9:$CQ$307,R$1,0),0)</f>
        <v>0</v>
      </c>
      <c r="S744" s="16">
        <f>IF($B744="P",VLOOKUP($E744,'[2]Costeo-JUL26'!$B$9:$CQ$307,S$1,0),0)*$G744</f>
        <v>0</v>
      </c>
      <c r="T744" s="36">
        <f>IF($B744="P",VLOOKUP($E744,'[2]Costeo-JUL26'!$B$9:$CQ$307,T$1,0),0)*$G744</f>
        <v>0</v>
      </c>
      <c r="U744" s="35">
        <f>IF($B744="P",VLOOKUP($E744,'[2]Costeo-JUL26'!$B$9:$CQ$307,U$1,0),0)</f>
        <v>0</v>
      </c>
      <c r="V744" s="36">
        <f t="shared" si="349"/>
        <v>0</v>
      </c>
      <c r="W744" s="36">
        <f t="shared" si="350"/>
        <v>0</v>
      </c>
      <c r="X744" s="34">
        <f>IF($B744="P",VLOOKUP($E744,'[2]Costeo-JUL26'!$B$9:$CQ$307,X$1,0),0)</f>
        <v>0</v>
      </c>
      <c r="Y744" s="16">
        <f>IF($B744="P",VLOOKUP($E744,'[2]Costeo-JUL26'!$B$9:$CQ$307,Y$1,0),0)*$G744</f>
        <v>0</v>
      </c>
      <c r="Z744" s="36">
        <f>IF($B744="P",VLOOKUP($E744,'[2]Costeo-JUL26'!$B$9:$CQ$307,Z$1,0),0)*$G744</f>
        <v>0</v>
      </c>
      <c r="AA744" s="35">
        <f>IF($B744="P",VLOOKUP($E744,'[2]Costeo-JUL26'!$B$9:$CQ$307,AA$1,0),0)</f>
        <v>0</v>
      </c>
      <c r="AB744" s="36">
        <f t="shared" si="351"/>
        <v>0</v>
      </c>
      <c r="AC744" s="36">
        <f t="shared" si="352"/>
        <v>0</v>
      </c>
      <c r="AD744" s="34">
        <f>IF($B744="P",VLOOKUP($E744,'[2]Costeo-JUL26'!$B$9:$CQ$307,AD$1,0),0)</f>
        <v>938972</v>
      </c>
      <c r="AE744" s="16">
        <f>IF($B744="P",VLOOKUP($E744,'[2]Costeo-JUL26'!$B$9:$CQ$307,AE$1,0),0)*$G744</f>
        <v>10632</v>
      </c>
      <c r="AF744" s="36">
        <f>IF($B744="P",VLOOKUP($E744,'[2]Costeo-JUL26'!$B$9:$CQ$307,AF$1,0),0)*$G744</f>
        <v>163171.43040000001</v>
      </c>
      <c r="AG744" s="35">
        <f>IF($B744="P",VLOOKUP($E744,'[2]Costeo-JUL26'!$B$9:$CQ$307,AG$1,0),0)</f>
        <v>6.0000000000000001E-3</v>
      </c>
      <c r="AH744" s="36">
        <f t="shared" si="353"/>
        <v>979.02858240000012</v>
      </c>
      <c r="AI744" s="36">
        <f t="shared" si="354"/>
        <v>164150.45898240001</v>
      </c>
      <c r="AJ744" s="34">
        <f>IF($B744="P",VLOOKUP($E744,'[2]Costeo-JUL26'!$B$9:$CQ$307,AJ$1,0),0)</f>
        <v>936445</v>
      </c>
      <c r="AK744" s="16">
        <f>IF($B744="P",VLOOKUP($E744,'[2]Costeo-JUL26'!$B$9:$CQ$307,AK$1,0),0)*$G744</f>
        <v>10632</v>
      </c>
      <c r="AL744" s="36">
        <f>IF($B744="P",VLOOKUP($E744,'[2]Costeo-JUL26'!$B$9:$CQ$307,AL$1,0),0)*$G744</f>
        <v>49948.498080000005</v>
      </c>
      <c r="AM744" s="35">
        <f>IF($B744="P",VLOOKUP($E744,'[2]Costeo-JUL26'!$B$9:$CQ$307,AM$1,0),0)</f>
        <v>1.7999999999999999E-2</v>
      </c>
      <c r="AN744" s="36">
        <f t="shared" si="355"/>
        <v>899.07296544000008</v>
      </c>
      <c r="AO744" s="36">
        <f t="shared" si="356"/>
        <v>50847.571045440003</v>
      </c>
      <c r="AP744" s="34">
        <f>IF($B744="P",VLOOKUP($E744,'[2]Costeo-JUL26'!$B$9:$CQ$307,AP$1,0),0)</f>
        <v>939863</v>
      </c>
      <c r="AQ744" s="16">
        <f>IF($B744="P",VLOOKUP($E744,'[2]Costeo-JUL26'!$B$9:$CQ$307,AQ$1,0),0)*$G744</f>
        <v>10632</v>
      </c>
      <c r="AR744" s="36">
        <f>IF($B744="P",VLOOKUP($E744,'[2]Costeo-JUL26'!$B$9:$CQ$307,AR$1,0),0)*$G744</f>
        <v>699436.53935999994</v>
      </c>
      <c r="AS744" s="35">
        <f>IF($B744="P",VLOOKUP($E744,'[2]Costeo-JUL26'!$B$9:$CQ$307,AS$1,0),0)</f>
        <v>0.02</v>
      </c>
      <c r="AT744" s="36">
        <f t="shared" si="357"/>
        <v>13988.730787199998</v>
      </c>
      <c r="AU744" s="36">
        <f t="shared" si="358"/>
        <v>713425.27014719998</v>
      </c>
      <c r="AV744" s="34">
        <f>IF($B744="P",VLOOKUP($E744,'[2]Costeo-JUL26'!$B$9:$CQ$307,AV$1,0),0)</f>
        <v>932317</v>
      </c>
      <c r="AW744" s="16">
        <f>IF($B744="P",VLOOKUP($E744,'[2]Costeo-JUL26'!$B$9:$CQ$307,AW$1,0),0)*$G744</f>
        <v>16.1252</v>
      </c>
      <c r="AX744" s="36">
        <f>IF($B744="P",VLOOKUP($E744,'[2]Costeo-JUL26'!$B$9:$CQ$307,AX$1,0),0)*$G744</f>
        <v>69302.884560000006</v>
      </c>
      <c r="AY744" s="35">
        <f>IF($B744="P",VLOOKUP($E744,'[2]Costeo-JUL26'!$B$9:$CQ$307,AY$1,0),0)</f>
        <v>0.03</v>
      </c>
      <c r="AZ744" s="36">
        <f t="shared" si="359"/>
        <v>2079.0865368</v>
      </c>
      <c r="BA744" s="36">
        <f t="shared" si="360"/>
        <v>71381.9710968</v>
      </c>
      <c r="BB744" s="34">
        <f>IF($B744="P",VLOOKUP($E744,'[2]Costeo-JUL26'!$B$9:$CQ$307,BB$1,0),0)</f>
        <v>902311</v>
      </c>
      <c r="BC744" s="16">
        <f>IF($B744="P",VLOOKUP($E744,'[2]Costeo-JUL26'!$B$9:$CQ$307,BC$1,0),0)*$G744</f>
        <v>2.4611111111111112</v>
      </c>
      <c r="BD744" s="36">
        <f>IF($B744="P",VLOOKUP($E744,'[2]Costeo-JUL26'!$B$9:$CQ$307,BD$1,0),0)*$G744</f>
        <v>9651.6040833333354</v>
      </c>
      <c r="BE744" s="35">
        <f>IF($B744="P",VLOOKUP($E744,'[2]Costeo-JUL26'!$B$9:$CQ$307,BE$1,0),0)</f>
        <v>0.03</v>
      </c>
      <c r="BF744" s="36">
        <f t="shared" si="361"/>
        <v>289.54812250000003</v>
      </c>
      <c r="BG744" s="36">
        <f t="shared" si="362"/>
        <v>9941.1522058333358</v>
      </c>
      <c r="BH744" s="34">
        <f>IF($B744="P",VLOOKUP($E744,'[2]Costeo-JUL26'!$B$9:$CQ$307,BH$1,0),0)</f>
        <v>933089</v>
      </c>
      <c r="BI744" s="16">
        <f>IF($B744="P",VLOOKUP($E744,'[2]Costeo-JUL26'!$B$9:$CQ$307,BI$1,0),0)*$G744</f>
        <v>30.763888888888889</v>
      </c>
      <c r="BJ744" s="36">
        <f>IF($B744="P",VLOOKUP($E744,'[2]Costeo-JUL26'!$B$9:$CQ$307,BJ$1,0),0)*$G744</f>
        <v>22909.023388501744</v>
      </c>
      <c r="BK744" s="35">
        <f>IF(BH744=910319,0,IF($B744="P",VLOOKUP($E744,'[2]Costeo-JUL26'!$B$9:$CQ$307,BK$1,0),0))</f>
        <v>0.02</v>
      </c>
      <c r="BL744" s="36">
        <f t="shared" si="363"/>
        <v>458.18046777003491</v>
      </c>
      <c r="BM744" s="36">
        <f t="shared" si="364"/>
        <v>23367.203856271779</v>
      </c>
      <c r="BN744" s="34">
        <f>IF($B744="P",VLOOKUP($E744,'[2]Costeo-JUL26'!$B$9:$CQ$307,BN$1,0),0)</f>
        <v>0</v>
      </c>
      <c r="BO744" s="16">
        <f>IF($B744="P",VLOOKUP($E744,'[2]Costeo-JUL26'!$B$9:$CQ$307,BO$1,0),0)*$G744</f>
        <v>0</v>
      </c>
      <c r="BP744" s="36">
        <f>IF($B744="P",VLOOKUP($E744,'[2]Costeo-JUL26'!$B$9:$CQ$307,BP$1,0),0)*$G744</f>
        <v>0</v>
      </c>
      <c r="BQ744" s="35">
        <f>IF($B744="P",VLOOKUP($E744,'[2]Costeo-JUL26'!$B$9:$CQ$307,BQ$1,0),0)</f>
        <v>0</v>
      </c>
      <c r="BR744" s="36">
        <f t="shared" si="365"/>
        <v>0</v>
      </c>
      <c r="BS744" s="36">
        <f t="shared" si="366"/>
        <v>0</v>
      </c>
      <c r="BT744" s="34">
        <f>IF($B744="P",VLOOKUP($E744,'[2]Costeo-JUL26'!$B$9:$CQ$307,BT$1,0),0)</f>
        <v>0</v>
      </c>
      <c r="BU744" s="16">
        <f>IF($B744="P",VLOOKUP($E744,'[2]Costeo-JUL26'!$B$9:$CQ$307,BU$1,0),0)*$G744</f>
        <v>0</v>
      </c>
      <c r="BV744" s="36">
        <f>IF($B744="P",VLOOKUP($E744,'[2]Costeo-JUL26'!$B$9:$CQ$307,BV$1,0),0)*$G744</f>
        <v>0</v>
      </c>
      <c r="BW744" s="35">
        <f>IF($B744="P",VLOOKUP($E744,'[2]Costeo-JUL26'!$B$9:$CQ$307,BW$1,0),0)</f>
        <v>0</v>
      </c>
      <c r="BX744" s="36">
        <f t="shared" si="367"/>
        <v>0</v>
      </c>
      <c r="BY744" s="36">
        <f t="shared" si="368"/>
        <v>0</v>
      </c>
      <c r="BZ744" s="34">
        <f>IF($B744="P",VLOOKUP($E744,'[2]Costeo-JUL26'!$B$9:$CQ$307,BZ$1,0),0)</f>
        <v>936704</v>
      </c>
      <c r="CA744" s="16">
        <f>IF($B744="P",VLOOKUP($E744,'[2]Costeo-JUL26'!$B$9:$CQ$307,CA$1,0),0)*$G744</f>
        <v>32.311110867048846</v>
      </c>
      <c r="CB744" s="36">
        <f>IF($B744="P",VLOOKUP($E744,'[2]Costeo-JUL26'!$B$9:$CQ$307,CB$1,0),0)*$G744</f>
        <v>15424.147630633764</v>
      </c>
      <c r="CC744" s="35">
        <f>IF($B744="P",VLOOKUP($E744,'[2]Costeo-JUL26'!$B$9:$CQ$307,CC$1,0),0)</f>
        <v>0.5</v>
      </c>
      <c r="CD744" s="36">
        <f t="shared" si="369"/>
        <v>7712.0738153168822</v>
      </c>
      <c r="CE744" s="36">
        <f t="shared" si="370"/>
        <v>23136.221445950647</v>
      </c>
      <c r="CF744" s="37">
        <f t="shared" si="342"/>
        <v>1239743.9240748959</v>
      </c>
      <c r="CG744" s="36">
        <f>IF($B744="r",VLOOKUP($E744,'[2]Costeo-JUL26'!$B$9:$CQ$307,CG$1,0),0)*$G744</f>
        <v>0</v>
      </c>
      <c r="CH744" s="35">
        <f>VLOOKUP($E744,'[2]TEORICOS (05.26)'!$A$8:$T$251,CH$1,0)</f>
        <v>0</v>
      </c>
      <c r="CI744" s="36">
        <f t="shared" si="371"/>
        <v>0</v>
      </c>
      <c r="CJ744" s="37">
        <f t="shared" si="372"/>
        <v>0</v>
      </c>
      <c r="CM744" s="16">
        <f>SUMIFS('[1]Ajuste Inventario'!$I:$I,'[1]Ajuste Inventario'!$B:$B,E744,'[1]Ajuste Inventario'!$S:$S,D744)*-1</f>
        <v>15.583</v>
      </c>
      <c r="CN744" s="36">
        <f t="shared" si="343"/>
        <v>21804.660912933527</v>
      </c>
      <c r="CP744" t="str">
        <f t="shared" si="344"/>
        <v>1720Org.Vtas Necochea</v>
      </c>
      <c r="CQ744" s="10">
        <f t="shared" si="345"/>
        <v>1399.2595079852099</v>
      </c>
    </row>
    <row r="745" spans="1:95" x14ac:dyDescent="0.25">
      <c r="A745" s="30">
        <v>46204</v>
      </c>
      <c r="B745" s="31" t="str">
        <f>VLOOKUP($E745,'[2]TEORICOS (05.26)'!$A$8:$T$251,B$1,0)</f>
        <v>P</v>
      </c>
      <c r="C745" s="32" t="str">
        <f>VLOOKUP($E745,'[2]TEORICOS (05.26)'!$A$8:$T$251,C$1,0)</f>
        <v>Benedictino</v>
      </c>
      <c r="D745" t="s">
        <v>229</v>
      </c>
      <c r="E745">
        <v>1730</v>
      </c>
      <c r="F745" t="s">
        <v>120</v>
      </c>
      <c r="G745" s="16">
        <v>83</v>
      </c>
      <c r="H745" s="16">
        <v>263.11</v>
      </c>
      <c r="I745" s="33">
        <v>855869.37000000023</v>
      </c>
      <c r="J745" s="33">
        <v>778921.17000000016</v>
      </c>
      <c r="K745" s="34">
        <f>IF($B745="P",VLOOKUP($E745,'[2]Costeo-JUL26'!$B$9:$CQ$307,K$1,0),0)</f>
        <v>939153</v>
      </c>
      <c r="L745" s="35">
        <f>VLOOKUP($E745,'[2]TEORICOS (05.26)'!$A$8:$T$251,L$1,0)</f>
        <v>2.5000000000000001E-2</v>
      </c>
      <c r="M745" s="36">
        <f t="shared" si="346"/>
        <v>19473.029250000003</v>
      </c>
      <c r="N745" s="35">
        <f>IF($B745="P",VLOOKUP($E745,'[2]Costeo-JUL26'!$B$9:$CQ$307,N$1,0),0)</f>
        <v>0.02</v>
      </c>
      <c r="O745" s="36">
        <f t="shared" si="347"/>
        <v>389.46058500000009</v>
      </c>
      <c r="P745" s="36">
        <f>IF($B745="P",VLOOKUP($E745,'[2]Costeo-JUL26'!$B$9:$CQ$307,P$1,0),0)*H745</f>
        <v>0</v>
      </c>
      <c r="Q745" s="36">
        <f t="shared" si="348"/>
        <v>19862.489835000004</v>
      </c>
      <c r="R745" s="34">
        <f>IF($B745="P",VLOOKUP($E745,'[2]Costeo-JUL26'!$B$9:$CQ$307,R$1,0),0)</f>
        <v>0</v>
      </c>
      <c r="S745" s="16">
        <f>IF($B745="P",VLOOKUP($E745,'[2]Costeo-JUL26'!$B$9:$CQ$307,S$1,0),0)*$G745</f>
        <v>0</v>
      </c>
      <c r="T745" s="36">
        <f>IF($B745="P",VLOOKUP($E745,'[2]Costeo-JUL26'!$B$9:$CQ$307,T$1,0),0)*$G745</f>
        <v>0</v>
      </c>
      <c r="U745" s="35">
        <f>IF($B745="P",VLOOKUP($E745,'[2]Costeo-JUL26'!$B$9:$CQ$307,U$1,0),0)</f>
        <v>0</v>
      </c>
      <c r="V745" s="36">
        <f t="shared" si="349"/>
        <v>0</v>
      </c>
      <c r="W745" s="36">
        <f t="shared" si="350"/>
        <v>0</v>
      </c>
      <c r="X745" s="34">
        <f>IF($B745="P",VLOOKUP($E745,'[2]Costeo-JUL26'!$B$9:$CQ$307,X$1,0),0)</f>
        <v>0</v>
      </c>
      <c r="Y745" s="16">
        <f>IF($B745="P",VLOOKUP($E745,'[2]Costeo-JUL26'!$B$9:$CQ$307,Y$1,0),0)*$G745</f>
        <v>0</v>
      </c>
      <c r="Z745" s="36">
        <f>IF($B745="P",VLOOKUP($E745,'[2]Costeo-JUL26'!$B$9:$CQ$307,Z$1,0),0)*$G745</f>
        <v>0</v>
      </c>
      <c r="AA745" s="35">
        <f>IF($B745="P",VLOOKUP($E745,'[2]Costeo-JUL26'!$B$9:$CQ$307,AA$1,0),0)</f>
        <v>0</v>
      </c>
      <c r="AB745" s="36">
        <f t="shared" si="351"/>
        <v>0</v>
      </c>
      <c r="AC745" s="36">
        <f t="shared" si="352"/>
        <v>0</v>
      </c>
      <c r="AD745" s="34">
        <f>IF($B745="P",VLOOKUP($E745,'[2]Costeo-JUL26'!$B$9:$CQ$307,AD$1,0),0)</f>
        <v>938972</v>
      </c>
      <c r="AE745" s="16">
        <f>IF($B745="P",VLOOKUP($E745,'[2]Costeo-JUL26'!$B$9:$CQ$307,AE$1,0),0)*$G745</f>
        <v>498</v>
      </c>
      <c r="AF745" s="36">
        <f>IF($B745="P",VLOOKUP($E745,'[2]Costeo-JUL26'!$B$9:$CQ$307,AF$1,0),0)*$G745</f>
        <v>7642.9056</v>
      </c>
      <c r="AG745" s="35">
        <f>IF($B745="P",VLOOKUP($E745,'[2]Costeo-JUL26'!$B$9:$CQ$307,AG$1,0),0)</f>
        <v>6.0000000000000001E-3</v>
      </c>
      <c r="AH745" s="36">
        <f t="shared" si="353"/>
        <v>45.8574336</v>
      </c>
      <c r="AI745" s="36">
        <f t="shared" si="354"/>
        <v>7688.7630336000002</v>
      </c>
      <c r="AJ745" s="34">
        <f>IF($B745="P",VLOOKUP($E745,'[2]Costeo-JUL26'!$B$9:$CQ$307,AJ$1,0),0)</f>
        <v>936975</v>
      </c>
      <c r="AK745" s="16">
        <f>IF($B745="P",VLOOKUP($E745,'[2]Costeo-JUL26'!$B$9:$CQ$307,AK$1,0),0)*$G745</f>
        <v>498</v>
      </c>
      <c r="AL745" s="36">
        <f>IF($B745="P",VLOOKUP($E745,'[2]Costeo-JUL26'!$B$9:$CQ$307,AL$1,0),0)*$G745</f>
        <v>13919.358960000001</v>
      </c>
      <c r="AM745" s="35">
        <f>IF($B745="P",VLOOKUP($E745,'[2]Costeo-JUL26'!$B$9:$CQ$307,AM$1,0),0)</f>
        <v>1.7999999999999999E-2</v>
      </c>
      <c r="AN745" s="36">
        <f t="shared" si="355"/>
        <v>250.54846128</v>
      </c>
      <c r="AO745" s="36">
        <f t="shared" si="356"/>
        <v>14169.907421280001</v>
      </c>
      <c r="AP745" s="34">
        <f>IF($B745="P",VLOOKUP($E745,'[2]Costeo-JUL26'!$B$9:$CQ$307,AP$1,0),0)</f>
        <v>938165</v>
      </c>
      <c r="AQ745" s="16">
        <f>IF($B745="P",VLOOKUP($E745,'[2]Costeo-JUL26'!$B$9:$CQ$307,AQ$1,0),0)*$G745</f>
        <v>498</v>
      </c>
      <c r="AR745" s="36">
        <f>IF($B745="P",VLOOKUP($E745,'[2]Costeo-JUL26'!$B$9:$CQ$307,AR$1,0),0)*$G745</f>
        <v>81663.683400000009</v>
      </c>
      <c r="AS745" s="35">
        <f>IF($B745="P",VLOOKUP($E745,'[2]Costeo-JUL26'!$B$9:$CQ$307,AS$1,0),0)</f>
        <v>0.02</v>
      </c>
      <c r="AT745" s="36">
        <f t="shared" si="357"/>
        <v>1633.2736680000003</v>
      </c>
      <c r="AU745" s="36">
        <f t="shared" si="358"/>
        <v>83296.957068000003</v>
      </c>
      <c r="AV745" s="34">
        <f>IF($B745="P",VLOOKUP($E745,'[2]Costeo-JUL26'!$B$9:$CQ$307,AV$1,0),0)</f>
        <v>902310</v>
      </c>
      <c r="AW745" s="16">
        <f>IF($B745="P",VLOOKUP($E745,'[2]Costeo-JUL26'!$B$9:$CQ$307,AW$1,0),0)*$G745</f>
        <v>2.7721999999999998</v>
      </c>
      <c r="AX745" s="36">
        <f>IF($B745="P",VLOOKUP($E745,'[2]Costeo-JUL26'!$B$9:$CQ$307,AX$1,0),0)*$G745</f>
        <v>9712.5304768426631</v>
      </c>
      <c r="AY745" s="35">
        <f>IF($B745="P",VLOOKUP($E745,'[2]Costeo-JUL26'!$B$9:$CQ$307,AY$1,0),0)</f>
        <v>0.03</v>
      </c>
      <c r="AZ745" s="36">
        <f t="shared" si="359"/>
        <v>291.37591430527988</v>
      </c>
      <c r="BA745" s="36">
        <f t="shared" si="360"/>
        <v>10003.906391147942</v>
      </c>
      <c r="BB745" s="34">
        <f>IF($B745="P",VLOOKUP($E745,'[2]Costeo-JUL26'!$B$9:$CQ$307,BB$1,0),0)</f>
        <v>902311</v>
      </c>
      <c r="BC745" s="16">
        <f>IF($B745="P",VLOOKUP($E745,'[2]Costeo-JUL26'!$B$9:$CQ$307,BC$1,0),0)*$G745</f>
        <v>0.36229499999999998</v>
      </c>
      <c r="BD745" s="36">
        <f>IF($B745="P",VLOOKUP($E745,'[2]Costeo-JUL26'!$B$9:$CQ$307,BD$1,0),0)*$G745</f>
        <v>1420.7923752750003</v>
      </c>
      <c r="BE745" s="35">
        <f>IF($B745="P",VLOOKUP($E745,'[2]Costeo-JUL26'!$B$9:$CQ$307,BE$1,0),0)</f>
        <v>0.03</v>
      </c>
      <c r="BF745" s="36">
        <f t="shared" si="361"/>
        <v>42.623771258250009</v>
      </c>
      <c r="BG745" s="36">
        <f t="shared" si="362"/>
        <v>1463.4161465332502</v>
      </c>
      <c r="BH745" s="34">
        <f>IF($B745="P",VLOOKUP($E745,'[2]Costeo-JUL26'!$B$9:$CQ$307,BH$1,0),0)</f>
        <v>933089</v>
      </c>
      <c r="BI745" s="16">
        <f>IF($B745="P",VLOOKUP($E745,'[2]Costeo-JUL26'!$B$9:$CQ$307,BI$1,0),0)*$G745</f>
        <v>4.1500000000000004</v>
      </c>
      <c r="BJ745" s="36">
        <f>IF($B745="P",VLOOKUP($E745,'[2]Costeo-JUL26'!$B$9:$CQ$307,BJ$1,0),0)*$G745</f>
        <v>3090.391055749129</v>
      </c>
      <c r="BK745" s="35">
        <f>IF(BH745=910319,0,IF($B745="P",VLOOKUP($E745,'[2]Costeo-JUL26'!$B$9:$CQ$307,BK$1,0),0))</f>
        <v>0.02</v>
      </c>
      <c r="BL745" s="36">
        <f t="shared" si="363"/>
        <v>61.80782111498258</v>
      </c>
      <c r="BM745" s="36">
        <f t="shared" si="364"/>
        <v>3152.1988768641118</v>
      </c>
      <c r="BN745" s="34">
        <f>IF($B745="P",VLOOKUP($E745,'[2]Costeo-JUL26'!$B$9:$CQ$307,BN$1,0),0)</f>
        <v>0</v>
      </c>
      <c r="BO745" s="16">
        <f>IF($B745="P",VLOOKUP($E745,'[2]Costeo-JUL26'!$B$9:$CQ$307,BO$1,0),0)*$G745</f>
        <v>0</v>
      </c>
      <c r="BP745" s="36">
        <f>IF($B745="P",VLOOKUP($E745,'[2]Costeo-JUL26'!$B$9:$CQ$307,BP$1,0),0)*$G745</f>
        <v>0</v>
      </c>
      <c r="BQ745" s="35">
        <f>IF($B745="P",VLOOKUP($E745,'[2]Costeo-JUL26'!$B$9:$CQ$307,BQ$1,0),0)</f>
        <v>0</v>
      </c>
      <c r="BR745" s="36">
        <f t="shared" si="365"/>
        <v>0</v>
      </c>
      <c r="BS745" s="36">
        <f t="shared" si="366"/>
        <v>0</v>
      </c>
      <c r="BT745" s="34">
        <f>IF($B745="P",VLOOKUP($E745,'[2]Costeo-JUL26'!$B$9:$CQ$307,BT$1,0),0)</f>
        <v>0</v>
      </c>
      <c r="BU745" s="16">
        <f>IF($B745="P",VLOOKUP($E745,'[2]Costeo-JUL26'!$B$9:$CQ$307,BU$1,0),0)*$G745</f>
        <v>0</v>
      </c>
      <c r="BV745" s="36">
        <f>IF($B745="P",VLOOKUP($E745,'[2]Costeo-JUL26'!$B$9:$CQ$307,BV$1,0),0)*$G745</f>
        <v>0</v>
      </c>
      <c r="BW745" s="35">
        <f>IF($B745="P",VLOOKUP($E745,'[2]Costeo-JUL26'!$B$9:$CQ$307,BW$1,0),0)</f>
        <v>0</v>
      </c>
      <c r="BX745" s="36">
        <f t="shared" si="367"/>
        <v>0</v>
      </c>
      <c r="BY745" s="36">
        <f t="shared" si="368"/>
        <v>0</v>
      </c>
      <c r="BZ745" s="34">
        <f>IF($B745="P",VLOOKUP($E745,'[2]Costeo-JUL26'!$B$9:$CQ$307,BZ$1,0),0)</f>
        <v>936704</v>
      </c>
      <c r="CA745" s="16">
        <f>IF($B745="P",VLOOKUP($E745,'[2]Costeo-JUL26'!$B$9:$CQ$307,CA$1,0),0)*$G745</f>
        <v>9.0806620834031211</v>
      </c>
      <c r="CB745" s="36">
        <f>IF($B745="P",VLOOKUP($E745,'[2]Costeo-JUL26'!$B$9:$CQ$307,CB$1,0),0)*$G745</f>
        <v>4334.7773815212286</v>
      </c>
      <c r="CC745" s="35">
        <f>IF($B745="P",VLOOKUP($E745,'[2]Costeo-JUL26'!$B$9:$CQ$307,CC$1,0),0)</f>
        <v>0.5</v>
      </c>
      <c r="CD745" s="36">
        <f t="shared" si="369"/>
        <v>2167.3886907606143</v>
      </c>
      <c r="CE745" s="36">
        <f t="shared" si="370"/>
        <v>6502.1660722818433</v>
      </c>
      <c r="CF745" s="37">
        <f t="shared" si="342"/>
        <v>146139.80484470713</v>
      </c>
      <c r="CG745" s="36">
        <f>IF($B745="r",VLOOKUP($E745,'[2]Costeo-JUL26'!$B$9:$CQ$307,CG$1,0),0)*$G745</f>
        <v>0</v>
      </c>
      <c r="CH745" s="35">
        <f>VLOOKUP($E745,'[2]TEORICOS (05.26)'!$A$8:$T$251,CH$1,0)</f>
        <v>0</v>
      </c>
      <c r="CI745" s="36">
        <f t="shared" si="371"/>
        <v>0</v>
      </c>
      <c r="CJ745" s="37">
        <f t="shared" si="372"/>
        <v>0</v>
      </c>
      <c r="CM745" s="16">
        <f>SUMIFS('[1]Ajuste Inventario'!$I:$I,'[1]Ajuste Inventario'!$B:$B,E745,'[1]Ajuste Inventario'!$S:$S,D745)*-1</f>
        <v>0</v>
      </c>
      <c r="CN745" s="36">
        <f t="shared" si="343"/>
        <v>0</v>
      </c>
      <c r="CP745" t="str">
        <f t="shared" si="344"/>
        <v>1730Org.Vtas Necochea</v>
      </c>
      <c r="CQ745" s="10" t="e">
        <f t="shared" si="345"/>
        <v>#DIV/0!</v>
      </c>
    </row>
    <row r="746" spans="1:95" x14ac:dyDescent="0.25">
      <c r="A746" s="30">
        <v>46204</v>
      </c>
      <c r="B746" s="31" t="str">
        <f>VLOOKUP($E746,'[2]TEORICOS (05.26)'!$A$8:$T$251,B$1,0)</f>
        <v>P</v>
      </c>
      <c r="C746" s="32" t="str">
        <f>VLOOKUP($E746,'[2]TEORICOS (05.26)'!$A$8:$T$251,C$1,0)</f>
        <v>Benedictino</v>
      </c>
      <c r="D746" t="s">
        <v>229</v>
      </c>
      <c r="E746">
        <v>1740</v>
      </c>
      <c r="F746" t="s">
        <v>121</v>
      </c>
      <c r="G746" s="16">
        <v>282</v>
      </c>
      <c r="H746" s="16">
        <v>446.96999999999923</v>
      </c>
      <c r="I746" s="33">
        <v>1954902.9900000009</v>
      </c>
      <c r="J746" s="33">
        <v>1938467.7800000012</v>
      </c>
      <c r="K746" s="34">
        <f>IF($B746="P",VLOOKUP($E746,'[2]Costeo-JUL26'!$B$9:$CQ$307,K$1,0),0)</f>
        <v>939153</v>
      </c>
      <c r="L746" s="35">
        <f>VLOOKUP($E746,'[2]TEORICOS (05.26)'!$A$8:$T$251,L$1,0)</f>
        <v>2.5000000000000001E-2</v>
      </c>
      <c r="M746" s="36">
        <f t="shared" si="346"/>
        <v>48461.694500000034</v>
      </c>
      <c r="N746" s="35">
        <f>IF($B746="P",VLOOKUP($E746,'[2]Costeo-JUL26'!$B$9:$CQ$307,N$1,0),0)</f>
        <v>0.02</v>
      </c>
      <c r="O746" s="36">
        <f t="shared" si="347"/>
        <v>969.23389000000066</v>
      </c>
      <c r="P746" s="36">
        <f>IF($B746="P",VLOOKUP($E746,'[2]Costeo-JUL26'!$B$9:$CQ$307,P$1,0),0)*H746</f>
        <v>0</v>
      </c>
      <c r="Q746" s="36">
        <f t="shared" si="348"/>
        <v>49430.928390000037</v>
      </c>
      <c r="R746" s="34">
        <f>IF($B746="P",VLOOKUP($E746,'[2]Costeo-JUL26'!$B$9:$CQ$307,R$1,0),0)</f>
        <v>0</v>
      </c>
      <c r="S746" s="16">
        <f>IF($B746="P",VLOOKUP($E746,'[2]Costeo-JUL26'!$B$9:$CQ$307,S$1,0),0)*$G746</f>
        <v>0</v>
      </c>
      <c r="T746" s="36">
        <f>IF($B746="P",VLOOKUP($E746,'[2]Costeo-JUL26'!$B$9:$CQ$307,T$1,0),0)*$G746</f>
        <v>0</v>
      </c>
      <c r="U746" s="35">
        <f>IF($B746="P",VLOOKUP($E746,'[2]Costeo-JUL26'!$B$9:$CQ$307,U$1,0),0)</f>
        <v>0</v>
      </c>
      <c r="V746" s="36">
        <f t="shared" si="349"/>
        <v>0</v>
      </c>
      <c r="W746" s="36">
        <f t="shared" si="350"/>
        <v>0</v>
      </c>
      <c r="X746" s="34">
        <f>IF($B746="P",VLOOKUP($E746,'[2]Costeo-JUL26'!$B$9:$CQ$307,X$1,0),0)</f>
        <v>0</v>
      </c>
      <c r="Y746" s="16">
        <f>IF($B746="P",VLOOKUP($E746,'[2]Costeo-JUL26'!$B$9:$CQ$307,Y$1,0),0)*$G746</f>
        <v>0</v>
      </c>
      <c r="Z746" s="36">
        <f>IF($B746="P",VLOOKUP($E746,'[2]Costeo-JUL26'!$B$9:$CQ$307,Z$1,0),0)*$G746</f>
        <v>0</v>
      </c>
      <c r="AA746" s="35">
        <f>IF($B746="P",VLOOKUP($E746,'[2]Costeo-JUL26'!$B$9:$CQ$307,AA$1,0),0)</f>
        <v>0</v>
      </c>
      <c r="AB746" s="36">
        <f t="shared" si="351"/>
        <v>0</v>
      </c>
      <c r="AC746" s="36">
        <f t="shared" si="352"/>
        <v>0</v>
      </c>
      <c r="AD746" s="34">
        <f>IF($B746="P",VLOOKUP($E746,'[2]Costeo-JUL26'!$B$9:$CQ$307,AD$1,0),0)</f>
        <v>938972</v>
      </c>
      <c r="AE746" s="16">
        <f>IF($B746="P",VLOOKUP($E746,'[2]Costeo-JUL26'!$B$9:$CQ$307,AE$1,0),0)*$G746</f>
        <v>1692</v>
      </c>
      <c r="AF746" s="36">
        <f>IF($B746="P",VLOOKUP($E746,'[2]Costeo-JUL26'!$B$9:$CQ$307,AF$1,0),0)*$G746</f>
        <v>25967.4624</v>
      </c>
      <c r="AG746" s="35">
        <f>IF($B746="P",VLOOKUP($E746,'[2]Costeo-JUL26'!$B$9:$CQ$307,AG$1,0),0)</f>
        <v>6.0000000000000001E-3</v>
      </c>
      <c r="AH746" s="36">
        <f t="shared" si="353"/>
        <v>155.80477440000001</v>
      </c>
      <c r="AI746" s="36">
        <f t="shared" si="354"/>
        <v>26123.2671744</v>
      </c>
      <c r="AJ746" s="34">
        <f>IF($B746="P",VLOOKUP($E746,'[2]Costeo-JUL26'!$B$9:$CQ$307,AJ$1,0),0)</f>
        <v>936446</v>
      </c>
      <c r="AK746" s="16">
        <f>IF($B746="P",VLOOKUP($E746,'[2]Costeo-JUL26'!$B$9:$CQ$307,AK$1,0),0)*$G746</f>
        <v>1692</v>
      </c>
      <c r="AL746" s="36">
        <f>IF($B746="P",VLOOKUP($E746,'[2]Costeo-JUL26'!$B$9:$CQ$307,AL$1,0),0)*$G746</f>
        <v>19834.673040000001</v>
      </c>
      <c r="AM746" s="35">
        <f>IF($B746="P",VLOOKUP($E746,'[2]Costeo-JUL26'!$B$9:$CQ$307,AM$1,0),0)</f>
        <v>1.7999999999999999E-2</v>
      </c>
      <c r="AN746" s="36">
        <f t="shared" si="355"/>
        <v>357.02411472</v>
      </c>
      <c r="AO746" s="36">
        <f t="shared" si="356"/>
        <v>20191.697154720001</v>
      </c>
      <c r="AP746" s="34">
        <f>IF($B746="P",VLOOKUP($E746,'[2]Costeo-JUL26'!$B$9:$CQ$307,AP$1,0),0)</f>
        <v>938979</v>
      </c>
      <c r="AQ746" s="16">
        <f>IF($B746="P",VLOOKUP($E746,'[2]Costeo-JUL26'!$B$9:$CQ$307,AQ$1,0),0)*$G746</f>
        <v>1692</v>
      </c>
      <c r="AR746" s="36">
        <f>IF($B746="P",VLOOKUP($E746,'[2]Costeo-JUL26'!$B$9:$CQ$307,AR$1,0),0)*$G746</f>
        <v>147142.68192</v>
      </c>
      <c r="AS746" s="35">
        <f>IF($B746="P",VLOOKUP($E746,'[2]Costeo-JUL26'!$B$9:$CQ$307,AS$1,0),0)</f>
        <v>0.02</v>
      </c>
      <c r="AT746" s="36">
        <f t="shared" si="357"/>
        <v>2942.8536383999999</v>
      </c>
      <c r="AU746" s="36">
        <f t="shared" si="358"/>
        <v>150085.53555840001</v>
      </c>
      <c r="AV746" s="34">
        <f>IF($B746="P",VLOOKUP($E746,'[2]Costeo-JUL26'!$B$9:$CQ$307,AV$1,0),0)</f>
        <v>932317</v>
      </c>
      <c r="AW746" s="16">
        <f>IF($B746="P",VLOOKUP($E746,'[2]Costeo-JUL26'!$B$9:$CQ$307,AW$1,0),0)*$G746</f>
        <v>6.2039999999999997</v>
      </c>
      <c r="AX746" s="36">
        <f>IF($B746="P",VLOOKUP($E746,'[2]Costeo-JUL26'!$B$9:$CQ$307,AX$1,0),0)*$G746</f>
        <v>26663.551199999998</v>
      </c>
      <c r="AY746" s="35">
        <f>IF($B746="P",VLOOKUP($E746,'[2]Costeo-JUL26'!$B$9:$CQ$307,AY$1,0),0)</f>
        <v>0.03</v>
      </c>
      <c r="AZ746" s="36">
        <f t="shared" si="359"/>
        <v>799.90653599999996</v>
      </c>
      <c r="BA746" s="36">
        <f t="shared" si="360"/>
        <v>27463.457735999997</v>
      </c>
      <c r="BB746" s="34">
        <f>IF($B746="P",VLOOKUP($E746,'[2]Costeo-JUL26'!$B$9:$CQ$307,BB$1,0),0)</f>
        <v>902311</v>
      </c>
      <c r="BC746" s="16">
        <f>IF($B746="P",VLOOKUP($E746,'[2]Costeo-JUL26'!$B$9:$CQ$307,BC$1,0),0)*$G746</f>
        <v>1.175</v>
      </c>
      <c r="BD746" s="36">
        <f>IF($B746="P",VLOOKUP($E746,'[2]Costeo-JUL26'!$B$9:$CQ$307,BD$1,0),0)*$G746</f>
        <v>4607.9328750000004</v>
      </c>
      <c r="BE746" s="35">
        <f>IF($B746="P",VLOOKUP($E746,'[2]Costeo-JUL26'!$B$9:$CQ$307,BE$1,0),0)</f>
        <v>0.03</v>
      </c>
      <c r="BF746" s="36">
        <f t="shared" si="361"/>
        <v>138.23798625000001</v>
      </c>
      <c r="BG746" s="36">
        <f t="shared" si="362"/>
        <v>4746.1708612500006</v>
      </c>
      <c r="BH746" s="34">
        <f>IF($B746="P",VLOOKUP($E746,'[2]Costeo-JUL26'!$B$9:$CQ$307,BH$1,0),0)</f>
        <v>933089</v>
      </c>
      <c r="BI746" s="16">
        <f>IF($B746="P",VLOOKUP($E746,'[2]Costeo-JUL26'!$B$9:$CQ$307,BI$1,0),0)*$G746</f>
        <v>7.5535714285714279</v>
      </c>
      <c r="BJ746" s="36">
        <f>IF($B746="P",VLOOKUP($E746,'[2]Costeo-JUL26'!$B$9:$CQ$307,BJ$1,0),0)*$G746</f>
        <v>5624.9372486311595</v>
      </c>
      <c r="BK746" s="35">
        <f>IF(BH746=910319,0,IF($B746="P",VLOOKUP($E746,'[2]Costeo-JUL26'!$B$9:$CQ$307,BK$1,0),0))</f>
        <v>0.02</v>
      </c>
      <c r="BL746" s="36">
        <f t="shared" si="363"/>
        <v>112.49874497262319</v>
      </c>
      <c r="BM746" s="36">
        <f t="shared" si="364"/>
        <v>5737.4359936037827</v>
      </c>
      <c r="BN746" s="34">
        <f>IF($B746="P",VLOOKUP($E746,'[2]Costeo-JUL26'!$B$9:$CQ$307,BN$1,0),0)</f>
        <v>0</v>
      </c>
      <c r="BO746" s="16">
        <f>IF($B746="P",VLOOKUP($E746,'[2]Costeo-JUL26'!$B$9:$CQ$307,BO$1,0),0)*$G746</f>
        <v>0</v>
      </c>
      <c r="BP746" s="36">
        <f>IF($B746="P",VLOOKUP($E746,'[2]Costeo-JUL26'!$B$9:$CQ$307,BP$1,0),0)*$G746</f>
        <v>0</v>
      </c>
      <c r="BQ746" s="35">
        <f>IF($B746="P",VLOOKUP($E746,'[2]Costeo-JUL26'!$B$9:$CQ$307,BQ$1,0),0)</f>
        <v>0</v>
      </c>
      <c r="BR746" s="36">
        <f t="shared" si="365"/>
        <v>0</v>
      </c>
      <c r="BS746" s="36">
        <f t="shared" si="366"/>
        <v>0</v>
      </c>
      <c r="BT746" s="34">
        <f>IF($B746="P",VLOOKUP($E746,'[2]Costeo-JUL26'!$B$9:$CQ$307,BT$1,0),0)</f>
        <v>0</v>
      </c>
      <c r="BU746" s="16">
        <f>IF($B746="P",VLOOKUP($E746,'[2]Costeo-JUL26'!$B$9:$CQ$307,BU$1,0),0)*$G746</f>
        <v>0</v>
      </c>
      <c r="BV746" s="36">
        <f>IF($B746="P",VLOOKUP($E746,'[2]Costeo-JUL26'!$B$9:$CQ$307,BV$1,0),0)*$G746</f>
        <v>0</v>
      </c>
      <c r="BW746" s="35">
        <f>IF($B746="P",VLOOKUP($E746,'[2]Costeo-JUL26'!$B$9:$CQ$307,BW$1,0),0)</f>
        <v>0</v>
      </c>
      <c r="BX746" s="36">
        <f t="shared" si="367"/>
        <v>0</v>
      </c>
      <c r="BY746" s="36">
        <f t="shared" si="368"/>
        <v>0</v>
      </c>
      <c r="BZ746" s="34">
        <f>IF($B746="P",VLOOKUP($E746,'[2]Costeo-JUL26'!$B$9:$CQ$307,BZ$1,0),0)</f>
        <v>936704</v>
      </c>
      <c r="CA746" s="16">
        <f>IF($B746="P",VLOOKUP($E746,'[2]Costeo-JUL26'!$B$9:$CQ$307,CA$1,0),0)*$G746</f>
        <v>15.426184985058313</v>
      </c>
      <c r="CB746" s="36">
        <f>IF($B746="P",VLOOKUP($E746,'[2]Costeo-JUL26'!$B$9:$CQ$307,CB$1,0),0)*$G746</f>
        <v>7363.8989252348574</v>
      </c>
      <c r="CC746" s="35">
        <f>IF($B746="P",VLOOKUP($E746,'[2]Costeo-JUL26'!$B$9:$CQ$307,CC$1,0),0)</f>
        <v>0.5</v>
      </c>
      <c r="CD746" s="36">
        <f t="shared" si="369"/>
        <v>3681.9494626174287</v>
      </c>
      <c r="CE746" s="36">
        <f t="shared" si="370"/>
        <v>11045.848387852286</v>
      </c>
      <c r="CF746" s="37">
        <f t="shared" si="342"/>
        <v>294824.34125622618</v>
      </c>
      <c r="CG746" s="36">
        <f>IF($B746="r",VLOOKUP($E746,'[2]Costeo-JUL26'!$B$9:$CQ$307,CG$1,0),0)*$G746</f>
        <v>0</v>
      </c>
      <c r="CH746" s="35">
        <f>VLOOKUP($E746,'[2]TEORICOS (05.26)'!$A$8:$T$251,CH$1,0)</f>
        <v>0</v>
      </c>
      <c r="CI746" s="36">
        <f t="shared" si="371"/>
        <v>0</v>
      </c>
      <c r="CJ746" s="37">
        <f t="shared" si="372"/>
        <v>0</v>
      </c>
      <c r="CM746" s="16">
        <f>SUMIFS('[1]Ajuste Inventario'!$I:$I,'[1]Ajuste Inventario'!$B:$B,E746,'[1]Ajuste Inventario'!$S:$S,D746)*-1</f>
        <v>1</v>
      </c>
      <c r="CN746" s="36">
        <f t="shared" si="343"/>
        <v>1045.4763874334262</v>
      </c>
      <c r="CP746" t="str">
        <f t="shared" si="344"/>
        <v>1740Org.Vtas Necochea</v>
      </c>
      <c r="CQ746" s="10">
        <f t="shared" si="345"/>
        <v>1045.4763874334262</v>
      </c>
    </row>
    <row r="747" spans="1:95" x14ac:dyDescent="0.25">
      <c r="A747" s="30">
        <v>46204</v>
      </c>
      <c r="B747" s="31" t="str">
        <f>VLOOKUP($E747,'[2]TEORICOS (05.26)'!$A$8:$T$251,B$1,0)</f>
        <v>P</v>
      </c>
      <c r="C747" s="32" t="str">
        <f>VLOOKUP($E747,'[2]TEORICOS (05.26)'!$A$8:$T$251,C$1,0)</f>
        <v>Benedictino</v>
      </c>
      <c r="D747" t="s">
        <v>229</v>
      </c>
      <c r="E747">
        <v>1758</v>
      </c>
      <c r="F747" t="s">
        <v>122</v>
      </c>
      <c r="G747" s="16">
        <v>152</v>
      </c>
      <c r="H747" s="16">
        <v>361.45599999999968</v>
      </c>
      <c r="I747" s="33">
        <v>1292238.9900000009</v>
      </c>
      <c r="J747" s="33">
        <v>1242952.4600000007</v>
      </c>
      <c r="K747" s="34">
        <f>IF($B747="P",VLOOKUP($E747,'[2]Costeo-JUL26'!$B$9:$CQ$307,K$1,0),0)</f>
        <v>939153</v>
      </c>
      <c r="L747" s="35">
        <f>VLOOKUP($E747,'[2]TEORICOS (05.26)'!$A$8:$T$251,L$1,0)</f>
        <v>2.5000000000000001E-2</v>
      </c>
      <c r="M747" s="36">
        <f t="shared" si="346"/>
        <v>31073.811500000018</v>
      </c>
      <c r="N747" s="35">
        <f>IF($B747="P",VLOOKUP($E747,'[2]Costeo-JUL26'!$B$9:$CQ$307,N$1,0),0)</f>
        <v>0.02</v>
      </c>
      <c r="O747" s="36">
        <f t="shared" si="347"/>
        <v>621.47623000000033</v>
      </c>
      <c r="P747" s="36">
        <f>IF($B747="P",VLOOKUP($E747,'[2]Costeo-JUL26'!$B$9:$CQ$307,P$1,0),0)*H747</f>
        <v>0</v>
      </c>
      <c r="Q747" s="36">
        <f t="shared" si="348"/>
        <v>31695.287730000018</v>
      </c>
      <c r="R747" s="34">
        <f>IF($B747="P",VLOOKUP($E747,'[2]Costeo-JUL26'!$B$9:$CQ$307,R$1,0),0)</f>
        <v>0</v>
      </c>
      <c r="S747" s="16">
        <f>IF($B747="P",VLOOKUP($E747,'[2]Costeo-JUL26'!$B$9:$CQ$307,S$1,0),0)*$G747</f>
        <v>0</v>
      </c>
      <c r="T747" s="36">
        <f>IF($B747="P",VLOOKUP($E747,'[2]Costeo-JUL26'!$B$9:$CQ$307,T$1,0),0)*$G747</f>
        <v>0</v>
      </c>
      <c r="U747" s="35">
        <f>IF($B747="P",VLOOKUP($E747,'[2]Costeo-JUL26'!$B$9:$CQ$307,U$1,0),0)</f>
        <v>0</v>
      </c>
      <c r="V747" s="36">
        <f t="shared" si="349"/>
        <v>0</v>
      </c>
      <c r="W747" s="36">
        <f t="shared" si="350"/>
        <v>0</v>
      </c>
      <c r="X747" s="34">
        <f>IF($B747="P",VLOOKUP($E747,'[2]Costeo-JUL26'!$B$9:$CQ$307,X$1,0),0)</f>
        <v>0</v>
      </c>
      <c r="Y747" s="16">
        <f>IF($B747="P",VLOOKUP($E747,'[2]Costeo-JUL26'!$B$9:$CQ$307,Y$1,0),0)*$G747</f>
        <v>0</v>
      </c>
      <c r="Z747" s="36">
        <f>IF($B747="P",VLOOKUP($E747,'[2]Costeo-JUL26'!$B$9:$CQ$307,Z$1,0),0)*$G747</f>
        <v>0</v>
      </c>
      <c r="AA747" s="35">
        <f>IF($B747="P",VLOOKUP($E747,'[2]Costeo-JUL26'!$B$9:$CQ$307,AA$1,0),0)</f>
        <v>0</v>
      </c>
      <c r="AB747" s="36">
        <f t="shared" si="351"/>
        <v>0</v>
      </c>
      <c r="AC747" s="36">
        <f t="shared" si="352"/>
        <v>0</v>
      </c>
      <c r="AD747" s="34">
        <f>IF($B747="P",VLOOKUP($E747,'[2]Costeo-JUL26'!$B$9:$CQ$307,AD$1,0),0)</f>
        <v>938972</v>
      </c>
      <c r="AE747" s="16">
        <f>IF($B747="P",VLOOKUP($E747,'[2]Costeo-JUL26'!$B$9:$CQ$307,AE$1,0),0)*$G747</f>
        <v>912</v>
      </c>
      <c r="AF747" s="36">
        <f>IF($B747="P",VLOOKUP($E747,'[2]Costeo-JUL26'!$B$9:$CQ$307,AF$1,0),0)*$G747</f>
        <v>13996.646400000001</v>
      </c>
      <c r="AG747" s="35">
        <f>IF($B747="P",VLOOKUP($E747,'[2]Costeo-JUL26'!$B$9:$CQ$307,AG$1,0),0)</f>
        <v>6.0000000000000001E-3</v>
      </c>
      <c r="AH747" s="36">
        <f t="shared" si="353"/>
        <v>83.979878400000004</v>
      </c>
      <c r="AI747" s="36">
        <f t="shared" si="354"/>
        <v>14080.626278400001</v>
      </c>
      <c r="AJ747" s="34">
        <f>IF($B747="P",VLOOKUP($E747,'[2]Costeo-JUL26'!$B$9:$CQ$307,AJ$1,0),0)</f>
        <v>936447</v>
      </c>
      <c r="AK747" s="16">
        <f>IF($B747="P",VLOOKUP($E747,'[2]Costeo-JUL26'!$B$9:$CQ$307,AK$1,0),0)*$G747</f>
        <v>912</v>
      </c>
      <c r="AL747" s="36">
        <f>IF($B747="P",VLOOKUP($E747,'[2]Costeo-JUL26'!$B$9:$CQ$307,AL$1,0),0)*$G747</f>
        <v>14286.24288</v>
      </c>
      <c r="AM747" s="35">
        <f>IF($B747="P",VLOOKUP($E747,'[2]Costeo-JUL26'!$B$9:$CQ$307,AM$1,0),0)</f>
        <v>1.7999999999999999E-2</v>
      </c>
      <c r="AN747" s="36">
        <f t="shared" si="355"/>
        <v>257.15237184</v>
      </c>
      <c r="AO747" s="36">
        <f t="shared" si="356"/>
        <v>14543.39525184</v>
      </c>
      <c r="AP747" s="34">
        <f>IF($B747="P",VLOOKUP($E747,'[2]Costeo-JUL26'!$B$9:$CQ$307,AP$1,0),0)</f>
        <v>904570</v>
      </c>
      <c r="AQ747" s="16">
        <f>IF($B747="P",VLOOKUP($E747,'[2]Costeo-JUL26'!$B$9:$CQ$307,AQ$1,0),0)*$G747</f>
        <v>912</v>
      </c>
      <c r="AR747" s="36">
        <f>IF($B747="P",VLOOKUP($E747,'[2]Costeo-JUL26'!$B$9:$CQ$307,AR$1,0),0)*$G747</f>
        <v>122592.69983999999</v>
      </c>
      <c r="AS747" s="35">
        <f>IF($B747="P",VLOOKUP($E747,'[2]Costeo-JUL26'!$B$9:$CQ$307,AS$1,0),0)</f>
        <v>0.02</v>
      </c>
      <c r="AT747" s="36">
        <f t="shared" si="357"/>
        <v>2451.8539968</v>
      </c>
      <c r="AU747" s="36">
        <f t="shared" si="358"/>
        <v>125044.55383679998</v>
      </c>
      <c r="AV747" s="34">
        <f>IF($B747="P",VLOOKUP($E747,'[2]Costeo-JUL26'!$B$9:$CQ$307,AV$1,0),0)</f>
        <v>917330</v>
      </c>
      <c r="AW747" s="16">
        <f>IF($B747="P",VLOOKUP($E747,'[2]Costeo-JUL26'!$B$9:$CQ$307,AW$1,0),0)*$G747</f>
        <v>4.0128000000000004</v>
      </c>
      <c r="AX747" s="36">
        <f>IF($B747="P",VLOOKUP($E747,'[2]Costeo-JUL26'!$B$9:$CQ$307,AX$1,0),0)*$G747</f>
        <v>15775.546024263433</v>
      </c>
      <c r="AY747" s="35">
        <f>IF($B747="P",VLOOKUP($E747,'[2]Costeo-JUL26'!$B$9:$CQ$307,AY$1,0),0)</f>
        <v>0.03</v>
      </c>
      <c r="AZ747" s="36">
        <f t="shared" si="359"/>
        <v>473.26638072790297</v>
      </c>
      <c r="BA747" s="36">
        <f t="shared" si="360"/>
        <v>16248.812404991335</v>
      </c>
      <c r="BB747" s="34">
        <f>IF($B747="P",VLOOKUP($E747,'[2]Costeo-JUL26'!$B$9:$CQ$307,BB$1,0),0)</f>
        <v>902311</v>
      </c>
      <c r="BC747" s="16">
        <f>IF($B747="P",VLOOKUP($E747,'[2]Costeo-JUL26'!$B$9:$CQ$307,BC$1,0),0)*$G747</f>
        <v>0.66500000000000004</v>
      </c>
      <c r="BD747" s="36">
        <f>IF($B747="P",VLOOKUP($E747,'[2]Costeo-JUL26'!$B$9:$CQ$307,BD$1,0),0)*$G747</f>
        <v>2607.8939250000008</v>
      </c>
      <c r="BE747" s="35">
        <f>IF($B747="P",VLOOKUP($E747,'[2]Costeo-JUL26'!$B$9:$CQ$307,BE$1,0),0)</f>
        <v>0.03</v>
      </c>
      <c r="BF747" s="36">
        <f t="shared" si="361"/>
        <v>78.236817750000014</v>
      </c>
      <c r="BG747" s="36">
        <f t="shared" si="362"/>
        <v>2686.130742750001</v>
      </c>
      <c r="BH747" s="34">
        <f>IF($B747="P",VLOOKUP($E747,'[2]Costeo-JUL26'!$B$9:$CQ$307,BH$1,0),0)</f>
        <v>933089</v>
      </c>
      <c r="BI747" s="16">
        <f>IF($B747="P",VLOOKUP($E747,'[2]Costeo-JUL26'!$B$9:$CQ$307,BI$1,0),0)*$G747</f>
        <v>5.7</v>
      </c>
      <c r="BJ747" s="36">
        <f>IF($B747="P",VLOOKUP($E747,'[2]Costeo-JUL26'!$B$9:$CQ$307,BJ$1,0),0)*$G747</f>
        <v>4244.6334982578401</v>
      </c>
      <c r="BK747" s="35">
        <f>IF(BH747=910319,0,IF($B747="P",VLOOKUP($E747,'[2]Costeo-JUL26'!$B$9:$CQ$307,BK$1,0),0))</f>
        <v>0.02</v>
      </c>
      <c r="BL747" s="36">
        <f t="shared" si="363"/>
        <v>84.892669965156799</v>
      </c>
      <c r="BM747" s="36">
        <f t="shared" si="364"/>
        <v>4329.5261682229966</v>
      </c>
      <c r="BN747" s="34">
        <f>IF($B747="P",VLOOKUP($E747,'[2]Costeo-JUL26'!$B$9:$CQ$307,BN$1,0),0)</f>
        <v>0</v>
      </c>
      <c r="BO747" s="16">
        <f>IF($B747="P",VLOOKUP($E747,'[2]Costeo-JUL26'!$B$9:$CQ$307,BO$1,0),0)*$G747</f>
        <v>0</v>
      </c>
      <c r="BP747" s="36">
        <f>IF($B747="P",VLOOKUP($E747,'[2]Costeo-JUL26'!$B$9:$CQ$307,BP$1,0),0)*$G747</f>
        <v>0</v>
      </c>
      <c r="BQ747" s="35">
        <f>IF($B747="P",VLOOKUP($E747,'[2]Costeo-JUL26'!$B$9:$CQ$307,BQ$1,0),0)</f>
        <v>0</v>
      </c>
      <c r="BR747" s="36">
        <f t="shared" si="365"/>
        <v>0</v>
      </c>
      <c r="BS747" s="36">
        <f t="shared" si="366"/>
        <v>0</v>
      </c>
      <c r="BT747" s="34">
        <f>IF($B747="P",VLOOKUP($E747,'[2]Costeo-JUL26'!$B$9:$CQ$307,BT$1,0),0)</f>
        <v>0</v>
      </c>
      <c r="BU747" s="16">
        <f>IF($B747="P",VLOOKUP($E747,'[2]Costeo-JUL26'!$B$9:$CQ$307,BU$1,0),0)*$G747</f>
        <v>0</v>
      </c>
      <c r="BV747" s="36">
        <f>IF($B747="P",VLOOKUP($E747,'[2]Costeo-JUL26'!$B$9:$CQ$307,BV$1,0),0)*$G747</f>
        <v>0</v>
      </c>
      <c r="BW747" s="35">
        <f>IF($B747="P",VLOOKUP($E747,'[2]Costeo-JUL26'!$B$9:$CQ$307,BW$1,0),0)</f>
        <v>0</v>
      </c>
      <c r="BX747" s="36">
        <f t="shared" si="367"/>
        <v>0</v>
      </c>
      <c r="BY747" s="36">
        <f t="shared" si="368"/>
        <v>0</v>
      </c>
      <c r="BZ747" s="34">
        <f>IF($B747="P",VLOOKUP($E747,'[2]Costeo-JUL26'!$B$9:$CQ$307,BZ$1,0),0)</f>
        <v>936704</v>
      </c>
      <c r="CA747" s="16">
        <f>IF($B747="P",VLOOKUP($E747,'[2]Costeo-JUL26'!$B$9:$CQ$307,CA$1,0),0)*$G747</f>
        <v>12.472234668770549</v>
      </c>
      <c r="CB747" s="36">
        <f>IF($B747="P",VLOOKUP($E747,'[2]Costeo-JUL26'!$B$9:$CQ$307,CB$1,0),0)*$G747</f>
        <v>5953.7906204026494</v>
      </c>
      <c r="CC747" s="35">
        <f>IF($B747="P",VLOOKUP($E747,'[2]Costeo-JUL26'!$B$9:$CQ$307,CC$1,0),0)</f>
        <v>0.5</v>
      </c>
      <c r="CD747" s="36">
        <f t="shared" si="369"/>
        <v>2976.8953102013247</v>
      </c>
      <c r="CE747" s="36">
        <f t="shared" si="370"/>
        <v>8930.6859306039732</v>
      </c>
      <c r="CF747" s="37">
        <f t="shared" si="342"/>
        <v>217559.0183436083</v>
      </c>
      <c r="CG747" s="36">
        <f>IF($B747="r",VLOOKUP($E747,'[2]Costeo-JUL26'!$B$9:$CQ$307,CG$1,0),0)*$G747</f>
        <v>0</v>
      </c>
      <c r="CH747" s="35">
        <f>VLOOKUP($E747,'[2]TEORICOS (05.26)'!$A$8:$T$251,CH$1,0)</f>
        <v>0</v>
      </c>
      <c r="CI747" s="36">
        <f t="shared" si="371"/>
        <v>0</v>
      </c>
      <c r="CJ747" s="37">
        <f t="shared" si="372"/>
        <v>0</v>
      </c>
      <c r="CM747" s="16">
        <f>SUMIFS('[1]Ajuste Inventario'!$I:$I,'[1]Ajuste Inventario'!$B:$B,E747,'[1]Ajuste Inventario'!$S:$S,D747)*-1</f>
        <v>2</v>
      </c>
      <c r="CN747" s="36">
        <f t="shared" si="343"/>
        <v>2862.6186624158986</v>
      </c>
      <c r="CP747" t="str">
        <f t="shared" si="344"/>
        <v>1758Org.Vtas Necochea</v>
      </c>
      <c r="CQ747" s="10">
        <f t="shared" si="345"/>
        <v>1431.3093312079493</v>
      </c>
    </row>
    <row r="748" spans="1:95" x14ac:dyDescent="0.25">
      <c r="A748" s="30">
        <v>46204</v>
      </c>
      <c r="B748" s="31" t="str">
        <f>VLOOKUP($E748,'[2]TEORICOS (05.26)'!$A$8:$T$251,B$1,0)</f>
        <v>R</v>
      </c>
      <c r="C748" s="32" t="str">
        <f>VLOOKUP($E748,'[2]TEORICOS (05.26)'!$A$8:$T$251,C$1,0)</f>
        <v>Smartwater</v>
      </c>
      <c r="D748" t="s">
        <v>229</v>
      </c>
      <c r="E748">
        <v>1759</v>
      </c>
      <c r="F748" t="s">
        <v>123</v>
      </c>
      <c r="G748" s="16">
        <v>50</v>
      </c>
      <c r="H748" s="16">
        <v>31.25</v>
      </c>
      <c r="I748" s="33">
        <v>379820.9599999999</v>
      </c>
      <c r="J748" s="33">
        <v>378554.05999999988</v>
      </c>
      <c r="K748" s="34">
        <f>IF($B748="P",VLOOKUP($E748,'[2]Costeo-JUL26'!$B$9:$CQ$307,K$1,0),0)</f>
        <v>0</v>
      </c>
      <c r="L748" s="35">
        <f>VLOOKUP($E748,'[2]TEORICOS (05.26)'!$A$8:$T$251,L$1,0)</f>
        <v>0.115</v>
      </c>
      <c r="M748" s="36">
        <f t="shared" si="346"/>
        <v>0</v>
      </c>
      <c r="N748" s="35">
        <f>IF($B748="P",VLOOKUP($E748,'[2]Costeo-JUL26'!$B$9:$CQ$307,N$1,0),0)</f>
        <v>0</v>
      </c>
      <c r="O748" s="36">
        <f t="shared" si="347"/>
        <v>0</v>
      </c>
      <c r="P748" s="36">
        <f>IF($B748="P",VLOOKUP($E748,'[2]Costeo-JUL26'!$B$9:$CQ$307,P$1,0),0)*H748</f>
        <v>0</v>
      </c>
      <c r="Q748" s="36">
        <f t="shared" si="348"/>
        <v>0</v>
      </c>
      <c r="R748" s="34">
        <f>IF($B748="P",VLOOKUP($E748,'[2]Costeo-JUL26'!$B$9:$CQ$307,R$1,0),0)</f>
        <v>0</v>
      </c>
      <c r="S748" s="16">
        <f>IF($B748="P",VLOOKUP($E748,'[2]Costeo-JUL26'!$B$9:$CQ$307,S$1,0),0)*$G748</f>
        <v>0</v>
      </c>
      <c r="T748" s="36">
        <f>IF($B748="P",VLOOKUP($E748,'[2]Costeo-JUL26'!$B$9:$CQ$307,T$1,0),0)*$G748</f>
        <v>0</v>
      </c>
      <c r="U748" s="35">
        <f>IF($B748="P",VLOOKUP($E748,'[2]Costeo-JUL26'!$B$9:$CQ$307,U$1,0),0)</f>
        <v>0</v>
      </c>
      <c r="V748" s="36">
        <f t="shared" si="349"/>
        <v>0</v>
      </c>
      <c r="W748" s="36">
        <f t="shared" si="350"/>
        <v>0</v>
      </c>
      <c r="X748" s="34">
        <f>IF($B748="P",VLOOKUP($E748,'[2]Costeo-JUL26'!$B$9:$CQ$307,X$1,0),0)</f>
        <v>0</v>
      </c>
      <c r="Y748" s="16">
        <f>IF($B748="P",VLOOKUP($E748,'[2]Costeo-JUL26'!$B$9:$CQ$307,Y$1,0),0)*$G748</f>
        <v>0</v>
      </c>
      <c r="Z748" s="36">
        <f>IF($B748="P",VLOOKUP($E748,'[2]Costeo-JUL26'!$B$9:$CQ$307,Z$1,0),0)*$G748</f>
        <v>0</v>
      </c>
      <c r="AA748" s="35">
        <f>IF($B748="P",VLOOKUP($E748,'[2]Costeo-JUL26'!$B$9:$CQ$307,AA$1,0),0)</f>
        <v>0</v>
      </c>
      <c r="AB748" s="36">
        <f t="shared" si="351"/>
        <v>0</v>
      </c>
      <c r="AC748" s="36">
        <f t="shared" si="352"/>
        <v>0</v>
      </c>
      <c r="AD748" s="34">
        <f>IF($B748="P",VLOOKUP($E748,'[2]Costeo-JUL26'!$B$9:$CQ$307,AD$1,0),0)</f>
        <v>0</v>
      </c>
      <c r="AE748" s="16">
        <f>IF($B748="P",VLOOKUP($E748,'[2]Costeo-JUL26'!$B$9:$CQ$307,AE$1,0),0)*$G748</f>
        <v>0</v>
      </c>
      <c r="AF748" s="36">
        <f>IF($B748="P",VLOOKUP($E748,'[2]Costeo-JUL26'!$B$9:$CQ$307,AF$1,0),0)*$G748</f>
        <v>0</v>
      </c>
      <c r="AG748" s="35">
        <f>IF($B748="P",VLOOKUP($E748,'[2]Costeo-JUL26'!$B$9:$CQ$307,AG$1,0),0)</f>
        <v>0</v>
      </c>
      <c r="AH748" s="36">
        <f t="shared" si="353"/>
        <v>0</v>
      </c>
      <c r="AI748" s="36">
        <f t="shared" si="354"/>
        <v>0</v>
      </c>
      <c r="AJ748" s="34">
        <f>IF($B748="P",VLOOKUP($E748,'[2]Costeo-JUL26'!$B$9:$CQ$307,AJ$1,0),0)</f>
        <v>0</v>
      </c>
      <c r="AK748" s="16">
        <f>IF($B748="P",VLOOKUP($E748,'[2]Costeo-JUL26'!$B$9:$CQ$307,AK$1,0),0)*$G748</f>
        <v>0</v>
      </c>
      <c r="AL748" s="36">
        <f>IF($B748="P",VLOOKUP($E748,'[2]Costeo-JUL26'!$B$9:$CQ$307,AL$1,0),0)*$G748</f>
        <v>0</v>
      </c>
      <c r="AM748" s="35">
        <f>IF($B748="P",VLOOKUP($E748,'[2]Costeo-JUL26'!$B$9:$CQ$307,AM$1,0),0)</f>
        <v>0</v>
      </c>
      <c r="AN748" s="36">
        <f t="shared" si="355"/>
        <v>0</v>
      </c>
      <c r="AO748" s="36">
        <f t="shared" si="356"/>
        <v>0</v>
      </c>
      <c r="AP748" s="34">
        <f>IF($B748="P",VLOOKUP($E748,'[2]Costeo-JUL26'!$B$9:$CQ$307,AP$1,0),0)</f>
        <v>0</v>
      </c>
      <c r="AQ748" s="16">
        <f>IF($B748="P",VLOOKUP($E748,'[2]Costeo-JUL26'!$B$9:$CQ$307,AQ$1,0),0)*$G748</f>
        <v>0</v>
      </c>
      <c r="AR748" s="36">
        <f>IF($B748="P",VLOOKUP($E748,'[2]Costeo-JUL26'!$B$9:$CQ$307,AR$1,0),0)*$G748</f>
        <v>0</v>
      </c>
      <c r="AS748" s="35">
        <f>IF($B748="P",VLOOKUP($E748,'[2]Costeo-JUL26'!$B$9:$CQ$307,AS$1,0),0)</f>
        <v>0</v>
      </c>
      <c r="AT748" s="36">
        <f t="shared" si="357"/>
        <v>0</v>
      </c>
      <c r="AU748" s="36">
        <f t="shared" si="358"/>
        <v>0</v>
      </c>
      <c r="AV748" s="34">
        <f>IF($B748="P",VLOOKUP($E748,'[2]Costeo-JUL26'!$B$9:$CQ$307,AV$1,0),0)</f>
        <v>0</v>
      </c>
      <c r="AW748" s="16">
        <f>IF($B748="P",VLOOKUP($E748,'[2]Costeo-JUL26'!$B$9:$CQ$307,AW$1,0),0)*$G748</f>
        <v>0</v>
      </c>
      <c r="AX748" s="36">
        <f>IF($B748="P",VLOOKUP($E748,'[2]Costeo-JUL26'!$B$9:$CQ$307,AX$1,0),0)*$G748</f>
        <v>0</v>
      </c>
      <c r="AY748" s="35">
        <f>IF($B748="P",VLOOKUP($E748,'[2]Costeo-JUL26'!$B$9:$CQ$307,AY$1,0),0)</f>
        <v>0</v>
      </c>
      <c r="AZ748" s="36">
        <f t="shared" si="359"/>
        <v>0</v>
      </c>
      <c r="BA748" s="36">
        <f t="shared" si="360"/>
        <v>0</v>
      </c>
      <c r="BB748" s="34">
        <f>IF($B748="P",VLOOKUP($E748,'[2]Costeo-JUL26'!$B$9:$CQ$307,BB$1,0),0)</f>
        <v>0</v>
      </c>
      <c r="BC748" s="16">
        <f>IF($B748="P",VLOOKUP($E748,'[2]Costeo-JUL26'!$B$9:$CQ$307,BC$1,0),0)*$G748</f>
        <v>0</v>
      </c>
      <c r="BD748" s="36">
        <f>IF($B748="P",VLOOKUP($E748,'[2]Costeo-JUL26'!$B$9:$CQ$307,BD$1,0),0)*$G748</f>
        <v>0</v>
      </c>
      <c r="BE748" s="35">
        <f>IF($B748="P",VLOOKUP($E748,'[2]Costeo-JUL26'!$B$9:$CQ$307,BE$1,0),0)</f>
        <v>0</v>
      </c>
      <c r="BF748" s="36">
        <f t="shared" si="361"/>
        <v>0</v>
      </c>
      <c r="BG748" s="36">
        <f t="shared" si="362"/>
        <v>0</v>
      </c>
      <c r="BH748" s="34">
        <f>IF($B748="P",VLOOKUP($E748,'[2]Costeo-JUL26'!$B$9:$CQ$307,BH$1,0),0)</f>
        <v>0</v>
      </c>
      <c r="BI748" s="16">
        <f>IF($B748="P",VLOOKUP($E748,'[2]Costeo-JUL26'!$B$9:$CQ$307,BI$1,0),0)*$G748</f>
        <v>0</v>
      </c>
      <c r="BJ748" s="36">
        <f>IF($B748="P",VLOOKUP($E748,'[2]Costeo-JUL26'!$B$9:$CQ$307,BJ$1,0),0)*$G748</f>
        <v>0</v>
      </c>
      <c r="BK748" s="35">
        <f>IF(BH748=910319,0,IF($B748="P",VLOOKUP($E748,'[2]Costeo-JUL26'!$B$9:$CQ$307,BK$1,0),0))</f>
        <v>0</v>
      </c>
      <c r="BL748" s="36">
        <f t="shared" si="363"/>
        <v>0</v>
      </c>
      <c r="BM748" s="36">
        <f t="shared" si="364"/>
        <v>0</v>
      </c>
      <c r="BN748" s="34">
        <f>IF($B748="P",VLOOKUP($E748,'[2]Costeo-JUL26'!$B$9:$CQ$307,BN$1,0),0)</f>
        <v>0</v>
      </c>
      <c r="BO748" s="16">
        <f>IF($B748="P",VLOOKUP($E748,'[2]Costeo-JUL26'!$B$9:$CQ$307,BO$1,0),0)*$G748</f>
        <v>0</v>
      </c>
      <c r="BP748" s="36">
        <f>IF($B748="P",VLOOKUP($E748,'[2]Costeo-JUL26'!$B$9:$CQ$307,BP$1,0),0)*$G748</f>
        <v>0</v>
      </c>
      <c r="BQ748" s="35">
        <f>IF($B748="P",VLOOKUP($E748,'[2]Costeo-JUL26'!$B$9:$CQ$307,BQ$1,0),0)</f>
        <v>0</v>
      </c>
      <c r="BR748" s="36">
        <f t="shared" si="365"/>
        <v>0</v>
      </c>
      <c r="BS748" s="36">
        <f t="shared" si="366"/>
        <v>0</v>
      </c>
      <c r="BT748" s="34">
        <f>IF($B748="P",VLOOKUP($E748,'[2]Costeo-JUL26'!$B$9:$CQ$307,BT$1,0),0)</f>
        <v>0</v>
      </c>
      <c r="BU748" s="16">
        <f>IF($B748="P",VLOOKUP($E748,'[2]Costeo-JUL26'!$B$9:$CQ$307,BU$1,0),0)*$G748</f>
        <v>0</v>
      </c>
      <c r="BV748" s="36">
        <f>IF($B748="P",VLOOKUP($E748,'[2]Costeo-JUL26'!$B$9:$CQ$307,BV$1,0),0)*$G748</f>
        <v>0</v>
      </c>
      <c r="BW748" s="35">
        <f>IF($B748="P",VLOOKUP($E748,'[2]Costeo-JUL26'!$B$9:$CQ$307,BW$1,0),0)</f>
        <v>0</v>
      </c>
      <c r="BX748" s="36">
        <f t="shared" si="367"/>
        <v>0</v>
      </c>
      <c r="BY748" s="36">
        <f t="shared" si="368"/>
        <v>0</v>
      </c>
      <c r="BZ748" s="34">
        <f>IF($B748="P",VLOOKUP($E748,'[2]Costeo-JUL26'!$B$9:$CQ$307,BZ$1,0),0)</f>
        <v>0</v>
      </c>
      <c r="CA748" s="16">
        <f>IF($B748="P",VLOOKUP($E748,'[2]Costeo-JUL26'!$B$9:$CQ$307,CA$1,0),0)*$G748</f>
        <v>0</v>
      </c>
      <c r="CB748" s="36">
        <f>IF($B748="P",VLOOKUP($E748,'[2]Costeo-JUL26'!$B$9:$CQ$307,CB$1,0),0)*$G748</f>
        <v>0</v>
      </c>
      <c r="CC748" s="35">
        <f>IF($B748="P",VLOOKUP($E748,'[2]Costeo-JUL26'!$B$9:$CQ$307,CC$1,0),0)</f>
        <v>0</v>
      </c>
      <c r="CD748" s="36">
        <f t="shared" si="369"/>
        <v>0</v>
      </c>
      <c r="CE748" s="36">
        <f t="shared" si="370"/>
        <v>0</v>
      </c>
      <c r="CF748" s="37">
        <f t="shared" si="342"/>
        <v>0</v>
      </c>
      <c r="CG748" s="36">
        <f>IF($B748="r",VLOOKUP($E748,'[2]Costeo-JUL26'!$B$9:$CQ$307,CG$1,0),0)*$G748</f>
        <v>79769.5</v>
      </c>
      <c r="CH748" s="35">
        <f>VLOOKUP($E748,'[2]TEORICOS (05.26)'!$A$8:$T$251,CH$1,0)</f>
        <v>0.04</v>
      </c>
      <c r="CI748" s="36">
        <f t="shared" si="371"/>
        <v>40342.936899999986</v>
      </c>
      <c r="CJ748" s="37">
        <f t="shared" si="372"/>
        <v>120112.43689999999</v>
      </c>
      <c r="CM748" s="16">
        <f>SUMIFS('[1]Ajuste Inventario'!$I:$I,'[1]Ajuste Inventario'!$B:$B,E748,'[1]Ajuste Inventario'!$S:$S,D748)*-1</f>
        <v>0</v>
      </c>
      <c r="CN748" s="36">
        <f t="shared" si="343"/>
        <v>0</v>
      </c>
      <c r="CP748" t="str">
        <f t="shared" si="344"/>
        <v>1759Org.Vtas Necochea</v>
      </c>
      <c r="CQ748" s="10" t="e">
        <f t="shared" si="345"/>
        <v>#DIV/0!</v>
      </c>
    </row>
    <row r="749" spans="1:95" x14ac:dyDescent="0.25">
      <c r="A749" s="30">
        <v>46204</v>
      </c>
      <c r="B749" s="31" t="str">
        <f>VLOOKUP($E749,'[2]TEORICOS (05.26)'!$A$8:$T$251,B$1,0)</f>
        <v>P</v>
      </c>
      <c r="C749" s="32" t="str">
        <f>VLOOKUP($E749,'[2]TEORICOS (05.26)'!$A$8:$T$251,C$1,0)</f>
        <v>Cepita</v>
      </c>
      <c r="D749" t="s">
        <v>229</v>
      </c>
      <c r="E749">
        <v>2003</v>
      </c>
      <c r="F749" t="s">
        <v>124</v>
      </c>
      <c r="G749" s="16">
        <v>538</v>
      </c>
      <c r="H749" s="16">
        <v>568.66600000000028</v>
      </c>
      <c r="I749" s="33">
        <v>6274010.1300000073</v>
      </c>
      <c r="J749" s="33">
        <v>6119164.9400000032</v>
      </c>
      <c r="K749" s="34">
        <f>IF($B749="P",VLOOKUP($E749,'[2]Costeo-JUL26'!$B$9:$CQ$307,K$1,0),0)</f>
        <v>929230</v>
      </c>
      <c r="L749" s="35">
        <f>VLOOKUP($E749,'[2]TEORICOS (05.26)'!$A$8:$T$251,L$1,0)</f>
        <v>0.2</v>
      </c>
      <c r="M749" s="36">
        <f t="shared" si="346"/>
        <v>1223832.9880000006</v>
      </c>
      <c r="N749" s="35">
        <f>IF($B749="P",VLOOKUP($E749,'[2]Costeo-JUL26'!$B$9:$CQ$307,N$1,0),0)</f>
        <v>0.03</v>
      </c>
      <c r="O749" s="36">
        <f t="shared" si="347"/>
        <v>36714.989640000014</v>
      </c>
      <c r="P749" s="36">
        <f>IF($B749="P",VLOOKUP($E749,'[2]Costeo-JUL26'!$B$9:$CQ$307,P$1,0),0)*H749</f>
        <v>0</v>
      </c>
      <c r="Q749" s="36">
        <f t="shared" si="348"/>
        <v>1260547.9776400006</v>
      </c>
      <c r="R749" s="34">
        <f>IF($B749="P",VLOOKUP($E749,'[2]Costeo-JUL26'!$B$9:$CQ$307,R$1,0),0)</f>
        <v>902332</v>
      </c>
      <c r="S749" s="16">
        <f>IF($B749="P",VLOOKUP($E749,'[2]Costeo-JUL26'!$B$9:$CQ$307,S$1,0),0)*$G749</f>
        <v>417.58526716738197</v>
      </c>
      <c r="T749" s="36">
        <f>IF($B749="P",VLOOKUP($E749,'[2]Costeo-JUL26'!$B$9:$CQ$307,T$1,0),0)*$G749</f>
        <v>291288.2294281639</v>
      </c>
      <c r="U749" s="35">
        <f>IF($B749="P",VLOOKUP($E749,'[2]Costeo-JUL26'!$B$9:$CQ$307,U$1,0),0)</f>
        <v>1.4999999999999999E-2</v>
      </c>
      <c r="V749" s="36">
        <f t="shared" si="349"/>
        <v>4369.323441422458</v>
      </c>
      <c r="W749" s="36">
        <f t="shared" si="350"/>
        <v>295657.55286958639</v>
      </c>
      <c r="X749" s="34">
        <f>IF($B749="P",VLOOKUP($E749,'[2]Costeo-JUL26'!$B$9:$CQ$307,X$1,0),0)</f>
        <v>0</v>
      </c>
      <c r="Y749" s="16">
        <f>IF($B749="P",VLOOKUP($E749,'[2]Costeo-JUL26'!$B$9:$CQ$307,Y$1,0),0)*$G749</f>
        <v>0</v>
      </c>
      <c r="Z749" s="36">
        <f>IF($B749="P",VLOOKUP($E749,'[2]Costeo-JUL26'!$B$9:$CQ$307,Z$1,0),0)*$G749</f>
        <v>0</v>
      </c>
      <c r="AA749" s="35">
        <f>IF($B749="P",VLOOKUP($E749,'[2]Costeo-JUL26'!$B$9:$CQ$307,AA$1,0),0)</f>
        <v>0</v>
      </c>
      <c r="AB749" s="36">
        <f t="shared" si="351"/>
        <v>0</v>
      </c>
      <c r="AC749" s="36">
        <f t="shared" si="352"/>
        <v>0</v>
      </c>
      <c r="AD749" s="34">
        <f>IF($B749="P",VLOOKUP($E749,'[2]Costeo-JUL26'!$B$9:$CQ$307,AD$1,0),0)</f>
        <v>917993</v>
      </c>
      <c r="AE749" s="16">
        <f>IF($B749="P",VLOOKUP($E749,'[2]Costeo-JUL26'!$B$9:$CQ$307,AE$1,0),0)*$G749</f>
        <v>3228</v>
      </c>
      <c r="AF749" s="36">
        <f>IF($B749="P",VLOOKUP($E749,'[2]Costeo-JUL26'!$B$9:$CQ$307,AF$1,0),0)*$G749</f>
        <v>87718.963199999998</v>
      </c>
      <c r="AG749" s="35">
        <f>IF($B749="P",VLOOKUP($E749,'[2]Costeo-JUL26'!$B$9:$CQ$307,AG$1,0),0)</f>
        <v>6.0000000000000001E-3</v>
      </c>
      <c r="AH749" s="36">
        <f t="shared" si="353"/>
        <v>526.3137792</v>
      </c>
      <c r="AI749" s="36">
        <f t="shared" si="354"/>
        <v>88245.276979200004</v>
      </c>
      <c r="AJ749" s="34">
        <f>IF($B749="P",VLOOKUP($E749,'[2]Costeo-JUL26'!$B$9:$CQ$307,AJ$1,0),0)</f>
        <v>940058</v>
      </c>
      <c r="AK749" s="16">
        <f>IF($B749="P",VLOOKUP($E749,'[2]Costeo-JUL26'!$B$9:$CQ$307,AK$1,0),0)*$G749</f>
        <v>3228</v>
      </c>
      <c r="AL749" s="36">
        <f>IF($B749="P",VLOOKUP($E749,'[2]Costeo-JUL26'!$B$9:$CQ$307,AL$1,0),0)*$G749</f>
        <v>189442.28159999999</v>
      </c>
      <c r="AM749" s="35">
        <f>IF($B749="P",VLOOKUP($E749,'[2]Costeo-JUL26'!$B$9:$CQ$307,AM$1,0),0)</f>
        <v>1.7999999999999999E-2</v>
      </c>
      <c r="AN749" s="36">
        <f t="shared" si="355"/>
        <v>3409.9610687999993</v>
      </c>
      <c r="AO749" s="36">
        <f t="shared" si="356"/>
        <v>192852.2426688</v>
      </c>
      <c r="AP749" s="34">
        <f>IF($B749="P",VLOOKUP($E749,'[2]Costeo-JUL26'!$B$9:$CQ$307,AP$1,0),0)</f>
        <v>929272</v>
      </c>
      <c r="AQ749" s="16">
        <f>IF($B749="P",VLOOKUP($E749,'[2]Costeo-JUL26'!$B$9:$CQ$307,AQ$1,0),0)*$G749</f>
        <v>3228</v>
      </c>
      <c r="AR749" s="36">
        <f>IF($B749="P",VLOOKUP($E749,'[2]Costeo-JUL26'!$B$9:$CQ$307,AR$1,0),0)*$G749</f>
        <v>474197.88061847526</v>
      </c>
      <c r="AS749" s="35">
        <f>IF($B749="P",VLOOKUP($E749,'[2]Costeo-JUL26'!$B$9:$CQ$307,AS$1,0),0)</f>
        <v>0.02</v>
      </c>
      <c r="AT749" s="36">
        <f t="shared" si="357"/>
        <v>9483.957612369506</v>
      </c>
      <c r="AU749" s="36">
        <f t="shared" si="358"/>
        <v>483681.83823084476</v>
      </c>
      <c r="AV749" s="34">
        <f>IF($B749="P",VLOOKUP($E749,'[2]Costeo-JUL26'!$B$9:$CQ$307,AV$1,0),0)</f>
        <v>922605</v>
      </c>
      <c r="AW749" s="16">
        <f>IF($B749="P",VLOOKUP($E749,'[2]Costeo-JUL26'!$B$9:$CQ$307,AW$1,0),0)*$G749</f>
        <v>9.1460000000000008</v>
      </c>
      <c r="AX749" s="36">
        <f>IF($B749="P",VLOOKUP($E749,'[2]Costeo-JUL26'!$B$9:$CQ$307,AX$1,0),0)*$G749</f>
        <v>44624.240681385279</v>
      </c>
      <c r="AY749" s="35">
        <f>IF($B749="P",VLOOKUP($E749,'[2]Costeo-JUL26'!$B$9:$CQ$307,AY$1,0),0)</f>
        <v>0.03</v>
      </c>
      <c r="AZ749" s="36">
        <f t="shared" si="359"/>
        <v>1338.7272204415583</v>
      </c>
      <c r="BA749" s="36">
        <f t="shared" si="360"/>
        <v>45962.967901826836</v>
      </c>
      <c r="BB749" s="34">
        <f>IF($B749="P",VLOOKUP($E749,'[2]Costeo-JUL26'!$B$9:$CQ$307,BB$1,0),0)</f>
        <v>902311</v>
      </c>
      <c r="BC749" s="16">
        <f>IF($B749="P",VLOOKUP($E749,'[2]Costeo-JUL26'!$B$9:$CQ$307,BC$1,0),0)*$G749</f>
        <v>1.7292395999999999</v>
      </c>
      <c r="BD749" s="36">
        <f>IF($B749="P",VLOOKUP($E749,'[2]Costeo-JUL26'!$B$9:$CQ$307,BD$1,0),0)*$G749</f>
        <v>6781.4638311420003</v>
      </c>
      <c r="BE749" s="35">
        <f>IF($B749="P",VLOOKUP($E749,'[2]Costeo-JUL26'!$B$9:$CQ$307,BE$1,0),0)</f>
        <v>0.03</v>
      </c>
      <c r="BF749" s="36">
        <f t="shared" si="361"/>
        <v>203.44391493425999</v>
      </c>
      <c r="BG749" s="36">
        <f t="shared" si="362"/>
        <v>6984.9077460762601</v>
      </c>
      <c r="BH749" s="34">
        <f>IF($B749="P",VLOOKUP($E749,'[2]Costeo-JUL26'!$B$9:$CQ$307,BH$1,0),0)</f>
        <v>902302</v>
      </c>
      <c r="BI749" s="16">
        <f>IF($B749="P",VLOOKUP($E749,'[2]Costeo-JUL26'!$B$9:$CQ$307,BI$1,0),0)*$G749</f>
        <v>23.057142857142857</v>
      </c>
      <c r="BJ749" s="36">
        <f>IF($B749="P",VLOOKUP($E749,'[2]Costeo-JUL26'!$B$9:$CQ$307,BJ$1,0),0)*$G749</f>
        <v>15166.98857142857</v>
      </c>
      <c r="BK749" s="35">
        <f>IF(BH749=910319,0,IF($B749="P",VLOOKUP($E749,'[2]Costeo-JUL26'!$B$9:$CQ$307,BK$1,0),0))</f>
        <v>0.02</v>
      </c>
      <c r="BL749" s="36">
        <f t="shared" si="363"/>
        <v>303.3397714285714</v>
      </c>
      <c r="BM749" s="36">
        <f t="shared" si="364"/>
        <v>15470.328342857141</v>
      </c>
      <c r="BN749" s="34">
        <f>IF($B749="P",VLOOKUP($E749,'[2]Costeo-JUL26'!$B$9:$CQ$307,BN$1,0),0)</f>
        <v>0</v>
      </c>
      <c r="BO749" s="16">
        <f>IF($B749="P",VLOOKUP($E749,'[2]Costeo-JUL26'!$B$9:$CQ$307,BO$1,0),0)*$G749</f>
        <v>0</v>
      </c>
      <c r="BP749" s="36">
        <f>IF($B749="P",VLOOKUP($E749,'[2]Costeo-JUL26'!$B$9:$CQ$307,BP$1,0),0)*$G749</f>
        <v>0</v>
      </c>
      <c r="BQ749" s="35">
        <f>IF($B749="P",VLOOKUP($E749,'[2]Costeo-JUL26'!$B$9:$CQ$307,BQ$1,0),0)</f>
        <v>0</v>
      </c>
      <c r="BR749" s="36">
        <f t="shared" si="365"/>
        <v>0</v>
      </c>
      <c r="BS749" s="36">
        <f t="shared" si="366"/>
        <v>0</v>
      </c>
      <c r="BT749" s="34">
        <f>IF($B749="P",VLOOKUP($E749,'[2]Costeo-JUL26'!$B$9:$CQ$307,BT$1,0),0)</f>
        <v>0</v>
      </c>
      <c r="BU749" s="16">
        <f>IF($B749="P",VLOOKUP($E749,'[2]Costeo-JUL26'!$B$9:$CQ$307,BU$1,0),0)*$G749</f>
        <v>0</v>
      </c>
      <c r="BV749" s="36">
        <f>IF($B749="P",VLOOKUP($E749,'[2]Costeo-JUL26'!$B$9:$CQ$307,BV$1,0),0)*$G749</f>
        <v>0</v>
      </c>
      <c r="BW749" s="35">
        <f>IF($B749="P",VLOOKUP($E749,'[2]Costeo-JUL26'!$B$9:$CQ$307,BW$1,0),0)</f>
        <v>0</v>
      </c>
      <c r="BX749" s="36">
        <f t="shared" si="367"/>
        <v>0</v>
      </c>
      <c r="BY749" s="36">
        <f t="shared" si="368"/>
        <v>0</v>
      </c>
      <c r="BZ749" s="34">
        <f>IF($B749="P",VLOOKUP($E749,'[2]Costeo-JUL26'!$B$9:$CQ$307,BZ$1,0),0)</f>
        <v>0</v>
      </c>
      <c r="CA749" s="16">
        <f>IF($B749="P",VLOOKUP($E749,'[2]Costeo-JUL26'!$B$9:$CQ$307,CA$1,0),0)*$G749</f>
        <v>0</v>
      </c>
      <c r="CB749" s="36">
        <f>IF($B749="P",VLOOKUP($E749,'[2]Costeo-JUL26'!$B$9:$CQ$307,CB$1,0),0)*$G749</f>
        <v>0</v>
      </c>
      <c r="CC749" s="35">
        <f>IF($B749="P",VLOOKUP($E749,'[2]Costeo-JUL26'!$B$9:$CQ$307,CC$1,0),0)</f>
        <v>0</v>
      </c>
      <c r="CD749" s="36">
        <f t="shared" si="369"/>
        <v>0</v>
      </c>
      <c r="CE749" s="36">
        <f t="shared" si="370"/>
        <v>0</v>
      </c>
      <c r="CF749" s="37">
        <f t="shared" si="342"/>
        <v>2389403.0923791919</v>
      </c>
      <c r="CG749" s="36">
        <f>IF($B749="r",VLOOKUP($E749,'[2]Costeo-JUL26'!$B$9:$CQ$307,CG$1,0),0)*$G749</f>
        <v>0</v>
      </c>
      <c r="CH749" s="35">
        <f>VLOOKUP($E749,'[2]TEORICOS (05.26)'!$A$8:$T$251,CH$1,0)</f>
        <v>0</v>
      </c>
      <c r="CI749" s="36">
        <f t="shared" si="371"/>
        <v>0</v>
      </c>
      <c r="CJ749" s="37">
        <f t="shared" si="372"/>
        <v>0</v>
      </c>
      <c r="CM749" s="16">
        <f>SUMIFS('[1]Ajuste Inventario'!$I:$I,'[1]Ajuste Inventario'!$B:$B,E749,'[1]Ajuste Inventario'!$S:$S,D749)*-1</f>
        <v>7</v>
      </c>
      <c r="CN749" s="36">
        <f t="shared" si="343"/>
        <v>31088.887819060117</v>
      </c>
      <c r="CP749" t="str">
        <f t="shared" si="344"/>
        <v>2003Org.Vtas Necochea</v>
      </c>
      <c r="CQ749" s="10">
        <f t="shared" si="345"/>
        <v>4441.2696884371599</v>
      </c>
    </row>
    <row r="750" spans="1:95" x14ac:dyDescent="0.25">
      <c r="A750" s="30">
        <v>46204</v>
      </c>
      <c r="B750" s="31" t="str">
        <f>VLOOKUP($E750,'[2]TEORICOS (05.26)'!$A$8:$T$251,B$1,0)</f>
        <v>P</v>
      </c>
      <c r="C750" s="32" t="str">
        <f>VLOOKUP($E750,'[2]TEORICOS (05.26)'!$A$8:$T$251,C$1,0)</f>
        <v>Cepita</v>
      </c>
      <c r="D750" t="s">
        <v>229</v>
      </c>
      <c r="E750">
        <v>2004</v>
      </c>
      <c r="F750" t="s">
        <v>125</v>
      </c>
      <c r="G750" s="16">
        <v>104</v>
      </c>
      <c r="H750" s="16">
        <v>109.92800000000007</v>
      </c>
      <c r="I750" s="33">
        <v>1157720.7</v>
      </c>
      <c r="J750" s="33">
        <v>1125423.5900000001</v>
      </c>
      <c r="K750" s="34">
        <f>IF($B750="P",VLOOKUP($E750,'[2]Costeo-JUL26'!$B$9:$CQ$307,K$1,0),0)</f>
        <v>929230</v>
      </c>
      <c r="L750" s="35">
        <f>VLOOKUP($E750,'[2]TEORICOS (05.26)'!$A$8:$T$251,L$1,0)</f>
        <v>0.2</v>
      </c>
      <c r="M750" s="36">
        <f t="shared" si="346"/>
        <v>225084.71800000002</v>
      </c>
      <c r="N750" s="35">
        <f>IF($B750="P",VLOOKUP($E750,'[2]Costeo-JUL26'!$B$9:$CQ$307,N$1,0),0)</f>
        <v>0.03</v>
      </c>
      <c r="O750" s="36">
        <f t="shared" si="347"/>
        <v>6752.5415400000002</v>
      </c>
      <c r="P750" s="36">
        <f>IF($B750="P",VLOOKUP($E750,'[2]Costeo-JUL26'!$B$9:$CQ$307,P$1,0),0)*H750</f>
        <v>0</v>
      </c>
      <c r="Q750" s="36">
        <f t="shared" si="348"/>
        <v>231837.25954000003</v>
      </c>
      <c r="R750" s="34">
        <f>IF($B750="P",VLOOKUP($E750,'[2]Costeo-JUL26'!$B$9:$CQ$307,R$1,0),0)</f>
        <v>902332</v>
      </c>
      <c r="S750" s="16">
        <f>IF($B750="P",VLOOKUP($E750,'[2]Costeo-JUL26'!$B$9:$CQ$307,S$1,0),0)*$G750</f>
        <v>80.722802575107295</v>
      </c>
      <c r="T750" s="36">
        <f>IF($B750="P",VLOOKUP($E750,'[2]Costeo-JUL26'!$B$9:$CQ$307,T$1,0),0)*$G750</f>
        <v>56308.505316968483</v>
      </c>
      <c r="U750" s="35">
        <f>IF($B750="P",VLOOKUP($E750,'[2]Costeo-JUL26'!$B$9:$CQ$307,U$1,0),0)</f>
        <v>1.4999999999999999E-2</v>
      </c>
      <c r="V750" s="36">
        <f t="shared" si="349"/>
        <v>844.62757975452723</v>
      </c>
      <c r="W750" s="36">
        <f t="shared" si="350"/>
        <v>57153.132896723007</v>
      </c>
      <c r="X750" s="34">
        <f>IF($B750="P",VLOOKUP($E750,'[2]Costeo-JUL26'!$B$9:$CQ$307,X$1,0),0)</f>
        <v>0</v>
      </c>
      <c r="Y750" s="16">
        <f>IF($B750="P",VLOOKUP($E750,'[2]Costeo-JUL26'!$B$9:$CQ$307,Y$1,0),0)*$G750</f>
        <v>0</v>
      </c>
      <c r="Z750" s="36">
        <f>IF($B750="P",VLOOKUP($E750,'[2]Costeo-JUL26'!$B$9:$CQ$307,Z$1,0),0)*$G750</f>
        <v>0</v>
      </c>
      <c r="AA750" s="35">
        <f>IF($B750="P",VLOOKUP($E750,'[2]Costeo-JUL26'!$B$9:$CQ$307,AA$1,0),0)</f>
        <v>0</v>
      </c>
      <c r="AB750" s="36">
        <f t="shared" si="351"/>
        <v>0</v>
      </c>
      <c r="AC750" s="36">
        <f t="shared" si="352"/>
        <v>0</v>
      </c>
      <c r="AD750" s="34">
        <f>IF($B750="P",VLOOKUP($E750,'[2]Costeo-JUL26'!$B$9:$CQ$307,AD$1,0),0)</f>
        <v>917993</v>
      </c>
      <c r="AE750" s="16">
        <f>IF($B750="P",VLOOKUP($E750,'[2]Costeo-JUL26'!$B$9:$CQ$307,AE$1,0),0)*$G750</f>
        <v>416</v>
      </c>
      <c r="AF750" s="36">
        <f>IF($B750="P",VLOOKUP($E750,'[2]Costeo-JUL26'!$B$9:$CQ$307,AF$1,0),0)*$G750</f>
        <v>11304.5504</v>
      </c>
      <c r="AG750" s="35">
        <f>IF($B750="P",VLOOKUP($E750,'[2]Costeo-JUL26'!$B$9:$CQ$307,AG$1,0),0)</f>
        <v>6.0000000000000001E-3</v>
      </c>
      <c r="AH750" s="36">
        <f t="shared" si="353"/>
        <v>67.827302400000008</v>
      </c>
      <c r="AI750" s="36">
        <f t="shared" si="354"/>
        <v>11372.377702400001</v>
      </c>
      <c r="AJ750" s="34">
        <f>IF($B750="P",VLOOKUP($E750,'[2]Costeo-JUL26'!$B$9:$CQ$307,AJ$1,0),0)</f>
        <v>940060</v>
      </c>
      <c r="AK750" s="16">
        <f>IF($B750="P",VLOOKUP($E750,'[2]Costeo-JUL26'!$B$9:$CQ$307,AK$1,0),0)*$G750</f>
        <v>416</v>
      </c>
      <c r="AL750" s="36">
        <f>IF($B750="P",VLOOKUP($E750,'[2]Costeo-JUL26'!$B$9:$CQ$307,AL$1,0),0)*$G750</f>
        <v>36972.224639999993</v>
      </c>
      <c r="AM750" s="35">
        <f>IF($B750="P",VLOOKUP($E750,'[2]Costeo-JUL26'!$B$9:$CQ$307,AM$1,0),0)</f>
        <v>1.7999999999999999E-2</v>
      </c>
      <c r="AN750" s="36">
        <f t="shared" si="355"/>
        <v>665.50004351999985</v>
      </c>
      <c r="AO750" s="36">
        <f t="shared" si="356"/>
        <v>37637.724683519991</v>
      </c>
      <c r="AP750" s="34">
        <f>IF($B750="P",VLOOKUP($E750,'[2]Costeo-JUL26'!$B$9:$CQ$307,AP$1,0),0)</f>
        <v>929273</v>
      </c>
      <c r="AQ750" s="16">
        <f>IF($B750="P",VLOOKUP($E750,'[2]Costeo-JUL26'!$B$9:$CQ$307,AQ$1,0),0)*$G750</f>
        <v>416</v>
      </c>
      <c r="AR750" s="36">
        <f>IF($B750="P",VLOOKUP($E750,'[2]Costeo-JUL26'!$B$9:$CQ$307,AR$1,0),0)*$G750</f>
        <v>79943.111039999989</v>
      </c>
      <c r="AS750" s="35">
        <f>IF($B750="P",VLOOKUP($E750,'[2]Costeo-JUL26'!$B$9:$CQ$307,AS$1,0),0)</f>
        <v>0.02</v>
      </c>
      <c r="AT750" s="36">
        <f t="shared" si="357"/>
        <v>1598.8622207999997</v>
      </c>
      <c r="AU750" s="36">
        <f t="shared" si="358"/>
        <v>81541.97326079999</v>
      </c>
      <c r="AV750" s="34">
        <f>IF($B750="P",VLOOKUP($E750,'[2]Costeo-JUL26'!$B$9:$CQ$307,AV$1,0),0)</f>
        <v>934139</v>
      </c>
      <c r="AW750" s="16">
        <f>IF($B750="P",VLOOKUP($E750,'[2]Costeo-JUL26'!$B$9:$CQ$307,AW$1,0),0)*$G750</f>
        <v>1.7680000000000002</v>
      </c>
      <c r="AX750" s="36">
        <f>IF($B750="P",VLOOKUP($E750,'[2]Costeo-JUL26'!$B$9:$CQ$307,AX$1,0),0)*$G750</f>
        <v>9092.0107200000002</v>
      </c>
      <c r="AY750" s="35">
        <f>IF($B750="P",VLOOKUP($E750,'[2]Costeo-JUL26'!$B$9:$CQ$307,AY$1,0),0)</f>
        <v>0.03</v>
      </c>
      <c r="AZ750" s="36">
        <f t="shared" si="359"/>
        <v>272.7603216</v>
      </c>
      <c r="BA750" s="36">
        <f t="shared" si="360"/>
        <v>9364.7710416000009</v>
      </c>
      <c r="BB750" s="34">
        <f>IF($B750="P",VLOOKUP($E750,'[2]Costeo-JUL26'!$B$9:$CQ$307,BB$1,0),0)</f>
        <v>902311</v>
      </c>
      <c r="BC750" s="16">
        <f>IF($B750="P",VLOOKUP($E750,'[2]Costeo-JUL26'!$B$9:$CQ$307,BC$1,0),0)*$G750</f>
        <v>0.3033264</v>
      </c>
      <c r="BD750" s="36">
        <f>IF($B750="P",VLOOKUP($E750,'[2]Costeo-JUL26'!$B$9:$CQ$307,BD$1,0),0)*$G750</f>
        <v>1189.5384599280003</v>
      </c>
      <c r="BE750" s="35">
        <f>IF($B750="P",VLOOKUP($E750,'[2]Costeo-JUL26'!$B$9:$CQ$307,BE$1,0),0)</f>
        <v>0.03</v>
      </c>
      <c r="BF750" s="36">
        <f t="shared" si="361"/>
        <v>35.686153797840007</v>
      </c>
      <c r="BG750" s="36">
        <f t="shared" si="362"/>
        <v>1225.2246137258403</v>
      </c>
      <c r="BH750" s="34">
        <f>IF($B750="P",VLOOKUP($E750,'[2]Costeo-JUL26'!$B$9:$CQ$307,BH$1,0),0)</f>
        <v>902302</v>
      </c>
      <c r="BI750" s="16">
        <f>IF($B750="P",VLOOKUP($E750,'[2]Costeo-JUL26'!$B$9:$CQ$307,BI$1,0),0)*$G750</f>
        <v>2.6</v>
      </c>
      <c r="BJ750" s="36">
        <f>IF($B750="P",VLOOKUP($E750,'[2]Costeo-JUL26'!$B$9:$CQ$307,BJ$1,0),0)*$G750</f>
        <v>1710.28</v>
      </c>
      <c r="BK750" s="35">
        <f>IF(BH750=910319,0,IF($B750="P",VLOOKUP($E750,'[2]Costeo-JUL26'!$B$9:$CQ$307,BK$1,0),0))</f>
        <v>0.02</v>
      </c>
      <c r="BL750" s="36">
        <f t="shared" si="363"/>
        <v>34.205599999999997</v>
      </c>
      <c r="BM750" s="36">
        <f t="shared" si="364"/>
        <v>1744.4856</v>
      </c>
      <c r="BN750" s="34">
        <f>IF($B750="P",VLOOKUP($E750,'[2]Costeo-JUL26'!$B$9:$CQ$307,BN$1,0),0)</f>
        <v>0</v>
      </c>
      <c r="BO750" s="16">
        <f>IF($B750="P",VLOOKUP($E750,'[2]Costeo-JUL26'!$B$9:$CQ$307,BO$1,0),0)*$G750</f>
        <v>0</v>
      </c>
      <c r="BP750" s="36">
        <f>IF($B750="P",VLOOKUP($E750,'[2]Costeo-JUL26'!$B$9:$CQ$307,BP$1,0),0)*$G750</f>
        <v>0</v>
      </c>
      <c r="BQ750" s="35">
        <f>IF($B750="P",VLOOKUP($E750,'[2]Costeo-JUL26'!$B$9:$CQ$307,BQ$1,0),0)</f>
        <v>0</v>
      </c>
      <c r="BR750" s="36">
        <f t="shared" si="365"/>
        <v>0</v>
      </c>
      <c r="BS750" s="36">
        <f t="shared" si="366"/>
        <v>0</v>
      </c>
      <c r="BT750" s="34">
        <f>IF($B750="P",VLOOKUP($E750,'[2]Costeo-JUL26'!$B$9:$CQ$307,BT$1,0),0)</f>
        <v>0</v>
      </c>
      <c r="BU750" s="16">
        <f>IF($B750="P",VLOOKUP($E750,'[2]Costeo-JUL26'!$B$9:$CQ$307,BU$1,0),0)*$G750</f>
        <v>0</v>
      </c>
      <c r="BV750" s="36">
        <f>IF($B750="P",VLOOKUP($E750,'[2]Costeo-JUL26'!$B$9:$CQ$307,BV$1,0),0)*$G750</f>
        <v>0</v>
      </c>
      <c r="BW750" s="35">
        <f>IF($B750="P",VLOOKUP($E750,'[2]Costeo-JUL26'!$B$9:$CQ$307,BW$1,0),0)</f>
        <v>0</v>
      </c>
      <c r="BX750" s="36">
        <f t="shared" si="367"/>
        <v>0</v>
      </c>
      <c r="BY750" s="36">
        <f t="shared" si="368"/>
        <v>0</v>
      </c>
      <c r="BZ750" s="34">
        <f>IF($B750="P",VLOOKUP($E750,'[2]Costeo-JUL26'!$B$9:$CQ$307,BZ$1,0),0)</f>
        <v>0</v>
      </c>
      <c r="CA750" s="16">
        <f>IF($B750="P",VLOOKUP($E750,'[2]Costeo-JUL26'!$B$9:$CQ$307,CA$1,0),0)*$G750</f>
        <v>0</v>
      </c>
      <c r="CB750" s="36">
        <f>IF($B750="P",VLOOKUP($E750,'[2]Costeo-JUL26'!$B$9:$CQ$307,CB$1,0),0)*$G750</f>
        <v>0</v>
      </c>
      <c r="CC750" s="35">
        <f>IF($B750="P",VLOOKUP($E750,'[2]Costeo-JUL26'!$B$9:$CQ$307,CC$1,0),0)</f>
        <v>0</v>
      </c>
      <c r="CD750" s="36">
        <f t="shared" si="369"/>
        <v>0</v>
      </c>
      <c r="CE750" s="36">
        <f t="shared" si="370"/>
        <v>0</v>
      </c>
      <c r="CF750" s="37">
        <f t="shared" si="342"/>
        <v>431876.9493387689</v>
      </c>
      <c r="CG750" s="36">
        <f>IF($B750="r",VLOOKUP($E750,'[2]Costeo-JUL26'!$B$9:$CQ$307,CG$1,0),0)*$G750</f>
        <v>0</v>
      </c>
      <c r="CH750" s="35">
        <f>VLOOKUP($E750,'[2]TEORICOS (05.26)'!$A$8:$T$251,CH$1,0)</f>
        <v>0</v>
      </c>
      <c r="CI750" s="36">
        <f t="shared" si="371"/>
        <v>0</v>
      </c>
      <c r="CJ750" s="37">
        <f t="shared" si="372"/>
        <v>0</v>
      </c>
      <c r="CM750" s="16">
        <f>SUMIFS('[1]Ajuste Inventario'!$I:$I,'[1]Ajuste Inventario'!$B:$B,E750,'[1]Ajuste Inventario'!$S:$S,D750)*-1</f>
        <v>0</v>
      </c>
      <c r="CN750" s="36">
        <f t="shared" si="343"/>
        <v>0</v>
      </c>
      <c r="CP750" t="str">
        <f t="shared" si="344"/>
        <v>2004Org.Vtas Necochea</v>
      </c>
      <c r="CQ750" s="10" t="e">
        <f t="shared" si="345"/>
        <v>#DIV/0!</v>
      </c>
    </row>
    <row r="751" spans="1:95" x14ac:dyDescent="0.25">
      <c r="A751" s="30">
        <v>46204</v>
      </c>
      <c r="B751" s="31" t="str">
        <f>VLOOKUP($E751,'[2]TEORICOS (05.26)'!$A$8:$T$251,B$1,0)</f>
        <v>P</v>
      </c>
      <c r="C751" s="32" t="str">
        <f>VLOOKUP($E751,'[2]TEORICOS (05.26)'!$A$8:$T$251,C$1,0)</f>
        <v>Cepita</v>
      </c>
      <c r="D751" t="s">
        <v>229</v>
      </c>
      <c r="E751">
        <v>2013</v>
      </c>
      <c r="F751" t="s">
        <v>126</v>
      </c>
      <c r="G751" s="16">
        <v>277</v>
      </c>
      <c r="H751" s="16">
        <v>292.78899999999953</v>
      </c>
      <c r="I751" s="33">
        <v>3229066.6099999957</v>
      </c>
      <c r="J751" s="33">
        <v>3160927.3799999976</v>
      </c>
      <c r="K751" s="34">
        <f>IF($B751="P",VLOOKUP($E751,'[2]Costeo-JUL26'!$B$9:$CQ$307,K$1,0),0)</f>
        <v>936622</v>
      </c>
      <c r="L751" s="35">
        <f>VLOOKUP($E751,'[2]TEORICOS (05.26)'!$A$8:$T$251,L$1,0)</f>
        <v>0.2</v>
      </c>
      <c r="M751" s="36">
        <f t="shared" si="346"/>
        <v>632185.47599999956</v>
      </c>
      <c r="N751" s="35">
        <f>IF($B751="P",VLOOKUP($E751,'[2]Costeo-JUL26'!$B$9:$CQ$307,N$1,0),0)</f>
        <v>0.03</v>
      </c>
      <c r="O751" s="36">
        <f t="shared" si="347"/>
        <v>18965.564279999988</v>
      </c>
      <c r="P751" s="36">
        <f>IF($B751="P",VLOOKUP($E751,'[2]Costeo-JUL26'!$B$9:$CQ$307,P$1,0),0)*H751</f>
        <v>0</v>
      </c>
      <c r="Q751" s="36">
        <f t="shared" si="348"/>
        <v>651151.04027999949</v>
      </c>
      <c r="R751" s="34">
        <f>IF($B751="P",VLOOKUP($E751,'[2]Costeo-JUL26'!$B$9:$CQ$307,R$1,0),0)</f>
        <v>902332</v>
      </c>
      <c r="S751" s="16">
        <f>IF($B751="P",VLOOKUP($E751,'[2]Costeo-JUL26'!$B$9:$CQ$307,S$1,0),0)*$G751</f>
        <v>172.30028068803753</v>
      </c>
      <c r="T751" s="36">
        <f>IF($B751="P",VLOOKUP($E751,'[2]Costeo-JUL26'!$B$9:$CQ$307,T$1,0),0)*$G751</f>
        <v>120188.73182965214</v>
      </c>
      <c r="U751" s="35">
        <f>IF($B751="P",VLOOKUP($E751,'[2]Costeo-JUL26'!$B$9:$CQ$307,U$1,0),0)</f>
        <v>1.4999999999999999E-2</v>
      </c>
      <c r="V751" s="36">
        <f t="shared" si="349"/>
        <v>1802.8309774447821</v>
      </c>
      <c r="W751" s="36">
        <f t="shared" si="350"/>
        <v>121991.56280709693</v>
      </c>
      <c r="X751" s="34">
        <f>IF($B751="P",VLOOKUP($E751,'[2]Costeo-JUL26'!$B$9:$CQ$307,X$1,0),0)</f>
        <v>0</v>
      </c>
      <c r="Y751" s="16">
        <f>IF($B751="P",VLOOKUP($E751,'[2]Costeo-JUL26'!$B$9:$CQ$307,Y$1,0),0)*$G751</f>
        <v>0</v>
      </c>
      <c r="Z751" s="36">
        <f>IF($B751="P",VLOOKUP($E751,'[2]Costeo-JUL26'!$B$9:$CQ$307,Z$1,0),0)*$G751</f>
        <v>0</v>
      </c>
      <c r="AA751" s="35">
        <f>IF($B751="P",VLOOKUP($E751,'[2]Costeo-JUL26'!$B$9:$CQ$307,AA$1,0),0)</f>
        <v>0</v>
      </c>
      <c r="AB751" s="36">
        <f t="shared" si="351"/>
        <v>0</v>
      </c>
      <c r="AC751" s="36">
        <f t="shared" si="352"/>
        <v>0</v>
      </c>
      <c r="AD751" s="34">
        <f>IF($B751="P",VLOOKUP($E751,'[2]Costeo-JUL26'!$B$9:$CQ$307,AD$1,0),0)</f>
        <v>917993</v>
      </c>
      <c r="AE751" s="16">
        <f>IF($B751="P",VLOOKUP($E751,'[2]Costeo-JUL26'!$B$9:$CQ$307,AE$1,0),0)*$G751</f>
        <v>1662</v>
      </c>
      <c r="AF751" s="36">
        <f>IF($B751="P",VLOOKUP($E751,'[2]Costeo-JUL26'!$B$9:$CQ$307,AF$1,0),0)*$G751</f>
        <v>45163.852800000001</v>
      </c>
      <c r="AG751" s="35">
        <f>IF($B751="P",VLOOKUP($E751,'[2]Costeo-JUL26'!$B$9:$CQ$307,AG$1,0),0)</f>
        <v>6.0000000000000001E-3</v>
      </c>
      <c r="AH751" s="36">
        <f t="shared" si="353"/>
        <v>270.9831168</v>
      </c>
      <c r="AI751" s="36">
        <f t="shared" si="354"/>
        <v>45434.835916800002</v>
      </c>
      <c r="AJ751" s="34">
        <f>IF($B751="P",VLOOKUP($E751,'[2]Costeo-JUL26'!$B$9:$CQ$307,AJ$1,0),0)</f>
        <v>930267</v>
      </c>
      <c r="AK751" s="16">
        <f>IF($B751="P",VLOOKUP($E751,'[2]Costeo-JUL26'!$B$9:$CQ$307,AK$1,0),0)*$G751</f>
        <v>1662</v>
      </c>
      <c r="AL751" s="36">
        <f>IF($B751="P",VLOOKUP($E751,'[2]Costeo-JUL26'!$B$9:$CQ$307,AL$1,0),0)*$G751</f>
        <v>101306.64492000002</v>
      </c>
      <c r="AM751" s="35">
        <f>IF($B751="P",VLOOKUP($E751,'[2]Costeo-JUL26'!$B$9:$CQ$307,AM$1,0),0)</f>
        <v>1.7999999999999999E-2</v>
      </c>
      <c r="AN751" s="36">
        <f t="shared" si="355"/>
        <v>1823.5196085600003</v>
      </c>
      <c r="AO751" s="36">
        <f t="shared" si="356"/>
        <v>103130.16452856002</v>
      </c>
      <c r="AP751" s="34">
        <f>IF($B751="P",VLOOKUP($E751,'[2]Costeo-JUL26'!$B$9:$CQ$307,AP$1,0),0)</f>
        <v>929272</v>
      </c>
      <c r="AQ751" s="16">
        <f>IF($B751="P",VLOOKUP($E751,'[2]Costeo-JUL26'!$B$9:$CQ$307,AQ$1,0),0)*$G751</f>
        <v>1662</v>
      </c>
      <c r="AR751" s="36">
        <f>IF($B751="P",VLOOKUP($E751,'[2]Costeo-JUL26'!$B$9:$CQ$307,AR$1,0),0)*$G751</f>
        <v>244150.20990951237</v>
      </c>
      <c r="AS751" s="35">
        <f>IF($B751="P",VLOOKUP($E751,'[2]Costeo-JUL26'!$B$9:$CQ$307,AS$1,0),0)</f>
        <v>0.02</v>
      </c>
      <c r="AT751" s="36">
        <f t="shared" si="357"/>
        <v>4883.0041981902477</v>
      </c>
      <c r="AU751" s="36">
        <f t="shared" si="358"/>
        <v>249033.21410770263</v>
      </c>
      <c r="AV751" s="34">
        <f>IF($B751="P",VLOOKUP($E751,'[2]Costeo-JUL26'!$B$9:$CQ$307,AV$1,0),0)</f>
        <v>922605</v>
      </c>
      <c r="AW751" s="16">
        <f>IF($B751="P",VLOOKUP($E751,'[2]Costeo-JUL26'!$B$9:$CQ$307,AW$1,0),0)*$G751</f>
        <v>4.7090000000000005</v>
      </c>
      <c r="AX751" s="36">
        <f>IF($B751="P",VLOOKUP($E751,'[2]Costeo-JUL26'!$B$9:$CQ$307,AX$1,0),0)*$G751</f>
        <v>22975.677822943722</v>
      </c>
      <c r="AY751" s="35">
        <f>IF($B751="P",VLOOKUP($E751,'[2]Costeo-JUL26'!$B$9:$CQ$307,AY$1,0),0)</f>
        <v>0.03</v>
      </c>
      <c r="AZ751" s="36">
        <f t="shared" si="359"/>
        <v>689.27033468831166</v>
      </c>
      <c r="BA751" s="36">
        <f t="shared" si="360"/>
        <v>23664.948157632032</v>
      </c>
      <c r="BB751" s="34">
        <f>IF($B751="P",VLOOKUP($E751,'[2]Costeo-JUL26'!$B$9:$CQ$307,BB$1,0),0)</f>
        <v>902311</v>
      </c>
      <c r="BC751" s="16">
        <f>IF($B751="P",VLOOKUP($E751,'[2]Costeo-JUL26'!$B$9:$CQ$307,BC$1,0),0)*$G751</f>
        <v>0.89033339999999994</v>
      </c>
      <c r="BD751" s="36">
        <f>IF($B751="P",VLOOKUP($E751,'[2]Costeo-JUL26'!$B$9:$CQ$307,BD$1,0),0)*$G751</f>
        <v>3491.5715264430005</v>
      </c>
      <c r="BE751" s="35">
        <f>IF($B751="P",VLOOKUP($E751,'[2]Costeo-JUL26'!$B$9:$CQ$307,BE$1,0),0)</f>
        <v>0.03</v>
      </c>
      <c r="BF751" s="36">
        <f t="shared" si="361"/>
        <v>104.74714579329002</v>
      </c>
      <c r="BG751" s="36">
        <f t="shared" si="362"/>
        <v>3596.3186722362907</v>
      </c>
      <c r="BH751" s="34">
        <f>IF($B751="P",VLOOKUP($E751,'[2]Costeo-JUL26'!$B$9:$CQ$307,BH$1,0),0)</f>
        <v>902302</v>
      </c>
      <c r="BI751" s="16">
        <f>IF($B751="P",VLOOKUP($E751,'[2]Costeo-JUL26'!$B$9:$CQ$307,BI$1,0),0)*$G751</f>
        <v>11.871428571428572</v>
      </c>
      <c r="BJ751" s="36">
        <f>IF($B751="P",VLOOKUP($E751,'[2]Costeo-JUL26'!$B$9:$CQ$307,BJ$1,0),0)*$G751</f>
        <v>7809.0257142857135</v>
      </c>
      <c r="BK751" s="35">
        <f>IF(BH751=910319,0,IF($B751="P",VLOOKUP($E751,'[2]Costeo-JUL26'!$B$9:$CQ$307,BK$1,0),0))</f>
        <v>0.02</v>
      </c>
      <c r="BL751" s="36">
        <f t="shared" si="363"/>
        <v>156.18051428571428</v>
      </c>
      <c r="BM751" s="36">
        <f t="shared" si="364"/>
        <v>7965.2062285714283</v>
      </c>
      <c r="BN751" s="34">
        <f>IF($B751="P",VLOOKUP($E751,'[2]Costeo-JUL26'!$B$9:$CQ$307,BN$1,0),0)</f>
        <v>0</v>
      </c>
      <c r="BO751" s="16">
        <f>IF($B751="P",VLOOKUP($E751,'[2]Costeo-JUL26'!$B$9:$CQ$307,BO$1,0),0)*$G751</f>
        <v>0</v>
      </c>
      <c r="BP751" s="36">
        <f>IF($B751="P",VLOOKUP($E751,'[2]Costeo-JUL26'!$B$9:$CQ$307,BP$1,0),0)*$G751</f>
        <v>0</v>
      </c>
      <c r="BQ751" s="35">
        <f>IF($B751="P",VLOOKUP($E751,'[2]Costeo-JUL26'!$B$9:$CQ$307,BQ$1,0),0)</f>
        <v>0</v>
      </c>
      <c r="BR751" s="36">
        <f t="shared" si="365"/>
        <v>0</v>
      </c>
      <c r="BS751" s="36">
        <f t="shared" si="366"/>
        <v>0</v>
      </c>
      <c r="BT751" s="34">
        <f>IF($B751="P",VLOOKUP($E751,'[2]Costeo-JUL26'!$B$9:$CQ$307,BT$1,0),0)</f>
        <v>0</v>
      </c>
      <c r="BU751" s="16">
        <f>IF($B751="P",VLOOKUP($E751,'[2]Costeo-JUL26'!$B$9:$CQ$307,BU$1,0),0)*$G751</f>
        <v>0</v>
      </c>
      <c r="BV751" s="36">
        <f>IF($B751="P",VLOOKUP($E751,'[2]Costeo-JUL26'!$B$9:$CQ$307,BV$1,0),0)*$G751</f>
        <v>0</v>
      </c>
      <c r="BW751" s="35">
        <f>IF($B751="P",VLOOKUP($E751,'[2]Costeo-JUL26'!$B$9:$CQ$307,BW$1,0),0)</f>
        <v>0</v>
      </c>
      <c r="BX751" s="36">
        <f t="shared" si="367"/>
        <v>0</v>
      </c>
      <c r="BY751" s="36">
        <f t="shared" si="368"/>
        <v>0</v>
      </c>
      <c r="BZ751" s="34">
        <f>IF($B751="P",VLOOKUP($E751,'[2]Costeo-JUL26'!$B$9:$CQ$307,BZ$1,0),0)</f>
        <v>0</v>
      </c>
      <c r="CA751" s="16">
        <f>IF($B751="P",VLOOKUP($E751,'[2]Costeo-JUL26'!$B$9:$CQ$307,CA$1,0),0)*$G751</f>
        <v>0</v>
      </c>
      <c r="CB751" s="36">
        <f>IF($B751="P",VLOOKUP($E751,'[2]Costeo-JUL26'!$B$9:$CQ$307,CB$1,0),0)*$G751</f>
        <v>0</v>
      </c>
      <c r="CC751" s="35">
        <f>IF($B751="P",VLOOKUP($E751,'[2]Costeo-JUL26'!$B$9:$CQ$307,CC$1,0),0)</f>
        <v>0</v>
      </c>
      <c r="CD751" s="36">
        <f t="shared" si="369"/>
        <v>0</v>
      </c>
      <c r="CE751" s="36">
        <f t="shared" si="370"/>
        <v>0</v>
      </c>
      <c r="CF751" s="37">
        <f t="shared" si="342"/>
        <v>1205967.2906985988</v>
      </c>
      <c r="CG751" s="36">
        <f>IF($B751="r",VLOOKUP($E751,'[2]Costeo-JUL26'!$B$9:$CQ$307,CG$1,0),0)*$G751</f>
        <v>0</v>
      </c>
      <c r="CH751" s="35">
        <f>VLOOKUP($E751,'[2]TEORICOS (05.26)'!$A$8:$T$251,CH$1,0)</f>
        <v>0</v>
      </c>
      <c r="CI751" s="36">
        <f t="shared" si="371"/>
        <v>0</v>
      </c>
      <c r="CJ751" s="37">
        <f t="shared" si="372"/>
        <v>0</v>
      </c>
      <c r="CM751" s="16">
        <f>SUMIFS('[1]Ajuste Inventario'!$I:$I,'[1]Ajuste Inventario'!$B:$B,E751,'[1]Ajuste Inventario'!$S:$S,D751)*-1</f>
        <v>-2</v>
      </c>
      <c r="CN751" s="36">
        <f t="shared" si="343"/>
        <v>-8707.3450591956589</v>
      </c>
      <c r="CP751" t="str">
        <f t="shared" si="344"/>
        <v>2013Org.Vtas Necochea</v>
      </c>
      <c r="CQ751" s="10">
        <f t="shared" si="345"/>
        <v>4353.6725295978295</v>
      </c>
    </row>
    <row r="752" spans="1:95" x14ac:dyDescent="0.25">
      <c r="A752" s="30">
        <v>46204</v>
      </c>
      <c r="B752" s="31" t="str">
        <f>VLOOKUP($E752,'[2]TEORICOS (05.26)'!$A$8:$T$251,B$1,0)</f>
        <v>P</v>
      </c>
      <c r="C752" s="32" t="str">
        <f>VLOOKUP($E752,'[2]TEORICOS (05.26)'!$A$8:$T$251,C$1,0)</f>
        <v>Cepita</v>
      </c>
      <c r="D752" t="s">
        <v>229</v>
      </c>
      <c r="E752">
        <v>2014</v>
      </c>
      <c r="F752" t="s">
        <v>127</v>
      </c>
      <c r="G752" s="16">
        <v>67</v>
      </c>
      <c r="H752" s="16">
        <v>70.819000000000003</v>
      </c>
      <c r="I752" s="33">
        <v>721394.0700000003</v>
      </c>
      <c r="J752" s="33">
        <v>702360.42000000027</v>
      </c>
      <c r="K752" s="34">
        <f>IF($B752="P",VLOOKUP($E752,'[2]Costeo-JUL26'!$B$9:$CQ$307,K$1,0),0)</f>
        <v>936622</v>
      </c>
      <c r="L752" s="35">
        <f>VLOOKUP($E752,'[2]TEORICOS (05.26)'!$A$8:$T$251,L$1,0)</f>
        <v>0.2</v>
      </c>
      <c r="M752" s="36">
        <f t="shared" si="346"/>
        <v>140472.08400000006</v>
      </c>
      <c r="N752" s="35">
        <f>IF($B752="P",VLOOKUP($E752,'[2]Costeo-JUL26'!$B$9:$CQ$307,N$1,0),0)</f>
        <v>0.03</v>
      </c>
      <c r="O752" s="36">
        <f t="shared" si="347"/>
        <v>4214.1625200000017</v>
      </c>
      <c r="P752" s="36">
        <f>IF($B752="P",VLOOKUP($E752,'[2]Costeo-JUL26'!$B$9:$CQ$307,P$1,0),0)*H752</f>
        <v>0</v>
      </c>
      <c r="Q752" s="36">
        <f t="shared" si="348"/>
        <v>144686.24652000007</v>
      </c>
      <c r="R752" s="34">
        <f>IF($B752="P",VLOOKUP($E752,'[2]Costeo-JUL26'!$B$9:$CQ$307,R$1,0),0)</f>
        <v>902332</v>
      </c>
      <c r="S752" s="16">
        <f>IF($B752="P",VLOOKUP($E752,'[2]Costeo-JUL26'!$B$9:$CQ$307,S$1,0),0)*$G752</f>
        <v>41.675519155590308</v>
      </c>
      <c r="T752" s="36">
        <f>IF($B752="P",VLOOKUP($E752,'[2]Costeo-JUL26'!$B$9:$CQ$307,T$1,0),0)*$G752</f>
        <v>29070.920695258821</v>
      </c>
      <c r="U752" s="35">
        <f>IF($B752="P",VLOOKUP($E752,'[2]Costeo-JUL26'!$B$9:$CQ$307,U$1,0),0)</f>
        <v>1.4999999999999999E-2</v>
      </c>
      <c r="V752" s="36">
        <f t="shared" si="349"/>
        <v>436.06381042888228</v>
      </c>
      <c r="W752" s="36">
        <f t="shared" si="350"/>
        <v>29506.984505687702</v>
      </c>
      <c r="X752" s="34">
        <f>IF($B752="P",VLOOKUP($E752,'[2]Costeo-JUL26'!$B$9:$CQ$307,X$1,0),0)</f>
        <v>0</v>
      </c>
      <c r="Y752" s="16">
        <f>IF($B752="P",VLOOKUP($E752,'[2]Costeo-JUL26'!$B$9:$CQ$307,Y$1,0),0)*$G752</f>
        <v>0</v>
      </c>
      <c r="Z752" s="36">
        <f>IF($B752="P",VLOOKUP($E752,'[2]Costeo-JUL26'!$B$9:$CQ$307,Z$1,0),0)*$G752</f>
        <v>0</v>
      </c>
      <c r="AA752" s="35">
        <f>IF($B752="P",VLOOKUP($E752,'[2]Costeo-JUL26'!$B$9:$CQ$307,AA$1,0),0)</f>
        <v>0</v>
      </c>
      <c r="AB752" s="36">
        <f t="shared" si="351"/>
        <v>0</v>
      </c>
      <c r="AC752" s="36">
        <f t="shared" si="352"/>
        <v>0</v>
      </c>
      <c r="AD752" s="34">
        <f>IF($B752="P",VLOOKUP($E752,'[2]Costeo-JUL26'!$B$9:$CQ$307,AD$1,0),0)</f>
        <v>917993</v>
      </c>
      <c r="AE752" s="16">
        <f>IF($B752="P",VLOOKUP($E752,'[2]Costeo-JUL26'!$B$9:$CQ$307,AE$1,0),0)*$G752</f>
        <v>268</v>
      </c>
      <c r="AF752" s="36">
        <f>IF($B752="P",VLOOKUP($E752,'[2]Costeo-JUL26'!$B$9:$CQ$307,AF$1,0),0)*$G752</f>
        <v>7282.7392</v>
      </c>
      <c r="AG752" s="35">
        <f>IF($B752="P",VLOOKUP($E752,'[2]Costeo-JUL26'!$B$9:$CQ$307,AG$1,0),0)</f>
        <v>6.0000000000000001E-3</v>
      </c>
      <c r="AH752" s="36">
        <f t="shared" si="353"/>
        <v>43.696435200000003</v>
      </c>
      <c r="AI752" s="36">
        <f t="shared" si="354"/>
        <v>7326.4356352000004</v>
      </c>
      <c r="AJ752" s="34">
        <f>IF($B752="P",VLOOKUP($E752,'[2]Costeo-JUL26'!$B$9:$CQ$307,AJ$1,0),0)</f>
        <v>929255</v>
      </c>
      <c r="AK752" s="16">
        <f>IF($B752="P",VLOOKUP($E752,'[2]Costeo-JUL26'!$B$9:$CQ$307,AK$1,0),0)*$G752</f>
        <v>268</v>
      </c>
      <c r="AL752" s="36">
        <f>IF($B752="P",VLOOKUP($E752,'[2]Costeo-JUL26'!$B$9:$CQ$307,AL$1,0),0)*$G752</f>
        <v>23818.644719999997</v>
      </c>
      <c r="AM752" s="35">
        <f>IF($B752="P",VLOOKUP($E752,'[2]Costeo-JUL26'!$B$9:$CQ$307,AM$1,0),0)</f>
        <v>1.7999999999999999E-2</v>
      </c>
      <c r="AN752" s="36">
        <f t="shared" si="355"/>
        <v>428.73560495999993</v>
      </c>
      <c r="AO752" s="36">
        <f t="shared" si="356"/>
        <v>24247.380324959995</v>
      </c>
      <c r="AP752" s="34">
        <f>IF($B752="P",VLOOKUP($E752,'[2]Costeo-JUL26'!$B$9:$CQ$307,AP$1,0),0)</f>
        <v>929273</v>
      </c>
      <c r="AQ752" s="16">
        <f>IF($B752="P",VLOOKUP($E752,'[2]Costeo-JUL26'!$B$9:$CQ$307,AQ$1,0),0)*$G752</f>
        <v>268</v>
      </c>
      <c r="AR752" s="36">
        <f>IF($B752="P",VLOOKUP($E752,'[2]Costeo-JUL26'!$B$9:$CQ$307,AR$1,0),0)*$G752</f>
        <v>51501.811919999993</v>
      </c>
      <c r="AS752" s="35">
        <f>IF($B752="P",VLOOKUP($E752,'[2]Costeo-JUL26'!$B$9:$CQ$307,AS$1,0),0)</f>
        <v>0.02</v>
      </c>
      <c r="AT752" s="36">
        <f t="shared" si="357"/>
        <v>1030.0362383999998</v>
      </c>
      <c r="AU752" s="36">
        <f t="shared" si="358"/>
        <v>52531.848158399989</v>
      </c>
      <c r="AV752" s="34">
        <f>IF($B752="P",VLOOKUP($E752,'[2]Costeo-JUL26'!$B$9:$CQ$307,AV$1,0),0)</f>
        <v>934139</v>
      </c>
      <c r="AW752" s="16">
        <f>IF($B752="P",VLOOKUP($E752,'[2]Costeo-JUL26'!$B$9:$CQ$307,AW$1,0),0)*$G752</f>
        <v>1.139</v>
      </c>
      <c r="AX752" s="36">
        <f>IF($B752="P",VLOOKUP($E752,'[2]Costeo-JUL26'!$B$9:$CQ$307,AX$1,0),0)*$G752</f>
        <v>5857.3530600000004</v>
      </c>
      <c r="AY752" s="35">
        <f>IF($B752="P",VLOOKUP($E752,'[2]Costeo-JUL26'!$B$9:$CQ$307,AY$1,0),0)</f>
        <v>0.03</v>
      </c>
      <c r="AZ752" s="36">
        <f t="shared" si="359"/>
        <v>175.72059179999999</v>
      </c>
      <c r="BA752" s="36">
        <f t="shared" si="360"/>
        <v>6033.0736518000003</v>
      </c>
      <c r="BB752" s="34">
        <f>IF($B752="P",VLOOKUP($E752,'[2]Costeo-JUL26'!$B$9:$CQ$307,BB$1,0),0)</f>
        <v>902311</v>
      </c>
      <c r="BC752" s="16">
        <f>IF($B752="P",VLOOKUP($E752,'[2]Costeo-JUL26'!$B$9:$CQ$307,BC$1,0),0)*$G752</f>
        <v>0.19541220000000001</v>
      </c>
      <c r="BD752" s="36">
        <f>IF($B752="P",VLOOKUP($E752,'[2]Costeo-JUL26'!$B$9:$CQ$307,BD$1,0),0)*$G752</f>
        <v>766.33727706900015</v>
      </c>
      <c r="BE752" s="35">
        <f>IF($B752="P",VLOOKUP($E752,'[2]Costeo-JUL26'!$B$9:$CQ$307,BE$1,0),0)</f>
        <v>0.03</v>
      </c>
      <c r="BF752" s="36">
        <f t="shared" si="361"/>
        <v>22.990118312070003</v>
      </c>
      <c r="BG752" s="36">
        <f t="shared" si="362"/>
        <v>789.32739538107012</v>
      </c>
      <c r="BH752" s="34">
        <f>IF($B752="P",VLOOKUP($E752,'[2]Costeo-JUL26'!$B$9:$CQ$307,BH$1,0),0)</f>
        <v>902302</v>
      </c>
      <c r="BI752" s="16">
        <f>IF($B752="P",VLOOKUP($E752,'[2]Costeo-JUL26'!$B$9:$CQ$307,BI$1,0),0)*$G752</f>
        <v>1.675</v>
      </c>
      <c r="BJ752" s="36">
        <f>IF($B752="P",VLOOKUP($E752,'[2]Costeo-JUL26'!$B$9:$CQ$307,BJ$1,0),0)*$G752</f>
        <v>1101.8150000000001</v>
      </c>
      <c r="BK752" s="35">
        <f>IF(BH752=910319,0,IF($B752="P",VLOOKUP($E752,'[2]Costeo-JUL26'!$B$9:$CQ$307,BK$1,0),0))</f>
        <v>0.02</v>
      </c>
      <c r="BL752" s="36">
        <f t="shared" si="363"/>
        <v>22.036300000000001</v>
      </c>
      <c r="BM752" s="36">
        <f t="shared" si="364"/>
        <v>1123.8513</v>
      </c>
      <c r="BN752" s="34">
        <f>IF($B752="P",VLOOKUP($E752,'[2]Costeo-JUL26'!$B$9:$CQ$307,BN$1,0),0)</f>
        <v>0</v>
      </c>
      <c r="BO752" s="16">
        <f>IF($B752="P",VLOOKUP($E752,'[2]Costeo-JUL26'!$B$9:$CQ$307,BO$1,0),0)*$G752</f>
        <v>0</v>
      </c>
      <c r="BP752" s="36">
        <f>IF($B752="P",VLOOKUP($E752,'[2]Costeo-JUL26'!$B$9:$CQ$307,BP$1,0),0)*$G752</f>
        <v>0</v>
      </c>
      <c r="BQ752" s="35">
        <f>IF($B752="P",VLOOKUP($E752,'[2]Costeo-JUL26'!$B$9:$CQ$307,BQ$1,0),0)</f>
        <v>0</v>
      </c>
      <c r="BR752" s="36">
        <f t="shared" si="365"/>
        <v>0</v>
      </c>
      <c r="BS752" s="36">
        <f t="shared" si="366"/>
        <v>0</v>
      </c>
      <c r="BT752" s="34">
        <f>IF($B752="P",VLOOKUP($E752,'[2]Costeo-JUL26'!$B$9:$CQ$307,BT$1,0),0)</f>
        <v>0</v>
      </c>
      <c r="BU752" s="16">
        <f>IF($B752="P",VLOOKUP($E752,'[2]Costeo-JUL26'!$B$9:$CQ$307,BU$1,0),0)*$G752</f>
        <v>0</v>
      </c>
      <c r="BV752" s="36">
        <f>IF($B752="P",VLOOKUP($E752,'[2]Costeo-JUL26'!$B$9:$CQ$307,BV$1,0),0)*$G752</f>
        <v>0</v>
      </c>
      <c r="BW752" s="35">
        <f>IF($B752="P",VLOOKUP($E752,'[2]Costeo-JUL26'!$B$9:$CQ$307,BW$1,0),0)</f>
        <v>0</v>
      </c>
      <c r="BX752" s="36">
        <f t="shared" si="367"/>
        <v>0</v>
      </c>
      <c r="BY752" s="36">
        <f t="shared" si="368"/>
        <v>0</v>
      </c>
      <c r="BZ752" s="34">
        <f>IF($B752="P",VLOOKUP($E752,'[2]Costeo-JUL26'!$B$9:$CQ$307,BZ$1,0),0)</f>
        <v>0</v>
      </c>
      <c r="CA752" s="16">
        <f>IF($B752="P",VLOOKUP($E752,'[2]Costeo-JUL26'!$B$9:$CQ$307,CA$1,0),0)*$G752</f>
        <v>0</v>
      </c>
      <c r="CB752" s="36">
        <f>IF($B752="P",VLOOKUP($E752,'[2]Costeo-JUL26'!$B$9:$CQ$307,CB$1,0),0)*$G752</f>
        <v>0</v>
      </c>
      <c r="CC752" s="35">
        <f>IF($B752="P",VLOOKUP($E752,'[2]Costeo-JUL26'!$B$9:$CQ$307,CC$1,0),0)</f>
        <v>0</v>
      </c>
      <c r="CD752" s="36">
        <f t="shared" si="369"/>
        <v>0</v>
      </c>
      <c r="CE752" s="36">
        <f t="shared" si="370"/>
        <v>0</v>
      </c>
      <c r="CF752" s="37">
        <f t="shared" si="342"/>
        <v>266245.14749142877</v>
      </c>
      <c r="CG752" s="36">
        <f>IF($B752="r",VLOOKUP($E752,'[2]Costeo-JUL26'!$B$9:$CQ$307,CG$1,0),0)*$G752</f>
        <v>0</v>
      </c>
      <c r="CH752" s="35">
        <f>VLOOKUP($E752,'[2]TEORICOS (05.26)'!$A$8:$T$251,CH$1,0)</f>
        <v>0</v>
      </c>
      <c r="CI752" s="36">
        <f t="shared" si="371"/>
        <v>0</v>
      </c>
      <c r="CJ752" s="37">
        <f t="shared" si="372"/>
        <v>0</v>
      </c>
      <c r="CM752" s="16">
        <f>SUMIFS('[1]Ajuste Inventario'!$I:$I,'[1]Ajuste Inventario'!$B:$B,E752,'[1]Ajuste Inventario'!$S:$S,D752)*-1</f>
        <v>5.5</v>
      </c>
      <c r="CN752" s="36">
        <f t="shared" si="343"/>
        <v>21855.944943326242</v>
      </c>
      <c r="CP752" t="str">
        <f t="shared" si="344"/>
        <v>2014Org.Vtas Necochea</v>
      </c>
      <c r="CQ752" s="10">
        <f t="shared" si="345"/>
        <v>3973.8081715138619</v>
      </c>
    </row>
    <row r="753" spans="1:95" x14ac:dyDescent="0.25">
      <c r="A753" s="30">
        <v>46204</v>
      </c>
      <c r="B753" s="31" t="str">
        <f>VLOOKUP($E753,'[2]TEORICOS (05.26)'!$A$8:$T$251,B$1,0)</f>
        <v>R</v>
      </c>
      <c r="C753" s="32" t="str">
        <f>VLOOKUP($E753,'[2]TEORICOS (05.26)'!$A$8:$T$251,C$1,0)</f>
        <v>Cepita</v>
      </c>
      <c r="D753" t="s">
        <v>229</v>
      </c>
      <c r="E753">
        <v>2021</v>
      </c>
      <c r="F753" t="s">
        <v>128</v>
      </c>
      <c r="G753" s="16">
        <v>81</v>
      </c>
      <c r="H753" s="16">
        <v>17.091000000000012</v>
      </c>
      <c r="I753" s="33">
        <v>363086.20000000007</v>
      </c>
      <c r="J753" s="33">
        <v>352923.19</v>
      </c>
      <c r="K753" s="34">
        <f>IF($B753="P",VLOOKUP($E753,'[2]Costeo-JUL26'!$B$9:$CQ$307,K$1,0),0)</f>
        <v>0</v>
      </c>
      <c r="L753" s="35">
        <f>VLOOKUP($E753,'[2]TEORICOS (05.26)'!$A$8:$T$251,L$1,0)</f>
        <v>0.2</v>
      </c>
      <c r="M753" s="36">
        <f t="shared" si="346"/>
        <v>0</v>
      </c>
      <c r="N753" s="35">
        <f>IF($B753="P",VLOOKUP($E753,'[2]Costeo-JUL26'!$B$9:$CQ$307,N$1,0),0)</f>
        <v>0</v>
      </c>
      <c r="O753" s="36">
        <f t="shared" si="347"/>
        <v>0</v>
      </c>
      <c r="P753" s="36">
        <f>IF($B753="P",VLOOKUP($E753,'[2]Costeo-JUL26'!$B$9:$CQ$307,P$1,0),0)*H753</f>
        <v>0</v>
      </c>
      <c r="Q753" s="36">
        <f t="shared" si="348"/>
        <v>0</v>
      </c>
      <c r="R753" s="34">
        <f>IF($B753="P",VLOOKUP($E753,'[2]Costeo-JUL26'!$B$9:$CQ$307,R$1,0),0)</f>
        <v>0</v>
      </c>
      <c r="S753" s="16">
        <f>IF($B753="P",VLOOKUP($E753,'[2]Costeo-JUL26'!$B$9:$CQ$307,S$1,0),0)*$G753</f>
        <v>0</v>
      </c>
      <c r="T753" s="36">
        <f>IF($B753="P",VLOOKUP($E753,'[2]Costeo-JUL26'!$B$9:$CQ$307,T$1,0),0)*$G753</f>
        <v>0</v>
      </c>
      <c r="U753" s="35">
        <f>IF($B753="P",VLOOKUP($E753,'[2]Costeo-JUL26'!$B$9:$CQ$307,U$1,0),0)</f>
        <v>0</v>
      </c>
      <c r="V753" s="36">
        <f t="shared" si="349"/>
        <v>0</v>
      </c>
      <c r="W753" s="36">
        <f t="shared" si="350"/>
        <v>0</v>
      </c>
      <c r="X753" s="34">
        <f>IF($B753="P",VLOOKUP($E753,'[2]Costeo-JUL26'!$B$9:$CQ$307,X$1,0),0)</f>
        <v>0</v>
      </c>
      <c r="Y753" s="16">
        <f>IF($B753="P",VLOOKUP($E753,'[2]Costeo-JUL26'!$B$9:$CQ$307,Y$1,0),0)*$G753</f>
        <v>0</v>
      </c>
      <c r="Z753" s="36">
        <f>IF($B753="P",VLOOKUP($E753,'[2]Costeo-JUL26'!$B$9:$CQ$307,Z$1,0),0)*$G753</f>
        <v>0</v>
      </c>
      <c r="AA753" s="35">
        <f>IF($B753="P",VLOOKUP($E753,'[2]Costeo-JUL26'!$B$9:$CQ$307,AA$1,0),0)</f>
        <v>0</v>
      </c>
      <c r="AB753" s="36">
        <f t="shared" si="351"/>
        <v>0</v>
      </c>
      <c r="AC753" s="36">
        <f t="shared" si="352"/>
        <v>0</v>
      </c>
      <c r="AD753" s="34">
        <f>IF($B753="P",VLOOKUP($E753,'[2]Costeo-JUL26'!$B$9:$CQ$307,AD$1,0),0)</f>
        <v>0</v>
      </c>
      <c r="AE753" s="16">
        <f>IF($B753="P",VLOOKUP($E753,'[2]Costeo-JUL26'!$B$9:$CQ$307,AE$1,0),0)*$G753</f>
        <v>0</v>
      </c>
      <c r="AF753" s="36">
        <f>IF($B753="P",VLOOKUP($E753,'[2]Costeo-JUL26'!$B$9:$CQ$307,AF$1,0),0)*$G753</f>
        <v>0</v>
      </c>
      <c r="AG753" s="35">
        <f>IF($B753="P",VLOOKUP($E753,'[2]Costeo-JUL26'!$B$9:$CQ$307,AG$1,0),0)</f>
        <v>0</v>
      </c>
      <c r="AH753" s="36">
        <f t="shared" si="353"/>
        <v>0</v>
      </c>
      <c r="AI753" s="36">
        <f t="shared" si="354"/>
        <v>0</v>
      </c>
      <c r="AJ753" s="34">
        <f>IF($B753="P",VLOOKUP($E753,'[2]Costeo-JUL26'!$B$9:$CQ$307,AJ$1,0),0)</f>
        <v>0</v>
      </c>
      <c r="AK753" s="16">
        <f>IF($B753="P",VLOOKUP($E753,'[2]Costeo-JUL26'!$B$9:$CQ$307,AK$1,0),0)*$G753</f>
        <v>0</v>
      </c>
      <c r="AL753" s="36">
        <f>IF($B753="P",VLOOKUP($E753,'[2]Costeo-JUL26'!$B$9:$CQ$307,AL$1,0),0)*$G753</f>
        <v>0</v>
      </c>
      <c r="AM753" s="35">
        <f>IF($B753="P",VLOOKUP($E753,'[2]Costeo-JUL26'!$B$9:$CQ$307,AM$1,0),0)</f>
        <v>0</v>
      </c>
      <c r="AN753" s="36">
        <f t="shared" si="355"/>
        <v>0</v>
      </c>
      <c r="AO753" s="36">
        <f t="shared" si="356"/>
        <v>0</v>
      </c>
      <c r="AP753" s="34">
        <f>IF($B753="P",VLOOKUP($E753,'[2]Costeo-JUL26'!$B$9:$CQ$307,AP$1,0),0)</f>
        <v>0</v>
      </c>
      <c r="AQ753" s="16">
        <f>IF($B753="P",VLOOKUP($E753,'[2]Costeo-JUL26'!$B$9:$CQ$307,AQ$1,0),0)*$G753</f>
        <v>0</v>
      </c>
      <c r="AR753" s="36">
        <f>IF($B753="P",VLOOKUP($E753,'[2]Costeo-JUL26'!$B$9:$CQ$307,AR$1,0),0)*$G753</f>
        <v>0</v>
      </c>
      <c r="AS753" s="35">
        <f>IF($B753="P",VLOOKUP($E753,'[2]Costeo-JUL26'!$B$9:$CQ$307,AS$1,0),0)</f>
        <v>0</v>
      </c>
      <c r="AT753" s="36">
        <f t="shared" si="357"/>
        <v>0</v>
      </c>
      <c r="AU753" s="36">
        <f t="shared" si="358"/>
        <v>0</v>
      </c>
      <c r="AV753" s="34">
        <f>IF($B753="P",VLOOKUP($E753,'[2]Costeo-JUL26'!$B$9:$CQ$307,AV$1,0),0)</f>
        <v>0</v>
      </c>
      <c r="AW753" s="16">
        <f>IF($B753="P",VLOOKUP($E753,'[2]Costeo-JUL26'!$B$9:$CQ$307,AW$1,0),0)*$G753</f>
        <v>0</v>
      </c>
      <c r="AX753" s="36">
        <f>IF($B753="P",VLOOKUP($E753,'[2]Costeo-JUL26'!$B$9:$CQ$307,AX$1,0),0)*$G753</f>
        <v>0</v>
      </c>
      <c r="AY753" s="35">
        <f>IF($B753="P",VLOOKUP($E753,'[2]Costeo-JUL26'!$B$9:$CQ$307,AY$1,0),0)</f>
        <v>0</v>
      </c>
      <c r="AZ753" s="36">
        <f t="shared" si="359"/>
        <v>0</v>
      </c>
      <c r="BA753" s="36">
        <f t="shared" si="360"/>
        <v>0</v>
      </c>
      <c r="BB753" s="34">
        <f>IF($B753="P",VLOOKUP($E753,'[2]Costeo-JUL26'!$B$9:$CQ$307,BB$1,0),0)</f>
        <v>0</v>
      </c>
      <c r="BC753" s="16">
        <f>IF($B753="P",VLOOKUP($E753,'[2]Costeo-JUL26'!$B$9:$CQ$307,BC$1,0),0)*$G753</f>
        <v>0</v>
      </c>
      <c r="BD753" s="36">
        <f>IF($B753="P",VLOOKUP($E753,'[2]Costeo-JUL26'!$B$9:$CQ$307,BD$1,0),0)*$G753</f>
        <v>0</v>
      </c>
      <c r="BE753" s="35">
        <f>IF($B753="P",VLOOKUP($E753,'[2]Costeo-JUL26'!$B$9:$CQ$307,BE$1,0),0)</f>
        <v>0</v>
      </c>
      <c r="BF753" s="36">
        <f t="shared" si="361"/>
        <v>0</v>
      </c>
      <c r="BG753" s="36">
        <f t="shared" si="362"/>
        <v>0</v>
      </c>
      <c r="BH753" s="34">
        <f>IF($B753="P",VLOOKUP($E753,'[2]Costeo-JUL26'!$B$9:$CQ$307,BH$1,0),0)</f>
        <v>0</v>
      </c>
      <c r="BI753" s="16">
        <f>IF($B753="P",VLOOKUP($E753,'[2]Costeo-JUL26'!$B$9:$CQ$307,BI$1,0),0)*$G753</f>
        <v>0</v>
      </c>
      <c r="BJ753" s="36">
        <f>IF($B753="P",VLOOKUP($E753,'[2]Costeo-JUL26'!$B$9:$CQ$307,BJ$1,0),0)*$G753</f>
        <v>0</v>
      </c>
      <c r="BK753" s="35">
        <f>IF(BH753=910319,0,IF($B753="P",VLOOKUP($E753,'[2]Costeo-JUL26'!$B$9:$CQ$307,BK$1,0),0))</f>
        <v>0</v>
      </c>
      <c r="BL753" s="36">
        <f t="shared" si="363"/>
        <v>0</v>
      </c>
      <c r="BM753" s="36">
        <f t="shared" si="364"/>
        <v>0</v>
      </c>
      <c r="BN753" s="34">
        <f>IF($B753="P",VLOOKUP($E753,'[2]Costeo-JUL26'!$B$9:$CQ$307,BN$1,0),0)</f>
        <v>0</v>
      </c>
      <c r="BO753" s="16">
        <f>IF($B753="P",VLOOKUP($E753,'[2]Costeo-JUL26'!$B$9:$CQ$307,BO$1,0),0)*$G753</f>
        <v>0</v>
      </c>
      <c r="BP753" s="36">
        <f>IF($B753="P",VLOOKUP($E753,'[2]Costeo-JUL26'!$B$9:$CQ$307,BP$1,0),0)*$G753</f>
        <v>0</v>
      </c>
      <c r="BQ753" s="35">
        <f>IF($B753="P",VLOOKUP($E753,'[2]Costeo-JUL26'!$B$9:$CQ$307,BQ$1,0),0)</f>
        <v>0</v>
      </c>
      <c r="BR753" s="36">
        <f t="shared" si="365"/>
        <v>0</v>
      </c>
      <c r="BS753" s="36">
        <f t="shared" si="366"/>
        <v>0</v>
      </c>
      <c r="BT753" s="34">
        <f>IF($B753="P",VLOOKUP($E753,'[2]Costeo-JUL26'!$B$9:$CQ$307,BT$1,0),0)</f>
        <v>0</v>
      </c>
      <c r="BU753" s="16">
        <f>IF($B753="P",VLOOKUP($E753,'[2]Costeo-JUL26'!$B$9:$CQ$307,BU$1,0),0)*$G753</f>
        <v>0</v>
      </c>
      <c r="BV753" s="36">
        <f>IF($B753="P",VLOOKUP($E753,'[2]Costeo-JUL26'!$B$9:$CQ$307,BV$1,0),0)*$G753</f>
        <v>0</v>
      </c>
      <c r="BW753" s="35">
        <f>IF($B753="P",VLOOKUP($E753,'[2]Costeo-JUL26'!$B$9:$CQ$307,BW$1,0),0)</f>
        <v>0</v>
      </c>
      <c r="BX753" s="36">
        <f t="shared" si="367"/>
        <v>0</v>
      </c>
      <c r="BY753" s="36">
        <f t="shared" si="368"/>
        <v>0</v>
      </c>
      <c r="BZ753" s="34">
        <f>IF($B753="P",VLOOKUP($E753,'[2]Costeo-JUL26'!$B$9:$CQ$307,BZ$1,0),0)</f>
        <v>0</v>
      </c>
      <c r="CA753" s="16">
        <f>IF($B753="P",VLOOKUP($E753,'[2]Costeo-JUL26'!$B$9:$CQ$307,CA$1,0),0)*$G753</f>
        <v>0</v>
      </c>
      <c r="CB753" s="36">
        <f>IF($B753="P",VLOOKUP($E753,'[2]Costeo-JUL26'!$B$9:$CQ$307,CB$1,0),0)*$G753</f>
        <v>0</v>
      </c>
      <c r="CC753" s="35">
        <f>IF($B753="P",VLOOKUP($E753,'[2]Costeo-JUL26'!$B$9:$CQ$307,CC$1,0),0)</f>
        <v>0</v>
      </c>
      <c r="CD753" s="36">
        <f t="shared" si="369"/>
        <v>0</v>
      </c>
      <c r="CE753" s="36">
        <f t="shared" si="370"/>
        <v>0</v>
      </c>
      <c r="CF753" s="37">
        <f t="shared" si="342"/>
        <v>0</v>
      </c>
      <c r="CG753" s="36">
        <f>IF($B753="r",VLOOKUP($E753,'[2]Costeo-JUL26'!$B$9:$CQ$307,CG$1,0),0)*$G753</f>
        <v>98026.2</v>
      </c>
      <c r="CH753" s="35">
        <f>VLOOKUP($E753,'[2]TEORICOS (05.26)'!$A$8:$T$251,CH$1,0)</f>
        <v>0.15</v>
      </c>
      <c r="CI753" s="36">
        <f t="shared" si="371"/>
        <v>55880.708000000006</v>
      </c>
      <c r="CJ753" s="37">
        <f t="shared" si="372"/>
        <v>153906.908</v>
      </c>
      <c r="CM753" s="16">
        <f>SUMIFS('[1]Ajuste Inventario'!$I:$I,'[1]Ajuste Inventario'!$B:$B,E753,'[1]Ajuste Inventario'!$S:$S,D753)*-1</f>
        <v>2</v>
      </c>
      <c r="CN753" s="36">
        <f t="shared" si="343"/>
        <v>3800.1705679012343</v>
      </c>
      <c r="CP753" t="str">
        <f t="shared" si="344"/>
        <v>2021Org.Vtas Necochea</v>
      </c>
      <c r="CQ753" s="10">
        <f t="shared" si="345"/>
        <v>1900.0852839506172</v>
      </c>
    </row>
    <row r="754" spans="1:95" x14ac:dyDescent="0.25">
      <c r="A754" s="30">
        <v>46204</v>
      </c>
      <c r="B754" s="31" t="str">
        <f>VLOOKUP($E754,'[2]TEORICOS (05.26)'!$A$8:$T$251,B$1,0)</f>
        <v>R</v>
      </c>
      <c r="C754" s="32" t="str">
        <f>VLOOKUP($E754,'[2]TEORICOS (05.26)'!$A$8:$T$251,C$1,0)</f>
        <v>Cepita</v>
      </c>
      <c r="D754" t="s">
        <v>229</v>
      </c>
      <c r="E754">
        <v>2031</v>
      </c>
      <c r="F754" t="s">
        <v>129</v>
      </c>
      <c r="G754" s="16">
        <v>121</v>
      </c>
      <c r="H754" s="16">
        <v>25.530999999999999</v>
      </c>
      <c r="I754" s="33">
        <v>523282.5299999995</v>
      </c>
      <c r="J754" s="33">
        <v>515002.71999999974</v>
      </c>
      <c r="K754" s="34">
        <f>IF($B754="P",VLOOKUP($E754,'[2]Costeo-JUL26'!$B$9:$CQ$307,K$1,0),0)</f>
        <v>0</v>
      </c>
      <c r="L754" s="35">
        <f>VLOOKUP($E754,'[2]TEORICOS (05.26)'!$A$8:$T$251,L$1,0)</f>
        <v>0.2</v>
      </c>
      <c r="M754" s="36">
        <f t="shared" si="346"/>
        <v>0</v>
      </c>
      <c r="N754" s="35">
        <f>IF($B754="P",VLOOKUP($E754,'[2]Costeo-JUL26'!$B$9:$CQ$307,N$1,0),0)</f>
        <v>0</v>
      </c>
      <c r="O754" s="36">
        <f t="shared" si="347"/>
        <v>0</v>
      </c>
      <c r="P754" s="36">
        <f>IF($B754="P",VLOOKUP($E754,'[2]Costeo-JUL26'!$B$9:$CQ$307,P$1,0),0)*H754</f>
        <v>0</v>
      </c>
      <c r="Q754" s="36">
        <f t="shared" si="348"/>
        <v>0</v>
      </c>
      <c r="R754" s="34">
        <f>IF($B754="P",VLOOKUP($E754,'[2]Costeo-JUL26'!$B$9:$CQ$307,R$1,0),0)</f>
        <v>0</v>
      </c>
      <c r="S754" s="16">
        <f>IF($B754="P",VLOOKUP($E754,'[2]Costeo-JUL26'!$B$9:$CQ$307,S$1,0),0)*$G754</f>
        <v>0</v>
      </c>
      <c r="T754" s="36">
        <f>IF($B754="P",VLOOKUP($E754,'[2]Costeo-JUL26'!$B$9:$CQ$307,T$1,0),0)*$G754</f>
        <v>0</v>
      </c>
      <c r="U754" s="35">
        <f>IF($B754="P",VLOOKUP($E754,'[2]Costeo-JUL26'!$B$9:$CQ$307,U$1,0),0)</f>
        <v>0</v>
      </c>
      <c r="V754" s="36">
        <f t="shared" si="349"/>
        <v>0</v>
      </c>
      <c r="W754" s="36">
        <f t="shared" si="350"/>
        <v>0</v>
      </c>
      <c r="X754" s="34">
        <f>IF($B754="P",VLOOKUP($E754,'[2]Costeo-JUL26'!$B$9:$CQ$307,X$1,0),0)</f>
        <v>0</v>
      </c>
      <c r="Y754" s="16">
        <f>IF($B754="P",VLOOKUP($E754,'[2]Costeo-JUL26'!$B$9:$CQ$307,Y$1,0),0)*$G754</f>
        <v>0</v>
      </c>
      <c r="Z754" s="36">
        <f>IF($B754="P",VLOOKUP($E754,'[2]Costeo-JUL26'!$B$9:$CQ$307,Z$1,0),0)*$G754</f>
        <v>0</v>
      </c>
      <c r="AA754" s="35">
        <f>IF($B754="P",VLOOKUP($E754,'[2]Costeo-JUL26'!$B$9:$CQ$307,AA$1,0),0)</f>
        <v>0</v>
      </c>
      <c r="AB754" s="36">
        <f t="shared" si="351"/>
        <v>0</v>
      </c>
      <c r="AC754" s="36">
        <f t="shared" si="352"/>
        <v>0</v>
      </c>
      <c r="AD754" s="34">
        <f>IF($B754="P",VLOOKUP($E754,'[2]Costeo-JUL26'!$B$9:$CQ$307,AD$1,0),0)</f>
        <v>0</v>
      </c>
      <c r="AE754" s="16">
        <f>IF($B754="P",VLOOKUP($E754,'[2]Costeo-JUL26'!$B$9:$CQ$307,AE$1,0),0)*$G754</f>
        <v>0</v>
      </c>
      <c r="AF754" s="36">
        <f>IF($B754="P",VLOOKUP($E754,'[2]Costeo-JUL26'!$B$9:$CQ$307,AF$1,0),0)*$G754</f>
        <v>0</v>
      </c>
      <c r="AG754" s="35">
        <f>IF($B754="P",VLOOKUP($E754,'[2]Costeo-JUL26'!$B$9:$CQ$307,AG$1,0),0)</f>
        <v>0</v>
      </c>
      <c r="AH754" s="36">
        <f t="shared" si="353"/>
        <v>0</v>
      </c>
      <c r="AI754" s="36">
        <f t="shared" si="354"/>
        <v>0</v>
      </c>
      <c r="AJ754" s="34">
        <f>IF($B754="P",VLOOKUP($E754,'[2]Costeo-JUL26'!$B$9:$CQ$307,AJ$1,0),0)</f>
        <v>0</v>
      </c>
      <c r="AK754" s="16">
        <f>IF($B754="P",VLOOKUP($E754,'[2]Costeo-JUL26'!$B$9:$CQ$307,AK$1,0),0)*$G754</f>
        <v>0</v>
      </c>
      <c r="AL754" s="36">
        <f>IF($B754="P",VLOOKUP($E754,'[2]Costeo-JUL26'!$B$9:$CQ$307,AL$1,0),0)*$G754</f>
        <v>0</v>
      </c>
      <c r="AM754" s="35">
        <f>IF($B754="P",VLOOKUP($E754,'[2]Costeo-JUL26'!$B$9:$CQ$307,AM$1,0),0)</f>
        <v>0</v>
      </c>
      <c r="AN754" s="36">
        <f t="shared" si="355"/>
        <v>0</v>
      </c>
      <c r="AO754" s="36">
        <f t="shared" si="356"/>
        <v>0</v>
      </c>
      <c r="AP754" s="34">
        <f>IF($B754="P",VLOOKUP($E754,'[2]Costeo-JUL26'!$B$9:$CQ$307,AP$1,0),0)</f>
        <v>0</v>
      </c>
      <c r="AQ754" s="16">
        <f>IF($B754="P",VLOOKUP($E754,'[2]Costeo-JUL26'!$B$9:$CQ$307,AQ$1,0),0)*$G754</f>
        <v>0</v>
      </c>
      <c r="AR754" s="36">
        <f>IF($B754="P",VLOOKUP($E754,'[2]Costeo-JUL26'!$B$9:$CQ$307,AR$1,0),0)*$G754</f>
        <v>0</v>
      </c>
      <c r="AS754" s="35">
        <f>IF($B754="P",VLOOKUP($E754,'[2]Costeo-JUL26'!$B$9:$CQ$307,AS$1,0),0)</f>
        <v>0</v>
      </c>
      <c r="AT754" s="36">
        <f t="shared" si="357"/>
        <v>0</v>
      </c>
      <c r="AU754" s="36">
        <f t="shared" si="358"/>
        <v>0</v>
      </c>
      <c r="AV754" s="34">
        <f>IF($B754="P",VLOOKUP($E754,'[2]Costeo-JUL26'!$B$9:$CQ$307,AV$1,0),0)</f>
        <v>0</v>
      </c>
      <c r="AW754" s="16">
        <f>IF($B754="P",VLOOKUP($E754,'[2]Costeo-JUL26'!$B$9:$CQ$307,AW$1,0),0)*$G754</f>
        <v>0</v>
      </c>
      <c r="AX754" s="36">
        <f>IF($B754="P",VLOOKUP($E754,'[2]Costeo-JUL26'!$B$9:$CQ$307,AX$1,0),0)*$G754</f>
        <v>0</v>
      </c>
      <c r="AY754" s="35">
        <f>IF($B754="P",VLOOKUP($E754,'[2]Costeo-JUL26'!$B$9:$CQ$307,AY$1,0),0)</f>
        <v>0</v>
      </c>
      <c r="AZ754" s="36">
        <f t="shared" si="359"/>
        <v>0</v>
      </c>
      <c r="BA754" s="36">
        <f t="shared" si="360"/>
        <v>0</v>
      </c>
      <c r="BB754" s="34">
        <f>IF($B754="P",VLOOKUP($E754,'[2]Costeo-JUL26'!$B$9:$CQ$307,BB$1,0),0)</f>
        <v>0</v>
      </c>
      <c r="BC754" s="16">
        <f>IF($B754="P",VLOOKUP($E754,'[2]Costeo-JUL26'!$B$9:$CQ$307,BC$1,0),0)*$G754</f>
        <v>0</v>
      </c>
      <c r="BD754" s="36">
        <f>IF($B754="P",VLOOKUP($E754,'[2]Costeo-JUL26'!$B$9:$CQ$307,BD$1,0),0)*$G754</f>
        <v>0</v>
      </c>
      <c r="BE754" s="35">
        <f>IF($B754="P",VLOOKUP($E754,'[2]Costeo-JUL26'!$B$9:$CQ$307,BE$1,0),0)</f>
        <v>0</v>
      </c>
      <c r="BF754" s="36">
        <f t="shared" si="361"/>
        <v>0</v>
      </c>
      <c r="BG754" s="36">
        <f t="shared" si="362"/>
        <v>0</v>
      </c>
      <c r="BH754" s="34">
        <f>IF($B754="P",VLOOKUP($E754,'[2]Costeo-JUL26'!$B$9:$CQ$307,BH$1,0),0)</f>
        <v>0</v>
      </c>
      <c r="BI754" s="16">
        <f>IF($B754="P",VLOOKUP($E754,'[2]Costeo-JUL26'!$B$9:$CQ$307,BI$1,0),0)*$G754</f>
        <v>0</v>
      </c>
      <c r="BJ754" s="36">
        <f>IF($B754="P",VLOOKUP($E754,'[2]Costeo-JUL26'!$B$9:$CQ$307,BJ$1,0),0)*$G754</f>
        <v>0</v>
      </c>
      <c r="BK754" s="35">
        <f>IF(BH754=910319,0,IF($B754="P",VLOOKUP($E754,'[2]Costeo-JUL26'!$B$9:$CQ$307,BK$1,0),0))</f>
        <v>0</v>
      </c>
      <c r="BL754" s="36">
        <f t="shared" si="363"/>
        <v>0</v>
      </c>
      <c r="BM754" s="36">
        <f t="shared" si="364"/>
        <v>0</v>
      </c>
      <c r="BN754" s="34">
        <f>IF($B754="P",VLOOKUP($E754,'[2]Costeo-JUL26'!$B$9:$CQ$307,BN$1,0),0)</f>
        <v>0</v>
      </c>
      <c r="BO754" s="16">
        <f>IF($B754="P",VLOOKUP($E754,'[2]Costeo-JUL26'!$B$9:$CQ$307,BO$1,0),0)*$G754</f>
        <v>0</v>
      </c>
      <c r="BP754" s="36">
        <f>IF($B754="P",VLOOKUP($E754,'[2]Costeo-JUL26'!$B$9:$CQ$307,BP$1,0),0)*$G754</f>
        <v>0</v>
      </c>
      <c r="BQ754" s="35">
        <f>IF($B754="P",VLOOKUP($E754,'[2]Costeo-JUL26'!$B$9:$CQ$307,BQ$1,0),0)</f>
        <v>0</v>
      </c>
      <c r="BR754" s="36">
        <f t="shared" si="365"/>
        <v>0</v>
      </c>
      <c r="BS754" s="36">
        <f t="shared" si="366"/>
        <v>0</v>
      </c>
      <c r="BT754" s="34">
        <f>IF($B754="P",VLOOKUP($E754,'[2]Costeo-JUL26'!$B$9:$CQ$307,BT$1,0),0)</f>
        <v>0</v>
      </c>
      <c r="BU754" s="16">
        <f>IF($B754="P",VLOOKUP($E754,'[2]Costeo-JUL26'!$B$9:$CQ$307,BU$1,0),0)*$G754</f>
        <v>0</v>
      </c>
      <c r="BV754" s="36">
        <f>IF($B754="P",VLOOKUP($E754,'[2]Costeo-JUL26'!$B$9:$CQ$307,BV$1,0),0)*$G754</f>
        <v>0</v>
      </c>
      <c r="BW754" s="35">
        <f>IF($B754="P",VLOOKUP($E754,'[2]Costeo-JUL26'!$B$9:$CQ$307,BW$1,0),0)</f>
        <v>0</v>
      </c>
      <c r="BX754" s="36">
        <f t="shared" si="367"/>
        <v>0</v>
      </c>
      <c r="BY754" s="36">
        <f t="shared" si="368"/>
        <v>0</v>
      </c>
      <c r="BZ754" s="34">
        <f>IF($B754="P",VLOOKUP($E754,'[2]Costeo-JUL26'!$B$9:$CQ$307,BZ$1,0),0)</f>
        <v>0</v>
      </c>
      <c r="CA754" s="16">
        <f>IF($B754="P",VLOOKUP($E754,'[2]Costeo-JUL26'!$B$9:$CQ$307,CA$1,0),0)*$G754</f>
        <v>0</v>
      </c>
      <c r="CB754" s="36">
        <f>IF($B754="P",VLOOKUP($E754,'[2]Costeo-JUL26'!$B$9:$CQ$307,CB$1,0),0)*$G754</f>
        <v>0</v>
      </c>
      <c r="CC754" s="35">
        <f>IF($B754="P",VLOOKUP($E754,'[2]Costeo-JUL26'!$B$9:$CQ$307,CC$1,0),0)</f>
        <v>0</v>
      </c>
      <c r="CD754" s="36">
        <f t="shared" si="369"/>
        <v>0</v>
      </c>
      <c r="CE754" s="36">
        <f t="shared" si="370"/>
        <v>0</v>
      </c>
      <c r="CF754" s="37">
        <f t="shared" si="342"/>
        <v>0</v>
      </c>
      <c r="CG754" s="36">
        <f>IF($B754="r",VLOOKUP($E754,'[2]Costeo-JUL26'!$B$9:$CQ$307,CG$1,0),0)*$G754</f>
        <v>145244.77000000002</v>
      </c>
      <c r="CH754" s="35">
        <f>VLOOKUP($E754,'[2]TEORICOS (05.26)'!$A$8:$T$251,CH$1,0)</f>
        <v>0.15</v>
      </c>
      <c r="CI754" s="36">
        <f t="shared" si="371"/>
        <v>81213.828499999945</v>
      </c>
      <c r="CJ754" s="37">
        <f t="shared" si="372"/>
        <v>226458.59849999996</v>
      </c>
      <c r="CM754" s="16">
        <f>SUMIFS('[1]Ajuste Inventario'!$I:$I,'[1]Ajuste Inventario'!$B:$B,E754,'[1]Ajuste Inventario'!$S:$S,D754)*-1</f>
        <v>-2</v>
      </c>
      <c r="CN754" s="36">
        <f t="shared" si="343"/>
        <v>-3743.1173305785119</v>
      </c>
      <c r="CP754" t="str">
        <f t="shared" si="344"/>
        <v>2031Org.Vtas Necochea</v>
      </c>
      <c r="CQ754" s="10">
        <f t="shared" si="345"/>
        <v>1871.5586652892559</v>
      </c>
    </row>
    <row r="755" spans="1:95" x14ac:dyDescent="0.25">
      <c r="A755" s="30">
        <v>46204</v>
      </c>
      <c r="B755" s="31" t="str">
        <f>VLOOKUP($E755,'[2]TEORICOS (05.26)'!$A$8:$T$251,B$1,0)</f>
        <v>P</v>
      </c>
      <c r="C755" s="32" t="str">
        <f>VLOOKUP($E755,'[2]TEORICOS (05.26)'!$A$8:$T$251,C$1,0)</f>
        <v>Cepita</v>
      </c>
      <c r="D755" t="s">
        <v>229</v>
      </c>
      <c r="E755">
        <v>2033</v>
      </c>
      <c r="F755" t="s">
        <v>130</v>
      </c>
      <c r="G755" s="16">
        <v>46</v>
      </c>
      <c r="H755" s="16">
        <v>48.622000000000007</v>
      </c>
      <c r="I755" s="33">
        <v>559295.63000000035</v>
      </c>
      <c r="J755" s="33">
        <v>545470.46000000031</v>
      </c>
      <c r="K755" s="34">
        <f>IF($B755="P",VLOOKUP($E755,'[2]Costeo-JUL26'!$B$9:$CQ$307,K$1,0),0)</f>
        <v>929439</v>
      </c>
      <c r="L755" s="35">
        <f>VLOOKUP($E755,'[2]TEORICOS (05.26)'!$A$8:$T$251,L$1,0)</f>
        <v>0.2</v>
      </c>
      <c r="M755" s="36">
        <f t="shared" si="346"/>
        <v>109094.09200000006</v>
      </c>
      <c r="N755" s="35">
        <f>IF($B755="P",VLOOKUP($E755,'[2]Costeo-JUL26'!$B$9:$CQ$307,N$1,0),0)</f>
        <v>0.03</v>
      </c>
      <c r="O755" s="36">
        <f t="shared" si="347"/>
        <v>3272.8227600000018</v>
      </c>
      <c r="P755" s="36">
        <f>IF($B755="P",VLOOKUP($E755,'[2]Costeo-JUL26'!$B$9:$CQ$307,P$1,0),0)*H755</f>
        <v>0</v>
      </c>
      <c r="Q755" s="36">
        <f t="shared" si="348"/>
        <v>112366.91476000006</v>
      </c>
      <c r="R755" s="34">
        <f>IF($B755="P",VLOOKUP($E755,'[2]Costeo-JUL26'!$B$9:$CQ$307,R$1,0),0)</f>
        <v>902332</v>
      </c>
      <c r="S755" s="16">
        <f>IF($B755="P",VLOOKUP($E755,'[2]Costeo-JUL26'!$B$9:$CQ$307,S$1,0),0)*$G755</f>
        <v>29.452960905528947</v>
      </c>
      <c r="T755" s="36">
        <f>IF($B755="P",VLOOKUP($E755,'[2]Costeo-JUL26'!$B$9:$CQ$307,T$1,0),0)*$G755</f>
        <v>20545.027586305125</v>
      </c>
      <c r="U755" s="35">
        <f>IF($B755="P",VLOOKUP($E755,'[2]Costeo-JUL26'!$B$9:$CQ$307,U$1,0),0)</f>
        <v>1.4999999999999999E-2</v>
      </c>
      <c r="V755" s="36">
        <f t="shared" si="349"/>
        <v>308.17541379457685</v>
      </c>
      <c r="W755" s="36">
        <f t="shared" si="350"/>
        <v>20853.2030000997</v>
      </c>
      <c r="X755" s="34">
        <f>IF($B755="P",VLOOKUP($E755,'[2]Costeo-JUL26'!$B$9:$CQ$307,X$1,0),0)</f>
        <v>0</v>
      </c>
      <c r="Y755" s="16">
        <f>IF($B755="P",VLOOKUP($E755,'[2]Costeo-JUL26'!$B$9:$CQ$307,Y$1,0),0)*$G755</f>
        <v>0</v>
      </c>
      <c r="Z755" s="36">
        <f>IF($B755="P",VLOOKUP($E755,'[2]Costeo-JUL26'!$B$9:$CQ$307,Z$1,0),0)*$G755</f>
        <v>0</v>
      </c>
      <c r="AA755" s="35">
        <f>IF($B755="P",VLOOKUP($E755,'[2]Costeo-JUL26'!$B$9:$CQ$307,AA$1,0),0)</f>
        <v>0</v>
      </c>
      <c r="AB755" s="36">
        <f t="shared" si="351"/>
        <v>0</v>
      </c>
      <c r="AC755" s="36">
        <f t="shared" si="352"/>
        <v>0</v>
      </c>
      <c r="AD755" s="34">
        <f>IF($B755="P",VLOOKUP($E755,'[2]Costeo-JUL26'!$B$9:$CQ$307,AD$1,0),0)</f>
        <v>917993</v>
      </c>
      <c r="AE755" s="16">
        <f>IF($B755="P",VLOOKUP($E755,'[2]Costeo-JUL26'!$B$9:$CQ$307,AE$1,0),0)*$G755</f>
        <v>276</v>
      </c>
      <c r="AF755" s="36">
        <f>IF($B755="P",VLOOKUP($E755,'[2]Costeo-JUL26'!$B$9:$CQ$307,AF$1,0),0)*$G755</f>
        <v>7500.1343999999999</v>
      </c>
      <c r="AG755" s="35">
        <f>IF($B755="P",VLOOKUP($E755,'[2]Costeo-JUL26'!$B$9:$CQ$307,AG$1,0),0)</f>
        <v>6.0000000000000001E-3</v>
      </c>
      <c r="AH755" s="36">
        <f t="shared" si="353"/>
        <v>45.000806400000002</v>
      </c>
      <c r="AI755" s="36">
        <f t="shared" si="354"/>
        <v>7545.1352064000002</v>
      </c>
      <c r="AJ755" s="34">
        <f>IF($B755="P",VLOOKUP($E755,'[2]Costeo-JUL26'!$B$9:$CQ$307,AJ$1,0),0)</f>
        <v>930266</v>
      </c>
      <c r="AK755" s="16">
        <f>IF($B755="P",VLOOKUP($E755,'[2]Costeo-JUL26'!$B$9:$CQ$307,AK$1,0),0)*$G755</f>
        <v>276</v>
      </c>
      <c r="AL755" s="36">
        <f>IF($B755="P",VLOOKUP($E755,'[2]Costeo-JUL26'!$B$9:$CQ$307,AL$1,0),0)*$G755</f>
        <v>17461.576079999999</v>
      </c>
      <c r="AM755" s="35">
        <f>IF($B755="P",VLOOKUP($E755,'[2]Costeo-JUL26'!$B$9:$CQ$307,AM$1,0),0)</f>
        <v>1.7999999999999999E-2</v>
      </c>
      <c r="AN755" s="36">
        <f t="shared" si="355"/>
        <v>314.30836943999998</v>
      </c>
      <c r="AO755" s="36">
        <f t="shared" si="356"/>
        <v>17775.88444944</v>
      </c>
      <c r="AP755" s="34">
        <f>IF($B755="P",VLOOKUP($E755,'[2]Costeo-JUL26'!$B$9:$CQ$307,AP$1,0),0)</f>
        <v>929272</v>
      </c>
      <c r="AQ755" s="16">
        <f>IF($B755="P",VLOOKUP($E755,'[2]Costeo-JUL26'!$B$9:$CQ$307,AQ$1,0),0)*$G755</f>
        <v>276</v>
      </c>
      <c r="AR755" s="36">
        <f>IF($B755="P",VLOOKUP($E755,'[2]Costeo-JUL26'!$B$9:$CQ$307,AR$1,0),0)*$G755</f>
        <v>40544.800201579666</v>
      </c>
      <c r="AS755" s="35">
        <f>IF($B755="P",VLOOKUP($E755,'[2]Costeo-JUL26'!$B$9:$CQ$307,AS$1,0),0)</f>
        <v>0.02</v>
      </c>
      <c r="AT755" s="36">
        <f t="shared" si="357"/>
        <v>810.89600403159329</v>
      </c>
      <c r="AU755" s="36">
        <f t="shared" si="358"/>
        <v>41355.696205611261</v>
      </c>
      <c r="AV755" s="34">
        <f>IF($B755="P",VLOOKUP($E755,'[2]Costeo-JUL26'!$B$9:$CQ$307,AV$1,0),0)</f>
        <v>922605</v>
      </c>
      <c r="AW755" s="16">
        <f>IF($B755="P",VLOOKUP($E755,'[2]Costeo-JUL26'!$B$9:$CQ$307,AW$1,0),0)*$G755</f>
        <v>0.78200000000000003</v>
      </c>
      <c r="AX755" s="36">
        <f>IF($B755="P",VLOOKUP($E755,'[2]Costeo-JUL26'!$B$9:$CQ$307,AX$1,0),0)*$G755</f>
        <v>3815.4555229437228</v>
      </c>
      <c r="AY755" s="35">
        <f>IF($B755="P",VLOOKUP($E755,'[2]Costeo-JUL26'!$B$9:$CQ$307,AY$1,0),0)</f>
        <v>0.03</v>
      </c>
      <c r="AZ755" s="36">
        <f t="shared" si="359"/>
        <v>114.46366568831168</v>
      </c>
      <c r="BA755" s="36">
        <f t="shared" si="360"/>
        <v>3929.9191886320345</v>
      </c>
      <c r="BB755" s="34">
        <f>IF($B755="P",VLOOKUP($E755,'[2]Costeo-JUL26'!$B$9:$CQ$307,BB$1,0),0)</f>
        <v>902311</v>
      </c>
      <c r="BC755" s="16">
        <f>IF($B755="P",VLOOKUP($E755,'[2]Costeo-JUL26'!$B$9:$CQ$307,BC$1,0),0)*$G755</f>
        <v>0.14785319999999999</v>
      </c>
      <c r="BD755" s="36">
        <f>IF($B755="P",VLOOKUP($E755,'[2]Costeo-JUL26'!$B$9:$CQ$307,BD$1,0),0)*$G755</f>
        <v>579.82776251400003</v>
      </c>
      <c r="BE755" s="35">
        <f>IF($B755="P",VLOOKUP($E755,'[2]Costeo-JUL26'!$B$9:$CQ$307,BE$1,0),0)</f>
        <v>0.03</v>
      </c>
      <c r="BF755" s="36">
        <f t="shared" si="361"/>
        <v>17.394832875420001</v>
      </c>
      <c r="BG755" s="36">
        <f t="shared" si="362"/>
        <v>597.22259538942001</v>
      </c>
      <c r="BH755" s="34">
        <f>IF($B755="P",VLOOKUP($E755,'[2]Costeo-JUL26'!$B$9:$CQ$307,BH$1,0),0)</f>
        <v>902302</v>
      </c>
      <c r="BI755" s="16">
        <f>IF($B755="P",VLOOKUP($E755,'[2]Costeo-JUL26'!$B$9:$CQ$307,BI$1,0),0)*$G755</f>
        <v>1.9714285714285715</v>
      </c>
      <c r="BJ755" s="36">
        <f>IF($B755="P",VLOOKUP($E755,'[2]Costeo-JUL26'!$B$9:$CQ$307,BJ$1,0),0)*$G755</f>
        <v>1296.8057142857142</v>
      </c>
      <c r="BK755" s="35">
        <f>IF(BH755=910319,0,IF($B755="P",VLOOKUP($E755,'[2]Costeo-JUL26'!$B$9:$CQ$307,BK$1,0),0))</f>
        <v>0.02</v>
      </c>
      <c r="BL755" s="36">
        <f t="shared" si="363"/>
        <v>25.936114285714286</v>
      </c>
      <c r="BM755" s="36">
        <f t="shared" si="364"/>
        <v>1322.7418285714284</v>
      </c>
      <c r="BN755" s="34">
        <f>IF($B755="P",VLOOKUP($E755,'[2]Costeo-JUL26'!$B$9:$CQ$307,BN$1,0),0)</f>
        <v>0</v>
      </c>
      <c r="BO755" s="16">
        <f>IF($B755="P",VLOOKUP($E755,'[2]Costeo-JUL26'!$B$9:$CQ$307,BO$1,0),0)*$G755</f>
        <v>0</v>
      </c>
      <c r="BP755" s="36">
        <f>IF($B755="P",VLOOKUP($E755,'[2]Costeo-JUL26'!$B$9:$CQ$307,BP$1,0),0)*$G755</f>
        <v>0</v>
      </c>
      <c r="BQ755" s="35">
        <f>IF($B755="P",VLOOKUP($E755,'[2]Costeo-JUL26'!$B$9:$CQ$307,BQ$1,0),0)</f>
        <v>0</v>
      </c>
      <c r="BR755" s="36">
        <f t="shared" si="365"/>
        <v>0</v>
      </c>
      <c r="BS755" s="36">
        <f t="shared" si="366"/>
        <v>0</v>
      </c>
      <c r="BT755" s="34">
        <f>IF($B755="P",VLOOKUP($E755,'[2]Costeo-JUL26'!$B$9:$CQ$307,BT$1,0),0)</f>
        <v>0</v>
      </c>
      <c r="BU755" s="16">
        <f>IF($B755="P",VLOOKUP($E755,'[2]Costeo-JUL26'!$B$9:$CQ$307,BU$1,0),0)*$G755</f>
        <v>0</v>
      </c>
      <c r="BV755" s="36">
        <f>IF($B755="P",VLOOKUP($E755,'[2]Costeo-JUL26'!$B$9:$CQ$307,BV$1,0),0)*$G755</f>
        <v>0</v>
      </c>
      <c r="BW755" s="35">
        <f>IF($B755="P",VLOOKUP($E755,'[2]Costeo-JUL26'!$B$9:$CQ$307,BW$1,0),0)</f>
        <v>0</v>
      </c>
      <c r="BX755" s="36">
        <f t="shared" si="367"/>
        <v>0</v>
      </c>
      <c r="BY755" s="36">
        <f t="shared" si="368"/>
        <v>0</v>
      </c>
      <c r="BZ755" s="34">
        <f>IF($B755="P",VLOOKUP($E755,'[2]Costeo-JUL26'!$B$9:$CQ$307,BZ$1,0),0)</f>
        <v>0</v>
      </c>
      <c r="CA755" s="16">
        <f>IF($B755="P",VLOOKUP($E755,'[2]Costeo-JUL26'!$B$9:$CQ$307,CA$1,0),0)*$G755</f>
        <v>0</v>
      </c>
      <c r="CB755" s="36">
        <f>IF($B755="P",VLOOKUP($E755,'[2]Costeo-JUL26'!$B$9:$CQ$307,CB$1,0),0)*$G755</f>
        <v>0</v>
      </c>
      <c r="CC755" s="35">
        <f>IF($B755="P",VLOOKUP($E755,'[2]Costeo-JUL26'!$B$9:$CQ$307,CC$1,0),0)</f>
        <v>0</v>
      </c>
      <c r="CD755" s="36">
        <f t="shared" si="369"/>
        <v>0</v>
      </c>
      <c r="CE755" s="36">
        <f t="shared" si="370"/>
        <v>0</v>
      </c>
      <c r="CF755" s="37">
        <f t="shared" si="342"/>
        <v>205746.7172341439</v>
      </c>
      <c r="CG755" s="36">
        <f>IF($B755="r",VLOOKUP($E755,'[2]Costeo-JUL26'!$B$9:$CQ$307,CG$1,0),0)*$G755</f>
        <v>0</v>
      </c>
      <c r="CH755" s="35">
        <f>VLOOKUP($E755,'[2]TEORICOS (05.26)'!$A$8:$T$251,CH$1,0)</f>
        <v>0</v>
      </c>
      <c r="CI755" s="36">
        <f t="shared" si="371"/>
        <v>0</v>
      </c>
      <c r="CJ755" s="37">
        <f t="shared" si="372"/>
        <v>0</v>
      </c>
      <c r="CM755" s="16">
        <f>SUMIFS('[1]Ajuste Inventario'!$I:$I,'[1]Ajuste Inventario'!$B:$B,E755,'[1]Ajuste Inventario'!$S:$S,D755)*-1</f>
        <v>4.6669999999999998</v>
      </c>
      <c r="CN755" s="36">
        <f t="shared" si="343"/>
        <v>20874.346289820642</v>
      </c>
      <c r="CP755" t="str">
        <f t="shared" si="344"/>
        <v>2033Org.Vtas Necochea</v>
      </c>
      <c r="CQ755" s="10">
        <f t="shared" si="345"/>
        <v>4472.7547224813889</v>
      </c>
    </row>
    <row r="756" spans="1:95" x14ac:dyDescent="0.25">
      <c r="A756" s="30">
        <v>46204</v>
      </c>
      <c r="B756" s="31" t="str">
        <f>VLOOKUP($E756,'[2]TEORICOS (05.26)'!$A$8:$T$251,B$1,0)</f>
        <v>P</v>
      </c>
      <c r="C756" s="32" t="str">
        <f>VLOOKUP($E756,'[2]TEORICOS (05.26)'!$A$8:$T$251,C$1,0)</f>
        <v>Crush</v>
      </c>
      <c r="D756" t="s">
        <v>229</v>
      </c>
      <c r="E756">
        <v>2359</v>
      </c>
      <c r="F756" t="s">
        <v>132</v>
      </c>
      <c r="G756" s="16">
        <v>658.5</v>
      </c>
      <c r="H756" s="16">
        <v>1565.9130000000025</v>
      </c>
      <c r="I756" s="33">
        <v>5061842.2000000132</v>
      </c>
      <c r="J756" s="33">
        <v>4880041.6500000106</v>
      </c>
      <c r="K756" s="34">
        <f>IF($B756="P",VLOOKUP($E756,'[2]Costeo-JUL26'!$B$9:$CQ$307,K$1,0),0)</f>
        <v>901768</v>
      </c>
      <c r="L756" s="35">
        <f>VLOOKUP($E756,'[2]TEORICOS (05.26)'!$A$8:$T$251,L$1,0)</f>
        <v>0.13</v>
      </c>
      <c r="M756" s="36">
        <f t="shared" si="346"/>
        <v>634405.41450000135</v>
      </c>
      <c r="N756" s="35">
        <f>IF($B756="P",VLOOKUP($E756,'[2]Costeo-JUL26'!$B$9:$CQ$307,N$1,0),0)</f>
        <v>8.0000000000000002E-3</v>
      </c>
      <c r="O756" s="36">
        <f t="shared" si="347"/>
        <v>5075.243316000011</v>
      </c>
      <c r="P756" s="36">
        <f>IF($B756="P",VLOOKUP($E756,'[2]Costeo-JUL26'!$B$9:$CQ$307,P$1,0),0)*H756</f>
        <v>0</v>
      </c>
      <c r="Q756" s="36">
        <f t="shared" si="348"/>
        <v>639480.65781600133</v>
      </c>
      <c r="R756" s="34">
        <f>IF($B756="P",VLOOKUP($E756,'[2]Costeo-JUL26'!$B$9:$CQ$307,R$1,0),0)</f>
        <v>0</v>
      </c>
      <c r="S756" s="16">
        <f>IF($B756="P",VLOOKUP($E756,'[2]Costeo-JUL26'!$B$9:$CQ$307,S$1,0),0)*$G756</f>
        <v>0</v>
      </c>
      <c r="T756" s="36">
        <f>IF($B756="P",VLOOKUP($E756,'[2]Costeo-JUL26'!$B$9:$CQ$307,T$1,0),0)*$G756</f>
        <v>0</v>
      </c>
      <c r="U756" s="35">
        <f>IF($B756="P",VLOOKUP($E756,'[2]Costeo-JUL26'!$B$9:$CQ$307,U$1,0),0)</f>
        <v>0</v>
      </c>
      <c r="V756" s="36">
        <f t="shared" si="349"/>
        <v>0</v>
      </c>
      <c r="W756" s="36">
        <f t="shared" si="350"/>
        <v>0</v>
      </c>
      <c r="X756" s="34">
        <f>IF($B756="P",VLOOKUP($E756,'[2]Costeo-JUL26'!$B$9:$CQ$307,X$1,0),0)</f>
        <v>902338</v>
      </c>
      <c r="Y756" s="16">
        <f>IF($B756="P",VLOOKUP($E756,'[2]Costeo-JUL26'!$B$9:$CQ$307,Y$1,0),0)*$G756</f>
        <v>58.085626499999996</v>
      </c>
      <c r="Z756" s="36">
        <f>IF($B756="P",VLOOKUP($E756,'[2]Costeo-JUL26'!$B$9:$CQ$307,Z$1,0),0)*$G756</f>
        <v>16423.13003661</v>
      </c>
      <c r="AA756" s="35">
        <f>IF($B756="P",VLOOKUP($E756,'[2]Costeo-JUL26'!$B$9:$CQ$307,AA$1,0),0)</f>
        <v>0.45</v>
      </c>
      <c r="AB756" s="36">
        <f t="shared" si="351"/>
        <v>7390.4085164745002</v>
      </c>
      <c r="AC756" s="36">
        <f t="shared" si="352"/>
        <v>23813.538553084501</v>
      </c>
      <c r="AD756" s="34">
        <f>IF($B756="P",VLOOKUP($E756,'[2]Costeo-JUL26'!$B$9:$CQ$307,AD$1,0),0)</f>
        <v>901767</v>
      </c>
      <c r="AE756" s="16">
        <f>IF($B756="P",VLOOKUP($E756,'[2]Costeo-JUL26'!$B$9:$CQ$307,AE$1,0),0)*$G756</f>
        <v>3951</v>
      </c>
      <c r="AF756" s="36">
        <f>IF($B756="P",VLOOKUP($E756,'[2]Costeo-JUL26'!$B$9:$CQ$307,AF$1,0),0)*$G756</f>
        <v>60636.787200000006</v>
      </c>
      <c r="AG756" s="35">
        <f>IF($B756="P",VLOOKUP($E756,'[2]Costeo-JUL26'!$B$9:$CQ$307,AG$1,0),0)</f>
        <v>6.0000000000000001E-3</v>
      </c>
      <c r="AH756" s="36">
        <f t="shared" si="353"/>
        <v>363.82072320000003</v>
      </c>
      <c r="AI756" s="36">
        <f t="shared" si="354"/>
        <v>61000.607923200005</v>
      </c>
      <c r="AJ756" s="34">
        <f>IF($B756="P",VLOOKUP($E756,'[2]Costeo-JUL26'!$B$9:$CQ$307,AJ$1,0),0)</f>
        <v>909141</v>
      </c>
      <c r="AK756" s="16">
        <f>IF($B756="P",VLOOKUP($E756,'[2]Costeo-JUL26'!$B$9:$CQ$307,AK$1,0),0)*$G756</f>
        <v>3951</v>
      </c>
      <c r="AL756" s="36">
        <f>IF($B756="P",VLOOKUP($E756,'[2]Costeo-JUL26'!$B$9:$CQ$307,AL$1,0),0)*$G756</f>
        <v>60603.203699999991</v>
      </c>
      <c r="AM756" s="35">
        <f>IF($B756="P",VLOOKUP($E756,'[2]Costeo-JUL26'!$B$9:$CQ$307,AM$1,0),0)</f>
        <v>1.7999999999999999E-2</v>
      </c>
      <c r="AN756" s="36">
        <f t="shared" si="355"/>
        <v>1090.8576665999997</v>
      </c>
      <c r="AO756" s="36">
        <f t="shared" si="356"/>
        <v>61694.061366599992</v>
      </c>
      <c r="AP756" s="34">
        <f>IF($B756="P",VLOOKUP($E756,'[2]Costeo-JUL26'!$B$9:$CQ$307,AP$1,0),0)</f>
        <v>911423</v>
      </c>
      <c r="AQ756" s="16">
        <f>IF($B756="P",VLOOKUP($E756,'[2]Costeo-JUL26'!$B$9:$CQ$307,AQ$1,0),0)*$G756</f>
        <v>3951</v>
      </c>
      <c r="AR756" s="36">
        <f>IF($B756="P",VLOOKUP($E756,'[2]Costeo-JUL26'!$B$9:$CQ$307,AR$1,0),0)*$G756</f>
        <v>603119.75488373439</v>
      </c>
      <c r="AS756" s="35">
        <f>IF($B756="P",VLOOKUP($E756,'[2]Costeo-JUL26'!$B$9:$CQ$307,AS$1,0),0)</f>
        <v>0.02</v>
      </c>
      <c r="AT756" s="36">
        <f t="shared" si="357"/>
        <v>12062.395097674687</v>
      </c>
      <c r="AU756" s="36">
        <f t="shared" si="358"/>
        <v>615182.14998140908</v>
      </c>
      <c r="AV756" s="34">
        <f>IF($B756="P",VLOOKUP($E756,'[2]Costeo-JUL26'!$B$9:$CQ$307,AV$1,0),0)</f>
        <v>932442</v>
      </c>
      <c r="AW756" s="16">
        <f>IF($B756="P",VLOOKUP($E756,'[2]Costeo-JUL26'!$B$9:$CQ$307,AW$1,0),0)*$G756</f>
        <v>18.240449999999999</v>
      </c>
      <c r="AX756" s="36">
        <f>IF($B756="P",VLOOKUP($E756,'[2]Costeo-JUL26'!$B$9:$CQ$307,AX$1,0),0)*$G756</f>
        <v>67330.504624568464</v>
      </c>
      <c r="AY756" s="35">
        <f>IF($B756="P",VLOOKUP($E756,'[2]Costeo-JUL26'!$B$9:$CQ$307,AY$1,0),0)</f>
        <v>0.03</v>
      </c>
      <c r="AZ756" s="36">
        <f t="shared" si="359"/>
        <v>2019.9151387370539</v>
      </c>
      <c r="BA756" s="36">
        <f t="shared" si="360"/>
        <v>69350.419763305516</v>
      </c>
      <c r="BB756" s="34">
        <f>IF($B756="P",VLOOKUP($E756,'[2]Costeo-JUL26'!$B$9:$CQ$307,BB$1,0),0)</f>
        <v>902311</v>
      </c>
      <c r="BC756" s="16">
        <f>IF($B756="P",VLOOKUP($E756,'[2]Costeo-JUL26'!$B$9:$CQ$307,BC$1,0),0)*$G756</f>
        <v>2.8809375000000004</v>
      </c>
      <c r="BD756" s="36">
        <f>IF($B756="P",VLOOKUP($E756,'[2]Costeo-JUL26'!$B$9:$CQ$307,BD$1,0),0)*$G756</f>
        <v>11298.014142187503</v>
      </c>
      <c r="BE756" s="35">
        <f>IF($B756="P",VLOOKUP($E756,'[2]Costeo-JUL26'!$B$9:$CQ$307,BE$1,0),0)</f>
        <v>0.03</v>
      </c>
      <c r="BF756" s="36">
        <f t="shared" si="361"/>
        <v>338.9404242656251</v>
      </c>
      <c r="BG756" s="36">
        <f t="shared" si="362"/>
        <v>11636.954566453129</v>
      </c>
      <c r="BH756" s="34">
        <f>IF($B756="P",VLOOKUP($E756,'[2]Costeo-JUL26'!$B$9:$CQ$307,BH$1,0),0)</f>
        <v>933089</v>
      </c>
      <c r="BI756" s="16">
        <f>IF($B756="P",VLOOKUP($E756,'[2]Costeo-JUL26'!$B$9:$CQ$307,BI$1,0),0)*$G756</f>
        <v>24.693749999999998</v>
      </c>
      <c r="BJ756" s="36">
        <f>IF($B756="P",VLOOKUP($E756,'[2]Costeo-JUL26'!$B$9:$CQ$307,BJ$1,0),0)*$G756</f>
        <v>18388.757622386762</v>
      </c>
      <c r="BK756" s="35">
        <f>IF(BH756=910319,0,IF($B756="P",VLOOKUP($E756,'[2]Costeo-JUL26'!$B$9:$CQ$307,BK$1,0),0))</f>
        <v>0.02</v>
      </c>
      <c r="BL756" s="36">
        <f t="shared" si="363"/>
        <v>367.77515244773525</v>
      </c>
      <c r="BM756" s="36">
        <f t="shared" si="364"/>
        <v>18756.532774834497</v>
      </c>
      <c r="BN756" s="34">
        <f>IF($B756="P",VLOOKUP($E756,'[2]Costeo-JUL26'!$B$9:$CQ$307,BN$1,0),0)</f>
        <v>0</v>
      </c>
      <c r="BO756" s="16">
        <f>IF($B756="P",VLOOKUP($E756,'[2]Costeo-JUL26'!$B$9:$CQ$307,BO$1,0),0)*$G756</f>
        <v>0</v>
      </c>
      <c r="BP756" s="36">
        <f>IF($B756="P",VLOOKUP($E756,'[2]Costeo-JUL26'!$B$9:$CQ$307,BP$1,0),0)*$G756</f>
        <v>0</v>
      </c>
      <c r="BQ756" s="35">
        <f>IF($B756="P",VLOOKUP($E756,'[2]Costeo-JUL26'!$B$9:$CQ$307,BQ$1,0),0)</f>
        <v>0</v>
      </c>
      <c r="BR756" s="36">
        <f t="shared" si="365"/>
        <v>0</v>
      </c>
      <c r="BS756" s="36">
        <f t="shared" si="366"/>
        <v>0</v>
      </c>
      <c r="BT756" s="34">
        <f>IF($B756="P",VLOOKUP($E756,'[2]Costeo-JUL26'!$B$9:$CQ$307,BT$1,0),0)</f>
        <v>0</v>
      </c>
      <c r="BU756" s="16">
        <f>IF($B756="P",VLOOKUP($E756,'[2]Costeo-JUL26'!$B$9:$CQ$307,BU$1,0),0)*$G756</f>
        <v>0</v>
      </c>
      <c r="BV756" s="36">
        <f>IF($B756="P",VLOOKUP($E756,'[2]Costeo-JUL26'!$B$9:$CQ$307,BV$1,0),0)*$G756</f>
        <v>0</v>
      </c>
      <c r="BW756" s="35">
        <f>IF($B756="P",VLOOKUP($E756,'[2]Costeo-JUL26'!$B$9:$CQ$307,BW$1,0),0)</f>
        <v>0</v>
      </c>
      <c r="BX756" s="36">
        <f t="shared" si="367"/>
        <v>0</v>
      </c>
      <c r="BY756" s="36">
        <f t="shared" si="368"/>
        <v>0</v>
      </c>
      <c r="BZ756" s="34">
        <f>IF($B756="P",VLOOKUP($E756,'[2]Costeo-JUL26'!$B$9:$CQ$307,BZ$1,0),0)</f>
        <v>0</v>
      </c>
      <c r="CA756" s="16">
        <f>IF($B756="P",VLOOKUP($E756,'[2]Costeo-JUL26'!$B$9:$CQ$307,CA$1,0),0)*$G756</f>
        <v>0</v>
      </c>
      <c r="CB756" s="36">
        <f>IF($B756="P",VLOOKUP($E756,'[2]Costeo-JUL26'!$B$9:$CQ$307,CB$1,0),0)*$G756</f>
        <v>0</v>
      </c>
      <c r="CC756" s="35">
        <f>IF($B756="P",VLOOKUP($E756,'[2]Costeo-JUL26'!$B$9:$CQ$307,CC$1,0),0)</f>
        <v>0</v>
      </c>
      <c r="CD756" s="36">
        <f t="shared" si="369"/>
        <v>0</v>
      </c>
      <c r="CE756" s="36">
        <f t="shared" si="370"/>
        <v>0</v>
      </c>
      <c r="CF756" s="37">
        <f t="shared" si="342"/>
        <v>1500914.9227448879</v>
      </c>
      <c r="CG756" s="36">
        <f>IF($B756="r",VLOOKUP($E756,'[2]Costeo-JUL26'!$B$9:$CQ$307,CG$1,0),0)*$G756</f>
        <v>0</v>
      </c>
      <c r="CH756" s="35">
        <f>VLOOKUP($E756,'[2]TEORICOS (05.26)'!$A$8:$T$251,CH$1,0)</f>
        <v>0</v>
      </c>
      <c r="CI756" s="36">
        <f t="shared" si="371"/>
        <v>0</v>
      </c>
      <c r="CJ756" s="37">
        <f t="shared" si="372"/>
        <v>0</v>
      </c>
      <c r="CM756" s="16">
        <f>SUMIFS('[1]Ajuste Inventario'!$I:$I,'[1]Ajuste Inventario'!$B:$B,E756,'[1]Ajuste Inventario'!$S:$S,D756)*-1</f>
        <v>3.6669999999999998</v>
      </c>
      <c r="CN756" s="36">
        <f t="shared" si="343"/>
        <v>8358.1701164851984</v>
      </c>
      <c r="CP756" t="str">
        <f t="shared" si="344"/>
        <v>2359Org.Vtas Necochea</v>
      </c>
      <c r="CQ756" s="10">
        <f t="shared" si="345"/>
        <v>2279.2937323384781</v>
      </c>
    </row>
    <row r="757" spans="1:95" x14ac:dyDescent="0.25">
      <c r="A757" s="30">
        <v>46204</v>
      </c>
      <c r="B757" s="31" t="str">
        <f>VLOOKUP($E757,'[2]TEORICOS (05.26)'!$A$8:$T$251,B$1,0)</f>
        <v>P</v>
      </c>
      <c r="C757" s="32" t="str">
        <f>VLOOKUP($E757,'[2]TEORICOS (05.26)'!$A$8:$T$251,C$1,0)</f>
        <v>Aquarius</v>
      </c>
      <c r="D757" t="s">
        <v>229</v>
      </c>
      <c r="E757">
        <v>2423</v>
      </c>
      <c r="F757" t="s">
        <v>133</v>
      </c>
      <c r="G757" s="16">
        <v>21</v>
      </c>
      <c r="H757" s="16">
        <v>14.784000000000002</v>
      </c>
      <c r="I757" s="33">
        <v>209003.56</v>
      </c>
      <c r="J757" s="33">
        <v>207086.12</v>
      </c>
      <c r="K757" s="34">
        <f>IF($B757="P",VLOOKUP($E757,'[2]Costeo-JUL26'!$B$9:$CQ$307,K$1,0),0)</f>
        <v>938684</v>
      </c>
      <c r="L757" s="35">
        <f>VLOOKUP($E757,'[2]TEORICOS (05.26)'!$A$8:$T$251,L$1,0)</f>
        <v>0.17</v>
      </c>
      <c r="M757" s="36">
        <f t="shared" si="346"/>
        <v>35204.640400000004</v>
      </c>
      <c r="N757" s="35">
        <f>IF($B757="P",VLOOKUP($E757,'[2]Costeo-JUL26'!$B$9:$CQ$307,N$1,0),0)</f>
        <v>0.05</v>
      </c>
      <c r="O757" s="36">
        <f t="shared" si="347"/>
        <v>1760.2320200000004</v>
      </c>
      <c r="P757" s="36">
        <f>IF($B757="P",VLOOKUP($E757,'[2]Costeo-JUL26'!$B$9:$CQ$307,P$1,0),0)*H757</f>
        <v>0</v>
      </c>
      <c r="Q757" s="36">
        <f t="shared" si="348"/>
        <v>36964.872420000007</v>
      </c>
      <c r="R757" s="34">
        <f>IF($B757="P",VLOOKUP($E757,'[2]Costeo-JUL26'!$B$9:$CQ$307,R$1,0),0)</f>
        <v>902332</v>
      </c>
      <c r="S757" s="16">
        <f>IF($B757="P",VLOOKUP($E757,'[2]Costeo-JUL26'!$B$9:$CQ$307,S$1,0),0)*$G757</f>
        <v>8.8665486000000016</v>
      </c>
      <c r="T757" s="36">
        <f>IF($B757="P",VLOOKUP($E757,'[2]Costeo-JUL26'!$B$9:$CQ$307,T$1,0),0)*$G757</f>
        <v>6184.8955073348543</v>
      </c>
      <c r="U757" s="35">
        <f>IF($B757="P",VLOOKUP($E757,'[2]Costeo-JUL26'!$B$9:$CQ$307,U$1,0),0)</f>
        <v>1.4999999999999999E-2</v>
      </c>
      <c r="V757" s="36">
        <f t="shared" si="349"/>
        <v>92.773432610022809</v>
      </c>
      <c r="W757" s="36">
        <f t="shared" si="350"/>
        <v>6277.6689399448769</v>
      </c>
      <c r="X757" s="34">
        <f>IF($B757="P",VLOOKUP($E757,'[2]Costeo-JUL26'!$B$9:$CQ$307,X$1,0),0)</f>
        <v>0</v>
      </c>
      <c r="Y757" s="16">
        <f>IF($B757="P",VLOOKUP($E757,'[2]Costeo-JUL26'!$B$9:$CQ$307,Y$1,0),0)*$G757</f>
        <v>0</v>
      </c>
      <c r="Z757" s="36">
        <f>IF($B757="P",VLOOKUP($E757,'[2]Costeo-JUL26'!$B$9:$CQ$307,Z$1,0),0)*$G757</f>
        <v>0</v>
      </c>
      <c r="AA757" s="35">
        <f>IF($B757="P",VLOOKUP($E757,'[2]Costeo-JUL26'!$B$9:$CQ$307,AA$1,0),0)</f>
        <v>0</v>
      </c>
      <c r="AB757" s="36">
        <f t="shared" si="351"/>
        <v>0</v>
      </c>
      <c r="AC757" s="36">
        <f t="shared" si="352"/>
        <v>0</v>
      </c>
      <c r="AD757" s="34">
        <f>IF($B757="P",VLOOKUP($E757,'[2]Costeo-JUL26'!$B$9:$CQ$307,AD$1,0),0)</f>
        <v>902257</v>
      </c>
      <c r="AE757" s="16">
        <f>IF($B757="P",VLOOKUP($E757,'[2]Costeo-JUL26'!$B$9:$CQ$307,AE$1,0),0)*$G757</f>
        <v>168</v>
      </c>
      <c r="AF757" s="36">
        <f>IF($B757="P",VLOOKUP($E757,'[2]Costeo-JUL26'!$B$9:$CQ$307,AF$1,0),0)*$G757</f>
        <v>2578.3296</v>
      </c>
      <c r="AG757" s="35">
        <f>IF($B757="P",VLOOKUP($E757,'[2]Costeo-JUL26'!$B$9:$CQ$307,AG$1,0),0)</f>
        <v>6.0000000000000001E-3</v>
      </c>
      <c r="AH757" s="36">
        <f t="shared" si="353"/>
        <v>15.4699776</v>
      </c>
      <c r="AI757" s="36">
        <f t="shared" si="354"/>
        <v>2593.7995776000002</v>
      </c>
      <c r="AJ757" s="34">
        <f>IF($B757="P",VLOOKUP($E757,'[2]Costeo-JUL26'!$B$9:$CQ$307,AJ$1,0),0)</f>
        <v>938574</v>
      </c>
      <c r="AK757" s="16">
        <f>IF($B757="P",VLOOKUP($E757,'[2]Costeo-JUL26'!$B$9:$CQ$307,AK$1,0),0)*$G757</f>
        <v>168</v>
      </c>
      <c r="AL757" s="36">
        <f>IF($B757="P",VLOOKUP($E757,'[2]Costeo-JUL26'!$B$9:$CQ$307,AL$1,0),0)*$G757</f>
        <v>2126.6280036625244</v>
      </c>
      <c r="AM757" s="35">
        <f>IF($B757="P",VLOOKUP($E757,'[2]Costeo-JUL26'!$B$9:$CQ$307,AM$1,0),0)</f>
        <v>1.7999999999999999E-2</v>
      </c>
      <c r="AN757" s="36">
        <f t="shared" si="355"/>
        <v>38.279304065925437</v>
      </c>
      <c r="AO757" s="36">
        <f t="shared" si="356"/>
        <v>2164.9073077284497</v>
      </c>
      <c r="AP757" s="34">
        <f>IF($B757="P",VLOOKUP($E757,'[2]Costeo-JUL26'!$B$9:$CQ$307,AP$1,0),0)</f>
        <v>901569</v>
      </c>
      <c r="AQ757" s="16">
        <f>IF($B757="P",VLOOKUP($E757,'[2]Costeo-JUL26'!$B$9:$CQ$307,AQ$1,0),0)*$G757</f>
        <v>168</v>
      </c>
      <c r="AR757" s="36">
        <f>IF($B757="P",VLOOKUP($E757,'[2]Costeo-JUL26'!$B$9:$CQ$307,AR$1,0),0)*$G757</f>
        <v>10925.883360768175</v>
      </c>
      <c r="AS757" s="35">
        <f>IF($B757="P",VLOOKUP($E757,'[2]Costeo-JUL26'!$B$9:$CQ$307,AS$1,0),0)</f>
        <v>0.02</v>
      </c>
      <c r="AT757" s="36">
        <f t="shared" si="357"/>
        <v>218.5176672153635</v>
      </c>
      <c r="AU757" s="36">
        <f t="shared" si="358"/>
        <v>11144.401027983538</v>
      </c>
      <c r="AV757" s="34">
        <f>IF($B757="P",VLOOKUP($E757,'[2]Costeo-JUL26'!$B$9:$CQ$307,AV$1,0),0)</f>
        <v>932435</v>
      </c>
      <c r="AW757" s="16">
        <f>IF($B757="P",VLOOKUP($E757,'[2]Costeo-JUL26'!$B$9:$CQ$307,AW$1,0),0)*$G757</f>
        <v>0.35700000000000004</v>
      </c>
      <c r="AX757" s="36">
        <f>IF($B757="P",VLOOKUP($E757,'[2]Costeo-JUL26'!$B$9:$CQ$307,AX$1,0),0)*$G757</f>
        <v>1835.88678</v>
      </c>
      <c r="AY757" s="35">
        <f>IF($B757="P",VLOOKUP($E757,'[2]Costeo-JUL26'!$B$9:$CQ$307,AY$1,0),0)</f>
        <v>0.03</v>
      </c>
      <c r="AZ757" s="36">
        <f t="shared" si="359"/>
        <v>55.076603399999996</v>
      </c>
      <c r="BA757" s="36">
        <f t="shared" si="360"/>
        <v>1890.9633834000001</v>
      </c>
      <c r="BB757" s="34">
        <f>IF($B757="P",VLOOKUP($E757,'[2]Costeo-JUL26'!$B$9:$CQ$307,BB$1,0),0)</f>
        <v>902311</v>
      </c>
      <c r="BC757" s="16">
        <f>IF($B757="P",VLOOKUP($E757,'[2]Costeo-JUL26'!$B$9:$CQ$307,BC$1,0),0)*$G757</f>
        <v>4.3749999999999997E-2</v>
      </c>
      <c r="BD757" s="36">
        <f>IF($B757="P",VLOOKUP($E757,'[2]Costeo-JUL26'!$B$9:$CQ$307,BD$1,0),0)*$G757</f>
        <v>171.57196875000002</v>
      </c>
      <c r="BE757" s="35">
        <f>IF($B757="P",VLOOKUP($E757,'[2]Costeo-JUL26'!$B$9:$CQ$307,BE$1,0),0)</f>
        <v>0.03</v>
      </c>
      <c r="BF757" s="36">
        <f t="shared" si="361"/>
        <v>5.147159062500001</v>
      </c>
      <c r="BG757" s="36">
        <f t="shared" si="362"/>
        <v>176.71912781250003</v>
      </c>
      <c r="BH757" s="34">
        <f>IF($B757="P",VLOOKUP($E757,'[2]Costeo-JUL26'!$B$9:$CQ$307,BH$1,0),0)</f>
        <v>933089</v>
      </c>
      <c r="BI757" s="16">
        <f>IF($B757="P",VLOOKUP($E757,'[2]Costeo-JUL26'!$B$9:$CQ$307,BI$1,0),0)*$G757</f>
        <v>0.4861111111111111</v>
      </c>
      <c r="BJ757" s="36">
        <f>IF($B757="P",VLOOKUP($E757,'[2]Costeo-JUL26'!$B$9:$CQ$307,BJ$1,0),0)*$G757</f>
        <v>361.99359756097562</v>
      </c>
      <c r="BK757" s="35">
        <f>IF(BH757=910319,0,IF($B757="P",VLOOKUP($E757,'[2]Costeo-JUL26'!$B$9:$CQ$307,BK$1,0),0))</f>
        <v>0.02</v>
      </c>
      <c r="BL757" s="36">
        <f t="shared" si="363"/>
        <v>7.2398719512195129</v>
      </c>
      <c r="BM757" s="36">
        <f t="shared" si="364"/>
        <v>369.23346951219514</v>
      </c>
      <c r="BN757" s="34">
        <f>IF($B757="P",VLOOKUP($E757,'[2]Costeo-JUL26'!$B$9:$CQ$307,BN$1,0),0)</f>
        <v>0</v>
      </c>
      <c r="BO757" s="16">
        <f>IF($B757="P",VLOOKUP($E757,'[2]Costeo-JUL26'!$B$9:$CQ$307,BO$1,0),0)*$G757</f>
        <v>0</v>
      </c>
      <c r="BP757" s="36">
        <f>IF($B757="P",VLOOKUP($E757,'[2]Costeo-JUL26'!$B$9:$CQ$307,BP$1,0),0)*$G757</f>
        <v>0</v>
      </c>
      <c r="BQ757" s="35">
        <f>IF($B757="P",VLOOKUP($E757,'[2]Costeo-JUL26'!$B$9:$CQ$307,BQ$1,0),0)</f>
        <v>0</v>
      </c>
      <c r="BR757" s="36">
        <f t="shared" si="365"/>
        <v>0</v>
      </c>
      <c r="BS757" s="36">
        <f t="shared" si="366"/>
        <v>0</v>
      </c>
      <c r="BT757" s="34">
        <f>IF($B757="P",VLOOKUP($E757,'[2]Costeo-JUL26'!$B$9:$CQ$307,BT$1,0),0)</f>
        <v>0</v>
      </c>
      <c r="BU757" s="16">
        <f>IF($B757="P",VLOOKUP($E757,'[2]Costeo-JUL26'!$B$9:$CQ$307,BU$1,0),0)*$G757</f>
        <v>0</v>
      </c>
      <c r="BV757" s="36">
        <f>IF($B757="P",VLOOKUP($E757,'[2]Costeo-JUL26'!$B$9:$CQ$307,BV$1,0),0)*$G757</f>
        <v>0</v>
      </c>
      <c r="BW757" s="35">
        <f>IF($B757="P",VLOOKUP($E757,'[2]Costeo-JUL26'!$B$9:$CQ$307,BW$1,0),0)</f>
        <v>0</v>
      </c>
      <c r="BX757" s="36">
        <f t="shared" si="367"/>
        <v>0</v>
      </c>
      <c r="BY757" s="36">
        <f t="shared" si="368"/>
        <v>0</v>
      </c>
      <c r="BZ757" s="34">
        <f>IF($B757="P",VLOOKUP($E757,'[2]Costeo-JUL26'!$B$9:$CQ$307,BZ$1,0),0)</f>
        <v>936704</v>
      </c>
      <c r="CA757" s="16">
        <f>IF($B757="P",VLOOKUP($E757,'[2]Costeo-JUL26'!$B$9:$CQ$307,CA$1,0),0)*$G757</f>
        <v>0.51055931392627985</v>
      </c>
      <c r="CB757" s="36">
        <f>IF($B757="P",VLOOKUP($E757,'[2]Costeo-JUL26'!$B$9:$CQ$307,CB$1,0),0)*$G757</f>
        <v>243.72242305741844</v>
      </c>
      <c r="CC757" s="35">
        <f>IF($B757="P",VLOOKUP($E757,'[2]Costeo-JUL26'!$B$9:$CQ$307,CC$1,0),0)</f>
        <v>0.5</v>
      </c>
      <c r="CD757" s="36">
        <f t="shared" si="369"/>
        <v>121.86121152870922</v>
      </c>
      <c r="CE757" s="36">
        <f t="shared" si="370"/>
        <v>365.58363458612769</v>
      </c>
      <c r="CF757" s="37">
        <f t="shared" si="342"/>
        <v>61948.148888567695</v>
      </c>
      <c r="CG757" s="36">
        <f>IF($B757="r",VLOOKUP($E757,'[2]Costeo-JUL26'!$B$9:$CQ$307,CG$1,0),0)*$G757</f>
        <v>0</v>
      </c>
      <c r="CH757" s="35">
        <f>VLOOKUP($E757,'[2]TEORICOS (05.26)'!$A$8:$T$251,CH$1,0)</f>
        <v>0</v>
      </c>
      <c r="CI757" s="36">
        <f t="shared" si="371"/>
        <v>0</v>
      </c>
      <c r="CJ757" s="37">
        <f t="shared" si="372"/>
        <v>0</v>
      </c>
      <c r="CM757" s="16">
        <f>SUMIFS('[1]Ajuste Inventario'!$I:$I,'[1]Ajuste Inventario'!$B:$B,E757,'[1]Ajuste Inventario'!$S:$S,D757)*-1</f>
        <v>0.5</v>
      </c>
      <c r="CN757" s="36">
        <f t="shared" si="343"/>
        <v>1474.9559259182784</v>
      </c>
      <c r="CP757" t="str">
        <f t="shared" si="344"/>
        <v>2423Org.Vtas Necochea</v>
      </c>
      <c r="CQ757" s="10">
        <f t="shared" si="345"/>
        <v>2949.9118518365567</v>
      </c>
    </row>
    <row r="758" spans="1:95" x14ac:dyDescent="0.25">
      <c r="A758" s="30">
        <v>46204</v>
      </c>
      <c r="B758" s="31" t="str">
        <f>VLOOKUP($E758,'[2]TEORICOS (05.26)'!$A$8:$T$251,B$1,0)</f>
        <v>P</v>
      </c>
      <c r="C758" s="32" t="str">
        <f>VLOOKUP($E758,'[2]TEORICOS (05.26)'!$A$8:$T$251,C$1,0)</f>
        <v>Aquarius</v>
      </c>
      <c r="D758" t="s">
        <v>229</v>
      </c>
      <c r="E758">
        <v>2426</v>
      </c>
      <c r="F758" t="s">
        <v>134</v>
      </c>
      <c r="G758" s="16">
        <v>85</v>
      </c>
      <c r="H758" s="16">
        <v>134.72499999999994</v>
      </c>
      <c r="I758" s="33">
        <v>846031.95999999961</v>
      </c>
      <c r="J758" s="33">
        <v>842611.63999999978</v>
      </c>
      <c r="K758" s="34">
        <f>IF($B758="P",VLOOKUP($E758,'[2]Costeo-JUL26'!$B$9:$CQ$307,K$1,0),0)</f>
        <v>938684</v>
      </c>
      <c r="L758" s="35">
        <f>VLOOKUP($E758,'[2]TEORICOS (05.26)'!$A$8:$T$251,L$1,0)</f>
        <v>0.17</v>
      </c>
      <c r="M758" s="36">
        <f t="shared" si="346"/>
        <v>143243.97879999998</v>
      </c>
      <c r="N758" s="35">
        <f>IF($B758="P",VLOOKUP($E758,'[2]Costeo-JUL26'!$B$9:$CQ$307,N$1,0),0)</f>
        <v>0.05</v>
      </c>
      <c r="O758" s="36">
        <f t="shared" si="347"/>
        <v>7162.1989399999993</v>
      </c>
      <c r="P758" s="36">
        <f>IF($B758="P",VLOOKUP($E758,'[2]Costeo-JUL26'!$B$9:$CQ$307,P$1,0),0)*H758</f>
        <v>0</v>
      </c>
      <c r="Q758" s="36">
        <f t="shared" si="348"/>
        <v>150406.17773999998</v>
      </c>
      <c r="R758" s="34">
        <f>IF($B758="P",VLOOKUP($E758,'[2]Costeo-JUL26'!$B$9:$CQ$307,R$1,0),0)</f>
        <v>902332</v>
      </c>
      <c r="S758" s="16">
        <f>IF($B758="P",VLOOKUP($E758,'[2]Costeo-JUL26'!$B$9:$CQ$307,S$1,0),0)*$G758</f>
        <v>80.748924750000015</v>
      </c>
      <c r="T758" s="36">
        <f>IF($B758="P",VLOOKUP($E758,'[2]Costeo-JUL26'!$B$9:$CQ$307,T$1,0),0)*$G758</f>
        <v>56326.72694179957</v>
      </c>
      <c r="U758" s="35">
        <f>IF($B758="P",VLOOKUP($E758,'[2]Costeo-JUL26'!$B$9:$CQ$307,U$1,0),0)</f>
        <v>1.4999999999999999E-2</v>
      </c>
      <c r="V758" s="36">
        <f t="shared" si="349"/>
        <v>844.90090412699351</v>
      </c>
      <c r="W758" s="36">
        <f t="shared" si="350"/>
        <v>57171.627845926567</v>
      </c>
      <c r="X758" s="34">
        <f>IF($B758="P",VLOOKUP($E758,'[2]Costeo-JUL26'!$B$9:$CQ$307,X$1,0),0)</f>
        <v>0</v>
      </c>
      <c r="Y758" s="16">
        <f>IF($B758="P",VLOOKUP($E758,'[2]Costeo-JUL26'!$B$9:$CQ$307,Y$1,0),0)*$G758</f>
        <v>0</v>
      </c>
      <c r="Z758" s="36">
        <f>IF($B758="P",VLOOKUP($E758,'[2]Costeo-JUL26'!$B$9:$CQ$307,Z$1,0),0)*$G758</f>
        <v>0</v>
      </c>
      <c r="AA758" s="35">
        <f>IF($B758="P",VLOOKUP($E758,'[2]Costeo-JUL26'!$B$9:$CQ$307,AA$1,0),0)</f>
        <v>0</v>
      </c>
      <c r="AB758" s="36">
        <f t="shared" si="351"/>
        <v>0</v>
      </c>
      <c r="AC758" s="36">
        <f t="shared" si="352"/>
        <v>0</v>
      </c>
      <c r="AD758" s="34">
        <f>IF($B758="P",VLOOKUP($E758,'[2]Costeo-JUL26'!$B$9:$CQ$307,AD$1,0),0)</f>
        <v>902257</v>
      </c>
      <c r="AE758" s="16">
        <f>IF($B758="P",VLOOKUP($E758,'[2]Costeo-JUL26'!$B$9:$CQ$307,AE$1,0),0)*$G758</f>
        <v>510</v>
      </c>
      <c r="AF758" s="36">
        <f>IF($B758="P",VLOOKUP($E758,'[2]Costeo-JUL26'!$B$9:$CQ$307,AF$1,0),0)*$G758</f>
        <v>7827.0720000000001</v>
      </c>
      <c r="AG758" s="35">
        <f>IF($B758="P",VLOOKUP($E758,'[2]Costeo-JUL26'!$B$9:$CQ$307,AG$1,0),0)</f>
        <v>6.0000000000000001E-3</v>
      </c>
      <c r="AH758" s="36">
        <f t="shared" si="353"/>
        <v>46.962432</v>
      </c>
      <c r="AI758" s="36">
        <f t="shared" si="354"/>
        <v>7874.0344320000004</v>
      </c>
      <c r="AJ758" s="34">
        <f>IF($B758="P",VLOOKUP($E758,'[2]Costeo-JUL26'!$B$9:$CQ$307,AJ$1,0),0)</f>
        <v>940570</v>
      </c>
      <c r="AK758" s="16">
        <f>IF($B758="P",VLOOKUP($E758,'[2]Costeo-JUL26'!$B$9:$CQ$307,AK$1,0),0)*$G758</f>
        <v>510</v>
      </c>
      <c r="AL758" s="36">
        <f>IF($B758="P",VLOOKUP($E758,'[2]Costeo-JUL26'!$B$9:$CQ$307,AL$1,0),0)*$G758</f>
        <v>9001.8161999999993</v>
      </c>
      <c r="AM758" s="35">
        <f>IF($B758="P",VLOOKUP($E758,'[2]Costeo-JUL26'!$B$9:$CQ$307,AM$1,0),0)</f>
        <v>1.7999999999999999E-2</v>
      </c>
      <c r="AN758" s="36">
        <f t="shared" si="355"/>
        <v>162.03269159999996</v>
      </c>
      <c r="AO758" s="36">
        <f t="shared" si="356"/>
        <v>9163.8488915999988</v>
      </c>
      <c r="AP758" s="34">
        <f>IF($B758="P",VLOOKUP($E758,'[2]Costeo-JUL26'!$B$9:$CQ$307,AP$1,0),0)</f>
        <v>933429</v>
      </c>
      <c r="AQ758" s="16">
        <f>IF($B758="P",VLOOKUP($E758,'[2]Costeo-JUL26'!$B$9:$CQ$307,AQ$1,0),0)*$G758</f>
        <v>510</v>
      </c>
      <c r="AR758" s="36">
        <f>IF($B758="P",VLOOKUP($E758,'[2]Costeo-JUL26'!$B$9:$CQ$307,AR$1,0),0)*$G758</f>
        <v>50103.30780000001</v>
      </c>
      <c r="AS758" s="35">
        <f>IF($B758="P",VLOOKUP($E758,'[2]Costeo-JUL26'!$B$9:$CQ$307,AS$1,0),0)</f>
        <v>0.02</v>
      </c>
      <c r="AT758" s="36">
        <f t="shared" si="357"/>
        <v>1002.0661560000002</v>
      </c>
      <c r="AU758" s="36">
        <f t="shared" si="358"/>
        <v>51105.37395600001</v>
      </c>
      <c r="AV758" s="34">
        <f>IF($B758="P",VLOOKUP($E758,'[2]Costeo-JUL26'!$B$9:$CQ$307,AV$1,0),0)</f>
        <v>932437</v>
      </c>
      <c r="AW758" s="16">
        <f>IF($B758="P",VLOOKUP($E758,'[2]Costeo-JUL26'!$B$9:$CQ$307,AW$1,0),0)*$G758</f>
        <v>2.4735</v>
      </c>
      <c r="AX758" s="36">
        <f>IF($B758="P",VLOOKUP($E758,'[2]Costeo-JUL26'!$B$9:$CQ$307,AX$1,0),0)*$G758</f>
        <v>12720.072690000001</v>
      </c>
      <c r="AY758" s="35">
        <f>IF($B758="P",VLOOKUP($E758,'[2]Costeo-JUL26'!$B$9:$CQ$307,AY$1,0),0)</f>
        <v>0.03</v>
      </c>
      <c r="AZ758" s="36">
        <f t="shared" si="359"/>
        <v>381.60218070000002</v>
      </c>
      <c r="BA758" s="36">
        <f t="shared" si="360"/>
        <v>13101.674870700001</v>
      </c>
      <c r="BB758" s="34">
        <f>IF($B758="P",VLOOKUP($E758,'[2]Costeo-JUL26'!$B$9:$CQ$307,BB$1,0),0)</f>
        <v>902311</v>
      </c>
      <c r="BC758" s="16">
        <f>IF($B758="P",VLOOKUP($E758,'[2]Costeo-JUL26'!$B$9:$CQ$307,BC$1,0),0)*$G758</f>
        <v>0.34151785714285721</v>
      </c>
      <c r="BD758" s="36">
        <f>IF($B758="P",VLOOKUP($E758,'[2]Costeo-JUL26'!$B$9:$CQ$307,BD$1,0),0)*$G758</f>
        <v>1339.3117968750003</v>
      </c>
      <c r="BE758" s="35">
        <f>IF($B758="P",VLOOKUP($E758,'[2]Costeo-JUL26'!$B$9:$CQ$307,BE$1,0),0)</f>
        <v>0.03</v>
      </c>
      <c r="BF758" s="36">
        <f t="shared" si="361"/>
        <v>40.179353906250007</v>
      </c>
      <c r="BG758" s="36">
        <f t="shared" si="362"/>
        <v>1379.4911507812503</v>
      </c>
      <c r="BH758" s="34">
        <f>IF($B758="P",VLOOKUP($E758,'[2]Costeo-JUL26'!$B$9:$CQ$307,BH$1,0),0)</f>
        <v>933089</v>
      </c>
      <c r="BI758" s="16">
        <f>IF($B758="P",VLOOKUP($E758,'[2]Costeo-JUL26'!$B$9:$CQ$307,BI$1,0),0)*$G758</f>
        <v>2.276785714285714</v>
      </c>
      <c r="BJ758" s="36">
        <f>IF($B758="P",VLOOKUP($E758,'[2]Costeo-JUL26'!$B$9:$CQ$307,BJ$1,0),0)*$G758</f>
        <v>1695.4598089845695</v>
      </c>
      <c r="BK758" s="35">
        <f>IF(BH758=910319,0,IF($B758="P",VLOOKUP($E758,'[2]Costeo-JUL26'!$B$9:$CQ$307,BK$1,0),0))</f>
        <v>0.02</v>
      </c>
      <c r="BL758" s="36">
        <f t="shared" si="363"/>
        <v>33.909196179691392</v>
      </c>
      <c r="BM758" s="36">
        <f t="shared" si="364"/>
        <v>1729.3690051642609</v>
      </c>
      <c r="BN758" s="34">
        <f>IF($B758="P",VLOOKUP($E758,'[2]Costeo-JUL26'!$B$9:$CQ$307,BN$1,0),0)</f>
        <v>0</v>
      </c>
      <c r="BO758" s="16">
        <f>IF($B758="P",VLOOKUP($E758,'[2]Costeo-JUL26'!$B$9:$CQ$307,BO$1,0),0)*$G758</f>
        <v>0</v>
      </c>
      <c r="BP758" s="36">
        <f>IF($B758="P",VLOOKUP($E758,'[2]Costeo-JUL26'!$B$9:$CQ$307,BP$1,0),0)*$G758</f>
        <v>0</v>
      </c>
      <c r="BQ758" s="35">
        <f>IF($B758="P",VLOOKUP($E758,'[2]Costeo-JUL26'!$B$9:$CQ$307,BQ$1,0),0)</f>
        <v>0</v>
      </c>
      <c r="BR758" s="36">
        <f t="shared" si="365"/>
        <v>0</v>
      </c>
      <c r="BS758" s="36">
        <f t="shared" si="366"/>
        <v>0</v>
      </c>
      <c r="BT758" s="34">
        <f>IF($B758="P",VLOOKUP($E758,'[2]Costeo-JUL26'!$B$9:$CQ$307,BT$1,0),0)</f>
        <v>0</v>
      </c>
      <c r="BU758" s="16">
        <f>IF($B758="P",VLOOKUP($E758,'[2]Costeo-JUL26'!$B$9:$CQ$307,BU$1,0),0)*$G758</f>
        <v>0</v>
      </c>
      <c r="BV758" s="36">
        <f>IF($B758="P",VLOOKUP($E758,'[2]Costeo-JUL26'!$B$9:$CQ$307,BV$1,0),0)*$G758</f>
        <v>0</v>
      </c>
      <c r="BW758" s="35">
        <f>IF($B758="P",VLOOKUP($E758,'[2]Costeo-JUL26'!$B$9:$CQ$307,BW$1,0),0)</f>
        <v>0</v>
      </c>
      <c r="BX758" s="36">
        <f t="shared" si="367"/>
        <v>0</v>
      </c>
      <c r="BY758" s="36">
        <f t="shared" si="368"/>
        <v>0</v>
      </c>
      <c r="BZ758" s="34">
        <f>IF($B758="P",VLOOKUP($E758,'[2]Costeo-JUL26'!$B$9:$CQ$307,BZ$1,0),0)</f>
        <v>936704</v>
      </c>
      <c r="CA758" s="16">
        <f>IF($B758="P",VLOOKUP($E758,'[2]Costeo-JUL26'!$B$9:$CQ$307,CA$1,0),0)*$G758</f>
        <v>4.6497366089714776</v>
      </c>
      <c r="CB758" s="36">
        <f>IF($B758="P",VLOOKUP($E758,'[2]Costeo-JUL26'!$B$9:$CQ$307,CB$1,0),0)*$G758</f>
        <v>2219.614924272918</v>
      </c>
      <c r="CC758" s="35">
        <f>IF($B758="P",VLOOKUP($E758,'[2]Costeo-JUL26'!$B$9:$CQ$307,CC$1,0),0)</f>
        <v>0.5</v>
      </c>
      <c r="CD758" s="36">
        <f t="shared" si="369"/>
        <v>1109.807462136459</v>
      </c>
      <c r="CE758" s="36">
        <f t="shared" si="370"/>
        <v>3329.4223864093769</v>
      </c>
      <c r="CF758" s="37">
        <f t="shared" si="342"/>
        <v>295261.02027858142</v>
      </c>
      <c r="CG758" s="36">
        <f>IF($B758="r",VLOOKUP($E758,'[2]Costeo-JUL26'!$B$9:$CQ$307,CG$1,0),0)*$G758</f>
        <v>0</v>
      </c>
      <c r="CH758" s="35">
        <f>VLOOKUP($E758,'[2]TEORICOS (05.26)'!$A$8:$T$251,CH$1,0)</f>
        <v>0</v>
      </c>
      <c r="CI758" s="36">
        <f t="shared" si="371"/>
        <v>0</v>
      </c>
      <c r="CJ758" s="37">
        <f t="shared" si="372"/>
        <v>0</v>
      </c>
      <c r="CM758" s="16">
        <f>SUMIFS('[1]Ajuste Inventario'!$I:$I,'[1]Ajuste Inventario'!$B:$B,E758,'[1]Ajuste Inventario'!$S:$S,D758)*-1</f>
        <v>0</v>
      </c>
      <c r="CN758" s="36">
        <f t="shared" si="343"/>
        <v>0</v>
      </c>
      <c r="CP758" t="str">
        <f t="shared" si="344"/>
        <v>2426Org.Vtas Necochea</v>
      </c>
      <c r="CQ758" s="10" t="e">
        <f t="shared" si="345"/>
        <v>#DIV/0!</v>
      </c>
    </row>
    <row r="759" spans="1:95" x14ac:dyDescent="0.25">
      <c r="A759" s="30">
        <v>46204</v>
      </c>
      <c r="B759" s="31" t="str">
        <f>VLOOKUP($E759,'[2]TEORICOS (05.26)'!$A$8:$T$251,B$1,0)</f>
        <v>P</v>
      </c>
      <c r="C759" s="32" t="str">
        <f>VLOOKUP($E759,'[2]TEORICOS (05.26)'!$A$8:$T$251,C$1,0)</f>
        <v>Aquarius</v>
      </c>
      <c r="D759" t="s">
        <v>229</v>
      </c>
      <c r="E759">
        <v>2428</v>
      </c>
      <c r="F759" t="s">
        <v>135</v>
      </c>
      <c r="G759" s="16">
        <v>21</v>
      </c>
      <c r="H759" s="16">
        <v>49.938000000000002</v>
      </c>
      <c r="I759" s="33">
        <v>299375.99000000005</v>
      </c>
      <c r="J759" s="33">
        <v>281723.98000000004</v>
      </c>
      <c r="K759" s="34">
        <f>IF($B759="P",VLOOKUP($E759,'[2]Costeo-JUL26'!$B$9:$CQ$307,K$1,0),0)</f>
        <v>938684</v>
      </c>
      <c r="L759" s="35">
        <f>VLOOKUP($E759,'[2]TEORICOS (05.26)'!$A$8:$T$251,L$1,0)</f>
        <v>0.17</v>
      </c>
      <c r="M759" s="36">
        <f t="shared" si="346"/>
        <v>47893.076600000008</v>
      </c>
      <c r="N759" s="35">
        <f>IF($B759="P",VLOOKUP($E759,'[2]Costeo-JUL26'!$B$9:$CQ$307,N$1,0),0)</f>
        <v>0.05</v>
      </c>
      <c r="O759" s="36">
        <f t="shared" si="347"/>
        <v>2394.6538300000007</v>
      </c>
      <c r="P759" s="36">
        <f>IF($B759="P",VLOOKUP($E759,'[2]Costeo-JUL26'!$B$9:$CQ$307,P$1,0),0)*H759</f>
        <v>0</v>
      </c>
      <c r="Q759" s="36">
        <f t="shared" si="348"/>
        <v>50287.730430000011</v>
      </c>
      <c r="R759" s="34">
        <f>IF($B759="P",VLOOKUP($E759,'[2]Costeo-JUL26'!$B$9:$CQ$307,R$1,0),0)</f>
        <v>902332</v>
      </c>
      <c r="S759" s="16">
        <f>IF($B759="P",VLOOKUP($E759,'[2]Costeo-JUL26'!$B$9:$CQ$307,S$1,0),0)*$G759</f>
        <v>29.924601525000003</v>
      </c>
      <c r="T759" s="36">
        <f>IF($B759="P",VLOOKUP($E759,'[2]Costeo-JUL26'!$B$9:$CQ$307,T$1,0),0)*$G759</f>
        <v>20874.022337255134</v>
      </c>
      <c r="U759" s="35">
        <f>IF($B759="P",VLOOKUP($E759,'[2]Costeo-JUL26'!$B$9:$CQ$307,U$1,0),0)</f>
        <v>1.4999999999999999E-2</v>
      </c>
      <c r="V759" s="36">
        <f t="shared" si="349"/>
        <v>313.11033505882699</v>
      </c>
      <c r="W759" s="36">
        <f t="shared" si="350"/>
        <v>21187.132672313961</v>
      </c>
      <c r="X759" s="34">
        <f>IF($B759="P",VLOOKUP($E759,'[2]Costeo-JUL26'!$B$9:$CQ$307,X$1,0),0)</f>
        <v>0</v>
      </c>
      <c r="Y759" s="16">
        <f>IF($B759="P",VLOOKUP($E759,'[2]Costeo-JUL26'!$B$9:$CQ$307,Y$1,0),0)*$G759</f>
        <v>0</v>
      </c>
      <c r="Z759" s="36">
        <f>IF($B759="P",VLOOKUP($E759,'[2]Costeo-JUL26'!$B$9:$CQ$307,Z$1,0),0)*$G759</f>
        <v>0</v>
      </c>
      <c r="AA759" s="35">
        <f>IF($B759="P",VLOOKUP($E759,'[2]Costeo-JUL26'!$B$9:$CQ$307,AA$1,0),0)</f>
        <v>0</v>
      </c>
      <c r="AB759" s="36">
        <f t="shared" si="351"/>
        <v>0</v>
      </c>
      <c r="AC759" s="36">
        <f t="shared" si="352"/>
        <v>0</v>
      </c>
      <c r="AD759" s="34">
        <f>IF($B759="P",VLOOKUP($E759,'[2]Costeo-JUL26'!$B$9:$CQ$307,AD$1,0),0)</f>
        <v>902257</v>
      </c>
      <c r="AE759" s="16">
        <f>IF($B759="P",VLOOKUP($E759,'[2]Costeo-JUL26'!$B$9:$CQ$307,AE$1,0),0)*$G759</f>
        <v>126</v>
      </c>
      <c r="AF759" s="36">
        <f>IF($B759="P",VLOOKUP($E759,'[2]Costeo-JUL26'!$B$9:$CQ$307,AF$1,0),0)*$G759</f>
        <v>1933.7472</v>
      </c>
      <c r="AG759" s="35">
        <f>IF($B759="P",VLOOKUP($E759,'[2]Costeo-JUL26'!$B$9:$CQ$307,AG$1,0),0)</f>
        <v>6.0000000000000001E-3</v>
      </c>
      <c r="AH759" s="36">
        <f t="shared" si="353"/>
        <v>11.6024832</v>
      </c>
      <c r="AI759" s="36">
        <f t="shared" si="354"/>
        <v>1945.3496832000001</v>
      </c>
      <c r="AJ759" s="34">
        <f>IF($B759="P",VLOOKUP($E759,'[2]Costeo-JUL26'!$B$9:$CQ$307,AJ$1,0),0)</f>
        <v>938575</v>
      </c>
      <c r="AK759" s="16">
        <f>IF($B759="P",VLOOKUP($E759,'[2]Costeo-JUL26'!$B$9:$CQ$307,AK$1,0),0)*$G759</f>
        <v>126</v>
      </c>
      <c r="AL759" s="36">
        <f>IF($B759="P",VLOOKUP($E759,'[2]Costeo-JUL26'!$B$9:$CQ$307,AL$1,0),0)*$G759</f>
        <v>2687.07348</v>
      </c>
      <c r="AM759" s="35">
        <f>IF($B759="P",VLOOKUP($E759,'[2]Costeo-JUL26'!$B$9:$CQ$307,AM$1,0),0)</f>
        <v>1.7999999999999999E-2</v>
      </c>
      <c r="AN759" s="36">
        <f t="shared" si="355"/>
        <v>48.367322639999998</v>
      </c>
      <c r="AO759" s="36">
        <f t="shared" si="356"/>
        <v>2735.4408026400001</v>
      </c>
      <c r="AP759" s="34">
        <f>IF($B759="P",VLOOKUP($E759,'[2]Costeo-JUL26'!$B$9:$CQ$307,AP$1,0),0)</f>
        <v>911881</v>
      </c>
      <c r="AQ759" s="16">
        <f>IF($B759="P",VLOOKUP($E759,'[2]Costeo-JUL26'!$B$9:$CQ$307,AQ$1,0),0)*$G759</f>
        <v>126</v>
      </c>
      <c r="AR759" s="36">
        <f>IF($B759="P",VLOOKUP($E759,'[2]Costeo-JUL26'!$B$9:$CQ$307,AR$1,0),0)*$G759</f>
        <v>17097.091200284773</v>
      </c>
      <c r="AS759" s="35">
        <f>IF($B759="P",VLOOKUP($E759,'[2]Costeo-JUL26'!$B$9:$CQ$307,AS$1,0),0)</f>
        <v>0.02</v>
      </c>
      <c r="AT759" s="36">
        <f t="shared" si="357"/>
        <v>341.94182400569548</v>
      </c>
      <c r="AU759" s="36">
        <f t="shared" si="358"/>
        <v>17439.033024290467</v>
      </c>
      <c r="AV759" s="34">
        <f>IF($B759="P",VLOOKUP($E759,'[2]Costeo-JUL26'!$B$9:$CQ$307,AV$1,0),0)</f>
        <v>925698</v>
      </c>
      <c r="AW759" s="16">
        <f>IF($B759="P",VLOOKUP($E759,'[2]Costeo-JUL26'!$B$9:$CQ$307,AW$1,0),0)*$G759</f>
        <v>0.83789999999999998</v>
      </c>
      <c r="AX759" s="36">
        <f>IF($B759="P",VLOOKUP($E759,'[2]Costeo-JUL26'!$B$9:$CQ$307,AX$1,0),0)*$G759</f>
        <v>4308.9342660000002</v>
      </c>
      <c r="AY759" s="35">
        <f>IF($B759="P",VLOOKUP($E759,'[2]Costeo-JUL26'!$B$9:$CQ$307,AY$1,0),0)</f>
        <v>0.03</v>
      </c>
      <c r="AZ759" s="36">
        <f t="shared" si="359"/>
        <v>129.26802798</v>
      </c>
      <c r="BA759" s="36">
        <f t="shared" si="360"/>
        <v>4438.2022939799999</v>
      </c>
      <c r="BB759" s="34">
        <f>IF($B759="P",VLOOKUP($E759,'[2]Costeo-JUL26'!$B$9:$CQ$307,BB$1,0),0)</f>
        <v>902311</v>
      </c>
      <c r="BC759" s="16">
        <f>IF($B759="P",VLOOKUP($E759,'[2]Costeo-JUL26'!$B$9:$CQ$307,BC$1,0),0)*$G759</f>
        <v>9.1875000000000012E-2</v>
      </c>
      <c r="BD759" s="36">
        <f>IF($B759="P",VLOOKUP($E759,'[2]Costeo-JUL26'!$B$9:$CQ$307,BD$1,0),0)*$G759</f>
        <v>360.30113437500006</v>
      </c>
      <c r="BE759" s="35">
        <f>IF($B759="P",VLOOKUP($E759,'[2]Costeo-JUL26'!$B$9:$CQ$307,BE$1,0),0)</f>
        <v>0.03</v>
      </c>
      <c r="BF759" s="36">
        <f t="shared" si="361"/>
        <v>10.809034031250002</v>
      </c>
      <c r="BG759" s="36">
        <f t="shared" si="362"/>
        <v>371.11016840625007</v>
      </c>
      <c r="BH759" s="34">
        <f>IF($B759="P",VLOOKUP($E759,'[2]Costeo-JUL26'!$B$9:$CQ$307,BH$1,0),0)</f>
        <v>933089</v>
      </c>
      <c r="BI759" s="16">
        <f>IF($B759="P",VLOOKUP($E759,'[2]Costeo-JUL26'!$B$9:$CQ$307,BI$1,0),0)*$G759</f>
        <v>0.78749999999999998</v>
      </c>
      <c r="BJ759" s="36">
        <f>IF($B759="P",VLOOKUP($E759,'[2]Costeo-JUL26'!$B$9:$CQ$307,BJ$1,0),0)*$G759</f>
        <v>586.4296280487805</v>
      </c>
      <c r="BK759" s="35">
        <f>IF(BH759=910319,0,IF($B759="P",VLOOKUP($E759,'[2]Costeo-JUL26'!$B$9:$CQ$307,BK$1,0),0))</f>
        <v>0.02</v>
      </c>
      <c r="BL759" s="36">
        <f t="shared" si="363"/>
        <v>11.72859256097561</v>
      </c>
      <c r="BM759" s="36">
        <f t="shared" si="364"/>
        <v>598.15822060975609</v>
      </c>
      <c r="BN759" s="34">
        <f>IF($B759="P",VLOOKUP($E759,'[2]Costeo-JUL26'!$B$9:$CQ$307,BN$1,0),0)</f>
        <v>0</v>
      </c>
      <c r="BO759" s="16">
        <f>IF($B759="P",VLOOKUP($E759,'[2]Costeo-JUL26'!$B$9:$CQ$307,BO$1,0),0)*$G759</f>
        <v>0</v>
      </c>
      <c r="BP759" s="36">
        <f>IF($B759="P",VLOOKUP($E759,'[2]Costeo-JUL26'!$B$9:$CQ$307,BP$1,0),0)*$G759</f>
        <v>0</v>
      </c>
      <c r="BQ759" s="35">
        <f>IF($B759="P",VLOOKUP($E759,'[2]Costeo-JUL26'!$B$9:$CQ$307,BQ$1,0),0)</f>
        <v>0</v>
      </c>
      <c r="BR759" s="36">
        <f t="shared" si="365"/>
        <v>0</v>
      </c>
      <c r="BS759" s="36">
        <f t="shared" si="366"/>
        <v>0</v>
      </c>
      <c r="BT759" s="34">
        <f>IF($B759="P",VLOOKUP($E759,'[2]Costeo-JUL26'!$B$9:$CQ$307,BT$1,0),0)</f>
        <v>0</v>
      </c>
      <c r="BU759" s="16">
        <f>IF($B759="P",VLOOKUP($E759,'[2]Costeo-JUL26'!$B$9:$CQ$307,BU$1,0),0)*$G759</f>
        <v>0</v>
      </c>
      <c r="BV759" s="36">
        <f>IF($B759="P",VLOOKUP($E759,'[2]Costeo-JUL26'!$B$9:$CQ$307,BV$1,0),0)*$G759</f>
        <v>0</v>
      </c>
      <c r="BW759" s="35">
        <f>IF($B759="P",VLOOKUP($E759,'[2]Costeo-JUL26'!$B$9:$CQ$307,BW$1,0),0)</f>
        <v>0</v>
      </c>
      <c r="BX759" s="36">
        <f t="shared" si="367"/>
        <v>0</v>
      </c>
      <c r="BY759" s="36">
        <f t="shared" si="368"/>
        <v>0</v>
      </c>
      <c r="BZ759" s="34">
        <f>IF($B759="P",VLOOKUP($E759,'[2]Costeo-JUL26'!$B$9:$CQ$307,BZ$1,0),0)</f>
        <v>936704</v>
      </c>
      <c r="CA759" s="16">
        <f>IF($B759="P",VLOOKUP($E759,'[2]Costeo-JUL26'!$B$9:$CQ$307,CA$1,0),0)*$G759</f>
        <v>1.7231376845011941</v>
      </c>
      <c r="CB759" s="36">
        <f>IF($B759="P",VLOOKUP($E759,'[2]Costeo-JUL26'!$B$9:$CQ$307,CB$1,0),0)*$G759</f>
        <v>822.56317781878715</v>
      </c>
      <c r="CC759" s="35">
        <f>IF($B759="P",VLOOKUP($E759,'[2]Costeo-JUL26'!$B$9:$CQ$307,CC$1,0),0)</f>
        <v>0.5</v>
      </c>
      <c r="CD759" s="36">
        <f t="shared" si="369"/>
        <v>411.28158890939358</v>
      </c>
      <c r="CE759" s="36">
        <f t="shared" si="370"/>
        <v>1233.8447667281807</v>
      </c>
      <c r="CF759" s="37">
        <f t="shared" si="342"/>
        <v>100236.00206216861</v>
      </c>
      <c r="CG759" s="36">
        <f>IF($B759="r",VLOOKUP($E759,'[2]Costeo-JUL26'!$B$9:$CQ$307,CG$1,0),0)*$G759</f>
        <v>0</v>
      </c>
      <c r="CH759" s="35">
        <f>VLOOKUP($E759,'[2]TEORICOS (05.26)'!$A$8:$T$251,CH$1,0)</f>
        <v>0</v>
      </c>
      <c r="CI759" s="36">
        <f t="shared" si="371"/>
        <v>0</v>
      </c>
      <c r="CJ759" s="37">
        <f t="shared" si="372"/>
        <v>0</v>
      </c>
      <c r="CM759" s="16">
        <f>SUMIFS('[1]Ajuste Inventario'!$I:$I,'[1]Ajuste Inventario'!$B:$B,E759,'[1]Ajuste Inventario'!$S:$S,D759)*-1</f>
        <v>3.3339999999999996</v>
      </c>
      <c r="CN759" s="36">
        <f t="shared" si="343"/>
        <v>15913.658613108102</v>
      </c>
      <c r="CP759" t="str">
        <f t="shared" si="344"/>
        <v>2428Org.Vtas Necochea</v>
      </c>
      <c r="CQ759" s="10">
        <f t="shared" si="345"/>
        <v>4773.1429553413627</v>
      </c>
    </row>
    <row r="760" spans="1:95" x14ac:dyDescent="0.25">
      <c r="A760" s="30">
        <v>46204</v>
      </c>
      <c r="B760" s="31" t="str">
        <f>VLOOKUP($E760,'[2]TEORICOS (05.26)'!$A$8:$T$251,B$1,0)</f>
        <v>P</v>
      </c>
      <c r="C760" s="32" t="str">
        <f>VLOOKUP($E760,'[2]TEORICOS (05.26)'!$A$8:$T$251,C$1,0)</f>
        <v>Aquarius</v>
      </c>
      <c r="D760" t="s">
        <v>229</v>
      </c>
      <c r="E760">
        <v>2443</v>
      </c>
      <c r="F760" t="s">
        <v>136</v>
      </c>
      <c r="G760" s="16">
        <v>194.75</v>
      </c>
      <c r="H760" s="16">
        <v>137.10399999999987</v>
      </c>
      <c r="I760" s="33">
        <v>1887177.5499999977</v>
      </c>
      <c r="J760" s="33">
        <v>1862955.7399999979</v>
      </c>
      <c r="K760" s="34">
        <f>IF($B760="P",VLOOKUP($E760,'[2]Costeo-JUL26'!$B$9:$CQ$307,K$1,0),0)</f>
        <v>919322</v>
      </c>
      <c r="L760" s="35">
        <f>VLOOKUP($E760,'[2]TEORICOS (05.26)'!$A$8:$T$251,L$1,0)</f>
        <v>0.17</v>
      </c>
      <c r="M760" s="36">
        <f t="shared" si="346"/>
        <v>316702.47579999967</v>
      </c>
      <c r="N760" s="35">
        <f>IF($B760="P",VLOOKUP($E760,'[2]Costeo-JUL26'!$B$9:$CQ$307,N$1,0),0)</f>
        <v>8.0000000000000002E-3</v>
      </c>
      <c r="O760" s="36">
        <f t="shared" si="347"/>
        <v>2533.6198063999973</v>
      </c>
      <c r="P760" s="36">
        <f>IF($B760="P",VLOOKUP($E760,'[2]Costeo-JUL26'!$B$9:$CQ$307,P$1,0),0)*H760</f>
        <v>0</v>
      </c>
      <c r="Q760" s="36">
        <f t="shared" si="348"/>
        <v>319236.09560639964</v>
      </c>
      <c r="R760" s="34">
        <f>IF($B760="P",VLOOKUP($E760,'[2]Costeo-JUL26'!$B$9:$CQ$307,R$1,0),0)</f>
        <v>902332</v>
      </c>
      <c r="S760" s="16">
        <f>IF($B760="P",VLOOKUP($E760,'[2]Costeo-JUL26'!$B$9:$CQ$307,S$1,0),0)*$G760</f>
        <v>70.120905999999991</v>
      </c>
      <c r="T760" s="36">
        <f>IF($B760="P",VLOOKUP($E760,'[2]Costeo-JUL26'!$B$9:$CQ$307,T$1,0),0)*$G760</f>
        <v>48913.111071161286</v>
      </c>
      <c r="U760" s="35">
        <f>IF($B760="P",VLOOKUP($E760,'[2]Costeo-JUL26'!$B$9:$CQ$307,U$1,0),0)</f>
        <v>1.4999999999999999E-2</v>
      </c>
      <c r="V760" s="36">
        <f t="shared" si="349"/>
        <v>733.6966660674193</v>
      </c>
      <c r="W760" s="36">
        <f t="shared" si="350"/>
        <v>49646.807737228708</v>
      </c>
      <c r="X760" s="34">
        <f>IF($B760="P",VLOOKUP($E760,'[2]Costeo-JUL26'!$B$9:$CQ$307,X$1,0),0)</f>
        <v>0</v>
      </c>
      <c r="Y760" s="16">
        <f>IF($B760="P",VLOOKUP($E760,'[2]Costeo-JUL26'!$B$9:$CQ$307,Y$1,0),0)*$G760</f>
        <v>0</v>
      </c>
      <c r="Z760" s="36">
        <f>IF($B760="P",VLOOKUP($E760,'[2]Costeo-JUL26'!$B$9:$CQ$307,Z$1,0),0)*$G760</f>
        <v>0</v>
      </c>
      <c r="AA760" s="35">
        <f>IF($B760="P",VLOOKUP($E760,'[2]Costeo-JUL26'!$B$9:$CQ$307,AA$1,0),0)</f>
        <v>0</v>
      </c>
      <c r="AB760" s="36">
        <f t="shared" si="351"/>
        <v>0</v>
      </c>
      <c r="AC760" s="36">
        <f t="shared" si="352"/>
        <v>0</v>
      </c>
      <c r="AD760" s="34">
        <f>IF($B760="P",VLOOKUP($E760,'[2]Costeo-JUL26'!$B$9:$CQ$307,AD$1,0),0)</f>
        <v>902257</v>
      </c>
      <c r="AE760" s="16">
        <f>IF($B760="P",VLOOKUP($E760,'[2]Costeo-JUL26'!$B$9:$CQ$307,AE$1,0),0)*$G760</f>
        <v>1558</v>
      </c>
      <c r="AF760" s="36">
        <f>IF($B760="P",VLOOKUP($E760,'[2]Costeo-JUL26'!$B$9:$CQ$307,AF$1,0),0)*$G760</f>
        <v>23910.937600000001</v>
      </c>
      <c r="AG760" s="35">
        <f>IF($B760="P",VLOOKUP($E760,'[2]Costeo-JUL26'!$B$9:$CQ$307,AG$1,0),0)</f>
        <v>6.0000000000000001E-3</v>
      </c>
      <c r="AH760" s="36">
        <f t="shared" si="353"/>
        <v>143.46562560000001</v>
      </c>
      <c r="AI760" s="36">
        <f t="shared" si="354"/>
        <v>24054.403225600003</v>
      </c>
      <c r="AJ760" s="34">
        <f>IF($B760="P",VLOOKUP($E760,'[2]Costeo-JUL26'!$B$9:$CQ$307,AJ$1,0),0)</f>
        <v>919215</v>
      </c>
      <c r="AK760" s="16">
        <f>IF($B760="P",VLOOKUP($E760,'[2]Costeo-JUL26'!$B$9:$CQ$307,AK$1,0),0)*$G760</f>
        <v>1558</v>
      </c>
      <c r="AL760" s="36">
        <f>IF($B760="P",VLOOKUP($E760,'[2]Costeo-JUL26'!$B$9:$CQ$307,AL$1,0),0)*$G760</f>
        <v>10956.635</v>
      </c>
      <c r="AM760" s="35">
        <f>IF($B760="P",VLOOKUP($E760,'[2]Costeo-JUL26'!$B$9:$CQ$307,AM$1,0),0)</f>
        <v>1.7999999999999999E-2</v>
      </c>
      <c r="AN760" s="36">
        <f t="shared" si="355"/>
        <v>197.21942999999999</v>
      </c>
      <c r="AO760" s="36">
        <f t="shared" si="356"/>
        <v>11153.854429999999</v>
      </c>
      <c r="AP760" s="34">
        <f>IF($B760="P",VLOOKUP($E760,'[2]Costeo-JUL26'!$B$9:$CQ$307,AP$1,0),0)</f>
        <v>901569</v>
      </c>
      <c r="AQ760" s="16">
        <f>IF($B760="P",VLOOKUP($E760,'[2]Costeo-JUL26'!$B$9:$CQ$307,AQ$1,0),0)*$G760</f>
        <v>1558</v>
      </c>
      <c r="AR760" s="36">
        <f>IF($B760="P",VLOOKUP($E760,'[2]Costeo-JUL26'!$B$9:$CQ$307,AR$1,0),0)*$G760</f>
        <v>101324.56116712392</v>
      </c>
      <c r="AS760" s="35">
        <f>IF($B760="P",VLOOKUP($E760,'[2]Costeo-JUL26'!$B$9:$CQ$307,AS$1,0),0)</f>
        <v>0.02</v>
      </c>
      <c r="AT760" s="36">
        <f t="shared" si="357"/>
        <v>2026.4912233424784</v>
      </c>
      <c r="AU760" s="36">
        <f t="shared" si="358"/>
        <v>103351.0523904664</v>
      </c>
      <c r="AV760" s="34">
        <f>IF($B760="P",VLOOKUP($E760,'[2]Costeo-JUL26'!$B$9:$CQ$307,AV$1,0),0)</f>
        <v>932436</v>
      </c>
      <c r="AW760" s="16">
        <f>IF($B760="P",VLOOKUP($E760,'[2]Costeo-JUL26'!$B$9:$CQ$307,AW$1,0),0)*$G760</f>
        <v>3.0186250000000001</v>
      </c>
      <c r="AX760" s="36">
        <f>IF($B760="P",VLOOKUP($E760,'[2]Costeo-JUL26'!$B$9:$CQ$307,AX$1,0),0)*$G760</f>
        <v>14404.999244999999</v>
      </c>
      <c r="AY760" s="35">
        <f>IF($B760="P",VLOOKUP($E760,'[2]Costeo-JUL26'!$B$9:$CQ$307,AY$1,0),0)</f>
        <v>0.03</v>
      </c>
      <c r="AZ760" s="36">
        <f t="shared" si="359"/>
        <v>432.14997734999997</v>
      </c>
      <c r="BA760" s="36">
        <f t="shared" si="360"/>
        <v>14837.149222349999</v>
      </c>
      <c r="BB760" s="34">
        <f>IF($B760="P",VLOOKUP($E760,'[2]Costeo-JUL26'!$B$9:$CQ$307,BB$1,0),0)</f>
        <v>902311</v>
      </c>
      <c r="BC760" s="16">
        <f>IF($B760="P",VLOOKUP($E760,'[2]Costeo-JUL26'!$B$9:$CQ$307,BC$1,0),0)*$G760</f>
        <v>0.40572916666666664</v>
      </c>
      <c r="BD760" s="36">
        <f>IF($B760="P",VLOOKUP($E760,'[2]Costeo-JUL26'!$B$9:$CQ$307,BD$1,0),0)*$G760</f>
        <v>1591.1257578125003</v>
      </c>
      <c r="BE760" s="35">
        <f>IF($B760="P",VLOOKUP($E760,'[2]Costeo-JUL26'!$B$9:$CQ$307,BE$1,0),0)</f>
        <v>0.03</v>
      </c>
      <c r="BF760" s="36">
        <f t="shared" si="361"/>
        <v>47.733772734375009</v>
      </c>
      <c r="BG760" s="36">
        <f t="shared" si="362"/>
        <v>1638.8595305468752</v>
      </c>
      <c r="BH760" s="34">
        <f>IF($B760="P",VLOOKUP($E760,'[2]Costeo-JUL26'!$B$9:$CQ$307,BH$1,0),0)</f>
        <v>933089</v>
      </c>
      <c r="BI760" s="16">
        <f>IF($B760="P",VLOOKUP($E760,'[2]Costeo-JUL26'!$B$9:$CQ$307,BI$1,0),0)*$G760</f>
        <v>4.5081018518518512</v>
      </c>
      <c r="BJ760" s="36">
        <f>IF($B760="P",VLOOKUP($E760,'[2]Costeo-JUL26'!$B$9:$CQ$307,BJ$1,0),0)*$G760</f>
        <v>3357.0596726190474</v>
      </c>
      <c r="BK760" s="35">
        <f>IF(BH760=910319,0,IF($B760="P",VLOOKUP($E760,'[2]Costeo-JUL26'!$B$9:$CQ$307,BK$1,0),0))</f>
        <v>0.02</v>
      </c>
      <c r="BL760" s="36">
        <f t="shared" si="363"/>
        <v>67.141193452380946</v>
      </c>
      <c r="BM760" s="36">
        <f t="shared" si="364"/>
        <v>3424.2008660714282</v>
      </c>
      <c r="BN760" s="34">
        <f>IF($B760="P",VLOOKUP($E760,'[2]Costeo-JUL26'!$B$9:$CQ$307,BN$1,0),0)</f>
        <v>0</v>
      </c>
      <c r="BO760" s="16">
        <f>IF($B760="P",VLOOKUP($E760,'[2]Costeo-JUL26'!$B$9:$CQ$307,BO$1,0),0)*$G760</f>
        <v>0</v>
      </c>
      <c r="BP760" s="36">
        <f>IF($B760="P",VLOOKUP($E760,'[2]Costeo-JUL26'!$B$9:$CQ$307,BP$1,0),0)*$G760</f>
        <v>0</v>
      </c>
      <c r="BQ760" s="35">
        <f>IF($B760="P",VLOOKUP($E760,'[2]Costeo-JUL26'!$B$9:$CQ$307,BQ$1,0),0)</f>
        <v>0</v>
      </c>
      <c r="BR760" s="36">
        <f t="shared" si="365"/>
        <v>0</v>
      </c>
      <c r="BS760" s="36">
        <f t="shared" si="366"/>
        <v>0</v>
      </c>
      <c r="BT760" s="34">
        <f>IF($B760="P",VLOOKUP($E760,'[2]Costeo-JUL26'!$B$9:$CQ$307,BT$1,0),0)</f>
        <v>0</v>
      </c>
      <c r="BU760" s="16">
        <f>IF($B760="P",VLOOKUP($E760,'[2]Costeo-JUL26'!$B$9:$CQ$307,BU$1,0),0)*$G760</f>
        <v>0</v>
      </c>
      <c r="BV760" s="36">
        <f>IF($B760="P",VLOOKUP($E760,'[2]Costeo-JUL26'!$B$9:$CQ$307,BV$1,0),0)*$G760</f>
        <v>0</v>
      </c>
      <c r="BW760" s="35">
        <f>IF($B760="P",VLOOKUP($E760,'[2]Costeo-JUL26'!$B$9:$CQ$307,BW$1,0),0)</f>
        <v>0</v>
      </c>
      <c r="BX760" s="36">
        <f t="shared" si="367"/>
        <v>0</v>
      </c>
      <c r="BY760" s="36">
        <f t="shared" si="368"/>
        <v>0</v>
      </c>
      <c r="BZ760" s="34">
        <f>IF($B760="P",VLOOKUP($E760,'[2]Costeo-JUL26'!$B$9:$CQ$307,BZ$1,0),0)</f>
        <v>936704</v>
      </c>
      <c r="CA760" s="16">
        <f>IF($B760="P",VLOOKUP($E760,'[2]Costeo-JUL26'!$B$9:$CQ$307,CA$1,0),0)*$G760</f>
        <v>4.7348298279591896</v>
      </c>
      <c r="CB760" s="36">
        <f>IF($B760="P",VLOOKUP($E760,'[2]Costeo-JUL26'!$B$9:$CQ$307,CB$1,0),0)*$G760</f>
        <v>2260.2353281158212</v>
      </c>
      <c r="CC760" s="35">
        <f>IF($B760="P",VLOOKUP($E760,'[2]Costeo-JUL26'!$B$9:$CQ$307,CC$1,0),0)</f>
        <v>0.5</v>
      </c>
      <c r="CD760" s="36">
        <f t="shared" si="369"/>
        <v>1130.1176640579106</v>
      </c>
      <c r="CE760" s="36">
        <f t="shared" si="370"/>
        <v>3390.3529921737318</v>
      </c>
      <c r="CF760" s="37">
        <f t="shared" si="342"/>
        <v>530732.77600083675</v>
      </c>
      <c r="CG760" s="36">
        <f>IF($B760="r",VLOOKUP($E760,'[2]Costeo-JUL26'!$B$9:$CQ$307,CG$1,0),0)*$G760</f>
        <v>0</v>
      </c>
      <c r="CH760" s="35">
        <f>VLOOKUP($E760,'[2]TEORICOS (05.26)'!$A$8:$T$251,CH$1,0)</f>
        <v>0</v>
      </c>
      <c r="CI760" s="36">
        <f t="shared" si="371"/>
        <v>0</v>
      </c>
      <c r="CJ760" s="37">
        <f t="shared" si="372"/>
        <v>0</v>
      </c>
      <c r="CM760" s="16">
        <f>SUMIFS('[1]Ajuste Inventario'!$I:$I,'[1]Ajuste Inventario'!$B:$B,E760,'[1]Ajuste Inventario'!$S:$S,D760)*-1</f>
        <v>0.75</v>
      </c>
      <c r="CN760" s="36">
        <f t="shared" si="343"/>
        <v>2043.900292686149</v>
      </c>
      <c r="CP760" t="str">
        <f t="shared" si="344"/>
        <v>2443Org.Vtas Necochea</v>
      </c>
      <c r="CQ760" s="10">
        <f t="shared" si="345"/>
        <v>2725.2003902481988</v>
      </c>
    </row>
    <row r="761" spans="1:95" x14ac:dyDescent="0.25">
      <c r="A761" s="30">
        <v>46204</v>
      </c>
      <c r="B761" s="31" t="str">
        <f>VLOOKUP($E761,'[2]TEORICOS (05.26)'!$A$8:$T$251,B$1,0)</f>
        <v>P</v>
      </c>
      <c r="C761" s="32" t="str">
        <f>VLOOKUP($E761,'[2]TEORICOS (05.26)'!$A$8:$T$251,C$1,0)</f>
        <v>Aquarius</v>
      </c>
      <c r="D761" t="s">
        <v>229</v>
      </c>
      <c r="E761">
        <v>2446</v>
      </c>
      <c r="F761" t="s">
        <v>137</v>
      </c>
      <c r="G761" s="16">
        <v>467</v>
      </c>
      <c r="H761" s="16">
        <v>740.19499999999789</v>
      </c>
      <c r="I761" s="33">
        <v>4644023.8699999899</v>
      </c>
      <c r="J761" s="33">
        <v>4619507.8499999903</v>
      </c>
      <c r="K761" s="34">
        <f>IF($B761="P",VLOOKUP($E761,'[2]Costeo-JUL26'!$B$9:$CQ$307,K$1,0),0)</f>
        <v>919322</v>
      </c>
      <c r="L761" s="35">
        <f>VLOOKUP($E761,'[2]TEORICOS (05.26)'!$A$8:$T$251,L$1,0)</f>
        <v>0.17</v>
      </c>
      <c r="M761" s="36">
        <f t="shared" si="346"/>
        <v>785316.33449999837</v>
      </c>
      <c r="N761" s="35">
        <f>IF($B761="P",VLOOKUP($E761,'[2]Costeo-JUL26'!$B$9:$CQ$307,N$1,0),0)</f>
        <v>8.0000000000000002E-3</v>
      </c>
      <c r="O761" s="36">
        <f t="shared" si="347"/>
        <v>6282.5306759999867</v>
      </c>
      <c r="P761" s="36">
        <f>IF($B761="P",VLOOKUP($E761,'[2]Costeo-JUL26'!$B$9:$CQ$307,P$1,0),0)*H761</f>
        <v>0</v>
      </c>
      <c r="Q761" s="36">
        <f t="shared" si="348"/>
        <v>791598.8651759983</v>
      </c>
      <c r="R761" s="34">
        <f>IF($B761="P",VLOOKUP($E761,'[2]Costeo-JUL26'!$B$9:$CQ$307,R$1,0),0)</f>
        <v>902332</v>
      </c>
      <c r="S761" s="16">
        <f>IF($B761="P",VLOOKUP($E761,'[2]Costeo-JUL26'!$B$9:$CQ$307,S$1,0),0)*$G761</f>
        <v>378.32884200000001</v>
      </c>
      <c r="T761" s="36">
        <f>IF($B761="P",VLOOKUP($E761,'[2]Costeo-JUL26'!$B$9:$CQ$307,T$1,0),0)*$G761</f>
        <v>263904.75716571358</v>
      </c>
      <c r="U761" s="35">
        <f>IF($B761="P",VLOOKUP($E761,'[2]Costeo-JUL26'!$B$9:$CQ$307,U$1,0),0)</f>
        <v>1.4999999999999999E-2</v>
      </c>
      <c r="V761" s="36">
        <f t="shared" si="349"/>
        <v>3958.5713574857036</v>
      </c>
      <c r="W761" s="36">
        <f t="shared" si="350"/>
        <v>267863.32852319931</v>
      </c>
      <c r="X761" s="34">
        <f>IF($B761="P",VLOOKUP($E761,'[2]Costeo-JUL26'!$B$9:$CQ$307,X$1,0),0)</f>
        <v>0</v>
      </c>
      <c r="Y761" s="16">
        <f>IF($B761="P",VLOOKUP($E761,'[2]Costeo-JUL26'!$B$9:$CQ$307,Y$1,0),0)*$G761</f>
        <v>0</v>
      </c>
      <c r="Z761" s="36">
        <f>IF($B761="P",VLOOKUP($E761,'[2]Costeo-JUL26'!$B$9:$CQ$307,Z$1,0),0)*$G761</f>
        <v>0</v>
      </c>
      <c r="AA761" s="35">
        <f>IF($B761="P",VLOOKUP($E761,'[2]Costeo-JUL26'!$B$9:$CQ$307,AA$1,0),0)</f>
        <v>0</v>
      </c>
      <c r="AB761" s="36">
        <f t="shared" si="351"/>
        <v>0</v>
      </c>
      <c r="AC761" s="36">
        <f t="shared" si="352"/>
        <v>0</v>
      </c>
      <c r="AD761" s="34">
        <f>IF($B761="P",VLOOKUP($E761,'[2]Costeo-JUL26'!$B$9:$CQ$307,AD$1,0),0)</f>
        <v>902257</v>
      </c>
      <c r="AE761" s="16">
        <f>IF($B761="P",VLOOKUP($E761,'[2]Costeo-JUL26'!$B$9:$CQ$307,AE$1,0),0)*$G761</f>
        <v>2802</v>
      </c>
      <c r="AF761" s="36">
        <f>IF($B761="P",VLOOKUP($E761,'[2]Costeo-JUL26'!$B$9:$CQ$307,AF$1,0),0)*$G761</f>
        <v>43002.854400000004</v>
      </c>
      <c r="AG761" s="35">
        <f>IF($B761="P",VLOOKUP($E761,'[2]Costeo-JUL26'!$B$9:$CQ$307,AG$1,0),0)</f>
        <v>6.0000000000000001E-3</v>
      </c>
      <c r="AH761" s="36">
        <f t="shared" si="353"/>
        <v>258.01712640000005</v>
      </c>
      <c r="AI761" s="36">
        <f t="shared" si="354"/>
        <v>43260.871526400006</v>
      </c>
      <c r="AJ761" s="34">
        <f>IF($B761="P",VLOOKUP($E761,'[2]Costeo-JUL26'!$B$9:$CQ$307,AJ$1,0),0)</f>
        <v>919216</v>
      </c>
      <c r="AK761" s="16">
        <f>IF($B761="P",VLOOKUP($E761,'[2]Costeo-JUL26'!$B$9:$CQ$307,AK$1,0),0)*$G761</f>
        <v>2802</v>
      </c>
      <c r="AL761" s="36">
        <f>IF($B761="P",VLOOKUP($E761,'[2]Costeo-JUL26'!$B$9:$CQ$307,AL$1,0),0)*$G761</f>
        <v>28029.807000000001</v>
      </c>
      <c r="AM761" s="35">
        <f>IF($B761="P",VLOOKUP($E761,'[2]Costeo-JUL26'!$B$9:$CQ$307,AM$1,0),0)</f>
        <v>1.7999999999999999E-2</v>
      </c>
      <c r="AN761" s="36">
        <f t="shared" si="355"/>
        <v>504.53652599999998</v>
      </c>
      <c r="AO761" s="36">
        <f t="shared" si="356"/>
        <v>28534.343526000001</v>
      </c>
      <c r="AP761" s="34">
        <f>IF($B761="P",VLOOKUP($E761,'[2]Costeo-JUL26'!$B$9:$CQ$307,AP$1,0),0)</f>
        <v>933429</v>
      </c>
      <c r="AQ761" s="16">
        <f>IF($B761="P",VLOOKUP($E761,'[2]Costeo-JUL26'!$B$9:$CQ$307,AQ$1,0),0)*$G761</f>
        <v>2802</v>
      </c>
      <c r="AR761" s="36">
        <f>IF($B761="P",VLOOKUP($E761,'[2]Costeo-JUL26'!$B$9:$CQ$307,AR$1,0),0)*$G761</f>
        <v>275273.46756000008</v>
      </c>
      <c r="AS761" s="35">
        <f>IF($B761="P",VLOOKUP($E761,'[2]Costeo-JUL26'!$B$9:$CQ$307,AS$1,0),0)</f>
        <v>0.02</v>
      </c>
      <c r="AT761" s="36">
        <f t="shared" si="357"/>
        <v>5505.4693512000013</v>
      </c>
      <c r="AU761" s="36">
        <f t="shared" si="358"/>
        <v>280778.93691120006</v>
      </c>
      <c r="AV761" s="34">
        <f>IF($B761="P",VLOOKUP($E761,'[2]Costeo-JUL26'!$B$9:$CQ$307,AV$1,0),0)</f>
        <v>932438</v>
      </c>
      <c r="AW761" s="16">
        <f>IF($B761="P",VLOOKUP($E761,'[2]Costeo-JUL26'!$B$9:$CQ$307,AW$1,0),0)*$G761</f>
        <v>13.6364</v>
      </c>
      <c r="AX761" s="36">
        <f>IF($B761="P",VLOOKUP($E761,'[2]Costeo-JUL26'!$B$9:$CQ$307,AX$1,0),0)*$G761</f>
        <v>65073.446256000003</v>
      </c>
      <c r="AY761" s="35">
        <f>IF($B761="P",VLOOKUP($E761,'[2]Costeo-JUL26'!$B$9:$CQ$307,AY$1,0),0)</f>
        <v>0.03</v>
      </c>
      <c r="AZ761" s="36">
        <f t="shared" si="359"/>
        <v>1952.2033876800001</v>
      </c>
      <c r="BA761" s="36">
        <f t="shared" si="360"/>
        <v>67025.649643680008</v>
      </c>
      <c r="BB761" s="34">
        <f>IF($B761="P",VLOOKUP($E761,'[2]Costeo-JUL26'!$B$9:$CQ$307,BB$1,0),0)</f>
        <v>902311</v>
      </c>
      <c r="BC761" s="16">
        <f>IF($B761="P",VLOOKUP($E761,'[2]Costeo-JUL26'!$B$9:$CQ$307,BC$1,0),0)*$G761</f>
        <v>1.876339285714286</v>
      </c>
      <c r="BD761" s="36">
        <f>IF($B761="P",VLOOKUP($E761,'[2]Costeo-JUL26'!$B$9:$CQ$307,BD$1,0),0)*$G761</f>
        <v>7358.3365781250013</v>
      </c>
      <c r="BE761" s="35">
        <f>IF($B761="P",VLOOKUP($E761,'[2]Costeo-JUL26'!$B$9:$CQ$307,BE$1,0),0)</f>
        <v>0.03</v>
      </c>
      <c r="BF761" s="36">
        <f t="shared" si="361"/>
        <v>220.75009734375004</v>
      </c>
      <c r="BG761" s="36">
        <f t="shared" si="362"/>
        <v>7579.0866754687513</v>
      </c>
      <c r="BH761" s="34">
        <f>IF($B761="P",VLOOKUP($E761,'[2]Costeo-JUL26'!$B$9:$CQ$307,BH$1,0),0)</f>
        <v>933089</v>
      </c>
      <c r="BI761" s="16">
        <f>IF($B761="P",VLOOKUP($E761,'[2]Costeo-JUL26'!$B$9:$CQ$307,BI$1,0),0)*$G761</f>
        <v>12.508928571428571</v>
      </c>
      <c r="BJ761" s="36">
        <f>IF($B761="P",VLOOKUP($E761,'[2]Costeo-JUL26'!$B$9:$CQ$307,BJ$1,0),0)*$G761</f>
        <v>9315.0556564211056</v>
      </c>
      <c r="BK761" s="35">
        <f>IF(BH761=910319,0,IF($B761="P",VLOOKUP($E761,'[2]Costeo-JUL26'!$B$9:$CQ$307,BK$1,0),0))</f>
        <v>0.02</v>
      </c>
      <c r="BL761" s="36">
        <f t="shared" si="363"/>
        <v>186.30111312842212</v>
      </c>
      <c r="BM761" s="36">
        <f t="shared" si="364"/>
        <v>9501.3567695495276</v>
      </c>
      <c r="BN761" s="34">
        <f>IF($B761="P",VLOOKUP($E761,'[2]Costeo-JUL26'!$B$9:$CQ$307,BN$1,0),0)</f>
        <v>0</v>
      </c>
      <c r="BO761" s="16">
        <f>IF($B761="P",VLOOKUP($E761,'[2]Costeo-JUL26'!$B$9:$CQ$307,BO$1,0),0)*$G761</f>
        <v>0</v>
      </c>
      <c r="BP761" s="36">
        <f>IF($B761="P",VLOOKUP($E761,'[2]Costeo-JUL26'!$B$9:$CQ$307,BP$1,0),0)*$G761</f>
        <v>0</v>
      </c>
      <c r="BQ761" s="35">
        <f>IF($B761="P",VLOOKUP($E761,'[2]Costeo-JUL26'!$B$9:$CQ$307,BQ$1,0),0)</f>
        <v>0</v>
      </c>
      <c r="BR761" s="36">
        <f t="shared" si="365"/>
        <v>0</v>
      </c>
      <c r="BS761" s="36">
        <f t="shared" si="366"/>
        <v>0</v>
      </c>
      <c r="BT761" s="34">
        <f>IF($B761="P",VLOOKUP($E761,'[2]Costeo-JUL26'!$B$9:$CQ$307,BT$1,0),0)</f>
        <v>0</v>
      </c>
      <c r="BU761" s="16">
        <f>IF($B761="P",VLOOKUP($E761,'[2]Costeo-JUL26'!$B$9:$CQ$307,BU$1,0),0)*$G761</f>
        <v>0</v>
      </c>
      <c r="BV761" s="36">
        <f>IF($B761="P",VLOOKUP($E761,'[2]Costeo-JUL26'!$B$9:$CQ$307,BV$1,0),0)*$G761</f>
        <v>0</v>
      </c>
      <c r="BW761" s="35">
        <f>IF($B761="P",VLOOKUP($E761,'[2]Costeo-JUL26'!$B$9:$CQ$307,BW$1,0),0)</f>
        <v>0</v>
      </c>
      <c r="BX761" s="36">
        <f t="shared" si="367"/>
        <v>0</v>
      </c>
      <c r="BY761" s="36">
        <f t="shared" si="368"/>
        <v>0</v>
      </c>
      <c r="BZ761" s="34">
        <f>IF($B761="P",VLOOKUP($E761,'[2]Costeo-JUL26'!$B$9:$CQ$307,BZ$1,0),0)</f>
        <v>936704</v>
      </c>
      <c r="CA761" s="16">
        <f>IF($B761="P",VLOOKUP($E761,'[2]Costeo-JUL26'!$B$9:$CQ$307,CA$1,0),0)*$G761</f>
        <v>25.546199957525644</v>
      </c>
      <c r="CB761" s="36">
        <f>IF($B761="P",VLOOKUP($E761,'[2]Costeo-JUL26'!$B$9:$CQ$307,CB$1,0),0)*$G761</f>
        <v>12194.825525122973</v>
      </c>
      <c r="CC761" s="35">
        <f>IF($B761="P",VLOOKUP($E761,'[2]Costeo-JUL26'!$B$9:$CQ$307,CC$1,0),0)</f>
        <v>0.5</v>
      </c>
      <c r="CD761" s="36">
        <f t="shared" si="369"/>
        <v>6097.4127625614865</v>
      </c>
      <c r="CE761" s="36">
        <f t="shared" si="370"/>
        <v>18292.23828768446</v>
      </c>
      <c r="CF761" s="37">
        <f t="shared" si="342"/>
        <v>1514434.6770391806</v>
      </c>
      <c r="CG761" s="36">
        <f>IF($B761="r",VLOOKUP($E761,'[2]Costeo-JUL26'!$B$9:$CQ$307,CG$1,0),0)*$G761</f>
        <v>0</v>
      </c>
      <c r="CH761" s="35">
        <f>VLOOKUP($E761,'[2]TEORICOS (05.26)'!$A$8:$T$251,CH$1,0)</f>
        <v>0</v>
      </c>
      <c r="CI761" s="36">
        <f t="shared" si="371"/>
        <v>0</v>
      </c>
      <c r="CJ761" s="37">
        <f t="shared" si="372"/>
        <v>0</v>
      </c>
      <c r="CM761" s="16">
        <f>SUMIFS('[1]Ajuste Inventario'!$I:$I,'[1]Ajuste Inventario'!$B:$B,E761,'[1]Ajuste Inventario'!$S:$S,D761)*-1</f>
        <v>1.3340000000000001</v>
      </c>
      <c r="CN761" s="36">
        <f t="shared" si="343"/>
        <v>4326.0296770241266</v>
      </c>
      <c r="CP761" t="str">
        <f t="shared" si="344"/>
        <v>2446Org.Vtas Necochea</v>
      </c>
      <c r="CQ761" s="10">
        <f t="shared" si="345"/>
        <v>3242.9008073644127</v>
      </c>
    </row>
    <row r="762" spans="1:95" x14ac:dyDescent="0.25">
      <c r="A762" s="30">
        <v>46204</v>
      </c>
      <c r="B762" s="31" t="str">
        <f>VLOOKUP($E762,'[2]TEORICOS (05.26)'!$A$8:$T$251,B$1,0)</f>
        <v>P</v>
      </c>
      <c r="C762" s="32" t="str">
        <f>VLOOKUP($E762,'[2]TEORICOS (05.26)'!$A$8:$T$251,C$1,0)</f>
        <v>Aquarius</v>
      </c>
      <c r="D762" t="s">
        <v>229</v>
      </c>
      <c r="E762">
        <v>2448</v>
      </c>
      <c r="F762" t="s">
        <v>138</v>
      </c>
      <c r="G762" s="16">
        <v>84</v>
      </c>
      <c r="H762" s="16">
        <v>199.75199999999995</v>
      </c>
      <c r="I762" s="33">
        <v>1172847.5999999992</v>
      </c>
      <c r="J762" s="33">
        <v>1124746.6599999992</v>
      </c>
      <c r="K762" s="34">
        <f>IF($B762="P",VLOOKUP($E762,'[2]Costeo-JUL26'!$B$9:$CQ$307,K$1,0),0)</f>
        <v>919322</v>
      </c>
      <c r="L762" s="35">
        <f>VLOOKUP($E762,'[2]TEORICOS (05.26)'!$A$8:$T$251,L$1,0)</f>
        <v>0.17</v>
      </c>
      <c r="M762" s="36">
        <f t="shared" si="346"/>
        <v>191206.93219999989</v>
      </c>
      <c r="N762" s="35">
        <f>IF($B762="P",VLOOKUP($E762,'[2]Costeo-JUL26'!$B$9:$CQ$307,N$1,0),0)</f>
        <v>8.0000000000000002E-3</v>
      </c>
      <c r="O762" s="36">
        <f t="shared" si="347"/>
        <v>1529.6554575999992</v>
      </c>
      <c r="P762" s="36">
        <f>IF($B762="P",VLOOKUP($E762,'[2]Costeo-JUL26'!$B$9:$CQ$307,P$1,0),0)*H762</f>
        <v>0</v>
      </c>
      <c r="Q762" s="36">
        <f t="shared" si="348"/>
        <v>192736.58765759988</v>
      </c>
      <c r="R762" s="34">
        <f>IF($B762="P",VLOOKUP($E762,'[2]Costeo-JUL26'!$B$9:$CQ$307,R$1,0),0)</f>
        <v>902332</v>
      </c>
      <c r="S762" s="16">
        <f>IF($B762="P",VLOOKUP($E762,'[2]Costeo-JUL26'!$B$9:$CQ$307,S$1,0),0)*$G762</f>
        <v>102.07587600000001</v>
      </c>
      <c r="T762" s="36">
        <f>IF($B762="P",VLOOKUP($E762,'[2]Costeo-JUL26'!$B$9:$CQ$307,T$1,0),0)*$G762</f>
        <v>71203.424845567264</v>
      </c>
      <c r="U762" s="35">
        <f>IF($B762="P",VLOOKUP($E762,'[2]Costeo-JUL26'!$B$9:$CQ$307,U$1,0),0)</f>
        <v>1.4999999999999999E-2</v>
      </c>
      <c r="V762" s="36">
        <f t="shared" si="349"/>
        <v>1068.0513726835088</v>
      </c>
      <c r="W762" s="36">
        <f t="shared" si="350"/>
        <v>72271.476218250769</v>
      </c>
      <c r="X762" s="34">
        <f>IF($B762="P",VLOOKUP($E762,'[2]Costeo-JUL26'!$B$9:$CQ$307,X$1,0),0)</f>
        <v>0</v>
      </c>
      <c r="Y762" s="16">
        <f>IF($B762="P",VLOOKUP($E762,'[2]Costeo-JUL26'!$B$9:$CQ$307,Y$1,0),0)*$G762</f>
        <v>0</v>
      </c>
      <c r="Z762" s="36">
        <f>IF($B762="P",VLOOKUP($E762,'[2]Costeo-JUL26'!$B$9:$CQ$307,Z$1,0),0)*$G762</f>
        <v>0</v>
      </c>
      <c r="AA762" s="35">
        <f>IF($B762="P",VLOOKUP($E762,'[2]Costeo-JUL26'!$B$9:$CQ$307,AA$1,0),0)</f>
        <v>0</v>
      </c>
      <c r="AB762" s="36">
        <f t="shared" si="351"/>
        <v>0</v>
      </c>
      <c r="AC762" s="36">
        <f t="shared" si="352"/>
        <v>0</v>
      </c>
      <c r="AD762" s="34">
        <f>IF($B762="P",VLOOKUP($E762,'[2]Costeo-JUL26'!$B$9:$CQ$307,AD$1,0),0)</f>
        <v>902257</v>
      </c>
      <c r="AE762" s="16">
        <f>IF($B762="P",VLOOKUP($E762,'[2]Costeo-JUL26'!$B$9:$CQ$307,AE$1,0),0)*$G762</f>
        <v>504</v>
      </c>
      <c r="AF762" s="36">
        <f>IF($B762="P",VLOOKUP($E762,'[2]Costeo-JUL26'!$B$9:$CQ$307,AF$1,0),0)*$G762</f>
        <v>7734.9888000000001</v>
      </c>
      <c r="AG762" s="35">
        <f>IF($B762="P",VLOOKUP($E762,'[2]Costeo-JUL26'!$B$9:$CQ$307,AG$1,0),0)</f>
        <v>6.0000000000000001E-3</v>
      </c>
      <c r="AH762" s="36">
        <f t="shared" si="353"/>
        <v>46.4099328</v>
      </c>
      <c r="AI762" s="36">
        <f t="shared" si="354"/>
        <v>7781.3987328000003</v>
      </c>
      <c r="AJ762" s="34">
        <f>IF($B762="P",VLOOKUP($E762,'[2]Costeo-JUL26'!$B$9:$CQ$307,AJ$1,0),0)</f>
        <v>925508</v>
      </c>
      <c r="AK762" s="16">
        <f>IF($B762="P",VLOOKUP($E762,'[2]Costeo-JUL26'!$B$9:$CQ$307,AK$1,0),0)*$G762</f>
        <v>504</v>
      </c>
      <c r="AL762" s="36">
        <f>IF($B762="P",VLOOKUP($E762,'[2]Costeo-JUL26'!$B$9:$CQ$307,AL$1,0),0)*$G762</f>
        <v>6984.7595999999994</v>
      </c>
      <c r="AM762" s="35">
        <f>IF($B762="P",VLOOKUP($E762,'[2]Costeo-JUL26'!$B$9:$CQ$307,AM$1,0),0)</f>
        <v>1.7999999999999999E-2</v>
      </c>
      <c r="AN762" s="36">
        <f t="shared" si="355"/>
        <v>125.72567279999998</v>
      </c>
      <c r="AO762" s="36">
        <f t="shared" si="356"/>
        <v>7110.4852727999996</v>
      </c>
      <c r="AP762" s="34">
        <f>IF($B762="P",VLOOKUP($E762,'[2]Costeo-JUL26'!$B$9:$CQ$307,AP$1,0),0)</f>
        <v>911881</v>
      </c>
      <c r="AQ762" s="16">
        <f>IF($B762="P",VLOOKUP($E762,'[2]Costeo-JUL26'!$B$9:$CQ$307,AQ$1,0),0)*$G762</f>
        <v>504</v>
      </c>
      <c r="AR762" s="36">
        <f>IF($B762="P",VLOOKUP($E762,'[2]Costeo-JUL26'!$B$9:$CQ$307,AR$1,0),0)*$G762</f>
        <v>68388.364801139091</v>
      </c>
      <c r="AS762" s="35">
        <f>IF($B762="P",VLOOKUP($E762,'[2]Costeo-JUL26'!$B$9:$CQ$307,AS$1,0),0)</f>
        <v>0.02</v>
      </c>
      <c r="AT762" s="36">
        <f t="shared" si="357"/>
        <v>1367.7672960227819</v>
      </c>
      <c r="AU762" s="36">
        <f t="shared" si="358"/>
        <v>69756.13209716187</v>
      </c>
      <c r="AV762" s="34">
        <f>IF($B762="P",VLOOKUP($E762,'[2]Costeo-JUL26'!$B$9:$CQ$307,AV$1,0),0)</f>
        <v>901729</v>
      </c>
      <c r="AW762" s="16">
        <f>IF($B762="P",VLOOKUP($E762,'[2]Costeo-JUL26'!$B$9:$CQ$307,AW$1,0),0)*$G762</f>
        <v>3.4523999999999999</v>
      </c>
      <c r="AX762" s="36">
        <f>IF($B762="P",VLOOKUP($E762,'[2]Costeo-JUL26'!$B$9:$CQ$307,AX$1,0),0)*$G762</f>
        <v>16474.990895999999</v>
      </c>
      <c r="AY762" s="35">
        <f>IF($B762="P",VLOOKUP($E762,'[2]Costeo-JUL26'!$B$9:$CQ$307,AY$1,0),0)</f>
        <v>0.03</v>
      </c>
      <c r="AZ762" s="36">
        <f t="shared" si="359"/>
        <v>494.24972687999997</v>
      </c>
      <c r="BA762" s="36">
        <f t="shared" si="360"/>
        <v>16969.240622879999</v>
      </c>
      <c r="BB762" s="34">
        <f>IF($B762="P",VLOOKUP($E762,'[2]Costeo-JUL26'!$B$9:$CQ$307,BB$1,0),0)</f>
        <v>902311</v>
      </c>
      <c r="BC762" s="16">
        <f>IF($B762="P",VLOOKUP($E762,'[2]Costeo-JUL26'!$B$9:$CQ$307,BC$1,0),0)*$G762</f>
        <v>0.36750000000000005</v>
      </c>
      <c r="BD762" s="36">
        <f>IF($B762="P",VLOOKUP($E762,'[2]Costeo-JUL26'!$B$9:$CQ$307,BD$1,0),0)*$G762</f>
        <v>1441.2045375000002</v>
      </c>
      <c r="BE762" s="35">
        <f>IF($B762="P",VLOOKUP($E762,'[2]Costeo-JUL26'!$B$9:$CQ$307,BE$1,0),0)</f>
        <v>0.03</v>
      </c>
      <c r="BF762" s="36">
        <f t="shared" si="361"/>
        <v>43.236136125000009</v>
      </c>
      <c r="BG762" s="36">
        <f t="shared" si="362"/>
        <v>1484.4406736250003</v>
      </c>
      <c r="BH762" s="34">
        <f>IF($B762="P",VLOOKUP($E762,'[2]Costeo-JUL26'!$B$9:$CQ$307,BH$1,0),0)</f>
        <v>933089</v>
      </c>
      <c r="BI762" s="16">
        <f>IF($B762="P",VLOOKUP($E762,'[2]Costeo-JUL26'!$B$9:$CQ$307,BI$1,0),0)*$G762</f>
        <v>3.15</v>
      </c>
      <c r="BJ762" s="36">
        <f>IF($B762="P",VLOOKUP($E762,'[2]Costeo-JUL26'!$B$9:$CQ$307,BJ$1,0),0)*$G762</f>
        <v>2345.718512195122</v>
      </c>
      <c r="BK762" s="35">
        <f>IF(BH762=910319,0,IF($B762="P",VLOOKUP($E762,'[2]Costeo-JUL26'!$B$9:$CQ$307,BK$1,0),0))</f>
        <v>0.02</v>
      </c>
      <c r="BL762" s="36">
        <f t="shared" si="363"/>
        <v>46.914370243902439</v>
      </c>
      <c r="BM762" s="36">
        <f t="shared" si="364"/>
        <v>2392.6328824390243</v>
      </c>
      <c r="BN762" s="34">
        <f>IF($B762="P",VLOOKUP($E762,'[2]Costeo-JUL26'!$B$9:$CQ$307,BN$1,0),0)</f>
        <v>0</v>
      </c>
      <c r="BO762" s="16">
        <f>IF($B762="P",VLOOKUP($E762,'[2]Costeo-JUL26'!$B$9:$CQ$307,BO$1,0),0)*$G762</f>
        <v>0</v>
      </c>
      <c r="BP762" s="36">
        <f>IF($B762="P",VLOOKUP($E762,'[2]Costeo-JUL26'!$B$9:$CQ$307,BP$1,0),0)*$G762</f>
        <v>0</v>
      </c>
      <c r="BQ762" s="35">
        <f>IF($B762="P",VLOOKUP($E762,'[2]Costeo-JUL26'!$B$9:$CQ$307,BQ$1,0),0)</f>
        <v>0</v>
      </c>
      <c r="BR762" s="36">
        <f t="shared" si="365"/>
        <v>0</v>
      </c>
      <c r="BS762" s="36">
        <f t="shared" si="366"/>
        <v>0</v>
      </c>
      <c r="BT762" s="34">
        <f>IF($B762="P",VLOOKUP($E762,'[2]Costeo-JUL26'!$B$9:$CQ$307,BT$1,0),0)</f>
        <v>0</v>
      </c>
      <c r="BU762" s="16">
        <f>IF($B762="P",VLOOKUP($E762,'[2]Costeo-JUL26'!$B$9:$CQ$307,BU$1,0),0)*$G762</f>
        <v>0</v>
      </c>
      <c r="BV762" s="36">
        <f>IF($B762="P",VLOOKUP($E762,'[2]Costeo-JUL26'!$B$9:$CQ$307,BV$1,0),0)*$G762</f>
        <v>0</v>
      </c>
      <c r="BW762" s="35">
        <f>IF($B762="P",VLOOKUP($E762,'[2]Costeo-JUL26'!$B$9:$CQ$307,BW$1,0),0)</f>
        <v>0</v>
      </c>
      <c r="BX762" s="36">
        <f t="shared" si="367"/>
        <v>0</v>
      </c>
      <c r="BY762" s="36">
        <f t="shared" si="368"/>
        <v>0</v>
      </c>
      <c r="BZ762" s="34">
        <f>IF($B762="P",VLOOKUP($E762,'[2]Costeo-JUL26'!$B$9:$CQ$307,BZ$1,0),0)</f>
        <v>936704</v>
      </c>
      <c r="CA762" s="16">
        <f>IF($B762="P",VLOOKUP($E762,'[2]Costeo-JUL26'!$B$9:$CQ$307,CA$1,0),0)*$G762</f>
        <v>6.8925507380047764</v>
      </c>
      <c r="CB762" s="36">
        <f>IF($B762="P",VLOOKUP($E762,'[2]Costeo-JUL26'!$B$9:$CQ$307,CB$1,0),0)*$G762</f>
        <v>3290.2527112751486</v>
      </c>
      <c r="CC762" s="35">
        <f>IF($B762="P",VLOOKUP($E762,'[2]Costeo-JUL26'!$B$9:$CQ$307,CC$1,0),0)</f>
        <v>0.5</v>
      </c>
      <c r="CD762" s="36">
        <f t="shared" si="369"/>
        <v>1645.1263556375743</v>
      </c>
      <c r="CE762" s="36">
        <f t="shared" si="370"/>
        <v>4935.3790669127229</v>
      </c>
      <c r="CF762" s="37">
        <f t="shared" si="342"/>
        <v>375437.77322446922</v>
      </c>
      <c r="CG762" s="36">
        <f>IF($B762="r",VLOOKUP($E762,'[2]Costeo-JUL26'!$B$9:$CQ$307,CG$1,0),0)*$G762</f>
        <v>0</v>
      </c>
      <c r="CH762" s="35">
        <f>VLOOKUP($E762,'[2]TEORICOS (05.26)'!$A$8:$T$251,CH$1,0)</f>
        <v>0</v>
      </c>
      <c r="CI762" s="36">
        <f t="shared" si="371"/>
        <v>0</v>
      </c>
      <c r="CJ762" s="37">
        <f t="shared" si="372"/>
        <v>0</v>
      </c>
      <c r="CM762" s="16">
        <f>SUMIFS('[1]Ajuste Inventario'!$I:$I,'[1]Ajuste Inventario'!$B:$B,E762,'[1]Ajuste Inventario'!$S:$S,D762)*-1</f>
        <v>3.1660000000000004</v>
      </c>
      <c r="CN762" s="36">
        <f t="shared" si="343"/>
        <v>14150.428452722259</v>
      </c>
      <c r="CP762" t="str">
        <f t="shared" si="344"/>
        <v>2448Org.Vtas Necochea</v>
      </c>
      <c r="CQ762" s="10">
        <f t="shared" si="345"/>
        <v>4469.4973002913002</v>
      </c>
    </row>
    <row r="763" spans="1:95" x14ac:dyDescent="0.25">
      <c r="A763" s="30">
        <v>46204</v>
      </c>
      <c r="B763" s="31" t="str">
        <f>VLOOKUP($E763,'[2]TEORICOS (05.26)'!$A$8:$T$251,B$1,0)</f>
        <v>P</v>
      </c>
      <c r="C763" s="32" t="str">
        <f>VLOOKUP($E763,'[2]TEORICOS (05.26)'!$A$8:$T$251,C$1,0)</f>
        <v>Aquarius</v>
      </c>
      <c r="D763" t="s">
        <v>229</v>
      </c>
      <c r="E763">
        <v>2453</v>
      </c>
      <c r="F763" t="s">
        <v>139</v>
      </c>
      <c r="G763" s="16">
        <v>170</v>
      </c>
      <c r="H763" s="16">
        <v>119.67999999999994</v>
      </c>
      <c r="I763" s="33">
        <v>1662597.9199999976</v>
      </c>
      <c r="J763" s="33">
        <v>1640613.5799999984</v>
      </c>
      <c r="K763" s="34">
        <f>IF($B763="P",VLOOKUP($E763,'[2]Costeo-JUL26'!$B$9:$CQ$307,K$1,0),0)</f>
        <v>919321</v>
      </c>
      <c r="L763" s="35">
        <f>VLOOKUP($E763,'[2]TEORICOS (05.26)'!$A$8:$T$251,L$1,0)</f>
        <v>0.17</v>
      </c>
      <c r="M763" s="36">
        <f t="shared" si="346"/>
        <v>278904.30859999976</v>
      </c>
      <c r="N763" s="35">
        <f>IF($B763="P",VLOOKUP($E763,'[2]Costeo-JUL26'!$B$9:$CQ$307,N$1,0),0)</f>
        <v>8.0000000000000002E-3</v>
      </c>
      <c r="O763" s="36">
        <f t="shared" si="347"/>
        <v>2231.234468799998</v>
      </c>
      <c r="P763" s="36">
        <f>IF($B763="P",VLOOKUP($E763,'[2]Costeo-JUL26'!$B$9:$CQ$307,P$1,0),0)*H763</f>
        <v>0</v>
      </c>
      <c r="Q763" s="36">
        <f t="shared" si="348"/>
        <v>281135.54306879977</v>
      </c>
      <c r="R763" s="34">
        <f>IF($B763="P",VLOOKUP($E763,'[2]Costeo-JUL26'!$B$9:$CQ$307,R$1,0),0)</f>
        <v>902332</v>
      </c>
      <c r="S763" s="16">
        <f>IF($B763="P",VLOOKUP($E763,'[2]Costeo-JUL26'!$B$9:$CQ$307,S$1,0),0)*$G763</f>
        <v>57.058675929985498</v>
      </c>
      <c r="T763" s="36">
        <f>IF($B763="P",VLOOKUP($E763,'[2]Costeo-JUL26'!$B$9:$CQ$307,T$1,0),0)*$G763</f>
        <v>39801.501614037588</v>
      </c>
      <c r="U763" s="35">
        <f>IF($B763="P",VLOOKUP($E763,'[2]Costeo-JUL26'!$B$9:$CQ$307,U$1,0),0)</f>
        <v>1.4999999999999999E-2</v>
      </c>
      <c r="V763" s="36">
        <f t="shared" si="349"/>
        <v>597.0225242105638</v>
      </c>
      <c r="W763" s="36">
        <f t="shared" si="350"/>
        <v>40398.524138248154</v>
      </c>
      <c r="X763" s="34">
        <f>IF($B763="P",VLOOKUP($E763,'[2]Costeo-JUL26'!$B$9:$CQ$307,X$1,0),0)</f>
        <v>0</v>
      </c>
      <c r="Y763" s="16">
        <f>IF($B763="P",VLOOKUP($E763,'[2]Costeo-JUL26'!$B$9:$CQ$307,Y$1,0),0)*$G763</f>
        <v>0</v>
      </c>
      <c r="Z763" s="36">
        <f>IF($B763="P",VLOOKUP($E763,'[2]Costeo-JUL26'!$B$9:$CQ$307,Z$1,0),0)*$G763</f>
        <v>0</v>
      </c>
      <c r="AA763" s="35">
        <f>IF($B763="P",VLOOKUP($E763,'[2]Costeo-JUL26'!$B$9:$CQ$307,AA$1,0),0)</f>
        <v>0</v>
      </c>
      <c r="AB763" s="36">
        <f t="shared" si="351"/>
        <v>0</v>
      </c>
      <c r="AC763" s="36">
        <f t="shared" si="352"/>
        <v>0</v>
      </c>
      <c r="AD763" s="34">
        <f>IF($B763="P",VLOOKUP($E763,'[2]Costeo-JUL26'!$B$9:$CQ$307,AD$1,0),0)</f>
        <v>902257</v>
      </c>
      <c r="AE763" s="16">
        <f>IF($B763="P",VLOOKUP($E763,'[2]Costeo-JUL26'!$B$9:$CQ$307,AE$1,0),0)*$G763</f>
        <v>1360</v>
      </c>
      <c r="AF763" s="36">
        <f>IF($B763="P",VLOOKUP($E763,'[2]Costeo-JUL26'!$B$9:$CQ$307,AF$1,0),0)*$G763</f>
        <v>20872.192000000003</v>
      </c>
      <c r="AG763" s="35">
        <f>IF($B763="P",VLOOKUP($E763,'[2]Costeo-JUL26'!$B$9:$CQ$307,AG$1,0),0)</f>
        <v>6.0000000000000001E-3</v>
      </c>
      <c r="AH763" s="36">
        <f t="shared" si="353"/>
        <v>125.23315200000002</v>
      </c>
      <c r="AI763" s="36">
        <f t="shared" si="354"/>
        <v>20997.425152000003</v>
      </c>
      <c r="AJ763" s="34">
        <f>IF($B763="P",VLOOKUP($E763,'[2]Costeo-JUL26'!$B$9:$CQ$307,AJ$1,0),0)</f>
        <v>919214</v>
      </c>
      <c r="AK763" s="16">
        <f>IF($B763="P",VLOOKUP($E763,'[2]Costeo-JUL26'!$B$9:$CQ$307,AK$1,0),0)*$G763</f>
        <v>1360</v>
      </c>
      <c r="AL763" s="36">
        <f>IF($B763="P",VLOOKUP($E763,'[2]Costeo-JUL26'!$B$9:$CQ$307,AL$1,0),0)*$G763</f>
        <v>7941.1487999999999</v>
      </c>
      <c r="AM763" s="35">
        <f>IF($B763="P",VLOOKUP($E763,'[2]Costeo-JUL26'!$B$9:$CQ$307,AM$1,0),0)</f>
        <v>1.7999999999999999E-2</v>
      </c>
      <c r="AN763" s="36">
        <f t="shared" si="355"/>
        <v>142.9406784</v>
      </c>
      <c r="AO763" s="36">
        <f t="shared" si="356"/>
        <v>8084.0894784000002</v>
      </c>
      <c r="AP763" s="34">
        <f>IF($B763="P",VLOOKUP($E763,'[2]Costeo-JUL26'!$B$9:$CQ$307,AP$1,0),0)</f>
        <v>901569</v>
      </c>
      <c r="AQ763" s="16">
        <f>IF($B763="P",VLOOKUP($E763,'[2]Costeo-JUL26'!$B$9:$CQ$307,AQ$1,0),0)*$G763</f>
        <v>1360</v>
      </c>
      <c r="AR763" s="36">
        <f>IF($B763="P",VLOOKUP($E763,'[2]Costeo-JUL26'!$B$9:$CQ$307,AR$1,0),0)*$G763</f>
        <v>88447.62720621856</v>
      </c>
      <c r="AS763" s="35">
        <f>IF($B763="P",VLOOKUP($E763,'[2]Costeo-JUL26'!$B$9:$CQ$307,AS$1,0),0)</f>
        <v>0.02</v>
      </c>
      <c r="AT763" s="36">
        <f t="shared" si="357"/>
        <v>1768.9525441243713</v>
      </c>
      <c r="AU763" s="36">
        <f t="shared" si="358"/>
        <v>90216.579750342935</v>
      </c>
      <c r="AV763" s="34">
        <f>IF($B763="P",VLOOKUP($E763,'[2]Costeo-JUL26'!$B$9:$CQ$307,AV$1,0),0)</f>
        <v>932436</v>
      </c>
      <c r="AW763" s="16">
        <f>IF($B763="P",VLOOKUP($E763,'[2]Costeo-JUL26'!$B$9:$CQ$307,AW$1,0),0)*$G763</f>
        <v>2.6349999999999998</v>
      </c>
      <c r="AX763" s="36">
        <f>IF($B763="P",VLOOKUP($E763,'[2]Costeo-JUL26'!$B$9:$CQ$307,AX$1,0),0)*$G763</f>
        <v>12574.325399999998</v>
      </c>
      <c r="AY763" s="35">
        <f>IF($B763="P",VLOOKUP($E763,'[2]Costeo-JUL26'!$B$9:$CQ$307,AY$1,0),0)</f>
        <v>0.03</v>
      </c>
      <c r="AZ763" s="36">
        <f t="shared" si="359"/>
        <v>377.22976199999994</v>
      </c>
      <c r="BA763" s="36">
        <f t="shared" si="360"/>
        <v>12951.555161999997</v>
      </c>
      <c r="BB763" s="34">
        <f>IF($B763="P",VLOOKUP($E763,'[2]Costeo-JUL26'!$B$9:$CQ$307,BB$1,0),0)</f>
        <v>902311</v>
      </c>
      <c r="BC763" s="16">
        <f>IF($B763="P",VLOOKUP($E763,'[2]Costeo-JUL26'!$B$9:$CQ$307,BC$1,0),0)*$G763</f>
        <v>0.35416666666666669</v>
      </c>
      <c r="BD763" s="36">
        <f>IF($B763="P",VLOOKUP($E763,'[2]Costeo-JUL26'!$B$9:$CQ$307,BD$1,0),0)*$G763</f>
        <v>1388.9159375000002</v>
      </c>
      <c r="BE763" s="35">
        <f>IF($B763="P",VLOOKUP($E763,'[2]Costeo-JUL26'!$B$9:$CQ$307,BE$1,0),0)</f>
        <v>0.03</v>
      </c>
      <c r="BF763" s="36">
        <f t="shared" si="361"/>
        <v>41.667478125000002</v>
      </c>
      <c r="BG763" s="36">
        <f t="shared" si="362"/>
        <v>1430.5834156250003</v>
      </c>
      <c r="BH763" s="34">
        <f>IF($B763="P",VLOOKUP($E763,'[2]Costeo-JUL26'!$B$9:$CQ$307,BH$1,0),0)</f>
        <v>933089</v>
      </c>
      <c r="BI763" s="16">
        <f>IF($B763="P",VLOOKUP($E763,'[2]Costeo-JUL26'!$B$9:$CQ$307,BI$1,0),0)*$G763</f>
        <v>3.9351851851851851</v>
      </c>
      <c r="BJ763" s="36">
        <f>IF($B763="P",VLOOKUP($E763,'[2]Costeo-JUL26'!$B$9:$CQ$307,BJ$1,0),0)*$G763</f>
        <v>2930.4243612078976</v>
      </c>
      <c r="BK763" s="35">
        <f>IF(BH763=910319,0,IF($B763="P",VLOOKUP($E763,'[2]Costeo-JUL26'!$B$9:$CQ$307,BK$1,0),0))</f>
        <v>0.02</v>
      </c>
      <c r="BL763" s="36">
        <f t="shared" si="363"/>
        <v>58.608487224157955</v>
      </c>
      <c r="BM763" s="36">
        <f t="shared" si="364"/>
        <v>2989.0328484320557</v>
      </c>
      <c r="BN763" s="34">
        <f>IF($B763="P",VLOOKUP($E763,'[2]Costeo-JUL26'!$B$9:$CQ$307,BN$1,0),0)</f>
        <v>0</v>
      </c>
      <c r="BO763" s="16">
        <f>IF($B763="P",VLOOKUP($E763,'[2]Costeo-JUL26'!$B$9:$CQ$307,BO$1,0),0)*$G763</f>
        <v>0</v>
      </c>
      <c r="BP763" s="36">
        <f>IF($B763="P",VLOOKUP($E763,'[2]Costeo-JUL26'!$B$9:$CQ$307,BP$1,0),0)*$G763</f>
        <v>0</v>
      </c>
      <c r="BQ763" s="35">
        <f>IF($B763="P",VLOOKUP($E763,'[2]Costeo-JUL26'!$B$9:$CQ$307,BQ$1,0),0)</f>
        <v>0</v>
      </c>
      <c r="BR763" s="36">
        <f t="shared" si="365"/>
        <v>0</v>
      </c>
      <c r="BS763" s="36">
        <f t="shared" si="366"/>
        <v>0</v>
      </c>
      <c r="BT763" s="34">
        <f>IF($B763="P",VLOOKUP($E763,'[2]Costeo-JUL26'!$B$9:$CQ$307,BT$1,0),0)</f>
        <v>0</v>
      </c>
      <c r="BU763" s="16">
        <f>IF($B763="P",VLOOKUP($E763,'[2]Costeo-JUL26'!$B$9:$CQ$307,BU$1,0),0)*$G763</f>
        <v>0</v>
      </c>
      <c r="BV763" s="36">
        <f>IF($B763="P",VLOOKUP($E763,'[2]Costeo-JUL26'!$B$9:$CQ$307,BV$1,0),0)*$G763</f>
        <v>0</v>
      </c>
      <c r="BW763" s="35">
        <f>IF($B763="P",VLOOKUP($E763,'[2]Costeo-JUL26'!$B$9:$CQ$307,BW$1,0),0)</f>
        <v>0</v>
      </c>
      <c r="BX763" s="36">
        <f t="shared" si="367"/>
        <v>0</v>
      </c>
      <c r="BY763" s="36">
        <f t="shared" si="368"/>
        <v>0</v>
      </c>
      <c r="BZ763" s="34">
        <f>IF($B763="P",VLOOKUP($E763,'[2]Costeo-JUL26'!$B$9:$CQ$307,BZ$1,0),0)</f>
        <v>936704</v>
      </c>
      <c r="CA763" s="16">
        <f>IF($B763="P",VLOOKUP($E763,'[2]Costeo-JUL26'!$B$9:$CQ$307,CA$1,0),0)*$G763</f>
        <v>4.133099207974646</v>
      </c>
      <c r="CB763" s="36">
        <f>IF($B763="P",VLOOKUP($E763,'[2]Costeo-JUL26'!$B$9:$CQ$307,CB$1,0),0)*$G763</f>
        <v>1972.9910437981491</v>
      </c>
      <c r="CC763" s="35">
        <f>IF($B763="P",VLOOKUP($E763,'[2]Costeo-JUL26'!$B$9:$CQ$307,CC$1,0),0)</f>
        <v>0.5</v>
      </c>
      <c r="CD763" s="36">
        <f t="shared" si="369"/>
        <v>986.49552189907456</v>
      </c>
      <c r="CE763" s="36">
        <f t="shared" si="370"/>
        <v>2959.4865656972238</v>
      </c>
      <c r="CF763" s="37">
        <f t="shared" si="342"/>
        <v>461162.81957954518</v>
      </c>
      <c r="CG763" s="36">
        <f>IF($B763="r",VLOOKUP($E763,'[2]Costeo-JUL26'!$B$9:$CQ$307,CG$1,0),0)*$G763</f>
        <v>0</v>
      </c>
      <c r="CH763" s="35">
        <f>VLOOKUP($E763,'[2]TEORICOS (05.26)'!$A$8:$T$251,CH$1,0)</f>
        <v>0</v>
      </c>
      <c r="CI763" s="36">
        <f t="shared" si="371"/>
        <v>0</v>
      </c>
      <c r="CJ763" s="37">
        <f t="shared" si="372"/>
        <v>0</v>
      </c>
      <c r="CM763" s="16">
        <f>SUMIFS('[1]Ajuste Inventario'!$I:$I,'[1]Ajuste Inventario'!$B:$B,E763,'[1]Ajuste Inventario'!$S:$S,D763)*-1</f>
        <v>0.5</v>
      </c>
      <c r="CN763" s="36">
        <f t="shared" si="343"/>
        <v>1356.3612340574857</v>
      </c>
      <c r="CP763" t="str">
        <f t="shared" si="344"/>
        <v>2453Org.Vtas Necochea</v>
      </c>
      <c r="CQ763" s="10">
        <f t="shared" si="345"/>
        <v>2712.7224681149714</v>
      </c>
    </row>
    <row r="764" spans="1:95" x14ac:dyDescent="0.25">
      <c r="A764" s="30">
        <v>46204</v>
      </c>
      <c r="B764" s="31" t="str">
        <f>VLOOKUP($E764,'[2]TEORICOS (05.26)'!$A$8:$T$251,B$1,0)</f>
        <v>P</v>
      </c>
      <c r="C764" s="32" t="str">
        <f>VLOOKUP($E764,'[2]TEORICOS (05.26)'!$A$8:$T$251,C$1,0)</f>
        <v>Aquarius</v>
      </c>
      <c r="D764" t="s">
        <v>229</v>
      </c>
      <c r="E764">
        <v>2456</v>
      </c>
      <c r="F764" t="s">
        <v>140</v>
      </c>
      <c r="G764" s="16">
        <v>503</v>
      </c>
      <c r="H764" s="16">
        <v>797.25499999999795</v>
      </c>
      <c r="I764" s="33">
        <v>4982914.0599999838</v>
      </c>
      <c r="J764" s="33">
        <v>4949982.3999999864</v>
      </c>
      <c r="K764" s="34">
        <f>IF($B764="P",VLOOKUP($E764,'[2]Costeo-JUL26'!$B$9:$CQ$307,K$1,0),0)</f>
        <v>919321</v>
      </c>
      <c r="L764" s="35">
        <f>VLOOKUP($E764,'[2]TEORICOS (05.26)'!$A$8:$T$251,L$1,0)</f>
        <v>0.17</v>
      </c>
      <c r="M764" s="36">
        <f t="shared" si="346"/>
        <v>841497.0079999977</v>
      </c>
      <c r="N764" s="35">
        <f>IF($B764="P",VLOOKUP($E764,'[2]Costeo-JUL26'!$B$9:$CQ$307,N$1,0),0)</f>
        <v>8.0000000000000002E-3</v>
      </c>
      <c r="O764" s="36">
        <f t="shared" si="347"/>
        <v>6731.9760639999813</v>
      </c>
      <c r="P764" s="36">
        <f>IF($B764="P",VLOOKUP($E764,'[2]Costeo-JUL26'!$B$9:$CQ$307,P$1,0),0)*H764</f>
        <v>0</v>
      </c>
      <c r="Q764" s="36">
        <f t="shared" si="348"/>
        <v>848228.98406399763</v>
      </c>
      <c r="R764" s="34">
        <f>IF($B764="P",VLOOKUP($E764,'[2]Costeo-JUL26'!$B$9:$CQ$307,R$1,0),0)</f>
        <v>902332</v>
      </c>
      <c r="S764" s="16">
        <f>IF($B764="P",VLOOKUP($E764,'[2]Costeo-JUL26'!$B$9:$CQ$307,S$1,0),0)*$G764</f>
        <v>379.85974402212406</v>
      </c>
      <c r="T764" s="36">
        <f>IF($B764="P",VLOOKUP($E764,'[2]Costeo-JUL26'!$B$9:$CQ$307,T$1,0),0)*$G764</f>
        <v>264972.64383345318</v>
      </c>
      <c r="U764" s="35">
        <f>IF($B764="P",VLOOKUP($E764,'[2]Costeo-JUL26'!$B$9:$CQ$307,U$1,0),0)</f>
        <v>1.4999999999999999E-2</v>
      </c>
      <c r="V764" s="36">
        <f t="shared" si="349"/>
        <v>3974.5896575017978</v>
      </c>
      <c r="W764" s="36">
        <f t="shared" si="350"/>
        <v>268947.23349095497</v>
      </c>
      <c r="X764" s="34">
        <f>IF($B764="P",VLOOKUP($E764,'[2]Costeo-JUL26'!$B$9:$CQ$307,X$1,0),0)</f>
        <v>0</v>
      </c>
      <c r="Y764" s="16">
        <f>IF($B764="P",VLOOKUP($E764,'[2]Costeo-JUL26'!$B$9:$CQ$307,Y$1,0),0)*$G764</f>
        <v>0</v>
      </c>
      <c r="Z764" s="36">
        <f>IF($B764="P",VLOOKUP($E764,'[2]Costeo-JUL26'!$B$9:$CQ$307,Z$1,0),0)*$G764</f>
        <v>0</v>
      </c>
      <c r="AA764" s="35">
        <f>IF($B764="P",VLOOKUP($E764,'[2]Costeo-JUL26'!$B$9:$CQ$307,AA$1,0),0)</f>
        <v>0</v>
      </c>
      <c r="AB764" s="36">
        <f t="shared" si="351"/>
        <v>0</v>
      </c>
      <c r="AC764" s="36">
        <f t="shared" si="352"/>
        <v>0</v>
      </c>
      <c r="AD764" s="34">
        <f>IF($B764="P",VLOOKUP($E764,'[2]Costeo-JUL26'!$B$9:$CQ$307,AD$1,0),0)</f>
        <v>902257</v>
      </c>
      <c r="AE764" s="16">
        <f>IF($B764="P",VLOOKUP($E764,'[2]Costeo-JUL26'!$B$9:$CQ$307,AE$1,0),0)*$G764</f>
        <v>3018</v>
      </c>
      <c r="AF764" s="36">
        <f>IF($B764="P",VLOOKUP($E764,'[2]Costeo-JUL26'!$B$9:$CQ$307,AF$1,0),0)*$G764</f>
        <v>46317.849600000001</v>
      </c>
      <c r="AG764" s="35">
        <f>IF($B764="P",VLOOKUP($E764,'[2]Costeo-JUL26'!$B$9:$CQ$307,AG$1,0),0)</f>
        <v>6.0000000000000001E-3</v>
      </c>
      <c r="AH764" s="36">
        <f t="shared" si="353"/>
        <v>277.90709759999999</v>
      </c>
      <c r="AI764" s="36">
        <f t="shared" si="354"/>
        <v>46595.756697600002</v>
      </c>
      <c r="AJ764" s="34">
        <f>IF($B764="P",VLOOKUP($E764,'[2]Costeo-JUL26'!$B$9:$CQ$307,AJ$1,0),0)</f>
        <v>919217</v>
      </c>
      <c r="AK764" s="16">
        <f>IF($B764="P",VLOOKUP($E764,'[2]Costeo-JUL26'!$B$9:$CQ$307,AK$1,0),0)*$G764</f>
        <v>3018</v>
      </c>
      <c r="AL764" s="36">
        <f>IF($B764="P",VLOOKUP($E764,'[2]Costeo-JUL26'!$B$9:$CQ$307,AL$1,0),0)*$G764</f>
        <v>26030.974320000001</v>
      </c>
      <c r="AM764" s="35">
        <f>IF($B764="P",VLOOKUP($E764,'[2]Costeo-JUL26'!$B$9:$CQ$307,AM$1,0),0)</f>
        <v>1.7999999999999999E-2</v>
      </c>
      <c r="AN764" s="36">
        <f t="shared" si="355"/>
        <v>468.55753776</v>
      </c>
      <c r="AO764" s="36">
        <f t="shared" si="356"/>
        <v>26499.531857760001</v>
      </c>
      <c r="AP764" s="34">
        <f>IF($B764="P",VLOOKUP($E764,'[2]Costeo-JUL26'!$B$9:$CQ$307,AP$1,0),0)</f>
        <v>933429</v>
      </c>
      <c r="AQ764" s="16">
        <f>IF($B764="P",VLOOKUP($E764,'[2]Costeo-JUL26'!$B$9:$CQ$307,AQ$1,0),0)*$G764</f>
        <v>3018</v>
      </c>
      <c r="AR764" s="36">
        <f>IF($B764="P",VLOOKUP($E764,'[2]Costeo-JUL26'!$B$9:$CQ$307,AR$1,0),0)*$G764</f>
        <v>296493.69204000005</v>
      </c>
      <c r="AS764" s="35">
        <f>IF($B764="P",VLOOKUP($E764,'[2]Costeo-JUL26'!$B$9:$CQ$307,AS$1,0),0)</f>
        <v>0.02</v>
      </c>
      <c r="AT764" s="36">
        <f t="shared" si="357"/>
        <v>5929.8738408000008</v>
      </c>
      <c r="AU764" s="36">
        <f t="shared" si="358"/>
        <v>302423.56588080007</v>
      </c>
      <c r="AV764" s="34">
        <f>IF($B764="P",VLOOKUP($E764,'[2]Costeo-JUL26'!$B$9:$CQ$307,AV$1,0),0)</f>
        <v>932438</v>
      </c>
      <c r="AW764" s="16">
        <f>IF($B764="P",VLOOKUP($E764,'[2]Costeo-JUL26'!$B$9:$CQ$307,AW$1,0),0)*$G764</f>
        <v>14.6876</v>
      </c>
      <c r="AX764" s="36">
        <f>IF($B764="P",VLOOKUP($E764,'[2]Costeo-JUL26'!$B$9:$CQ$307,AX$1,0),0)*$G764</f>
        <v>70089.814704000004</v>
      </c>
      <c r="AY764" s="35">
        <f>IF($B764="P",VLOOKUP($E764,'[2]Costeo-JUL26'!$B$9:$CQ$307,AY$1,0),0)</f>
        <v>0.03</v>
      </c>
      <c r="AZ764" s="36">
        <f t="shared" si="359"/>
        <v>2102.6944411200002</v>
      </c>
      <c r="BA764" s="36">
        <f t="shared" si="360"/>
        <v>72192.509145119999</v>
      </c>
      <c r="BB764" s="34">
        <f>IF($B764="P",VLOOKUP($E764,'[2]Costeo-JUL26'!$B$9:$CQ$307,BB$1,0),0)</f>
        <v>902311</v>
      </c>
      <c r="BC764" s="16">
        <f>IF($B764="P",VLOOKUP($E764,'[2]Costeo-JUL26'!$B$9:$CQ$307,BC$1,0),0)*$G764</f>
        <v>2.0209821428571431</v>
      </c>
      <c r="BD764" s="36">
        <f>IF($B764="P",VLOOKUP($E764,'[2]Costeo-JUL26'!$B$9:$CQ$307,BD$1,0),0)*$G764</f>
        <v>7925.5745156250014</v>
      </c>
      <c r="BE764" s="35">
        <f>IF($B764="P",VLOOKUP($E764,'[2]Costeo-JUL26'!$B$9:$CQ$307,BE$1,0),0)</f>
        <v>0.03</v>
      </c>
      <c r="BF764" s="36">
        <f t="shared" si="361"/>
        <v>237.76723546875004</v>
      </c>
      <c r="BG764" s="36">
        <f t="shared" si="362"/>
        <v>8163.3417510937516</v>
      </c>
      <c r="BH764" s="34">
        <f>IF($B764="P",VLOOKUP($E764,'[2]Costeo-JUL26'!$B$9:$CQ$307,BH$1,0),0)</f>
        <v>933089</v>
      </c>
      <c r="BI764" s="16">
        <f>IF($B764="P",VLOOKUP($E764,'[2]Costeo-JUL26'!$B$9:$CQ$307,BI$1,0),0)*$G764</f>
        <v>13.473214285714285</v>
      </c>
      <c r="BJ764" s="36">
        <f>IF($B764="P",VLOOKUP($E764,'[2]Costeo-JUL26'!$B$9:$CQ$307,BJ$1,0),0)*$G764</f>
        <v>10033.132751991041</v>
      </c>
      <c r="BK764" s="35">
        <f>IF(BH764=910319,0,IF($B764="P",VLOOKUP($E764,'[2]Costeo-JUL26'!$B$9:$CQ$307,BK$1,0),0))</f>
        <v>0.02</v>
      </c>
      <c r="BL764" s="36">
        <f t="shared" si="363"/>
        <v>200.66265503982083</v>
      </c>
      <c r="BM764" s="36">
        <f t="shared" si="364"/>
        <v>10233.795407030862</v>
      </c>
      <c r="BN764" s="34">
        <f>IF($B764="P",VLOOKUP($E764,'[2]Costeo-JUL26'!$B$9:$CQ$307,BN$1,0),0)</f>
        <v>0</v>
      </c>
      <c r="BO764" s="16">
        <f>IF($B764="P",VLOOKUP($E764,'[2]Costeo-JUL26'!$B$9:$CQ$307,BO$1,0),0)*$G764</f>
        <v>0</v>
      </c>
      <c r="BP764" s="36">
        <f>IF($B764="P",VLOOKUP($E764,'[2]Costeo-JUL26'!$B$9:$CQ$307,BP$1,0),0)*$G764</f>
        <v>0</v>
      </c>
      <c r="BQ764" s="35">
        <f>IF($B764="P",VLOOKUP($E764,'[2]Costeo-JUL26'!$B$9:$CQ$307,BQ$1,0),0)</f>
        <v>0</v>
      </c>
      <c r="BR764" s="36">
        <f t="shared" si="365"/>
        <v>0</v>
      </c>
      <c r="BS764" s="36">
        <f t="shared" si="366"/>
        <v>0</v>
      </c>
      <c r="BT764" s="34">
        <f>IF($B764="P",VLOOKUP($E764,'[2]Costeo-JUL26'!$B$9:$CQ$307,BT$1,0),0)</f>
        <v>0</v>
      </c>
      <c r="BU764" s="16">
        <f>IF($B764="P",VLOOKUP($E764,'[2]Costeo-JUL26'!$B$9:$CQ$307,BU$1,0),0)*$G764</f>
        <v>0</v>
      </c>
      <c r="BV764" s="36">
        <f>IF($B764="P",VLOOKUP($E764,'[2]Costeo-JUL26'!$B$9:$CQ$307,BV$1,0),0)*$G764</f>
        <v>0</v>
      </c>
      <c r="BW764" s="35">
        <f>IF($B764="P",VLOOKUP($E764,'[2]Costeo-JUL26'!$B$9:$CQ$307,BW$1,0),0)</f>
        <v>0</v>
      </c>
      <c r="BX764" s="36">
        <f t="shared" si="367"/>
        <v>0</v>
      </c>
      <c r="BY764" s="36">
        <f t="shared" si="368"/>
        <v>0</v>
      </c>
      <c r="BZ764" s="34">
        <f>IF($B764="P",VLOOKUP($E764,'[2]Costeo-JUL26'!$B$9:$CQ$307,BZ$1,0),0)</f>
        <v>936704</v>
      </c>
      <c r="CA764" s="16">
        <f>IF($B764="P",VLOOKUP($E764,'[2]Costeo-JUL26'!$B$9:$CQ$307,CA$1,0),0)*$G764</f>
        <v>27.515500168384154</v>
      </c>
      <c r="CB764" s="36">
        <f>IF($B764="P",VLOOKUP($E764,'[2]Costeo-JUL26'!$B$9:$CQ$307,CB$1,0),0)*$G764</f>
        <v>13134.897728344446</v>
      </c>
      <c r="CC764" s="35">
        <f>IF($B764="P",VLOOKUP($E764,'[2]Costeo-JUL26'!$B$9:$CQ$307,CC$1,0),0)</f>
        <v>0.5</v>
      </c>
      <c r="CD764" s="36">
        <f t="shared" si="369"/>
        <v>6567.4488641722228</v>
      </c>
      <c r="CE764" s="36">
        <f t="shared" si="370"/>
        <v>19702.346592516667</v>
      </c>
      <c r="CF764" s="37">
        <f t="shared" si="342"/>
        <v>1602987.0648868738</v>
      </c>
      <c r="CG764" s="36">
        <f>IF($B764="r",VLOOKUP($E764,'[2]Costeo-JUL26'!$B$9:$CQ$307,CG$1,0),0)*$G764</f>
        <v>0</v>
      </c>
      <c r="CH764" s="35">
        <f>VLOOKUP($E764,'[2]TEORICOS (05.26)'!$A$8:$T$251,CH$1,0)</f>
        <v>0</v>
      </c>
      <c r="CI764" s="36">
        <f t="shared" si="371"/>
        <v>0</v>
      </c>
      <c r="CJ764" s="37">
        <f t="shared" si="372"/>
        <v>0</v>
      </c>
      <c r="CM764" s="16">
        <f>SUMIFS('[1]Ajuste Inventario'!$I:$I,'[1]Ajuste Inventario'!$B:$B,E764,'[1]Ajuste Inventario'!$S:$S,D764)*-1</f>
        <v>1.167</v>
      </c>
      <c r="CN764" s="36">
        <f t="shared" si="343"/>
        <v>3719.0574646580158</v>
      </c>
      <c r="CP764" t="str">
        <f t="shared" si="344"/>
        <v>2456Org.Vtas Necochea</v>
      </c>
      <c r="CQ764" s="10">
        <f t="shared" si="345"/>
        <v>3186.8530117035266</v>
      </c>
    </row>
    <row r="765" spans="1:95" x14ac:dyDescent="0.25">
      <c r="A765" s="30">
        <v>46204</v>
      </c>
      <c r="B765" s="31" t="str">
        <f>VLOOKUP($E765,'[2]TEORICOS (05.26)'!$A$8:$T$251,B$1,0)</f>
        <v>P</v>
      </c>
      <c r="C765" s="32" t="str">
        <f>VLOOKUP($E765,'[2]TEORICOS (05.26)'!$A$8:$T$251,C$1,0)</f>
        <v>Aquarius</v>
      </c>
      <c r="D765" t="s">
        <v>229</v>
      </c>
      <c r="E765">
        <v>2458</v>
      </c>
      <c r="F765" t="s">
        <v>141</v>
      </c>
      <c r="G765" s="16">
        <v>126.833</v>
      </c>
      <c r="H765" s="16">
        <v>301.60887399999945</v>
      </c>
      <c r="I765" s="33">
        <v>1751238.4400000025</v>
      </c>
      <c r="J765" s="33">
        <v>1726809.9400000025</v>
      </c>
      <c r="K765" s="34">
        <f>IF($B765="P",VLOOKUP($E765,'[2]Costeo-JUL26'!$B$9:$CQ$307,K$1,0),0)</f>
        <v>919321</v>
      </c>
      <c r="L765" s="35">
        <f>VLOOKUP($E765,'[2]TEORICOS (05.26)'!$A$8:$T$251,L$1,0)</f>
        <v>0.17</v>
      </c>
      <c r="M765" s="36">
        <f t="shared" si="346"/>
        <v>293557.68980000046</v>
      </c>
      <c r="N765" s="35">
        <f>IF($B765="P",VLOOKUP($E765,'[2]Costeo-JUL26'!$B$9:$CQ$307,N$1,0),0)</f>
        <v>8.0000000000000002E-3</v>
      </c>
      <c r="O765" s="36">
        <f t="shared" si="347"/>
        <v>2348.4615184000036</v>
      </c>
      <c r="P765" s="36">
        <f>IF($B765="P",VLOOKUP($E765,'[2]Costeo-JUL26'!$B$9:$CQ$307,P$1,0),0)*H765</f>
        <v>0</v>
      </c>
      <c r="Q765" s="36">
        <f t="shared" si="348"/>
        <v>295906.15131840046</v>
      </c>
      <c r="R765" s="34">
        <f>IF($B765="P",VLOOKUP($E765,'[2]Costeo-JUL26'!$B$9:$CQ$307,R$1,0),0)</f>
        <v>902332</v>
      </c>
      <c r="S765" s="16">
        <f>IF($B765="P",VLOOKUP($E765,'[2]Costeo-JUL26'!$B$9:$CQ$307,S$1,0),0)*$G765</f>
        <v>143.67420749569999</v>
      </c>
      <c r="T765" s="36">
        <f>IF($B765="P",VLOOKUP($E765,'[2]Costeo-JUL26'!$B$9:$CQ$307,T$1,0),0)*$G765</f>
        <v>100220.50298805676</v>
      </c>
      <c r="U765" s="35">
        <f>IF($B765="P",VLOOKUP($E765,'[2]Costeo-JUL26'!$B$9:$CQ$307,U$1,0),0)</f>
        <v>1.4999999999999999E-2</v>
      </c>
      <c r="V765" s="36">
        <f t="shared" si="349"/>
        <v>1503.3075448208513</v>
      </c>
      <c r="W765" s="36">
        <f t="shared" si="350"/>
        <v>101723.81053287761</v>
      </c>
      <c r="X765" s="34">
        <f>IF($B765="P",VLOOKUP($E765,'[2]Costeo-JUL26'!$B$9:$CQ$307,X$1,0),0)</f>
        <v>0</v>
      </c>
      <c r="Y765" s="16">
        <f>IF($B765="P",VLOOKUP($E765,'[2]Costeo-JUL26'!$B$9:$CQ$307,Y$1,0),0)*$G765</f>
        <v>0</v>
      </c>
      <c r="Z765" s="36">
        <f>IF($B765="P",VLOOKUP($E765,'[2]Costeo-JUL26'!$B$9:$CQ$307,Z$1,0),0)*$G765</f>
        <v>0</v>
      </c>
      <c r="AA765" s="35">
        <f>IF($B765="P",VLOOKUP($E765,'[2]Costeo-JUL26'!$B$9:$CQ$307,AA$1,0),0)</f>
        <v>0</v>
      </c>
      <c r="AB765" s="36">
        <f t="shared" si="351"/>
        <v>0</v>
      </c>
      <c r="AC765" s="36">
        <f t="shared" si="352"/>
        <v>0</v>
      </c>
      <c r="AD765" s="34">
        <f>IF($B765="P",VLOOKUP($E765,'[2]Costeo-JUL26'!$B$9:$CQ$307,AD$1,0),0)</f>
        <v>902257</v>
      </c>
      <c r="AE765" s="16">
        <f>IF($B765="P",VLOOKUP($E765,'[2]Costeo-JUL26'!$B$9:$CQ$307,AE$1,0),0)*$G765</f>
        <v>760.99800000000005</v>
      </c>
      <c r="AF765" s="36">
        <f>IF($B765="P",VLOOKUP($E765,'[2]Costeo-JUL26'!$B$9:$CQ$307,AF$1,0),0)*$G765</f>
        <v>11679.188505600001</v>
      </c>
      <c r="AG765" s="35">
        <f>IF($B765="P",VLOOKUP($E765,'[2]Costeo-JUL26'!$B$9:$CQ$307,AG$1,0),0)</f>
        <v>6.0000000000000001E-3</v>
      </c>
      <c r="AH765" s="36">
        <f t="shared" si="353"/>
        <v>70.075131033600002</v>
      </c>
      <c r="AI765" s="36">
        <f t="shared" si="354"/>
        <v>11749.263636633601</v>
      </c>
      <c r="AJ765" s="34">
        <f>IF($B765="P",VLOOKUP($E765,'[2]Costeo-JUL26'!$B$9:$CQ$307,AJ$1,0),0)</f>
        <v>925511</v>
      </c>
      <c r="AK765" s="16">
        <f>IF($B765="P",VLOOKUP($E765,'[2]Costeo-JUL26'!$B$9:$CQ$307,AK$1,0),0)*$G765</f>
        <v>760.99800000000005</v>
      </c>
      <c r="AL765" s="36">
        <f>IF($B765="P",VLOOKUP($E765,'[2]Costeo-JUL26'!$B$9:$CQ$307,AL$1,0),0)*$G765</f>
        <v>10454.697063719999</v>
      </c>
      <c r="AM765" s="35">
        <f>IF($B765="P",VLOOKUP($E765,'[2]Costeo-JUL26'!$B$9:$CQ$307,AM$1,0),0)</f>
        <v>1.7999999999999999E-2</v>
      </c>
      <c r="AN765" s="36">
        <f t="shared" si="355"/>
        <v>188.18454714695997</v>
      </c>
      <c r="AO765" s="36">
        <f t="shared" si="356"/>
        <v>10642.88161086696</v>
      </c>
      <c r="AP765" s="34">
        <f>IF($B765="P",VLOOKUP($E765,'[2]Costeo-JUL26'!$B$9:$CQ$307,AP$1,0),0)</f>
        <v>911881</v>
      </c>
      <c r="AQ765" s="16">
        <f>IF($B765="P",VLOOKUP($E765,'[2]Costeo-JUL26'!$B$9:$CQ$307,AQ$1,0),0)*$G765</f>
        <v>760.99800000000005</v>
      </c>
      <c r="AR765" s="36">
        <f>IF($B765="P",VLOOKUP($E765,'[2]Costeo-JUL26'!$B$9:$CQ$307,AR$1,0),0)*$G765</f>
        <v>103260.73181931995</v>
      </c>
      <c r="AS765" s="35">
        <f>IF($B765="P",VLOOKUP($E765,'[2]Costeo-JUL26'!$B$9:$CQ$307,AS$1,0),0)</f>
        <v>0.02</v>
      </c>
      <c r="AT765" s="36">
        <f t="shared" si="357"/>
        <v>2065.214636386399</v>
      </c>
      <c r="AU765" s="36">
        <f t="shared" si="358"/>
        <v>105325.94645570635</v>
      </c>
      <c r="AV765" s="34">
        <f>IF($B765="P",VLOOKUP($E765,'[2]Costeo-JUL26'!$B$9:$CQ$307,AV$1,0),0)</f>
        <v>901729</v>
      </c>
      <c r="AW765" s="16">
        <f>IF($B765="P",VLOOKUP($E765,'[2]Costeo-JUL26'!$B$9:$CQ$307,AW$1,0),0)*$G765</f>
        <v>5.2128362999999993</v>
      </c>
      <c r="AX765" s="36">
        <f>IF($B765="P",VLOOKUP($E765,'[2]Costeo-JUL26'!$B$9:$CQ$307,AX$1,0),0)*$G765</f>
        <v>24875.863337052</v>
      </c>
      <c r="AY765" s="35">
        <f>IF($B765="P",VLOOKUP($E765,'[2]Costeo-JUL26'!$B$9:$CQ$307,AY$1,0),0)</f>
        <v>0.03</v>
      </c>
      <c r="AZ765" s="36">
        <f t="shared" si="359"/>
        <v>746.27590011155996</v>
      </c>
      <c r="BA765" s="36">
        <f t="shared" si="360"/>
        <v>25622.139237163559</v>
      </c>
      <c r="BB765" s="34">
        <f>IF($B765="P",VLOOKUP($E765,'[2]Costeo-JUL26'!$B$9:$CQ$307,BB$1,0),0)</f>
        <v>902311</v>
      </c>
      <c r="BC765" s="16">
        <f>IF($B765="P",VLOOKUP($E765,'[2]Costeo-JUL26'!$B$9:$CQ$307,BC$1,0),0)*$G765</f>
        <v>0.55489437500000005</v>
      </c>
      <c r="BD765" s="36">
        <f>IF($B765="P",VLOOKUP($E765,'[2]Costeo-JUL26'!$B$9:$CQ$307,BD$1,0),0)*$G765</f>
        <v>2176.0987512468755</v>
      </c>
      <c r="BE765" s="35">
        <f>IF($B765="P",VLOOKUP($E765,'[2]Costeo-JUL26'!$B$9:$CQ$307,BE$1,0),0)</f>
        <v>0.03</v>
      </c>
      <c r="BF765" s="36">
        <f t="shared" si="361"/>
        <v>65.282962537406263</v>
      </c>
      <c r="BG765" s="36">
        <f t="shared" si="362"/>
        <v>2241.3817137842816</v>
      </c>
      <c r="BH765" s="34">
        <f>IF($B765="P",VLOOKUP($E765,'[2]Costeo-JUL26'!$B$9:$CQ$307,BH$1,0),0)</f>
        <v>933089</v>
      </c>
      <c r="BI765" s="16">
        <f>IF($B765="P",VLOOKUP($E765,'[2]Costeo-JUL26'!$B$9:$CQ$307,BI$1,0),0)*$G765</f>
        <v>4.7562375000000001</v>
      </c>
      <c r="BJ765" s="36">
        <f>IF($B765="P",VLOOKUP($E765,'[2]Costeo-JUL26'!$B$9:$CQ$307,BJ$1,0),0)*$G765</f>
        <v>3541.8394768719513</v>
      </c>
      <c r="BK765" s="35">
        <f>IF(BH765=910319,0,IF($B765="P",VLOOKUP($E765,'[2]Costeo-JUL26'!$B$9:$CQ$307,BK$1,0),0))</f>
        <v>0.02</v>
      </c>
      <c r="BL765" s="36">
        <f t="shared" si="363"/>
        <v>70.836789537439032</v>
      </c>
      <c r="BM765" s="36">
        <f t="shared" si="364"/>
        <v>3612.6762664093903</v>
      </c>
      <c r="BN765" s="34">
        <f>IF($B765="P",VLOOKUP($E765,'[2]Costeo-JUL26'!$B$9:$CQ$307,BN$1,0),0)</f>
        <v>0</v>
      </c>
      <c r="BO765" s="16">
        <f>IF($B765="P",VLOOKUP($E765,'[2]Costeo-JUL26'!$B$9:$CQ$307,BO$1,0),0)*$G765</f>
        <v>0</v>
      </c>
      <c r="BP765" s="36">
        <f>IF($B765="P",VLOOKUP($E765,'[2]Costeo-JUL26'!$B$9:$CQ$307,BP$1,0),0)*$G765</f>
        <v>0</v>
      </c>
      <c r="BQ765" s="35">
        <f>IF($B765="P",VLOOKUP($E765,'[2]Costeo-JUL26'!$B$9:$CQ$307,BQ$1,0),0)</f>
        <v>0</v>
      </c>
      <c r="BR765" s="36">
        <f t="shared" si="365"/>
        <v>0</v>
      </c>
      <c r="BS765" s="36">
        <f t="shared" si="366"/>
        <v>0</v>
      </c>
      <c r="BT765" s="34">
        <f>IF($B765="P",VLOOKUP($E765,'[2]Costeo-JUL26'!$B$9:$CQ$307,BT$1,0),0)</f>
        <v>0</v>
      </c>
      <c r="BU765" s="16">
        <f>IF($B765="P",VLOOKUP($E765,'[2]Costeo-JUL26'!$B$9:$CQ$307,BU$1,0),0)*$G765</f>
        <v>0</v>
      </c>
      <c r="BV765" s="36">
        <f>IF($B765="P",VLOOKUP($E765,'[2]Costeo-JUL26'!$B$9:$CQ$307,BV$1,0),0)*$G765</f>
        <v>0</v>
      </c>
      <c r="BW765" s="35">
        <f>IF($B765="P",VLOOKUP($E765,'[2]Costeo-JUL26'!$B$9:$CQ$307,BW$1,0),0)</f>
        <v>0</v>
      </c>
      <c r="BX765" s="36">
        <f t="shared" si="367"/>
        <v>0</v>
      </c>
      <c r="BY765" s="36">
        <f t="shared" si="368"/>
        <v>0</v>
      </c>
      <c r="BZ765" s="34">
        <f>IF($B765="P",VLOOKUP($E765,'[2]Costeo-JUL26'!$B$9:$CQ$307,BZ$1,0),0)</f>
        <v>936704</v>
      </c>
      <c r="CA765" s="16">
        <f>IF($B765="P",VLOOKUP($E765,'[2]Costeo-JUL26'!$B$9:$CQ$307,CA$1,0),0)*$G765</f>
        <v>10.407177235159045</v>
      </c>
      <c r="CB765" s="36">
        <f>IF($B765="P",VLOOKUP($E765,'[2]Costeo-JUL26'!$B$9:$CQ$307,CB$1,0),0)*$G765</f>
        <v>4968.0074062995345</v>
      </c>
      <c r="CC765" s="35">
        <f>IF($B765="P",VLOOKUP($E765,'[2]Costeo-JUL26'!$B$9:$CQ$307,CC$1,0),0)</f>
        <v>0.5</v>
      </c>
      <c r="CD765" s="36">
        <f t="shared" si="369"/>
        <v>2484.0037031497673</v>
      </c>
      <c r="CE765" s="36">
        <f t="shared" si="370"/>
        <v>7452.0111094493022</v>
      </c>
      <c r="CF765" s="37">
        <f t="shared" si="342"/>
        <v>564276.26188129152</v>
      </c>
      <c r="CG765" s="36">
        <f>IF($B765="r",VLOOKUP($E765,'[2]Costeo-JUL26'!$B$9:$CQ$307,CG$1,0),0)*$G765</f>
        <v>0</v>
      </c>
      <c r="CH765" s="35">
        <f>VLOOKUP($E765,'[2]TEORICOS (05.26)'!$A$8:$T$251,CH$1,0)</f>
        <v>0</v>
      </c>
      <c r="CI765" s="36">
        <f t="shared" si="371"/>
        <v>0</v>
      </c>
      <c r="CJ765" s="37">
        <f t="shared" si="372"/>
        <v>0</v>
      </c>
      <c r="CM765" s="16">
        <f>SUMIFS('[1]Ajuste Inventario'!$I:$I,'[1]Ajuste Inventario'!$B:$B,E765,'[1]Ajuste Inventario'!$S:$S,D765)*-1</f>
        <v>-0.83299999999999996</v>
      </c>
      <c r="CN765" s="36">
        <f t="shared" si="343"/>
        <v>-3705.9923375392509</v>
      </c>
      <c r="CP765" t="str">
        <f t="shared" si="344"/>
        <v>2458Org.Vtas Necochea</v>
      </c>
      <c r="CQ765" s="10">
        <f t="shared" si="345"/>
        <v>4448.9703932043831</v>
      </c>
    </row>
    <row r="766" spans="1:95" x14ac:dyDescent="0.25">
      <c r="A766" s="30">
        <v>46204</v>
      </c>
      <c r="B766" s="31" t="str">
        <f>VLOOKUP($E766,'[2]TEORICOS (05.26)'!$A$8:$T$251,B$1,0)</f>
        <v>P</v>
      </c>
      <c r="C766" s="32" t="str">
        <f>VLOOKUP($E766,'[2]TEORICOS (05.26)'!$A$8:$T$251,C$1,0)</f>
        <v>Crush</v>
      </c>
      <c r="D766" t="s">
        <v>229</v>
      </c>
      <c r="E766">
        <v>2459</v>
      </c>
      <c r="F766" t="s">
        <v>142</v>
      </c>
      <c r="G766" s="16">
        <v>894</v>
      </c>
      <c r="H766" s="16">
        <v>2125.9319999999962</v>
      </c>
      <c r="I766" s="33">
        <v>6871934.3399999784</v>
      </c>
      <c r="J766" s="33">
        <v>6612508.2399999909</v>
      </c>
      <c r="K766" s="34">
        <f>IF($B766="P",VLOOKUP($E766,'[2]Costeo-JUL26'!$B$9:$CQ$307,K$1,0),0)</f>
        <v>901769</v>
      </c>
      <c r="L766" s="35">
        <f>VLOOKUP($E766,'[2]TEORICOS (05.26)'!$A$8:$T$251,L$1,0)</f>
        <v>0.13</v>
      </c>
      <c r="M766" s="36">
        <f t="shared" si="346"/>
        <v>859626.07119999884</v>
      </c>
      <c r="N766" s="35">
        <f>IF($B766="P",VLOOKUP($E766,'[2]Costeo-JUL26'!$B$9:$CQ$307,N$1,0),0)</f>
        <v>8.0000000000000002E-3</v>
      </c>
      <c r="O766" s="36">
        <f t="shared" si="347"/>
        <v>6877.0085695999906</v>
      </c>
      <c r="P766" s="36">
        <f>IF($B766="P",VLOOKUP($E766,'[2]Costeo-JUL26'!$B$9:$CQ$307,P$1,0),0)*H766</f>
        <v>0</v>
      </c>
      <c r="Q766" s="36">
        <f t="shared" si="348"/>
        <v>866503.07976959879</v>
      </c>
      <c r="R766" s="34">
        <f>IF($B766="P",VLOOKUP($E766,'[2]Costeo-JUL26'!$B$9:$CQ$307,R$1,0),0)</f>
        <v>0</v>
      </c>
      <c r="S766" s="16">
        <f>IF($B766="P",VLOOKUP($E766,'[2]Costeo-JUL26'!$B$9:$CQ$307,S$1,0),0)*$G766</f>
        <v>0</v>
      </c>
      <c r="T766" s="36">
        <f>IF($B766="P",VLOOKUP($E766,'[2]Costeo-JUL26'!$B$9:$CQ$307,T$1,0),0)*$G766</f>
        <v>0</v>
      </c>
      <c r="U766" s="35">
        <f>IF($B766="P",VLOOKUP($E766,'[2]Costeo-JUL26'!$B$9:$CQ$307,U$1,0),0)</f>
        <v>0</v>
      </c>
      <c r="V766" s="36">
        <f t="shared" si="349"/>
        <v>0</v>
      </c>
      <c r="W766" s="36">
        <f t="shared" si="350"/>
        <v>0</v>
      </c>
      <c r="X766" s="34">
        <f>IF($B766="P",VLOOKUP($E766,'[2]Costeo-JUL26'!$B$9:$CQ$307,X$1,0),0)</f>
        <v>902338</v>
      </c>
      <c r="Y766" s="16">
        <f>IF($B766="P",VLOOKUP($E766,'[2]Costeo-JUL26'!$B$9:$CQ$307,Y$1,0),0)*$G766</f>
        <v>97.976141999999982</v>
      </c>
      <c r="Z766" s="36">
        <f>IF($B766="P",VLOOKUP($E766,'[2]Costeo-JUL26'!$B$9:$CQ$307,Z$1,0),0)*$G766</f>
        <v>27701.774389079997</v>
      </c>
      <c r="AA766" s="35">
        <f>IF($B766="P",VLOOKUP($E766,'[2]Costeo-JUL26'!$B$9:$CQ$307,AA$1,0),0)</f>
        <v>0.45</v>
      </c>
      <c r="AB766" s="36">
        <f t="shared" si="351"/>
        <v>12465.798475086</v>
      </c>
      <c r="AC766" s="36">
        <f t="shared" si="352"/>
        <v>40167.572864165995</v>
      </c>
      <c r="AD766" s="34">
        <f>IF($B766="P",VLOOKUP($E766,'[2]Costeo-JUL26'!$B$9:$CQ$307,AD$1,0),0)</f>
        <v>901767</v>
      </c>
      <c r="AE766" s="16">
        <f>IF($B766="P",VLOOKUP($E766,'[2]Costeo-JUL26'!$B$9:$CQ$307,AE$1,0),0)*$G766</f>
        <v>5364</v>
      </c>
      <c r="AF766" s="36">
        <f>IF($B766="P",VLOOKUP($E766,'[2]Costeo-JUL26'!$B$9:$CQ$307,AF$1,0),0)*$G766</f>
        <v>82322.380799999999</v>
      </c>
      <c r="AG766" s="35">
        <f>IF($B766="P",VLOOKUP($E766,'[2]Costeo-JUL26'!$B$9:$CQ$307,AG$1,0),0)</f>
        <v>6.0000000000000001E-3</v>
      </c>
      <c r="AH766" s="36">
        <f t="shared" si="353"/>
        <v>493.9342848</v>
      </c>
      <c r="AI766" s="36">
        <f t="shared" si="354"/>
        <v>82816.315084799993</v>
      </c>
      <c r="AJ766" s="34">
        <f>IF($B766="P",VLOOKUP($E766,'[2]Costeo-JUL26'!$B$9:$CQ$307,AJ$1,0),0)</f>
        <v>909144</v>
      </c>
      <c r="AK766" s="16">
        <f>IF($B766="P",VLOOKUP($E766,'[2]Costeo-JUL26'!$B$9:$CQ$307,AK$1,0),0)*$G766</f>
        <v>5364</v>
      </c>
      <c r="AL766" s="36">
        <f>IF($B766="P",VLOOKUP($E766,'[2]Costeo-JUL26'!$B$9:$CQ$307,AL$1,0),0)*$G766</f>
        <v>74724.811199999996</v>
      </c>
      <c r="AM766" s="35">
        <f>IF($B766="P",VLOOKUP($E766,'[2]Costeo-JUL26'!$B$9:$CQ$307,AM$1,0),0)</f>
        <v>1.7999999999999999E-2</v>
      </c>
      <c r="AN766" s="36">
        <f t="shared" si="355"/>
        <v>1345.0466015999998</v>
      </c>
      <c r="AO766" s="36">
        <f t="shared" si="356"/>
        <v>76069.857801599996</v>
      </c>
      <c r="AP766" s="34">
        <f>IF($B766="P",VLOOKUP($E766,'[2]Costeo-JUL26'!$B$9:$CQ$307,AP$1,0),0)</f>
        <v>911423</v>
      </c>
      <c r="AQ766" s="16">
        <f>IF($B766="P",VLOOKUP($E766,'[2]Costeo-JUL26'!$B$9:$CQ$307,AQ$1,0),0)*$G766</f>
        <v>5364</v>
      </c>
      <c r="AR766" s="36">
        <f>IF($B766="P",VLOOKUP($E766,'[2]Costeo-JUL26'!$B$9:$CQ$307,AR$1,0),0)*$G766</f>
        <v>818814.0635779174</v>
      </c>
      <c r="AS766" s="35">
        <f>IF($B766="P",VLOOKUP($E766,'[2]Costeo-JUL26'!$B$9:$CQ$307,AS$1,0),0)</f>
        <v>0.02</v>
      </c>
      <c r="AT766" s="36">
        <f t="shared" si="357"/>
        <v>16376.281271558348</v>
      </c>
      <c r="AU766" s="36">
        <f t="shared" si="358"/>
        <v>835190.34484947578</v>
      </c>
      <c r="AV766" s="34">
        <f>IF($B766="P",VLOOKUP($E766,'[2]Costeo-JUL26'!$B$9:$CQ$307,AV$1,0),0)</f>
        <v>932442</v>
      </c>
      <c r="AW766" s="16">
        <f>IF($B766="P",VLOOKUP($E766,'[2]Costeo-JUL26'!$B$9:$CQ$307,AW$1,0),0)*$G766</f>
        <v>24.7638</v>
      </c>
      <c r="AX766" s="36">
        <f>IF($B766="P",VLOOKUP($E766,'[2]Costeo-JUL26'!$B$9:$CQ$307,AX$1,0),0)*$G766</f>
        <v>91409.978943605485</v>
      </c>
      <c r="AY766" s="35">
        <f>IF($B766="P",VLOOKUP($E766,'[2]Costeo-JUL26'!$B$9:$CQ$307,AY$1,0),0)</f>
        <v>0.03</v>
      </c>
      <c r="AZ766" s="36">
        <f t="shared" si="359"/>
        <v>2742.2993683081645</v>
      </c>
      <c r="BA766" s="36">
        <f t="shared" si="360"/>
        <v>94152.278311913644</v>
      </c>
      <c r="BB766" s="34">
        <f>IF($B766="P",VLOOKUP($E766,'[2]Costeo-JUL26'!$B$9:$CQ$307,BB$1,0),0)</f>
        <v>902311</v>
      </c>
      <c r="BC766" s="16">
        <f>IF($B766="P",VLOOKUP($E766,'[2]Costeo-JUL26'!$B$9:$CQ$307,BC$1,0),0)*$G766</f>
        <v>3.9112500000000003</v>
      </c>
      <c r="BD766" s="36">
        <f>IF($B766="P",VLOOKUP($E766,'[2]Costeo-JUL26'!$B$9:$CQ$307,BD$1,0),0)*$G766</f>
        <v>15338.534006250004</v>
      </c>
      <c r="BE766" s="35">
        <f>IF($B766="P",VLOOKUP($E766,'[2]Costeo-JUL26'!$B$9:$CQ$307,BE$1,0),0)</f>
        <v>0.03</v>
      </c>
      <c r="BF766" s="36">
        <f t="shared" si="361"/>
        <v>460.15602018750008</v>
      </c>
      <c r="BG766" s="36">
        <f t="shared" si="362"/>
        <v>15798.690026437504</v>
      </c>
      <c r="BH766" s="34">
        <f>IF($B766="P",VLOOKUP($E766,'[2]Costeo-JUL26'!$B$9:$CQ$307,BH$1,0),0)</f>
        <v>933089</v>
      </c>
      <c r="BI766" s="16">
        <f>IF($B766="P",VLOOKUP($E766,'[2]Costeo-JUL26'!$B$9:$CQ$307,BI$1,0),0)*$G766</f>
        <v>33.524999999999999</v>
      </c>
      <c r="BJ766" s="36">
        <f>IF($B766="P",VLOOKUP($E766,'[2]Costeo-JUL26'!$B$9:$CQ$307,BJ$1,0),0)*$G766</f>
        <v>24965.147022648085</v>
      </c>
      <c r="BK766" s="35">
        <f>IF(BH766=910319,0,IF($B766="P",VLOOKUP($E766,'[2]Costeo-JUL26'!$B$9:$CQ$307,BK$1,0),0))</f>
        <v>0.02</v>
      </c>
      <c r="BL766" s="36">
        <f t="shared" si="363"/>
        <v>499.30294045296171</v>
      </c>
      <c r="BM766" s="36">
        <f t="shared" si="364"/>
        <v>25464.449963101048</v>
      </c>
      <c r="BN766" s="34">
        <f>IF($B766="P",VLOOKUP($E766,'[2]Costeo-JUL26'!$B$9:$CQ$307,BN$1,0),0)</f>
        <v>0</v>
      </c>
      <c r="BO766" s="16">
        <f>IF($B766="P",VLOOKUP($E766,'[2]Costeo-JUL26'!$B$9:$CQ$307,BO$1,0),0)*$G766</f>
        <v>0</v>
      </c>
      <c r="BP766" s="36">
        <f>IF($B766="P",VLOOKUP($E766,'[2]Costeo-JUL26'!$B$9:$CQ$307,BP$1,0),0)*$G766</f>
        <v>0</v>
      </c>
      <c r="BQ766" s="35">
        <f>IF($B766="P",VLOOKUP($E766,'[2]Costeo-JUL26'!$B$9:$CQ$307,BQ$1,0),0)</f>
        <v>0</v>
      </c>
      <c r="BR766" s="36">
        <f t="shared" si="365"/>
        <v>0</v>
      </c>
      <c r="BS766" s="36">
        <f t="shared" si="366"/>
        <v>0</v>
      </c>
      <c r="BT766" s="34">
        <f>IF($B766="P",VLOOKUP($E766,'[2]Costeo-JUL26'!$B$9:$CQ$307,BT$1,0),0)</f>
        <v>0</v>
      </c>
      <c r="BU766" s="16">
        <f>IF($B766="P",VLOOKUP($E766,'[2]Costeo-JUL26'!$B$9:$CQ$307,BU$1,0),0)*$G766</f>
        <v>0</v>
      </c>
      <c r="BV766" s="36">
        <f>IF($B766="P",VLOOKUP($E766,'[2]Costeo-JUL26'!$B$9:$CQ$307,BV$1,0),0)*$G766</f>
        <v>0</v>
      </c>
      <c r="BW766" s="35">
        <f>IF($B766="P",VLOOKUP($E766,'[2]Costeo-JUL26'!$B$9:$CQ$307,BW$1,0),0)</f>
        <v>0</v>
      </c>
      <c r="BX766" s="36">
        <f t="shared" si="367"/>
        <v>0</v>
      </c>
      <c r="BY766" s="36">
        <f t="shared" si="368"/>
        <v>0</v>
      </c>
      <c r="BZ766" s="34">
        <f>IF($B766="P",VLOOKUP($E766,'[2]Costeo-JUL26'!$B$9:$CQ$307,BZ$1,0),0)</f>
        <v>0</v>
      </c>
      <c r="CA766" s="16">
        <f>IF($B766="P",VLOOKUP($E766,'[2]Costeo-JUL26'!$B$9:$CQ$307,CA$1,0),0)*$G766</f>
        <v>0</v>
      </c>
      <c r="CB766" s="36">
        <f>IF($B766="P",VLOOKUP($E766,'[2]Costeo-JUL26'!$B$9:$CQ$307,CB$1,0),0)*$G766</f>
        <v>0</v>
      </c>
      <c r="CC766" s="35">
        <f>IF($B766="P",VLOOKUP($E766,'[2]Costeo-JUL26'!$B$9:$CQ$307,CC$1,0),0)</f>
        <v>0</v>
      </c>
      <c r="CD766" s="36">
        <f t="shared" si="369"/>
        <v>0</v>
      </c>
      <c r="CE766" s="36">
        <f t="shared" si="370"/>
        <v>0</v>
      </c>
      <c r="CF766" s="37">
        <f t="shared" si="342"/>
        <v>2036162.5886710924</v>
      </c>
      <c r="CG766" s="36">
        <f>IF($B766="r",VLOOKUP($E766,'[2]Costeo-JUL26'!$B$9:$CQ$307,CG$1,0),0)*$G766</f>
        <v>0</v>
      </c>
      <c r="CH766" s="35">
        <f>VLOOKUP($E766,'[2]TEORICOS (05.26)'!$A$8:$T$251,CH$1,0)</f>
        <v>0</v>
      </c>
      <c r="CI766" s="36">
        <f t="shared" si="371"/>
        <v>0</v>
      </c>
      <c r="CJ766" s="37">
        <f t="shared" si="372"/>
        <v>0</v>
      </c>
      <c r="CM766" s="16">
        <f>SUMIFS('[1]Ajuste Inventario'!$I:$I,'[1]Ajuste Inventario'!$B:$B,E766,'[1]Ajuste Inventario'!$S:$S,D766)*-1</f>
        <v>4.0009999999999994</v>
      </c>
      <c r="CN766" s="36">
        <f t="shared" si="343"/>
        <v>9112.624739679015</v>
      </c>
      <c r="CP766" t="str">
        <f t="shared" si="344"/>
        <v>2459Org.Vtas Necochea</v>
      </c>
      <c r="CQ766" s="10">
        <f t="shared" si="345"/>
        <v>2277.5867882226985</v>
      </c>
    </row>
    <row r="767" spans="1:95" x14ac:dyDescent="0.25">
      <c r="A767" s="30">
        <v>46204</v>
      </c>
      <c r="B767" s="31" t="str">
        <f>VLOOKUP($E767,'[2]TEORICOS (05.26)'!$A$8:$T$251,B$1,0)</f>
        <v>P</v>
      </c>
      <c r="C767" s="32" t="str">
        <f>VLOOKUP($E767,'[2]TEORICOS (05.26)'!$A$8:$T$251,C$1,0)</f>
        <v>Aquarius</v>
      </c>
      <c r="D767" t="s">
        <v>229</v>
      </c>
      <c r="E767">
        <v>2463</v>
      </c>
      <c r="F767" t="s">
        <v>143</v>
      </c>
      <c r="G767" s="16">
        <v>407</v>
      </c>
      <c r="H767" s="16">
        <v>286.5280000000003</v>
      </c>
      <c r="I767" s="33">
        <v>3969760.3999999929</v>
      </c>
      <c r="J767" s="33">
        <v>3905412.7499999944</v>
      </c>
      <c r="K767" s="34">
        <f>IF($B767="P",VLOOKUP($E767,'[2]Costeo-JUL26'!$B$9:$CQ$307,K$1,0),0)</f>
        <v>919320</v>
      </c>
      <c r="L767" s="35">
        <f>VLOOKUP($E767,'[2]TEORICOS (05.26)'!$A$8:$T$251,L$1,0)</f>
        <v>0.17</v>
      </c>
      <c r="M767" s="36">
        <f t="shared" si="346"/>
        <v>663920.16749999905</v>
      </c>
      <c r="N767" s="35">
        <f>IF($B767="P",VLOOKUP($E767,'[2]Costeo-JUL26'!$B$9:$CQ$307,N$1,0),0)</f>
        <v>8.0000000000000002E-3</v>
      </c>
      <c r="O767" s="36">
        <f t="shared" si="347"/>
        <v>5311.3613399999922</v>
      </c>
      <c r="P767" s="36">
        <f>IF($B767="P",VLOOKUP($E767,'[2]Costeo-JUL26'!$B$9:$CQ$307,P$1,0),0)*H767</f>
        <v>0</v>
      </c>
      <c r="Q767" s="36">
        <f t="shared" si="348"/>
        <v>669231.52883999899</v>
      </c>
      <c r="R767" s="34">
        <f>IF($B767="P",VLOOKUP($E767,'[2]Costeo-JUL26'!$B$9:$CQ$307,R$1,0),0)</f>
        <v>902332</v>
      </c>
      <c r="S767" s="16">
        <f>IF($B767="P",VLOOKUP($E767,'[2]Costeo-JUL26'!$B$9:$CQ$307,S$1,0),0)*$G767</f>
        <v>151.30392236976505</v>
      </c>
      <c r="T767" s="36">
        <f>IF($B767="P",VLOOKUP($E767,'[2]Costeo-JUL26'!$B$9:$CQ$307,T$1,0),0)*$G767</f>
        <v>105542.64031292868</v>
      </c>
      <c r="U767" s="35">
        <f>IF($B767="P",VLOOKUP($E767,'[2]Costeo-JUL26'!$B$9:$CQ$307,U$1,0),0)</f>
        <v>1.4999999999999999E-2</v>
      </c>
      <c r="V767" s="36">
        <f t="shared" si="349"/>
        <v>1583.1396046939301</v>
      </c>
      <c r="W767" s="36">
        <f t="shared" si="350"/>
        <v>107125.77991762261</v>
      </c>
      <c r="X767" s="34">
        <f>IF($B767="P",VLOOKUP($E767,'[2]Costeo-JUL26'!$B$9:$CQ$307,X$1,0),0)</f>
        <v>0</v>
      </c>
      <c r="Y767" s="16">
        <f>IF($B767="P",VLOOKUP($E767,'[2]Costeo-JUL26'!$B$9:$CQ$307,Y$1,0),0)*$G767</f>
        <v>0</v>
      </c>
      <c r="Z767" s="36">
        <f>IF($B767="P",VLOOKUP($E767,'[2]Costeo-JUL26'!$B$9:$CQ$307,Z$1,0),0)*$G767</f>
        <v>0</v>
      </c>
      <c r="AA767" s="35">
        <f>IF($B767="P",VLOOKUP($E767,'[2]Costeo-JUL26'!$B$9:$CQ$307,AA$1,0),0)</f>
        <v>0</v>
      </c>
      <c r="AB767" s="36">
        <f t="shared" si="351"/>
        <v>0</v>
      </c>
      <c r="AC767" s="36">
        <f t="shared" si="352"/>
        <v>0</v>
      </c>
      <c r="AD767" s="34">
        <f>IF($B767="P",VLOOKUP($E767,'[2]Costeo-JUL26'!$B$9:$CQ$307,AD$1,0),0)</f>
        <v>902257</v>
      </c>
      <c r="AE767" s="16">
        <f>IF($B767="P",VLOOKUP($E767,'[2]Costeo-JUL26'!$B$9:$CQ$307,AE$1,0),0)*$G767</f>
        <v>3256</v>
      </c>
      <c r="AF767" s="36">
        <f>IF($B767="P",VLOOKUP($E767,'[2]Costeo-JUL26'!$B$9:$CQ$307,AF$1,0),0)*$G767</f>
        <v>49970.483200000002</v>
      </c>
      <c r="AG767" s="35">
        <f>IF($B767="P",VLOOKUP($E767,'[2]Costeo-JUL26'!$B$9:$CQ$307,AG$1,0),0)</f>
        <v>6.0000000000000001E-3</v>
      </c>
      <c r="AH767" s="36">
        <f t="shared" si="353"/>
        <v>299.82289919999999</v>
      </c>
      <c r="AI767" s="36">
        <f t="shared" si="354"/>
        <v>50270.306099200003</v>
      </c>
      <c r="AJ767" s="34">
        <f>IF($B767="P",VLOOKUP($E767,'[2]Costeo-JUL26'!$B$9:$CQ$307,AJ$1,0),0)</f>
        <v>940039</v>
      </c>
      <c r="AK767" s="16">
        <f>IF($B767="P",VLOOKUP($E767,'[2]Costeo-JUL26'!$B$9:$CQ$307,AK$1,0),0)*$G767</f>
        <v>3256</v>
      </c>
      <c r="AL767" s="36">
        <f>IF($B767="P",VLOOKUP($E767,'[2]Costeo-JUL26'!$B$9:$CQ$307,AL$1,0),0)*$G767</f>
        <v>19012.04448</v>
      </c>
      <c r="AM767" s="35">
        <f>IF($B767="P",VLOOKUP($E767,'[2]Costeo-JUL26'!$B$9:$CQ$307,AM$1,0),0)</f>
        <v>1.7999999999999999E-2</v>
      </c>
      <c r="AN767" s="36">
        <f t="shared" si="355"/>
        <v>342.21680063999997</v>
      </c>
      <c r="AO767" s="36">
        <f t="shared" si="356"/>
        <v>19354.261280639999</v>
      </c>
      <c r="AP767" s="34">
        <f>IF($B767="P",VLOOKUP($E767,'[2]Costeo-JUL26'!$B$9:$CQ$307,AP$1,0),0)</f>
        <v>901569</v>
      </c>
      <c r="AQ767" s="16">
        <f>IF($B767="P",VLOOKUP($E767,'[2]Costeo-JUL26'!$B$9:$CQ$307,AQ$1,0),0)*$G767</f>
        <v>3256</v>
      </c>
      <c r="AR767" s="36">
        <f>IF($B767="P",VLOOKUP($E767,'[2]Costeo-JUL26'!$B$9:$CQ$307,AR$1,0),0)*$G767</f>
        <v>211754.02513488798</v>
      </c>
      <c r="AS767" s="35">
        <f>IF($B767="P",VLOOKUP($E767,'[2]Costeo-JUL26'!$B$9:$CQ$307,AS$1,0),0)</f>
        <v>0.02</v>
      </c>
      <c r="AT767" s="36">
        <f t="shared" si="357"/>
        <v>4235.0805026977596</v>
      </c>
      <c r="AU767" s="36">
        <f t="shared" si="358"/>
        <v>215989.10563758574</v>
      </c>
      <c r="AV767" s="34">
        <f>IF($B767="P",VLOOKUP($E767,'[2]Costeo-JUL26'!$B$9:$CQ$307,AV$1,0),0)</f>
        <v>932436</v>
      </c>
      <c r="AW767" s="16">
        <f>IF($B767="P",VLOOKUP($E767,'[2]Costeo-JUL26'!$B$9:$CQ$307,AW$1,0),0)*$G767</f>
        <v>6.3084999999999996</v>
      </c>
      <c r="AX767" s="36">
        <f>IF($B767="P",VLOOKUP($E767,'[2]Costeo-JUL26'!$B$9:$CQ$307,AX$1,0),0)*$G767</f>
        <v>30104.414339999996</v>
      </c>
      <c r="AY767" s="35">
        <f>IF($B767="P",VLOOKUP($E767,'[2]Costeo-JUL26'!$B$9:$CQ$307,AY$1,0),0)</f>
        <v>0.03</v>
      </c>
      <c r="AZ767" s="36">
        <f t="shared" si="359"/>
        <v>903.13243019999982</v>
      </c>
      <c r="BA767" s="36">
        <f t="shared" si="360"/>
        <v>31007.546770199995</v>
      </c>
      <c r="BB767" s="34">
        <f>IF($B767="P",VLOOKUP($E767,'[2]Costeo-JUL26'!$B$9:$CQ$307,BB$1,0),0)</f>
        <v>902311</v>
      </c>
      <c r="BC767" s="16">
        <f>IF($B767="P",VLOOKUP($E767,'[2]Costeo-JUL26'!$B$9:$CQ$307,BC$1,0),0)*$G767</f>
        <v>0.84791666666666665</v>
      </c>
      <c r="BD767" s="36">
        <f>IF($B767="P",VLOOKUP($E767,'[2]Costeo-JUL26'!$B$9:$CQ$307,BD$1,0),0)*$G767</f>
        <v>3325.2281562500007</v>
      </c>
      <c r="BE767" s="35">
        <f>IF($B767="P",VLOOKUP($E767,'[2]Costeo-JUL26'!$B$9:$CQ$307,BE$1,0),0)</f>
        <v>0.03</v>
      </c>
      <c r="BF767" s="36">
        <f t="shared" si="361"/>
        <v>99.756844687500021</v>
      </c>
      <c r="BG767" s="36">
        <f t="shared" si="362"/>
        <v>3424.9850009375009</v>
      </c>
      <c r="BH767" s="34">
        <f>IF($B767="P",VLOOKUP($E767,'[2]Costeo-JUL26'!$B$9:$CQ$307,BH$1,0),0)</f>
        <v>933089</v>
      </c>
      <c r="BI767" s="16">
        <f>IF($B767="P",VLOOKUP($E767,'[2]Costeo-JUL26'!$B$9:$CQ$307,BI$1,0),0)*$G767</f>
        <v>9.4212962962962958</v>
      </c>
      <c r="BJ767" s="36">
        <f>IF($B767="P",VLOOKUP($E767,'[2]Costeo-JUL26'!$B$9:$CQ$307,BJ$1,0),0)*$G767</f>
        <v>7015.7806765389078</v>
      </c>
      <c r="BK767" s="35">
        <f>IF(BH767=910319,0,IF($B767="P",VLOOKUP($E767,'[2]Costeo-JUL26'!$B$9:$CQ$307,BK$1,0),0))</f>
        <v>0.02</v>
      </c>
      <c r="BL767" s="36">
        <f t="shared" si="363"/>
        <v>140.31561353077817</v>
      </c>
      <c r="BM767" s="36">
        <f t="shared" si="364"/>
        <v>7156.0962900696859</v>
      </c>
      <c r="BN767" s="34">
        <f>IF($B767="P",VLOOKUP($E767,'[2]Costeo-JUL26'!$B$9:$CQ$307,BN$1,0),0)</f>
        <v>0</v>
      </c>
      <c r="BO767" s="16">
        <f>IF($B767="P",VLOOKUP($E767,'[2]Costeo-JUL26'!$B$9:$CQ$307,BO$1,0),0)*$G767</f>
        <v>0</v>
      </c>
      <c r="BP767" s="36">
        <f>IF($B767="P",VLOOKUP($E767,'[2]Costeo-JUL26'!$B$9:$CQ$307,BP$1,0),0)*$G767</f>
        <v>0</v>
      </c>
      <c r="BQ767" s="35">
        <f>IF($B767="P",VLOOKUP($E767,'[2]Costeo-JUL26'!$B$9:$CQ$307,BQ$1,0),0)</f>
        <v>0</v>
      </c>
      <c r="BR767" s="36">
        <f t="shared" si="365"/>
        <v>0</v>
      </c>
      <c r="BS767" s="36">
        <f t="shared" si="366"/>
        <v>0</v>
      </c>
      <c r="BT767" s="34">
        <f>IF($B767="P",VLOOKUP($E767,'[2]Costeo-JUL26'!$B$9:$CQ$307,BT$1,0),0)</f>
        <v>0</v>
      </c>
      <c r="BU767" s="16">
        <f>IF($B767="P",VLOOKUP($E767,'[2]Costeo-JUL26'!$B$9:$CQ$307,BU$1,0),0)*$G767</f>
        <v>0</v>
      </c>
      <c r="BV767" s="36">
        <f>IF($B767="P",VLOOKUP($E767,'[2]Costeo-JUL26'!$B$9:$CQ$307,BV$1,0),0)*$G767</f>
        <v>0</v>
      </c>
      <c r="BW767" s="35">
        <f>IF($B767="P",VLOOKUP($E767,'[2]Costeo-JUL26'!$B$9:$CQ$307,BW$1,0),0)</f>
        <v>0</v>
      </c>
      <c r="BX767" s="36">
        <f t="shared" si="367"/>
        <v>0</v>
      </c>
      <c r="BY767" s="36">
        <f t="shared" si="368"/>
        <v>0</v>
      </c>
      <c r="BZ767" s="34">
        <f>IF($B767="P",VLOOKUP($E767,'[2]Costeo-JUL26'!$B$9:$CQ$307,BZ$1,0),0)</f>
        <v>936704</v>
      </c>
      <c r="CA767" s="16">
        <f>IF($B767="P",VLOOKUP($E767,'[2]Costeo-JUL26'!$B$9:$CQ$307,CA$1,0),0)*$G767</f>
        <v>9.8951257508569466</v>
      </c>
      <c r="CB767" s="36">
        <f>IF($B767="P",VLOOKUP($E767,'[2]Costeo-JUL26'!$B$9:$CQ$307,CB$1,0),0)*$G767</f>
        <v>4723.5726754461575</v>
      </c>
      <c r="CC767" s="35">
        <f>IF($B767="P",VLOOKUP($E767,'[2]Costeo-JUL26'!$B$9:$CQ$307,CC$1,0),0)</f>
        <v>0.5</v>
      </c>
      <c r="CD767" s="36">
        <f t="shared" si="369"/>
        <v>2361.7863377230788</v>
      </c>
      <c r="CE767" s="36">
        <f t="shared" si="370"/>
        <v>7085.3590131692363</v>
      </c>
      <c r="CF767" s="37">
        <f t="shared" si="342"/>
        <v>1110644.9688494236</v>
      </c>
      <c r="CG767" s="36">
        <f>IF($B767="r",VLOOKUP($E767,'[2]Costeo-JUL26'!$B$9:$CQ$307,CG$1,0),0)*$G767</f>
        <v>0</v>
      </c>
      <c r="CH767" s="35">
        <f>VLOOKUP($E767,'[2]TEORICOS (05.26)'!$A$8:$T$251,CH$1,0)</f>
        <v>0</v>
      </c>
      <c r="CI767" s="36">
        <f t="shared" si="371"/>
        <v>0</v>
      </c>
      <c r="CJ767" s="37">
        <f t="shared" si="372"/>
        <v>0</v>
      </c>
      <c r="CM767" s="16">
        <f>SUMIFS('[1]Ajuste Inventario'!$I:$I,'[1]Ajuste Inventario'!$B:$B,E767,'[1]Ajuste Inventario'!$S:$S,D767)*-1</f>
        <v>2</v>
      </c>
      <c r="CN767" s="36">
        <f t="shared" si="343"/>
        <v>5457.7148346409022</v>
      </c>
      <c r="CP767" t="str">
        <f t="shared" si="344"/>
        <v>2463Org.Vtas Necochea</v>
      </c>
      <c r="CQ767" s="10">
        <f t="shared" si="345"/>
        <v>2728.8574173204511</v>
      </c>
    </row>
    <row r="768" spans="1:95" x14ac:dyDescent="0.25">
      <c r="A768" s="30">
        <v>46204</v>
      </c>
      <c r="B768" s="31" t="str">
        <f>VLOOKUP($E768,'[2]TEORICOS (05.26)'!$A$8:$T$251,B$1,0)</f>
        <v>P</v>
      </c>
      <c r="C768" s="32" t="str">
        <f>VLOOKUP($E768,'[2]TEORICOS (05.26)'!$A$8:$T$251,C$1,0)</f>
        <v>Aquarius</v>
      </c>
      <c r="D768" t="s">
        <v>229</v>
      </c>
      <c r="E768">
        <v>2466</v>
      </c>
      <c r="F768" t="s">
        <v>144</v>
      </c>
      <c r="G768" s="16">
        <v>712</v>
      </c>
      <c r="H768" s="16">
        <v>1128.5199999999995</v>
      </c>
      <c r="I768" s="33">
        <v>6916677.7799999816</v>
      </c>
      <c r="J768" s="33">
        <v>6858185.9299999848</v>
      </c>
      <c r="K768" s="34">
        <f>IF($B768="P",VLOOKUP($E768,'[2]Costeo-JUL26'!$B$9:$CQ$307,K$1,0),0)</f>
        <v>919320</v>
      </c>
      <c r="L768" s="35">
        <f>VLOOKUP($E768,'[2]TEORICOS (05.26)'!$A$8:$T$251,L$1,0)</f>
        <v>0.17</v>
      </c>
      <c r="M768" s="36">
        <f t="shared" si="346"/>
        <v>1165891.6080999975</v>
      </c>
      <c r="N768" s="35">
        <f>IF($B768="P",VLOOKUP($E768,'[2]Costeo-JUL26'!$B$9:$CQ$307,N$1,0),0)</f>
        <v>8.0000000000000002E-3</v>
      </c>
      <c r="O768" s="36">
        <f t="shared" si="347"/>
        <v>9327.1328647999799</v>
      </c>
      <c r="P768" s="36">
        <f>IF($B768="P",VLOOKUP($E768,'[2]Costeo-JUL26'!$B$9:$CQ$307,P$1,0),0)*H768</f>
        <v>0</v>
      </c>
      <c r="Q768" s="36">
        <f t="shared" si="348"/>
        <v>1175218.7409647976</v>
      </c>
      <c r="R768" s="34">
        <f>IF($B768="P",VLOOKUP($E768,'[2]Costeo-JUL26'!$B$9:$CQ$307,R$1,0),0)</f>
        <v>902332</v>
      </c>
      <c r="S768" s="16">
        <f>IF($B768="P",VLOOKUP($E768,'[2]Costeo-JUL26'!$B$9:$CQ$307,S$1,0),0)*$G768</f>
        <v>595.55008264462811</v>
      </c>
      <c r="T768" s="36">
        <f>IF($B768="P",VLOOKUP($E768,'[2]Costeo-JUL26'!$B$9:$CQ$307,T$1,0),0)*$G768</f>
        <v>415428.27956096258</v>
      </c>
      <c r="U768" s="35">
        <f>IF($B768="P",VLOOKUP($E768,'[2]Costeo-JUL26'!$B$9:$CQ$307,U$1,0),0)</f>
        <v>1.4999999999999999E-2</v>
      </c>
      <c r="V768" s="36">
        <f t="shared" si="349"/>
        <v>6231.4241934144384</v>
      </c>
      <c r="W768" s="36">
        <f t="shared" si="350"/>
        <v>421659.70375437703</v>
      </c>
      <c r="X768" s="34">
        <f>IF($B768="P",VLOOKUP($E768,'[2]Costeo-JUL26'!$B$9:$CQ$307,X$1,0),0)</f>
        <v>0</v>
      </c>
      <c r="Y768" s="16">
        <f>IF($B768="P",VLOOKUP($E768,'[2]Costeo-JUL26'!$B$9:$CQ$307,Y$1,0),0)*$G768</f>
        <v>0</v>
      </c>
      <c r="Z768" s="36">
        <f>IF($B768="P",VLOOKUP($E768,'[2]Costeo-JUL26'!$B$9:$CQ$307,Z$1,0),0)*$G768</f>
        <v>0</v>
      </c>
      <c r="AA768" s="35">
        <f>IF($B768="P",VLOOKUP($E768,'[2]Costeo-JUL26'!$B$9:$CQ$307,AA$1,0),0)</f>
        <v>0</v>
      </c>
      <c r="AB768" s="36">
        <f t="shared" si="351"/>
        <v>0</v>
      </c>
      <c r="AC768" s="36">
        <f t="shared" si="352"/>
        <v>0</v>
      </c>
      <c r="AD768" s="34">
        <f>IF($B768="P",VLOOKUP($E768,'[2]Costeo-JUL26'!$B$9:$CQ$307,AD$1,0),0)</f>
        <v>902257</v>
      </c>
      <c r="AE768" s="16">
        <f>IF($B768="P",VLOOKUP($E768,'[2]Costeo-JUL26'!$B$9:$CQ$307,AE$1,0),0)*$G768</f>
        <v>4272</v>
      </c>
      <c r="AF768" s="36">
        <f>IF($B768="P",VLOOKUP($E768,'[2]Costeo-JUL26'!$B$9:$CQ$307,AF$1,0),0)*$G768</f>
        <v>65563.238400000002</v>
      </c>
      <c r="AG768" s="35">
        <f>IF($B768="P",VLOOKUP($E768,'[2]Costeo-JUL26'!$B$9:$CQ$307,AG$1,0),0)</f>
        <v>6.0000000000000001E-3</v>
      </c>
      <c r="AH768" s="36">
        <f t="shared" si="353"/>
        <v>393.37943040000005</v>
      </c>
      <c r="AI768" s="36">
        <f t="shared" si="354"/>
        <v>65956.617830400006</v>
      </c>
      <c r="AJ768" s="34">
        <f>IF($B768="P",VLOOKUP($E768,'[2]Costeo-JUL26'!$B$9:$CQ$307,AJ$1,0),0)</f>
        <v>940044</v>
      </c>
      <c r="AK768" s="16">
        <f>IF($B768="P",VLOOKUP($E768,'[2]Costeo-JUL26'!$B$9:$CQ$307,AK$1,0),0)*$G768</f>
        <v>4272</v>
      </c>
      <c r="AL768" s="36">
        <f>IF($B768="P",VLOOKUP($E768,'[2]Costeo-JUL26'!$B$9:$CQ$307,AL$1,0),0)*$G768</f>
        <v>36847.025280000002</v>
      </c>
      <c r="AM768" s="35">
        <f>IF($B768="P",VLOOKUP($E768,'[2]Costeo-JUL26'!$B$9:$CQ$307,AM$1,0),0)</f>
        <v>1.7999999999999999E-2</v>
      </c>
      <c r="AN768" s="36">
        <f t="shared" si="355"/>
        <v>663.24645504</v>
      </c>
      <c r="AO768" s="36">
        <f t="shared" si="356"/>
        <v>37510.271735040005</v>
      </c>
      <c r="AP768" s="34">
        <f>IF($B768="P",VLOOKUP($E768,'[2]Costeo-JUL26'!$B$9:$CQ$307,AP$1,0),0)</f>
        <v>933429</v>
      </c>
      <c r="AQ768" s="16">
        <f>IF($B768="P",VLOOKUP($E768,'[2]Costeo-JUL26'!$B$9:$CQ$307,AQ$1,0),0)*$G768</f>
        <v>4272</v>
      </c>
      <c r="AR768" s="36">
        <f>IF($B768="P",VLOOKUP($E768,'[2]Costeo-JUL26'!$B$9:$CQ$307,AR$1,0),0)*$G768</f>
        <v>419688.88416000013</v>
      </c>
      <c r="AS768" s="35">
        <f>IF($B768="P",VLOOKUP($E768,'[2]Costeo-JUL26'!$B$9:$CQ$307,AS$1,0),0)</f>
        <v>0.02</v>
      </c>
      <c r="AT768" s="36">
        <f t="shared" si="357"/>
        <v>8393.7776832000036</v>
      </c>
      <c r="AU768" s="36">
        <f t="shared" si="358"/>
        <v>428082.66184320016</v>
      </c>
      <c r="AV768" s="34">
        <f>IF($B768="P",VLOOKUP($E768,'[2]Costeo-JUL26'!$B$9:$CQ$307,AV$1,0),0)</f>
        <v>932438</v>
      </c>
      <c r="AW768" s="16">
        <f>IF($B768="P",VLOOKUP($E768,'[2]Costeo-JUL26'!$B$9:$CQ$307,AW$1,0),0)*$G768</f>
        <v>20.790400000000002</v>
      </c>
      <c r="AX768" s="36">
        <f>IF($B768="P",VLOOKUP($E768,'[2]Costeo-JUL26'!$B$9:$CQ$307,AX$1,0),0)*$G768</f>
        <v>99212.620416000005</v>
      </c>
      <c r="AY768" s="35">
        <f>IF($B768="P",VLOOKUP($E768,'[2]Costeo-JUL26'!$B$9:$CQ$307,AY$1,0),0)</f>
        <v>0.03</v>
      </c>
      <c r="AZ768" s="36">
        <f t="shared" si="359"/>
        <v>2976.3786124799999</v>
      </c>
      <c r="BA768" s="36">
        <f t="shared" si="360"/>
        <v>102188.99902848</v>
      </c>
      <c r="BB768" s="34">
        <f>IF($B768="P",VLOOKUP($E768,'[2]Costeo-JUL26'!$B$9:$CQ$307,BB$1,0),0)</f>
        <v>902311</v>
      </c>
      <c r="BC768" s="16">
        <f>IF($B768="P",VLOOKUP($E768,'[2]Costeo-JUL26'!$B$9:$CQ$307,BC$1,0),0)*$G768</f>
        <v>2.8607142857142862</v>
      </c>
      <c r="BD768" s="36">
        <f>IF($B768="P",VLOOKUP($E768,'[2]Costeo-JUL26'!$B$9:$CQ$307,BD$1,0),0)*$G768</f>
        <v>11218.705875000003</v>
      </c>
      <c r="BE768" s="35">
        <f>IF($B768="P",VLOOKUP($E768,'[2]Costeo-JUL26'!$B$9:$CQ$307,BE$1,0),0)</f>
        <v>0.03</v>
      </c>
      <c r="BF768" s="36">
        <f t="shared" si="361"/>
        <v>336.56117625000007</v>
      </c>
      <c r="BG768" s="36">
        <f t="shared" si="362"/>
        <v>11555.267051250003</v>
      </c>
      <c r="BH768" s="34">
        <f>IF($B768="P",VLOOKUP($E768,'[2]Costeo-JUL26'!$B$9:$CQ$307,BH$1,0),0)</f>
        <v>933089</v>
      </c>
      <c r="BI768" s="16">
        <f>IF($B768="P",VLOOKUP($E768,'[2]Costeo-JUL26'!$B$9:$CQ$307,BI$1,0),0)*$G768</f>
        <v>19.071428571428569</v>
      </c>
      <c r="BJ768" s="36">
        <f>IF($B768="P",VLOOKUP($E768,'[2]Costeo-JUL26'!$B$9:$CQ$307,BJ$1,0),0)*$G768</f>
        <v>14201.969223494276</v>
      </c>
      <c r="BK768" s="35">
        <f>IF(BH768=910319,0,IF($B768="P",VLOOKUP($E768,'[2]Costeo-JUL26'!$B$9:$CQ$307,BK$1,0),0))</f>
        <v>0.02</v>
      </c>
      <c r="BL768" s="36">
        <f t="shared" si="363"/>
        <v>284.03938446988553</v>
      </c>
      <c r="BM768" s="36">
        <f t="shared" si="364"/>
        <v>14486.008607964161</v>
      </c>
      <c r="BN768" s="34">
        <f>IF($B768="P",VLOOKUP($E768,'[2]Costeo-JUL26'!$B$9:$CQ$307,BN$1,0),0)</f>
        <v>0</v>
      </c>
      <c r="BO768" s="16">
        <f>IF($B768="P",VLOOKUP($E768,'[2]Costeo-JUL26'!$B$9:$CQ$307,BO$1,0),0)*$G768</f>
        <v>0</v>
      </c>
      <c r="BP768" s="36">
        <f>IF($B768="P",VLOOKUP($E768,'[2]Costeo-JUL26'!$B$9:$CQ$307,BP$1,0),0)*$G768</f>
        <v>0</v>
      </c>
      <c r="BQ768" s="35">
        <f>IF($B768="P",VLOOKUP($E768,'[2]Costeo-JUL26'!$B$9:$CQ$307,BQ$1,0),0)</f>
        <v>0</v>
      </c>
      <c r="BR768" s="36">
        <f t="shared" si="365"/>
        <v>0</v>
      </c>
      <c r="BS768" s="36">
        <f t="shared" si="366"/>
        <v>0</v>
      </c>
      <c r="BT768" s="34">
        <f>IF($B768="P",VLOOKUP($E768,'[2]Costeo-JUL26'!$B$9:$CQ$307,BT$1,0),0)</f>
        <v>0</v>
      </c>
      <c r="BU768" s="16">
        <f>IF($B768="P",VLOOKUP($E768,'[2]Costeo-JUL26'!$B$9:$CQ$307,BU$1,0),0)*$G768</f>
        <v>0</v>
      </c>
      <c r="BV768" s="36">
        <f>IF($B768="P",VLOOKUP($E768,'[2]Costeo-JUL26'!$B$9:$CQ$307,BV$1,0),0)*$G768</f>
        <v>0</v>
      </c>
      <c r="BW768" s="35">
        <f>IF($B768="P",VLOOKUP($E768,'[2]Costeo-JUL26'!$B$9:$CQ$307,BW$1,0),0)</f>
        <v>0</v>
      </c>
      <c r="BX768" s="36">
        <f t="shared" si="367"/>
        <v>0</v>
      </c>
      <c r="BY768" s="36">
        <f t="shared" si="368"/>
        <v>0</v>
      </c>
      <c r="BZ768" s="34">
        <f>IF($B768="P",VLOOKUP($E768,'[2]Costeo-JUL26'!$B$9:$CQ$307,BZ$1,0),0)</f>
        <v>936704</v>
      </c>
      <c r="CA768" s="16">
        <f>IF($B768="P",VLOOKUP($E768,'[2]Costeo-JUL26'!$B$9:$CQ$307,CA$1,0),0)*$G768</f>
        <v>38.948381948090493</v>
      </c>
      <c r="CB768" s="36">
        <f>IF($B768="P",VLOOKUP($E768,'[2]Costeo-JUL26'!$B$9:$CQ$307,CB$1,0),0)*$G768</f>
        <v>18592.53913038021</v>
      </c>
      <c r="CC768" s="35">
        <f>IF($B768="P",VLOOKUP($E768,'[2]Costeo-JUL26'!$B$9:$CQ$307,CC$1,0),0)</f>
        <v>0.5</v>
      </c>
      <c r="CD768" s="36">
        <f t="shared" si="369"/>
        <v>9296.2695651901049</v>
      </c>
      <c r="CE768" s="36">
        <f t="shared" si="370"/>
        <v>27888.808695570315</v>
      </c>
      <c r="CF768" s="37">
        <f t="shared" si="342"/>
        <v>2284547.0795110795</v>
      </c>
      <c r="CG768" s="36">
        <f>IF($B768="r",VLOOKUP($E768,'[2]Costeo-JUL26'!$B$9:$CQ$307,CG$1,0),0)*$G768</f>
        <v>0</v>
      </c>
      <c r="CH768" s="35">
        <f>VLOOKUP($E768,'[2]TEORICOS (05.26)'!$A$8:$T$251,CH$1,0)</f>
        <v>0</v>
      </c>
      <c r="CI768" s="36">
        <f t="shared" si="371"/>
        <v>0</v>
      </c>
      <c r="CJ768" s="37">
        <f t="shared" si="372"/>
        <v>0</v>
      </c>
      <c r="CM768" s="16">
        <f>SUMIFS('[1]Ajuste Inventario'!$I:$I,'[1]Ajuste Inventario'!$B:$B,E768,'[1]Ajuste Inventario'!$S:$S,D768)*-1</f>
        <v>-0.5</v>
      </c>
      <c r="CN768" s="36">
        <f t="shared" si="343"/>
        <v>-1604.3167693195783</v>
      </c>
      <c r="CP768" t="str">
        <f t="shared" si="344"/>
        <v>2466Org.Vtas Necochea</v>
      </c>
      <c r="CQ768" s="10">
        <f t="shared" si="345"/>
        <v>3208.6335386391565</v>
      </c>
    </row>
    <row r="769" spans="1:95" x14ac:dyDescent="0.25">
      <c r="A769" s="30">
        <v>46204</v>
      </c>
      <c r="B769" s="31" t="str">
        <f>VLOOKUP($E769,'[2]TEORICOS (05.26)'!$A$8:$T$251,B$1,0)</f>
        <v>P</v>
      </c>
      <c r="C769" s="32" t="str">
        <f>VLOOKUP($E769,'[2]TEORICOS (05.26)'!$A$8:$T$251,C$1,0)</f>
        <v>Aquarius</v>
      </c>
      <c r="D769" t="s">
        <v>229</v>
      </c>
      <c r="E769">
        <v>2468</v>
      </c>
      <c r="F769" t="s">
        <v>145</v>
      </c>
      <c r="G769" s="16">
        <v>266</v>
      </c>
      <c r="H769" s="16">
        <v>632.54799999999864</v>
      </c>
      <c r="I769" s="33">
        <v>3697558.8800000041</v>
      </c>
      <c r="J769" s="33">
        <v>3591302.0400000033</v>
      </c>
      <c r="K769" s="34">
        <f>IF($B769="P",VLOOKUP($E769,'[2]Costeo-JUL26'!$B$9:$CQ$307,K$1,0),0)</f>
        <v>919320</v>
      </c>
      <c r="L769" s="35">
        <f>VLOOKUP($E769,'[2]TEORICOS (05.26)'!$A$8:$T$251,L$1,0)</f>
        <v>0.17</v>
      </c>
      <c r="M769" s="36">
        <f t="shared" si="346"/>
        <v>610521.34680000064</v>
      </c>
      <c r="N769" s="35">
        <f>IF($B769="P",VLOOKUP($E769,'[2]Costeo-JUL26'!$B$9:$CQ$307,N$1,0),0)</f>
        <v>8.0000000000000002E-3</v>
      </c>
      <c r="O769" s="36">
        <f t="shared" si="347"/>
        <v>4884.170774400005</v>
      </c>
      <c r="P769" s="36">
        <f>IF($B769="P",VLOOKUP($E769,'[2]Costeo-JUL26'!$B$9:$CQ$307,P$1,0),0)*H769</f>
        <v>0</v>
      </c>
      <c r="Q769" s="36">
        <f t="shared" si="348"/>
        <v>615405.51757440064</v>
      </c>
      <c r="R769" s="34">
        <f>IF($B769="P",VLOOKUP($E769,'[2]Costeo-JUL26'!$B$9:$CQ$307,R$1,0),0)</f>
        <v>902332</v>
      </c>
      <c r="S769" s="16">
        <f>IF($B769="P",VLOOKUP($E769,'[2]Costeo-JUL26'!$B$9:$CQ$307,S$1,0),0)*$G769</f>
        <v>333.74225136967215</v>
      </c>
      <c r="T769" s="36">
        <f>IF($B769="P",VLOOKUP($E769,'[2]Costeo-JUL26'!$B$9:$CQ$307,T$1,0),0)*$G769</f>
        <v>232803.20722587645</v>
      </c>
      <c r="U769" s="35">
        <f>IF($B769="P",VLOOKUP($E769,'[2]Costeo-JUL26'!$B$9:$CQ$307,U$1,0),0)</f>
        <v>1.4999999999999999E-2</v>
      </c>
      <c r="V769" s="36">
        <f t="shared" si="349"/>
        <v>3492.0481083881468</v>
      </c>
      <c r="W769" s="36">
        <f t="shared" si="350"/>
        <v>236295.2553342646</v>
      </c>
      <c r="X769" s="34">
        <f>IF($B769="P",VLOOKUP($E769,'[2]Costeo-JUL26'!$B$9:$CQ$307,X$1,0),0)</f>
        <v>0</v>
      </c>
      <c r="Y769" s="16">
        <f>IF($B769="P",VLOOKUP($E769,'[2]Costeo-JUL26'!$B$9:$CQ$307,Y$1,0),0)*$G769</f>
        <v>0</v>
      </c>
      <c r="Z769" s="36">
        <f>IF($B769="P",VLOOKUP($E769,'[2]Costeo-JUL26'!$B$9:$CQ$307,Z$1,0),0)*$G769</f>
        <v>0</v>
      </c>
      <c r="AA769" s="35">
        <f>IF($B769="P",VLOOKUP($E769,'[2]Costeo-JUL26'!$B$9:$CQ$307,AA$1,0),0)</f>
        <v>0</v>
      </c>
      <c r="AB769" s="36">
        <f t="shared" si="351"/>
        <v>0</v>
      </c>
      <c r="AC769" s="36">
        <f t="shared" si="352"/>
        <v>0</v>
      </c>
      <c r="AD769" s="34">
        <f>IF($B769="P",VLOOKUP($E769,'[2]Costeo-JUL26'!$B$9:$CQ$307,AD$1,0),0)</f>
        <v>902257</v>
      </c>
      <c r="AE769" s="16">
        <f>IF($B769="P",VLOOKUP($E769,'[2]Costeo-JUL26'!$B$9:$CQ$307,AE$1,0),0)*$G769</f>
        <v>1596</v>
      </c>
      <c r="AF769" s="36">
        <f>IF($B769="P",VLOOKUP($E769,'[2]Costeo-JUL26'!$B$9:$CQ$307,AF$1,0),0)*$G769</f>
        <v>24494.1312</v>
      </c>
      <c r="AG769" s="35">
        <f>IF($B769="P",VLOOKUP($E769,'[2]Costeo-JUL26'!$B$9:$CQ$307,AG$1,0),0)</f>
        <v>6.0000000000000001E-3</v>
      </c>
      <c r="AH769" s="36">
        <f t="shared" si="353"/>
        <v>146.96478719999999</v>
      </c>
      <c r="AI769" s="36">
        <f t="shared" si="354"/>
        <v>24641.095987199998</v>
      </c>
      <c r="AJ769" s="34">
        <f>IF($B769="P",VLOOKUP($E769,'[2]Costeo-JUL26'!$B$9:$CQ$307,AJ$1,0),0)</f>
        <v>940045</v>
      </c>
      <c r="AK769" s="16">
        <f>IF($B769="P",VLOOKUP($E769,'[2]Costeo-JUL26'!$B$9:$CQ$307,AK$1,0),0)*$G769</f>
        <v>1596</v>
      </c>
      <c r="AL769" s="36">
        <f>IF($B769="P",VLOOKUP($E769,'[2]Costeo-JUL26'!$B$9:$CQ$307,AL$1,0),0)*$G769</f>
        <v>20010.201120000005</v>
      </c>
      <c r="AM769" s="35">
        <f>IF($B769="P",VLOOKUP($E769,'[2]Costeo-JUL26'!$B$9:$CQ$307,AM$1,0),0)</f>
        <v>1.7999999999999999E-2</v>
      </c>
      <c r="AN769" s="36">
        <f t="shared" si="355"/>
        <v>360.18362016000009</v>
      </c>
      <c r="AO769" s="36">
        <f t="shared" si="356"/>
        <v>20370.384740160007</v>
      </c>
      <c r="AP769" s="34">
        <f>IF($B769="P",VLOOKUP($E769,'[2]Costeo-JUL26'!$B$9:$CQ$307,AP$1,0),0)</f>
        <v>911881</v>
      </c>
      <c r="AQ769" s="16">
        <f>IF($B769="P",VLOOKUP($E769,'[2]Costeo-JUL26'!$B$9:$CQ$307,AQ$1,0),0)*$G769</f>
        <v>1596</v>
      </c>
      <c r="AR769" s="36">
        <f>IF($B769="P",VLOOKUP($E769,'[2]Costeo-JUL26'!$B$9:$CQ$307,AR$1,0),0)*$G769</f>
        <v>216563.15520360714</v>
      </c>
      <c r="AS769" s="35">
        <f>IF($B769="P",VLOOKUP($E769,'[2]Costeo-JUL26'!$B$9:$CQ$307,AS$1,0),0)</f>
        <v>0.02</v>
      </c>
      <c r="AT769" s="36">
        <f t="shared" si="357"/>
        <v>4331.2631040721426</v>
      </c>
      <c r="AU769" s="36">
        <f t="shared" si="358"/>
        <v>220894.41830767927</v>
      </c>
      <c r="AV769" s="34">
        <f>IF($B769="P",VLOOKUP($E769,'[2]Costeo-JUL26'!$B$9:$CQ$307,AV$1,0),0)</f>
        <v>901729</v>
      </c>
      <c r="AW769" s="16">
        <f>IF($B769="P",VLOOKUP($E769,'[2]Costeo-JUL26'!$B$9:$CQ$307,AW$1,0),0)*$G769</f>
        <v>10.932599999999999</v>
      </c>
      <c r="AX769" s="36">
        <f>IF($B769="P",VLOOKUP($E769,'[2]Costeo-JUL26'!$B$9:$CQ$307,AX$1,0),0)*$G769</f>
        <v>52170.804504</v>
      </c>
      <c r="AY769" s="35">
        <f>IF($B769="P",VLOOKUP($E769,'[2]Costeo-JUL26'!$B$9:$CQ$307,AY$1,0),0)</f>
        <v>0.03</v>
      </c>
      <c r="AZ769" s="36">
        <f t="shared" si="359"/>
        <v>1565.1241351199999</v>
      </c>
      <c r="BA769" s="36">
        <f t="shared" si="360"/>
        <v>53735.92863912</v>
      </c>
      <c r="BB769" s="34">
        <f>IF($B769="P",VLOOKUP($E769,'[2]Costeo-JUL26'!$B$9:$CQ$307,BB$1,0),0)</f>
        <v>902311</v>
      </c>
      <c r="BC769" s="16">
        <f>IF($B769="P",VLOOKUP($E769,'[2]Costeo-JUL26'!$B$9:$CQ$307,BC$1,0),0)*$G769</f>
        <v>1.1637500000000001</v>
      </c>
      <c r="BD769" s="36">
        <f>IF($B769="P",VLOOKUP($E769,'[2]Costeo-JUL26'!$B$9:$CQ$307,BD$1,0),0)*$G769</f>
        <v>4563.8143687500014</v>
      </c>
      <c r="BE769" s="35">
        <f>IF($B769="P",VLOOKUP($E769,'[2]Costeo-JUL26'!$B$9:$CQ$307,BE$1,0),0)</f>
        <v>0.03</v>
      </c>
      <c r="BF769" s="36">
        <f t="shared" si="361"/>
        <v>136.91443106250003</v>
      </c>
      <c r="BG769" s="36">
        <f t="shared" si="362"/>
        <v>4700.7287998125012</v>
      </c>
      <c r="BH769" s="34">
        <f>IF($B769="P",VLOOKUP($E769,'[2]Costeo-JUL26'!$B$9:$CQ$307,BH$1,0),0)</f>
        <v>933089</v>
      </c>
      <c r="BI769" s="16">
        <f>IF($B769="P",VLOOKUP($E769,'[2]Costeo-JUL26'!$B$9:$CQ$307,BI$1,0),0)*$G769</f>
        <v>9.9749999999999996</v>
      </c>
      <c r="BJ769" s="36">
        <f>IF($B769="P",VLOOKUP($E769,'[2]Costeo-JUL26'!$B$9:$CQ$307,BJ$1,0),0)*$G769</f>
        <v>7428.1086219512199</v>
      </c>
      <c r="BK769" s="35">
        <f>IF(BH769=910319,0,IF($B769="P",VLOOKUP($E769,'[2]Costeo-JUL26'!$B$9:$CQ$307,BK$1,0),0))</f>
        <v>0.02</v>
      </c>
      <c r="BL769" s="36">
        <f t="shared" si="363"/>
        <v>148.56217243902441</v>
      </c>
      <c r="BM769" s="36">
        <f t="shared" si="364"/>
        <v>7576.6707943902447</v>
      </c>
      <c r="BN769" s="34">
        <f>IF($B769="P",VLOOKUP($E769,'[2]Costeo-JUL26'!$B$9:$CQ$307,BN$1,0),0)</f>
        <v>0</v>
      </c>
      <c r="BO769" s="16">
        <f>IF($B769="P",VLOOKUP($E769,'[2]Costeo-JUL26'!$B$9:$CQ$307,BO$1,0),0)*$G769</f>
        <v>0</v>
      </c>
      <c r="BP769" s="36">
        <f>IF($B769="P",VLOOKUP($E769,'[2]Costeo-JUL26'!$B$9:$CQ$307,BP$1,0),0)*$G769</f>
        <v>0</v>
      </c>
      <c r="BQ769" s="35">
        <f>IF($B769="P",VLOOKUP($E769,'[2]Costeo-JUL26'!$B$9:$CQ$307,BQ$1,0),0)</f>
        <v>0</v>
      </c>
      <c r="BR769" s="36">
        <f t="shared" si="365"/>
        <v>0</v>
      </c>
      <c r="BS769" s="36">
        <f t="shared" si="366"/>
        <v>0</v>
      </c>
      <c r="BT769" s="34">
        <f>IF($B769="P",VLOOKUP($E769,'[2]Costeo-JUL26'!$B$9:$CQ$307,BT$1,0),0)</f>
        <v>0</v>
      </c>
      <c r="BU769" s="16">
        <f>IF($B769="P",VLOOKUP($E769,'[2]Costeo-JUL26'!$B$9:$CQ$307,BU$1,0),0)*$G769</f>
        <v>0</v>
      </c>
      <c r="BV769" s="36">
        <f>IF($B769="P",VLOOKUP($E769,'[2]Costeo-JUL26'!$B$9:$CQ$307,BV$1,0),0)*$G769</f>
        <v>0</v>
      </c>
      <c r="BW769" s="35">
        <f>IF($B769="P",VLOOKUP($E769,'[2]Costeo-JUL26'!$B$9:$CQ$307,BW$1,0),0)</f>
        <v>0</v>
      </c>
      <c r="BX769" s="36">
        <f t="shared" si="367"/>
        <v>0</v>
      </c>
      <c r="BY769" s="36">
        <f t="shared" si="368"/>
        <v>0</v>
      </c>
      <c r="BZ769" s="34">
        <f>IF($B769="P",VLOOKUP($E769,'[2]Costeo-JUL26'!$B$9:$CQ$307,BZ$1,0),0)</f>
        <v>936704</v>
      </c>
      <c r="CA769" s="16">
        <f>IF($B769="P",VLOOKUP($E769,'[2]Costeo-JUL26'!$B$9:$CQ$307,CA$1,0),0)*$G769</f>
        <v>21.826410670348459</v>
      </c>
      <c r="CB769" s="36">
        <f>IF($B769="P",VLOOKUP($E769,'[2]Costeo-JUL26'!$B$9:$CQ$307,CB$1,0),0)*$G769</f>
        <v>10419.133585704636</v>
      </c>
      <c r="CC769" s="35">
        <f>IF($B769="P",VLOOKUP($E769,'[2]Costeo-JUL26'!$B$9:$CQ$307,CC$1,0),0)</f>
        <v>0.5</v>
      </c>
      <c r="CD769" s="36">
        <f t="shared" si="369"/>
        <v>5209.566792852318</v>
      </c>
      <c r="CE769" s="36">
        <f t="shared" si="370"/>
        <v>15628.700378556954</v>
      </c>
      <c r="CF769" s="37">
        <f t="shared" si="342"/>
        <v>1199248.7005555842</v>
      </c>
      <c r="CG769" s="36">
        <f>IF($B769="r",VLOOKUP($E769,'[2]Costeo-JUL26'!$B$9:$CQ$307,CG$1,0),0)*$G769</f>
        <v>0</v>
      </c>
      <c r="CH769" s="35">
        <f>VLOOKUP($E769,'[2]TEORICOS (05.26)'!$A$8:$T$251,CH$1,0)</f>
        <v>0</v>
      </c>
      <c r="CI769" s="36">
        <f t="shared" si="371"/>
        <v>0</v>
      </c>
      <c r="CJ769" s="37">
        <f t="shared" si="372"/>
        <v>0</v>
      </c>
      <c r="CM769" s="16">
        <f>SUMIFS('[1]Ajuste Inventario'!$I:$I,'[1]Ajuste Inventario'!$B:$B,E769,'[1]Ajuste Inventario'!$S:$S,D769)*-1</f>
        <v>1</v>
      </c>
      <c r="CN769" s="36">
        <f t="shared" si="343"/>
        <v>4508.4537614871588</v>
      </c>
      <c r="CP769" t="str">
        <f t="shared" si="344"/>
        <v>2468Org.Vtas Necochea</v>
      </c>
      <c r="CQ769" s="10">
        <f t="shared" si="345"/>
        <v>4508.4537614871588</v>
      </c>
    </row>
    <row r="770" spans="1:95" x14ac:dyDescent="0.25">
      <c r="A770" s="30">
        <v>46204</v>
      </c>
      <c r="B770" s="31" t="str">
        <f>VLOOKUP($E770,'[2]TEORICOS (05.26)'!$A$8:$T$251,B$1,0)</f>
        <v>P</v>
      </c>
      <c r="C770" s="32" t="str">
        <f>VLOOKUP($E770,'[2]TEORICOS (05.26)'!$A$8:$T$251,C$1,0)</f>
        <v>Aquarius</v>
      </c>
      <c r="D770" t="s">
        <v>229</v>
      </c>
      <c r="E770">
        <v>2473</v>
      </c>
      <c r="F770" t="s">
        <v>146</v>
      </c>
      <c r="G770" s="16">
        <v>265.625</v>
      </c>
      <c r="H770" s="16">
        <v>186.9999999999998</v>
      </c>
      <c r="I770" s="33">
        <v>2586488.4699999955</v>
      </c>
      <c r="J770" s="33">
        <v>2547563.0299999961</v>
      </c>
      <c r="K770" s="34">
        <f>IF($B770="P",VLOOKUP($E770,'[2]Costeo-JUL26'!$B$9:$CQ$307,K$1,0),0)</f>
        <v>919319</v>
      </c>
      <c r="L770" s="35">
        <f>VLOOKUP($E770,'[2]TEORICOS (05.26)'!$A$8:$T$251,L$1,0)</f>
        <v>0.17</v>
      </c>
      <c r="M770" s="36">
        <f t="shared" si="346"/>
        <v>433085.71509999939</v>
      </c>
      <c r="N770" s="35">
        <f>IF($B770="P",VLOOKUP($E770,'[2]Costeo-JUL26'!$B$9:$CQ$307,N$1,0),0)</f>
        <v>8.0000000000000002E-3</v>
      </c>
      <c r="O770" s="36">
        <f t="shared" si="347"/>
        <v>3464.6857207999951</v>
      </c>
      <c r="P770" s="36">
        <f>IF($B770="P",VLOOKUP($E770,'[2]Costeo-JUL26'!$B$9:$CQ$307,P$1,0),0)*H770</f>
        <v>0</v>
      </c>
      <c r="Q770" s="36">
        <f t="shared" si="348"/>
        <v>436550.4008207994</v>
      </c>
      <c r="R770" s="34">
        <f>IF($B770="P",VLOOKUP($E770,'[2]Costeo-JUL26'!$B$9:$CQ$307,R$1,0),0)</f>
        <v>902332</v>
      </c>
      <c r="S770" s="16">
        <f>IF($B770="P",VLOOKUP($E770,'[2]Costeo-JUL26'!$B$9:$CQ$307,S$1,0),0)*$G770</f>
        <v>97.779747533372017</v>
      </c>
      <c r="T770" s="36">
        <f>IF($B770="P",VLOOKUP($E770,'[2]Costeo-JUL26'!$B$9:$CQ$307,T$1,0),0)*$G770</f>
        <v>68206.643702092697</v>
      </c>
      <c r="U770" s="35">
        <f>IF($B770="P",VLOOKUP($E770,'[2]Costeo-JUL26'!$B$9:$CQ$307,U$1,0),0)</f>
        <v>1.4999999999999999E-2</v>
      </c>
      <c r="V770" s="36">
        <f t="shared" si="349"/>
        <v>1023.0996555313905</v>
      </c>
      <c r="W770" s="36">
        <f t="shared" si="350"/>
        <v>69229.743357624087</v>
      </c>
      <c r="X770" s="34">
        <f>IF($B770="P",VLOOKUP($E770,'[2]Costeo-JUL26'!$B$9:$CQ$307,X$1,0),0)</f>
        <v>0</v>
      </c>
      <c r="Y770" s="16">
        <f>IF($B770="P",VLOOKUP($E770,'[2]Costeo-JUL26'!$B$9:$CQ$307,Y$1,0),0)*$G770</f>
        <v>0</v>
      </c>
      <c r="Z770" s="36">
        <f>IF($B770="P",VLOOKUP($E770,'[2]Costeo-JUL26'!$B$9:$CQ$307,Z$1,0),0)*$G770</f>
        <v>0</v>
      </c>
      <c r="AA770" s="35">
        <f>IF($B770="P",VLOOKUP($E770,'[2]Costeo-JUL26'!$B$9:$CQ$307,AA$1,0),0)</f>
        <v>0</v>
      </c>
      <c r="AB770" s="36">
        <f t="shared" si="351"/>
        <v>0</v>
      </c>
      <c r="AC770" s="36">
        <f t="shared" si="352"/>
        <v>0</v>
      </c>
      <c r="AD770" s="34">
        <f>IF($B770="P",VLOOKUP($E770,'[2]Costeo-JUL26'!$B$9:$CQ$307,AD$1,0),0)</f>
        <v>902257</v>
      </c>
      <c r="AE770" s="16">
        <f>IF($B770="P",VLOOKUP($E770,'[2]Costeo-JUL26'!$B$9:$CQ$307,AE$1,0),0)*$G770</f>
        <v>2125</v>
      </c>
      <c r="AF770" s="36">
        <f>IF($B770="P",VLOOKUP($E770,'[2]Costeo-JUL26'!$B$9:$CQ$307,AF$1,0),0)*$G770</f>
        <v>32612.800000000003</v>
      </c>
      <c r="AG770" s="35">
        <f>IF($B770="P",VLOOKUP($E770,'[2]Costeo-JUL26'!$B$9:$CQ$307,AG$1,0),0)</f>
        <v>6.0000000000000001E-3</v>
      </c>
      <c r="AH770" s="36">
        <f t="shared" si="353"/>
        <v>195.67680000000001</v>
      </c>
      <c r="AI770" s="36">
        <f t="shared" si="354"/>
        <v>32808.476800000004</v>
      </c>
      <c r="AJ770" s="34">
        <f>IF($B770="P",VLOOKUP($E770,'[2]Costeo-JUL26'!$B$9:$CQ$307,AJ$1,0),0)</f>
        <v>919019</v>
      </c>
      <c r="AK770" s="16">
        <f>IF($B770="P",VLOOKUP($E770,'[2]Costeo-JUL26'!$B$9:$CQ$307,AK$1,0),0)*$G770</f>
        <v>2125</v>
      </c>
      <c r="AL770" s="36">
        <f>IF($B770="P",VLOOKUP($E770,'[2]Costeo-JUL26'!$B$9:$CQ$307,AL$1,0),0)*$G770</f>
        <v>12540.687464695133</v>
      </c>
      <c r="AM770" s="35">
        <f>IF($B770="P",VLOOKUP($E770,'[2]Costeo-JUL26'!$B$9:$CQ$307,AM$1,0),0)</f>
        <v>1.7999999999999999E-2</v>
      </c>
      <c r="AN770" s="36">
        <f t="shared" si="355"/>
        <v>225.73237436451237</v>
      </c>
      <c r="AO770" s="36">
        <f t="shared" si="356"/>
        <v>12766.419839059645</v>
      </c>
      <c r="AP770" s="34">
        <f>IF($B770="P",VLOOKUP($E770,'[2]Costeo-JUL26'!$B$9:$CQ$307,AP$1,0),0)</f>
        <v>901569</v>
      </c>
      <c r="AQ770" s="16">
        <f>IF($B770="P",VLOOKUP($E770,'[2]Costeo-JUL26'!$B$9:$CQ$307,AQ$1,0),0)*$G770</f>
        <v>2125</v>
      </c>
      <c r="AR770" s="36">
        <f>IF($B770="P",VLOOKUP($E770,'[2]Costeo-JUL26'!$B$9:$CQ$307,AR$1,0),0)*$G770</f>
        <v>138199.4175097165</v>
      </c>
      <c r="AS770" s="35">
        <f>IF($B770="P",VLOOKUP($E770,'[2]Costeo-JUL26'!$B$9:$CQ$307,AS$1,0),0)</f>
        <v>0.02</v>
      </c>
      <c r="AT770" s="36">
        <f t="shared" si="357"/>
        <v>2763.98835019433</v>
      </c>
      <c r="AU770" s="36">
        <f t="shared" si="358"/>
        <v>140963.40585991082</v>
      </c>
      <c r="AV770" s="34">
        <f>IF($B770="P",VLOOKUP($E770,'[2]Costeo-JUL26'!$B$9:$CQ$307,AV$1,0),0)</f>
        <v>932436</v>
      </c>
      <c r="AW770" s="16">
        <f>IF($B770="P",VLOOKUP($E770,'[2]Costeo-JUL26'!$B$9:$CQ$307,AW$1,0),0)*$G770</f>
        <v>4.1171875</v>
      </c>
      <c r="AX770" s="36">
        <f>IF($B770="P",VLOOKUP($E770,'[2]Costeo-JUL26'!$B$9:$CQ$307,AX$1,0),0)*$G770</f>
        <v>19647.383437499997</v>
      </c>
      <c r="AY770" s="35">
        <f>IF($B770="P",VLOOKUP($E770,'[2]Costeo-JUL26'!$B$9:$CQ$307,AY$1,0),0)</f>
        <v>0.03</v>
      </c>
      <c r="AZ770" s="36">
        <f t="shared" si="359"/>
        <v>589.42150312499984</v>
      </c>
      <c r="BA770" s="36">
        <f t="shared" si="360"/>
        <v>20236.804940624996</v>
      </c>
      <c r="BB770" s="34">
        <f>IF($B770="P",VLOOKUP($E770,'[2]Costeo-JUL26'!$B$9:$CQ$307,BB$1,0),0)</f>
        <v>902311</v>
      </c>
      <c r="BC770" s="16">
        <f>IF($B770="P",VLOOKUP($E770,'[2]Costeo-JUL26'!$B$9:$CQ$307,BC$1,0),0)*$G770</f>
        <v>0.55338541666666663</v>
      </c>
      <c r="BD770" s="36">
        <f>IF($B770="P",VLOOKUP($E770,'[2]Costeo-JUL26'!$B$9:$CQ$307,BD$1,0),0)*$G770</f>
        <v>2170.1811523437505</v>
      </c>
      <c r="BE770" s="35">
        <f>IF($B770="P",VLOOKUP($E770,'[2]Costeo-JUL26'!$B$9:$CQ$307,BE$1,0),0)</f>
        <v>0.03</v>
      </c>
      <c r="BF770" s="36">
        <f t="shared" si="361"/>
        <v>65.105434570312511</v>
      </c>
      <c r="BG770" s="36">
        <f t="shared" si="362"/>
        <v>2235.2865869140628</v>
      </c>
      <c r="BH770" s="34">
        <f>IF($B770="P",VLOOKUP($E770,'[2]Costeo-JUL26'!$B$9:$CQ$307,BH$1,0),0)</f>
        <v>933089</v>
      </c>
      <c r="BI770" s="16">
        <f>IF($B770="P",VLOOKUP($E770,'[2]Costeo-JUL26'!$B$9:$CQ$307,BI$1,0),0)*$G770</f>
        <v>6.1487268518518512</v>
      </c>
      <c r="BJ770" s="36">
        <f>IF($B770="P",VLOOKUP($E770,'[2]Costeo-JUL26'!$B$9:$CQ$307,BJ$1,0),0)*$G770</f>
        <v>4578.7880643873405</v>
      </c>
      <c r="BK770" s="35">
        <f>IF(BH770=910319,0,IF($B770="P",VLOOKUP($E770,'[2]Costeo-JUL26'!$B$9:$CQ$307,BK$1,0),0))</f>
        <v>0.02</v>
      </c>
      <c r="BL770" s="36">
        <f t="shared" si="363"/>
        <v>91.575761287746815</v>
      </c>
      <c r="BM770" s="36">
        <f t="shared" si="364"/>
        <v>4670.3638256750874</v>
      </c>
      <c r="BN770" s="34">
        <f>IF($B770="P",VLOOKUP($E770,'[2]Costeo-JUL26'!$B$9:$CQ$307,BN$1,0),0)</f>
        <v>0</v>
      </c>
      <c r="BO770" s="16">
        <f>IF($B770="P",VLOOKUP($E770,'[2]Costeo-JUL26'!$B$9:$CQ$307,BO$1,0),0)*$G770</f>
        <v>0</v>
      </c>
      <c r="BP770" s="36">
        <f>IF($B770="P",VLOOKUP($E770,'[2]Costeo-JUL26'!$B$9:$CQ$307,BP$1,0),0)*$G770</f>
        <v>0</v>
      </c>
      <c r="BQ770" s="35">
        <f>IF($B770="P",VLOOKUP($E770,'[2]Costeo-JUL26'!$B$9:$CQ$307,BQ$1,0),0)</f>
        <v>0</v>
      </c>
      <c r="BR770" s="36">
        <f t="shared" si="365"/>
        <v>0</v>
      </c>
      <c r="BS770" s="36">
        <f t="shared" si="366"/>
        <v>0</v>
      </c>
      <c r="BT770" s="34">
        <f>IF($B770="P",VLOOKUP($E770,'[2]Costeo-JUL26'!$B$9:$CQ$307,BT$1,0),0)</f>
        <v>0</v>
      </c>
      <c r="BU770" s="16">
        <f>IF($B770="P",VLOOKUP($E770,'[2]Costeo-JUL26'!$B$9:$CQ$307,BU$1,0),0)*$G770</f>
        <v>0</v>
      </c>
      <c r="BV770" s="36">
        <f>IF($B770="P",VLOOKUP($E770,'[2]Costeo-JUL26'!$B$9:$CQ$307,BV$1,0),0)*$G770</f>
        <v>0</v>
      </c>
      <c r="BW770" s="35">
        <f>IF($B770="P",VLOOKUP($E770,'[2]Costeo-JUL26'!$B$9:$CQ$307,BW$1,0),0)</f>
        <v>0</v>
      </c>
      <c r="BX770" s="36">
        <f t="shared" si="367"/>
        <v>0</v>
      </c>
      <c r="BY770" s="36">
        <f t="shared" si="368"/>
        <v>0</v>
      </c>
      <c r="BZ770" s="34">
        <f>IF($B770="P",VLOOKUP($E770,'[2]Costeo-JUL26'!$B$9:$CQ$307,BZ$1,0),0)</f>
        <v>936704</v>
      </c>
      <c r="CA770" s="16">
        <f>IF($B770="P",VLOOKUP($E770,'[2]Costeo-JUL26'!$B$9:$CQ$307,CA$1,0),0)*$G770</f>
        <v>6.4579675124603844</v>
      </c>
      <c r="CB770" s="36">
        <f>IF($B770="P",VLOOKUP($E770,'[2]Costeo-JUL26'!$B$9:$CQ$307,CB$1,0),0)*$G770</f>
        <v>3082.7985059346083</v>
      </c>
      <c r="CC770" s="35">
        <f>IF($B770="P",VLOOKUP($E770,'[2]Costeo-JUL26'!$B$9:$CQ$307,CC$1,0),0)</f>
        <v>0.5</v>
      </c>
      <c r="CD770" s="36">
        <f t="shared" si="369"/>
        <v>1541.3992529673042</v>
      </c>
      <c r="CE770" s="36">
        <f t="shared" si="370"/>
        <v>4624.1977589019125</v>
      </c>
      <c r="CF770" s="37">
        <f t="shared" si="342"/>
        <v>724085.09978951002</v>
      </c>
      <c r="CG770" s="36">
        <f>IF($B770="r",VLOOKUP($E770,'[2]Costeo-JUL26'!$B$9:$CQ$307,CG$1,0),0)*$G770</f>
        <v>0</v>
      </c>
      <c r="CH770" s="35">
        <f>VLOOKUP($E770,'[2]TEORICOS (05.26)'!$A$8:$T$251,CH$1,0)</f>
        <v>0</v>
      </c>
      <c r="CI770" s="36">
        <f t="shared" si="371"/>
        <v>0</v>
      </c>
      <c r="CJ770" s="37">
        <f t="shared" si="372"/>
        <v>0</v>
      </c>
      <c r="CM770" s="16">
        <f>SUMIFS('[1]Ajuste Inventario'!$I:$I,'[1]Ajuste Inventario'!$B:$B,E770,'[1]Ajuste Inventario'!$S:$S,D770)*-1</f>
        <v>1</v>
      </c>
      <c r="CN770" s="36">
        <f t="shared" si="343"/>
        <v>2725.9674345016847</v>
      </c>
      <c r="CP770" t="str">
        <f t="shared" si="344"/>
        <v>2473Org.Vtas Necochea</v>
      </c>
      <c r="CQ770" s="10">
        <f t="shared" si="345"/>
        <v>2725.9674345016847</v>
      </c>
    </row>
    <row r="771" spans="1:95" x14ac:dyDescent="0.25">
      <c r="A771" s="30">
        <v>46204</v>
      </c>
      <c r="B771" s="31" t="str">
        <f>VLOOKUP($E771,'[2]TEORICOS (05.26)'!$A$8:$T$251,B$1,0)</f>
        <v>P</v>
      </c>
      <c r="C771" s="32" t="str">
        <f>VLOOKUP($E771,'[2]TEORICOS (05.26)'!$A$8:$T$251,C$1,0)</f>
        <v>Aquarius</v>
      </c>
      <c r="D771" t="s">
        <v>229</v>
      </c>
      <c r="E771">
        <v>2476</v>
      </c>
      <c r="F771" t="s">
        <v>147</v>
      </c>
      <c r="G771" s="16">
        <v>561.33299999999997</v>
      </c>
      <c r="H771" s="16">
        <v>889.71280499999853</v>
      </c>
      <c r="I771" s="33">
        <v>5546200.7599999839</v>
      </c>
      <c r="J771" s="33">
        <v>5520011.7899999861</v>
      </c>
      <c r="K771" s="34">
        <f>IF($B771="P",VLOOKUP($E771,'[2]Costeo-JUL26'!$B$9:$CQ$307,K$1,0),0)</f>
        <v>919319</v>
      </c>
      <c r="L771" s="35">
        <f>VLOOKUP($E771,'[2]TEORICOS (05.26)'!$A$8:$T$251,L$1,0)</f>
        <v>0.17</v>
      </c>
      <c r="M771" s="36">
        <f t="shared" si="346"/>
        <v>938402.0042999977</v>
      </c>
      <c r="N771" s="35">
        <f>IF($B771="P",VLOOKUP($E771,'[2]Costeo-JUL26'!$B$9:$CQ$307,N$1,0),0)</f>
        <v>8.0000000000000002E-3</v>
      </c>
      <c r="O771" s="36">
        <f t="shared" si="347"/>
        <v>7507.2160343999822</v>
      </c>
      <c r="P771" s="36">
        <f>IF($B771="P",VLOOKUP($E771,'[2]Costeo-JUL26'!$B$9:$CQ$307,P$1,0),0)*H771</f>
        <v>0</v>
      </c>
      <c r="Q771" s="36">
        <f t="shared" si="348"/>
        <v>945909.22033439763</v>
      </c>
      <c r="R771" s="34">
        <f>IF($B771="P",VLOOKUP($E771,'[2]Costeo-JUL26'!$B$9:$CQ$307,R$1,0),0)</f>
        <v>902332</v>
      </c>
      <c r="S771" s="16">
        <f>IF($B771="P",VLOOKUP($E771,'[2]Costeo-JUL26'!$B$9:$CQ$307,S$1,0),0)*$G771</f>
        <v>464.92516818762613</v>
      </c>
      <c r="T771" s="36">
        <f>IF($B771="P",VLOOKUP($E771,'[2]Costeo-JUL26'!$B$9:$CQ$307,T$1,0),0)*$G771</f>
        <v>324310.36175345053</v>
      </c>
      <c r="U771" s="35">
        <f>IF($B771="P",VLOOKUP($E771,'[2]Costeo-JUL26'!$B$9:$CQ$307,U$1,0),0)</f>
        <v>1.4999999999999999E-2</v>
      </c>
      <c r="V771" s="36">
        <f t="shared" si="349"/>
        <v>4864.6554263017579</v>
      </c>
      <c r="W771" s="36">
        <f t="shared" si="350"/>
        <v>329175.01717975229</v>
      </c>
      <c r="X771" s="34">
        <f>IF($B771="P",VLOOKUP($E771,'[2]Costeo-JUL26'!$B$9:$CQ$307,X$1,0),0)</f>
        <v>0</v>
      </c>
      <c r="Y771" s="16">
        <f>IF($B771="P",VLOOKUP($E771,'[2]Costeo-JUL26'!$B$9:$CQ$307,Y$1,0),0)*$G771</f>
        <v>0</v>
      </c>
      <c r="Z771" s="36">
        <f>IF($B771="P",VLOOKUP($E771,'[2]Costeo-JUL26'!$B$9:$CQ$307,Z$1,0),0)*$G771</f>
        <v>0</v>
      </c>
      <c r="AA771" s="35">
        <f>IF($B771="P",VLOOKUP($E771,'[2]Costeo-JUL26'!$B$9:$CQ$307,AA$1,0),0)</f>
        <v>0</v>
      </c>
      <c r="AB771" s="36">
        <f t="shared" si="351"/>
        <v>0</v>
      </c>
      <c r="AC771" s="36">
        <f t="shared" si="352"/>
        <v>0</v>
      </c>
      <c r="AD771" s="34">
        <f>IF($B771="P",VLOOKUP($E771,'[2]Costeo-JUL26'!$B$9:$CQ$307,AD$1,0),0)</f>
        <v>902257</v>
      </c>
      <c r="AE771" s="16">
        <f>IF($B771="P",VLOOKUP($E771,'[2]Costeo-JUL26'!$B$9:$CQ$307,AE$1,0),0)*$G771</f>
        <v>3367.9979999999996</v>
      </c>
      <c r="AF771" s="36">
        <f>IF($B771="P",VLOOKUP($E771,'[2]Costeo-JUL26'!$B$9:$CQ$307,AF$1,0),0)*$G771</f>
        <v>51689.338905600001</v>
      </c>
      <c r="AG771" s="35">
        <f>IF($B771="P",VLOOKUP($E771,'[2]Costeo-JUL26'!$B$9:$CQ$307,AG$1,0),0)</f>
        <v>6.0000000000000001E-3</v>
      </c>
      <c r="AH771" s="36">
        <f t="shared" si="353"/>
        <v>310.13603343360001</v>
      </c>
      <c r="AI771" s="36">
        <f t="shared" si="354"/>
        <v>51999.4749390336</v>
      </c>
      <c r="AJ771" s="34">
        <f>IF($B771="P",VLOOKUP($E771,'[2]Costeo-JUL26'!$B$9:$CQ$307,AJ$1,0),0)</f>
        <v>919016</v>
      </c>
      <c r="AK771" s="16">
        <f>IF($B771="P",VLOOKUP($E771,'[2]Costeo-JUL26'!$B$9:$CQ$307,AK$1,0),0)*$G771</f>
        <v>3367.9979999999996</v>
      </c>
      <c r="AL771" s="36">
        <f>IF($B771="P",VLOOKUP($E771,'[2]Costeo-JUL26'!$B$9:$CQ$307,AL$1,0),0)*$G771</f>
        <v>29049.791069520001</v>
      </c>
      <c r="AM771" s="35">
        <f>IF($B771="P",VLOOKUP($E771,'[2]Costeo-JUL26'!$B$9:$CQ$307,AM$1,0),0)</f>
        <v>1.7999999999999999E-2</v>
      </c>
      <c r="AN771" s="36">
        <f t="shared" si="355"/>
        <v>522.89623925135993</v>
      </c>
      <c r="AO771" s="36">
        <f t="shared" si="356"/>
        <v>29572.687308771361</v>
      </c>
      <c r="AP771" s="34">
        <f>IF($B771="P",VLOOKUP($E771,'[2]Costeo-JUL26'!$B$9:$CQ$307,AP$1,0),0)</f>
        <v>933429</v>
      </c>
      <c r="AQ771" s="16">
        <f>IF($B771="P",VLOOKUP($E771,'[2]Costeo-JUL26'!$B$9:$CQ$307,AQ$1,0),0)*$G771</f>
        <v>3367.9979999999996</v>
      </c>
      <c r="AR771" s="36">
        <f>IF($B771="P",VLOOKUP($E771,'[2]Costeo-JUL26'!$B$9:$CQ$307,AR$1,0),0)*$G771</f>
        <v>330878.11855644005</v>
      </c>
      <c r="AS771" s="35">
        <f>IF($B771="P",VLOOKUP($E771,'[2]Costeo-JUL26'!$B$9:$CQ$307,AS$1,0),0)</f>
        <v>0.02</v>
      </c>
      <c r="AT771" s="36">
        <f t="shared" si="357"/>
        <v>6617.5623711288008</v>
      </c>
      <c r="AU771" s="36">
        <f t="shared" si="358"/>
        <v>337495.68092756887</v>
      </c>
      <c r="AV771" s="34">
        <f>IF($B771="P",VLOOKUP($E771,'[2]Costeo-JUL26'!$B$9:$CQ$307,AV$1,0),0)</f>
        <v>932438</v>
      </c>
      <c r="AW771" s="16">
        <f>IF($B771="P",VLOOKUP($E771,'[2]Costeo-JUL26'!$B$9:$CQ$307,AW$1,0),0)*$G771</f>
        <v>16.390923600000001</v>
      </c>
      <c r="AX771" s="36">
        <f>IF($B771="P",VLOOKUP($E771,'[2]Costeo-JUL26'!$B$9:$CQ$307,AX$1,0),0)*$G771</f>
        <v>78218.143056143992</v>
      </c>
      <c r="AY771" s="35">
        <f>IF($B771="P",VLOOKUP($E771,'[2]Costeo-JUL26'!$B$9:$CQ$307,AY$1,0),0)</f>
        <v>0.03</v>
      </c>
      <c r="AZ771" s="36">
        <f t="shared" si="359"/>
        <v>2346.5442916843199</v>
      </c>
      <c r="BA771" s="36">
        <f t="shared" si="360"/>
        <v>80564.687347828309</v>
      </c>
      <c r="BB771" s="34">
        <f>IF($B771="P",VLOOKUP($E771,'[2]Costeo-JUL26'!$B$9:$CQ$307,BB$1,0),0)</f>
        <v>902311</v>
      </c>
      <c r="BC771" s="16">
        <f>IF($B771="P",VLOOKUP($E771,'[2]Costeo-JUL26'!$B$9:$CQ$307,BC$1,0),0)*$G771</f>
        <v>2.2553558035714287</v>
      </c>
      <c r="BD771" s="36">
        <f>IF($B771="P",VLOOKUP($E771,'[2]Costeo-JUL26'!$B$9:$CQ$307,BD$1,0),0)*$G771</f>
        <v>8844.7048102968765</v>
      </c>
      <c r="BE771" s="35">
        <f>IF($B771="P",VLOOKUP($E771,'[2]Costeo-JUL26'!$B$9:$CQ$307,BE$1,0),0)</f>
        <v>0.03</v>
      </c>
      <c r="BF771" s="36">
        <f t="shared" si="361"/>
        <v>265.34114430890628</v>
      </c>
      <c r="BG771" s="36">
        <f t="shared" si="362"/>
        <v>9110.0459546057828</v>
      </c>
      <c r="BH771" s="34">
        <f>IF($B771="P",VLOOKUP($E771,'[2]Costeo-JUL26'!$B$9:$CQ$307,BH$1,0),0)</f>
        <v>933089</v>
      </c>
      <c r="BI771" s="16">
        <f>IF($B771="P",VLOOKUP($E771,'[2]Costeo-JUL26'!$B$9:$CQ$307,BI$1,0),0)*$G771</f>
        <v>15.035705357142856</v>
      </c>
      <c r="BJ771" s="36">
        <f>IF($B771="P",VLOOKUP($E771,'[2]Costeo-JUL26'!$B$9:$CQ$307,BJ$1,0),0)*$G771</f>
        <v>11196.676952432181</v>
      </c>
      <c r="BK771" s="35">
        <f>IF(BH771=910319,0,IF($B771="P",VLOOKUP($E771,'[2]Costeo-JUL26'!$B$9:$CQ$307,BK$1,0),0))</f>
        <v>0.02</v>
      </c>
      <c r="BL771" s="36">
        <f t="shared" si="363"/>
        <v>223.93353904864361</v>
      </c>
      <c r="BM771" s="36">
        <f t="shared" si="364"/>
        <v>11420.610491480824</v>
      </c>
      <c r="BN771" s="34">
        <f>IF($B771="P",VLOOKUP($E771,'[2]Costeo-JUL26'!$B$9:$CQ$307,BN$1,0),0)</f>
        <v>0</v>
      </c>
      <c r="BO771" s="16">
        <f>IF($B771="P",VLOOKUP($E771,'[2]Costeo-JUL26'!$B$9:$CQ$307,BO$1,0),0)*$G771</f>
        <v>0</v>
      </c>
      <c r="BP771" s="36">
        <f>IF($B771="P",VLOOKUP($E771,'[2]Costeo-JUL26'!$B$9:$CQ$307,BP$1,0),0)*$G771</f>
        <v>0</v>
      </c>
      <c r="BQ771" s="35">
        <f>IF($B771="P",VLOOKUP($E771,'[2]Costeo-JUL26'!$B$9:$CQ$307,BQ$1,0),0)</f>
        <v>0</v>
      </c>
      <c r="BR771" s="36">
        <f t="shared" si="365"/>
        <v>0</v>
      </c>
      <c r="BS771" s="36">
        <f t="shared" si="366"/>
        <v>0</v>
      </c>
      <c r="BT771" s="34">
        <f>IF($B771="P",VLOOKUP($E771,'[2]Costeo-JUL26'!$B$9:$CQ$307,BT$1,0),0)</f>
        <v>0</v>
      </c>
      <c r="BU771" s="16">
        <f>IF($B771="P",VLOOKUP($E771,'[2]Costeo-JUL26'!$B$9:$CQ$307,BU$1,0),0)*$G771</f>
        <v>0</v>
      </c>
      <c r="BV771" s="36">
        <f>IF($B771="P",VLOOKUP($E771,'[2]Costeo-JUL26'!$B$9:$CQ$307,BV$1,0),0)*$G771</f>
        <v>0</v>
      </c>
      <c r="BW771" s="35">
        <f>IF($B771="P",VLOOKUP($E771,'[2]Costeo-JUL26'!$B$9:$CQ$307,BW$1,0),0)</f>
        <v>0</v>
      </c>
      <c r="BX771" s="36">
        <f t="shared" si="367"/>
        <v>0</v>
      </c>
      <c r="BY771" s="36">
        <f t="shared" si="368"/>
        <v>0</v>
      </c>
      <c r="BZ771" s="34">
        <f>IF($B771="P",VLOOKUP($E771,'[2]Costeo-JUL26'!$B$9:$CQ$307,BZ$1,0),0)</f>
        <v>936704</v>
      </c>
      <c r="CA771" s="16">
        <f>IF($B771="P",VLOOKUP($E771,'[2]Costeo-JUL26'!$B$9:$CQ$307,CA$1,0),0)*$G771</f>
        <v>30.706477646162188</v>
      </c>
      <c r="CB771" s="36">
        <f>IF($B771="P",VLOOKUP($E771,'[2]Costeo-JUL26'!$B$9:$CQ$307,CB$1,0),0)*$G771</f>
        <v>14658.154168081057</v>
      </c>
      <c r="CC771" s="35">
        <f>IF($B771="P",VLOOKUP($E771,'[2]Costeo-JUL26'!$B$9:$CQ$307,CC$1,0),0)</f>
        <v>0.5</v>
      </c>
      <c r="CD771" s="36">
        <f t="shared" si="369"/>
        <v>7329.0770840405285</v>
      </c>
      <c r="CE771" s="36">
        <f t="shared" si="370"/>
        <v>21987.231252121586</v>
      </c>
      <c r="CF771" s="37">
        <f t="shared" si="342"/>
        <v>1817234.6557355602</v>
      </c>
      <c r="CG771" s="36">
        <f>IF($B771="r",VLOOKUP($E771,'[2]Costeo-JUL26'!$B$9:$CQ$307,CG$1,0),0)*$G771</f>
        <v>0</v>
      </c>
      <c r="CH771" s="35">
        <f>VLOOKUP($E771,'[2]TEORICOS (05.26)'!$A$8:$T$251,CH$1,0)</f>
        <v>0</v>
      </c>
      <c r="CI771" s="36">
        <f t="shared" si="371"/>
        <v>0</v>
      </c>
      <c r="CJ771" s="37">
        <f t="shared" si="372"/>
        <v>0</v>
      </c>
      <c r="CM771" s="16">
        <f>SUMIFS('[1]Ajuste Inventario'!$I:$I,'[1]Ajuste Inventario'!$B:$B,E771,'[1]Ajuste Inventario'!$S:$S,D771)*-1</f>
        <v>4.5</v>
      </c>
      <c r="CN771" s="36">
        <f t="shared" si="343"/>
        <v>14568.101199840419</v>
      </c>
      <c r="CP771" t="str">
        <f t="shared" si="344"/>
        <v>2476Org.Vtas Necochea</v>
      </c>
      <c r="CQ771" s="10">
        <f t="shared" si="345"/>
        <v>3237.3558221867597</v>
      </c>
    </row>
    <row r="772" spans="1:95" x14ac:dyDescent="0.25">
      <c r="A772" s="30">
        <v>46204</v>
      </c>
      <c r="B772" s="31" t="str">
        <f>VLOOKUP($E772,'[2]TEORICOS (05.26)'!$A$8:$T$251,B$1,0)</f>
        <v>P</v>
      </c>
      <c r="C772" s="32" t="str">
        <f>VLOOKUP($E772,'[2]TEORICOS (05.26)'!$A$8:$T$251,C$1,0)</f>
        <v>Aquarius</v>
      </c>
      <c r="D772" t="s">
        <v>229</v>
      </c>
      <c r="E772">
        <v>2478</v>
      </c>
      <c r="F772" t="s">
        <v>148</v>
      </c>
      <c r="G772" s="16">
        <v>90</v>
      </c>
      <c r="H772" s="16">
        <v>214.01999999999992</v>
      </c>
      <c r="I772" s="33">
        <v>1237534.8999999994</v>
      </c>
      <c r="J772" s="33">
        <v>1197180.3799999994</v>
      </c>
      <c r="K772" s="34">
        <f>IF($B772="P",VLOOKUP($E772,'[2]Costeo-JUL26'!$B$9:$CQ$307,K$1,0),0)</f>
        <v>919319</v>
      </c>
      <c r="L772" s="35">
        <f>VLOOKUP($E772,'[2]TEORICOS (05.26)'!$A$8:$T$251,L$1,0)</f>
        <v>0.17</v>
      </c>
      <c r="M772" s="36">
        <f t="shared" si="346"/>
        <v>203520.66459999993</v>
      </c>
      <c r="N772" s="35">
        <f>IF($B772="P",VLOOKUP($E772,'[2]Costeo-JUL26'!$B$9:$CQ$307,N$1,0),0)</f>
        <v>8.0000000000000002E-3</v>
      </c>
      <c r="O772" s="36">
        <f t="shared" si="347"/>
        <v>1628.1653167999996</v>
      </c>
      <c r="P772" s="36">
        <f>IF($B772="P",VLOOKUP($E772,'[2]Costeo-JUL26'!$B$9:$CQ$307,P$1,0),0)*H772</f>
        <v>0</v>
      </c>
      <c r="Q772" s="36">
        <f t="shared" si="348"/>
        <v>205148.82991679994</v>
      </c>
      <c r="R772" s="34">
        <f>IF($B772="P",VLOOKUP($E772,'[2]Costeo-JUL26'!$B$9:$CQ$307,R$1,0),0)</f>
        <v>902332</v>
      </c>
      <c r="S772" s="16">
        <f>IF($B772="P",VLOOKUP($E772,'[2]Costeo-JUL26'!$B$9:$CQ$307,S$1,0),0)*$G772</f>
        <v>111.81401717933835</v>
      </c>
      <c r="T772" s="36">
        <f>IF($B772="P",VLOOKUP($E772,'[2]Costeo-JUL26'!$B$9:$CQ$307,T$1,0),0)*$G772</f>
        <v>77996.303151098953</v>
      </c>
      <c r="U772" s="35">
        <f>IF($B772="P",VLOOKUP($E772,'[2]Costeo-JUL26'!$B$9:$CQ$307,U$1,0),0)</f>
        <v>1.4999999999999999E-2</v>
      </c>
      <c r="V772" s="36">
        <f t="shared" si="349"/>
        <v>1169.9445472664843</v>
      </c>
      <c r="W772" s="36">
        <f t="shared" si="350"/>
        <v>79166.247698365434</v>
      </c>
      <c r="X772" s="34">
        <f>IF($B772="P",VLOOKUP($E772,'[2]Costeo-JUL26'!$B$9:$CQ$307,X$1,0),0)</f>
        <v>0</v>
      </c>
      <c r="Y772" s="16">
        <f>IF($B772="P",VLOOKUP($E772,'[2]Costeo-JUL26'!$B$9:$CQ$307,Y$1,0),0)*$G772</f>
        <v>0</v>
      </c>
      <c r="Z772" s="36">
        <f>IF($B772="P",VLOOKUP($E772,'[2]Costeo-JUL26'!$B$9:$CQ$307,Z$1,0),0)*$G772</f>
        <v>0</v>
      </c>
      <c r="AA772" s="35">
        <f>IF($B772="P",VLOOKUP($E772,'[2]Costeo-JUL26'!$B$9:$CQ$307,AA$1,0),0)</f>
        <v>0</v>
      </c>
      <c r="AB772" s="36">
        <f t="shared" si="351"/>
        <v>0</v>
      </c>
      <c r="AC772" s="36">
        <f t="shared" si="352"/>
        <v>0</v>
      </c>
      <c r="AD772" s="34">
        <f>IF($B772="P",VLOOKUP($E772,'[2]Costeo-JUL26'!$B$9:$CQ$307,AD$1,0),0)</f>
        <v>902257</v>
      </c>
      <c r="AE772" s="16">
        <f>IF($B772="P",VLOOKUP($E772,'[2]Costeo-JUL26'!$B$9:$CQ$307,AE$1,0),0)*$G772</f>
        <v>540</v>
      </c>
      <c r="AF772" s="36">
        <f>IF($B772="P",VLOOKUP($E772,'[2]Costeo-JUL26'!$B$9:$CQ$307,AF$1,0),0)*$G772</f>
        <v>8287.4880000000012</v>
      </c>
      <c r="AG772" s="35">
        <f>IF($B772="P",VLOOKUP($E772,'[2]Costeo-JUL26'!$B$9:$CQ$307,AG$1,0),0)</f>
        <v>6.0000000000000001E-3</v>
      </c>
      <c r="AH772" s="36">
        <f t="shared" si="353"/>
        <v>49.724928000000006</v>
      </c>
      <c r="AI772" s="36">
        <f t="shared" si="354"/>
        <v>8337.2129280000008</v>
      </c>
      <c r="AJ772" s="34">
        <f>IF($B772="P",VLOOKUP($E772,'[2]Costeo-JUL26'!$B$9:$CQ$307,AJ$1,0),0)</f>
        <v>925507</v>
      </c>
      <c r="AK772" s="16">
        <f>IF($B772="P",VLOOKUP($E772,'[2]Costeo-JUL26'!$B$9:$CQ$307,AK$1,0),0)*$G772</f>
        <v>540</v>
      </c>
      <c r="AL772" s="36">
        <f>IF($B772="P",VLOOKUP($E772,'[2]Costeo-JUL26'!$B$9:$CQ$307,AL$1,0),0)*$G772</f>
        <v>6546.2903999999999</v>
      </c>
      <c r="AM772" s="35">
        <f>IF($B772="P",VLOOKUP($E772,'[2]Costeo-JUL26'!$B$9:$CQ$307,AM$1,0),0)</f>
        <v>1.7999999999999999E-2</v>
      </c>
      <c r="AN772" s="36">
        <f t="shared" si="355"/>
        <v>117.83322719999998</v>
      </c>
      <c r="AO772" s="36">
        <f t="shared" si="356"/>
        <v>6664.1236271999996</v>
      </c>
      <c r="AP772" s="34">
        <f>IF($B772="P",VLOOKUP($E772,'[2]Costeo-JUL26'!$B$9:$CQ$307,AP$1,0),0)</f>
        <v>911881</v>
      </c>
      <c r="AQ772" s="16">
        <f>IF($B772="P",VLOOKUP($E772,'[2]Costeo-JUL26'!$B$9:$CQ$307,AQ$1,0),0)*$G772</f>
        <v>540</v>
      </c>
      <c r="AR772" s="36">
        <f>IF($B772="P",VLOOKUP($E772,'[2]Costeo-JUL26'!$B$9:$CQ$307,AR$1,0),0)*$G772</f>
        <v>73273.248001220461</v>
      </c>
      <c r="AS772" s="35">
        <f>IF($B772="P",VLOOKUP($E772,'[2]Costeo-JUL26'!$B$9:$CQ$307,AS$1,0),0)</f>
        <v>0.02</v>
      </c>
      <c r="AT772" s="36">
        <f t="shared" si="357"/>
        <v>1465.4649600244093</v>
      </c>
      <c r="AU772" s="36">
        <f t="shared" si="358"/>
        <v>74738.712961244877</v>
      </c>
      <c r="AV772" s="34">
        <f>IF($B772="P",VLOOKUP($E772,'[2]Costeo-JUL26'!$B$9:$CQ$307,AV$1,0),0)</f>
        <v>901729</v>
      </c>
      <c r="AW772" s="16">
        <f>IF($B772="P",VLOOKUP($E772,'[2]Costeo-JUL26'!$B$9:$CQ$307,AW$1,0),0)*$G772</f>
        <v>3.6989999999999998</v>
      </c>
      <c r="AX772" s="36">
        <f>IF($B772="P",VLOOKUP($E772,'[2]Costeo-JUL26'!$B$9:$CQ$307,AX$1,0),0)*$G772</f>
        <v>17651.775959999999</v>
      </c>
      <c r="AY772" s="35">
        <f>IF($B772="P",VLOOKUP($E772,'[2]Costeo-JUL26'!$B$9:$CQ$307,AY$1,0),0)</f>
        <v>0.03</v>
      </c>
      <c r="AZ772" s="36">
        <f t="shared" si="359"/>
        <v>529.55327879999993</v>
      </c>
      <c r="BA772" s="36">
        <f t="shared" si="360"/>
        <v>18181.329238799997</v>
      </c>
      <c r="BB772" s="34">
        <f>IF($B772="P",VLOOKUP($E772,'[2]Costeo-JUL26'!$B$9:$CQ$307,BB$1,0),0)</f>
        <v>902311</v>
      </c>
      <c r="BC772" s="16">
        <f>IF($B772="P",VLOOKUP($E772,'[2]Costeo-JUL26'!$B$9:$CQ$307,BC$1,0),0)*$G772</f>
        <v>0.39375000000000004</v>
      </c>
      <c r="BD772" s="36">
        <f>IF($B772="P",VLOOKUP($E772,'[2]Costeo-JUL26'!$B$9:$CQ$307,BD$1,0),0)*$G772</f>
        <v>1544.1477187500004</v>
      </c>
      <c r="BE772" s="35">
        <f>IF($B772="P",VLOOKUP($E772,'[2]Costeo-JUL26'!$B$9:$CQ$307,BE$1,0),0)</f>
        <v>0.03</v>
      </c>
      <c r="BF772" s="36">
        <f t="shared" si="361"/>
        <v>46.32443156250001</v>
      </c>
      <c r="BG772" s="36">
        <f t="shared" si="362"/>
        <v>1590.4721503125004</v>
      </c>
      <c r="BH772" s="34">
        <f>IF($B772="P",VLOOKUP($E772,'[2]Costeo-JUL26'!$B$9:$CQ$307,BH$1,0),0)</f>
        <v>933089</v>
      </c>
      <c r="BI772" s="16">
        <f>IF($B772="P",VLOOKUP($E772,'[2]Costeo-JUL26'!$B$9:$CQ$307,BI$1,0),0)*$G772</f>
        <v>3.375</v>
      </c>
      <c r="BJ772" s="36">
        <f>IF($B772="P",VLOOKUP($E772,'[2]Costeo-JUL26'!$B$9:$CQ$307,BJ$1,0),0)*$G772</f>
        <v>2513.2698344947739</v>
      </c>
      <c r="BK772" s="35">
        <f>IF(BH772=910319,0,IF($B772="P",VLOOKUP($E772,'[2]Costeo-JUL26'!$B$9:$CQ$307,BK$1,0),0))</f>
        <v>0.02</v>
      </c>
      <c r="BL772" s="36">
        <f t="shared" si="363"/>
        <v>50.265396689895482</v>
      </c>
      <c r="BM772" s="36">
        <f t="shared" si="364"/>
        <v>2563.5352311846696</v>
      </c>
      <c r="BN772" s="34">
        <f>IF($B772="P",VLOOKUP($E772,'[2]Costeo-JUL26'!$B$9:$CQ$307,BN$1,0),0)</f>
        <v>0</v>
      </c>
      <c r="BO772" s="16">
        <f>IF($B772="P",VLOOKUP($E772,'[2]Costeo-JUL26'!$B$9:$CQ$307,BO$1,0),0)*$G772</f>
        <v>0</v>
      </c>
      <c r="BP772" s="36">
        <f>IF($B772="P",VLOOKUP($E772,'[2]Costeo-JUL26'!$B$9:$CQ$307,BP$1,0),0)*$G772</f>
        <v>0</v>
      </c>
      <c r="BQ772" s="35">
        <f>IF($B772="P",VLOOKUP($E772,'[2]Costeo-JUL26'!$B$9:$CQ$307,BQ$1,0),0)</f>
        <v>0</v>
      </c>
      <c r="BR772" s="36">
        <f t="shared" si="365"/>
        <v>0</v>
      </c>
      <c r="BS772" s="36">
        <f t="shared" si="366"/>
        <v>0</v>
      </c>
      <c r="BT772" s="34">
        <f>IF($B772="P",VLOOKUP($E772,'[2]Costeo-JUL26'!$B$9:$CQ$307,BT$1,0),0)</f>
        <v>0</v>
      </c>
      <c r="BU772" s="16">
        <f>IF($B772="P",VLOOKUP($E772,'[2]Costeo-JUL26'!$B$9:$CQ$307,BU$1,0),0)*$G772</f>
        <v>0</v>
      </c>
      <c r="BV772" s="36">
        <f>IF($B772="P",VLOOKUP($E772,'[2]Costeo-JUL26'!$B$9:$CQ$307,BV$1,0),0)*$G772</f>
        <v>0</v>
      </c>
      <c r="BW772" s="35">
        <f>IF($B772="P",VLOOKUP($E772,'[2]Costeo-JUL26'!$B$9:$CQ$307,BW$1,0),0)</f>
        <v>0</v>
      </c>
      <c r="BX772" s="36">
        <f t="shared" si="367"/>
        <v>0</v>
      </c>
      <c r="BY772" s="36">
        <f t="shared" si="368"/>
        <v>0</v>
      </c>
      <c r="BZ772" s="34">
        <f>IF($B772="P",VLOOKUP($E772,'[2]Costeo-JUL26'!$B$9:$CQ$307,BZ$1,0),0)</f>
        <v>936704</v>
      </c>
      <c r="CA772" s="16">
        <f>IF($B772="P",VLOOKUP($E772,'[2]Costeo-JUL26'!$B$9:$CQ$307,CA$1,0),0)*$G772</f>
        <v>7.3848757907194038</v>
      </c>
      <c r="CB772" s="36">
        <f>IF($B772="P",VLOOKUP($E772,'[2]Costeo-JUL26'!$B$9:$CQ$307,CB$1,0),0)*$G772</f>
        <v>3525.2707620805163</v>
      </c>
      <c r="CC772" s="35">
        <f>IF($B772="P",VLOOKUP($E772,'[2]Costeo-JUL26'!$B$9:$CQ$307,CC$1,0),0)</f>
        <v>0.5</v>
      </c>
      <c r="CD772" s="36">
        <f t="shared" si="369"/>
        <v>1762.6353810402582</v>
      </c>
      <c r="CE772" s="36">
        <f t="shared" si="370"/>
        <v>5287.9061431207747</v>
      </c>
      <c r="CF772" s="37">
        <f t="shared" si="342"/>
        <v>401678.36989502824</v>
      </c>
      <c r="CG772" s="36">
        <f>IF($B772="r",VLOOKUP($E772,'[2]Costeo-JUL26'!$B$9:$CQ$307,CG$1,0),0)*$G772</f>
        <v>0</v>
      </c>
      <c r="CH772" s="35">
        <f>VLOOKUP($E772,'[2]TEORICOS (05.26)'!$A$8:$T$251,CH$1,0)</f>
        <v>0</v>
      </c>
      <c r="CI772" s="36">
        <f t="shared" si="371"/>
        <v>0</v>
      </c>
      <c r="CJ772" s="37">
        <f t="shared" si="372"/>
        <v>0</v>
      </c>
      <c r="CM772" s="16">
        <f>SUMIFS('[1]Ajuste Inventario'!$I:$I,'[1]Ajuste Inventario'!$B:$B,E772,'[1]Ajuste Inventario'!$S:$S,D772)*-1</f>
        <v>0.5</v>
      </c>
      <c r="CN772" s="36">
        <f t="shared" si="343"/>
        <v>2231.5464994168237</v>
      </c>
      <c r="CP772" t="str">
        <f t="shared" si="344"/>
        <v>2478Org.Vtas Necochea</v>
      </c>
      <c r="CQ772" s="10">
        <f t="shared" si="345"/>
        <v>4463.0929988336475</v>
      </c>
    </row>
    <row r="773" spans="1:95" x14ac:dyDescent="0.25">
      <c r="A773" s="30">
        <v>46204</v>
      </c>
      <c r="B773" s="31" t="str">
        <f>VLOOKUP($E773,'[2]TEORICOS (05.26)'!$A$8:$T$251,B$1,0)</f>
        <v>P</v>
      </c>
      <c r="C773" s="32" t="str">
        <f>VLOOKUP($E773,'[2]TEORICOS (05.26)'!$A$8:$T$251,C$1,0)</f>
        <v>Aquarius</v>
      </c>
      <c r="D773" t="s">
        <v>229</v>
      </c>
      <c r="E773">
        <v>2483</v>
      </c>
      <c r="F773" t="s">
        <v>149</v>
      </c>
      <c r="G773" s="16">
        <v>568</v>
      </c>
      <c r="H773" s="16">
        <v>399.87200000000053</v>
      </c>
      <c r="I773" s="33">
        <v>5532488.3799999962</v>
      </c>
      <c r="J773" s="33">
        <v>5476826.5599999949</v>
      </c>
      <c r="K773" s="34">
        <f>IF($B773="P",VLOOKUP($E773,'[2]Costeo-JUL26'!$B$9:$CQ$307,K$1,0),0)</f>
        <v>938769</v>
      </c>
      <c r="L773" s="35">
        <f>VLOOKUP($E773,'[2]TEORICOS (05.26)'!$A$8:$T$251,L$1,0)</f>
        <v>0.17</v>
      </c>
      <c r="M773" s="36">
        <f t="shared" si="346"/>
        <v>931060.51519999921</v>
      </c>
      <c r="N773" s="35">
        <f>IF($B773="P",VLOOKUP($E773,'[2]Costeo-JUL26'!$B$9:$CQ$307,N$1,0),0)</f>
        <v>8.0000000000000002E-3</v>
      </c>
      <c r="O773" s="36">
        <f t="shared" si="347"/>
        <v>7448.4841215999941</v>
      </c>
      <c r="P773" s="36">
        <f>IF($B773="P",VLOOKUP($E773,'[2]Costeo-JUL26'!$B$9:$CQ$307,P$1,0),0)*H773</f>
        <v>0</v>
      </c>
      <c r="Q773" s="36">
        <f t="shared" si="348"/>
        <v>938508.99932159926</v>
      </c>
      <c r="R773" s="34">
        <f>IF($B773="P",VLOOKUP($E773,'[2]Costeo-JUL26'!$B$9:$CQ$307,R$1,0),0)</f>
        <v>902332</v>
      </c>
      <c r="S773" s="16">
        <f>IF($B773="P",VLOOKUP($E773,'[2]Costeo-JUL26'!$B$9:$CQ$307,S$1,0),0)*$G773</f>
        <v>239.6314957806913</v>
      </c>
      <c r="T773" s="36">
        <f>IF($B773="P",VLOOKUP($E773,'[2]Costeo-JUL26'!$B$9:$CQ$307,T$1,0),0)*$G773</f>
        <v>167155.8831437442</v>
      </c>
      <c r="U773" s="35">
        <f>IF($B773="P",VLOOKUP($E773,'[2]Costeo-JUL26'!$B$9:$CQ$307,U$1,0),0)</f>
        <v>1.4999999999999999E-2</v>
      </c>
      <c r="V773" s="36">
        <f t="shared" si="349"/>
        <v>2507.3382471561631</v>
      </c>
      <c r="W773" s="36">
        <f t="shared" si="350"/>
        <v>169663.22139090035</v>
      </c>
      <c r="X773" s="34">
        <f>IF($B773="P",VLOOKUP($E773,'[2]Costeo-JUL26'!$B$9:$CQ$307,X$1,0),0)</f>
        <v>0</v>
      </c>
      <c r="Y773" s="16">
        <f>IF($B773="P",VLOOKUP($E773,'[2]Costeo-JUL26'!$B$9:$CQ$307,Y$1,0),0)*$G773</f>
        <v>0</v>
      </c>
      <c r="Z773" s="36">
        <f>IF($B773="P",VLOOKUP($E773,'[2]Costeo-JUL26'!$B$9:$CQ$307,Z$1,0),0)*$G773</f>
        <v>0</v>
      </c>
      <c r="AA773" s="35">
        <f>IF($B773="P",VLOOKUP($E773,'[2]Costeo-JUL26'!$B$9:$CQ$307,AA$1,0),0)</f>
        <v>0</v>
      </c>
      <c r="AB773" s="36">
        <f t="shared" si="351"/>
        <v>0</v>
      </c>
      <c r="AC773" s="36">
        <f t="shared" si="352"/>
        <v>0</v>
      </c>
      <c r="AD773" s="34">
        <f>IF($B773="P",VLOOKUP($E773,'[2]Costeo-JUL26'!$B$9:$CQ$307,AD$1,0),0)</f>
        <v>902257</v>
      </c>
      <c r="AE773" s="16">
        <f>IF($B773="P",VLOOKUP($E773,'[2]Costeo-JUL26'!$B$9:$CQ$307,AE$1,0),0)*$G773</f>
        <v>4544</v>
      </c>
      <c r="AF773" s="36">
        <f>IF($B773="P",VLOOKUP($E773,'[2]Costeo-JUL26'!$B$9:$CQ$307,AF$1,0),0)*$G773</f>
        <v>69737.676800000001</v>
      </c>
      <c r="AG773" s="35">
        <f>IF($B773="P",VLOOKUP($E773,'[2]Costeo-JUL26'!$B$9:$CQ$307,AG$1,0),0)</f>
        <v>6.0000000000000001E-3</v>
      </c>
      <c r="AH773" s="36">
        <f t="shared" si="353"/>
        <v>418.42606080000002</v>
      </c>
      <c r="AI773" s="36">
        <f t="shared" si="354"/>
        <v>70156.102860800005</v>
      </c>
      <c r="AJ773" s="34">
        <f>IF($B773="P",VLOOKUP($E773,'[2]Costeo-JUL26'!$B$9:$CQ$307,AJ$1,0),0)</f>
        <v>919017</v>
      </c>
      <c r="AK773" s="16">
        <f>IF($B773="P",VLOOKUP($E773,'[2]Costeo-JUL26'!$B$9:$CQ$307,AK$1,0),0)*$G773</f>
        <v>4544</v>
      </c>
      <c r="AL773" s="36">
        <f>IF($B773="P",VLOOKUP($E773,'[2]Costeo-JUL26'!$B$9:$CQ$307,AL$1,0),0)*$G773</f>
        <v>25118.595839999998</v>
      </c>
      <c r="AM773" s="35">
        <f>IF($B773="P",VLOOKUP($E773,'[2]Costeo-JUL26'!$B$9:$CQ$307,AM$1,0),0)</f>
        <v>1.7999999999999999E-2</v>
      </c>
      <c r="AN773" s="36">
        <f t="shared" si="355"/>
        <v>452.13472511999993</v>
      </c>
      <c r="AO773" s="36">
        <f t="shared" si="356"/>
        <v>25570.730565119997</v>
      </c>
      <c r="AP773" s="34">
        <f>IF($B773="P",VLOOKUP($E773,'[2]Costeo-JUL26'!$B$9:$CQ$307,AP$1,0),0)</f>
        <v>901569</v>
      </c>
      <c r="AQ773" s="16">
        <f>IF($B773="P",VLOOKUP($E773,'[2]Costeo-JUL26'!$B$9:$CQ$307,AQ$1,0),0)*$G773</f>
        <v>4544</v>
      </c>
      <c r="AR773" s="36">
        <f>IF($B773="P",VLOOKUP($E773,'[2]Costeo-JUL26'!$B$9:$CQ$307,AR$1,0),0)*$G773</f>
        <v>295519.13090077729</v>
      </c>
      <c r="AS773" s="35">
        <f>IF($B773="P",VLOOKUP($E773,'[2]Costeo-JUL26'!$B$9:$CQ$307,AS$1,0),0)</f>
        <v>0.02</v>
      </c>
      <c r="AT773" s="36">
        <f t="shared" si="357"/>
        <v>5910.3826180155456</v>
      </c>
      <c r="AU773" s="36">
        <f t="shared" si="358"/>
        <v>301429.51351879287</v>
      </c>
      <c r="AV773" s="34">
        <f>IF($B773="P",VLOOKUP($E773,'[2]Costeo-JUL26'!$B$9:$CQ$307,AV$1,0),0)</f>
        <v>932435</v>
      </c>
      <c r="AW773" s="16">
        <f>IF($B773="P",VLOOKUP($E773,'[2]Costeo-JUL26'!$B$9:$CQ$307,AW$1,0),0)*$G773</f>
        <v>9.6560000000000006</v>
      </c>
      <c r="AX773" s="36">
        <f>IF($B773="P",VLOOKUP($E773,'[2]Costeo-JUL26'!$B$9:$CQ$307,AX$1,0),0)*$G773</f>
        <v>49656.366240000003</v>
      </c>
      <c r="AY773" s="35">
        <f>IF($B773="P",VLOOKUP($E773,'[2]Costeo-JUL26'!$B$9:$CQ$307,AY$1,0),0)</f>
        <v>0.03</v>
      </c>
      <c r="AZ773" s="36">
        <f t="shared" si="359"/>
        <v>1489.6909872000001</v>
      </c>
      <c r="BA773" s="36">
        <f t="shared" si="360"/>
        <v>51146.057227200006</v>
      </c>
      <c r="BB773" s="34">
        <f>IF($B773="P",VLOOKUP($E773,'[2]Costeo-JUL26'!$B$9:$CQ$307,BB$1,0),0)</f>
        <v>902311</v>
      </c>
      <c r="BC773" s="16">
        <f>IF($B773="P",VLOOKUP($E773,'[2]Costeo-JUL26'!$B$9:$CQ$307,BC$1,0),0)*$G773</f>
        <v>1.1833333333333333</v>
      </c>
      <c r="BD773" s="36">
        <f>IF($B773="P",VLOOKUP($E773,'[2]Costeo-JUL26'!$B$9:$CQ$307,BD$1,0),0)*$G773</f>
        <v>4640.6132500000003</v>
      </c>
      <c r="BE773" s="35">
        <f>IF($B773="P",VLOOKUP($E773,'[2]Costeo-JUL26'!$B$9:$CQ$307,BE$1,0),0)</f>
        <v>0.03</v>
      </c>
      <c r="BF773" s="36">
        <f t="shared" si="361"/>
        <v>139.21839750000001</v>
      </c>
      <c r="BG773" s="36">
        <f t="shared" si="362"/>
        <v>4779.8316475000001</v>
      </c>
      <c r="BH773" s="34">
        <f>IF($B773="P",VLOOKUP($E773,'[2]Costeo-JUL26'!$B$9:$CQ$307,BH$1,0),0)</f>
        <v>933089</v>
      </c>
      <c r="BI773" s="16">
        <f>IF($B773="P",VLOOKUP($E773,'[2]Costeo-JUL26'!$B$9:$CQ$307,BI$1,0),0)*$G773</f>
        <v>13.148148148148147</v>
      </c>
      <c r="BJ773" s="36">
        <f>IF($B773="P",VLOOKUP($E773,'[2]Costeo-JUL26'!$B$9:$CQ$307,BJ$1,0),0)*$G773</f>
        <v>9791.0649245063869</v>
      </c>
      <c r="BK773" s="35">
        <f>IF(BH773=910319,0,IF($B773="P",VLOOKUP($E773,'[2]Costeo-JUL26'!$B$9:$CQ$307,BK$1,0),0))</f>
        <v>0.02</v>
      </c>
      <c r="BL773" s="36">
        <f t="shared" si="363"/>
        <v>195.82129849012773</v>
      </c>
      <c r="BM773" s="36">
        <f t="shared" si="364"/>
        <v>9986.8862229965143</v>
      </c>
      <c r="BN773" s="34">
        <f>IF($B773="P",VLOOKUP($E773,'[2]Costeo-JUL26'!$B$9:$CQ$307,BN$1,0),0)</f>
        <v>0</v>
      </c>
      <c r="BO773" s="16">
        <f>IF($B773="P",VLOOKUP($E773,'[2]Costeo-JUL26'!$B$9:$CQ$307,BO$1,0),0)*$G773</f>
        <v>0</v>
      </c>
      <c r="BP773" s="36">
        <f>IF($B773="P",VLOOKUP($E773,'[2]Costeo-JUL26'!$B$9:$CQ$307,BP$1,0),0)*$G773</f>
        <v>0</v>
      </c>
      <c r="BQ773" s="35">
        <f>IF($B773="P",VLOOKUP($E773,'[2]Costeo-JUL26'!$B$9:$CQ$307,BQ$1,0),0)</f>
        <v>0</v>
      </c>
      <c r="BR773" s="36">
        <f t="shared" si="365"/>
        <v>0</v>
      </c>
      <c r="BS773" s="36">
        <f t="shared" si="366"/>
        <v>0</v>
      </c>
      <c r="BT773" s="34">
        <f>IF($B773="P",VLOOKUP($E773,'[2]Costeo-JUL26'!$B$9:$CQ$307,BT$1,0),0)</f>
        <v>0</v>
      </c>
      <c r="BU773" s="16">
        <f>IF($B773="P",VLOOKUP($E773,'[2]Costeo-JUL26'!$B$9:$CQ$307,BU$1,0),0)*$G773</f>
        <v>0</v>
      </c>
      <c r="BV773" s="36">
        <f>IF($B773="P",VLOOKUP($E773,'[2]Costeo-JUL26'!$B$9:$CQ$307,BV$1,0),0)*$G773</f>
        <v>0</v>
      </c>
      <c r="BW773" s="35">
        <f>IF($B773="P",VLOOKUP($E773,'[2]Costeo-JUL26'!$B$9:$CQ$307,BW$1,0),0)</f>
        <v>0</v>
      </c>
      <c r="BX773" s="36">
        <f t="shared" si="367"/>
        <v>0</v>
      </c>
      <c r="BY773" s="36">
        <f t="shared" si="368"/>
        <v>0</v>
      </c>
      <c r="BZ773" s="34">
        <f>IF($B773="P",VLOOKUP($E773,'[2]Costeo-JUL26'!$B$9:$CQ$307,BZ$1,0),0)</f>
        <v>936704</v>
      </c>
      <c r="CA773" s="16">
        <f>IF($B773="P",VLOOKUP($E773,'[2]Costeo-JUL26'!$B$9:$CQ$307,CA$1,0),0)*$G773</f>
        <v>13.809413824291758</v>
      </c>
      <c r="CB773" s="36">
        <f>IF($B773="P",VLOOKUP($E773,'[2]Costeo-JUL26'!$B$9:$CQ$307,CB$1,0),0)*$G773</f>
        <v>6592.1112522196981</v>
      </c>
      <c r="CC773" s="35">
        <f>IF($B773="P",VLOOKUP($E773,'[2]Costeo-JUL26'!$B$9:$CQ$307,CC$1,0),0)</f>
        <v>0.5</v>
      </c>
      <c r="CD773" s="36">
        <f t="shared" si="369"/>
        <v>3296.0556261098491</v>
      </c>
      <c r="CE773" s="36">
        <f t="shared" si="370"/>
        <v>9888.1668783295463</v>
      </c>
      <c r="CF773" s="37">
        <f t="shared" si="342"/>
        <v>1581129.5096332384</v>
      </c>
      <c r="CG773" s="36">
        <f>IF($B773="r",VLOOKUP($E773,'[2]Costeo-JUL26'!$B$9:$CQ$307,CG$1,0),0)*$G773</f>
        <v>0</v>
      </c>
      <c r="CH773" s="35">
        <f>VLOOKUP($E773,'[2]TEORICOS (05.26)'!$A$8:$T$251,CH$1,0)</f>
        <v>0</v>
      </c>
      <c r="CI773" s="36">
        <f t="shared" si="371"/>
        <v>0</v>
      </c>
      <c r="CJ773" s="37">
        <f t="shared" si="372"/>
        <v>0</v>
      </c>
      <c r="CM773" s="16">
        <f>SUMIFS('[1]Ajuste Inventario'!$I:$I,'[1]Ajuste Inventario'!$B:$B,E773,'[1]Ajuste Inventario'!$S:$S,D773)*-1</f>
        <v>0.875</v>
      </c>
      <c r="CN773" s="36">
        <f t="shared" si="343"/>
        <v>2435.7188748751473</v>
      </c>
      <c r="CP773" t="str">
        <f t="shared" si="344"/>
        <v>2483Org.Vtas Necochea</v>
      </c>
      <c r="CQ773" s="10">
        <f t="shared" si="345"/>
        <v>2783.6787141430254</v>
      </c>
    </row>
    <row r="774" spans="1:95" x14ac:dyDescent="0.25">
      <c r="A774" s="30">
        <v>46204</v>
      </c>
      <c r="B774" s="31" t="str">
        <f>VLOOKUP($E774,'[2]TEORICOS (05.26)'!$A$8:$T$251,B$1,0)</f>
        <v>P</v>
      </c>
      <c r="C774" s="32" t="str">
        <f>VLOOKUP($E774,'[2]TEORICOS (05.26)'!$A$8:$T$251,C$1,0)</f>
        <v>Aquarius</v>
      </c>
      <c r="D774" t="s">
        <v>229</v>
      </c>
      <c r="E774">
        <v>2486</v>
      </c>
      <c r="F774" t="s">
        <v>150</v>
      </c>
      <c r="G774" s="16">
        <v>1145</v>
      </c>
      <c r="H774" s="16">
        <v>1814.8250000000062</v>
      </c>
      <c r="I774" s="33">
        <v>11223622.400000038</v>
      </c>
      <c r="J774" s="33">
        <v>11156754.530000033</v>
      </c>
      <c r="K774" s="34">
        <f>IF($B774="P",VLOOKUP($E774,'[2]Costeo-JUL26'!$B$9:$CQ$307,K$1,0),0)</f>
        <v>938769</v>
      </c>
      <c r="L774" s="35">
        <f>VLOOKUP($E774,'[2]TEORICOS (05.26)'!$A$8:$T$251,L$1,0)</f>
        <v>0.17</v>
      </c>
      <c r="M774" s="36">
        <f t="shared" si="346"/>
        <v>1896648.2701000057</v>
      </c>
      <c r="N774" s="35">
        <f>IF($B774="P",VLOOKUP($E774,'[2]Costeo-JUL26'!$B$9:$CQ$307,N$1,0),0)</f>
        <v>8.0000000000000002E-3</v>
      </c>
      <c r="O774" s="36">
        <f t="shared" si="347"/>
        <v>15173.186160800045</v>
      </c>
      <c r="P774" s="36">
        <f>IF($B774="P",VLOOKUP($E774,'[2]Costeo-JUL26'!$B$9:$CQ$307,P$1,0),0)*H774</f>
        <v>0</v>
      </c>
      <c r="Q774" s="36">
        <f t="shared" si="348"/>
        <v>1911821.4562608057</v>
      </c>
      <c r="R774" s="34">
        <f>IF($B774="P",VLOOKUP($E774,'[2]Costeo-JUL26'!$B$9:$CQ$307,R$1,0),0)</f>
        <v>902332</v>
      </c>
      <c r="S774" s="16">
        <f>IF($B774="P",VLOOKUP($E774,'[2]Costeo-JUL26'!$B$9:$CQ$307,S$1,0),0)*$G774</f>
        <v>1086.8849313468415</v>
      </c>
      <c r="T774" s="36">
        <f>IF($B774="P",VLOOKUP($E774,'[2]Costeo-JUL26'!$B$9:$CQ$307,T$1,0),0)*$G774</f>
        <v>758160.81681174471</v>
      </c>
      <c r="U774" s="35">
        <f>IF($B774="P",VLOOKUP($E774,'[2]Costeo-JUL26'!$B$9:$CQ$307,U$1,0),0)</f>
        <v>1.4999999999999999E-2</v>
      </c>
      <c r="V774" s="36">
        <f t="shared" si="349"/>
        <v>11372.412252176171</v>
      </c>
      <c r="W774" s="36">
        <f t="shared" si="350"/>
        <v>769533.22906392091</v>
      </c>
      <c r="X774" s="34">
        <f>IF($B774="P",VLOOKUP($E774,'[2]Costeo-JUL26'!$B$9:$CQ$307,X$1,0),0)</f>
        <v>0</v>
      </c>
      <c r="Y774" s="16">
        <f>IF($B774="P",VLOOKUP($E774,'[2]Costeo-JUL26'!$B$9:$CQ$307,Y$1,0),0)*$G774</f>
        <v>0</v>
      </c>
      <c r="Z774" s="36">
        <f>IF($B774="P",VLOOKUP($E774,'[2]Costeo-JUL26'!$B$9:$CQ$307,Z$1,0),0)*$G774</f>
        <v>0</v>
      </c>
      <c r="AA774" s="35">
        <f>IF($B774="P",VLOOKUP($E774,'[2]Costeo-JUL26'!$B$9:$CQ$307,AA$1,0),0)</f>
        <v>0</v>
      </c>
      <c r="AB774" s="36">
        <f t="shared" si="351"/>
        <v>0</v>
      </c>
      <c r="AC774" s="36">
        <f t="shared" si="352"/>
        <v>0</v>
      </c>
      <c r="AD774" s="34">
        <f>IF($B774="P",VLOOKUP($E774,'[2]Costeo-JUL26'!$B$9:$CQ$307,AD$1,0),0)</f>
        <v>902257</v>
      </c>
      <c r="AE774" s="16">
        <f>IF($B774="P",VLOOKUP($E774,'[2]Costeo-JUL26'!$B$9:$CQ$307,AE$1,0),0)*$G774</f>
        <v>6870</v>
      </c>
      <c r="AF774" s="36">
        <f>IF($B774="P",VLOOKUP($E774,'[2]Costeo-JUL26'!$B$9:$CQ$307,AF$1,0),0)*$G774</f>
        <v>105435.26400000001</v>
      </c>
      <c r="AG774" s="35">
        <f>IF($B774="P",VLOOKUP($E774,'[2]Costeo-JUL26'!$B$9:$CQ$307,AG$1,0),0)</f>
        <v>6.0000000000000001E-3</v>
      </c>
      <c r="AH774" s="36">
        <f t="shared" si="353"/>
        <v>632.61158400000011</v>
      </c>
      <c r="AI774" s="36">
        <f t="shared" si="354"/>
        <v>106067.87558400001</v>
      </c>
      <c r="AJ774" s="34">
        <f>IF($B774="P",VLOOKUP($E774,'[2]Costeo-JUL26'!$B$9:$CQ$307,AJ$1,0),0)</f>
        <v>919014</v>
      </c>
      <c r="AK774" s="16">
        <f>IF($B774="P",VLOOKUP($E774,'[2]Costeo-JUL26'!$B$9:$CQ$307,AK$1,0),0)*$G774</f>
        <v>6870</v>
      </c>
      <c r="AL774" s="36">
        <f>IF($B774="P",VLOOKUP($E774,'[2]Costeo-JUL26'!$B$9:$CQ$307,AL$1,0),0)*$G774</f>
        <v>59255.398800000003</v>
      </c>
      <c r="AM774" s="35">
        <f>IF($B774="P",VLOOKUP($E774,'[2]Costeo-JUL26'!$B$9:$CQ$307,AM$1,0),0)</f>
        <v>1.7999999999999999E-2</v>
      </c>
      <c r="AN774" s="36">
        <f t="shared" si="355"/>
        <v>1066.5971784000001</v>
      </c>
      <c r="AO774" s="36">
        <f t="shared" si="356"/>
        <v>60321.995978400002</v>
      </c>
      <c r="AP774" s="34">
        <f>IF($B774="P",VLOOKUP($E774,'[2]Costeo-JUL26'!$B$9:$CQ$307,AP$1,0),0)</f>
        <v>933429</v>
      </c>
      <c r="AQ774" s="16">
        <f>IF($B774="P",VLOOKUP($E774,'[2]Costeo-JUL26'!$B$9:$CQ$307,AQ$1,0),0)*$G774</f>
        <v>6870</v>
      </c>
      <c r="AR774" s="36">
        <f>IF($B774="P",VLOOKUP($E774,'[2]Costeo-JUL26'!$B$9:$CQ$307,AR$1,0),0)*$G774</f>
        <v>674921.02860000019</v>
      </c>
      <c r="AS774" s="35">
        <f>IF($B774="P",VLOOKUP($E774,'[2]Costeo-JUL26'!$B$9:$CQ$307,AS$1,0),0)</f>
        <v>0.02</v>
      </c>
      <c r="AT774" s="36">
        <f t="shared" si="357"/>
        <v>13498.420572000005</v>
      </c>
      <c r="AU774" s="36">
        <f t="shared" si="358"/>
        <v>688419.44917200017</v>
      </c>
      <c r="AV774" s="34">
        <f>IF($B774="P",VLOOKUP($E774,'[2]Costeo-JUL26'!$B$9:$CQ$307,AV$1,0),0)</f>
        <v>932437</v>
      </c>
      <c r="AW774" s="16">
        <f>IF($B774="P",VLOOKUP($E774,'[2]Costeo-JUL26'!$B$9:$CQ$307,AW$1,0),0)*$G774</f>
        <v>33.319499999999998</v>
      </c>
      <c r="AX774" s="36">
        <f>IF($B774="P",VLOOKUP($E774,'[2]Costeo-JUL26'!$B$9:$CQ$307,AX$1,0),0)*$G774</f>
        <v>171346.86153000002</v>
      </c>
      <c r="AY774" s="35">
        <f>IF($B774="P",VLOOKUP($E774,'[2]Costeo-JUL26'!$B$9:$CQ$307,AY$1,0),0)</f>
        <v>0.03</v>
      </c>
      <c r="AZ774" s="36">
        <f t="shared" si="359"/>
        <v>5140.4058459000007</v>
      </c>
      <c r="BA774" s="36">
        <f t="shared" si="360"/>
        <v>176487.26737590003</v>
      </c>
      <c r="BB774" s="34">
        <f>IF($B774="P",VLOOKUP($E774,'[2]Costeo-JUL26'!$B$9:$CQ$307,BB$1,0),0)</f>
        <v>902311</v>
      </c>
      <c r="BC774" s="16">
        <f>IF($B774="P",VLOOKUP($E774,'[2]Costeo-JUL26'!$B$9:$CQ$307,BC$1,0),0)*$G774</f>
        <v>4.6004464285714288</v>
      </c>
      <c r="BD774" s="36">
        <f>IF($B774="P",VLOOKUP($E774,'[2]Costeo-JUL26'!$B$9:$CQ$307,BD$1,0),0)*$G774</f>
        <v>18041.317734375003</v>
      </c>
      <c r="BE774" s="35">
        <f>IF($B774="P",VLOOKUP($E774,'[2]Costeo-JUL26'!$B$9:$CQ$307,BE$1,0),0)</f>
        <v>0.03</v>
      </c>
      <c r="BF774" s="36">
        <f t="shared" si="361"/>
        <v>541.23953203125006</v>
      </c>
      <c r="BG774" s="36">
        <f t="shared" si="362"/>
        <v>18582.557266406253</v>
      </c>
      <c r="BH774" s="34">
        <f>IF($B774="P",VLOOKUP($E774,'[2]Costeo-JUL26'!$B$9:$CQ$307,BH$1,0),0)</f>
        <v>933089</v>
      </c>
      <c r="BI774" s="16">
        <f>IF($B774="P",VLOOKUP($E774,'[2]Costeo-JUL26'!$B$9:$CQ$307,BI$1,0),0)*$G774</f>
        <v>30.669642857142854</v>
      </c>
      <c r="BJ774" s="36">
        <f>IF($B774="P",VLOOKUP($E774,'[2]Costeo-JUL26'!$B$9:$CQ$307,BJ$1,0),0)*$G774</f>
        <v>22838.840956321554</v>
      </c>
      <c r="BK774" s="35">
        <f>IF(BH774=910319,0,IF($B774="P",VLOOKUP($E774,'[2]Costeo-JUL26'!$B$9:$CQ$307,BK$1,0),0))</f>
        <v>0.02</v>
      </c>
      <c r="BL774" s="36">
        <f t="shared" si="363"/>
        <v>456.77681912643106</v>
      </c>
      <c r="BM774" s="36">
        <f t="shared" si="364"/>
        <v>23295.617775447983</v>
      </c>
      <c r="BN774" s="34">
        <f>IF($B774="P",VLOOKUP($E774,'[2]Costeo-JUL26'!$B$9:$CQ$307,BN$1,0),0)</f>
        <v>0</v>
      </c>
      <c r="BO774" s="16">
        <f>IF($B774="P",VLOOKUP($E774,'[2]Costeo-JUL26'!$B$9:$CQ$307,BO$1,0),0)*$G774</f>
        <v>0</v>
      </c>
      <c r="BP774" s="36">
        <f>IF($B774="P",VLOOKUP($E774,'[2]Costeo-JUL26'!$B$9:$CQ$307,BP$1,0),0)*$G774</f>
        <v>0</v>
      </c>
      <c r="BQ774" s="35">
        <f>IF($B774="P",VLOOKUP($E774,'[2]Costeo-JUL26'!$B$9:$CQ$307,BQ$1,0),0)</f>
        <v>0</v>
      </c>
      <c r="BR774" s="36">
        <f t="shared" si="365"/>
        <v>0</v>
      </c>
      <c r="BS774" s="36">
        <f t="shared" si="366"/>
        <v>0</v>
      </c>
      <c r="BT774" s="34">
        <f>IF($B774="P",VLOOKUP($E774,'[2]Costeo-JUL26'!$B$9:$CQ$307,BT$1,0),0)</f>
        <v>0</v>
      </c>
      <c r="BU774" s="16">
        <f>IF($B774="P",VLOOKUP($E774,'[2]Costeo-JUL26'!$B$9:$CQ$307,BU$1,0),0)*$G774</f>
        <v>0</v>
      </c>
      <c r="BV774" s="36">
        <f>IF($B774="P",VLOOKUP($E774,'[2]Costeo-JUL26'!$B$9:$CQ$307,BV$1,0),0)*$G774</f>
        <v>0</v>
      </c>
      <c r="BW774" s="35">
        <f>IF($B774="P",VLOOKUP($E774,'[2]Costeo-JUL26'!$B$9:$CQ$307,BW$1,0),0)</f>
        <v>0</v>
      </c>
      <c r="BX774" s="36">
        <f t="shared" si="367"/>
        <v>0</v>
      </c>
      <c r="BY774" s="36">
        <f t="shared" si="368"/>
        <v>0</v>
      </c>
      <c r="BZ774" s="34">
        <f>IF($B774="P",VLOOKUP($E774,'[2]Costeo-JUL26'!$B$9:$CQ$307,BZ$1,0),0)</f>
        <v>936704</v>
      </c>
      <c r="CA774" s="16">
        <f>IF($B774="P",VLOOKUP($E774,'[2]Costeo-JUL26'!$B$9:$CQ$307,CA$1,0),0)*$G774</f>
        <v>62.634687262027548</v>
      </c>
      <c r="CB774" s="36">
        <f>IF($B774="P",VLOOKUP($E774,'[2]Costeo-JUL26'!$B$9:$CQ$307,CB$1,0),0)*$G774</f>
        <v>29899.518685794013</v>
      </c>
      <c r="CC774" s="35">
        <f>IF($B774="P",VLOOKUP($E774,'[2]Costeo-JUL26'!$B$9:$CQ$307,CC$1,0),0)</f>
        <v>0.5</v>
      </c>
      <c r="CD774" s="36">
        <f t="shared" si="369"/>
        <v>14949.759342897007</v>
      </c>
      <c r="CE774" s="36">
        <f t="shared" si="370"/>
        <v>44849.27802869102</v>
      </c>
      <c r="CF774" s="37">
        <f t="shared" si="342"/>
        <v>3799378.7265055724</v>
      </c>
      <c r="CG774" s="36">
        <f>IF($B774="r",VLOOKUP($E774,'[2]Costeo-JUL26'!$B$9:$CQ$307,CG$1,0),0)*$G774</f>
        <v>0</v>
      </c>
      <c r="CH774" s="35">
        <f>VLOOKUP($E774,'[2]TEORICOS (05.26)'!$A$8:$T$251,CH$1,0)</f>
        <v>0</v>
      </c>
      <c r="CI774" s="36">
        <f t="shared" si="371"/>
        <v>0</v>
      </c>
      <c r="CJ774" s="37">
        <f t="shared" si="372"/>
        <v>0</v>
      </c>
      <c r="CM774" s="16">
        <f>SUMIFS('[1]Ajuste Inventario'!$I:$I,'[1]Ajuste Inventario'!$B:$B,E774,'[1]Ajuste Inventario'!$S:$S,D774)*-1</f>
        <v>8.9990000000000006</v>
      </c>
      <c r="CN774" s="36">
        <f t="shared" si="343"/>
        <v>29860.794026046857</v>
      </c>
      <c r="CP774" t="str">
        <f t="shared" si="344"/>
        <v>2486Org.Vtas Necochea</v>
      </c>
      <c r="CQ774" s="10">
        <f t="shared" si="345"/>
        <v>3318.2346956380547</v>
      </c>
    </row>
    <row r="775" spans="1:95" x14ac:dyDescent="0.25">
      <c r="A775" s="30">
        <v>46204</v>
      </c>
      <c r="B775" s="31" t="str">
        <f>VLOOKUP($E775,'[2]TEORICOS (05.26)'!$A$8:$T$251,B$1,0)</f>
        <v>P</v>
      </c>
      <c r="C775" s="32" t="str">
        <f>VLOOKUP($E775,'[2]TEORICOS (05.26)'!$A$8:$T$251,C$1,0)</f>
        <v>Aquarius</v>
      </c>
      <c r="D775" t="s">
        <v>229</v>
      </c>
      <c r="E775">
        <v>2488</v>
      </c>
      <c r="F775" t="s">
        <v>151</v>
      </c>
      <c r="G775" s="16">
        <v>291</v>
      </c>
      <c r="H775" s="16">
        <v>691.99799999999834</v>
      </c>
      <c r="I775" s="33">
        <v>4047991.5900000054</v>
      </c>
      <c r="J775" s="33">
        <v>3927243.1200000038</v>
      </c>
      <c r="K775" s="34">
        <f>IF($B775="P",VLOOKUP($E775,'[2]Costeo-JUL26'!$B$9:$CQ$307,K$1,0),0)</f>
        <v>938769</v>
      </c>
      <c r="L775" s="35">
        <f>VLOOKUP($E775,'[2]TEORICOS (05.26)'!$A$8:$T$251,L$1,0)</f>
        <v>0.17</v>
      </c>
      <c r="M775" s="36">
        <f t="shared" si="346"/>
        <v>667631.33040000068</v>
      </c>
      <c r="N775" s="35">
        <f>IF($B775="P",VLOOKUP($E775,'[2]Costeo-JUL26'!$B$9:$CQ$307,N$1,0),0)</f>
        <v>8.0000000000000002E-3</v>
      </c>
      <c r="O775" s="36">
        <f t="shared" si="347"/>
        <v>5341.0506432000057</v>
      </c>
      <c r="P775" s="36">
        <f>IF($B775="P",VLOOKUP($E775,'[2]Costeo-JUL26'!$B$9:$CQ$307,P$1,0),0)*H775</f>
        <v>0</v>
      </c>
      <c r="Q775" s="36">
        <f t="shared" si="348"/>
        <v>672972.38104320073</v>
      </c>
      <c r="R775" s="34">
        <f>IF($B775="P",VLOOKUP($E775,'[2]Costeo-JUL26'!$B$9:$CQ$307,R$1,0),0)</f>
        <v>902332</v>
      </c>
      <c r="S775" s="16">
        <f>IF($B775="P",VLOOKUP($E775,'[2]Costeo-JUL26'!$B$9:$CQ$307,S$1,0),0)*$G775</f>
        <v>414.34521618593567</v>
      </c>
      <c r="T775" s="36">
        <f>IF($B775="P",VLOOKUP($E775,'[2]Costeo-JUL26'!$B$9:$CQ$307,T$1,0),0)*$G775</f>
        <v>289028.11924744677</v>
      </c>
      <c r="U775" s="35">
        <f>IF($B775="P",VLOOKUP($E775,'[2]Costeo-JUL26'!$B$9:$CQ$307,U$1,0),0)</f>
        <v>1.4999999999999999E-2</v>
      </c>
      <c r="V775" s="36">
        <f t="shared" si="349"/>
        <v>4335.4217887117011</v>
      </c>
      <c r="W775" s="36">
        <f t="shared" si="350"/>
        <v>293363.54103615845</v>
      </c>
      <c r="X775" s="34">
        <f>IF($B775="P",VLOOKUP($E775,'[2]Costeo-JUL26'!$B$9:$CQ$307,X$1,0),0)</f>
        <v>0</v>
      </c>
      <c r="Y775" s="16">
        <f>IF($B775="P",VLOOKUP($E775,'[2]Costeo-JUL26'!$B$9:$CQ$307,Y$1,0),0)*$G775</f>
        <v>0</v>
      </c>
      <c r="Z775" s="36">
        <f>IF($B775="P",VLOOKUP($E775,'[2]Costeo-JUL26'!$B$9:$CQ$307,Z$1,0),0)*$G775</f>
        <v>0</v>
      </c>
      <c r="AA775" s="35">
        <f>IF($B775="P",VLOOKUP($E775,'[2]Costeo-JUL26'!$B$9:$CQ$307,AA$1,0),0)</f>
        <v>0</v>
      </c>
      <c r="AB775" s="36">
        <f t="shared" si="351"/>
        <v>0</v>
      </c>
      <c r="AC775" s="36">
        <f t="shared" si="352"/>
        <v>0</v>
      </c>
      <c r="AD775" s="34">
        <f>IF($B775="P",VLOOKUP($E775,'[2]Costeo-JUL26'!$B$9:$CQ$307,AD$1,0),0)</f>
        <v>902257</v>
      </c>
      <c r="AE775" s="16">
        <f>IF($B775="P",VLOOKUP($E775,'[2]Costeo-JUL26'!$B$9:$CQ$307,AE$1,0),0)*$G775</f>
        <v>1746</v>
      </c>
      <c r="AF775" s="36">
        <f>IF($B775="P",VLOOKUP($E775,'[2]Costeo-JUL26'!$B$9:$CQ$307,AF$1,0),0)*$G775</f>
        <v>26796.211200000002</v>
      </c>
      <c r="AG775" s="35">
        <f>IF($B775="P",VLOOKUP($E775,'[2]Costeo-JUL26'!$B$9:$CQ$307,AG$1,0),0)</f>
        <v>6.0000000000000001E-3</v>
      </c>
      <c r="AH775" s="36">
        <f t="shared" si="353"/>
        <v>160.77726720000001</v>
      </c>
      <c r="AI775" s="36">
        <f t="shared" si="354"/>
        <v>26956.988467200001</v>
      </c>
      <c r="AJ775" s="34">
        <f>IF($B775="P",VLOOKUP($E775,'[2]Costeo-JUL26'!$B$9:$CQ$307,AJ$1,0),0)</f>
        <v>925510</v>
      </c>
      <c r="AK775" s="16">
        <f>IF($B775="P",VLOOKUP($E775,'[2]Costeo-JUL26'!$B$9:$CQ$307,AK$1,0),0)*$G775</f>
        <v>1746</v>
      </c>
      <c r="AL775" s="36">
        <f>IF($B775="P",VLOOKUP($E775,'[2]Costeo-JUL26'!$B$9:$CQ$307,AL$1,0),0)*$G775</f>
        <v>21166.338960000001</v>
      </c>
      <c r="AM775" s="35">
        <f>IF($B775="P",VLOOKUP($E775,'[2]Costeo-JUL26'!$B$9:$CQ$307,AM$1,0),0)</f>
        <v>1.7999999999999999E-2</v>
      </c>
      <c r="AN775" s="36">
        <f t="shared" si="355"/>
        <v>380.99410128</v>
      </c>
      <c r="AO775" s="36">
        <f t="shared" si="356"/>
        <v>21547.333061280002</v>
      </c>
      <c r="AP775" s="34">
        <f>IF($B775="P",VLOOKUP($E775,'[2]Costeo-JUL26'!$B$9:$CQ$307,AP$1,0),0)</f>
        <v>911881</v>
      </c>
      <c r="AQ775" s="16">
        <f>IF($B775="P",VLOOKUP($E775,'[2]Costeo-JUL26'!$B$9:$CQ$307,AQ$1,0),0)*$G775</f>
        <v>1746</v>
      </c>
      <c r="AR775" s="36">
        <f>IF($B775="P",VLOOKUP($E775,'[2]Costeo-JUL26'!$B$9:$CQ$307,AR$1,0),0)*$G775</f>
        <v>236916.83520394616</v>
      </c>
      <c r="AS775" s="35">
        <f>IF($B775="P",VLOOKUP($E775,'[2]Costeo-JUL26'!$B$9:$CQ$307,AS$1,0),0)</f>
        <v>0.02</v>
      </c>
      <c r="AT775" s="36">
        <f t="shared" si="357"/>
        <v>4738.3367040789235</v>
      </c>
      <c r="AU775" s="36">
        <f t="shared" si="358"/>
        <v>241655.17190802508</v>
      </c>
      <c r="AV775" s="34">
        <f>IF($B775="P",VLOOKUP($E775,'[2]Costeo-JUL26'!$B$9:$CQ$307,AV$1,0),0)</f>
        <v>925698</v>
      </c>
      <c r="AW775" s="16">
        <f>IF($B775="P",VLOOKUP($E775,'[2]Costeo-JUL26'!$B$9:$CQ$307,AW$1,0),0)*$G775</f>
        <v>11.610899999999999</v>
      </c>
      <c r="AX775" s="36">
        <f>IF($B775="P",VLOOKUP($E775,'[2]Costeo-JUL26'!$B$9:$CQ$307,AX$1,0),0)*$G775</f>
        <v>59709.517685999999</v>
      </c>
      <c r="AY775" s="35">
        <f>IF($B775="P",VLOOKUP($E775,'[2]Costeo-JUL26'!$B$9:$CQ$307,AY$1,0),0)</f>
        <v>0.03</v>
      </c>
      <c r="AZ775" s="36">
        <f t="shared" si="359"/>
        <v>1791.2855305799999</v>
      </c>
      <c r="BA775" s="36">
        <f t="shared" si="360"/>
        <v>61500.803216579996</v>
      </c>
      <c r="BB775" s="34">
        <f>IF($B775="P",VLOOKUP($E775,'[2]Costeo-JUL26'!$B$9:$CQ$307,BB$1,0),0)</f>
        <v>902311</v>
      </c>
      <c r="BC775" s="16">
        <f>IF($B775="P",VLOOKUP($E775,'[2]Costeo-JUL26'!$B$9:$CQ$307,BC$1,0),0)*$G775</f>
        <v>1.2731250000000001</v>
      </c>
      <c r="BD775" s="36">
        <f>IF($B775="P",VLOOKUP($E775,'[2]Costeo-JUL26'!$B$9:$CQ$307,BD$1,0),0)*$G775</f>
        <v>4992.7442906250008</v>
      </c>
      <c r="BE775" s="35">
        <f>IF($B775="P",VLOOKUP($E775,'[2]Costeo-JUL26'!$B$9:$CQ$307,BE$1,0),0)</f>
        <v>0.03</v>
      </c>
      <c r="BF775" s="36">
        <f t="shared" si="361"/>
        <v>149.78232871875002</v>
      </c>
      <c r="BG775" s="36">
        <f t="shared" si="362"/>
        <v>5142.526619343751</v>
      </c>
      <c r="BH775" s="34">
        <f>IF($B775="P",VLOOKUP($E775,'[2]Costeo-JUL26'!$B$9:$CQ$307,BH$1,0),0)</f>
        <v>933089</v>
      </c>
      <c r="BI775" s="16">
        <f>IF($B775="P",VLOOKUP($E775,'[2]Costeo-JUL26'!$B$9:$CQ$307,BI$1,0),0)*$G775</f>
        <v>10.9125</v>
      </c>
      <c r="BJ775" s="36">
        <f>IF($B775="P",VLOOKUP($E775,'[2]Costeo-JUL26'!$B$9:$CQ$307,BJ$1,0),0)*$G775</f>
        <v>8126.2391315331015</v>
      </c>
      <c r="BK775" s="35">
        <f>IF(BH775=910319,0,IF($B775="P",VLOOKUP($E775,'[2]Costeo-JUL26'!$B$9:$CQ$307,BK$1,0),0))</f>
        <v>0.02</v>
      </c>
      <c r="BL775" s="36">
        <f t="shared" si="363"/>
        <v>162.52478263066203</v>
      </c>
      <c r="BM775" s="36">
        <f t="shared" si="364"/>
        <v>8288.7639141637628</v>
      </c>
      <c r="BN775" s="34">
        <f>IF($B775="P",VLOOKUP($E775,'[2]Costeo-JUL26'!$B$9:$CQ$307,BN$1,0),0)</f>
        <v>0</v>
      </c>
      <c r="BO775" s="16">
        <f>IF($B775="P",VLOOKUP($E775,'[2]Costeo-JUL26'!$B$9:$CQ$307,BO$1,0),0)*$G775</f>
        <v>0</v>
      </c>
      <c r="BP775" s="36">
        <f>IF($B775="P",VLOOKUP($E775,'[2]Costeo-JUL26'!$B$9:$CQ$307,BP$1,0),0)*$G775</f>
        <v>0</v>
      </c>
      <c r="BQ775" s="35">
        <f>IF($B775="P",VLOOKUP($E775,'[2]Costeo-JUL26'!$B$9:$CQ$307,BQ$1,0),0)</f>
        <v>0</v>
      </c>
      <c r="BR775" s="36">
        <f t="shared" si="365"/>
        <v>0</v>
      </c>
      <c r="BS775" s="36">
        <f t="shared" si="366"/>
        <v>0</v>
      </c>
      <c r="BT775" s="34">
        <f>IF($B775="P",VLOOKUP($E775,'[2]Costeo-JUL26'!$B$9:$CQ$307,BT$1,0),0)</f>
        <v>0</v>
      </c>
      <c r="BU775" s="16">
        <f>IF($B775="P",VLOOKUP($E775,'[2]Costeo-JUL26'!$B$9:$CQ$307,BU$1,0),0)*$G775</f>
        <v>0</v>
      </c>
      <c r="BV775" s="36">
        <f>IF($B775="P",VLOOKUP($E775,'[2]Costeo-JUL26'!$B$9:$CQ$307,BV$1,0),0)*$G775</f>
        <v>0</v>
      </c>
      <c r="BW775" s="35">
        <f>IF($B775="P",VLOOKUP($E775,'[2]Costeo-JUL26'!$B$9:$CQ$307,BW$1,0),0)</f>
        <v>0</v>
      </c>
      <c r="BX775" s="36">
        <f t="shared" si="367"/>
        <v>0</v>
      </c>
      <c r="BY775" s="36">
        <f t="shared" si="368"/>
        <v>0</v>
      </c>
      <c r="BZ775" s="34">
        <f>IF($B775="P",VLOOKUP($E775,'[2]Costeo-JUL26'!$B$9:$CQ$307,BZ$1,0),0)</f>
        <v>936704</v>
      </c>
      <c r="CA775" s="16">
        <f>IF($B775="P",VLOOKUP($E775,'[2]Costeo-JUL26'!$B$9:$CQ$307,CA$1,0),0)*$G775</f>
        <v>23.877765056659406</v>
      </c>
      <c r="CB775" s="36">
        <f>IF($B775="P",VLOOKUP($E775,'[2]Costeo-JUL26'!$B$9:$CQ$307,CB$1,0),0)*$G775</f>
        <v>11398.375464060337</v>
      </c>
      <c r="CC775" s="35">
        <f>IF($B775="P",VLOOKUP($E775,'[2]Costeo-JUL26'!$B$9:$CQ$307,CC$1,0),0)</f>
        <v>0.5</v>
      </c>
      <c r="CD775" s="36">
        <f t="shared" si="369"/>
        <v>5699.1877320301683</v>
      </c>
      <c r="CE775" s="36">
        <f t="shared" si="370"/>
        <v>17097.563196090505</v>
      </c>
      <c r="CF775" s="37">
        <f t="shared" si="342"/>
        <v>1348525.0724620423</v>
      </c>
      <c r="CG775" s="36">
        <f>IF($B775="r",VLOOKUP($E775,'[2]Costeo-JUL26'!$B$9:$CQ$307,CG$1,0),0)*$G775</f>
        <v>0</v>
      </c>
      <c r="CH775" s="35">
        <f>VLOOKUP($E775,'[2]TEORICOS (05.26)'!$A$8:$T$251,CH$1,0)</f>
        <v>0</v>
      </c>
      <c r="CI775" s="36">
        <f t="shared" si="371"/>
        <v>0</v>
      </c>
      <c r="CJ775" s="37">
        <f t="shared" si="372"/>
        <v>0</v>
      </c>
      <c r="CM775" s="16">
        <f>SUMIFS('[1]Ajuste Inventario'!$I:$I,'[1]Ajuste Inventario'!$B:$B,E775,'[1]Ajuste Inventario'!$S:$S,D775)*-1</f>
        <v>2.1680000000000001</v>
      </c>
      <c r="CN775" s="36">
        <f t="shared" si="343"/>
        <v>10046.743495181128</v>
      </c>
      <c r="CP775" t="str">
        <f t="shared" si="344"/>
        <v>2488Org.Vtas Necochea</v>
      </c>
      <c r="CQ775" s="10">
        <f t="shared" si="345"/>
        <v>4634.1067782200771</v>
      </c>
    </row>
    <row r="776" spans="1:95" x14ac:dyDescent="0.25">
      <c r="A776" s="30">
        <v>46204</v>
      </c>
      <c r="B776" s="31" t="str">
        <f>VLOOKUP($E776,'[2]TEORICOS (05.26)'!$A$8:$T$251,B$1,0)</f>
        <v>P</v>
      </c>
      <c r="C776" s="32" t="str">
        <f>VLOOKUP($E776,'[2]TEORICOS (05.26)'!$A$8:$T$251,C$1,0)</f>
        <v>Powerade</v>
      </c>
      <c r="D776" t="s">
        <v>229</v>
      </c>
      <c r="E776">
        <v>2608</v>
      </c>
      <c r="F776" t="s">
        <v>152</v>
      </c>
      <c r="G776" s="16">
        <v>6</v>
      </c>
      <c r="H776" s="16">
        <v>6.306</v>
      </c>
      <c r="I776" s="33">
        <v>68930.570000000007</v>
      </c>
      <c r="J776" s="33">
        <v>62772.349999999991</v>
      </c>
      <c r="K776" s="34">
        <f>IF($B776="P",VLOOKUP($E776,'[2]Costeo-JUL26'!$B$9:$CQ$307,K$1,0),0)</f>
        <v>939014</v>
      </c>
      <c r="L776" s="35">
        <f>VLOOKUP($E776,'[2]TEORICOS (05.26)'!$A$8:$T$251,L$1,0)</f>
        <v>0.22</v>
      </c>
      <c r="M776" s="36">
        <f t="shared" si="346"/>
        <v>13809.916999999998</v>
      </c>
      <c r="N776" s="35">
        <f>IF($B776="P",VLOOKUP($E776,'[2]Costeo-JUL26'!$B$9:$CQ$307,N$1,0),0)</f>
        <v>7.4999999999999997E-2</v>
      </c>
      <c r="O776" s="36">
        <f t="shared" si="347"/>
        <v>1035.7437749999997</v>
      </c>
      <c r="P776" s="36">
        <f>IF($B776="P",VLOOKUP($E776,'[2]Costeo-JUL26'!$B$9:$CQ$307,P$1,0),0)*H776</f>
        <v>0</v>
      </c>
      <c r="Q776" s="36">
        <f t="shared" si="348"/>
        <v>14845.660774999997</v>
      </c>
      <c r="R776" s="34">
        <f>IF($B776="P",VLOOKUP($E776,'[2]Costeo-JUL26'!$B$9:$CQ$307,R$1,0),0)</f>
        <v>902332</v>
      </c>
      <c r="S776" s="16">
        <f>IF($B776="P",VLOOKUP($E776,'[2]Costeo-JUL26'!$B$9:$CQ$307,S$1,0),0)*$G776</f>
        <v>3.0718578981233247</v>
      </c>
      <c r="T776" s="36">
        <f>IF($B776="P",VLOOKUP($E776,'[2]Costeo-JUL26'!$B$9:$CQ$307,T$1,0),0)*$G776</f>
        <v>2142.786440405237</v>
      </c>
      <c r="U776" s="35">
        <f>IF($B776="P",VLOOKUP($E776,'[2]Costeo-JUL26'!$B$9:$CQ$307,U$1,0),0)</f>
        <v>1.4999999999999999E-2</v>
      </c>
      <c r="V776" s="36">
        <f t="shared" si="349"/>
        <v>32.141796606078557</v>
      </c>
      <c r="W776" s="36">
        <f t="shared" si="350"/>
        <v>2174.9282370113156</v>
      </c>
      <c r="X776" s="34">
        <f>IF($B776="P",VLOOKUP($E776,'[2]Costeo-JUL26'!$B$9:$CQ$307,X$1,0),0)</f>
        <v>0</v>
      </c>
      <c r="Y776" s="16">
        <f>IF($B776="P",VLOOKUP($E776,'[2]Costeo-JUL26'!$B$9:$CQ$307,Y$1,0),0)*$G776</f>
        <v>0</v>
      </c>
      <c r="Z776" s="36">
        <f>IF($B776="P",VLOOKUP($E776,'[2]Costeo-JUL26'!$B$9:$CQ$307,Z$1,0),0)*$G776</f>
        <v>0</v>
      </c>
      <c r="AA776" s="35">
        <f>IF($B776="P",VLOOKUP($E776,'[2]Costeo-JUL26'!$B$9:$CQ$307,AA$1,0),0)</f>
        <v>0</v>
      </c>
      <c r="AB776" s="36">
        <f t="shared" si="351"/>
        <v>0</v>
      </c>
      <c r="AC776" s="36">
        <f t="shared" si="352"/>
        <v>0</v>
      </c>
      <c r="AD776" s="34">
        <f>IF($B776="P",VLOOKUP($E776,'[2]Costeo-JUL26'!$B$9:$CQ$307,AD$1,0),0)</f>
        <v>917993</v>
      </c>
      <c r="AE776" s="16">
        <f>IF($B776="P",VLOOKUP($E776,'[2]Costeo-JUL26'!$B$9:$CQ$307,AE$1,0),0)*$G776</f>
        <v>36</v>
      </c>
      <c r="AF776" s="36">
        <f>IF($B776="P",VLOOKUP($E776,'[2]Costeo-JUL26'!$B$9:$CQ$307,AF$1,0),0)*$G776</f>
        <v>978.27840000000003</v>
      </c>
      <c r="AG776" s="35">
        <f>IF($B776="P",VLOOKUP($E776,'[2]Costeo-JUL26'!$B$9:$CQ$307,AG$1,0),0)</f>
        <v>6.0000000000000001E-3</v>
      </c>
      <c r="AH776" s="36">
        <f t="shared" si="353"/>
        <v>5.8696704000000004</v>
      </c>
      <c r="AI776" s="36">
        <f t="shared" si="354"/>
        <v>984.14807040000005</v>
      </c>
      <c r="AJ776" s="34">
        <f>IF($B776="P",VLOOKUP($E776,'[2]Costeo-JUL26'!$B$9:$CQ$307,AJ$1,0),0)</f>
        <v>940683</v>
      </c>
      <c r="AK776" s="16">
        <f>IF($B776="P",VLOOKUP($E776,'[2]Costeo-JUL26'!$B$9:$CQ$307,AK$1,0),0)*$G776</f>
        <v>36</v>
      </c>
      <c r="AL776" s="36">
        <f>IF($B776="P",VLOOKUP($E776,'[2]Costeo-JUL26'!$B$9:$CQ$307,AL$1,0),0)*$G776</f>
        <v>535.12055999999995</v>
      </c>
      <c r="AM776" s="35">
        <f>IF($B776="P",VLOOKUP($E776,'[2]Costeo-JUL26'!$B$9:$CQ$307,AM$1,0),0)</f>
        <v>1.7999999999999999E-2</v>
      </c>
      <c r="AN776" s="36">
        <f t="shared" si="355"/>
        <v>9.6321700799999981</v>
      </c>
      <c r="AO776" s="36">
        <f t="shared" si="356"/>
        <v>544.75273007999999</v>
      </c>
      <c r="AP776" s="34">
        <f>IF($B776="P",VLOOKUP($E776,'[2]Costeo-JUL26'!$B$9:$CQ$307,AP$1,0),0)</f>
        <v>929272</v>
      </c>
      <c r="AQ776" s="16">
        <f>IF($B776="P",VLOOKUP($E776,'[2]Costeo-JUL26'!$B$9:$CQ$307,AQ$1,0),0)*$G776</f>
        <v>36</v>
      </c>
      <c r="AR776" s="36">
        <f>IF($B776="P",VLOOKUP($E776,'[2]Costeo-JUL26'!$B$9:$CQ$307,AR$1,0),0)*$G776</f>
        <v>5288.4522002060439</v>
      </c>
      <c r="AS776" s="35">
        <f>IF($B776="P",VLOOKUP($E776,'[2]Costeo-JUL26'!$B$9:$CQ$307,AS$1,0),0)</f>
        <v>0.02</v>
      </c>
      <c r="AT776" s="36">
        <f t="shared" si="357"/>
        <v>105.76904400412089</v>
      </c>
      <c r="AU776" s="36">
        <f t="shared" si="358"/>
        <v>5394.2212442101645</v>
      </c>
      <c r="AV776" s="34">
        <f>IF($B776="P",VLOOKUP($E776,'[2]Costeo-JUL26'!$B$9:$CQ$307,AV$1,0),0)</f>
        <v>922605</v>
      </c>
      <c r="AW776" s="16">
        <f>IF($B776="P",VLOOKUP($E776,'[2]Costeo-JUL26'!$B$9:$CQ$307,AW$1,0),0)*$G776</f>
        <v>0.12</v>
      </c>
      <c r="AX776" s="36">
        <f>IF($B776="P",VLOOKUP($E776,'[2]Costeo-JUL26'!$B$9:$CQ$307,AX$1,0),0)*$G776</f>
        <v>585.49189610389612</v>
      </c>
      <c r="AY776" s="35">
        <f>IF($B776="P",VLOOKUP($E776,'[2]Costeo-JUL26'!$B$9:$CQ$307,AY$1,0),0)</f>
        <v>0.03</v>
      </c>
      <c r="AZ776" s="36">
        <f t="shared" si="359"/>
        <v>17.564756883116882</v>
      </c>
      <c r="BA776" s="36">
        <f t="shared" si="360"/>
        <v>603.05665298701297</v>
      </c>
      <c r="BB776" s="34">
        <f>IF($B776="P",VLOOKUP($E776,'[2]Costeo-JUL26'!$B$9:$CQ$307,BB$1,0),0)</f>
        <v>902311</v>
      </c>
      <c r="BC776" s="16">
        <f>IF($B776="P",VLOOKUP($E776,'[2]Costeo-JUL26'!$B$9:$CQ$307,BC$1,0),0)*$G776</f>
        <v>8.5710000000000005E-3</v>
      </c>
      <c r="BD776" s="36">
        <f>IF($B776="P",VLOOKUP($E776,'[2]Costeo-JUL26'!$B$9:$CQ$307,BD$1,0),0)*$G776</f>
        <v>33.612419295000009</v>
      </c>
      <c r="BE776" s="35">
        <f>IF($B776="P",VLOOKUP($E776,'[2]Costeo-JUL26'!$B$9:$CQ$307,BE$1,0),0)</f>
        <v>0.03</v>
      </c>
      <c r="BF776" s="36">
        <f t="shared" si="361"/>
        <v>1.0083725788500002</v>
      </c>
      <c r="BG776" s="36">
        <f t="shared" si="362"/>
        <v>34.62079187385001</v>
      </c>
      <c r="BH776" s="34">
        <f>IF($B776="P",VLOOKUP($E776,'[2]Costeo-JUL26'!$B$9:$CQ$307,BH$1,0),0)</f>
        <v>902302</v>
      </c>
      <c r="BI776" s="16">
        <f>IF($B776="P",VLOOKUP($E776,'[2]Costeo-JUL26'!$B$9:$CQ$307,BI$1,0),0)*$G776</f>
        <v>0.17142857142857143</v>
      </c>
      <c r="BJ776" s="36">
        <f>IF($B776="P",VLOOKUP($E776,'[2]Costeo-JUL26'!$B$9:$CQ$307,BJ$1,0),0)*$G776</f>
        <v>112.76571428571428</v>
      </c>
      <c r="BK776" s="35">
        <f>IF(BH776=910319,0,IF($B776="P",VLOOKUP($E776,'[2]Costeo-JUL26'!$B$9:$CQ$307,BK$1,0),0))</f>
        <v>0.02</v>
      </c>
      <c r="BL776" s="36">
        <f t="shared" si="363"/>
        <v>2.2553142857142858</v>
      </c>
      <c r="BM776" s="36">
        <f t="shared" si="364"/>
        <v>115.02102857142857</v>
      </c>
      <c r="BN776" s="34">
        <f>IF($B776="P",VLOOKUP($E776,'[2]Costeo-JUL26'!$B$9:$CQ$307,BN$1,0),0)</f>
        <v>0</v>
      </c>
      <c r="BO776" s="16">
        <f>IF($B776="P",VLOOKUP($E776,'[2]Costeo-JUL26'!$B$9:$CQ$307,BO$1,0),0)*$G776</f>
        <v>0</v>
      </c>
      <c r="BP776" s="36">
        <f>IF($B776="P",VLOOKUP($E776,'[2]Costeo-JUL26'!$B$9:$CQ$307,BP$1,0),0)*$G776</f>
        <v>0</v>
      </c>
      <c r="BQ776" s="35">
        <f>IF($B776="P",VLOOKUP($E776,'[2]Costeo-JUL26'!$B$9:$CQ$307,BQ$1,0),0)</f>
        <v>0</v>
      </c>
      <c r="BR776" s="36">
        <f t="shared" si="365"/>
        <v>0</v>
      </c>
      <c r="BS776" s="36">
        <f t="shared" si="366"/>
        <v>0</v>
      </c>
      <c r="BT776" s="34">
        <f>IF($B776="P",VLOOKUP($E776,'[2]Costeo-JUL26'!$B$9:$CQ$307,BT$1,0),0)</f>
        <v>0</v>
      </c>
      <c r="BU776" s="16">
        <f>IF($B776="P",VLOOKUP($E776,'[2]Costeo-JUL26'!$B$9:$CQ$307,BU$1,0),0)*$G776</f>
        <v>0</v>
      </c>
      <c r="BV776" s="36">
        <f>IF($B776="P",VLOOKUP($E776,'[2]Costeo-JUL26'!$B$9:$CQ$307,BV$1,0),0)*$G776</f>
        <v>0</v>
      </c>
      <c r="BW776" s="35">
        <f>IF($B776="P",VLOOKUP($E776,'[2]Costeo-JUL26'!$B$9:$CQ$307,BW$1,0),0)</f>
        <v>0</v>
      </c>
      <c r="BX776" s="36">
        <f t="shared" si="367"/>
        <v>0</v>
      </c>
      <c r="BY776" s="36">
        <f t="shared" si="368"/>
        <v>0</v>
      </c>
      <c r="BZ776" s="34">
        <f>IF($B776="P",VLOOKUP($E776,'[2]Costeo-JUL26'!$B$9:$CQ$307,BZ$1,0),0)</f>
        <v>0</v>
      </c>
      <c r="CA776" s="16">
        <f>IF($B776="P",VLOOKUP($E776,'[2]Costeo-JUL26'!$B$9:$CQ$307,CA$1,0),0)*$G776</f>
        <v>0</v>
      </c>
      <c r="CB776" s="36">
        <f>IF($B776="P",VLOOKUP($E776,'[2]Costeo-JUL26'!$B$9:$CQ$307,CB$1,0),0)*$G776</f>
        <v>0</v>
      </c>
      <c r="CC776" s="35">
        <f>IF($B776="P",VLOOKUP($E776,'[2]Costeo-JUL26'!$B$9:$CQ$307,CC$1,0),0)</f>
        <v>0</v>
      </c>
      <c r="CD776" s="36">
        <f t="shared" si="369"/>
        <v>0</v>
      </c>
      <c r="CE776" s="36">
        <f t="shared" si="370"/>
        <v>0</v>
      </c>
      <c r="CF776" s="37">
        <f t="shared" si="342"/>
        <v>24696.409530133766</v>
      </c>
      <c r="CG776" s="36">
        <f>IF($B776="r",VLOOKUP($E776,'[2]Costeo-JUL26'!$B$9:$CQ$307,CG$1,0),0)*$G776</f>
        <v>0</v>
      </c>
      <c r="CH776" s="35">
        <f>VLOOKUP($E776,'[2]TEORICOS (05.26)'!$A$8:$T$251,CH$1,0)</f>
        <v>0</v>
      </c>
      <c r="CI776" s="36">
        <f t="shared" si="371"/>
        <v>0</v>
      </c>
      <c r="CJ776" s="37">
        <f t="shared" si="372"/>
        <v>0</v>
      </c>
      <c r="CM776" s="16">
        <f>SUMIFS('[1]Ajuste Inventario'!$I:$I,'[1]Ajuste Inventario'!$B:$B,E776,'[1]Ajuste Inventario'!$S:$S,D776)*-1</f>
        <v>1</v>
      </c>
      <c r="CN776" s="36">
        <f t="shared" si="343"/>
        <v>4116.0682550222946</v>
      </c>
      <c r="CP776" t="str">
        <f t="shared" si="344"/>
        <v>2608Org.Vtas Necochea</v>
      </c>
      <c r="CQ776" s="10">
        <f t="shared" si="345"/>
        <v>4116.0682550222946</v>
      </c>
    </row>
    <row r="777" spans="1:95" x14ac:dyDescent="0.25">
      <c r="A777" s="30">
        <v>46204</v>
      </c>
      <c r="B777" s="31" t="str">
        <f>VLOOKUP($E777,'[2]TEORICOS (05.26)'!$A$8:$T$251,B$1,0)</f>
        <v>P</v>
      </c>
      <c r="C777" s="32" t="str">
        <f>VLOOKUP($E777,'[2]TEORICOS (05.26)'!$A$8:$T$251,C$1,0)</f>
        <v>Powerade</v>
      </c>
      <c r="D777" t="s">
        <v>229</v>
      </c>
      <c r="E777">
        <v>2612</v>
      </c>
      <c r="F777" t="s">
        <v>153</v>
      </c>
      <c r="G777" s="16">
        <v>77</v>
      </c>
      <c r="H777" s="16">
        <v>40.655999999999992</v>
      </c>
      <c r="I777" s="33">
        <v>494944.81999999995</v>
      </c>
      <c r="J777" s="33">
        <v>493973.90999999992</v>
      </c>
      <c r="K777" s="34">
        <f>IF($B777="P",VLOOKUP($E777,'[2]Costeo-JUL26'!$B$9:$CQ$307,K$1,0),0)</f>
        <v>939014</v>
      </c>
      <c r="L777" s="35">
        <f>VLOOKUP($E777,'[2]TEORICOS (05.26)'!$A$8:$T$251,L$1,0)</f>
        <v>0.22</v>
      </c>
      <c r="M777" s="36">
        <f t="shared" si="346"/>
        <v>108674.26019999998</v>
      </c>
      <c r="N777" s="35">
        <f>IF($B777="P",VLOOKUP($E777,'[2]Costeo-JUL26'!$B$9:$CQ$307,N$1,0),0)</f>
        <v>7.4999999999999997E-2</v>
      </c>
      <c r="O777" s="36">
        <f t="shared" si="347"/>
        <v>8150.5695149999974</v>
      </c>
      <c r="P777" s="36">
        <f>IF($B777="P",VLOOKUP($E777,'[2]Costeo-JUL26'!$B$9:$CQ$307,P$1,0),0)*H777</f>
        <v>0</v>
      </c>
      <c r="Q777" s="36">
        <f t="shared" si="348"/>
        <v>116824.82971499997</v>
      </c>
      <c r="R777" s="34">
        <f>IF($B777="P",VLOOKUP($E777,'[2]Costeo-JUL26'!$B$9:$CQ$307,R$1,0),0)</f>
        <v>902332</v>
      </c>
      <c r="S777" s="16">
        <f>IF($B777="P",VLOOKUP($E777,'[2]Costeo-JUL26'!$B$9:$CQ$307,S$1,0),0)*$G777</f>
        <v>19.810138873994639</v>
      </c>
      <c r="T777" s="36">
        <f>IF($B777="P",VLOOKUP($E777,'[2]Costeo-JUL26'!$B$9:$CQ$307,T$1,0),0)*$G777</f>
        <v>13818.639523551361</v>
      </c>
      <c r="U777" s="35">
        <f>IF($B777="P",VLOOKUP($E777,'[2]Costeo-JUL26'!$B$9:$CQ$307,U$1,0),0)</f>
        <v>1.4999999999999999E-2</v>
      </c>
      <c r="V777" s="36">
        <f t="shared" si="349"/>
        <v>207.2795928532704</v>
      </c>
      <c r="W777" s="36">
        <f t="shared" si="350"/>
        <v>14025.919116404631</v>
      </c>
      <c r="X777" s="34">
        <f>IF($B777="P",VLOOKUP($E777,'[2]Costeo-JUL26'!$B$9:$CQ$307,X$1,0),0)</f>
        <v>0</v>
      </c>
      <c r="Y777" s="16">
        <f>IF($B777="P",VLOOKUP($E777,'[2]Costeo-JUL26'!$B$9:$CQ$307,Y$1,0),0)*$G777</f>
        <v>0</v>
      </c>
      <c r="Z777" s="36">
        <f>IF($B777="P",VLOOKUP($E777,'[2]Costeo-JUL26'!$B$9:$CQ$307,Z$1,0),0)*$G777</f>
        <v>0</v>
      </c>
      <c r="AA777" s="35">
        <f>IF($B777="P",VLOOKUP($E777,'[2]Costeo-JUL26'!$B$9:$CQ$307,AA$1,0),0)</f>
        <v>0</v>
      </c>
      <c r="AB777" s="36">
        <f t="shared" si="351"/>
        <v>0</v>
      </c>
      <c r="AC777" s="36">
        <f t="shared" si="352"/>
        <v>0</v>
      </c>
      <c r="AD777" s="34">
        <f>IF($B777="P",VLOOKUP($E777,'[2]Costeo-JUL26'!$B$9:$CQ$307,AD$1,0),0)</f>
        <v>917993</v>
      </c>
      <c r="AE777" s="16">
        <f>IF($B777="P",VLOOKUP($E777,'[2]Costeo-JUL26'!$B$9:$CQ$307,AE$1,0),0)*$G777</f>
        <v>462</v>
      </c>
      <c r="AF777" s="36">
        <f>IF($B777="P",VLOOKUP($E777,'[2]Costeo-JUL26'!$B$9:$CQ$307,AF$1,0),0)*$G777</f>
        <v>12554.5728</v>
      </c>
      <c r="AG777" s="35">
        <f>IF($B777="P",VLOOKUP($E777,'[2]Costeo-JUL26'!$B$9:$CQ$307,AG$1,0),0)</f>
        <v>6.0000000000000001E-3</v>
      </c>
      <c r="AH777" s="36">
        <f t="shared" si="353"/>
        <v>75.327436800000001</v>
      </c>
      <c r="AI777" s="36">
        <f t="shared" si="354"/>
        <v>12629.9002368</v>
      </c>
      <c r="AJ777" s="34">
        <f>IF($B777="P",VLOOKUP($E777,'[2]Costeo-JUL26'!$B$9:$CQ$307,AJ$1,0),0)</f>
        <v>938688</v>
      </c>
      <c r="AK777" s="16">
        <f>IF($B777="P",VLOOKUP($E777,'[2]Costeo-JUL26'!$B$9:$CQ$307,AK$1,0),0)*$G777</f>
        <v>462</v>
      </c>
      <c r="AL777" s="36">
        <f>IF($B777="P",VLOOKUP($E777,'[2]Costeo-JUL26'!$B$9:$CQ$307,AL$1,0),0)*$G777</f>
        <v>4313.5092000000004</v>
      </c>
      <c r="AM777" s="35">
        <f>IF($B777="P",VLOOKUP($E777,'[2]Costeo-JUL26'!$B$9:$CQ$307,AM$1,0),0)</f>
        <v>1.7999999999999999E-2</v>
      </c>
      <c r="AN777" s="36">
        <f t="shared" si="355"/>
        <v>77.643165600000003</v>
      </c>
      <c r="AO777" s="36">
        <f t="shared" si="356"/>
        <v>4391.1523656000008</v>
      </c>
      <c r="AP777" s="34">
        <f>IF($B777="P",VLOOKUP($E777,'[2]Costeo-JUL26'!$B$9:$CQ$307,AP$1,0),0)</f>
        <v>929270</v>
      </c>
      <c r="AQ777" s="16">
        <f>IF($B777="P",VLOOKUP($E777,'[2]Costeo-JUL26'!$B$9:$CQ$307,AQ$1,0),0)*$G777</f>
        <v>462</v>
      </c>
      <c r="AR777" s="36">
        <f>IF($B777="P",VLOOKUP($E777,'[2]Costeo-JUL26'!$B$9:$CQ$307,AR$1,0),0)*$G777</f>
        <v>49619.049480000001</v>
      </c>
      <c r="AS777" s="35">
        <f>IF($B777="P",VLOOKUP($E777,'[2]Costeo-JUL26'!$B$9:$CQ$307,AS$1,0),0)</f>
        <v>0.02</v>
      </c>
      <c r="AT777" s="36">
        <f t="shared" si="357"/>
        <v>992.38098960000002</v>
      </c>
      <c r="AU777" s="36">
        <f t="shared" si="358"/>
        <v>50611.430469600004</v>
      </c>
      <c r="AV777" s="34">
        <f>IF($B777="P",VLOOKUP($E777,'[2]Costeo-JUL26'!$B$9:$CQ$307,AV$1,0),0)</f>
        <v>934139</v>
      </c>
      <c r="AW777" s="16">
        <f>IF($B777="P",VLOOKUP($E777,'[2]Costeo-JUL26'!$B$9:$CQ$307,AW$1,0),0)*$G777</f>
        <v>1.2088999999999999</v>
      </c>
      <c r="AX777" s="36">
        <f>IF($B777="P",VLOOKUP($E777,'[2]Costeo-JUL26'!$B$9:$CQ$307,AX$1,0),0)*$G777</f>
        <v>6216.8166059999994</v>
      </c>
      <c r="AY777" s="35">
        <f>IF($B777="P",VLOOKUP($E777,'[2]Costeo-JUL26'!$B$9:$CQ$307,AY$1,0),0)</f>
        <v>0.03</v>
      </c>
      <c r="AZ777" s="36">
        <f t="shared" si="359"/>
        <v>186.50449817999998</v>
      </c>
      <c r="BA777" s="36">
        <f t="shared" si="360"/>
        <v>6403.3211041799996</v>
      </c>
      <c r="BB777" s="34">
        <f>IF($B777="P",VLOOKUP($E777,'[2]Costeo-JUL26'!$B$9:$CQ$307,BB$1,0),0)</f>
        <v>902311</v>
      </c>
      <c r="BC777" s="16">
        <f>IF($B777="P",VLOOKUP($E777,'[2]Costeo-JUL26'!$B$9:$CQ$307,BC$1,0),0)*$G777</f>
        <v>0.10999450000000001</v>
      </c>
      <c r="BD777" s="36">
        <f>IF($B777="P",VLOOKUP($E777,'[2]Costeo-JUL26'!$B$9:$CQ$307,BD$1,0),0)*$G777</f>
        <v>431.35938095250009</v>
      </c>
      <c r="BE777" s="35">
        <f>IF($B777="P",VLOOKUP($E777,'[2]Costeo-JUL26'!$B$9:$CQ$307,BE$1,0),0)</f>
        <v>0.03</v>
      </c>
      <c r="BF777" s="36">
        <f t="shared" si="361"/>
        <v>12.940781428575002</v>
      </c>
      <c r="BG777" s="36">
        <f t="shared" si="362"/>
        <v>444.3001623810751</v>
      </c>
      <c r="BH777" s="34">
        <f>IF($B777="P",VLOOKUP($E777,'[2]Costeo-JUL26'!$B$9:$CQ$307,BH$1,0),0)</f>
        <v>933089</v>
      </c>
      <c r="BI777" s="16">
        <f>IF($B777="P",VLOOKUP($E777,'[2]Costeo-JUL26'!$B$9:$CQ$307,BI$1,0),0)*$G777</f>
        <v>1.4666666666666668</v>
      </c>
      <c r="BJ777" s="36">
        <f>IF($B777="P",VLOOKUP($E777,'[2]Costeo-JUL26'!$B$9:$CQ$307,BJ$1,0),0)*$G777</f>
        <v>1092.1863972125436</v>
      </c>
      <c r="BK777" s="35">
        <f>IF(BH777=910319,0,IF($B777="P",VLOOKUP($E777,'[2]Costeo-JUL26'!$B$9:$CQ$307,BK$1,0),0))</f>
        <v>0.02</v>
      </c>
      <c r="BL777" s="36">
        <f t="shared" si="363"/>
        <v>21.843727944250872</v>
      </c>
      <c r="BM777" s="36">
        <f t="shared" si="364"/>
        <v>1114.0301251567944</v>
      </c>
      <c r="BN777" s="34">
        <f>IF($B777="P",VLOOKUP($E777,'[2]Costeo-JUL26'!$B$9:$CQ$307,BN$1,0),0)</f>
        <v>0</v>
      </c>
      <c r="BO777" s="16">
        <f>IF($B777="P",VLOOKUP($E777,'[2]Costeo-JUL26'!$B$9:$CQ$307,BO$1,0),0)*$G777</f>
        <v>0</v>
      </c>
      <c r="BP777" s="36">
        <f>IF($B777="P",VLOOKUP($E777,'[2]Costeo-JUL26'!$B$9:$CQ$307,BP$1,0),0)*$G777</f>
        <v>0</v>
      </c>
      <c r="BQ777" s="35">
        <f>IF($B777="P",VLOOKUP($E777,'[2]Costeo-JUL26'!$B$9:$CQ$307,BQ$1,0),0)</f>
        <v>0</v>
      </c>
      <c r="BR777" s="36">
        <f t="shared" si="365"/>
        <v>0</v>
      </c>
      <c r="BS777" s="36">
        <f t="shared" si="366"/>
        <v>0</v>
      </c>
      <c r="BT777" s="34">
        <f>IF($B777="P",VLOOKUP($E777,'[2]Costeo-JUL26'!$B$9:$CQ$307,BT$1,0),0)</f>
        <v>0</v>
      </c>
      <c r="BU777" s="16">
        <f>IF($B777="P",VLOOKUP($E777,'[2]Costeo-JUL26'!$B$9:$CQ$307,BU$1,0),0)*$G777</f>
        <v>0</v>
      </c>
      <c r="BV777" s="36">
        <f>IF($B777="P",VLOOKUP($E777,'[2]Costeo-JUL26'!$B$9:$CQ$307,BV$1,0),0)*$G777</f>
        <v>0</v>
      </c>
      <c r="BW777" s="35">
        <f>IF($B777="P",VLOOKUP($E777,'[2]Costeo-JUL26'!$B$9:$CQ$307,BW$1,0),0)</f>
        <v>0</v>
      </c>
      <c r="BX777" s="36">
        <f t="shared" si="367"/>
        <v>0</v>
      </c>
      <c r="BY777" s="36">
        <f t="shared" si="368"/>
        <v>0</v>
      </c>
      <c r="BZ777" s="34">
        <f>IF($B777="P",VLOOKUP($E777,'[2]Costeo-JUL26'!$B$9:$CQ$307,BZ$1,0),0)</f>
        <v>0</v>
      </c>
      <c r="CA777" s="16">
        <f>IF($B777="P",VLOOKUP($E777,'[2]Costeo-JUL26'!$B$9:$CQ$307,CA$1,0),0)*$G777</f>
        <v>0</v>
      </c>
      <c r="CB777" s="36">
        <f>IF($B777="P",VLOOKUP($E777,'[2]Costeo-JUL26'!$B$9:$CQ$307,CB$1,0),0)*$G777</f>
        <v>0</v>
      </c>
      <c r="CC777" s="35">
        <f>IF($B777="P",VLOOKUP($E777,'[2]Costeo-JUL26'!$B$9:$CQ$307,CC$1,0),0)</f>
        <v>0</v>
      </c>
      <c r="CD777" s="36">
        <f t="shared" si="369"/>
        <v>0</v>
      </c>
      <c r="CE777" s="36">
        <f t="shared" si="370"/>
        <v>0</v>
      </c>
      <c r="CF777" s="37">
        <f t="shared" si="342"/>
        <v>206444.88329512248</v>
      </c>
      <c r="CG777" s="36">
        <f>IF($B777="r",VLOOKUP($E777,'[2]Costeo-JUL26'!$B$9:$CQ$307,CG$1,0),0)*$G777</f>
        <v>0</v>
      </c>
      <c r="CH777" s="35">
        <f>VLOOKUP($E777,'[2]TEORICOS (05.26)'!$A$8:$T$251,CH$1,0)</f>
        <v>0</v>
      </c>
      <c r="CI777" s="36">
        <f t="shared" si="371"/>
        <v>0</v>
      </c>
      <c r="CJ777" s="37">
        <f t="shared" si="372"/>
        <v>0</v>
      </c>
      <c r="CM777" s="16">
        <f>SUMIFS('[1]Ajuste Inventario'!$I:$I,'[1]Ajuste Inventario'!$B:$B,E777,'[1]Ajuste Inventario'!$S:$S,D777)*-1</f>
        <v>0.83400000000000007</v>
      </c>
      <c r="CN777" s="36">
        <f t="shared" si="343"/>
        <v>2236.0393853004175</v>
      </c>
      <c r="CP777" t="str">
        <f t="shared" si="344"/>
        <v>2612Org.Vtas Necochea</v>
      </c>
      <c r="CQ777" s="10">
        <f t="shared" si="345"/>
        <v>2681.102380456136</v>
      </c>
    </row>
    <row r="778" spans="1:95" x14ac:dyDescent="0.25">
      <c r="A778" s="30">
        <v>46204</v>
      </c>
      <c r="B778" s="31" t="str">
        <f>VLOOKUP($E778,'[2]TEORICOS (05.26)'!$A$8:$T$251,B$1,0)</f>
        <v>P</v>
      </c>
      <c r="C778" s="32" t="str">
        <f>VLOOKUP($E778,'[2]TEORICOS (05.26)'!$A$8:$T$251,C$1,0)</f>
        <v>Powerade</v>
      </c>
      <c r="D778" t="s">
        <v>229</v>
      </c>
      <c r="E778">
        <v>2642</v>
      </c>
      <c r="F778" t="s">
        <v>154</v>
      </c>
      <c r="G778" s="16">
        <v>168</v>
      </c>
      <c r="H778" s="16">
        <v>88.703999999999937</v>
      </c>
      <c r="I778" s="33">
        <v>1139608.4599999997</v>
      </c>
      <c r="J778" s="33">
        <v>1135486.9699999997</v>
      </c>
      <c r="K778" s="34">
        <f>IF($B778="P",VLOOKUP($E778,'[2]Costeo-JUL26'!$B$9:$CQ$307,K$1,0),0)</f>
        <v>929228</v>
      </c>
      <c r="L778" s="35">
        <f>VLOOKUP($E778,'[2]TEORICOS (05.26)'!$A$8:$T$251,L$1,0)</f>
        <v>0.22</v>
      </c>
      <c r="M778" s="36">
        <f t="shared" si="346"/>
        <v>249807.13339999993</v>
      </c>
      <c r="N778" s="35">
        <f>IF($B778="P",VLOOKUP($E778,'[2]Costeo-JUL26'!$B$9:$CQ$307,N$1,0),0)</f>
        <v>0.05</v>
      </c>
      <c r="O778" s="36">
        <f t="shared" si="347"/>
        <v>12490.356669999997</v>
      </c>
      <c r="P778" s="36">
        <f>IF($B778="P",VLOOKUP($E778,'[2]Costeo-JUL26'!$B$9:$CQ$307,P$1,0),0)*H778</f>
        <v>0</v>
      </c>
      <c r="Q778" s="36">
        <f t="shared" si="348"/>
        <v>262297.49006999994</v>
      </c>
      <c r="R778" s="34">
        <f>IF($B778="P",VLOOKUP($E778,'[2]Costeo-JUL26'!$B$9:$CQ$307,R$1,0),0)</f>
        <v>902332</v>
      </c>
      <c r="S778" s="16">
        <f>IF($B778="P",VLOOKUP($E778,'[2]Costeo-JUL26'!$B$9:$CQ$307,S$1,0),0)*$G778</f>
        <v>41.432075999999995</v>
      </c>
      <c r="T778" s="36">
        <f>IF($B778="P",VLOOKUP($E778,'[2]Costeo-JUL26'!$B$9:$CQ$307,T$1,0),0)*$G778</f>
        <v>28901.105973970098</v>
      </c>
      <c r="U778" s="35">
        <f>IF($B778="P",VLOOKUP($E778,'[2]Costeo-JUL26'!$B$9:$CQ$307,U$1,0),0)</f>
        <v>1.4999999999999999E-2</v>
      </c>
      <c r="V778" s="36">
        <f t="shared" si="349"/>
        <v>433.51658960955143</v>
      </c>
      <c r="W778" s="36">
        <f t="shared" si="350"/>
        <v>29334.622563579651</v>
      </c>
      <c r="X778" s="34">
        <f>IF($B778="P",VLOOKUP($E778,'[2]Costeo-JUL26'!$B$9:$CQ$307,X$1,0),0)</f>
        <v>0</v>
      </c>
      <c r="Y778" s="16">
        <f>IF($B778="P",VLOOKUP($E778,'[2]Costeo-JUL26'!$B$9:$CQ$307,Y$1,0),0)*$G778</f>
        <v>0</v>
      </c>
      <c r="Z778" s="36">
        <f>IF($B778="P",VLOOKUP($E778,'[2]Costeo-JUL26'!$B$9:$CQ$307,Z$1,0),0)*$G778</f>
        <v>0</v>
      </c>
      <c r="AA778" s="35">
        <f>IF($B778="P",VLOOKUP($E778,'[2]Costeo-JUL26'!$B$9:$CQ$307,AA$1,0),0)</f>
        <v>0</v>
      </c>
      <c r="AB778" s="36">
        <f t="shared" si="351"/>
        <v>0</v>
      </c>
      <c r="AC778" s="36">
        <f t="shared" si="352"/>
        <v>0</v>
      </c>
      <c r="AD778" s="34">
        <f>IF($B778="P",VLOOKUP($E778,'[2]Costeo-JUL26'!$B$9:$CQ$307,AD$1,0),0)</f>
        <v>917993</v>
      </c>
      <c r="AE778" s="16">
        <f>IF($B778="P",VLOOKUP($E778,'[2]Costeo-JUL26'!$B$9:$CQ$307,AE$1,0),0)*$G778</f>
        <v>1008</v>
      </c>
      <c r="AF778" s="36">
        <f>IF($B778="P",VLOOKUP($E778,'[2]Costeo-JUL26'!$B$9:$CQ$307,AF$1,0),0)*$G778</f>
        <v>27391.7952</v>
      </c>
      <c r="AG778" s="35">
        <f>IF($B778="P",VLOOKUP($E778,'[2]Costeo-JUL26'!$B$9:$CQ$307,AG$1,0),0)</f>
        <v>6.0000000000000001E-3</v>
      </c>
      <c r="AH778" s="36">
        <f t="shared" si="353"/>
        <v>164.3507712</v>
      </c>
      <c r="AI778" s="36">
        <f t="shared" si="354"/>
        <v>27556.1459712</v>
      </c>
      <c r="AJ778" s="34">
        <f>IF($B778="P",VLOOKUP($E778,'[2]Costeo-JUL26'!$B$9:$CQ$307,AJ$1,0),0)</f>
        <v>929258</v>
      </c>
      <c r="AK778" s="16">
        <f>IF($B778="P",VLOOKUP($E778,'[2]Costeo-JUL26'!$B$9:$CQ$307,AK$1,0),0)*$G778</f>
        <v>1008</v>
      </c>
      <c r="AL778" s="36">
        <f>IF($B778="P",VLOOKUP($E778,'[2]Costeo-JUL26'!$B$9:$CQ$307,AL$1,0),0)*$G778</f>
        <v>8455.2249600000014</v>
      </c>
      <c r="AM778" s="35">
        <f>IF($B778="P",VLOOKUP($E778,'[2]Costeo-JUL26'!$B$9:$CQ$307,AM$1,0),0)</f>
        <v>1.7999999999999999E-2</v>
      </c>
      <c r="AN778" s="36">
        <f t="shared" si="355"/>
        <v>152.19404928</v>
      </c>
      <c r="AO778" s="36">
        <f t="shared" si="356"/>
        <v>8607.4190092800018</v>
      </c>
      <c r="AP778" s="34">
        <f>IF($B778="P",VLOOKUP($E778,'[2]Costeo-JUL26'!$B$9:$CQ$307,AP$1,0),0)</f>
        <v>929270</v>
      </c>
      <c r="AQ778" s="16">
        <f>IF($B778="P",VLOOKUP($E778,'[2]Costeo-JUL26'!$B$9:$CQ$307,AQ$1,0),0)*$G778</f>
        <v>1008</v>
      </c>
      <c r="AR778" s="36">
        <f>IF($B778="P",VLOOKUP($E778,'[2]Costeo-JUL26'!$B$9:$CQ$307,AR$1,0),0)*$G778</f>
        <v>108259.74432</v>
      </c>
      <c r="AS778" s="35">
        <f>IF($B778="P",VLOOKUP($E778,'[2]Costeo-JUL26'!$B$9:$CQ$307,AS$1,0),0)</f>
        <v>0.02</v>
      </c>
      <c r="AT778" s="36">
        <f t="shared" si="357"/>
        <v>2165.1948864000001</v>
      </c>
      <c r="AU778" s="36">
        <f t="shared" si="358"/>
        <v>110424.9392064</v>
      </c>
      <c r="AV778" s="34">
        <f>IF($B778="P",VLOOKUP($E778,'[2]Costeo-JUL26'!$B$9:$CQ$307,AV$1,0),0)</f>
        <v>934139</v>
      </c>
      <c r="AW778" s="16">
        <f>IF($B778="P",VLOOKUP($E778,'[2]Costeo-JUL26'!$B$9:$CQ$307,AW$1,0),0)*$G778</f>
        <v>2.6375999999999999</v>
      </c>
      <c r="AX778" s="36">
        <f>IF($B778="P",VLOOKUP($E778,'[2]Costeo-JUL26'!$B$9:$CQ$307,AX$1,0),0)*$G778</f>
        <v>13563.963503999999</v>
      </c>
      <c r="AY778" s="35">
        <f>IF($B778="P",VLOOKUP($E778,'[2]Costeo-JUL26'!$B$9:$CQ$307,AY$1,0),0)</f>
        <v>0.03</v>
      </c>
      <c r="AZ778" s="36">
        <f t="shared" si="359"/>
        <v>406.91890511999998</v>
      </c>
      <c r="BA778" s="36">
        <f t="shared" si="360"/>
        <v>13970.882409119999</v>
      </c>
      <c r="BB778" s="34">
        <f>IF($B778="P",VLOOKUP($E778,'[2]Costeo-JUL26'!$B$9:$CQ$307,BB$1,0),0)</f>
        <v>902311</v>
      </c>
      <c r="BC778" s="16">
        <f>IF($B778="P",VLOOKUP($E778,'[2]Costeo-JUL26'!$B$9:$CQ$307,BC$1,0),0)*$G778</f>
        <v>0.23998800000000001</v>
      </c>
      <c r="BD778" s="36">
        <f>IF($B778="P",VLOOKUP($E778,'[2]Costeo-JUL26'!$B$9:$CQ$307,BD$1,0),0)*$G778</f>
        <v>941.14774026000021</v>
      </c>
      <c r="BE778" s="35">
        <f>IF($B778="P",VLOOKUP($E778,'[2]Costeo-JUL26'!$B$9:$CQ$307,BE$1,0),0)</f>
        <v>0.03</v>
      </c>
      <c r="BF778" s="36">
        <f t="shared" si="361"/>
        <v>28.234432207800005</v>
      </c>
      <c r="BG778" s="36">
        <f t="shared" si="362"/>
        <v>969.38217246780016</v>
      </c>
      <c r="BH778" s="34">
        <f>IF($B778="P",VLOOKUP($E778,'[2]Costeo-JUL26'!$B$9:$CQ$307,BH$1,0),0)</f>
        <v>933089</v>
      </c>
      <c r="BI778" s="16">
        <f>IF($B778="P",VLOOKUP($E778,'[2]Costeo-JUL26'!$B$9:$CQ$307,BI$1,0),0)*$G778</f>
        <v>3.2</v>
      </c>
      <c r="BJ778" s="36">
        <f>IF($B778="P",VLOOKUP($E778,'[2]Costeo-JUL26'!$B$9:$CQ$307,BJ$1,0),0)*$G778</f>
        <v>2382.9521393728228</v>
      </c>
      <c r="BK778" s="35">
        <f>IF(BH778=910319,0,IF($B778="P",VLOOKUP($E778,'[2]Costeo-JUL26'!$B$9:$CQ$307,BK$1,0),0))</f>
        <v>0.02</v>
      </c>
      <c r="BL778" s="36">
        <f t="shared" si="363"/>
        <v>47.659042787456457</v>
      </c>
      <c r="BM778" s="36">
        <f t="shared" si="364"/>
        <v>2430.6111821602794</v>
      </c>
      <c r="BN778" s="34">
        <f>IF($B778="P",VLOOKUP($E778,'[2]Costeo-JUL26'!$B$9:$CQ$307,BN$1,0),0)</f>
        <v>0</v>
      </c>
      <c r="BO778" s="16">
        <f>IF($B778="P",VLOOKUP($E778,'[2]Costeo-JUL26'!$B$9:$CQ$307,BO$1,0),0)*$G778</f>
        <v>0</v>
      </c>
      <c r="BP778" s="36">
        <f>IF($B778="P",VLOOKUP($E778,'[2]Costeo-JUL26'!$B$9:$CQ$307,BP$1,0),0)*$G778</f>
        <v>0</v>
      </c>
      <c r="BQ778" s="35">
        <f>IF($B778="P",VLOOKUP($E778,'[2]Costeo-JUL26'!$B$9:$CQ$307,BQ$1,0),0)</f>
        <v>0</v>
      </c>
      <c r="BR778" s="36">
        <f t="shared" si="365"/>
        <v>0</v>
      </c>
      <c r="BS778" s="36">
        <f t="shared" si="366"/>
        <v>0</v>
      </c>
      <c r="BT778" s="34">
        <f>IF($B778="P",VLOOKUP($E778,'[2]Costeo-JUL26'!$B$9:$CQ$307,BT$1,0),0)</f>
        <v>0</v>
      </c>
      <c r="BU778" s="16">
        <f>IF($B778="P",VLOOKUP($E778,'[2]Costeo-JUL26'!$B$9:$CQ$307,BU$1,0),0)*$G778</f>
        <v>0</v>
      </c>
      <c r="BV778" s="36">
        <f>IF($B778="P",VLOOKUP($E778,'[2]Costeo-JUL26'!$B$9:$CQ$307,BV$1,0),0)*$G778</f>
        <v>0</v>
      </c>
      <c r="BW778" s="35">
        <f>IF($B778="P",VLOOKUP($E778,'[2]Costeo-JUL26'!$B$9:$CQ$307,BW$1,0),0)</f>
        <v>0</v>
      </c>
      <c r="BX778" s="36">
        <f t="shared" si="367"/>
        <v>0</v>
      </c>
      <c r="BY778" s="36">
        <f t="shared" si="368"/>
        <v>0</v>
      </c>
      <c r="BZ778" s="34">
        <f>IF($B778="P",VLOOKUP($E778,'[2]Costeo-JUL26'!$B$9:$CQ$307,BZ$1,0),0)</f>
        <v>0</v>
      </c>
      <c r="CA778" s="16">
        <f>IF($B778="P",VLOOKUP($E778,'[2]Costeo-JUL26'!$B$9:$CQ$307,CA$1,0),0)*$G778</f>
        <v>0</v>
      </c>
      <c r="CB778" s="36">
        <f>IF($B778="P",VLOOKUP($E778,'[2]Costeo-JUL26'!$B$9:$CQ$307,CB$1,0),0)*$G778</f>
        <v>0</v>
      </c>
      <c r="CC778" s="35">
        <f>IF($B778="P",VLOOKUP($E778,'[2]Costeo-JUL26'!$B$9:$CQ$307,CC$1,0),0)</f>
        <v>0</v>
      </c>
      <c r="CD778" s="36">
        <f t="shared" si="369"/>
        <v>0</v>
      </c>
      <c r="CE778" s="36">
        <f t="shared" si="370"/>
        <v>0</v>
      </c>
      <c r="CF778" s="37">
        <f t="shared" ref="CF778:CF841" si="373">Q778+W778+AC778+AI778+AO778+AU778+BA778+BG778+BM778+BS778+BY778+CE778</f>
        <v>455591.49258420768</v>
      </c>
      <c r="CG778" s="36">
        <f>IF($B778="r",VLOOKUP($E778,'[2]Costeo-JUL26'!$B$9:$CQ$307,CG$1,0),0)*$G778</f>
        <v>0</v>
      </c>
      <c r="CH778" s="35">
        <f>VLOOKUP($E778,'[2]TEORICOS (05.26)'!$A$8:$T$251,CH$1,0)</f>
        <v>0</v>
      </c>
      <c r="CI778" s="36">
        <f t="shared" si="371"/>
        <v>0</v>
      </c>
      <c r="CJ778" s="37">
        <f t="shared" si="372"/>
        <v>0</v>
      </c>
      <c r="CM778" s="16">
        <f>SUMIFS('[1]Ajuste Inventario'!$I:$I,'[1]Ajuste Inventario'!$B:$B,E778,'[1]Ajuste Inventario'!$S:$S,D778)*-1</f>
        <v>6.6669999999999998</v>
      </c>
      <c r="CN778" s="36">
        <f t="shared" ref="CN778:CN841" si="374">IF(CM778=0,0,IF(B778="P",CF778/G778,CJ778/G778))*CM778</f>
        <v>18079.931434874477</v>
      </c>
      <c r="CP778" t="str">
        <f t="shared" ref="CP778:CP841" si="375">E778&amp;D778</f>
        <v>2642Org.Vtas Necochea</v>
      </c>
      <c r="CQ778" s="10">
        <f t="shared" ref="CQ778:CQ841" si="376">+CN778/CM778</f>
        <v>2711.8541225250456</v>
      </c>
    </row>
    <row r="779" spans="1:95" x14ac:dyDescent="0.25">
      <c r="A779" s="30">
        <v>46204</v>
      </c>
      <c r="B779" s="31" t="str">
        <f>VLOOKUP($E779,'[2]TEORICOS (05.26)'!$A$8:$T$251,B$1,0)</f>
        <v>P</v>
      </c>
      <c r="C779" s="32" t="str">
        <f>VLOOKUP($E779,'[2]TEORICOS (05.26)'!$A$8:$T$251,C$1,0)</f>
        <v>Powerade</v>
      </c>
      <c r="D779" t="s">
        <v>229</v>
      </c>
      <c r="E779">
        <v>2648</v>
      </c>
      <c r="F779" t="s">
        <v>155</v>
      </c>
      <c r="G779" s="16">
        <v>30</v>
      </c>
      <c r="H779" s="16">
        <v>31.52999999999999</v>
      </c>
      <c r="I779" s="33">
        <v>369549.97000000003</v>
      </c>
      <c r="J779" s="33">
        <v>364277.99</v>
      </c>
      <c r="K779" s="34">
        <f>IF($B779="P",VLOOKUP($E779,'[2]Costeo-JUL26'!$B$9:$CQ$307,K$1,0),0)</f>
        <v>929228</v>
      </c>
      <c r="L779" s="35">
        <f>VLOOKUP($E779,'[2]TEORICOS (05.26)'!$A$8:$T$251,L$1,0)</f>
        <v>0.22</v>
      </c>
      <c r="M779" s="36">
        <f t="shared" si="346"/>
        <v>80141.157800000001</v>
      </c>
      <c r="N779" s="35">
        <f>IF($B779="P",VLOOKUP($E779,'[2]Costeo-JUL26'!$B$9:$CQ$307,N$1,0),0)</f>
        <v>0.05</v>
      </c>
      <c r="O779" s="36">
        <f t="shared" si="347"/>
        <v>4007.05789</v>
      </c>
      <c r="P779" s="36">
        <f>IF($B779="P",VLOOKUP($E779,'[2]Costeo-JUL26'!$B$9:$CQ$307,P$1,0),0)*H779</f>
        <v>0</v>
      </c>
      <c r="Q779" s="36">
        <f t="shared" si="348"/>
        <v>84148.215689999997</v>
      </c>
      <c r="R779" s="34">
        <f>IF($B779="P",VLOOKUP($E779,'[2]Costeo-JUL26'!$B$9:$CQ$307,R$1,0),0)</f>
        <v>902332</v>
      </c>
      <c r="S779" s="16">
        <f>IF($B779="P",VLOOKUP($E779,'[2]Costeo-JUL26'!$B$9:$CQ$307,S$1,0),0)*$G779</f>
        <v>14.72318415</v>
      </c>
      <c r="T779" s="36">
        <f>IF($B779="P",VLOOKUP($E779,'[2]Costeo-JUL26'!$B$9:$CQ$307,T$1,0),0)*$G779</f>
        <v>10270.214444321517</v>
      </c>
      <c r="U779" s="35">
        <f>IF($B779="P",VLOOKUP($E779,'[2]Costeo-JUL26'!$B$9:$CQ$307,U$1,0),0)</f>
        <v>1.4999999999999999E-2</v>
      </c>
      <c r="V779" s="36">
        <f t="shared" si="349"/>
        <v>154.05321666482274</v>
      </c>
      <c r="W779" s="36">
        <f t="shared" si="350"/>
        <v>10424.267660986339</v>
      </c>
      <c r="X779" s="34">
        <f>IF($B779="P",VLOOKUP($E779,'[2]Costeo-JUL26'!$B$9:$CQ$307,X$1,0),0)</f>
        <v>0</v>
      </c>
      <c r="Y779" s="16">
        <f>IF($B779="P",VLOOKUP($E779,'[2]Costeo-JUL26'!$B$9:$CQ$307,Y$1,0),0)*$G779</f>
        <v>0</v>
      </c>
      <c r="Z779" s="36">
        <f>IF($B779="P",VLOOKUP($E779,'[2]Costeo-JUL26'!$B$9:$CQ$307,Z$1,0),0)*$G779</f>
        <v>0</v>
      </c>
      <c r="AA779" s="35">
        <f>IF($B779="P",VLOOKUP($E779,'[2]Costeo-JUL26'!$B$9:$CQ$307,AA$1,0),0)</f>
        <v>0</v>
      </c>
      <c r="AB779" s="36">
        <f t="shared" si="351"/>
        <v>0</v>
      </c>
      <c r="AC779" s="36">
        <f t="shared" si="352"/>
        <v>0</v>
      </c>
      <c r="AD779" s="34">
        <f>IF($B779="P",VLOOKUP($E779,'[2]Costeo-JUL26'!$B$9:$CQ$307,AD$1,0),0)</f>
        <v>917993</v>
      </c>
      <c r="AE779" s="16">
        <f>IF($B779="P",VLOOKUP($E779,'[2]Costeo-JUL26'!$B$9:$CQ$307,AE$1,0),0)*$G779</f>
        <v>180</v>
      </c>
      <c r="AF779" s="36">
        <f>IF($B779="P",VLOOKUP($E779,'[2]Costeo-JUL26'!$B$9:$CQ$307,AF$1,0),0)*$G779</f>
        <v>4891.3919999999998</v>
      </c>
      <c r="AG779" s="35">
        <f>IF($B779="P",VLOOKUP($E779,'[2]Costeo-JUL26'!$B$9:$CQ$307,AG$1,0),0)</f>
        <v>6.0000000000000001E-3</v>
      </c>
      <c r="AH779" s="36">
        <f t="shared" si="353"/>
        <v>29.348351999999998</v>
      </c>
      <c r="AI779" s="36">
        <f t="shared" si="354"/>
        <v>4920.7403519999998</v>
      </c>
      <c r="AJ779" s="34">
        <f>IF($B779="P",VLOOKUP($E779,'[2]Costeo-JUL26'!$B$9:$CQ$307,AJ$1,0),0)</f>
        <v>938125</v>
      </c>
      <c r="AK779" s="16">
        <f>IF($B779="P",VLOOKUP($E779,'[2]Costeo-JUL26'!$B$9:$CQ$307,AK$1,0),0)*$G779</f>
        <v>180</v>
      </c>
      <c r="AL779" s="36">
        <f>IF($B779="P",VLOOKUP($E779,'[2]Costeo-JUL26'!$B$9:$CQ$307,AL$1,0),0)*$G779</f>
        <v>2675.6027999999997</v>
      </c>
      <c r="AM779" s="35">
        <f>IF($B779="P",VLOOKUP($E779,'[2]Costeo-JUL26'!$B$9:$CQ$307,AM$1,0),0)</f>
        <v>1.7999999999999999E-2</v>
      </c>
      <c r="AN779" s="36">
        <f t="shared" si="355"/>
        <v>48.160850399999987</v>
      </c>
      <c r="AO779" s="36">
        <f t="shared" si="356"/>
        <v>2723.7636503999997</v>
      </c>
      <c r="AP779" s="34">
        <f>IF($B779="P",VLOOKUP($E779,'[2]Costeo-JUL26'!$B$9:$CQ$307,AP$1,0),0)</f>
        <v>929272</v>
      </c>
      <c r="AQ779" s="16">
        <f>IF($B779="P",VLOOKUP($E779,'[2]Costeo-JUL26'!$B$9:$CQ$307,AQ$1,0),0)*$G779</f>
        <v>180</v>
      </c>
      <c r="AR779" s="36">
        <f>IF($B779="P",VLOOKUP($E779,'[2]Costeo-JUL26'!$B$9:$CQ$307,AR$1,0),0)*$G779</f>
        <v>26442.26100103022</v>
      </c>
      <c r="AS779" s="35">
        <f>IF($B779="P",VLOOKUP($E779,'[2]Costeo-JUL26'!$B$9:$CQ$307,AS$1,0),0)</f>
        <v>0.02</v>
      </c>
      <c r="AT779" s="36">
        <f t="shared" si="357"/>
        <v>528.84522002060442</v>
      </c>
      <c r="AU779" s="36">
        <f t="shared" si="358"/>
        <v>26971.106221050824</v>
      </c>
      <c r="AV779" s="34">
        <f>IF($B779="P",VLOOKUP($E779,'[2]Costeo-JUL26'!$B$9:$CQ$307,AV$1,0),0)</f>
        <v>922605</v>
      </c>
      <c r="AW779" s="16">
        <f>IF($B779="P",VLOOKUP($E779,'[2]Costeo-JUL26'!$B$9:$CQ$307,AW$1,0),0)*$G779</f>
        <v>0.6</v>
      </c>
      <c r="AX779" s="36">
        <f>IF($B779="P",VLOOKUP($E779,'[2]Costeo-JUL26'!$B$9:$CQ$307,AX$1,0),0)*$G779</f>
        <v>2927.4594805194806</v>
      </c>
      <c r="AY779" s="35">
        <f>IF($B779="P",VLOOKUP($E779,'[2]Costeo-JUL26'!$B$9:$CQ$307,AY$1,0),0)</f>
        <v>0.03</v>
      </c>
      <c r="AZ779" s="36">
        <f t="shared" si="359"/>
        <v>87.823784415584413</v>
      </c>
      <c r="BA779" s="36">
        <f t="shared" si="360"/>
        <v>3015.2832649350648</v>
      </c>
      <c r="BB779" s="34">
        <f>IF($B779="P",VLOOKUP($E779,'[2]Costeo-JUL26'!$B$9:$CQ$307,BB$1,0),0)</f>
        <v>902311</v>
      </c>
      <c r="BC779" s="16">
        <f>IF($B779="P",VLOOKUP($E779,'[2]Costeo-JUL26'!$B$9:$CQ$307,BC$1,0),0)*$G779</f>
        <v>4.2855000000000004E-2</v>
      </c>
      <c r="BD779" s="36">
        <f>IF($B779="P",VLOOKUP($E779,'[2]Costeo-JUL26'!$B$9:$CQ$307,BD$1,0),0)*$G779</f>
        <v>168.06209647500003</v>
      </c>
      <c r="BE779" s="35">
        <f>IF($B779="P",VLOOKUP($E779,'[2]Costeo-JUL26'!$B$9:$CQ$307,BE$1,0),0)</f>
        <v>0.03</v>
      </c>
      <c r="BF779" s="36">
        <f t="shared" si="361"/>
        <v>5.0418628942500012</v>
      </c>
      <c r="BG779" s="36">
        <f t="shared" si="362"/>
        <v>173.10395936925002</v>
      </c>
      <c r="BH779" s="34">
        <f>IF($B779="P",VLOOKUP($E779,'[2]Costeo-JUL26'!$B$9:$CQ$307,BH$1,0),0)</f>
        <v>902302</v>
      </c>
      <c r="BI779" s="16">
        <f>IF($B779="P",VLOOKUP($E779,'[2]Costeo-JUL26'!$B$9:$CQ$307,BI$1,0),0)*$G779</f>
        <v>0.8571428571428571</v>
      </c>
      <c r="BJ779" s="36">
        <f>IF($B779="P",VLOOKUP($E779,'[2]Costeo-JUL26'!$B$9:$CQ$307,BJ$1,0),0)*$G779</f>
        <v>563.82857142857142</v>
      </c>
      <c r="BK779" s="35">
        <f>IF(BH779=910319,0,IF($B779="P",VLOOKUP($E779,'[2]Costeo-JUL26'!$B$9:$CQ$307,BK$1,0),0))</f>
        <v>0.02</v>
      </c>
      <c r="BL779" s="36">
        <f t="shared" si="363"/>
        <v>11.276571428571428</v>
      </c>
      <c r="BM779" s="36">
        <f t="shared" si="364"/>
        <v>575.10514285714282</v>
      </c>
      <c r="BN779" s="34">
        <f>IF($B779="P",VLOOKUP($E779,'[2]Costeo-JUL26'!$B$9:$CQ$307,BN$1,0),0)</f>
        <v>0</v>
      </c>
      <c r="BO779" s="16">
        <f>IF($B779="P",VLOOKUP($E779,'[2]Costeo-JUL26'!$B$9:$CQ$307,BO$1,0),0)*$G779</f>
        <v>0</v>
      </c>
      <c r="BP779" s="36">
        <f>IF($B779="P",VLOOKUP($E779,'[2]Costeo-JUL26'!$B$9:$CQ$307,BP$1,0),0)*$G779</f>
        <v>0</v>
      </c>
      <c r="BQ779" s="35">
        <f>IF($B779="P",VLOOKUP($E779,'[2]Costeo-JUL26'!$B$9:$CQ$307,BQ$1,0),0)</f>
        <v>0</v>
      </c>
      <c r="BR779" s="36">
        <f t="shared" si="365"/>
        <v>0</v>
      </c>
      <c r="BS779" s="36">
        <f t="shared" si="366"/>
        <v>0</v>
      </c>
      <c r="BT779" s="34">
        <f>IF($B779="P",VLOOKUP($E779,'[2]Costeo-JUL26'!$B$9:$CQ$307,BT$1,0),0)</f>
        <v>0</v>
      </c>
      <c r="BU779" s="16">
        <f>IF($B779="P",VLOOKUP($E779,'[2]Costeo-JUL26'!$B$9:$CQ$307,BU$1,0),0)*$G779</f>
        <v>0</v>
      </c>
      <c r="BV779" s="36">
        <f>IF($B779="P",VLOOKUP($E779,'[2]Costeo-JUL26'!$B$9:$CQ$307,BV$1,0),0)*$G779</f>
        <v>0</v>
      </c>
      <c r="BW779" s="35">
        <f>IF($B779="P",VLOOKUP($E779,'[2]Costeo-JUL26'!$B$9:$CQ$307,BW$1,0),0)</f>
        <v>0</v>
      </c>
      <c r="BX779" s="36">
        <f t="shared" si="367"/>
        <v>0</v>
      </c>
      <c r="BY779" s="36">
        <f t="shared" si="368"/>
        <v>0</v>
      </c>
      <c r="BZ779" s="34">
        <f>IF($B779="P",VLOOKUP($E779,'[2]Costeo-JUL26'!$B$9:$CQ$307,BZ$1,0),0)</f>
        <v>0</v>
      </c>
      <c r="CA779" s="16">
        <f>IF($B779="P",VLOOKUP($E779,'[2]Costeo-JUL26'!$B$9:$CQ$307,CA$1,0),0)*$G779</f>
        <v>0</v>
      </c>
      <c r="CB779" s="36">
        <f>IF($B779="P",VLOOKUP($E779,'[2]Costeo-JUL26'!$B$9:$CQ$307,CB$1,0),0)*$G779</f>
        <v>0</v>
      </c>
      <c r="CC779" s="35">
        <f>IF($B779="P",VLOOKUP($E779,'[2]Costeo-JUL26'!$B$9:$CQ$307,CC$1,0),0)</f>
        <v>0</v>
      </c>
      <c r="CD779" s="36">
        <f t="shared" si="369"/>
        <v>0</v>
      </c>
      <c r="CE779" s="36">
        <f t="shared" si="370"/>
        <v>0</v>
      </c>
      <c r="CF779" s="37">
        <f t="shared" si="373"/>
        <v>132951.58594159861</v>
      </c>
      <c r="CG779" s="36">
        <f>IF($B779="r",VLOOKUP($E779,'[2]Costeo-JUL26'!$B$9:$CQ$307,CG$1,0),0)*$G779</f>
        <v>0</v>
      </c>
      <c r="CH779" s="35">
        <f>VLOOKUP($E779,'[2]TEORICOS (05.26)'!$A$8:$T$251,CH$1,0)</f>
        <v>0.1</v>
      </c>
      <c r="CI779" s="36">
        <f t="shared" si="371"/>
        <v>0</v>
      </c>
      <c r="CJ779" s="37">
        <f t="shared" si="372"/>
        <v>0</v>
      </c>
      <c r="CM779" s="16">
        <f>SUMIFS('[1]Ajuste Inventario'!$I:$I,'[1]Ajuste Inventario'!$B:$B,E779,'[1]Ajuste Inventario'!$S:$S,D779)*-1</f>
        <v>1.5</v>
      </c>
      <c r="CN779" s="36">
        <f t="shared" si="374"/>
        <v>6647.5792970799303</v>
      </c>
      <c r="CP779" t="str">
        <f t="shared" si="375"/>
        <v>2648Org.Vtas Necochea</v>
      </c>
      <c r="CQ779" s="10">
        <f t="shared" si="376"/>
        <v>4431.7195313866205</v>
      </c>
    </row>
    <row r="780" spans="1:95" x14ac:dyDescent="0.25">
      <c r="A780" s="30">
        <v>46204</v>
      </c>
      <c r="B780" s="31" t="str">
        <f>VLOOKUP($E780,'[2]TEORICOS (05.26)'!$A$8:$T$251,B$1,0)</f>
        <v>P</v>
      </c>
      <c r="C780" s="32" t="str">
        <f>VLOOKUP($E780,'[2]TEORICOS (05.26)'!$A$8:$T$251,C$1,0)</f>
        <v>Crush</v>
      </c>
      <c r="D780" t="s">
        <v>229</v>
      </c>
      <c r="E780">
        <v>2659</v>
      </c>
      <c r="F780" t="s">
        <v>156</v>
      </c>
      <c r="G780" s="16">
        <v>1129.6659999999999</v>
      </c>
      <c r="H780" s="16">
        <v>2686.3457479999947</v>
      </c>
      <c r="I780" s="33">
        <v>8906977.2299999706</v>
      </c>
      <c r="J780" s="33">
        <v>8549145.6699999794</v>
      </c>
      <c r="K780" s="34">
        <f>IF($B780="P",VLOOKUP($E780,'[2]Costeo-JUL26'!$B$9:$CQ$307,K$1,0),0)</f>
        <v>901770</v>
      </c>
      <c r="L780" s="35">
        <f>VLOOKUP($E780,'[2]TEORICOS (05.26)'!$A$8:$T$251,L$1,0)</f>
        <v>0.19900000000000001</v>
      </c>
      <c r="M780" s="36">
        <f t="shared" ref="M780:M843" si="377">IF(B780="P",L780*J780,0)</f>
        <v>1701279.9883299959</v>
      </c>
      <c r="N780" s="35">
        <f>IF($B780="P",VLOOKUP($E780,'[2]Costeo-JUL26'!$B$9:$CQ$307,N$1,0),0)</f>
        <v>8.0000000000000002E-3</v>
      </c>
      <c r="O780" s="36">
        <f t="shared" ref="O780:O843" si="378">N780*M780</f>
        <v>13610.239906639967</v>
      </c>
      <c r="P780" s="36">
        <f>IF($B780="P",VLOOKUP($E780,'[2]Costeo-JUL26'!$B$9:$CQ$307,P$1,0),0)*H780</f>
        <v>0</v>
      </c>
      <c r="Q780" s="36">
        <f t="shared" ref="Q780:Q843" si="379">+M780+O780+P780</f>
        <v>1714890.2282366359</v>
      </c>
      <c r="R780" s="34">
        <f>IF($B780="P",VLOOKUP($E780,'[2]Costeo-JUL26'!$B$9:$CQ$307,R$1,0),0)</f>
        <v>0</v>
      </c>
      <c r="S780" s="16">
        <f>IF($B780="P",VLOOKUP($E780,'[2]Costeo-JUL26'!$B$9:$CQ$307,S$1,0),0)*$G780</f>
        <v>0</v>
      </c>
      <c r="T780" s="36">
        <f>IF($B780="P",VLOOKUP($E780,'[2]Costeo-JUL26'!$B$9:$CQ$307,T$1,0),0)*$G780</f>
        <v>0</v>
      </c>
      <c r="U780" s="35">
        <f>IF($B780="P",VLOOKUP($E780,'[2]Costeo-JUL26'!$B$9:$CQ$307,U$1,0),0)</f>
        <v>0</v>
      </c>
      <c r="V780" s="36">
        <f t="shared" ref="V780:V843" si="380">U780*T780</f>
        <v>0</v>
      </c>
      <c r="W780" s="36">
        <f t="shared" ref="W780:W843" si="381">T780+V780</f>
        <v>0</v>
      </c>
      <c r="X780" s="34">
        <f>IF($B780="P",VLOOKUP($E780,'[2]Costeo-JUL26'!$B$9:$CQ$307,X$1,0),0)</f>
        <v>902338</v>
      </c>
      <c r="Y780" s="16">
        <f>IF($B780="P",VLOOKUP($E780,'[2]Costeo-JUL26'!$B$9:$CQ$307,Y$1,0),0)*$G780</f>
        <v>123.80348593799998</v>
      </c>
      <c r="Z780" s="36">
        <f>IF($B780="P",VLOOKUP($E780,'[2]Costeo-JUL26'!$B$9:$CQ$307,Z$1,0),0)*$G780</f>
        <v>35004.197614110111</v>
      </c>
      <c r="AA780" s="35">
        <f>IF($B780="P",VLOOKUP($E780,'[2]Costeo-JUL26'!$B$9:$CQ$307,AA$1,0),0)</f>
        <v>0.45</v>
      </c>
      <c r="AB780" s="36">
        <f t="shared" ref="AB780:AB843" si="382">AA780*Z780</f>
        <v>15751.888926349551</v>
      </c>
      <c r="AC780" s="36">
        <f t="shared" ref="AC780:AC843" si="383">Z780+AB780</f>
        <v>50756.086540459663</v>
      </c>
      <c r="AD780" s="34">
        <f>IF($B780="P",VLOOKUP($E780,'[2]Costeo-JUL26'!$B$9:$CQ$307,AD$1,0),0)</f>
        <v>901767</v>
      </c>
      <c r="AE780" s="16">
        <f>IF($B780="P",VLOOKUP($E780,'[2]Costeo-JUL26'!$B$9:$CQ$307,AE$1,0),0)*$G780</f>
        <v>6777.9959999999992</v>
      </c>
      <c r="AF780" s="36">
        <f>IF($B780="P",VLOOKUP($E780,'[2]Costeo-JUL26'!$B$9:$CQ$307,AF$1,0),0)*$G780</f>
        <v>104023.2602112</v>
      </c>
      <c r="AG780" s="35">
        <f>IF($B780="P",VLOOKUP($E780,'[2]Costeo-JUL26'!$B$9:$CQ$307,AG$1,0),0)</f>
        <v>6.0000000000000001E-3</v>
      </c>
      <c r="AH780" s="36">
        <f t="shared" ref="AH780:AH843" si="384">AG780*AF780</f>
        <v>624.13956126720007</v>
      </c>
      <c r="AI780" s="36">
        <f t="shared" ref="AI780:AI843" si="385">AF780+AH780</f>
        <v>104647.39977246721</v>
      </c>
      <c r="AJ780" s="34">
        <f>IF($B780="P",VLOOKUP($E780,'[2]Costeo-JUL26'!$B$9:$CQ$307,AJ$1,0),0)</f>
        <v>909143</v>
      </c>
      <c r="AK780" s="16">
        <f>IF($B780="P",VLOOKUP($E780,'[2]Costeo-JUL26'!$B$9:$CQ$307,AK$1,0),0)*$G780</f>
        <v>6777.9959999999992</v>
      </c>
      <c r="AL780" s="36">
        <f>IF($B780="P",VLOOKUP($E780,'[2]Costeo-JUL26'!$B$9:$CQ$307,AL$1,0),0)*$G780</f>
        <v>96187.896835199994</v>
      </c>
      <c r="AM780" s="35">
        <f>IF($B780="P",VLOOKUP($E780,'[2]Costeo-JUL26'!$B$9:$CQ$307,AM$1,0),0)</f>
        <v>1.7999999999999999E-2</v>
      </c>
      <c r="AN780" s="36">
        <f t="shared" ref="AN780:AN843" si="386">AM780*AL780</f>
        <v>1731.3821430335997</v>
      </c>
      <c r="AO780" s="36">
        <f t="shared" ref="AO780:AO843" si="387">AL780+AN780</f>
        <v>97919.278978233589</v>
      </c>
      <c r="AP780" s="34">
        <f>IF($B780="P",VLOOKUP($E780,'[2]Costeo-JUL26'!$B$9:$CQ$307,AP$1,0),0)</f>
        <v>911423</v>
      </c>
      <c r="AQ780" s="16">
        <f>IF($B780="P",VLOOKUP($E780,'[2]Costeo-JUL26'!$B$9:$CQ$307,AQ$1,0),0)*$G780</f>
        <v>6777.9959999999992</v>
      </c>
      <c r="AR780" s="36">
        <f>IF($B780="P",VLOOKUP($E780,'[2]Costeo-JUL26'!$B$9:$CQ$307,AR$1,0),0)*$G780</f>
        <v>1034660.4115724962</v>
      </c>
      <c r="AS780" s="35">
        <f>IF($B780="P",VLOOKUP($E780,'[2]Costeo-JUL26'!$B$9:$CQ$307,AS$1,0),0)</f>
        <v>0.02</v>
      </c>
      <c r="AT780" s="36">
        <f t="shared" ref="AT780:AT843" si="388">AS780*AR780</f>
        <v>20693.208231449924</v>
      </c>
      <c r="AU780" s="36">
        <f t="shared" ref="AU780:AU843" si="389">AR780+AT780</f>
        <v>1055353.619803946</v>
      </c>
      <c r="AV780" s="34">
        <f>IF($B780="P",VLOOKUP($E780,'[2]Costeo-JUL26'!$B$9:$CQ$307,AV$1,0),0)</f>
        <v>932442</v>
      </c>
      <c r="AW780" s="16">
        <f>IF($B780="P",VLOOKUP($E780,'[2]Costeo-JUL26'!$B$9:$CQ$307,AW$1,0),0)*$G780</f>
        <v>31.291748199999997</v>
      </c>
      <c r="AX780" s="36">
        <f>IF($B780="P",VLOOKUP($E780,'[2]Costeo-JUL26'!$B$9:$CQ$307,AX$1,0),0)*$G780</f>
        <v>115506.42648020921</v>
      </c>
      <c r="AY780" s="35">
        <f>IF($B780="P",VLOOKUP($E780,'[2]Costeo-JUL26'!$B$9:$CQ$307,AY$1,0),0)</f>
        <v>0.03</v>
      </c>
      <c r="AZ780" s="36">
        <f t="shared" ref="AZ780:AZ843" si="390">AY780*AX780</f>
        <v>3465.1927944062759</v>
      </c>
      <c r="BA780" s="36">
        <f t="shared" ref="BA780:BA843" si="391">AX780+AZ780</f>
        <v>118971.61927461548</v>
      </c>
      <c r="BB780" s="34">
        <f>IF($B780="P",VLOOKUP($E780,'[2]Costeo-JUL26'!$B$9:$CQ$307,BB$1,0),0)</f>
        <v>902311</v>
      </c>
      <c r="BC780" s="16">
        <f>IF($B780="P",VLOOKUP($E780,'[2]Costeo-JUL26'!$B$9:$CQ$307,BC$1,0),0)*$G780</f>
        <v>4.9422887500000003</v>
      </c>
      <c r="BD780" s="36">
        <f>IF($B780="P",VLOOKUP($E780,'[2]Costeo-JUL26'!$B$9:$CQ$307,BD$1,0),0)*$G780</f>
        <v>19381.901964993755</v>
      </c>
      <c r="BE780" s="35">
        <f>IF($B780="P",VLOOKUP($E780,'[2]Costeo-JUL26'!$B$9:$CQ$307,BE$1,0),0)</f>
        <v>0.03</v>
      </c>
      <c r="BF780" s="36">
        <f t="shared" ref="BF780:BF843" si="392">BE780*BD780</f>
        <v>581.45705894981256</v>
      </c>
      <c r="BG780" s="36">
        <f t="shared" ref="BG780:BG843" si="393">BD780+BF780</f>
        <v>19963.359023943565</v>
      </c>
      <c r="BH780" s="34">
        <f>IF($B780="P",VLOOKUP($E780,'[2]Costeo-JUL26'!$B$9:$CQ$307,BH$1,0),0)</f>
        <v>933089</v>
      </c>
      <c r="BI780" s="16">
        <f>IF($B780="P",VLOOKUP($E780,'[2]Costeo-JUL26'!$B$9:$CQ$307,BI$1,0),0)*$G780</f>
        <v>42.362474999999996</v>
      </c>
      <c r="BJ780" s="36">
        <f>IF($B780="P",VLOOKUP($E780,'[2]Costeo-JUL26'!$B$9:$CQ$307,BJ$1,0),0)*$G780</f>
        <v>31546.172009493032</v>
      </c>
      <c r="BK780" s="35">
        <f>IF(BH780=910319,0,IF($B780="P",VLOOKUP($E780,'[2]Costeo-JUL26'!$B$9:$CQ$307,BK$1,0),0))</f>
        <v>0.02</v>
      </c>
      <c r="BL780" s="36">
        <f t="shared" ref="BL780:BL843" si="394">BK780*BJ780</f>
        <v>630.92344018986068</v>
      </c>
      <c r="BM780" s="36">
        <f t="shared" ref="BM780:BM843" si="395">BJ780+BL780</f>
        <v>32177.095449682893</v>
      </c>
      <c r="BN780" s="34">
        <f>IF($B780="P",VLOOKUP($E780,'[2]Costeo-JUL26'!$B$9:$CQ$307,BN$1,0),0)</f>
        <v>0</v>
      </c>
      <c r="BO780" s="16">
        <f>IF($B780="P",VLOOKUP($E780,'[2]Costeo-JUL26'!$B$9:$CQ$307,BO$1,0),0)*$G780</f>
        <v>0</v>
      </c>
      <c r="BP780" s="36">
        <f>IF($B780="P",VLOOKUP($E780,'[2]Costeo-JUL26'!$B$9:$CQ$307,BP$1,0),0)*$G780</f>
        <v>0</v>
      </c>
      <c r="BQ780" s="35">
        <f>IF($B780="P",VLOOKUP($E780,'[2]Costeo-JUL26'!$B$9:$CQ$307,BQ$1,0),0)</f>
        <v>0</v>
      </c>
      <c r="BR780" s="36">
        <f t="shared" ref="BR780:BR843" si="396">BQ780*BP780</f>
        <v>0</v>
      </c>
      <c r="BS780" s="36">
        <f t="shared" ref="BS780:BS843" si="397">BP780+BR780</f>
        <v>0</v>
      </c>
      <c r="BT780" s="34">
        <f>IF($B780="P",VLOOKUP($E780,'[2]Costeo-JUL26'!$B$9:$CQ$307,BT$1,0),0)</f>
        <v>0</v>
      </c>
      <c r="BU780" s="16">
        <f>IF($B780="P",VLOOKUP($E780,'[2]Costeo-JUL26'!$B$9:$CQ$307,BU$1,0),0)*$G780</f>
        <v>0</v>
      </c>
      <c r="BV780" s="36">
        <f>IF($B780="P",VLOOKUP($E780,'[2]Costeo-JUL26'!$B$9:$CQ$307,BV$1,0),0)*$G780</f>
        <v>0</v>
      </c>
      <c r="BW780" s="35">
        <f>IF($B780="P",VLOOKUP($E780,'[2]Costeo-JUL26'!$B$9:$CQ$307,BW$1,0),0)</f>
        <v>0</v>
      </c>
      <c r="BX780" s="36">
        <f t="shared" ref="BX780:BX843" si="398">BW780*BV780</f>
        <v>0</v>
      </c>
      <c r="BY780" s="36">
        <f t="shared" ref="BY780:BY843" si="399">BV780+BX780</f>
        <v>0</v>
      </c>
      <c r="BZ780" s="34">
        <f>IF($B780="P",VLOOKUP($E780,'[2]Costeo-JUL26'!$B$9:$CQ$307,BZ$1,0),0)</f>
        <v>0</v>
      </c>
      <c r="CA780" s="16">
        <f>IF($B780="P",VLOOKUP($E780,'[2]Costeo-JUL26'!$B$9:$CQ$307,CA$1,0),0)*$G780</f>
        <v>0</v>
      </c>
      <c r="CB780" s="36">
        <f>IF($B780="P",VLOOKUP($E780,'[2]Costeo-JUL26'!$B$9:$CQ$307,CB$1,0),0)*$G780</f>
        <v>0</v>
      </c>
      <c r="CC780" s="35">
        <f>IF($B780="P",VLOOKUP($E780,'[2]Costeo-JUL26'!$B$9:$CQ$307,CC$1,0),0)</f>
        <v>0</v>
      </c>
      <c r="CD780" s="36">
        <f t="shared" ref="CD780:CD843" si="400">CC780*CB780</f>
        <v>0</v>
      </c>
      <c r="CE780" s="36">
        <f t="shared" ref="CE780:CE843" si="401">CB780+CD780</f>
        <v>0</v>
      </c>
      <c r="CF780" s="37">
        <f t="shared" si="373"/>
        <v>3194678.6870799842</v>
      </c>
      <c r="CG780" s="36">
        <f>IF($B780="r",VLOOKUP($E780,'[2]Costeo-JUL26'!$B$9:$CQ$307,CG$1,0),0)*$G780</f>
        <v>0</v>
      </c>
      <c r="CH780" s="35">
        <f>VLOOKUP($E780,'[2]TEORICOS (05.26)'!$A$8:$T$251,CH$1,0)</f>
        <v>0</v>
      </c>
      <c r="CI780" s="36">
        <f t="shared" ref="CI780:CI843" si="402">IF($B780="P",0,J780*L780-CG780*CH780)</f>
        <v>0</v>
      </c>
      <c r="CJ780" s="37">
        <f t="shared" ref="CJ780:CJ843" si="403">CG780+CI780</f>
        <v>0</v>
      </c>
      <c r="CM780" s="16">
        <f>SUMIFS('[1]Ajuste Inventario'!$I:$I,'[1]Ajuste Inventario'!$B:$B,E780,'[1]Ajuste Inventario'!$S:$S,D780)*-1</f>
        <v>0.33500000000000008</v>
      </c>
      <c r="CN780" s="36">
        <f t="shared" si="374"/>
        <v>947.37502958555456</v>
      </c>
      <c r="CP780" t="str">
        <f t="shared" si="375"/>
        <v>2659Org.Vtas Necochea</v>
      </c>
      <c r="CQ780" s="10">
        <f t="shared" si="376"/>
        <v>2827.9851629419531</v>
      </c>
    </row>
    <row r="781" spans="1:95" x14ac:dyDescent="0.25">
      <c r="A781" s="30">
        <v>46204</v>
      </c>
      <c r="B781" s="31" t="str">
        <f>VLOOKUP($E781,'[2]TEORICOS (05.26)'!$A$8:$T$251,B$1,0)</f>
        <v>P</v>
      </c>
      <c r="C781" s="32" t="str">
        <f>VLOOKUP($E781,'[2]TEORICOS (05.26)'!$A$8:$T$251,C$1,0)</f>
        <v>Powerade</v>
      </c>
      <c r="D781" t="s">
        <v>229</v>
      </c>
      <c r="E781">
        <v>2662</v>
      </c>
      <c r="F781" t="s">
        <v>157</v>
      </c>
      <c r="G781" s="16">
        <v>47</v>
      </c>
      <c r="H781" s="16">
        <v>24.81600000000001</v>
      </c>
      <c r="I781" s="33">
        <v>315887.60000000003</v>
      </c>
      <c r="J781" s="33">
        <v>315504.09000000003</v>
      </c>
      <c r="K781" s="34">
        <f>IF($B781="P",VLOOKUP($E781,'[2]Costeo-JUL26'!$B$9:$CQ$307,K$1,0),0)</f>
        <v>929226</v>
      </c>
      <c r="L781" s="35">
        <f>VLOOKUP($E781,'[2]TEORICOS (05.26)'!$A$8:$T$251,L$1,0)</f>
        <v>0.22</v>
      </c>
      <c r="M781" s="36">
        <f t="shared" si="377"/>
        <v>69410.899799999999</v>
      </c>
      <c r="N781" s="35">
        <f>IF($B781="P",VLOOKUP($E781,'[2]Costeo-JUL26'!$B$9:$CQ$307,N$1,0),0)</f>
        <v>0.2</v>
      </c>
      <c r="O781" s="36">
        <f t="shared" si="378"/>
        <v>13882.179960000001</v>
      </c>
      <c r="P781" s="36">
        <f>IF($B781="P",VLOOKUP($E781,'[2]Costeo-JUL26'!$B$9:$CQ$307,P$1,0),0)*H781</f>
        <v>0</v>
      </c>
      <c r="Q781" s="36">
        <f t="shared" si="379"/>
        <v>83293.079759999993</v>
      </c>
      <c r="R781" s="34">
        <f>IF($B781="P",VLOOKUP($E781,'[2]Costeo-JUL26'!$B$9:$CQ$307,R$1,0),0)</f>
        <v>902332</v>
      </c>
      <c r="S781" s="16">
        <f>IF($B781="P",VLOOKUP($E781,'[2]Costeo-JUL26'!$B$9:$CQ$307,S$1,0),0)*$G781</f>
        <v>11.5911165</v>
      </c>
      <c r="T781" s="36">
        <f>IF($B781="P",VLOOKUP($E781,'[2]Costeo-JUL26'!$B$9:$CQ$307,T$1,0),0)*$G781</f>
        <v>8085.4284570035388</v>
      </c>
      <c r="U781" s="35">
        <f>IF($B781="P",VLOOKUP($E781,'[2]Costeo-JUL26'!$B$9:$CQ$307,U$1,0),0)</f>
        <v>1.4999999999999999E-2</v>
      </c>
      <c r="V781" s="36">
        <f t="shared" si="380"/>
        <v>121.28142685505308</v>
      </c>
      <c r="W781" s="36">
        <f t="shared" si="381"/>
        <v>8206.7098838585916</v>
      </c>
      <c r="X781" s="34">
        <f>IF($B781="P",VLOOKUP($E781,'[2]Costeo-JUL26'!$B$9:$CQ$307,X$1,0),0)</f>
        <v>0</v>
      </c>
      <c r="Y781" s="16">
        <f>IF($B781="P",VLOOKUP($E781,'[2]Costeo-JUL26'!$B$9:$CQ$307,Y$1,0),0)*$G781</f>
        <v>0</v>
      </c>
      <c r="Z781" s="36">
        <f>IF($B781="P",VLOOKUP($E781,'[2]Costeo-JUL26'!$B$9:$CQ$307,Z$1,0),0)*$G781</f>
        <v>0</v>
      </c>
      <c r="AA781" s="35">
        <f>IF($B781="P",VLOOKUP($E781,'[2]Costeo-JUL26'!$B$9:$CQ$307,AA$1,0),0)</f>
        <v>0</v>
      </c>
      <c r="AB781" s="36">
        <f t="shared" si="382"/>
        <v>0</v>
      </c>
      <c r="AC781" s="36">
        <f t="shared" si="383"/>
        <v>0</v>
      </c>
      <c r="AD781" s="34">
        <f>IF($B781="P",VLOOKUP($E781,'[2]Costeo-JUL26'!$B$9:$CQ$307,AD$1,0),0)</f>
        <v>917993</v>
      </c>
      <c r="AE781" s="16">
        <f>IF($B781="P",VLOOKUP($E781,'[2]Costeo-JUL26'!$B$9:$CQ$307,AE$1,0),0)*$G781</f>
        <v>282</v>
      </c>
      <c r="AF781" s="36">
        <f>IF($B781="P",VLOOKUP($E781,'[2]Costeo-JUL26'!$B$9:$CQ$307,AF$1,0),0)*$G781</f>
        <v>7663.1808000000001</v>
      </c>
      <c r="AG781" s="35">
        <f>IF($B781="P",VLOOKUP($E781,'[2]Costeo-JUL26'!$B$9:$CQ$307,AG$1,0),0)</f>
        <v>6.0000000000000001E-3</v>
      </c>
      <c r="AH781" s="36">
        <f t="shared" si="384"/>
        <v>45.979084800000003</v>
      </c>
      <c r="AI781" s="36">
        <f t="shared" si="385"/>
        <v>7709.1598848000003</v>
      </c>
      <c r="AJ781" s="34">
        <f>IF($B781="P",VLOOKUP($E781,'[2]Costeo-JUL26'!$B$9:$CQ$307,AJ$1,0),0)</f>
        <v>929260</v>
      </c>
      <c r="AK781" s="16">
        <f>IF($B781="P",VLOOKUP($E781,'[2]Costeo-JUL26'!$B$9:$CQ$307,AK$1,0),0)*$G781</f>
        <v>282</v>
      </c>
      <c r="AL781" s="36">
        <f>IF($B781="P",VLOOKUP($E781,'[2]Costeo-JUL26'!$B$9:$CQ$307,AL$1,0),0)*$G781</f>
        <v>2632.9212000000002</v>
      </c>
      <c r="AM781" s="35">
        <f>IF($B781="P",VLOOKUP($E781,'[2]Costeo-JUL26'!$B$9:$CQ$307,AM$1,0),0)</f>
        <v>1.7999999999999999E-2</v>
      </c>
      <c r="AN781" s="36">
        <f t="shared" si="386"/>
        <v>47.3925816</v>
      </c>
      <c r="AO781" s="36">
        <f t="shared" si="387"/>
        <v>2680.3137816000003</v>
      </c>
      <c r="AP781" s="34">
        <f>IF($B781="P",VLOOKUP($E781,'[2]Costeo-JUL26'!$B$9:$CQ$307,AP$1,0),0)</f>
        <v>929270</v>
      </c>
      <c r="AQ781" s="16">
        <f>IF($B781="P",VLOOKUP($E781,'[2]Costeo-JUL26'!$B$9:$CQ$307,AQ$1,0),0)*$G781</f>
        <v>282</v>
      </c>
      <c r="AR781" s="36">
        <f>IF($B781="P",VLOOKUP($E781,'[2]Costeo-JUL26'!$B$9:$CQ$307,AR$1,0),0)*$G781</f>
        <v>30286.952279999998</v>
      </c>
      <c r="AS781" s="35">
        <f>IF($B781="P",VLOOKUP($E781,'[2]Costeo-JUL26'!$B$9:$CQ$307,AS$1,0),0)</f>
        <v>0.02</v>
      </c>
      <c r="AT781" s="36">
        <f t="shared" si="388"/>
        <v>605.73904559999994</v>
      </c>
      <c r="AU781" s="36">
        <f t="shared" si="389"/>
        <v>30892.691325599997</v>
      </c>
      <c r="AV781" s="34">
        <f>IF($B781="P",VLOOKUP($E781,'[2]Costeo-JUL26'!$B$9:$CQ$307,AV$1,0),0)</f>
        <v>934139</v>
      </c>
      <c r="AW781" s="16">
        <f>IF($B781="P",VLOOKUP($E781,'[2]Costeo-JUL26'!$B$9:$CQ$307,AW$1,0),0)*$G781</f>
        <v>0.73789999999999989</v>
      </c>
      <c r="AX781" s="36">
        <f>IF($B781="P",VLOOKUP($E781,'[2]Costeo-JUL26'!$B$9:$CQ$307,AX$1,0),0)*$G781</f>
        <v>3794.6802659999998</v>
      </c>
      <c r="AY781" s="35">
        <f>IF($B781="P",VLOOKUP($E781,'[2]Costeo-JUL26'!$B$9:$CQ$307,AY$1,0),0)</f>
        <v>0.03</v>
      </c>
      <c r="AZ781" s="36">
        <f t="shared" si="390"/>
        <v>113.84040797999999</v>
      </c>
      <c r="BA781" s="36">
        <f t="shared" si="391"/>
        <v>3908.5206739799996</v>
      </c>
      <c r="BB781" s="34">
        <f>IF($B781="P",VLOOKUP($E781,'[2]Costeo-JUL26'!$B$9:$CQ$307,BB$1,0),0)</f>
        <v>902311</v>
      </c>
      <c r="BC781" s="16">
        <f>IF($B781="P",VLOOKUP($E781,'[2]Costeo-JUL26'!$B$9:$CQ$307,BC$1,0),0)*$G781</f>
        <v>6.7139500000000005E-2</v>
      </c>
      <c r="BD781" s="36">
        <f>IF($B781="P",VLOOKUP($E781,'[2]Costeo-JUL26'!$B$9:$CQ$307,BD$1,0),0)*$G781</f>
        <v>263.29728447750006</v>
      </c>
      <c r="BE781" s="35">
        <f>IF($B781="P",VLOOKUP($E781,'[2]Costeo-JUL26'!$B$9:$CQ$307,BE$1,0),0)</f>
        <v>0.03</v>
      </c>
      <c r="BF781" s="36">
        <f t="shared" si="392"/>
        <v>7.8989185343250012</v>
      </c>
      <c r="BG781" s="36">
        <f t="shared" si="393"/>
        <v>271.19620301182505</v>
      </c>
      <c r="BH781" s="34">
        <f>IF($B781="P",VLOOKUP($E781,'[2]Costeo-JUL26'!$B$9:$CQ$307,BH$1,0),0)</f>
        <v>933089</v>
      </c>
      <c r="BI781" s="16">
        <f>IF($B781="P",VLOOKUP($E781,'[2]Costeo-JUL26'!$B$9:$CQ$307,BI$1,0),0)*$G781</f>
        <v>0.89523809523809528</v>
      </c>
      <c r="BJ781" s="36">
        <f>IF($B781="P",VLOOKUP($E781,'[2]Costeo-JUL26'!$B$9:$CQ$307,BJ$1,0),0)*$G781</f>
        <v>666.65922946739681</v>
      </c>
      <c r="BK781" s="35">
        <f>IF(BH781=910319,0,IF($B781="P",VLOOKUP($E781,'[2]Costeo-JUL26'!$B$9:$CQ$307,BK$1,0),0))</f>
        <v>0.02</v>
      </c>
      <c r="BL781" s="36">
        <f t="shared" si="394"/>
        <v>13.333184589347937</v>
      </c>
      <c r="BM781" s="36">
        <f t="shared" si="395"/>
        <v>679.99241405674479</v>
      </c>
      <c r="BN781" s="34">
        <f>IF($B781="P",VLOOKUP($E781,'[2]Costeo-JUL26'!$B$9:$CQ$307,BN$1,0),0)</f>
        <v>0</v>
      </c>
      <c r="BO781" s="16">
        <f>IF($B781="P",VLOOKUP($E781,'[2]Costeo-JUL26'!$B$9:$CQ$307,BO$1,0),0)*$G781</f>
        <v>0</v>
      </c>
      <c r="BP781" s="36">
        <f>IF($B781="P",VLOOKUP($E781,'[2]Costeo-JUL26'!$B$9:$CQ$307,BP$1,0),0)*$G781</f>
        <v>0</v>
      </c>
      <c r="BQ781" s="35">
        <f>IF($B781="P",VLOOKUP($E781,'[2]Costeo-JUL26'!$B$9:$CQ$307,BQ$1,0),0)</f>
        <v>0</v>
      </c>
      <c r="BR781" s="36">
        <f t="shared" si="396"/>
        <v>0</v>
      </c>
      <c r="BS781" s="36">
        <f t="shared" si="397"/>
        <v>0</v>
      </c>
      <c r="BT781" s="34">
        <f>IF($B781="P",VLOOKUP($E781,'[2]Costeo-JUL26'!$B$9:$CQ$307,BT$1,0),0)</f>
        <v>0</v>
      </c>
      <c r="BU781" s="16">
        <f>IF($B781="P",VLOOKUP($E781,'[2]Costeo-JUL26'!$B$9:$CQ$307,BU$1,0),0)*$G781</f>
        <v>0</v>
      </c>
      <c r="BV781" s="36">
        <f>IF($B781="P",VLOOKUP($E781,'[2]Costeo-JUL26'!$B$9:$CQ$307,BV$1,0),0)*$G781</f>
        <v>0</v>
      </c>
      <c r="BW781" s="35">
        <f>IF($B781="P",VLOOKUP($E781,'[2]Costeo-JUL26'!$B$9:$CQ$307,BW$1,0),0)</f>
        <v>0</v>
      </c>
      <c r="BX781" s="36">
        <f t="shared" si="398"/>
        <v>0</v>
      </c>
      <c r="BY781" s="36">
        <f t="shared" si="399"/>
        <v>0</v>
      </c>
      <c r="BZ781" s="34">
        <f>IF($B781="P",VLOOKUP($E781,'[2]Costeo-JUL26'!$B$9:$CQ$307,BZ$1,0),0)</f>
        <v>0</v>
      </c>
      <c r="CA781" s="16">
        <f>IF($B781="P",VLOOKUP($E781,'[2]Costeo-JUL26'!$B$9:$CQ$307,CA$1,0),0)*$G781</f>
        <v>0</v>
      </c>
      <c r="CB781" s="36">
        <f>IF($B781="P",VLOOKUP($E781,'[2]Costeo-JUL26'!$B$9:$CQ$307,CB$1,0),0)*$G781</f>
        <v>0</v>
      </c>
      <c r="CC781" s="35">
        <f>IF($B781="P",VLOOKUP($E781,'[2]Costeo-JUL26'!$B$9:$CQ$307,CC$1,0),0)</f>
        <v>0</v>
      </c>
      <c r="CD781" s="36">
        <f t="shared" si="400"/>
        <v>0</v>
      </c>
      <c r="CE781" s="36">
        <f t="shared" si="401"/>
        <v>0</v>
      </c>
      <c r="CF781" s="37">
        <f t="shared" si="373"/>
        <v>137641.66392690715</v>
      </c>
      <c r="CG781" s="36">
        <f>IF($B781="r",VLOOKUP($E781,'[2]Costeo-JUL26'!$B$9:$CQ$307,CG$1,0),0)*$G781</f>
        <v>0</v>
      </c>
      <c r="CH781" s="35">
        <f>VLOOKUP($E781,'[2]TEORICOS (05.26)'!$A$8:$T$251,CH$1,0)</f>
        <v>0</v>
      </c>
      <c r="CI781" s="36">
        <f t="shared" si="402"/>
        <v>0</v>
      </c>
      <c r="CJ781" s="37">
        <f t="shared" si="403"/>
        <v>0</v>
      </c>
      <c r="CM781" s="16">
        <f>SUMIFS('[1]Ajuste Inventario'!$I:$I,'[1]Ajuste Inventario'!$B:$B,E781,'[1]Ajuste Inventario'!$S:$S,D781)*-1</f>
        <v>-1</v>
      </c>
      <c r="CN781" s="36">
        <f t="shared" si="374"/>
        <v>-2928.5460409980242</v>
      </c>
      <c r="CP781" t="str">
        <f t="shared" si="375"/>
        <v>2662Org.Vtas Necochea</v>
      </c>
      <c r="CQ781" s="10">
        <f t="shared" si="376"/>
        <v>2928.5460409980242</v>
      </c>
    </row>
    <row r="782" spans="1:95" x14ac:dyDescent="0.25">
      <c r="A782" s="30">
        <v>46204</v>
      </c>
      <c r="B782" s="31" t="str">
        <f>VLOOKUP($E782,'[2]TEORICOS (05.26)'!$A$8:$T$251,B$1,0)</f>
        <v>P</v>
      </c>
      <c r="C782" s="32" t="str">
        <f>VLOOKUP($E782,'[2]TEORICOS (05.26)'!$A$8:$T$251,C$1,0)</f>
        <v>Powerade</v>
      </c>
      <c r="D782" t="s">
        <v>229</v>
      </c>
      <c r="E782">
        <v>2672</v>
      </c>
      <c r="F782" t="s">
        <v>158</v>
      </c>
      <c r="G782" s="16">
        <v>83</v>
      </c>
      <c r="H782" s="16">
        <v>43.823999999999998</v>
      </c>
      <c r="I782" s="33">
        <v>566024.42000000004</v>
      </c>
      <c r="J782" s="33">
        <v>561978.02999999991</v>
      </c>
      <c r="K782" s="34">
        <f>IF($B782="P",VLOOKUP($E782,'[2]Costeo-JUL26'!$B$9:$CQ$307,K$1,0),0)</f>
        <v>929225</v>
      </c>
      <c r="L782" s="35">
        <f>VLOOKUP($E782,'[2]TEORICOS (05.26)'!$A$8:$T$251,L$1,0)</f>
        <v>0.22</v>
      </c>
      <c r="M782" s="36">
        <f t="shared" si="377"/>
        <v>123635.16659999998</v>
      </c>
      <c r="N782" s="35">
        <f>IF($B782="P",VLOOKUP($E782,'[2]Costeo-JUL26'!$B$9:$CQ$307,N$1,0),0)</f>
        <v>0.05</v>
      </c>
      <c r="O782" s="36">
        <f t="shared" si="378"/>
        <v>6181.7583299999997</v>
      </c>
      <c r="P782" s="36">
        <f>IF($B782="P",VLOOKUP($E782,'[2]Costeo-JUL26'!$B$9:$CQ$307,P$1,0),0)*H782</f>
        <v>0</v>
      </c>
      <c r="Q782" s="36">
        <f t="shared" si="379"/>
        <v>129816.92492999998</v>
      </c>
      <c r="R782" s="34">
        <f>IF($B782="P",VLOOKUP($E782,'[2]Costeo-JUL26'!$B$9:$CQ$307,R$1,0),0)</f>
        <v>902332</v>
      </c>
      <c r="S782" s="16">
        <f>IF($B782="P",VLOOKUP($E782,'[2]Costeo-JUL26'!$B$9:$CQ$307,S$1,0),0)*$G782</f>
        <v>20.479789349999997</v>
      </c>
      <c r="T782" s="36">
        <f>IF($B782="P",VLOOKUP($E782,'[2]Costeo-JUL26'!$B$9:$CQ$307,T$1,0),0)*$G782</f>
        <v>14285.756821090359</v>
      </c>
      <c r="U782" s="35">
        <f>IF($B782="P",VLOOKUP($E782,'[2]Costeo-JUL26'!$B$9:$CQ$307,U$1,0),0)</f>
        <v>1.4999999999999999E-2</v>
      </c>
      <c r="V782" s="36">
        <f t="shared" si="380"/>
        <v>214.28635231635539</v>
      </c>
      <c r="W782" s="36">
        <f t="shared" si="381"/>
        <v>14500.043173406715</v>
      </c>
      <c r="X782" s="34">
        <f>IF($B782="P",VLOOKUP($E782,'[2]Costeo-JUL26'!$B$9:$CQ$307,X$1,0),0)</f>
        <v>0</v>
      </c>
      <c r="Y782" s="16">
        <f>IF($B782="P",VLOOKUP($E782,'[2]Costeo-JUL26'!$B$9:$CQ$307,Y$1,0),0)*$G782</f>
        <v>0</v>
      </c>
      <c r="Z782" s="36">
        <f>IF($B782="P",VLOOKUP($E782,'[2]Costeo-JUL26'!$B$9:$CQ$307,Z$1,0),0)*$G782</f>
        <v>0</v>
      </c>
      <c r="AA782" s="35">
        <f>IF($B782="P",VLOOKUP($E782,'[2]Costeo-JUL26'!$B$9:$CQ$307,AA$1,0),0)</f>
        <v>0</v>
      </c>
      <c r="AB782" s="36">
        <f t="shared" si="382"/>
        <v>0</v>
      </c>
      <c r="AC782" s="36">
        <f t="shared" si="383"/>
        <v>0</v>
      </c>
      <c r="AD782" s="34">
        <f>IF($B782="P",VLOOKUP($E782,'[2]Costeo-JUL26'!$B$9:$CQ$307,AD$1,0),0)</f>
        <v>917993</v>
      </c>
      <c r="AE782" s="16">
        <f>IF($B782="P",VLOOKUP($E782,'[2]Costeo-JUL26'!$B$9:$CQ$307,AE$1,0),0)*$G782</f>
        <v>498</v>
      </c>
      <c r="AF782" s="36">
        <f>IF($B782="P",VLOOKUP($E782,'[2]Costeo-JUL26'!$B$9:$CQ$307,AF$1,0),0)*$G782</f>
        <v>13532.851200000001</v>
      </c>
      <c r="AG782" s="35">
        <f>IF($B782="P",VLOOKUP($E782,'[2]Costeo-JUL26'!$B$9:$CQ$307,AG$1,0),0)</f>
        <v>6.0000000000000001E-3</v>
      </c>
      <c r="AH782" s="36">
        <f t="shared" si="384"/>
        <v>81.197107200000005</v>
      </c>
      <c r="AI782" s="36">
        <f t="shared" si="385"/>
        <v>13614.048307200001</v>
      </c>
      <c r="AJ782" s="34">
        <f>IF($B782="P",VLOOKUP($E782,'[2]Costeo-JUL26'!$B$9:$CQ$307,AJ$1,0),0)</f>
        <v>929259</v>
      </c>
      <c r="AK782" s="16">
        <f>IF($B782="P",VLOOKUP($E782,'[2]Costeo-JUL26'!$B$9:$CQ$307,AK$1,0),0)*$G782</f>
        <v>498</v>
      </c>
      <c r="AL782" s="36">
        <f>IF($B782="P",VLOOKUP($E782,'[2]Costeo-JUL26'!$B$9:$CQ$307,AL$1,0),0)*$G782</f>
        <v>4649.6268</v>
      </c>
      <c r="AM782" s="35">
        <f>IF($B782="P",VLOOKUP($E782,'[2]Costeo-JUL26'!$B$9:$CQ$307,AM$1,0),0)</f>
        <v>1.7999999999999999E-2</v>
      </c>
      <c r="AN782" s="36">
        <f t="shared" si="386"/>
        <v>83.693282399999987</v>
      </c>
      <c r="AO782" s="36">
        <f t="shared" si="387"/>
        <v>4733.3200823999996</v>
      </c>
      <c r="AP782" s="34">
        <f>IF($B782="P",VLOOKUP($E782,'[2]Costeo-JUL26'!$B$9:$CQ$307,AP$1,0),0)</f>
        <v>929270</v>
      </c>
      <c r="AQ782" s="16">
        <f>IF($B782="P",VLOOKUP($E782,'[2]Costeo-JUL26'!$B$9:$CQ$307,AQ$1,0),0)*$G782</f>
        <v>498</v>
      </c>
      <c r="AR782" s="36">
        <f>IF($B782="P",VLOOKUP($E782,'[2]Costeo-JUL26'!$B$9:$CQ$307,AR$1,0),0)*$G782</f>
        <v>53485.468919999999</v>
      </c>
      <c r="AS782" s="35">
        <f>IF($B782="P",VLOOKUP($E782,'[2]Costeo-JUL26'!$B$9:$CQ$307,AS$1,0),0)</f>
        <v>0.02</v>
      </c>
      <c r="AT782" s="36">
        <f t="shared" si="388"/>
        <v>1069.7093784000001</v>
      </c>
      <c r="AU782" s="36">
        <f t="shared" si="389"/>
        <v>54555.178298400002</v>
      </c>
      <c r="AV782" s="34">
        <f>IF($B782="P",VLOOKUP($E782,'[2]Costeo-JUL26'!$B$9:$CQ$307,AV$1,0),0)</f>
        <v>934139</v>
      </c>
      <c r="AW782" s="16">
        <f>IF($B782="P",VLOOKUP($E782,'[2]Costeo-JUL26'!$B$9:$CQ$307,AW$1,0),0)*$G782</f>
        <v>1.3030999999999999</v>
      </c>
      <c r="AX782" s="36">
        <f>IF($B782="P",VLOOKUP($E782,'[2]Costeo-JUL26'!$B$9:$CQ$307,AX$1,0),0)*$G782</f>
        <v>6701.2438739999998</v>
      </c>
      <c r="AY782" s="35">
        <f>IF($B782="P",VLOOKUP($E782,'[2]Costeo-JUL26'!$B$9:$CQ$307,AY$1,0),0)</f>
        <v>0.03</v>
      </c>
      <c r="AZ782" s="36">
        <f t="shared" si="390"/>
        <v>201.03731621999998</v>
      </c>
      <c r="BA782" s="36">
        <f t="shared" si="391"/>
        <v>6902.2811902200001</v>
      </c>
      <c r="BB782" s="34">
        <f>IF($B782="P",VLOOKUP($E782,'[2]Costeo-JUL26'!$B$9:$CQ$307,BB$1,0),0)</f>
        <v>902311</v>
      </c>
      <c r="BC782" s="16">
        <f>IF($B782="P",VLOOKUP($E782,'[2]Costeo-JUL26'!$B$9:$CQ$307,BC$1,0),0)*$G782</f>
        <v>0.1185655</v>
      </c>
      <c r="BD782" s="36">
        <f>IF($B782="P",VLOOKUP($E782,'[2]Costeo-JUL26'!$B$9:$CQ$307,BD$1,0),0)*$G782</f>
        <v>464.97180024750008</v>
      </c>
      <c r="BE782" s="35">
        <f>IF($B782="P",VLOOKUP($E782,'[2]Costeo-JUL26'!$B$9:$CQ$307,BE$1,0),0)</f>
        <v>0.03</v>
      </c>
      <c r="BF782" s="36">
        <f t="shared" si="392"/>
        <v>13.949154007425003</v>
      </c>
      <c r="BG782" s="36">
        <f t="shared" si="393"/>
        <v>478.92095425492511</v>
      </c>
      <c r="BH782" s="34">
        <f>IF($B782="P",VLOOKUP($E782,'[2]Costeo-JUL26'!$B$9:$CQ$307,BH$1,0),0)</f>
        <v>933089</v>
      </c>
      <c r="BI782" s="16">
        <f>IF($B782="P",VLOOKUP($E782,'[2]Costeo-JUL26'!$B$9:$CQ$307,BI$1,0),0)*$G782</f>
        <v>1.5809523809523811</v>
      </c>
      <c r="BJ782" s="36">
        <f>IF($B782="P",VLOOKUP($E782,'[2]Costeo-JUL26'!$B$9:$CQ$307,BJ$1,0),0)*$G782</f>
        <v>1177.291830761573</v>
      </c>
      <c r="BK782" s="35">
        <f>IF(BH782=910319,0,IF($B782="P",VLOOKUP($E782,'[2]Costeo-JUL26'!$B$9:$CQ$307,BK$1,0),0))</f>
        <v>0.02</v>
      </c>
      <c r="BL782" s="36">
        <f t="shared" si="394"/>
        <v>23.545836615231462</v>
      </c>
      <c r="BM782" s="36">
        <f t="shared" si="395"/>
        <v>1200.8376673768046</v>
      </c>
      <c r="BN782" s="34">
        <f>IF($B782="P",VLOOKUP($E782,'[2]Costeo-JUL26'!$B$9:$CQ$307,BN$1,0),0)</f>
        <v>0</v>
      </c>
      <c r="BO782" s="16">
        <f>IF($B782="P",VLOOKUP($E782,'[2]Costeo-JUL26'!$B$9:$CQ$307,BO$1,0),0)*$G782</f>
        <v>0</v>
      </c>
      <c r="BP782" s="36">
        <f>IF($B782="P",VLOOKUP($E782,'[2]Costeo-JUL26'!$B$9:$CQ$307,BP$1,0),0)*$G782</f>
        <v>0</v>
      </c>
      <c r="BQ782" s="35">
        <f>IF($B782="P",VLOOKUP($E782,'[2]Costeo-JUL26'!$B$9:$CQ$307,BQ$1,0),0)</f>
        <v>0</v>
      </c>
      <c r="BR782" s="36">
        <f t="shared" si="396"/>
        <v>0</v>
      </c>
      <c r="BS782" s="36">
        <f t="shared" si="397"/>
        <v>0</v>
      </c>
      <c r="BT782" s="34">
        <f>IF($B782="P",VLOOKUP($E782,'[2]Costeo-JUL26'!$B$9:$CQ$307,BT$1,0),0)</f>
        <v>0</v>
      </c>
      <c r="BU782" s="16">
        <f>IF($B782="P",VLOOKUP($E782,'[2]Costeo-JUL26'!$B$9:$CQ$307,BU$1,0),0)*$G782</f>
        <v>0</v>
      </c>
      <c r="BV782" s="36">
        <f>IF($B782="P",VLOOKUP($E782,'[2]Costeo-JUL26'!$B$9:$CQ$307,BV$1,0),0)*$G782</f>
        <v>0</v>
      </c>
      <c r="BW782" s="35">
        <f>IF($B782="P",VLOOKUP($E782,'[2]Costeo-JUL26'!$B$9:$CQ$307,BW$1,0),0)</f>
        <v>0</v>
      </c>
      <c r="BX782" s="36">
        <f t="shared" si="398"/>
        <v>0</v>
      </c>
      <c r="BY782" s="36">
        <f t="shared" si="399"/>
        <v>0</v>
      </c>
      <c r="BZ782" s="34">
        <f>IF($B782="P",VLOOKUP($E782,'[2]Costeo-JUL26'!$B$9:$CQ$307,BZ$1,0),0)</f>
        <v>0</v>
      </c>
      <c r="CA782" s="16">
        <f>IF($B782="P",VLOOKUP($E782,'[2]Costeo-JUL26'!$B$9:$CQ$307,CA$1,0),0)*$G782</f>
        <v>0</v>
      </c>
      <c r="CB782" s="36">
        <f>IF($B782="P",VLOOKUP($E782,'[2]Costeo-JUL26'!$B$9:$CQ$307,CB$1,0),0)*$G782</f>
        <v>0</v>
      </c>
      <c r="CC782" s="35">
        <f>IF($B782="P",VLOOKUP($E782,'[2]Costeo-JUL26'!$B$9:$CQ$307,CC$1,0),0)</f>
        <v>0</v>
      </c>
      <c r="CD782" s="36">
        <f t="shared" si="400"/>
        <v>0</v>
      </c>
      <c r="CE782" s="36">
        <f t="shared" si="401"/>
        <v>0</v>
      </c>
      <c r="CF782" s="37">
        <f t="shared" si="373"/>
        <v>225801.55460325841</v>
      </c>
      <c r="CG782" s="36">
        <f>IF($B782="r",VLOOKUP($E782,'[2]Costeo-JUL26'!$B$9:$CQ$307,CG$1,0),0)*$G782</f>
        <v>0</v>
      </c>
      <c r="CH782" s="35">
        <f>VLOOKUP($E782,'[2]TEORICOS (05.26)'!$A$8:$T$251,CH$1,0)</f>
        <v>0</v>
      </c>
      <c r="CI782" s="36">
        <f t="shared" si="402"/>
        <v>0</v>
      </c>
      <c r="CJ782" s="37">
        <f t="shared" si="403"/>
        <v>0</v>
      </c>
      <c r="CM782" s="16">
        <f>SUMIFS('[1]Ajuste Inventario'!$I:$I,'[1]Ajuste Inventario'!$B:$B,E782,'[1]Ajuste Inventario'!$S:$S,D782)*-1</f>
        <v>0.33400000000000002</v>
      </c>
      <c r="CN782" s="36">
        <f t="shared" si="374"/>
        <v>908.64721972877487</v>
      </c>
      <c r="CP782" t="str">
        <f t="shared" si="375"/>
        <v>2672Org.Vtas Necochea</v>
      </c>
      <c r="CQ782" s="10">
        <f t="shared" si="376"/>
        <v>2720.5006578705834</v>
      </c>
    </row>
    <row r="783" spans="1:95" x14ac:dyDescent="0.25">
      <c r="A783" s="30">
        <v>46204</v>
      </c>
      <c r="B783" s="31" t="str">
        <f>VLOOKUP($E783,'[2]TEORICOS (05.26)'!$A$8:$T$251,B$1,0)</f>
        <v>P</v>
      </c>
      <c r="C783" s="32" t="str">
        <f>VLOOKUP($E783,'[2]TEORICOS (05.26)'!$A$8:$T$251,C$1,0)</f>
        <v>Powerade</v>
      </c>
      <c r="D783" t="s">
        <v>229</v>
      </c>
      <c r="E783">
        <v>2678</v>
      </c>
      <c r="F783" t="s">
        <v>159</v>
      </c>
      <c r="G783" s="16">
        <v>22</v>
      </c>
      <c r="H783" s="16">
        <v>23.122</v>
      </c>
      <c r="I783" s="33">
        <v>273004.15000000002</v>
      </c>
      <c r="J783" s="33">
        <v>264315.03000000003</v>
      </c>
      <c r="K783" s="34">
        <f>IF($B783="P",VLOOKUP($E783,'[2]Costeo-JUL26'!$B$9:$CQ$307,K$1,0),0)</f>
        <v>929225</v>
      </c>
      <c r="L783" s="35">
        <f>VLOOKUP($E783,'[2]TEORICOS (05.26)'!$A$8:$T$251,L$1,0)</f>
        <v>0.22</v>
      </c>
      <c r="M783" s="36">
        <f t="shared" si="377"/>
        <v>58149.306600000004</v>
      </c>
      <c r="N783" s="35">
        <f>IF($B783="P",VLOOKUP($E783,'[2]Costeo-JUL26'!$B$9:$CQ$307,N$1,0),0)</f>
        <v>0.05</v>
      </c>
      <c r="O783" s="36">
        <f t="shared" si="378"/>
        <v>2907.4653300000004</v>
      </c>
      <c r="P783" s="36">
        <f>IF($B783="P",VLOOKUP($E783,'[2]Costeo-JUL26'!$B$9:$CQ$307,P$1,0),0)*H783</f>
        <v>0</v>
      </c>
      <c r="Q783" s="36">
        <f t="shared" si="379"/>
        <v>61056.771930000003</v>
      </c>
      <c r="R783" s="34">
        <f>IF($B783="P",VLOOKUP($E783,'[2]Costeo-JUL26'!$B$9:$CQ$307,R$1,0),0)</f>
        <v>902332</v>
      </c>
      <c r="S783" s="16">
        <f>IF($B783="P",VLOOKUP($E783,'[2]Costeo-JUL26'!$B$9:$CQ$307,S$1,0),0)*$G783</f>
        <v>10.802472021</v>
      </c>
      <c r="T783" s="36">
        <f>IF($B783="P",VLOOKUP($E783,'[2]Costeo-JUL26'!$B$9:$CQ$307,T$1,0),0)*$G783</f>
        <v>7535.3064292450126</v>
      </c>
      <c r="U783" s="35">
        <f>IF($B783="P",VLOOKUP($E783,'[2]Costeo-JUL26'!$B$9:$CQ$307,U$1,0),0)</f>
        <v>1.4999999999999999E-2</v>
      </c>
      <c r="V783" s="36">
        <f t="shared" si="380"/>
        <v>113.02959643867518</v>
      </c>
      <c r="W783" s="36">
        <f t="shared" si="381"/>
        <v>7648.3360256836877</v>
      </c>
      <c r="X783" s="34">
        <f>IF($B783="P",VLOOKUP($E783,'[2]Costeo-JUL26'!$B$9:$CQ$307,X$1,0),0)</f>
        <v>0</v>
      </c>
      <c r="Y783" s="16">
        <f>IF($B783="P",VLOOKUP($E783,'[2]Costeo-JUL26'!$B$9:$CQ$307,Y$1,0),0)*$G783</f>
        <v>0</v>
      </c>
      <c r="Z783" s="36">
        <f>IF($B783="P",VLOOKUP($E783,'[2]Costeo-JUL26'!$B$9:$CQ$307,Z$1,0),0)*$G783</f>
        <v>0</v>
      </c>
      <c r="AA783" s="35">
        <f>IF($B783="P",VLOOKUP($E783,'[2]Costeo-JUL26'!$B$9:$CQ$307,AA$1,0),0)</f>
        <v>0</v>
      </c>
      <c r="AB783" s="36">
        <f t="shared" si="382"/>
        <v>0</v>
      </c>
      <c r="AC783" s="36">
        <f t="shared" si="383"/>
        <v>0</v>
      </c>
      <c r="AD783" s="34">
        <f>IF($B783="P",VLOOKUP($E783,'[2]Costeo-JUL26'!$B$9:$CQ$307,AD$1,0),0)</f>
        <v>917993</v>
      </c>
      <c r="AE783" s="16">
        <f>IF($B783="P",VLOOKUP($E783,'[2]Costeo-JUL26'!$B$9:$CQ$307,AE$1,0),0)*$G783</f>
        <v>132</v>
      </c>
      <c r="AF783" s="36">
        <f>IF($B783="P",VLOOKUP($E783,'[2]Costeo-JUL26'!$B$9:$CQ$307,AF$1,0),0)*$G783</f>
        <v>3587.0208000000002</v>
      </c>
      <c r="AG783" s="35">
        <f>IF($B783="P",VLOOKUP($E783,'[2]Costeo-JUL26'!$B$9:$CQ$307,AG$1,0),0)</f>
        <v>6.0000000000000001E-3</v>
      </c>
      <c r="AH783" s="36">
        <f t="shared" si="384"/>
        <v>21.5221248</v>
      </c>
      <c r="AI783" s="36">
        <f t="shared" si="385"/>
        <v>3608.5429248</v>
      </c>
      <c r="AJ783" s="34">
        <f>IF($B783="P",VLOOKUP($E783,'[2]Costeo-JUL26'!$B$9:$CQ$307,AJ$1,0),0)</f>
        <v>938126</v>
      </c>
      <c r="AK783" s="16">
        <f>IF($B783="P",VLOOKUP($E783,'[2]Costeo-JUL26'!$B$9:$CQ$307,AK$1,0),0)*$G783</f>
        <v>132</v>
      </c>
      <c r="AL783" s="36">
        <f>IF($B783="P",VLOOKUP($E783,'[2]Costeo-JUL26'!$B$9:$CQ$307,AL$1,0),0)*$G783</f>
        <v>1962.1087199999997</v>
      </c>
      <c r="AM783" s="35">
        <f>IF($B783="P",VLOOKUP($E783,'[2]Costeo-JUL26'!$B$9:$CQ$307,AM$1,0),0)</f>
        <v>1.7999999999999999E-2</v>
      </c>
      <c r="AN783" s="36">
        <f t="shared" si="386"/>
        <v>35.317956959999989</v>
      </c>
      <c r="AO783" s="36">
        <f t="shared" si="387"/>
        <v>1997.4266769599997</v>
      </c>
      <c r="AP783" s="34">
        <f>IF($B783="P",VLOOKUP($E783,'[2]Costeo-JUL26'!$B$9:$CQ$307,AP$1,0),0)</f>
        <v>929272</v>
      </c>
      <c r="AQ783" s="16">
        <f>IF($B783="P",VLOOKUP($E783,'[2]Costeo-JUL26'!$B$9:$CQ$307,AQ$1,0),0)*$G783</f>
        <v>132</v>
      </c>
      <c r="AR783" s="36">
        <f>IF($B783="P",VLOOKUP($E783,'[2]Costeo-JUL26'!$B$9:$CQ$307,AR$1,0),0)*$G783</f>
        <v>19390.991400755494</v>
      </c>
      <c r="AS783" s="35">
        <f>IF($B783="P",VLOOKUP($E783,'[2]Costeo-JUL26'!$B$9:$CQ$307,AS$1,0),0)</f>
        <v>0.02</v>
      </c>
      <c r="AT783" s="36">
        <f t="shared" si="388"/>
        <v>387.81982801510992</v>
      </c>
      <c r="AU783" s="36">
        <f t="shared" si="389"/>
        <v>19778.811228770603</v>
      </c>
      <c r="AV783" s="34">
        <f>IF($B783="P",VLOOKUP($E783,'[2]Costeo-JUL26'!$B$9:$CQ$307,AV$1,0),0)</f>
        <v>922605</v>
      </c>
      <c r="AW783" s="16">
        <f>IF($B783="P",VLOOKUP($E783,'[2]Costeo-JUL26'!$B$9:$CQ$307,AW$1,0),0)*$G783</f>
        <v>0.44</v>
      </c>
      <c r="AX783" s="36">
        <f>IF($B783="P",VLOOKUP($E783,'[2]Costeo-JUL26'!$B$9:$CQ$307,AX$1,0),0)*$G783</f>
        <v>2146.8036190476191</v>
      </c>
      <c r="AY783" s="35">
        <f>IF($B783="P",VLOOKUP($E783,'[2]Costeo-JUL26'!$B$9:$CQ$307,AY$1,0),0)</f>
        <v>0.03</v>
      </c>
      <c r="AZ783" s="36">
        <f t="shared" si="390"/>
        <v>64.404108571428566</v>
      </c>
      <c r="BA783" s="36">
        <f t="shared" si="391"/>
        <v>2211.2077276190475</v>
      </c>
      <c r="BB783" s="34">
        <f>IF($B783="P",VLOOKUP($E783,'[2]Costeo-JUL26'!$B$9:$CQ$307,BB$1,0),0)</f>
        <v>902311</v>
      </c>
      <c r="BC783" s="16">
        <f>IF($B783="P",VLOOKUP($E783,'[2]Costeo-JUL26'!$B$9:$CQ$307,BC$1,0),0)*$G783</f>
        <v>3.1427000000000004E-2</v>
      </c>
      <c r="BD783" s="36">
        <f>IF($B783="P",VLOOKUP($E783,'[2]Costeo-JUL26'!$B$9:$CQ$307,BD$1,0),0)*$G783</f>
        <v>123.24553741500003</v>
      </c>
      <c r="BE783" s="35">
        <f>IF($B783="P",VLOOKUP($E783,'[2]Costeo-JUL26'!$B$9:$CQ$307,BE$1,0),0)</f>
        <v>0.03</v>
      </c>
      <c r="BF783" s="36">
        <f t="shared" si="392"/>
        <v>3.697366122450001</v>
      </c>
      <c r="BG783" s="36">
        <f t="shared" si="393"/>
        <v>126.94290353745004</v>
      </c>
      <c r="BH783" s="34">
        <f>IF($B783="P",VLOOKUP($E783,'[2]Costeo-JUL26'!$B$9:$CQ$307,BH$1,0),0)</f>
        <v>902302</v>
      </c>
      <c r="BI783" s="16">
        <f>IF($B783="P",VLOOKUP($E783,'[2]Costeo-JUL26'!$B$9:$CQ$307,BI$1,0),0)*$G783</f>
        <v>0.62857142857142856</v>
      </c>
      <c r="BJ783" s="36">
        <f>IF($B783="P",VLOOKUP($E783,'[2]Costeo-JUL26'!$B$9:$CQ$307,BJ$1,0),0)*$G783</f>
        <v>413.47428571428571</v>
      </c>
      <c r="BK783" s="35">
        <f>IF(BH783=910319,0,IF($B783="P",VLOOKUP($E783,'[2]Costeo-JUL26'!$B$9:$CQ$307,BK$1,0),0))</f>
        <v>0.02</v>
      </c>
      <c r="BL783" s="36">
        <f t="shared" si="394"/>
        <v>8.2694857142857146</v>
      </c>
      <c r="BM783" s="36">
        <f t="shared" si="395"/>
        <v>421.74377142857145</v>
      </c>
      <c r="BN783" s="34">
        <f>IF($B783="P",VLOOKUP($E783,'[2]Costeo-JUL26'!$B$9:$CQ$307,BN$1,0),0)</f>
        <v>0</v>
      </c>
      <c r="BO783" s="16">
        <f>IF($B783="P",VLOOKUP($E783,'[2]Costeo-JUL26'!$B$9:$CQ$307,BO$1,0),0)*$G783</f>
        <v>0</v>
      </c>
      <c r="BP783" s="36">
        <f>IF($B783="P",VLOOKUP($E783,'[2]Costeo-JUL26'!$B$9:$CQ$307,BP$1,0),0)*$G783</f>
        <v>0</v>
      </c>
      <c r="BQ783" s="35">
        <f>IF($B783="P",VLOOKUP($E783,'[2]Costeo-JUL26'!$B$9:$CQ$307,BQ$1,0),0)</f>
        <v>0</v>
      </c>
      <c r="BR783" s="36">
        <f t="shared" si="396"/>
        <v>0</v>
      </c>
      <c r="BS783" s="36">
        <f t="shared" si="397"/>
        <v>0</v>
      </c>
      <c r="BT783" s="34">
        <f>IF($B783="P",VLOOKUP($E783,'[2]Costeo-JUL26'!$B$9:$CQ$307,BT$1,0),0)</f>
        <v>0</v>
      </c>
      <c r="BU783" s="16">
        <f>IF($B783="P",VLOOKUP($E783,'[2]Costeo-JUL26'!$B$9:$CQ$307,BU$1,0),0)*$G783</f>
        <v>0</v>
      </c>
      <c r="BV783" s="36">
        <f>IF($B783="P",VLOOKUP($E783,'[2]Costeo-JUL26'!$B$9:$CQ$307,BV$1,0),0)*$G783</f>
        <v>0</v>
      </c>
      <c r="BW783" s="35">
        <f>IF($B783="P",VLOOKUP($E783,'[2]Costeo-JUL26'!$B$9:$CQ$307,BW$1,0),0)</f>
        <v>0</v>
      </c>
      <c r="BX783" s="36">
        <f t="shared" si="398"/>
        <v>0</v>
      </c>
      <c r="BY783" s="36">
        <f t="shared" si="399"/>
        <v>0</v>
      </c>
      <c r="BZ783" s="34">
        <f>IF($B783="P",VLOOKUP($E783,'[2]Costeo-JUL26'!$B$9:$CQ$307,BZ$1,0),0)</f>
        <v>0</v>
      </c>
      <c r="CA783" s="16">
        <f>IF($B783="P",VLOOKUP($E783,'[2]Costeo-JUL26'!$B$9:$CQ$307,CA$1,0),0)*$G783</f>
        <v>0</v>
      </c>
      <c r="CB783" s="36">
        <f>IF($B783="P",VLOOKUP($E783,'[2]Costeo-JUL26'!$B$9:$CQ$307,CB$1,0),0)*$G783</f>
        <v>0</v>
      </c>
      <c r="CC783" s="35">
        <f>IF($B783="P",VLOOKUP($E783,'[2]Costeo-JUL26'!$B$9:$CQ$307,CC$1,0),0)</f>
        <v>0</v>
      </c>
      <c r="CD783" s="36">
        <f t="shared" si="400"/>
        <v>0</v>
      </c>
      <c r="CE783" s="36">
        <f t="shared" si="401"/>
        <v>0</v>
      </c>
      <c r="CF783" s="37">
        <f t="shared" si="373"/>
        <v>96849.783188799367</v>
      </c>
      <c r="CG783" s="36">
        <f>IF($B783="r",VLOOKUP($E783,'[2]Costeo-JUL26'!$B$9:$CQ$307,CG$1,0),0)*$G783</f>
        <v>0</v>
      </c>
      <c r="CH783" s="35">
        <f>VLOOKUP($E783,'[2]TEORICOS (05.26)'!$A$8:$T$251,CH$1,0)</f>
        <v>0.1</v>
      </c>
      <c r="CI783" s="36">
        <f t="shared" si="402"/>
        <v>0</v>
      </c>
      <c r="CJ783" s="37">
        <f t="shared" si="403"/>
        <v>0</v>
      </c>
      <c r="CM783" s="16">
        <f>SUMIFS('[1]Ajuste Inventario'!$I:$I,'[1]Ajuste Inventario'!$B:$B,E783,'[1]Ajuste Inventario'!$S:$S,D783)*-1</f>
        <v>1.6659999999999999</v>
      </c>
      <c r="CN783" s="36">
        <f t="shared" si="374"/>
        <v>7334.1699451154436</v>
      </c>
      <c r="CP783" t="str">
        <f t="shared" si="375"/>
        <v>2678Org.Vtas Necochea</v>
      </c>
      <c r="CQ783" s="10">
        <f t="shared" si="376"/>
        <v>4402.2628722181535</v>
      </c>
    </row>
    <row r="784" spans="1:95" x14ac:dyDescent="0.25">
      <c r="A784" s="30">
        <v>46204</v>
      </c>
      <c r="B784" s="31" t="str">
        <f>VLOOKUP($E784,'[2]TEORICOS (05.26)'!$A$8:$T$251,B$1,0)</f>
        <v>P</v>
      </c>
      <c r="C784" s="32" t="str">
        <f>VLOOKUP($E784,'[2]TEORICOS (05.26)'!$A$8:$T$251,C$1,0)</f>
        <v>Powerade</v>
      </c>
      <c r="D784" t="s">
        <v>229</v>
      </c>
      <c r="E784">
        <v>2682</v>
      </c>
      <c r="F784" t="s">
        <v>160</v>
      </c>
      <c r="G784" s="16">
        <v>234</v>
      </c>
      <c r="H784" s="16">
        <v>123.55200000000004</v>
      </c>
      <c r="I784" s="33">
        <v>1597087.8599999994</v>
      </c>
      <c r="J784" s="33">
        <v>1585681.9699999995</v>
      </c>
      <c r="K784" s="34">
        <f>IF($B784="P",VLOOKUP($E784,'[2]Costeo-JUL26'!$B$9:$CQ$307,K$1,0),0)</f>
        <v>929227</v>
      </c>
      <c r="L784" s="35">
        <f>VLOOKUP($E784,'[2]TEORICOS (05.26)'!$A$8:$T$251,L$1,0)</f>
        <v>0.22</v>
      </c>
      <c r="M784" s="36">
        <f t="shared" si="377"/>
        <v>348850.0333999999</v>
      </c>
      <c r="N784" s="35">
        <f>IF($B784="P",VLOOKUP($E784,'[2]Costeo-JUL26'!$B$9:$CQ$307,N$1,0),0)</f>
        <v>0.05</v>
      </c>
      <c r="O784" s="36">
        <f t="shared" si="378"/>
        <v>17442.501669999994</v>
      </c>
      <c r="P784" s="36">
        <f>IF($B784="P",VLOOKUP($E784,'[2]Costeo-JUL26'!$B$9:$CQ$307,P$1,0),0)*H784</f>
        <v>0</v>
      </c>
      <c r="Q784" s="36">
        <f t="shared" si="379"/>
        <v>366292.53506999987</v>
      </c>
      <c r="R784" s="34">
        <f>IF($B784="P",VLOOKUP($E784,'[2]Costeo-JUL26'!$B$9:$CQ$307,R$1,0),0)</f>
        <v>902332</v>
      </c>
      <c r="S784" s="16">
        <f>IF($B784="P",VLOOKUP($E784,'[2]Costeo-JUL26'!$B$9:$CQ$307,S$1,0),0)*$G784</f>
        <v>57.708962999999997</v>
      </c>
      <c r="T784" s="36">
        <f>IF($B784="P",VLOOKUP($E784,'[2]Costeo-JUL26'!$B$9:$CQ$307,T$1,0),0)*$G784</f>
        <v>40255.111892315494</v>
      </c>
      <c r="U784" s="35">
        <f>IF($B784="P",VLOOKUP($E784,'[2]Costeo-JUL26'!$B$9:$CQ$307,U$1,0),0)</f>
        <v>1.4999999999999999E-2</v>
      </c>
      <c r="V784" s="36">
        <f t="shared" si="380"/>
        <v>603.82667838473242</v>
      </c>
      <c r="W784" s="36">
        <f t="shared" si="381"/>
        <v>40858.938570700229</v>
      </c>
      <c r="X784" s="34">
        <f>IF($B784="P",VLOOKUP($E784,'[2]Costeo-JUL26'!$B$9:$CQ$307,X$1,0),0)</f>
        <v>0</v>
      </c>
      <c r="Y784" s="16">
        <f>IF($B784="P",VLOOKUP($E784,'[2]Costeo-JUL26'!$B$9:$CQ$307,Y$1,0),0)*$G784</f>
        <v>0</v>
      </c>
      <c r="Z784" s="36">
        <f>IF($B784="P",VLOOKUP($E784,'[2]Costeo-JUL26'!$B$9:$CQ$307,Z$1,0),0)*$G784</f>
        <v>0</v>
      </c>
      <c r="AA784" s="35">
        <f>IF($B784="P",VLOOKUP($E784,'[2]Costeo-JUL26'!$B$9:$CQ$307,AA$1,0),0)</f>
        <v>0</v>
      </c>
      <c r="AB784" s="36">
        <f t="shared" si="382"/>
        <v>0</v>
      </c>
      <c r="AC784" s="36">
        <f t="shared" si="383"/>
        <v>0</v>
      </c>
      <c r="AD784" s="34">
        <f>IF($B784="P",VLOOKUP($E784,'[2]Costeo-JUL26'!$B$9:$CQ$307,AD$1,0),0)</f>
        <v>917993</v>
      </c>
      <c r="AE784" s="16">
        <f>IF($B784="P",VLOOKUP($E784,'[2]Costeo-JUL26'!$B$9:$CQ$307,AE$1,0),0)*$G784</f>
        <v>1404</v>
      </c>
      <c r="AF784" s="36">
        <f>IF($B784="P",VLOOKUP($E784,'[2]Costeo-JUL26'!$B$9:$CQ$307,AF$1,0),0)*$G784</f>
        <v>38152.857600000003</v>
      </c>
      <c r="AG784" s="35">
        <f>IF($B784="P",VLOOKUP($E784,'[2]Costeo-JUL26'!$B$9:$CQ$307,AG$1,0),0)</f>
        <v>6.0000000000000001E-3</v>
      </c>
      <c r="AH784" s="36">
        <f t="shared" si="384"/>
        <v>228.91714560000003</v>
      </c>
      <c r="AI784" s="36">
        <f t="shared" si="385"/>
        <v>38381.7747456</v>
      </c>
      <c r="AJ784" s="34">
        <f>IF($B784="P",VLOOKUP($E784,'[2]Costeo-JUL26'!$B$9:$CQ$307,AJ$1,0),0)</f>
        <v>929257</v>
      </c>
      <c r="AK784" s="16">
        <f>IF($B784="P",VLOOKUP($E784,'[2]Costeo-JUL26'!$B$9:$CQ$307,AK$1,0),0)*$G784</f>
        <v>1404</v>
      </c>
      <c r="AL784" s="36">
        <f>IF($B784="P",VLOOKUP($E784,'[2]Costeo-JUL26'!$B$9:$CQ$307,AL$1,0),0)*$G784</f>
        <v>11776.920480000001</v>
      </c>
      <c r="AM784" s="35">
        <f>IF($B784="P",VLOOKUP($E784,'[2]Costeo-JUL26'!$B$9:$CQ$307,AM$1,0),0)</f>
        <v>1.7999999999999999E-2</v>
      </c>
      <c r="AN784" s="36">
        <f t="shared" si="386"/>
        <v>211.98456863999999</v>
      </c>
      <c r="AO784" s="36">
        <f t="shared" si="387"/>
        <v>11988.905048640001</v>
      </c>
      <c r="AP784" s="34">
        <f>IF($B784="P",VLOOKUP($E784,'[2]Costeo-JUL26'!$B$9:$CQ$307,AP$1,0),0)</f>
        <v>929270</v>
      </c>
      <c r="AQ784" s="16">
        <f>IF($B784="P",VLOOKUP($E784,'[2]Costeo-JUL26'!$B$9:$CQ$307,AQ$1,0),0)*$G784</f>
        <v>1404</v>
      </c>
      <c r="AR784" s="36">
        <f>IF($B784="P",VLOOKUP($E784,'[2]Costeo-JUL26'!$B$9:$CQ$307,AR$1,0),0)*$G784</f>
        <v>150790.35816</v>
      </c>
      <c r="AS784" s="35">
        <f>IF($B784="P",VLOOKUP($E784,'[2]Costeo-JUL26'!$B$9:$CQ$307,AS$1,0),0)</f>
        <v>0.02</v>
      </c>
      <c r="AT784" s="36">
        <f t="shared" si="388"/>
        <v>3015.8071632000001</v>
      </c>
      <c r="AU784" s="36">
        <f t="shared" si="389"/>
        <v>153806.1653232</v>
      </c>
      <c r="AV784" s="34">
        <f>IF($B784="P",VLOOKUP($E784,'[2]Costeo-JUL26'!$B$9:$CQ$307,AV$1,0),0)</f>
        <v>934139</v>
      </c>
      <c r="AW784" s="16">
        <f>IF($B784="P",VLOOKUP($E784,'[2]Costeo-JUL26'!$B$9:$CQ$307,AW$1,0),0)*$G784</f>
        <v>3.6737999999999995</v>
      </c>
      <c r="AX784" s="36">
        <f>IF($B784="P",VLOOKUP($E784,'[2]Costeo-JUL26'!$B$9:$CQ$307,AX$1,0),0)*$G784</f>
        <v>18892.663451999997</v>
      </c>
      <c r="AY784" s="35">
        <f>IF($B784="P",VLOOKUP($E784,'[2]Costeo-JUL26'!$B$9:$CQ$307,AY$1,0),0)</f>
        <v>0.03</v>
      </c>
      <c r="AZ784" s="36">
        <f t="shared" si="390"/>
        <v>566.77990355999987</v>
      </c>
      <c r="BA784" s="36">
        <f t="shared" si="391"/>
        <v>19459.443355559997</v>
      </c>
      <c r="BB784" s="34">
        <f>IF($B784="P",VLOOKUP($E784,'[2]Costeo-JUL26'!$B$9:$CQ$307,BB$1,0),0)</f>
        <v>902311</v>
      </c>
      <c r="BC784" s="16">
        <f>IF($B784="P",VLOOKUP($E784,'[2]Costeo-JUL26'!$B$9:$CQ$307,BC$1,0),0)*$G784</f>
        <v>0.33426900000000004</v>
      </c>
      <c r="BD784" s="36">
        <f>IF($B784="P",VLOOKUP($E784,'[2]Costeo-JUL26'!$B$9:$CQ$307,BD$1,0),0)*$G784</f>
        <v>1310.8843525050004</v>
      </c>
      <c r="BE784" s="35">
        <f>IF($B784="P",VLOOKUP($E784,'[2]Costeo-JUL26'!$B$9:$CQ$307,BE$1,0),0)</f>
        <v>0.03</v>
      </c>
      <c r="BF784" s="36">
        <f t="shared" si="392"/>
        <v>39.326530575150009</v>
      </c>
      <c r="BG784" s="36">
        <f t="shared" si="393"/>
        <v>1350.2108830801503</v>
      </c>
      <c r="BH784" s="34">
        <f>IF($B784="P",VLOOKUP($E784,'[2]Costeo-JUL26'!$B$9:$CQ$307,BH$1,0),0)</f>
        <v>933089</v>
      </c>
      <c r="BI784" s="16">
        <f>IF($B784="P",VLOOKUP($E784,'[2]Costeo-JUL26'!$B$9:$CQ$307,BI$1,0),0)*$G784</f>
        <v>4.4571428571428573</v>
      </c>
      <c r="BJ784" s="36">
        <f>IF($B784="P",VLOOKUP($E784,'[2]Costeo-JUL26'!$B$9:$CQ$307,BJ$1,0),0)*$G784</f>
        <v>3319.1119084121456</v>
      </c>
      <c r="BK784" s="35">
        <f>IF(BH784=910319,0,IF($B784="P",VLOOKUP($E784,'[2]Costeo-JUL26'!$B$9:$CQ$307,BK$1,0),0))</f>
        <v>0.02</v>
      </c>
      <c r="BL784" s="36">
        <f t="shared" si="394"/>
        <v>66.382238168242907</v>
      </c>
      <c r="BM784" s="36">
        <f t="shared" si="395"/>
        <v>3385.4941465803886</v>
      </c>
      <c r="BN784" s="34">
        <f>IF($B784="P",VLOOKUP($E784,'[2]Costeo-JUL26'!$B$9:$CQ$307,BN$1,0),0)</f>
        <v>0</v>
      </c>
      <c r="BO784" s="16">
        <f>IF($B784="P",VLOOKUP($E784,'[2]Costeo-JUL26'!$B$9:$CQ$307,BO$1,0),0)*$G784</f>
        <v>0</v>
      </c>
      <c r="BP784" s="36">
        <f>IF($B784="P",VLOOKUP($E784,'[2]Costeo-JUL26'!$B$9:$CQ$307,BP$1,0),0)*$G784</f>
        <v>0</v>
      </c>
      <c r="BQ784" s="35">
        <f>IF($B784="P",VLOOKUP($E784,'[2]Costeo-JUL26'!$B$9:$CQ$307,BQ$1,0),0)</f>
        <v>0</v>
      </c>
      <c r="BR784" s="36">
        <f t="shared" si="396"/>
        <v>0</v>
      </c>
      <c r="BS784" s="36">
        <f t="shared" si="397"/>
        <v>0</v>
      </c>
      <c r="BT784" s="34">
        <f>IF($B784="P",VLOOKUP($E784,'[2]Costeo-JUL26'!$B$9:$CQ$307,BT$1,0),0)</f>
        <v>0</v>
      </c>
      <c r="BU784" s="16">
        <f>IF($B784="P",VLOOKUP($E784,'[2]Costeo-JUL26'!$B$9:$CQ$307,BU$1,0),0)*$G784</f>
        <v>0</v>
      </c>
      <c r="BV784" s="36">
        <f>IF($B784="P",VLOOKUP($E784,'[2]Costeo-JUL26'!$B$9:$CQ$307,BV$1,0),0)*$G784</f>
        <v>0</v>
      </c>
      <c r="BW784" s="35">
        <f>IF($B784="P",VLOOKUP($E784,'[2]Costeo-JUL26'!$B$9:$CQ$307,BW$1,0),0)</f>
        <v>0</v>
      </c>
      <c r="BX784" s="36">
        <f t="shared" si="398"/>
        <v>0</v>
      </c>
      <c r="BY784" s="36">
        <f t="shared" si="399"/>
        <v>0</v>
      </c>
      <c r="BZ784" s="34">
        <f>IF($B784="P",VLOOKUP($E784,'[2]Costeo-JUL26'!$B$9:$CQ$307,BZ$1,0),0)</f>
        <v>0</v>
      </c>
      <c r="CA784" s="16">
        <f>IF($B784="P",VLOOKUP($E784,'[2]Costeo-JUL26'!$B$9:$CQ$307,CA$1,0),0)*$G784</f>
        <v>0</v>
      </c>
      <c r="CB784" s="36">
        <f>IF($B784="P",VLOOKUP($E784,'[2]Costeo-JUL26'!$B$9:$CQ$307,CB$1,0),0)*$G784</f>
        <v>0</v>
      </c>
      <c r="CC784" s="35">
        <f>IF($B784="P",VLOOKUP($E784,'[2]Costeo-JUL26'!$B$9:$CQ$307,CC$1,0),0)</f>
        <v>0</v>
      </c>
      <c r="CD784" s="36">
        <f t="shared" si="400"/>
        <v>0</v>
      </c>
      <c r="CE784" s="36">
        <f t="shared" si="401"/>
        <v>0</v>
      </c>
      <c r="CF784" s="37">
        <f t="shared" si="373"/>
        <v>635523.46714336053</v>
      </c>
      <c r="CG784" s="36">
        <f>IF($B784="r",VLOOKUP($E784,'[2]Costeo-JUL26'!$B$9:$CQ$307,CG$1,0),0)*$G784</f>
        <v>0</v>
      </c>
      <c r="CH784" s="35">
        <f>VLOOKUP($E784,'[2]TEORICOS (05.26)'!$A$8:$T$251,CH$1,0)</f>
        <v>0</v>
      </c>
      <c r="CI784" s="36">
        <f t="shared" si="402"/>
        <v>0</v>
      </c>
      <c r="CJ784" s="37">
        <f t="shared" si="403"/>
        <v>0</v>
      </c>
      <c r="CM784" s="16">
        <f>SUMIFS('[1]Ajuste Inventario'!$I:$I,'[1]Ajuste Inventario'!$B:$B,E784,'[1]Ajuste Inventario'!$S:$S,D784)*-1</f>
        <v>-3</v>
      </c>
      <c r="CN784" s="36">
        <f t="shared" si="374"/>
        <v>-8147.7367582482129</v>
      </c>
      <c r="CP784" t="str">
        <f t="shared" si="375"/>
        <v>2682Org.Vtas Necochea</v>
      </c>
      <c r="CQ784" s="10">
        <f t="shared" si="376"/>
        <v>2715.9122527494042</v>
      </c>
    </row>
    <row r="785" spans="1:95" x14ac:dyDescent="0.25">
      <c r="A785" s="30">
        <v>46204</v>
      </c>
      <c r="B785" s="31" t="str">
        <f>VLOOKUP($E785,'[2]TEORICOS (05.26)'!$A$8:$T$251,B$1,0)</f>
        <v>P</v>
      </c>
      <c r="C785" s="32" t="str">
        <f>VLOOKUP($E785,'[2]TEORICOS (05.26)'!$A$8:$T$251,C$1,0)</f>
        <v>Powerade</v>
      </c>
      <c r="D785" t="s">
        <v>229</v>
      </c>
      <c r="E785">
        <v>2688</v>
      </c>
      <c r="F785" t="s">
        <v>161</v>
      </c>
      <c r="G785" s="16">
        <v>62</v>
      </c>
      <c r="H785" s="16">
        <v>65.162000000000006</v>
      </c>
      <c r="I785" s="33">
        <v>770996.21999999974</v>
      </c>
      <c r="J785" s="33">
        <v>759428.54999999993</v>
      </c>
      <c r="K785" s="34">
        <f>IF($B785="P",VLOOKUP($E785,'[2]Costeo-JUL26'!$B$9:$CQ$307,K$1,0),0)</f>
        <v>929227</v>
      </c>
      <c r="L785" s="35">
        <f>VLOOKUP($E785,'[2]TEORICOS (05.26)'!$A$8:$T$251,L$1,0)</f>
        <v>0.22</v>
      </c>
      <c r="M785" s="36">
        <f t="shared" si="377"/>
        <v>167074.28099999999</v>
      </c>
      <c r="N785" s="35">
        <f>IF($B785="P",VLOOKUP($E785,'[2]Costeo-JUL26'!$B$9:$CQ$307,N$1,0),0)</f>
        <v>0.05</v>
      </c>
      <c r="O785" s="36">
        <f t="shared" si="378"/>
        <v>8353.7140500000005</v>
      </c>
      <c r="P785" s="36">
        <f>IF($B785="P",VLOOKUP($E785,'[2]Costeo-JUL26'!$B$9:$CQ$307,P$1,0),0)*H785</f>
        <v>0</v>
      </c>
      <c r="Q785" s="36">
        <f t="shared" si="379"/>
        <v>175427.99505</v>
      </c>
      <c r="R785" s="34">
        <f>IF($B785="P",VLOOKUP($E785,'[2]Costeo-JUL26'!$B$9:$CQ$307,R$1,0),0)</f>
        <v>902332</v>
      </c>
      <c r="S785" s="16">
        <f>IF($B785="P",VLOOKUP($E785,'[2]Costeo-JUL26'!$B$9:$CQ$307,S$1,0),0)*$G785</f>
        <v>30.427913909999997</v>
      </c>
      <c r="T785" s="36">
        <f>IF($B785="P",VLOOKUP($E785,'[2]Costeo-JUL26'!$B$9:$CQ$307,T$1,0),0)*$G785</f>
        <v>21225.109851597801</v>
      </c>
      <c r="U785" s="35">
        <f>IF($B785="P",VLOOKUP($E785,'[2]Costeo-JUL26'!$B$9:$CQ$307,U$1,0),0)</f>
        <v>1.4999999999999999E-2</v>
      </c>
      <c r="V785" s="36">
        <f t="shared" si="380"/>
        <v>318.37664777396702</v>
      </c>
      <c r="W785" s="36">
        <f t="shared" si="381"/>
        <v>21543.486499371767</v>
      </c>
      <c r="X785" s="34">
        <f>IF($B785="P",VLOOKUP($E785,'[2]Costeo-JUL26'!$B$9:$CQ$307,X$1,0),0)</f>
        <v>0</v>
      </c>
      <c r="Y785" s="16">
        <f>IF($B785="P",VLOOKUP($E785,'[2]Costeo-JUL26'!$B$9:$CQ$307,Y$1,0),0)*$G785</f>
        <v>0</v>
      </c>
      <c r="Z785" s="36">
        <f>IF($B785="P",VLOOKUP($E785,'[2]Costeo-JUL26'!$B$9:$CQ$307,Z$1,0),0)*$G785</f>
        <v>0</v>
      </c>
      <c r="AA785" s="35">
        <f>IF($B785="P",VLOOKUP($E785,'[2]Costeo-JUL26'!$B$9:$CQ$307,AA$1,0),0)</f>
        <v>0</v>
      </c>
      <c r="AB785" s="36">
        <f t="shared" si="382"/>
        <v>0</v>
      </c>
      <c r="AC785" s="36">
        <f t="shared" si="383"/>
        <v>0</v>
      </c>
      <c r="AD785" s="34">
        <f>IF($B785="P",VLOOKUP($E785,'[2]Costeo-JUL26'!$B$9:$CQ$307,AD$1,0),0)</f>
        <v>917993</v>
      </c>
      <c r="AE785" s="16">
        <f>IF($B785="P",VLOOKUP($E785,'[2]Costeo-JUL26'!$B$9:$CQ$307,AE$1,0),0)*$G785</f>
        <v>372</v>
      </c>
      <c r="AF785" s="36">
        <f>IF($B785="P",VLOOKUP($E785,'[2]Costeo-JUL26'!$B$9:$CQ$307,AF$1,0),0)*$G785</f>
        <v>10108.8768</v>
      </c>
      <c r="AG785" s="35">
        <f>IF($B785="P",VLOOKUP($E785,'[2]Costeo-JUL26'!$B$9:$CQ$307,AG$1,0),0)</f>
        <v>6.0000000000000001E-3</v>
      </c>
      <c r="AH785" s="36">
        <f t="shared" si="384"/>
        <v>60.653260799999998</v>
      </c>
      <c r="AI785" s="36">
        <f t="shared" si="385"/>
        <v>10169.5300608</v>
      </c>
      <c r="AJ785" s="34">
        <f>IF($B785="P",VLOOKUP($E785,'[2]Costeo-JUL26'!$B$9:$CQ$307,AJ$1,0),0)</f>
        <v>929262</v>
      </c>
      <c r="AK785" s="16">
        <f>IF($B785="P",VLOOKUP($E785,'[2]Costeo-JUL26'!$B$9:$CQ$307,AK$1,0),0)*$G785</f>
        <v>372</v>
      </c>
      <c r="AL785" s="36">
        <f>IF($B785="P",VLOOKUP($E785,'[2]Costeo-JUL26'!$B$9:$CQ$307,AL$1,0),0)*$G785</f>
        <v>5529.5791199999994</v>
      </c>
      <c r="AM785" s="35">
        <f>IF($B785="P",VLOOKUP($E785,'[2]Costeo-JUL26'!$B$9:$CQ$307,AM$1,0),0)</f>
        <v>1.7999999999999999E-2</v>
      </c>
      <c r="AN785" s="36">
        <f t="shared" si="386"/>
        <v>99.532424159999977</v>
      </c>
      <c r="AO785" s="36">
        <f t="shared" si="387"/>
        <v>5629.1115441599995</v>
      </c>
      <c r="AP785" s="34">
        <f>IF($B785="P",VLOOKUP($E785,'[2]Costeo-JUL26'!$B$9:$CQ$307,AP$1,0),0)</f>
        <v>929272</v>
      </c>
      <c r="AQ785" s="16">
        <f>IF($B785="P",VLOOKUP($E785,'[2]Costeo-JUL26'!$B$9:$CQ$307,AQ$1,0),0)*$G785</f>
        <v>372</v>
      </c>
      <c r="AR785" s="36">
        <f>IF($B785="P",VLOOKUP($E785,'[2]Costeo-JUL26'!$B$9:$CQ$307,AR$1,0),0)*$G785</f>
        <v>54647.339402129117</v>
      </c>
      <c r="AS785" s="35">
        <f>IF($B785="P",VLOOKUP($E785,'[2]Costeo-JUL26'!$B$9:$CQ$307,AS$1,0),0)</f>
        <v>0.02</v>
      </c>
      <c r="AT785" s="36">
        <f t="shared" si="388"/>
        <v>1092.9467880425823</v>
      </c>
      <c r="AU785" s="36">
        <f t="shared" si="389"/>
        <v>55740.286190171697</v>
      </c>
      <c r="AV785" s="34">
        <f>IF($B785="P",VLOOKUP($E785,'[2]Costeo-JUL26'!$B$9:$CQ$307,AV$1,0),0)</f>
        <v>922605</v>
      </c>
      <c r="AW785" s="16">
        <f>IF($B785="P",VLOOKUP($E785,'[2]Costeo-JUL26'!$B$9:$CQ$307,AW$1,0),0)*$G785</f>
        <v>1.24</v>
      </c>
      <c r="AX785" s="36">
        <f>IF($B785="P",VLOOKUP($E785,'[2]Costeo-JUL26'!$B$9:$CQ$307,AX$1,0),0)*$G785</f>
        <v>6050.0829264069271</v>
      </c>
      <c r="AY785" s="35">
        <f>IF($B785="P",VLOOKUP($E785,'[2]Costeo-JUL26'!$B$9:$CQ$307,AY$1,0),0)</f>
        <v>0.03</v>
      </c>
      <c r="AZ785" s="36">
        <f t="shared" si="390"/>
        <v>181.5024877922078</v>
      </c>
      <c r="BA785" s="36">
        <f t="shared" si="391"/>
        <v>6231.5854141991349</v>
      </c>
      <c r="BB785" s="34">
        <f>IF($B785="P",VLOOKUP($E785,'[2]Costeo-JUL26'!$B$9:$CQ$307,BB$1,0),0)</f>
        <v>902311</v>
      </c>
      <c r="BC785" s="16">
        <f>IF($B785="P",VLOOKUP($E785,'[2]Costeo-JUL26'!$B$9:$CQ$307,BC$1,0),0)*$G785</f>
        <v>8.8567000000000007E-2</v>
      </c>
      <c r="BD785" s="36">
        <f>IF($B785="P",VLOOKUP($E785,'[2]Costeo-JUL26'!$B$9:$CQ$307,BD$1,0),0)*$G785</f>
        <v>347.3283327150001</v>
      </c>
      <c r="BE785" s="35">
        <f>IF($B785="P",VLOOKUP($E785,'[2]Costeo-JUL26'!$B$9:$CQ$307,BE$1,0),0)</f>
        <v>0.03</v>
      </c>
      <c r="BF785" s="36">
        <f t="shared" si="392"/>
        <v>10.419849981450003</v>
      </c>
      <c r="BG785" s="36">
        <f t="shared" si="393"/>
        <v>357.7481826964501</v>
      </c>
      <c r="BH785" s="34">
        <f>IF($B785="P",VLOOKUP($E785,'[2]Costeo-JUL26'!$B$9:$CQ$307,BH$1,0),0)</f>
        <v>902302</v>
      </c>
      <c r="BI785" s="16">
        <f>IF($B785="P",VLOOKUP($E785,'[2]Costeo-JUL26'!$B$9:$CQ$307,BI$1,0),0)*$G785</f>
        <v>1.7714285714285714</v>
      </c>
      <c r="BJ785" s="36">
        <f>IF($B785="P",VLOOKUP($E785,'[2]Costeo-JUL26'!$B$9:$CQ$307,BJ$1,0),0)*$G785</f>
        <v>1165.2457142857143</v>
      </c>
      <c r="BK785" s="35">
        <f>IF(BH785=910319,0,IF($B785="P",VLOOKUP($E785,'[2]Costeo-JUL26'!$B$9:$CQ$307,BK$1,0),0))</f>
        <v>0.02</v>
      </c>
      <c r="BL785" s="36">
        <f t="shared" si="394"/>
        <v>23.304914285714286</v>
      </c>
      <c r="BM785" s="36">
        <f t="shared" si="395"/>
        <v>1188.5506285714284</v>
      </c>
      <c r="BN785" s="34">
        <f>IF($B785="P",VLOOKUP($E785,'[2]Costeo-JUL26'!$B$9:$CQ$307,BN$1,0),0)</f>
        <v>0</v>
      </c>
      <c r="BO785" s="16">
        <f>IF($B785="P",VLOOKUP($E785,'[2]Costeo-JUL26'!$B$9:$CQ$307,BO$1,0),0)*$G785</f>
        <v>0</v>
      </c>
      <c r="BP785" s="36">
        <f>IF($B785="P",VLOOKUP($E785,'[2]Costeo-JUL26'!$B$9:$CQ$307,BP$1,0),0)*$G785</f>
        <v>0</v>
      </c>
      <c r="BQ785" s="35">
        <f>IF($B785="P",VLOOKUP($E785,'[2]Costeo-JUL26'!$B$9:$CQ$307,BQ$1,0),0)</f>
        <v>0</v>
      </c>
      <c r="BR785" s="36">
        <f t="shared" si="396"/>
        <v>0</v>
      </c>
      <c r="BS785" s="36">
        <f t="shared" si="397"/>
        <v>0</v>
      </c>
      <c r="BT785" s="34">
        <f>IF($B785="P",VLOOKUP($E785,'[2]Costeo-JUL26'!$B$9:$CQ$307,BT$1,0),0)</f>
        <v>0</v>
      </c>
      <c r="BU785" s="16">
        <f>IF($B785="P",VLOOKUP($E785,'[2]Costeo-JUL26'!$B$9:$CQ$307,BU$1,0),0)*$G785</f>
        <v>0</v>
      </c>
      <c r="BV785" s="36">
        <f>IF($B785="P",VLOOKUP($E785,'[2]Costeo-JUL26'!$B$9:$CQ$307,BV$1,0),0)*$G785</f>
        <v>0</v>
      </c>
      <c r="BW785" s="35">
        <f>IF($B785="P",VLOOKUP($E785,'[2]Costeo-JUL26'!$B$9:$CQ$307,BW$1,0),0)</f>
        <v>0</v>
      </c>
      <c r="BX785" s="36">
        <f t="shared" si="398"/>
        <v>0</v>
      </c>
      <c r="BY785" s="36">
        <f t="shared" si="399"/>
        <v>0</v>
      </c>
      <c r="BZ785" s="34">
        <f>IF($B785="P",VLOOKUP($E785,'[2]Costeo-JUL26'!$B$9:$CQ$307,BZ$1,0),0)</f>
        <v>0</v>
      </c>
      <c r="CA785" s="16">
        <f>IF($B785="P",VLOOKUP($E785,'[2]Costeo-JUL26'!$B$9:$CQ$307,CA$1,0),0)*$G785</f>
        <v>0</v>
      </c>
      <c r="CB785" s="36">
        <f>IF($B785="P",VLOOKUP($E785,'[2]Costeo-JUL26'!$B$9:$CQ$307,CB$1,0),0)*$G785</f>
        <v>0</v>
      </c>
      <c r="CC785" s="35">
        <f>IF($B785="P",VLOOKUP($E785,'[2]Costeo-JUL26'!$B$9:$CQ$307,CC$1,0),0)</f>
        <v>0</v>
      </c>
      <c r="CD785" s="36">
        <f t="shared" si="400"/>
        <v>0</v>
      </c>
      <c r="CE785" s="36">
        <f t="shared" si="401"/>
        <v>0</v>
      </c>
      <c r="CF785" s="37">
        <f t="shared" si="373"/>
        <v>276288.29356997047</v>
      </c>
      <c r="CG785" s="36">
        <f>IF($B785="r",VLOOKUP($E785,'[2]Costeo-JUL26'!$B$9:$CQ$307,CG$1,0),0)*$G785</f>
        <v>0</v>
      </c>
      <c r="CH785" s="35">
        <f>VLOOKUP($E785,'[2]TEORICOS (05.26)'!$A$8:$T$251,CH$1,0)</f>
        <v>0.1</v>
      </c>
      <c r="CI785" s="36">
        <f t="shared" si="402"/>
        <v>0</v>
      </c>
      <c r="CJ785" s="37">
        <f t="shared" si="403"/>
        <v>0</v>
      </c>
      <c r="CM785" s="16">
        <f>SUMIFS('[1]Ajuste Inventario'!$I:$I,'[1]Ajuste Inventario'!$B:$B,E785,'[1]Ajuste Inventario'!$S:$S,D785)*-1</f>
        <v>2.5</v>
      </c>
      <c r="CN785" s="36">
        <f t="shared" si="374"/>
        <v>11140.656998789131</v>
      </c>
      <c r="CP785" t="str">
        <f t="shared" si="375"/>
        <v>2688Org.Vtas Necochea</v>
      </c>
      <c r="CQ785" s="10">
        <f t="shared" si="376"/>
        <v>4456.2627995156527</v>
      </c>
    </row>
    <row r="786" spans="1:95" x14ac:dyDescent="0.25">
      <c r="A786" s="30">
        <v>46204</v>
      </c>
      <c r="B786" s="31" t="str">
        <f>VLOOKUP($E786,'[2]TEORICOS (05.26)'!$A$8:$T$251,B$1,0)</f>
        <v>P</v>
      </c>
      <c r="C786" s="32" t="str">
        <f>VLOOKUP($E786,'[2]TEORICOS (05.26)'!$A$8:$T$251,C$1,0)</f>
        <v>Sprite</v>
      </c>
      <c r="D786" t="s">
        <v>229</v>
      </c>
      <c r="E786">
        <v>2710</v>
      </c>
      <c r="F786" t="s">
        <v>162</v>
      </c>
      <c r="G786" s="16">
        <v>27</v>
      </c>
      <c r="H786" s="16">
        <v>39.932999999999986</v>
      </c>
      <c r="I786" s="33">
        <v>772109.4800000001</v>
      </c>
      <c r="J786" s="33">
        <v>699139.69000000006</v>
      </c>
      <c r="K786" s="34">
        <f>IF($B786="P",VLOOKUP($E786,'[2]Costeo-JUL26'!$B$9:$CQ$307,K$1,0),0)</f>
        <v>911399</v>
      </c>
      <c r="L786" s="35">
        <f>VLOOKUP($E786,'[2]TEORICOS (05.26)'!$A$8:$T$251,L$1,0)</f>
        <v>0.27500000000000002</v>
      </c>
      <c r="M786" s="36">
        <f t="shared" si="377"/>
        <v>192263.41475000003</v>
      </c>
      <c r="N786" s="35">
        <f>IF($B786="P",VLOOKUP($E786,'[2]Costeo-JUL26'!$B$9:$CQ$307,N$1,0),0)</f>
        <v>3.5000000000000003E-2</v>
      </c>
      <c r="O786" s="36">
        <f t="shared" si="378"/>
        <v>6729.2195162500011</v>
      </c>
      <c r="P786" s="36">
        <f>IF($B786="P",VLOOKUP($E786,'[2]Costeo-JUL26'!$B$9:$CQ$307,P$1,0),0)*H786</f>
        <v>0</v>
      </c>
      <c r="Q786" s="36">
        <f t="shared" si="379"/>
        <v>198992.63426625004</v>
      </c>
      <c r="R786" s="34">
        <f>IF($B786="P",VLOOKUP($E786,'[2]Costeo-JUL26'!$B$9:$CQ$307,R$1,0),0)</f>
        <v>0</v>
      </c>
      <c r="S786" s="16">
        <f>IF($B786="P",VLOOKUP($E786,'[2]Costeo-JUL26'!$B$9:$CQ$307,S$1,0),0)*$G786</f>
        <v>0</v>
      </c>
      <c r="T786" s="36">
        <f>IF($B786="P",VLOOKUP($E786,'[2]Costeo-JUL26'!$B$9:$CQ$307,T$1,0),0)*$G786</f>
        <v>0</v>
      </c>
      <c r="U786" s="35">
        <f>IF($B786="P",VLOOKUP($E786,'[2]Costeo-JUL26'!$B$9:$CQ$307,U$1,0),0)</f>
        <v>0</v>
      </c>
      <c r="V786" s="36">
        <f t="shared" si="380"/>
        <v>0</v>
      </c>
      <c r="W786" s="36">
        <f t="shared" si="381"/>
        <v>0</v>
      </c>
      <c r="X786" s="34">
        <f>IF($B786="P",VLOOKUP($E786,'[2]Costeo-JUL26'!$B$9:$CQ$307,X$1,0),0)</f>
        <v>902338</v>
      </c>
      <c r="Y786" s="16">
        <f>IF($B786="P",VLOOKUP($E786,'[2]Costeo-JUL26'!$B$9:$CQ$307,Y$1,0),0)*$G786</f>
        <v>1.7513496</v>
      </c>
      <c r="Z786" s="36">
        <f>IF($B786="P",VLOOKUP($E786,'[2]Costeo-JUL26'!$B$9:$CQ$307,Z$1,0),0)*$G786</f>
        <v>495.17658590400004</v>
      </c>
      <c r="AA786" s="35">
        <f>IF($B786="P",VLOOKUP($E786,'[2]Costeo-JUL26'!$B$9:$CQ$307,AA$1,0),0)</f>
        <v>0.45</v>
      </c>
      <c r="AB786" s="36">
        <f t="shared" si="382"/>
        <v>222.82946365680002</v>
      </c>
      <c r="AC786" s="36">
        <f t="shared" si="383"/>
        <v>718.00604956080008</v>
      </c>
      <c r="AD786" s="34">
        <f>IF($B786="P",VLOOKUP($E786,'[2]Costeo-JUL26'!$B$9:$CQ$307,AD$1,0),0)</f>
        <v>933139</v>
      </c>
      <c r="AE786" s="16">
        <f>IF($B786="P",VLOOKUP($E786,'[2]Costeo-JUL26'!$B$9:$CQ$307,AE$1,0),0)*$G786</f>
        <v>648</v>
      </c>
      <c r="AF786" s="36">
        <f>IF($B786="P",VLOOKUP($E786,'[2]Costeo-JUL26'!$B$9:$CQ$307,AF$1,0),0)*$G786</f>
        <v>7023.36096</v>
      </c>
      <c r="AG786" s="35">
        <f>IF($B786="P",VLOOKUP($E786,'[2]Costeo-JUL26'!$B$9:$CQ$307,AG$1,0),0)</f>
        <v>6.0000000000000001E-3</v>
      </c>
      <c r="AH786" s="36">
        <f t="shared" si="384"/>
        <v>42.140165760000002</v>
      </c>
      <c r="AI786" s="36">
        <f t="shared" si="385"/>
        <v>7065.5011257599999</v>
      </c>
      <c r="AJ786" s="34">
        <f>IF($B786="P",VLOOKUP($E786,'[2]Costeo-JUL26'!$B$9:$CQ$307,AJ$1,0),0)</f>
        <v>932980</v>
      </c>
      <c r="AK786" s="16">
        <f>IF($B786="P",VLOOKUP($E786,'[2]Costeo-JUL26'!$B$9:$CQ$307,AK$1,0),0)*$G786</f>
        <v>648</v>
      </c>
      <c r="AL786" s="36">
        <f>IF($B786="P",VLOOKUP($E786,'[2]Costeo-JUL26'!$B$9:$CQ$307,AL$1,0),0)*$G786</f>
        <v>29760.81264</v>
      </c>
      <c r="AM786" s="35">
        <f>IF($B786="P",VLOOKUP($E786,'[2]Costeo-JUL26'!$B$9:$CQ$307,AM$1,0),0)</f>
        <v>1.7999999999999999E-2</v>
      </c>
      <c r="AN786" s="36">
        <f t="shared" si="386"/>
        <v>535.69462751999993</v>
      </c>
      <c r="AO786" s="36">
        <f t="shared" si="387"/>
        <v>30296.507267519999</v>
      </c>
      <c r="AP786" s="34">
        <f>IF($B786="P",VLOOKUP($E786,'[2]Costeo-JUL26'!$B$9:$CQ$307,AP$1,0),0)</f>
        <v>0</v>
      </c>
      <c r="AQ786" s="16">
        <f>IF($B786="P",VLOOKUP($E786,'[2]Costeo-JUL26'!$B$9:$CQ$307,AQ$1,0),0)*$G786</f>
        <v>0</v>
      </c>
      <c r="AR786" s="36">
        <f>IF($B786="P",VLOOKUP($E786,'[2]Costeo-JUL26'!$B$9:$CQ$307,AR$1,0),0)*$G786</f>
        <v>0</v>
      </c>
      <c r="AS786" s="35">
        <f>IF($B786="P",VLOOKUP($E786,'[2]Costeo-JUL26'!$B$9:$CQ$307,AS$1,0),0)</f>
        <v>0</v>
      </c>
      <c r="AT786" s="36">
        <f t="shared" si="388"/>
        <v>0</v>
      </c>
      <c r="AU786" s="36">
        <f t="shared" si="389"/>
        <v>0</v>
      </c>
      <c r="AV786" s="34">
        <f>IF($B786="P",VLOOKUP($E786,'[2]Costeo-JUL26'!$B$9:$CQ$307,AV$1,0),0)</f>
        <v>0</v>
      </c>
      <c r="AW786" s="16">
        <f>IF($B786="P",VLOOKUP($E786,'[2]Costeo-JUL26'!$B$9:$CQ$307,AW$1,0),0)*$G786</f>
        <v>0</v>
      </c>
      <c r="AX786" s="36">
        <f>IF($B786="P",VLOOKUP($E786,'[2]Costeo-JUL26'!$B$9:$CQ$307,AX$1,0),0)*$G786</f>
        <v>0</v>
      </c>
      <c r="AY786" s="35">
        <f>IF($B786="P",VLOOKUP($E786,'[2]Costeo-JUL26'!$B$9:$CQ$307,AY$1,0),0)</f>
        <v>0</v>
      </c>
      <c r="AZ786" s="36">
        <f t="shared" si="390"/>
        <v>0</v>
      </c>
      <c r="BA786" s="36">
        <f t="shared" si="391"/>
        <v>0</v>
      </c>
      <c r="BB786" s="34">
        <f>IF($B786="P",VLOOKUP($E786,'[2]Costeo-JUL26'!$B$9:$CQ$307,BB$1,0),0)</f>
        <v>0</v>
      </c>
      <c r="BC786" s="16">
        <f>IF($B786="P",VLOOKUP($E786,'[2]Costeo-JUL26'!$B$9:$CQ$307,BC$1,0),0)*$G786</f>
        <v>0</v>
      </c>
      <c r="BD786" s="36">
        <f>IF($B786="P",VLOOKUP($E786,'[2]Costeo-JUL26'!$B$9:$CQ$307,BD$1,0),0)*$G786</f>
        <v>0</v>
      </c>
      <c r="BE786" s="35">
        <f>IF($B786="P",VLOOKUP($E786,'[2]Costeo-JUL26'!$B$9:$CQ$307,BE$1,0),0)</f>
        <v>0</v>
      </c>
      <c r="BF786" s="36">
        <f t="shared" si="392"/>
        <v>0</v>
      </c>
      <c r="BG786" s="36">
        <f t="shared" si="393"/>
        <v>0</v>
      </c>
      <c r="BH786" s="34">
        <f>IF($B786="P",VLOOKUP($E786,'[2]Costeo-JUL26'!$B$9:$CQ$307,BH$1,0),0)</f>
        <v>0</v>
      </c>
      <c r="BI786" s="16">
        <f>IF($B786="P",VLOOKUP($E786,'[2]Costeo-JUL26'!$B$9:$CQ$307,BI$1,0),0)*$G786</f>
        <v>0</v>
      </c>
      <c r="BJ786" s="36">
        <f>IF($B786="P",VLOOKUP($E786,'[2]Costeo-JUL26'!$B$9:$CQ$307,BJ$1,0),0)*$G786</f>
        <v>0</v>
      </c>
      <c r="BK786" s="35">
        <f>IF(BH786=910319,0,IF($B786="P",VLOOKUP($E786,'[2]Costeo-JUL26'!$B$9:$CQ$307,BK$1,0),0))</f>
        <v>0</v>
      </c>
      <c r="BL786" s="36">
        <f t="shared" si="394"/>
        <v>0</v>
      </c>
      <c r="BM786" s="36">
        <f t="shared" si="395"/>
        <v>0</v>
      </c>
      <c r="BN786" s="34">
        <f>IF($B786="P",VLOOKUP($E786,'[2]Costeo-JUL26'!$B$9:$CQ$307,BN$1,0),0)</f>
        <v>0</v>
      </c>
      <c r="BO786" s="16">
        <f>IF($B786="P",VLOOKUP($E786,'[2]Costeo-JUL26'!$B$9:$CQ$307,BO$1,0),0)*$G786</f>
        <v>0</v>
      </c>
      <c r="BP786" s="36">
        <f>IF($B786="P",VLOOKUP($E786,'[2]Costeo-JUL26'!$B$9:$CQ$307,BP$1,0),0)*$G786</f>
        <v>0</v>
      </c>
      <c r="BQ786" s="35">
        <f>IF($B786="P",VLOOKUP($E786,'[2]Costeo-JUL26'!$B$9:$CQ$307,BQ$1,0),0)</f>
        <v>0</v>
      </c>
      <c r="BR786" s="36">
        <f t="shared" si="396"/>
        <v>0</v>
      </c>
      <c r="BS786" s="36">
        <f t="shared" si="397"/>
        <v>0</v>
      </c>
      <c r="BT786" s="34">
        <f>IF($B786="P",VLOOKUP($E786,'[2]Costeo-JUL26'!$B$9:$CQ$307,BT$1,0),0)</f>
        <v>0</v>
      </c>
      <c r="BU786" s="16">
        <f>IF($B786="P",VLOOKUP($E786,'[2]Costeo-JUL26'!$B$9:$CQ$307,BU$1,0),0)*$G786</f>
        <v>0</v>
      </c>
      <c r="BV786" s="36">
        <f>IF($B786="P",VLOOKUP($E786,'[2]Costeo-JUL26'!$B$9:$CQ$307,BV$1,0),0)*$G786</f>
        <v>0</v>
      </c>
      <c r="BW786" s="35">
        <f>IF($B786="P",VLOOKUP($E786,'[2]Costeo-JUL26'!$B$9:$CQ$307,BW$1,0),0)</f>
        <v>0</v>
      </c>
      <c r="BX786" s="36">
        <f t="shared" si="398"/>
        <v>0</v>
      </c>
      <c r="BY786" s="36">
        <f t="shared" si="399"/>
        <v>0</v>
      </c>
      <c r="BZ786" s="34">
        <f>IF($B786="P",VLOOKUP($E786,'[2]Costeo-JUL26'!$B$9:$CQ$307,BZ$1,0),0)</f>
        <v>0</v>
      </c>
      <c r="CA786" s="16">
        <f>IF($B786="P",VLOOKUP($E786,'[2]Costeo-JUL26'!$B$9:$CQ$307,CA$1,0),0)*$G786</f>
        <v>0</v>
      </c>
      <c r="CB786" s="36">
        <f>IF($B786="P",VLOOKUP($E786,'[2]Costeo-JUL26'!$B$9:$CQ$307,CB$1,0),0)*$G786</f>
        <v>0</v>
      </c>
      <c r="CC786" s="35">
        <f>IF($B786="P",VLOOKUP($E786,'[2]Costeo-JUL26'!$B$9:$CQ$307,CC$1,0),0)</f>
        <v>0</v>
      </c>
      <c r="CD786" s="36">
        <f t="shared" si="400"/>
        <v>0</v>
      </c>
      <c r="CE786" s="36">
        <f t="shared" si="401"/>
        <v>0</v>
      </c>
      <c r="CF786" s="37">
        <f t="shared" si="373"/>
        <v>237072.64870909083</v>
      </c>
      <c r="CG786" s="36">
        <f>IF($B786="r",VLOOKUP($E786,'[2]Costeo-JUL26'!$B$9:$CQ$307,CG$1,0),0)*$G786</f>
        <v>0</v>
      </c>
      <c r="CH786" s="35">
        <f>VLOOKUP($E786,'[2]TEORICOS (05.26)'!$A$8:$T$251,CH$1,0)</f>
        <v>0</v>
      </c>
      <c r="CI786" s="36">
        <f t="shared" si="402"/>
        <v>0</v>
      </c>
      <c r="CJ786" s="37">
        <f t="shared" si="403"/>
        <v>0</v>
      </c>
      <c r="CM786" s="16">
        <f>SUMIFS('[1]Ajuste Inventario'!$I:$I,'[1]Ajuste Inventario'!$B:$B,E786,'[1]Ajuste Inventario'!$S:$S,D786)*-1</f>
        <v>-2</v>
      </c>
      <c r="CN786" s="36">
        <f t="shared" si="374"/>
        <v>-17560.936941414137</v>
      </c>
      <c r="CP786" t="str">
        <f t="shared" si="375"/>
        <v>2710Org.Vtas Necochea</v>
      </c>
      <c r="CQ786" s="10">
        <f t="shared" si="376"/>
        <v>8780.4684707070683</v>
      </c>
    </row>
    <row r="787" spans="1:95" x14ac:dyDescent="0.25">
      <c r="A787" s="30">
        <v>46204</v>
      </c>
      <c r="B787" s="31" t="str">
        <f>VLOOKUP($E787,'[2]TEORICOS (05.26)'!$A$8:$T$251,B$1,0)</f>
        <v>P</v>
      </c>
      <c r="C787" s="32" t="str">
        <f>VLOOKUP($E787,'[2]TEORICOS (05.26)'!$A$8:$T$251,C$1,0)</f>
        <v>Sprite</v>
      </c>
      <c r="D787" t="s">
        <v>229</v>
      </c>
      <c r="E787">
        <v>2727</v>
      </c>
      <c r="F787" t="s">
        <v>163</v>
      </c>
      <c r="G787" s="16">
        <v>57.582999999999998</v>
      </c>
      <c r="H787" s="16">
        <v>60.865231000000023</v>
      </c>
      <c r="I787" s="33">
        <v>862451.95999999961</v>
      </c>
      <c r="J787" s="33">
        <v>775562.77999999956</v>
      </c>
      <c r="K787" s="34">
        <f>IF($B787="P",VLOOKUP($E787,'[2]Costeo-JUL26'!$B$9:$CQ$307,K$1,0),0)</f>
        <v>911399</v>
      </c>
      <c r="L787" s="35">
        <f>VLOOKUP($E787,'[2]TEORICOS (05.26)'!$A$8:$T$251,L$1,0)</f>
        <v>0.27500000000000002</v>
      </c>
      <c r="M787" s="36">
        <f t="shared" si="377"/>
        <v>213279.7644999999</v>
      </c>
      <c r="N787" s="35">
        <f>IF($B787="P",VLOOKUP($E787,'[2]Costeo-JUL26'!$B$9:$CQ$307,N$1,0),0)</f>
        <v>3.5000000000000003E-2</v>
      </c>
      <c r="O787" s="36">
        <f t="shared" si="378"/>
        <v>7464.7917574999974</v>
      </c>
      <c r="P787" s="36">
        <f>IF($B787="P",VLOOKUP($E787,'[2]Costeo-JUL26'!$B$9:$CQ$307,P$1,0),0)*H787</f>
        <v>0</v>
      </c>
      <c r="Q787" s="36">
        <f t="shared" si="379"/>
        <v>220744.55625749991</v>
      </c>
      <c r="R787" s="34">
        <f>IF($B787="P",VLOOKUP($E787,'[2]Costeo-JUL26'!$B$9:$CQ$307,R$1,0),0)</f>
        <v>0</v>
      </c>
      <c r="S787" s="16">
        <f>IF($B787="P",VLOOKUP($E787,'[2]Costeo-JUL26'!$B$9:$CQ$307,S$1,0),0)*$G787</f>
        <v>0</v>
      </c>
      <c r="T787" s="36">
        <f>IF($B787="P",VLOOKUP($E787,'[2]Costeo-JUL26'!$B$9:$CQ$307,T$1,0),0)*$G787</f>
        <v>0</v>
      </c>
      <c r="U787" s="35">
        <f>IF($B787="P",VLOOKUP($E787,'[2]Costeo-JUL26'!$B$9:$CQ$307,U$1,0),0)</f>
        <v>0</v>
      </c>
      <c r="V787" s="36">
        <f t="shared" si="380"/>
        <v>0</v>
      </c>
      <c r="W787" s="36">
        <f t="shared" si="381"/>
        <v>0</v>
      </c>
      <c r="X787" s="34">
        <f>IF($B787="P",VLOOKUP($E787,'[2]Costeo-JUL26'!$B$9:$CQ$307,X$1,0),0)</f>
        <v>902338</v>
      </c>
      <c r="Y787" s="16">
        <f>IF($B787="P",VLOOKUP($E787,'[2]Costeo-JUL26'!$B$9:$CQ$307,Y$1,0),0)*$G787</f>
        <v>2.8731613679999999</v>
      </c>
      <c r="Z787" s="36">
        <f>IF($B787="P",VLOOKUP($E787,'[2]Costeo-JUL26'!$B$9:$CQ$307,Z$1,0),0)*$G787</f>
        <v>812.35764518832002</v>
      </c>
      <c r="AA787" s="35">
        <f>IF($B787="P",VLOOKUP($E787,'[2]Costeo-JUL26'!$B$9:$CQ$307,AA$1,0),0)</f>
        <v>0.45</v>
      </c>
      <c r="AB787" s="36">
        <f t="shared" si="382"/>
        <v>365.56094033474403</v>
      </c>
      <c r="AC787" s="36">
        <f t="shared" si="383"/>
        <v>1177.9185855230639</v>
      </c>
      <c r="AD787" s="34">
        <f>IF($B787="P",VLOOKUP($E787,'[2]Costeo-JUL26'!$B$9:$CQ$307,AD$1,0),0)</f>
        <v>901781</v>
      </c>
      <c r="AE787" s="16">
        <f>IF($B787="P",VLOOKUP($E787,'[2]Costeo-JUL26'!$B$9:$CQ$307,AE$1,0),0)*$G787</f>
        <v>690.99599999999998</v>
      </c>
      <c r="AF787" s="36">
        <f>IF($B787="P",VLOOKUP($E787,'[2]Costeo-JUL26'!$B$9:$CQ$307,AF$1,0),0)*$G787</f>
        <v>10604.853811200001</v>
      </c>
      <c r="AG787" s="35">
        <f>IF($B787="P",VLOOKUP($E787,'[2]Costeo-JUL26'!$B$9:$CQ$307,AG$1,0),0)</f>
        <v>6.0000000000000001E-3</v>
      </c>
      <c r="AH787" s="36">
        <f t="shared" si="384"/>
        <v>63.629122867200003</v>
      </c>
      <c r="AI787" s="36">
        <f t="shared" si="385"/>
        <v>10668.4829340672</v>
      </c>
      <c r="AJ787" s="34">
        <f>IF($B787="P",VLOOKUP($E787,'[2]Costeo-JUL26'!$B$9:$CQ$307,AJ$1,0),0)</f>
        <v>912216</v>
      </c>
      <c r="AK787" s="16">
        <f>IF($B787="P",VLOOKUP($E787,'[2]Costeo-JUL26'!$B$9:$CQ$307,AK$1,0),0)*$G787</f>
        <v>690.99599999999998</v>
      </c>
      <c r="AL787" s="36">
        <f>IF($B787="P",VLOOKUP($E787,'[2]Costeo-JUL26'!$B$9:$CQ$307,AL$1,0),0)*$G787</f>
        <v>5309.8205628000005</v>
      </c>
      <c r="AM787" s="35">
        <f>IF($B787="P",VLOOKUP($E787,'[2]Costeo-JUL26'!$B$9:$CQ$307,AM$1,0),0)</f>
        <v>1.7999999999999999E-2</v>
      </c>
      <c r="AN787" s="36">
        <f t="shared" si="386"/>
        <v>95.576770130400007</v>
      </c>
      <c r="AO787" s="36">
        <f t="shared" si="387"/>
        <v>5405.3973329304008</v>
      </c>
      <c r="AP787" s="34">
        <f>IF($B787="P",VLOOKUP($E787,'[2]Costeo-JUL26'!$B$9:$CQ$307,AP$1,0),0)</f>
        <v>901189</v>
      </c>
      <c r="AQ787" s="16">
        <f>IF($B787="P",VLOOKUP($E787,'[2]Costeo-JUL26'!$B$9:$CQ$307,AQ$1,0),0)*$G787</f>
        <v>690.99599999999998</v>
      </c>
      <c r="AR787" s="36">
        <f>IF($B787="P",VLOOKUP($E787,'[2]Costeo-JUL26'!$B$9:$CQ$307,AR$1,0),0)*$G787</f>
        <v>52988.475464158757</v>
      </c>
      <c r="AS787" s="35">
        <f>IF($B787="P",VLOOKUP($E787,'[2]Costeo-JUL26'!$B$9:$CQ$307,AS$1,0),0)</f>
        <v>0.02</v>
      </c>
      <c r="AT787" s="36">
        <f t="shared" si="388"/>
        <v>1059.7695092831752</v>
      </c>
      <c r="AU787" s="36">
        <f t="shared" si="389"/>
        <v>54048.244973441935</v>
      </c>
      <c r="AV787" s="34">
        <f>IF($B787="P",VLOOKUP($E787,'[2]Costeo-JUL26'!$B$9:$CQ$307,AV$1,0),0)</f>
        <v>932317</v>
      </c>
      <c r="AW787" s="16">
        <f>IF($B787="P",VLOOKUP($E787,'[2]Costeo-JUL26'!$B$9:$CQ$307,AW$1,0),0)*$G787</f>
        <v>1.1459017</v>
      </c>
      <c r="AX787" s="36">
        <f>IF($B787="P",VLOOKUP($E787,'[2]Costeo-JUL26'!$B$9:$CQ$307,AX$1,0),0)*$G787</f>
        <v>4924.8563262600001</v>
      </c>
      <c r="AY787" s="35">
        <f>IF($B787="P",VLOOKUP($E787,'[2]Costeo-JUL26'!$B$9:$CQ$307,AY$1,0),0)</f>
        <v>0.03</v>
      </c>
      <c r="AZ787" s="36">
        <f t="shared" si="390"/>
        <v>147.74568978779999</v>
      </c>
      <c r="BA787" s="36">
        <f t="shared" si="391"/>
        <v>5072.6020160478001</v>
      </c>
      <c r="BB787" s="34">
        <f>IF($B787="P",VLOOKUP($E787,'[2]Costeo-JUL26'!$B$9:$CQ$307,BB$1,0),0)</f>
        <v>902311</v>
      </c>
      <c r="BC787" s="16">
        <f>IF($B787="P",VLOOKUP($E787,'[2]Costeo-JUL26'!$B$9:$CQ$307,BC$1,0),0)*$G787</f>
        <v>0.15995277777777778</v>
      </c>
      <c r="BD787" s="36">
        <f>IF($B787="P",VLOOKUP($E787,'[2]Costeo-JUL26'!$B$9:$CQ$307,BD$1,0),0)*$G787</f>
        <v>627.2780112083334</v>
      </c>
      <c r="BE787" s="35">
        <f>IF($B787="P",VLOOKUP($E787,'[2]Costeo-JUL26'!$B$9:$CQ$307,BE$1,0),0)</f>
        <v>0.03</v>
      </c>
      <c r="BF787" s="36">
        <f t="shared" si="392"/>
        <v>18.818340336249999</v>
      </c>
      <c r="BG787" s="36">
        <f t="shared" si="393"/>
        <v>646.0963515445834</v>
      </c>
      <c r="BH787" s="34">
        <f>IF($B787="P",VLOOKUP($E787,'[2]Costeo-JUL26'!$B$9:$CQ$307,BH$1,0),0)</f>
        <v>933089</v>
      </c>
      <c r="BI787" s="16">
        <f>IF($B787="P",VLOOKUP($E787,'[2]Costeo-JUL26'!$B$9:$CQ$307,BI$1,0),0)*$G787</f>
        <v>1.9994097222222222</v>
      </c>
      <c r="BJ787" s="36">
        <f>IF($B787="P",VLOOKUP($E787,'[2]Costeo-JUL26'!$B$9:$CQ$307,BJ$1,0),0)*$G787</f>
        <v>1488.9055234538328</v>
      </c>
      <c r="BK787" s="35">
        <f>IF(BH787=910319,0,IF($B787="P",VLOOKUP($E787,'[2]Costeo-JUL26'!$B$9:$CQ$307,BK$1,0),0))</f>
        <v>0.02</v>
      </c>
      <c r="BL787" s="36">
        <f t="shared" si="394"/>
        <v>29.778110469076655</v>
      </c>
      <c r="BM787" s="36">
        <f t="shared" si="395"/>
        <v>1518.6836339229094</v>
      </c>
      <c r="BN787" s="34">
        <f>IF($B787="P",VLOOKUP($E787,'[2]Costeo-JUL26'!$B$9:$CQ$307,BN$1,0),0)</f>
        <v>0</v>
      </c>
      <c r="BO787" s="16">
        <f>IF($B787="P",VLOOKUP($E787,'[2]Costeo-JUL26'!$B$9:$CQ$307,BO$1,0),0)*$G787</f>
        <v>0</v>
      </c>
      <c r="BP787" s="36">
        <f>IF($B787="P",VLOOKUP($E787,'[2]Costeo-JUL26'!$B$9:$CQ$307,BP$1,0),0)*$G787</f>
        <v>0</v>
      </c>
      <c r="BQ787" s="35">
        <f>IF($B787="P",VLOOKUP($E787,'[2]Costeo-JUL26'!$B$9:$CQ$307,BQ$1,0),0)</f>
        <v>0</v>
      </c>
      <c r="BR787" s="36">
        <f t="shared" si="396"/>
        <v>0</v>
      </c>
      <c r="BS787" s="36">
        <f t="shared" si="397"/>
        <v>0</v>
      </c>
      <c r="BT787" s="34">
        <f>IF($B787="P",VLOOKUP($E787,'[2]Costeo-JUL26'!$B$9:$CQ$307,BT$1,0),0)</f>
        <v>0</v>
      </c>
      <c r="BU787" s="16">
        <f>IF($B787="P",VLOOKUP($E787,'[2]Costeo-JUL26'!$B$9:$CQ$307,BU$1,0),0)*$G787</f>
        <v>0</v>
      </c>
      <c r="BV787" s="36">
        <f>IF($B787="P",VLOOKUP($E787,'[2]Costeo-JUL26'!$B$9:$CQ$307,BV$1,0),0)*$G787</f>
        <v>0</v>
      </c>
      <c r="BW787" s="35">
        <f>IF($B787="P",VLOOKUP($E787,'[2]Costeo-JUL26'!$B$9:$CQ$307,BW$1,0),0)</f>
        <v>0</v>
      </c>
      <c r="BX787" s="36">
        <f t="shared" si="398"/>
        <v>0</v>
      </c>
      <c r="BY787" s="36">
        <f t="shared" si="399"/>
        <v>0</v>
      </c>
      <c r="BZ787" s="34">
        <f>IF($B787="P",VLOOKUP($E787,'[2]Costeo-JUL26'!$B$9:$CQ$307,BZ$1,0),0)</f>
        <v>0</v>
      </c>
      <c r="CA787" s="16">
        <f>IF($B787="P",VLOOKUP($E787,'[2]Costeo-JUL26'!$B$9:$CQ$307,CA$1,0),0)*$G787</f>
        <v>0</v>
      </c>
      <c r="CB787" s="36">
        <f>IF($B787="P",VLOOKUP($E787,'[2]Costeo-JUL26'!$B$9:$CQ$307,CB$1,0),0)*$G787</f>
        <v>0</v>
      </c>
      <c r="CC787" s="35">
        <f>IF($B787="P",VLOOKUP($E787,'[2]Costeo-JUL26'!$B$9:$CQ$307,CC$1,0),0)</f>
        <v>0</v>
      </c>
      <c r="CD787" s="36">
        <f t="shared" si="400"/>
        <v>0</v>
      </c>
      <c r="CE787" s="36">
        <f t="shared" si="401"/>
        <v>0</v>
      </c>
      <c r="CF787" s="37">
        <f t="shared" si="373"/>
        <v>299281.98208497785</v>
      </c>
      <c r="CG787" s="36">
        <f>IF($B787="r",VLOOKUP($E787,'[2]Costeo-JUL26'!$B$9:$CQ$307,CG$1,0),0)*$G787</f>
        <v>0</v>
      </c>
      <c r="CH787" s="35">
        <f>VLOOKUP($E787,'[2]TEORICOS (05.26)'!$A$8:$T$251,CH$1,0)</f>
        <v>0</v>
      </c>
      <c r="CI787" s="36">
        <f t="shared" si="402"/>
        <v>0</v>
      </c>
      <c r="CJ787" s="37">
        <f t="shared" si="403"/>
        <v>0</v>
      </c>
      <c r="CM787" s="16">
        <f>SUMIFS('[1]Ajuste Inventario'!$I:$I,'[1]Ajuste Inventario'!$B:$B,E787,'[1]Ajuste Inventario'!$S:$S,D787)*-1</f>
        <v>1.3339999999999999</v>
      </c>
      <c r="CN787" s="36">
        <f t="shared" si="374"/>
        <v>6933.3338676581698</v>
      </c>
      <c r="CP787" t="str">
        <f t="shared" si="375"/>
        <v>2727Org.Vtas Necochea</v>
      </c>
      <c r="CQ787" s="10">
        <f t="shared" si="376"/>
        <v>5197.4016998936813</v>
      </c>
    </row>
    <row r="788" spans="1:95" x14ac:dyDescent="0.25">
      <c r="A788" s="30">
        <v>46204</v>
      </c>
      <c r="B788" s="31" t="str">
        <f>VLOOKUP($E788,'[2]TEORICOS (05.26)'!$A$8:$T$251,B$1,0)</f>
        <v>P</v>
      </c>
      <c r="C788" s="32" t="str">
        <f>VLOOKUP($E788,'[2]TEORICOS (05.26)'!$A$8:$T$251,C$1,0)</f>
        <v>Sprite</v>
      </c>
      <c r="D788" t="s">
        <v>229</v>
      </c>
      <c r="E788">
        <v>2741</v>
      </c>
      <c r="F788" t="s">
        <v>164</v>
      </c>
      <c r="G788" s="16">
        <v>407</v>
      </c>
      <c r="H788" s="16">
        <v>859.99100000000294</v>
      </c>
      <c r="I788" s="33">
        <v>7566765.8199999826</v>
      </c>
      <c r="J788" s="33">
        <v>7512506.249999987</v>
      </c>
      <c r="K788" s="34">
        <f>IF($B788="P",VLOOKUP($E788,'[2]Costeo-JUL26'!$B$9:$CQ$307,K$1,0),0)</f>
        <v>911399</v>
      </c>
      <c r="L788" s="35">
        <f>VLOOKUP($E788,'[2]TEORICOS (05.26)'!$A$8:$T$251,L$1,0)</f>
        <v>0.27500000000000002</v>
      </c>
      <c r="M788" s="36">
        <f t="shared" si="377"/>
        <v>2065939.2187499965</v>
      </c>
      <c r="N788" s="35">
        <f>IF($B788="P",VLOOKUP($E788,'[2]Costeo-JUL26'!$B$9:$CQ$307,N$1,0),0)</f>
        <v>3.5000000000000003E-2</v>
      </c>
      <c r="O788" s="36">
        <f t="shared" si="378"/>
        <v>72307.872656249878</v>
      </c>
      <c r="P788" s="36">
        <f>IF($B788="P",VLOOKUP($E788,'[2]Costeo-JUL26'!$B$9:$CQ$307,P$1,0),0)*H788</f>
        <v>0</v>
      </c>
      <c r="Q788" s="36">
        <f t="shared" si="379"/>
        <v>2138247.0914062462</v>
      </c>
      <c r="R788" s="34">
        <f>IF($B788="P",VLOOKUP($E788,'[2]Costeo-JUL26'!$B$9:$CQ$307,R$1,0),0)</f>
        <v>0</v>
      </c>
      <c r="S788" s="16">
        <f>IF($B788="P",VLOOKUP($E788,'[2]Costeo-JUL26'!$B$9:$CQ$307,S$1,0),0)*$G788</f>
        <v>0</v>
      </c>
      <c r="T788" s="36">
        <f>IF($B788="P",VLOOKUP($E788,'[2]Costeo-JUL26'!$B$9:$CQ$307,T$1,0),0)*$G788</f>
        <v>0</v>
      </c>
      <c r="U788" s="35">
        <f>IF($B788="P",VLOOKUP($E788,'[2]Costeo-JUL26'!$B$9:$CQ$307,U$1,0),0)</f>
        <v>0</v>
      </c>
      <c r="V788" s="36">
        <f t="shared" si="380"/>
        <v>0</v>
      </c>
      <c r="W788" s="36">
        <f t="shared" si="381"/>
        <v>0</v>
      </c>
      <c r="X788" s="34">
        <f>IF($B788="P",VLOOKUP($E788,'[2]Costeo-JUL26'!$B$9:$CQ$307,X$1,0),0)</f>
        <v>902338</v>
      </c>
      <c r="Y788" s="16">
        <f>IF($B788="P",VLOOKUP($E788,'[2]Costeo-JUL26'!$B$9:$CQ$307,Y$1,0),0)*$G788</f>
        <v>40.615344</v>
      </c>
      <c r="Z788" s="36">
        <f>IF($B788="P",VLOOKUP($E788,'[2]Costeo-JUL26'!$B$9:$CQ$307,Z$1,0),0)*$G788</f>
        <v>11483.582362560001</v>
      </c>
      <c r="AA788" s="35">
        <f>IF($B788="P",VLOOKUP($E788,'[2]Costeo-JUL26'!$B$9:$CQ$307,AA$1,0),0)</f>
        <v>0.45</v>
      </c>
      <c r="AB788" s="36">
        <f t="shared" si="382"/>
        <v>5167.6120631520007</v>
      </c>
      <c r="AC788" s="36">
        <f t="shared" si="383"/>
        <v>16651.194425712001</v>
      </c>
      <c r="AD788" s="34">
        <f>IF($B788="P",VLOOKUP($E788,'[2]Costeo-JUL26'!$B$9:$CQ$307,AD$1,0),0)</f>
        <v>901781</v>
      </c>
      <c r="AE788" s="16">
        <f>IF($B788="P",VLOOKUP($E788,'[2]Costeo-JUL26'!$B$9:$CQ$307,AE$1,0),0)*$G788</f>
        <v>3256</v>
      </c>
      <c r="AF788" s="36">
        <f>IF($B788="P",VLOOKUP($E788,'[2]Costeo-JUL26'!$B$9:$CQ$307,AF$1,0),0)*$G788</f>
        <v>49970.483200000002</v>
      </c>
      <c r="AG788" s="35">
        <f>IF($B788="P",VLOOKUP($E788,'[2]Costeo-JUL26'!$B$9:$CQ$307,AG$1,0),0)</f>
        <v>6.0000000000000001E-3</v>
      </c>
      <c r="AH788" s="36">
        <f t="shared" si="384"/>
        <v>299.82289919999999</v>
      </c>
      <c r="AI788" s="36">
        <f t="shared" si="385"/>
        <v>50270.306099200003</v>
      </c>
      <c r="AJ788" s="34">
        <f>IF($B788="P",VLOOKUP($E788,'[2]Costeo-JUL26'!$B$9:$CQ$307,AJ$1,0),0)</f>
        <v>911355</v>
      </c>
      <c r="AK788" s="16">
        <f>IF($B788="P",VLOOKUP($E788,'[2]Costeo-JUL26'!$B$9:$CQ$307,AK$1,0),0)*$G788</f>
        <v>3256</v>
      </c>
      <c r="AL788" s="36">
        <f>IF($B788="P",VLOOKUP($E788,'[2]Costeo-JUL26'!$B$9:$CQ$307,AL$1,0),0)*$G788</f>
        <v>35409</v>
      </c>
      <c r="AM788" s="35">
        <f>IF($B788="P",VLOOKUP($E788,'[2]Costeo-JUL26'!$B$9:$CQ$307,AM$1,0),0)</f>
        <v>1.7999999999999999E-2</v>
      </c>
      <c r="AN788" s="36">
        <f t="shared" si="386"/>
        <v>637.36199999999997</v>
      </c>
      <c r="AO788" s="36">
        <f t="shared" si="387"/>
        <v>36046.362000000001</v>
      </c>
      <c r="AP788" s="34">
        <f>IF($B788="P",VLOOKUP($E788,'[2]Costeo-JUL26'!$B$9:$CQ$307,AP$1,0),0)</f>
        <v>913486</v>
      </c>
      <c r="AQ788" s="16">
        <f>IF($B788="P",VLOOKUP($E788,'[2]Costeo-JUL26'!$B$9:$CQ$307,AQ$1,0),0)*$G788</f>
        <v>3256</v>
      </c>
      <c r="AR788" s="36">
        <f>IF($B788="P",VLOOKUP($E788,'[2]Costeo-JUL26'!$B$9:$CQ$307,AR$1,0),0)*$G788</f>
        <v>401908.93348975788</v>
      </c>
      <c r="AS788" s="35">
        <f>IF($B788="P",VLOOKUP($E788,'[2]Costeo-JUL26'!$B$9:$CQ$307,AS$1,0),0)</f>
        <v>0.02</v>
      </c>
      <c r="AT788" s="36">
        <f t="shared" si="388"/>
        <v>8038.1786697951575</v>
      </c>
      <c r="AU788" s="36">
        <f t="shared" si="389"/>
        <v>409947.11215955304</v>
      </c>
      <c r="AV788" s="34">
        <f>IF($B788="P",VLOOKUP($E788,'[2]Costeo-JUL26'!$B$9:$CQ$307,AV$1,0),0)</f>
        <v>902310</v>
      </c>
      <c r="AW788" s="16">
        <f>IF($B788="P",VLOOKUP($E788,'[2]Costeo-JUL26'!$B$9:$CQ$307,AW$1,0),0)*$G788</f>
        <v>12.698399999999999</v>
      </c>
      <c r="AX788" s="36">
        <f>IF($B788="P",VLOOKUP($E788,'[2]Costeo-JUL26'!$B$9:$CQ$307,AX$1,0),0)*$G788</f>
        <v>44489.429697402382</v>
      </c>
      <c r="AY788" s="35">
        <f>IF($B788="P",VLOOKUP($E788,'[2]Costeo-JUL26'!$B$9:$CQ$307,AY$1,0),0)</f>
        <v>0.03</v>
      </c>
      <c r="AZ788" s="36">
        <f t="shared" si="390"/>
        <v>1334.6828909220715</v>
      </c>
      <c r="BA788" s="36">
        <f t="shared" si="391"/>
        <v>45824.112588324453</v>
      </c>
      <c r="BB788" s="34">
        <f>IF($B788="P",VLOOKUP($E788,'[2]Costeo-JUL26'!$B$9:$CQ$307,BB$1,0),0)</f>
        <v>902311</v>
      </c>
      <c r="BC788" s="16">
        <f>IF($B788="P",VLOOKUP($E788,'[2]Costeo-JUL26'!$B$9:$CQ$307,BC$1,0),0)*$G788</f>
        <v>2.0350000000000001</v>
      </c>
      <c r="BD788" s="36">
        <f>IF($B788="P",VLOOKUP($E788,'[2]Costeo-JUL26'!$B$9:$CQ$307,BD$1,0),0)*$G788</f>
        <v>7980.5475750000005</v>
      </c>
      <c r="BE788" s="35">
        <f>IF($B788="P",VLOOKUP($E788,'[2]Costeo-JUL26'!$B$9:$CQ$307,BE$1,0),0)</f>
        <v>0.03</v>
      </c>
      <c r="BF788" s="36">
        <f t="shared" si="392"/>
        <v>239.41642725</v>
      </c>
      <c r="BG788" s="36">
        <f t="shared" si="393"/>
        <v>8219.9640022500007</v>
      </c>
      <c r="BH788" s="34">
        <f>IF($B788="P",VLOOKUP($E788,'[2]Costeo-JUL26'!$B$9:$CQ$307,BH$1,0),0)</f>
        <v>910319</v>
      </c>
      <c r="BI788" s="16">
        <f>IF($B788="P",VLOOKUP($E788,'[2]Costeo-JUL26'!$B$9:$CQ$307,BI$1,0),0)*$G788</f>
        <v>7.2678571428571423</v>
      </c>
      <c r="BJ788" s="36">
        <f>IF($B788="P",VLOOKUP($E788,'[2]Costeo-JUL26'!$B$9:$CQ$307,BJ$1,0),0)*$G788</f>
        <v>19001.8125</v>
      </c>
      <c r="BK788" s="35">
        <f>IF(BH788=910319,0,IF($B788="P",VLOOKUP($E788,'[2]Costeo-JUL26'!$B$9:$CQ$307,BK$1,0),0))</f>
        <v>0</v>
      </c>
      <c r="BL788" s="36">
        <f t="shared" si="394"/>
        <v>0</v>
      </c>
      <c r="BM788" s="36">
        <f t="shared" si="395"/>
        <v>19001.8125</v>
      </c>
      <c r="BN788" s="34">
        <f>IF($B788="P",VLOOKUP($E788,'[2]Costeo-JUL26'!$B$9:$CQ$307,BN$1,0),0)</f>
        <v>0</v>
      </c>
      <c r="BO788" s="16">
        <f>IF($B788="P",VLOOKUP($E788,'[2]Costeo-JUL26'!$B$9:$CQ$307,BO$1,0),0)*$G788</f>
        <v>0</v>
      </c>
      <c r="BP788" s="36">
        <f>IF($B788="P",VLOOKUP($E788,'[2]Costeo-JUL26'!$B$9:$CQ$307,BP$1,0),0)*$G788</f>
        <v>0</v>
      </c>
      <c r="BQ788" s="35">
        <f>IF($B788="P",VLOOKUP($E788,'[2]Costeo-JUL26'!$B$9:$CQ$307,BQ$1,0),0)</f>
        <v>0</v>
      </c>
      <c r="BR788" s="36">
        <f t="shared" si="396"/>
        <v>0</v>
      </c>
      <c r="BS788" s="36">
        <f t="shared" si="397"/>
        <v>0</v>
      </c>
      <c r="BT788" s="34">
        <f>IF($B788="P",VLOOKUP($E788,'[2]Costeo-JUL26'!$B$9:$CQ$307,BT$1,0),0)</f>
        <v>0</v>
      </c>
      <c r="BU788" s="16">
        <f>IF($B788="P",VLOOKUP($E788,'[2]Costeo-JUL26'!$B$9:$CQ$307,BU$1,0),0)*$G788</f>
        <v>0</v>
      </c>
      <c r="BV788" s="36">
        <f>IF($B788="P",VLOOKUP($E788,'[2]Costeo-JUL26'!$B$9:$CQ$307,BV$1,0),0)*$G788</f>
        <v>0</v>
      </c>
      <c r="BW788" s="35">
        <f>IF($B788="P",VLOOKUP($E788,'[2]Costeo-JUL26'!$B$9:$CQ$307,BW$1,0),0)</f>
        <v>0</v>
      </c>
      <c r="BX788" s="36">
        <f t="shared" si="398"/>
        <v>0</v>
      </c>
      <c r="BY788" s="36">
        <f t="shared" si="399"/>
        <v>0</v>
      </c>
      <c r="BZ788" s="34">
        <f>IF($B788="P",VLOOKUP($E788,'[2]Costeo-JUL26'!$B$9:$CQ$307,BZ$1,0),0)</f>
        <v>0</v>
      </c>
      <c r="CA788" s="16">
        <f>IF($B788="P",VLOOKUP($E788,'[2]Costeo-JUL26'!$B$9:$CQ$307,CA$1,0),0)*$G788</f>
        <v>0</v>
      </c>
      <c r="CB788" s="36">
        <f>IF($B788="P",VLOOKUP($E788,'[2]Costeo-JUL26'!$B$9:$CQ$307,CB$1,0),0)*$G788</f>
        <v>0</v>
      </c>
      <c r="CC788" s="35">
        <f>IF($B788="P",VLOOKUP($E788,'[2]Costeo-JUL26'!$B$9:$CQ$307,CC$1,0),0)</f>
        <v>0</v>
      </c>
      <c r="CD788" s="36">
        <f t="shared" si="400"/>
        <v>0</v>
      </c>
      <c r="CE788" s="36">
        <f t="shared" si="401"/>
        <v>0</v>
      </c>
      <c r="CF788" s="37">
        <f t="shared" si="373"/>
        <v>2724207.9551812862</v>
      </c>
      <c r="CG788" s="36">
        <f>IF($B788="r",VLOOKUP($E788,'[2]Costeo-JUL26'!$B$9:$CQ$307,CG$1,0),0)*$G788</f>
        <v>0</v>
      </c>
      <c r="CH788" s="35">
        <f>VLOOKUP($E788,'[2]TEORICOS (05.26)'!$A$8:$T$251,CH$1,0)</f>
        <v>0</v>
      </c>
      <c r="CI788" s="36">
        <f t="shared" si="402"/>
        <v>0</v>
      </c>
      <c r="CJ788" s="37">
        <f t="shared" si="403"/>
        <v>0</v>
      </c>
      <c r="CM788" s="16">
        <f>SUMIFS('[1]Ajuste Inventario'!$I:$I,'[1]Ajuste Inventario'!$B:$B,E788,'[1]Ajuste Inventario'!$S:$S,D788)*-1</f>
        <v>1.5</v>
      </c>
      <c r="CN788" s="36">
        <f t="shared" si="374"/>
        <v>10040.078458899088</v>
      </c>
      <c r="CP788" t="str">
        <f t="shared" si="375"/>
        <v>2741Org.Vtas Necochea</v>
      </c>
      <c r="CQ788" s="10">
        <f t="shared" si="376"/>
        <v>6693.3856392660591</v>
      </c>
    </row>
    <row r="789" spans="1:95" x14ac:dyDescent="0.25">
      <c r="A789" s="30">
        <v>46204</v>
      </c>
      <c r="B789" s="31" t="str">
        <f>VLOOKUP($E789,'[2]TEORICOS (05.26)'!$A$8:$T$251,B$1,0)</f>
        <v>P</v>
      </c>
      <c r="C789" s="32" t="str">
        <f>VLOOKUP($E789,'[2]TEORICOS (05.26)'!$A$8:$T$251,C$1,0)</f>
        <v>Sprite</v>
      </c>
      <c r="D789" t="s">
        <v>229</v>
      </c>
      <c r="E789">
        <v>2759</v>
      </c>
      <c r="F789" t="s">
        <v>165</v>
      </c>
      <c r="G789" s="16">
        <v>172.333</v>
      </c>
      <c r="H789" s="16">
        <v>409.8078739999994</v>
      </c>
      <c r="I789" s="33">
        <v>3378094.140000002</v>
      </c>
      <c r="J789" s="33">
        <v>3326577.1700000023</v>
      </c>
      <c r="K789" s="34">
        <f>IF($B789="P",VLOOKUP($E789,'[2]Costeo-JUL26'!$B$9:$CQ$307,K$1,0),0)</f>
        <v>911399</v>
      </c>
      <c r="L789" s="35">
        <f>VLOOKUP($E789,'[2]TEORICOS (05.26)'!$A$8:$T$251,L$1,0)</f>
        <v>0.27500000000000002</v>
      </c>
      <c r="M789" s="36">
        <f t="shared" si="377"/>
        <v>914808.72175000072</v>
      </c>
      <c r="N789" s="35">
        <f>IF($B789="P",VLOOKUP($E789,'[2]Costeo-JUL26'!$B$9:$CQ$307,N$1,0),0)</f>
        <v>3.5000000000000003E-2</v>
      </c>
      <c r="O789" s="36">
        <f t="shared" si="378"/>
        <v>32018.305261250029</v>
      </c>
      <c r="P789" s="36">
        <f>IF($B789="P",VLOOKUP($E789,'[2]Costeo-JUL26'!$B$9:$CQ$307,P$1,0),0)*H789</f>
        <v>0</v>
      </c>
      <c r="Q789" s="36">
        <f t="shared" si="379"/>
        <v>946827.02701125073</v>
      </c>
      <c r="R789" s="34">
        <f>IF($B789="P",VLOOKUP($E789,'[2]Costeo-JUL26'!$B$9:$CQ$307,R$1,0),0)</f>
        <v>0</v>
      </c>
      <c r="S789" s="16">
        <f>IF($B789="P",VLOOKUP($E789,'[2]Costeo-JUL26'!$B$9:$CQ$307,S$1,0),0)*$G789</f>
        <v>0</v>
      </c>
      <c r="T789" s="36">
        <f>IF($B789="P",VLOOKUP($E789,'[2]Costeo-JUL26'!$B$9:$CQ$307,T$1,0),0)*$G789</f>
        <v>0</v>
      </c>
      <c r="U789" s="35">
        <f>IF($B789="P",VLOOKUP($E789,'[2]Costeo-JUL26'!$B$9:$CQ$307,U$1,0),0)</f>
        <v>0</v>
      </c>
      <c r="V789" s="36">
        <f t="shared" si="380"/>
        <v>0</v>
      </c>
      <c r="W789" s="36">
        <f t="shared" si="381"/>
        <v>0</v>
      </c>
      <c r="X789" s="34">
        <f>IF($B789="P",VLOOKUP($E789,'[2]Costeo-JUL26'!$B$9:$CQ$307,X$1,0),0)</f>
        <v>902338</v>
      </c>
      <c r="Y789" s="16">
        <f>IF($B789="P",VLOOKUP($E789,'[2]Costeo-JUL26'!$B$9:$CQ$307,Y$1,0),0)*$G789</f>
        <v>19.347136578000001</v>
      </c>
      <c r="Z789" s="36">
        <f>IF($B789="P",VLOOKUP($E789,'[2]Costeo-JUL26'!$B$9:$CQ$307,Z$1,0),0)*$G789</f>
        <v>5470.2093960637203</v>
      </c>
      <c r="AA789" s="35">
        <f>IF($B789="P",VLOOKUP($E789,'[2]Costeo-JUL26'!$B$9:$CQ$307,AA$1,0),0)</f>
        <v>0.45</v>
      </c>
      <c r="AB789" s="36">
        <f t="shared" si="382"/>
        <v>2461.5942282286742</v>
      </c>
      <c r="AC789" s="36">
        <f t="shared" si="383"/>
        <v>7931.8036242923945</v>
      </c>
      <c r="AD789" s="34">
        <f>IF($B789="P",VLOOKUP($E789,'[2]Costeo-JUL26'!$B$9:$CQ$307,AD$1,0),0)</f>
        <v>901781</v>
      </c>
      <c r="AE789" s="16">
        <f>IF($B789="P",VLOOKUP($E789,'[2]Costeo-JUL26'!$B$9:$CQ$307,AE$1,0),0)*$G789</f>
        <v>1033.998</v>
      </c>
      <c r="AF789" s="36">
        <f>IF($B789="P",VLOOKUP($E789,'[2]Costeo-JUL26'!$B$9:$CQ$307,AF$1,0),0)*$G789</f>
        <v>15868.9741056</v>
      </c>
      <c r="AG789" s="35">
        <f>IF($B789="P",VLOOKUP($E789,'[2]Costeo-JUL26'!$B$9:$CQ$307,AG$1,0),0)</f>
        <v>6.0000000000000001E-3</v>
      </c>
      <c r="AH789" s="36">
        <f t="shared" si="384"/>
        <v>95.213844633600004</v>
      </c>
      <c r="AI789" s="36">
        <f t="shared" si="385"/>
        <v>15964.1879502336</v>
      </c>
      <c r="AJ789" s="34">
        <f>IF($B789="P",VLOOKUP($E789,'[2]Costeo-JUL26'!$B$9:$CQ$307,AJ$1,0),0)</f>
        <v>911543</v>
      </c>
      <c r="AK789" s="16">
        <f>IF($B789="P",VLOOKUP($E789,'[2]Costeo-JUL26'!$B$9:$CQ$307,AK$1,0),0)*$G789</f>
        <v>1033.998</v>
      </c>
      <c r="AL789" s="36">
        <f>IF($B789="P",VLOOKUP($E789,'[2]Costeo-JUL26'!$B$9:$CQ$307,AL$1,0),0)*$G789</f>
        <v>15477.0888636</v>
      </c>
      <c r="AM789" s="35">
        <f>IF($B789="P",VLOOKUP($E789,'[2]Costeo-JUL26'!$B$9:$CQ$307,AM$1,0),0)</f>
        <v>1.7999999999999999E-2</v>
      </c>
      <c r="AN789" s="36">
        <f t="shared" si="386"/>
        <v>278.58759954479996</v>
      </c>
      <c r="AO789" s="36">
        <f t="shared" si="387"/>
        <v>15755.6764631448</v>
      </c>
      <c r="AP789" s="34">
        <f>IF($B789="P",VLOOKUP($E789,'[2]Costeo-JUL26'!$B$9:$CQ$307,AP$1,0),0)</f>
        <v>911881</v>
      </c>
      <c r="AQ789" s="16">
        <f>IF($B789="P",VLOOKUP($E789,'[2]Costeo-JUL26'!$B$9:$CQ$307,AQ$1,0),0)*$G789</f>
        <v>1033.998</v>
      </c>
      <c r="AR789" s="36">
        <f>IF($B789="P",VLOOKUP($E789,'[2]Costeo-JUL26'!$B$9:$CQ$307,AR$1,0),0)*$G789</f>
        <v>140304.42941993696</v>
      </c>
      <c r="AS789" s="35">
        <f>IF($B789="P",VLOOKUP($E789,'[2]Costeo-JUL26'!$B$9:$CQ$307,AS$1,0),0)</f>
        <v>0.02</v>
      </c>
      <c r="AT789" s="36">
        <f t="shared" si="388"/>
        <v>2806.0885883987394</v>
      </c>
      <c r="AU789" s="36">
        <f t="shared" si="389"/>
        <v>143110.5180083357</v>
      </c>
      <c r="AV789" s="34">
        <f>IF($B789="P",VLOOKUP($E789,'[2]Costeo-JUL26'!$B$9:$CQ$307,AV$1,0),0)</f>
        <v>932442</v>
      </c>
      <c r="AW789" s="16">
        <f>IF($B789="P",VLOOKUP($E789,'[2]Costeo-JUL26'!$B$9:$CQ$307,AW$1,0),0)*$G789</f>
        <v>4.7736241000000001</v>
      </c>
      <c r="AX789" s="36">
        <f>IF($B789="P",VLOOKUP($E789,'[2]Costeo-JUL26'!$B$9:$CQ$307,AX$1,0),0)*$G789</f>
        <v>17620.756041709577</v>
      </c>
      <c r="AY789" s="35">
        <f>IF($B789="P",VLOOKUP($E789,'[2]Costeo-JUL26'!$B$9:$CQ$307,AY$1,0),0)</f>
        <v>0.03</v>
      </c>
      <c r="AZ789" s="36">
        <f t="shared" si="390"/>
        <v>528.6226812512873</v>
      </c>
      <c r="BA789" s="36">
        <f t="shared" si="391"/>
        <v>18149.378722960864</v>
      </c>
      <c r="BB789" s="34">
        <f>IF($B789="P",VLOOKUP($E789,'[2]Costeo-JUL26'!$B$9:$CQ$307,BB$1,0),0)</f>
        <v>902311</v>
      </c>
      <c r="BC789" s="16">
        <f>IF($B789="P",VLOOKUP($E789,'[2]Costeo-JUL26'!$B$9:$CQ$307,BC$1,0),0)*$G789</f>
        <v>0.75395687500000008</v>
      </c>
      <c r="BD789" s="36">
        <f>IF($B789="P",VLOOKUP($E789,'[2]Costeo-JUL26'!$B$9:$CQ$307,BD$1,0),0)*$G789</f>
        <v>2956.7512090593755</v>
      </c>
      <c r="BE789" s="35">
        <f>IF($B789="P",VLOOKUP($E789,'[2]Costeo-JUL26'!$B$9:$CQ$307,BE$1,0),0)</f>
        <v>0.03</v>
      </c>
      <c r="BF789" s="36">
        <f t="shared" si="392"/>
        <v>88.702536271781256</v>
      </c>
      <c r="BG789" s="36">
        <f t="shared" si="393"/>
        <v>3045.4537453311568</v>
      </c>
      <c r="BH789" s="34">
        <f>IF($B789="P",VLOOKUP($E789,'[2]Costeo-JUL26'!$B$9:$CQ$307,BH$1,0),0)</f>
        <v>933089</v>
      </c>
      <c r="BI789" s="16">
        <f>IF($B789="P",VLOOKUP($E789,'[2]Costeo-JUL26'!$B$9:$CQ$307,BI$1,0),0)*$G789</f>
        <v>6.4624874999999999</v>
      </c>
      <c r="BJ789" s="36">
        <f>IF($B789="P",VLOOKUP($E789,'[2]Costeo-JUL26'!$B$9:$CQ$307,BJ$1,0),0)*$G789</f>
        <v>4812.4370043109757</v>
      </c>
      <c r="BK789" s="35">
        <f>IF(BH789=910319,0,IF($B789="P",VLOOKUP($E789,'[2]Costeo-JUL26'!$B$9:$CQ$307,BK$1,0),0))</f>
        <v>0.02</v>
      </c>
      <c r="BL789" s="36">
        <f t="shared" si="394"/>
        <v>96.248740086219513</v>
      </c>
      <c r="BM789" s="36">
        <f t="shared" si="395"/>
        <v>4908.6857443971949</v>
      </c>
      <c r="BN789" s="34">
        <f>IF($B789="P",VLOOKUP($E789,'[2]Costeo-JUL26'!$B$9:$CQ$307,BN$1,0),0)</f>
        <v>0</v>
      </c>
      <c r="BO789" s="16">
        <f>IF($B789="P",VLOOKUP($E789,'[2]Costeo-JUL26'!$B$9:$CQ$307,BO$1,0),0)*$G789</f>
        <v>0</v>
      </c>
      <c r="BP789" s="36">
        <f>IF($B789="P",VLOOKUP($E789,'[2]Costeo-JUL26'!$B$9:$CQ$307,BP$1,0),0)*$G789</f>
        <v>0</v>
      </c>
      <c r="BQ789" s="35">
        <f>IF($B789="P",VLOOKUP($E789,'[2]Costeo-JUL26'!$B$9:$CQ$307,BQ$1,0),0)</f>
        <v>0</v>
      </c>
      <c r="BR789" s="36">
        <f t="shared" si="396"/>
        <v>0</v>
      </c>
      <c r="BS789" s="36">
        <f t="shared" si="397"/>
        <v>0</v>
      </c>
      <c r="BT789" s="34">
        <f>IF($B789="P",VLOOKUP($E789,'[2]Costeo-JUL26'!$B$9:$CQ$307,BT$1,0),0)</f>
        <v>0</v>
      </c>
      <c r="BU789" s="16">
        <f>IF($B789="P",VLOOKUP($E789,'[2]Costeo-JUL26'!$B$9:$CQ$307,BU$1,0),0)*$G789</f>
        <v>0</v>
      </c>
      <c r="BV789" s="36">
        <f>IF($B789="P",VLOOKUP($E789,'[2]Costeo-JUL26'!$B$9:$CQ$307,BV$1,0),0)*$G789</f>
        <v>0</v>
      </c>
      <c r="BW789" s="35">
        <f>IF($B789="P",VLOOKUP($E789,'[2]Costeo-JUL26'!$B$9:$CQ$307,BW$1,0),0)</f>
        <v>0</v>
      </c>
      <c r="BX789" s="36">
        <f t="shared" si="398"/>
        <v>0</v>
      </c>
      <c r="BY789" s="36">
        <f t="shared" si="399"/>
        <v>0</v>
      </c>
      <c r="BZ789" s="34">
        <f>IF($B789="P",VLOOKUP($E789,'[2]Costeo-JUL26'!$B$9:$CQ$307,BZ$1,0),0)</f>
        <v>0</v>
      </c>
      <c r="CA789" s="16">
        <f>IF($B789="P",VLOOKUP($E789,'[2]Costeo-JUL26'!$B$9:$CQ$307,CA$1,0),0)*$G789</f>
        <v>0</v>
      </c>
      <c r="CB789" s="36">
        <f>IF($B789="P",VLOOKUP($E789,'[2]Costeo-JUL26'!$B$9:$CQ$307,CB$1,0),0)*$G789</f>
        <v>0</v>
      </c>
      <c r="CC789" s="35">
        <f>IF($B789="P",VLOOKUP($E789,'[2]Costeo-JUL26'!$B$9:$CQ$307,CC$1,0),0)</f>
        <v>0</v>
      </c>
      <c r="CD789" s="36">
        <f t="shared" si="400"/>
        <v>0</v>
      </c>
      <c r="CE789" s="36">
        <f t="shared" si="401"/>
        <v>0</v>
      </c>
      <c r="CF789" s="37">
        <f t="shared" si="373"/>
        <v>1155692.7312699463</v>
      </c>
      <c r="CG789" s="36">
        <f>IF($B789="r",VLOOKUP($E789,'[2]Costeo-JUL26'!$B$9:$CQ$307,CG$1,0),0)*$G789</f>
        <v>0</v>
      </c>
      <c r="CH789" s="35">
        <f>VLOOKUP($E789,'[2]TEORICOS (05.26)'!$A$8:$T$251,CH$1,0)</f>
        <v>0</v>
      </c>
      <c r="CI789" s="36">
        <f t="shared" si="402"/>
        <v>0</v>
      </c>
      <c r="CJ789" s="37">
        <f t="shared" si="403"/>
        <v>0</v>
      </c>
      <c r="CM789" s="16">
        <f>SUMIFS('[1]Ajuste Inventario'!$I:$I,'[1]Ajuste Inventario'!$B:$B,E789,'[1]Ajuste Inventario'!$S:$S,D789)*-1</f>
        <v>1.6680000000000001</v>
      </c>
      <c r="CN789" s="36">
        <f t="shared" si="374"/>
        <v>11185.875460638825</v>
      </c>
      <c r="CP789" t="str">
        <f t="shared" si="375"/>
        <v>2759Org.Vtas Necochea</v>
      </c>
      <c r="CQ789" s="10">
        <f t="shared" si="376"/>
        <v>6706.1603481048105</v>
      </c>
    </row>
    <row r="790" spans="1:95" x14ac:dyDescent="0.25">
      <c r="A790" s="30">
        <v>46204</v>
      </c>
      <c r="B790" s="31" t="str">
        <f>VLOOKUP($E790,'[2]TEORICOS (05.26)'!$A$8:$T$251,B$1,0)</f>
        <v>R</v>
      </c>
      <c r="C790" s="32" t="str">
        <f>VLOOKUP($E790,'[2]TEORICOS (05.26)'!$A$8:$T$251,C$1,0)</f>
        <v>Monster</v>
      </c>
      <c r="D790" t="s">
        <v>229</v>
      </c>
      <c r="E790">
        <v>3095</v>
      </c>
      <c r="F790" t="s">
        <v>167</v>
      </c>
      <c r="G790" s="16">
        <v>67</v>
      </c>
      <c r="H790" s="16">
        <v>33.5</v>
      </c>
      <c r="I790" s="33">
        <v>878849.23999999941</v>
      </c>
      <c r="J790" s="33">
        <v>868854.34999999963</v>
      </c>
      <c r="K790" s="34">
        <f>IF($B790="P",VLOOKUP($E790,'[2]Costeo-JUL26'!$B$9:$CQ$307,K$1,0),0)</f>
        <v>0</v>
      </c>
      <c r="L790" s="35">
        <f>VLOOKUP($E790,'[2]TEORICOS (05.26)'!$A$8:$T$251,L$1,0)</f>
        <v>0</v>
      </c>
      <c r="M790" s="36">
        <f t="shared" si="377"/>
        <v>0</v>
      </c>
      <c r="N790" s="35">
        <f>IF($B790="P",VLOOKUP($E790,'[2]Costeo-JUL26'!$B$9:$CQ$307,N$1,0),0)</f>
        <v>0</v>
      </c>
      <c r="O790" s="36">
        <f t="shared" si="378"/>
        <v>0</v>
      </c>
      <c r="P790" s="36">
        <f>IF($B790="P",VLOOKUP($E790,'[2]Costeo-JUL26'!$B$9:$CQ$307,P$1,0),0)*H790</f>
        <v>0</v>
      </c>
      <c r="Q790" s="36">
        <f t="shared" si="379"/>
        <v>0</v>
      </c>
      <c r="R790" s="34">
        <f>IF($B790="P",VLOOKUP($E790,'[2]Costeo-JUL26'!$B$9:$CQ$307,R$1,0),0)</f>
        <v>0</v>
      </c>
      <c r="S790" s="16">
        <f>IF($B790="P",VLOOKUP($E790,'[2]Costeo-JUL26'!$B$9:$CQ$307,S$1,0),0)*$G790</f>
        <v>0</v>
      </c>
      <c r="T790" s="36">
        <f>IF($B790="P",VLOOKUP($E790,'[2]Costeo-JUL26'!$B$9:$CQ$307,T$1,0),0)*$G790</f>
        <v>0</v>
      </c>
      <c r="U790" s="35">
        <f>IF($B790="P",VLOOKUP($E790,'[2]Costeo-JUL26'!$B$9:$CQ$307,U$1,0),0)</f>
        <v>0</v>
      </c>
      <c r="V790" s="36">
        <f t="shared" si="380"/>
        <v>0</v>
      </c>
      <c r="W790" s="36">
        <f t="shared" si="381"/>
        <v>0</v>
      </c>
      <c r="X790" s="34">
        <f>IF($B790="P",VLOOKUP($E790,'[2]Costeo-JUL26'!$B$9:$CQ$307,X$1,0),0)</f>
        <v>0</v>
      </c>
      <c r="Y790" s="16">
        <f>IF($B790="P",VLOOKUP($E790,'[2]Costeo-JUL26'!$B$9:$CQ$307,Y$1,0),0)*$G790</f>
        <v>0</v>
      </c>
      <c r="Z790" s="36">
        <f>IF($B790="P",VLOOKUP($E790,'[2]Costeo-JUL26'!$B$9:$CQ$307,Z$1,0),0)*$G790</f>
        <v>0</v>
      </c>
      <c r="AA790" s="35">
        <f>IF($B790="P",VLOOKUP($E790,'[2]Costeo-JUL26'!$B$9:$CQ$307,AA$1,0),0)</f>
        <v>0</v>
      </c>
      <c r="AB790" s="36">
        <f t="shared" si="382"/>
        <v>0</v>
      </c>
      <c r="AC790" s="36">
        <f t="shared" si="383"/>
        <v>0</v>
      </c>
      <c r="AD790" s="34">
        <f>IF($B790="P",VLOOKUP($E790,'[2]Costeo-JUL26'!$B$9:$CQ$307,AD$1,0),0)</f>
        <v>0</v>
      </c>
      <c r="AE790" s="16">
        <f>IF($B790="P",VLOOKUP($E790,'[2]Costeo-JUL26'!$B$9:$CQ$307,AE$1,0),0)*$G790</f>
        <v>0</v>
      </c>
      <c r="AF790" s="36">
        <f>IF($B790="P",VLOOKUP($E790,'[2]Costeo-JUL26'!$B$9:$CQ$307,AF$1,0),0)*$G790</f>
        <v>0</v>
      </c>
      <c r="AG790" s="35">
        <f>IF($B790="P",VLOOKUP($E790,'[2]Costeo-JUL26'!$B$9:$CQ$307,AG$1,0),0)</f>
        <v>0</v>
      </c>
      <c r="AH790" s="36">
        <f t="shared" si="384"/>
        <v>0</v>
      </c>
      <c r="AI790" s="36">
        <f t="shared" si="385"/>
        <v>0</v>
      </c>
      <c r="AJ790" s="34">
        <f>IF($B790="P",VLOOKUP($E790,'[2]Costeo-JUL26'!$B$9:$CQ$307,AJ$1,0),0)</f>
        <v>0</v>
      </c>
      <c r="AK790" s="16">
        <f>IF($B790="P",VLOOKUP($E790,'[2]Costeo-JUL26'!$B$9:$CQ$307,AK$1,0),0)*$G790</f>
        <v>0</v>
      </c>
      <c r="AL790" s="36">
        <f>IF($B790="P",VLOOKUP($E790,'[2]Costeo-JUL26'!$B$9:$CQ$307,AL$1,0),0)*$G790</f>
        <v>0</v>
      </c>
      <c r="AM790" s="35">
        <f>IF($B790="P",VLOOKUP($E790,'[2]Costeo-JUL26'!$B$9:$CQ$307,AM$1,0),0)</f>
        <v>0</v>
      </c>
      <c r="AN790" s="36">
        <f t="shared" si="386"/>
        <v>0</v>
      </c>
      <c r="AO790" s="36">
        <f t="shared" si="387"/>
        <v>0</v>
      </c>
      <c r="AP790" s="34">
        <f>IF($B790="P",VLOOKUP($E790,'[2]Costeo-JUL26'!$B$9:$CQ$307,AP$1,0),0)</f>
        <v>0</v>
      </c>
      <c r="AQ790" s="16">
        <f>IF($B790="P",VLOOKUP($E790,'[2]Costeo-JUL26'!$B$9:$CQ$307,AQ$1,0),0)*$G790</f>
        <v>0</v>
      </c>
      <c r="AR790" s="36">
        <f>IF($B790="P",VLOOKUP($E790,'[2]Costeo-JUL26'!$B$9:$CQ$307,AR$1,0),0)*$G790</f>
        <v>0</v>
      </c>
      <c r="AS790" s="35">
        <f>IF($B790="P",VLOOKUP($E790,'[2]Costeo-JUL26'!$B$9:$CQ$307,AS$1,0),0)</f>
        <v>0</v>
      </c>
      <c r="AT790" s="36">
        <f t="shared" si="388"/>
        <v>0</v>
      </c>
      <c r="AU790" s="36">
        <f t="shared" si="389"/>
        <v>0</v>
      </c>
      <c r="AV790" s="34">
        <f>IF($B790="P",VLOOKUP($E790,'[2]Costeo-JUL26'!$B$9:$CQ$307,AV$1,0),0)</f>
        <v>0</v>
      </c>
      <c r="AW790" s="16">
        <f>IF($B790="P",VLOOKUP($E790,'[2]Costeo-JUL26'!$B$9:$CQ$307,AW$1,0),0)*$G790</f>
        <v>0</v>
      </c>
      <c r="AX790" s="36">
        <f>IF($B790="P",VLOOKUP($E790,'[2]Costeo-JUL26'!$B$9:$CQ$307,AX$1,0),0)*$G790</f>
        <v>0</v>
      </c>
      <c r="AY790" s="35">
        <f>IF($B790="P",VLOOKUP($E790,'[2]Costeo-JUL26'!$B$9:$CQ$307,AY$1,0),0)</f>
        <v>0</v>
      </c>
      <c r="AZ790" s="36">
        <f t="shared" si="390"/>
        <v>0</v>
      </c>
      <c r="BA790" s="36">
        <f t="shared" si="391"/>
        <v>0</v>
      </c>
      <c r="BB790" s="34">
        <f>IF($B790="P",VLOOKUP($E790,'[2]Costeo-JUL26'!$B$9:$CQ$307,BB$1,0),0)</f>
        <v>0</v>
      </c>
      <c r="BC790" s="16">
        <f>IF($B790="P",VLOOKUP($E790,'[2]Costeo-JUL26'!$B$9:$CQ$307,BC$1,0),0)*$G790</f>
        <v>0</v>
      </c>
      <c r="BD790" s="36">
        <f>IF($B790="P",VLOOKUP($E790,'[2]Costeo-JUL26'!$B$9:$CQ$307,BD$1,0),0)*$G790</f>
        <v>0</v>
      </c>
      <c r="BE790" s="35">
        <f>IF($B790="P",VLOOKUP($E790,'[2]Costeo-JUL26'!$B$9:$CQ$307,BE$1,0),0)</f>
        <v>0</v>
      </c>
      <c r="BF790" s="36">
        <f t="shared" si="392"/>
        <v>0</v>
      </c>
      <c r="BG790" s="36">
        <f t="shared" si="393"/>
        <v>0</v>
      </c>
      <c r="BH790" s="34">
        <f>IF($B790="P",VLOOKUP($E790,'[2]Costeo-JUL26'!$B$9:$CQ$307,BH$1,0),0)</f>
        <v>0</v>
      </c>
      <c r="BI790" s="16">
        <f>IF($B790="P",VLOOKUP($E790,'[2]Costeo-JUL26'!$B$9:$CQ$307,BI$1,0),0)*$G790</f>
        <v>0</v>
      </c>
      <c r="BJ790" s="36">
        <f>IF($B790="P",VLOOKUP($E790,'[2]Costeo-JUL26'!$B$9:$CQ$307,BJ$1,0),0)*$G790</f>
        <v>0</v>
      </c>
      <c r="BK790" s="35">
        <f>IF(BH790=910319,0,IF($B790="P",VLOOKUP($E790,'[2]Costeo-JUL26'!$B$9:$CQ$307,BK$1,0),0))</f>
        <v>0</v>
      </c>
      <c r="BL790" s="36">
        <f t="shared" si="394"/>
        <v>0</v>
      </c>
      <c r="BM790" s="36">
        <f t="shared" si="395"/>
        <v>0</v>
      </c>
      <c r="BN790" s="34">
        <f>IF($B790="P",VLOOKUP($E790,'[2]Costeo-JUL26'!$B$9:$CQ$307,BN$1,0),0)</f>
        <v>0</v>
      </c>
      <c r="BO790" s="16">
        <f>IF($B790="P",VLOOKUP($E790,'[2]Costeo-JUL26'!$B$9:$CQ$307,BO$1,0),0)*$G790</f>
        <v>0</v>
      </c>
      <c r="BP790" s="36">
        <f>IF($B790="P",VLOOKUP($E790,'[2]Costeo-JUL26'!$B$9:$CQ$307,BP$1,0),0)*$G790</f>
        <v>0</v>
      </c>
      <c r="BQ790" s="35">
        <f>IF($B790="P",VLOOKUP($E790,'[2]Costeo-JUL26'!$B$9:$CQ$307,BQ$1,0),0)</f>
        <v>0</v>
      </c>
      <c r="BR790" s="36">
        <f t="shared" si="396"/>
        <v>0</v>
      </c>
      <c r="BS790" s="36">
        <f t="shared" si="397"/>
        <v>0</v>
      </c>
      <c r="BT790" s="34">
        <f>IF($B790="P",VLOOKUP($E790,'[2]Costeo-JUL26'!$B$9:$CQ$307,BT$1,0),0)</f>
        <v>0</v>
      </c>
      <c r="BU790" s="16">
        <f>IF($B790="P",VLOOKUP($E790,'[2]Costeo-JUL26'!$B$9:$CQ$307,BU$1,0),0)*$G790</f>
        <v>0</v>
      </c>
      <c r="BV790" s="36">
        <f>IF($B790="P",VLOOKUP($E790,'[2]Costeo-JUL26'!$B$9:$CQ$307,BV$1,0),0)*$G790</f>
        <v>0</v>
      </c>
      <c r="BW790" s="35">
        <f>IF($B790="P",VLOOKUP($E790,'[2]Costeo-JUL26'!$B$9:$CQ$307,BW$1,0),0)</f>
        <v>0</v>
      </c>
      <c r="BX790" s="36">
        <f t="shared" si="398"/>
        <v>0</v>
      </c>
      <c r="BY790" s="36">
        <f t="shared" si="399"/>
        <v>0</v>
      </c>
      <c r="BZ790" s="34">
        <f>IF($B790="P",VLOOKUP($E790,'[2]Costeo-JUL26'!$B$9:$CQ$307,BZ$1,0),0)</f>
        <v>0</v>
      </c>
      <c r="CA790" s="16">
        <f>IF($B790="P",VLOOKUP($E790,'[2]Costeo-JUL26'!$B$9:$CQ$307,CA$1,0),0)*$G790</f>
        <v>0</v>
      </c>
      <c r="CB790" s="36">
        <f>IF($B790="P",VLOOKUP($E790,'[2]Costeo-JUL26'!$B$9:$CQ$307,CB$1,0),0)*$G790</f>
        <v>0</v>
      </c>
      <c r="CC790" s="35">
        <f>IF($B790="P",VLOOKUP($E790,'[2]Costeo-JUL26'!$B$9:$CQ$307,CC$1,0),0)</f>
        <v>0</v>
      </c>
      <c r="CD790" s="36">
        <f t="shared" si="400"/>
        <v>0</v>
      </c>
      <c r="CE790" s="36">
        <f t="shared" si="401"/>
        <v>0</v>
      </c>
      <c r="CF790" s="37">
        <f t="shared" si="373"/>
        <v>0</v>
      </c>
      <c r="CG790" s="36">
        <f>IF($B790="r",VLOOKUP($E790,'[2]Costeo-JUL26'!$B$9:$CQ$307,CG$1,0),0)*$G790</f>
        <v>505066.77</v>
      </c>
      <c r="CH790" s="35">
        <f>VLOOKUP($E790,'[2]TEORICOS (05.26)'!$A$8:$T$251,CH$1,0)</f>
        <v>0</v>
      </c>
      <c r="CI790" s="36">
        <f t="shared" si="402"/>
        <v>0</v>
      </c>
      <c r="CJ790" s="37">
        <f t="shared" si="403"/>
        <v>505066.77</v>
      </c>
      <c r="CM790" s="16">
        <f>SUMIFS('[1]Ajuste Inventario'!$I:$I,'[1]Ajuste Inventario'!$B:$B,E790,'[1]Ajuste Inventario'!$S:$S,D790)*-1</f>
        <v>4</v>
      </c>
      <c r="CN790" s="36">
        <f t="shared" si="374"/>
        <v>30153.24</v>
      </c>
      <c r="CP790" t="str">
        <f t="shared" si="375"/>
        <v>3095Org.Vtas Necochea</v>
      </c>
      <c r="CQ790" s="10">
        <f t="shared" si="376"/>
        <v>7538.31</v>
      </c>
    </row>
    <row r="791" spans="1:95" x14ac:dyDescent="0.25">
      <c r="A791" s="30">
        <v>46204</v>
      </c>
      <c r="B791" s="31" t="str">
        <f>VLOOKUP($E791,'[2]TEORICOS (05.26)'!$A$8:$T$251,B$1,0)</f>
        <v>R</v>
      </c>
      <c r="C791" s="32" t="str">
        <f>VLOOKUP($E791,'[2]TEORICOS (05.26)'!$A$8:$T$251,C$1,0)</f>
        <v>Monster</v>
      </c>
      <c r="D791" t="s">
        <v>229</v>
      </c>
      <c r="E791">
        <v>3205</v>
      </c>
      <c r="F791" t="s">
        <v>168</v>
      </c>
      <c r="G791" s="16">
        <v>300</v>
      </c>
      <c r="H791" s="16">
        <v>150</v>
      </c>
      <c r="I791" s="33">
        <v>3787075.0099999965</v>
      </c>
      <c r="J791" s="33">
        <v>3752982.1699999971</v>
      </c>
      <c r="K791" s="34">
        <f>IF($B791="P",VLOOKUP($E791,'[2]Costeo-JUL26'!$B$9:$CQ$307,K$1,0),0)</f>
        <v>0</v>
      </c>
      <c r="L791" s="35">
        <f>VLOOKUP($E791,'[2]TEORICOS (05.26)'!$A$8:$T$251,L$1,0)</f>
        <v>0</v>
      </c>
      <c r="M791" s="36">
        <f t="shared" si="377"/>
        <v>0</v>
      </c>
      <c r="N791" s="35">
        <f>IF($B791="P",VLOOKUP($E791,'[2]Costeo-JUL26'!$B$9:$CQ$307,N$1,0),0)</f>
        <v>0</v>
      </c>
      <c r="O791" s="36">
        <f t="shared" si="378"/>
        <v>0</v>
      </c>
      <c r="P791" s="36">
        <f>IF($B791="P",VLOOKUP($E791,'[2]Costeo-JUL26'!$B$9:$CQ$307,P$1,0),0)*H791</f>
        <v>0</v>
      </c>
      <c r="Q791" s="36">
        <f t="shared" si="379"/>
        <v>0</v>
      </c>
      <c r="R791" s="34">
        <f>IF($B791="P",VLOOKUP($E791,'[2]Costeo-JUL26'!$B$9:$CQ$307,R$1,0),0)</f>
        <v>0</v>
      </c>
      <c r="S791" s="16">
        <f>IF($B791="P",VLOOKUP($E791,'[2]Costeo-JUL26'!$B$9:$CQ$307,S$1,0),0)*$G791</f>
        <v>0</v>
      </c>
      <c r="T791" s="36">
        <f>IF($B791="P",VLOOKUP($E791,'[2]Costeo-JUL26'!$B$9:$CQ$307,T$1,0),0)*$G791</f>
        <v>0</v>
      </c>
      <c r="U791" s="35">
        <f>IF($B791="P",VLOOKUP($E791,'[2]Costeo-JUL26'!$B$9:$CQ$307,U$1,0),0)</f>
        <v>0</v>
      </c>
      <c r="V791" s="36">
        <f t="shared" si="380"/>
        <v>0</v>
      </c>
      <c r="W791" s="36">
        <f t="shared" si="381"/>
        <v>0</v>
      </c>
      <c r="X791" s="34">
        <f>IF($B791="P",VLOOKUP($E791,'[2]Costeo-JUL26'!$B$9:$CQ$307,X$1,0),0)</f>
        <v>0</v>
      </c>
      <c r="Y791" s="16">
        <f>IF($B791="P",VLOOKUP($E791,'[2]Costeo-JUL26'!$B$9:$CQ$307,Y$1,0),0)*$G791</f>
        <v>0</v>
      </c>
      <c r="Z791" s="36">
        <f>IF($B791="P",VLOOKUP($E791,'[2]Costeo-JUL26'!$B$9:$CQ$307,Z$1,0),0)*$G791</f>
        <v>0</v>
      </c>
      <c r="AA791" s="35">
        <f>IF($B791="P",VLOOKUP($E791,'[2]Costeo-JUL26'!$B$9:$CQ$307,AA$1,0),0)</f>
        <v>0</v>
      </c>
      <c r="AB791" s="36">
        <f t="shared" si="382"/>
        <v>0</v>
      </c>
      <c r="AC791" s="36">
        <f t="shared" si="383"/>
        <v>0</v>
      </c>
      <c r="AD791" s="34">
        <f>IF($B791="P",VLOOKUP($E791,'[2]Costeo-JUL26'!$B$9:$CQ$307,AD$1,0),0)</f>
        <v>0</v>
      </c>
      <c r="AE791" s="16">
        <f>IF($B791="P",VLOOKUP($E791,'[2]Costeo-JUL26'!$B$9:$CQ$307,AE$1,0),0)*$G791</f>
        <v>0</v>
      </c>
      <c r="AF791" s="36">
        <f>IF($B791="P",VLOOKUP($E791,'[2]Costeo-JUL26'!$B$9:$CQ$307,AF$1,0),0)*$G791</f>
        <v>0</v>
      </c>
      <c r="AG791" s="35">
        <f>IF($B791="P",VLOOKUP($E791,'[2]Costeo-JUL26'!$B$9:$CQ$307,AG$1,0),0)</f>
        <v>0</v>
      </c>
      <c r="AH791" s="36">
        <f t="shared" si="384"/>
        <v>0</v>
      </c>
      <c r="AI791" s="36">
        <f t="shared" si="385"/>
        <v>0</v>
      </c>
      <c r="AJ791" s="34">
        <f>IF($B791="P",VLOOKUP($E791,'[2]Costeo-JUL26'!$B$9:$CQ$307,AJ$1,0),0)</f>
        <v>0</v>
      </c>
      <c r="AK791" s="16">
        <f>IF($B791="P",VLOOKUP($E791,'[2]Costeo-JUL26'!$B$9:$CQ$307,AK$1,0),0)*$G791</f>
        <v>0</v>
      </c>
      <c r="AL791" s="36">
        <f>IF($B791="P",VLOOKUP($E791,'[2]Costeo-JUL26'!$B$9:$CQ$307,AL$1,0),0)*$G791</f>
        <v>0</v>
      </c>
      <c r="AM791" s="35">
        <f>IF($B791="P",VLOOKUP($E791,'[2]Costeo-JUL26'!$B$9:$CQ$307,AM$1,0),0)</f>
        <v>0</v>
      </c>
      <c r="AN791" s="36">
        <f t="shared" si="386"/>
        <v>0</v>
      </c>
      <c r="AO791" s="36">
        <f t="shared" si="387"/>
        <v>0</v>
      </c>
      <c r="AP791" s="34">
        <f>IF($B791="P",VLOOKUP($E791,'[2]Costeo-JUL26'!$B$9:$CQ$307,AP$1,0),0)</f>
        <v>0</v>
      </c>
      <c r="AQ791" s="16">
        <f>IF($B791="P",VLOOKUP($E791,'[2]Costeo-JUL26'!$B$9:$CQ$307,AQ$1,0),0)*$G791</f>
        <v>0</v>
      </c>
      <c r="AR791" s="36">
        <f>IF($B791="P",VLOOKUP($E791,'[2]Costeo-JUL26'!$B$9:$CQ$307,AR$1,0),0)*$G791</f>
        <v>0</v>
      </c>
      <c r="AS791" s="35">
        <f>IF($B791="P",VLOOKUP($E791,'[2]Costeo-JUL26'!$B$9:$CQ$307,AS$1,0),0)</f>
        <v>0</v>
      </c>
      <c r="AT791" s="36">
        <f t="shared" si="388"/>
        <v>0</v>
      </c>
      <c r="AU791" s="36">
        <f t="shared" si="389"/>
        <v>0</v>
      </c>
      <c r="AV791" s="34">
        <f>IF($B791="P",VLOOKUP($E791,'[2]Costeo-JUL26'!$B$9:$CQ$307,AV$1,0),0)</f>
        <v>0</v>
      </c>
      <c r="AW791" s="16">
        <f>IF($B791="P",VLOOKUP($E791,'[2]Costeo-JUL26'!$B$9:$CQ$307,AW$1,0),0)*$G791</f>
        <v>0</v>
      </c>
      <c r="AX791" s="36">
        <f>IF($B791="P",VLOOKUP($E791,'[2]Costeo-JUL26'!$B$9:$CQ$307,AX$1,0),0)*$G791</f>
        <v>0</v>
      </c>
      <c r="AY791" s="35">
        <f>IF($B791="P",VLOOKUP($E791,'[2]Costeo-JUL26'!$B$9:$CQ$307,AY$1,0),0)</f>
        <v>0</v>
      </c>
      <c r="AZ791" s="36">
        <f t="shared" si="390"/>
        <v>0</v>
      </c>
      <c r="BA791" s="36">
        <f t="shared" si="391"/>
        <v>0</v>
      </c>
      <c r="BB791" s="34">
        <f>IF($B791="P",VLOOKUP($E791,'[2]Costeo-JUL26'!$B$9:$CQ$307,BB$1,0),0)</f>
        <v>0</v>
      </c>
      <c r="BC791" s="16">
        <f>IF($B791="P",VLOOKUP($E791,'[2]Costeo-JUL26'!$B$9:$CQ$307,BC$1,0),0)*$G791</f>
        <v>0</v>
      </c>
      <c r="BD791" s="36">
        <f>IF($B791="P",VLOOKUP($E791,'[2]Costeo-JUL26'!$B$9:$CQ$307,BD$1,0),0)*$G791</f>
        <v>0</v>
      </c>
      <c r="BE791" s="35">
        <f>IF($B791="P",VLOOKUP($E791,'[2]Costeo-JUL26'!$B$9:$CQ$307,BE$1,0),0)</f>
        <v>0</v>
      </c>
      <c r="BF791" s="36">
        <f t="shared" si="392"/>
        <v>0</v>
      </c>
      <c r="BG791" s="36">
        <f t="shared" si="393"/>
        <v>0</v>
      </c>
      <c r="BH791" s="34">
        <f>IF($B791="P",VLOOKUP($E791,'[2]Costeo-JUL26'!$B$9:$CQ$307,BH$1,0),0)</f>
        <v>0</v>
      </c>
      <c r="BI791" s="16">
        <f>IF($B791="P",VLOOKUP($E791,'[2]Costeo-JUL26'!$B$9:$CQ$307,BI$1,0),0)*$G791</f>
        <v>0</v>
      </c>
      <c r="BJ791" s="36">
        <f>IF($B791="P",VLOOKUP($E791,'[2]Costeo-JUL26'!$B$9:$CQ$307,BJ$1,0),0)*$G791</f>
        <v>0</v>
      </c>
      <c r="BK791" s="35">
        <f>IF(BH791=910319,0,IF($B791="P",VLOOKUP($E791,'[2]Costeo-JUL26'!$B$9:$CQ$307,BK$1,0),0))</f>
        <v>0</v>
      </c>
      <c r="BL791" s="36">
        <f t="shared" si="394"/>
        <v>0</v>
      </c>
      <c r="BM791" s="36">
        <f t="shared" si="395"/>
        <v>0</v>
      </c>
      <c r="BN791" s="34">
        <f>IF($B791="P",VLOOKUP($E791,'[2]Costeo-JUL26'!$B$9:$CQ$307,BN$1,0),0)</f>
        <v>0</v>
      </c>
      <c r="BO791" s="16">
        <f>IF($B791="P",VLOOKUP($E791,'[2]Costeo-JUL26'!$B$9:$CQ$307,BO$1,0),0)*$G791</f>
        <v>0</v>
      </c>
      <c r="BP791" s="36">
        <f>IF($B791="P",VLOOKUP($E791,'[2]Costeo-JUL26'!$B$9:$CQ$307,BP$1,0),0)*$G791</f>
        <v>0</v>
      </c>
      <c r="BQ791" s="35">
        <f>IF($B791="P",VLOOKUP($E791,'[2]Costeo-JUL26'!$B$9:$CQ$307,BQ$1,0),0)</f>
        <v>0</v>
      </c>
      <c r="BR791" s="36">
        <f t="shared" si="396"/>
        <v>0</v>
      </c>
      <c r="BS791" s="36">
        <f t="shared" si="397"/>
        <v>0</v>
      </c>
      <c r="BT791" s="34">
        <f>IF($B791="P",VLOOKUP($E791,'[2]Costeo-JUL26'!$B$9:$CQ$307,BT$1,0),0)</f>
        <v>0</v>
      </c>
      <c r="BU791" s="16">
        <f>IF($B791="P",VLOOKUP($E791,'[2]Costeo-JUL26'!$B$9:$CQ$307,BU$1,0),0)*$G791</f>
        <v>0</v>
      </c>
      <c r="BV791" s="36">
        <f>IF($B791="P",VLOOKUP($E791,'[2]Costeo-JUL26'!$B$9:$CQ$307,BV$1,0),0)*$G791</f>
        <v>0</v>
      </c>
      <c r="BW791" s="35">
        <f>IF($B791="P",VLOOKUP($E791,'[2]Costeo-JUL26'!$B$9:$CQ$307,BW$1,0),0)</f>
        <v>0</v>
      </c>
      <c r="BX791" s="36">
        <f t="shared" si="398"/>
        <v>0</v>
      </c>
      <c r="BY791" s="36">
        <f t="shared" si="399"/>
        <v>0</v>
      </c>
      <c r="BZ791" s="34">
        <f>IF($B791="P",VLOOKUP($E791,'[2]Costeo-JUL26'!$B$9:$CQ$307,BZ$1,0),0)</f>
        <v>0</v>
      </c>
      <c r="CA791" s="16">
        <f>IF($B791="P",VLOOKUP($E791,'[2]Costeo-JUL26'!$B$9:$CQ$307,CA$1,0),0)*$G791</f>
        <v>0</v>
      </c>
      <c r="CB791" s="36">
        <f>IF($B791="P",VLOOKUP($E791,'[2]Costeo-JUL26'!$B$9:$CQ$307,CB$1,0),0)*$G791</f>
        <v>0</v>
      </c>
      <c r="CC791" s="35">
        <f>IF($B791="P",VLOOKUP($E791,'[2]Costeo-JUL26'!$B$9:$CQ$307,CC$1,0),0)</f>
        <v>0</v>
      </c>
      <c r="CD791" s="36">
        <f t="shared" si="400"/>
        <v>0</v>
      </c>
      <c r="CE791" s="36">
        <f t="shared" si="401"/>
        <v>0</v>
      </c>
      <c r="CF791" s="37">
        <f t="shared" si="373"/>
        <v>0</v>
      </c>
      <c r="CG791" s="36">
        <f>IF($B791="r",VLOOKUP($E791,'[2]Costeo-JUL26'!$B$9:$CQ$307,CG$1,0),0)*$G791</f>
        <v>2238798</v>
      </c>
      <c r="CH791" s="35">
        <f>VLOOKUP($E791,'[2]TEORICOS (05.26)'!$A$8:$T$251,CH$1,0)</f>
        <v>0</v>
      </c>
      <c r="CI791" s="36">
        <f t="shared" si="402"/>
        <v>0</v>
      </c>
      <c r="CJ791" s="37">
        <f t="shared" si="403"/>
        <v>2238798</v>
      </c>
      <c r="CM791" s="16">
        <f>SUMIFS('[1]Ajuste Inventario'!$I:$I,'[1]Ajuste Inventario'!$B:$B,E791,'[1]Ajuste Inventario'!$S:$S,D791)*-1</f>
        <v>1</v>
      </c>
      <c r="CN791" s="36">
        <f t="shared" si="374"/>
        <v>7462.66</v>
      </c>
      <c r="CP791" t="str">
        <f t="shared" si="375"/>
        <v>3205Org.Vtas Necochea</v>
      </c>
      <c r="CQ791" s="10">
        <f t="shared" si="376"/>
        <v>7462.66</v>
      </c>
    </row>
    <row r="792" spans="1:95" x14ac:dyDescent="0.25">
      <c r="A792" s="30">
        <v>46204</v>
      </c>
      <c r="B792" s="31" t="str">
        <f>VLOOKUP($E792,'[2]TEORICOS (05.26)'!$A$8:$T$251,B$1,0)</f>
        <v>R</v>
      </c>
      <c r="C792" s="32" t="str">
        <f>VLOOKUP($E792,'[2]TEORICOS (05.26)'!$A$8:$T$251,C$1,0)</f>
        <v>Monster</v>
      </c>
      <c r="D792" t="s">
        <v>229</v>
      </c>
      <c r="E792">
        <v>3206</v>
      </c>
      <c r="F792" t="s">
        <v>169</v>
      </c>
      <c r="G792" s="16">
        <v>188</v>
      </c>
      <c r="H792" s="16">
        <v>94</v>
      </c>
      <c r="I792" s="33">
        <v>2389447.1199999973</v>
      </c>
      <c r="J792" s="33">
        <v>2362824.2899999977</v>
      </c>
      <c r="K792" s="34">
        <f>IF($B792="P",VLOOKUP($E792,'[2]Costeo-JUL26'!$B$9:$CQ$307,K$1,0),0)</f>
        <v>0</v>
      </c>
      <c r="L792" s="35">
        <f>VLOOKUP($E792,'[2]TEORICOS (05.26)'!$A$8:$T$251,L$1,0)</f>
        <v>0</v>
      </c>
      <c r="M792" s="36">
        <f t="shared" si="377"/>
        <v>0</v>
      </c>
      <c r="N792" s="35">
        <f>IF($B792="P",VLOOKUP($E792,'[2]Costeo-JUL26'!$B$9:$CQ$307,N$1,0),0)</f>
        <v>0</v>
      </c>
      <c r="O792" s="36">
        <f t="shared" si="378"/>
        <v>0</v>
      </c>
      <c r="P792" s="36">
        <f>IF($B792="P",VLOOKUP($E792,'[2]Costeo-JUL26'!$B$9:$CQ$307,P$1,0),0)*H792</f>
        <v>0</v>
      </c>
      <c r="Q792" s="36">
        <f t="shared" si="379"/>
        <v>0</v>
      </c>
      <c r="R792" s="34">
        <f>IF($B792="P",VLOOKUP($E792,'[2]Costeo-JUL26'!$B$9:$CQ$307,R$1,0),0)</f>
        <v>0</v>
      </c>
      <c r="S792" s="16">
        <f>IF($B792="P",VLOOKUP($E792,'[2]Costeo-JUL26'!$B$9:$CQ$307,S$1,0),0)*$G792</f>
        <v>0</v>
      </c>
      <c r="T792" s="36">
        <f>IF($B792="P",VLOOKUP($E792,'[2]Costeo-JUL26'!$B$9:$CQ$307,T$1,0),0)*$G792</f>
        <v>0</v>
      </c>
      <c r="U792" s="35">
        <f>IF($B792="P",VLOOKUP($E792,'[2]Costeo-JUL26'!$B$9:$CQ$307,U$1,0),0)</f>
        <v>0</v>
      </c>
      <c r="V792" s="36">
        <f t="shared" si="380"/>
        <v>0</v>
      </c>
      <c r="W792" s="36">
        <f t="shared" si="381"/>
        <v>0</v>
      </c>
      <c r="X792" s="34">
        <f>IF($B792="P",VLOOKUP($E792,'[2]Costeo-JUL26'!$B$9:$CQ$307,X$1,0),0)</f>
        <v>0</v>
      </c>
      <c r="Y792" s="16">
        <f>IF($B792="P",VLOOKUP($E792,'[2]Costeo-JUL26'!$B$9:$CQ$307,Y$1,0),0)*$G792</f>
        <v>0</v>
      </c>
      <c r="Z792" s="36">
        <f>IF($B792="P",VLOOKUP($E792,'[2]Costeo-JUL26'!$B$9:$CQ$307,Z$1,0),0)*$G792</f>
        <v>0</v>
      </c>
      <c r="AA792" s="35">
        <f>IF($B792="P",VLOOKUP($E792,'[2]Costeo-JUL26'!$B$9:$CQ$307,AA$1,0),0)</f>
        <v>0</v>
      </c>
      <c r="AB792" s="36">
        <f t="shared" si="382"/>
        <v>0</v>
      </c>
      <c r="AC792" s="36">
        <f t="shared" si="383"/>
        <v>0</v>
      </c>
      <c r="AD792" s="34">
        <f>IF($B792="P",VLOOKUP($E792,'[2]Costeo-JUL26'!$B$9:$CQ$307,AD$1,0),0)</f>
        <v>0</v>
      </c>
      <c r="AE792" s="16">
        <f>IF($B792="P",VLOOKUP($E792,'[2]Costeo-JUL26'!$B$9:$CQ$307,AE$1,0),0)*$G792</f>
        <v>0</v>
      </c>
      <c r="AF792" s="36">
        <f>IF($B792="P",VLOOKUP($E792,'[2]Costeo-JUL26'!$B$9:$CQ$307,AF$1,0),0)*$G792</f>
        <v>0</v>
      </c>
      <c r="AG792" s="35">
        <f>IF($B792="P",VLOOKUP($E792,'[2]Costeo-JUL26'!$B$9:$CQ$307,AG$1,0),0)</f>
        <v>0</v>
      </c>
      <c r="AH792" s="36">
        <f t="shared" si="384"/>
        <v>0</v>
      </c>
      <c r="AI792" s="36">
        <f t="shared" si="385"/>
        <v>0</v>
      </c>
      <c r="AJ792" s="34">
        <f>IF($B792="P",VLOOKUP($E792,'[2]Costeo-JUL26'!$B$9:$CQ$307,AJ$1,0),0)</f>
        <v>0</v>
      </c>
      <c r="AK792" s="16">
        <f>IF($B792="P",VLOOKUP($E792,'[2]Costeo-JUL26'!$B$9:$CQ$307,AK$1,0),0)*$G792</f>
        <v>0</v>
      </c>
      <c r="AL792" s="36">
        <f>IF($B792="P",VLOOKUP($E792,'[2]Costeo-JUL26'!$B$9:$CQ$307,AL$1,0),0)*$G792</f>
        <v>0</v>
      </c>
      <c r="AM792" s="35">
        <f>IF($B792="P",VLOOKUP($E792,'[2]Costeo-JUL26'!$B$9:$CQ$307,AM$1,0),0)</f>
        <v>0</v>
      </c>
      <c r="AN792" s="36">
        <f t="shared" si="386"/>
        <v>0</v>
      </c>
      <c r="AO792" s="36">
        <f t="shared" si="387"/>
        <v>0</v>
      </c>
      <c r="AP792" s="34">
        <f>IF($B792="P",VLOOKUP($E792,'[2]Costeo-JUL26'!$B$9:$CQ$307,AP$1,0),0)</f>
        <v>0</v>
      </c>
      <c r="AQ792" s="16">
        <f>IF($B792="P",VLOOKUP($E792,'[2]Costeo-JUL26'!$B$9:$CQ$307,AQ$1,0),0)*$G792</f>
        <v>0</v>
      </c>
      <c r="AR792" s="36">
        <f>IF($B792="P",VLOOKUP($E792,'[2]Costeo-JUL26'!$B$9:$CQ$307,AR$1,0),0)*$G792</f>
        <v>0</v>
      </c>
      <c r="AS792" s="35">
        <f>IF($B792="P",VLOOKUP($E792,'[2]Costeo-JUL26'!$B$9:$CQ$307,AS$1,0),0)</f>
        <v>0</v>
      </c>
      <c r="AT792" s="36">
        <f t="shared" si="388"/>
        <v>0</v>
      </c>
      <c r="AU792" s="36">
        <f t="shared" si="389"/>
        <v>0</v>
      </c>
      <c r="AV792" s="34">
        <f>IF($B792="P",VLOOKUP($E792,'[2]Costeo-JUL26'!$B$9:$CQ$307,AV$1,0),0)</f>
        <v>0</v>
      </c>
      <c r="AW792" s="16">
        <f>IF($B792="P",VLOOKUP($E792,'[2]Costeo-JUL26'!$B$9:$CQ$307,AW$1,0),0)*$G792</f>
        <v>0</v>
      </c>
      <c r="AX792" s="36">
        <f>IF($B792="P",VLOOKUP($E792,'[2]Costeo-JUL26'!$B$9:$CQ$307,AX$1,0),0)*$G792</f>
        <v>0</v>
      </c>
      <c r="AY792" s="35">
        <f>IF($B792="P",VLOOKUP($E792,'[2]Costeo-JUL26'!$B$9:$CQ$307,AY$1,0),0)</f>
        <v>0</v>
      </c>
      <c r="AZ792" s="36">
        <f t="shared" si="390"/>
        <v>0</v>
      </c>
      <c r="BA792" s="36">
        <f t="shared" si="391"/>
        <v>0</v>
      </c>
      <c r="BB792" s="34">
        <f>IF($B792="P",VLOOKUP($E792,'[2]Costeo-JUL26'!$B$9:$CQ$307,BB$1,0),0)</f>
        <v>0</v>
      </c>
      <c r="BC792" s="16">
        <f>IF($B792="P",VLOOKUP($E792,'[2]Costeo-JUL26'!$B$9:$CQ$307,BC$1,0),0)*$G792</f>
        <v>0</v>
      </c>
      <c r="BD792" s="36">
        <f>IF($B792="P",VLOOKUP($E792,'[2]Costeo-JUL26'!$B$9:$CQ$307,BD$1,0),0)*$G792</f>
        <v>0</v>
      </c>
      <c r="BE792" s="35">
        <f>IF($B792="P",VLOOKUP($E792,'[2]Costeo-JUL26'!$B$9:$CQ$307,BE$1,0),0)</f>
        <v>0</v>
      </c>
      <c r="BF792" s="36">
        <f t="shared" si="392"/>
        <v>0</v>
      </c>
      <c r="BG792" s="36">
        <f t="shared" si="393"/>
        <v>0</v>
      </c>
      <c r="BH792" s="34">
        <f>IF($B792="P",VLOOKUP($E792,'[2]Costeo-JUL26'!$B$9:$CQ$307,BH$1,0),0)</f>
        <v>0</v>
      </c>
      <c r="BI792" s="16">
        <f>IF($B792="P",VLOOKUP($E792,'[2]Costeo-JUL26'!$B$9:$CQ$307,BI$1,0),0)*$G792</f>
        <v>0</v>
      </c>
      <c r="BJ792" s="36">
        <f>IF($B792="P",VLOOKUP($E792,'[2]Costeo-JUL26'!$B$9:$CQ$307,BJ$1,0),0)*$G792</f>
        <v>0</v>
      </c>
      <c r="BK792" s="35">
        <f>IF(BH792=910319,0,IF($B792="P",VLOOKUP($E792,'[2]Costeo-JUL26'!$B$9:$CQ$307,BK$1,0),0))</f>
        <v>0</v>
      </c>
      <c r="BL792" s="36">
        <f t="shared" si="394"/>
        <v>0</v>
      </c>
      <c r="BM792" s="36">
        <f t="shared" si="395"/>
        <v>0</v>
      </c>
      <c r="BN792" s="34">
        <f>IF($B792="P",VLOOKUP($E792,'[2]Costeo-JUL26'!$B$9:$CQ$307,BN$1,0),0)</f>
        <v>0</v>
      </c>
      <c r="BO792" s="16">
        <f>IF($B792="P",VLOOKUP($E792,'[2]Costeo-JUL26'!$B$9:$CQ$307,BO$1,0),0)*$G792</f>
        <v>0</v>
      </c>
      <c r="BP792" s="36">
        <f>IF($B792="P",VLOOKUP($E792,'[2]Costeo-JUL26'!$B$9:$CQ$307,BP$1,0),0)*$G792</f>
        <v>0</v>
      </c>
      <c r="BQ792" s="35">
        <f>IF($B792="P",VLOOKUP($E792,'[2]Costeo-JUL26'!$B$9:$CQ$307,BQ$1,0),0)</f>
        <v>0</v>
      </c>
      <c r="BR792" s="36">
        <f t="shared" si="396"/>
        <v>0</v>
      </c>
      <c r="BS792" s="36">
        <f t="shared" si="397"/>
        <v>0</v>
      </c>
      <c r="BT792" s="34">
        <f>IF($B792="P",VLOOKUP($E792,'[2]Costeo-JUL26'!$B$9:$CQ$307,BT$1,0),0)</f>
        <v>0</v>
      </c>
      <c r="BU792" s="16">
        <f>IF($B792="P",VLOOKUP($E792,'[2]Costeo-JUL26'!$B$9:$CQ$307,BU$1,0),0)*$G792</f>
        <v>0</v>
      </c>
      <c r="BV792" s="36">
        <f>IF($B792="P",VLOOKUP($E792,'[2]Costeo-JUL26'!$B$9:$CQ$307,BV$1,0),0)*$G792</f>
        <v>0</v>
      </c>
      <c r="BW792" s="35">
        <f>IF($B792="P",VLOOKUP($E792,'[2]Costeo-JUL26'!$B$9:$CQ$307,BW$1,0),0)</f>
        <v>0</v>
      </c>
      <c r="BX792" s="36">
        <f t="shared" si="398"/>
        <v>0</v>
      </c>
      <c r="BY792" s="36">
        <f t="shared" si="399"/>
        <v>0</v>
      </c>
      <c r="BZ792" s="34">
        <f>IF($B792="P",VLOOKUP($E792,'[2]Costeo-JUL26'!$B$9:$CQ$307,BZ$1,0),0)</f>
        <v>0</v>
      </c>
      <c r="CA792" s="16">
        <f>IF($B792="P",VLOOKUP($E792,'[2]Costeo-JUL26'!$B$9:$CQ$307,CA$1,0),0)*$G792</f>
        <v>0</v>
      </c>
      <c r="CB792" s="36">
        <f>IF($B792="P",VLOOKUP($E792,'[2]Costeo-JUL26'!$B$9:$CQ$307,CB$1,0),0)*$G792</f>
        <v>0</v>
      </c>
      <c r="CC792" s="35">
        <f>IF($B792="P",VLOOKUP($E792,'[2]Costeo-JUL26'!$B$9:$CQ$307,CC$1,0),0)</f>
        <v>0</v>
      </c>
      <c r="CD792" s="36">
        <f t="shared" si="400"/>
        <v>0</v>
      </c>
      <c r="CE792" s="36">
        <f t="shared" si="401"/>
        <v>0</v>
      </c>
      <c r="CF792" s="37">
        <f t="shared" si="373"/>
        <v>0</v>
      </c>
      <c r="CG792" s="36">
        <f>IF($B792="r",VLOOKUP($E792,'[2]Costeo-JUL26'!$B$9:$CQ$307,CG$1,0),0)*$G792</f>
        <v>1350770.5999999999</v>
      </c>
      <c r="CH792" s="35">
        <f>VLOOKUP($E792,'[2]TEORICOS (05.26)'!$A$8:$T$251,CH$1,0)</f>
        <v>0</v>
      </c>
      <c r="CI792" s="36">
        <f t="shared" si="402"/>
        <v>0</v>
      </c>
      <c r="CJ792" s="37">
        <f t="shared" si="403"/>
        <v>1350770.5999999999</v>
      </c>
      <c r="CM792" s="16">
        <f>SUMIFS('[1]Ajuste Inventario'!$I:$I,'[1]Ajuste Inventario'!$B:$B,E792,'[1]Ajuste Inventario'!$S:$S,D792)*-1</f>
        <v>-0.83299999999999996</v>
      </c>
      <c r="CN792" s="36">
        <f t="shared" si="374"/>
        <v>-5985.0633499999985</v>
      </c>
      <c r="CP792" t="str">
        <f t="shared" si="375"/>
        <v>3206Org.Vtas Necochea</v>
      </c>
      <c r="CQ792" s="10">
        <f t="shared" si="376"/>
        <v>7184.9499999999989</v>
      </c>
    </row>
    <row r="793" spans="1:95" x14ac:dyDescent="0.25">
      <c r="A793" s="30">
        <v>46204</v>
      </c>
      <c r="B793" s="31" t="str">
        <f>VLOOKUP($E793,'[2]TEORICOS (05.26)'!$A$8:$T$251,B$1,0)</f>
        <v>R</v>
      </c>
      <c r="C793" s="32" t="str">
        <f>VLOOKUP($E793,'[2]TEORICOS (05.26)'!$A$8:$T$251,C$1,0)</f>
        <v>Monster</v>
      </c>
      <c r="D793" t="s">
        <v>229</v>
      </c>
      <c r="E793">
        <v>3208</v>
      </c>
      <c r="F793" t="s">
        <v>170</v>
      </c>
      <c r="G793" s="16">
        <v>25</v>
      </c>
      <c r="H793" s="16">
        <v>12.5</v>
      </c>
      <c r="I793" s="33">
        <v>324747.6399999999</v>
      </c>
      <c r="J793" s="33">
        <v>324616.86999999988</v>
      </c>
      <c r="K793" s="34">
        <f>IF($B793="P",VLOOKUP($E793,'[2]Costeo-JUL26'!$B$9:$CQ$307,K$1,0),0)</f>
        <v>0</v>
      </c>
      <c r="L793" s="35">
        <f>VLOOKUP($E793,'[2]TEORICOS (05.26)'!$A$8:$T$251,L$1,0)</f>
        <v>0</v>
      </c>
      <c r="M793" s="36">
        <f t="shared" si="377"/>
        <v>0</v>
      </c>
      <c r="N793" s="35">
        <f>IF($B793="P",VLOOKUP($E793,'[2]Costeo-JUL26'!$B$9:$CQ$307,N$1,0),0)</f>
        <v>0</v>
      </c>
      <c r="O793" s="36">
        <f t="shared" si="378"/>
        <v>0</v>
      </c>
      <c r="P793" s="36">
        <f>IF($B793="P",VLOOKUP($E793,'[2]Costeo-JUL26'!$B$9:$CQ$307,P$1,0),0)*H793</f>
        <v>0</v>
      </c>
      <c r="Q793" s="36">
        <f t="shared" si="379"/>
        <v>0</v>
      </c>
      <c r="R793" s="34">
        <f>IF($B793="P",VLOOKUP($E793,'[2]Costeo-JUL26'!$B$9:$CQ$307,R$1,0),0)</f>
        <v>0</v>
      </c>
      <c r="S793" s="16">
        <f>IF($B793="P",VLOOKUP($E793,'[2]Costeo-JUL26'!$B$9:$CQ$307,S$1,0),0)*$G793</f>
        <v>0</v>
      </c>
      <c r="T793" s="36">
        <f>IF($B793="P",VLOOKUP($E793,'[2]Costeo-JUL26'!$B$9:$CQ$307,T$1,0),0)*$G793</f>
        <v>0</v>
      </c>
      <c r="U793" s="35">
        <f>IF($B793="P",VLOOKUP($E793,'[2]Costeo-JUL26'!$B$9:$CQ$307,U$1,0),0)</f>
        <v>0</v>
      </c>
      <c r="V793" s="36">
        <f t="shared" si="380"/>
        <v>0</v>
      </c>
      <c r="W793" s="36">
        <f t="shared" si="381"/>
        <v>0</v>
      </c>
      <c r="X793" s="34">
        <f>IF($B793="P",VLOOKUP($E793,'[2]Costeo-JUL26'!$B$9:$CQ$307,X$1,0),0)</f>
        <v>0</v>
      </c>
      <c r="Y793" s="16">
        <f>IF($B793="P",VLOOKUP($E793,'[2]Costeo-JUL26'!$B$9:$CQ$307,Y$1,0),0)*$G793</f>
        <v>0</v>
      </c>
      <c r="Z793" s="36">
        <f>IF($B793="P",VLOOKUP($E793,'[2]Costeo-JUL26'!$B$9:$CQ$307,Z$1,0),0)*$G793</f>
        <v>0</v>
      </c>
      <c r="AA793" s="35">
        <f>IF($B793="P",VLOOKUP($E793,'[2]Costeo-JUL26'!$B$9:$CQ$307,AA$1,0),0)</f>
        <v>0</v>
      </c>
      <c r="AB793" s="36">
        <f t="shared" si="382"/>
        <v>0</v>
      </c>
      <c r="AC793" s="36">
        <f t="shared" si="383"/>
        <v>0</v>
      </c>
      <c r="AD793" s="34">
        <f>IF($B793="P",VLOOKUP($E793,'[2]Costeo-JUL26'!$B$9:$CQ$307,AD$1,0),0)</f>
        <v>0</v>
      </c>
      <c r="AE793" s="16">
        <f>IF($B793="P",VLOOKUP($E793,'[2]Costeo-JUL26'!$B$9:$CQ$307,AE$1,0),0)*$G793</f>
        <v>0</v>
      </c>
      <c r="AF793" s="36">
        <f>IF($B793="P",VLOOKUP($E793,'[2]Costeo-JUL26'!$B$9:$CQ$307,AF$1,0),0)*$G793</f>
        <v>0</v>
      </c>
      <c r="AG793" s="35">
        <f>IF($B793="P",VLOOKUP($E793,'[2]Costeo-JUL26'!$B$9:$CQ$307,AG$1,0),0)</f>
        <v>0</v>
      </c>
      <c r="AH793" s="36">
        <f t="shared" si="384"/>
        <v>0</v>
      </c>
      <c r="AI793" s="36">
        <f t="shared" si="385"/>
        <v>0</v>
      </c>
      <c r="AJ793" s="34">
        <f>IF($B793="P",VLOOKUP($E793,'[2]Costeo-JUL26'!$B$9:$CQ$307,AJ$1,0),0)</f>
        <v>0</v>
      </c>
      <c r="AK793" s="16">
        <f>IF($B793="P",VLOOKUP($E793,'[2]Costeo-JUL26'!$B$9:$CQ$307,AK$1,0),0)*$G793</f>
        <v>0</v>
      </c>
      <c r="AL793" s="36">
        <f>IF($B793="P",VLOOKUP($E793,'[2]Costeo-JUL26'!$B$9:$CQ$307,AL$1,0),0)*$G793</f>
        <v>0</v>
      </c>
      <c r="AM793" s="35">
        <f>IF($B793="P",VLOOKUP($E793,'[2]Costeo-JUL26'!$B$9:$CQ$307,AM$1,0),0)</f>
        <v>0</v>
      </c>
      <c r="AN793" s="36">
        <f t="shared" si="386"/>
        <v>0</v>
      </c>
      <c r="AO793" s="36">
        <f t="shared" si="387"/>
        <v>0</v>
      </c>
      <c r="AP793" s="34">
        <f>IF($B793="P",VLOOKUP($E793,'[2]Costeo-JUL26'!$B$9:$CQ$307,AP$1,0),0)</f>
        <v>0</v>
      </c>
      <c r="AQ793" s="16">
        <f>IF($B793="P",VLOOKUP($E793,'[2]Costeo-JUL26'!$B$9:$CQ$307,AQ$1,0),0)*$G793</f>
        <v>0</v>
      </c>
      <c r="AR793" s="36">
        <f>IF($B793="P",VLOOKUP($E793,'[2]Costeo-JUL26'!$B$9:$CQ$307,AR$1,0),0)*$G793</f>
        <v>0</v>
      </c>
      <c r="AS793" s="35">
        <f>IF($B793="P",VLOOKUP($E793,'[2]Costeo-JUL26'!$B$9:$CQ$307,AS$1,0),0)</f>
        <v>0</v>
      </c>
      <c r="AT793" s="36">
        <f t="shared" si="388"/>
        <v>0</v>
      </c>
      <c r="AU793" s="36">
        <f t="shared" si="389"/>
        <v>0</v>
      </c>
      <c r="AV793" s="34">
        <f>IF($B793="P",VLOOKUP($E793,'[2]Costeo-JUL26'!$B$9:$CQ$307,AV$1,0),0)</f>
        <v>0</v>
      </c>
      <c r="AW793" s="16">
        <f>IF($B793="P",VLOOKUP($E793,'[2]Costeo-JUL26'!$B$9:$CQ$307,AW$1,0),0)*$G793</f>
        <v>0</v>
      </c>
      <c r="AX793" s="36">
        <f>IF($B793="P",VLOOKUP($E793,'[2]Costeo-JUL26'!$B$9:$CQ$307,AX$1,0),0)*$G793</f>
        <v>0</v>
      </c>
      <c r="AY793" s="35">
        <f>IF($B793="P",VLOOKUP($E793,'[2]Costeo-JUL26'!$B$9:$CQ$307,AY$1,0),0)</f>
        <v>0</v>
      </c>
      <c r="AZ793" s="36">
        <f t="shared" si="390"/>
        <v>0</v>
      </c>
      <c r="BA793" s="36">
        <f t="shared" si="391"/>
        <v>0</v>
      </c>
      <c r="BB793" s="34">
        <f>IF($B793="P",VLOOKUP($E793,'[2]Costeo-JUL26'!$B$9:$CQ$307,BB$1,0),0)</f>
        <v>0</v>
      </c>
      <c r="BC793" s="16">
        <f>IF($B793="P",VLOOKUP($E793,'[2]Costeo-JUL26'!$B$9:$CQ$307,BC$1,0),0)*$G793</f>
        <v>0</v>
      </c>
      <c r="BD793" s="36">
        <f>IF($B793="P",VLOOKUP($E793,'[2]Costeo-JUL26'!$B$9:$CQ$307,BD$1,0),0)*$G793</f>
        <v>0</v>
      </c>
      <c r="BE793" s="35">
        <f>IF($B793="P",VLOOKUP($E793,'[2]Costeo-JUL26'!$B$9:$CQ$307,BE$1,0),0)</f>
        <v>0</v>
      </c>
      <c r="BF793" s="36">
        <f t="shared" si="392"/>
        <v>0</v>
      </c>
      <c r="BG793" s="36">
        <f t="shared" si="393"/>
        <v>0</v>
      </c>
      <c r="BH793" s="34">
        <f>IF($B793="P",VLOOKUP($E793,'[2]Costeo-JUL26'!$B$9:$CQ$307,BH$1,0),0)</f>
        <v>0</v>
      </c>
      <c r="BI793" s="16">
        <f>IF($B793="P",VLOOKUP($E793,'[2]Costeo-JUL26'!$B$9:$CQ$307,BI$1,0),0)*$G793</f>
        <v>0</v>
      </c>
      <c r="BJ793" s="36">
        <f>IF($B793="P",VLOOKUP($E793,'[2]Costeo-JUL26'!$B$9:$CQ$307,BJ$1,0),0)*$G793</f>
        <v>0</v>
      </c>
      <c r="BK793" s="35">
        <f>IF(BH793=910319,0,IF($B793="P",VLOOKUP($E793,'[2]Costeo-JUL26'!$B$9:$CQ$307,BK$1,0),0))</f>
        <v>0</v>
      </c>
      <c r="BL793" s="36">
        <f t="shared" si="394"/>
        <v>0</v>
      </c>
      <c r="BM793" s="36">
        <f t="shared" si="395"/>
        <v>0</v>
      </c>
      <c r="BN793" s="34">
        <f>IF($B793="P",VLOOKUP($E793,'[2]Costeo-JUL26'!$B$9:$CQ$307,BN$1,0),0)</f>
        <v>0</v>
      </c>
      <c r="BO793" s="16">
        <f>IF($B793="P",VLOOKUP($E793,'[2]Costeo-JUL26'!$B$9:$CQ$307,BO$1,0),0)*$G793</f>
        <v>0</v>
      </c>
      <c r="BP793" s="36">
        <f>IF($B793="P",VLOOKUP($E793,'[2]Costeo-JUL26'!$B$9:$CQ$307,BP$1,0),0)*$G793</f>
        <v>0</v>
      </c>
      <c r="BQ793" s="35">
        <f>IF($B793="P",VLOOKUP($E793,'[2]Costeo-JUL26'!$B$9:$CQ$307,BQ$1,0),0)</f>
        <v>0</v>
      </c>
      <c r="BR793" s="36">
        <f t="shared" si="396"/>
        <v>0</v>
      </c>
      <c r="BS793" s="36">
        <f t="shared" si="397"/>
        <v>0</v>
      </c>
      <c r="BT793" s="34">
        <f>IF($B793="P",VLOOKUP($E793,'[2]Costeo-JUL26'!$B$9:$CQ$307,BT$1,0),0)</f>
        <v>0</v>
      </c>
      <c r="BU793" s="16">
        <f>IF($B793="P",VLOOKUP($E793,'[2]Costeo-JUL26'!$B$9:$CQ$307,BU$1,0),0)*$G793</f>
        <v>0</v>
      </c>
      <c r="BV793" s="36">
        <f>IF($B793="P",VLOOKUP($E793,'[2]Costeo-JUL26'!$B$9:$CQ$307,BV$1,0),0)*$G793</f>
        <v>0</v>
      </c>
      <c r="BW793" s="35">
        <f>IF($B793="P",VLOOKUP($E793,'[2]Costeo-JUL26'!$B$9:$CQ$307,BW$1,0),0)</f>
        <v>0</v>
      </c>
      <c r="BX793" s="36">
        <f t="shared" si="398"/>
        <v>0</v>
      </c>
      <c r="BY793" s="36">
        <f t="shared" si="399"/>
        <v>0</v>
      </c>
      <c r="BZ793" s="34">
        <f>IF($B793="P",VLOOKUP($E793,'[2]Costeo-JUL26'!$B$9:$CQ$307,BZ$1,0),0)</f>
        <v>0</v>
      </c>
      <c r="CA793" s="16">
        <f>IF($B793="P",VLOOKUP($E793,'[2]Costeo-JUL26'!$B$9:$CQ$307,CA$1,0),0)*$G793</f>
        <v>0</v>
      </c>
      <c r="CB793" s="36">
        <f>IF($B793="P",VLOOKUP($E793,'[2]Costeo-JUL26'!$B$9:$CQ$307,CB$1,0),0)*$G793</f>
        <v>0</v>
      </c>
      <c r="CC793" s="35">
        <f>IF($B793="P",VLOOKUP($E793,'[2]Costeo-JUL26'!$B$9:$CQ$307,CC$1,0),0)</f>
        <v>0</v>
      </c>
      <c r="CD793" s="36">
        <f t="shared" si="400"/>
        <v>0</v>
      </c>
      <c r="CE793" s="36">
        <f t="shared" si="401"/>
        <v>0</v>
      </c>
      <c r="CF793" s="37">
        <f t="shared" si="373"/>
        <v>0</v>
      </c>
      <c r="CG793" s="36">
        <f>IF($B793="r",VLOOKUP($E793,'[2]Costeo-JUL26'!$B$9:$CQ$307,CG$1,0),0)*$G793</f>
        <v>184753.25</v>
      </c>
      <c r="CH793" s="35">
        <f>VLOOKUP($E793,'[2]TEORICOS (05.26)'!$A$8:$T$251,CH$1,0)</f>
        <v>0</v>
      </c>
      <c r="CI793" s="36">
        <f t="shared" si="402"/>
        <v>0</v>
      </c>
      <c r="CJ793" s="37">
        <f t="shared" si="403"/>
        <v>184753.25</v>
      </c>
      <c r="CM793" s="16">
        <f>SUMIFS('[1]Ajuste Inventario'!$I:$I,'[1]Ajuste Inventario'!$B:$B,E793,'[1]Ajuste Inventario'!$S:$S,D793)*-1</f>
        <v>0</v>
      </c>
      <c r="CN793" s="36">
        <f t="shared" si="374"/>
        <v>0</v>
      </c>
      <c r="CP793" t="str">
        <f t="shared" si="375"/>
        <v>3208Org.Vtas Necochea</v>
      </c>
      <c r="CQ793" s="10" t="e">
        <f t="shared" si="376"/>
        <v>#DIV/0!</v>
      </c>
    </row>
    <row r="794" spans="1:95" x14ac:dyDescent="0.25">
      <c r="A794" s="30">
        <v>46204</v>
      </c>
      <c r="B794" s="31" t="str">
        <f>VLOOKUP($E794,'[2]TEORICOS (05.26)'!$A$8:$T$251,B$1,0)</f>
        <v>R</v>
      </c>
      <c r="C794" s="32" t="str">
        <f>VLOOKUP($E794,'[2]TEORICOS (05.26)'!$A$8:$T$251,C$1,0)</f>
        <v>Monster</v>
      </c>
      <c r="D794" t="s">
        <v>229</v>
      </c>
      <c r="E794">
        <v>3209</v>
      </c>
      <c r="F794" t="s">
        <v>171</v>
      </c>
      <c r="G794" s="16">
        <v>61</v>
      </c>
      <c r="H794" s="16">
        <v>30.5</v>
      </c>
      <c r="I794" s="33">
        <v>768068.58000000019</v>
      </c>
      <c r="J794" s="33">
        <v>757812.23000000021</v>
      </c>
      <c r="K794" s="34">
        <f>IF($B794="P",VLOOKUP($E794,'[2]Costeo-JUL26'!$B$9:$CQ$307,K$1,0),0)</f>
        <v>0</v>
      </c>
      <c r="L794" s="35">
        <f>VLOOKUP($E794,'[2]TEORICOS (05.26)'!$A$8:$T$251,L$1,0)</f>
        <v>0</v>
      </c>
      <c r="M794" s="36">
        <f t="shared" si="377"/>
        <v>0</v>
      </c>
      <c r="N794" s="35">
        <f>IF($B794="P",VLOOKUP($E794,'[2]Costeo-JUL26'!$B$9:$CQ$307,N$1,0),0)</f>
        <v>0</v>
      </c>
      <c r="O794" s="36">
        <f t="shared" si="378"/>
        <v>0</v>
      </c>
      <c r="P794" s="36">
        <f>IF($B794="P",VLOOKUP($E794,'[2]Costeo-JUL26'!$B$9:$CQ$307,P$1,0),0)*H794</f>
        <v>0</v>
      </c>
      <c r="Q794" s="36">
        <f t="shared" si="379"/>
        <v>0</v>
      </c>
      <c r="R794" s="34">
        <f>IF($B794="P",VLOOKUP($E794,'[2]Costeo-JUL26'!$B$9:$CQ$307,R$1,0),0)</f>
        <v>0</v>
      </c>
      <c r="S794" s="16">
        <f>IF($B794="P",VLOOKUP($E794,'[2]Costeo-JUL26'!$B$9:$CQ$307,S$1,0),0)*$G794</f>
        <v>0</v>
      </c>
      <c r="T794" s="36">
        <f>IF($B794="P",VLOOKUP($E794,'[2]Costeo-JUL26'!$B$9:$CQ$307,T$1,0),0)*$G794</f>
        <v>0</v>
      </c>
      <c r="U794" s="35">
        <f>IF($B794="P",VLOOKUP($E794,'[2]Costeo-JUL26'!$B$9:$CQ$307,U$1,0),0)</f>
        <v>0</v>
      </c>
      <c r="V794" s="36">
        <f t="shared" si="380"/>
        <v>0</v>
      </c>
      <c r="W794" s="36">
        <f t="shared" si="381"/>
        <v>0</v>
      </c>
      <c r="X794" s="34">
        <f>IF($B794="P",VLOOKUP($E794,'[2]Costeo-JUL26'!$B$9:$CQ$307,X$1,0),0)</f>
        <v>0</v>
      </c>
      <c r="Y794" s="16">
        <f>IF($B794="P",VLOOKUP($E794,'[2]Costeo-JUL26'!$B$9:$CQ$307,Y$1,0),0)*$G794</f>
        <v>0</v>
      </c>
      <c r="Z794" s="36">
        <f>IF($B794="P",VLOOKUP($E794,'[2]Costeo-JUL26'!$B$9:$CQ$307,Z$1,0),0)*$G794</f>
        <v>0</v>
      </c>
      <c r="AA794" s="35">
        <f>IF($B794="P",VLOOKUP($E794,'[2]Costeo-JUL26'!$B$9:$CQ$307,AA$1,0),0)</f>
        <v>0</v>
      </c>
      <c r="AB794" s="36">
        <f t="shared" si="382"/>
        <v>0</v>
      </c>
      <c r="AC794" s="36">
        <f t="shared" si="383"/>
        <v>0</v>
      </c>
      <c r="AD794" s="34">
        <f>IF($B794="P",VLOOKUP($E794,'[2]Costeo-JUL26'!$B$9:$CQ$307,AD$1,0),0)</f>
        <v>0</v>
      </c>
      <c r="AE794" s="16">
        <f>IF($B794="P",VLOOKUP($E794,'[2]Costeo-JUL26'!$B$9:$CQ$307,AE$1,0),0)*$G794</f>
        <v>0</v>
      </c>
      <c r="AF794" s="36">
        <f>IF($B794="P",VLOOKUP($E794,'[2]Costeo-JUL26'!$B$9:$CQ$307,AF$1,0),0)*$G794</f>
        <v>0</v>
      </c>
      <c r="AG794" s="35">
        <f>IF($B794="P",VLOOKUP($E794,'[2]Costeo-JUL26'!$B$9:$CQ$307,AG$1,0),0)</f>
        <v>0</v>
      </c>
      <c r="AH794" s="36">
        <f t="shared" si="384"/>
        <v>0</v>
      </c>
      <c r="AI794" s="36">
        <f t="shared" si="385"/>
        <v>0</v>
      </c>
      <c r="AJ794" s="34">
        <f>IF($B794="P",VLOOKUP($E794,'[2]Costeo-JUL26'!$B$9:$CQ$307,AJ$1,0),0)</f>
        <v>0</v>
      </c>
      <c r="AK794" s="16">
        <f>IF($B794="P",VLOOKUP($E794,'[2]Costeo-JUL26'!$B$9:$CQ$307,AK$1,0),0)*$G794</f>
        <v>0</v>
      </c>
      <c r="AL794" s="36">
        <f>IF($B794="P",VLOOKUP($E794,'[2]Costeo-JUL26'!$B$9:$CQ$307,AL$1,0),0)*$G794</f>
        <v>0</v>
      </c>
      <c r="AM794" s="35">
        <f>IF($B794="P",VLOOKUP($E794,'[2]Costeo-JUL26'!$B$9:$CQ$307,AM$1,0),0)</f>
        <v>0</v>
      </c>
      <c r="AN794" s="36">
        <f t="shared" si="386"/>
        <v>0</v>
      </c>
      <c r="AO794" s="36">
        <f t="shared" si="387"/>
        <v>0</v>
      </c>
      <c r="AP794" s="34">
        <f>IF($B794="P",VLOOKUP($E794,'[2]Costeo-JUL26'!$B$9:$CQ$307,AP$1,0),0)</f>
        <v>0</v>
      </c>
      <c r="AQ794" s="16">
        <f>IF($B794="P",VLOOKUP($E794,'[2]Costeo-JUL26'!$B$9:$CQ$307,AQ$1,0),0)*$G794</f>
        <v>0</v>
      </c>
      <c r="AR794" s="36">
        <f>IF($B794="P",VLOOKUP($E794,'[2]Costeo-JUL26'!$B$9:$CQ$307,AR$1,0),0)*$G794</f>
        <v>0</v>
      </c>
      <c r="AS794" s="35">
        <f>IF($B794="P",VLOOKUP($E794,'[2]Costeo-JUL26'!$B$9:$CQ$307,AS$1,0),0)</f>
        <v>0</v>
      </c>
      <c r="AT794" s="36">
        <f t="shared" si="388"/>
        <v>0</v>
      </c>
      <c r="AU794" s="36">
        <f t="shared" si="389"/>
        <v>0</v>
      </c>
      <c r="AV794" s="34">
        <f>IF($B794="P",VLOOKUP($E794,'[2]Costeo-JUL26'!$B$9:$CQ$307,AV$1,0),0)</f>
        <v>0</v>
      </c>
      <c r="AW794" s="16">
        <f>IF($B794="P",VLOOKUP($E794,'[2]Costeo-JUL26'!$B$9:$CQ$307,AW$1,0),0)*$G794</f>
        <v>0</v>
      </c>
      <c r="AX794" s="36">
        <f>IF($B794="P",VLOOKUP($E794,'[2]Costeo-JUL26'!$B$9:$CQ$307,AX$1,0),0)*$G794</f>
        <v>0</v>
      </c>
      <c r="AY794" s="35">
        <f>IF($B794="P",VLOOKUP($E794,'[2]Costeo-JUL26'!$B$9:$CQ$307,AY$1,0),0)</f>
        <v>0</v>
      </c>
      <c r="AZ794" s="36">
        <f t="shared" si="390"/>
        <v>0</v>
      </c>
      <c r="BA794" s="36">
        <f t="shared" si="391"/>
        <v>0</v>
      </c>
      <c r="BB794" s="34">
        <f>IF($B794="P",VLOOKUP($E794,'[2]Costeo-JUL26'!$B$9:$CQ$307,BB$1,0),0)</f>
        <v>0</v>
      </c>
      <c r="BC794" s="16">
        <f>IF($B794="P",VLOOKUP($E794,'[2]Costeo-JUL26'!$B$9:$CQ$307,BC$1,0),0)*$G794</f>
        <v>0</v>
      </c>
      <c r="BD794" s="36">
        <f>IF($B794="P",VLOOKUP($E794,'[2]Costeo-JUL26'!$B$9:$CQ$307,BD$1,0),0)*$G794</f>
        <v>0</v>
      </c>
      <c r="BE794" s="35">
        <f>IF($B794="P",VLOOKUP($E794,'[2]Costeo-JUL26'!$B$9:$CQ$307,BE$1,0),0)</f>
        <v>0</v>
      </c>
      <c r="BF794" s="36">
        <f t="shared" si="392"/>
        <v>0</v>
      </c>
      <c r="BG794" s="36">
        <f t="shared" si="393"/>
        <v>0</v>
      </c>
      <c r="BH794" s="34">
        <f>IF($B794="P",VLOOKUP($E794,'[2]Costeo-JUL26'!$B$9:$CQ$307,BH$1,0),0)</f>
        <v>0</v>
      </c>
      <c r="BI794" s="16">
        <f>IF($B794="P",VLOOKUP($E794,'[2]Costeo-JUL26'!$B$9:$CQ$307,BI$1,0),0)*$G794</f>
        <v>0</v>
      </c>
      <c r="BJ794" s="36">
        <f>IF($B794="P",VLOOKUP($E794,'[2]Costeo-JUL26'!$B$9:$CQ$307,BJ$1,0),0)*$G794</f>
        <v>0</v>
      </c>
      <c r="BK794" s="35">
        <f>IF(BH794=910319,0,IF($B794="P",VLOOKUP($E794,'[2]Costeo-JUL26'!$B$9:$CQ$307,BK$1,0),0))</f>
        <v>0</v>
      </c>
      <c r="BL794" s="36">
        <f t="shared" si="394"/>
        <v>0</v>
      </c>
      <c r="BM794" s="36">
        <f t="shared" si="395"/>
        <v>0</v>
      </c>
      <c r="BN794" s="34">
        <f>IF($B794="P",VLOOKUP($E794,'[2]Costeo-JUL26'!$B$9:$CQ$307,BN$1,0),0)</f>
        <v>0</v>
      </c>
      <c r="BO794" s="16">
        <f>IF($B794="P",VLOOKUP($E794,'[2]Costeo-JUL26'!$B$9:$CQ$307,BO$1,0),0)*$G794</f>
        <v>0</v>
      </c>
      <c r="BP794" s="36">
        <f>IF($B794="P",VLOOKUP($E794,'[2]Costeo-JUL26'!$B$9:$CQ$307,BP$1,0),0)*$G794</f>
        <v>0</v>
      </c>
      <c r="BQ794" s="35">
        <f>IF($B794="P",VLOOKUP($E794,'[2]Costeo-JUL26'!$B$9:$CQ$307,BQ$1,0),0)</f>
        <v>0</v>
      </c>
      <c r="BR794" s="36">
        <f t="shared" si="396"/>
        <v>0</v>
      </c>
      <c r="BS794" s="36">
        <f t="shared" si="397"/>
        <v>0</v>
      </c>
      <c r="BT794" s="34">
        <f>IF($B794="P",VLOOKUP($E794,'[2]Costeo-JUL26'!$B$9:$CQ$307,BT$1,0),0)</f>
        <v>0</v>
      </c>
      <c r="BU794" s="16">
        <f>IF($B794="P",VLOOKUP($E794,'[2]Costeo-JUL26'!$B$9:$CQ$307,BU$1,0),0)*$G794</f>
        <v>0</v>
      </c>
      <c r="BV794" s="36">
        <f>IF($B794="P",VLOOKUP($E794,'[2]Costeo-JUL26'!$B$9:$CQ$307,BV$1,0),0)*$G794</f>
        <v>0</v>
      </c>
      <c r="BW794" s="35">
        <f>IF($B794="P",VLOOKUP($E794,'[2]Costeo-JUL26'!$B$9:$CQ$307,BW$1,0),0)</f>
        <v>0</v>
      </c>
      <c r="BX794" s="36">
        <f t="shared" si="398"/>
        <v>0</v>
      </c>
      <c r="BY794" s="36">
        <f t="shared" si="399"/>
        <v>0</v>
      </c>
      <c r="BZ794" s="34">
        <f>IF($B794="P",VLOOKUP($E794,'[2]Costeo-JUL26'!$B$9:$CQ$307,BZ$1,0),0)</f>
        <v>0</v>
      </c>
      <c r="CA794" s="16">
        <f>IF($B794="P",VLOOKUP($E794,'[2]Costeo-JUL26'!$B$9:$CQ$307,CA$1,0),0)*$G794</f>
        <v>0</v>
      </c>
      <c r="CB794" s="36">
        <f>IF($B794="P",VLOOKUP($E794,'[2]Costeo-JUL26'!$B$9:$CQ$307,CB$1,0),0)*$G794</f>
        <v>0</v>
      </c>
      <c r="CC794" s="35">
        <f>IF($B794="P",VLOOKUP($E794,'[2]Costeo-JUL26'!$B$9:$CQ$307,CC$1,0),0)</f>
        <v>0</v>
      </c>
      <c r="CD794" s="36">
        <f t="shared" si="400"/>
        <v>0</v>
      </c>
      <c r="CE794" s="36">
        <f t="shared" si="401"/>
        <v>0</v>
      </c>
      <c r="CF794" s="37">
        <f t="shared" si="373"/>
        <v>0</v>
      </c>
      <c r="CG794" s="36">
        <f>IF($B794="r",VLOOKUP($E794,'[2]Costeo-JUL26'!$B$9:$CQ$307,CG$1,0),0)*$G794</f>
        <v>440419.39</v>
      </c>
      <c r="CH794" s="35">
        <f>VLOOKUP($E794,'[2]TEORICOS (05.26)'!$A$8:$T$251,CH$1,0)</f>
        <v>0</v>
      </c>
      <c r="CI794" s="36">
        <f t="shared" si="402"/>
        <v>0</v>
      </c>
      <c r="CJ794" s="37">
        <f t="shared" si="403"/>
        <v>440419.39</v>
      </c>
      <c r="CM794" s="16">
        <f>SUMIFS('[1]Ajuste Inventario'!$I:$I,'[1]Ajuste Inventario'!$B:$B,E794,'[1]Ajuste Inventario'!$S:$S,D794)*-1</f>
        <v>-2</v>
      </c>
      <c r="CN794" s="36">
        <f t="shared" si="374"/>
        <v>-14439.98</v>
      </c>
      <c r="CP794" t="str">
        <f t="shared" si="375"/>
        <v>3209Org.Vtas Necochea</v>
      </c>
      <c r="CQ794" s="10">
        <f t="shared" si="376"/>
        <v>7219.99</v>
      </c>
    </row>
    <row r="795" spans="1:95" x14ac:dyDescent="0.25">
      <c r="A795" s="30">
        <v>46204</v>
      </c>
      <c r="B795" s="31" t="str">
        <f>VLOOKUP($E795,'[2]TEORICOS (05.26)'!$A$8:$T$251,B$1,0)</f>
        <v>R</v>
      </c>
      <c r="C795" s="32" t="str">
        <f>VLOOKUP($E795,'[2]TEORICOS (05.26)'!$A$8:$T$251,C$1,0)</f>
        <v>Monster</v>
      </c>
      <c r="D795" t="s">
        <v>229</v>
      </c>
      <c r="E795">
        <v>3210</v>
      </c>
      <c r="F795" t="s">
        <v>172</v>
      </c>
      <c r="G795" s="16">
        <v>36</v>
      </c>
      <c r="H795" s="16">
        <v>18</v>
      </c>
      <c r="I795" s="33">
        <v>463333.62000000023</v>
      </c>
      <c r="J795" s="33">
        <v>456707.63000000006</v>
      </c>
      <c r="K795" s="34">
        <f>IF($B795="P",VLOOKUP($E795,'[2]Costeo-JUL26'!$B$9:$CQ$307,K$1,0),0)</f>
        <v>0</v>
      </c>
      <c r="L795" s="35">
        <f>VLOOKUP($E795,'[2]TEORICOS (05.26)'!$A$8:$T$251,L$1,0)</f>
        <v>0</v>
      </c>
      <c r="M795" s="36">
        <f t="shared" si="377"/>
        <v>0</v>
      </c>
      <c r="N795" s="35">
        <f>IF($B795="P",VLOOKUP($E795,'[2]Costeo-JUL26'!$B$9:$CQ$307,N$1,0),0)</f>
        <v>0</v>
      </c>
      <c r="O795" s="36">
        <f t="shared" si="378"/>
        <v>0</v>
      </c>
      <c r="P795" s="36">
        <f>IF($B795="P",VLOOKUP($E795,'[2]Costeo-JUL26'!$B$9:$CQ$307,P$1,0),0)*H795</f>
        <v>0</v>
      </c>
      <c r="Q795" s="36">
        <f t="shared" si="379"/>
        <v>0</v>
      </c>
      <c r="R795" s="34">
        <f>IF($B795="P",VLOOKUP($E795,'[2]Costeo-JUL26'!$B$9:$CQ$307,R$1,0),0)</f>
        <v>0</v>
      </c>
      <c r="S795" s="16">
        <f>IF($B795="P",VLOOKUP($E795,'[2]Costeo-JUL26'!$B$9:$CQ$307,S$1,0),0)*$G795</f>
        <v>0</v>
      </c>
      <c r="T795" s="36">
        <f>IF($B795="P",VLOOKUP($E795,'[2]Costeo-JUL26'!$B$9:$CQ$307,T$1,0),0)*$G795</f>
        <v>0</v>
      </c>
      <c r="U795" s="35">
        <f>IF($B795="P",VLOOKUP($E795,'[2]Costeo-JUL26'!$B$9:$CQ$307,U$1,0),0)</f>
        <v>0</v>
      </c>
      <c r="V795" s="36">
        <f t="shared" si="380"/>
        <v>0</v>
      </c>
      <c r="W795" s="36">
        <f t="shared" si="381"/>
        <v>0</v>
      </c>
      <c r="X795" s="34">
        <f>IF($B795="P",VLOOKUP($E795,'[2]Costeo-JUL26'!$B$9:$CQ$307,X$1,0),0)</f>
        <v>0</v>
      </c>
      <c r="Y795" s="16">
        <f>IF($B795="P",VLOOKUP($E795,'[2]Costeo-JUL26'!$B$9:$CQ$307,Y$1,0),0)*$G795</f>
        <v>0</v>
      </c>
      <c r="Z795" s="36">
        <f>IF($B795="P",VLOOKUP($E795,'[2]Costeo-JUL26'!$B$9:$CQ$307,Z$1,0),0)*$G795</f>
        <v>0</v>
      </c>
      <c r="AA795" s="35">
        <f>IF($B795="P",VLOOKUP($E795,'[2]Costeo-JUL26'!$B$9:$CQ$307,AA$1,0),0)</f>
        <v>0</v>
      </c>
      <c r="AB795" s="36">
        <f t="shared" si="382"/>
        <v>0</v>
      </c>
      <c r="AC795" s="36">
        <f t="shared" si="383"/>
        <v>0</v>
      </c>
      <c r="AD795" s="34">
        <f>IF($B795="P",VLOOKUP($E795,'[2]Costeo-JUL26'!$B$9:$CQ$307,AD$1,0),0)</f>
        <v>0</v>
      </c>
      <c r="AE795" s="16">
        <f>IF($B795="P",VLOOKUP($E795,'[2]Costeo-JUL26'!$B$9:$CQ$307,AE$1,0),0)*$G795</f>
        <v>0</v>
      </c>
      <c r="AF795" s="36">
        <f>IF($B795="P",VLOOKUP($E795,'[2]Costeo-JUL26'!$B$9:$CQ$307,AF$1,0),0)*$G795</f>
        <v>0</v>
      </c>
      <c r="AG795" s="35">
        <f>IF($B795="P",VLOOKUP($E795,'[2]Costeo-JUL26'!$B$9:$CQ$307,AG$1,0),0)</f>
        <v>0</v>
      </c>
      <c r="AH795" s="36">
        <f t="shared" si="384"/>
        <v>0</v>
      </c>
      <c r="AI795" s="36">
        <f t="shared" si="385"/>
        <v>0</v>
      </c>
      <c r="AJ795" s="34">
        <f>IF($B795="P",VLOOKUP($E795,'[2]Costeo-JUL26'!$B$9:$CQ$307,AJ$1,0),0)</f>
        <v>0</v>
      </c>
      <c r="AK795" s="16">
        <f>IF($B795="P",VLOOKUP($E795,'[2]Costeo-JUL26'!$B$9:$CQ$307,AK$1,0),0)*$G795</f>
        <v>0</v>
      </c>
      <c r="AL795" s="36">
        <f>IF($B795="P",VLOOKUP($E795,'[2]Costeo-JUL26'!$B$9:$CQ$307,AL$1,0),0)*$G795</f>
        <v>0</v>
      </c>
      <c r="AM795" s="35">
        <f>IF($B795="P",VLOOKUP($E795,'[2]Costeo-JUL26'!$B$9:$CQ$307,AM$1,0),0)</f>
        <v>0</v>
      </c>
      <c r="AN795" s="36">
        <f t="shared" si="386"/>
        <v>0</v>
      </c>
      <c r="AO795" s="36">
        <f t="shared" si="387"/>
        <v>0</v>
      </c>
      <c r="AP795" s="34">
        <f>IF($B795="P",VLOOKUP($E795,'[2]Costeo-JUL26'!$B$9:$CQ$307,AP$1,0),0)</f>
        <v>0</v>
      </c>
      <c r="AQ795" s="16">
        <f>IF($B795="P",VLOOKUP($E795,'[2]Costeo-JUL26'!$B$9:$CQ$307,AQ$1,0),0)*$G795</f>
        <v>0</v>
      </c>
      <c r="AR795" s="36">
        <f>IF($B795="P",VLOOKUP($E795,'[2]Costeo-JUL26'!$B$9:$CQ$307,AR$1,0),0)*$G795</f>
        <v>0</v>
      </c>
      <c r="AS795" s="35">
        <f>IF($B795="P",VLOOKUP($E795,'[2]Costeo-JUL26'!$B$9:$CQ$307,AS$1,0),0)</f>
        <v>0</v>
      </c>
      <c r="AT795" s="36">
        <f t="shared" si="388"/>
        <v>0</v>
      </c>
      <c r="AU795" s="36">
        <f t="shared" si="389"/>
        <v>0</v>
      </c>
      <c r="AV795" s="34">
        <f>IF($B795="P",VLOOKUP($E795,'[2]Costeo-JUL26'!$B$9:$CQ$307,AV$1,0),0)</f>
        <v>0</v>
      </c>
      <c r="AW795" s="16">
        <f>IF($B795="P",VLOOKUP($E795,'[2]Costeo-JUL26'!$B$9:$CQ$307,AW$1,0),0)*$G795</f>
        <v>0</v>
      </c>
      <c r="AX795" s="36">
        <f>IF($B795="P",VLOOKUP($E795,'[2]Costeo-JUL26'!$B$9:$CQ$307,AX$1,0),0)*$G795</f>
        <v>0</v>
      </c>
      <c r="AY795" s="35">
        <f>IF($B795="P",VLOOKUP($E795,'[2]Costeo-JUL26'!$B$9:$CQ$307,AY$1,0),0)</f>
        <v>0</v>
      </c>
      <c r="AZ795" s="36">
        <f t="shared" si="390"/>
        <v>0</v>
      </c>
      <c r="BA795" s="36">
        <f t="shared" si="391"/>
        <v>0</v>
      </c>
      <c r="BB795" s="34">
        <f>IF($B795="P",VLOOKUP($E795,'[2]Costeo-JUL26'!$B$9:$CQ$307,BB$1,0),0)</f>
        <v>0</v>
      </c>
      <c r="BC795" s="16">
        <f>IF($B795="P",VLOOKUP($E795,'[2]Costeo-JUL26'!$B$9:$CQ$307,BC$1,0),0)*$G795</f>
        <v>0</v>
      </c>
      <c r="BD795" s="36">
        <f>IF($B795="P",VLOOKUP($E795,'[2]Costeo-JUL26'!$B$9:$CQ$307,BD$1,0),0)*$G795</f>
        <v>0</v>
      </c>
      <c r="BE795" s="35">
        <f>IF($B795="P",VLOOKUP($E795,'[2]Costeo-JUL26'!$B$9:$CQ$307,BE$1,0),0)</f>
        <v>0</v>
      </c>
      <c r="BF795" s="36">
        <f t="shared" si="392"/>
        <v>0</v>
      </c>
      <c r="BG795" s="36">
        <f t="shared" si="393"/>
        <v>0</v>
      </c>
      <c r="BH795" s="34">
        <f>IF($B795="P",VLOOKUP($E795,'[2]Costeo-JUL26'!$B$9:$CQ$307,BH$1,0),0)</f>
        <v>0</v>
      </c>
      <c r="BI795" s="16">
        <f>IF($B795="P",VLOOKUP($E795,'[2]Costeo-JUL26'!$B$9:$CQ$307,BI$1,0),0)*$G795</f>
        <v>0</v>
      </c>
      <c r="BJ795" s="36">
        <f>IF($B795="P",VLOOKUP($E795,'[2]Costeo-JUL26'!$B$9:$CQ$307,BJ$1,0),0)*$G795</f>
        <v>0</v>
      </c>
      <c r="BK795" s="35">
        <f>IF(BH795=910319,0,IF($B795="P",VLOOKUP($E795,'[2]Costeo-JUL26'!$B$9:$CQ$307,BK$1,0),0))</f>
        <v>0</v>
      </c>
      <c r="BL795" s="36">
        <f t="shared" si="394"/>
        <v>0</v>
      </c>
      <c r="BM795" s="36">
        <f t="shared" si="395"/>
        <v>0</v>
      </c>
      <c r="BN795" s="34">
        <f>IF($B795="P",VLOOKUP($E795,'[2]Costeo-JUL26'!$B$9:$CQ$307,BN$1,0),0)</f>
        <v>0</v>
      </c>
      <c r="BO795" s="16">
        <f>IF($B795="P",VLOOKUP($E795,'[2]Costeo-JUL26'!$B$9:$CQ$307,BO$1,0),0)*$G795</f>
        <v>0</v>
      </c>
      <c r="BP795" s="36">
        <f>IF($B795="P",VLOOKUP($E795,'[2]Costeo-JUL26'!$B$9:$CQ$307,BP$1,0),0)*$G795</f>
        <v>0</v>
      </c>
      <c r="BQ795" s="35">
        <f>IF($B795="P",VLOOKUP($E795,'[2]Costeo-JUL26'!$B$9:$CQ$307,BQ$1,0),0)</f>
        <v>0</v>
      </c>
      <c r="BR795" s="36">
        <f t="shared" si="396"/>
        <v>0</v>
      </c>
      <c r="BS795" s="36">
        <f t="shared" si="397"/>
        <v>0</v>
      </c>
      <c r="BT795" s="34">
        <f>IF($B795="P",VLOOKUP($E795,'[2]Costeo-JUL26'!$B$9:$CQ$307,BT$1,0),0)</f>
        <v>0</v>
      </c>
      <c r="BU795" s="16">
        <f>IF($B795="P",VLOOKUP($E795,'[2]Costeo-JUL26'!$B$9:$CQ$307,BU$1,0),0)*$G795</f>
        <v>0</v>
      </c>
      <c r="BV795" s="36">
        <f>IF($B795="P",VLOOKUP($E795,'[2]Costeo-JUL26'!$B$9:$CQ$307,BV$1,0),0)*$G795</f>
        <v>0</v>
      </c>
      <c r="BW795" s="35">
        <f>IF($B795="P",VLOOKUP($E795,'[2]Costeo-JUL26'!$B$9:$CQ$307,BW$1,0),0)</f>
        <v>0</v>
      </c>
      <c r="BX795" s="36">
        <f t="shared" si="398"/>
        <v>0</v>
      </c>
      <c r="BY795" s="36">
        <f t="shared" si="399"/>
        <v>0</v>
      </c>
      <c r="BZ795" s="34">
        <f>IF($B795="P",VLOOKUP($E795,'[2]Costeo-JUL26'!$B$9:$CQ$307,BZ$1,0),0)</f>
        <v>0</v>
      </c>
      <c r="CA795" s="16">
        <f>IF($B795="P",VLOOKUP($E795,'[2]Costeo-JUL26'!$B$9:$CQ$307,CA$1,0),0)*$G795</f>
        <v>0</v>
      </c>
      <c r="CB795" s="36">
        <f>IF($B795="P",VLOOKUP($E795,'[2]Costeo-JUL26'!$B$9:$CQ$307,CB$1,0),0)*$G795</f>
        <v>0</v>
      </c>
      <c r="CC795" s="35">
        <f>IF($B795="P",VLOOKUP($E795,'[2]Costeo-JUL26'!$B$9:$CQ$307,CC$1,0),0)</f>
        <v>0</v>
      </c>
      <c r="CD795" s="36">
        <f t="shared" si="400"/>
        <v>0</v>
      </c>
      <c r="CE795" s="36">
        <f t="shared" si="401"/>
        <v>0</v>
      </c>
      <c r="CF795" s="37">
        <f t="shared" si="373"/>
        <v>0</v>
      </c>
      <c r="CG795" s="36">
        <f>IF($B795="r",VLOOKUP($E795,'[2]Costeo-JUL26'!$B$9:$CQ$307,CG$1,0),0)*$G795</f>
        <v>259578.72000000003</v>
      </c>
      <c r="CH795" s="35">
        <f>VLOOKUP($E795,'[2]TEORICOS (05.26)'!$A$8:$T$251,CH$1,0)</f>
        <v>0</v>
      </c>
      <c r="CI795" s="36">
        <f t="shared" si="402"/>
        <v>0</v>
      </c>
      <c r="CJ795" s="37">
        <f t="shared" si="403"/>
        <v>259578.72000000003</v>
      </c>
      <c r="CM795" s="16">
        <f>SUMIFS('[1]Ajuste Inventario'!$I:$I,'[1]Ajuste Inventario'!$B:$B,E795,'[1]Ajuste Inventario'!$S:$S,D795)*-1</f>
        <v>0</v>
      </c>
      <c r="CN795" s="36">
        <f t="shared" si="374"/>
        <v>0</v>
      </c>
      <c r="CP795" t="str">
        <f t="shared" si="375"/>
        <v>3210Org.Vtas Necochea</v>
      </c>
      <c r="CQ795" s="10" t="e">
        <f t="shared" si="376"/>
        <v>#DIV/0!</v>
      </c>
    </row>
    <row r="796" spans="1:95" x14ac:dyDescent="0.25">
      <c r="A796" s="30">
        <v>46204</v>
      </c>
      <c r="B796" s="31" t="str">
        <f>VLOOKUP($E796,'[2]TEORICOS (05.26)'!$A$8:$T$251,B$1,0)</f>
        <v>R</v>
      </c>
      <c r="C796" s="32" t="str">
        <f>VLOOKUP($E796,'[2]TEORICOS (05.26)'!$A$8:$T$251,C$1,0)</f>
        <v>Monster</v>
      </c>
      <c r="D796" t="s">
        <v>229</v>
      </c>
      <c r="E796">
        <v>3211</v>
      </c>
      <c r="F796" t="s">
        <v>173</v>
      </c>
      <c r="G796" s="16">
        <v>258</v>
      </c>
      <c r="H796" s="16">
        <v>129</v>
      </c>
      <c r="I796" s="33">
        <v>3227245.7700000019</v>
      </c>
      <c r="J796" s="33">
        <v>3187315.9200000013</v>
      </c>
      <c r="K796" s="34">
        <f>IF($B796="P",VLOOKUP($E796,'[2]Costeo-JUL26'!$B$9:$CQ$307,K$1,0),0)</f>
        <v>0</v>
      </c>
      <c r="L796" s="35">
        <f>VLOOKUP($E796,'[2]TEORICOS (05.26)'!$A$8:$T$251,L$1,0)</f>
        <v>0</v>
      </c>
      <c r="M796" s="36">
        <f t="shared" si="377"/>
        <v>0</v>
      </c>
      <c r="N796" s="35">
        <f>IF($B796="P",VLOOKUP($E796,'[2]Costeo-JUL26'!$B$9:$CQ$307,N$1,0),0)</f>
        <v>0</v>
      </c>
      <c r="O796" s="36">
        <f t="shared" si="378"/>
        <v>0</v>
      </c>
      <c r="P796" s="36">
        <f>IF($B796="P",VLOOKUP($E796,'[2]Costeo-JUL26'!$B$9:$CQ$307,P$1,0),0)*H796</f>
        <v>0</v>
      </c>
      <c r="Q796" s="36">
        <f t="shared" si="379"/>
        <v>0</v>
      </c>
      <c r="R796" s="34">
        <f>IF($B796="P",VLOOKUP($E796,'[2]Costeo-JUL26'!$B$9:$CQ$307,R$1,0),0)</f>
        <v>0</v>
      </c>
      <c r="S796" s="16">
        <f>IF($B796="P",VLOOKUP($E796,'[2]Costeo-JUL26'!$B$9:$CQ$307,S$1,0),0)*$G796</f>
        <v>0</v>
      </c>
      <c r="T796" s="36">
        <f>IF($B796="P",VLOOKUP($E796,'[2]Costeo-JUL26'!$B$9:$CQ$307,T$1,0),0)*$G796</f>
        <v>0</v>
      </c>
      <c r="U796" s="35">
        <f>IF($B796="P",VLOOKUP($E796,'[2]Costeo-JUL26'!$B$9:$CQ$307,U$1,0),0)</f>
        <v>0</v>
      </c>
      <c r="V796" s="36">
        <f t="shared" si="380"/>
        <v>0</v>
      </c>
      <c r="W796" s="36">
        <f t="shared" si="381"/>
        <v>0</v>
      </c>
      <c r="X796" s="34">
        <f>IF($B796="P",VLOOKUP($E796,'[2]Costeo-JUL26'!$B$9:$CQ$307,X$1,0),0)</f>
        <v>0</v>
      </c>
      <c r="Y796" s="16">
        <f>IF($B796="P",VLOOKUP($E796,'[2]Costeo-JUL26'!$B$9:$CQ$307,Y$1,0),0)*$G796</f>
        <v>0</v>
      </c>
      <c r="Z796" s="36">
        <f>IF($B796="P",VLOOKUP($E796,'[2]Costeo-JUL26'!$B$9:$CQ$307,Z$1,0),0)*$G796</f>
        <v>0</v>
      </c>
      <c r="AA796" s="35">
        <f>IF($B796="P",VLOOKUP($E796,'[2]Costeo-JUL26'!$B$9:$CQ$307,AA$1,0),0)</f>
        <v>0</v>
      </c>
      <c r="AB796" s="36">
        <f t="shared" si="382"/>
        <v>0</v>
      </c>
      <c r="AC796" s="36">
        <f t="shared" si="383"/>
        <v>0</v>
      </c>
      <c r="AD796" s="34">
        <f>IF($B796="P",VLOOKUP($E796,'[2]Costeo-JUL26'!$B$9:$CQ$307,AD$1,0),0)</f>
        <v>0</v>
      </c>
      <c r="AE796" s="16">
        <f>IF($B796="P",VLOOKUP($E796,'[2]Costeo-JUL26'!$B$9:$CQ$307,AE$1,0),0)*$G796</f>
        <v>0</v>
      </c>
      <c r="AF796" s="36">
        <f>IF($B796="P",VLOOKUP($E796,'[2]Costeo-JUL26'!$B$9:$CQ$307,AF$1,0),0)*$G796</f>
        <v>0</v>
      </c>
      <c r="AG796" s="35">
        <f>IF($B796="P",VLOOKUP($E796,'[2]Costeo-JUL26'!$B$9:$CQ$307,AG$1,0),0)</f>
        <v>0</v>
      </c>
      <c r="AH796" s="36">
        <f t="shared" si="384"/>
        <v>0</v>
      </c>
      <c r="AI796" s="36">
        <f t="shared" si="385"/>
        <v>0</v>
      </c>
      <c r="AJ796" s="34">
        <f>IF($B796="P",VLOOKUP($E796,'[2]Costeo-JUL26'!$B$9:$CQ$307,AJ$1,0),0)</f>
        <v>0</v>
      </c>
      <c r="AK796" s="16">
        <f>IF($B796="P",VLOOKUP($E796,'[2]Costeo-JUL26'!$B$9:$CQ$307,AK$1,0),0)*$G796</f>
        <v>0</v>
      </c>
      <c r="AL796" s="36">
        <f>IF($B796="P",VLOOKUP($E796,'[2]Costeo-JUL26'!$B$9:$CQ$307,AL$1,0),0)*$G796</f>
        <v>0</v>
      </c>
      <c r="AM796" s="35">
        <f>IF($B796="P",VLOOKUP($E796,'[2]Costeo-JUL26'!$B$9:$CQ$307,AM$1,0),0)</f>
        <v>0</v>
      </c>
      <c r="AN796" s="36">
        <f t="shared" si="386"/>
        <v>0</v>
      </c>
      <c r="AO796" s="36">
        <f t="shared" si="387"/>
        <v>0</v>
      </c>
      <c r="AP796" s="34">
        <f>IF($B796="P",VLOOKUP($E796,'[2]Costeo-JUL26'!$B$9:$CQ$307,AP$1,0),0)</f>
        <v>0</v>
      </c>
      <c r="AQ796" s="16">
        <f>IF($B796="P",VLOOKUP($E796,'[2]Costeo-JUL26'!$B$9:$CQ$307,AQ$1,0),0)*$G796</f>
        <v>0</v>
      </c>
      <c r="AR796" s="36">
        <f>IF($B796="P",VLOOKUP($E796,'[2]Costeo-JUL26'!$B$9:$CQ$307,AR$1,0),0)*$G796</f>
        <v>0</v>
      </c>
      <c r="AS796" s="35">
        <f>IF($B796="P",VLOOKUP($E796,'[2]Costeo-JUL26'!$B$9:$CQ$307,AS$1,0),0)</f>
        <v>0</v>
      </c>
      <c r="AT796" s="36">
        <f t="shared" si="388"/>
        <v>0</v>
      </c>
      <c r="AU796" s="36">
        <f t="shared" si="389"/>
        <v>0</v>
      </c>
      <c r="AV796" s="34">
        <f>IF($B796="P",VLOOKUP($E796,'[2]Costeo-JUL26'!$B$9:$CQ$307,AV$1,0),0)</f>
        <v>0</v>
      </c>
      <c r="AW796" s="16">
        <f>IF($B796="P",VLOOKUP($E796,'[2]Costeo-JUL26'!$B$9:$CQ$307,AW$1,0),0)*$G796</f>
        <v>0</v>
      </c>
      <c r="AX796" s="36">
        <f>IF($B796="P",VLOOKUP($E796,'[2]Costeo-JUL26'!$B$9:$CQ$307,AX$1,0),0)*$G796</f>
        <v>0</v>
      </c>
      <c r="AY796" s="35">
        <f>IF($B796="P",VLOOKUP($E796,'[2]Costeo-JUL26'!$B$9:$CQ$307,AY$1,0),0)</f>
        <v>0</v>
      </c>
      <c r="AZ796" s="36">
        <f t="shared" si="390"/>
        <v>0</v>
      </c>
      <c r="BA796" s="36">
        <f t="shared" si="391"/>
        <v>0</v>
      </c>
      <c r="BB796" s="34">
        <f>IF($B796="P",VLOOKUP($E796,'[2]Costeo-JUL26'!$B$9:$CQ$307,BB$1,0),0)</f>
        <v>0</v>
      </c>
      <c r="BC796" s="16">
        <f>IF($B796="P",VLOOKUP($E796,'[2]Costeo-JUL26'!$B$9:$CQ$307,BC$1,0),0)*$G796</f>
        <v>0</v>
      </c>
      <c r="BD796" s="36">
        <f>IF($B796="P",VLOOKUP($E796,'[2]Costeo-JUL26'!$B$9:$CQ$307,BD$1,0),0)*$G796</f>
        <v>0</v>
      </c>
      <c r="BE796" s="35">
        <f>IF($B796="P",VLOOKUP($E796,'[2]Costeo-JUL26'!$B$9:$CQ$307,BE$1,0),0)</f>
        <v>0</v>
      </c>
      <c r="BF796" s="36">
        <f t="shared" si="392"/>
        <v>0</v>
      </c>
      <c r="BG796" s="36">
        <f t="shared" si="393"/>
        <v>0</v>
      </c>
      <c r="BH796" s="34">
        <f>IF($B796="P",VLOOKUP($E796,'[2]Costeo-JUL26'!$B$9:$CQ$307,BH$1,0),0)</f>
        <v>0</v>
      </c>
      <c r="BI796" s="16">
        <f>IF($B796="P",VLOOKUP($E796,'[2]Costeo-JUL26'!$B$9:$CQ$307,BI$1,0),0)*$G796</f>
        <v>0</v>
      </c>
      <c r="BJ796" s="36">
        <f>IF($B796="P",VLOOKUP($E796,'[2]Costeo-JUL26'!$B$9:$CQ$307,BJ$1,0),0)*$G796</f>
        <v>0</v>
      </c>
      <c r="BK796" s="35">
        <f>IF(BH796=910319,0,IF($B796="P",VLOOKUP($E796,'[2]Costeo-JUL26'!$B$9:$CQ$307,BK$1,0),0))</f>
        <v>0</v>
      </c>
      <c r="BL796" s="36">
        <f t="shared" si="394"/>
        <v>0</v>
      </c>
      <c r="BM796" s="36">
        <f t="shared" si="395"/>
        <v>0</v>
      </c>
      <c r="BN796" s="34">
        <f>IF($B796="P",VLOOKUP($E796,'[2]Costeo-JUL26'!$B$9:$CQ$307,BN$1,0),0)</f>
        <v>0</v>
      </c>
      <c r="BO796" s="16">
        <f>IF($B796="P",VLOOKUP($E796,'[2]Costeo-JUL26'!$B$9:$CQ$307,BO$1,0),0)*$G796</f>
        <v>0</v>
      </c>
      <c r="BP796" s="36">
        <f>IF($B796="P",VLOOKUP($E796,'[2]Costeo-JUL26'!$B$9:$CQ$307,BP$1,0),0)*$G796</f>
        <v>0</v>
      </c>
      <c r="BQ796" s="35">
        <f>IF($B796="P",VLOOKUP($E796,'[2]Costeo-JUL26'!$B$9:$CQ$307,BQ$1,0),0)</f>
        <v>0</v>
      </c>
      <c r="BR796" s="36">
        <f t="shared" si="396"/>
        <v>0</v>
      </c>
      <c r="BS796" s="36">
        <f t="shared" si="397"/>
        <v>0</v>
      </c>
      <c r="BT796" s="34">
        <f>IF($B796="P",VLOOKUP($E796,'[2]Costeo-JUL26'!$B$9:$CQ$307,BT$1,0),0)</f>
        <v>0</v>
      </c>
      <c r="BU796" s="16">
        <f>IF($B796="P",VLOOKUP($E796,'[2]Costeo-JUL26'!$B$9:$CQ$307,BU$1,0),0)*$G796</f>
        <v>0</v>
      </c>
      <c r="BV796" s="36">
        <f>IF($B796="P",VLOOKUP($E796,'[2]Costeo-JUL26'!$B$9:$CQ$307,BV$1,0),0)*$G796</f>
        <v>0</v>
      </c>
      <c r="BW796" s="35">
        <f>IF($B796="P",VLOOKUP($E796,'[2]Costeo-JUL26'!$B$9:$CQ$307,BW$1,0),0)</f>
        <v>0</v>
      </c>
      <c r="BX796" s="36">
        <f t="shared" si="398"/>
        <v>0</v>
      </c>
      <c r="BY796" s="36">
        <f t="shared" si="399"/>
        <v>0</v>
      </c>
      <c r="BZ796" s="34">
        <f>IF($B796="P",VLOOKUP($E796,'[2]Costeo-JUL26'!$B$9:$CQ$307,BZ$1,0),0)</f>
        <v>0</v>
      </c>
      <c r="CA796" s="16">
        <f>IF($B796="P",VLOOKUP($E796,'[2]Costeo-JUL26'!$B$9:$CQ$307,CA$1,0),0)*$G796</f>
        <v>0</v>
      </c>
      <c r="CB796" s="36">
        <f>IF($B796="P",VLOOKUP($E796,'[2]Costeo-JUL26'!$B$9:$CQ$307,CB$1,0),0)*$G796</f>
        <v>0</v>
      </c>
      <c r="CC796" s="35">
        <f>IF($B796="P",VLOOKUP($E796,'[2]Costeo-JUL26'!$B$9:$CQ$307,CC$1,0),0)</f>
        <v>0</v>
      </c>
      <c r="CD796" s="36">
        <f t="shared" si="400"/>
        <v>0</v>
      </c>
      <c r="CE796" s="36">
        <f t="shared" si="401"/>
        <v>0</v>
      </c>
      <c r="CF796" s="37">
        <f t="shared" si="373"/>
        <v>0</v>
      </c>
      <c r="CG796" s="36">
        <f>IF($B796="r",VLOOKUP($E796,'[2]Costeo-JUL26'!$B$9:$CQ$307,CG$1,0),0)*$G796</f>
        <v>1882865.94</v>
      </c>
      <c r="CH796" s="35">
        <f>VLOOKUP($E796,'[2]TEORICOS (05.26)'!$A$8:$T$251,CH$1,0)</f>
        <v>0</v>
      </c>
      <c r="CI796" s="36">
        <f t="shared" si="402"/>
        <v>0</v>
      </c>
      <c r="CJ796" s="37">
        <f t="shared" si="403"/>
        <v>1882865.94</v>
      </c>
      <c r="CM796" s="16">
        <f>SUMIFS('[1]Ajuste Inventario'!$I:$I,'[1]Ajuste Inventario'!$B:$B,E796,'[1]Ajuste Inventario'!$S:$S,D796)*-1</f>
        <v>2.1669999999999998</v>
      </c>
      <c r="CN796" s="36">
        <f t="shared" si="374"/>
        <v>15814.614309999997</v>
      </c>
      <c r="CP796" t="str">
        <f t="shared" si="375"/>
        <v>3211Org.Vtas Necochea</v>
      </c>
      <c r="CQ796" s="10">
        <f t="shared" si="376"/>
        <v>7297.9299999999994</v>
      </c>
    </row>
    <row r="797" spans="1:95" x14ac:dyDescent="0.25">
      <c r="A797" s="30">
        <v>46204</v>
      </c>
      <c r="B797" s="31" t="str">
        <f>VLOOKUP($E797,'[2]TEORICOS (05.26)'!$A$8:$T$251,B$1,0)</f>
        <v>R</v>
      </c>
      <c r="C797" s="32" t="str">
        <f>VLOOKUP($E797,'[2]TEORICOS (05.26)'!$A$8:$T$251,C$1,0)</f>
        <v>Monster</v>
      </c>
      <c r="D797" t="s">
        <v>229</v>
      </c>
      <c r="E797">
        <v>3212</v>
      </c>
      <c r="F797" t="s">
        <v>174</v>
      </c>
      <c r="G797" s="16">
        <v>44</v>
      </c>
      <c r="H797" s="16">
        <v>22</v>
      </c>
      <c r="I797" s="33">
        <v>549755.34000000008</v>
      </c>
      <c r="J797" s="33">
        <v>543060.53</v>
      </c>
      <c r="K797" s="34">
        <f>IF($B797="P",VLOOKUP($E797,'[2]Costeo-JUL26'!$B$9:$CQ$307,K$1,0),0)</f>
        <v>0</v>
      </c>
      <c r="L797" s="35">
        <f>VLOOKUP($E797,'[2]TEORICOS (05.26)'!$A$8:$T$251,L$1,0)</f>
        <v>0</v>
      </c>
      <c r="M797" s="36">
        <f t="shared" si="377"/>
        <v>0</v>
      </c>
      <c r="N797" s="35">
        <f>IF($B797="P",VLOOKUP($E797,'[2]Costeo-JUL26'!$B$9:$CQ$307,N$1,0),0)</f>
        <v>0</v>
      </c>
      <c r="O797" s="36">
        <f t="shared" si="378"/>
        <v>0</v>
      </c>
      <c r="P797" s="36">
        <f>IF($B797="P",VLOOKUP($E797,'[2]Costeo-JUL26'!$B$9:$CQ$307,P$1,0),0)*H797</f>
        <v>0</v>
      </c>
      <c r="Q797" s="36">
        <f t="shared" si="379"/>
        <v>0</v>
      </c>
      <c r="R797" s="34">
        <f>IF($B797="P",VLOOKUP($E797,'[2]Costeo-JUL26'!$B$9:$CQ$307,R$1,0),0)</f>
        <v>0</v>
      </c>
      <c r="S797" s="16">
        <f>IF($B797="P",VLOOKUP($E797,'[2]Costeo-JUL26'!$B$9:$CQ$307,S$1,0),0)*$G797</f>
        <v>0</v>
      </c>
      <c r="T797" s="36">
        <f>IF($B797="P",VLOOKUP($E797,'[2]Costeo-JUL26'!$B$9:$CQ$307,T$1,0),0)*$G797</f>
        <v>0</v>
      </c>
      <c r="U797" s="35">
        <f>IF($B797="P",VLOOKUP($E797,'[2]Costeo-JUL26'!$B$9:$CQ$307,U$1,0),0)</f>
        <v>0</v>
      </c>
      <c r="V797" s="36">
        <f t="shared" si="380"/>
        <v>0</v>
      </c>
      <c r="W797" s="36">
        <f t="shared" si="381"/>
        <v>0</v>
      </c>
      <c r="X797" s="34">
        <f>IF($B797="P",VLOOKUP($E797,'[2]Costeo-JUL26'!$B$9:$CQ$307,X$1,0),0)</f>
        <v>0</v>
      </c>
      <c r="Y797" s="16">
        <f>IF($B797="P",VLOOKUP($E797,'[2]Costeo-JUL26'!$B$9:$CQ$307,Y$1,0),0)*$G797</f>
        <v>0</v>
      </c>
      <c r="Z797" s="36">
        <f>IF($B797="P",VLOOKUP($E797,'[2]Costeo-JUL26'!$B$9:$CQ$307,Z$1,0),0)*$G797</f>
        <v>0</v>
      </c>
      <c r="AA797" s="35">
        <f>IF($B797="P",VLOOKUP($E797,'[2]Costeo-JUL26'!$B$9:$CQ$307,AA$1,0),0)</f>
        <v>0</v>
      </c>
      <c r="AB797" s="36">
        <f t="shared" si="382"/>
        <v>0</v>
      </c>
      <c r="AC797" s="36">
        <f t="shared" si="383"/>
        <v>0</v>
      </c>
      <c r="AD797" s="34">
        <f>IF($B797="P",VLOOKUP($E797,'[2]Costeo-JUL26'!$B$9:$CQ$307,AD$1,0),0)</f>
        <v>0</v>
      </c>
      <c r="AE797" s="16">
        <f>IF($B797="P",VLOOKUP($E797,'[2]Costeo-JUL26'!$B$9:$CQ$307,AE$1,0),0)*$G797</f>
        <v>0</v>
      </c>
      <c r="AF797" s="36">
        <f>IF($B797="P",VLOOKUP($E797,'[2]Costeo-JUL26'!$B$9:$CQ$307,AF$1,0),0)*$G797</f>
        <v>0</v>
      </c>
      <c r="AG797" s="35">
        <f>IF($B797="P",VLOOKUP($E797,'[2]Costeo-JUL26'!$B$9:$CQ$307,AG$1,0),0)</f>
        <v>0</v>
      </c>
      <c r="AH797" s="36">
        <f t="shared" si="384"/>
        <v>0</v>
      </c>
      <c r="AI797" s="36">
        <f t="shared" si="385"/>
        <v>0</v>
      </c>
      <c r="AJ797" s="34">
        <f>IF($B797="P",VLOOKUP($E797,'[2]Costeo-JUL26'!$B$9:$CQ$307,AJ$1,0),0)</f>
        <v>0</v>
      </c>
      <c r="AK797" s="16">
        <f>IF($B797="P",VLOOKUP($E797,'[2]Costeo-JUL26'!$B$9:$CQ$307,AK$1,0),0)*$G797</f>
        <v>0</v>
      </c>
      <c r="AL797" s="36">
        <f>IF($B797="P",VLOOKUP($E797,'[2]Costeo-JUL26'!$B$9:$CQ$307,AL$1,0),0)*$G797</f>
        <v>0</v>
      </c>
      <c r="AM797" s="35">
        <f>IF($B797="P",VLOOKUP($E797,'[2]Costeo-JUL26'!$B$9:$CQ$307,AM$1,0),0)</f>
        <v>0</v>
      </c>
      <c r="AN797" s="36">
        <f t="shared" si="386"/>
        <v>0</v>
      </c>
      <c r="AO797" s="36">
        <f t="shared" si="387"/>
        <v>0</v>
      </c>
      <c r="AP797" s="34">
        <f>IF($B797="P",VLOOKUP($E797,'[2]Costeo-JUL26'!$B$9:$CQ$307,AP$1,0),0)</f>
        <v>0</v>
      </c>
      <c r="AQ797" s="16">
        <f>IF($B797="P",VLOOKUP($E797,'[2]Costeo-JUL26'!$B$9:$CQ$307,AQ$1,0),0)*$G797</f>
        <v>0</v>
      </c>
      <c r="AR797" s="36">
        <f>IF($B797="P",VLOOKUP($E797,'[2]Costeo-JUL26'!$B$9:$CQ$307,AR$1,0),0)*$G797</f>
        <v>0</v>
      </c>
      <c r="AS797" s="35">
        <f>IF($B797="P",VLOOKUP($E797,'[2]Costeo-JUL26'!$B$9:$CQ$307,AS$1,0),0)</f>
        <v>0</v>
      </c>
      <c r="AT797" s="36">
        <f t="shared" si="388"/>
        <v>0</v>
      </c>
      <c r="AU797" s="36">
        <f t="shared" si="389"/>
        <v>0</v>
      </c>
      <c r="AV797" s="34">
        <f>IF($B797="P",VLOOKUP($E797,'[2]Costeo-JUL26'!$B$9:$CQ$307,AV$1,0),0)</f>
        <v>0</v>
      </c>
      <c r="AW797" s="16">
        <f>IF($B797="P",VLOOKUP($E797,'[2]Costeo-JUL26'!$B$9:$CQ$307,AW$1,0),0)*$G797</f>
        <v>0</v>
      </c>
      <c r="AX797" s="36">
        <f>IF($B797="P",VLOOKUP($E797,'[2]Costeo-JUL26'!$B$9:$CQ$307,AX$1,0),0)*$G797</f>
        <v>0</v>
      </c>
      <c r="AY797" s="35">
        <f>IF($B797="P",VLOOKUP($E797,'[2]Costeo-JUL26'!$B$9:$CQ$307,AY$1,0),0)</f>
        <v>0</v>
      </c>
      <c r="AZ797" s="36">
        <f t="shared" si="390"/>
        <v>0</v>
      </c>
      <c r="BA797" s="36">
        <f t="shared" si="391"/>
        <v>0</v>
      </c>
      <c r="BB797" s="34">
        <f>IF($B797="P",VLOOKUP($E797,'[2]Costeo-JUL26'!$B$9:$CQ$307,BB$1,0),0)</f>
        <v>0</v>
      </c>
      <c r="BC797" s="16">
        <f>IF($B797="P",VLOOKUP($E797,'[2]Costeo-JUL26'!$B$9:$CQ$307,BC$1,0),0)*$G797</f>
        <v>0</v>
      </c>
      <c r="BD797" s="36">
        <f>IF($B797="P",VLOOKUP($E797,'[2]Costeo-JUL26'!$B$9:$CQ$307,BD$1,0),0)*$G797</f>
        <v>0</v>
      </c>
      <c r="BE797" s="35">
        <f>IF($B797="P",VLOOKUP($E797,'[2]Costeo-JUL26'!$B$9:$CQ$307,BE$1,0),0)</f>
        <v>0</v>
      </c>
      <c r="BF797" s="36">
        <f t="shared" si="392"/>
        <v>0</v>
      </c>
      <c r="BG797" s="36">
        <f t="shared" si="393"/>
        <v>0</v>
      </c>
      <c r="BH797" s="34">
        <f>IF($B797="P",VLOOKUP($E797,'[2]Costeo-JUL26'!$B$9:$CQ$307,BH$1,0),0)</f>
        <v>0</v>
      </c>
      <c r="BI797" s="16">
        <f>IF($B797="P",VLOOKUP($E797,'[2]Costeo-JUL26'!$B$9:$CQ$307,BI$1,0),0)*$G797</f>
        <v>0</v>
      </c>
      <c r="BJ797" s="36">
        <f>IF($B797="P",VLOOKUP($E797,'[2]Costeo-JUL26'!$B$9:$CQ$307,BJ$1,0),0)*$G797</f>
        <v>0</v>
      </c>
      <c r="BK797" s="35">
        <f>IF(BH797=910319,0,IF($B797="P",VLOOKUP($E797,'[2]Costeo-JUL26'!$B$9:$CQ$307,BK$1,0),0))</f>
        <v>0</v>
      </c>
      <c r="BL797" s="36">
        <f t="shared" si="394"/>
        <v>0</v>
      </c>
      <c r="BM797" s="36">
        <f t="shared" si="395"/>
        <v>0</v>
      </c>
      <c r="BN797" s="34">
        <f>IF($B797="P",VLOOKUP($E797,'[2]Costeo-JUL26'!$B$9:$CQ$307,BN$1,0),0)</f>
        <v>0</v>
      </c>
      <c r="BO797" s="16">
        <f>IF($B797="P",VLOOKUP($E797,'[2]Costeo-JUL26'!$B$9:$CQ$307,BO$1,0),0)*$G797</f>
        <v>0</v>
      </c>
      <c r="BP797" s="36">
        <f>IF($B797="P",VLOOKUP($E797,'[2]Costeo-JUL26'!$B$9:$CQ$307,BP$1,0),0)*$G797</f>
        <v>0</v>
      </c>
      <c r="BQ797" s="35">
        <f>IF($B797="P",VLOOKUP($E797,'[2]Costeo-JUL26'!$B$9:$CQ$307,BQ$1,0),0)</f>
        <v>0</v>
      </c>
      <c r="BR797" s="36">
        <f t="shared" si="396"/>
        <v>0</v>
      </c>
      <c r="BS797" s="36">
        <f t="shared" si="397"/>
        <v>0</v>
      </c>
      <c r="BT797" s="34">
        <f>IF($B797="P",VLOOKUP($E797,'[2]Costeo-JUL26'!$B$9:$CQ$307,BT$1,0),0)</f>
        <v>0</v>
      </c>
      <c r="BU797" s="16">
        <f>IF($B797="P",VLOOKUP($E797,'[2]Costeo-JUL26'!$B$9:$CQ$307,BU$1,0),0)*$G797</f>
        <v>0</v>
      </c>
      <c r="BV797" s="36">
        <f>IF($B797="P",VLOOKUP($E797,'[2]Costeo-JUL26'!$B$9:$CQ$307,BV$1,0),0)*$G797</f>
        <v>0</v>
      </c>
      <c r="BW797" s="35">
        <f>IF($B797="P",VLOOKUP($E797,'[2]Costeo-JUL26'!$B$9:$CQ$307,BW$1,0),0)</f>
        <v>0</v>
      </c>
      <c r="BX797" s="36">
        <f t="shared" si="398"/>
        <v>0</v>
      </c>
      <c r="BY797" s="36">
        <f t="shared" si="399"/>
        <v>0</v>
      </c>
      <c r="BZ797" s="34">
        <f>IF($B797="P",VLOOKUP($E797,'[2]Costeo-JUL26'!$B$9:$CQ$307,BZ$1,0),0)</f>
        <v>0</v>
      </c>
      <c r="CA797" s="16">
        <f>IF($B797="P",VLOOKUP($E797,'[2]Costeo-JUL26'!$B$9:$CQ$307,CA$1,0),0)*$G797</f>
        <v>0</v>
      </c>
      <c r="CB797" s="36">
        <f>IF($B797="P",VLOOKUP($E797,'[2]Costeo-JUL26'!$B$9:$CQ$307,CB$1,0),0)*$G797</f>
        <v>0</v>
      </c>
      <c r="CC797" s="35">
        <f>IF($B797="P",VLOOKUP($E797,'[2]Costeo-JUL26'!$B$9:$CQ$307,CC$1,0),0)</f>
        <v>0</v>
      </c>
      <c r="CD797" s="36">
        <f t="shared" si="400"/>
        <v>0</v>
      </c>
      <c r="CE797" s="36">
        <f t="shared" si="401"/>
        <v>0</v>
      </c>
      <c r="CF797" s="37">
        <f t="shared" si="373"/>
        <v>0</v>
      </c>
      <c r="CG797" s="36">
        <f>IF($B797="r",VLOOKUP($E797,'[2]Costeo-JUL26'!$B$9:$CQ$307,CG$1,0),0)*$G797</f>
        <v>326125.8</v>
      </c>
      <c r="CH797" s="35">
        <f>VLOOKUP($E797,'[2]TEORICOS (05.26)'!$A$8:$T$251,CH$1,0)</f>
        <v>0</v>
      </c>
      <c r="CI797" s="36">
        <f t="shared" si="402"/>
        <v>0</v>
      </c>
      <c r="CJ797" s="37">
        <f t="shared" si="403"/>
        <v>326125.8</v>
      </c>
      <c r="CM797" s="16">
        <f>SUMIFS('[1]Ajuste Inventario'!$I:$I,'[1]Ajuste Inventario'!$B:$B,E797,'[1]Ajuste Inventario'!$S:$S,D797)*-1</f>
        <v>0</v>
      </c>
      <c r="CN797" s="36">
        <f t="shared" si="374"/>
        <v>0</v>
      </c>
      <c r="CP797" t="str">
        <f t="shared" si="375"/>
        <v>3212Org.Vtas Necochea</v>
      </c>
      <c r="CQ797" s="10" t="e">
        <f t="shared" si="376"/>
        <v>#DIV/0!</v>
      </c>
    </row>
    <row r="798" spans="1:95" x14ac:dyDescent="0.25">
      <c r="A798" s="30">
        <v>46204</v>
      </c>
      <c r="B798" s="31" t="str">
        <f>VLOOKUP($E798,'[2]TEORICOS (05.26)'!$A$8:$T$251,B$1,0)</f>
        <v>R</v>
      </c>
      <c r="C798" s="32" t="str">
        <f>VLOOKUP($E798,'[2]TEORICOS (05.26)'!$A$8:$T$251,C$1,0)</f>
        <v>Monster</v>
      </c>
      <c r="D798" t="s">
        <v>229</v>
      </c>
      <c r="E798">
        <v>3213</v>
      </c>
      <c r="F798" t="s">
        <v>175</v>
      </c>
      <c r="G798" s="16">
        <v>81</v>
      </c>
      <c r="H798" s="16">
        <v>40.5</v>
      </c>
      <c r="I798" s="33">
        <v>1049792.1800000006</v>
      </c>
      <c r="J798" s="33">
        <v>1034090.5200000004</v>
      </c>
      <c r="K798" s="34">
        <f>IF($B798="P",VLOOKUP($E798,'[2]Costeo-JUL26'!$B$9:$CQ$307,K$1,0),0)</f>
        <v>0</v>
      </c>
      <c r="L798" s="35">
        <f>VLOOKUP($E798,'[2]TEORICOS (05.26)'!$A$8:$T$251,L$1,0)</f>
        <v>0</v>
      </c>
      <c r="M798" s="36">
        <f t="shared" si="377"/>
        <v>0</v>
      </c>
      <c r="N798" s="35">
        <f>IF($B798="P",VLOOKUP($E798,'[2]Costeo-JUL26'!$B$9:$CQ$307,N$1,0),0)</f>
        <v>0</v>
      </c>
      <c r="O798" s="36">
        <f t="shared" si="378"/>
        <v>0</v>
      </c>
      <c r="P798" s="36">
        <f>IF($B798="P",VLOOKUP($E798,'[2]Costeo-JUL26'!$B$9:$CQ$307,P$1,0),0)*H798</f>
        <v>0</v>
      </c>
      <c r="Q798" s="36">
        <f t="shared" si="379"/>
        <v>0</v>
      </c>
      <c r="R798" s="34">
        <f>IF($B798="P",VLOOKUP($E798,'[2]Costeo-JUL26'!$B$9:$CQ$307,R$1,0),0)</f>
        <v>0</v>
      </c>
      <c r="S798" s="16">
        <f>IF($B798="P",VLOOKUP($E798,'[2]Costeo-JUL26'!$B$9:$CQ$307,S$1,0),0)*$G798</f>
        <v>0</v>
      </c>
      <c r="T798" s="36">
        <f>IF($B798="P",VLOOKUP($E798,'[2]Costeo-JUL26'!$B$9:$CQ$307,T$1,0),0)*$G798</f>
        <v>0</v>
      </c>
      <c r="U798" s="35">
        <f>IF($B798="P",VLOOKUP($E798,'[2]Costeo-JUL26'!$B$9:$CQ$307,U$1,0),0)</f>
        <v>0</v>
      </c>
      <c r="V798" s="36">
        <f t="shared" si="380"/>
        <v>0</v>
      </c>
      <c r="W798" s="36">
        <f t="shared" si="381"/>
        <v>0</v>
      </c>
      <c r="X798" s="34">
        <f>IF($B798="P",VLOOKUP($E798,'[2]Costeo-JUL26'!$B$9:$CQ$307,X$1,0),0)</f>
        <v>0</v>
      </c>
      <c r="Y798" s="16">
        <f>IF($B798="P",VLOOKUP($E798,'[2]Costeo-JUL26'!$B$9:$CQ$307,Y$1,0),0)*$G798</f>
        <v>0</v>
      </c>
      <c r="Z798" s="36">
        <f>IF($B798="P",VLOOKUP($E798,'[2]Costeo-JUL26'!$B$9:$CQ$307,Z$1,0),0)*$G798</f>
        <v>0</v>
      </c>
      <c r="AA798" s="35">
        <f>IF($B798="P",VLOOKUP($E798,'[2]Costeo-JUL26'!$B$9:$CQ$307,AA$1,0),0)</f>
        <v>0</v>
      </c>
      <c r="AB798" s="36">
        <f t="shared" si="382"/>
        <v>0</v>
      </c>
      <c r="AC798" s="36">
        <f t="shared" si="383"/>
        <v>0</v>
      </c>
      <c r="AD798" s="34">
        <f>IF($B798="P",VLOOKUP($E798,'[2]Costeo-JUL26'!$B$9:$CQ$307,AD$1,0),0)</f>
        <v>0</v>
      </c>
      <c r="AE798" s="16">
        <f>IF($B798="P",VLOOKUP($E798,'[2]Costeo-JUL26'!$B$9:$CQ$307,AE$1,0),0)*$G798</f>
        <v>0</v>
      </c>
      <c r="AF798" s="36">
        <f>IF($B798="P",VLOOKUP($E798,'[2]Costeo-JUL26'!$B$9:$CQ$307,AF$1,0),0)*$G798</f>
        <v>0</v>
      </c>
      <c r="AG798" s="35">
        <f>IF($B798="P",VLOOKUP($E798,'[2]Costeo-JUL26'!$B$9:$CQ$307,AG$1,0),0)</f>
        <v>0</v>
      </c>
      <c r="AH798" s="36">
        <f t="shared" si="384"/>
        <v>0</v>
      </c>
      <c r="AI798" s="36">
        <f t="shared" si="385"/>
        <v>0</v>
      </c>
      <c r="AJ798" s="34">
        <f>IF($B798="P",VLOOKUP($E798,'[2]Costeo-JUL26'!$B$9:$CQ$307,AJ$1,0),0)</f>
        <v>0</v>
      </c>
      <c r="AK798" s="16">
        <f>IF($B798="P",VLOOKUP($E798,'[2]Costeo-JUL26'!$B$9:$CQ$307,AK$1,0),0)*$G798</f>
        <v>0</v>
      </c>
      <c r="AL798" s="36">
        <f>IF($B798="P",VLOOKUP($E798,'[2]Costeo-JUL26'!$B$9:$CQ$307,AL$1,0),0)*$G798</f>
        <v>0</v>
      </c>
      <c r="AM798" s="35">
        <f>IF($B798="P",VLOOKUP($E798,'[2]Costeo-JUL26'!$B$9:$CQ$307,AM$1,0),0)</f>
        <v>0</v>
      </c>
      <c r="AN798" s="36">
        <f t="shared" si="386"/>
        <v>0</v>
      </c>
      <c r="AO798" s="36">
        <f t="shared" si="387"/>
        <v>0</v>
      </c>
      <c r="AP798" s="34">
        <f>IF($B798="P",VLOOKUP($E798,'[2]Costeo-JUL26'!$B$9:$CQ$307,AP$1,0),0)</f>
        <v>0</v>
      </c>
      <c r="AQ798" s="16">
        <f>IF($B798="P",VLOOKUP($E798,'[2]Costeo-JUL26'!$B$9:$CQ$307,AQ$1,0),0)*$G798</f>
        <v>0</v>
      </c>
      <c r="AR798" s="36">
        <f>IF($B798="P",VLOOKUP($E798,'[2]Costeo-JUL26'!$B$9:$CQ$307,AR$1,0),0)*$G798</f>
        <v>0</v>
      </c>
      <c r="AS798" s="35">
        <f>IF($B798="P",VLOOKUP($E798,'[2]Costeo-JUL26'!$B$9:$CQ$307,AS$1,0),0)</f>
        <v>0</v>
      </c>
      <c r="AT798" s="36">
        <f t="shared" si="388"/>
        <v>0</v>
      </c>
      <c r="AU798" s="36">
        <f t="shared" si="389"/>
        <v>0</v>
      </c>
      <c r="AV798" s="34">
        <f>IF($B798="P",VLOOKUP($E798,'[2]Costeo-JUL26'!$B$9:$CQ$307,AV$1,0),0)</f>
        <v>0</v>
      </c>
      <c r="AW798" s="16">
        <f>IF($B798="P",VLOOKUP($E798,'[2]Costeo-JUL26'!$B$9:$CQ$307,AW$1,0),0)*$G798</f>
        <v>0</v>
      </c>
      <c r="AX798" s="36">
        <f>IF($B798="P",VLOOKUP($E798,'[2]Costeo-JUL26'!$B$9:$CQ$307,AX$1,0),0)*$G798</f>
        <v>0</v>
      </c>
      <c r="AY798" s="35">
        <f>IF($B798="P",VLOOKUP($E798,'[2]Costeo-JUL26'!$B$9:$CQ$307,AY$1,0),0)</f>
        <v>0</v>
      </c>
      <c r="AZ798" s="36">
        <f t="shared" si="390"/>
        <v>0</v>
      </c>
      <c r="BA798" s="36">
        <f t="shared" si="391"/>
        <v>0</v>
      </c>
      <c r="BB798" s="34">
        <f>IF($B798="P",VLOOKUP($E798,'[2]Costeo-JUL26'!$B$9:$CQ$307,BB$1,0),0)</f>
        <v>0</v>
      </c>
      <c r="BC798" s="16">
        <f>IF($B798="P",VLOOKUP($E798,'[2]Costeo-JUL26'!$B$9:$CQ$307,BC$1,0),0)*$G798</f>
        <v>0</v>
      </c>
      <c r="BD798" s="36">
        <f>IF($B798="P",VLOOKUP($E798,'[2]Costeo-JUL26'!$B$9:$CQ$307,BD$1,0),0)*$G798</f>
        <v>0</v>
      </c>
      <c r="BE798" s="35">
        <f>IF($B798="P",VLOOKUP($E798,'[2]Costeo-JUL26'!$B$9:$CQ$307,BE$1,0),0)</f>
        <v>0</v>
      </c>
      <c r="BF798" s="36">
        <f t="shared" si="392"/>
        <v>0</v>
      </c>
      <c r="BG798" s="36">
        <f t="shared" si="393"/>
        <v>0</v>
      </c>
      <c r="BH798" s="34">
        <f>IF($B798="P",VLOOKUP($E798,'[2]Costeo-JUL26'!$B$9:$CQ$307,BH$1,0),0)</f>
        <v>0</v>
      </c>
      <c r="BI798" s="16">
        <f>IF($B798="P",VLOOKUP($E798,'[2]Costeo-JUL26'!$B$9:$CQ$307,BI$1,0),0)*$G798</f>
        <v>0</v>
      </c>
      <c r="BJ798" s="36">
        <f>IF($B798="P",VLOOKUP($E798,'[2]Costeo-JUL26'!$B$9:$CQ$307,BJ$1,0),0)*$G798</f>
        <v>0</v>
      </c>
      <c r="BK798" s="35">
        <f>IF(BH798=910319,0,IF($B798="P",VLOOKUP($E798,'[2]Costeo-JUL26'!$B$9:$CQ$307,BK$1,0),0))</f>
        <v>0</v>
      </c>
      <c r="BL798" s="36">
        <f t="shared" si="394"/>
        <v>0</v>
      </c>
      <c r="BM798" s="36">
        <f t="shared" si="395"/>
        <v>0</v>
      </c>
      <c r="BN798" s="34">
        <f>IF($B798="P",VLOOKUP($E798,'[2]Costeo-JUL26'!$B$9:$CQ$307,BN$1,0),0)</f>
        <v>0</v>
      </c>
      <c r="BO798" s="16">
        <f>IF($B798="P",VLOOKUP($E798,'[2]Costeo-JUL26'!$B$9:$CQ$307,BO$1,0),0)*$G798</f>
        <v>0</v>
      </c>
      <c r="BP798" s="36">
        <f>IF($B798="P",VLOOKUP($E798,'[2]Costeo-JUL26'!$B$9:$CQ$307,BP$1,0),0)*$G798</f>
        <v>0</v>
      </c>
      <c r="BQ798" s="35">
        <f>IF($B798="P",VLOOKUP($E798,'[2]Costeo-JUL26'!$B$9:$CQ$307,BQ$1,0),0)</f>
        <v>0</v>
      </c>
      <c r="BR798" s="36">
        <f t="shared" si="396"/>
        <v>0</v>
      </c>
      <c r="BS798" s="36">
        <f t="shared" si="397"/>
        <v>0</v>
      </c>
      <c r="BT798" s="34">
        <f>IF($B798="P",VLOOKUP($E798,'[2]Costeo-JUL26'!$B$9:$CQ$307,BT$1,0),0)</f>
        <v>0</v>
      </c>
      <c r="BU798" s="16">
        <f>IF($B798="P",VLOOKUP($E798,'[2]Costeo-JUL26'!$B$9:$CQ$307,BU$1,0),0)*$G798</f>
        <v>0</v>
      </c>
      <c r="BV798" s="36">
        <f>IF($B798="P",VLOOKUP($E798,'[2]Costeo-JUL26'!$B$9:$CQ$307,BV$1,0),0)*$G798</f>
        <v>0</v>
      </c>
      <c r="BW798" s="35">
        <f>IF($B798="P",VLOOKUP($E798,'[2]Costeo-JUL26'!$B$9:$CQ$307,BW$1,0),0)</f>
        <v>0</v>
      </c>
      <c r="BX798" s="36">
        <f t="shared" si="398"/>
        <v>0</v>
      </c>
      <c r="BY798" s="36">
        <f t="shared" si="399"/>
        <v>0</v>
      </c>
      <c r="BZ798" s="34">
        <f>IF($B798="P",VLOOKUP($E798,'[2]Costeo-JUL26'!$B$9:$CQ$307,BZ$1,0),0)</f>
        <v>0</v>
      </c>
      <c r="CA798" s="16">
        <f>IF($B798="P",VLOOKUP($E798,'[2]Costeo-JUL26'!$B$9:$CQ$307,CA$1,0),0)*$G798</f>
        <v>0</v>
      </c>
      <c r="CB798" s="36">
        <f>IF($B798="P",VLOOKUP($E798,'[2]Costeo-JUL26'!$B$9:$CQ$307,CB$1,0),0)*$G798</f>
        <v>0</v>
      </c>
      <c r="CC798" s="35">
        <f>IF($B798="P",VLOOKUP($E798,'[2]Costeo-JUL26'!$B$9:$CQ$307,CC$1,0),0)</f>
        <v>0</v>
      </c>
      <c r="CD798" s="36">
        <f t="shared" si="400"/>
        <v>0</v>
      </c>
      <c r="CE798" s="36">
        <f t="shared" si="401"/>
        <v>0</v>
      </c>
      <c r="CF798" s="37">
        <f t="shared" si="373"/>
        <v>0</v>
      </c>
      <c r="CG798" s="36">
        <f>IF($B798="r",VLOOKUP($E798,'[2]Costeo-JUL26'!$B$9:$CQ$307,CG$1,0),0)*$G798</f>
        <v>591325.11</v>
      </c>
      <c r="CH798" s="35">
        <f>VLOOKUP($E798,'[2]TEORICOS (05.26)'!$A$8:$T$251,CH$1,0)</f>
        <v>0</v>
      </c>
      <c r="CI798" s="36">
        <f t="shared" si="402"/>
        <v>0</v>
      </c>
      <c r="CJ798" s="37">
        <f t="shared" si="403"/>
        <v>591325.11</v>
      </c>
      <c r="CM798" s="16">
        <f>SUMIFS('[1]Ajuste Inventario'!$I:$I,'[1]Ajuste Inventario'!$B:$B,E798,'[1]Ajuste Inventario'!$S:$S,D798)*-1</f>
        <v>0</v>
      </c>
      <c r="CN798" s="36">
        <f t="shared" si="374"/>
        <v>0</v>
      </c>
      <c r="CP798" t="str">
        <f t="shared" si="375"/>
        <v>3213Org.Vtas Necochea</v>
      </c>
      <c r="CQ798" s="10" t="e">
        <f t="shared" si="376"/>
        <v>#DIV/0!</v>
      </c>
    </row>
    <row r="799" spans="1:95" x14ac:dyDescent="0.25">
      <c r="A799" s="30">
        <v>46204</v>
      </c>
      <c r="B799" s="31" t="str">
        <f>VLOOKUP($E799,'[2]TEORICOS (05.26)'!$A$8:$T$251,B$1,0)</f>
        <v>R</v>
      </c>
      <c r="C799" s="32" t="str">
        <f>VLOOKUP($E799,'[2]TEORICOS (05.26)'!$A$8:$T$251,C$1,0)</f>
        <v>Monster</v>
      </c>
      <c r="D799" t="s">
        <v>229</v>
      </c>
      <c r="E799">
        <v>3214</v>
      </c>
      <c r="F799" t="s">
        <v>176</v>
      </c>
      <c r="G799" s="16">
        <v>85</v>
      </c>
      <c r="H799" s="16">
        <v>42.5</v>
      </c>
      <c r="I799" s="33">
        <v>1047480.6699999999</v>
      </c>
      <c r="J799" s="33">
        <v>1040061.71</v>
      </c>
      <c r="K799" s="34">
        <f>IF($B799="P",VLOOKUP($E799,'[2]Costeo-JUL26'!$B$9:$CQ$307,K$1,0),0)</f>
        <v>0</v>
      </c>
      <c r="L799" s="35">
        <f>VLOOKUP($E799,'[2]TEORICOS (05.26)'!$A$8:$T$251,L$1,0)</f>
        <v>0</v>
      </c>
      <c r="M799" s="36">
        <f t="shared" si="377"/>
        <v>0</v>
      </c>
      <c r="N799" s="35">
        <f>IF($B799="P",VLOOKUP($E799,'[2]Costeo-JUL26'!$B$9:$CQ$307,N$1,0),0)</f>
        <v>0</v>
      </c>
      <c r="O799" s="36">
        <f t="shared" si="378"/>
        <v>0</v>
      </c>
      <c r="P799" s="36">
        <f>IF($B799="P",VLOOKUP($E799,'[2]Costeo-JUL26'!$B$9:$CQ$307,P$1,0),0)*H799</f>
        <v>0</v>
      </c>
      <c r="Q799" s="36">
        <f t="shared" si="379"/>
        <v>0</v>
      </c>
      <c r="R799" s="34">
        <f>IF($B799="P",VLOOKUP($E799,'[2]Costeo-JUL26'!$B$9:$CQ$307,R$1,0),0)</f>
        <v>0</v>
      </c>
      <c r="S799" s="16">
        <f>IF($B799="P",VLOOKUP($E799,'[2]Costeo-JUL26'!$B$9:$CQ$307,S$1,0),0)*$G799</f>
        <v>0</v>
      </c>
      <c r="T799" s="36">
        <f>IF($B799="P",VLOOKUP($E799,'[2]Costeo-JUL26'!$B$9:$CQ$307,T$1,0),0)*$G799</f>
        <v>0</v>
      </c>
      <c r="U799" s="35">
        <f>IF($B799="P",VLOOKUP($E799,'[2]Costeo-JUL26'!$B$9:$CQ$307,U$1,0),0)</f>
        <v>0</v>
      </c>
      <c r="V799" s="36">
        <f t="shared" si="380"/>
        <v>0</v>
      </c>
      <c r="W799" s="36">
        <f t="shared" si="381"/>
        <v>0</v>
      </c>
      <c r="X799" s="34">
        <f>IF($B799="P",VLOOKUP($E799,'[2]Costeo-JUL26'!$B$9:$CQ$307,X$1,0),0)</f>
        <v>0</v>
      </c>
      <c r="Y799" s="16">
        <f>IF($B799="P",VLOOKUP($E799,'[2]Costeo-JUL26'!$B$9:$CQ$307,Y$1,0),0)*$G799</f>
        <v>0</v>
      </c>
      <c r="Z799" s="36">
        <f>IF($B799="P",VLOOKUP($E799,'[2]Costeo-JUL26'!$B$9:$CQ$307,Z$1,0),0)*$G799</f>
        <v>0</v>
      </c>
      <c r="AA799" s="35">
        <f>IF($B799="P",VLOOKUP($E799,'[2]Costeo-JUL26'!$B$9:$CQ$307,AA$1,0),0)</f>
        <v>0</v>
      </c>
      <c r="AB799" s="36">
        <f t="shared" si="382"/>
        <v>0</v>
      </c>
      <c r="AC799" s="36">
        <f t="shared" si="383"/>
        <v>0</v>
      </c>
      <c r="AD799" s="34">
        <f>IF($B799="P",VLOOKUP($E799,'[2]Costeo-JUL26'!$B$9:$CQ$307,AD$1,0),0)</f>
        <v>0</v>
      </c>
      <c r="AE799" s="16">
        <f>IF($B799="P",VLOOKUP($E799,'[2]Costeo-JUL26'!$B$9:$CQ$307,AE$1,0),0)*$G799</f>
        <v>0</v>
      </c>
      <c r="AF799" s="36">
        <f>IF($B799="P",VLOOKUP($E799,'[2]Costeo-JUL26'!$B$9:$CQ$307,AF$1,0),0)*$G799</f>
        <v>0</v>
      </c>
      <c r="AG799" s="35">
        <f>IF($B799="P",VLOOKUP($E799,'[2]Costeo-JUL26'!$B$9:$CQ$307,AG$1,0),0)</f>
        <v>0</v>
      </c>
      <c r="AH799" s="36">
        <f t="shared" si="384"/>
        <v>0</v>
      </c>
      <c r="AI799" s="36">
        <f t="shared" si="385"/>
        <v>0</v>
      </c>
      <c r="AJ799" s="34">
        <f>IF($B799="P",VLOOKUP($E799,'[2]Costeo-JUL26'!$B$9:$CQ$307,AJ$1,0),0)</f>
        <v>0</v>
      </c>
      <c r="AK799" s="16">
        <f>IF($B799="P",VLOOKUP($E799,'[2]Costeo-JUL26'!$B$9:$CQ$307,AK$1,0),0)*$G799</f>
        <v>0</v>
      </c>
      <c r="AL799" s="36">
        <f>IF($B799="P",VLOOKUP($E799,'[2]Costeo-JUL26'!$B$9:$CQ$307,AL$1,0),0)*$G799</f>
        <v>0</v>
      </c>
      <c r="AM799" s="35">
        <f>IF($B799="P",VLOOKUP($E799,'[2]Costeo-JUL26'!$B$9:$CQ$307,AM$1,0),0)</f>
        <v>0</v>
      </c>
      <c r="AN799" s="36">
        <f t="shared" si="386"/>
        <v>0</v>
      </c>
      <c r="AO799" s="36">
        <f t="shared" si="387"/>
        <v>0</v>
      </c>
      <c r="AP799" s="34">
        <f>IF($B799="P",VLOOKUP($E799,'[2]Costeo-JUL26'!$B$9:$CQ$307,AP$1,0),0)</f>
        <v>0</v>
      </c>
      <c r="AQ799" s="16">
        <f>IF($B799="P",VLOOKUP($E799,'[2]Costeo-JUL26'!$B$9:$CQ$307,AQ$1,0),0)*$G799</f>
        <v>0</v>
      </c>
      <c r="AR799" s="36">
        <f>IF($B799="P",VLOOKUP($E799,'[2]Costeo-JUL26'!$B$9:$CQ$307,AR$1,0),0)*$G799</f>
        <v>0</v>
      </c>
      <c r="AS799" s="35">
        <f>IF($B799="P",VLOOKUP($E799,'[2]Costeo-JUL26'!$B$9:$CQ$307,AS$1,0),0)</f>
        <v>0</v>
      </c>
      <c r="AT799" s="36">
        <f t="shared" si="388"/>
        <v>0</v>
      </c>
      <c r="AU799" s="36">
        <f t="shared" si="389"/>
        <v>0</v>
      </c>
      <c r="AV799" s="34">
        <f>IF($B799="P",VLOOKUP($E799,'[2]Costeo-JUL26'!$B$9:$CQ$307,AV$1,0),0)</f>
        <v>0</v>
      </c>
      <c r="AW799" s="16">
        <f>IF($B799="P",VLOOKUP($E799,'[2]Costeo-JUL26'!$B$9:$CQ$307,AW$1,0),0)*$G799</f>
        <v>0</v>
      </c>
      <c r="AX799" s="36">
        <f>IF($B799="P",VLOOKUP($E799,'[2]Costeo-JUL26'!$B$9:$CQ$307,AX$1,0),0)*$G799</f>
        <v>0</v>
      </c>
      <c r="AY799" s="35">
        <f>IF($B799="P",VLOOKUP($E799,'[2]Costeo-JUL26'!$B$9:$CQ$307,AY$1,0),0)</f>
        <v>0</v>
      </c>
      <c r="AZ799" s="36">
        <f t="shared" si="390"/>
        <v>0</v>
      </c>
      <c r="BA799" s="36">
        <f t="shared" si="391"/>
        <v>0</v>
      </c>
      <c r="BB799" s="34">
        <f>IF($B799="P",VLOOKUP($E799,'[2]Costeo-JUL26'!$B$9:$CQ$307,BB$1,0),0)</f>
        <v>0</v>
      </c>
      <c r="BC799" s="16">
        <f>IF($B799="P",VLOOKUP($E799,'[2]Costeo-JUL26'!$B$9:$CQ$307,BC$1,0),0)*$G799</f>
        <v>0</v>
      </c>
      <c r="BD799" s="36">
        <f>IF($B799="P",VLOOKUP($E799,'[2]Costeo-JUL26'!$B$9:$CQ$307,BD$1,0),0)*$G799</f>
        <v>0</v>
      </c>
      <c r="BE799" s="35">
        <f>IF($B799="P",VLOOKUP($E799,'[2]Costeo-JUL26'!$B$9:$CQ$307,BE$1,0),0)</f>
        <v>0</v>
      </c>
      <c r="BF799" s="36">
        <f t="shared" si="392"/>
        <v>0</v>
      </c>
      <c r="BG799" s="36">
        <f t="shared" si="393"/>
        <v>0</v>
      </c>
      <c r="BH799" s="34">
        <f>IF($B799="P",VLOOKUP($E799,'[2]Costeo-JUL26'!$B$9:$CQ$307,BH$1,0),0)</f>
        <v>0</v>
      </c>
      <c r="BI799" s="16">
        <f>IF($B799="P",VLOOKUP($E799,'[2]Costeo-JUL26'!$B$9:$CQ$307,BI$1,0),0)*$G799</f>
        <v>0</v>
      </c>
      <c r="BJ799" s="36">
        <f>IF($B799="P",VLOOKUP($E799,'[2]Costeo-JUL26'!$B$9:$CQ$307,BJ$1,0),0)*$G799</f>
        <v>0</v>
      </c>
      <c r="BK799" s="35">
        <f>IF(BH799=910319,0,IF($B799="P",VLOOKUP($E799,'[2]Costeo-JUL26'!$B$9:$CQ$307,BK$1,0),0))</f>
        <v>0</v>
      </c>
      <c r="BL799" s="36">
        <f t="shared" si="394"/>
        <v>0</v>
      </c>
      <c r="BM799" s="36">
        <f t="shared" si="395"/>
        <v>0</v>
      </c>
      <c r="BN799" s="34">
        <f>IF($B799="P",VLOOKUP($E799,'[2]Costeo-JUL26'!$B$9:$CQ$307,BN$1,0),0)</f>
        <v>0</v>
      </c>
      <c r="BO799" s="16">
        <f>IF($B799="P",VLOOKUP($E799,'[2]Costeo-JUL26'!$B$9:$CQ$307,BO$1,0),0)*$G799</f>
        <v>0</v>
      </c>
      <c r="BP799" s="36">
        <f>IF($B799="P",VLOOKUP($E799,'[2]Costeo-JUL26'!$B$9:$CQ$307,BP$1,0),0)*$G799</f>
        <v>0</v>
      </c>
      <c r="BQ799" s="35">
        <f>IF($B799="P",VLOOKUP($E799,'[2]Costeo-JUL26'!$B$9:$CQ$307,BQ$1,0),0)</f>
        <v>0</v>
      </c>
      <c r="BR799" s="36">
        <f t="shared" si="396"/>
        <v>0</v>
      </c>
      <c r="BS799" s="36">
        <f t="shared" si="397"/>
        <v>0</v>
      </c>
      <c r="BT799" s="34">
        <f>IF($B799="P",VLOOKUP($E799,'[2]Costeo-JUL26'!$B$9:$CQ$307,BT$1,0),0)</f>
        <v>0</v>
      </c>
      <c r="BU799" s="16">
        <f>IF($B799="P",VLOOKUP($E799,'[2]Costeo-JUL26'!$B$9:$CQ$307,BU$1,0),0)*$G799</f>
        <v>0</v>
      </c>
      <c r="BV799" s="36">
        <f>IF($B799="P",VLOOKUP($E799,'[2]Costeo-JUL26'!$B$9:$CQ$307,BV$1,0),0)*$G799</f>
        <v>0</v>
      </c>
      <c r="BW799" s="35">
        <f>IF($B799="P",VLOOKUP($E799,'[2]Costeo-JUL26'!$B$9:$CQ$307,BW$1,0),0)</f>
        <v>0</v>
      </c>
      <c r="BX799" s="36">
        <f t="shared" si="398"/>
        <v>0</v>
      </c>
      <c r="BY799" s="36">
        <f t="shared" si="399"/>
        <v>0</v>
      </c>
      <c r="BZ799" s="34">
        <f>IF($B799="P",VLOOKUP($E799,'[2]Costeo-JUL26'!$B$9:$CQ$307,BZ$1,0),0)</f>
        <v>0</v>
      </c>
      <c r="CA799" s="16">
        <f>IF($B799="P",VLOOKUP($E799,'[2]Costeo-JUL26'!$B$9:$CQ$307,CA$1,0),0)*$G799</f>
        <v>0</v>
      </c>
      <c r="CB799" s="36">
        <f>IF($B799="P",VLOOKUP($E799,'[2]Costeo-JUL26'!$B$9:$CQ$307,CB$1,0),0)*$G799</f>
        <v>0</v>
      </c>
      <c r="CC799" s="35">
        <f>IF($B799="P",VLOOKUP($E799,'[2]Costeo-JUL26'!$B$9:$CQ$307,CC$1,0),0)</f>
        <v>0</v>
      </c>
      <c r="CD799" s="36">
        <f t="shared" si="400"/>
        <v>0</v>
      </c>
      <c r="CE799" s="36">
        <f t="shared" si="401"/>
        <v>0</v>
      </c>
      <c r="CF799" s="37">
        <f t="shared" si="373"/>
        <v>0</v>
      </c>
      <c r="CG799" s="36">
        <f>IF($B799="r",VLOOKUP($E799,'[2]Costeo-JUL26'!$B$9:$CQ$307,CG$1,0),0)*$G799</f>
        <v>626221.35</v>
      </c>
      <c r="CH799" s="35">
        <f>VLOOKUP($E799,'[2]TEORICOS (05.26)'!$A$8:$T$251,CH$1,0)</f>
        <v>0</v>
      </c>
      <c r="CI799" s="36">
        <f t="shared" si="402"/>
        <v>0</v>
      </c>
      <c r="CJ799" s="37">
        <f t="shared" si="403"/>
        <v>626221.35</v>
      </c>
      <c r="CM799" s="16">
        <f>SUMIFS('[1]Ajuste Inventario'!$I:$I,'[1]Ajuste Inventario'!$B:$B,E799,'[1]Ajuste Inventario'!$S:$S,D799)*-1</f>
        <v>-2.8330000000000002</v>
      </c>
      <c r="CN799" s="36">
        <f t="shared" si="374"/>
        <v>-20871.589230000001</v>
      </c>
      <c r="CP799" t="str">
        <f t="shared" si="375"/>
        <v>3214Org.Vtas Necochea</v>
      </c>
      <c r="CQ799" s="10">
        <f t="shared" si="376"/>
        <v>7367.31</v>
      </c>
    </row>
    <row r="800" spans="1:95" x14ac:dyDescent="0.25">
      <c r="A800" s="30">
        <v>46204</v>
      </c>
      <c r="B800" s="31" t="str">
        <f>VLOOKUP($E800,'[2]TEORICOS (05.26)'!$A$8:$T$251,B$1,0)</f>
        <v>P</v>
      </c>
      <c r="C800" s="32" t="str">
        <f>VLOOKUP($E800,'[2]TEORICOS (05.26)'!$A$8:$T$251,C$1,0)</f>
        <v>Schweppes</v>
      </c>
      <c r="D800" t="s">
        <v>229</v>
      </c>
      <c r="E800">
        <v>3510</v>
      </c>
      <c r="F800" t="s">
        <v>177</v>
      </c>
      <c r="G800" s="16">
        <v>12</v>
      </c>
      <c r="H800" s="16">
        <v>17.747999999999998</v>
      </c>
      <c r="I800" s="33">
        <v>341779.37999999995</v>
      </c>
      <c r="J800" s="33">
        <v>304629.03000000003</v>
      </c>
      <c r="K800" s="34">
        <f>IF($B800="P",VLOOKUP($E800,'[2]Costeo-JUL26'!$B$9:$CQ$307,K$1,0),0)</f>
        <v>928732</v>
      </c>
      <c r="L800" s="35">
        <f>VLOOKUP($E800,'[2]TEORICOS (05.26)'!$A$8:$T$251,L$1,0)</f>
        <v>0.23499999999999999</v>
      </c>
      <c r="M800" s="36">
        <f t="shared" si="377"/>
        <v>71587.822050000002</v>
      </c>
      <c r="N800" s="35">
        <f>IF($B800="P",VLOOKUP($E800,'[2]Costeo-JUL26'!$B$9:$CQ$307,N$1,0),0)</f>
        <v>2.5000000000000001E-2</v>
      </c>
      <c r="O800" s="36">
        <f t="shared" si="378"/>
        <v>1789.6955512500001</v>
      </c>
      <c r="P800" s="36">
        <f>IF($B800="P",VLOOKUP($E800,'[2]Costeo-JUL26'!$B$9:$CQ$307,P$1,0),0)*H800</f>
        <v>0</v>
      </c>
      <c r="Q800" s="36">
        <f t="shared" si="379"/>
        <v>73377.517601250001</v>
      </c>
      <c r="R800" s="34">
        <f>IF($B800="P",VLOOKUP($E800,'[2]Costeo-JUL26'!$B$9:$CQ$307,R$1,0),0)</f>
        <v>0</v>
      </c>
      <c r="S800" s="16">
        <f>IF($B800="P",VLOOKUP($E800,'[2]Costeo-JUL26'!$B$9:$CQ$307,S$1,0),0)*$G800</f>
        <v>0</v>
      </c>
      <c r="T800" s="36">
        <f>IF($B800="P",VLOOKUP($E800,'[2]Costeo-JUL26'!$B$9:$CQ$307,T$1,0),0)*$G800</f>
        <v>0</v>
      </c>
      <c r="U800" s="35">
        <f>IF($B800="P",VLOOKUP($E800,'[2]Costeo-JUL26'!$B$9:$CQ$307,U$1,0),0)</f>
        <v>0</v>
      </c>
      <c r="V800" s="36">
        <f t="shared" si="380"/>
        <v>0</v>
      </c>
      <c r="W800" s="36">
        <f t="shared" si="381"/>
        <v>0</v>
      </c>
      <c r="X800" s="34">
        <f>IF($B800="P",VLOOKUP($E800,'[2]Costeo-JUL26'!$B$9:$CQ$307,X$1,0),0)</f>
        <v>902338</v>
      </c>
      <c r="Y800" s="16">
        <f>IF($B800="P",VLOOKUP($E800,'[2]Costeo-JUL26'!$B$9:$CQ$307,Y$1,0),0)*$G800</f>
        <v>0.65862719999999997</v>
      </c>
      <c r="Z800" s="36">
        <f>IF($B800="P",VLOOKUP($E800,'[2]Costeo-JUL26'!$B$9:$CQ$307,Z$1,0),0)*$G800</f>
        <v>186.220254528</v>
      </c>
      <c r="AA800" s="35">
        <f>IF($B800="P",VLOOKUP($E800,'[2]Costeo-JUL26'!$B$9:$CQ$307,AA$1,0),0)</f>
        <v>0.45</v>
      </c>
      <c r="AB800" s="36">
        <f t="shared" si="382"/>
        <v>83.799114537600005</v>
      </c>
      <c r="AC800" s="36">
        <f t="shared" si="383"/>
        <v>270.01936906560002</v>
      </c>
      <c r="AD800" s="34">
        <f>IF($B800="P",VLOOKUP($E800,'[2]Costeo-JUL26'!$B$9:$CQ$307,AD$1,0),0)</f>
        <v>933139</v>
      </c>
      <c r="AE800" s="16">
        <f>IF($B800="P",VLOOKUP($E800,'[2]Costeo-JUL26'!$B$9:$CQ$307,AE$1,0),0)*$G800</f>
        <v>288</v>
      </c>
      <c r="AF800" s="36">
        <f>IF($B800="P",VLOOKUP($E800,'[2]Costeo-JUL26'!$B$9:$CQ$307,AF$1,0),0)*$G800</f>
        <v>3121.4937600000003</v>
      </c>
      <c r="AG800" s="35">
        <f>IF($B800="P",VLOOKUP($E800,'[2]Costeo-JUL26'!$B$9:$CQ$307,AG$1,0),0)</f>
        <v>6.0000000000000001E-3</v>
      </c>
      <c r="AH800" s="36">
        <f t="shared" si="384"/>
        <v>18.728962560000003</v>
      </c>
      <c r="AI800" s="36">
        <f t="shared" si="385"/>
        <v>3140.2227225600004</v>
      </c>
      <c r="AJ800" s="34">
        <f>IF($B800="P",VLOOKUP($E800,'[2]Costeo-JUL26'!$B$9:$CQ$307,AJ$1,0),0)</f>
        <v>934634</v>
      </c>
      <c r="AK800" s="16">
        <f>IF($B800="P",VLOOKUP($E800,'[2]Costeo-JUL26'!$B$9:$CQ$307,AK$1,0),0)*$G800</f>
        <v>288</v>
      </c>
      <c r="AL800" s="36">
        <f>IF($B800="P",VLOOKUP($E800,'[2]Costeo-JUL26'!$B$9:$CQ$307,AL$1,0),0)*$G800</f>
        <v>13227.027840000001</v>
      </c>
      <c r="AM800" s="35">
        <f>IF($B800="P",VLOOKUP($E800,'[2]Costeo-JUL26'!$B$9:$CQ$307,AM$1,0),0)</f>
        <v>1.7999999999999999E-2</v>
      </c>
      <c r="AN800" s="36">
        <f t="shared" si="386"/>
        <v>238.08650111999998</v>
      </c>
      <c r="AO800" s="36">
        <f t="shared" si="387"/>
        <v>13465.114341120001</v>
      </c>
      <c r="AP800" s="34">
        <f>IF($B800="P",VLOOKUP($E800,'[2]Costeo-JUL26'!$B$9:$CQ$307,AP$1,0),0)</f>
        <v>0</v>
      </c>
      <c r="AQ800" s="16">
        <f>IF($B800="P",VLOOKUP($E800,'[2]Costeo-JUL26'!$B$9:$CQ$307,AQ$1,0),0)*$G800</f>
        <v>0</v>
      </c>
      <c r="AR800" s="36">
        <f>IF($B800="P",VLOOKUP($E800,'[2]Costeo-JUL26'!$B$9:$CQ$307,AR$1,0),0)*$G800</f>
        <v>0</v>
      </c>
      <c r="AS800" s="35">
        <f>IF($B800="P",VLOOKUP($E800,'[2]Costeo-JUL26'!$B$9:$CQ$307,AS$1,0),0)</f>
        <v>0</v>
      </c>
      <c r="AT800" s="36">
        <f t="shared" si="388"/>
        <v>0</v>
      </c>
      <c r="AU800" s="36">
        <f t="shared" si="389"/>
        <v>0</v>
      </c>
      <c r="AV800" s="34">
        <f>IF($B800="P",VLOOKUP($E800,'[2]Costeo-JUL26'!$B$9:$CQ$307,AV$1,0),0)</f>
        <v>0</v>
      </c>
      <c r="AW800" s="16">
        <f>IF($B800="P",VLOOKUP($E800,'[2]Costeo-JUL26'!$B$9:$CQ$307,AW$1,0),0)*$G800</f>
        <v>0</v>
      </c>
      <c r="AX800" s="36">
        <f>IF($B800="P",VLOOKUP($E800,'[2]Costeo-JUL26'!$B$9:$CQ$307,AX$1,0),0)*$G800</f>
        <v>0</v>
      </c>
      <c r="AY800" s="35">
        <f>IF($B800="P",VLOOKUP($E800,'[2]Costeo-JUL26'!$B$9:$CQ$307,AY$1,0),0)</f>
        <v>0</v>
      </c>
      <c r="AZ800" s="36">
        <f t="shared" si="390"/>
        <v>0</v>
      </c>
      <c r="BA800" s="36">
        <f t="shared" si="391"/>
        <v>0</v>
      </c>
      <c r="BB800" s="34">
        <f>IF($B800="P",VLOOKUP($E800,'[2]Costeo-JUL26'!$B$9:$CQ$307,BB$1,0),0)</f>
        <v>0</v>
      </c>
      <c r="BC800" s="16">
        <f>IF($B800="P",VLOOKUP($E800,'[2]Costeo-JUL26'!$B$9:$CQ$307,BC$1,0),0)*$G800</f>
        <v>0</v>
      </c>
      <c r="BD800" s="36">
        <f>IF($B800="P",VLOOKUP($E800,'[2]Costeo-JUL26'!$B$9:$CQ$307,BD$1,0),0)*$G800</f>
        <v>0</v>
      </c>
      <c r="BE800" s="35">
        <f>IF($B800="P",VLOOKUP($E800,'[2]Costeo-JUL26'!$B$9:$CQ$307,BE$1,0),0)</f>
        <v>0</v>
      </c>
      <c r="BF800" s="36">
        <f t="shared" si="392"/>
        <v>0</v>
      </c>
      <c r="BG800" s="36">
        <f t="shared" si="393"/>
        <v>0</v>
      </c>
      <c r="BH800" s="34">
        <f>IF($B800="P",VLOOKUP($E800,'[2]Costeo-JUL26'!$B$9:$CQ$307,BH$1,0),0)</f>
        <v>0</v>
      </c>
      <c r="BI800" s="16">
        <f>IF($B800="P",VLOOKUP($E800,'[2]Costeo-JUL26'!$B$9:$CQ$307,BI$1,0),0)*$G800</f>
        <v>0</v>
      </c>
      <c r="BJ800" s="36">
        <f>IF($B800="P",VLOOKUP($E800,'[2]Costeo-JUL26'!$B$9:$CQ$307,BJ$1,0),0)*$G800</f>
        <v>0</v>
      </c>
      <c r="BK800" s="35">
        <f>IF(BH800=910319,0,IF($B800="P",VLOOKUP($E800,'[2]Costeo-JUL26'!$B$9:$CQ$307,BK$1,0),0))</f>
        <v>0</v>
      </c>
      <c r="BL800" s="36">
        <f t="shared" si="394"/>
        <v>0</v>
      </c>
      <c r="BM800" s="36">
        <f t="shared" si="395"/>
        <v>0</v>
      </c>
      <c r="BN800" s="34">
        <f>IF($B800="P",VLOOKUP($E800,'[2]Costeo-JUL26'!$B$9:$CQ$307,BN$1,0),0)</f>
        <v>0</v>
      </c>
      <c r="BO800" s="16">
        <f>IF($B800="P",VLOOKUP($E800,'[2]Costeo-JUL26'!$B$9:$CQ$307,BO$1,0),0)*$G800</f>
        <v>0</v>
      </c>
      <c r="BP800" s="36">
        <f>IF($B800="P",VLOOKUP($E800,'[2]Costeo-JUL26'!$B$9:$CQ$307,BP$1,0),0)*$G800</f>
        <v>0</v>
      </c>
      <c r="BQ800" s="35">
        <f>IF($B800="P",VLOOKUP($E800,'[2]Costeo-JUL26'!$B$9:$CQ$307,BQ$1,0),0)</f>
        <v>0</v>
      </c>
      <c r="BR800" s="36">
        <f t="shared" si="396"/>
        <v>0</v>
      </c>
      <c r="BS800" s="36">
        <f t="shared" si="397"/>
        <v>0</v>
      </c>
      <c r="BT800" s="34">
        <f>IF($B800="P",VLOOKUP($E800,'[2]Costeo-JUL26'!$B$9:$CQ$307,BT$1,0),0)</f>
        <v>0</v>
      </c>
      <c r="BU800" s="16">
        <f>IF($B800="P",VLOOKUP($E800,'[2]Costeo-JUL26'!$B$9:$CQ$307,BU$1,0),0)*$G800</f>
        <v>0</v>
      </c>
      <c r="BV800" s="36">
        <f>IF($B800="P",VLOOKUP($E800,'[2]Costeo-JUL26'!$B$9:$CQ$307,BV$1,0),0)*$G800</f>
        <v>0</v>
      </c>
      <c r="BW800" s="35">
        <f>IF($B800="P",VLOOKUP($E800,'[2]Costeo-JUL26'!$B$9:$CQ$307,BW$1,0),0)</f>
        <v>0</v>
      </c>
      <c r="BX800" s="36">
        <f t="shared" si="398"/>
        <v>0</v>
      </c>
      <c r="BY800" s="36">
        <f t="shared" si="399"/>
        <v>0</v>
      </c>
      <c r="BZ800" s="34">
        <f>IF($B800="P",VLOOKUP($E800,'[2]Costeo-JUL26'!$B$9:$CQ$307,BZ$1,0),0)</f>
        <v>0</v>
      </c>
      <c r="CA800" s="16">
        <f>IF($B800="P",VLOOKUP($E800,'[2]Costeo-JUL26'!$B$9:$CQ$307,CA$1,0),0)*$G800</f>
        <v>0</v>
      </c>
      <c r="CB800" s="36">
        <f>IF($B800="P",VLOOKUP($E800,'[2]Costeo-JUL26'!$B$9:$CQ$307,CB$1,0),0)*$G800</f>
        <v>0</v>
      </c>
      <c r="CC800" s="35">
        <f>IF($B800="P",VLOOKUP($E800,'[2]Costeo-JUL26'!$B$9:$CQ$307,CC$1,0),0)</f>
        <v>0</v>
      </c>
      <c r="CD800" s="36">
        <f t="shared" si="400"/>
        <v>0</v>
      </c>
      <c r="CE800" s="36">
        <f t="shared" si="401"/>
        <v>0</v>
      </c>
      <c r="CF800" s="37">
        <f t="shared" si="373"/>
        <v>90252.874033995613</v>
      </c>
      <c r="CG800" s="36">
        <f>IF($B800="r",VLOOKUP($E800,'[2]Costeo-JUL26'!$B$9:$CQ$307,CG$1,0),0)*$G800</f>
        <v>0</v>
      </c>
      <c r="CH800" s="35">
        <f>VLOOKUP($E800,'[2]TEORICOS (05.26)'!$A$8:$T$251,CH$1,0)</f>
        <v>0</v>
      </c>
      <c r="CI800" s="36">
        <f t="shared" si="402"/>
        <v>0</v>
      </c>
      <c r="CJ800" s="37">
        <f t="shared" si="403"/>
        <v>0</v>
      </c>
      <c r="CM800" s="16">
        <f>SUMIFS('[1]Ajuste Inventario'!$I:$I,'[1]Ajuste Inventario'!$B:$B,E800,'[1]Ajuste Inventario'!$S:$S,D800)*-1</f>
        <v>-1</v>
      </c>
      <c r="CN800" s="36">
        <f t="shared" si="374"/>
        <v>-7521.0728361663014</v>
      </c>
      <c r="CP800" t="str">
        <f t="shared" si="375"/>
        <v>3510Org.Vtas Necochea</v>
      </c>
      <c r="CQ800" s="10">
        <f t="shared" si="376"/>
        <v>7521.0728361663014</v>
      </c>
    </row>
    <row r="801" spans="1:95" x14ac:dyDescent="0.25">
      <c r="A801" s="30">
        <v>46204</v>
      </c>
      <c r="B801" s="31" t="str">
        <f>VLOOKUP($E801,'[2]TEORICOS (05.26)'!$A$8:$T$251,B$1,0)</f>
        <v>R</v>
      </c>
      <c r="C801" s="32" t="str">
        <f>VLOOKUP($E801,'[2]TEORICOS (05.26)'!$A$8:$T$251,C$1,0)</f>
        <v>Schweppes</v>
      </c>
      <c r="D801" t="s">
        <v>229</v>
      </c>
      <c r="E801">
        <v>3518</v>
      </c>
      <c r="F801" t="s">
        <v>178</v>
      </c>
      <c r="G801" s="16">
        <v>31</v>
      </c>
      <c r="H801" s="16">
        <v>11.593999999999999</v>
      </c>
      <c r="I801" s="33">
        <v>257981.98999999993</v>
      </c>
      <c r="J801" s="33">
        <v>254800.08999999997</v>
      </c>
      <c r="K801" s="34">
        <f>IF($B801="P",VLOOKUP($E801,'[2]Costeo-JUL26'!$B$9:$CQ$307,K$1,0),0)</f>
        <v>0</v>
      </c>
      <c r="L801" s="35">
        <f>VLOOKUP($E801,'[2]TEORICOS (05.26)'!$A$8:$T$251,L$1,0)</f>
        <v>0.23499999999999999</v>
      </c>
      <c r="M801" s="36">
        <f t="shared" si="377"/>
        <v>0</v>
      </c>
      <c r="N801" s="35">
        <f>IF($B801="P",VLOOKUP($E801,'[2]Costeo-JUL26'!$B$9:$CQ$307,N$1,0),0)</f>
        <v>0</v>
      </c>
      <c r="O801" s="36">
        <f t="shared" si="378"/>
        <v>0</v>
      </c>
      <c r="P801" s="36">
        <f>IF($B801="P",VLOOKUP($E801,'[2]Costeo-JUL26'!$B$9:$CQ$307,P$1,0),0)*H801</f>
        <v>0</v>
      </c>
      <c r="Q801" s="36">
        <f t="shared" si="379"/>
        <v>0</v>
      </c>
      <c r="R801" s="34">
        <f>IF($B801="P",VLOOKUP($E801,'[2]Costeo-JUL26'!$B$9:$CQ$307,R$1,0),0)</f>
        <v>0</v>
      </c>
      <c r="S801" s="16">
        <f>IF($B801="P",VLOOKUP($E801,'[2]Costeo-JUL26'!$B$9:$CQ$307,S$1,0),0)*$G801</f>
        <v>0</v>
      </c>
      <c r="T801" s="36">
        <f>IF($B801="P",VLOOKUP($E801,'[2]Costeo-JUL26'!$B$9:$CQ$307,T$1,0),0)*$G801</f>
        <v>0</v>
      </c>
      <c r="U801" s="35">
        <f>IF($B801="P",VLOOKUP($E801,'[2]Costeo-JUL26'!$B$9:$CQ$307,U$1,0),0)</f>
        <v>0</v>
      </c>
      <c r="V801" s="36">
        <f t="shared" si="380"/>
        <v>0</v>
      </c>
      <c r="W801" s="36">
        <f t="shared" si="381"/>
        <v>0</v>
      </c>
      <c r="X801" s="34">
        <f>IF($B801="P",VLOOKUP($E801,'[2]Costeo-JUL26'!$B$9:$CQ$307,X$1,0),0)</f>
        <v>0</v>
      </c>
      <c r="Y801" s="16">
        <f>IF($B801="P",VLOOKUP($E801,'[2]Costeo-JUL26'!$B$9:$CQ$307,Y$1,0),0)*$G801</f>
        <v>0</v>
      </c>
      <c r="Z801" s="36">
        <f>IF($B801="P",VLOOKUP($E801,'[2]Costeo-JUL26'!$B$9:$CQ$307,Z$1,0),0)*$G801</f>
        <v>0</v>
      </c>
      <c r="AA801" s="35">
        <f>IF($B801="P",VLOOKUP($E801,'[2]Costeo-JUL26'!$B$9:$CQ$307,AA$1,0),0)</f>
        <v>0</v>
      </c>
      <c r="AB801" s="36">
        <f t="shared" si="382"/>
        <v>0</v>
      </c>
      <c r="AC801" s="36">
        <f t="shared" si="383"/>
        <v>0</v>
      </c>
      <c r="AD801" s="34">
        <f>IF($B801="P",VLOOKUP($E801,'[2]Costeo-JUL26'!$B$9:$CQ$307,AD$1,0),0)</f>
        <v>0</v>
      </c>
      <c r="AE801" s="16">
        <f>IF($B801="P",VLOOKUP($E801,'[2]Costeo-JUL26'!$B$9:$CQ$307,AE$1,0),0)*$G801</f>
        <v>0</v>
      </c>
      <c r="AF801" s="36">
        <f>IF($B801="P",VLOOKUP($E801,'[2]Costeo-JUL26'!$B$9:$CQ$307,AF$1,0),0)*$G801</f>
        <v>0</v>
      </c>
      <c r="AG801" s="35">
        <f>IF($B801="P",VLOOKUP($E801,'[2]Costeo-JUL26'!$B$9:$CQ$307,AG$1,0),0)</f>
        <v>0</v>
      </c>
      <c r="AH801" s="36">
        <f t="shared" si="384"/>
        <v>0</v>
      </c>
      <c r="AI801" s="36">
        <f t="shared" si="385"/>
        <v>0</v>
      </c>
      <c r="AJ801" s="34">
        <f>IF($B801="P",VLOOKUP($E801,'[2]Costeo-JUL26'!$B$9:$CQ$307,AJ$1,0),0)</f>
        <v>0</v>
      </c>
      <c r="AK801" s="16">
        <f>IF($B801="P",VLOOKUP($E801,'[2]Costeo-JUL26'!$B$9:$CQ$307,AK$1,0),0)*$G801</f>
        <v>0</v>
      </c>
      <c r="AL801" s="36">
        <f>IF($B801="P",VLOOKUP($E801,'[2]Costeo-JUL26'!$B$9:$CQ$307,AL$1,0),0)*$G801</f>
        <v>0</v>
      </c>
      <c r="AM801" s="35">
        <f>IF($B801="P",VLOOKUP($E801,'[2]Costeo-JUL26'!$B$9:$CQ$307,AM$1,0),0)</f>
        <v>0</v>
      </c>
      <c r="AN801" s="36">
        <f t="shared" si="386"/>
        <v>0</v>
      </c>
      <c r="AO801" s="36">
        <f t="shared" si="387"/>
        <v>0</v>
      </c>
      <c r="AP801" s="34">
        <f>IF($B801="P",VLOOKUP($E801,'[2]Costeo-JUL26'!$B$9:$CQ$307,AP$1,0),0)</f>
        <v>0</v>
      </c>
      <c r="AQ801" s="16">
        <f>IF($B801="P",VLOOKUP($E801,'[2]Costeo-JUL26'!$B$9:$CQ$307,AQ$1,0),0)*$G801</f>
        <v>0</v>
      </c>
      <c r="AR801" s="36">
        <f>IF($B801="P",VLOOKUP($E801,'[2]Costeo-JUL26'!$B$9:$CQ$307,AR$1,0),0)*$G801</f>
        <v>0</v>
      </c>
      <c r="AS801" s="35">
        <f>IF($B801="P",VLOOKUP($E801,'[2]Costeo-JUL26'!$B$9:$CQ$307,AS$1,0),0)</f>
        <v>0</v>
      </c>
      <c r="AT801" s="36">
        <f t="shared" si="388"/>
        <v>0</v>
      </c>
      <c r="AU801" s="36">
        <f t="shared" si="389"/>
        <v>0</v>
      </c>
      <c r="AV801" s="34">
        <f>IF($B801="P",VLOOKUP($E801,'[2]Costeo-JUL26'!$B$9:$CQ$307,AV$1,0),0)</f>
        <v>0</v>
      </c>
      <c r="AW801" s="16">
        <f>IF($B801="P",VLOOKUP($E801,'[2]Costeo-JUL26'!$B$9:$CQ$307,AW$1,0),0)*$G801</f>
        <v>0</v>
      </c>
      <c r="AX801" s="36">
        <f>IF($B801="P",VLOOKUP($E801,'[2]Costeo-JUL26'!$B$9:$CQ$307,AX$1,0),0)*$G801</f>
        <v>0</v>
      </c>
      <c r="AY801" s="35">
        <f>IF($B801="P",VLOOKUP($E801,'[2]Costeo-JUL26'!$B$9:$CQ$307,AY$1,0),0)</f>
        <v>0</v>
      </c>
      <c r="AZ801" s="36">
        <f t="shared" si="390"/>
        <v>0</v>
      </c>
      <c r="BA801" s="36">
        <f t="shared" si="391"/>
        <v>0</v>
      </c>
      <c r="BB801" s="34">
        <f>IF($B801="P",VLOOKUP($E801,'[2]Costeo-JUL26'!$B$9:$CQ$307,BB$1,0),0)</f>
        <v>0</v>
      </c>
      <c r="BC801" s="16">
        <f>IF($B801="P",VLOOKUP($E801,'[2]Costeo-JUL26'!$B$9:$CQ$307,BC$1,0),0)*$G801</f>
        <v>0</v>
      </c>
      <c r="BD801" s="36">
        <f>IF($B801="P",VLOOKUP($E801,'[2]Costeo-JUL26'!$B$9:$CQ$307,BD$1,0),0)*$G801</f>
        <v>0</v>
      </c>
      <c r="BE801" s="35">
        <f>IF($B801="P",VLOOKUP($E801,'[2]Costeo-JUL26'!$B$9:$CQ$307,BE$1,0),0)</f>
        <v>0</v>
      </c>
      <c r="BF801" s="36">
        <f t="shared" si="392"/>
        <v>0</v>
      </c>
      <c r="BG801" s="36">
        <f t="shared" si="393"/>
        <v>0</v>
      </c>
      <c r="BH801" s="34">
        <f>IF($B801="P",VLOOKUP($E801,'[2]Costeo-JUL26'!$B$9:$CQ$307,BH$1,0),0)</f>
        <v>0</v>
      </c>
      <c r="BI801" s="16">
        <f>IF($B801="P",VLOOKUP($E801,'[2]Costeo-JUL26'!$B$9:$CQ$307,BI$1,0),0)*$G801</f>
        <v>0</v>
      </c>
      <c r="BJ801" s="36">
        <f>IF($B801="P",VLOOKUP($E801,'[2]Costeo-JUL26'!$B$9:$CQ$307,BJ$1,0),0)*$G801</f>
        <v>0</v>
      </c>
      <c r="BK801" s="35">
        <f>IF(BH801=910319,0,IF($B801="P",VLOOKUP($E801,'[2]Costeo-JUL26'!$B$9:$CQ$307,BK$1,0),0))</f>
        <v>0</v>
      </c>
      <c r="BL801" s="36">
        <f t="shared" si="394"/>
        <v>0</v>
      </c>
      <c r="BM801" s="36">
        <f t="shared" si="395"/>
        <v>0</v>
      </c>
      <c r="BN801" s="34">
        <f>IF($B801="P",VLOOKUP($E801,'[2]Costeo-JUL26'!$B$9:$CQ$307,BN$1,0),0)</f>
        <v>0</v>
      </c>
      <c r="BO801" s="16">
        <f>IF($B801="P",VLOOKUP($E801,'[2]Costeo-JUL26'!$B$9:$CQ$307,BO$1,0),0)*$G801</f>
        <v>0</v>
      </c>
      <c r="BP801" s="36">
        <f>IF($B801="P",VLOOKUP($E801,'[2]Costeo-JUL26'!$B$9:$CQ$307,BP$1,0),0)*$G801</f>
        <v>0</v>
      </c>
      <c r="BQ801" s="35">
        <f>IF($B801="P",VLOOKUP($E801,'[2]Costeo-JUL26'!$B$9:$CQ$307,BQ$1,0),0)</f>
        <v>0</v>
      </c>
      <c r="BR801" s="36">
        <f t="shared" si="396"/>
        <v>0</v>
      </c>
      <c r="BS801" s="36">
        <f t="shared" si="397"/>
        <v>0</v>
      </c>
      <c r="BT801" s="34">
        <f>IF($B801="P",VLOOKUP($E801,'[2]Costeo-JUL26'!$B$9:$CQ$307,BT$1,0),0)</f>
        <v>0</v>
      </c>
      <c r="BU801" s="16">
        <f>IF($B801="P",VLOOKUP($E801,'[2]Costeo-JUL26'!$B$9:$CQ$307,BU$1,0),0)*$G801</f>
        <v>0</v>
      </c>
      <c r="BV801" s="36">
        <f>IF($B801="P",VLOOKUP($E801,'[2]Costeo-JUL26'!$B$9:$CQ$307,BV$1,0),0)*$G801</f>
        <v>0</v>
      </c>
      <c r="BW801" s="35">
        <f>IF($B801="P",VLOOKUP($E801,'[2]Costeo-JUL26'!$B$9:$CQ$307,BW$1,0),0)</f>
        <v>0</v>
      </c>
      <c r="BX801" s="36">
        <f t="shared" si="398"/>
        <v>0</v>
      </c>
      <c r="BY801" s="36">
        <f t="shared" si="399"/>
        <v>0</v>
      </c>
      <c r="BZ801" s="34">
        <f>IF($B801="P",VLOOKUP($E801,'[2]Costeo-JUL26'!$B$9:$CQ$307,BZ$1,0),0)</f>
        <v>0</v>
      </c>
      <c r="CA801" s="16">
        <f>IF($B801="P",VLOOKUP($E801,'[2]Costeo-JUL26'!$B$9:$CQ$307,CA$1,0),0)*$G801</f>
        <v>0</v>
      </c>
      <c r="CB801" s="36">
        <f>IF($B801="P",VLOOKUP($E801,'[2]Costeo-JUL26'!$B$9:$CQ$307,CB$1,0),0)*$G801</f>
        <v>0</v>
      </c>
      <c r="CC801" s="35">
        <f>IF($B801="P",VLOOKUP($E801,'[2]Costeo-JUL26'!$B$9:$CQ$307,CC$1,0),0)</f>
        <v>0</v>
      </c>
      <c r="CD801" s="36">
        <f t="shared" si="400"/>
        <v>0</v>
      </c>
      <c r="CE801" s="36">
        <f t="shared" si="401"/>
        <v>0</v>
      </c>
      <c r="CF801" s="37">
        <f t="shared" si="373"/>
        <v>0</v>
      </c>
      <c r="CG801" s="36">
        <f>IF($B801="r",VLOOKUP($E801,'[2]Costeo-JUL26'!$B$9:$CQ$307,CG$1,0),0)*$G801</f>
        <v>53158.18</v>
      </c>
      <c r="CH801" s="35">
        <f>VLOOKUP($E801,'[2]TEORICOS (05.26)'!$A$8:$T$251,CH$1,0)</f>
        <v>0.05</v>
      </c>
      <c r="CI801" s="36">
        <f t="shared" si="402"/>
        <v>57220.112149999986</v>
      </c>
      <c r="CJ801" s="37">
        <f t="shared" si="403"/>
        <v>110378.29214999999</v>
      </c>
      <c r="CM801" s="16">
        <f>SUMIFS('[1]Ajuste Inventario'!$I:$I,'[1]Ajuste Inventario'!$B:$B,E801,'[1]Ajuste Inventario'!$S:$S,D801)*-1</f>
        <v>0</v>
      </c>
      <c r="CN801" s="36">
        <f t="shared" si="374"/>
        <v>0</v>
      </c>
      <c r="CP801" t="str">
        <f t="shared" si="375"/>
        <v>3518Org.Vtas Necochea</v>
      </c>
      <c r="CQ801" s="10" t="e">
        <f t="shared" si="376"/>
        <v>#DIV/0!</v>
      </c>
    </row>
    <row r="802" spans="1:95" x14ac:dyDescent="0.25">
      <c r="A802" s="30">
        <v>46204</v>
      </c>
      <c r="B802" s="31" t="str">
        <f>VLOOKUP($E802,'[2]TEORICOS (05.26)'!$A$8:$T$251,B$1,0)</f>
        <v>P</v>
      </c>
      <c r="C802" s="32" t="str">
        <f>VLOOKUP($E802,'[2]TEORICOS (05.26)'!$A$8:$T$251,C$1,0)</f>
        <v>Schweppes</v>
      </c>
      <c r="D802" t="s">
        <v>229</v>
      </c>
      <c r="E802">
        <v>3527</v>
      </c>
      <c r="F802" t="s">
        <v>179</v>
      </c>
      <c r="G802" s="16">
        <v>122.25</v>
      </c>
      <c r="H802" s="16">
        <v>129.21825000000013</v>
      </c>
      <c r="I802" s="33">
        <v>1799457.8199999989</v>
      </c>
      <c r="J802" s="33">
        <v>1750776.2899999989</v>
      </c>
      <c r="K802" s="34">
        <f>IF($B802="P",VLOOKUP($E802,'[2]Costeo-JUL26'!$B$9:$CQ$307,K$1,0),0)</f>
        <v>928732</v>
      </c>
      <c r="L802" s="35">
        <f>VLOOKUP($E802,'[2]TEORICOS (05.26)'!$A$8:$T$251,L$1,0)</f>
        <v>0.23499999999999999</v>
      </c>
      <c r="M802" s="36">
        <f t="shared" si="377"/>
        <v>411432.4281499997</v>
      </c>
      <c r="N802" s="35">
        <f>IF($B802="P",VLOOKUP($E802,'[2]Costeo-JUL26'!$B$9:$CQ$307,N$1,0),0)</f>
        <v>2.5000000000000001E-2</v>
      </c>
      <c r="O802" s="36">
        <f t="shared" si="378"/>
        <v>10285.810703749994</v>
      </c>
      <c r="P802" s="36">
        <f>IF($B802="P",VLOOKUP($E802,'[2]Costeo-JUL26'!$B$9:$CQ$307,P$1,0),0)*H802</f>
        <v>0</v>
      </c>
      <c r="Q802" s="36">
        <f t="shared" si="379"/>
        <v>421718.2388537497</v>
      </c>
      <c r="R802" s="34">
        <f>IF($B802="P",VLOOKUP($E802,'[2]Costeo-JUL26'!$B$9:$CQ$307,R$1,0),0)</f>
        <v>0</v>
      </c>
      <c r="S802" s="16">
        <f>IF($B802="P",VLOOKUP($E802,'[2]Costeo-JUL26'!$B$9:$CQ$307,S$1,0),0)*$G802</f>
        <v>0</v>
      </c>
      <c r="T802" s="36">
        <f>IF($B802="P",VLOOKUP($E802,'[2]Costeo-JUL26'!$B$9:$CQ$307,T$1,0),0)*$G802</f>
        <v>0</v>
      </c>
      <c r="U802" s="35">
        <f>IF($B802="P",VLOOKUP($E802,'[2]Costeo-JUL26'!$B$9:$CQ$307,U$1,0),0)</f>
        <v>0</v>
      </c>
      <c r="V802" s="36">
        <f t="shared" si="380"/>
        <v>0</v>
      </c>
      <c r="W802" s="36">
        <f t="shared" si="381"/>
        <v>0</v>
      </c>
      <c r="X802" s="34">
        <f>IF($B802="P",VLOOKUP($E802,'[2]Costeo-JUL26'!$B$9:$CQ$307,X$1,0),0)</f>
        <v>902338</v>
      </c>
      <c r="Y802" s="16">
        <f>IF($B802="P",VLOOKUP($E802,'[2]Costeo-JUL26'!$B$9:$CQ$307,Y$1,0),0)*$G802</f>
        <v>4.7926890000000002</v>
      </c>
      <c r="Z802" s="36">
        <f>IF($B802="P",VLOOKUP($E802,'[2]Costeo-JUL26'!$B$9:$CQ$307,Z$1,0),0)*$G802</f>
        <v>1355.0848878600002</v>
      </c>
      <c r="AA802" s="35">
        <f>IF($B802="P",VLOOKUP($E802,'[2]Costeo-JUL26'!$B$9:$CQ$307,AA$1,0),0)</f>
        <v>0.45</v>
      </c>
      <c r="AB802" s="36">
        <f t="shared" si="382"/>
        <v>609.78819953700008</v>
      </c>
      <c r="AC802" s="36">
        <f t="shared" si="383"/>
        <v>1964.8730873970003</v>
      </c>
      <c r="AD802" s="34">
        <f>IF($B802="P",VLOOKUP($E802,'[2]Costeo-JUL26'!$B$9:$CQ$307,AD$1,0),0)</f>
        <v>901781</v>
      </c>
      <c r="AE802" s="16">
        <f>IF($B802="P",VLOOKUP($E802,'[2]Costeo-JUL26'!$B$9:$CQ$307,AE$1,0),0)*$G802</f>
        <v>1467</v>
      </c>
      <c r="AF802" s="36">
        <f>IF($B802="P",VLOOKUP($E802,'[2]Costeo-JUL26'!$B$9:$CQ$307,AF$1,0),0)*$G802</f>
        <v>22514.342400000001</v>
      </c>
      <c r="AG802" s="35">
        <f>IF($B802="P",VLOOKUP($E802,'[2]Costeo-JUL26'!$B$9:$CQ$307,AG$1,0),0)</f>
        <v>6.0000000000000001E-3</v>
      </c>
      <c r="AH802" s="36">
        <f t="shared" si="384"/>
        <v>135.08605440000002</v>
      </c>
      <c r="AI802" s="36">
        <f t="shared" si="385"/>
        <v>22649.4284544</v>
      </c>
      <c r="AJ802" s="34">
        <f>IF($B802="P",VLOOKUP($E802,'[2]Costeo-JUL26'!$B$9:$CQ$307,AJ$1,0),0)</f>
        <v>909965</v>
      </c>
      <c r="AK802" s="16">
        <f>IF($B802="P",VLOOKUP($E802,'[2]Costeo-JUL26'!$B$9:$CQ$307,AK$1,0),0)*$G802</f>
        <v>1467</v>
      </c>
      <c r="AL802" s="36">
        <f>IF($B802="P",VLOOKUP($E802,'[2]Costeo-JUL26'!$B$9:$CQ$307,AL$1,0),0)*$G802</f>
        <v>10239.982740000001</v>
      </c>
      <c r="AM802" s="35">
        <f>IF($B802="P",VLOOKUP($E802,'[2]Costeo-JUL26'!$B$9:$CQ$307,AM$1,0),0)</f>
        <v>1.7999999999999999E-2</v>
      </c>
      <c r="AN802" s="36">
        <f t="shared" si="386"/>
        <v>184.31968932000001</v>
      </c>
      <c r="AO802" s="36">
        <f t="shared" si="387"/>
        <v>10424.302429320001</v>
      </c>
      <c r="AP802" s="34">
        <f>IF($B802="P",VLOOKUP($E802,'[2]Costeo-JUL26'!$B$9:$CQ$307,AP$1,0),0)</f>
        <v>901189</v>
      </c>
      <c r="AQ802" s="16">
        <f>IF($B802="P",VLOOKUP($E802,'[2]Costeo-JUL26'!$B$9:$CQ$307,AQ$1,0),0)*$G802</f>
        <v>1467</v>
      </c>
      <c r="AR802" s="36">
        <f>IF($B802="P",VLOOKUP($E802,'[2]Costeo-JUL26'!$B$9:$CQ$307,AR$1,0),0)*$G802</f>
        <v>112495.72140203547</v>
      </c>
      <c r="AS802" s="35">
        <f>IF($B802="P",VLOOKUP($E802,'[2]Costeo-JUL26'!$B$9:$CQ$307,AS$1,0),0)</f>
        <v>0.02</v>
      </c>
      <c r="AT802" s="36">
        <f t="shared" si="388"/>
        <v>2249.9144280407095</v>
      </c>
      <c r="AU802" s="36">
        <f t="shared" si="389"/>
        <v>114745.63583007618</v>
      </c>
      <c r="AV802" s="34">
        <f>IF($B802="P",VLOOKUP($E802,'[2]Costeo-JUL26'!$B$9:$CQ$307,AV$1,0),0)</f>
        <v>932317</v>
      </c>
      <c r="AW802" s="16">
        <f>IF($B802="P",VLOOKUP($E802,'[2]Costeo-JUL26'!$B$9:$CQ$307,AW$1,0),0)*$G802</f>
        <v>2.4327749999999999</v>
      </c>
      <c r="AX802" s="36">
        <f>IF($B802="P",VLOOKUP($E802,'[2]Costeo-JUL26'!$B$9:$CQ$307,AX$1,0),0)*$G802</f>
        <v>10455.580395000001</v>
      </c>
      <c r="AY802" s="35">
        <f>IF($B802="P",VLOOKUP($E802,'[2]Costeo-JUL26'!$B$9:$CQ$307,AY$1,0),0)</f>
        <v>0.03</v>
      </c>
      <c r="AZ802" s="36">
        <f t="shared" si="390"/>
        <v>313.66741185000001</v>
      </c>
      <c r="BA802" s="36">
        <f t="shared" si="391"/>
        <v>10769.24780685</v>
      </c>
      <c r="BB802" s="34">
        <f>IF($B802="P",VLOOKUP($E802,'[2]Costeo-JUL26'!$B$9:$CQ$307,BB$1,0),0)</f>
        <v>902311</v>
      </c>
      <c r="BC802" s="16">
        <f>IF($B802="P",VLOOKUP($E802,'[2]Costeo-JUL26'!$B$9:$CQ$307,BC$1,0),0)*$G802</f>
        <v>0.33958333333333335</v>
      </c>
      <c r="BD802" s="36">
        <f>IF($B802="P",VLOOKUP($E802,'[2]Costeo-JUL26'!$B$9:$CQ$307,BD$1,0),0)*$G802</f>
        <v>1331.7252812500003</v>
      </c>
      <c r="BE802" s="35">
        <f>IF($B802="P",VLOOKUP($E802,'[2]Costeo-JUL26'!$B$9:$CQ$307,BE$1,0),0)</f>
        <v>0.03</v>
      </c>
      <c r="BF802" s="36">
        <f t="shared" si="392"/>
        <v>39.951758437500011</v>
      </c>
      <c r="BG802" s="36">
        <f t="shared" si="393"/>
        <v>1371.6770396875004</v>
      </c>
      <c r="BH802" s="34">
        <f>IF($B802="P",VLOOKUP($E802,'[2]Costeo-JUL26'!$B$9:$CQ$307,BH$1,0),0)</f>
        <v>933089</v>
      </c>
      <c r="BI802" s="16">
        <f>IF($B802="P",VLOOKUP($E802,'[2]Costeo-JUL26'!$B$9:$CQ$307,BI$1,0),0)*$G802</f>
        <v>4.244791666666667</v>
      </c>
      <c r="BJ802" s="36">
        <f>IF($B802="P",VLOOKUP($E802,'[2]Costeo-JUL26'!$B$9:$CQ$307,BJ$1,0),0)*$G802</f>
        <v>3160.9798072735193</v>
      </c>
      <c r="BK802" s="35">
        <f>IF(BH802=910319,0,IF($B802="P",VLOOKUP($E802,'[2]Costeo-JUL26'!$B$9:$CQ$307,BK$1,0),0))</f>
        <v>0.02</v>
      </c>
      <c r="BL802" s="36">
        <f t="shared" si="394"/>
        <v>63.219596145470391</v>
      </c>
      <c r="BM802" s="36">
        <f t="shared" si="395"/>
        <v>3224.1994034189897</v>
      </c>
      <c r="BN802" s="34">
        <f>IF($B802="P",VLOOKUP($E802,'[2]Costeo-JUL26'!$B$9:$CQ$307,BN$1,0),0)</f>
        <v>0</v>
      </c>
      <c r="BO802" s="16">
        <f>IF($B802="P",VLOOKUP($E802,'[2]Costeo-JUL26'!$B$9:$CQ$307,BO$1,0),0)*$G802</f>
        <v>0</v>
      </c>
      <c r="BP802" s="36">
        <f>IF($B802="P",VLOOKUP($E802,'[2]Costeo-JUL26'!$B$9:$CQ$307,BP$1,0),0)*$G802</f>
        <v>0</v>
      </c>
      <c r="BQ802" s="35">
        <f>IF($B802="P",VLOOKUP($E802,'[2]Costeo-JUL26'!$B$9:$CQ$307,BQ$1,0),0)</f>
        <v>0</v>
      </c>
      <c r="BR802" s="36">
        <f t="shared" si="396"/>
        <v>0</v>
      </c>
      <c r="BS802" s="36">
        <f t="shared" si="397"/>
        <v>0</v>
      </c>
      <c r="BT802" s="34">
        <f>IF($B802="P",VLOOKUP($E802,'[2]Costeo-JUL26'!$B$9:$CQ$307,BT$1,0),0)</f>
        <v>0</v>
      </c>
      <c r="BU802" s="16">
        <f>IF($B802="P",VLOOKUP($E802,'[2]Costeo-JUL26'!$B$9:$CQ$307,BU$1,0),0)*$G802</f>
        <v>0</v>
      </c>
      <c r="BV802" s="36">
        <f>IF($B802="P",VLOOKUP($E802,'[2]Costeo-JUL26'!$B$9:$CQ$307,BV$1,0),0)*$G802</f>
        <v>0</v>
      </c>
      <c r="BW802" s="35">
        <f>IF($B802="P",VLOOKUP($E802,'[2]Costeo-JUL26'!$B$9:$CQ$307,BW$1,0),0)</f>
        <v>0</v>
      </c>
      <c r="BX802" s="36">
        <f t="shared" si="398"/>
        <v>0</v>
      </c>
      <c r="BY802" s="36">
        <f t="shared" si="399"/>
        <v>0</v>
      </c>
      <c r="BZ802" s="34">
        <f>IF($B802="P",VLOOKUP($E802,'[2]Costeo-JUL26'!$B$9:$CQ$307,BZ$1,0),0)</f>
        <v>0</v>
      </c>
      <c r="CA802" s="16">
        <f>IF($B802="P",VLOOKUP($E802,'[2]Costeo-JUL26'!$B$9:$CQ$307,CA$1,0),0)*$G802</f>
        <v>0</v>
      </c>
      <c r="CB802" s="36">
        <f>IF($B802="P",VLOOKUP($E802,'[2]Costeo-JUL26'!$B$9:$CQ$307,CB$1,0),0)*$G802</f>
        <v>0</v>
      </c>
      <c r="CC802" s="35">
        <f>IF($B802="P",VLOOKUP($E802,'[2]Costeo-JUL26'!$B$9:$CQ$307,CC$1,0),0)</f>
        <v>0</v>
      </c>
      <c r="CD802" s="36">
        <f t="shared" si="400"/>
        <v>0</v>
      </c>
      <c r="CE802" s="36">
        <f t="shared" si="401"/>
        <v>0</v>
      </c>
      <c r="CF802" s="37">
        <f t="shared" si="373"/>
        <v>586867.60290489951</v>
      </c>
      <c r="CG802" s="36">
        <f>IF($B802="r",VLOOKUP($E802,'[2]Costeo-JUL26'!$B$9:$CQ$307,CG$1,0),0)*$G802</f>
        <v>0</v>
      </c>
      <c r="CH802" s="35">
        <f>VLOOKUP($E802,'[2]TEORICOS (05.26)'!$A$8:$T$251,CH$1,0)</f>
        <v>0</v>
      </c>
      <c r="CI802" s="36">
        <f t="shared" si="402"/>
        <v>0</v>
      </c>
      <c r="CJ802" s="37">
        <f t="shared" si="403"/>
        <v>0</v>
      </c>
      <c r="CM802" s="16">
        <f>SUMIFS('[1]Ajuste Inventario'!$I:$I,'[1]Ajuste Inventario'!$B:$B,E802,'[1]Ajuste Inventario'!$S:$S,D802)*-1</f>
        <v>1.75</v>
      </c>
      <c r="CN802" s="36">
        <f t="shared" si="374"/>
        <v>8400.967730744982</v>
      </c>
      <c r="CP802" t="str">
        <f t="shared" si="375"/>
        <v>3527Org.Vtas Necochea</v>
      </c>
      <c r="CQ802" s="10">
        <f t="shared" si="376"/>
        <v>4800.5529889971322</v>
      </c>
    </row>
    <row r="803" spans="1:95" x14ac:dyDescent="0.25">
      <c r="A803" s="30">
        <v>46204</v>
      </c>
      <c r="B803" s="31" t="str">
        <f>VLOOKUP($E803,'[2]TEORICOS (05.26)'!$A$8:$T$251,B$1,0)</f>
        <v>P</v>
      </c>
      <c r="C803" s="32" t="str">
        <f>VLOOKUP($E803,'[2]TEORICOS (05.26)'!$A$8:$T$251,C$1,0)</f>
        <v>Schweppes</v>
      </c>
      <c r="D803" t="s">
        <v>229</v>
      </c>
      <c r="E803">
        <v>3536</v>
      </c>
      <c r="F803" t="s">
        <v>181</v>
      </c>
      <c r="G803" s="16">
        <v>666</v>
      </c>
      <c r="H803" s="16">
        <v>1055.6100000000006</v>
      </c>
      <c r="I803" s="33">
        <v>8930628.9300000053</v>
      </c>
      <c r="J803" s="33">
        <v>8872245.8900000062</v>
      </c>
      <c r="K803" s="34">
        <f>IF($B803="P",VLOOKUP($E803,'[2]Costeo-JUL26'!$B$9:$CQ$307,K$1,0),0)</f>
        <v>928732</v>
      </c>
      <c r="L803" s="35">
        <f>VLOOKUP($E803,'[2]TEORICOS (05.26)'!$A$8:$T$251,L$1,0)</f>
        <v>0.23499999999999999</v>
      </c>
      <c r="M803" s="36">
        <f t="shared" si="377"/>
        <v>2084977.7841500014</v>
      </c>
      <c r="N803" s="35">
        <f>IF($B803="P",VLOOKUP($E803,'[2]Costeo-JUL26'!$B$9:$CQ$307,N$1,0),0)</f>
        <v>2.5000000000000001E-2</v>
      </c>
      <c r="O803" s="36">
        <f t="shared" si="378"/>
        <v>52124.444603750038</v>
      </c>
      <c r="P803" s="36">
        <f>IF($B803="P",VLOOKUP($E803,'[2]Costeo-JUL26'!$B$9:$CQ$307,P$1,0),0)*H803</f>
        <v>0</v>
      </c>
      <c r="Q803" s="36">
        <f t="shared" si="379"/>
        <v>2137102.2287537516</v>
      </c>
      <c r="R803" s="34">
        <f>IF($B803="P",VLOOKUP($E803,'[2]Costeo-JUL26'!$B$9:$CQ$307,R$1,0),0)</f>
        <v>0</v>
      </c>
      <c r="S803" s="16">
        <f>IF($B803="P",VLOOKUP($E803,'[2]Costeo-JUL26'!$B$9:$CQ$307,S$1,0),0)*$G803</f>
        <v>0</v>
      </c>
      <c r="T803" s="36">
        <f>IF($B803="P",VLOOKUP($E803,'[2]Costeo-JUL26'!$B$9:$CQ$307,T$1,0),0)*$G803</f>
        <v>0</v>
      </c>
      <c r="U803" s="35">
        <f>IF($B803="P",VLOOKUP($E803,'[2]Costeo-JUL26'!$B$9:$CQ$307,U$1,0),0)</f>
        <v>0</v>
      </c>
      <c r="V803" s="36">
        <f t="shared" si="380"/>
        <v>0</v>
      </c>
      <c r="W803" s="36">
        <f t="shared" si="381"/>
        <v>0</v>
      </c>
      <c r="X803" s="34">
        <f>IF($B803="P",VLOOKUP($E803,'[2]Costeo-JUL26'!$B$9:$CQ$307,X$1,0),0)</f>
        <v>902338</v>
      </c>
      <c r="Y803" s="16">
        <f>IF($B803="P",VLOOKUP($E803,'[2]Costeo-JUL26'!$B$9:$CQ$307,Y$1,0),0)*$G803</f>
        <v>39.164796000000003</v>
      </c>
      <c r="Z803" s="36">
        <f>IF($B803="P",VLOOKUP($E803,'[2]Costeo-JUL26'!$B$9:$CQ$307,Z$1,0),0)*$G803</f>
        <v>11073.454421040002</v>
      </c>
      <c r="AA803" s="35">
        <f>IF($B803="P",VLOOKUP($E803,'[2]Costeo-JUL26'!$B$9:$CQ$307,AA$1,0),0)</f>
        <v>0.45</v>
      </c>
      <c r="AB803" s="36">
        <f t="shared" si="382"/>
        <v>4983.0544894680006</v>
      </c>
      <c r="AC803" s="36">
        <f t="shared" si="383"/>
        <v>16056.508910508002</v>
      </c>
      <c r="AD803" s="34">
        <f>IF($B803="P",VLOOKUP($E803,'[2]Costeo-JUL26'!$B$9:$CQ$307,AD$1,0),0)</f>
        <v>901781</v>
      </c>
      <c r="AE803" s="16">
        <f>IF($B803="P",VLOOKUP($E803,'[2]Costeo-JUL26'!$B$9:$CQ$307,AE$1,0),0)*$G803</f>
        <v>3996</v>
      </c>
      <c r="AF803" s="36">
        <f>IF($B803="P",VLOOKUP($E803,'[2]Costeo-JUL26'!$B$9:$CQ$307,AF$1,0),0)*$G803</f>
        <v>61327.411200000002</v>
      </c>
      <c r="AG803" s="35">
        <f>IF($B803="P",VLOOKUP($E803,'[2]Costeo-JUL26'!$B$9:$CQ$307,AG$1,0),0)</f>
        <v>6.0000000000000001E-3</v>
      </c>
      <c r="AH803" s="36">
        <f t="shared" si="384"/>
        <v>367.9644672</v>
      </c>
      <c r="AI803" s="36">
        <f t="shared" si="385"/>
        <v>61695.375667200002</v>
      </c>
      <c r="AJ803" s="34">
        <f>IF($B803="P",VLOOKUP($E803,'[2]Costeo-JUL26'!$B$9:$CQ$307,AJ$1,0),0)</f>
        <v>923737</v>
      </c>
      <c r="AK803" s="16">
        <f>IF($B803="P",VLOOKUP($E803,'[2]Costeo-JUL26'!$B$9:$CQ$307,AK$1,0),0)*$G803</f>
        <v>3996</v>
      </c>
      <c r="AL803" s="36">
        <f>IF($B803="P",VLOOKUP($E803,'[2]Costeo-JUL26'!$B$9:$CQ$307,AL$1,0),0)*$G803</f>
        <v>51877.350719999995</v>
      </c>
      <c r="AM803" s="35">
        <f>IF($B803="P",VLOOKUP($E803,'[2]Costeo-JUL26'!$B$9:$CQ$307,AM$1,0),0)</f>
        <v>1.7999999999999999E-2</v>
      </c>
      <c r="AN803" s="36">
        <f t="shared" si="386"/>
        <v>933.79231295999989</v>
      </c>
      <c r="AO803" s="36">
        <f t="shared" si="387"/>
        <v>52811.143032959997</v>
      </c>
      <c r="AP803" s="34">
        <f>IF($B803="P",VLOOKUP($E803,'[2]Costeo-JUL26'!$B$9:$CQ$307,AP$1,0),0)</f>
        <v>913486</v>
      </c>
      <c r="AQ803" s="16">
        <f>IF($B803="P",VLOOKUP($E803,'[2]Costeo-JUL26'!$B$9:$CQ$307,AQ$1,0),0)*$G803</f>
        <v>3996</v>
      </c>
      <c r="AR803" s="36">
        <f>IF($B803="P",VLOOKUP($E803,'[2]Costeo-JUL26'!$B$9:$CQ$307,AR$1,0),0)*$G803</f>
        <v>493251.8729192483</v>
      </c>
      <c r="AS803" s="35">
        <f>IF($B803="P",VLOOKUP($E803,'[2]Costeo-JUL26'!$B$9:$CQ$307,AS$1,0),0)</f>
        <v>0.02</v>
      </c>
      <c r="AT803" s="36">
        <f t="shared" si="388"/>
        <v>9865.0374583849662</v>
      </c>
      <c r="AU803" s="36">
        <f t="shared" si="389"/>
        <v>503116.91037763329</v>
      </c>
      <c r="AV803" s="34">
        <f>IF($B803="P",VLOOKUP($E803,'[2]Costeo-JUL26'!$B$9:$CQ$307,AV$1,0),0)</f>
        <v>917330</v>
      </c>
      <c r="AW803" s="16">
        <f>IF($B803="P",VLOOKUP($E803,'[2]Costeo-JUL26'!$B$9:$CQ$307,AW$1,0),0)*$G803</f>
        <v>15.517800000000001</v>
      </c>
      <c r="AX803" s="36">
        <f>IF($B803="P",VLOOKUP($E803,'[2]Costeo-JUL26'!$B$9:$CQ$307,AX$1,0),0)*$G803</f>
        <v>61005.225302859624</v>
      </c>
      <c r="AY803" s="35">
        <f>IF($B803="P",VLOOKUP($E803,'[2]Costeo-JUL26'!$B$9:$CQ$307,AY$1,0),0)</f>
        <v>0.03</v>
      </c>
      <c r="AZ803" s="36">
        <f t="shared" si="390"/>
        <v>1830.1567590857887</v>
      </c>
      <c r="BA803" s="36">
        <f t="shared" si="391"/>
        <v>62835.382061945413</v>
      </c>
      <c r="BB803" s="34">
        <f>IF($B803="P",VLOOKUP($E803,'[2]Costeo-JUL26'!$B$9:$CQ$307,BB$1,0),0)</f>
        <v>902311</v>
      </c>
      <c r="BC803" s="16">
        <f>IF($B803="P",VLOOKUP($E803,'[2]Costeo-JUL26'!$B$9:$CQ$307,BC$1,0),0)*$G803</f>
        <v>2.6758928571428573</v>
      </c>
      <c r="BD803" s="36">
        <f>IF($B803="P",VLOOKUP($E803,'[2]Costeo-JUL26'!$B$9:$CQ$307,BD$1,0),0)*$G803</f>
        <v>10493.901843750002</v>
      </c>
      <c r="BE803" s="35">
        <f>IF($B803="P",VLOOKUP($E803,'[2]Costeo-JUL26'!$B$9:$CQ$307,BE$1,0),0)</f>
        <v>0.03</v>
      </c>
      <c r="BF803" s="36">
        <f t="shared" si="392"/>
        <v>314.81705531250003</v>
      </c>
      <c r="BG803" s="36">
        <f t="shared" si="393"/>
        <v>10808.718899062502</v>
      </c>
      <c r="BH803" s="34">
        <f>IF($B803="P",VLOOKUP($E803,'[2]Costeo-JUL26'!$B$9:$CQ$307,BH$1,0),0)</f>
        <v>910319</v>
      </c>
      <c r="BI803" s="16">
        <f>IF($B803="P",VLOOKUP($E803,'[2]Costeo-JUL26'!$B$9:$CQ$307,BI$1,0),0)*$G803</f>
        <v>8.9196428571428559</v>
      </c>
      <c r="BJ803" s="36">
        <f>IF($B803="P",VLOOKUP($E803,'[2]Costeo-JUL26'!$B$9:$CQ$307,BJ$1,0),0)*$G803</f>
        <v>23320.40625</v>
      </c>
      <c r="BK803" s="35">
        <f>IF(BH803=910319,0,IF($B803="P",VLOOKUP($E803,'[2]Costeo-JUL26'!$B$9:$CQ$307,BK$1,0),0))</f>
        <v>0</v>
      </c>
      <c r="BL803" s="36">
        <f t="shared" si="394"/>
        <v>0</v>
      </c>
      <c r="BM803" s="36">
        <f t="shared" si="395"/>
        <v>23320.40625</v>
      </c>
      <c r="BN803" s="34">
        <f>IF($B803="P",VLOOKUP($E803,'[2]Costeo-JUL26'!$B$9:$CQ$307,BN$1,0),0)</f>
        <v>0</v>
      </c>
      <c r="BO803" s="16">
        <f>IF($B803="P",VLOOKUP($E803,'[2]Costeo-JUL26'!$B$9:$CQ$307,BO$1,0),0)*$G803</f>
        <v>0</v>
      </c>
      <c r="BP803" s="36">
        <f>IF($B803="P",VLOOKUP($E803,'[2]Costeo-JUL26'!$B$9:$CQ$307,BP$1,0),0)*$G803</f>
        <v>0</v>
      </c>
      <c r="BQ803" s="35">
        <f>IF($B803="P",VLOOKUP($E803,'[2]Costeo-JUL26'!$B$9:$CQ$307,BQ$1,0),0)</f>
        <v>0</v>
      </c>
      <c r="BR803" s="36">
        <f t="shared" si="396"/>
        <v>0</v>
      </c>
      <c r="BS803" s="36">
        <f t="shared" si="397"/>
        <v>0</v>
      </c>
      <c r="BT803" s="34">
        <f>IF($B803="P",VLOOKUP($E803,'[2]Costeo-JUL26'!$B$9:$CQ$307,BT$1,0),0)</f>
        <v>0</v>
      </c>
      <c r="BU803" s="16">
        <f>IF($B803="P",VLOOKUP($E803,'[2]Costeo-JUL26'!$B$9:$CQ$307,BU$1,0),0)*$G803</f>
        <v>0</v>
      </c>
      <c r="BV803" s="36">
        <f>IF($B803="P",VLOOKUP($E803,'[2]Costeo-JUL26'!$B$9:$CQ$307,BV$1,0),0)*$G803</f>
        <v>0</v>
      </c>
      <c r="BW803" s="35">
        <f>IF($B803="P",VLOOKUP($E803,'[2]Costeo-JUL26'!$B$9:$CQ$307,BW$1,0),0)</f>
        <v>0</v>
      </c>
      <c r="BX803" s="36">
        <f t="shared" si="398"/>
        <v>0</v>
      </c>
      <c r="BY803" s="36">
        <f t="shared" si="399"/>
        <v>0</v>
      </c>
      <c r="BZ803" s="34">
        <f>IF($B803="P",VLOOKUP($E803,'[2]Costeo-JUL26'!$B$9:$CQ$307,BZ$1,0),0)</f>
        <v>0</v>
      </c>
      <c r="CA803" s="16">
        <f>IF($B803="P",VLOOKUP($E803,'[2]Costeo-JUL26'!$B$9:$CQ$307,CA$1,0),0)*$G803</f>
        <v>0</v>
      </c>
      <c r="CB803" s="36">
        <f>IF($B803="P",VLOOKUP($E803,'[2]Costeo-JUL26'!$B$9:$CQ$307,CB$1,0),0)*$G803</f>
        <v>0</v>
      </c>
      <c r="CC803" s="35">
        <f>IF($B803="P",VLOOKUP($E803,'[2]Costeo-JUL26'!$B$9:$CQ$307,CC$1,0),0)</f>
        <v>0</v>
      </c>
      <c r="CD803" s="36">
        <f t="shared" si="400"/>
        <v>0</v>
      </c>
      <c r="CE803" s="36">
        <f t="shared" si="401"/>
        <v>0</v>
      </c>
      <c r="CF803" s="37">
        <f t="shared" si="373"/>
        <v>2867746.6739530605</v>
      </c>
      <c r="CG803" s="36">
        <f>IF($B803="r",VLOOKUP($E803,'[2]Costeo-JUL26'!$B$9:$CQ$307,CG$1,0),0)*$G803</f>
        <v>0</v>
      </c>
      <c r="CH803" s="35">
        <f>VLOOKUP($E803,'[2]TEORICOS (05.26)'!$A$8:$T$251,CH$1,0)</f>
        <v>0</v>
      </c>
      <c r="CI803" s="36">
        <f t="shared" si="402"/>
        <v>0</v>
      </c>
      <c r="CJ803" s="37">
        <f t="shared" si="403"/>
        <v>0</v>
      </c>
      <c r="CM803" s="16">
        <f>SUMIFS('[1]Ajuste Inventario'!$I:$I,'[1]Ajuste Inventario'!$B:$B,E803,'[1]Ajuste Inventario'!$S:$S,D803)*-1</f>
        <v>2.8330000000000002</v>
      </c>
      <c r="CN803" s="36">
        <f t="shared" si="374"/>
        <v>12198.688179142673</v>
      </c>
      <c r="CP803" t="str">
        <f t="shared" si="375"/>
        <v>3536Org.Vtas Necochea</v>
      </c>
      <c r="CQ803" s="10">
        <f t="shared" si="376"/>
        <v>4305.9259368664571</v>
      </c>
    </row>
    <row r="804" spans="1:95" x14ac:dyDescent="0.25">
      <c r="A804" s="30">
        <v>46204</v>
      </c>
      <c r="B804" s="31" t="str">
        <f>VLOOKUP($E804,'[2]TEORICOS (05.26)'!$A$8:$T$251,B$1,0)</f>
        <v>P</v>
      </c>
      <c r="C804" s="32" t="str">
        <f>VLOOKUP($E804,'[2]TEORICOS (05.26)'!$A$8:$T$251,C$1,0)</f>
        <v>Schweppes</v>
      </c>
      <c r="D804" t="s">
        <v>229</v>
      </c>
      <c r="E804">
        <v>3559</v>
      </c>
      <c r="F804" t="s">
        <v>182</v>
      </c>
      <c r="G804" s="16">
        <v>284</v>
      </c>
      <c r="H804" s="16">
        <v>675.35199999999907</v>
      </c>
      <c r="I804" s="33">
        <v>5450201.4499999946</v>
      </c>
      <c r="J804" s="33">
        <v>5387683.2899999944</v>
      </c>
      <c r="K804" s="34">
        <f>IF($B804="P",VLOOKUP($E804,'[2]Costeo-JUL26'!$B$9:$CQ$307,K$1,0),0)</f>
        <v>928732</v>
      </c>
      <c r="L804" s="35">
        <f>VLOOKUP($E804,'[2]TEORICOS (05.26)'!$A$8:$T$251,L$1,0)</f>
        <v>0.23499999999999999</v>
      </c>
      <c r="M804" s="36">
        <f t="shared" si="377"/>
        <v>1266105.5731499987</v>
      </c>
      <c r="N804" s="35">
        <f>IF($B804="P",VLOOKUP($E804,'[2]Costeo-JUL26'!$B$9:$CQ$307,N$1,0),0)</f>
        <v>2.5000000000000001E-2</v>
      </c>
      <c r="O804" s="36">
        <f t="shared" si="378"/>
        <v>31652.639328749967</v>
      </c>
      <c r="P804" s="36">
        <f>IF($B804="P",VLOOKUP($E804,'[2]Costeo-JUL26'!$B$9:$CQ$307,P$1,0),0)*H804</f>
        <v>0</v>
      </c>
      <c r="Q804" s="36">
        <f t="shared" si="379"/>
        <v>1297758.2124787485</v>
      </c>
      <c r="R804" s="34">
        <f>IF($B804="P",VLOOKUP($E804,'[2]Costeo-JUL26'!$B$9:$CQ$307,R$1,0),0)</f>
        <v>0</v>
      </c>
      <c r="S804" s="16">
        <f>IF($B804="P",VLOOKUP($E804,'[2]Costeo-JUL26'!$B$9:$CQ$307,S$1,0),0)*$G804</f>
        <v>0</v>
      </c>
      <c r="T804" s="36">
        <f>IF($B804="P",VLOOKUP($E804,'[2]Costeo-JUL26'!$B$9:$CQ$307,T$1,0),0)*$G804</f>
        <v>0</v>
      </c>
      <c r="U804" s="35">
        <f>IF($B804="P",VLOOKUP($E804,'[2]Costeo-JUL26'!$B$9:$CQ$307,U$1,0),0)</f>
        <v>0</v>
      </c>
      <c r="V804" s="36">
        <f t="shared" si="380"/>
        <v>0</v>
      </c>
      <c r="W804" s="36">
        <f t="shared" si="381"/>
        <v>0</v>
      </c>
      <c r="X804" s="34">
        <f>IF($B804="P",VLOOKUP($E804,'[2]Costeo-JUL26'!$B$9:$CQ$307,X$1,0),0)</f>
        <v>902338</v>
      </c>
      <c r="Y804" s="16">
        <f>IF($B804="P",VLOOKUP($E804,'[2]Costeo-JUL26'!$B$9:$CQ$307,Y$1,0),0)*$G804</f>
        <v>25.051355999999998</v>
      </c>
      <c r="Z804" s="36">
        <f>IF($B804="P",VLOOKUP($E804,'[2]Costeo-JUL26'!$B$9:$CQ$307,Z$1,0),0)*$G804</f>
        <v>7083.0203954400004</v>
      </c>
      <c r="AA804" s="35">
        <f>IF($B804="P",VLOOKUP($E804,'[2]Costeo-JUL26'!$B$9:$CQ$307,AA$1,0),0)</f>
        <v>0.45</v>
      </c>
      <c r="AB804" s="36">
        <f t="shared" si="382"/>
        <v>3187.3591779480003</v>
      </c>
      <c r="AC804" s="36">
        <f t="shared" si="383"/>
        <v>10270.379573388</v>
      </c>
      <c r="AD804" s="34">
        <f>IF($B804="P",VLOOKUP($E804,'[2]Costeo-JUL26'!$B$9:$CQ$307,AD$1,0),0)</f>
        <v>901781</v>
      </c>
      <c r="AE804" s="16">
        <f>IF($B804="P",VLOOKUP($E804,'[2]Costeo-JUL26'!$B$9:$CQ$307,AE$1,0),0)*$G804</f>
        <v>1704</v>
      </c>
      <c r="AF804" s="36">
        <f>IF($B804="P",VLOOKUP($E804,'[2]Costeo-JUL26'!$B$9:$CQ$307,AF$1,0),0)*$G804</f>
        <v>26151.628800000002</v>
      </c>
      <c r="AG804" s="35">
        <f>IF($B804="P",VLOOKUP($E804,'[2]Costeo-JUL26'!$B$9:$CQ$307,AG$1,0),0)</f>
        <v>6.0000000000000001E-3</v>
      </c>
      <c r="AH804" s="36">
        <f t="shared" si="384"/>
        <v>156.90977280000001</v>
      </c>
      <c r="AI804" s="36">
        <f t="shared" si="385"/>
        <v>26308.538572800004</v>
      </c>
      <c r="AJ804" s="34">
        <f>IF($B804="P",VLOOKUP($E804,'[2]Costeo-JUL26'!$B$9:$CQ$307,AJ$1,0),0)</f>
        <v>923738</v>
      </c>
      <c r="AK804" s="16">
        <f>IF($B804="P",VLOOKUP($E804,'[2]Costeo-JUL26'!$B$9:$CQ$307,AK$1,0),0)*$G804</f>
        <v>1704</v>
      </c>
      <c r="AL804" s="36">
        <f>IF($B804="P",VLOOKUP($E804,'[2]Costeo-JUL26'!$B$9:$CQ$307,AL$1,0),0)*$G804</f>
        <v>34752.376592220826</v>
      </c>
      <c r="AM804" s="35">
        <f>IF($B804="P",VLOOKUP($E804,'[2]Costeo-JUL26'!$B$9:$CQ$307,AM$1,0),0)</f>
        <v>1.7999999999999999E-2</v>
      </c>
      <c r="AN804" s="36">
        <f t="shared" si="386"/>
        <v>625.54277865997483</v>
      </c>
      <c r="AO804" s="36">
        <f t="shared" si="387"/>
        <v>35377.919370880802</v>
      </c>
      <c r="AP804" s="34">
        <f>IF($B804="P",VLOOKUP($E804,'[2]Costeo-JUL26'!$B$9:$CQ$307,AP$1,0),0)</f>
        <v>916882</v>
      </c>
      <c r="AQ804" s="16">
        <f>IF($B804="P",VLOOKUP($E804,'[2]Costeo-JUL26'!$B$9:$CQ$307,AQ$1,0),0)*$G804</f>
        <v>1704</v>
      </c>
      <c r="AR804" s="36">
        <f>IF($B804="P",VLOOKUP($E804,'[2]Costeo-JUL26'!$B$9:$CQ$307,AR$1,0),0)*$G804</f>
        <v>278018.1646634615</v>
      </c>
      <c r="AS804" s="35">
        <f>IF($B804="P",VLOOKUP($E804,'[2]Costeo-JUL26'!$B$9:$CQ$307,AS$1,0),0)</f>
        <v>0.02</v>
      </c>
      <c r="AT804" s="36">
        <f t="shared" si="388"/>
        <v>5560.3632932692299</v>
      </c>
      <c r="AU804" s="36">
        <f t="shared" si="389"/>
        <v>283578.52795673074</v>
      </c>
      <c r="AV804" s="34">
        <f>IF($B804="P",VLOOKUP($E804,'[2]Costeo-JUL26'!$B$9:$CQ$307,AV$1,0),0)</f>
        <v>932442</v>
      </c>
      <c r="AW804" s="16">
        <f>IF($B804="P",VLOOKUP($E804,'[2]Costeo-JUL26'!$B$9:$CQ$307,AW$1,0),0)*$G804</f>
        <v>7.8667999999999996</v>
      </c>
      <c r="AX804" s="36">
        <f>IF($B804="P",VLOOKUP($E804,'[2]Costeo-JUL26'!$B$9:$CQ$307,AX$1,0),0)*$G804</f>
        <v>29038.516800876911</v>
      </c>
      <c r="AY804" s="35">
        <f>IF($B804="P",VLOOKUP($E804,'[2]Costeo-JUL26'!$B$9:$CQ$307,AY$1,0),0)</f>
        <v>0.03</v>
      </c>
      <c r="AZ804" s="36">
        <f t="shared" si="390"/>
        <v>871.15550402630731</v>
      </c>
      <c r="BA804" s="36">
        <f t="shared" si="391"/>
        <v>29909.672304903219</v>
      </c>
      <c r="BB804" s="34">
        <f>IF($B804="P",VLOOKUP($E804,'[2]Costeo-JUL26'!$B$9:$CQ$307,BB$1,0),0)</f>
        <v>902311</v>
      </c>
      <c r="BC804" s="16">
        <f>IF($B804="P",VLOOKUP($E804,'[2]Costeo-JUL26'!$B$9:$CQ$307,BC$1,0),0)*$G804</f>
        <v>1.2425000000000002</v>
      </c>
      <c r="BD804" s="36">
        <f>IF($B804="P",VLOOKUP($E804,'[2]Costeo-JUL26'!$B$9:$CQ$307,BD$1,0),0)*$G804</f>
        <v>4872.6439125000015</v>
      </c>
      <c r="BE804" s="35">
        <f>IF($B804="P",VLOOKUP($E804,'[2]Costeo-JUL26'!$B$9:$CQ$307,BE$1,0),0)</f>
        <v>0.03</v>
      </c>
      <c r="BF804" s="36">
        <f t="shared" si="392"/>
        <v>146.17931737500004</v>
      </c>
      <c r="BG804" s="36">
        <f t="shared" si="393"/>
        <v>5018.8232298750017</v>
      </c>
      <c r="BH804" s="34">
        <f>IF($B804="P",VLOOKUP($E804,'[2]Costeo-JUL26'!$B$9:$CQ$307,BH$1,0),0)</f>
        <v>933089</v>
      </c>
      <c r="BI804" s="16">
        <f>IF($B804="P",VLOOKUP($E804,'[2]Costeo-JUL26'!$B$9:$CQ$307,BI$1,0),0)*$G804</f>
        <v>10.65</v>
      </c>
      <c r="BJ804" s="36">
        <f>IF($B804="P",VLOOKUP($E804,'[2]Costeo-JUL26'!$B$9:$CQ$307,BJ$1,0),0)*$G804</f>
        <v>7930.7625888501752</v>
      </c>
      <c r="BK804" s="35">
        <f>IF(BH804=910319,0,IF($B804="P",VLOOKUP($E804,'[2]Costeo-JUL26'!$B$9:$CQ$307,BK$1,0),0))</f>
        <v>0.02</v>
      </c>
      <c r="BL804" s="36">
        <f t="shared" si="394"/>
        <v>158.61525177700352</v>
      </c>
      <c r="BM804" s="36">
        <f t="shared" si="395"/>
        <v>8089.3778406271786</v>
      </c>
      <c r="BN804" s="34">
        <f>IF($B804="P",VLOOKUP($E804,'[2]Costeo-JUL26'!$B$9:$CQ$307,BN$1,0),0)</f>
        <v>0</v>
      </c>
      <c r="BO804" s="16">
        <f>IF($B804="P",VLOOKUP($E804,'[2]Costeo-JUL26'!$B$9:$CQ$307,BO$1,0),0)*$G804</f>
        <v>0</v>
      </c>
      <c r="BP804" s="36">
        <f>IF($B804="P",VLOOKUP($E804,'[2]Costeo-JUL26'!$B$9:$CQ$307,BP$1,0),0)*$G804</f>
        <v>0</v>
      </c>
      <c r="BQ804" s="35">
        <f>IF($B804="P",VLOOKUP($E804,'[2]Costeo-JUL26'!$B$9:$CQ$307,BQ$1,0),0)</f>
        <v>0</v>
      </c>
      <c r="BR804" s="36">
        <f t="shared" si="396"/>
        <v>0</v>
      </c>
      <c r="BS804" s="36">
        <f t="shared" si="397"/>
        <v>0</v>
      </c>
      <c r="BT804" s="34">
        <f>IF($B804="P",VLOOKUP($E804,'[2]Costeo-JUL26'!$B$9:$CQ$307,BT$1,0),0)</f>
        <v>0</v>
      </c>
      <c r="BU804" s="16">
        <f>IF($B804="P",VLOOKUP($E804,'[2]Costeo-JUL26'!$B$9:$CQ$307,BU$1,0),0)*$G804</f>
        <v>0</v>
      </c>
      <c r="BV804" s="36">
        <f>IF($B804="P",VLOOKUP($E804,'[2]Costeo-JUL26'!$B$9:$CQ$307,BV$1,0),0)*$G804</f>
        <v>0</v>
      </c>
      <c r="BW804" s="35">
        <f>IF($B804="P",VLOOKUP($E804,'[2]Costeo-JUL26'!$B$9:$CQ$307,BW$1,0),0)</f>
        <v>0</v>
      </c>
      <c r="BX804" s="36">
        <f t="shared" si="398"/>
        <v>0</v>
      </c>
      <c r="BY804" s="36">
        <f t="shared" si="399"/>
        <v>0</v>
      </c>
      <c r="BZ804" s="34">
        <f>IF($B804="P",VLOOKUP($E804,'[2]Costeo-JUL26'!$B$9:$CQ$307,BZ$1,0),0)</f>
        <v>0</v>
      </c>
      <c r="CA804" s="16">
        <f>IF($B804="P",VLOOKUP($E804,'[2]Costeo-JUL26'!$B$9:$CQ$307,CA$1,0),0)*$G804</f>
        <v>0</v>
      </c>
      <c r="CB804" s="36">
        <f>IF($B804="P",VLOOKUP($E804,'[2]Costeo-JUL26'!$B$9:$CQ$307,CB$1,0),0)*$G804</f>
        <v>0</v>
      </c>
      <c r="CC804" s="35">
        <f>IF($B804="P",VLOOKUP($E804,'[2]Costeo-JUL26'!$B$9:$CQ$307,CC$1,0),0)</f>
        <v>0</v>
      </c>
      <c r="CD804" s="36">
        <f t="shared" si="400"/>
        <v>0</v>
      </c>
      <c r="CE804" s="36">
        <f t="shared" si="401"/>
        <v>0</v>
      </c>
      <c r="CF804" s="37">
        <f t="shared" si="373"/>
        <v>1696311.4513279535</v>
      </c>
      <c r="CG804" s="36">
        <f>IF($B804="r",VLOOKUP($E804,'[2]Costeo-JUL26'!$B$9:$CQ$307,CG$1,0),0)*$G804</f>
        <v>0</v>
      </c>
      <c r="CH804" s="35">
        <f>VLOOKUP($E804,'[2]TEORICOS (05.26)'!$A$8:$T$251,CH$1,0)</f>
        <v>0</v>
      </c>
      <c r="CI804" s="36">
        <f t="shared" si="402"/>
        <v>0</v>
      </c>
      <c r="CJ804" s="37">
        <f t="shared" si="403"/>
        <v>0</v>
      </c>
      <c r="CM804" s="16">
        <f>SUMIFS('[1]Ajuste Inventario'!$I:$I,'[1]Ajuste Inventario'!$B:$B,E804,'[1]Ajuste Inventario'!$S:$S,D804)*-1</f>
        <v>1</v>
      </c>
      <c r="CN804" s="36">
        <f t="shared" si="374"/>
        <v>5972.9276455209629</v>
      </c>
      <c r="CP804" t="str">
        <f t="shared" si="375"/>
        <v>3559Org.Vtas Necochea</v>
      </c>
      <c r="CQ804" s="10">
        <f t="shared" si="376"/>
        <v>5972.9276455209629</v>
      </c>
    </row>
    <row r="805" spans="1:95" x14ac:dyDescent="0.25">
      <c r="A805" s="30">
        <v>46204</v>
      </c>
      <c r="B805" s="31" t="str">
        <f>VLOOKUP($E805,'[2]TEORICOS (05.26)'!$A$8:$T$251,B$1,0)</f>
        <v>P</v>
      </c>
      <c r="C805" s="32" t="str">
        <f>VLOOKUP($E805,'[2]TEORICOS (05.26)'!$A$8:$T$251,C$1,0)</f>
        <v>Cepita</v>
      </c>
      <c r="D805" t="s">
        <v>229</v>
      </c>
      <c r="E805">
        <v>3800</v>
      </c>
      <c r="F805" t="s">
        <v>183</v>
      </c>
      <c r="G805" s="16">
        <v>34</v>
      </c>
      <c r="H805" s="16">
        <v>10.778000000000002</v>
      </c>
      <c r="I805" s="33">
        <v>199459.78999999998</v>
      </c>
      <c r="J805" s="33">
        <v>198728.68999999997</v>
      </c>
      <c r="K805" s="34">
        <f>IF($B805="P",VLOOKUP($E805,'[2]Costeo-JUL26'!$B$9:$CQ$307,K$1,0),0)</f>
        <v>932505</v>
      </c>
      <c r="L805" s="35">
        <f>VLOOKUP($E805,'[2]TEORICOS (05.26)'!$A$8:$T$251,L$1,0)</f>
        <v>0.2</v>
      </c>
      <c r="M805" s="36">
        <f t="shared" si="377"/>
        <v>39745.737999999998</v>
      </c>
      <c r="N805" s="35">
        <f>IF($B805="P",VLOOKUP($E805,'[2]Costeo-JUL26'!$B$9:$CQ$307,N$1,0),0)</f>
        <v>0.2</v>
      </c>
      <c r="O805" s="36">
        <f t="shared" si="378"/>
        <v>7949.1476000000002</v>
      </c>
      <c r="P805" s="36">
        <f>IF($B805="P",VLOOKUP($E805,'[2]Costeo-JUL26'!$B$9:$CQ$307,P$1,0),0)*H805</f>
        <v>0</v>
      </c>
      <c r="Q805" s="36">
        <f t="shared" si="379"/>
        <v>47694.885599999994</v>
      </c>
      <c r="R805" s="34">
        <f>IF($B805="P",VLOOKUP($E805,'[2]Costeo-JUL26'!$B$9:$CQ$307,R$1,0),0)</f>
        <v>0</v>
      </c>
      <c r="S805" s="16">
        <f>IF($B805="P",VLOOKUP($E805,'[2]Costeo-JUL26'!$B$9:$CQ$307,S$1,0),0)*$G805</f>
        <v>0</v>
      </c>
      <c r="T805" s="36">
        <f>IF($B805="P",VLOOKUP($E805,'[2]Costeo-JUL26'!$B$9:$CQ$307,T$1,0),0)*$G805</f>
        <v>0</v>
      </c>
      <c r="U805" s="35">
        <f>IF($B805="P",VLOOKUP($E805,'[2]Costeo-JUL26'!$B$9:$CQ$307,U$1,0),0)</f>
        <v>0</v>
      </c>
      <c r="V805" s="36">
        <f t="shared" si="380"/>
        <v>0</v>
      </c>
      <c r="W805" s="36">
        <f t="shared" si="381"/>
        <v>0</v>
      </c>
      <c r="X805" s="34">
        <f>IF($B805="P",VLOOKUP($E805,'[2]Costeo-JUL26'!$B$9:$CQ$307,X$1,0),0)</f>
        <v>0</v>
      </c>
      <c r="Y805" s="16">
        <f>IF($B805="P",VLOOKUP($E805,'[2]Costeo-JUL26'!$B$9:$CQ$307,Y$1,0),0)*$G805</f>
        <v>0</v>
      </c>
      <c r="Z805" s="36">
        <f>IF($B805="P",VLOOKUP($E805,'[2]Costeo-JUL26'!$B$9:$CQ$307,Z$1,0),0)*$G805</f>
        <v>0</v>
      </c>
      <c r="AA805" s="35">
        <f>IF($B805="P",VLOOKUP($E805,'[2]Costeo-JUL26'!$B$9:$CQ$307,AA$1,0),0)</f>
        <v>0</v>
      </c>
      <c r="AB805" s="36">
        <f t="shared" si="382"/>
        <v>0</v>
      </c>
      <c r="AC805" s="36">
        <f t="shared" si="383"/>
        <v>0</v>
      </c>
      <c r="AD805" s="34">
        <f>IF($B805="P",VLOOKUP($E805,'[2]Costeo-JUL26'!$B$9:$CQ$307,AD$1,0),0)</f>
        <v>917993</v>
      </c>
      <c r="AE805" s="16">
        <f>IF($B805="P",VLOOKUP($E805,'[2]Costeo-JUL26'!$B$9:$CQ$307,AE$1,0),0)*$G805</f>
        <v>204</v>
      </c>
      <c r="AF805" s="36">
        <f>IF($B805="P",VLOOKUP($E805,'[2]Costeo-JUL26'!$B$9:$CQ$307,AF$1,0),0)*$G805</f>
        <v>5543.5776000000005</v>
      </c>
      <c r="AG805" s="35">
        <f>IF($B805="P",VLOOKUP($E805,'[2]Costeo-JUL26'!$B$9:$CQ$307,AG$1,0),0)</f>
        <v>6.0000000000000001E-3</v>
      </c>
      <c r="AH805" s="36">
        <f t="shared" si="384"/>
        <v>33.261465600000001</v>
      </c>
      <c r="AI805" s="36">
        <f t="shared" si="385"/>
        <v>5576.8390656000001</v>
      </c>
      <c r="AJ805" s="34">
        <f>IF($B805="P",VLOOKUP($E805,'[2]Costeo-JUL26'!$B$9:$CQ$307,AJ$1,0),0)</f>
        <v>929253</v>
      </c>
      <c r="AK805" s="16">
        <f>IF($B805="P",VLOOKUP($E805,'[2]Costeo-JUL26'!$B$9:$CQ$307,AK$1,0),0)*$G805</f>
        <v>204</v>
      </c>
      <c r="AL805" s="36">
        <f>IF($B805="P",VLOOKUP($E805,'[2]Costeo-JUL26'!$B$9:$CQ$307,AL$1,0),0)*$G805</f>
        <v>3144.2111999999997</v>
      </c>
      <c r="AM805" s="35">
        <f>IF($B805="P",VLOOKUP($E805,'[2]Costeo-JUL26'!$B$9:$CQ$307,AM$1,0),0)</f>
        <v>1.7999999999999999E-2</v>
      </c>
      <c r="AN805" s="36">
        <f t="shared" si="386"/>
        <v>56.595801599999994</v>
      </c>
      <c r="AO805" s="36">
        <f t="shared" si="387"/>
        <v>3200.8070015999997</v>
      </c>
      <c r="AP805" s="34">
        <f>IF($B805="P",VLOOKUP($E805,'[2]Costeo-JUL26'!$B$9:$CQ$307,AP$1,0),0)</f>
        <v>929269</v>
      </c>
      <c r="AQ805" s="16">
        <f>IF($B805="P",VLOOKUP($E805,'[2]Costeo-JUL26'!$B$9:$CQ$307,AQ$1,0),0)*$G805</f>
        <v>204</v>
      </c>
      <c r="AR805" s="36">
        <f>IF($B805="P",VLOOKUP($E805,'[2]Costeo-JUL26'!$B$9:$CQ$307,AR$1,0),0)*$G805</f>
        <v>18091.307520000002</v>
      </c>
      <c r="AS805" s="35">
        <f>IF($B805="P",VLOOKUP($E805,'[2]Costeo-JUL26'!$B$9:$CQ$307,AS$1,0),0)</f>
        <v>0.02</v>
      </c>
      <c r="AT805" s="36">
        <f t="shared" si="388"/>
        <v>361.82615040000007</v>
      </c>
      <c r="AU805" s="36">
        <f t="shared" si="389"/>
        <v>18453.133670400002</v>
      </c>
      <c r="AV805" s="34">
        <f>IF($B805="P",VLOOKUP($E805,'[2]Costeo-JUL26'!$B$9:$CQ$307,AV$1,0),0)</f>
        <v>934139</v>
      </c>
      <c r="AW805" s="16">
        <f>IF($B805="P",VLOOKUP($E805,'[2]Costeo-JUL26'!$B$9:$CQ$307,AW$1,0),0)*$G805</f>
        <v>0.30599999999999999</v>
      </c>
      <c r="AX805" s="36">
        <f>IF($B805="P",VLOOKUP($E805,'[2]Costeo-JUL26'!$B$9:$CQ$307,AX$1,0),0)*$G805</f>
        <v>1573.61724</v>
      </c>
      <c r="AY805" s="35">
        <f>IF($B805="P",VLOOKUP($E805,'[2]Costeo-JUL26'!$B$9:$CQ$307,AY$1,0),0)</f>
        <v>0.03</v>
      </c>
      <c r="AZ805" s="36">
        <f t="shared" si="390"/>
        <v>47.208517200000003</v>
      </c>
      <c r="BA805" s="36">
        <f t="shared" si="391"/>
        <v>1620.8257572</v>
      </c>
      <c r="BB805" s="34">
        <f>IF($B805="P",VLOOKUP($E805,'[2]Costeo-JUL26'!$B$9:$CQ$307,BB$1,0),0)</f>
        <v>902311</v>
      </c>
      <c r="BC805" s="16">
        <f>IF($B805="P",VLOOKUP($E805,'[2]Costeo-JUL26'!$B$9:$CQ$307,BC$1,0),0)*$G805</f>
        <v>3.6203200000000005E-2</v>
      </c>
      <c r="BD805" s="36">
        <f>IF($B805="P",VLOOKUP($E805,'[2]Costeo-JUL26'!$B$9:$CQ$307,BD$1,0),0)*$G805</f>
        <v>141.97609826400003</v>
      </c>
      <c r="BE805" s="35">
        <f>IF($B805="P",VLOOKUP($E805,'[2]Costeo-JUL26'!$B$9:$CQ$307,BE$1,0),0)</f>
        <v>0.03</v>
      </c>
      <c r="BF805" s="36">
        <f t="shared" si="392"/>
        <v>4.259282947920001</v>
      </c>
      <c r="BG805" s="36">
        <f t="shared" si="393"/>
        <v>146.23538121192004</v>
      </c>
      <c r="BH805" s="34">
        <f>IF($B805="P",VLOOKUP($E805,'[2]Costeo-JUL26'!$B$9:$CQ$307,BH$1,0),0)</f>
        <v>902302</v>
      </c>
      <c r="BI805" s="16">
        <f>IF($B805="P",VLOOKUP($E805,'[2]Costeo-JUL26'!$B$9:$CQ$307,BI$1,0),0)*$G805</f>
        <v>0.62962962962962954</v>
      </c>
      <c r="BJ805" s="36">
        <f>IF($B805="P",VLOOKUP($E805,'[2]Costeo-JUL26'!$B$9:$CQ$307,BJ$1,0),0)*$G805</f>
        <v>414.17037037037034</v>
      </c>
      <c r="BK805" s="35">
        <f>IF(BH805=910319,0,IF($B805="P",VLOOKUP($E805,'[2]Costeo-JUL26'!$B$9:$CQ$307,BK$1,0),0))</f>
        <v>0.02</v>
      </c>
      <c r="BL805" s="36">
        <f t="shared" si="394"/>
        <v>8.283407407407406</v>
      </c>
      <c r="BM805" s="36">
        <f t="shared" si="395"/>
        <v>422.45377777777776</v>
      </c>
      <c r="BN805" s="34">
        <f>IF($B805="P",VLOOKUP($E805,'[2]Costeo-JUL26'!$B$9:$CQ$307,BN$1,0),0)</f>
        <v>0</v>
      </c>
      <c r="BO805" s="16">
        <f>IF($B805="P",VLOOKUP($E805,'[2]Costeo-JUL26'!$B$9:$CQ$307,BO$1,0),0)*$G805</f>
        <v>0</v>
      </c>
      <c r="BP805" s="36">
        <f>IF($B805="P",VLOOKUP($E805,'[2]Costeo-JUL26'!$B$9:$CQ$307,BP$1,0),0)*$G805</f>
        <v>0</v>
      </c>
      <c r="BQ805" s="35">
        <f>IF($B805="P",VLOOKUP($E805,'[2]Costeo-JUL26'!$B$9:$CQ$307,BQ$1,0),0)</f>
        <v>0</v>
      </c>
      <c r="BR805" s="36">
        <f t="shared" si="396"/>
        <v>0</v>
      </c>
      <c r="BS805" s="36">
        <f t="shared" si="397"/>
        <v>0</v>
      </c>
      <c r="BT805" s="34">
        <f>IF($B805="P",VLOOKUP($E805,'[2]Costeo-JUL26'!$B$9:$CQ$307,BT$1,0),0)</f>
        <v>0</v>
      </c>
      <c r="BU805" s="16">
        <f>IF($B805="P",VLOOKUP($E805,'[2]Costeo-JUL26'!$B$9:$CQ$307,BU$1,0),0)*$G805</f>
        <v>0</v>
      </c>
      <c r="BV805" s="36">
        <f>IF($B805="P",VLOOKUP($E805,'[2]Costeo-JUL26'!$B$9:$CQ$307,BV$1,0),0)*$G805</f>
        <v>0</v>
      </c>
      <c r="BW805" s="35">
        <f>IF($B805="P",VLOOKUP($E805,'[2]Costeo-JUL26'!$B$9:$CQ$307,BW$1,0),0)</f>
        <v>0</v>
      </c>
      <c r="BX805" s="36">
        <f t="shared" si="398"/>
        <v>0</v>
      </c>
      <c r="BY805" s="36">
        <f t="shared" si="399"/>
        <v>0</v>
      </c>
      <c r="BZ805" s="34">
        <f>IF($B805="P",VLOOKUP($E805,'[2]Costeo-JUL26'!$B$9:$CQ$307,BZ$1,0),0)</f>
        <v>0</v>
      </c>
      <c r="CA805" s="16">
        <f>IF($B805="P",VLOOKUP($E805,'[2]Costeo-JUL26'!$B$9:$CQ$307,CA$1,0),0)*$G805</f>
        <v>0</v>
      </c>
      <c r="CB805" s="36">
        <f>IF($B805="P",VLOOKUP($E805,'[2]Costeo-JUL26'!$B$9:$CQ$307,CB$1,0),0)*$G805</f>
        <v>0</v>
      </c>
      <c r="CC805" s="35">
        <f>IF($B805="P",VLOOKUP($E805,'[2]Costeo-JUL26'!$B$9:$CQ$307,CC$1,0),0)</f>
        <v>0</v>
      </c>
      <c r="CD805" s="36">
        <f t="shared" si="400"/>
        <v>0</v>
      </c>
      <c r="CE805" s="36">
        <f t="shared" si="401"/>
        <v>0</v>
      </c>
      <c r="CF805" s="37">
        <f t="shared" si="373"/>
        <v>77115.180253789687</v>
      </c>
      <c r="CG805" s="36">
        <f>IF($B805="r",VLOOKUP($E805,'[2]Costeo-JUL26'!$B$9:$CQ$307,CG$1,0),0)*$G805</f>
        <v>0</v>
      </c>
      <c r="CH805" s="35">
        <f>VLOOKUP($E805,'[2]TEORICOS (05.26)'!$A$8:$T$251,CH$1,0)</f>
        <v>0.15</v>
      </c>
      <c r="CI805" s="36">
        <f t="shared" si="402"/>
        <v>0</v>
      </c>
      <c r="CJ805" s="37">
        <f t="shared" si="403"/>
        <v>0</v>
      </c>
      <c r="CM805" s="16">
        <f>SUMIFS('[1]Ajuste Inventario'!$I:$I,'[1]Ajuste Inventario'!$B:$B,E805,'[1]Ajuste Inventario'!$S:$S,D805)*-1</f>
        <v>0.16700000000000001</v>
      </c>
      <c r="CN805" s="36">
        <f t="shared" si="374"/>
        <v>378.77162065831999</v>
      </c>
      <c r="CP805" t="str">
        <f t="shared" si="375"/>
        <v>3800Org.Vtas Necochea</v>
      </c>
      <c r="CQ805" s="10">
        <f t="shared" si="376"/>
        <v>2268.0935368761675</v>
      </c>
    </row>
    <row r="806" spans="1:95" x14ac:dyDescent="0.25">
      <c r="A806" s="30">
        <v>46204</v>
      </c>
      <c r="B806" s="31" t="str">
        <f>VLOOKUP($E806,'[2]TEORICOS (05.26)'!$A$8:$T$251,B$1,0)</f>
        <v>P</v>
      </c>
      <c r="C806" s="32" t="str">
        <f>VLOOKUP($E806,'[2]TEORICOS (05.26)'!$A$8:$T$251,C$1,0)</f>
        <v>Powerade</v>
      </c>
      <c r="D806" t="s">
        <v>229</v>
      </c>
      <c r="E806">
        <v>3817</v>
      </c>
      <c r="F806" t="s">
        <v>184</v>
      </c>
      <c r="G806" s="16">
        <v>68</v>
      </c>
      <c r="H806" s="16">
        <v>35.903999999999982</v>
      </c>
      <c r="I806" s="33">
        <v>472727.30999999971</v>
      </c>
      <c r="J806" s="33">
        <v>469513.8499999998</v>
      </c>
      <c r="K806" s="34">
        <f>IF($B806="P",VLOOKUP($E806,'[2]Costeo-JUL26'!$B$9:$CQ$307,K$1,0),0)</f>
        <v>942087</v>
      </c>
      <c r="L806" s="35">
        <f>VLOOKUP($E806,'[2]TEORICOS (05.26)'!$A$8:$T$251,L$1,0)</f>
        <v>0.22</v>
      </c>
      <c r="M806" s="36">
        <f t="shared" si="377"/>
        <v>103293.04699999996</v>
      </c>
      <c r="N806" s="35">
        <f>IF($B806="P",VLOOKUP($E806,'[2]Costeo-JUL26'!$B$9:$CQ$307,N$1,0),0)</f>
        <v>0.2</v>
      </c>
      <c r="O806" s="36">
        <f t="shared" si="378"/>
        <v>20658.609399999994</v>
      </c>
      <c r="P806" s="36">
        <f>IF($B806="P",VLOOKUP($E806,'[2]Costeo-JUL26'!$B$9:$CQ$307,P$1,0),0)*H806</f>
        <v>0</v>
      </c>
      <c r="Q806" s="36">
        <f t="shared" si="379"/>
        <v>123951.65639999995</v>
      </c>
      <c r="R806" s="34">
        <f>IF($B806="P",VLOOKUP($E806,'[2]Costeo-JUL26'!$B$9:$CQ$307,R$1,0),0)</f>
        <v>902332</v>
      </c>
      <c r="S806" s="16">
        <f>IF($B806="P",VLOOKUP($E806,'[2]Costeo-JUL26'!$B$9:$CQ$307,S$1,0),0)*$G806</f>
        <v>11.18028674364896</v>
      </c>
      <c r="T806" s="36">
        <f>IF($B806="P",VLOOKUP($E806,'[2]Costeo-JUL26'!$B$9:$CQ$307,T$1,0),0)*$G806</f>
        <v>7798.8525604551332</v>
      </c>
      <c r="U806" s="35">
        <f>IF($B806="P",VLOOKUP($E806,'[2]Costeo-JUL26'!$B$9:$CQ$307,U$1,0),0)</f>
        <v>1.4999999999999999E-2</v>
      </c>
      <c r="V806" s="36">
        <f t="shared" si="380"/>
        <v>116.982788406827</v>
      </c>
      <c r="W806" s="36">
        <f t="shared" si="381"/>
        <v>7915.8353488619605</v>
      </c>
      <c r="X806" s="34">
        <f>IF($B806="P",VLOOKUP($E806,'[2]Costeo-JUL26'!$B$9:$CQ$307,X$1,0),0)</f>
        <v>0</v>
      </c>
      <c r="Y806" s="16">
        <f>IF($B806="P",VLOOKUP($E806,'[2]Costeo-JUL26'!$B$9:$CQ$307,Y$1,0),0)*$G806</f>
        <v>0</v>
      </c>
      <c r="Z806" s="36">
        <f>IF($B806="P",VLOOKUP($E806,'[2]Costeo-JUL26'!$B$9:$CQ$307,Z$1,0),0)*$G806</f>
        <v>0</v>
      </c>
      <c r="AA806" s="35">
        <f>IF($B806="P",VLOOKUP($E806,'[2]Costeo-JUL26'!$B$9:$CQ$307,AA$1,0),0)</f>
        <v>0</v>
      </c>
      <c r="AB806" s="36">
        <f t="shared" si="382"/>
        <v>0</v>
      </c>
      <c r="AC806" s="36">
        <f t="shared" si="383"/>
        <v>0</v>
      </c>
      <c r="AD806" s="34">
        <f>IF($B806="P",VLOOKUP($E806,'[2]Costeo-JUL26'!$B$9:$CQ$307,AD$1,0),0)</f>
        <v>917993</v>
      </c>
      <c r="AE806" s="16">
        <f>IF($B806="P",VLOOKUP($E806,'[2]Costeo-JUL26'!$B$9:$CQ$307,AE$1,0),0)*$G806</f>
        <v>408</v>
      </c>
      <c r="AF806" s="36">
        <f>IF($B806="P",VLOOKUP($E806,'[2]Costeo-JUL26'!$B$9:$CQ$307,AF$1,0),0)*$G806</f>
        <v>11087.155200000001</v>
      </c>
      <c r="AG806" s="35">
        <f>IF($B806="P",VLOOKUP($E806,'[2]Costeo-JUL26'!$B$9:$CQ$307,AG$1,0),0)</f>
        <v>6.0000000000000001E-3</v>
      </c>
      <c r="AH806" s="36">
        <f t="shared" si="384"/>
        <v>66.522931200000002</v>
      </c>
      <c r="AI806" s="36">
        <f t="shared" si="385"/>
        <v>11153.6781312</v>
      </c>
      <c r="AJ806" s="34">
        <f>IF($B806="P",VLOOKUP($E806,'[2]Costeo-JUL26'!$B$9:$CQ$307,AJ$1,0),0)</f>
        <v>941907</v>
      </c>
      <c r="AK806" s="16">
        <f>IF($B806="P",VLOOKUP($E806,'[2]Costeo-JUL26'!$B$9:$CQ$307,AK$1,0),0)*$G806</f>
        <v>408</v>
      </c>
      <c r="AL806" s="36">
        <f>IF($B806="P",VLOOKUP($E806,'[2]Costeo-JUL26'!$B$9:$CQ$307,AL$1,0),0)*$G806</f>
        <v>35396.562239999999</v>
      </c>
      <c r="AM806" s="35">
        <f>IF($B806="P",VLOOKUP($E806,'[2]Costeo-JUL26'!$B$9:$CQ$307,AM$1,0),0)</f>
        <v>1.7999999999999999E-2</v>
      </c>
      <c r="AN806" s="36">
        <f t="shared" si="386"/>
        <v>637.13812031999998</v>
      </c>
      <c r="AO806" s="36">
        <f t="shared" si="387"/>
        <v>36033.700360319999</v>
      </c>
      <c r="AP806" s="34">
        <f>IF($B806="P",VLOOKUP($E806,'[2]Costeo-JUL26'!$B$9:$CQ$307,AP$1,0),0)</f>
        <v>929270</v>
      </c>
      <c r="AQ806" s="16">
        <f>IF($B806="P",VLOOKUP($E806,'[2]Costeo-JUL26'!$B$9:$CQ$307,AQ$1,0),0)*$G806</f>
        <v>408</v>
      </c>
      <c r="AR806" s="36">
        <f>IF($B806="P",VLOOKUP($E806,'[2]Costeo-JUL26'!$B$9:$CQ$307,AR$1,0),0)*$G806</f>
        <v>43819.420319999997</v>
      </c>
      <c r="AS806" s="35">
        <f>IF($B806="P",VLOOKUP($E806,'[2]Costeo-JUL26'!$B$9:$CQ$307,AS$1,0),0)</f>
        <v>0.02</v>
      </c>
      <c r="AT806" s="36">
        <f t="shared" si="388"/>
        <v>876.38840640000001</v>
      </c>
      <c r="AU806" s="36">
        <f t="shared" si="389"/>
        <v>44695.808726399999</v>
      </c>
      <c r="AV806" s="34">
        <f>IF($B806="P",VLOOKUP($E806,'[2]Costeo-JUL26'!$B$9:$CQ$307,AV$1,0),0)</f>
        <v>934139</v>
      </c>
      <c r="AW806" s="16">
        <f>IF($B806="P",VLOOKUP($E806,'[2]Costeo-JUL26'!$B$9:$CQ$307,AW$1,0),0)*$G806</f>
        <v>1.0675999999999999</v>
      </c>
      <c r="AX806" s="36">
        <f>IF($B806="P",VLOOKUP($E806,'[2]Costeo-JUL26'!$B$9:$CQ$307,AX$1,0),0)*$G806</f>
        <v>5490.1757039999993</v>
      </c>
      <c r="AY806" s="35">
        <f>IF($B806="P",VLOOKUP($E806,'[2]Costeo-JUL26'!$B$9:$CQ$307,AY$1,0),0)</f>
        <v>0.03</v>
      </c>
      <c r="AZ806" s="36">
        <f t="shared" si="390"/>
        <v>164.70527111999996</v>
      </c>
      <c r="BA806" s="36">
        <f t="shared" si="391"/>
        <v>5654.8809751199997</v>
      </c>
      <c r="BB806" s="34">
        <f>IF($B806="P",VLOOKUP($E806,'[2]Costeo-JUL26'!$B$9:$CQ$307,BB$1,0),0)</f>
        <v>902311</v>
      </c>
      <c r="BC806" s="16">
        <f>IF($B806="P",VLOOKUP($E806,'[2]Costeo-JUL26'!$B$9:$CQ$307,BC$1,0),0)*$G806</f>
        <v>9.7138000000000002E-2</v>
      </c>
      <c r="BD806" s="36">
        <f>IF($B806="P",VLOOKUP($E806,'[2]Costeo-JUL26'!$B$9:$CQ$307,BD$1,0),0)*$G806</f>
        <v>380.9407520100001</v>
      </c>
      <c r="BE806" s="35">
        <f>IF($B806="P",VLOOKUP($E806,'[2]Costeo-JUL26'!$B$9:$CQ$307,BE$1,0),0)</f>
        <v>0.03</v>
      </c>
      <c r="BF806" s="36">
        <f t="shared" si="392"/>
        <v>11.428222560300002</v>
      </c>
      <c r="BG806" s="36">
        <f t="shared" si="393"/>
        <v>392.36897457030011</v>
      </c>
      <c r="BH806" s="34">
        <f>IF($B806="P",VLOOKUP($E806,'[2]Costeo-JUL26'!$B$9:$CQ$307,BH$1,0),0)</f>
        <v>933089</v>
      </c>
      <c r="BI806" s="16">
        <f>IF($B806="P",VLOOKUP($E806,'[2]Costeo-JUL26'!$B$9:$CQ$307,BI$1,0),0)*$G806</f>
        <v>1.2952380952380953</v>
      </c>
      <c r="BJ806" s="36">
        <f>IF($B806="P",VLOOKUP($E806,'[2]Costeo-JUL26'!$B$9:$CQ$307,BJ$1,0),0)*$G806</f>
        <v>964.52824688899966</v>
      </c>
      <c r="BK806" s="35">
        <f>IF(BH806=910319,0,IF($B806="P",VLOOKUP($E806,'[2]Costeo-JUL26'!$B$9:$CQ$307,BK$1,0),0))</f>
        <v>0.02</v>
      </c>
      <c r="BL806" s="36">
        <f t="shared" si="394"/>
        <v>19.290564937779994</v>
      </c>
      <c r="BM806" s="36">
        <f t="shared" si="395"/>
        <v>983.81881182677967</v>
      </c>
      <c r="BN806" s="34">
        <f>IF($B806="P",VLOOKUP($E806,'[2]Costeo-JUL26'!$B$9:$CQ$307,BN$1,0),0)</f>
        <v>0</v>
      </c>
      <c r="BO806" s="16">
        <f>IF($B806="P",VLOOKUP($E806,'[2]Costeo-JUL26'!$B$9:$CQ$307,BO$1,0),0)*$G806</f>
        <v>0</v>
      </c>
      <c r="BP806" s="36">
        <f>IF($B806="P",VLOOKUP($E806,'[2]Costeo-JUL26'!$B$9:$CQ$307,BP$1,0),0)*$G806</f>
        <v>0</v>
      </c>
      <c r="BQ806" s="35">
        <f>IF($B806="P",VLOOKUP($E806,'[2]Costeo-JUL26'!$B$9:$CQ$307,BQ$1,0),0)</f>
        <v>0</v>
      </c>
      <c r="BR806" s="36">
        <f t="shared" si="396"/>
        <v>0</v>
      </c>
      <c r="BS806" s="36">
        <f t="shared" si="397"/>
        <v>0</v>
      </c>
      <c r="BT806" s="34">
        <f>IF($B806="P",VLOOKUP($E806,'[2]Costeo-JUL26'!$B$9:$CQ$307,BT$1,0),0)</f>
        <v>0</v>
      </c>
      <c r="BU806" s="16">
        <f>IF($B806="P",VLOOKUP($E806,'[2]Costeo-JUL26'!$B$9:$CQ$307,BU$1,0),0)*$G806</f>
        <v>0</v>
      </c>
      <c r="BV806" s="36">
        <f>IF($B806="P",VLOOKUP($E806,'[2]Costeo-JUL26'!$B$9:$CQ$307,BV$1,0),0)*$G806</f>
        <v>0</v>
      </c>
      <c r="BW806" s="35">
        <f>IF($B806="P",VLOOKUP($E806,'[2]Costeo-JUL26'!$B$9:$CQ$307,BW$1,0),0)</f>
        <v>0</v>
      </c>
      <c r="BX806" s="36">
        <f t="shared" si="398"/>
        <v>0</v>
      </c>
      <c r="BY806" s="36">
        <f t="shared" si="399"/>
        <v>0</v>
      </c>
      <c r="BZ806" s="34">
        <f>IF($B806="P",VLOOKUP($E806,'[2]Costeo-JUL26'!$B$9:$CQ$307,BZ$1,0),0)</f>
        <v>0</v>
      </c>
      <c r="CA806" s="16">
        <f>IF($B806="P",VLOOKUP($E806,'[2]Costeo-JUL26'!$B$9:$CQ$307,CA$1,0),0)*$G806</f>
        <v>0</v>
      </c>
      <c r="CB806" s="36">
        <f>IF($B806="P",VLOOKUP($E806,'[2]Costeo-JUL26'!$B$9:$CQ$307,CB$1,0),0)*$G806</f>
        <v>0</v>
      </c>
      <c r="CC806" s="35">
        <f>IF($B806="P",VLOOKUP($E806,'[2]Costeo-JUL26'!$B$9:$CQ$307,CC$1,0),0)</f>
        <v>0</v>
      </c>
      <c r="CD806" s="36">
        <f t="shared" si="400"/>
        <v>0</v>
      </c>
      <c r="CE806" s="36">
        <f t="shared" si="401"/>
        <v>0</v>
      </c>
      <c r="CF806" s="37">
        <f t="shared" si="373"/>
        <v>230781.747728299</v>
      </c>
      <c r="CG806" s="36">
        <f>IF($B806="r",VLOOKUP($E806,'[2]Costeo-JUL26'!$B$9:$CQ$307,CG$1,0),0)*$G806</f>
        <v>0</v>
      </c>
      <c r="CH806" s="35">
        <f>VLOOKUP($E806,'[2]TEORICOS (05.26)'!$A$8:$T$251,CH$1,0)</f>
        <v>0</v>
      </c>
      <c r="CI806" s="36">
        <f t="shared" si="402"/>
        <v>0</v>
      </c>
      <c r="CJ806" s="37">
        <f t="shared" si="403"/>
        <v>0</v>
      </c>
      <c r="CM806" s="16">
        <f>SUMIFS('[1]Ajuste Inventario'!$I:$I,'[1]Ajuste Inventario'!$B:$B,E806,'[1]Ajuste Inventario'!$S:$S,D806)*-1</f>
        <v>1</v>
      </c>
      <c r="CN806" s="36">
        <f t="shared" si="374"/>
        <v>3393.8492312985145</v>
      </c>
      <c r="CP806" t="str">
        <f t="shared" si="375"/>
        <v>3817Org.Vtas Necochea</v>
      </c>
      <c r="CQ806" s="10">
        <f t="shared" si="376"/>
        <v>3393.8492312985145</v>
      </c>
    </row>
    <row r="807" spans="1:95" x14ac:dyDescent="0.25">
      <c r="A807" s="30">
        <v>46204</v>
      </c>
      <c r="B807" s="31" t="str">
        <f>VLOOKUP($E807,'[2]TEORICOS (05.26)'!$A$8:$T$251,B$1,0)</f>
        <v>P</v>
      </c>
      <c r="C807" s="32" t="str">
        <f>VLOOKUP($E807,'[2]TEORICOS (05.26)'!$A$8:$T$251,C$1,0)</f>
        <v>Aquarius</v>
      </c>
      <c r="D807" t="s">
        <v>229</v>
      </c>
      <c r="E807">
        <v>3846</v>
      </c>
      <c r="F807" t="s">
        <v>185</v>
      </c>
      <c r="G807" s="16">
        <v>8</v>
      </c>
      <c r="H807" s="16">
        <v>12.68</v>
      </c>
      <c r="I807" s="33">
        <v>83716.33</v>
      </c>
      <c r="J807" s="33">
        <v>83716.33</v>
      </c>
      <c r="K807" s="34">
        <f>IF($B807="P",VLOOKUP($E807,'[2]Costeo-JUL26'!$B$9:$CQ$307,K$1,0),0)</f>
        <v>931338</v>
      </c>
      <c r="L807" s="35">
        <f>VLOOKUP($E807,'[2]TEORICOS (05.26)'!$A$8:$T$251,L$1,0)</f>
        <v>0.17</v>
      </c>
      <c r="M807" s="36">
        <f t="shared" si="377"/>
        <v>14231.776100000001</v>
      </c>
      <c r="N807" s="35">
        <f>IF($B807="P",VLOOKUP($E807,'[2]Costeo-JUL26'!$B$9:$CQ$307,N$1,0),0)</f>
        <v>0.1</v>
      </c>
      <c r="O807" s="36">
        <f t="shared" si="378"/>
        <v>1423.1776100000002</v>
      </c>
      <c r="P807" s="36">
        <f>IF($B807="P",VLOOKUP($E807,'[2]Costeo-JUL26'!$B$9:$CQ$307,P$1,0),0)*H807</f>
        <v>0</v>
      </c>
      <c r="Q807" s="36">
        <f t="shared" si="379"/>
        <v>15654.953710000002</v>
      </c>
      <c r="R807" s="34">
        <f>IF($B807="P",VLOOKUP($E807,'[2]Costeo-JUL26'!$B$9:$CQ$307,R$1,0),0)</f>
        <v>0</v>
      </c>
      <c r="S807" s="16">
        <f>IF($B807="P",VLOOKUP($E807,'[2]Costeo-JUL26'!$B$9:$CQ$307,S$1,0),0)*$G807</f>
        <v>0</v>
      </c>
      <c r="T807" s="36">
        <f>IF($B807="P",VLOOKUP($E807,'[2]Costeo-JUL26'!$B$9:$CQ$307,T$1,0),0)*$G807</f>
        <v>0</v>
      </c>
      <c r="U807" s="35">
        <f>IF($B807="P",VLOOKUP($E807,'[2]Costeo-JUL26'!$B$9:$CQ$307,U$1,0),0)</f>
        <v>0</v>
      </c>
      <c r="V807" s="36">
        <f t="shared" si="380"/>
        <v>0</v>
      </c>
      <c r="W807" s="36">
        <f t="shared" si="381"/>
        <v>0</v>
      </c>
      <c r="X807" s="34">
        <f>IF($B807="P",VLOOKUP($E807,'[2]Costeo-JUL26'!$B$9:$CQ$307,X$1,0),0)</f>
        <v>0</v>
      </c>
      <c r="Y807" s="16">
        <f>IF($B807="P",VLOOKUP($E807,'[2]Costeo-JUL26'!$B$9:$CQ$307,Y$1,0),0)*$G807</f>
        <v>0</v>
      </c>
      <c r="Z807" s="36">
        <f>IF($B807="P",VLOOKUP($E807,'[2]Costeo-JUL26'!$B$9:$CQ$307,Z$1,0),0)*$G807</f>
        <v>0</v>
      </c>
      <c r="AA807" s="35">
        <f>IF($B807="P",VLOOKUP($E807,'[2]Costeo-JUL26'!$B$9:$CQ$307,AA$1,0),0)</f>
        <v>0</v>
      </c>
      <c r="AB807" s="36">
        <f t="shared" si="382"/>
        <v>0</v>
      </c>
      <c r="AC807" s="36">
        <f t="shared" si="383"/>
        <v>0</v>
      </c>
      <c r="AD807" s="34">
        <f>IF($B807="P",VLOOKUP($E807,'[2]Costeo-JUL26'!$B$9:$CQ$307,AD$1,0),0)</f>
        <v>902257</v>
      </c>
      <c r="AE807" s="16">
        <f>IF($B807="P",VLOOKUP($E807,'[2]Costeo-JUL26'!$B$9:$CQ$307,AE$1,0),0)*$G807</f>
        <v>48</v>
      </c>
      <c r="AF807" s="36">
        <f>IF($B807="P",VLOOKUP($E807,'[2]Costeo-JUL26'!$B$9:$CQ$307,AF$1,0),0)*$G807</f>
        <v>736.66560000000004</v>
      </c>
      <c r="AG807" s="35">
        <f>IF($B807="P",VLOOKUP($E807,'[2]Costeo-JUL26'!$B$9:$CQ$307,AG$1,0),0)</f>
        <v>6.0000000000000001E-3</v>
      </c>
      <c r="AH807" s="36">
        <f t="shared" si="384"/>
        <v>4.4199936000000006</v>
      </c>
      <c r="AI807" s="36">
        <f t="shared" si="385"/>
        <v>741.08559360000004</v>
      </c>
      <c r="AJ807" s="34">
        <f>IF($B807="P",VLOOKUP($E807,'[2]Costeo-JUL26'!$B$9:$CQ$307,AJ$1,0),0)</f>
        <v>931330</v>
      </c>
      <c r="AK807" s="16">
        <f>IF($B807="P",VLOOKUP($E807,'[2]Costeo-JUL26'!$B$9:$CQ$307,AK$1,0),0)*$G807</f>
        <v>48</v>
      </c>
      <c r="AL807" s="36">
        <f>IF($B807="P",VLOOKUP($E807,'[2]Costeo-JUL26'!$B$9:$CQ$307,AL$1,0),0)*$G807</f>
        <v>872.83871999999997</v>
      </c>
      <c r="AM807" s="35">
        <f>IF($B807="P",VLOOKUP($E807,'[2]Costeo-JUL26'!$B$9:$CQ$307,AM$1,0),0)</f>
        <v>1.7999999999999999E-2</v>
      </c>
      <c r="AN807" s="36">
        <f t="shared" si="386"/>
        <v>15.711096959999999</v>
      </c>
      <c r="AO807" s="36">
        <f t="shared" si="387"/>
        <v>888.54981695999993</v>
      </c>
      <c r="AP807" s="34">
        <f>IF($B807="P",VLOOKUP($E807,'[2]Costeo-JUL26'!$B$9:$CQ$307,AP$1,0),0)</f>
        <v>933429</v>
      </c>
      <c r="AQ807" s="16">
        <f>IF($B807="P",VLOOKUP($E807,'[2]Costeo-JUL26'!$B$9:$CQ$307,AQ$1,0),0)*$G807</f>
        <v>48</v>
      </c>
      <c r="AR807" s="36">
        <f>IF($B807="P",VLOOKUP($E807,'[2]Costeo-JUL26'!$B$9:$CQ$307,AR$1,0),0)*$G807</f>
        <v>4715.6054400000012</v>
      </c>
      <c r="AS807" s="35">
        <f>IF($B807="P",VLOOKUP($E807,'[2]Costeo-JUL26'!$B$9:$CQ$307,AS$1,0),0)</f>
        <v>0.02</v>
      </c>
      <c r="AT807" s="36">
        <f t="shared" si="388"/>
        <v>94.312108800000019</v>
      </c>
      <c r="AU807" s="36">
        <f t="shared" si="389"/>
        <v>4809.917548800001</v>
      </c>
      <c r="AV807" s="34">
        <f>IF($B807="P",VLOOKUP($E807,'[2]Costeo-JUL26'!$B$9:$CQ$307,AV$1,0),0)</f>
        <v>939125</v>
      </c>
      <c r="AW807" s="16">
        <f>IF($B807="P",VLOOKUP($E807,'[2]Costeo-JUL26'!$B$9:$CQ$307,AW$1,0),0)*$G807</f>
        <v>0.2336</v>
      </c>
      <c r="AX807" s="36">
        <f>IF($B807="P",VLOOKUP($E807,'[2]Costeo-JUL26'!$B$9:$CQ$307,AX$1,0),0)*$G807</f>
        <v>1201.2973440000001</v>
      </c>
      <c r="AY807" s="35">
        <f>IF($B807="P",VLOOKUP($E807,'[2]Costeo-JUL26'!$B$9:$CQ$307,AY$1,0),0)</f>
        <v>0.03</v>
      </c>
      <c r="AZ807" s="36">
        <f t="shared" si="390"/>
        <v>36.038920320000003</v>
      </c>
      <c r="BA807" s="36">
        <f t="shared" si="391"/>
        <v>1237.3362643200001</v>
      </c>
      <c r="BB807" s="34">
        <f>IF($B807="P",VLOOKUP($E807,'[2]Costeo-JUL26'!$B$9:$CQ$307,BB$1,0),0)</f>
        <v>902311</v>
      </c>
      <c r="BC807" s="16">
        <f>IF($B807="P",VLOOKUP($E807,'[2]Costeo-JUL26'!$B$9:$CQ$307,BC$1,0),0)*$G807</f>
        <v>3.2142857142857147E-2</v>
      </c>
      <c r="BD807" s="36">
        <f>IF($B807="P",VLOOKUP($E807,'[2]Costeo-JUL26'!$B$9:$CQ$307,BD$1,0),0)*$G807</f>
        <v>126.05287500000003</v>
      </c>
      <c r="BE807" s="35">
        <f>IF($B807="P",VLOOKUP($E807,'[2]Costeo-JUL26'!$B$9:$CQ$307,BE$1,0),0)</f>
        <v>0.03</v>
      </c>
      <c r="BF807" s="36">
        <f t="shared" si="392"/>
        <v>3.7815862500000006</v>
      </c>
      <c r="BG807" s="36">
        <f t="shared" si="393"/>
        <v>129.83446125000003</v>
      </c>
      <c r="BH807" s="34">
        <f>IF($B807="P",VLOOKUP($E807,'[2]Costeo-JUL26'!$B$9:$CQ$307,BH$1,0),0)</f>
        <v>933089</v>
      </c>
      <c r="BI807" s="16">
        <f>IF($B807="P",VLOOKUP($E807,'[2]Costeo-JUL26'!$B$9:$CQ$307,BI$1,0),0)*$G807</f>
        <v>0.21428571428571427</v>
      </c>
      <c r="BJ807" s="36">
        <f>IF($B807="P",VLOOKUP($E807,'[2]Costeo-JUL26'!$B$9:$CQ$307,BJ$1,0),0)*$G807</f>
        <v>159.57268790443007</v>
      </c>
      <c r="BK807" s="35">
        <f>IF(BH807=910319,0,IF($B807="P",VLOOKUP($E807,'[2]Costeo-JUL26'!$B$9:$CQ$307,BK$1,0),0))</f>
        <v>0.02</v>
      </c>
      <c r="BL807" s="36">
        <f t="shared" si="394"/>
        <v>3.1914537580886013</v>
      </c>
      <c r="BM807" s="36">
        <f t="shared" si="395"/>
        <v>162.76414166251868</v>
      </c>
      <c r="BN807" s="34">
        <f>IF($B807="P",VLOOKUP($E807,'[2]Costeo-JUL26'!$B$9:$CQ$307,BN$1,0),0)</f>
        <v>0</v>
      </c>
      <c r="BO807" s="16">
        <f>IF($B807="P",VLOOKUP($E807,'[2]Costeo-JUL26'!$B$9:$CQ$307,BO$1,0),0)*$G807</f>
        <v>0</v>
      </c>
      <c r="BP807" s="36">
        <f>IF($B807="P",VLOOKUP($E807,'[2]Costeo-JUL26'!$B$9:$CQ$307,BP$1,0),0)*$G807</f>
        <v>0</v>
      </c>
      <c r="BQ807" s="35">
        <f>IF($B807="P",VLOOKUP($E807,'[2]Costeo-JUL26'!$B$9:$CQ$307,BQ$1,0),0)</f>
        <v>0</v>
      </c>
      <c r="BR807" s="36">
        <f t="shared" si="396"/>
        <v>0</v>
      </c>
      <c r="BS807" s="36">
        <f t="shared" si="397"/>
        <v>0</v>
      </c>
      <c r="BT807" s="34">
        <f>IF($B807="P",VLOOKUP($E807,'[2]Costeo-JUL26'!$B$9:$CQ$307,BT$1,0),0)</f>
        <v>0</v>
      </c>
      <c r="BU807" s="16">
        <f>IF($B807="P",VLOOKUP($E807,'[2]Costeo-JUL26'!$B$9:$CQ$307,BU$1,0),0)*$G807</f>
        <v>0</v>
      </c>
      <c r="BV807" s="36">
        <f>IF($B807="P",VLOOKUP($E807,'[2]Costeo-JUL26'!$B$9:$CQ$307,BV$1,0),0)*$G807</f>
        <v>0</v>
      </c>
      <c r="BW807" s="35">
        <f>IF($B807="P",VLOOKUP($E807,'[2]Costeo-JUL26'!$B$9:$CQ$307,BW$1,0),0)</f>
        <v>0</v>
      </c>
      <c r="BX807" s="36">
        <f t="shared" si="398"/>
        <v>0</v>
      </c>
      <c r="BY807" s="36">
        <f t="shared" si="399"/>
        <v>0</v>
      </c>
      <c r="BZ807" s="34">
        <f>IF($B807="P",VLOOKUP($E807,'[2]Costeo-JUL26'!$B$9:$CQ$307,BZ$1,0),0)</f>
        <v>936704</v>
      </c>
      <c r="CA807" s="16">
        <f>IF($B807="P",VLOOKUP($E807,'[2]Costeo-JUL26'!$B$9:$CQ$307,CA$1,0),0)*$G807</f>
        <v>0.43762226907966845</v>
      </c>
      <c r="CB807" s="36">
        <f>IF($B807="P",VLOOKUP($E807,'[2]Costeo-JUL26'!$B$9:$CQ$307,CB$1,0),0)*$G807</f>
        <v>208.90493404921583</v>
      </c>
      <c r="CC807" s="35">
        <f>IF($B807="P",VLOOKUP($E807,'[2]Costeo-JUL26'!$B$9:$CQ$307,CC$1,0),0)</f>
        <v>0.5</v>
      </c>
      <c r="CD807" s="36">
        <f t="shared" si="400"/>
        <v>104.45246702460791</v>
      </c>
      <c r="CE807" s="36">
        <f t="shared" si="401"/>
        <v>313.35740107382372</v>
      </c>
      <c r="CF807" s="37">
        <f t="shared" si="373"/>
        <v>23937.798937666346</v>
      </c>
      <c r="CG807" s="36">
        <f>IF($B807="r",VLOOKUP($E807,'[2]Costeo-JUL26'!$B$9:$CQ$307,CG$1,0),0)*$G807</f>
        <v>0</v>
      </c>
      <c r="CH807" s="35">
        <f>VLOOKUP($E807,'[2]TEORICOS (05.26)'!$A$8:$T$251,CH$1,0)</f>
        <v>0</v>
      </c>
      <c r="CI807" s="36">
        <f t="shared" si="402"/>
        <v>0</v>
      </c>
      <c r="CJ807" s="37">
        <f t="shared" si="403"/>
        <v>0</v>
      </c>
      <c r="CM807" s="16">
        <f>SUMIFS('[1]Ajuste Inventario'!$I:$I,'[1]Ajuste Inventario'!$B:$B,E807,'[1]Ajuste Inventario'!$S:$S,D807)*-1</f>
        <v>-0.5</v>
      </c>
      <c r="CN807" s="36">
        <f t="shared" si="374"/>
        <v>-1496.1124336041466</v>
      </c>
      <c r="CP807" t="str">
        <f t="shared" si="375"/>
        <v>3846Org.Vtas Necochea</v>
      </c>
      <c r="CQ807" s="10">
        <f t="shared" si="376"/>
        <v>2992.2248672082933</v>
      </c>
    </row>
    <row r="808" spans="1:95" x14ac:dyDescent="0.25">
      <c r="A808" s="30">
        <v>46204</v>
      </c>
      <c r="B808" s="31" t="str">
        <f>VLOOKUP($E808,'[2]TEORICOS (05.26)'!$A$8:$T$251,B$1,0)</f>
        <v>R</v>
      </c>
      <c r="C808" s="32" t="str">
        <f>VLOOKUP($E808,'[2]TEORICOS (05.26)'!$A$8:$T$251,C$1,0)</f>
        <v>Ades</v>
      </c>
      <c r="D808" t="s">
        <v>229</v>
      </c>
      <c r="E808">
        <v>504</v>
      </c>
      <c r="F808" t="s">
        <v>190</v>
      </c>
      <c r="G808" s="16">
        <v>27</v>
      </c>
      <c r="H808" s="16">
        <v>5.6969999999999992</v>
      </c>
      <c r="I808" s="33">
        <v>121865.24</v>
      </c>
      <c r="J808" s="33">
        <v>117006.12</v>
      </c>
      <c r="K808" s="34">
        <f>IF($B808="P",VLOOKUP($E808,'[2]Costeo-JUL26'!$B$9:$CQ$307,K$1,0),0)</f>
        <v>0</v>
      </c>
      <c r="L808" s="35">
        <f>VLOOKUP($E808,'[2]TEORICOS (05.26)'!$A$8:$T$251,L$1,0)</f>
        <v>0.24</v>
      </c>
      <c r="M808" s="36">
        <f t="shared" si="377"/>
        <v>0</v>
      </c>
      <c r="N808" s="35">
        <f>IF($B808="P",VLOOKUP($E808,'[2]Costeo-JUL26'!$B$9:$CQ$307,N$1,0),0)</f>
        <v>0</v>
      </c>
      <c r="O808" s="36">
        <f t="shared" si="378"/>
        <v>0</v>
      </c>
      <c r="P808" s="36">
        <f>IF($B808="P",VLOOKUP($E808,'[2]Costeo-JUL26'!$B$9:$CQ$307,P$1,0),0)*H808</f>
        <v>0</v>
      </c>
      <c r="Q808" s="36">
        <f t="shared" si="379"/>
        <v>0</v>
      </c>
      <c r="R808" s="34">
        <f>IF($B808="P",VLOOKUP($E808,'[2]Costeo-JUL26'!$B$9:$CQ$307,R$1,0),0)</f>
        <v>0</v>
      </c>
      <c r="S808" s="16">
        <f>IF($B808="P",VLOOKUP($E808,'[2]Costeo-JUL26'!$B$9:$CQ$307,S$1,0),0)*$G808</f>
        <v>0</v>
      </c>
      <c r="T808" s="36">
        <f>IF($B808="P",VLOOKUP($E808,'[2]Costeo-JUL26'!$B$9:$CQ$307,T$1,0),0)*$G808</f>
        <v>0</v>
      </c>
      <c r="U808" s="35">
        <f>IF($B808="P",VLOOKUP($E808,'[2]Costeo-JUL26'!$B$9:$CQ$307,U$1,0),0)</f>
        <v>0</v>
      </c>
      <c r="V808" s="36">
        <f t="shared" si="380"/>
        <v>0</v>
      </c>
      <c r="W808" s="36">
        <f t="shared" si="381"/>
        <v>0</v>
      </c>
      <c r="X808" s="34">
        <f>IF($B808="P",VLOOKUP($E808,'[2]Costeo-JUL26'!$B$9:$CQ$307,X$1,0),0)</f>
        <v>0</v>
      </c>
      <c r="Y808" s="16">
        <f>IF($B808="P",VLOOKUP($E808,'[2]Costeo-JUL26'!$B$9:$CQ$307,Y$1,0),0)*$G808</f>
        <v>0</v>
      </c>
      <c r="Z808" s="36">
        <f>IF($B808="P",VLOOKUP($E808,'[2]Costeo-JUL26'!$B$9:$CQ$307,Z$1,0),0)*$G808</f>
        <v>0</v>
      </c>
      <c r="AA808" s="35">
        <f>IF($B808="P",VLOOKUP($E808,'[2]Costeo-JUL26'!$B$9:$CQ$307,AA$1,0),0)</f>
        <v>0</v>
      </c>
      <c r="AB808" s="36">
        <f t="shared" si="382"/>
        <v>0</v>
      </c>
      <c r="AC808" s="36">
        <f t="shared" si="383"/>
        <v>0</v>
      </c>
      <c r="AD808" s="34">
        <f>IF($B808="P",VLOOKUP($E808,'[2]Costeo-JUL26'!$B$9:$CQ$307,AD$1,0),0)</f>
        <v>0</v>
      </c>
      <c r="AE808" s="16">
        <f>IF($B808="P",VLOOKUP($E808,'[2]Costeo-JUL26'!$B$9:$CQ$307,AE$1,0),0)*$G808</f>
        <v>0</v>
      </c>
      <c r="AF808" s="36">
        <f>IF($B808="P",VLOOKUP($E808,'[2]Costeo-JUL26'!$B$9:$CQ$307,AF$1,0),0)*$G808</f>
        <v>0</v>
      </c>
      <c r="AG808" s="35">
        <f>IF($B808="P",VLOOKUP($E808,'[2]Costeo-JUL26'!$B$9:$CQ$307,AG$1,0),0)</f>
        <v>0</v>
      </c>
      <c r="AH808" s="36">
        <f t="shared" si="384"/>
        <v>0</v>
      </c>
      <c r="AI808" s="36">
        <f t="shared" si="385"/>
        <v>0</v>
      </c>
      <c r="AJ808" s="34">
        <f>IF($B808="P",VLOOKUP($E808,'[2]Costeo-JUL26'!$B$9:$CQ$307,AJ$1,0),0)</f>
        <v>0</v>
      </c>
      <c r="AK808" s="16">
        <f>IF($B808="P",VLOOKUP($E808,'[2]Costeo-JUL26'!$B$9:$CQ$307,AK$1,0),0)*$G808</f>
        <v>0</v>
      </c>
      <c r="AL808" s="36">
        <f>IF($B808="P",VLOOKUP($E808,'[2]Costeo-JUL26'!$B$9:$CQ$307,AL$1,0),0)*$G808</f>
        <v>0</v>
      </c>
      <c r="AM808" s="35">
        <f>IF($B808="P",VLOOKUP($E808,'[2]Costeo-JUL26'!$B$9:$CQ$307,AM$1,0),0)</f>
        <v>0</v>
      </c>
      <c r="AN808" s="36">
        <f t="shared" si="386"/>
        <v>0</v>
      </c>
      <c r="AO808" s="36">
        <f t="shared" si="387"/>
        <v>0</v>
      </c>
      <c r="AP808" s="34">
        <f>IF($B808="P",VLOOKUP($E808,'[2]Costeo-JUL26'!$B$9:$CQ$307,AP$1,0),0)</f>
        <v>0</v>
      </c>
      <c r="AQ808" s="16">
        <f>IF($B808="P",VLOOKUP($E808,'[2]Costeo-JUL26'!$B$9:$CQ$307,AQ$1,0),0)*$G808</f>
        <v>0</v>
      </c>
      <c r="AR808" s="36">
        <f>IF($B808="P",VLOOKUP($E808,'[2]Costeo-JUL26'!$B$9:$CQ$307,AR$1,0),0)*$G808</f>
        <v>0</v>
      </c>
      <c r="AS808" s="35">
        <f>IF($B808="P",VLOOKUP($E808,'[2]Costeo-JUL26'!$B$9:$CQ$307,AS$1,0),0)</f>
        <v>0</v>
      </c>
      <c r="AT808" s="36">
        <f t="shared" si="388"/>
        <v>0</v>
      </c>
      <c r="AU808" s="36">
        <f t="shared" si="389"/>
        <v>0</v>
      </c>
      <c r="AV808" s="34">
        <f>IF($B808="P",VLOOKUP($E808,'[2]Costeo-JUL26'!$B$9:$CQ$307,AV$1,0),0)</f>
        <v>0</v>
      </c>
      <c r="AW808" s="16">
        <f>IF($B808="P",VLOOKUP($E808,'[2]Costeo-JUL26'!$B$9:$CQ$307,AW$1,0),0)*$G808</f>
        <v>0</v>
      </c>
      <c r="AX808" s="36">
        <f>IF($B808="P",VLOOKUP($E808,'[2]Costeo-JUL26'!$B$9:$CQ$307,AX$1,0),0)*$G808</f>
        <v>0</v>
      </c>
      <c r="AY808" s="35">
        <f>IF($B808="P",VLOOKUP($E808,'[2]Costeo-JUL26'!$B$9:$CQ$307,AY$1,0),0)</f>
        <v>0</v>
      </c>
      <c r="AZ808" s="36">
        <f t="shared" si="390"/>
        <v>0</v>
      </c>
      <c r="BA808" s="36">
        <f t="shared" si="391"/>
        <v>0</v>
      </c>
      <c r="BB808" s="34">
        <f>IF($B808="P",VLOOKUP($E808,'[2]Costeo-JUL26'!$B$9:$CQ$307,BB$1,0),0)</f>
        <v>0</v>
      </c>
      <c r="BC808" s="16">
        <f>IF($B808="P",VLOOKUP($E808,'[2]Costeo-JUL26'!$B$9:$CQ$307,BC$1,0),0)*$G808</f>
        <v>0</v>
      </c>
      <c r="BD808" s="36">
        <f>IF($B808="P",VLOOKUP($E808,'[2]Costeo-JUL26'!$B$9:$CQ$307,BD$1,0),0)*$G808</f>
        <v>0</v>
      </c>
      <c r="BE808" s="35">
        <f>IF($B808="P",VLOOKUP($E808,'[2]Costeo-JUL26'!$B$9:$CQ$307,BE$1,0),0)</f>
        <v>0</v>
      </c>
      <c r="BF808" s="36">
        <f t="shared" si="392"/>
        <v>0</v>
      </c>
      <c r="BG808" s="36">
        <f t="shared" si="393"/>
        <v>0</v>
      </c>
      <c r="BH808" s="34">
        <f>IF($B808="P",VLOOKUP($E808,'[2]Costeo-JUL26'!$B$9:$CQ$307,BH$1,0),0)</f>
        <v>0</v>
      </c>
      <c r="BI808" s="16">
        <f>IF($B808="P",VLOOKUP($E808,'[2]Costeo-JUL26'!$B$9:$CQ$307,BI$1,0),0)*$G808</f>
        <v>0</v>
      </c>
      <c r="BJ808" s="36">
        <f>IF($B808="P",VLOOKUP($E808,'[2]Costeo-JUL26'!$B$9:$CQ$307,BJ$1,0),0)*$G808</f>
        <v>0</v>
      </c>
      <c r="BK808" s="35">
        <f>IF(BH808=910319,0,IF($B808="P",VLOOKUP($E808,'[2]Costeo-JUL26'!$B$9:$CQ$307,BK$1,0),0))</f>
        <v>0</v>
      </c>
      <c r="BL808" s="36">
        <f t="shared" si="394"/>
        <v>0</v>
      </c>
      <c r="BM808" s="36">
        <f t="shared" si="395"/>
        <v>0</v>
      </c>
      <c r="BN808" s="34">
        <f>IF($B808="P",VLOOKUP($E808,'[2]Costeo-JUL26'!$B$9:$CQ$307,BN$1,0),0)</f>
        <v>0</v>
      </c>
      <c r="BO808" s="16">
        <f>IF($B808="P",VLOOKUP($E808,'[2]Costeo-JUL26'!$B$9:$CQ$307,BO$1,0),0)*$G808</f>
        <v>0</v>
      </c>
      <c r="BP808" s="36">
        <f>IF($B808="P",VLOOKUP($E808,'[2]Costeo-JUL26'!$B$9:$CQ$307,BP$1,0),0)*$G808</f>
        <v>0</v>
      </c>
      <c r="BQ808" s="35">
        <f>IF($B808="P",VLOOKUP($E808,'[2]Costeo-JUL26'!$B$9:$CQ$307,BQ$1,0),0)</f>
        <v>0</v>
      </c>
      <c r="BR808" s="36">
        <f t="shared" si="396"/>
        <v>0</v>
      </c>
      <c r="BS808" s="36">
        <f t="shared" si="397"/>
        <v>0</v>
      </c>
      <c r="BT808" s="34">
        <f>IF($B808="P",VLOOKUP($E808,'[2]Costeo-JUL26'!$B$9:$CQ$307,BT$1,0),0)</f>
        <v>0</v>
      </c>
      <c r="BU808" s="16">
        <f>IF($B808="P",VLOOKUP($E808,'[2]Costeo-JUL26'!$B$9:$CQ$307,BU$1,0),0)*$G808</f>
        <v>0</v>
      </c>
      <c r="BV808" s="36">
        <f>IF($B808="P",VLOOKUP($E808,'[2]Costeo-JUL26'!$B$9:$CQ$307,BV$1,0),0)*$G808</f>
        <v>0</v>
      </c>
      <c r="BW808" s="35">
        <f>IF($B808="P",VLOOKUP($E808,'[2]Costeo-JUL26'!$B$9:$CQ$307,BW$1,0),0)</f>
        <v>0</v>
      </c>
      <c r="BX808" s="36">
        <f t="shared" si="398"/>
        <v>0</v>
      </c>
      <c r="BY808" s="36">
        <f t="shared" si="399"/>
        <v>0</v>
      </c>
      <c r="BZ808" s="34">
        <f>IF($B808="P",VLOOKUP($E808,'[2]Costeo-JUL26'!$B$9:$CQ$307,BZ$1,0),0)</f>
        <v>0</v>
      </c>
      <c r="CA808" s="16">
        <f>IF($B808="P",VLOOKUP($E808,'[2]Costeo-JUL26'!$B$9:$CQ$307,CA$1,0),0)*$G808</f>
        <v>0</v>
      </c>
      <c r="CB808" s="36">
        <f>IF($B808="P",VLOOKUP($E808,'[2]Costeo-JUL26'!$B$9:$CQ$307,CB$1,0),0)*$G808</f>
        <v>0</v>
      </c>
      <c r="CC808" s="35">
        <f>IF($B808="P",VLOOKUP($E808,'[2]Costeo-JUL26'!$B$9:$CQ$307,CC$1,0),0)</f>
        <v>0</v>
      </c>
      <c r="CD808" s="36">
        <f t="shared" si="400"/>
        <v>0</v>
      </c>
      <c r="CE808" s="36">
        <f t="shared" si="401"/>
        <v>0</v>
      </c>
      <c r="CF808" s="37">
        <f t="shared" si="373"/>
        <v>0</v>
      </c>
      <c r="CG808" s="36">
        <f>IF($B808="r",VLOOKUP($E808,'[2]Costeo-JUL26'!$B$9:$CQ$307,CG$1,0),0)*$G808</f>
        <v>45618.93</v>
      </c>
      <c r="CH808" s="35">
        <f>VLOOKUP($E808,'[2]TEORICOS (05.26)'!$A$8:$T$251,CH$1,0)</f>
        <v>0.14000000000000001</v>
      </c>
      <c r="CI808" s="36">
        <f t="shared" si="402"/>
        <v>21694.818599999999</v>
      </c>
      <c r="CJ808" s="37">
        <f t="shared" si="403"/>
        <v>67313.748599999992</v>
      </c>
      <c r="CM808" s="16">
        <f>SUMIFS('[1]Ajuste Inventario'!$I:$I,'[1]Ajuste Inventario'!$B:$B,E808,'[1]Ajuste Inventario'!$S:$S,D808)*-1</f>
        <v>8.1660000000000004</v>
      </c>
      <c r="CN808" s="36">
        <f t="shared" si="374"/>
        <v>20358.6692988</v>
      </c>
      <c r="CP808" t="str">
        <f t="shared" si="375"/>
        <v>504Org.Vtas Necochea</v>
      </c>
      <c r="CQ808" s="10">
        <f t="shared" si="376"/>
        <v>2493.1017999999999</v>
      </c>
    </row>
    <row r="809" spans="1:95" x14ac:dyDescent="0.25">
      <c r="A809" s="30">
        <v>46204</v>
      </c>
      <c r="B809" s="31" t="str">
        <f>VLOOKUP($E809,'[2]TEORICOS (05.26)'!$A$8:$T$251,B$1,0)</f>
        <v>R</v>
      </c>
      <c r="C809" s="32" t="str">
        <f>VLOOKUP($E809,'[2]TEORICOS (05.26)'!$A$8:$T$251,C$1,0)</f>
        <v>Ades</v>
      </c>
      <c r="D809" t="s">
        <v>229</v>
      </c>
      <c r="E809">
        <v>509</v>
      </c>
      <c r="F809" t="s">
        <v>192</v>
      </c>
      <c r="G809" s="16">
        <v>26</v>
      </c>
      <c r="H809" s="16">
        <v>5.4859999999999998</v>
      </c>
      <c r="I809" s="33">
        <v>116553.72000000003</v>
      </c>
      <c r="J809" s="33">
        <v>114696.06000000003</v>
      </c>
      <c r="K809" s="34">
        <f>IF($B809="P",VLOOKUP($E809,'[2]Costeo-JUL26'!$B$9:$CQ$307,K$1,0),0)</f>
        <v>0</v>
      </c>
      <c r="L809" s="35">
        <f>VLOOKUP($E809,'[2]TEORICOS (05.26)'!$A$8:$T$251,L$1,0)</f>
        <v>0.24</v>
      </c>
      <c r="M809" s="36">
        <f t="shared" si="377"/>
        <v>0</v>
      </c>
      <c r="N809" s="35">
        <f>IF($B809="P",VLOOKUP($E809,'[2]Costeo-JUL26'!$B$9:$CQ$307,N$1,0),0)</f>
        <v>0</v>
      </c>
      <c r="O809" s="36">
        <f t="shared" si="378"/>
        <v>0</v>
      </c>
      <c r="P809" s="36">
        <f>IF($B809="P",VLOOKUP($E809,'[2]Costeo-JUL26'!$B$9:$CQ$307,P$1,0),0)*H809</f>
        <v>0</v>
      </c>
      <c r="Q809" s="36">
        <f t="shared" si="379"/>
        <v>0</v>
      </c>
      <c r="R809" s="34">
        <f>IF($B809="P",VLOOKUP($E809,'[2]Costeo-JUL26'!$B$9:$CQ$307,R$1,0),0)</f>
        <v>0</v>
      </c>
      <c r="S809" s="16">
        <f>IF($B809="P",VLOOKUP($E809,'[2]Costeo-JUL26'!$B$9:$CQ$307,S$1,0),0)*$G809</f>
        <v>0</v>
      </c>
      <c r="T809" s="36">
        <f>IF($B809="P",VLOOKUP($E809,'[2]Costeo-JUL26'!$B$9:$CQ$307,T$1,0),0)*$G809</f>
        <v>0</v>
      </c>
      <c r="U809" s="35">
        <f>IF($B809="P",VLOOKUP($E809,'[2]Costeo-JUL26'!$B$9:$CQ$307,U$1,0),0)</f>
        <v>0</v>
      </c>
      <c r="V809" s="36">
        <f t="shared" si="380"/>
        <v>0</v>
      </c>
      <c r="W809" s="36">
        <f t="shared" si="381"/>
        <v>0</v>
      </c>
      <c r="X809" s="34">
        <f>IF($B809="P",VLOOKUP($E809,'[2]Costeo-JUL26'!$B$9:$CQ$307,X$1,0),0)</f>
        <v>0</v>
      </c>
      <c r="Y809" s="16">
        <f>IF($B809="P",VLOOKUP($E809,'[2]Costeo-JUL26'!$B$9:$CQ$307,Y$1,0),0)*$G809</f>
        <v>0</v>
      </c>
      <c r="Z809" s="36">
        <f>IF($B809="P",VLOOKUP($E809,'[2]Costeo-JUL26'!$B$9:$CQ$307,Z$1,0),0)*$G809</f>
        <v>0</v>
      </c>
      <c r="AA809" s="35">
        <f>IF($B809="P",VLOOKUP($E809,'[2]Costeo-JUL26'!$B$9:$CQ$307,AA$1,0),0)</f>
        <v>0</v>
      </c>
      <c r="AB809" s="36">
        <f t="shared" si="382"/>
        <v>0</v>
      </c>
      <c r="AC809" s="36">
        <f t="shared" si="383"/>
        <v>0</v>
      </c>
      <c r="AD809" s="34">
        <f>IF($B809="P",VLOOKUP($E809,'[2]Costeo-JUL26'!$B$9:$CQ$307,AD$1,0),0)</f>
        <v>0</v>
      </c>
      <c r="AE809" s="16">
        <f>IF($B809="P",VLOOKUP($E809,'[2]Costeo-JUL26'!$B$9:$CQ$307,AE$1,0),0)*$G809</f>
        <v>0</v>
      </c>
      <c r="AF809" s="36">
        <f>IF($B809="P",VLOOKUP($E809,'[2]Costeo-JUL26'!$B$9:$CQ$307,AF$1,0),0)*$G809</f>
        <v>0</v>
      </c>
      <c r="AG809" s="35">
        <f>IF($B809="P",VLOOKUP($E809,'[2]Costeo-JUL26'!$B$9:$CQ$307,AG$1,0),0)</f>
        <v>0</v>
      </c>
      <c r="AH809" s="36">
        <f t="shared" si="384"/>
        <v>0</v>
      </c>
      <c r="AI809" s="36">
        <f t="shared" si="385"/>
        <v>0</v>
      </c>
      <c r="AJ809" s="34">
        <f>IF($B809="P",VLOOKUP($E809,'[2]Costeo-JUL26'!$B$9:$CQ$307,AJ$1,0),0)</f>
        <v>0</v>
      </c>
      <c r="AK809" s="16">
        <f>IF($B809="P",VLOOKUP($E809,'[2]Costeo-JUL26'!$B$9:$CQ$307,AK$1,0),0)*$G809</f>
        <v>0</v>
      </c>
      <c r="AL809" s="36">
        <f>IF($B809="P",VLOOKUP($E809,'[2]Costeo-JUL26'!$B$9:$CQ$307,AL$1,0),0)*$G809</f>
        <v>0</v>
      </c>
      <c r="AM809" s="35">
        <f>IF($B809="P",VLOOKUP($E809,'[2]Costeo-JUL26'!$B$9:$CQ$307,AM$1,0),0)</f>
        <v>0</v>
      </c>
      <c r="AN809" s="36">
        <f t="shared" si="386"/>
        <v>0</v>
      </c>
      <c r="AO809" s="36">
        <f t="shared" si="387"/>
        <v>0</v>
      </c>
      <c r="AP809" s="34">
        <f>IF($B809="P",VLOOKUP($E809,'[2]Costeo-JUL26'!$B$9:$CQ$307,AP$1,0),0)</f>
        <v>0</v>
      </c>
      <c r="AQ809" s="16">
        <f>IF($B809="P",VLOOKUP($E809,'[2]Costeo-JUL26'!$B$9:$CQ$307,AQ$1,0),0)*$G809</f>
        <v>0</v>
      </c>
      <c r="AR809" s="36">
        <f>IF($B809="P",VLOOKUP($E809,'[2]Costeo-JUL26'!$B$9:$CQ$307,AR$1,0),0)*$G809</f>
        <v>0</v>
      </c>
      <c r="AS809" s="35">
        <f>IF($B809="P",VLOOKUP($E809,'[2]Costeo-JUL26'!$B$9:$CQ$307,AS$1,0),0)</f>
        <v>0</v>
      </c>
      <c r="AT809" s="36">
        <f t="shared" si="388"/>
        <v>0</v>
      </c>
      <c r="AU809" s="36">
        <f t="shared" si="389"/>
        <v>0</v>
      </c>
      <c r="AV809" s="34">
        <f>IF($B809="P",VLOOKUP($E809,'[2]Costeo-JUL26'!$B$9:$CQ$307,AV$1,0),0)</f>
        <v>0</v>
      </c>
      <c r="AW809" s="16">
        <f>IF($B809="P",VLOOKUP($E809,'[2]Costeo-JUL26'!$B$9:$CQ$307,AW$1,0),0)*$G809</f>
        <v>0</v>
      </c>
      <c r="AX809" s="36">
        <f>IF($B809="P",VLOOKUP($E809,'[2]Costeo-JUL26'!$B$9:$CQ$307,AX$1,0),0)*$G809</f>
        <v>0</v>
      </c>
      <c r="AY809" s="35">
        <f>IF($B809="P",VLOOKUP($E809,'[2]Costeo-JUL26'!$B$9:$CQ$307,AY$1,0),0)</f>
        <v>0</v>
      </c>
      <c r="AZ809" s="36">
        <f t="shared" si="390"/>
        <v>0</v>
      </c>
      <c r="BA809" s="36">
        <f t="shared" si="391"/>
        <v>0</v>
      </c>
      <c r="BB809" s="34">
        <f>IF($B809="P",VLOOKUP($E809,'[2]Costeo-JUL26'!$B$9:$CQ$307,BB$1,0),0)</f>
        <v>0</v>
      </c>
      <c r="BC809" s="16">
        <f>IF($B809="P",VLOOKUP($E809,'[2]Costeo-JUL26'!$B$9:$CQ$307,BC$1,0),0)*$G809</f>
        <v>0</v>
      </c>
      <c r="BD809" s="36">
        <f>IF($B809="P",VLOOKUP($E809,'[2]Costeo-JUL26'!$B$9:$CQ$307,BD$1,0),0)*$G809</f>
        <v>0</v>
      </c>
      <c r="BE809" s="35">
        <f>IF($B809="P",VLOOKUP($E809,'[2]Costeo-JUL26'!$B$9:$CQ$307,BE$1,0),0)</f>
        <v>0</v>
      </c>
      <c r="BF809" s="36">
        <f t="shared" si="392"/>
        <v>0</v>
      </c>
      <c r="BG809" s="36">
        <f t="shared" si="393"/>
        <v>0</v>
      </c>
      <c r="BH809" s="34">
        <f>IF($B809="P",VLOOKUP($E809,'[2]Costeo-JUL26'!$B$9:$CQ$307,BH$1,0),0)</f>
        <v>0</v>
      </c>
      <c r="BI809" s="16">
        <f>IF($B809="P",VLOOKUP($E809,'[2]Costeo-JUL26'!$B$9:$CQ$307,BI$1,0),0)*$G809</f>
        <v>0</v>
      </c>
      <c r="BJ809" s="36">
        <f>IF($B809="P",VLOOKUP($E809,'[2]Costeo-JUL26'!$B$9:$CQ$307,BJ$1,0),0)*$G809</f>
        <v>0</v>
      </c>
      <c r="BK809" s="35">
        <f>IF(BH809=910319,0,IF($B809="P",VLOOKUP($E809,'[2]Costeo-JUL26'!$B$9:$CQ$307,BK$1,0),0))</f>
        <v>0</v>
      </c>
      <c r="BL809" s="36">
        <f t="shared" si="394"/>
        <v>0</v>
      </c>
      <c r="BM809" s="36">
        <f t="shared" si="395"/>
        <v>0</v>
      </c>
      <c r="BN809" s="34">
        <f>IF($B809="P",VLOOKUP($E809,'[2]Costeo-JUL26'!$B$9:$CQ$307,BN$1,0),0)</f>
        <v>0</v>
      </c>
      <c r="BO809" s="16">
        <f>IF($B809="P",VLOOKUP($E809,'[2]Costeo-JUL26'!$B$9:$CQ$307,BO$1,0),0)*$G809</f>
        <v>0</v>
      </c>
      <c r="BP809" s="36">
        <f>IF($B809="P",VLOOKUP($E809,'[2]Costeo-JUL26'!$B$9:$CQ$307,BP$1,0),0)*$G809</f>
        <v>0</v>
      </c>
      <c r="BQ809" s="35">
        <f>IF($B809="P",VLOOKUP($E809,'[2]Costeo-JUL26'!$B$9:$CQ$307,BQ$1,0),0)</f>
        <v>0</v>
      </c>
      <c r="BR809" s="36">
        <f t="shared" si="396"/>
        <v>0</v>
      </c>
      <c r="BS809" s="36">
        <f t="shared" si="397"/>
        <v>0</v>
      </c>
      <c r="BT809" s="34">
        <f>IF($B809="P",VLOOKUP($E809,'[2]Costeo-JUL26'!$B$9:$CQ$307,BT$1,0),0)</f>
        <v>0</v>
      </c>
      <c r="BU809" s="16">
        <f>IF($B809="P",VLOOKUP($E809,'[2]Costeo-JUL26'!$B$9:$CQ$307,BU$1,0),0)*$G809</f>
        <v>0</v>
      </c>
      <c r="BV809" s="36">
        <f>IF($B809="P",VLOOKUP($E809,'[2]Costeo-JUL26'!$B$9:$CQ$307,BV$1,0),0)*$G809</f>
        <v>0</v>
      </c>
      <c r="BW809" s="35">
        <f>IF($B809="P",VLOOKUP($E809,'[2]Costeo-JUL26'!$B$9:$CQ$307,BW$1,0),0)</f>
        <v>0</v>
      </c>
      <c r="BX809" s="36">
        <f t="shared" si="398"/>
        <v>0</v>
      </c>
      <c r="BY809" s="36">
        <f t="shared" si="399"/>
        <v>0</v>
      </c>
      <c r="BZ809" s="34">
        <f>IF($B809="P",VLOOKUP($E809,'[2]Costeo-JUL26'!$B$9:$CQ$307,BZ$1,0),0)</f>
        <v>0</v>
      </c>
      <c r="CA809" s="16">
        <f>IF($B809="P",VLOOKUP($E809,'[2]Costeo-JUL26'!$B$9:$CQ$307,CA$1,0),0)*$G809</f>
        <v>0</v>
      </c>
      <c r="CB809" s="36">
        <f>IF($B809="P",VLOOKUP($E809,'[2]Costeo-JUL26'!$B$9:$CQ$307,CB$1,0),0)*$G809</f>
        <v>0</v>
      </c>
      <c r="CC809" s="35">
        <f>IF($B809="P",VLOOKUP($E809,'[2]Costeo-JUL26'!$B$9:$CQ$307,CC$1,0),0)</f>
        <v>0</v>
      </c>
      <c r="CD809" s="36">
        <f t="shared" si="400"/>
        <v>0</v>
      </c>
      <c r="CE809" s="36">
        <f t="shared" si="401"/>
        <v>0</v>
      </c>
      <c r="CF809" s="37">
        <f t="shared" si="373"/>
        <v>0</v>
      </c>
      <c r="CG809" s="36">
        <f>IF($B809="r",VLOOKUP($E809,'[2]Costeo-JUL26'!$B$9:$CQ$307,CG$1,0),0)*$G809</f>
        <v>43929.34</v>
      </c>
      <c r="CH809" s="35">
        <f>VLOOKUP($E809,'[2]TEORICOS (05.26)'!$A$8:$T$251,CH$1,0)</f>
        <v>0.14000000000000001</v>
      </c>
      <c r="CI809" s="36">
        <f t="shared" si="402"/>
        <v>21376.946800000005</v>
      </c>
      <c r="CJ809" s="37">
        <f t="shared" si="403"/>
        <v>65306.286800000002</v>
      </c>
      <c r="CM809" s="16">
        <f>SUMIFS('[1]Ajuste Inventario'!$I:$I,'[1]Ajuste Inventario'!$B:$B,E809,'[1]Ajuste Inventario'!$S:$S,D809)*-1</f>
        <v>-7</v>
      </c>
      <c r="CN809" s="36">
        <f t="shared" si="374"/>
        <v>-17582.461830769233</v>
      </c>
      <c r="CP809" t="str">
        <f t="shared" si="375"/>
        <v>509Org.Vtas Necochea</v>
      </c>
      <c r="CQ809" s="10">
        <f t="shared" si="376"/>
        <v>2511.7802615384617</v>
      </c>
    </row>
    <row r="810" spans="1:95" x14ac:dyDescent="0.25">
      <c r="A810" s="30">
        <v>46204</v>
      </c>
      <c r="B810" s="31" t="str">
        <f>VLOOKUP($E810,'[2]TEORICOS (05.26)'!$A$8:$T$251,B$1,0)</f>
        <v>R</v>
      </c>
      <c r="C810" s="32" t="str">
        <f>VLOOKUP($E810,'[2]TEORICOS (05.26)'!$A$8:$T$251,C$1,0)</f>
        <v>Ades</v>
      </c>
      <c r="D810" t="s">
        <v>229</v>
      </c>
      <c r="E810">
        <v>594</v>
      </c>
      <c r="F810" t="s">
        <v>194</v>
      </c>
      <c r="G810" s="16">
        <v>19</v>
      </c>
      <c r="H810" s="16">
        <v>26.771000000000001</v>
      </c>
      <c r="I810" s="33">
        <v>357095.31000000006</v>
      </c>
      <c r="J810" s="33">
        <v>346291.56</v>
      </c>
      <c r="K810" s="34">
        <f>IF($B810="P",VLOOKUP($E810,'[2]Costeo-JUL26'!$B$9:$CQ$307,K$1,0),0)</f>
        <v>0</v>
      </c>
      <c r="L810" s="35">
        <f>VLOOKUP($E810,'[2]TEORICOS (05.26)'!$A$8:$T$251,L$1,0)</f>
        <v>0.24</v>
      </c>
      <c r="M810" s="36">
        <f t="shared" si="377"/>
        <v>0</v>
      </c>
      <c r="N810" s="35">
        <f>IF($B810="P",VLOOKUP($E810,'[2]Costeo-JUL26'!$B$9:$CQ$307,N$1,0),0)</f>
        <v>0</v>
      </c>
      <c r="O810" s="36">
        <f t="shared" si="378"/>
        <v>0</v>
      </c>
      <c r="P810" s="36">
        <f>IF($B810="P",VLOOKUP($E810,'[2]Costeo-JUL26'!$B$9:$CQ$307,P$1,0),0)*H810</f>
        <v>0</v>
      </c>
      <c r="Q810" s="36">
        <f t="shared" si="379"/>
        <v>0</v>
      </c>
      <c r="R810" s="34">
        <f>IF($B810="P",VLOOKUP($E810,'[2]Costeo-JUL26'!$B$9:$CQ$307,R$1,0),0)</f>
        <v>0</v>
      </c>
      <c r="S810" s="16">
        <f>IF($B810="P",VLOOKUP($E810,'[2]Costeo-JUL26'!$B$9:$CQ$307,S$1,0),0)*$G810</f>
        <v>0</v>
      </c>
      <c r="T810" s="36">
        <f>IF($B810="P",VLOOKUP($E810,'[2]Costeo-JUL26'!$B$9:$CQ$307,T$1,0),0)*$G810</f>
        <v>0</v>
      </c>
      <c r="U810" s="35">
        <f>IF($B810="P",VLOOKUP($E810,'[2]Costeo-JUL26'!$B$9:$CQ$307,U$1,0),0)</f>
        <v>0</v>
      </c>
      <c r="V810" s="36">
        <f t="shared" si="380"/>
        <v>0</v>
      </c>
      <c r="W810" s="36">
        <f t="shared" si="381"/>
        <v>0</v>
      </c>
      <c r="X810" s="34">
        <f>IF($B810="P",VLOOKUP($E810,'[2]Costeo-JUL26'!$B$9:$CQ$307,X$1,0),0)</f>
        <v>0</v>
      </c>
      <c r="Y810" s="16">
        <f>IF($B810="P",VLOOKUP($E810,'[2]Costeo-JUL26'!$B$9:$CQ$307,Y$1,0),0)*$G810</f>
        <v>0</v>
      </c>
      <c r="Z810" s="36">
        <f>IF($B810="P",VLOOKUP($E810,'[2]Costeo-JUL26'!$B$9:$CQ$307,Z$1,0),0)*$G810</f>
        <v>0</v>
      </c>
      <c r="AA810" s="35">
        <f>IF($B810="P",VLOOKUP($E810,'[2]Costeo-JUL26'!$B$9:$CQ$307,AA$1,0),0)</f>
        <v>0</v>
      </c>
      <c r="AB810" s="36">
        <f t="shared" si="382"/>
        <v>0</v>
      </c>
      <c r="AC810" s="36">
        <f t="shared" si="383"/>
        <v>0</v>
      </c>
      <c r="AD810" s="34">
        <f>IF($B810="P",VLOOKUP($E810,'[2]Costeo-JUL26'!$B$9:$CQ$307,AD$1,0),0)</f>
        <v>0</v>
      </c>
      <c r="AE810" s="16">
        <f>IF($B810="P",VLOOKUP($E810,'[2]Costeo-JUL26'!$B$9:$CQ$307,AE$1,0),0)*$G810</f>
        <v>0</v>
      </c>
      <c r="AF810" s="36">
        <f>IF($B810="P",VLOOKUP($E810,'[2]Costeo-JUL26'!$B$9:$CQ$307,AF$1,0),0)*$G810</f>
        <v>0</v>
      </c>
      <c r="AG810" s="35">
        <f>IF($B810="P",VLOOKUP($E810,'[2]Costeo-JUL26'!$B$9:$CQ$307,AG$1,0),0)</f>
        <v>0</v>
      </c>
      <c r="AH810" s="36">
        <f t="shared" si="384"/>
        <v>0</v>
      </c>
      <c r="AI810" s="36">
        <f t="shared" si="385"/>
        <v>0</v>
      </c>
      <c r="AJ810" s="34">
        <f>IF($B810="P",VLOOKUP($E810,'[2]Costeo-JUL26'!$B$9:$CQ$307,AJ$1,0),0)</f>
        <v>0</v>
      </c>
      <c r="AK810" s="16">
        <f>IF($B810="P",VLOOKUP($E810,'[2]Costeo-JUL26'!$B$9:$CQ$307,AK$1,0),0)*$G810</f>
        <v>0</v>
      </c>
      <c r="AL810" s="36">
        <f>IF($B810="P",VLOOKUP($E810,'[2]Costeo-JUL26'!$B$9:$CQ$307,AL$1,0),0)*$G810</f>
        <v>0</v>
      </c>
      <c r="AM810" s="35">
        <f>IF($B810="P",VLOOKUP($E810,'[2]Costeo-JUL26'!$B$9:$CQ$307,AM$1,0),0)</f>
        <v>0</v>
      </c>
      <c r="AN810" s="36">
        <f t="shared" si="386"/>
        <v>0</v>
      </c>
      <c r="AO810" s="36">
        <f t="shared" si="387"/>
        <v>0</v>
      </c>
      <c r="AP810" s="34">
        <f>IF($B810="P",VLOOKUP($E810,'[2]Costeo-JUL26'!$B$9:$CQ$307,AP$1,0),0)</f>
        <v>0</v>
      </c>
      <c r="AQ810" s="16">
        <f>IF($B810="P",VLOOKUP($E810,'[2]Costeo-JUL26'!$B$9:$CQ$307,AQ$1,0),0)*$G810</f>
        <v>0</v>
      </c>
      <c r="AR810" s="36">
        <f>IF($B810="P",VLOOKUP($E810,'[2]Costeo-JUL26'!$B$9:$CQ$307,AR$1,0),0)*$G810</f>
        <v>0</v>
      </c>
      <c r="AS810" s="35">
        <f>IF($B810="P",VLOOKUP($E810,'[2]Costeo-JUL26'!$B$9:$CQ$307,AS$1,0),0)</f>
        <v>0</v>
      </c>
      <c r="AT810" s="36">
        <f t="shared" si="388"/>
        <v>0</v>
      </c>
      <c r="AU810" s="36">
        <f t="shared" si="389"/>
        <v>0</v>
      </c>
      <c r="AV810" s="34">
        <f>IF($B810="P",VLOOKUP($E810,'[2]Costeo-JUL26'!$B$9:$CQ$307,AV$1,0),0)</f>
        <v>0</v>
      </c>
      <c r="AW810" s="16">
        <f>IF($B810="P",VLOOKUP($E810,'[2]Costeo-JUL26'!$B$9:$CQ$307,AW$1,0),0)*$G810</f>
        <v>0</v>
      </c>
      <c r="AX810" s="36">
        <f>IF($B810="P",VLOOKUP($E810,'[2]Costeo-JUL26'!$B$9:$CQ$307,AX$1,0),0)*$G810</f>
        <v>0</v>
      </c>
      <c r="AY810" s="35">
        <f>IF($B810="P",VLOOKUP($E810,'[2]Costeo-JUL26'!$B$9:$CQ$307,AY$1,0),0)</f>
        <v>0</v>
      </c>
      <c r="AZ810" s="36">
        <f t="shared" si="390"/>
        <v>0</v>
      </c>
      <c r="BA810" s="36">
        <f t="shared" si="391"/>
        <v>0</v>
      </c>
      <c r="BB810" s="34">
        <f>IF($B810="P",VLOOKUP($E810,'[2]Costeo-JUL26'!$B$9:$CQ$307,BB$1,0),0)</f>
        <v>0</v>
      </c>
      <c r="BC810" s="16">
        <f>IF($B810="P",VLOOKUP($E810,'[2]Costeo-JUL26'!$B$9:$CQ$307,BC$1,0),0)*$G810</f>
        <v>0</v>
      </c>
      <c r="BD810" s="36">
        <f>IF($B810="P",VLOOKUP($E810,'[2]Costeo-JUL26'!$B$9:$CQ$307,BD$1,0),0)*$G810</f>
        <v>0</v>
      </c>
      <c r="BE810" s="35">
        <f>IF($B810="P",VLOOKUP($E810,'[2]Costeo-JUL26'!$B$9:$CQ$307,BE$1,0),0)</f>
        <v>0</v>
      </c>
      <c r="BF810" s="36">
        <f t="shared" si="392"/>
        <v>0</v>
      </c>
      <c r="BG810" s="36">
        <f t="shared" si="393"/>
        <v>0</v>
      </c>
      <c r="BH810" s="34">
        <f>IF($B810="P",VLOOKUP($E810,'[2]Costeo-JUL26'!$B$9:$CQ$307,BH$1,0),0)</f>
        <v>0</v>
      </c>
      <c r="BI810" s="16">
        <f>IF($B810="P",VLOOKUP($E810,'[2]Costeo-JUL26'!$B$9:$CQ$307,BI$1,0),0)*$G810</f>
        <v>0</v>
      </c>
      <c r="BJ810" s="36">
        <f>IF($B810="P",VLOOKUP($E810,'[2]Costeo-JUL26'!$B$9:$CQ$307,BJ$1,0),0)*$G810</f>
        <v>0</v>
      </c>
      <c r="BK810" s="35">
        <f>IF(BH810=910319,0,IF($B810="P",VLOOKUP($E810,'[2]Costeo-JUL26'!$B$9:$CQ$307,BK$1,0),0))</f>
        <v>0</v>
      </c>
      <c r="BL810" s="36">
        <f t="shared" si="394"/>
        <v>0</v>
      </c>
      <c r="BM810" s="36">
        <f t="shared" si="395"/>
        <v>0</v>
      </c>
      <c r="BN810" s="34">
        <f>IF($B810="P",VLOOKUP($E810,'[2]Costeo-JUL26'!$B$9:$CQ$307,BN$1,0),0)</f>
        <v>0</v>
      </c>
      <c r="BO810" s="16">
        <f>IF($B810="P",VLOOKUP($E810,'[2]Costeo-JUL26'!$B$9:$CQ$307,BO$1,0),0)*$G810</f>
        <v>0</v>
      </c>
      <c r="BP810" s="36">
        <f>IF($B810="P",VLOOKUP($E810,'[2]Costeo-JUL26'!$B$9:$CQ$307,BP$1,0),0)*$G810</f>
        <v>0</v>
      </c>
      <c r="BQ810" s="35">
        <f>IF($B810="P",VLOOKUP($E810,'[2]Costeo-JUL26'!$B$9:$CQ$307,BQ$1,0),0)</f>
        <v>0</v>
      </c>
      <c r="BR810" s="36">
        <f t="shared" si="396"/>
        <v>0</v>
      </c>
      <c r="BS810" s="36">
        <f t="shared" si="397"/>
        <v>0</v>
      </c>
      <c r="BT810" s="34">
        <f>IF($B810="P",VLOOKUP($E810,'[2]Costeo-JUL26'!$B$9:$CQ$307,BT$1,0),0)</f>
        <v>0</v>
      </c>
      <c r="BU810" s="16">
        <f>IF($B810="P",VLOOKUP($E810,'[2]Costeo-JUL26'!$B$9:$CQ$307,BU$1,0),0)*$G810</f>
        <v>0</v>
      </c>
      <c r="BV810" s="36">
        <f>IF($B810="P",VLOOKUP($E810,'[2]Costeo-JUL26'!$B$9:$CQ$307,BV$1,0),0)*$G810</f>
        <v>0</v>
      </c>
      <c r="BW810" s="35">
        <f>IF($B810="P",VLOOKUP($E810,'[2]Costeo-JUL26'!$B$9:$CQ$307,BW$1,0),0)</f>
        <v>0</v>
      </c>
      <c r="BX810" s="36">
        <f t="shared" si="398"/>
        <v>0</v>
      </c>
      <c r="BY810" s="36">
        <f t="shared" si="399"/>
        <v>0</v>
      </c>
      <c r="BZ810" s="34">
        <f>IF($B810="P",VLOOKUP($E810,'[2]Costeo-JUL26'!$B$9:$CQ$307,BZ$1,0),0)</f>
        <v>0</v>
      </c>
      <c r="CA810" s="16">
        <f>IF($B810="P",VLOOKUP($E810,'[2]Costeo-JUL26'!$B$9:$CQ$307,CA$1,0),0)*$G810</f>
        <v>0</v>
      </c>
      <c r="CB810" s="36">
        <f>IF($B810="P",VLOOKUP($E810,'[2]Costeo-JUL26'!$B$9:$CQ$307,CB$1,0),0)*$G810</f>
        <v>0</v>
      </c>
      <c r="CC810" s="35">
        <f>IF($B810="P",VLOOKUP($E810,'[2]Costeo-JUL26'!$B$9:$CQ$307,CC$1,0),0)</f>
        <v>0</v>
      </c>
      <c r="CD810" s="36">
        <f t="shared" si="400"/>
        <v>0</v>
      </c>
      <c r="CE810" s="36">
        <f t="shared" si="401"/>
        <v>0</v>
      </c>
      <c r="CF810" s="37">
        <f t="shared" si="373"/>
        <v>0</v>
      </c>
      <c r="CG810" s="36">
        <f>IF($B810="r",VLOOKUP($E810,'[2]Costeo-JUL26'!$B$9:$CQ$307,CG$1,0),0)*$G810</f>
        <v>149426.82999999999</v>
      </c>
      <c r="CH810" s="35">
        <f>VLOOKUP($E810,'[2]TEORICOS (05.26)'!$A$8:$T$251,CH$1,0)</f>
        <v>0.14000000000000001</v>
      </c>
      <c r="CI810" s="36">
        <f t="shared" si="402"/>
        <v>62190.218199999988</v>
      </c>
      <c r="CJ810" s="37">
        <f t="shared" si="403"/>
        <v>211617.04819999996</v>
      </c>
      <c r="CM810" s="16">
        <f>SUMIFS('[1]Ajuste Inventario'!$I:$I,'[1]Ajuste Inventario'!$B:$B,E810,'[1]Ajuste Inventario'!$S:$S,D810)*-1</f>
        <v>0.375</v>
      </c>
      <c r="CN810" s="36">
        <f t="shared" si="374"/>
        <v>4176.6522671052626</v>
      </c>
      <c r="CP810" t="str">
        <f t="shared" si="375"/>
        <v>594Org.Vtas Necochea</v>
      </c>
      <c r="CQ810" s="10">
        <f t="shared" si="376"/>
        <v>11137.739378947366</v>
      </c>
    </row>
    <row r="811" spans="1:95" x14ac:dyDescent="0.25">
      <c r="A811" s="30">
        <v>46204</v>
      </c>
      <c r="B811" s="31" t="str">
        <f>VLOOKUP($E811,'[2]TEORICOS (05.26)'!$A$8:$T$251,B$1,0)</f>
        <v>R</v>
      </c>
      <c r="C811" s="32" t="str">
        <f>VLOOKUP($E811,'[2]TEORICOS (05.26)'!$A$8:$T$251,C$1,0)</f>
        <v>Ades</v>
      </c>
      <c r="D811" t="s">
        <v>229</v>
      </c>
      <c r="E811">
        <v>595</v>
      </c>
      <c r="F811" t="s">
        <v>195</v>
      </c>
      <c r="G811" s="16">
        <v>6</v>
      </c>
      <c r="H811" s="16">
        <v>8.4540000000000006</v>
      </c>
      <c r="I811" s="33">
        <v>115873.59</v>
      </c>
      <c r="J811" s="33">
        <v>108651.72</v>
      </c>
      <c r="K811" s="34">
        <f>IF($B811="P",VLOOKUP($E811,'[2]Costeo-JUL26'!$B$9:$CQ$307,K$1,0),0)</f>
        <v>0</v>
      </c>
      <c r="L811" s="35">
        <f>VLOOKUP($E811,'[2]TEORICOS (05.26)'!$A$8:$T$251,L$1,0)</f>
        <v>0.24</v>
      </c>
      <c r="M811" s="36">
        <f t="shared" si="377"/>
        <v>0</v>
      </c>
      <c r="N811" s="35">
        <f>IF($B811="P",VLOOKUP($E811,'[2]Costeo-JUL26'!$B$9:$CQ$307,N$1,0),0)</f>
        <v>0</v>
      </c>
      <c r="O811" s="36">
        <f t="shared" si="378"/>
        <v>0</v>
      </c>
      <c r="P811" s="36">
        <f>IF($B811="P",VLOOKUP($E811,'[2]Costeo-JUL26'!$B$9:$CQ$307,P$1,0),0)*H811</f>
        <v>0</v>
      </c>
      <c r="Q811" s="36">
        <f t="shared" si="379"/>
        <v>0</v>
      </c>
      <c r="R811" s="34">
        <f>IF($B811="P",VLOOKUP($E811,'[2]Costeo-JUL26'!$B$9:$CQ$307,R$1,0),0)</f>
        <v>0</v>
      </c>
      <c r="S811" s="16">
        <f>IF($B811="P",VLOOKUP($E811,'[2]Costeo-JUL26'!$B$9:$CQ$307,S$1,0),0)*$G811</f>
        <v>0</v>
      </c>
      <c r="T811" s="36">
        <f>IF($B811="P",VLOOKUP($E811,'[2]Costeo-JUL26'!$B$9:$CQ$307,T$1,0),0)*$G811</f>
        <v>0</v>
      </c>
      <c r="U811" s="35">
        <f>IF($B811="P",VLOOKUP($E811,'[2]Costeo-JUL26'!$B$9:$CQ$307,U$1,0),0)</f>
        <v>0</v>
      </c>
      <c r="V811" s="36">
        <f t="shared" si="380"/>
        <v>0</v>
      </c>
      <c r="W811" s="36">
        <f t="shared" si="381"/>
        <v>0</v>
      </c>
      <c r="X811" s="34">
        <f>IF($B811="P",VLOOKUP($E811,'[2]Costeo-JUL26'!$B$9:$CQ$307,X$1,0),0)</f>
        <v>0</v>
      </c>
      <c r="Y811" s="16">
        <f>IF($B811="P",VLOOKUP($E811,'[2]Costeo-JUL26'!$B$9:$CQ$307,Y$1,0),0)*$G811</f>
        <v>0</v>
      </c>
      <c r="Z811" s="36">
        <f>IF($B811="P",VLOOKUP($E811,'[2]Costeo-JUL26'!$B$9:$CQ$307,Z$1,0),0)*$G811</f>
        <v>0</v>
      </c>
      <c r="AA811" s="35">
        <f>IF($B811="P",VLOOKUP($E811,'[2]Costeo-JUL26'!$B$9:$CQ$307,AA$1,0),0)</f>
        <v>0</v>
      </c>
      <c r="AB811" s="36">
        <f t="shared" si="382"/>
        <v>0</v>
      </c>
      <c r="AC811" s="36">
        <f t="shared" si="383"/>
        <v>0</v>
      </c>
      <c r="AD811" s="34">
        <f>IF($B811="P",VLOOKUP($E811,'[2]Costeo-JUL26'!$B$9:$CQ$307,AD$1,0),0)</f>
        <v>0</v>
      </c>
      <c r="AE811" s="16">
        <f>IF($B811="P",VLOOKUP($E811,'[2]Costeo-JUL26'!$B$9:$CQ$307,AE$1,0),0)*$G811</f>
        <v>0</v>
      </c>
      <c r="AF811" s="36">
        <f>IF($B811="P",VLOOKUP($E811,'[2]Costeo-JUL26'!$B$9:$CQ$307,AF$1,0),0)*$G811</f>
        <v>0</v>
      </c>
      <c r="AG811" s="35">
        <f>IF($B811="P",VLOOKUP($E811,'[2]Costeo-JUL26'!$B$9:$CQ$307,AG$1,0),0)</f>
        <v>0</v>
      </c>
      <c r="AH811" s="36">
        <f t="shared" si="384"/>
        <v>0</v>
      </c>
      <c r="AI811" s="36">
        <f t="shared" si="385"/>
        <v>0</v>
      </c>
      <c r="AJ811" s="34">
        <f>IF($B811="P",VLOOKUP($E811,'[2]Costeo-JUL26'!$B$9:$CQ$307,AJ$1,0),0)</f>
        <v>0</v>
      </c>
      <c r="AK811" s="16">
        <f>IF($B811="P",VLOOKUP($E811,'[2]Costeo-JUL26'!$B$9:$CQ$307,AK$1,0),0)*$G811</f>
        <v>0</v>
      </c>
      <c r="AL811" s="36">
        <f>IF($B811="P",VLOOKUP($E811,'[2]Costeo-JUL26'!$B$9:$CQ$307,AL$1,0),0)*$G811</f>
        <v>0</v>
      </c>
      <c r="AM811" s="35">
        <f>IF($B811="P",VLOOKUP($E811,'[2]Costeo-JUL26'!$B$9:$CQ$307,AM$1,0),0)</f>
        <v>0</v>
      </c>
      <c r="AN811" s="36">
        <f t="shared" si="386"/>
        <v>0</v>
      </c>
      <c r="AO811" s="36">
        <f t="shared" si="387"/>
        <v>0</v>
      </c>
      <c r="AP811" s="34">
        <f>IF($B811="P",VLOOKUP($E811,'[2]Costeo-JUL26'!$B$9:$CQ$307,AP$1,0),0)</f>
        <v>0</v>
      </c>
      <c r="AQ811" s="16">
        <f>IF($B811="P",VLOOKUP($E811,'[2]Costeo-JUL26'!$B$9:$CQ$307,AQ$1,0),0)*$G811</f>
        <v>0</v>
      </c>
      <c r="AR811" s="36">
        <f>IF($B811="P",VLOOKUP($E811,'[2]Costeo-JUL26'!$B$9:$CQ$307,AR$1,0),0)*$G811</f>
        <v>0</v>
      </c>
      <c r="AS811" s="35">
        <f>IF($B811="P",VLOOKUP($E811,'[2]Costeo-JUL26'!$B$9:$CQ$307,AS$1,0),0)</f>
        <v>0</v>
      </c>
      <c r="AT811" s="36">
        <f t="shared" si="388"/>
        <v>0</v>
      </c>
      <c r="AU811" s="36">
        <f t="shared" si="389"/>
        <v>0</v>
      </c>
      <c r="AV811" s="34">
        <f>IF($B811="P",VLOOKUP($E811,'[2]Costeo-JUL26'!$B$9:$CQ$307,AV$1,0),0)</f>
        <v>0</v>
      </c>
      <c r="AW811" s="16">
        <f>IF($B811="P",VLOOKUP($E811,'[2]Costeo-JUL26'!$B$9:$CQ$307,AW$1,0),0)*$G811</f>
        <v>0</v>
      </c>
      <c r="AX811" s="36">
        <f>IF($B811="P",VLOOKUP($E811,'[2]Costeo-JUL26'!$B$9:$CQ$307,AX$1,0),0)*$G811</f>
        <v>0</v>
      </c>
      <c r="AY811" s="35">
        <f>IF($B811="P",VLOOKUP($E811,'[2]Costeo-JUL26'!$B$9:$CQ$307,AY$1,0),0)</f>
        <v>0</v>
      </c>
      <c r="AZ811" s="36">
        <f t="shared" si="390"/>
        <v>0</v>
      </c>
      <c r="BA811" s="36">
        <f t="shared" si="391"/>
        <v>0</v>
      </c>
      <c r="BB811" s="34">
        <f>IF($B811="P",VLOOKUP($E811,'[2]Costeo-JUL26'!$B$9:$CQ$307,BB$1,0),0)</f>
        <v>0</v>
      </c>
      <c r="BC811" s="16">
        <f>IF($B811="P",VLOOKUP($E811,'[2]Costeo-JUL26'!$B$9:$CQ$307,BC$1,0),0)*$G811</f>
        <v>0</v>
      </c>
      <c r="BD811" s="36">
        <f>IF($B811="P",VLOOKUP($E811,'[2]Costeo-JUL26'!$B$9:$CQ$307,BD$1,0),0)*$G811</f>
        <v>0</v>
      </c>
      <c r="BE811" s="35">
        <f>IF($B811="P",VLOOKUP($E811,'[2]Costeo-JUL26'!$B$9:$CQ$307,BE$1,0),0)</f>
        <v>0</v>
      </c>
      <c r="BF811" s="36">
        <f t="shared" si="392"/>
        <v>0</v>
      </c>
      <c r="BG811" s="36">
        <f t="shared" si="393"/>
        <v>0</v>
      </c>
      <c r="BH811" s="34">
        <f>IF($B811="P",VLOOKUP($E811,'[2]Costeo-JUL26'!$B$9:$CQ$307,BH$1,0),0)</f>
        <v>0</v>
      </c>
      <c r="BI811" s="16">
        <f>IF($B811="P",VLOOKUP($E811,'[2]Costeo-JUL26'!$B$9:$CQ$307,BI$1,0),0)*$G811</f>
        <v>0</v>
      </c>
      <c r="BJ811" s="36">
        <f>IF($B811="P",VLOOKUP($E811,'[2]Costeo-JUL26'!$B$9:$CQ$307,BJ$1,0),0)*$G811</f>
        <v>0</v>
      </c>
      <c r="BK811" s="35">
        <f>IF(BH811=910319,0,IF($B811="P",VLOOKUP($E811,'[2]Costeo-JUL26'!$B$9:$CQ$307,BK$1,0),0))</f>
        <v>0</v>
      </c>
      <c r="BL811" s="36">
        <f t="shared" si="394"/>
        <v>0</v>
      </c>
      <c r="BM811" s="36">
        <f t="shared" si="395"/>
        <v>0</v>
      </c>
      <c r="BN811" s="34">
        <f>IF($B811="P",VLOOKUP($E811,'[2]Costeo-JUL26'!$B$9:$CQ$307,BN$1,0),0)</f>
        <v>0</v>
      </c>
      <c r="BO811" s="16">
        <f>IF($B811="P",VLOOKUP($E811,'[2]Costeo-JUL26'!$B$9:$CQ$307,BO$1,0),0)*$G811</f>
        <v>0</v>
      </c>
      <c r="BP811" s="36">
        <f>IF($B811="P",VLOOKUP($E811,'[2]Costeo-JUL26'!$B$9:$CQ$307,BP$1,0),0)*$G811</f>
        <v>0</v>
      </c>
      <c r="BQ811" s="35">
        <f>IF($B811="P",VLOOKUP($E811,'[2]Costeo-JUL26'!$B$9:$CQ$307,BQ$1,0),0)</f>
        <v>0</v>
      </c>
      <c r="BR811" s="36">
        <f t="shared" si="396"/>
        <v>0</v>
      </c>
      <c r="BS811" s="36">
        <f t="shared" si="397"/>
        <v>0</v>
      </c>
      <c r="BT811" s="34">
        <f>IF($B811="P",VLOOKUP($E811,'[2]Costeo-JUL26'!$B$9:$CQ$307,BT$1,0),0)</f>
        <v>0</v>
      </c>
      <c r="BU811" s="16">
        <f>IF($B811="P",VLOOKUP($E811,'[2]Costeo-JUL26'!$B$9:$CQ$307,BU$1,0),0)*$G811</f>
        <v>0</v>
      </c>
      <c r="BV811" s="36">
        <f>IF($B811="P",VLOOKUP($E811,'[2]Costeo-JUL26'!$B$9:$CQ$307,BV$1,0),0)*$G811</f>
        <v>0</v>
      </c>
      <c r="BW811" s="35">
        <f>IF($B811="P",VLOOKUP($E811,'[2]Costeo-JUL26'!$B$9:$CQ$307,BW$1,0),0)</f>
        <v>0</v>
      </c>
      <c r="BX811" s="36">
        <f t="shared" si="398"/>
        <v>0</v>
      </c>
      <c r="BY811" s="36">
        <f t="shared" si="399"/>
        <v>0</v>
      </c>
      <c r="BZ811" s="34">
        <f>IF($B811="P",VLOOKUP($E811,'[2]Costeo-JUL26'!$B$9:$CQ$307,BZ$1,0),0)</f>
        <v>0</v>
      </c>
      <c r="CA811" s="16">
        <f>IF($B811="P",VLOOKUP($E811,'[2]Costeo-JUL26'!$B$9:$CQ$307,CA$1,0),0)*$G811</f>
        <v>0</v>
      </c>
      <c r="CB811" s="36">
        <f>IF($B811="P",VLOOKUP($E811,'[2]Costeo-JUL26'!$B$9:$CQ$307,CB$1,0),0)*$G811</f>
        <v>0</v>
      </c>
      <c r="CC811" s="35">
        <f>IF($B811="P",VLOOKUP($E811,'[2]Costeo-JUL26'!$B$9:$CQ$307,CC$1,0),0)</f>
        <v>0</v>
      </c>
      <c r="CD811" s="36">
        <f t="shared" si="400"/>
        <v>0</v>
      </c>
      <c r="CE811" s="36">
        <f t="shared" si="401"/>
        <v>0</v>
      </c>
      <c r="CF811" s="37">
        <f t="shared" si="373"/>
        <v>0</v>
      </c>
      <c r="CG811" s="36">
        <f>IF($B811="r",VLOOKUP($E811,'[2]Costeo-JUL26'!$B$9:$CQ$307,CG$1,0),0)*$G811</f>
        <v>47187.42</v>
      </c>
      <c r="CH811" s="35">
        <f>VLOOKUP($E811,'[2]TEORICOS (05.26)'!$A$8:$T$251,CH$1,0)</f>
        <v>0.14000000000000001</v>
      </c>
      <c r="CI811" s="36">
        <f t="shared" si="402"/>
        <v>19470.173999999999</v>
      </c>
      <c r="CJ811" s="37">
        <f t="shared" si="403"/>
        <v>66657.593999999997</v>
      </c>
      <c r="CM811" s="16">
        <f>SUMIFS('[1]Ajuste Inventario'!$I:$I,'[1]Ajuste Inventario'!$B:$B,E811,'[1]Ajuste Inventario'!$S:$S,D811)*-1</f>
        <v>0</v>
      </c>
      <c r="CN811" s="36">
        <f t="shared" si="374"/>
        <v>0</v>
      </c>
      <c r="CP811" t="str">
        <f t="shared" si="375"/>
        <v>595Org.Vtas Necochea</v>
      </c>
      <c r="CQ811" s="10" t="e">
        <f t="shared" si="376"/>
        <v>#DIV/0!</v>
      </c>
    </row>
    <row r="812" spans="1:95" x14ac:dyDescent="0.25">
      <c r="A812" s="30">
        <v>46204</v>
      </c>
      <c r="B812" s="31" t="str">
        <f>VLOOKUP($E812,'[2]TEORICOS (05.26)'!$A$8:$T$251,B$1,0)</f>
        <v>R</v>
      </c>
      <c r="C812" s="32" t="str">
        <f>VLOOKUP($E812,'[2]TEORICOS (05.26)'!$A$8:$T$251,C$1,0)</f>
        <v>Ades</v>
      </c>
      <c r="D812" t="s">
        <v>229</v>
      </c>
      <c r="E812">
        <v>597</v>
      </c>
      <c r="F812" t="s">
        <v>196</v>
      </c>
      <c r="G812" s="16">
        <v>-0.125</v>
      </c>
      <c r="H812" s="16">
        <v>-0.176125</v>
      </c>
      <c r="I812" s="33">
        <v>-3142.88</v>
      </c>
      <c r="J812" s="33">
        <v>-2954.31</v>
      </c>
      <c r="K812" s="34">
        <f>IF($B812="P",VLOOKUP($E812,'[2]Costeo-JUL26'!$B$9:$CQ$307,K$1,0),0)</f>
        <v>0</v>
      </c>
      <c r="L812" s="35">
        <f>VLOOKUP($E812,'[2]TEORICOS (05.26)'!$A$8:$T$251,L$1,0)</f>
        <v>0.24</v>
      </c>
      <c r="M812" s="36">
        <f t="shared" si="377"/>
        <v>0</v>
      </c>
      <c r="N812" s="35">
        <f>IF($B812="P",VLOOKUP($E812,'[2]Costeo-JUL26'!$B$9:$CQ$307,N$1,0),0)</f>
        <v>0</v>
      </c>
      <c r="O812" s="36">
        <f t="shared" si="378"/>
        <v>0</v>
      </c>
      <c r="P812" s="36">
        <f>IF($B812="P",VLOOKUP($E812,'[2]Costeo-JUL26'!$B$9:$CQ$307,P$1,0),0)*H812</f>
        <v>0</v>
      </c>
      <c r="Q812" s="36">
        <f t="shared" si="379"/>
        <v>0</v>
      </c>
      <c r="R812" s="34">
        <f>IF($B812="P",VLOOKUP($E812,'[2]Costeo-JUL26'!$B$9:$CQ$307,R$1,0),0)</f>
        <v>0</v>
      </c>
      <c r="S812" s="16">
        <f>IF($B812="P",VLOOKUP($E812,'[2]Costeo-JUL26'!$B$9:$CQ$307,S$1,0),0)*$G812</f>
        <v>0</v>
      </c>
      <c r="T812" s="36">
        <f>IF($B812="P",VLOOKUP($E812,'[2]Costeo-JUL26'!$B$9:$CQ$307,T$1,0),0)*$G812</f>
        <v>0</v>
      </c>
      <c r="U812" s="35">
        <f>IF($B812="P",VLOOKUP($E812,'[2]Costeo-JUL26'!$B$9:$CQ$307,U$1,0),0)</f>
        <v>0</v>
      </c>
      <c r="V812" s="36">
        <f t="shared" si="380"/>
        <v>0</v>
      </c>
      <c r="W812" s="36">
        <f t="shared" si="381"/>
        <v>0</v>
      </c>
      <c r="X812" s="34">
        <f>IF($B812="P",VLOOKUP($E812,'[2]Costeo-JUL26'!$B$9:$CQ$307,X$1,0),0)</f>
        <v>0</v>
      </c>
      <c r="Y812" s="16">
        <f>IF($B812="P",VLOOKUP($E812,'[2]Costeo-JUL26'!$B$9:$CQ$307,Y$1,0),0)*$G812</f>
        <v>0</v>
      </c>
      <c r="Z812" s="36">
        <f>IF($B812="P",VLOOKUP($E812,'[2]Costeo-JUL26'!$B$9:$CQ$307,Z$1,0),0)*$G812</f>
        <v>0</v>
      </c>
      <c r="AA812" s="35">
        <f>IF($B812="P",VLOOKUP($E812,'[2]Costeo-JUL26'!$B$9:$CQ$307,AA$1,0),0)</f>
        <v>0</v>
      </c>
      <c r="AB812" s="36">
        <f t="shared" si="382"/>
        <v>0</v>
      </c>
      <c r="AC812" s="36">
        <f t="shared" si="383"/>
        <v>0</v>
      </c>
      <c r="AD812" s="34">
        <f>IF($B812="P",VLOOKUP($E812,'[2]Costeo-JUL26'!$B$9:$CQ$307,AD$1,0),0)</f>
        <v>0</v>
      </c>
      <c r="AE812" s="16">
        <f>IF($B812="P",VLOOKUP($E812,'[2]Costeo-JUL26'!$B$9:$CQ$307,AE$1,0),0)*$G812</f>
        <v>0</v>
      </c>
      <c r="AF812" s="36">
        <f>IF($B812="P",VLOOKUP($E812,'[2]Costeo-JUL26'!$B$9:$CQ$307,AF$1,0),0)*$G812</f>
        <v>0</v>
      </c>
      <c r="AG812" s="35">
        <f>IF($B812="P",VLOOKUP($E812,'[2]Costeo-JUL26'!$B$9:$CQ$307,AG$1,0),0)</f>
        <v>0</v>
      </c>
      <c r="AH812" s="36">
        <f t="shared" si="384"/>
        <v>0</v>
      </c>
      <c r="AI812" s="36">
        <f t="shared" si="385"/>
        <v>0</v>
      </c>
      <c r="AJ812" s="34">
        <f>IF($B812="P",VLOOKUP($E812,'[2]Costeo-JUL26'!$B$9:$CQ$307,AJ$1,0),0)</f>
        <v>0</v>
      </c>
      <c r="AK812" s="16">
        <f>IF($B812="P",VLOOKUP($E812,'[2]Costeo-JUL26'!$B$9:$CQ$307,AK$1,0),0)*$G812</f>
        <v>0</v>
      </c>
      <c r="AL812" s="36">
        <f>IF($B812="P",VLOOKUP($E812,'[2]Costeo-JUL26'!$B$9:$CQ$307,AL$1,0),0)*$G812</f>
        <v>0</v>
      </c>
      <c r="AM812" s="35">
        <f>IF($B812="P",VLOOKUP($E812,'[2]Costeo-JUL26'!$B$9:$CQ$307,AM$1,0),0)</f>
        <v>0</v>
      </c>
      <c r="AN812" s="36">
        <f t="shared" si="386"/>
        <v>0</v>
      </c>
      <c r="AO812" s="36">
        <f t="shared" si="387"/>
        <v>0</v>
      </c>
      <c r="AP812" s="34">
        <f>IF($B812="P",VLOOKUP($E812,'[2]Costeo-JUL26'!$B$9:$CQ$307,AP$1,0),0)</f>
        <v>0</v>
      </c>
      <c r="AQ812" s="16">
        <f>IF($B812="P",VLOOKUP($E812,'[2]Costeo-JUL26'!$B$9:$CQ$307,AQ$1,0),0)*$G812</f>
        <v>0</v>
      </c>
      <c r="AR812" s="36">
        <f>IF($B812="P",VLOOKUP($E812,'[2]Costeo-JUL26'!$B$9:$CQ$307,AR$1,0),0)*$G812</f>
        <v>0</v>
      </c>
      <c r="AS812" s="35">
        <f>IF($B812="P",VLOOKUP($E812,'[2]Costeo-JUL26'!$B$9:$CQ$307,AS$1,0),0)</f>
        <v>0</v>
      </c>
      <c r="AT812" s="36">
        <f t="shared" si="388"/>
        <v>0</v>
      </c>
      <c r="AU812" s="36">
        <f t="shared" si="389"/>
        <v>0</v>
      </c>
      <c r="AV812" s="34">
        <f>IF($B812="P",VLOOKUP($E812,'[2]Costeo-JUL26'!$B$9:$CQ$307,AV$1,0),0)</f>
        <v>0</v>
      </c>
      <c r="AW812" s="16">
        <f>IF($B812="P",VLOOKUP($E812,'[2]Costeo-JUL26'!$B$9:$CQ$307,AW$1,0),0)*$G812</f>
        <v>0</v>
      </c>
      <c r="AX812" s="36">
        <f>IF($B812="P",VLOOKUP($E812,'[2]Costeo-JUL26'!$B$9:$CQ$307,AX$1,0),0)*$G812</f>
        <v>0</v>
      </c>
      <c r="AY812" s="35">
        <f>IF($B812="P",VLOOKUP($E812,'[2]Costeo-JUL26'!$B$9:$CQ$307,AY$1,0),0)</f>
        <v>0</v>
      </c>
      <c r="AZ812" s="36">
        <f t="shared" si="390"/>
        <v>0</v>
      </c>
      <c r="BA812" s="36">
        <f t="shared" si="391"/>
        <v>0</v>
      </c>
      <c r="BB812" s="34">
        <f>IF($B812="P",VLOOKUP($E812,'[2]Costeo-JUL26'!$B$9:$CQ$307,BB$1,0),0)</f>
        <v>0</v>
      </c>
      <c r="BC812" s="16">
        <f>IF($B812="P",VLOOKUP($E812,'[2]Costeo-JUL26'!$B$9:$CQ$307,BC$1,0),0)*$G812</f>
        <v>0</v>
      </c>
      <c r="BD812" s="36">
        <f>IF($B812="P",VLOOKUP($E812,'[2]Costeo-JUL26'!$B$9:$CQ$307,BD$1,0),0)*$G812</f>
        <v>0</v>
      </c>
      <c r="BE812" s="35">
        <f>IF($B812="P",VLOOKUP($E812,'[2]Costeo-JUL26'!$B$9:$CQ$307,BE$1,0),0)</f>
        <v>0</v>
      </c>
      <c r="BF812" s="36">
        <f t="shared" si="392"/>
        <v>0</v>
      </c>
      <c r="BG812" s="36">
        <f t="shared" si="393"/>
        <v>0</v>
      </c>
      <c r="BH812" s="34">
        <f>IF($B812="P",VLOOKUP($E812,'[2]Costeo-JUL26'!$B$9:$CQ$307,BH$1,0),0)</f>
        <v>0</v>
      </c>
      <c r="BI812" s="16">
        <f>IF($B812="P",VLOOKUP($E812,'[2]Costeo-JUL26'!$B$9:$CQ$307,BI$1,0),0)*$G812</f>
        <v>0</v>
      </c>
      <c r="BJ812" s="36">
        <f>IF($B812="P",VLOOKUP($E812,'[2]Costeo-JUL26'!$B$9:$CQ$307,BJ$1,0),0)*$G812</f>
        <v>0</v>
      </c>
      <c r="BK812" s="35">
        <f>IF(BH812=910319,0,IF($B812="P",VLOOKUP($E812,'[2]Costeo-JUL26'!$B$9:$CQ$307,BK$1,0),0))</f>
        <v>0</v>
      </c>
      <c r="BL812" s="36">
        <f t="shared" si="394"/>
        <v>0</v>
      </c>
      <c r="BM812" s="36">
        <f t="shared" si="395"/>
        <v>0</v>
      </c>
      <c r="BN812" s="34">
        <f>IF($B812="P",VLOOKUP($E812,'[2]Costeo-JUL26'!$B$9:$CQ$307,BN$1,0),0)</f>
        <v>0</v>
      </c>
      <c r="BO812" s="16">
        <f>IF($B812="P",VLOOKUP($E812,'[2]Costeo-JUL26'!$B$9:$CQ$307,BO$1,0),0)*$G812</f>
        <v>0</v>
      </c>
      <c r="BP812" s="36">
        <f>IF($B812="P",VLOOKUP($E812,'[2]Costeo-JUL26'!$B$9:$CQ$307,BP$1,0),0)*$G812</f>
        <v>0</v>
      </c>
      <c r="BQ812" s="35">
        <f>IF($B812="P",VLOOKUP($E812,'[2]Costeo-JUL26'!$B$9:$CQ$307,BQ$1,0),0)</f>
        <v>0</v>
      </c>
      <c r="BR812" s="36">
        <f t="shared" si="396"/>
        <v>0</v>
      </c>
      <c r="BS812" s="36">
        <f t="shared" si="397"/>
        <v>0</v>
      </c>
      <c r="BT812" s="34">
        <f>IF($B812="P",VLOOKUP($E812,'[2]Costeo-JUL26'!$B$9:$CQ$307,BT$1,0),0)</f>
        <v>0</v>
      </c>
      <c r="BU812" s="16">
        <f>IF($B812="P",VLOOKUP($E812,'[2]Costeo-JUL26'!$B$9:$CQ$307,BU$1,0),0)*$G812</f>
        <v>0</v>
      </c>
      <c r="BV812" s="36">
        <f>IF($B812="P",VLOOKUP($E812,'[2]Costeo-JUL26'!$B$9:$CQ$307,BV$1,0),0)*$G812</f>
        <v>0</v>
      </c>
      <c r="BW812" s="35">
        <f>IF($B812="P",VLOOKUP($E812,'[2]Costeo-JUL26'!$B$9:$CQ$307,BW$1,0),0)</f>
        <v>0</v>
      </c>
      <c r="BX812" s="36">
        <f t="shared" si="398"/>
        <v>0</v>
      </c>
      <c r="BY812" s="36">
        <f t="shared" si="399"/>
        <v>0</v>
      </c>
      <c r="BZ812" s="34">
        <f>IF($B812="P",VLOOKUP($E812,'[2]Costeo-JUL26'!$B$9:$CQ$307,BZ$1,0),0)</f>
        <v>0</v>
      </c>
      <c r="CA812" s="16">
        <f>IF($B812="P",VLOOKUP($E812,'[2]Costeo-JUL26'!$B$9:$CQ$307,CA$1,0),0)*$G812</f>
        <v>0</v>
      </c>
      <c r="CB812" s="36">
        <f>IF($B812="P",VLOOKUP($E812,'[2]Costeo-JUL26'!$B$9:$CQ$307,CB$1,0),0)*$G812</f>
        <v>0</v>
      </c>
      <c r="CC812" s="35">
        <f>IF($B812="P",VLOOKUP($E812,'[2]Costeo-JUL26'!$B$9:$CQ$307,CC$1,0),0)</f>
        <v>0</v>
      </c>
      <c r="CD812" s="36">
        <f t="shared" si="400"/>
        <v>0</v>
      </c>
      <c r="CE812" s="36">
        <f t="shared" si="401"/>
        <v>0</v>
      </c>
      <c r="CF812" s="37">
        <f t="shared" si="373"/>
        <v>0</v>
      </c>
      <c r="CG812" s="36">
        <f>IF($B812="r",VLOOKUP($E812,'[2]Costeo-JUL26'!$B$9:$CQ$307,CG$1,0),0)*$G812</f>
        <v>-1174.4037499999999</v>
      </c>
      <c r="CH812" s="35">
        <f>VLOOKUP($E812,'[2]TEORICOS (05.26)'!$A$8:$T$251,CH$1,0)</f>
        <v>0.14000000000000001</v>
      </c>
      <c r="CI812" s="36">
        <f t="shared" si="402"/>
        <v>-544.61787500000003</v>
      </c>
      <c r="CJ812" s="37">
        <f t="shared" si="403"/>
        <v>-1719.0216249999999</v>
      </c>
      <c r="CM812" s="16">
        <f>SUMIFS('[1]Ajuste Inventario'!$I:$I,'[1]Ajuste Inventario'!$B:$B,E812,'[1]Ajuste Inventario'!$S:$S,D812)*-1</f>
        <v>0.125</v>
      </c>
      <c r="CN812" s="36">
        <f t="shared" si="374"/>
        <v>1719.0216249999999</v>
      </c>
      <c r="CP812" t="str">
        <f t="shared" si="375"/>
        <v>597Org.Vtas Necochea</v>
      </c>
      <c r="CQ812" s="10">
        <f t="shared" si="376"/>
        <v>13752.172999999999</v>
      </c>
    </row>
    <row r="813" spans="1:95" x14ac:dyDescent="0.25">
      <c r="A813" s="30">
        <v>46204</v>
      </c>
      <c r="B813" s="31" t="str">
        <f>VLOOKUP($E813,'[2]TEORICOS (05.26)'!$A$8:$T$251,B$1,0)</f>
        <v>R</v>
      </c>
      <c r="C813" s="32" t="str">
        <f>VLOOKUP($E813,'[2]TEORICOS (05.26)'!$A$8:$T$251,C$1,0)</f>
        <v>Sprite</v>
      </c>
      <c r="D813" t="s">
        <v>229</v>
      </c>
      <c r="E813">
        <v>2728</v>
      </c>
      <c r="F813" t="s">
        <v>200</v>
      </c>
      <c r="G813" s="16">
        <v>1.833</v>
      </c>
      <c r="H813" s="16">
        <v>0.68554199999999998</v>
      </c>
      <c r="I813" s="33">
        <v>19806.439999999999</v>
      </c>
      <c r="J813" s="33">
        <v>19212.25</v>
      </c>
      <c r="K813" s="34">
        <f>IF($B813="P",VLOOKUP($E813,'[2]Costeo-JUL26'!$B$9:$CQ$307,K$1,0),0)</f>
        <v>0</v>
      </c>
      <c r="L813" s="35">
        <f>VLOOKUP($E813,'[2]TEORICOS (05.26)'!$A$8:$T$251,L$1,0)</f>
        <v>0.27500000000000002</v>
      </c>
      <c r="M813" s="36">
        <f t="shared" si="377"/>
        <v>0</v>
      </c>
      <c r="N813" s="35">
        <f>IF($B813="P",VLOOKUP($E813,'[2]Costeo-JUL26'!$B$9:$CQ$307,N$1,0),0)</f>
        <v>0</v>
      </c>
      <c r="O813" s="36">
        <f t="shared" si="378"/>
        <v>0</v>
      </c>
      <c r="P813" s="36">
        <f>IF($B813="P",VLOOKUP($E813,'[2]Costeo-JUL26'!$B$9:$CQ$307,P$1,0),0)*H813</f>
        <v>0</v>
      </c>
      <c r="Q813" s="36">
        <f t="shared" si="379"/>
        <v>0</v>
      </c>
      <c r="R813" s="34">
        <f>IF($B813="P",VLOOKUP($E813,'[2]Costeo-JUL26'!$B$9:$CQ$307,R$1,0),0)</f>
        <v>0</v>
      </c>
      <c r="S813" s="16">
        <f>IF($B813="P",VLOOKUP($E813,'[2]Costeo-JUL26'!$B$9:$CQ$307,S$1,0),0)*$G813</f>
        <v>0</v>
      </c>
      <c r="T813" s="36">
        <f>IF($B813="P",VLOOKUP($E813,'[2]Costeo-JUL26'!$B$9:$CQ$307,T$1,0),0)*$G813</f>
        <v>0</v>
      </c>
      <c r="U813" s="35">
        <f>IF($B813="P",VLOOKUP($E813,'[2]Costeo-JUL26'!$B$9:$CQ$307,U$1,0),0)</f>
        <v>0</v>
      </c>
      <c r="V813" s="36">
        <f t="shared" si="380"/>
        <v>0</v>
      </c>
      <c r="W813" s="36">
        <f t="shared" si="381"/>
        <v>0</v>
      </c>
      <c r="X813" s="34">
        <f>IF($B813="P",VLOOKUP($E813,'[2]Costeo-JUL26'!$B$9:$CQ$307,X$1,0),0)</f>
        <v>0</v>
      </c>
      <c r="Y813" s="16">
        <f>IF($B813="P",VLOOKUP($E813,'[2]Costeo-JUL26'!$B$9:$CQ$307,Y$1,0),0)*$G813</f>
        <v>0</v>
      </c>
      <c r="Z813" s="36">
        <f>IF($B813="P",VLOOKUP($E813,'[2]Costeo-JUL26'!$B$9:$CQ$307,Z$1,0),0)*$G813</f>
        <v>0</v>
      </c>
      <c r="AA813" s="35">
        <f>IF($B813="P",VLOOKUP($E813,'[2]Costeo-JUL26'!$B$9:$CQ$307,AA$1,0),0)</f>
        <v>0</v>
      </c>
      <c r="AB813" s="36">
        <f t="shared" si="382"/>
        <v>0</v>
      </c>
      <c r="AC813" s="36">
        <f t="shared" si="383"/>
        <v>0</v>
      </c>
      <c r="AD813" s="34">
        <f>IF($B813="P",VLOOKUP($E813,'[2]Costeo-JUL26'!$B$9:$CQ$307,AD$1,0),0)</f>
        <v>0</v>
      </c>
      <c r="AE813" s="16">
        <f>IF($B813="P",VLOOKUP($E813,'[2]Costeo-JUL26'!$B$9:$CQ$307,AE$1,0),0)*$G813</f>
        <v>0</v>
      </c>
      <c r="AF813" s="36">
        <f>IF($B813="P",VLOOKUP($E813,'[2]Costeo-JUL26'!$B$9:$CQ$307,AF$1,0),0)*$G813</f>
        <v>0</v>
      </c>
      <c r="AG813" s="35">
        <f>IF($B813="P",VLOOKUP($E813,'[2]Costeo-JUL26'!$B$9:$CQ$307,AG$1,0),0)</f>
        <v>0</v>
      </c>
      <c r="AH813" s="36">
        <f t="shared" si="384"/>
        <v>0</v>
      </c>
      <c r="AI813" s="36">
        <f t="shared" si="385"/>
        <v>0</v>
      </c>
      <c r="AJ813" s="34">
        <f>IF($B813="P",VLOOKUP($E813,'[2]Costeo-JUL26'!$B$9:$CQ$307,AJ$1,0),0)</f>
        <v>0</v>
      </c>
      <c r="AK813" s="16">
        <f>IF($B813="P",VLOOKUP($E813,'[2]Costeo-JUL26'!$B$9:$CQ$307,AK$1,0),0)*$G813</f>
        <v>0</v>
      </c>
      <c r="AL813" s="36">
        <f>IF($B813="P",VLOOKUP($E813,'[2]Costeo-JUL26'!$B$9:$CQ$307,AL$1,0),0)*$G813</f>
        <v>0</v>
      </c>
      <c r="AM813" s="35">
        <f>IF($B813="P",VLOOKUP($E813,'[2]Costeo-JUL26'!$B$9:$CQ$307,AM$1,0),0)</f>
        <v>0</v>
      </c>
      <c r="AN813" s="36">
        <f t="shared" si="386"/>
        <v>0</v>
      </c>
      <c r="AO813" s="36">
        <f t="shared" si="387"/>
        <v>0</v>
      </c>
      <c r="AP813" s="34">
        <f>IF($B813="P",VLOOKUP($E813,'[2]Costeo-JUL26'!$B$9:$CQ$307,AP$1,0),0)</f>
        <v>0</v>
      </c>
      <c r="AQ813" s="16">
        <f>IF($B813="P",VLOOKUP($E813,'[2]Costeo-JUL26'!$B$9:$CQ$307,AQ$1,0),0)*$G813</f>
        <v>0</v>
      </c>
      <c r="AR813" s="36">
        <f>IF($B813="P",VLOOKUP($E813,'[2]Costeo-JUL26'!$B$9:$CQ$307,AR$1,0),0)*$G813</f>
        <v>0</v>
      </c>
      <c r="AS813" s="35">
        <f>IF($B813="P",VLOOKUP($E813,'[2]Costeo-JUL26'!$B$9:$CQ$307,AS$1,0),0)</f>
        <v>0</v>
      </c>
      <c r="AT813" s="36">
        <f t="shared" si="388"/>
        <v>0</v>
      </c>
      <c r="AU813" s="36">
        <f t="shared" si="389"/>
        <v>0</v>
      </c>
      <c r="AV813" s="34">
        <f>IF($B813="P",VLOOKUP($E813,'[2]Costeo-JUL26'!$B$9:$CQ$307,AV$1,0),0)</f>
        <v>0</v>
      </c>
      <c r="AW813" s="16">
        <f>IF($B813="P",VLOOKUP($E813,'[2]Costeo-JUL26'!$B$9:$CQ$307,AW$1,0),0)*$G813</f>
        <v>0</v>
      </c>
      <c r="AX813" s="36">
        <f>IF($B813="P",VLOOKUP($E813,'[2]Costeo-JUL26'!$B$9:$CQ$307,AX$1,0),0)*$G813</f>
        <v>0</v>
      </c>
      <c r="AY813" s="35">
        <f>IF($B813="P",VLOOKUP($E813,'[2]Costeo-JUL26'!$B$9:$CQ$307,AY$1,0),0)</f>
        <v>0</v>
      </c>
      <c r="AZ813" s="36">
        <f t="shared" si="390"/>
        <v>0</v>
      </c>
      <c r="BA813" s="36">
        <f t="shared" si="391"/>
        <v>0</v>
      </c>
      <c r="BB813" s="34">
        <f>IF($B813="P",VLOOKUP($E813,'[2]Costeo-JUL26'!$B$9:$CQ$307,BB$1,0),0)</f>
        <v>0</v>
      </c>
      <c r="BC813" s="16">
        <f>IF($B813="P",VLOOKUP($E813,'[2]Costeo-JUL26'!$B$9:$CQ$307,BC$1,0),0)*$G813</f>
        <v>0</v>
      </c>
      <c r="BD813" s="36">
        <f>IF($B813="P",VLOOKUP($E813,'[2]Costeo-JUL26'!$B$9:$CQ$307,BD$1,0),0)*$G813</f>
        <v>0</v>
      </c>
      <c r="BE813" s="35">
        <f>IF($B813="P",VLOOKUP($E813,'[2]Costeo-JUL26'!$B$9:$CQ$307,BE$1,0),0)</f>
        <v>0</v>
      </c>
      <c r="BF813" s="36">
        <f t="shared" si="392"/>
        <v>0</v>
      </c>
      <c r="BG813" s="36">
        <f t="shared" si="393"/>
        <v>0</v>
      </c>
      <c r="BH813" s="34">
        <f>IF($B813="P",VLOOKUP($E813,'[2]Costeo-JUL26'!$B$9:$CQ$307,BH$1,0),0)</f>
        <v>0</v>
      </c>
      <c r="BI813" s="16">
        <f>IF($B813="P",VLOOKUP($E813,'[2]Costeo-JUL26'!$B$9:$CQ$307,BI$1,0),0)*$G813</f>
        <v>0</v>
      </c>
      <c r="BJ813" s="36">
        <f>IF($B813="P",VLOOKUP($E813,'[2]Costeo-JUL26'!$B$9:$CQ$307,BJ$1,0),0)*$G813</f>
        <v>0</v>
      </c>
      <c r="BK813" s="35">
        <f>IF(BH813=910319,0,IF($B813="P",VLOOKUP($E813,'[2]Costeo-JUL26'!$B$9:$CQ$307,BK$1,0),0))</f>
        <v>0</v>
      </c>
      <c r="BL813" s="36">
        <f t="shared" si="394"/>
        <v>0</v>
      </c>
      <c r="BM813" s="36">
        <f t="shared" si="395"/>
        <v>0</v>
      </c>
      <c r="BN813" s="34">
        <f>IF($B813="P",VLOOKUP($E813,'[2]Costeo-JUL26'!$B$9:$CQ$307,BN$1,0),0)</f>
        <v>0</v>
      </c>
      <c r="BO813" s="16">
        <f>IF($B813="P",VLOOKUP($E813,'[2]Costeo-JUL26'!$B$9:$CQ$307,BO$1,0),0)*$G813</f>
        <v>0</v>
      </c>
      <c r="BP813" s="36">
        <f>IF($B813="P",VLOOKUP($E813,'[2]Costeo-JUL26'!$B$9:$CQ$307,BP$1,0),0)*$G813</f>
        <v>0</v>
      </c>
      <c r="BQ813" s="35">
        <f>IF($B813="P",VLOOKUP($E813,'[2]Costeo-JUL26'!$B$9:$CQ$307,BQ$1,0),0)</f>
        <v>0</v>
      </c>
      <c r="BR813" s="36">
        <f t="shared" si="396"/>
        <v>0</v>
      </c>
      <c r="BS813" s="36">
        <f t="shared" si="397"/>
        <v>0</v>
      </c>
      <c r="BT813" s="34">
        <f>IF($B813="P",VLOOKUP($E813,'[2]Costeo-JUL26'!$B$9:$CQ$307,BT$1,0),0)</f>
        <v>0</v>
      </c>
      <c r="BU813" s="16">
        <f>IF($B813="P",VLOOKUP($E813,'[2]Costeo-JUL26'!$B$9:$CQ$307,BU$1,0),0)*$G813</f>
        <v>0</v>
      </c>
      <c r="BV813" s="36">
        <f>IF($B813="P",VLOOKUP($E813,'[2]Costeo-JUL26'!$B$9:$CQ$307,BV$1,0),0)*$G813</f>
        <v>0</v>
      </c>
      <c r="BW813" s="35">
        <f>IF($B813="P",VLOOKUP($E813,'[2]Costeo-JUL26'!$B$9:$CQ$307,BW$1,0),0)</f>
        <v>0</v>
      </c>
      <c r="BX813" s="36">
        <f t="shared" si="398"/>
        <v>0</v>
      </c>
      <c r="BY813" s="36">
        <f t="shared" si="399"/>
        <v>0</v>
      </c>
      <c r="BZ813" s="34">
        <f>IF($B813="P",VLOOKUP($E813,'[2]Costeo-JUL26'!$B$9:$CQ$307,BZ$1,0),0)</f>
        <v>0</v>
      </c>
      <c r="CA813" s="16">
        <f>IF($B813="P",VLOOKUP($E813,'[2]Costeo-JUL26'!$B$9:$CQ$307,CA$1,0),0)*$G813</f>
        <v>0</v>
      </c>
      <c r="CB813" s="36">
        <f>IF($B813="P",VLOOKUP($E813,'[2]Costeo-JUL26'!$B$9:$CQ$307,CB$1,0),0)*$G813</f>
        <v>0</v>
      </c>
      <c r="CC813" s="35">
        <f>IF($B813="P",VLOOKUP($E813,'[2]Costeo-JUL26'!$B$9:$CQ$307,CC$1,0),0)</f>
        <v>0</v>
      </c>
      <c r="CD813" s="36">
        <f t="shared" si="400"/>
        <v>0</v>
      </c>
      <c r="CE813" s="36">
        <f t="shared" si="401"/>
        <v>0</v>
      </c>
      <c r="CF813" s="37">
        <f t="shared" si="373"/>
        <v>0</v>
      </c>
      <c r="CG813" s="36">
        <f>IF($B813="r",VLOOKUP($E813,'[2]Costeo-JUL26'!$B$9:$CQ$307,CG$1,0),0)*$G813</f>
        <v>3050.7902099999997</v>
      </c>
      <c r="CH813" s="35">
        <f>VLOOKUP($E813,'[2]TEORICOS (05.26)'!$A$8:$T$251,CH$1,0)</f>
        <v>0.1</v>
      </c>
      <c r="CI813" s="36">
        <f t="shared" si="402"/>
        <v>4978.289729000001</v>
      </c>
      <c r="CJ813" s="37">
        <f t="shared" si="403"/>
        <v>8029.0799390000011</v>
      </c>
      <c r="CM813" s="16">
        <f>SUMIFS('[1]Ajuste Inventario'!$I:$I,'[1]Ajuste Inventario'!$B:$B,E813,'[1]Ajuste Inventario'!$S:$S,D813)*-1</f>
        <v>0.16700000000000001</v>
      </c>
      <c r="CN813" s="36">
        <f t="shared" si="374"/>
        <v>731.5091924784507</v>
      </c>
      <c r="CP813" t="str">
        <f t="shared" si="375"/>
        <v>2728Org.Vtas Necochea</v>
      </c>
      <c r="CQ813" s="10">
        <f t="shared" si="376"/>
        <v>4380.2945657392256</v>
      </c>
    </row>
    <row r="814" spans="1:95" x14ac:dyDescent="0.25">
      <c r="A814" s="30">
        <v>46204</v>
      </c>
      <c r="B814" s="31" t="str">
        <f>VLOOKUP($E814,'[2]TEORICOS (05.26)'!$A$8:$T$251,B$1,0)</f>
        <v>P</v>
      </c>
      <c r="C814" s="32" t="str">
        <f>VLOOKUP($E814,'[2]TEORICOS (05.26)'!$A$8:$T$251,C$1,0)</f>
        <v>Aquarius</v>
      </c>
      <c r="D814" t="s">
        <v>229</v>
      </c>
      <c r="E814">
        <v>3826</v>
      </c>
      <c r="F814" t="s">
        <v>201</v>
      </c>
      <c r="G814" s="16">
        <v>5</v>
      </c>
      <c r="H814" s="16">
        <v>7.9249999999999998</v>
      </c>
      <c r="I814" s="33">
        <v>53928.05</v>
      </c>
      <c r="J814" s="33">
        <v>53928.05</v>
      </c>
      <c r="K814" s="34">
        <f>IF($B814="P",VLOOKUP($E814,'[2]Costeo-JUL26'!$B$9:$CQ$307,K$1,0),0)</f>
        <v>931337</v>
      </c>
      <c r="L814" s="35">
        <f>VLOOKUP($E814,'[2]TEORICOS (05.26)'!$A$8:$T$251,L$1,0)</f>
        <v>0.17</v>
      </c>
      <c r="M814" s="36">
        <f t="shared" si="377"/>
        <v>9167.7685000000019</v>
      </c>
      <c r="N814" s="35">
        <f>IF($B814="P",VLOOKUP($E814,'[2]Costeo-JUL26'!$B$9:$CQ$307,N$1,0),0)</f>
        <v>0.1</v>
      </c>
      <c r="O814" s="36">
        <f t="shared" si="378"/>
        <v>916.77685000000019</v>
      </c>
      <c r="P814" s="36">
        <f>IF($B814="P",VLOOKUP($E814,'[2]Costeo-JUL26'!$B$9:$CQ$307,P$1,0),0)*H814</f>
        <v>0</v>
      </c>
      <c r="Q814" s="36">
        <f t="shared" si="379"/>
        <v>10084.545350000002</v>
      </c>
      <c r="R814" s="34">
        <f>IF($B814="P",VLOOKUP($E814,'[2]Costeo-JUL26'!$B$9:$CQ$307,R$1,0),0)</f>
        <v>0</v>
      </c>
      <c r="S814" s="16">
        <f>IF($B814="P",VLOOKUP($E814,'[2]Costeo-JUL26'!$B$9:$CQ$307,S$1,0),0)*$G814</f>
        <v>0</v>
      </c>
      <c r="T814" s="36">
        <f>IF($B814="P",VLOOKUP($E814,'[2]Costeo-JUL26'!$B$9:$CQ$307,T$1,0),0)*$G814</f>
        <v>0</v>
      </c>
      <c r="U814" s="35">
        <f>IF($B814="P",VLOOKUP($E814,'[2]Costeo-JUL26'!$B$9:$CQ$307,U$1,0),0)</f>
        <v>0</v>
      </c>
      <c r="V814" s="36">
        <f t="shared" si="380"/>
        <v>0</v>
      </c>
      <c r="W814" s="36">
        <f t="shared" si="381"/>
        <v>0</v>
      </c>
      <c r="X814" s="34">
        <f>IF($B814="P",VLOOKUP($E814,'[2]Costeo-JUL26'!$B$9:$CQ$307,X$1,0),0)</f>
        <v>0</v>
      </c>
      <c r="Y814" s="16">
        <f>IF($B814="P",VLOOKUP($E814,'[2]Costeo-JUL26'!$B$9:$CQ$307,Y$1,0),0)*$G814</f>
        <v>0</v>
      </c>
      <c r="Z814" s="36">
        <f>IF($B814="P",VLOOKUP($E814,'[2]Costeo-JUL26'!$B$9:$CQ$307,Z$1,0),0)*$G814</f>
        <v>0</v>
      </c>
      <c r="AA814" s="35">
        <f>IF($B814="P",VLOOKUP($E814,'[2]Costeo-JUL26'!$B$9:$CQ$307,AA$1,0),0)</f>
        <v>0</v>
      </c>
      <c r="AB814" s="36">
        <f t="shared" si="382"/>
        <v>0</v>
      </c>
      <c r="AC814" s="36">
        <f t="shared" si="383"/>
        <v>0</v>
      </c>
      <c r="AD814" s="34">
        <f>IF($B814="P",VLOOKUP($E814,'[2]Costeo-JUL26'!$B$9:$CQ$307,AD$1,0),0)</f>
        <v>902257</v>
      </c>
      <c r="AE814" s="16">
        <f>IF($B814="P",VLOOKUP($E814,'[2]Costeo-JUL26'!$B$9:$CQ$307,AE$1,0),0)*$G814</f>
        <v>30</v>
      </c>
      <c r="AF814" s="36">
        <f>IF($B814="P",VLOOKUP($E814,'[2]Costeo-JUL26'!$B$9:$CQ$307,AF$1,0),0)*$G814</f>
        <v>460.41600000000005</v>
      </c>
      <c r="AG814" s="35">
        <f>IF($B814="P",VLOOKUP($E814,'[2]Costeo-JUL26'!$B$9:$CQ$307,AG$1,0),0)</f>
        <v>6.0000000000000001E-3</v>
      </c>
      <c r="AH814" s="36">
        <f t="shared" si="384"/>
        <v>2.7624960000000005</v>
      </c>
      <c r="AI814" s="36">
        <f t="shared" si="385"/>
        <v>463.17849600000005</v>
      </c>
      <c r="AJ814" s="34">
        <f>IF($B814="P",VLOOKUP($E814,'[2]Costeo-JUL26'!$B$9:$CQ$307,AJ$1,0),0)</f>
        <v>931327</v>
      </c>
      <c r="AK814" s="16">
        <f>IF($B814="P",VLOOKUP($E814,'[2]Costeo-JUL26'!$B$9:$CQ$307,AK$1,0),0)*$G814</f>
        <v>30</v>
      </c>
      <c r="AL814" s="36">
        <f>IF($B814="P",VLOOKUP($E814,'[2]Costeo-JUL26'!$B$9:$CQ$307,AL$1,0),0)*$G814</f>
        <v>545.52419999999995</v>
      </c>
      <c r="AM814" s="35">
        <f>IF($B814="P",VLOOKUP($E814,'[2]Costeo-JUL26'!$B$9:$CQ$307,AM$1,0),0)</f>
        <v>1.7999999999999999E-2</v>
      </c>
      <c r="AN814" s="36">
        <f t="shared" si="386"/>
        <v>9.8194355999999985</v>
      </c>
      <c r="AO814" s="36">
        <f t="shared" si="387"/>
        <v>555.34363559999997</v>
      </c>
      <c r="AP814" s="34">
        <f>IF($B814="P",VLOOKUP($E814,'[2]Costeo-JUL26'!$B$9:$CQ$307,AP$1,0),0)</f>
        <v>933429</v>
      </c>
      <c r="AQ814" s="16">
        <f>IF($B814="P",VLOOKUP($E814,'[2]Costeo-JUL26'!$B$9:$CQ$307,AQ$1,0),0)*$G814</f>
        <v>30</v>
      </c>
      <c r="AR814" s="36">
        <f>IF($B814="P",VLOOKUP($E814,'[2]Costeo-JUL26'!$B$9:$CQ$307,AR$1,0),0)*$G814</f>
        <v>2947.2534000000005</v>
      </c>
      <c r="AS814" s="35">
        <f>IF($B814="P",VLOOKUP($E814,'[2]Costeo-JUL26'!$B$9:$CQ$307,AS$1,0),0)</f>
        <v>0.02</v>
      </c>
      <c r="AT814" s="36">
        <f t="shared" si="388"/>
        <v>58.945068000000013</v>
      </c>
      <c r="AU814" s="36">
        <f t="shared" si="389"/>
        <v>3006.1984680000005</v>
      </c>
      <c r="AV814" s="34">
        <f>IF($B814="P",VLOOKUP($E814,'[2]Costeo-JUL26'!$B$9:$CQ$307,AV$1,0),0)</f>
        <v>939125</v>
      </c>
      <c r="AW814" s="16">
        <f>IF($B814="P",VLOOKUP($E814,'[2]Costeo-JUL26'!$B$9:$CQ$307,AW$1,0),0)*$G814</f>
        <v>0.14599999999999999</v>
      </c>
      <c r="AX814" s="36">
        <f>IF($B814="P",VLOOKUP($E814,'[2]Costeo-JUL26'!$B$9:$CQ$307,AX$1,0),0)*$G814</f>
        <v>750.8108400000001</v>
      </c>
      <c r="AY814" s="35">
        <f>IF($B814="P",VLOOKUP($E814,'[2]Costeo-JUL26'!$B$9:$CQ$307,AY$1,0),0)</f>
        <v>0.03</v>
      </c>
      <c r="AZ814" s="36">
        <f t="shared" si="390"/>
        <v>22.524325200000003</v>
      </c>
      <c r="BA814" s="36">
        <f t="shared" si="391"/>
        <v>773.33516520000012</v>
      </c>
      <c r="BB814" s="34">
        <f>IF($B814="P",VLOOKUP($E814,'[2]Costeo-JUL26'!$B$9:$CQ$307,BB$1,0),0)</f>
        <v>902311</v>
      </c>
      <c r="BC814" s="16">
        <f>IF($B814="P",VLOOKUP($E814,'[2]Costeo-JUL26'!$B$9:$CQ$307,BC$1,0),0)*$G814</f>
        <v>2.0089285714285716E-2</v>
      </c>
      <c r="BD814" s="36">
        <f>IF($B814="P",VLOOKUP($E814,'[2]Costeo-JUL26'!$B$9:$CQ$307,BD$1,0),0)*$G814</f>
        <v>78.783046875000025</v>
      </c>
      <c r="BE814" s="35">
        <f>IF($B814="P",VLOOKUP($E814,'[2]Costeo-JUL26'!$B$9:$CQ$307,BE$1,0),0)</f>
        <v>0.03</v>
      </c>
      <c r="BF814" s="36">
        <f t="shared" si="392"/>
        <v>2.3634914062500005</v>
      </c>
      <c r="BG814" s="36">
        <f t="shared" si="393"/>
        <v>81.146538281250031</v>
      </c>
      <c r="BH814" s="34">
        <f>IF($B814="P",VLOOKUP($E814,'[2]Costeo-JUL26'!$B$9:$CQ$307,BH$1,0),0)</f>
        <v>933089</v>
      </c>
      <c r="BI814" s="16">
        <f>IF($B814="P",VLOOKUP($E814,'[2]Costeo-JUL26'!$B$9:$CQ$307,BI$1,0),0)*$G814</f>
        <v>0.13392857142857142</v>
      </c>
      <c r="BJ814" s="36">
        <f>IF($B814="P",VLOOKUP($E814,'[2]Costeo-JUL26'!$B$9:$CQ$307,BJ$1,0),0)*$G814</f>
        <v>99.732929940268789</v>
      </c>
      <c r="BK814" s="35">
        <f>IF(BH814=910319,0,IF($B814="P",VLOOKUP($E814,'[2]Costeo-JUL26'!$B$9:$CQ$307,BK$1,0),0))</f>
        <v>0.02</v>
      </c>
      <c r="BL814" s="36">
        <f t="shared" si="394"/>
        <v>1.9946585988053758</v>
      </c>
      <c r="BM814" s="36">
        <f t="shared" si="395"/>
        <v>101.72758853907416</v>
      </c>
      <c r="BN814" s="34">
        <f>IF($B814="P",VLOOKUP($E814,'[2]Costeo-JUL26'!$B$9:$CQ$307,BN$1,0),0)</f>
        <v>0</v>
      </c>
      <c r="BO814" s="16">
        <f>IF($B814="P",VLOOKUP($E814,'[2]Costeo-JUL26'!$B$9:$CQ$307,BO$1,0),0)*$G814</f>
        <v>0</v>
      </c>
      <c r="BP814" s="36">
        <f>IF($B814="P",VLOOKUP($E814,'[2]Costeo-JUL26'!$B$9:$CQ$307,BP$1,0),0)*$G814</f>
        <v>0</v>
      </c>
      <c r="BQ814" s="35">
        <f>IF($B814="P",VLOOKUP($E814,'[2]Costeo-JUL26'!$B$9:$CQ$307,BQ$1,0),0)</f>
        <v>0</v>
      </c>
      <c r="BR814" s="36">
        <f t="shared" si="396"/>
        <v>0</v>
      </c>
      <c r="BS814" s="36">
        <f t="shared" si="397"/>
        <v>0</v>
      </c>
      <c r="BT814" s="34">
        <f>IF($B814="P",VLOOKUP($E814,'[2]Costeo-JUL26'!$B$9:$CQ$307,BT$1,0),0)</f>
        <v>0</v>
      </c>
      <c r="BU814" s="16">
        <f>IF($B814="P",VLOOKUP($E814,'[2]Costeo-JUL26'!$B$9:$CQ$307,BU$1,0),0)*$G814</f>
        <v>0</v>
      </c>
      <c r="BV814" s="36">
        <f>IF($B814="P",VLOOKUP($E814,'[2]Costeo-JUL26'!$B$9:$CQ$307,BV$1,0),0)*$G814</f>
        <v>0</v>
      </c>
      <c r="BW814" s="35">
        <f>IF($B814="P",VLOOKUP($E814,'[2]Costeo-JUL26'!$B$9:$CQ$307,BW$1,0),0)</f>
        <v>0</v>
      </c>
      <c r="BX814" s="36">
        <f t="shared" si="398"/>
        <v>0</v>
      </c>
      <c r="BY814" s="36">
        <f t="shared" si="399"/>
        <v>0</v>
      </c>
      <c r="BZ814" s="34">
        <f>IF($B814="P",VLOOKUP($E814,'[2]Costeo-JUL26'!$B$9:$CQ$307,BZ$1,0),0)</f>
        <v>936704</v>
      </c>
      <c r="CA814" s="16">
        <f>IF($B814="P",VLOOKUP($E814,'[2]Costeo-JUL26'!$B$9:$CQ$307,CA$1,0),0)*$G814</f>
        <v>0.27351391817479276</v>
      </c>
      <c r="CB814" s="36">
        <f>IF($B814="P",VLOOKUP($E814,'[2]Costeo-JUL26'!$B$9:$CQ$307,CB$1,0),0)*$G814</f>
        <v>130.56558378075988</v>
      </c>
      <c r="CC814" s="35">
        <f>IF($B814="P",VLOOKUP($E814,'[2]Costeo-JUL26'!$B$9:$CQ$307,CC$1,0),0)</f>
        <v>0.5</v>
      </c>
      <c r="CD814" s="36">
        <f t="shared" si="400"/>
        <v>65.28279189037994</v>
      </c>
      <c r="CE814" s="36">
        <f t="shared" si="401"/>
        <v>195.84837567113982</v>
      </c>
      <c r="CF814" s="37">
        <f t="shared" si="373"/>
        <v>15261.323617291466</v>
      </c>
      <c r="CG814" s="36">
        <f>IF($B814="r",VLOOKUP($E814,'[2]Costeo-JUL26'!$B$9:$CQ$307,CG$1,0),0)*$G814</f>
        <v>0</v>
      </c>
      <c r="CH814" s="35">
        <f>VLOOKUP($E814,'[2]TEORICOS (05.26)'!$A$8:$T$251,CH$1,0)</f>
        <v>0</v>
      </c>
      <c r="CI814" s="36">
        <f t="shared" si="402"/>
        <v>0</v>
      </c>
      <c r="CJ814" s="37">
        <f t="shared" si="403"/>
        <v>0</v>
      </c>
      <c r="CM814" s="16">
        <f>SUMIFS('[1]Ajuste Inventario'!$I:$I,'[1]Ajuste Inventario'!$B:$B,E814,'[1]Ajuste Inventario'!$S:$S,D814)*-1</f>
        <v>0</v>
      </c>
      <c r="CN814" s="36">
        <f t="shared" si="374"/>
        <v>0</v>
      </c>
      <c r="CP814" t="str">
        <f t="shared" si="375"/>
        <v>3826Org.Vtas Necochea</v>
      </c>
      <c r="CQ814" s="10" t="e">
        <f t="shared" si="376"/>
        <v>#DIV/0!</v>
      </c>
    </row>
    <row r="815" spans="1:95" x14ac:dyDescent="0.25">
      <c r="A815" s="30">
        <v>46204</v>
      </c>
      <c r="B815" s="31" t="str">
        <f>VLOOKUP($E815,'[2]TEORICOS (05.26)'!$A$8:$T$251,B$1,0)</f>
        <v>P</v>
      </c>
      <c r="C815" s="32" t="str">
        <f>VLOOKUP($E815,'[2]TEORICOS (05.26)'!$A$8:$T$251,C$1,0)</f>
        <v>Aquarius</v>
      </c>
      <c r="D815" t="s">
        <v>229</v>
      </c>
      <c r="E815">
        <v>3836</v>
      </c>
      <c r="F815" t="s">
        <v>202</v>
      </c>
      <c r="G815" s="16">
        <v>4</v>
      </c>
      <c r="H815" s="16">
        <v>6.34</v>
      </c>
      <c r="I815" s="33">
        <v>42628.73</v>
      </c>
      <c r="J815" s="33">
        <v>42538.62</v>
      </c>
      <c r="K815" s="34">
        <f>IF($B815="P",VLOOKUP($E815,'[2]Costeo-JUL26'!$B$9:$CQ$307,K$1,0),0)</f>
        <v>931336</v>
      </c>
      <c r="L815" s="35">
        <f>VLOOKUP($E815,'[2]TEORICOS (05.26)'!$A$8:$T$251,L$1,0)</f>
        <v>0.17</v>
      </c>
      <c r="M815" s="36">
        <f t="shared" si="377"/>
        <v>7231.5654000000013</v>
      </c>
      <c r="N815" s="35">
        <f>IF($B815="P",VLOOKUP($E815,'[2]Costeo-JUL26'!$B$9:$CQ$307,N$1,0),0)</f>
        <v>0.1</v>
      </c>
      <c r="O815" s="36">
        <f t="shared" si="378"/>
        <v>723.15654000000018</v>
      </c>
      <c r="P815" s="36">
        <f>IF($B815="P",VLOOKUP($E815,'[2]Costeo-JUL26'!$B$9:$CQ$307,P$1,0),0)*H815</f>
        <v>0</v>
      </c>
      <c r="Q815" s="36">
        <f t="shared" si="379"/>
        <v>7954.7219400000013</v>
      </c>
      <c r="R815" s="34">
        <f>IF($B815="P",VLOOKUP($E815,'[2]Costeo-JUL26'!$B$9:$CQ$307,R$1,0),0)</f>
        <v>0</v>
      </c>
      <c r="S815" s="16">
        <f>IF($B815="P",VLOOKUP($E815,'[2]Costeo-JUL26'!$B$9:$CQ$307,S$1,0),0)*$G815</f>
        <v>0</v>
      </c>
      <c r="T815" s="36">
        <f>IF($B815="P",VLOOKUP($E815,'[2]Costeo-JUL26'!$B$9:$CQ$307,T$1,0),0)*$G815</f>
        <v>0</v>
      </c>
      <c r="U815" s="35">
        <f>IF($B815="P",VLOOKUP($E815,'[2]Costeo-JUL26'!$B$9:$CQ$307,U$1,0),0)</f>
        <v>0</v>
      </c>
      <c r="V815" s="36">
        <f t="shared" si="380"/>
        <v>0</v>
      </c>
      <c r="W815" s="36">
        <f t="shared" si="381"/>
        <v>0</v>
      </c>
      <c r="X815" s="34">
        <f>IF($B815="P",VLOOKUP($E815,'[2]Costeo-JUL26'!$B$9:$CQ$307,X$1,0),0)</f>
        <v>0</v>
      </c>
      <c r="Y815" s="16">
        <f>IF($B815="P",VLOOKUP($E815,'[2]Costeo-JUL26'!$B$9:$CQ$307,Y$1,0),0)*$G815</f>
        <v>0</v>
      </c>
      <c r="Z815" s="36">
        <f>IF($B815="P",VLOOKUP($E815,'[2]Costeo-JUL26'!$B$9:$CQ$307,Z$1,0),0)*$G815</f>
        <v>0</v>
      </c>
      <c r="AA815" s="35">
        <f>IF($B815="P",VLOOKUP($E815,'[2]Costeo-JUL26'!$B$9:$CQ$307,AA$1,0),0)</f>
        <v>0</v>
      </c>
      <c r="AB815" s="36">
        <f t="shared" si="382"/>
        <v>0</v>
      </c>
      <c r="AC815" s="36">
        <f t="shared" si="383"/>
        <v>0</v>
      </c>
      <c r="AD815" s="34">
        <f>IF($B815="P",VLOOKUP($E815,'[2]Costeo-JUL26'!$B$9:$CQ$307,AD$1,0),0)</f>
        <v>902257</v>
      </c>
      <c r="AE815" s="16">
        <f>IF($B815="P",VLOOKUP($E815,'[2]Costeo-JUL26'!$B$9:$CQ$307,AE$1,0),0)*$G815</f>
        <v>24</v>
      </c>
      <c r="AF815" s="36">
        <f>IF($B815="P",VLOOKUP($E815,'[2]Costeo-JUL26'!$B$9:$CQ$307,AF$1,0),0)*$G815</f>
        <v>368.33280000000002</v>
      </c>
      <c r="AG815" s="35">
        <f>IF($B815="P",VLOOKUP($E815,'[2]Costeo-JUL26'!$B$9:$CQ$307,AG$1,0),0)</f>
        <v>6.0000000000000001E-3</v>
      </c>
      <c r="AH815" s="36">
        <f t="shared" si="384"/>
        <v>2.2099968000000003</v>
      </c>
      <c r="AI815" s="36">
        <f t="shared" si="385"/>
        <v>370.54279680000002</v>
      </c>
      <c r="AJ815" s="34">
        <f>IF($B815="P",VLOOKUP($E815,'[2]Costeo-JUL26'!$B$9:$CQ$307,AJ$1,0),0)</f>
        <v>931324</v>
      </c>
      <c r="AK815" s="16">
        <f>IF($B815="P",VLOOKUP($E815,'[2]Costeo-JUL26'!$B$9:$CQ$307,AK$1,0),0)*$G815</f>
        <v>24</v>
      </c>
      <c r="AL815" s="36">
        <f>IF($B815="P",VLOOKUP($E815,'[2]Costeo-JUL26'!$B$9:$CQ$307,AL$1,0),0)*$G815</f>
        <v>436.41935999999998</v>
      </c>
      <c r="AM815" s="35">
        <f>IF($B815="P",VLOOKUP($E815,'[2]Costeo-JUL26'!$B$9:$CQ$307,AM$1,0),0)</f>
        <v>1.7999999999999999E-2</v>
      </c>
      <c r="AN815" s="36">
        <f t="shared" si="386"/>
        <v>7.8555484799999995</v>
      </c>
      <c r="AO815" s="36">
        <f t="shared" si="387"/>
        <v>444.27490847999997</v>
      </c>
      <c r="AP815" s="34">
        <f>IF($B815="P",VLOOKUP($E815,'[2]Costeo-JUL26'!$B$9:$CQ$307,AP$1,0),0)</f>
        <v>933429</v>
      </c>
      <c r="AQ815" s="16">
        <f>IF($B815="P",VLOOKUP($E815,'[2]Costeo-JUL26'!$B$9:$CQ$307,AQ$1,0),0)*$G815</f>
        <v>24</v>
      </c>
      <c r="AR815" s="36">
        <f>IF($B815="P",VLOOKUP($E815,'[2]Costeo-JUL26'!$B$9:$CQ$307,AR$1,0),0)*$G815</f>
        <v>2357.8027200000006</v>
      </c>
      <c r="AS815" s="35">
        <f>IF($B815="P",VLOOKUP($E815,'[2]Costeo-JUL26'!$B$9:$CQ$307,AS$1,0),0)</f>
        <v>0.02</v>
      </c>
      <c r="AT815" s="36">
        <f t="shared" si="388"/>
        <v>47.156054400000009</v>
      </c>
      <c r="AU815" s="36">
        <f t="shared" si="389"/>
        <v>2404.9587744000005</v>
      </c>
      <c r="AV815" s="34">
        <f>IF($B815="P",VLOOKUP($E815,'[2]Costeo-JUL26'!$B$9:$CQ$307,AV$1,0),0)</f>
        <v>939125</v>
      </c>
      <c r="AW815" s="16">
        <f>IF($B815="P",VLOOKUP($E815,'[2]Costeo-JUL26'!$B$9:$CQ$307,AW$1,0),0)*$G815</f>
        <v>0.1168</v>
      </c>
      <c r="AX815" s="36">
        <f>IF($B815="P",VLOOKUP($E815,'[2]Costeo-JUL26'!$B$9:$CQ$307,AX$1,0),0)*$G815</f>
        <v>600.64867200000003</v>
      </c>
      <c r="AY815" s="35">
        <f>IF($B815="P",VLOOKUP($E815,'[2]Costeo-JUL26'!$B$9:$CQ$307,AY$1,0),0)</f>
        <v>0.03</v>
      </c>
      <c r="AZ815" s="36">
        <f t="shared" si="390"/>
        <v>18.019460160000001</v>
      </c>
      <c r="BA815" s="36">
        <f t="shared" si="391"/>
        <v>618.66813216000003</v>
      </c>
      <c r="BB815" s="34">
        <f>IF($B815="P",VLOOKUP($E815,'[2]Costeo-JUL26'!$B$9:$CQ$307,BB$1,0),0)</f>
        <v>902311</v>
      </c>
      <c r="BC815" s="16">
        <f>IF($B815="P",VLOOKUP($E815,'[2]Costeo-JUL26'!$B$9:$CQ$307,BC$1,0),0)*$G815</f>
        <v>1.6071428571428573E-2</v>
      </c>
      <c r="BD815" s="36">
        <f>IF($B815="P",VLOOKUP($E815,'[2]Costeo-JUL26'!$B$9:$CQ$307,BD$1,0),0)*$G815</f>
        <v>63.026437500000014</v>
      </c>
      <c r="BE815" s="35">
        <f>IF($B815="P",VLOOKUP($E815,'[2]Costeo-JUL26'!$B$9:$CQ$307,BE$1,0),0)</f>
        <v>0.03</v>
      </c>
      <c r="BF815" s="36">
        <f t="shared" si="392"/>
        <v>1.8907931250000003</v>
      </c>
      <c r="BG815" s="36">
        <f t="shared" si="393"/>
        <v>64.917230625000016</v>
      </c>
      <c r="BH815" s="34">
        <f>IF($B815="P",VLOOKUP($E815,'[2]Costeo-JUL26'!$B$9:$CQ$307,BH$1,0),0)</f>
        <v>933089</v>
      </c>
      <c r="BI815" s="16">
        <f>IF($B815="P",VLOOKUP($E815,'[2]Costeo-JUL26'!$B$9:$CQ$307,BI$1,0),0)*$G815</f>
        <v>0.10714285714285714</v>
      </c>
      <c r="BJ815" s="36">
        <f>IF($B815="P",VLOOKUP($E815,'[2]Costeo-JUL26'!$B$9:$CQ$307,BJ$1,0),0)*$G815</f>
        <v>79.786343952215034</v>
      </c>
      <c r="BK815" s="35">
        <f>IF(BH815=910319,0,IF($B815="P",VLOOKUP($E815,'[2]Costeo-JUL26'!$B$9:$CQ$307,BK$1,0),0))</f>
        <v>0.02</v>
      </c>
      <c r="BL815" s="36">
        <f t="shared" si="394"/>
        <v>1.5957268790443007</v>
      </c>
      <c r="BM815" s="36">
        <f t="shared" si="395"/>
        <v>81.382070831259341</v>
      </c>
      <c r="BN815" s="34">
        <f>IF($B815="P",VLOOKUP($E815,'[2]Costeo-JUL26'!$B$9:$CQ$307,BN$1,0),0)</f>
        <v>0</v>
      </c>
      <c r="BO815" s="16">
        <f>IF($B815="P",VLOOKUP($E815,'[2]Costeo-JUL26'!$B$9:$CQ$307,BO$1,0),0)*$G815</f>
        <v>0</v>
      </c>
      <c r="BP815" s="36">
        <f>IF($B815="P",VLOOKUP($E815,'[2]Costeo-JUL26'!$B$9:$CQ$307,BP$1,0),0)*$G815</f>
        <v>0</v>
      </c>
      <c r="BQ815" s="35">
        <f>IF($B815="P",VLOOKUP($E815,'[2]Costeo-JUL26'!$B$9:$CQ$307,BQ$1,0),0)</f>
        <v>0</v>
      </c>
      <c r="BR815" s="36">
        <f t="shared" si="396"/>
        <v>0</v>
      </c>
      <c r="BS815" s="36">
        <f t="shared" si="397"/>
        <v>0</v>
      </c>
      <c r="BT815" s="34">
        <f>IF($B815="P",VLOOKUP($E815,'[2]Costeo-JUL26'!$B$9:$CQ$307,BT$1,0),0)</f>
        <v>0</v>
      </c>
      <c r="BU815" s="16">
        <f>IF($B815="P",VLOOKUP($E815,'[2]Costeo-JUL26'!$B$9:$CQ$307,BU$1,0),0)*$G815</f>
        <v>0</v>
      </c>
      <c r="BV815" s="36">
        <f>IF($B815="P",VLOOKUP($E815,'[2]Costeo-JUL26'!$B$9:$CQ$307,BV$1,0),0)*$G815</f>
        <v>0</v>
      </c>
      <c r="BW815" s="35">
        <f>IF($B815="P",VLOOKUP($E815,'[2]Costeo-JUL26'!$B$9:$CQ$307,BW$1,0),0)</f>
        <v>0</v>
      </c>
      <c r="BX815" s="36">
        <f t="shared" si="398"/>
        <v>0</v>
      </c>
      <c r="BY815" s="36">
        <f t="shared" si="399"/>
        <v>0</v>
      </c>
      <c r="BZ815" s="34">
        <f>IF($B815="P",VLOOKUP($E815,'[2]Costeo-JUL26'!$B$9:$CQ$307,BZ$1,0),0)</f>
        <v>936704</v>
      </c>
      <c r="CA815" s="16">
        <f>IF($B815="P",VLOOKUP($E815,'[2]Costeo-JUL26'!$B$9:$CQ$307,CA$1,0),0)*$G815</f>
        <v>0.21881113453983422</v>
      </c>
      <c r="CB815" s="36">
        <f>IF($B815="P",VLOOKUP($E815,'[2]Costeo-JUL26'!$B$9:$CQ$307,CB$1,0),0)*$G815</f>
        <v>104.45246702460791</v>
      </c>
      <c r="CC815" s="35">
        <f>IF($B815="P",VLOOKUP($E815,'[2]Costeo-JUL26'!$B$9:$CQ$307,CC$1,0),0)</f>
        <v>0.5</v>
      </c>
      <c r="CD815" s="36">
        <f t="shared" si="400"/>
        <v>52.226233512303956</v>
      </c>
      <c r="CE815" s="36">
        <f t="shared" si="401"/>
        <v>156.67870053691186</v>
      </c>
      <c r="CF815" s="37">
        <f t="shared" si="373"/>
        <v>12096.144553833174</v>
      </c>
      <c r="CG815" s="36">
        <f>IF($B815="r",VLOOKUP($E815,'[2]Costeo-JUL26'!$B$9:$CQ$307,CG$1,0),0)*$G815</f>
        <v>0</v>
      </c>
      <c r="CH815" s="35">
        <f>VLOOKUP($E815,'[2]TEORICOS (05.26)'!$A$8:$T$251,CH$1,0)</f>
        <v>0</v>
      </c>
      <c r="CI815" s="36">
        <f t="shared" si="402"/>
        <v>0</v>
      </c>
      <c r="CJ815" s="37">
        <f t="shared" si="403"/>
        <v>0</v>
      </c>
      <c r="CM815" s="16">
        <f>SUMIFS('[1]Ajuste Inventario'!$I:$I,'[1]Ajuste Inventario'!$B:$B,E815,'[1]Ajuste Inventario'!$S:$S,D815)*-1</f>
        <v>0</v>
      </c>
      <c r="CN815" s="36">
        <f t="shared" si="374"/>
        <v>0</v>
      </c>
      <c r="CP815" t="str">
        <f t="shared" si="375"/>
        <v>3836Org.Vtas Necochea</v>
      </c>
      <c r="CQ815" s="10" t="e">
        <f t="shared" si="376"/>
        <v>#DIV/0!</v>
      </c>
    </row>
    <row r="816" spans="1:95" x14ac:dyDescent="0.25">
      <c r="A816" s="30">
        <v>46204</v>
      </c>
      <c r="B816" s="31" t="str">
        <f>VLOOKUP($E816,'[2]TEORICOS (05.26)'!$A$8:$T$251,B$1,0)</f>
        <v>P</v>
      </c>
      <c r="C816" s="32" t="str">
        <f>VLOOKUP($E816,'[2]TEORICOS (05.26)'!$A$8:$T$251,C$1,0)</f>
        <v>Aquarius</v>
      </c>
      <c r="D816" t="s">
        <v>229</v>
      </c>
      <c r="E816">
        <v>3838</v>
      </c>
      <c r="F816" t="s">
        <v>203</v>
      </c>
      <c r="G816" s="16">
        <v>2</v>
      </c>
      <c r="H816" s="16">
        <v>4.7560000000000002</v>
      </c>
      <c r="I816" s="33">
        <v>28419.7</v>
      </c>
      <c r="J816" s="33">
        <v>28419.7</v>
      </c>
      <c r="K816" s="34">
        <f>IF($B816="P",VLOOKUP($E816,'[2]Costeo-JUL26'!$B$9:$CQ$307,K$1,0),0)</f>
        <v>931336</v>
      </c>
      <c r="L816" s="35">
        <f>VLOOKUP($E816,'[2]TEORICOS (05.26)'!$A$8:$T$251,L$1,0)</f>
        <v>0.17</v>
      </c>
      <c r="M816" s="36">
        <f t="shared" si="377"/>
        <v>4831.3490000000002</v>
      </c>
      <c r="N816" s="35">
        <f>IF($B816="P",VLOOKUP($E816,'[2]Costeo-JUL26'!$B$9:$CQ$307,N$1,0),0)</f>
        <v>0.1</v>
      </c>
      <c r="O816" s="36">
        <f t="shared" si="378"/>
        <v>483.13490000000002</v>
      </c>
      <c r="P816" s="36">
        <f>IF($B816="P",VLOOKUP($E816,'[2]Costeo-JUL26'!$B$9:$CQ$307,P$1,0),0)*H816</f>
        <v>0</v>
      </c>
      <c r="Q816" s="36">
        <f t="shared" si="379"/>
        <v>5314.4839000000002</v>
      </c>
      <c r="R816" s="34">
        <f>IF($B816="P",VLOOKUP($E816,'[2]Costeo-JUL26'!$B$9:$CQ$307,R$1,0),0)</f>
        <v>0</v>
      </c>
      <c r="S816" s="16">
        <f>IF($B816="P",VLOOKUP($E816,'[2]Costeo-JUL26'!$B$9:$CQ$307,S$1,0),0)*$G816</f>
        <v>0</v>
      </c>
      <c r="T816" s="36">
        <f>IF($B816="P",VLOOKUP($E816,'[2]Costeo-JUL26'!$B$9:$CQ$307,T$1,0),0)*$G816</f>
        <v>0</v>
      </c>
      <c r="U816" s="35">
        <f>IF($B816="P",VLOOKUP($E816,'[2]Costeo-JUL26'!$B$9:$CQ$307,U$1,0),0)</f>
        <v>0</v>
      </c>
      <c r="V816" s="36">
        <f t="shared" si="380"/>
        <v>0</v>
      </c>
      <c r="W816" s="36">
        <f t="shared" si="381"/>
        <v>0</v>
      </c>
      <c r="X816" s="34">
        <f>IF($B816="P",VLOOKUP($E816,'[2]Costeo-JUL26'!$B$9:$CQ$307,X$1,0),0)</f>
        <v>0</v>
      </c>
      <c r="Y816" s="16">
        <f>IF($B816="P",VLOOKUP($E816,'[2]Costeo-JUL26'!$B$9:$CQ$307,Y$1,0),0)*$G816</f>
        <v>0</v>
      </c>
      <c r="Z816" s="36">
        <f>IF($B816="P",VLOOKUP($E816,'[2]Costeo-JUL26'!$B$9:$CQ$307,Z$1,0),0)*$G816</f>
        <v>0</v>
      </c>
      <c r="AA816" s="35">
        <f>IF($B816="P",VLOOKUP($E816,'[2]Costeo-JUL26'!$B$9:$CQ$307,AA$1,0),0)</f>
        <v>0</v>
      </c>
      <c r="AB816" s="36">
        <f t="shared" si="382"/>
        <v>0</v>
      </c>
      <c r="AC816" s="36">
        <f t="shared" si="383"/>
        <v>0</v>
      </c>
      <c r="AD816" s="34">
        <f>IF($B816="P",VLOOKUP($E816,'[2]Costeo-JUL26'!$B$9:$CQ$307,AD$1,0),0)</f>
        <v>902257</v>
      </c>
      <c r="AE816" s="16">
        <f>IF($B816="P",VLOOKUP($E816,'[2]Costeo-JUL26'!$B$9:$CQ$307,AE$1,0),0)*$G816</f>
        <v>12</v>
      </c>
      <c r="AF816" s="36">
        <f>IF($B816="P",VLOOKUP($E816,'[2]Costeo-JUL26'!$B$9:$CQ$307,AF$1,0),0)*$G816</f>
        <v>184.16640000000001</v>
      </c>
      <c r="AG816" s="35">
        <f>IF($B816="P",VLOOKUP($E816,'[2]Costeo-JUL26'!$B$9:$CQ$307,AG$1,0),0)</f>
        <v>6.0000000000000001E-3</v>
      </c>
      <c r="AH816" s="36">
        <f t="shared" si="384"/>
        <v>1.1049984000000002</v>
      </c>
      <c r="AI816" s="36">
        <f t="shared" si="385"/>
        <v>185.27139840000001</v>
      </c>
      <c r="AJ816" s="34">
        <f>IF($B816="P",VLOOKUP($E816,'[2]Costeo-JUL26'!$B$9:$CQ$307,AJ$1,0),0)</f>
        <v>931325</v>
      </c>
      <c r="AK816" s="16">
        <f>IF($B816="P",VLOOKUP($E816,'[2]Costeo-JUL26'!$B$9:$CQ$307,AK$1,0),0)*$G816</f>
        <v>12</v>
      </c>
      <c r="AL816" s="36">
        <f>IF($B816="P",VLOOKUP($E816,'[2]Costeo-JUL26'!$B$9:$CQ$307,AL$1,0),0)*$G816</f>
        <v>268.00488000000001</v>
      </c>
      <c r="AM816" s="35">
        <f>IF($B816="P",VLOOKUP($E816,'[2]Costeo-JUL26'!$B$9:$CQ$307,AM$1,0),0)</f>
        <v>1.7999999999999999E-2</v>
      </c>
      <c r="AN816" s="36">
        <f t="shared" si="386"/>
        <v>4.8240878399999998</v>
      </c>
      <c r="AO816" s="36">
        <f t="shared" si="387"/>
        <v>272.82896784000002</v>
      </c>
      <c r="AP816" s="34">
        <f>IF($B816="P",VLOOKUP($E816,'[2]Costeo-JUL26'!$B$9:$CQ$307,AP$1,0),0)</f>
        <v>911881</v>
      </c>
      <c r="AQ816" s="16">
        <f>IF($B816="P",VLOOKUP($E816,'[2]Costeo-JUL26'!$B$9:$CQ$307,AQ$1,0),0)*$G816</f>
        <v>12</v>
      </c>
      <c r="AR816" s="36">
        <f>IF($B816="P",VLOOKUP($E816,'[2]Costeo-JUL26'!$B$9:$CQ$307,AR$1,0),0)*$G816</f>
        <v>1628.2944000271214</v>
      </c>
      <c r="AS816" s="35">
        <f>IF($B816="P",VLOOKUP($E816,'[2]Costeo-JUL26'!$B$9:$CQ$307,AS$1,0),0)</f>
        <v>0.02</v>
      </c>
      <c r="AT816" s="36">
        <f t="shared" si="388"/>
        <v>32.565888000542429</v>
      </c>
      <c r="AU816" s="36">
        <f t="shared" si="389"/>
        <v>1660.8602880276637</v>
      </c>
      <c r="AV816" s="34">
        <f>IF($B816="P",VLOOKUP($E816,'[2]Costeo-JUL26'!$B$9:$CQ$307,AV$1,0),0)</f>
        <v>939124</v>
      </c>
      <c r="AW816" s="16">
        <f>IF($B816="P",VLOOKUP($E816,'[2]Costeo-JUL26'!$B$9:$CQ$307,AW$1,0),0)*$G816</f>
        <v>8.2199999999999995E-2</v>
      </c>
      <c r="AX816" s="36">
        <f>IF($B816="P",VLOOKUP($E816,'[2]Costeo-JUL26'!$B$9:$CQ$307,AX$1,0),0)*$G816</f>
        <v>422.71678799999995</v>
      </c>
      <c r="AY816" s="35">
        <f>IF($B816="P",VLOOKUP($E816,'[2]Costeo-JUL26'!$B$9:$CQ$307,AY$1,0),0)</f>
        <v>0.03</v>
      </c>
      <c r="AZ816" s="36">
        <f t="shared" si="390"/>
        <v>12.681503639999997</v>
      </c>
      <c r="BA816" s="36">
        <f t="shared" si="391"/>
        <v>435.39829163999997</v>
      </c>
      <c r="BB816" s="34">
        <f>IF($B816="P",VLOOKUP($E816,'[2]Costeo-JUL26'!$B$9:$CQ$307,BB$1,0),0)</f>
        <v>902311</v>
      </c>
      <c r="BC816" s="16">
        <f>IF($B816="P",VLOOKUP($E816,'[2]Costeo-JUL26'!$B$9:$CQ$307,BC$1,0),0)*$G816</f>
        <v>8.7500000000000008E-3</v>
      </c>
      <c r="BD816" s="36">
        <f>IF($B816="P",VLOOKUP($E816,'[2]Costeo-JUL26'!$B$9:$CQ$307,BD$1,0),0)*$G816</f>
        <v>34.314393750000008</v>
      </c>
      <c r="BE816" s="35">
        <f>IF($B816="P",VLOOKUP($E816,'[2]Costeo-JUL26'!$B$9:$CQ$307,BE$1,0),0)</f>
        <v>0.03</v>
      </c>
      <c r="BF816" s="36">
        <f t="shared" si="392"/>
        <v>1.0294318125000002</v>
      </c>
      <c r="BG816" s="36">
        <f t="shared" si="393"/>
        <v>35.343825562500008</v>
      </c>
      <c r="BH816" s="34">
        <f>IF($B816="P",VLOOKUP($E816,'[2]Costeo-JUL26'!$B$9:$CQ$307,BH$1,0),0)</f>
        <v>933089</v>
      </c>
      <c r="BI816" s="16">
        <f>IF($B816="P",VLOOKUP($E816,'[2]Costeo-JUL26'!$B$9:$CQ$307,BI$1,0),0)*$G816</f>
        <v>7.4999999999999997E-2</v>
      </c>
      <c r="BJ816" s="36">
        <f>IF($B816="P",VLOOKUP($E816,'[2]Costeo-JUL26'!$B$9:$CQ$307,BJ$1,0),0)*$G816</f>
        <v>55.850440766550527</v>
      </c>
      <c r="BK816" s="35">
        <f>IF(BH816=910319,0,IF($B816="P",VLOOKUP($E816,'[2]Costeo-JUL26'!$B$9:$CQ$307,BK$1,0),0))</f>
        <v>0.02</v>
      </c>
      <c r="BL816" s="36">
        <f t="shared" si="394"/>
        <v>1.1170088153310105</v>
      </c>
      <c r="BM816" s="36">
        <f t="shared" si="395"/>
        <v>56.967449581881539</v>
      </c>
      <c r="BN816" s="34">
        <f>IF($B816="P",VLOOKUP($E816,'[2]Costeo-JUL26'!$B$9:$CQ$307,BN$1,0),0)</f>
        <v>0</v>
      </c>
      <c r="BO816" s="16">
        <f>IF($B816="P",VLOOKUP($E816,'[2]Costeo-JUL26'!$B$9:$CQ$307,BO$1,0),0)*$G816</f>
        <v>0</v>
      </c>
      <c r="BP816" s="36">
        <f>IF($B816="P",VLOOKUP($E816,'[2]Costeo-JUL26'!$B$9:$CQ$307,BP$1,0),0)*$G816</f>
        <v>0</v>
      </c>
      <c r="BQ816" s="35">
        <f>IF($B816="P",VLOOKUP($E816,'[2]Costeo-JUL26'!$B$9:$CQ$307,BQ$1,0),0)</f>
        <v>0</v>
      </c>
      <c r="BR816" s="36">
        <f t="shared" si="396"/>
        <v>0</v>
      </c>
      <c r="BS816" s="36">
        <f t="shared" si="397"/>
        <v>0</v>
      </c>
      <c r="BT816" s="34">
        <f>IF($B816="P",VLOOKUP($E816,'[2]Costeo-JUL26'!$B$9:$CQ$307,BT$1,0),0)</f>
        <v>0</v>
      </c>
      <c r="BU816" s="16">
        <f>IF($B816="P",VLOOKUP($E816,'[2]Costeo-JUL26'!$B$9:$CQ$307,BU$1,0),0)*$G816</f>
        <v>0</v>
      </c>
      <c r="BV816" s="36">
        <f>IF($B816="P",VLOOKUP($E816,'[2]Costeo-JUL26'!$B$9:$CQ$307,BV$1,0),0)*$G816</f>
        <v>0</v>
      </c>
      <c r="BW816" s="35">
        <f>IF($B816="P",VLOOKUP($E816,'[2]Costeo-JUL26'!$B$9:$CQ$307,BW$1,0),0)</f>
        <v>0</v>
      </c>
      <c r="BX816" s="36">
        <f t="shared" si="398"/>
        <v>0</v>
      </c>
      <c r="BY816" s="36">
        <f t="shared" si="399"/>
        <v>0</v>
      </c>
      <c r="BZ816" s="34">
        <f>IF($B816="P",VLOOKUP($E816,'[2]Costeo-JUL26'!$B$9:$CQ$307,BZ$1,0),0)</f>
        <v>936704</v>
      </c>
      <c r="CA816" s="16">
        <f>IF($B816="P",VLOOKUP($E816,'[2]Costeo-JUL26'!$B$9:$CQ$307,CA$1,0),0)*$G816</f>
        <v>0.16410835090487563</v>
      </c>
      <c r="CB816" s="36">
        <f>IF($B816="P",VLOOKUP($E816,'[2]Costeo-JUL26'!$B$9:$CQ$307,CB$1,0),0)*$G816</f>
        <v>78.339350268455917</v>
      </c>
      <c r="CC816" s="35">
        <f>IF($B816="P",VLOOKUP($E816,'[2]Costeo-JUL26'!$B$9:$CQ$307,CC$1,0),0)</f>
        <v>0.5</v>
      </c>
      <c r="CD816" s="36">
        <f t="shared" si="400"/>
        <v>39.169675134227958</v>
      </c>
      <c r="CE816" s="36">
        <f t="shared" si="401"/>
        <v>117.50902540268387</v>
      </c>
      <c r="CF816" s="37">
        <f t="shared" si="373"/>
        <v>8078.663146454729</v>
      </c>
      <c r="CG816" s="36">
        <f>IF($B816="r",VLOOKUP($E816,'[2]Costeo-JUL26'!$B$9:$CQ$307,CG$1,0),0)*$G816</f>
        <v>0</v>
      </c>
      <c r="CH816" s="35">
        <f>VLOOKUP($E816,'[2]TEORICOS (05.26)'!$A$8:$T$251,CH$1,0)</f>
        <v>0</v>
      </c>
      <c r="CI816" s="36">
        <f t="shared" si="402"/>
        <v>0</v>
      </c>
      <c r="CJ816" s="37">
        <f t="shared" si="403"/>
        <v>0</v>
      </c>
      <c r="CM816" s="16">
        <f>SUMIFS('[1]Ajuste Inventario'!$I:$I,'[1]Ajuste Inventario'!$B:$B,E816,'[1]Ajuste Inventario'!$S:$S,D816)*-1</f>
        <v>0</v>
      </c>
      <c r="CN816" s="36">
        <f t="shared" si="374"/>
        <v>0</v>
      </c>
      <c r="CP816" t="str">
        <f t="shared" si="375"/>
        <v>3838Org.Vtas Necochea</v>
      </c>
      <c r="CQ816" s="10" t="e">
        <f t="shared" si="376"/>
        <v>#DIV/0!</v>
      </c>
    </row>
    <row r="817" spans="1:95" x14ac:dyDescent="0.25">
      <c r="A817" s="30">
        <v>46204</v>
      </c>
      <c r="B817" s="31" t="str">
        <f>VLOOKUP($E817,'[2]TEORICOS (05.26)'!$A$8:$T$251,B$1,0)</f>
        <v>P</v>
      </c>
      <c r="C817" s="32" t="str">
        <f>VLOOKUP($E817,'[2]TEORICOS (05.26)'!$A$8:$T$251,C$1,0)</f>
        <v>Aquarius</v>
      </c>
      <c r="D817" t="s">
        <v>229</v>
      </c>
      <c r="E817">
        <v>3848</v>
      </c>
      <c r="F817" t="s">
        <v>204</v>
      </c>
      <c r="G817" s="16">
        <v>6</v>
      </c>
      <c r="H817" s="16">
        <v>14.268000000000001</v>
      </c>
      <c r="I817" s="33">
        <v>83889.72</v>
      </c>
      <c r="J817" s="33">
        <v>83889.72</v>
      </c>
      <c r="K817" s="34">
        <f>IF($B817="P",VLOOKUP($E817,'[2]Costeo-JUL26'!$B$9:$CQ$307,K$1,0),0)</f>
        <v>931338</v>
      </c>
      <c r="L817" s="35">
        <f>VLOOKUP($E817,'[2]TEORICOS (05.26)'!$A$8:$T$251,L$1,0)</f>
        <v>0.17</v>
      </c>
      <c r="M817" s="36">
        <f t="shared" si="377"/>
        <v>14261.252400000001</v>
      </c>
      <c r="N817" s="35">
        <f>IF($B817="P",VLOOKUP($E817,'[2]Costeo-JUL26'!$B$9:$CQ$307,N$1,0),0)</f>
        <v>0.1</v>
      </c>
      <c r="O817" s="36">
        <f t="shared" si="378"/>
        <v>1426.1252400000003</v>
      </c>
      <c r="P817" s="36">
        <f>IF($B817="P",VLOOKUP($E817,'[2]Costeo-JUL26'!$B$9:$CQ$307,P$1,0),0)*H817</f>
        <v>0</v>
      </c>
      <c r="Q817" s="36">
        <f t="shared" si="379"/>
        <v>15687.377640000002</v>
      </c>
      <c r="R817" s="34">
        <f>IF($B817="P",VLOOKUP($E817,'[2]Costeo-JUL26'!$B$9:$CQ$307,R$1,0),0)</f>
        <v>0</v>
      </c>
      <c r="S817" s="16">
        <f>IF($B817="P",VLOOKUP($E817,'[2]Costeo-JUL26'!$B$9:$CQ$307,S$1,0),0)*$G817</f>
        <v>0</v>
      </c>
      <c r="T817" s="36">
        <f>IF($B817="P",VLOOKUP($E817,'[2]Costeo-JUL26'!$B$9:$CQ$307,T$1,0),0)*$G817</f>
        <v>0</v>
      </c>
      <c r="U817" s="35">
        <f>IF($B817="P",VLOOKUP($E817,'[2]Costeo-JUL26'!$B$9:$CQ$307,U$1,0),0)</f>
        <v>0</v>
      </c>
      <c r="V817" s="36">
        <f t="shared" si="380"/>
        <v>0</v>
      </c>
      <c r="W817" s="36">
        <f t="shared" si="381"/>
        <v>0</v>
      </c>
      <c r="X817" s="34">
        <f>IF($B817="P",VLOOKUP($E817,'[2]Costeo-JUL26'!$B$9:$CQ$307,X$1,0),0)</f>
        <v>0</v>
      </c>
      <c r="Y817" s="16">
        <f>IF($B817="P",VLOOKUP($E817,'[2]Costeo-JUL26'!$B$9:$CQ$307,Y$1,0),0)*$G817</f>
        <v>0</v>
      </c>
      <c r="Z817" s="36">
        <f>IF($B817="P",VLOOKUP($E817,'[2]Costeo-JUL26'!$B$9:$CQ$307,Z$1,0),0)*$G817</f>
        <v>0</v>
      </c>
      <c r="AA817" s="35">
        <f>IF($B817="P",VLOOKUP($E817,'[2]Costeo-JUL26'!$B$9:$CQ$307,AA$1,0),0)</f>
        <v>0</v>
      </c>
      <c r="AB817" s="36">
        <f t="shared" si="382"/>
        <v>0</v>
      </c>
      <c r="AC817" s="36">
        <f t="shared" si="383"/>
        <v>0</v>
      </c>
      <c r="AD817" s="34">
        <f>IF($B817="P",VLOOKUP($E817,'[2]Costeo-JUL26'!$B$9:$CQ$307,AD$1,0),0)</f>
        <v>902257</v>
      </c>
      <c r="AE817" s="16">
        <f>IF($B817="P",VLOOKUP($E817,'[2]Costeo-JUL26'!$B$9:$CQ$307,AE$1,0),0)*$G817</f>
        <v>36</v>
      </c>
      <c r="AF817" s="36">
        <f>IF($B817="P",VLOOKUP($E817,'[2]Costeo-JUL26'!$B$9:$CQ$307,AF$1,0),0)*$G817</f>
        <v>552.49919999999997</v>
      </c>
      <c r="AG817" s="35">
        <f>IF($B817="P",VLOOKUP($E817,'[2]Costeo-JUL26'!$B$9:$CQ$307,AG$1,0),0)</f>
        <v>6.0000000000000001E-3</v>
      </c>
      <c r="AH817" s="36">
        <f t="shared" si="384"/>
        <v>3.3149951999999998</v>
      </c>
      <c r="AI817" s="36">
        <f t="shared" si="385"/>
        <v>555.81419519999997</v>
      </c>
      <c r="AJ817" s="34">
        <f>IF($B817="P",VLOOKUP($E817,'[2]Costeo-JUL26'!$B$9:$CQ$307,AJ$1,0),0)</f>
        <v>931331</v>
      </c>
      <c r="AK817" s="16">
        <f>IF($B817="P",VLOOKUP($E817,'[2]Costeo-JUL26'!$B$9:$CQ$307,AK$1,0),0)*$G817</f>
        <v>36</v>
      </c>
      <c r="AL817" s="36">
        <f>IF($B817="P",VLOOKUP($E817,'[2]Costeo-JUL26'!$B$9:$CQ$307,AL$1,0),0)*$G817</f>
        <v>804.0146400000001</v>
      </c>
      <c r="AM817" s="35">
        <f>IF($B817="P",VLOOKUP($E817,'[2]Costeo-JUL26'!$B$9:$CQ$307,AM$1,0),0)</f>
        <v>1.7999999999999999E-2</v>
      </c>
      <c r="AN817" s="36">
        <f t="shared" si="386"/>
        <v>14.47226352</v>
      </c>
      <c r="AO817" s="36">
        <f t="shared" si="387"/>
        <v>818.48690352000006</v>
      </c>
      <c r="AP817" s="34">
        <f>IF($B817="P",VLOOKUP($E817,'[2]Costeo-JUL26'!$B$9:$CQ$307,AP$1,0),0)</f>
        <v>911881</v>
      </c>
      <c r="AQ817" s="16">
        <f>IF($B817="P",VLOOKUP($E817,'[2]Costeo-JUL26'!$B$9:$CQ$307,AQ$1,0),0)*$G817</f>
        <v>36</v>
      </c>
      <c r="AR817" s="36">
        <f>IF($B817="P",VLOOKUP($E817,'[2]Costeo-JUL26'!$B$9:$CQ$307,AR$1,0),0)*$G817</f>
        <v>4884.8832000813636</v>
      </c>
      <c r="AS817" s="35">
        <f>IF($B817="P",VLOOKUP($E817,'[2]Costeo-JUL26'!$B$9:$CQ$307,AS$1,0),0)</f>
        <v>0.02</v>
      </c>
      <c r="AT817" s="36">
        <f t="shared" si="388"/>
        <v>97.697664001627274</v>
      </c>
      <c r="AU817" s="36">
        <f t="shared" si="389"/>
        <v>4982.580864082991</v>
      </c>
      <c r="AV817" s="34">
        <f>IF($B817="P",VLOOKUP($E817,'[2]Costeo-JUL26'!$B$9:$CQ$307,AV$1,0),0)</f>
        <v>939124</v>
      </c>
      <c r="AW817" s="16">
        <f>IF($B817="P",VLOOKUP($E817,'[2]Costeo-JUL26'!$B$9:$CQ$307,AW$1,0),0)*$G817</f>
        <v>0.24659999999999999</v>
      </c>
      <c r="AX817" s="36">
        <f>IF($B817="P",VLOOKUP($E817,'[2]Costeo-JUL26'!$B$9:$CQ$307,AX$1,0),0)*$G817</f>
        <v>1268.1503639999999</v>
      </c>
      <c r="AY817" s="35">
        <f>IF($B817="P",VLOOKUP($E817,'[2]Costeo-JUL26'!$B$9:$CQ$307,AY$1,0),0)</f>
        <v>0.03</v>
      </c>
      <c r="AZ817" s="36">
        <f t="shared" si="390"/>
        <v>38.044510919999993</v>
      </c>
      <c r="BA817" s="36">
        <f t="shared" si="391"/>
        <v>1306.1948749199998</v>
      </c>
      <c r="BB817" s="34">
        <f>IF($B817="P",VLOOKUP($E817,'[2]Costeo-JUL26'!$B$9:$CQ$307,BB$1,0),0)</f>
        <v>902311</v>
      </c>
      <c r="BC817" s="16">
        <f>IF($B817="P",VLOOKUP($E817,'[2]Costeo-JUL26'!$B$9:$CQ$307,BC$1,0),0)*$G817</f>
        <v>2.6250000000000002E-2</v>
      </c>
      <c r="BD817" s="36">
        <f>IF($B817="P",VLOOKUP($E817,'[2]Costeo-JUL26'!$B$9:$CQ$307,BD$1,0),0)*$G817</f>
        <v>102.94318125000002</v>
      </c>
      <c r="BE817" s="35">
        <f>IF($B817="P",VLOOKUP($E817,'[2]Costeo-JUL26'!$B$9:$CQ$307,BE$1,0),0)</f>
        <v>0.03</v>
      </c>
      <c r="BF817" s="36">
        <f t="shared" si="392"/>
        <v>3.0882954375000007</v>
      </c>
      <c r="BG817" s="36">
        <f t="shared" si="393"/>
        <v>106.03147668750002</v>
      </c>
      <c r="BH817" s="34">
        <f>IF($B817="P",VLOOKUP($E817,'[2]Costeo-JUL26'!$B$9:$CQ$307,BH$1,0),0)</f>
        <v>933089</v>
      </c>
      <c r="BI817" s="16">
        <f>IF($B817="P",VLOOKUP($E817,'[2]Costeo-JUL26'!$B$9:$CQ$307,BI$1,0),0)*$G817</f>
        <v>0.22499999999999998</v>
      </c>
      <c r="BJ817" s="36">
        <f>IF($B817="P",VLOOKUP($E817,'[2]Costeo-JUL26'!$B$9:$CQ$307,BJ$1,0),0)*$G817</f>
        <v>167.55132229965159</v>
      </c>
      <c r="BK817" s="35">
        <f>IF(BH817=910319,0,IF($B817="P",VLOOKUP($E817,'[2]Costeo-JUL26'!$B$9:$CQ$307,BK$1,0),0))</f>
        <v>0.02</v>
      </c>
      <c r="BL817" s="36">
        <f t="shared" si="394"/>
        <v>3.3510264459930319</v>
      </c>
      <c r="BM817" s="36">
        <f t="shared" si="395"/>
        <v>170.90234874564462</v>
      </c>
      <c r="BN817" s="34">
        <f>IF($B817="P",VLOOKUP($E817,'[2]Costeo-JUL26'!$B$9:$CQ$307,BN$1,0),0)</f>
        <v>0</v>
      </c>
      <c r="BO817" s="16">
        <f>IF($B817="P",VLOOKUP($E817,'[2]Costeo-JUL26'!$B$9:$CQ$307,BO$1,0),0)*$G817</f>
        <v>0</v>
      </c>
      <c r="BP817" s="36">
        <f>IF($B817="P",VLOOKUP($E817,'[2]Costeo-JUL26'!$B$9:$CQ$307,BP$1,0),0)*$G817</f>
        <v>0</v>
      </c>
      <c r="BQ817" s="35">
        <f>IF($B817="P",VLOOKUP($E817,'[2]Costeo-JUL26'!$B$9:$CQ$307,BQ$1,0),0)</f>
        <v>0</v>
      </c>
      <c r="BR817" s="36">
        <f t="shared" si="396"/>
        <v>0</v>
      </c>
      <c r="BS817" s="36">
        <f t="shared" si="397"/>
        <v>0</v>
      </c>
      <c r="BT817" s="34">
        <f>IF($B817="P",VLOOKUP($E817,'[2]Costeo-JUL26'!$B$9:$CQ$307,BT$1,0),0)</f>
        <v>0</v>
      </c>
      <c r="BU817" s="16">
        <f>IF($B817="P",VLOOKUP($E817,'[2]Costeo-JUL26'!$B$9:$CQ$307,BU$1,0),0)*$G817</f>
        <v>0</v>
      </c>
      <c r="BV817" s="36">
        <f>IF($B817="P",VLOOKUP($E817,'[2]Costeo-JUL26'!$B$9:$CQ$307,BV$1,0),0)*$G817</f>
        <v>0</v>
      </c>
      <c r="BW817" s="35">
        <f>IF($B817="P",VLOOKUP($E817,'[2]Costeo-JUL26'!$B$9:$CQ$307,BW$1,0),0)</f>
        <v>0</v>
      </c>
      <c r="BX817" s="36">
        <f t="shared" si="398"/>
        <v>0</v>
      </c>
      <c r="BY817" s="36">
        <f t="shared" si="399"/>
        <v>0</v>
      </c>
      <c r="BZ817" s="34">
        <f>IF($B817="P",VLOOKUP($E817,'[2]Costeo-JUL26'!$B$9:$CQ$307,BZ$1,0),0)</f>
        <v>936704</v>
      </c>
      <c r="CA817" s="16">
        <f>IF($B817="P",VLOOKUP($E817,'[2]Costeo-JUL26'!$B$9:$CQ$307,CA$1,0),0)*$G817</f>
        <v>0.4923250527146269</v>
      </c>
      <c r="CB817" s="36">
        <f>IF($B817="P",VLOOKUP($E817,'[2]Costeo-JUL26'!$B$9:$CQ$307,CB$1,0),0)*$G817</f>
        <v>235.01805080536775</v>
      </c>
      <c r="CC817" s="35">
        <f>IF($B817="P",VLOOKUP($E817,'[2]Costeo-JUL26'!$B$9:$CQ$307,CC$1,0),0)</f>
        <v>0.5</v>
      </c>
      <c r="CD817" s="36">
        <f t="shared" si="400"/>
        <v>117.50902540268387</v>
      </c>
      <c r="CE817" s="36">
        <f t="shared" si="401"/>
        <v>352.52707620805165</v>
      </c>
      <c r="CF817" s="37">
        <f t="shared" si="373"/>
        <v>23979.915379364189</v>
      </c>
      <c r="CG817" s="36">
        <f>IF($B817="r",VLOOKUP($E817,'[2]Costeo-JUL26'!$B$9:$CQ$307,CG$1,0),0)*$G817</f>
        <v>0</v>
      </c>
      <c r="CH817" s="35">
        <f>VLOOKUP($E817,'[2]TEORICOS (05.26)'!$A$8:$T$251,CH$1,0)</f>
        <v>0</v>
      </c>
      <c r="CI817" s="36">
        <f t="shared" si="402"/>
        <v>0</v>
      </c>
      <c r="CJ817" s="37">
        <f t="shared" si="403"/>
        <v>0</v>
      </c>
      <c r="CM817" s="16">
        <f>SUMIFS('[1]Ajuste Inventario'!$I:$I,'[1]Ajuste Inventario'!$B:$B,E817,'[1]Ajuste Inventario'!$S:$S,D817)*-1</f>
        <v>-1</v>
      </c>
      <c r="CN817" s="36">
        <f t="shared" si="374"/>
        <v>-3996.6525632273647</v>
      </c>
      <c r="CP817" t="str">
        <f t="shared" si="375"/>
        <v>3848Org.Vtas Necochea</v>
      </c>
      <c r="CQ817" s="10">
        <f t="shared" si="376"/>
        <v>3996.6525632273647</v>
      </c>
    </row>
    <row r="818" spans="1:95" x14ac:dyDescent="0.25">
      <c r="A818" s="30">
        <v>46204</v>
      </c>
      <c r="B818" s="31" t="str">
        <f>VLOOKUP($E818,'[2]TEORICOS (05.26)'!$A$8:$T$251,B$1,0)</f>
        <v>R</v>
      </c>
      <c r="C818" s="32" t="str">
        <f>VLOOKUP($E818,'[2]TEORICOS (05.26)'!$A$8:$T$251,C$1,0)</f>
        <v>Schweppes</v>
      </c>
      <c r="D818" t="s">
        <v>229</v>
      </c>
      <c r="E818">
        <v>1411</v>
      </c>
      <c r="F818" t="s">
        <v>207</v>
      </c>
      <c r="G818" s="16">
        <v>-0.66700000000000004</v>
      </c>
      <c r="H818" s="16">
        <v>-0.218776</v>
      </c>
      <c r="I818" s="33">
        <v>-4646.6000000000004</v>
      </c>
      <c r="J818" s="33">
        <v>-4367.8</v>
      </c>
      <c r="K818" s="34">
        <f>IF($B818="P",VLOOKUP($E818,'[2]Costeo-JUL26'!$B$9:$CQ$307,K$1,0),0)</f>
        <v>0</v>
      </c>
      <c r="L818" s="35">
        <f>VLOOKUP($E818,'[2]TEORICOS (05.26)'!$A$8:$T$251,L$1,0)</f>
        <v>0.2</v>
      </c>
      <c r="M818" s="36">
        <f t="shared" si="377"/>
        <v>0</v>
      </c>
      <c r="N818" s="35">
        <f>IF($B818="P",VLOOKUP($E818,'[2]Costeo-JUL26'!$B$9:$CQ$307,N$1,0),0)</f>
        <v>0</v>
      </c>
      <c r="O818" s="36">
        <f t="shared" si="378"/>
        <v>0</v>
      </c>
      <c r="P818" s="36">
        <f>IF($B818="P",VLOOKUP($E818,'[2]Costeo-JUL26'!$B$9:$CQ$307,P$1,0),0)*H818</f>
        <v>0</v>
      </c>
      <c r="Q818" s="36">
        <f t="shared" si="379"/>
        <v>0</v>
      </c>
      <c r="R818" s="34">
        <f>IF($B818="P",VLOOKUP($E818,'[2]Costeo-JUL26'!$B$9:$CQ$307,R$1,0),0)</f>
        <v>0</v>
      </c>
      <c r="S818" s="16">
        <f>IF($B818="P",VLOOKUP($E818,'[2]Costeo-JUL26'!$B$9:$CQ$307,S$1,0),0)*$G818</f>
        <v>0</v>
      </c>
      <c r="T818" s="36">
        <f>IF($B818="P",VLOOKUP($E818,'[2]Costeo-JUL26'!$B$9:$CQ$307,T$1,0),0)*$G818</f>
        <v>0</v>
      </c>
      <c r="U818" s="35">
        <f>IF($B818="P",VLOOKUP($E818,'[2]Costeo-JUL26'!$B$9:$CQ$307,U$1,0),0)</f>
        <v>0</v>
      </c>
      <c r="V818" s="36">
        <f t="shared" si="380"/>
        <v>0</v>
      </c>
      <c r="W818" s="36">
        <f t="shared" si="381"/>
        <v>0</v>
      </c>
      <c r="X818" s="34">
        <f>IF($B818="P",VLOOKUP($E818,'[2]Costeo-JUL26'!$B$9:$CQ$307,X$1,0),0)</f>
        <v>0</v>
      </c>
      <c r="Y818" s="16">
        <f>IF($B818="P",VLOOKUP($E818,'[2]Costeo-JUL26'!$B$9:$CQ$307,Y$1,0),0)*$G818</f>
        <v>0</v>
      </c>
      <c r="Z818" s="36">
        <f>IF($B818="P",VLOOKUP($E818,'[2]Costeo-JUL26'!$B$9:$CQ$307,Z$1,0),0)*$G818</f>
        <v>0</v>
      </c>
      <c r="AA818" s="35">
        <f>IF($B818="P",VLOOKUP($E818,'[2]Costeo-JUL26'!$B$9:$CQ$307,AA$1,0),0)</f>
        <v>0</v>
      </c>
      <c r="AB818" s="36">
        <f t="shared" si="382"/>
        <v>0</v>
      </c>
      <c r="AC818" s="36">
        <f t="shared" si="383"/>
        <v>0</v>
      </c>
      <c r="AD818" s="34">
        <f>IF($B818="P",VLOOKUP($E818,'[2]Costeo-JUL26'!$B$9:$CQ$307,AD$1,0),0)</f>
        <v>0</v>
      </c>
      <c r="AE818" s="16">
        <f>IF($B818="P",VLOOKUP($E818,'[2]Costeo-JUL26'!$B$9:$CQ$307,AE$1,0),0)*$G818</f>
        <v>0</v>
      </c>
      <c r="AF818" s="36">
        <f>IF($B818="P",VLOOKUP($E818,'[2]Costeo-JUL26'!$B$9:$CQ$307,AF$1,0),0)*$G818</f>
        <v>0</v>
      </c>
      <c r="AG818" s="35">
        <f>IF($B818="P",VLOOKUP($E818,'[2]Costeo-JUL26'!$B$9:$CQ$307,AG$1,0),0)</f>
        <v>0</v>
      </c>
      <c r="AH818" s="36">
        <f t="shared" si="384"/>
        <v>0</v>
      </c>
      <c r="AI818" s="36">
        <f t="shared" si="385"/>
        <v>0</v>
      </c>
      <c r="AJ818" s="34">
        <f>IF($B818="P",VLOOKUP($E818,'[2]Costeo-JUL26'!$B$9:$CQ$307,AJ$1,0),0)</f>
        <v>0</v>
      </c>
      <c r="AK818" s="16">
        <f>IF($B818="P",VLOOKUP($E818,'[2]Costeo-JUL26'!$B$9:$CQ$307,AK$1,0),0)*$G818</f>
        <v>0</v>
      </c>
      <c r="AL818" s="36">
        <f>IF($B818="P",VLOOKUP($E818,'[2]Costeo-JUL26'!$B$9:$CQ$307,AL$1,0),0)*$G818</f>
        <v>0</v>
      </c>
      <c r="AM818" s="35">
        <f>IF($B818="P",VLOOKUP($E818,'[2]Costeo-JUL26'!$B$9:$CQ$307,AM$1,0),0)</f>
        <v>0</v>
      </c>
      <c r="AN818" s="36">
        <f t="shared" si="386"/>
        <v>0</v>
      </c>
      <c r="AO818" s="36">
        <f t="shared" si="387"/>
        <v>0</v>
      </c>
      <c r="AP818" s="34">
        <f>IF($B818="P",VLOOKUP($E818,'[2]Costeo-JUL26'!$B$9:$CQ$307,AP$1,0),0)</f>
        <v>0</v>
      </c>
      <c r="AQ818" s="16">
        <f>IF($B818="P",VLOOKUP($E818,'[2]Costeo-JUL26'!$B$9:$CQ$307,AQ$1,0),0)*$G818</f>
        <v>0</v>
      </c>
      <c r="AR818" s="36">
        <f>IF($B818="P",VLOOKUP($E818,'[2]Costeo-JUL26'!$B$9:$CQ$307,AR$1,0),0)*$G818</f>
        <v>0</v>
      </c>
      <c r="AS818" s="35">
        <f>IF($B818="P",VLOOKUP($E818,'[2]Costeo-JUL26'!$B$9:$CQ$307,AS$1,0),0)</f>
        <v>0</v>
      </c>
      <c r="AT818" s="36">
        <f t="shared" si="388"/>
        <v>0</v>
      </c>
      <c r="AU818" s="36">
        <f t="shared" si="389"/>
        <v>0</v>
      </c>
      <c r="AV818" s="34">
        <f>IF($B818="P",VLOOKUP($E818,'[2]Costeo-JUL26'!$B$9:$CQ$307,AV$1,0),0)</f>
        <v>0</v>
      </c>
      <c r="AW818" s="16">
        <f>IF($B818="P",VLOOKUP($E818,'[2]Costeo-JUL26'!$B$9:$CQ$307,AW$1,0),0)*$G818</f>
        <v>0</v>
      </c>
      <c r="AX818" s="36">
        <f>IF($B818="P",VLOOKUP($E818,'[2]Costeo-JUL26'!$B$9:$CQ$307,AX$1,0),0)*$G818</f>
        <v>0</v>
      </c>
      <c r="AY818" s="35">
        <f>IF($B818="P",VLOOKUP($E818,'[2]Costeo-JUL26'!$B$9:$CQ$307,AY$1,0),0)</f>
        <v>0</v>
      </c>
      <c r="AZ818" s="36">
        <f t="shared" si="390"/>
        <v>0</v>
      </c>
      <c r="BA818" s="36">
        <f t="shared" si="391"/>
        <v>0</v>
      </c>
      <c r="BB818" s="34">
        <f>IF($B818="P",VLOOKUP($E818,'[2]Costeo-JUL26'!$B$9:$CQ$307,BB$1,0),0)</f>
        <v>0</v>
      </c>
      <c r="BC818" s="16">
        <f>IF($B818="P",VLOOKUP($E818,'[2]Costeo-JUL26'!$B$9:$CQ$307,BC$1,0),0)*$G818</f>
        <v>0</v>
      </c>
      <c r="BD818" s="36">
        <f>IF($B818="P",VLOOKUP($E818,'[2]Costeo-JUL26'!$B$9:$CQ$307,BD$1,0),0)*$G818</f>
        <v>0</v>
      </c>
      <c r="BE818" s="35">
        <f>IF($B818="P",VLOOKUP($E818,'[2]Costeo-JUL26'!$B$9:$CQ$307,BE$1,0),0)</f>
        <v>0</v>
      </c>
      <c r="BF818" s="36">
        <f t="shared" si="392"/>
        <v>0</v>
      </c>
      <c r="BG818" s="36">
        <f t="shared" si="393"/>
        <v>0</v>
      </c>
      <c r="BH818" s="34">
        <f>IF($B818="P",VLOOKUP($E818,'[2]Costeo-JUL26'!$B$9:$CQ$307,BH$1,0),0)</f>
        <v>0</v>
      </c>
      <c r="BI818" s="16">
        <f>IF($B818="P",VLOOKUP($E818,'[2]Costeo-JUL26'!$B$9:$CQ$307,BI$1,0),0)*$G818</f>
        <v>0</v>
      </c>
      <c r="BJ818" s="36">
        <f>IF($B818="P",VLOOKUP($E818,'[2]Costeo-JUL26'!$B$9:$CQ$307,BJ$1,0),0)*$G818</f>
        <v>0</v>
      </c>
      <c r="BK818" s="35">
        <f>IF(BH818=910319,0,IF($B818="P",VLOOKUP($E818,'[2]Costeo-JUL26'!$B$9:$CQ$307,BK$1,0),0))</f>
        <v>0</v>
      </c>
      <c r="BL818" s="36">
        <f t="shared" si="394"/>
        <v>0</v>
      </c>
      <c r="BM818" s="36">
        <f t="shared" si="395"/>
        <v>0</v>
      </c>
      <c r="BN818" s="34">
        <f>IF($B818="P",VLOOKUP($E818,'[2]Costeo-JUL26'!$B$9:$CQ$307,BN$1,0),0)</f>
        <v>0</v>
      </c>
      <c r="BO818" s="16">
        <f>IF($B818="P",VLOOKUP($E818,'[2]Costeo-JUL26'!$B$9:$CQ$307,BO$1,0),0)*$G818</f>
        <v>0</v>
      </c>
      <c r="BP818" s="36">
        <f>IF($B818="P",VLOOKUP($E818,'[2]Costeo-JUL26'!$B$9:$CQ$307,BP$1,0),0)*$G818</f>
        <v>0</v>
      </c>
      <c r="BQ818" s="35">
        <f>IF($B818="P",VLOOKUP($E818,'[2]Costeo-JUL26'!$B$9:$CQ$307,BQ$1,0),0)</f>
        <v>0</v>
      </c>
      <c r="BR818" s="36">
        <f t="shared" si="396"/>
        <v>0</v>
      </c>
      <c r="BS818" s="36">
        <f t="shared" si="397"/>
        <v>0</v>
      </c>
      <c r="BT818" s="34">
        <f>IF($B818="P",VLOOKUP($E818,'[2]Costeo-JUL26'!$B$9:$CQ$307,BT$1,0),0)</f>
        <v>0</v>
      </c>
      <c r="BU818" s="16">
        <f>IF($B818="P",VLOOKUP($E818,'[2]Costeo-JUL26'!$B$9:$CQ$307,BU$1,0),0)*$G818</f>
        <v>0</v>
      </c>
      <c r="BV818" s="36">
        <f>IF($B818="P",VLOOKUP($E818,'[2]Costeo-JUL26'!$B$9:$CQ$307,BV$1,0),0)*$G818</f>
        <v>0</v>
      </c>
      <c r="BW818" s="35">
        <f>IF($B818="P",VLOOKUP($E818,'[2]Costeo-JUL26'!$B$9:$CQ$307,BW$1,0),0)</f>
        <v>0</v>
      </c>
      <c r="BX818" s="36">
        <f t="shared" si="398"/>
        <v>0</v>
      </c>
      <c r="BY818" s="36">
        <f t="shared" si="399"/>
        <v>0</v>
      </c>
      <c r="BZ818" s="34">
        <f>IF($B818="P",VLOOKUP($E818,'[2]Costeo-JUL26'!$B$9:$CQ$307,BZ$1,0),0)</f>
        <v>0</v>
      </c>
      <c r="CA818" s="16">
        <f>IF($B818="P",VLOOKUP($E818,'[2]Costeo-JUL26'!$B$9:$CQ$307,CA$1,0),0)*$G818</f>
        <v>0</v>
      </c>
      <c r="CB818" s="36">
        <f>IF($B818="P",VLOOKUP($E818,'[2]Costeo-JUL26'!$B$9:$CQ$307,CB$1,0),0)*$G818</f>
        <v>0</v>
      </c>
      <c r="CC818" s="35">
        <f>IF($B818="P",VLOOKUP($E818,'[2]Costeo-JUL26'!$B$9:$CQ$307,CC$1,0),0)</f>
        <v>0</v>
      </c>
      <c r="CD818" s="36">
        <f t="shared" si="400"/>
        <v>0</v>
      </c>
      <c r="CE818" s="36">
        <f t="shared" si="401"/>
        <v>0</v>
      </c>
      <c r="CF818" s="37">
        <f t="shared" si="373"/>
        <v>0</v>
      </c>
      <c r="CG818" s="36">
        <f>IF($B818="r",VLOOKUP($E818,'[2]Costeo-JUL26'!$B$9:$CQ$307,CG$1,0),0)*$G818</f>
        <v>-1308.86077</v>
      </c>
      <c r="CH818" s="35">
        <f>VLOOKUP($E818,'[2]TEORICOS (05.26)'!$A$8:$T$251,CH$1,0)</f>
        <v>0.05</v>
      </c>
      <c r="CI818" s="36">
        <f t="shared" si="402"/>
        <v>-808.11696150000012</v>
      </c>
      <c r="CJ818" s="37">
        <f t="shared" si="403"/>
        <v>-2116.9777315000001</v>
      </c>
      <c r="CM818" s="16">
        <f>SUMIFS('[1]Ajuste Inventario'!$I:$I,'[1]Ajuste Inventario'!$B:$B,E818,'[1]Ajuste Inventario'!$S:$S,D818)*-1</f>
        <v>0.66700000000000004</v>
      </c>
      <c r="CN818" s="36">
        <f t="shared" si="374"/>
        <v>2116.9777315000001</v>
      </c>
      <c r="CP818" t="str">
        <f t="shared" si="375"/>
        <v>1411Org.Vtas Necochea</v>
      </c>
      <c r="CQ818" s="10">
        <f t="shared" si="376"/>
        <v>3173.8796574212893</v>
      </c>
    </row>
    <row r="819" spans="1:95" x14ac:dyDescent="0.25">
      <c r="A819" s="30">
        <v>46204</v>
      </c>
      <c r="B819" s="31" t="str">
        <f>VLOOKUP($E819,'[2]TEORICOS (05.26)'!$A$8:$T$251,B$1,0)</f>
        <v>P</v>
      </c>
      <c r="C819" s="32" t="str">
        <f>VLOOKUP($E819,'[2]TEORICOS (05.26)'!$A$8:$T$251,C$1,0)</f>
        <v>Coca Cola</v>
      </c>
      <c r="D819" t="s">
        <v>230</v>
      </c>
      <c r="E819">
        <v>105</v>
      </c>
      <c r="F819" t="s">
        <v>67</v>
      </c>
      <c r="G819" s="16">
        <v>246</v>
      </c>
      <c r="H819" s="16">
        <v>129.88800000000049</v>
      </c>
      <c r="I819" s="33">
        <v>2113474.1900000093</v>
      </c>
      <c r="J819" s="33">
        <v>2022272.6100000031</v>
      </c>
      <c r="K819" s="34">
        <f>IF($B819="P",VLOOKUP($E819,'[2]Costeo-JUL26'!$B$9:$CQ$307,K$1,0),0)</f>
        <v>902026</v>
      </c>
      <c r="L819" s="35">
        <f>VLOOKUP($E819,'[2]TEORICOS (05.26)'!$A$8:$T$251,L$1,0)</f>
        <v>0.2</v>
      </c>
      <c r="M819" s="36">
        <f t="shared" si="377"/>
        <v>404454.52200000064</v>
      </c>
      <c r="N819" s="35">
        <f>IF($B819="P",VLOOKUP($E819,'[2]Costeo-JUL26'!$B$9:$CQ$307,N$1,0),0)</f>
        <v>0.01</v>
      </c>
      <c r="O819" s="36">
        <f t="shared" si="378"/>
        <v>4044.5452200000063</v>
      </c>
      <c r="P819" s="36">
        <f>IF($B819="P",VLOOKUP($E819,'[2]Costeo-JUL26'!$B$9:$CQ$307,P$1,0),0)*H819</f>
        <v>0</v>
      </c>
      <c r="Q819" s="36">
        <f t="shared" si="379"/>
        <v>408499.06722000067</v>
      </c>
      <c r="R819" s="34">
        <f>IF($B819="P",VLOOKUP($E819,'[2]Costeo-JUL26'!$B$9:$CQ$307,R$1,0),0)</f>
        <v>902332</v>
      </c>
      <c r="S819" s="16">
        <f>IF($B819="P",VLOOKUP($E819,'[2]Costeo-JUL26'!$B$9:$CQ$307,S$1,0),0)*$G819</f>
        <v>107.020993125</v>
      </c>
      <c r="T819" s="36">
        <f>IF($B819="P",VLOOKUP($E819,'[2]Costeo-JUL26'!$B$9:$CQ$307,T$1,0),0)*$G819</f>
        <v>74652.910555221766</v>
      </c>
      <c r="U819" s="35">
        <f>IF($B819="P",VLOOKUP($E819,'[2]Costeo-JUL26'!$B$9:$CQ$307,U$1,0),0)</f>
        <v>1.4999999999999999E-2</v>
      </c>
      <c r="V819" s="36">
        <f t="shared" si="380"/>
        <v>1119.7936583283265</v>
      </c>
      <c r="W819" s="36">
        <f t="shared" si="381"/>
        <v>75772.704213550096</v>
      </c>
      <c r="X819" s="34">
        <f>IF($B819="P",VLOOKUP($E819,'[2]Costeo-JUL26'!$B$9:$CQ$307,X$1,0),0)</f>
        <v>902338</v>
      </c>
      <c r="Y819" s="16">
        <f>IF($B819="P",VLOOKUP($E819,'[2]Costeo-JUL26'!$B$9:$CQ$307,Y$1,0),0)*$G819</f>
        <v>6.4294560000000001</v>
      </c>
      <c r="Z819" s="36">
        <f>IF($B819="P",VLOOKUP($E819,'[2]Costeo-JUL26'!$B$9:$CQ$307,Z$1,0),0)*$G819</f>
        <v>1817.86438944</v>
      </c>
      <c r="AA819" s="35">
        <f>IF($B819="P",VLOOKUP($E819,'[2]Costeo-JUL26'!$B$9:$CQ$307,AA$1,0),0)</f>
        <v>0.45</v>
      </c>
      <c r="AB819" s="36">
        <f t="shared" si="382"/>
        <v>818.03897524800004</v>
      </c>
      <c r="AC819" s="36">
        <f t="shared" si="383"/>
        <v>2635.9033646879998</v>
      </c>
      <c r="AD819" s="34">
        <f>IF($B819="P",VLOOKUP($E819,'[2]Costeo-JUL26'!$B$9:$CQ$307,AD$1,0),0)</f>
        <v>901733</v>
      </c>
      <c r="AE819" s="16">
        <f>IF($B819="P",VLOOKUP($E819,'[2]Costeo-JUL26'!$B$9:$CQ$307,AE$1,0),0)*$G819</f>
        <v>2952</v>
      </c>
      <c r="AF819" s="36">
        <f>IF($B819="P",VLOOKUP($E819,'[2]Costeo-JUL26'!$B$9:$CQ$307,AF$1,0),0)*$G819</f>
        <v>45304.934400000006</v>
      </c>
      <c r="AG819" s="35">
        <f>IF($B819="P",VLOOKUP($E819,'[2]Costeo-JUL26'!$B$9:$CQ$307,AG$1,0),0)</f>
        <v>6.0000000000000001E-3</v>
      </c>
      <c r="AH819" s="36">
        <f t="shared" si="384"/>
        <v>271.82960640000005</v>
      </c>
      <c r="AI819" s="36">
        <f t="shared" si="385"/>
        <v>45576.764006400008</v>
      </c>
      <c r="AJ819" s="34">
        <f>IF($B819="P",VLOOKUP($E819,'[2]Costeo-JUL26'!$B$9:$CQ$307,AJ$1,0),0)</f>
        <v>939214</v>
      </c>
      <c r="AK819" s="16">
        <f>IF($B819="P",VLOOKUP($E819,'[2]Costeo-JUL26'!$B$9:$CQ$307,AK$1,0),0)*$G819</f>
        <v>2952</v>
      </c>
      <c r="AL819" s="36">
        <f>IF($B819="P",VLOOKUP($E819,'[2]Costeo-JUL26'!$B$9:$CQ$307,AL$1,0),0)*$G819</f>
        <v>18317.160000000003</v>
      </c>
      <c r="AM819" s="35">
        <f>IF($B819="P",VLOOKUP($E819,'[2]Costeo-JUL26'!$B$9:$CQ$307,AM$1,0),0)</f>
        <v>1.7999999999999999E-2</v>
      </c>
      <c r="AN819" s="36">
        <f t="shared" si="386"/>
        <v>329.70888000000002</v>
      </c>
      <c r="AO819" s="36">
        <f t="shared" si="387"/>
        <v>18646.868880000002</v>
      </c>
      <c r="AP819" s="34">
        <f>IF($B819="P",VLOOKUP($E819,'[2]Costeo-JUL26'!$B$9:$CQ$307,AP$1,0),0)</f>
        <v>901189</v>
      </c>
      <c r="AQ819" s="16">
        <f>IF($B819="P",VLOOKUP($E819,'[2]Costeo-JUL26'!$B$9:$CQ$307,AQ$1,0),0)*$G819</f>
        <v>2952</v>
      </c>
      <c r="AR819" s="36">
        <f>IF($B819="P",VLOOKUP($E819,'[2]Costeo-JUL26'!$B$9:$CQ$307,AR$1,0),0)*$G819</f>
        <v>226371.75840409592</v>
      </c>
      <c r="AS819" s="35">
        <f>IF($B819="P",VLOOKUP($E819,'[2]Costeo-JUL26'!$B$9:$CQ$307,AS$1,0),0)</f>
        <v>0.02</v>
      </c>
      <c r="AT819" s="36">
        <f t="shared" si="388"/>
        <v>4527.4351680819182</v>
      </c>
      <c r="AU819" s="36">
        <f t="shared" si="389"/>
        <v>230899.19357217784</v>
      </c>
      <c r="AV819" s="34">
        <f>IF($B819="P",VLOOKUP($E819,'[2]Costeo-JUL26'!$B$9:$CQ$307,AV$1,0),0)</f>
        <v>939510</v>
      </c>
      <c r="AW819" s="16">
        <f>IF($B819="P",VLOOKUP($E819,'[2]Costeo-JUL26'!$B$9:$CQ$307,AW$1,0),0)*$G819</f>
        <v>3.5178000000000003</v>
      </c>
      <c r="AX819" s="36">
        <f>IF($B819="P",VLOOKUP($E819,'[2]Costeo-JUL26'!$B$9:$CQ$307,AX$1,0),0)*$G819</f>
        <v>15118.800840000002</v>
      </c>
      <c r="AY819" s="35">
        <f>IF($B819="P",VLOOKUP($E819,'[2]Costeo-JUL26'!$B$9:$CQ$307,AY$1,0),0)</f>
        <v>0.03</v>
      </c>
      <c r="AZ819" s="36">
        <f t="shared" si="390"/>
        <v>453.56402520000006</v>
      </c>
      <c r="BA819" s="36">
        <f t="shared" si="391"/>
        <v>15572.364865200001</v>
      </c>
      <c r="BB819" s="34">
        <f>IF($B819="P",VLOOKUP($E819,'[2]Costeo-JUL26'!$B$9:$CQ$307,BB$1,0),0)</f>
        <v>902311</v>
      </c>
      <c r="BC819" s="16">
        <f>IF($B819="P",VLOOKUP($E819,'[2]Costeo-JUL26'!$B$9:$CQ$307,BC$1,0),0)*$G819</f>
        <v>0.68333333333333335</v>
      </c>
      <c r="BD819" s="36">
        <f>IF($B819="P",VLOOKUP($E819,'[2]Costeo-JUL26'!$B$9:$CQ$307,BD$1,0),0)*$G819</f>
        <v>2679.7907500000006</v>
      </c>
      <c r="BE819" s="35">
        <f>IF($B819="P",VLOOKUP($E819,'[2]Costeo-JUL26'!$B$9:$CQ$307,BE$1,0),0)</f>
        <v>0.03</v>
      </c>
      <c r="BF819" s="36">
        <f t="shared" si="392"/>
        <v>80.39372250000001</v>
      </c>
      <c r="BG819" s="36">
        <f t="shared" si="393"/>
        <v>2760.1844725000005</v>
      </c>
      <c r="BH819" s="34">
        <f>IF($B819="P",VLOOKUP($E819,'[2]Costeo-JUL26'!$B$9:$CQ$307,BH$1,0),0)</f>
        <v>933089</v>
      </c>
      <c r="BI819" s="16">
        <f>IF($B819="P",VLOOKUP($E819,'[2]Costeo-JUL26'!$B$9:$CQ$307,BI$1,0),0)*$G819</f>
        <v>6.7265625</v>
      </c>
      <c r="BJ819" s="36">
        <f>IF($B819="P",VLOOKUP($E819,'[2]Costeo-JUL26'!$B$9:$CQ$307,BJ$1,0),0)*$G819</f>
        <v>5009.0864062500004</v>
      </c>
      <c r="BK819" s="35">
        <f>IF(BH819=910319,0,IF($B819="P",VLOOKUP($E819,'[2]Costeo-JUL26'!$B$9:$CQ$307,BK$1,0),0))</f>
        <v>0.02</v>
      </c>
      <c r="BL819" s="36">
        <f t="shared" si="394"/>
        <v>100.18172812500001</v>
      </c>
      <c r="BM819" s="36">
        <f t="shared" si="395"/>
        <v>5109.268134375</v>
      </c>
      <c r="BN819" s="34">
        <f>IF($B819="P",VLOOKUP($E819,'[2]Costeo-JUL26'!$B$9:$CQ$307,BN$1,0),0)</f>
        <v>0</v>
      </c>
      <c r="BO819" s="16">
        <f>IF($B819="P",VLOOKUP($E819,'[2]Costeo-JUL26'!$B$9:$CQ$307,BO$1,0),0)*$G819</f>
        <v>0</v>
      </c>
      <c r="BP819" s="36">
        <f>IF($B819="P",VLOOKUP($E819,'[2]Costeo-JUL26'!$B$9:$CQ$307,BP$1,0),0)*$G819</f>
        <v>0</v>
      </c>
      <c r="BQ819" s="35">
        <f>IF($B819="P",VLOOKUP($E819,'[2]Costeo-JUL26'!$B$9:$CQ$307,BQ$1,0),0)</f>
        <v>0</v>
      </c>
      <c r="BR819" s="36">
        <f t="shared" si="396"/>
        <v>0</v>
      </c>
      <c r="BS819" s="36">
        <f t="shared" si="397"/>
        <v>0</v>
      </c>
      <c r="BT819" s="34">
        <f>IF($B819="P",VLOOKUP($E819,'[2]Costeo-JUL26'!$B$9:$CQ$307,BT$1,0),0)</f>
        <v>0</v>
      </c>
      <c r="BU819" s="16">
        <f>IF($B819="P",VLOOKUP($E819,'[2]Costeo-JUL26'!$B$9:$CQ$307,BU$1,0),0)*$G819</f>
        <v>0</v>
      </c>
      <c r="BV819" s="36">
        <f>IF($B819="P",VLOOKUP($E819,'[2]Costeo-JUL26'!$B$9:$CQ$307,BV$1,0),0)*$G819</f>
        <v>0</v>
      </c>
      <c r="BW819" s="35">
        <f>IF($B819="P",VLOOKUP($E819,'[2]Costeo-JUL26'!$B$9:$CQ$307,BW$1,0),0)</f>
        <v>0</v>
      </c>
      <c r="BX819" s="36">
        <f t="shared" si="398"/>
        <v>0</v>
      </c>
      <c r="BY819" s="36">
        <f t="shared" si="399"/>
        <v>0</v>
      </c>
      <c r="BZ819" s="34">
        <f>IF($B819="P",VLOOKUP($E819,'[2]Costeo-JUL26'!$B$9:$CQ$307,BZ$1,0),0)</f>
        <v>0</v>
      </c>
      <c r="CA819" s="16">
        <f>IF($B819="P",VLOOKUP($E819,'[2]Costeo-JUL26'!$B$9:$CQ$307,CA$1,0),0)*$G819</f>
        <v>0</v>
      </c>
      <c r="CB819" s="36">
        <f>IF($B819="P",VLOOKUP($E819,'[2]Costeo-JUL26'!$B$9:$CQ$307,CB$1,0),0)*$G819</f>
        <v>0</v>
      </c>
      <c r="CC819" s="35">
        <f>IF($B819="P",VLOOKUP($E819,'[2]Costeo-JUL26'!$B$9:$CQ$307,CC$1,0),0)</f>
        <v>0</v>
      </c>
      <c r="CD819" s="36">
        <f t="shared" si="400"/>
        <v>0</v>
      </c>
      <c r="CE819" s="36">
        <f t="shared" si="401"/>
        <v>0</v>
      </c>
      <c r="CF819" s="37">
        <f t="shared" si="373"/>
        <v>805472.31872889155</v>
      </c>
      <c r="CG819" s="36">
        <f>IF($B819="r",VLOOKUP($E819,'[2]Costeo-JUL26'!$B$9:$CQ$307,CG$1,0),0)*$G819</f>
        <v>0</v>
      </c>
      <c r="CH819" s="35">
        <f>VLOOKUP($E819,'[2]TEORICOS (05.26)'!$A$8:$T$251,CH$1,0)</f>
        <v>0.05</v>
      </c>
      <c r="CI819" s="36">
        <f t="shared" si="402"/>
        <v>0</v>
      </c>
      <c r="CJ819" s="37">
        <f t="shared" si="403"/>
        <v>0</v>
      </c>
      <c r="CM819" s="16">
        <f>SUMIFS('[1]Ajuste Inventario'!$I:$I,'[1]Ajuste Inventario'!$B:$B,E819,'[1]Ajuste Inventario'!$S:$S,D819)*-1</f>
        <v>4</v>
      </c>
      <c r="CN819" s="36">
        <f t="shared" si="374"/>
        <v>13097.110873640513</v>
      </c>
      <c r="CP819" t="str">
        <f t="shared" si="375"/>
        <v>105Org.Vtas StaTeresita</v>
      </c>
      <c r="CQ819" s="10">
        <f t="shared" si="376"/>
        <v>3274.2777184101283</v>
      </c>
    </row>
    <row r="820" spans="1:95" x14ac:dyDescent="0.25">
      <c r="A820" s="30">
        <v>46204</v>
      </c>
      <c r="B820" s="31" t="str">
        <f>VLOOKUP($E820,'[2]TEORICOS (05.26)'!$A$8:$T$251,B$1,0)</f>
        <v>P</v>
      </c>
      <c r="C820" s="32" t="str">
        <f>VLOOKUP($E820,'[2]TEORICOS (05.26)'!$A$8:$T$251,C$1,0)</f>
        <v>Coca Cola</v>
      </c>
      <c r="D820" t="s">
        <v>230</v>
      </c>
      <c r="E820">
        <v>110</v>
      </c>
      <c r="F820" t="s">
        <v>68</v>
      </c>
      <c r="G820" s="16">
        <v>324</v>
      </c>
      <c r="H820" s="16">
        <v>479.19600000000014</v>
      </c>
      <c r="I820" s="33">
        <v>8982795.6599999964</v>
      </c>
      <c r="J820" s="33">
        <v>7562240.6300000018</v>
      </c>
      <c r="K820" s="34">
        <f>IF($B820="P",VLOOKUP($E820,'[2]Costeo-JUL26'!$B$9:$CQ$307,K$1,0),0)</f>
        <v>902026</v>
      </c>
      <c r="L820" s="35">
        <f>VLOOKUP($E820,'[2]TEORICOS (05.26)'!$A$8:$T$251,L$1,0)</f>
        <v>0.2</v>
      </c>
      <c r="M820" s="36">
        <f t="shared" si="377"/>
        <v>1512448.1260000004</v>
      </c>
      <c r="N820" s="35">
        <f>IF($B820="P",VLOOKUP($E820,'[2]Costeo-JUL26'!$B$9:$CQ$307,N$1,0),0)</f>
        <v>0.01</v>
      </c>
      <c r="O820" s="36">
        <f t="shared" si="378"/>
        <v>15124.481260000004</v>
      </c>
      <c r="P820" s="36">
        <f>IF($B820="P",VLOOKUP($E820,'[2]Costeo-JUL26'!$B$9:$CQ$307,P$1,0),0)*H820</f>
        <v>0</v>
      </c>
      <c r="Q820" s="36">
        <f t="shared" si="379"/>
        <v>1527572.6072600004</v>
      </c>
      <c r="R820" s="34">
        <f>IF($B820="P",VLOOKUP($E820,'[2]Costeo-JUL26'!$B$9:$CQ$307,R$1,0),0)</f>
        <v>902332</v>
      </c>
      <c r="S820" s="16">
        <f>IF($B820="P",VLOOKUP($E820,'[2]Costeo-JUL26'!$B$9:$CQ$307,S$1,0),0)*$G820</f>
        <v>394.67254050000003</v>
      </c>
      <c r="T820" s="36">
        <f>IF($B820="P",VLOOKUP($E820,'[2]Costeo-JUL26'!$B$9:$CQ$307,T$1,0),0)*$G820</f>
        <v>275305.36770608614</v>
      </c>
      <c r="U820" s="35">
        <f>IF($B820="P",VLOOKUP($E820,'[2]Costeo-JUL26'!$B$9:$CQ$307,U$1,0),0)</f>
        <v>1.4999999999999999E-2</v>
      </c>
      <c r="V820" s="36">
        <f t="shared" si="380"/>
        <v>4129.5805155912922</v>
      </c>
      <c r="W820" s="36">
        <f t="shared" si="381"/>
        <v>279434.94822167745</v>
      </c>
      <c r="X820" s="34">
        <f>IF($B820="P",VLOOKUP($E820,'[2]Costeo-JUL26'!$B$9:$CQ$307,X$1,0),0)</f>
        <v>902338</v>
      </c>
      <c r="Y820" s="16">
        <f>IF($B820="P",VLOOKUP($E820,'[2]Costeo-JUL26'!$B$9:$CQ$307,Y$1,0),0)*$G820</f>
        <v>21.555071999999996</v>
      </c>
      <c r="Z820" s="36">
        <f>IF($B820="P",VLOOKUP($E820,'[2]Costeo-JUL26'!$B$9:$CQ$307,Z$1,0),0)*$G820</f>
        <v>6094.4810572799997</v>
      </c>
      <c r="AA820" s="35">
        <f>IF($B820="P",VLOOKUP($E820,'[2]Costeo-JUL26'!$B$9:$CQ$307,AA$1,0),0)</f>
        <v>0.45</v>
      </c>
      <c r="AB820" s="36">
        <f t="shared" si="382"/>
        <v>2742.5164757759999</v>
      </c>
      <c r="AC820" s="36">
        <f t="shared" si="383"/>
        <v>8836.9975330559992</v>
      </c>
      <c r="AD820" s="34">
        <f>IF($B820="P",VLOOKUP($E820,'[2]Costeo-JUL26'!$B$9:$CQ$307,AD$1,0),0)</f>
        <v>933139</v>
      </c>
      <c r="AE820" s="16">
        <f>IF($B820="P",VLOOKUP($E820,'[2]Costeo-JUL26'!$B$9:$CQ$307,AE$1,0),0)*$G820</f>
        <v>7776</v>
      </c>
      <c r="AF820" s="36">
        <f>IF($B820="P",VLOOKUP($E820,'[2]Costeo-JUL26'!$B$9:$CQ$307,AF$1,0),0)*$G820</f>
        <v>84280.331520000007</v>
      </c>
      <c r="AG820" s="35">
        <f>IF($B820="P",VLOOKUP($E820,'[2]Costeo-JUL26'!$B$9:$CQ$307,AG$1,0),0)</f>
        <v>6.0000000000000001E-3</v>
      </c>
      <c r="AH820" s="36">
        <f t="shared" si="384"/>
        <v>505.68198912000003</v>
      </c>
      <c r="AI820" s="36">
        <f t="shared" si="385"/>
        <v>84786.013509120006</v>
      </c>
      <c r="AJ820" s="34">
        <f>IF($B820="P",VLOOKUP($E820,'[2]Costeo-JUL26'!$B$9:$CQ$307,AJ$1,0),0)</f>
        <v>938219</v>
      </c>
      <c r="AK820" s="16">
        <f>IF($B820="P",VLOOKUP($E820,'[2]Costeo-JUL26'!$B$9:$CQ$307,AK$1,0),0)*$G820</f>
        <v>7776</v>
      </c>
      <c r="AL820" s="36">
        <f>IF($B820="P",VLOOKUP($E820,'[2]Costeo-JUL26'!$B$9:$CQ$307,AL$1,0),0)*$G820</f>
        <v>94842.783360000001</v>
      </c>
      <c r="AM820" s="35">
        <f>IF($B820="P",VLOOKUP($E820,'[2]Costeo-JUL26'!$B$9:$CQ$307,AM$1,0),0)</f>
        <v>1.7999999999999999E-2</v>
      </c>
      <c r="AN820" s="36">
        <f t="shared" si="386"/>
        <v>1707.17010048</v>
      </c>
      <c r="AO820" s="36">
        <f t="shared" si="387"/>
        <v>96549.953460479999</v>
      </c>
      <c r="AP820" s="34">
        <f>IF($B820="P",VLOOKUP($E820,'[2]Costeo-JUL26'!$B$9:$CQ$307,AP$1,0),0)</f>
        <v>0</v>
      </c>
      <c r="AQ820" s="16">
        <f>IF($B820="P",VLOOKUP($E820,'[2]Costeo-JUL26'!$B$9:$CQ$307,AQ$1,0),0)*$G820</f>
        <v>0</v>
      </c>
      <c r="AR820" s="36">
        <f>IF($B820="P",VLOOKUP($E820,'[2]Costeo-JUL26'!$B$9:$CQ$307,AR$1,0),0)*$G820</f>
        <v>0</v>
      </c>
      <c r="AS820" s="35">
        <f>IF($B820="P",VLOOKUP($E820,'[2]Costeo-JUL26'!$B$9:$CQ$307,AS$1,0),0)</f>
        <v>0</v>
      </c>
      <c r="AT820" s="36">
        <f t="shared" si="388"/>
        <v>0</v>
      </c>
      <c r="AU820" s="36">
        <f t="shared" si="389"/>
        <v>0</v>
      </c>
      <c r="AV820" s="34">
        <f>IF($B820="P",VLOOKUP($E820,'[2]Costeo-JUL26'!$B$9:$CQ$307,AV$1,0),0)</f>
        <v>0</v>
      </c>
      <c r="AW820" s="16">
        <f>IF($B820="P",VLOOKUP($E820,'[2]Costeo-JUL26'!$B$9:$CQ$307,AW$1,0),0)*$G820</f>
        <v>0</v>
      </c>
      <c r="AX820" s="36">
        <f>IF($B820="P",VLOOKUP($E820,'[2]Costeo-JUL26'!$B$9:$CQ$307,AX$1,0),0)*$G820</f>
        <v>0</v>
      </c>
      <c r="AY820" s="35">
        <f>IF($B820="P",VLOOKUP($E820,'[2]Costeo-JUL26'!$B$9:$CQ$307,AY$1,0),0)</f>
        <v>0</v>
      </c>
      <c r="AZ820" s="36">
        <f t="shared" si="390"/>
        <v>0</v>
      </c>
      <c r="BA820" s="36">
        <f t="shared" si="391"/>
        <v>0</v>
      </c>
      <c r="BB820" s="34">
        <f>IF($B820="P",VLOOKUP($E820,'[2]Costeo-JUL26'!$B$9:$CQ$307,BB$1,0),0)</f>
        <v>0</v>
      </c>
      <c r="BC820" s="16">
        <f>IF($B820="P",VLOOKUP($E820,'[2]Costeo-JUL26'!$B$9:$CQ$307,BC$1,0),0)*$G820</f>
        <v>0</v>
      </c>
      <c r="BD820" s="36">
        <f>IF($B820="P",VLOOKUP($E820,'[2]Costeo-JUL26'!$B$9:$CQ$307,BD$1,0),0)*$G820</f>
        <v>0</v>
      </c>
      <c r="BE820" s="35">
        <f>IF($B820="P",VLOOKUP($E820,'[2]Costeo-JUL26'!$B$9:$CQ$307,BE$1,0),0)</f>
        <v>0</v>
      </c>
      <c r="BF820" s="36">
        <f t="shared" si="392"/>
        <v>0</v>
      </c>
      <c r="BG820" s="36">
        <f t="shared" si="393"/>
        <v>0</v>
      </c>
      <c r="BH820" s="34">
        <f>IF($B820="P",VLOOKUP($E820,'[2]Costeo-JUL26'!$B$9:$CQ$307,BH$1,0),0)</f>
        <v>0</v>
      </c>
      <c r="BI820" s="16">
        <f>IF($B820="P",VLOOKUP($E820,'[2]Costeo-JUL26'!$B$9:$CQ$307,BI$1,0),0)*$G820</f>
        <v>0</v>
      </c>
      <c r="BJ820" s="36">
        <f>IF($B820="P",VLOOKUP($E820,'[2]Costeo-JUL26'!$B$9:$CQ$307,BJ$1,0),0)*$G820</f>
        <v>0</v>
      </c>
      <c r="BK820" s="35">
        <f>IF(BH820=910319,0,IF($B820="P",VLOOKUP($E820,'[2]Costeo-JUL26'!$B$9:$CQ$307,BK$1,0),0))</f>
        <v>0</v>
      </c>
      <c r="BL820" s="36">
        <f t="shared" si="394"/>
        <v>0</v>
      </c>
      <c r="BM820" s="36">
        <f t="shared" si="395"/>
        <v>0</v>
      </c>
      <c r="BN820" s="34">
        <f>IF($B820="P",VLOOKUP($E820,'[2]Costeo-JUL26'!$B$9:$CQ$307,BN$1,0),0)</f>
        <v>0</v>
      </c>
      <c r="BO820" s="16">
        <f>IF($B820="P",VLOOKUP($E820,'[2]Costeo-JUL26'!$B$9:$CQ$307,BO$1,0),0)*$G820</f>
        <v>0</v>
      </c>
      <c r="BP820" s="36">
        <f>IF($B820="P",VLOOKUP($E820,'[2]Costeo-JUL26'!$B$9:$CQ$307,BP$1,0),0)*$G820</f>
        <v>0</v>
      </c>
      <c r="BQ820" s="35">
        <f>IF($B820="P",VLOOKUP($E820,'[2]Costeo-JUL26'!$B$9:$CQ$307,BQ$1,0),0)</f>
        <v>0</v>
      </c>
      <c r="BR820" s="36">
        <f t="shared" si="396"/>
        <v>0</v>
      </c>
      <c r="BS820" s="36">
        <f t="shared" si="397"/>
        <v>0</v>
      </c>
      <c r="BT820" s="34">
        <f>IF($B820="P",VLOOKUP($E820,'[2]Costeo-JUL26'!$B$9:$CQ$307,BT$1,0),0)</f>
        <v>0</v>
      </c>
      <c r="BU820" s="16">
        <f>IF($B820="P",VLOOKUP($E820,'[2]Costeo-JUL26'!$B$9:$CQ$307,BU$1,0),0)*$G820</f>
        <v>0</v>
      </c>
      <c r="BV820" s="36">
        <f>IF($B820="P",VLOOKUP($E820,'[2]Costeo-JUL26'!$B$9:$CQ$307,BV$1,0),0)*$G820</f>
        <v>0</v>
      </c>
      <c r="BW820" s="35">
        <f>IF($B820="P",VLOOKUP($E820,'[2]Costeo-JUL26'!$B$9:$CQ$307,BW$1,0),0)</f>
        <v>0</v>
      </c>
      <c r="BX820" s="36">
        <f t="shared" si="398"/>
        <v>0</v>
      </c>
      <c r="BY820" s="36">
        <f t="shared" si="399"/>
        <v>0</v>
      </c>
      <c r="BZ820" s="34">
        <f>IF($B820="P",VLOOKUP($E820,'[2]Costeo-JUL26'!$B$9:$CQ$307,BZ$1,0),0)</f>
        <v>0</v>
      </c>
      <c r="CA820" s="16">
        <f>IF($B820="P",VLOOKUP($E820,'[2]Costeo-JUL26'!$B$9:$CQ$307,CA$1,0),0)*$G820</f>
        <v>0</v>
      </c>
      <c r="CB820" s="36">
        <f>IF($B820="P",VLOOKUP($E820,'[2]Costeo-JUL26'!$B$9:$CQ$307,CB$1,0),0)*$G820</f>
        <v>0</v>
      </c>
      <c r="CC820" s="35">
        <f>IF($B820="P",VLOOKUP($E820,'[2]Costeo-JUL26'!$B$9:$CQ$307,CC$1,0),0)</f>
        <v>0</v>
      </c>
      <c r="CD820" s="36">
        <f t="shared" si="400"/>
        <v>0</v>
      </c>
      <c r="CE820" s="36">
        <f t="shared" si="401"/>
        <v>0</v>
      </c>
      <c r="CF820" s="37">
        <f t="shared" si="373"/>
        <v>1997180.519984334</v>
      </c>
      <c r="CG820" s="36">
        <f>IF($B820="r",VLOOKUP($E820,'[2]Costeo-JUL26'!$B$9:$CQ$307,CG$1,0),0)*$G820</f>
        <v>0</v>
      </c>
      <c r="CH820" s="35">
        <f>VLOOKUP($E820,'[2]TEORICOS (05.26)'!$A$8:$T$251,CH$1,0)</f>
        <v>0</v>
      </c>
      <c r="CI820" s="36">
        <f t="shared" si="402"/>
        <v>0</v>
      </c>
      <c r="CJ820" s="37">
        <f t="shared" si="403"/>
        <v>0</v>
      </c>
      <c r="CM820" s="16">
        <f>SUMIFS('[1]Ajuste Inventario'!$I:$I,'[1]Ajuste Inventario'!$B:$B,E820,'[1]Ajuste Inventario'!$S:$S,D820)*-1</f>
        <v>-3</v>
      </c>
      <c r="CN820" s="36">
        <f t="shared" si="374"/>
        <v>-18492.412222077168</v>
      </c>
      <c r="CP820" t="str">
        <f t="shared" si="375"/>
        <v>110Org.Vtas StaTeresita</v>
      </c>
      <c r="CQ820" s="10">
        <f t="shared" si="376"/>
        <v>6164.1374073590559</v>
      </c>
    </row>
    <row r="821" spans="1:95" x14ac:dyDescent="0.25">
      <c r="A821" s="30">
        <v>46204</v>
      </c>
      <c r="B821" s="31" t="str">
        <f>VLOOKUP($E821,'[2]TEORICOS (05.26)'!$A$8:$T$251,B$1,0)</f>
        <v>R</v>
      </c>
      <c r="C821" s="32" t="str">
        <f>VLOOKUP($E821,'[2]TEORICOS (05.26)'!$A$8:$T$251,C$1,0)</f>
        <v>Coca Cola</v>
      </c>
      <c r="D821" t="s">
        <v>230</v>
      </c>
      <c r="E821">
        <v>118</v>
      </c>
      <c r="F821" t="s">
        <v>69</v>
      </c>
      <c r="G821" s="16">
        <v>1137.8330000000001</v>
      </c>
      <c r="H821" s="16">
        <v>425.54954200000094</v>
      </c>
      <c r="I821" s="33">
        <v>9174767.2299999744</v>
      </c>
      <c r="J821" s="33">
        <v>8986315.5299999844</v>
      </c>
      <c r="K821" s="34">
        <f>IF($B821="P",VLOOKUP($E821,'[2]Costeo-JUL26'!$B$9:$CQ$307,K$1,0),0)</f>
        <v>0</v>
      </c>
      <c r="L821" s="35">
        <f>VLOOKUP($E821,'[2]TEORICOS (05.26)'!$A$8:$T$251,L$1,0)</f>
        <v>0.2</v>
      </c>
      <c r="M821" s="36">
        <f t="shared" si="377"/>
        <v>0</v>
      </c>
      <c r="N821" s="35">
        <f>IF($B821="P",VLOOKUP($E821,'[2]Costeo-JUL26'!$B$9:$CQ$307,N$1,0),0)</f>
        <v>0</v>
      </c>
      <c r="O821" s="36">
        <f t="shared" si="378"/>
        <v>0</v>
      </c>
      <c r="P821" s="36">
        <f>IF($B821="P",VLOOKUP($E821,'[2]Costeo-JUL26'!$B$9:$CQ$307,P$1,0),0)*H821</f>
        <v>0</v>
      </c>
      <c r="Q821" s="36">
        <f t="shared" si="379"/>
        <v>0</v>
      </c>
      <c r="R821" s="34">
        <f>IF($B821="P",VLOOKUP($E821,'[2]Costeo-JUL26'!$B$9:$CQ$307,R$1,0),0)</f>
        <v>0</v>
      </c>
      <c r="S821" s="16">
        <f>IF($B821="P",VLOOKUP($E821,'[2]Costeo-JUL26'!$B$9:$CQ$307,S$1,0),0)*$G821</f>
        <v>0</v>
      </c>
      <c r="T821" s="36">
        <f>IF($B821="P",VLOOKUP($E821,'[2]Costeo-JUL26'!$B$9:$CQ$307,T$1,0),0)*$G821</f>
        <v>0</v>
      </c>
      <c r="U821" s="35">
        <f>IF($B821="P",VLOOKUP($E821,'[2]Costeo-JUL26'!$B$9:$CQ$307,U$1,0),0)</f>
        <v>0</v>
      </c>
      <c r="V821" s="36">
        <f t="shared" si="380"/>
        <v>0</v>
      </c>
      <c r="W821" s="36">
        <f t="shared" si="381"/>
        <v>0</v>
      </c>
      <c r="X821" s="34">
        <f>IF($B821="P",VLOOKUP($E821,'[2]Costeo-JUL26'!$B$9:$CQ$307,X$1,0),0)</f>
        <v>0</v>
      </c>
      <c r="Y821" s="16">
        <f>IF($B821="P",VLOOKUP($E821,'[2]Costeo-JUL26'!$B$9:$CQ$307,Y$1,0),0)*$G821</f>
        <v>0</v>
      </c>
      <c r="Z821" s="36">
        <f>IF($B821="P",VLOOKUP($E821,'[2]Costeo-JUL26'!$B$9:$CQ$307,Z$1,0),0)*$G821</f>
        <v>0</v>
      </c>
      <c r="AA821" s="35">
        <f>IF($B821="P",VLOOKUP($E821,'[2]Costeo-JUL26'!$B$9:$CQ$307,AA$1,0),0)</f>
        <v>0</v>
      </c>
      <c r="AB821" s="36">
        <f t="shared" si="382"/>
        <v>0</v>
      </c>
      <c r="AC821" s="36">
        <f t="shared" si="383"/>
        <v>0</v>
      </c>
      <c r="AD821" s="34">
        <f>IF($B821="P",VLOOKUP($E821,'[2]Costeo-JUL26'!$B$9:$CQ$307,AD$1,0),0)</f>
        <v>0</v>
      </c>
      <c r="AE821" s="16">
        <f>IF($B821="P",VLOOKUP($E821,'[2]Costeo-JUL26'!$B$9:$CQ$307,AE$1,0),0)*$G821</f>
        <v>0</v>
      </c>
      <c r="AF821" s="36">
        <f>IF($B821="P",VLOOKUP($E821,'[2]Costeo-JUL26'!$B$9:$CQ$307,AF$1,0),0)*$G821</f>
        <v>0</v>
      </c>
      <c r="AG821" s="35">
        <f>IF($B821="P",VLOOKUP($E821,'[2]Costeo-JUL26'!$B$9:$CQ$307,AG$1,0),0)</f>
        <v>0</v>
      </c>
      <c r="AH821" s="36">
        <f t="shared" si="384"/>
        <v>0</v>
      </c>
      <c r="AI821" s="36">
        <f t="shared" si="385"/>
        <v>0</v>
      </c>
      <c r="AJ821" s="34">
        <f>IF($B821="P",VLOOKUP($E821,'[2]Costeo-JUL26'!$B$9:$CQ$307,AJ$1,0),0)</f>
        <v>0</v>
      </c>
      <c r="AK821" s="16">
        <f>IF($B821="P",VLOOKUP($E821,'[2]Costeo-JUL26'!$B$9:$CQ$307,AK$1,0),0)*$G821</f>
        <v>0</v>
      </c>
      <c r="AL821" s="36">
        <f>IF($B821="P",VLOOKUP($E821,'[2]Costeo-JUL26'!$B$9:$CQ$307,AL$1,0),0)*$G821</f>
        <v>0</v>
      </c>
      <c r="AM821" s="35">
        <f>IF($B821="P",VLOOKUP($E821,'[2]Costeo-JUL26'!$B$9:$CQ$307,AM$1,0),0)</f>
        <v>0</v>
      </c>
      <c r="AN821" s="36">
        <f t="shared" si="386"/>
        <v>0</v>
      </c>
      <c r="AO821" s="36">
        <f t="shared" si="387"/>
        <v>0</v>
      </c>
      <c r="AP821" s="34">
        <f>IF($B821="P",VLOOKUP($E821,'[2]Costeo-JUL26'!$B$9:$CQ$307,AP$1,0),0)</f>
        <v>0</v>
      </c>
      <c r="AQ821" s="16">
        <f>IF($B821="P",VLOOKUP($E821,'[2]Costeo-JUL26'!$B$9:$CQ$307,AQ$1,0),0)*$G821</f>
        <v>0</v>
      </c>
      <c r="AR821" s="36">
        <f>IF($B821="P",VLOOKUP($E821,'[2]Costeo-JUL26'!$B$9:$CQ$307,AR$1,0),0)*$G821</f>
        <v>0</v>
      </c>
      <c r="AS821" s="35">
        <f>IF($B821="P",VLOOKUP($E821,'[2]Costeo-JUL26'!$B$9:$CQ$307,AS$1,0),0)</f>
        <v>0</v>
      </c>
      <c r="AT821" s="36">
        <f t="shared" si="388"/>
        <v>0</v>
      </c>
      <c r="AU821" s="36">
        <f t="shared" si="389"/>
        <v>0</v>
      </c>
      <c r="AV821" s="34">
        <f>IF($B821="P",VLOOKUP($E821,'[2]Costeo-JUL26'!$B$9:$CQ$307,AV$1,0),0)</f>
        <v>0</v>
      </c>
      <c r="AW821" s="16">
        <f>IF($B821="P",VLOOKUP($E821,'[2]Costeo-JUL26'!$B$9:$CQ$307,AW$1,0),0)*$G821</f>
        <v>0</v>
      </c>
      <c r="AX821" s="36">
        <f>IF($B821="P",VLOOKUP($E821,'[2]Costeo-JUL26'!$B$9:$CQ$307,AX$1,0),0)*$G821</f>
        <v>0</v>
      </c>
      <c r="AY821" s="35">
        <f>IF($B821="P",VLOOKUP($E821,'[2]Costeo-JUL26'!$B$9:$CQ$307,AY$1,0),0)</f>
        <v>0</v>
      </c>
      <c r="AZ821" s="36">
        <f t="shared" si="390"/>
        <v>0</v>
      </c>
      <c r="BA821" s="36">
        <f t="shared" si="391"/>
        <v>0</v>
      </c>
      <c r="BB821" s="34">
        <f>IF($B821="P",VLOOKUP($E821,'[2]Costeo-JUL26'!$B$9:$CQ$307,BB$1,0),0)</f>
        <v>0</v>
      </c>
      <c r="BC821" s="16">
        <f>IF($B821="P",VLOOKUP($E821,'[2]Costeo-JUL26'!$B$9:$CQ$307,BC$1,0),0)*$G821</f>
        <v>0</v>
      </c>
      <c r="BD821" s="36">
        <f>IF($B821="P",VLOOKUP($E821,'[2]Costeo-JUL26'!$B$9:$CQ$307,BD$1,0),0)*$G821</f>
        <v>0</v>
      </c>
      <c r="BE821" s="35">
        <f>IF($B821="P",VLOOKUP($E821,'[2]Costeo-JUL26'!$B$9:$CQ$307,BE$1,0),0)</f>
        <v>0</v>
      </c>
      <c r="BF821" s="36">
        <f t="shared" si="392"/>
        <v>0</v>
      </c>
      <c r="BG821" s="36">
        <f t="shared" si="393"/>
        <v>0</v>
      </c>
      <c r="BH821" s="34">
        <f>IF($B821="P",VLOOKUP($E821,'[2]Costeo-JUL26'!$B$9:$CQ$307,BH$1,0),0)</f>
        <v>0</v>
      </c>
      <c r="BI821" s="16">
        <f>IF($B821="P",VLOOKUP($E821,'[2]Costeo-JUL26'!$B$9:$CQ$307,BI$1,0),0)*$G821</f>
        <v>0</v>
      </c>
      <c r="BJ821" s="36">
        <f>IF($B821="P",VLOOKUP($E821,'[2]Costeo-JUL26'!$B$9:$CQ$307,BJ$1,0),0)*$G821</f>
        <v>0</v>
      </c>
      <c r="BK821" s="35">
        <f>IF(BH821=910319,0,IF($B821="P",VLOOKUP($E821,'[2]Costeo-JUL26'!$B$9:$CQ$307,BK$1,0),0))</f>
        <v>0</v>
      </c>
      <c r="BL821" s="36">
        <f t="shared" si="394"/>
        <v>0</v>
      </c>
      <c r="BM821" s="36">
        <f t="shared" si="395"/>
        <v>0</v>
      </c>
      <c r="BN821" s="34">
        <f>IF($B821="P",VLOOKUP($E821,'[2]Costeo-JUL26'!$B$9:$CQ$307,BN$1,0),0)</f>
        <v>0</v>
      </c>
      <c r="BO821" s="16">
        <f>IF($B821="P",VLOOKUP($E821,'[2]Costeo-JUL26'!$B$9:$CQ$307,BO$1,0),0)*$G821</f>
        <v>0</v>
      </c>
      <c r="BP821" s="36">
        <f>IF($B821="P",VLOOKUP($E821,'[2]Costeo-JUL26'!$B$9:$CQ$307,BP$1,0),0)*$G821</f>
        <v>0</v>
      </c>
      <c r="BQ821" s="35">
        <f>IF($B821="P",VLOOKUP($E821,'[2]Costeo-JUL26'!$B$9:$CQ$307,BQ$1,0),0)</f>
        <v>0</v>
      </c>
      <c r="BR821" s="36">
        <f t="shared" si="396"/>
        <v>0</v>
      </c>
      <c r="BS821" s="36">
        <f t="shared" si="397"/>
        <v>0</v>
      </c>
      <c r="BT821" s="34">
        <f>IF($B821="P",VLOOKUP($E821,'[2]Costeo-JUL26'!$B$9:$CQ$307,BT$1,0),0)</f>
        <v>0</v>
      </c>
      <c r="BU821" s="16">
        <f>IF($B821="P",VLOOKUP($E821,'[2]Costeo-JUL26'!$B$9:$CQ$307,BU$1,0),0)*$G821</f>
        <v>0</v>
      </c>
      <c r="BV821" s="36">
        <f>IF($B821="P",VLOOKUP($E821,'[2]Costeo-JUL26'!$B$9:$CQ$307,BV$1,0),0)*$G821</f>
        <v>0</v>
      </c>
      <c r="BW821" s="35">
        <f>IF($B821="P",VLOOKUP($E821,'[2]Costeo-JUL26'!$B$9:$CQ$307,BW$1,0),0)</f>
        <v>0</v>
      </c>
      <c r="BX821" s="36">
        <f t="shared" si="398"/>
        <v>0</v>
      </c>
      <c r="BY821" s="36">
        <f t="shared" si="399"/>
        <v>0</v>
      </c>
      <c r="BZ821" s="34">
        <f>IF($B821="P",VLOOKUP($E821,'[2]Costeo-JUL26'!$B$9:$CQ$307,BZ$1,0),0)</f>
        <v>0</v>
      </c>
      <c r="CA821" s="16">
        <f>IF($B821="P",VLOOKUP($E821,'[2]Costeo-JUL26'!$B$9:$CQ$307,CA$1,0),0)*$G821</f>
        <v>0</v>
      </c>
      <c r="CB821" s="36">
        <f>IF($B821="P",VLOOKUP($E821,'[2]Costeo-JUL26'!$B$9:$CQ$307,CB$1,0),0)*$G821</f>
        <v>0</v>
      </c>
      <c r="CC821" s="35">
        <f>IF($B821="P",VLOOKUP($E821,'[2]Costeo-JUL26'!$B$9:$CQ$307,CC$1,0),0)</f>
        <v>0</v>
      </c>
      <c r="CD821" s="36">
        <f t="shared" si="400"/>
        <v>0</v>
      </c>
      <c r="CE821" s="36">
        <f t="shared" si="401"/>
        <v>0</v>
      </c>
      <c r="CF821" s="37">
        <f t="shared" si="373"/>
        <v>0</v>
      </c>
      <c r="CG821" s="36">
        <f>IF($B821="r",VLOOKUP($E821,'[2]Costeo-JUL26'!$B$9:$CQ$307,CG$1,0),0)*$G821</f>
        <v>2022737.1024300002</v>
      </c>
      <c r="CH821" s="35">
        <f>VLOOKUP($E821,'[2]TEORICOS (05.26)'!$A$8:$T$251,CH$1,0)</f>
        <v>0.05</v>
      </c>
      <c r="CI821" s="36">
        <f t="shared" si="402"/>
        <v>1696126.2508784968</v>
      </c>
      <c r="CJ821" s="37">
        <f t="shared" si="403"/>
        <v>3718863.353308497</v>
      </c>
      <c r="CM821" s="16">
        <f>SUMIFS('[1]Ajuste Inventario'!$I:$I,'[1]Ajuste Inventario'!$B:$B,E821,'[1]Ajuste Inventario'!$S:$S,D821)*-1</f>
        <v>10.167999999999999</v>
      </c>
      <c r="CN821" s="36">
        <f t="shared" si="374"/>
        <v>33232.822897947932</v>
      </c>
      <c r="CP821" t="str">
        <f t="shared" si="375"/>
        <v>118Org.Vtas StaTeresita</v>
      </c>
      <c r="CQ821" s="10">
        <f t="shared" si="376"/>
        <v>3268.3736130948009</v>
      </c>
    </row>
    <row r="822" spans="1:95" x14ac:dyDescent="0.25">
      <c r="A822" s="30">
        <v>46204</v>
      </c>
      <c r="B822" s="31" t="str">
        <f>VLOOKUP($E822,'[2]TEORICOS (05.26)'!$A$8:$T$251,B$1,0)</f>
        <v>P</v>
      </c>
      <c r="C822" s="32" t="str">
        <f>VLOOKUP($E822,'[2]TEORICOS (05.26)'!$A$8:$T$251,C$1,0)</f>
        <v>Coca Cola</v>
      </c>
      <c r="D822" t="s">
        <v>230</v>
      </c>
      <c r="E822">
        <v>127</v>
      </c>
      <c r="F822" t="s">
        <v>70</v>
      </c>
      <c r="G822" s="16">
        <v>2083.3330000000001</v>
      </c>
      <c r="H822" s="16">
        <v>2202.0829810000159</v>
      </c>
      <c r="I822" s="33">
        <v>30926788.999999933</v>
      </c>
      <c r="J822" s="33">
        <v>29001808.279999916</v>
      </c>
      <c r="K822" s="34">
        <f>IF($B822="P",VLOOKUP($E822,'[2]Costeo-JUL26'!$B$9:$CQ$307,K$1,0),0)</f>
        <v>902026</v>
      </c>
      <c r="L822" s="35">
        <f>VLOOKUP($E822,'[2]TEORICOS (05.26)'!$A$8:$T$251,L$1,0)</f>
        <v>0.2</v>
      </c>
      <c r="M822" s="36">
        <f t="shared" si="377"/>
        <v>5800361.6559999837</v>
      </c>
      <c r="N822" s="35">
        <f>IF($B822="P",VLOOKUP($E822,'[2]Costeo-JUL26'!$B$9:$CQ$307,N$1,0),0)</f>
        <v>0.01</v>
      </c>
      <c r="O822" s="36">
        <f t="shared" si="378"/>
        <v>58003.616559999835</v>
      </c>
      <c r="P822" s="36">
        <f>IF($B822="P",VLOOKUP($E822,'[2]Costeo-JUL26'!$B$9:$CQ$307,P$1,0),0)*H822</f>
        <v>0</v>
      </c>
      <c r="Q822" s="36">
        <f t="shared" si="379"/>
        <v>5858365.2725599837</v>
      </c>
      <c r="R822" s="34">
        <f>IF($B822="P",VLOOKUP($E822,'[2]Costeo-JUL26'!$B$9:$CQ$307,R$1,0),0)</f>
        <v>902332</v>
      </c>
      <c r="S822" s="16">
        <f>IF($B822="P",VLOOKUP($E822,'[2]Costeo-JUL26'!$B$9:$CQ$307,S$1,0),0)*$G822</f>
        <v>1812.6859078868752</v>
      </c>
      <c r="T822" s="36">
        <f>IF($B822="P",VLOOKUP($E822,'[2]Costeo-JUL26'!$B$9:$CQ$307,T$1,0),0)*$G822</f>
        <v>1264446.1146808281</v>
      </c>
      <c r="U822" s="35">
        <f>IF($B822="P",VLOOKUP($E822,'[2]Costeo-JUL26'!$B$9:$CQ$307,U$1,0),0)</f>
        <v>1.4999999999999999E-2</v>
      </c>
      <c r="V822" s="36">
        <f t="shared" si="380"/>
        <v>18966.69172021242</v>
      </c>
      <c r="W822" s="36">
        <f t="shared" si="381"/>
        <v>1283412.8064010404</v>
      </c>
      <c r="X822" s="34">
        <f>IF($B822="P",VLOOKUP($E822,'[2]Costeo-JUL26'!$B$9:$CQ$307,X$1,0),0)</f>
        <v>902338</v>
      </c>
      <c r="Y822" s="16">
        <f>IF($B822="P",VLOOKUP($E822,'[2]Costeo-JUL26'!$B$9:$CQ$307,Y$1,0),0)*$G822</f>
        <v>108.899982576</v>
      </c>
      <c r="Z822" s="36">
        <f>IF($B822="P",VLOOKUP($E822,'[2]Costeo-JUL26'!$B$9:$CQ$307,Z$1,0),0)*$G822</f>
        <v>30790.381073538239</v>
      </c>
      <c r="AA822" s="35">
        <f>IF($B822="P",VLOOKUP($E822,'[2]Costeo-JUL26'!$B$9:$CQ$307,AA$1,0),0)</f>
        <v>0.45</v>
      </c>
      <c r="AB822" s="36">
        <f t="shared" si="382"/>
        <v>13855.671483092208</v>
      </c>
      <c r="AC822" s="36">
        <f t="shared" si="383"/>
        <v>44646.05255663045</v>
      </c>
      <c r="AD822" s="34">
        <f>IF($B822="P",VLOOKUP($E822,'[2]Costeo-JUL26'!$B$9:$CQ$307,AD$1,0),0)</f>
        <v>901733</v>
      </c>
      <c r="AE822" s="16">
        <f>IF($B822="P",VLOOKUP($E822,'[2]Costeo-JUL26'!$B$9:$CQ$307,AE$1,0),0)*$G822</f>
        <v>24999.995999999999</v>
      </c>
      <c r="AF822" s="36">
        <f>IF($B822="P",VLOOKUP($E822,'[2]Costeo-JUL26'!$B$9:$CQ$307,AF$1,0),0)*$G822</f>
        <v>383679.93861120002</v>
      </c>
      <c r="AG822" s="35">
        <f>IF($B822="P",VLOOKUP($E822,'[2]Costeo-JUL26'!$B$9:$CQ$307,AG$1,0),0)</f>
        <v>6.0000000000000001E-3</v>
      </c>
      <c r="AH822" s="36">
        <f t="shared" si="384"/>
        <v>2302.0796316672004</v>
      </c>
      <c r="AI822" s="36">
        <f t="shared" si="385"/>
        <v>385982.0182428672</v>
      </c>
      <c r="AJ822" s="34">
        <f>IF($B822="P",VLOOKUP($E822,'[2]Costeo-JUL26'!$B$9:$CQ$307,AJ$1,0),0)</f>
        <v>910242</v>
      </c>
      <c r="AK822" s="16">
        <f>IF($B822="P",VLOOKUP($E822,'[2]Costeo-JUL26'!$B$9:$CQ$307,AK$1,0),0)*$G822</f>
        <v>24999.995999999999</v>
      </c>
      <c r="AL822" s="36">
        <f>IF($B822="P",VLOOKUP($E822,'[2]Costeo-JUL26'!$B$9:$CQ$307,AL$1,0),0)*$G822</f>
        <v>98182.484290799999</v>
      </c>
      <c r="AM822" s="35">
        <f>IF($B822="P",VLOOKUP($E822,'[2]Costeo-JUL26'!$B$9:$CQ$307,AM$1,0),0)</f>
        <v>1.7999999999999999E-2</v>
      </c>
      <c r="AN822" s="36">
        <f t="shared" si="386"/>
        <v>1767.2847172343997</v>
      </c>
      <c r="AO822" s="36">
        <f t="shared" si="387"/>
        <v>99949.769008034404</v>
      </c>
      <c r="AP822" s="34">
        <f>IF($B822="P",VLOOKUP($E822,'[2]Costeo-JUL26'!$B$9:$CQ$307,AP$1,0),0)</f>
        <v>901189</v>
      </c>
      <c r="AQ822" s="16">
        <f>IF($B822="P",VLOOKUP($E822,'[2]Costeo-JUL26'!$B$9:$CQ$307,AQ$1,0),0)*$G822</f>
        <v>24999.995999999999</v>
      </c>
      <c r="AR822" s="36">
        <f>IF($B822="P",VLOOKUP($E822,'[2]Costeo-JUL26'!$B$9:$CQ$307,AR$1,0),0)*$G822</f>
        <v>1917104.6932978877</v>
      </c>
      <c r="AS822" s="35">
        <f>IF($B822="P",VLOOKUP($E822,'[2]Costeo-JUL26'!$B$9:$CQ$307,AS$1,0),0)</f>
        <v>0.02</v>
      </c>
      <c r="AT822" s="36">
        <f t="shared" si="388"/>
        <v>38342.093865957751</v>
      </c>
      <c r="AU822" s="36">
        <f t="shared" si="389"/>
        <v>1955446.7871638455</v>
      </c>
      <c r="AV822" s="34">
        <f>IF($B822="P",VLOOKUP($E822,'[2]Costeo-JUL26'!$B$9:$CQ$307,AV$1,0),0)</f>
        <v>932317</v>
      </c>
      <c r="AW822" s="16">
        <f>IF($B822="P",VLOOKUP($E822,'[2]Costeo-JUL26'!$B$9:$CQ$307,AW$1,0),0)*$G822</f>
        <v>41.458326700000001</v>
      </c>
      <c r="AX822" s="36">
        <f>IF($B822="P",VLOOKUP($E822,'[2]Costeo-JUL26'!$B$9:$CQ$307,AX$1,0),0)*$G822</f>
        <v>178179.59649126002</v>
      </c>
      <c r="AY822" s="35">
        <f>IF($B822="P",VLOOKUP($E822,'[2]Costeo-JUL26'!$B$9:$CQ$307,AY$1,0),0)</f>
        <v>0.03</v>
      </c>
      <c r="AZ822" s="36">
        <f t="shared" si="390"/>
        <v>5345.3878947378007</v>
      </c>
      <c r="BA822" s="36">
        <f t="shared" si="391"/>
        <v>183524.98438599781</v>
      </c>
      <c r="BB822" s="34">
        <f>IF($B822="P",VLOOKUP($E822,'[2]Costeo-JUL26'!$B$9:$CQ$307,BB$1,0),0)</f>
        <v>902311</v>
      </c>
      <c r="BC822" s="16">
        <f>IF($B822="P",VLOOKUP($E822,'[2]Costeo-JUL26'!$B$9:$CQ$307,BC$1,0),0)*$G822</f>
        <v>5.7870361111111119</v>
      </c>
      <c r="BD822" s="36">
        <f>IF($B822="P",VLOOKUP($E822,'[2]Costeo-JUL26'!$B$9:$CQ$307,BD$1,0),0)*$G822</f>
        <v>22694.701229958337</v>
      </c>
      <c r="BE822" s="35">
        <f>IF($B822="P",VLOOKUP($E822,'[2]Costeo-JUL26'!$B$9:$CQ$307,BE$1,0),0)</f>
        <v>0.03</v>
      </c>
      <c r="BF822" s="36">
        <f t="shared" si="392"/>
        <v>680.84103689875008</v>
      </c>
      <c r="BG822" s="36">
        <f t="shared" si="393"/>
        <v>23375.542266857086</v>
      </c>
      <c r="BH822" s="34">
        <f>IF($B822="P",VLOOKUP($E822,'[2]Costeo-JUL26'!$B$9:$CQ$307,BH$1,0),0)</f>
        <v>933089</v>
      </c>
      <c r="BI822" s="16">
        <f>IF($B822="P",VLOOKUP($E822,'[2]Costeo-JUL26'!$B$9:$CQ$307,BI$1,0),0)*$G822</f>
        <v>72.337951388888897</v>
      </c>
      <c r="BJ822" s="36">
        <f>IF($B822="P",VLOOKUP($E822,'[2]Costeo-JUL26'!$B$9:$CQ$307,BJ$1,0),0)*$G822</f>
        <v>53868.086256250004</v>
      </c>
      <c r="BK822" s="35">
        <f>IF(BH822=910319,0,IF($B822="P",VLOOKUP($E822,'[2]Costeo-JUL26'!$B$9:$CQ$307,BK$1,0),0))</f>
        <v>0.02</v>
      </c>
      <c r="BL822" s="36">
        <f t="shared" si="394"/>
        <v>1077.361725125</v>
      </c>
      <c r="BM822" s="36">
        <f t="shared" si="395"/>
        <v>54945.447981375008</v>
      </c>
      <c r="BN822" s="34">
        <f>IF($B822="P",VLOOKUP($E822,'[2]Costeo-JUL26'!$B$9:$CQ$307,BN$1,0),0)</f>
        <v>0</v>
      </c>
      <c r="BO822" s="16">
        <f>IF($B822="P",VLOOKUP($E822,'[2]Costeo-JUL26'!$B$9:$CQ$307,BO$1,0),0)*$G822</f>
        <v>0</v>
      </c>
      <c r="BP822" s="36">
        <f>IF($B822="P",VLOOKUP($E822,'[2]Costeo-JUL26'!$B$9:$CQ$307,BP$1,0),0)*$G822</f>
        <v>0</v>
      </c>
      <c r="BQ822" s="35">
        <f>IF($B822="P",VLOOKUP($E822,'[2]Costeo-JUL26'!$B$9:$CQ$307,BQ$1,0),0)</f>
        <v>0</v>
      </c>
      <c r="BR822" s="36">
        <f t="shared" si="396"/>
        <v>0</v>
      </c>
      <c r="BS822" s="36">
        <f t="shared" si="397"/>
        <v>0</v>
      </c>
      <c r="BT822" s="34">
        <f>IF($B822="P",VLOOKUP($E822,'[2]Costeo-JUL26'!$B$9:$CQ$307,BT$1,0),0)</f>
        <v>0</v>
      </c>
      <c r="BU822" s="16">
        <f>IF($B822="P",VLOOKUP($E822,'[2]Costeo-JUL26'!$B$9:$CQ$307,BU$1,0),0)*$G822</f>
        <v>0</v>
      </c>
      <c r="BV822" s="36">
        <f>IF($B822="P",VLOOKUP($E822,'[2]Costeo-JUL26'!$B$9:$CQ$307,BV$1,0),0)*$G822</f>
        <v>0</v>
      </c>
      <c r="BW822" s="35">
        <f>IF($B822="P",VLOOKUP($E822,'[2]Costeo-JUL26'!$B$9:$CQ$307,BW$1,0),0)</f>
        <v>0</v>
      </c>
      <c r="BX822" s="36">
        <f t="shared" si="398"/>
        <v>0</v>
      </c>
      <c r="BY822" s="36">
        <f t="shared" si="399"/>
        <v>0</v>
      </c>
      <c r="BZ822" s="34">
        <f>IF($B822="P",VLOOKUP($E822,'[2]Costeo-JUL26'!$B$9:$CQ$307,BZ$1,0),0)</f>
        <v>0</v>
      </c>
      <c r="CA822" s="16">
        <f>IF($B822="P",VLOOKUP($E822,'[2]Costeo-JUL26'!$B$9:$CQ$307,CA$1,0),0)*$G822</f>
        <v>0</v>
      </c>
      <c r="CB822" s="36">
        <f>IF($B822="P",VLOOKUP($E822,'[2]Costeo-JUL26'!$B$9:$CQ$307,CB$1,0),0)*$G822</f>
        <v>0</v>
      </c>
      <c r="CC822" s="35">
        <f>IF($B822="P",VLOOKUP($E822,'[2]Costeo-JUL26'!$B$9:$CQ$307,CC$1,0),0)</f>
        <v>0</v>
      </c>
      <c r="CD822" s="36">
        <f t="shared" si="400"/>
        <v>0</v>
      </c>
      <c r="CE822" s="36">
        <f t="shared" si="401"/>
        <v>0</v>
      </c>
      <c r="CF822" s="37">
        <f t="shared" si="373"/>
        <v>9889648.6805666313</v>
      </c>
      <c r="CG822" s="36">
        <f>IF($B822="r",VLOOKUP($E822,'[2]Costeo-JUL26'!$B$9:$CQ$307,CG$1,0),0)*$G822</f>
        <v>0</v>
      </c>
      <c r="CH822" s="35">
        <f>VLOOKUP($E822,'[2]TEORICOS (05.26)'!$A$8:$T$251,CH$1,0)</f>
        <v>0</v>
      </c>
      <c r="CI822" s="36">
        <f t="shared" si="402"/>
        <v>0</v>
      </c>
      <c r="CJ822" s="37">
        <f t="shared" si="403"/>
        <v>0</v>
      </c>
      <c r="CM822" s="16">
        <f>SUMIFS('[1]Ajuste Inventario'!$I:$I,'[1]Ajuste Inventario'!$B:$B,E822,'[1]Ajuste Inventario'!$S:$S,D822)*-1</f>
        <v>53.168999999999997</v>
      </c>
      <c r="CN822" s="36">
        <f t="shared" si="374"/>
        <v>252394.95111777482</v>
      </c>
      <c r="CP822" t="str">
        <f t="shared" si="375"/>
        <v>127Org.Vtas StaTeresita</v>
      </c>
      <c r="CQ822" s="10">
        <f t="shared" si="376"/>
        <v>4747.032126197123</v>
      </c>
    </row>
    <row r="823" spans="1:95" x14ac:dyDescent="0.25">
      <c r="A823" s="30">
        <v>46204</v>
      </c>
      <c r="B823" s="31" t="str">
        <f>VLOOKUP($E823,'[2]TEORICOS (05.26)'!$A$8:$T$251,B$1,0)</f>
        <v>P</v>
      </c>
      <c r="C823" s="32" t="str">
        <f>VLOOKUP($E823,'[2]TEORICOS (05.26)'!$A$8:$T$251,C$1,0)</f>
        <v>Coca Cola</v>
      </c>
      <c r="D823" t="s">
        <v>230</v>
      </c>
      <c r="E823">
        <v>135</v>
      </c>
      <c r="F823" t="s">
        <v>71</v>
      </c>
      <c r="G823" s="16">
        <v>958</v>
      </c>
      <c r="H823" s="16">
        <v>3036.8600000000229</v>
      </c>
      <c r="I823" s="33">
        <v>17930069.060000084</v>
      </c>
      <c r="J823" s="33">
        <v>17314084.090000059</v>
      </c>
      <c r="K823" s="34">
        <f>IF($B823="P",VLOOKUP($E823,'[2]Costeo-JUL26'!$B$9:$CQ$307,K$1,0),0)</f>
        <v>933975</v>
      </c>
      <c r="L823" s="35">
        <f>VLOOKUP($E823,'[2]TEORICOS (05.26)'!$A$8:$T$251,L$1,0)</f>
        <v>0.2</v>
      </c>
      <c r="M823" s="36">
        <f t="shared" si="377"/>
        <v>3462816.8180000121</v>
      </c>
      <c r="N823" s="35">
        <f>IF($B823="P",VLOOKUP($E823,'[2]Costeo-JUL26'!$B$9:$CQ$307,N$1,0),0)</f>
        <v>5.0000000000000001E-3</v>
      </c>
      <c r="O823" s="36">
        <f t="shared" si="378"/>
        <v>17314.084090000062</v>
      </c>
      <c r="P823" s="36">
        <f>IF($B823="P",VLOOKUP($E823,'[2]Costeo-JUL26'!$B$9:$CQ$307,P$1,0),0)*H823</f>
        <v>326696.66189613537</v>
      </c>
      <c r="Q823" s="36">
        <f t="shared" si="379"/>
        <v>3806827.5639861473</v>
      </c>
      <c r="R823" s="34">
        <f>IF($B823="P",VLOOKUP($E823,'[2]Costeo-JUL26'!$B$9:$CQ$307,R$1,0),0)</f>
        <v>902332</v>
      </c>
      <c r="S823" s="16">
        <f>IF($B823="P",VLOOKUP($E823,'[2]Costeo-JUL26'!$B$9:$CQ$307,S$1,0),0)*$G823</f>
        <v>1750.4458046250002</v>
      </c>
      <c r="T823" s="36">
        <f>IF($B823="P",VLOOKUP($E823,'[2]Costeo-JUL26'!$B$9:$CQ$307,T$1,0),0)*$G823</f>
        <v>1221030.2882519932</v>
      </c>
      <c r="U823" s="35">
        <f>IF($B823="P",VLOOKUP($E823,'[2]Costeo-JUL26'!$B$9:$CQ$307,U$1,0),0)</f>
        <v>1.4999999999999999E-2</v>
      </c>
      <c r="V823" s="36">
        <f t="shared" si="380"/>
        <v>18315.454323779897</v>
      </c>
      <c r="W823" s="36">
        <f t="shared" si="381"/>
        <v>1239345.742575773</v>
      </c>
      <c r="X823" s="34">
        <f>IF($B823="P",VLOOKUP($E823,'[2]Costeo-JUL26'!$B$9:$CQ$307,X$1,0),0)</f>
        <v>902338</v>
      </c>
      <c r="Y823" s="16">
        <f>IF($B823="P",VLOOKUP($E823,'[2]Costeo-JUL26'!$B$9:$CQ$307,Y$1,0),0)*$G823</f>
        <v>150.22972799999999</v>
      </c>
      <c r="Z823" s="36">
        <f>IF($B823="P",VLOOKUP($E823,'[2]Costeo-JUL26'!$B$9:$CQ$307,Z$1,0),0)*$G823</f>
        <v>42475.953294719999</v>
      </c>
      <c r="AA823" s="35">
        <f>IF($B823="P",VLOOKUP($E823,'[2]Costeo-JUL26'!$B$9:$CQ$307,AA$1,0),0)</f>
        <v>0.45</v>
      </c>
      <c r="AB823" s="36">
        <f t="shared" si="382"/>
        <v>19114.178982623998</v>
      </c>
      <c r="AC823" s="36">
        <f t="shared" si="383"/>
        <v>61590.132277343997</v>
      </c>
      <c r="AD823" s="34">
        <f>IF($B823="P",VLOOKUP($E823,'[2]Costeo-JUL26'!$B$9:$CQ$307,AD$1,0),0)</f>
        <v>939557</v>
      </c>
      <c r="AE823" s="16">
        <f>IF($B823="P",VLOOKUP($E823,'[2]Costeo-JUL26'!$B$9:$CQ$307,AE$1,0),0)*$G823</f>
        <v>8622</v>
      </c>
      <c r="AF823" s="36">
        <f>IF($B823="P",VLOOKUP($E823,'[2]Costeo-JUL26'!$B$9:$CQ$307,AF$1,0),0)*$G823</f>
        <v>178889.25599999999</v>
      </c>
      <c r="AG823" s="35">
        <f>IF($B823="P",VLOOKUP($E823,'[2]Costeo-JUL26'!$B$9:$CQ$307,AG$1,0),0)</f>
        <v>6.0000000000000001E-3</v>
      </c>
      <c r="AH823" s="36">
        <f t="shared" si="384"/>
        <v>1073.335536</v>
      </c>
      <c r="AI823" s="36">
        <f t="shared" si="385"/>
        <v>179962.59153599999</v>
      </c>
      <c r="AJ823" s="34">
        <f>IF($B823="P",VLOOKUP($E823,'[2]Costeo-JUL26'!$B$9:$CQ$307,AJ$1,0),0)</f>
        <v>939633</v>
      </c>
      <c r="AK823" s="16">
        <f>IF($B823="P",VLOOKUP($E823,'[2]Costeo-JUL26'!$B$9:$CQ$307,AK$1,0),0)*$G823</f>
        <v>8622</v>
      </c>
      <c r="AL823" s="36">
        <f>IF($B823="P",VLOOKUP($E823,'[2]Costeo-JUL26'!$B$9:$CQ$307,AL$1,0),0)*$G823</f>
        <v>99640.143020134041</v>
      </c>
      <c r="AM823" s="35">
        <f>IF($B823="P",VLOOKUP($E823,'[2]Costeo-JUL26'!$B$9:$CQ$307,AM$1,0),0)</f>
        <v>1.7999999999999999E-2</v>
      </c>
      <c r="AN823" s="36">
        <f t="shared" si="386"/>
        <v>1793.5225743624126</v>
      </c>
      <c r="AO823" s="36">
        <f t="shared" si="387"/>
        <v>101433.66559449646</v>
      </c>
      <c r="AP823" s="34">
        <f>IF($B823="P",VLOOKUP($E823,'[2]Costeo-JUL26'!$B$9:$CQ$307,AP$1,0),0)</f>
        <v>0</v>
      </c>
      <c r="AQ823" s="16">
        <f>IF($B823="P",VLOOKUP($E823,'[2]Costeo-JUL26'!$B$9:$CQ$307,AQ$1,0),0)*$G823</f>
        <v>0</v>
      </c>
      <c r="AR823" s="36">
        <f>IF($B823="P",VLOOKUP($E823,'[2]Costeo-JUL26'!$B$9:$CQ$307,AR$1,0),0)*$G823</f>
        <v>0</v>
      </c>
      <c r="AS823" s="35">
        <f>IF($B823="P",VLOOKUP($E823,'[2]Costeo-JUL26'!$B$9:$CQ$307,AS$1,0),0)</f>
        <v>0</v>
      </c>
      <c r="AT823" s="36">
        <f t="shared" si="388"/>
        <v>0</v>
      </c>
      <c r="AU823" s="36">
        <f t="shared" si="389"/>
        <v>0</v>
      </c>
      <c r="AV823" s="34">
        <f>IF($B823="P",VLOOKUP($E823,'[2]Costeo-JUL26'!$B$9:$CQ$307,AV$1,0),0)</f>
        <v>0</v>
      </c>
      <c r="AW823" s="16">
        <f>IF($B823="P",VLOOKUP($E823,'[2]Costeo-JUL26'!$B$9:$CQ$307,AW$1,0),0)*$G823</f>
        <v>0</v>
      </c>
      <c r="AX823" s="36">
        <f>IF($B823="P",VLOOKUP($E823,'[2]Costeo-JUL26'!$B$9:$CQ$307,AX$1,0),0)*$G823</f>
        <v>0</v>
      </c>
      <c r="AY823" s="35">
        <f>IF($B823="P",VLOOKUP($E823,'[2]Costeo-JUL26'!$B$9:$CQ$307,AY$1,0),0)</f>
        <v>0</v>
      </c>
      <c r="AZ823" s="36">
        <f t="shared" si="390"/>
        <v>0</v>
      </c>
      <c r="BA823" s="36">
        <f t="shared" si="391"/>
        <v>0</v>
      </c>
      <c r="BB823" s="34">
        <f>IF($B823="P",VLOOKUP($E823,'[2]Costeo-JUL26'!$B$9:$CQ$307,BB$1,0),0)</f>
        <v>0</v>
      </c>
      <c r="BC823" s="16">
        <f>IF($B823="P",VLOOKUP($E823,'[2]Costeo-JUL26'!$B$9:$CQ$307,BC$1,0),0)*$G823</f>
        <v>0</v>
      </c>
      <c r="BD823" s="36">
        <f>IF($B823="P",VLOOKUP($E823,'[2]Costeo-JUL26'!$B$9:$CQ$307,BD$1,0),0)*$G823</f>
        <v>0</v>
      </c>
      <c r="BE823" s="35">
        <f>IF($B823="P",VLOOKUP($E823,'[2]Costeo-JUL26'!$B$9:$CQ$307,BE$1,0),0)</f>
        <v>0</v>
      </c>
      <c r="BF823" s="36">
        <f t="shared" si="392"/>
        <v>0</v>
      </c>
      <c r="BG823" s="36">
        <f t="shared" si="393"/>
        <v>0</v>
      </c>
      <c r="BH823" s="34">
        <f>IF($B823="P",VLOOKUP($E823,'[2]Costeo-JUL26'!$B$9:$CQ$307,BH$1,0),0)</f>
        <v>0</v>
      </c>
      <c r="BI823" s="16">
        <f>IF($B823="P",VLOOKUP($E823,'[2]Costeo-JUL26'!$B$9:$CQ$307,BI$1,0),0)*$G823</f>
        <v>0</v>
      </c>
      <c r="BJ823" s="36">
        <f>IF($B823="P",VLOOKUP($E823,'[2]Costeo-JUL26'!$B$9:$CQ$307,BJ$1,0),0)*$G823</f>
        <v>0</v>
      </c>
      <c r="BK823" s="35">
        <f>IF(BH823=910319,0,IF($B823="P",VLOOKUP($E823,'[2]Costeo-JUL26'!$B$9:$CQ$307,BK$1,0),0))</f>
        <v>0</v>
      </c>
      <c r="BL823" s="36">
        <f t="shared" si="394"/>
        <v>0</v>
      </c>
      <c r="BM823" s="36">
        <f t="shared" si="395"/>
        <v>0</v>
      </c>
      <c r="BN823" s="34">
        <f>IF($B823="P",VLOOKUP($E823,'[2]Costeo-JUL26'!$B$9:$CQ$307,BN$1,0),0)</f>
        <v>0</v>
      </c>
      <c r="BO823" s="16">
        <f>IF($B823="P",VLOOKUP($E823,'[2]Costeo-JUL26'!$B$9:$CQ$307,BO$1,0),0)*$G823</f>
        <v>0</v>
      </c>
      <c r="BP823" s="36">
        <f>IF($B823="P",VLOOKUP($E823,'[2]Costeo-JUL26'!$B$9:$CQ$307,BP$1,0),0)*$G823</f>
        <v>0</v>
      </c>
      <c r="BQ823" s="35">
        <f>IF($B823="P",VLOOKUP($E823,'[2]Costeo-JUL26'!$B$9:$CQ$307,BQ$1,0),0)</f>
        <v>0</v>
      </c>
      <c r="BR823" s="36">
        <f t="shared" si="396"/>
        <v>0</v>
      </c>
      <c r="BS823" s="36">
        <f t="shared" si="397"/>
        <v>0</v>
      </c>
      <c r="BT823" s="34">
        <f>IF($B823="P",VLOOKUP($E823,'[2]Costeo-JUL26'!$B$9:$CQ$307,BT$1,0),0)</f>
        <v>0</v>
      </c>
      <c r="BU823" s="16">
        <f>IF($B823="P",VLOOKUP($E823,'[2]Costeo-JUL26'!$B$9:$CQ$307,BU$1,0),0)*$G823</f>
        <v>0</v>
      </c>
      <c r="BV823" s="36">
        <f>IF($B823="P",VLOOKUP($E823,'[2]Costeo-JUL26'!$B$9:$CQ$307,BV$1,0),0)*$G823</f>
        <v>0</v>
      </c>
      <c r="BW823" s="35">
        <f>IF($B823="P",VLOOKUP($E823,'[2]Costeo-JUL26'!$B$9:$CQ$307,BW$1,0),0)</f>
        <v>0</v>
      </c>
      <c r="BX823" s="36">
        <f t="shared" si="398"/>
        <v>0</v>
      </c>
      <c r="BY823" s="36">
        <f t="shared" si="399"/>
        <v>0</v>
      </c>
      <c r="BZ823" s="34">
        <f>IF($B823="P",VLOOKUP($E823,'[2]Costeo-JUL26'!$B$9:$CQ$307,BZ$1,0),0)</f>
        <v>0</v>
      </c>
      <c r="CA823" s="16">
        <f>IF($B823="P",VLOOKUP($E823,'[2]Costeo-JUL26'!$B$9:$CQ$307,CA$1,0),0)*$G823</f>
        <v>0</v>
      </c>
      <c r="CB823" s="36">
        <f>IF($B823="P",VLOOKUP($E823,'[2]Costeo-JUL26'!$B$9:$CQ$307,CB$1,0),0)*$G823</f>
        <v>0</v>
      </c>
      <c r="CC823" s="35">
        <f>IF($B823="P",VLOOKUP($E823,'[2]Costeo-JUL26'!$B$9:$CQ$307,CC$1,0),0)</f>
        <v>0</v>
      </c>
      <c r="CD823" s="36">
        <f t="shared" si="400"/>
        <v>0</v>
      </c>
      <c r="CE823" s="36">
        <f t="shared" si="401"/>
        <v>0</v>
      </c>
      <c r="CF823" s="37">
        <f t="shared" si="373"/>
        <v>5389159.6959697623</v>
      </c>
      <c r="CG823" s="36">
        <f>IF($B823="r",VLOOKUP($E823,'[2]Costeo-JUL26'!$B$9:$CQ$307,CG$1,0),0)*$G823</f>
        <v>0</v>
      </c>
      <c r="CH823" s="35">
        <f>VLOOKUP($E823,'[2]TEORICOS (05.26)'!$A$8:$T$251,CH$1,0)</f>
        <v>0</v>
      </c>
      <c r="CI823" s="36">
        <f t="shared" si="402"/>
        <v>0</v>
      </c>
      <c r="CJ823" s="37">
        <f t="shared" si="403"/>
        <v>0</v>
      </c>
      <c r="CM823" s="16">
        <f>SUMIFS('[1]Ajuste Inventario'!$I:$I,'[1]Ajuste Inventario'!$B:$B,E823,'[1]Ajuste Inventario'!$S:$S,D823)*-1</f>
        <v>3.222</v>
      </c>
      <c r="CN823" s="36">
        <f t="shared" si="374"/>
        <v>18125.127912750078</v>
      </c>
      <c r="CP823" t="str">
        <f t="shared" si="375"/>
        <v>135Org.Vtas StaTeresita</v>
      </c>
      <c r="CQ823" s="10">
        <f t="shared" si="376"/>
        <v>5625.4276575884787</v>
      </c>
    </row>
    <row r="824" spans="1:95" x14ac:dyDescent="0.25">
      <c r="A824" s="30">
        <v>46204</v>
      </c>
      <c r="B824" s="31" t="str">
        <f>VLOOKUP($E824,'[2]TEORICOS (05.26)'!$A$8:$T$251,B$1,0)</f>
        <v>P</v>
      </c>
      <c r="C824" s="32" t="str">
        <f>VLOOKUP($E824,'[2]TEORICOS (05.26)'!$A$8:$T$251,C$1,0)</f>
        <v>Coca Cola</v>
      </c>
      <c r="D824" t="s">
        <v>230</v>
      </c>
      <c r="E824">
        <v>140</v>
      </c>
      <c r="F824" t="s">
        <v>72</v>
      </c>
      <c r="G824" s="16">
        <v>4930.375</v>
      </c>
      <c r="H824" s="16">
        <v>10417.882374999966</v>
      </c>
      <c r="I824" s="33">
        <v>90487405.749998495</v>
      </c>
      <c r="J824" s="33">
        <v>87998778.179998994</v>
      </c>
      <c r="K824" s="34">
        <f>IF($B824="P",VLOOKUP($E824,'[2]Costeo-JUL26'!$B$9:$CQ$307,K$1,0),0)</f>
        <v>933975</v>
      </c>
      <c r="L824" s="35">
        <f>VLOOKUP($E824,'[2]TEORICOS (05.26)'!$A$8:$T$251,L$1,0)</f>
        <v>0.2</v>
      </c>
      <c r="M824" s="36">
        <f t="shared" si="377"/>
        <v>17599755.635999799</v>
      </c>
      <c r="N824" s="35">
        <f>IF($B824="P",VLOOKUP($E824,'[2]Costeo-JUL26'!$B$9:$CQ$307,N$1,0),0)</f>
        <v>5.0000000000000001E-3</v>
      </c>
      <c r="O824" s="36">
        <f t="shared" si="378"/>
        <v>87998.77817999899</v>
      </c>
      <c r="P824" s="36">
        <f>IF($B824="P",VLOOKUP($E824,'[2]Costeo-JUL26'!$B$9:$CQ$307,P$1,0),0)*H824</f>
        <v>1120725.8141432421</v>
      </c>
      <c r="Q824" s="36">
        <f t="shared" si="379"/>
        <v>18808480.228323039</v>
      </c>
      <c r="R824" s="34">
        <f>IF($B824="P",VLOOKUP($E824,'[2]Costeo-JUL26'!$B$9:$CQ$307,R$1,0),0)</f>
        <v>902332</v>
      </c>
      <c r="S824" s="16">
        <f>IF($B824="P",VLOOKUP($E824,'[2]Costeo-JUL26'!$B$9:$CQ$307,S$1,0),0)*$G824</f>
        <v>6005.8136631718753</v>
      </c>
      <c r="T824" s="36">
        <f>IF($B824="P",VLOOKUP($E824,'[2]Costeo-JUL26'!$B$9:$CQ$307,T$1,0),0)*$G824</f>
        <v>4189378.7108144891</v>
      </c>
      <c r="U824" s="35">
        <f>IF($B824="P",VLOOKUP($E824,'[2]Costeo-JUL26'!$B$9:$CQ$307,U$1,0),0)</f>
        <v>1.4999999999999999E-2</v>
      </c>
      <c r="V824" s="36">
        <f t="shared" si="380"/>
        <v>62840.680662217332</v>
      </c>
      <c r="W824" s="36">
        <f t="shared" si="381"/>
        <v>4252219.3914767066</v>
      </c>
      <c r="X824" s="34">
        <f>IF($B824="P",VLOOKUP($E824,'[2]Costeo-JUL26'!$B$9:$CQ$307,X$1,0),0)</f>
        <v>902338</v>
      </c>
      <c r="Y824" s="16">
        <f>IF($B824="P",VLOOKUP($E824,'[2]Costeo-JUL26'!$B$9:$CQ$307,Y$1,0),0)*$G824</f>
        <v>515.44112399999995</v>
      </c>
      <c r="Z824" s="36">
        <f>IF($B824="P",VLOOKUP($E824,'[2]Costeo-JUL26'!$B$9:$CQ$307,Z$1,0),0)*$G824</f>
        <v>145735.82339976</v>
      </c>
      <c r="AA824" s="35">
        <f>IF($B824="P",VLOOKUP($E824,'[2]Costeo-JUL26'!$B$9:$CQ$307,AA$1,0),0)</f>
        <v>0.45</v>
      </c>
      <c r="AB824" s="36">
        <f t="shared" si="382"/>
        <v>65581.12052989201</v>
      </c>
      <c r="AC824" s="36">
        <f t="shared" si="383"/>
        <v>211316.94392965201</v>
      </c>
      <c r="AD824" s="34">
        <f>IF($B824="P",VLOOKUP($E824,'[2]Costeo-JUL26'!$B$9:$CQ$307,AD$1,0),0)</f>
        <v>901733</v>
      </c>
      <c r="AE824" s="16">
        <f>IF($B824="P",VLOOKUP($E824,'[2]Costeo-JUL26'!$B$9:$CQ$307,AE$1,0),0)*$G824</f>
        <v>39443</v>
      </c>
      <c r="AF824" s="36">
        <f>IF($B824="P",VLOOKUP($E824,'[2]Costeo-JUL26'!$B$9:$CQ$307,AF$1,0),0)*$G824</f>
        <v>605339.60960000008</v>
      </c>
      <c r="AG824" s="35">
        <f>IF($B824="P",VLOOKUP($E824,'[2]Costeo-JUL26'!$B$9:$CQ$307,AG$1,0),0)</f>
        <v>6.0000000000000001E-3</v>
      </c>
      <c r="AH824" s="36">
        <f t="shared" si="384"/>
        <v>3632.0376576000008</v>
      </c>
      <c r="AI824" s="36">
        <f t="shared" si="385"/>
        <v>608971.6472576001</v>
      </c>
      <c r="AJ824" s="34">
        <f>IF($B824="P",VLOOKUP($E824,'[2]Costeo-JUL26'!$B$9:$CQ$307,AJ$1,0),0)</f>
        <v>924134</v>
      </c>
      <c r="AK824" s="16">
        <f>IF($B824="P",VLOOKUP($E824,'[2]Costeo-JUL26'!$B$9:$CQ$307,AK$1,0),0)*$G824</f>
        <v>39443</v>
      </c>
      <c r="AL824" s="36">
        <f>IF($B824="P",VLOOKUP($E824,'[2]Costeo-JUL26'!$B$9:$CQ$307,AL$1,0),0)*$G824</f>
        <v>311475.05119221209</v>
      </c>
      <c r="AM824" s="35">
        <f>IF($B824="P",VLOOKUP($E824,'[2]Costeo-JUL26'!$B$9:$CQ$307,AM$1,0),0)</f>
        <v>1.7999999999999999E-2</v>
      </c>
      <c r="AN824" s="36">
        <f t="shared" si="386"/>
        <v>5606.5509214598169</v>
      </c>
      <c r="AO824" s="36">
        <f t="shared" si="387"/>
        <v>317081.60211367189</v>
      </c>
      <c r="AP824" s="34">
        <f>IF($B824="P",VLOOKUP($E824,'[2]Costeo-JUL26'!$B$9:$CQ$307,AP$1,0),0)</f>
        <v>913486</v>
      </c>
      <c r="AQ824" s="16">
        <f>IF($B824="P",VLOOKUP($E824,'[2]Costeo-JUL26'!$B$9:$CQ$307,AQ$1,0),0)*$G824</f>
        <v>39443</v>
      </c>
      <c r="AR824" s="36">
        <f>IF($B824="P",VLOOKUP($E824,'[2]Costeo-JUL26'!$B$9:$CQ$307,AR$1,0),0)*$G824</f>
        <v>4868702.107996474</v>
      </c>
      <c r="AS824" s="35">
        <f>IF($B824="P",VLOOKUP($E824,'[2]Costeo-JUL26'!$B$9:$CQ$307,AS$1,0),0)</f>
        <v>0.02</v>
      </c>
      <c r="AT824" s="36">
        <f t="shared" si="388"/>
        <v>97374.042159929479</v>
      </c>
      <c r="AU824" s="36">
        <f t="shared" si="389"/>
        <v>4966076.1501564039</v>
      </c>
      <c r="AV824" s="34">
        <f>IF($B824="P",VLOOKUP($E824,'[2]Costeo-JUL26'!$B$9:$CQ$307,AV$1,0),0)</f>
        <v>902310</v>
      </c>
      <c r="AW824" s="16">
        <f>IF($B824="P",VLOOKUP($E824,'[2]Costeo-JUL26'!$B$9:$CQ$307,AW$1,0),0)*$G824</f>
        <v>153.82769999999999</v>
      </c>
      <c r="AX824" s="36">
        <f>IF($B824="P",VLOOKUP($E824,'[2]Costeo-JUL26'!$B$9:$CQ$307,AX$1,0),0)*$G824</f>
        <v>538942.43720965669</v>
      </c>
      <c r="AY824" s="35">
        <f>IF($B824="P",VLOOKUP($E824,'[2]Costeo-JUL26'!$B$9:$CQ$307,AY$1,0),0)</f>
        <v>0.03</v>
      </c>
      <c r="AZ824" s="36">
        <f t="shared" si="390"/>
        <v>16168.2731162897</v>
      </c>
      <c r="BA824" s="36">
        <f t="shared" si="391"/>
        <v>555110.71032594645</v>
      </c>
      <c r="BB824" s="34">
        <f>IF($B824="P",VLOOKUP($E824,'[2]Costeo-JUL26'!$B$9:$CQ$307,BB$1,0),0)</f>
        <v>902311</v>
      </c>
      <c r="BC824" s="16">
        <f>IF($B824="P",VLOOKUP($E824,'[2]Costeo-JUL26'!$B$9:$CQ$307,BC$1,0),0)*$G824</f>
        <v>24.651875</v>
      </c>
      <c r="BD824" s="36">
        <f>IF($B824="P",VLOOKUP($E824,'[2]Costeo-JUL26'!$B$9:$CQ$307,BD$1,0),0)*$G824</f>
        <v>96675.902334375001</v>
      </c>
      <c r="BE824" s="35">
        <f>IF($B824="P",VLOOKUP($E824,'[2]Costeo-JUL26'!$B$9:$CQ$307,BE$1,0),0)</f>
        <v>0.03</v>
      </c>
      <c r="BF824" s="36">
        <f t="shared" si="392"/>
        <v>2900.2770700312499</v>
      </c>
      <c r="BG824" s="36">
        <f t="shared" si="393"/>
        <v>99576.179404406255</v>
      </c>
      <c r="BH824" s="34">
        <f>IF($B824="P",VLOOKUP($E824,'[2]Costeo-JUL26'!$B$9:$CQ$307,BH$1,0),0)</f>
        <v>910319</v>
      </c>
      <c r="BI824" s="16">
        <f>IF($B824="P",VLOOKUP($E824,'[2]Costeo-JUL26'!$B$9:$CQ$307,BI$1,0),0)*$G824</f>
        <v>88.042410714285708</v>
      </c>
      <c r="BJ824" s="36">
        <f>IF($B824="P",VLOOKUP($E824,'[2]Costeo-JUL26'!$B$9:$CQ$307,BJ$1,0),0)*$G824</f>
        <v>230186.8828125</v>
      </c>
      <c r="BK824" s="35">
        <f>IF(BH824=910319,0,IF($B824="P",VLOOKUP($E824,'[2]Costeo-JUL26'!$B$9:$CQ$307,BK$1,0),0))</f>
        <v>0</v>
      </c>
      <c r="BL824" s="36">
        <f t="shared" si="394"/>
        <v>0</v>
      </c>
      <c r="BM824" s="36">
        <f t="shared" si="395"/>
        <v>230186.8828125</v>
      </c>
      <c r="BN824" s="34">
        <f>IF($B824="P",VLOOKUP($E824,'[2]Costeo-JUL26'!$B$9:$CQ$307,BN$1,0),0)</f>
        <v>0</v>
      </c>
      <c r="BO824" s="16">
        <f>IF($B824="P",VLOOKUP($E824,'[2]Costeo-JUL26'!$B$9:$CQ$307,BO$1,0),0)*$G824</f>
        <v>0</v>
      </c>
      <c r="BP824" s="36">
        <f>IF($B824="P",VLOOKUP($E824,'[2]Costeo-JUL26'!$B$9:$CQ$307,BP$1,0),0)*$G824</f>
        <v>0</v>
      </c>
      <c r="BQ824" s="35">
        <f>IF($B824="P",VLOOKUP($E824,'[2]Costeo-JUL26'!$B$9:$CQ$307,BQ$1,0),0)</f>
        <v>0</v>
      </c>
      <c r="BR824" s="36">
        <f t="shared" si="396"/>
        <v>0</v>
      </c>
      <c r="BS824" s="36">
        <f t="shared" si="397"/>
        <v>0</v>
      </c>
      <c r="BT824" s="34">
        <f>IF($B824="P",VLOOKUP($E824,'[2]Costeo-JUL26'!$B$9:$CQ$307,BT$1,0),0)</f>
        <v>0</v>
      </c>
      <c r="BU824" s="16">
        <f>IF($B824="P",VLOOKUP($E824,'[2]Costeo-JUL26'!$B$9:$CQ$307,BU$1,0),0)*$G824</f>
        <v>0</v>
      </c>
      <c r="BV824" s="36">
        <f>IF($B824="P",VLOOKUP($E824,'[2]Costeo-JUL26'!$B$9:$CQ$307,BV$1,0),0)*$G824</f>
        <v>0</v>
      </c>
      <c r="BW824" s="35">
        <f>IF($B824="P",VLOOKUP($E824,'[2]Costeo-JUL26'!$B$9:$CQ$307,BW$1,0),0)</f>
        <v>0</v>
      </c>
      <c r="BX824" s="36">
        <f t="shared" si="398"/>
        <v>0</v>
      </c>
      <c r="BY824" s="36">
        <f t="shared" si="399"/>
        <v>0</v>
      </c>
      <c r="BZ824" s="34">
        <f>IF($B824="P",VLOOKUP($E824,'[2]Costeo-JUL26'!$B$9:$CQ$307,BZ$1,0),0)</f>
        <v>0</v>
      </c>
      <c r="CA824" s="16">
        <f>IF($B824="P",VLOOKUP($E824,'[2]Costeo-JUL26'!$B$9:$CQ$307,CA$1,0),0)*$G824</f>
        <v>0</v>
      </c>
      <c r="CB824" s="36">
        <f>IF($B824="P",VLOOKUP($E824,'[2]Costeo-JUL26'!$B$9:$CQ$307,CB$1,0),0)*$G824</f>
        <v>0</v>
      </c>
      <c r="CC824" s="35">
        <f>IF($B824="P",VLOOKUP($E824,'[2]Costeo-JUL26'!$B$9:$CQ$307,CC$1,0),0)</f>
        <v>0</v>
      </c>
      <c r="CD824" s="36">
        <f t="shared" si="400"/>
        <v>0</v>
      </c>
      <c r="CE824" s="36">
        <f t="shared" si="401"/>
        <v>0</v>
      </c>
      <c r="CF824" s="37">
        <f t="shared" si="373"/>
        <v>30049019.735799927</v>
      </c>
      <c r="CG824" s="36">
        <f>IF($B824="r",VLOOKUP($E824,'[2]Costeo-JUL26'!$B$9:$CQ$307,CG$1,0),0)*$G824</f>
        <v>0</v>
      </c>
      <c r="CH824" s="35">
        <f>VLOOKUP($E824,'[2]TEORICOS (05.26)'!$A$8:$T$251,CH$1,0)</f>
        <v>0</v>
      </c>
      <c r="CI824" s="36">
        <f t="shared" si="402"/>
        <v>0</v>
      </c>
      <c r="CJ824" s="37">
        <f t="shared" si="403"/>
        <v>0</v>
      </c>
      <c r="CM824" s="16">
        <f>SUMIFS('[1]Ajuste Inventario'!$I:$I,'[1]Ajuste Inventario'!$B:$B,E824,'[1]Ajuste Inventario'!$S:$S,D824)*-1</f>
        <v>32.875</v>
      </c>
      <c r="CN824" s="36">
        <f t="shared" si="374"/>
        <v>200362.35049350662</v>
      </c>
      <c r="CP824" t="str">
        <f t="shared" si="375"/>
        <v>140Org.Vtas StaTeresita</v>
      </c>
      <c r="CQ824" s="10">
        <f t="shared" si="376"/>
        <v>6094.6722583576156</v>
      </c>
    </row>
    <row r="825" spans="1:95" x14ac:dyDescent="0.25">
      <c r="A825" s="30">
        <v>46204</v>
      </c>
      <c r="B825" s="31" t="str">
        <f>VLOOKUP($E825,'[2]TEORICOS (05.26)'!$A$8:$T$251,B$1,0)</f>
        <v>P</v>
      </c>
      <c r="C825" s="32" t="str">
        <f>VLOOKUP($E825,'[2]TEORICOS (05.26)'!$A$8:$T$251,C$1,0)</f>
        <v>Coca Cola</v>
      </c>
      <c r="D825" t="s">
        <v>230</v>
      </c>
      <c r="E825">
        <v>144</v>
      </c>
      <c r="F825" t="s">
        <v>73</v>
      </c>
      <c r="G825" s="16">
        <v>387.25</v>
      </c>
      <c r="H825" s="16">
        <v>954.95850000000155</v>
      </c>
      <c r="I825" s="33">
        <v>7974824.4700000128</v>
      </c>
      <c r="J825" s="33">
        <v>7861620.920000012</v>
      </c>
      <c r="K825" s="34">
        <f>IF($B825="P",VLOOKUP($E825,'[2]Costeo-JUL26'!$B$9:$CQ$307,K$1,0),0)</f>
        <v>933975</v>
      </c>
      <c r="L825" s="35">
        <f>VLOOKUP($E825,'[2]TEORICOS (05.26)'!$A$8:$T$251,L$1,0)</f>
        <v>0.2</v>
      </c>
      <c r="M825" s="36">
        <f t="shared" si="377"/>
        <v>1572324.1840000025</v>
      </c>
      <c r="N825" s="35">
        <f>IF($B825="P",VLOOKUP($E825,'[2]Costeo-JUL26'!$B$9:$CQ$307,N$1,0),0)</f>
        <v>5.0000000000000001E-3</v>
      </c>
      <c r="O825" s="36">
        <f t="shared" si="378"/>
        <v>7861.6209200000121</v>
      </c>
      <c r="P825" s="36">
        <f>IF($B825="P",VLOOKUP($E825,'[2]Costeo-JUL26'!$B$9:$CQ$307,P$1,0),0)*H825</f>
        <v>102731.68805915938</v>
      </c>
      <c r="Q825" s="36">
        <f t="shared" si="379"/>
        <v>1682917.4929791617</v>
      </c>
      <c r="R825" s="34">
        <f>IF($B825="P",VLOOKUP($E825,'[2]Costeo-JUL26'!$B$9:$CQ$307,R$1,0),0)</f>
        <v>902332</v>
      </c>
      <c r="S825" s="16">
        <f>IF($B825="P",VLOOKUP($E825,'[2]Costeo-JUL26'!$B$9:$CQ$307,S$1,0),0)*$G825</f>
        <v>550.33878043229174</v>
      </c>
      <c r="T825" s="36">
        <f>IF($B825="P",VLOOKUP($E825,'[2]Costeo-JUL26'!$B$9:$CQ$307,T$1,0),0)*$G825</f>
        <v>383890.95962411165</v>
      </c>
      <c r="U825" s="35">
        <f>IF($B825="P",VLOOKUP($E825,'[2]Costeo-JUL26'!$B$9:$CQ$307,U$1,0),0)</f>
        <v>1.4999999999999999E-2</v>
      </c>
      <c r="V825" s="36">
        <f t="shared" si="380"/>
        <v>5758.3643943616744</v>
      </c>
      <c r="W825" s="36">
        <f t="shared" si="381"/>
        <v>389649.32401847333</v>
      </c>
      <c r="X825" s="34">
        <f>IF($B825="P",VLOOKUP($E825,'[2]Costeo-JUL26'!$B$9:$CQ$307,X$1,0),0)</f>
        <v>902338</v>
      </c>
      <c r="Y825" s="16">
        <f>IF($B825="P",VLOOKUP($E825,'[2]Costeo-JUL26'!$B$9:$CQ$307,Y$1,0),0)*$G825</f>
        <v>47.232107999999997</v>
      </c>
      <c r="Z825" s="36">
        <f>IF($B825="P",VLOOKUP($E825,'[2]Costeo-JUL26'!$B$9:$CQ$307,Z$1,0),0)*$G825</f>
        <v>13354.40621592</v>
      </c>
      <c r="AA825" s="35">
        <f>IF($B825="P",VLOOKUP($E825,'[2]Costeo-JUL26'!$B$9:$CQ$307,AA$1,0),0)</f>
        <v>0.45</v>
      </c>
      <c r="AB825" s="36">
        <f t="shared" si="382"/>
        <v>6009.4827971640007</v>
      </c>
      <c r="AC825" s="36">
        <f t="shared" si="383"/>
        <v>19363.889013084001</v>
      </c>
      <c r="AD825" s="34">
        <f>IF($B825="P",VLOOKUP($E825,'[2]Costeo-JUL26'!$B$9:$CQ$307,AD$1,0),0)</f>
        <v>901733</v>
      </c>
      <c r="AE825" s="16">
        <f>IF($B825="P",VLOOKUP($E825,'[2]Costeo-JUL26'!$B$9:$CQ$307,AE$1,0),0)*$G825</f>
        <v>3098</v>
      </c>
      <c r="AF825" s="36">
        <f>IF($B825="P",VLOOKUP($E825,'[2]Costeo-JUL26'!$B$9:$CQ$307,AF$1,0),0)*$G825</f>
        <v>47545.625599999999</v>
      </c>
      <c r="AG825" s="35">
        <f>IF($B825="P",VLOOKUP($E825,'[2]Costeo-JUL26'!$B$9:$CQ$307,AG$1,0),0)</f>
        <v>6.0000000000000001E-3</v>
      </c>
      <c r="AH825" s="36">
        <f t="shared" si="384"/>
        <v>285.27375360000002</v>
      </c>
      <c r="AI825" s="36">
        <f t="shared" si="385"/>
        <v>47830.899353599998</v>
      </c>
      <c r="AJ825" s="34">
        <f>IF($B825="P",VLOOKUP($E825,'[2]Costeo-JUL26'!$B$9:$CQ$307,AJ$1,0),0)</f>
        <v>930636</v>
      </c>
      <c r="AK825" s="16">
        <f>IF($B825="P",VLOOKUP($E825,'[2]Costeo-JUL26'!$B$9:$CQ$307,AK$1,0),0)*$G825</f>
        <v>3098</v>
      </c>
      <c r="AL825" s="36">
        <f>IF($B825="P",VLOOKUP($E825,'[2]Costeo-JUL26'!$B$9:$CQ$307,AL$1,0),0)*$G825</f>
        <v>33470.110440000004</v>
      </c>
      <c r="AM825" s="35">
        <f>IF($B825="P",VLOOKUP($E825,'[2]Costeo-JUL26'!$B$9:$CQ$307,AM$1,0),0)</f>
        <v>1.7999999999999999E-2</v>
      </c>
      <c r="AN825" s="36">
        <f t="shared" si="386"/>
        <v>602.46198792000007</v>
      </c>
      <c r="AO825" s="36">
        <f t="shared" si="387"/>
        <v>34072.572427920008</v>
      </c>
      <c r="AP825" s="34">
        <f>IF($B825="P",VLOOKUP($E825,'[2]Costeo-JUL26'!$B$9:$CQ$307,AP$1,0),0)</f>
        <v>911881</v>
      </c>
      <c r="AQ825" s="16">
        <f>IF($B825="P",VLOOKUP($E825,'[2]Costeo-JUL26'!$B$9:$CQ$307,AQ$1,0),0)*$G825</f>
        <v>3098</v>
      </c>
      <c r="AR825" s="36">
        <f>IF($B825="P",VLOOKUP($E825,'[2]Costeo-JUL26'!$B$9:$CQ$307,AR$1,0),0)*$G825</f>
        <v>420371.33760700183</v>
      </c>
      <c r="AS825" s="35">
        <f>IF($B825="P",VLOOKUP($E825,'[2]Costeo-JUL26'!$B$9:$CQ$307,AS$1,0),0)</f>
        <v>0.02</v>
      </c>
      <c r="AT825" s="36">
        <f t="shared" si="388"/>
        <v>8407.4267521400361</v>
      </c>
      <c r="AU825" s="36">
        <f t="shared" si="389"/>
        <v>428778.76435914187</v>
      </c>
      <c r="AV825" s="34">
        <f>IF($B825="P",VLOOKUP($E825,'[2]Costeo-JUL26'!$B$9:$CQ$307,AV$1,0),0)</f>
        <v>902310</v>
      </c>
      <c r="AW825" s="16">
        <f>IF($B825="P",VLOOKUP($E825,'[2]Costeo-JUL26'!$B$9:$CQ$307,AW$1,0),0)*$G825</f>
        <v>12.817974999999999</v>
      </c>
      <c r="AX825" s="36">
        <f>IF($B825="P",VLOOKUP($E825,'[2]Costeo-JUL26'!$B$9:$CQ$307,AX$1,0),0)*$G825</f>
        <v>44908.366221379169</v>
      </c>
      <c r="AY825" s="35">
        <f>IF($B825="P",VLOOKUP($E825,'[2]Costeo-JUL26'!$B$9:$CQ$307,AY$1,0),0)</f>
        <v>0.03</v>
      </c>
      <c r="AZ825" s="36">
        <f t="shared" si="390"/>
        <v>1347.250986641375</v>
      </c>
      <c r="BA825" s="36">
        <f t="shared" si="391"/>
        <v>46255.617208020543</v>
      </c>
      <c r="BB825" s="34">
        <f>IF($B825="P",VLOOKUP($E825,'[2]Costeo-JUL26'!$B$9:$CQ$307,BB$1,0),0)</f>
        <v>923266</v>
      </c>
      <c r="BC825" s="16">
        <f>IF($B825="P",VLOOKUP($E825,'[2]Costeo-JUL26'!$B$9:$CQ$307,BC$1,0),0)*$G825</f>
        <v>1.93625</v>
      </c>
      <c r="BD825" s="36">
        <f>IF($B825="P",VLOOKUP($E825,'[2]Costeo-JUL26'!$B$9:$CQ$307,BD$1,0),0)*$G825</f>
        <v>7833.7964250000005</v>
      </c>
      <c r="BE825" s="35">
        <f>IF($B825="P",VLOOKUP($E825,'[2]Costeo-JUL26'!$B$9:$CQ$307,BE$1,0),0)</f>
        <v>0.03</v>
      </c>
      <c r="BF825" s="36">
        <f t="shared" si="392"/>
        <v>235.01389275</v>
      </c>
      <c r="BG825" s="36">
        <f t="shared" si="393"/>
        <v>8068.8103177500006</v>
      </c>
      <c r="BH825" s="34">
        <f>IF($B825="P",VLOOKUP($E825,'[2]Costeo-JUL26'!$B$9:$CQ$307,BH$1,0),0)</f>
        <v>910319</v>
      </c>
      <c r="BI825" s="16">
        <f>IF($B825="P",VLOOKUP($E825,'[2]Costeo-JUL26'!$B$9:$CQ$307,BI$1,0),0)*$G825</f>
        <v>10.326666666666668</v>
      </c>
      <c r="BJ825" s="36">
        <f>IF($B825="P",VLOOKUP($E825,'[2]Costeo-JUL26'!$B$9:$CQ$307,BJ$1,0),0)*$G825</f>
        <v>26999.07</v>
      </c>
      <c r="BK825" s="35">
        <f>IF(BH825=910319,0,IF($B825="P",VLOOKUP($E825,'[2]Costeo-JUL26'!$B$9:$CQ$307,BK$1,0),0))</f>
        <v>0</v>
      </c>
      <c r="BL825" s="36">
        <f t="shared" si="394"/>
        <v>0</v>
      </c>
      <c r="BM825" s="36">
        <f t="shared" si="395"/>
        <v>26999.07</v>
      </c>
      <c r="BN825" s="34">
        <f>IF($B825="P",VLOOKUP($E825,'[2]Costeo-JUL26'!$B$9:$CQ$307,BN$1,0),0)</f>
        <v>0</v>
      </c>
      <c r="BO825" s="16">
        <f>IF($B825="P",VLOOKUP($E825,'[2]Costeo-JUL26'!$B$9:$CQ$307,BO$1,0),0)*$G825</f>
        <v>0</v>
      </c>
      <c r="BP825" s="36">
        <f>IF($B825="P",VLOOKUP($E825,'[2]Costeo-JUL26'!$B$9:$CQ$307,BP$1,0),0)*$G825</f>
        <v>0</v>
      </c>
      <c r="BQ825" s="35">
        <f>IF($B825="P",VLOOKUP($E825,'[2]Costeo-JUL26'!$B$9:$CQ$307,BQ$1,0),0)</f>
        <v>0</v>
      </c>
      <c r="BR825" s="36">
        <f t="shared" si="396"/>
        <v>0</v>
      </c>
      <c r="BS825" s="36">
        <f t="shared" si="397"/>
        <v>0</v>
      </c>
      <c r="BT825" s="34">
        <f>IF($B825="P",VLOOKUP($E825,'[2]Costeo-JUL26'!$B$9:$CQ$307,BT$1,0),0)</f>
        <v>0</v>
      </c>
      <c r="BU825" s="16">
        <f>IF($B825="P",VLOOKUP($E825,'[2]Costeo-JUL26'!$B$9:$CQ$307,BU$1,0),0)*$G825</f>
        <v>0</v>
      </c>
      <c r="BV825" s="36">
        <f>IF($B825="P",VLOOKUP($E825,'[2]Costeo-JUL26'!$B$9:$CQ$307,BV$1,0),0)*$G825</f>
        <v>0</v>
      </c>
      <c r="BW825" s="35">
        <f>IF($B825="P",VLOOKUP($E825,'[2]Costeo-JUL26'!$B$9:$CQ$307,BW$1,0),0)</f>
        <v>0</v>
      </c>
      <c r="BX825" s="36">
        <f t="shared" si="398"/>
        <v>0</v>
      </c>
      <c r="BY825" s="36">
        <f t="shared" si="399"/>
        <v>0</v>
      </c>
      <c r="BZ825" s="34">
        <f>IF($B825="P",VLOOKUP($E825,'[2]Costeo-JUL26'!$B$9:$CQ$307,BZ$1,0),0)</f>
        <v>0</v>
      </c>
      <c r="CA825" s="16">
        <f>IF($B825="P",VLOOKUP($E825,'[2]Costeo-JUL26'!$B$9:$CQ$307,CA$1,0),0)*$G825</f>
        <v>0</v>
      </c>
      <c r="CB825" s="36">
        <f>IF($B825="P",VLOOKUP($E825,'[2]Costeo-JUL26'!$B$9:$CQ$307,CB$1,0),0)*$G825</f>
        <v>0</v>
      </c>
      <c r="CC825" s="35">
        <f>IF($B825="P",VLOOKUP($E825,'[2]Costeo-JUL26'!$B$9:$CQ$307,CC$1,0),0)</f>
        <v>0</v>
      </c>
      <c r="CD825" s="36">
        <f t="shared" si="400"/>
        <v>0</v>
      </c>
      <c r="CE825" s="36">
        <f t="shared" si="401"/>
        <v>0</v>
      </c>
      <c r="CF825" s="37">
        <f t="shared" si="373"/>
        <v>2683936.4396771514</v>
      </c>
      <c r="CG825" s="36">
        <f>IF($B825="r",VLOOKUP($E825,'[2]Costeo-JUL26'!$B$9:$CQ$307,CG$1,0),0)*$G825</f>
        <v>0</v>
      </c>
      <c r="CH825" s="35">
        <f>VLOOKUP($E825,'[2]TEORICOS (05.26)'!$A$8:$T$251,CH$1,0)</f>
        <v>0</v>
      </c>
      <c r="CI825" s="36">
        <f t="shared" si="402"/>
        <v>0</v>
      </c>
      <c r="CJ825" s="37">
        <f t="shared" si="403"/>
        <v>0</v>
      </c>
      <c r="CM825" s="16">
        <f>SUMIFS('[1]Ajuste Inventario'!$I:$I,'[1]Ajuste Inventario'!$B:$B,E825,'[1]Ajuste Inventario'!$S:$S,D825)*-1</f>
        <v>7.375</v>
      </c>
      <c r="CN825" s="36">
        <f t="shared" si="374"/>
        <v>51114.347947369897</v>
      </c>
      <c r="CP825" t="str">
        <f t="shared" si="375"/>
        <v>144Org.Vtas StaTeresita</v>
      </c>
      <c r="CQ825" s="10">
        <f t="shared" si="376"/>
        <v>6930.7590437111721</v>
      </c>
    </row>
    <row r="826" spans="1:95" x14ac:dyDescent="0.25">
      <c r="A826" s="30">
        <v>46204</v>
      </c>
      <c r="B826" s="31" t="str">
        <f>VLOOKUP($E826,'[2]TEORICOS (05.26)'!$A$8:$T$251,B$1,0)</f>
        <v>P</v>
      </c>
      <c r="C826" s="32" t="str">
        <f>VLOOKUP($E826,'[2]TEORICOS (05.26)'!$A$8:$T$251,C$1,0)</f>
        <v>Coca Cola</v>
      </c>
      <c r="D826" t="s">
        <v>230</v>
      </c>
      <c r="E826">
        <v>159</v>
      </c>
      <c r="F826" t="s">
        <v>74</v>
      </c>
      <c r="G826" s="16">
        <v>10796</v>
      </c>
      <c r="H826" s="16">
        <v>25672.888000000115</v>
      </c>
      <c r="I826" s="33">
        <v>199844260.55999783</v>
      </c>
      <c r="J826" s="33">
        <v>186890815.04999846</v>
      </c>
      <c r="K826" s="34">
        <f>IF($B826="P",VLOOKUP($E826,'[2]Costeo-JUL26'!$B$9:$CQ$307,K$1,0),0)</f>
        <v>933975</v>
      </c>
      <c r="L826" s="35">
        <f>VLOOKUP($E826,'[2]TEORICOS (05.26)'!$A$8:$T$251,L$1,0)</f>
        <v>0.2</v>
      </c>
      <c r="M826" s="36">
        <f t="shared" si="377"/>
        <v>37378163.009999692</v>
      </c>
      <c r="N826" s="35">
        <f>IF($B826="P",VLOOKUP($E826,'[2]Costeo-JUL26'!$B$9:$CQ$307,N$1,0),0)</f>
        <v>5.0000000000000001E-3</v>
      </c>
      <c r="O826" s="36">
        <f t="shared" si="378"/>
        <v>186890.81504999846</v>
      </c>
      <c r="P826" s="36">
        <f>IF($B826="P",VLOOKUP($E826,'[2]Costeo-JUL26'!$B$9:$CQ$307,P$1,0),0)*H826</f>
        <v>2761815.4313446539</v>
      </c>
      <c r="Q826" s="36">
        <f t="shared" si="379"/>
        <v>40326869.256394342</v>
      </c>
      <c r="R826" s="34">
        <f>IF($B826="P",VLOOKUP($E826,'[2]Costeo-JUL26'!$B$9:$CQ$307,R$1,0),0)</f>
        <v>902332</v>
      </c>
      <c r="S826" s="16">
        <f>IF($B826="P",VLOOKUP($E826,'[2]Costeo-JUL26'!$B$9:$CQ$307,S$1,0),0)*$G826</f>
        <v>14794.738705687501</v>
      </c>
      <c r="T826" s="36">
        <f>IF($B826="P",VLOOKUP($E826,'[2]Costeo-JUL26'!$B$9:$CQ$307,T$1,0),0)*$G826</f>
        <v>10320127.603315646</v>
      </c>
      <c r="U826" s="35">
        <f>IF($B826="P",VLOOKUP($E826,'[2]Costeo-JUL26'!$B$9:$CQ$307,U$1,0),0)</f>
        <v>1.4999999999999999E-2</v>
      </c>
      <c r="V826" s="36">
        <f t="shared" si="380"/>
        <v>154801.91404973468</v>
      </c>
      <c r="W826" s="36">
        <f t="shared" si="381"/>
        <v>10474929.517365381</v>
      </c>
      <c r="X826" s="34">
        <f>IF($B826="P",VLOOKUP($E826,'[2]Costeo-JUL26'!$B$9:$CQ$307,X$1,0),0)</f>
        <v>902338</v>
      </c>
      <c r="Y826" s="16">
        <f>IF($B826="P",VLOOKUP($E826,'[2]Costeo-JUL26'!$B$9:$CQ$307,Y$1,0),0)*$G826</f>
        <v>1269.7391519999999</v>
      </c>
      <c r="Z826" s="36">
        <f>IF($B826="P",VLOOKUP($E826,'[2]Costeo-JUL26'!$B$9:$CQ$307,Z$1,0),0)*$G826</f>
        <v>359006.04783648002</v>
      </c>
      <c r="AA826" s="35">
        <f>IF($B826="P",VLOOKUP($E826,'[2]Costeo-JUL26'!$B$9:$CQ$307,AA$1,0),0)</f>
        <v>0.45</v>
      </c>
      <c r="AB826" s="36">
        <f t="shared" si="382"/>
        <v>161552.72152641602</v>
      </c>
      <c r="AC826" s="36">
        <f t="shared" si="383"/>
        <v>520558.76936289604</v>
      </c>
      <c r="AD826" s="34">
        <f>IF($B826="P",VLOOKUP($E826,'[2]Costeo-JUL26'!$B$9:$CQ$307,AD$1,0),0)</f>
        <v>901733</v>
      </c>
      <c r="AE826" s="16">
        <f>IF($B826="P",VLOOKUP($E826,'[2]Costeo-JUL26'!$B$9:$CQ$307,AE$1,0),0)*$G826</f>
        <v>64776</v>
      </c>
      <c r="AF826" s="36">
        <f>IF($B826="P",VLOOKUP($E826,'[2]Costeo-JUL26'!$B$9:$CQ$307,AF$1,0),0)*$G826</f>
        <v>994130.22720000008</v>
      </c>
      <c r="AG826" s="35">
        <f>IF($B826="P",VLOOKUP($E826,'[2]Costeo-JUL26'!$B$9:$CQ$307,AG$1,0),0)</f>
        <v>6.0000000000000001E-3</v>
      </c>
      <c r="AH826" s="36">
        <f t="shared" si="384"/>
        <v>5964.7813632000007</v>
      </c>
      <c r="AI826" s="36">
        <f t="shared" si="385"/>
        <v>1000095.0085632001</v>
      </c>
      <c r="AJ826" s="34">
        <f>IF($B826="P",VLOOKUP($E826,'[2]Costeo-JUL26'!$B$9:$CQ$307,AJ$1,0),0)</f>
        <v>906101</v>
      </c>
      <c r="AK826" s="16">
        <f>IF($B826="P",VLOOKUP($E826,'[2]Costeo-JUL26'!$B$9:$CQ$307,AK$1,0),0)*$G826</f>
        <v>64776</v>
      </c>
      <c r="AL826" s="36">
        <f>IF($B826="P",VLOOKUP($E826,'[2]Costeo-JUL26'!$B$9:$CQ$307,AL$1,0),0)*$G826</f>
        <v>704625.55487999995</v>
      </c>
      <c r="AM826" s="35">
        <f>IF($B826="P",VLOOKUP($E826,'[2]Costeo-JUL26'!$B$9:$CQ$307,AM$1,0),0)</f>
        <v>1.7999999999999999E-2</v>
      </c>
      <c r="AN826" s="36">
        <f t="shared" si="386"/>
        <v>12683.259987839998</v>
      </c>
      <c r="AO826" s="36">
        <f t="shared" si="387"/>
        <v>717308.81486783992</v>
      </c>
      <c r="AP826" s="34">
        <f>IF($B826="P",VLOOKUP($E826,'[2]Costeo-JUL26'!$B$9:$CQ$307,AP$1,0),0)</f>
        <v>911881</v>
      </c>
      <c r="AQ826" s="16">
        <f>IF($B826="P",VLOOKUP($E826,'[2]Costeo-JUL26'!$B$9:$CQ$307,AQ$1,0),0)*$G826</f>
        <v>64776</v>
      </c>
      <c r="AR826" s="36">
        <f>IF($B826="P",VLOOKUP($E826,'[2]Costeo-JUL26'!$B$9:$CQ$307,AR$1,0),0)*$G826</f>
        <v>8789533.1713464018</v>
      </c>
      <c r="AS826" s="35">
        <f>IF($B826="P",VLOOKUP($E826,'[2]Costeo-JUL26'!$B$9:$CQ$307,AS$1,0),0)</f>
        <v>0.02</v>
      </c>
      <c r="AT826" s="36">
        <f t="shared" si="388"/>
        <v>175790.66342692805</v>
      </c>
      <c r="AU826" s="36">
        <f t="shared" si="389"/>
        <v>8965323.83477333</v>
      </c>
      <c r="AV826" s="34">
        <f>IF($B826="P",VLOOKUP($E826,'[2]Costeo-JUL26'!$B$9:$CQ$307,AV$1,0),0)</f>
        <v>932442</v>
      </c>
      <c r="AW826" s="16">
        <f>IF($B826="P",VLOOKUP($E826,'[2]Costeo-JUL26'!$B$9:$CQ$307,AW$1,0),0)*$G826</f>
        <v>299.04919999999998</v>
      </c>
      <c r="AX826" s="36">
        <f>IF($B826="P",VLOOKUP($E826,'[2]Costeo-JUL26'!$B$9:$CQ$307,AX$1,0),0)*$G826</f>
        <v>1103872.6316277012</v>
      </c>
      <c r="AY826" s="35">
        <f>IF($B826="P",VLOOKUP($E826,'[2]Costeo-JUL26'!$B$9:$CQ$307,AY$1,0),0)</f>
        <v>0.03</v>
      </c>
      <c r="AZ826" s="36">
        <f t="shared" si="390"/>
        <v>33116.178948831039</v>
      </c>
      <c r="BA826" s="36">
        <f t="shared" si="391"/>
        <v>1136988.8105765323</v>
      </c>
      <c r="BB826" s="34">
        <f>IF($B826="P",VLOOKUP($E826,'[2]Costeo-JUL26'!$B$9:$CQ$307,BB$1,0),0)</f>
        <v>902311</v>
      </c>
      <c r="BC826" s="16">
        <f>IF($B826="P",VLOOKUP($E826,'[2]Costeo-JUL26'!$B$9:$CQ$307,BC$1,0),0)*$G826</f>
        <v>47.232500000000002</v>
      </c>
      <c r="BD826" s="36">
        <f>IF($B826="P",VLOOKUP($E826,'[2]Costeo-JUL26'!$B$9:$CQ$307,BD$1,0),0)*$G826</f>
        <v>185229.09746250004</v>
      </c>
      <c r="BE826" s="35">
        <f>IF($B826="P",VLOOKUP($E826,'[2]Costeo-JUL26'!$B$9:$CQ$307,BE$1,0),0)</f>
        <v>0.03</v>
      </c>
      <c r="BF826" s="36">
        <f t="shared" si="392"/>
        <v>5556.8729238750011</v>
      </c>
      <c r="BG826" s="36">
        <f t="shared" si="393"/>
        <v>190785.97038637503</v>
      </c>
      <c r="BH826" s="34">
        <f>IF($B826="P",VLOOKUP($E826,'[2]Costeo-JUL26'!$B$9:$CQ$307,BH$1,0),0)</f>
        <v>933089</v>
      </c>
      <c r="BI826" s="16">
        <f>IF($B826="P",VLOOKUP($E826,'[2]Costeo-JUL26'!$B$9:$CQ$307,BI$1,0),0)*$G826</f>
        <v>404.84999999999997</v>
      </c>
      <c r="BJ826" s="36">
        <f>IF($B826="P",VLOOKUP($E826,'[2]Costeo-JUL26'!$B$9:$CQ$307,BJ$1,0),0)*$G826</f>
        <v>301480.67925783974</v>
      </c>
      <c r="BK826" s="35">
        <f>IF(BH826=910319,0,IF($B826="P",VLOOKUP($E826,'[2]Costeo-JUL26'!$B$9:$CQ$307,BK$1,0),0))</f>
        <v>0.02</v>
      </c>
      <c r="BL826" s="36">
        <f t="shared" si="394"/>
        <v>6029.6135851567951</v>
      </c>
      <c r="BM826" s="36">
        <f t="shared" si="395"/>
        <v>307510.29284299654</v>
      </c>
      <c r="BN826" s="34">
        <f>IF($B826="P",VLOOKUP($E826,'[2]Costeo-JUL26'!$B$9:$CQ$307,BN$1,0),0)</f>
        <v>0</v>
      </c>
      <c r="BO826" s="16">
        <f>IF($B826="P",VLOOKUP($E826,'[2]Costeo-JUL26'!$B$9:$CQ$307,BO$1,0),0)*$G826</f>
        <v>0</v>
      </c>
      <c r="BP826" s="36">
        <f>IF($B826="P",VLOOKUP($E826,'[2]Costeo-JUL26'!$B$9:$CQ$307,BP$1,0),0)*$G826</f>
        <v>0</v>
      </c>
      <c r="BQ826" s="35">
        <f>IF($B826="P",VLOOKUP($E826,'[2]Costeo-JUL26'!$B$9:$CQ$307,BQ$1,0),0)</f>
        <v>0</v>
      </c>
      <c r="BR826" s="36">
        <f t="shared" si="396"/>
        <v>0</v>
      </c>
      <c r="BS826" s="36">
        <f t="shared" si="397"/>
        <v>0</v>
      </c>
      <c r="BT826" s="34">
        <f>IF($B826="P",VLOOKUP($E826,'[2]Costeo-JUL26'!$B$9:$CQ$307,BT$1,0),0)</f>
        <v>0</v>
      </c>
      <c r="BU826" s="16">
        <f>IF($B826="P",VLOOKUP($E826,'[2]Costeo-JUL26'!$B$9:$CQ$307,BU$1,0),0)*$G826</f>
        <v>0</v>
      </c>
      <c r="BV826" s="36">
        <f>IF($B826="P",VLOOKUP($E826,'[2]Costeo-JUL26'!$B$9:$CQ$307,BV$1,0),0)*$G826</f>
        <v>0</v>
      </c>
      <c r="BW826" s="35">
        <f>IF($B826="P",VLOOKUP($E826,'[2]Costeo-JUL26'!$B$9:$CQ$307,BW$1,0),0)</f>
        <v>0</v>
      </c>
      <c r="BX826" s="36">
        <f t="shared" si="398"/>
        <v>0</v>
      </c>
      <c r="BY826" s="36">
        <f t="shared" si="399"/>
        <v>0</v>
      </c>
      <c r="BZ826" s="34">
        <f>IF($B826="P",VLOOKUP($E826,'[2]Costeo-JUL26'!$B$9:$CQ$307,BZ$1,0),0)</f>
        <v>0</v>
      </c>
      <c r="CA826" s="16">
        <f>IF($B826="P",VLOOKUP($E826,'[2]Costeo-JUL26'!$B$9:$CQ$307,CA$1,0),0)*$G826</f>
        <v>0</v>
      </c>
      <c r="CB826" s="36">
        <f>IF($B826="P",VLOOKUP($E826,'[2]Costeo-JUL26'!$B$9:$CQ$307,CB$1,0),0)*$G826</f>
        <v>0</v>
      </c>
      <c r="CC826" s="35">
        <f>IF($B826="P",VLOOKUP($E826,'[2]Costeo-JUL26'!$B$9:$CQ$307,CC$1,0),0)</f>
        <v>0</v>
      </c>
      <c r="CD826" s="36">
        <f t="shared" si="400"/>
        <v>0</v>
      </c>
      <c r="CE826" s="36">
        <f t="shared" si="401"/>
        <v>0</v>
      </c>
      <c r="CF826" s="37">
        <f t="shared" si="373"/>
        <v>63640370.275132902</v>
      </c>
      <c r="CG826" s="36">
        <f>IF($B826="r",VLOOKUP($E826,'[2]Costeo-JUL26'!$B$9:$CQ$307,CG$1,0),0)*$G826</f>
        <v>0</v>
      </c>
      <c r="CH826" s="35">
        <f>VLOOKUP($E826,'[2]TEORICOS (05.26)'!$A$8:$T$251,CH$1,0)</f>
        <v>0</v>
      </c>
      <c r="CI826" s="36">
        <f t="shared" si="402"/>
        <v>0</v>
      </c>
      <c r="CJ826" s="37">
        <f t="shared" si="403"/>
        <v>0</v>
      </c>
      <c r="CM826" s="16">
        <f>SUMIFS('[1]Ajuste Inventario'!$I:$I,'[1]Ajuste Inventario'!$B:$B,E826,'[1]Ajuste Inventario'!$S:$S,D826)*-1</f>
        <v>85.671000000000006</v>
      </c>
      <c r="CN826" s="36">
        <f t="shared" si="374"/>
        <v>505014.27953324484</v>
      </c>
      <c r="CP826" t="str">
        <f t="shared" si="375"/>
        <v>159Org.Vtas StaTeresita</v>
      </c>
      <c r="CQ826" s="10">
        <f t="shared" si="376"/>
        <v>5894.8101403420624</v>
      </c>
    </row>
    <row r="827" spans="1:95" x14ac:dyDescent="0.25">
      <c r="A827" s="30">
        <v>46204</v>
      </c>
      <c r="B827" s="31" t="str">
        <f>VLOOKUP($E827,'[2]TEORICOS (05.26)'!$A$8:$T$251,B$1,0)</f>
        <v>P</v>
      </c>
      <c r="C827" s="32" t="str">
        <f>VLOOKUP($E827,'[2]TEORICOS (05.26)'!$A$8:$T$251,C$1,0)</f>
        <v>Coca Cola</v>
      </c>
      <c r="D827" t="s">
        <v>230</v>
      </c>
      <c r="E827">
        <v>161</v>
      </c>
      <c r="F827" t="s">
        <v>75</v>
      </c>
      <c r="G827" s="16">
        <v>775.83299999999997</v>
      </c>
      <c r="H827" s="16">
        <v>2459.3906100000049</v>
      </c>
      <c r="I827" s="33">
        <v>16122068.45999999</v>
      </c>
      <c r="J827" s="33">
        <v>15785165.38999998</v>
      </c>
      <c r="K827" s="34">
        <f>IF($B827="P",VLOOKUP($E827,'[2]Costeo-JUL26'!$B$9:$CQ$307,K$1,0),0)</f>
        <v>933975</v>
      </c>
      <c r="L827" s="35">
        <f>VLOOKUP($E827,'[2]TEORICOS (05.26)'!$A$8:$T$251,L$1,0)</f>
        <v>0.2</v>
      </c>
      <c r="M827" s="36">
        <f t="shared" si="377"/>
        <v>3157033.077999996</v>
      </c>
      <c r="N827" s="35">
        <f>IF($B827="P",VLOOKUP($E827,'[2]Costeo-JUL26'!$B$9:$CQ$307,N$1,0),0)</f>
        <v>5.0000000000000001E-3</v>
      </c>
      <c r="O827" s="36">
        <f t="shared" si="378"/>
        <v>15785.16538999998</v>
      </c>
      <c r="P827" s="36">
        <f>IF($B827="P",VLOOKUP($E827,'[2]Costeo-JUL26'!$B$9:$CQ$307,P$1,0),0)*H827</f>
        <v>264574.1662722996</v>
      </c>
      <c r="Q827" s="36">
        <f t="shared" si="379"/>
        <v>3437392.4096622951</v>
      </c>
      <c r="R827" s="34">
        <f>IF($B827="P",VLOOKUP($E827,'[2]Costeo-JUL26'!$B$9:$CQ$307,R$1,0),0)</f>
        <v>902332</v>
      </c>
      <c r="S827" s="16">
        <f>IF($B827="P",VLOOKUP($E827,'[2]Costeo-JUL26'!$B$9:$CQ$307,S$1,0),0)*$G827</f>
        <v>1417.5925051561874</v>
      </c>
      <c r="T827" s="36">
        <f>IF($B827="P",VLOOKUP($E827,'[2]Costeo-JUL26'!$B$9:$CQ$307,T$1,0),0)*$G827</f>
        <v>988847.17288664763</v>
      </c>
      <c r="U827" s="35">
        <f>IF($B827="P",VLOOKUP($E827,'[2]Costeo-JUL26'!$B$9:$CQ$307,U$1,0),0)</f>
        <v>1.4999999999999999E-2</v>
      </c>
      <c r="V827" s="36">
        <f t="shared" si="380"/>
        <v>14832.707593299714</v>
      </c>
      <c r="W827" s="36">
        <f t="shared" si="381"/>
        <v>1003679.8804799473</v>
      </c>
      <c r="X827" s="34">
        <f>IF($B827="P",VLOOKUP($E827,'[2]Costeo-JUL26'!$B$9:$CQ$307,X$1,0),0)</f>
        <v>902338</v>
      </c>
      <c r="Y827" s="16">
        <f>IF($B827="P",VLOOKUP($E827,'[2]Costeo-JUL26'!$B$9:$CQ$307,Y$1,0),0)*$G827</f>
        <v>121.663027728</v>
      </c>
      <c r="Z827" s="36">
        <f>IF($B827="P",VLOOKUP($E827,'[2]Costeo-JUL26'!$B$9:$CQ$307,Z$1,0),0)*$G827</f>
        <v>34399.004459814721</v>
      </c>
      <c r="AA827" s="35">
        <f>IF($B827="P",VLOOKUP($E827,'[2]Costeo-JUL26'!$B$9:$CQ$307,AA$1,0),0)</f>
        <v>0.45</v>
      </c>
      <c r="AB827" s="36">
        <f t="shared" si="382"/>
        <v>15479.552006916625</v>
      </c>
      <c r="AC827" s="36">
        <f t="shared" si="383"/>
        <v>49878.556466731345</v>
      </c>
      <c r="AD827" s="34">
        <f>IF($B827="P",VLOOKUP($E827,'[2]Costeo-JUL26'!$B$9:$CQ$307,AD$1,0),0)</f>
        <v>901733</v>
      </c>
      <c r="AE827" s="16">
        <f>IF($B827="P",VLOOKUP($E827,'[2]Costeo-JUL26'!$B$9:$CQ$307,AE$1,0),0)*$G827</f>
        <v>4654.9979999999996</v>
      </c>
      <c r="AF827" s="36">
        <f>IF($B827="P",VLOOKUP($E827,'[2]Costeo-JUL26'!$B$9:$CQ$307,AF$1,0),0)*$G827</f>
        <v>71441.185305599996</v>
      </c>
      <c r="AG827" s="35">
        <f>IF($B827="P",VLOOKUP($E827,'[2]Costeo-JUL26'!$B$9:$CQ$307,AG$1,0),0)</f>
        <v>6.0000000000000001E-3</v>
      </c>
      <c r="AH827" s="36">
        <f t="shared" si="384"/>
        <v>428.64711183359998</v>
      </c>
      <c r="AI827" s="36">
        <f t="shared" si="385"/>
        <v>71869.832417433601</v>
      </c>
      <c r="AJ827" s="34">
        <f>IF($B827="P",VLOOKUP($E827,'[2]Costeo-JUL26'!$B$9:$CQ$307,AJ$1,0),0)</f>
        <v>919914</v>
      </c>
      <c r="AK827" s="16">
        <f>IF($B827="P",VLOOKUP($E827,'[2]Costeo-JUL26'!$B$9:$CQ$307,AK$1,0),0)*$G827</f>
        <v>4654.9979999999996</v>
      </c>
      <c r="AL827" s="36">
        <f>IF($B827="P",VLOOKUP($E827,'[2]Costeo-JUL26'!$B$9:$CQ$307,AL$1,0),0)*$G827</f>
        <v>68573.147937839996</v>
      </c>
      <c r="AM827" s="35">
        <f>IF($B827="P",VLOOKUP($E827,'[2]Costeo-JUL26'!$B$9:$CQ$307,AM$1,0),0)</f>
        <v>1.7999999999999999E-2</v>
      </c>
      <c r="AN827" s="36">
        <f t="shared" si="386"/>
        <v>1234.3166628811198</v>
      </c>
      <c r="AO827" s="36">
        <f t="shared" si="387"/>
        <v>69807.464600721112</v>
      </c>
      <c r="AP827" s="34">
        <f>IF($B827="P",VLOOKUP($E827,'[2]Costeo-JUL26'!$B$9:$CQ$307,AP$1,0),0)</f>
        <v>913487</v>
      </c>
      <c r="AQ827" s="16">
        <f>IF($B827="P",VLOOKUP($E827,'[2]Costeo-JUL26'!$B$9:$CQ$307,AQ$1,0),0)*$G827</f>
        <v>4654.9979999999996</v>
      </c>
      <c r="AR827" s="36">
        <f>IF($B827="P",VLOOKUP($E827,'[2]Costeo-JUL26'!$B$9:$CQ$307,AR$1,0),0)*$G827</f>
        <v>890552.83449034719</v>
      </c>
      <c r="AS827" s="35">
        <f>IF($B827="P",VLOOKUP($E827,'[2]Costeo-JUL26'!$B$9:$CQ$307,AS$1,0),0)</f>
        <v>0.02</v>
      </c>
      <c r="AT827" s="36">
        <f t="shared" si="388"/>
        <v>17811.056689806945</v>
      </c>
      <c r="AU827" s="36">
        <f t="shared" si="389"/>
        <v>908363.89118015417</v>
      </c>
      <c r="AV827" s="34">
        <f>IF($B827="P",VLOOKUP($E827,'[2]Costeo-JUL26'!$B$9:$CQ$307,AV$1,0),0)</f>
        <v>902310</v>
      </c>
      <c r="AW827" s="16">
        <f>IF($B827="P",VLOOKUP($E827,'[2]Costeo-JUL26'!$B$9:$CQ$307,AW$1,0),0)*$G827</f>
        <v>28.085154600000003</v>
      </c>
      <c r="AX827" s="36">
        <f>IF($B827="P",VLOOKUP($E827,'[2]Costeo-JUL26'!$B$9:$CQ$307,AX$1,0),0)*$G827</f>
        <v>98397.633648127099</v>
      </c>
      <c r="AY827" s="35">
        <f>IF($B827="P",VLOOKUP($E827,'[2]Costeo-JUL26'!$B$9:$CQ$307,AY$1,0),0)</f>
        <v>0.03</v>
      </c>
      <c r="AZ827" s="36">
        <f t="shared" si="390"/>
        <v>2951.9290094438129</v>
      </c>
      <c r="BA827" s="36">
        <f t="shared" si="391"/>
        <v>101349.56265757092</v>
      </c>
      <c r="BB827" s="34">
        <f>IF($B827="P",VLOOKUP($E827,'[2]Costeo-JUL26'!$B$9:$CQ$307,BB$1,0),0)</f>
        <v>923266</v>
      </c>
      <c r="BC827" s="16">
        <f>IF($B827="P",VLOOKUP($E827,'[2]Costeo-JUL26'!$B$9:$CQ$307,BC$1,0),0)*$G827</f>
        <v>6.3359177777999998</v>
      </c>
      <c r="BD827" s="36">
        <f>IF($B827="P",VLOOKUP($E827,'[2]Costeo-JUL26'!$B$9:$CQ$307,BD$1,0),0)*$G827</f>
        <v>25634.236300489909</v>
      </c>
      <c r="BE827" s="35">
        <f>IF($B827="P",VLOOKUP($E827,'[2]Costeo-JUL26'!$B$9:$CQ$307,BE$1,0),0)</f>
        <v>0.03</v>
      </c>
      <c r="BF827" s="36">
        <f t="shared" si="392"/>
        <v>769.02708901469725</v>
      </c>
      <c r="BG827" s="36">
        <f t="shared" si="393"/>
        <v>26403.263389504606</v>
      </c>
      <c r="BH827" s="34">
        <f>IF($B827="P",VLOOKUP($E827,'[2]Costeo-JUL26'!$B$9:$CQ$307,BH$1,0),0)</f>
        <v>910319</v>
      </c>
      <c r="BI827" s="16">
        <f>IF($B827="P",VLOOKUP($E827,'[2]Costeo-JUL26'!$B$9:$CQ$307,BI$1,0),0)*$G827</f>
        <v>19.395825000000002</v>
      </c>
      <c r="BJ827" s="36">
        <f>IF($B827="P",VLOOKUP($E827,'[2]Costeo-JUL26'!$B$9:$CQ$307,BJ$1,0),0)*$G827</f>
        <v>50710.384462499998</v>
      </c>
      <c r="BK827" s="35">
        <f>IF(BH827=910319,0,IF($B827="P",VLOOKUP($E827,'[2]Costeo-JUL26'!$B$9:$CQ$307,BK$1,0),0))</f>
        <v>0</v>
      </c>
      <c r="BL827" s="36">
        <f t="shared" si="394"/>
        <v>0</v>
      </c>
      <c r="BM827" s="36">
        <f t="shared" si="395"/>
        <v>50710.384462499998</v>
      </c>
      <c r="BN827" s="34">
        <f>IF($B827="P",VLOOKUP($E827,'[2]Costeo-JUL26'!$B$9:$CQ$307,BN$1,0),0)</f>
        <v>0</v>
      </c>
      <c r="BO827" s="16">
        <f>IF($B827="P",VLOOKUP($E827,'[2]Costeo-JUL26'!$B$9:$CQ$307,BO$1,0),0)*$G827</f>
        <v>0</v>
      </c>
      <c r="BP827" s="36">
        <f>IF($B827="P",VLOOKUP($E827,'[2]Costeo-JUL26'!$B$9:$CQ$307,BP$1,0),0)*$G827</f>
        <v>0</v>
      </c>
      <c r="BQ827" s="35">
        <f>IF($B827="P",VLOOKUP($E827,'[2]Costeo-JUL26'!$B$9:$CQ$307,BQ$1,0),0)</f>
        <v>0</v>
      </c>
      <c r="BR827" s="36">
        <f t="shared" si="396"/>
        <v>0</v>
      </c>
      <c r="BS827" s="36">
        <f t="shared" si="397"/>
        <v>0</v>
      </c>
      <c r="BT827" s="34">
        <f>IF($B827="P",VLOOKUP($E827,'[2]Costeo-JUL26'!$B$9:$CQ$307,BT$1,0),0)</f>
        <v>0</v>
      </c>
      <c r="BU827" s="16">
        <f>IF($B827="P",VLOOKUP($E827,'[2]Costeo-JUL26'!$B$9:$CQ$307,BU$1,0),0)*$G827</f>
        <v>0</v>
      </c>
      <c r="BV827" s="36">
        <f>IF($B827="P",VLOOKUP($E827,'[2]Costeo-JUL26'!$B$9:$CQ$307,BV$1,0),0)*$G827</f>
        <v>0</v>
      </c>
      <c r="BW827" s="35">
        <f>IF($B827="P",VLOOKUP($E827,'[2]Costeo-JUL26'!$B$9:$CQ$307,BW$1,0),0)</f>
        <v>0</v>
      </c>
      <c r="BX827" s="36">
        <f t="shared" si="398"/>
        <v>0</v>
      </c>
      <c r="BY827" s="36">
        <f t="shared" si="399"/>
        <v>0</v>
      </c>
      <c r="BZ827" s="34">
        <f>IF($B827="P",VLOOKUP($E827,'[2]Costeo-JUL26'!$B$9:$CQ$307,BZ$1,0),0)</f>
        <v>0</v>
      </c>
      <c r="CA827" s="16">
        <f>IF($B827="P",VLOOKUP($E827,'[2]Costeo-JUL26'!$B$9:$CQ$307,CA$1,0),0)*$G827</f>
        <v>0</v>
      </c>
      <c r="CB827" s="36">
        <f>IF($B827="P",VLOOKUP($E827,'[2]Costeo-JUL26'!$B$9:$CQ$307,CB$1,0),0)*$G827</f>
        <v>0</v>
      </c>
      <c r="CC827" s="35">
        <f>IF($B827="P",VLOOKUP($E827,'[2]Costeo-JUL26'!$B$9:$CQ$307,CC$1,0),0)</f>
        <v>0</v>
      </c>
      <c r="CD827" s="36">
        <f t="shared" si="400"/>
        <v>0</v>
      </c>
      <c r="CE827" s="36">
        <f t="shared" si="401"/>
        <v>0</v>
      </c>
      <c r="CF827" s="37">
        <f t="shared" si="373"/>
        <v>5719455.2453168575</v>
      </c>
      <c r="CG827" s="36">
        <f>IF($B827="r",VLOOKUP($E827,'[2]Costeo-JUL26'!$B$9:$CQ$307,CG$1,0),0)*$G827</f>
        <v>0</v>
      </c>
      <c r="CH827" s="35">
        <f>VLOOKUP($E827,'[2]TEORICOS (05.26)'!$A$8:$T$251,CH$1,0)</f>
        <v>0</v>
      </c>
      <c r="CI827" s="36">
        <f t="shared" si="402"/>
        <v>0</v>
      </c>
      <c r="CJ827" s="37">
        <f t="shared" si="403"/>
        <v>0</v>
      </c>
      <c r="CM827" s="16">
        <f>SUMIFS('[1]Ajuste Inventario'!$I:$I,'[1]Ajuste Inventario'!$B:$B,E827,'[1]Ajuste Inventario'!$S:$S,D827)*-1</f>
        <v>22.501999999999999</v>
      </c>
      <c r="CN827" s="36">
        <f t="shared" si="374"/>
        <v>165885.16076284449</v>
      </c>
      <c r="CP827" t="str">
        <f t="shared" si="375"/>
        <v>161Org.Vtas StaTeresita</v>
      </c>
      <c r="CQ827" s="10">
        <f t="shared" si="376"/>
        <v>7372.0185211467651</v>
      </c>
    </row>
    <row r="828" spans="1:95" x14ac:dyDescent="0.25">
      <c r="A828" s="30">
        <v>46204</v>
      </c>
      <c r="B828" s="31" t="str">
        <f>VLOOKUP($E828,'[2]TEORICOS (05.26)'!$A$8:$T$251,B$1,0)</f>
        <v>P</v>
      </c>
      <c r="C828" s="32" t="str">
        <f>VLOOKUP($E828,'[2]TEORICOS (05.26)'!$A$8:$T$251,C$1,0)</f>
        <v>Fanta</v>
      </c>
      <c r="D828" t="s">
        <v>230</v>
      </c>
      <c r="E828">
        <v>310</v>
      </c>
      <c r="F828" t="s">
        <v>77</v>
      </c>
      <c r="G828" s="16">
        <v>25</v>
      </c>
      <c r="H828" s="16">
        <v>36.974999999999987</v>
      </c>
      <c r="I828" s="33">
        <v>694969.05000000016</v>
      </c>
      <c r="J828" s="33">
        <v>589237.15</v>
      </c>
      <c r="K828" s="34">
        <f>IF($B828="P",VLOOKUP($E828,'[2]Costeo-JUL26'!$B$9:$CQ$307,K$1,0),0)</f>
        <v>902315</v>
      </c>
      <c r="L828" s="35">
        <f>VLOOKUP($E828,'[2]TEORICOS (05.26)'!$A$8:$T$251,L$1,0)</f>
        <v>0.20250000000000001</v>
      </c>
      <c r="M828" s="36">
        <f t="shared" si="377"/>
        <v>119320.52287500001</v>
      </c>
      <c r="N828" s="35">
        <f>IF($B828="P",VLOOKUP($E828,'[2]Costeo-JUL26'!$B$9:$CQ$307,N$1,0),0)</f>
        <v>0.01</v>
      </c>
      <c r="O828" s="36">
        <f t="shared" si="378"/>
        <v>1193.2052287500001</v>
      </c>
      <c r="P828" s="36">
        <f>IF($B828="P",VLOOKUP($E828,'[2]Costeo-JUL26'!$B$9:$CQ$307,P$1,0),0)*H828</f>
        <v>0</v>
      </c>
      <c r="Q828" s="36">
        <f t="shared" si="379"/>
        <v>120513.72810375001</v>
      </c>
      <c r="R828" s="34">
        <f>IF($B828="P",VLOOKUP($E828,'[2]Costeo-JUL26'!$B$9:$CQ$307,R$1,0),0)</f>
        <v>902332</v>
      </c>
      <c r="S828" s="16">
        <f>IF($B828="P",VLOOKUP($E828,'[2]Costeo-JUL26'!$B$9:$CQ$307,S$1,0),0)*$G828</f>
        <v>33.465494999999997</v>
      </c>
      <c r="T828" s="36">
        <f>IF($B828="P",VLOOKUP($E828,'[2]Costeo-JUL26'!$B$9:$CQ$307,T$1,0),0)*$G828</f>
        <v>23343.986371003142</v>
      </c>
      <c r="U828" s="35">
        <f>IF($B828="P",VLOOKUP($E828,'[2]Costeo-JUL26'!$B$9:$CQ$307,U$1,0),0)</f>
        <v>1.4999999999999999E-2</v>
      </c>
      <c r="V828" s="36">
        <f t="shared" si="380"/>
        <v>350.15979556504715</v>
      </c>
      <c r="W828" s="36">
        <f t="shared" si="381"/>
        <v>23694.146166568189</v>
      </c>
      <c r="X828" s="34">
        <f>IF($B828="P",VLOOKUP($E828,'[2]Costeo-JUL26'!$B$9:$CQ$307,X$1,0),0)</f>
        <v>902338</v>
      </c>
      <c r="Y828" s="16">
        <f>IF($B828="P",VLOOKUP($E828,'[2]Costeo-JUL26'!$B$9:$CQ$307,Y$1,0),0)*$G828</f>
        <v>1.1642399999999997</v>
      </c>
      <c r="Z828" s="36">
        <f>IF($B828="P",VLOOKUP($E828,'[2]Costeo-JUL26'!$B$9:$CQ$307,Z$1,0),0)*$G828</f>
        <v>329.17721759999995</v>
      </c>
      <c r="AA828" s="35">
        <f>IF($B828="P",VLOOKUP($E828,'[2]Costeo-JUL26'!$B$9:$CQ$307,AA$1,0),0)</f>
        <v>0.45</v>
      </c>
      <c r="AB828" s="36">
        <f t="shared" si="382"/>
        <v>148.12974791999997</v>
      </c>
      <c r="AC828" s="36">
        <f t="shared" si="383"/>
        <v>477.30696551999995</v>
      </c>
      <c r="AD828" s="34">
        <f>IF($B828="P",VLOOKUP($E828,'[2]Costeo-JUL26'!$B$9:$CQ$307,AD$1,0),0)</f>
        <v>933139</v>
      </c>
      <c r="AE828" s="16">
        <f>IF($B828="P",VLOOKUP($E828,'[2]Costeo-JUL26'!$B$9:$CQ$307,AE$1,0),0)*$G828</f>
        <v>600</v>
      </c>
      <c r="AF828" s="36">
        <f>IF($B828="P",VLOOKUP($E828,'[2]Costeo-JUL26'!$B$9:$CQ$307,AF$1,0),0)*$G828</f>
        <v>6503.1120000000001</v>
      </c>
      <c r="AG828" s="35">
        <f>IF($B828="P",VLOOKUP($E828,'[2]Costeo-JUL26'!$B$9:$CQ$307,AG$1,0),0)</f>
        <v>6.0000000000000001E-3</v>
      </c>
      <c r="AH828" s="36">
        <f t="shared" si="384"/>
        <v>39.018672000000002</v>
      </c>
      <c r="AI828" s="36">
        <f t="shared" si="385"/>
        <v>6542.1306720000002</v>
      </c>
      <c r="AJ828" s="34">
        <f>IF($B828="P",VLOOKUP($E828,'[2]Costeo-JUL26'!$B$9:$CQ$307,AJ$1,0),0)</f>
        <v>935188</v>
      </c>
      <c r="AK828" s="16">
        <f>IF($B828="P",VLOOKUP($E828,'[2]Costeo-JUL26'!$B$9:$CQ$307,AK$1,0),0)*$G828</f>
        <v>600</v>
      </c>
      <c r="AL828" s="36">
        <f>IF($B828="P",VLOOKUP($E828,'[2]Costeo-JUL26'!$B$9:$CQ$307,AL$1,0),0)*$G828</f>
        <v>24897.599999999999</v>
      </c>
      <c r="AM828" s="35">
        <f>IF($B828="P",VLOOKUP($E828,'[2]Costeo-JUL26'!$B$9:$CQ$307,AM$1,0),0)</f>
        <v>1.7999999999999999E-2</v>
      </c>
      <c r="AN828" s="36">
        <f t="shared" si="386"/>
        <v>448.15679999999992</v>
      </c>
      <c r="AO828" s="36">
        <f t="shared" si="387"/>
        <v>25345.756799999999</v>
      </c>
      <c r="AP828" s="34">
        <f>IF($B828="P",VLOOKUP($E828,'[2]Costeo-JUL26'!$B$9:$CQ$307,AP$1,0),0)</f>
        <v>0</v>
      </c>
      <c r="AQ828" s="16">
        <f>IF($B828="P",VLOOKUP($E828,'[2]Costeo-JUL26'!$B$9:$CQ$307,AQ$1,0),0)*$G828</f>
        <v>0</v>
      </c>
      <c r="AR828" s="36">
        <f>IF($B828="P",VLOOKUP($E828,'[2]Costeo-JUL26'!$B$9:$CQ$307,AR$1,0),0)*$G828</f>
        <v>0</v>
      </c>
      <c r="AS828" s="35">
        <f>IF($B828="P",VLOOKUP($E828,'[2]Costeo-JUL26'!$B$9:$CQ$307,AS$1,0),0)</f>
        <v>0</v>
      </c>
      <c r="AT828" s="36">
        <f t="shared" si="388"/>
        <v>0</v>
      </c>
      <c r="AU828" s="36">
        <f t="shared" si="389"/>
        <v>0</v>
      </c>
      <c r="AV828" s="34">
        <f>IF($B828="P",VLOOKUP($E828,'[2]Costeo-JUL26'!$B$9:$CQ$307,AV$1,0),0)</f>
        <v>0</v>
      </c>
      <c r="AW828" s="16">
        <f>IF($B828="P",VLOOKUP($E828,'[2]Costeo-JUL26'!$B$9:$CQ$307,AW$1,0),0)*$G828</f>
        <v>0</v>
      </c>
      <c r="AX828" s="36">
        <f>IF($B828="P",VLOOKUP($E828,'[2]Costeo-JUL26'!$B$9:$CQ$307,AX$1,0),0)*$G828</f>
        <v>0</v>
      </c>
      <c r="AY828" s="35">
        <f>IF($B828="P",VLOOKUP($E828,'[2]Costeo-JUL26'!$B$9:$CQ$307,AY$1,0),0)</f>
        <v>0</v>
      </c>
      <c r="AZ828" s="36">
        <f t="shared" si="390"/>
        <v>0</v>
      </c>
      <c r="BA828" s="36">
        <f t="shared" si="391"/>
        <v>0</v>
      </c>
      <c r="BB828" s="34">
        <f>IF($B828="P",VLOOKUP($E828,'[2]Costeo-JUL26'!$B$9:$CQ$307,BB$1,0),0)</f>
        <v>0</v>
      </c>
      <c r="BC828" s="16">
        <f>IF($B828="P",VLOOKUP($E828,'[2]Costeo-JUL26'!$B$9:$CQ$307,BC$1,0),0)*$G828</f>
        <v>0</v>
      </c>
      <c r="BD828" s="36">
        <f>IF($B828="P",VLOOKUP($E828,'[2]Costeo-JUL26'!$B$9:$CQ$307,BD$1,0),0)*$G828</f>
        <v>0</v>
      </c>
      <c r="BE828" s="35">
        <f>IF($B828="P",VLOOKUP($E828,'[2]Costeo-JUL26'!$B$9:$CQ$307,BE$1,0),0)</f>
        <v>0</v>
      </c>
      <c r="BF828" s="36">
        <f t="shared" si="392"/>
        <v>0</v>
      </c>
      <c r="BG828" s="36">
        <f t="shared" si="393"/>
        <v>0</v>
      </c>
      <c r="BH828" s="34">
        <f>IF($B828="P",VLOOKUP($E828,'[2]Costeo-JUL26'!$B$9:$CQ$307,BH$1,0),0)</f>
        <v>0</v>
      </c>
      <c r="BI828" s="16">
        <f>IF($B828="P",VLOOKUP($E828,'[2]Costeo-JUL26'!$B$9:$CQ$307,BI$1,0),0)*$G828</f>
        <v>0</v>
      </c>
      <c r="BJ828" s="36">
        <f>IF($B828="P",VLOOKUP($E828,'[2]Costeo-JUL26'!$B$9:$CQ$307,BJ$1,0),0)*$G828</f>
        <v>0</v>
      </c>
      <c r="BK828" s="35">
        <f>IF(BH828=910319,0,IF($B828="P",VLOOKUP($E828,'[2]Costeo-JUL26'!$B$9:$CQ$307,BK$1,0),0))</f>
        <v>0</v>
      </c>
      <c r="BL828" s="36">
        <f t="shared" si="394"/>
        <v>0</v>
      </c>
      <c r="BM828" s="36">
        <f t="shared" si="395"/>
        <v>0</v>
      </c>
      <c r="BN828" s="34">
        <f>IF($B828="P",VLOOKUP($E828,'[2]Costeo-JUL26'!$B$9:$CQ$307,BN$1,0),0)</f>
        <v>0</v>
      </c>
      <c r="BO828" s="16">
        <f>IF($B828="P",VLOOKUP($E828,'[2]Costeo-JUL26'!$B$9:$CQ$307,BO$1,0),0)*$G828</f>
        <v>0</v>
      </c>
      <c r="BP828" s="36">
        <f>IF($B828="P",VLOOKUP($E828,'[2]Costeo-JUL26'!$B$9:$CQ$307,BP$1,0),0)*$G828</f>
        <v>0</v>
      </c>
      <c r="BQ828" s="35">
        <f>IF($B828="P",VLOOKUP($E828,'[2]Costeo-JUL26'!$B$9:$CQ$307,BQ$1,0),0)</f>
        <v>0</v>
      </c>
      <c r="BR828" s="36">
        <f t="shared" si="396"/>
        <v>0</v>
      </c>
      <c r="BS828" s="36">
        <f t="shared" si="397"/>
        <v>0</v>
      </c>
      <c r="BT828" s="34">
        <f>IF($B828="P",VLOOKUP($E828,'[2]Costeo-JUL26'!$B$9:$CQ$307,BT$1,0),0)</f>
        <v>0</v>
      </c>
      <c r="BU828" s="16">
        <f>IF($B828="P",VLOOKUP($E828,'[2]Costeo-JUL26'!$B$9:$CQ$307,BU$1,0),0)*$G828</f>
        <v>0</v>
      </c>
      <c r="BV828" s="36">
        <f>IF($B828="P",VLOOKUP($E828,'[2]Costeo-JUL26'!$B$9:$CQ$307,BV$1,0),0)*$G828</f>
        <v>0</v>
      </c>
      <c r="BW828" s="35">
        <f>IF($B828="P",VLOOKUP($E828,'[2]Costeo-JUL26'!$B$9:$CQ$307,BW$1,0),0)</f>
        <v>0</v>
      </c>
      <c r="BX828" s="36">
        <f t="shared" si="398"/>
        <v>0</v>
      </c>
      <c r="BY828" s="36">
        <f t="shared" si="399"/>
        <v>0</v>
      </c>
      <c r="BZ828" s="34">
        <f>IF($B828="P",VLOOKUP($E828,'[2]Costeo-JUL26'!$B$9:$CQ$307,BZ$1,0),0)</f>
        <v>0</v>
      </c>
      <c r="CA828" s="16">
        <f>IF($B828="P",VLOOKUP($E828,'[2]Costeo-JUL26'!$B$9:$CQ$307,CA$1,0),0)*$G828</f>
        <v>0</v>
      </c>
      <c r="CB828" s="36">
        <f>IF($B828="P",VLOOKUP($E828,'[2]Costeo-JUL26'!$B$9:$CQ$307,CB$1,0),0)*$G828</f>
        <v>0</v>
      </c>
      <c r="CC828" s="35">
        <f>IF($B828="P",VLOOKUP($E828,'[2]Costeo-JUL26'!$B$9:$CQ$307,CC$1,0),0)</f>
        <v>0</v>
      </c>
      <c r="CD828" s="36">
        <f t="shared" si="400"/>
        <v>0</v>
      </c>
      <c r="CE828" s="36">
        <f t="shared" si="401"/>
        <v>0</v>
      </c>
      <c r="CF828" s="37">
        <f t="shared" si="373"/>
        <v>176573.06870783819</v>
      </c>
      <c r="CG828" s="36">
        <f>IF($B828="r",VLOOKUP($E828,'[2]Costeo-JUL26'!$B$9:$CQ$307,CG$1,0),0)*$G828</f>
        <v>0</v>
      </c>
      <c r="CH828" s="35">
        <f>VLOOKUP($E828,'[2]TEORICOS (05.26)'!$A$8:$T$251,CH$1,0)</f>
        <v>0</v>
      </c>
      <c r="CI828" s="36">
        <f t="shared" si="402"/>
        <v>0</v>
      </c>
      <c r="CJ828" s="37">
        <f t="shared" si="403"/>
        <v>0</v>
      </c>
      <c r="CM828" s="16">
        <f>SUMIFS('[1]Ajuste Inventario'!$I:$I,'[1]Ajuste Inventario'!$B:$B,E828,'[1]Ajuste Inventario'!$S:$S,D828)*-1</f>
        <v>1</v>
      </c>
      <c r="CN828" s="36">
        <f t="shared" si="374"/>
        <v>7062.9227483135273</v>
      </c>
      <c r="CP828" t="str">
        <f t="shared" si="375"/>
        <v>310Org.Vtas StaTeresita</v>
      </c>
      <c r="CQ828" s="10">
        <f t="shared" si="376"/>
        <v>7062.9227483135273</v>
      </c>
    </row>
    <row r="829" spans="1:95" x14ac:dyDescent="0.25">
      <c r="A829" s="30">
        <v>46204</v>
      </c>
      <c r="B829" s="31" t="str">
        <f>VLOOKUP($E829,'[2]TEORICOS (05.26)'!$A$8:$T$251,B$1,0)</f>
        <v>P</v>
      </c>
      <c r="C829" s="32" t="str">
        <f>VLOOKUP($E829,'[2]TEORICOS (05.26)'!$A$8:$T$251,C$1,0)</f>
        <v>Fanta</v>
      </c>
      <c r="D829" t="s">
        <v>230</v>
      </c>
      <c r="E829">
        <v>327</v>
      </c>
      <c r="F829" t="s">
        <v>78</v>
      </c>
      <c r="G829" s="16">
        <v>163.167</v>
      </c>
      <c r="H829" s="16">
        <v>172.46751900000001</v>
      </c>
      <c r="I829" s="33">
        <v>2382790.4999999995</v>
      </c>
      <c r="J829" s="33">
        <v>2273975.3099999991</v>
      </c>
      <c r="K829" s="34">
        <f>IF($B829="P",VLOOKUP($E829,'[2]Costeo-JUL26'!$B$9:$CQ$307,K$1,0),0)</f>
        <v>902315</v>
      </c>
      <c r="L829" s="35">
        <f>VLOOKUP($E829,'[2]TEORICOS (05.26)'!$A$8:$T$251,L$1,0)</f>
        <v>0.20250000000000001</v>
      </c>
      <c r="M829" s="36">
        <f t="shared" si="377"/>
        <v>460480.00027499988</v>
      </c>
      <c r="N829" s="35">
        <f>IF($B829="P",VLOOKUP($E829,'[2]Costeo-JUL26'!$B$9:$CQ$307,N$1,0),0)</f>
        <v>0.01</v>
      </c>
      <c r="O829" s="36">
        <f t="shared" si="378"/>
        <v>4604.8000027499993</v>
      </c>
      <c r="P829" s="36">
        <f>IF($B829="P",VLOOKUP($E829,'[2]Costeo-JUL26'!$B$9:$CQ$307,P$1,0),0)*H829</f>
        <v>0</v>
      </c>
      <c r="Q829" s="36">
        <f t="shared" si="379"/>
        <v>465084.80027774989</v>
      </c>
      <c r="R829" s="34">
        <f>IF($B829="P",VLOOKUP($E829,'[2]Costeo-JUL26'!$B$9:$CQ$307,R$1,0),0)</f>
        <v>902332</v>
      </c>
      <c r="S829" s="16">
        <f>IF($B829="P",VLOOKUP($E829,'[2]Costeo-JUL26'!$B$9:$CQ$307,S$1,0),0)*$G829</f>
        <v>156.01326921899999</v>
      </c>
      <c r="T829" s="36">
        <f>IF($B829="P",VLOOKUP($E829,'[2]Costeo-JUL26'!$B$9:$CQ$307,T$1,0),0)*$G829</f>
        <v>108827.66354849916</v>
      </c>
      <c r="U829" s="35">
        <f>IF($B829="P",VLOOKUP($E829,'[2]Costeo-JUL26'!$B$9:$CQ$307,U$1,0),0)</f>
        <v>1.4999999999999999E-2</v>
      </c>
      <c r="V829" s="36">
        <f t="shared" si="380"/>
        <v>1632.4149532274873</v>
      </c>
      <c r="W829" s="36">
        <f t="shared" si="381"/>
        <v>110460.07850172665</v>
      </c>
      <c r="X829" s="34">
        <f>IF($B829="P",VLOOKUP($E829,'[2]Costeo-JUL26'!$B$9:$CQ$307,X$1,0),0)</f>
        <v>902338</v>
      </c>
      <c r="Y829" s="16">
        <f>IF($B829="P",VLOOKUP($E829,'[2]Costeo-JUL26'!$B$9:$CQ$307,Y$1,0),0)*$G829</f>
        <v>6.202956672</v>
      </c>
      <c r="Z829" s="36">
        <f>IF($B829="P",VLOOKUP($E829,'[2]Costeo-JUL26'!$B$9:$CQ$307,Z$1,0),0)*$G829</f>
        <v>1753.8239694412803</v>
      </c>
      <c r="AA829" s="35">
        <f>IF($B829="P",VLOOKUP($E829,'[2]Costeo-JUL26'!$B$9:$CQ$307,AA$1,0),0)</f>
        <v>0.45</v>
      </c>
      <c r="AB829" s="36">
        <f t="shared" si="382"/>
        <v>789.22078624857613</v>
      </c>
      <c r="AC829" s="36">
        <f t="shared" si="383"/>
        <v>2543.0447556898562</v>
      </c>
      <c r="AD829" s="34">
        <f>IF($B829="P",VLOOKUP($E829,'[2]Costeo-JUL26'!$B$9:$CQ$307,AD$1,0),0)</f>
        <v>902255</v>
      </c>
      <c r="AE829" s="16">
        <f>IF($B829="P",VLOOKUP($E829,'[2]Costeo-JUL26'!$B$9:$CQ$307,AE$1,0),0)*$G829</f>
        <v>1958.0039999999999</v>
      </c>
      <c r="AF829" s="36">
        <f>IF($B829="P",VLOOKUP($E829,'[2]Costeo-JUL26'!$B$9:$CQ$307,AF$1,0),0)*$G829</f>
        <v>29307.7954728</v>
      </c>
      <c r="AG829" s="35">
        <f>IF($B829="P",VLOOKUP($E829,'[2]Costeo-JUL26'!$B$9:$CQ$307,AG$1,0),0)</f>
        <v>6.0000000000000001E-3</v>
      </c>
      <c r="AH829" s="36">
        <f t="shared" si="384"/>
        <v>175.8467728368</v>
      </c>
      <c r="AI829" s="36">
        <f t="shared" si="385"/>
        <v>29483.642245636802</v>
      </c>
      <c r="AJ829" s="34">
        <f>IF($B829="P",VLOOKUP($E829,'[2]Costeo-JUL26'!$B$9:$CQ$307,AJ$1,0),0)</f>
        <v>912887</v>
      </c>
      <c r="AK829" s="16">
        <f>IF($B829="P",VLOOKUP($E829,'[2]Costeo-JUL26'!$B$9:$CQ$307,AK$1,0),0)*$G829</f>
        <v>1958.0039999999999</v>
      </c>
      <c r="AL829" s="36">
        <f>IF($B829="P",VLOOKUP($E829,'[2]Costeo-JUL26'!$B$9:$CQ$307,AL$1,0),0)*$G829</f>
        <v>9604.8319816800013</v>
      </c>
      <c r="AM829" s="35">
        <f>IF($B829="P",VLOOKUP($E829,'[2]Costeo-JUL26'!$B$9:$CQ$307,AM$1,0),0)</f>
        <v>1.7999999999999999E-2</v>
      </c>
      <c r="AN829" s="36">
        <f t="shared" si="386"/>
        <v>172.88697567024002</v>
      </c>
      <c r="AO829" s="36">
        <f t="shared" si="387"/>
        <v>9777.7189573502419</v>
      </c>
      <c r="AP829" s="34">
        <f>IF($B829="P",VLOOKUP($E829,'[2]Costeo-JUL26'!$B$9:$CQ$307,AP$1,0),0)</f>
        <v>901189</v>
      </c>
      <c r="AQ829" s="16">
        <f>IF($B829="P",VLOOKUP($E829,'[2]Costeo-JUL26'!$B$9:$CQ$307,AQ$1,0),0)*$G829</f>
        <v>1958.0039999999999</v>
      </c>
      <c r="AR829" s="36">
        <f>IF($B829="P",VLOOKUP($E829,'[2]Costeo-JUL26'!$B$9:$CQ$307,AR$1,0),0)*$G829</f>
        <v>150147.97033951673</v>
      </c>
      <c r="AS829" s="35">
        <f>IF($B829="P",VLOOKUP($E829,'[2]Costeo-JUL26'!$B$9:$CQ$307,AS$1,0),0)</f>
        <v>0.02</v>
      </c>
      <c r="AT829" s="36">
        <f t="shared" si="388"/>
        <v>3002.9594067903345</v>
      </c>
      <c r="AU829" s="36">
        <f t="shared" si="389"/>
        <v>153150.92974630705</v>
      </c>
      <c r="AV829" s="34">
        <f>IF($B829="P",VLOOKUP($E829,'[2]Costeo-JUL26'!$B$9:$CQ$307,AV$1,0),0)</f>
        <v>932317</v>
      </c>
      <c r="AW829" s="16">
        <f>IF($B829="P",VLOOKUP($E829,'[2]Costeo-JUL26'!$B$9:$CQ$307,AW$1,0),0)*$G829</f>
        <v>3.2470233000000004</v>
      </c>
      <c r="AX829" s="36">
        <f>IF($B829="P",VLOOKUP($E829,'[2]Costeo-JUL26'!$B$9:$CQ$307,AX$1,0),0)*$G829</f>
        <v>13955.056738740002</v>
      </c>
      <c r="AY829" s="35">
        <f>IF($B829="P",VLOOKUP($E829,'[2]Costeo-JUL26'!$B$9:$CQ$307,AY$1,0),0)</f>
        <v>0.03</v>
      </c>
      <c r="AZ829" s="36">
        <f t="shared" si="390"/>
        <v>418.65170216220008</v>
      </c>
      <c r="BA829" s="36">
        <f t="shared" si="391"/>
        <v>14373.708440902203</v>
      </c>
      <c r="BB829" s="34">
        <f>IF($B829="P",VLOOKUP($E829,'[2]Costeo-JUL26'!$B$9:$CQ$307,BB$1,0),0)</f>
        <v>902311</v>
      </c>
      <c r="BC829" s="16">
        <f>IF($B829="P",VLOOKUP($E829,'[2]Costeo-JUL26'!$B$9:$CQ$307,BC$1,0),0)*$G829</f>
        <v>0.45324166666666671</v>
      </c>
      <c r="BD829" s="36">
        <f>IF($B829="P",VLOOKUP($E829,'[2]Costeo-JUL26'!$B$9:$CQ$307,BD$1,0),0)*$G829</f>
        <v>1777.4529158750004</v>
      </c>
      <c r="BE829" s="35">
        <f>IF($B829="P",VLOOKUP($E829,'[2]Costeo-JUL26'!$B$9:$CQ$307,BE$1,0),0)</f>
        <v>0.03</v>
      </c>
      <c r="BF829" s="36">
        <f t="shared" si="392"/>
        <v>53.323587476250012</v>
      </c>
      <c r="BG829" s="36">
        <f t="shared" si="393"/>
        <v>1830.7765033512503</v>
      </c>
      <c r="BH829" s="34">
        <f>IF($B829="P",VLOOKUP($E829,'[2]Costeo-JUL26'!$B$9:$CQ$307,BH$1,0),0)</f>
        <v>933089</v>
      </c>
      <c r="BI829" s="16">
        <f>IF($B829="P",VLOOKUP($E829,'[2]Costeo-JUL26'!$B$9:$CQ$307,BI$1,0),0)*$G829</f>
        <v>5.6655208333333338</v>
      </c>
      <c r="BJ829" s="36">
        <f>IF($B829="P",VLOOKUP($E829,'[2]Costeo-JUL26'!$B$9:$CQ$307,BJ$1,0),0)*$G829</f>
        <v>4218.9578095165507</v>
      </c>
      <c r="BK829" s="35">
        <f>IF(BH829=910319,0,IF($B829="P",VLOOKUP($E829,'[2]Costeo-JUL26'!$B$9:$CQ$307,BK$1,0),0))</f>
        <v>0.02</v>
      </c>
      <c r="BL829" s="36">
        <f t="shared" si="394"/>
        <v>84.379156190331017</v>
      </c>
      <c r="BM829" s="36">
        <f t="shared" si="395"/>
        <v>4303.3369657068815</v>
      </c>
      <c r="BN829" s="34">
        <f>IF($B829="P",VLOOKUP($E829,'[2]Costeo-JUL26'!$B$9:$CQ$307,BN$1,0),0)</f>
        <v>0</v>
      </c>
      <c r="BO829" s="16">
        <f>IF($B829="P",VLOOKUP($E829,'[2]Costeo-JUL26'!$B$9:$CQ$307,BO$1,0),0)*$G829</f>
        <v>0</v>
      </c>
      <c r="BP829" s="36">
        <f>IF($B829="P",VLOOKUP($E829,'[2]Costeo-JUL26'!$B$9:$CQ$307,BP$1,0),0)*$G829</f>
        <v>0</v>
      </c>
      <c r="BQ829" s="35">
        <f>IF($B829="P",VLOOKUP($E829,'[2]Costeo-JUL26'!$B$9:$CQ$307,BQ$1,0),0)</f>
        <v>0</v>
      </c>
      <c r="BR829" s="36">
        <f t="shared" si="396"/>
        <v>0</v>
      </c>
      <c r="BS829" s="36">
        <f t="shared" si="397"/>
        <v>0</v>
      </c>
      <c r="BT829" s="34">
        <f>IF($B829="P",VLOOKUP($E829,'[2]Costeo-JUL26'!$B$9:$CQ$307,BT$1,0),0)</f>
        <v>0</v>
      </c>
      <c r="BU829" s="16">
        <f>IF($B829="P",VLOOKUP($E829,'[2]Costeo-JUL26'!$B$9:$CQ$307,BU$1,0),0)*$G829</f>
        <v>0</v>
      </c>
      <c r="BV829" s="36">
        <f>IF($B829="P",VLOOKUP($E829,'[2]Costeo-JUL26'!$B$9:$CQ$307,BV$1,0),0)*$G829</f>
        <v>0</v>
      </c>
      <c r="BW829" s="35">
        <f>IF($B829="P",VLOOKUP($E829,'[2]Costeo-JUL26'!$B$9:$CQ$307,BW$1,0),0)</f>
        <v>0</v>
      </c>
      <c r="BX829" s="36">
        <f t="shared" si="398"/>
        <v>0</v>
      </c>
      <c r="BY829" s="36">
        <f t="shared" si="399"/>
        <v>0</v>
      </c>
      <c r="BZ829" s="34">
        <f>IF($B829="P",VLOOKUP($E829,'[2]Costeo-JUL26'!$B$9:$CQ$307,BZ$1,0),0)</f>
        <v>0</v>
      </c>
      <c r="CA829" s="16">
        <f>IF($B829="P",VLOOKUP($E829,'[2]Costeo-JUL26'!$B$9:$CQ$307,CA$1,0),0)*$G829</f>
        <v>0</v>
      </c>
      <c r="CB829" s="36">
        <f>IF($B829="P",VLOOKUP($E829,'[2]Costeo-JUL26'!$B$9:$CQ$307,CB$1,0),0)*$G829</f>
        <v>0</v>
      </c>
      <c r="CC829" s="35">
        <f>IF($B829="P",VLOOKUP($E829,'[2]Costeo-JUL26'!$B$9:$CQ$307,CC$1,0),0)</f>
        <v>0</v>
      </c>
      <c r="CD829" s="36">
        <f t="shared" si="400"/>
        <v>0</v>
      </c>
      <c r="CE829" s="36">
        <f t="shared" si="401"/>
        <v>0</v>
      </c>
      <c r="CF829" s="37">
        <f t="shared" si="373"/>
        <v>791008.03639442078</v>
      </c>
      <c r="CG829" s="36">
        <f>IF($B829="r",VLOOKUP($E829,'[2]Costeo-JUL26'!$B$9:$CQ$307,CG$1,0),0)*$G829</f>
        <v>0</v>
      </c>
      <c r="CH829" s="35">
        <f>VLOOKUP($E829,'[2]TEORICOS (05.26)'!$A$8:$T$251,CH$1,0)</f>
        <v>0</v>
      </c>
      <c r="CI829" s="36">
        <f t="shared" si="402"/>
        <v>0</v>
      </c>
      <c r="CJ829" s="37">
        <f t="shared" si="403"/>
        <v>0</v>
      </c>
      <c r="CM829" s="16">
        <f>SUMIFS('[1]Ajuste Inventario'!$I:$I,'[1]Ajuste Inventario'!$B:$B,E829,'[1]Ajuste Inventario'!$S:$S,D829)*-1</f>
        <v>11.753</v>
      </c>
      <c r="CN829" s="36">
        <f t="shared" si="374"/>
        <v>56976.701488313367</v>
      </c>
      <c r="CP829" t="str">
        <f t="shared" si="375"/>
        <v>327Org.Vtas StaTeresita</v>
      </c>
      <c r="CQ829" s="10">
        <f t="shared" si="376"/>
        <v>4847.8432305210044</v>
      </c>
    </row>
    <row r="830" spans="1:95" x14ac:dyDescent="0.25">
      <c r="A830" s="30">
        <v>46204</v>
      </c>
      <c r="B830" s="31" t="str">
        <f>VLOOKUP($E830,'[2]TEORICOS (05.26)'!$A$8:$T$251,B$1,0)</f>
        <v>P</v>
      </c>
      <c r="C830" s="32" t="str">
        <f>VLOOKUP($E830,'[2]TEORICOS (05.26)'!$A$8:$T$251,C$1,0)</f>
        <v>Fanta</v>
      </c>
      <c r="D830" t="s">
        <v>230</v>
      </c>
      <c r="E830">
        <v>335</v>
      </c>
      <c r="F830" t="s">
        <v>79</v>
      </c>
      <c r="G830" s="16">
        <v>78</v>
      </c>
      <c r="H830" s="16">
        <v>247.25999999999962</v>
      </c>
      <c r="I830" s="33">
        <v>1443887.359999998</v>
      </c>
      <c r="J830" s="33">
        <v>1055499.71</v>
      </c>
      <c r="K830" s="34">
        <f>IF($B830="P",VLOOKUP($E830,'[2]Costeo-JUL26'!$B$9:$CQ$307,K$1,0),0)</f>
        <v>902315</v>
      </c>
      <c r="L830" s="35">
        <f>VLOOKUP($E830,'[2]TEORICOS (05.26)'!$A$8:$T$251,L$1,0)</f>
        <v>0.20250000000000001</v>
      </c>
      <c r="M830" s="36">
        <f t="shared" si="377"/>
        <v>213738.69127500002</v>
      </c>
      <c r="N830" s="35">
        <f>IF($B830="P",VLOOKUP($E830,'[2]Costeo-JUL26'!$B$9:$CQ$307,N$1,0),0)</f>
        <v>0.01</v>
      </c>
      <c r="O830" s="36">
        <f t="shared" si="378"/>
        <v>2137.3869127500002</v>
      </c>
      <c r="P830" s="36">
        <f>IF($B830="P",VLOOKUP($E830,'[2]Costeo-JUL26'!$B$9:$CQ$307,P$1,0),0)*H830</f>
        <v>0</v>
      </c>
      <c r="Q830" s="36">
        <f t="shared" si="379"/>
        <v>215876.07818775001</v>
      </c>
      <c r="R830" s="34">
        <f>IF($B830="P",VLOOKUP($E830,'[2]Costeo-JUL26'!$B$9:$CQ$307,R$1,0),0)</f>
        <v>902332</v>
      </c>
      <c r="S830" s="16">
        <f>IF($B830="P",VLOOKUP($E830,'[2]Costeo-JUL26'!$B$9:$CQ$307,S$1,0),0)*$G830</f>
        <v>223.74073799999996</v>
      </c>
      <c r="T830" s="36">
        <f>IF($B830="P",VLOOKUP($E830,'[2]Costeo-JUL26'!$B$9:$CQ$307,T$1,0),0)*$G830</f>
        <v>156071.22316613529</v>
      </c>
      <c r="U830" s="35">
        <f>IF($B830="P",VLOOKUP($E830,'[2]Costeo-JUL26'!$B$9:$CQ$307,U$1,0),0)</f>
        <v>1.4999999999999999E-2</v>
      </c>
      <c r="V830" s="36">
        <f t="shared" si="380"/>
        <v>2341.0683474920293</v>
      </c>
      <c r="W830" s="36">
        <f t="shared" si="381"/>
        <v>158412.29151362731</v>
      </c>
      <c r="X830" s="34">
        <f>IF($B830="P",VLOOKUP($E830,'[2]Costeo-JUL26'!$B$9:$CQ$307,X$1,0),0)</f>
        <v>902338</v>
      </c>
      <c r="Y830" s="16">
        <f>IF($B830="P",VLOOKUP($E830,'[2]Costeo-JUL26'!$B$9:$CQ$307,Y$1,0),0)*$G830</f>
        <v>8.8957440000000005</v>
      </c>
      <c r="Z830" s="36">
        <f>IF($B830="P",VLOOKUP($E830,'[2]Costeo-JUL26'!$B$9:$CQ$307,Z$1,0),0)*$G830</f>
        <v>2515.1826585600006</v>
      </c>
      <c r="AA830" s="35">
        <f>IF($B830="P",VLOOKUP($E830,'[2]Costeo-JUL26'!$B$9:$CQ$307,AA$1,0),0)</f>
        <v>0.45</v>
      </c>
      <c r="AB830" s="36">
        <f t="shared" si="382"/>
        <v>1131.8321963520002</v>
      </c>
      <c r="AC830" s="36">
        <f t="shared" si="383"/>
        <v>3647.0148549120008</v>
      </c>
      <c r="AD830" s="34">
        <f>IF($B830="P",VLOOKUP($E830,'[2]Costeo-JUL26'!$B$9:$CQ$307,AD$1,0),0)</f>
        <v>939557</v>
      </c>
      <c r="AE830" s="16">
        <f>IF($B830="P",VLOOKUP($E830,'[2]Costeo-JUL26'!$B$9:$CQ$307,AE$1,0),0)*$G830</f>
        <v>702</v>
      </c>
      <c r="AF830" s="36">
        <f>IF($B830="P",VLOOKUP($E830,'[2]Costeo-JUL26'!$B$9:$CQ$307,AF$1,0),0)*$G830</f>
        <v>14565.096</v>
      </c>
      <c r="AG830" s="35">
        <f>IF($B830="P",VLOOKUP($E830,'[2]Costeo-JUL26'!$B$9:$CQ$307,AG$1,0),0)</f>
        <v>6.0000000000000001E-3</v>
      </c>
      <c r="AH830" s="36">
        <f t="shared" si="384"/>
        <v>87.390575999999996</v>
      </c>
      <c r="AI830" s="36">
        <f t="shared" si="385"/>
        <v>14652.486575999999</v>
      </c>
      <c r="AJ830" s="34">
        <f>IF($B830="P",VLOOKUP($E830,'[2]Costeo-JUL26'!$B$9:$CQ$307,AJ$1,0),0)</f>
        <v>939636</v>
      </c>
      <c r="AK830" s="16">
        <f>IF($B830="P",VLOOKUP($E830,'[2]Costeo-JUL26'!$B$9:$CQ$307,AK$1,0),0)*$G830</f>
        <v>702</v>
      </c>
      <c r="AL830" s="36">
        <f>IF($B830="P",VLOOKUP($E830,'[2]Costeo-JUL26'!$B$9:$CQ$307,AL$1,0),0)*$G830</f>
        <v>13358.273760000002</v>
      </c>
      <c r="AM830" s="35">
        <f>IF($B830="P",VLOOKUP($E830,'[2]Costeo-JUL26'!$B$9:$CQ$307,AM$1,0),0)</f>
        <v>1.7999999999999999E-2</v>
      </c>
      <c r="AN830" s="36">
        <f t="shared" si="386"/>
        <v>240.44892768000003</v>
      </c>
      <c r="AO830" s="36">
        <f t="shared" si="387"/>
        <v>13598.722687680001</v>
      </c>
      <c r="AP830" s="34">
        <f>IF($B830="P",VLOOKUP($E830,'[2]Costeo-JUL26'!$B$9:$CQ$307,AP$1,0),0)</f>
        <v>0</v>
      </c>
      <c r="AQ830" s="16">
        <f>IF($B830="P",VLOOKUP($E830,'[2]Costeo-JUL26'!$B$9:$CQ$307,AQ$1,0),0)*$G830</f>
        <v>0</v>
      </c>
      <c r="AR830" s="36">
        <f>IF($B830="P",VLOOKUP($E830,'[2]Costeo-JUL26'!$B$9:$CQ$307,AR$1,0),0)*$G830</f>
        <v>0</v>
      </c>
      <c r="AS830" s="35">
        <f>IF($B830="P",VLOOKUP($E830,'[2]Costeo-JUL26'!$B$9:$CQ$307,AS$1,0),0)</f>
        <v>0</v>
      </c>
      <c r="AT830" s="36">
        <f t="shared" si="388"/>
        <v>0</v>
      </c>
      <c r="AU830" s="36">
        <f t="shared" si="389"/>
        <v>0</v>
      </c>
      <c r="AV830" s="34">
        <f>IF($B830="P",VLOOKUP($E830,'[2]Costeo-JUL26'!$B$9:$CQ$307,AV$1,0),0)</f>
        <v>0</v>
      </c>
      <c r="AW830" s="16">
        <f>IF($B830="P",VLOOKUP($E830,'[2]Costeo-JUL26'!$B$9:$CQ$307,AW$1,0),0)*$G830</f>
        <v>0</v>
      </c>
      <c r="AX830" s="36">
        <f>IF($B830="P",VLOOKUP($E830,'[2]Costeo-JUL26'!$B$9:$CQ$307,AX$1,0),0)*$G830</f>
        <v>0</v>
      </c>
      <c r="AY830" s="35">
        <f>IF($B830="P",VLOOKUP($E830,'[2]Costeo-JUL26'!$B$9:$CQ$307,AY$1,0),0)</f>
        <v>0</v>
      </c>
      <c r="AZ830" s="36">
        <f t="shared" si="390"/>
        <v>0</v>
      </c>
      <c r="BA830" s="36">
        <f t="shared" si="391"/>
        <v>0</v>
      </c>
      <c r="BB830" s="34">
        <f>IF($B830="P",VLOOKUP($E830,'[2]Costeo-JUL26'!$B$9:$CQ$307,BB$1,0),0)</f>
        <v>0</v>
      </c>
      <c r="BC830" s="16">
        <f>IF($B830="P",VLOOKUP($E830,'[2]Costeo-JUL26'!$B$9:$CQ$307,BC$1,0),0)*$G830</f>
        <v>0</v>
      </c>
      <c r="BD830" s="36">
        <f>IF($B830="P",VLOOKUP($E830,'[2]Costeo-JUL26'!$B$9:$CQ$307,BD$1,0),0)*$G830</f>
        <v>0</v>
      </c>
      <c r="BE830" s="35">
        <f>IF($B830="P",VLOOKUP($E830,'[2]Costeo-JUL26'!$B$9:$CQ$307,BE$1,0),0)</f>
        <v>0</v>
      </c>
      <c r="BF830" s="36">
        <f t="shared" si="392"/>
        <v>0</v>
      </c>
      <c r="BG830" s="36">
        <f t="shared" si="393"/>
        <v>0</v>
      </c>
      <c r="BH830" s="34">
        <f>IF($B830="P",VLOOKUP($E830,'[2]Costeo-JUL26'!$B$9:$CQ$307,BH$1,0),0)</f>
        <v>0</v>
      </c>
      <c r="BI830" s="16">
        <f>IF($B830="P",VLOOKUP($E830,'[2]Costeo-JUL26'!$B$9:$CQ$307,BI$1,0),0)*$G830</f>
        <v>0</v>
      </c>
      <c r="BJ830" s="36">
        <f>IF($B830="P",VLOOKUP($E830,'[2]Costeo-JUL26'!$B$9:$CQ$307,BJ$1,0),0)*$G830</f>
        <v>0</v>
      </c>
      <c r="BK830" s="35">
        <f>IF(BH830=910319,0,IF($B830="P",VLOOKUP($E830,'[2]Costeo-JUL26'!$B$9:$CQ$307,BK$1,0),0))</f>
        <v>0</v>
      </c>
      <c r="BL830" s="36">
        <f t="shared" si="394"/>
        <v>0</v>
      </c>
      <c r="BM830" s="36">
        <f t="shared" si="395"/>
        <v>0</v>
      </c>
      <c r="BN830" s="34">
        <f>IF($B830="P",VLOOKUP($E830,'[2]Costeo-JUL26'!$B$9:$CQ$307,BN$1,0),0)</f>
        <v>0</v>
      </c>
      <c r="BO830" s="16">
        <f>IF($B830="P",VLOOKUP($E830,'[2]Costeo-JUL26'!$B$9:$CQ$307,BO$1,0),0)*$G830</f>
        <v>0</v>
      </c>
      <c r="BP830" s="36">
        <f>IF($B830="P",VLOOKUP($E830,'[2]Costeo-JUL26'!$B$9:$CQ$307,BP$1,0),0)*$G830</f>
        <v>0</v>
      </c>
      <c r="BQ830" s="35">
        <f>IF($B830="P",VLOOKUP($E830,'[2]Costeo-JUL26'!$B$9:$CQ$307,BQ$1,0),0)</f>
        <v>0</v>
      </c>
      <c r="BR830" s="36">
        <f t="shared" si="396"/>
        <v>0</v>
      </c>
      <c r="BS830" s="36">
        <f t="shared" si="397"/>
        <v>0</v>
      </c>
      <c r="BT830" s="34">
        <f>IF($B830="P",VLOOKUP($E830,'[2]Costeo-JUL26'!$B$9:$CQ$307,BT$1,0),0)</f>
        <v>0</v>
      </c>
      <c r="BU830" s="16">
        <f>IF($B830="P",VLOOKUP($E830,'[2]Costeo-JUL26'!$B$9:$CQ$307,BU$1,0),0)*$G830</f>
        <v>0</v>
      </c>
      <c r="BV830" s="36">
        <f>IF($B830="P",VLOOKUP($E830,'[2]Costeo-JUL26'!$B$9:$CQ$307,BV$1,0),0)*$G830</f>
        <v>0</v>
      </c>
      <c r="BW830" s="35">
        <f>IF($B830="P",VLOOKUP($E830,'[2]Costeo-JUL26'!$B$9:$CQ$307,BW$1,0),0)</f>
        <v>0</v>
      </c>
      <c r="BX830" s="36">
        <f t="shared" si="398"/>
        <v>0</v>
      </c>
      <c r="BY830" s="36">
        <f t="shared" si="399"/>
        <v>0</v>
      </c>
      <c r="BZ830" s="34">
        <f>IF($B830="P",VLOOKUP($E830,'[2]Costeo-JUL26'!$B$9:$CQ$307,BZ$1,0),0)</f>
        <v>0</v>
      </c>
      <c r="CA830" s="16">
        <f>IF($B830="P",VLOOKUP($E830,'[2]Costeo-JUL26'!$B$9:$CQ$307,CA$1,0),0)*$G830</f>
        <v>0</v>
      </c>
      <c r="CB830" s="36">
        <f>IF($B830="P",VLOOKUP($E830,'[2]Costeo-JUL26'!$B$9:$CQ$307,CB$1,0),0)*$G830</f>
        <v>0</v>
      </c>
      <c r="CC830" s="35">
        <f>IF($B830="P",VLOOKUP($E830,'[2]Costeo-JUL26'!$B$9:$CQ$307,CC$1,0),0)</f>
        <v>0</v>
      </c>
      <c r="CD830" s="36">
        <f t="shared" si="400"/>
        <v>0</v>
      </c>
      <c r="CE830" s="36">
        <f t="shared" si="401"/>
        <v>0</v>
      </c>
      <c r="CF830" s="37">
        <f t="shared" si="373"/>
        <v>406186.59381996933</v>
      </c>
      <c r="CG830" s="36">
        <f>IF($B830="r",VLOOKUP($E830,'[2]Costeo-JUL26'!$B$9:$CQ$307,CG$1,0),0)*$G830</f>
        <v>0</v>
      </c>
      <c r="CH830" s="35">
        <f>VLOOKUP($E830,'[2]TEORICOS (05.26)'!$A$8:$T$251,CH$1,0)</f>
        <v>0</v>
      </c>
      <c r="CI830" s="36">
        <f t="shared" si="402"/>
        <v>0</v>
      </c>
      <c r="CJ830" s="37">
        <f t="shared" si="403"/>
        <v>0</v>
      </c>
      <c r="CM830" s="16">
        <f>SUMIFS('[1]Ajuste Inventario'!$I:$I,'[1]Ajuste Inventario'!$B:$B,E830,'[1]Ajuste Inventario'!$S:$S,D830)*-1</f>
        <v>1.222</v>
      </c>
      <c r="CN830" s="36">
        <f t="shared" si="374"/>
        <v>6363.5899698461862</v>
      </c>
      <c r="CP830" t="str">
        <f t="shared" si="375"/>
        <v>335Org.Vtas StaTeresita</v>
      </c>
      <c r="CQ830" s="10">
        <f t="shared" si="376"/>
        <v>5207.5204335893504</v>
      </c>
    </row>
    <row r="831" spans="1:95" x14ac:dyDescent="0.25">
      <c r="A831" s="30">
        <v>46204</v>
      </c>
      <c r="B831" s="31" t="str">
        <f>VLOOKUP($E831,'[2]TEORICOS (05.26)'!$A$8:$T$251,B$1,0)</f>
        <v>P</v>
      </c>
      <c r="C831" s="32" t="str">
        <f>VLOOKUP($E831,'[2]TEORICOS (05.26)'!$A$8:$T$251,C$1,0)</f>
        <v>Fanta</v>
      </c>
      <c r="D831" t="s">
        <v>230</v>
      </c>
      <c r="E831">
        <v>340</v>
      </c>
      <c r="F831" t="s">
        <v>80</v>
      </c>
      <c r="G831" s="16">
        <v>310.125</v>
      </c>
      <c r="H831" s="16">
        <v>655.29412500000228</v>
      </c>
      <c r="I831" s="33">
        <v>5724936.9999999925</v>
      </c>
      <c r="J831" s="33">
        <v>5590855.6499999948</v>
      </c>
      <c r="K831" s="34">
        <f>IF($B831="P",VLOOKUP($E831,'[2]Costeo-JUL26'!$B$9:$CQ$307,K$1,0),0)</f>
        <v>902315</v>
      </c>
      <c r="L831" s="35">
        <f>VLOOKUP($E831,'[2]TEORICOS (05.26)'!$A$8:$T$251,L$1,0)</f>
        <v>0.20250000000000001</v>
      </c>
      <c r="M831" s="36">
        <f t="shared" si="377"/>
        <v>1132148.2691249989</v>
      </c>
      <c r="N831" s="35">
        <f>IF($B831="P",VLOOKUP($E831,'[2]Costeo-JUL26'!$B$9:$CQ$307,N$1,0),0)</f>
        <v>0.01</v>
      </c>
      <c r="O831" s="36">
        <f t="shared" si="378"/>
        <v>11321.48269124999</v>
      </c>
      <c r="P831" s="36">
        <f>IF($B831="P",VLOOKUP($E831,'[2]Costeo-JUL26'!$B$9:$CQ$307,P$1,0),0)*H831</f>
        <v>0</v>
      </c>
      <c r="Q831" s="36">
        <f t="shared" si="379"/>
        <v>1143469.751816249</v>
      </c>
      <c r="R831" s="34">
        <f>IF($B831="P",VLOOKUP($E831,'[2]Costeo-JUL26'!$B$9:$CQ$307,R$1,0),0)</f>
        <v>902332</v>
      </c>
      <c r="S831" s="16">
        <f>IF($B831="P",VLOOKUP($E831,'[2]Costeo-JUL26'!$B$9:$CQ$307,S$1,0),0)*$G831</f>
        <v>593.05637924999996</v>
      </c>
      <c r="T831" s="36">
        <f>IF($B831="P",VLOOKUP($E831,'[2]Costeo-JUL26'!$B$9:$CQ$307,T$1,0),0)*$G831</f>
        <v>413688.7870461343</v>
      </c>
      <c r="U831" s="35">
        <f>IF($B831="P",VLOOKUP($E831,'[2]Costeo-JUL26'!$B$9:$CQ$307,U$1,0),0)</f>
        <v>1.4999999999999999E-2</v>
      </c>
      <c r="V831" s="36">
        <f t="shared" si="380"/>
        <v>6205.3318056920143</v>
      </c>
      <c r="W831" s="36">
        <f t="shared" si="381"/>
        <v>419894.11885182629</v>
      </c>
      <c r="X831" s="34">
        <f>IF($B831="P",VLOOKUP($E831,'[2]Costeo-JUL26'!$B$9:$CQ$307,X$1,0),0)</f>
        <v>902338</v>
      </c>
      <c r="Y831" s="16">
        <f>IF($B831="P",VLOOKUP($E831,'[2]Costeo-JUL26'!$B$9:$CQ$307,Y$1,0),0)*$G831</f>
        <v>23.579423999999999</v>
      </c>
      <c r="Z831" s="36">
        <f>IF($B831="P",VLOOKUP($E831,'[2]Costeo-JUL26'!$B$9:$CQ$307,Z$1,0),0)*$G831</f>
        <v>6666.8463417600005</v>
      </c>
      <c r="AA831" s="35">
        <f>IF($B831="P",VLOOKUP($E831,'[2]Costeo-JUL26'!$B$9:$CQ$307,AA$1,0),0)</f>
        <v>0.45</v>
      </c>
      <c r="AB831" s="36">
        <f t="shared" si="382"/>
        <v>3000.0808537920002</v>
      </c>
      <c r="AC831" s="36">
        <f t="shared" si="383"/>
        <v>9666.9271955520016</v>
      </c>
      <c r="AD831" s="34">
        <f>IF($B831="P",VLOOKUP($E831,'[2]Costeo-JUL26'!$B$9:$CQ$307,AD$1,0),0)</f>
        <v>902255</v>
      </c>
      <c r="AE831" s="16">
        <f>IF($B831="P",VLOOKUP($E831,'[2]Costeo-JUL26'!$B$9:$CQ$307,AE$1,0),0)*$G831</f>
        <v>2481</v>
      </c>
      <c r="AF831" s="36">
        <f>IF($B831="P",VLOOKUP($E831,'[2]Costeo-JUL26'!$B$9:$CQ$307,AF$1,0),0)*$G831</f>
        <v>37136.104200000002</v>
      </c>
      <c r="AG831" s="35">
        <f>IF($B831="P",VLOOKUP($E831,'[2]Costeo-JUL26'!$B$9:$CQ$307,AG$1,0),0)</f>
        <v>6.0000000000000001E-3</v>
      </c>
      <c r="AH831" s="36">
        <f t="shared" si="384"/>
        <v>222.8166252</v>
      </c>
      <c r="AI831" s="36">
        <f t="shared" si="385"/>
        <v>37358.920825200003</v>
      </c>
      <c r="AJ831" s="34">
        <f>IF($B831="P",VLOOKUP($E831,'[2]Costeo-JUL26'!$B$9:$CQ$307,AJ$1,0),0)</f>
        <v>930211</v>
      </c>
      <c r="AK831" s="16">
        <f>IF($B831="P",VLOOKUP($E831,'[2]Costeo-JUL26'!$B$9:$CQ$307,AK$1,0),0)*$G831</f>
        <v>2481</v>
      </c>
      <c r="AL831" s="36">
        <f>IF($B831="P",VLOOKUP($E831,'[2]Costeo-JUL26'!$B$9:$CQ$307,AL$1,0),0)*$G831</f>
        <v>26510.03082</v>
      </c>
      <c r="AM831" s="35">
        <f>IF($B831="P",VLOOKUP($E831,'[2]Costeo-JUL26'!$B$9:$CQ$307,AM$1,0),0)</f>
        <v>1.7999999999999999E-2</v>
      </c>
      <c r="AN831" s="36">
        <f t="shared" si="386"/>
        <v>477.18055475999995</v>
      </c>
      <c r="AO831" s="36">
        <f t="shared" si="387"/>
        <v>26987.211374760001</v>
      </c>
      <c r="AP831" s="34">
        <f>IF($B831="P",VLOOKUP($E831,'[2]Costeo-JUL26'!$B$9:$CQ$307,AP$1,0),0)</f>
        <v>913486</v>
      </c>
      <c r="AQ831" s="16">
        <f>IF($B831="P",VLOOKUP($E831,'[2]Costeo-JUL26'!$B$9:$CQ$307,AQ$1,0),0)*$G831</f>
        <v>2481</v>
      </c>
      <c r="AR831" s="36">
        <f>IF($B831="P",VLOOKUP($E831,'[2]Costeo-JUL26'!$B$9:$CQ$307,AR$1,0),0)*$G831</f>
        <v>306245.71989806183</v>
      </c>
      <c r="AS831" s="35">
        <f>IF($B831="P",VLOOKUP($E831,'[2]Costeo-JUL26'!$B$9:$CQ$307,AS$1,0),0)</f>
        <v>0.02</v>
      </c>
      <c r="AT831" s="36">
        <f t="shared" si="388"/>
        <v>6124.9143979612363</v>
      </c>
      <c r="AU831" s="36">
        <f t="shared" si="389"/>
        <v>312370.63429602305</v>
      </c>
      <c r="AV831" s="34">
        <f>IF($B831="P",VLOOKUP($E831,'[2]Costeo-JUL26'!$B$9:$CQ$307,AV$1,0),0)</f>
        <v>902310</v>
      </c>
      <c r="AW831" s="16">
        <f>IF($B831="P",VLOOKUP($E831,'[2]Costeo-JUL26'!$B$9:$CQ$307,AW$1,0),0)*$G831</f>
        <v>9.6759000000000004</v>
      </c>
      <c r="AX831" s="36">
        <f>IF($B831="P",VLOOKUP($E831,'[2]Costeo-JUL26'!$B$9:$CQ$307,AX$1,0),0)*$G831</f>
        <v>33899.961633677922</v>
      </c>
      <c r="AY831" s="35">
        <f>IF($B831="P",VLOOKUP($E831,'[2]Costeo-JUL26'!$B$9:$CQ$307,AY$1,0),0)</f>
        <v>0.03</v>
      </c>
      <c r="AZ831" s="36">
        <f t="shared" si="390"/>
        <v>1016.9988490103376</v>
      </c>
      <c r="BA831" s="36">
        <f t="shared" si="391"/>
        <v>34916.960482688257</v>
      </c>
      <c r="BB831" s="34">
        <f>IF($B831="P",VLOOKUP($E831,'[2]Costeo-JUL26'!$B$9:$CQ$307,BB$1,0),0)</f>
        <v>902311</v>
      </c>
      <c r="BC831" s="16">
        <f>IF($B831="P",VLOOKUP($E831,'[2]Costeo-JUL26'!$B$9:$CQ$307,BC$1,0),0)*$G831</f>
        <v>1.5506250000000001</v>
      </c>
      <c r="BD831" s="36">
        <f>IF($B831="P",VLOOKUP($E831,'[2]Costeo-JUL26'!$B$9:$CQ$307,BD$1,0),0)*$G831</f>
        <v>6081.0007781250006</v>
      </c>
      <c r="BE831" s="35">
        <f>IF($B831="P",VLOOKUP($E831,'[2]Costeo-JUL26'!$B$9:$CQ$307,BE$1,0),0)</f>
        <v>0.03</v>
      </c>
      <c r="BF831" s="36">
        <f t="shared" si="392"/>
        <v>182.43002334375001</v>
      </c>
      <c r="BG831" s="36">
        <f t="shared" si="393"/>
        <v>6263.4308014687504</v>
      </c>
      <c r="BH831" s="34">
        <f>IF($B831="P",VLOOKUP($E831,'[2]Costeo-JUL26'!$B$9:$CQ$307,BH$1,0),0)</f>
        <v>910319</v>
      </c>
      <c r="BI831" s="16">
        <f>IF($B831="P",VLOOKUP($E831,'[2]Costeo-JUL26'!$B$9:$CQ$307,BI$1,0),0)*$G831</f>
        <v>5.5379464285714279</v>
      </c>
      <c r="BJ831" s="36">
        <f>IF($B831="P",VLOOKUP($E831,'[2]Costeo-JUL26'!$B$9:$CQ$307,BJ$1,0),0)*$G831</f>
        <v>14478.9609375</v>
      </c>
      <c r="BK831" s="35">
        <f>IF(BH831=910319,0,IF($B831="P",VLOOKUP($E831,'[2]Costeo-JUL26'!$B$9:$CQ$307,BK$1,0),0))</f>
        <v>0</v>
      </c>
      <c r="BL831" s="36">
        <f t="shared" si="394"/>
        <v>0</v>
      </c>
      <c r="BM831" s="36">
        <f t="shared" si="395"/>
        <v>14478.9609375</v>
      </c>
      <c r="BN831" s="34">
        <f>IF($B831="P",VLOOKUP($E831,'[2]Costeo-JUL26'!$B$9:$CQ$307,BN$1,0),0)</f>
        <v>0</v>
      </c>
      <c r="BO831" s="16">
        <f>IF($B831="P",VLOOKUP($E831,'[2]Costeo-JUL26'!$B$9:$CQ$307,BO$1,0),0)*$G831</f>
        <v>0</v>
      </c>
      <c r="BP831" s="36">
        <f>IF($B831="P",VLOOKUP($E831,'[2]Costeo-JUL26'!$B$9:$CQ$307,BP$1,0),0)*$G831</f>
        <v>0</v>
      </c>
      <c r="BQ831" s="35">
        <f>IF($B831="P",VLOOKUP($E831,'[2]Costeo-JUL26'!$B$9:$CQ$307,BQ$1,0),0)</f>
        <v>0</v>
      </c>
      <c r="BR831" s="36">
        <f t="shared" si="396"/>
        <v>0</v>
      </c>
      <c r="BS831" s="36">
        <f t="shared" si="397"/>
        <v>0</v>
      </c>
      <c r="BT831" s="34">
        <f>IF($B831="P",VLOOKUP($E831,'[2]Costeo-JUL26'!$B$9:$CQ$307,BT$1,0),0)</f>
        <v>0</v>
      </c>
      <c r="BU831" s="16">
        <f>IF($B831="P",VLOOKUP($E831,'[2]Costeo-JUL26'!$B$9:$CQ$307,BU$1,0),0)*$G831</f>
        <v>0</v>
      </c>
      <c r="BV831" s="36">
        <f>IF($B831="P",VLOOKUP($E831,'[2]Costeo-JUL26'!$B$9:$CQ$307,BV$1,0),0)*$G831</f>
        <v>0</v>
      </c>
      <c r="BW831" s="35">
        <f>IF($B831="P",VLOOKUP($E831,'[2]Costeo-JUL26'!$B$9:$CQ$307,BW$1,0),0)</f>
        <v>0</v>
      </c>
      <c r="BX831" s="36">
        <f t="shared" si="398"/>
        <v>0</v>
      </c>
      <c r="BY831" s="36">
        <f t="shared" si="399"/>
        <v>0</v>
      </c>
      <c r="BZ831" s="34">
        <f>IF($B831="P",VLOOKUP($E831,'[2]Costeo-JUL26'!$B$9:$CQ$307,BZ$1,0),0)</f>
        <v>0</v>
      </c>
      <c r="CA831" s="16">
        <f>IF($B831="P",VLOOKUP($E831,'[2]Costeo-JUL26'!$B$9:$CQ$307,CA$1,0),0)*$G831</f>
        <v>0</v>
      </c>
      <c r="CB831" s="36">
        <f>IF($B831="P",VLOOKUP($E831,'[2]Costeo-JUL26'!$B$9:$CQ$307,CB$1,0),0)*$G831</f>
        <v>0</v>
      </c>
      <c r="CC831" s="35">
        <f>IF($B831="P",VLOOKUP($E831,'[2]Costeo-JUL26'!$B$9:$CQ$307,CC$1,0),0)</f>
        <v>0</v>
      </c>
      <c r="CD831" s="36">
        <f t="shared" si="400"/>
        <v>0</v>
      </c>
      <c r="CE831" s="36">
        <f t="shared" si="401"/>
        <v>0</v>
      </c>
      <c r="CF831" s="37">
        <f t="shared" si="373"/>
        <v>2005406.916581267</v>
      </c>
      <c r="CG831" s="36">
        <f>IF($B831="r",VLOOKUP($E831,'[2]Costeo-JUL26'!$B$9:$CQ$307,CG$1,0),0)*$G831</f>
        <v>0</v>
      </c>
      <c r="CH831" s="35">
        <f>VLOOKUP($E831,'[2]TEORICOS (05.26)'!$A$8:$T$251,CH$1,0)</f>
        <v>0</v>
      </c>
      <c r="CI831" s="36">
        <f t="shared" si="402"/>
        <v>0</v>
      </c>
      <c r="CJ831" s="37">
        <f t="shared" si="403"/>
        <v>0</v>
      </c>
      <c r="CM831" s="16">
        <f>SUMIFS('[1]Ajuste Inventario'!$I:$I,'[1]Ajuste Inventario'!$B:$B,E831,'[1]Ajuste Inventario'!$S:$S,D831)*-1</f>
        <v>46.75</v>
      </c>
      <c r="CN831" s="36">
        <f t="shared" si="374"/>
        <v>302306.40338629339</v>
      </c>
      <c r="CP831" t="str">
        <f t="shared" si="375"/>
        <v>340Org.Vtas StaTeresita</v>
      </c>
      <c r="CQ831" s="10">
        <f t="shared" si="376"/>
        <v>6466.4471312576125</v>
      </c>
    </row>
    <row r="832" spans="1:95" x14ac:dyDescent="0.25">
      <c r="A832" s="30">
        <v>46204</v>
      </c>
      <c r="B832" s="31" t="str">
        <f>VLOOKUP($E832,'[2]TEORICOS (05.26)'!$A$8:$T$251,B$1,0)</f>
        <v>P</v>
      </c>
      <c r="C832" s="32" t="str">
        <f>VLOOKUP($E832,'[2]TEORICOS (05.26)'!$A$8:$T$251,C$1,0)</f>
        <v>Fanta</v>
      </c>
      <c r="D832" t="s">
        <v>230</v>
      </c>
      <c r="E832">
        <v>344</v>
      </c>
      <c r="F832" t="s">
        <v>81</v>
      </c>
      <c r="G832" s="16">
        <v>17</v>
      </c>
      <c r="H832" s="16">
        <v>41.922000000000011</v>
      </c>
      <c r="I832" s="33">
        <v>339471.99000000005</v>
      </c>
      <c r="J832" s="33">
        <v>333649.48000000004</v>
      </c>
      <c r="K832" s="34">
        <f>IF($B832="P",VLOOKUP($E832,'[2]Costeo-JUL26'!$B$9:$CQ$307,K$1,0),0)</f>
        <v>902315</v>
      </c>
      <c r="L832" s="35">
        <f>VLOOKUP($E832,'[2]TEORICOS (05.26)'!$A$8:$T$251,L$1,0)</f>
        <v>0.20250000000000001</v>
      </c>
      <c r="M832" s="36">
        <f t="shared" si="377"/>
        <v>67564.019700000019</v>
      </c>
      <c r="N832" s="35">
        <f>IF($B832="P",VLOOKUP($E832,'[2]Costeo-JUL26'!$B$9:$CQ$307,N$1,0),0)</f>
        <v>0.01</v>
      </c>
      <c r="O832" s="36">
        <f t="shared" si="378"/>
        <v>675.64019700000017</v>
      </c>
      <c r="P832" s="36">
        <f>IF($B832="P",VLOOKUP($E832,'[2]Costeo-JUL26'!$B$9:$CQ$307,P$1,0),0)*H832</f>
        <v>0</v>
      </c>
      <c r="Q832" s="36">
        <f t="shared" si="379"/>
        <v>68239.65989700002</v>
      </c>
      <c r="R832" s="34">
        <f>IF($B832="P",VLOOKUP($E832,'[2]Costeo-JUL26'!$B$9:$CQ$307,R$1,0),0)</f>
        <v>902332</v>
      </c>
      <c r="S832" s="16">
        <f>IF($B832="P",VLOOKUP($E832,'[2]Costeo-JUL26'!$B$9:$CQ$307,S$1,0),0)*$G832</f>
        <v>37.927560999999997</v>
      </c>
      <c r="T832" s="36">
        <f>IF($B832="P",VLOOKUP($E832,'[2]Costeo-JUL26'!$B$9:$CQ$307,T$1,0),0)*$G832</f>
        <v>26456.517887136895</v>
      </c>
      <c r="U832" s="35">
        <f>IF($B832="P",VLOOKUP($E832,'[2]Costeo-JUL26'!$B$9:$CQ$307,U$1,0),0)</f>
        <v>1.4999999999999999E-2</v>
      </c>
      <c r="V832" s="36">
        <f t="shared" si="380"/>
        <v>396.8477683070534</v>
      </c>
      <c r="W832" s="36">
        <f t="shared" si="381"/>
        <v>26853.365655443948</v>
      </c>
      <c r="X832" s="34">
        <f>IF($B832="P",VLOOKUP($E832,'[2]Costeo-JUL26'!$B$9:$CQ$307,X$1,0),0)</f>
        <v>902338</v>
      </c>
      <c r="Y832" s="16">
        <f>IF($B832="P",VLOOKUP($E832,'[2]Costeo-JUL26'!$B$9:$CQ$307,Y$1,0),0)*$G832</f>
        <v>1.507968</v>
      </c>
      <c r="Z832" s="36">
        <f>IF($B832="P",VLOOKUP($E832,'[2]Costeo-JUL26'!$B$9:$CQ$307,Z$1,0),0)*$G832</f>
        <v>426.36287232000001</v>
      </c>
      <c r="AA832" s="35">
        <f>IF($B832="P",VLOOKUP($E832,'[2]Costeo-JUL26'!$B$9:$CQ$307,AA$1,0),0)</f>
        <v>0.45</v>
      </c>
      <c r="AB832" s="36">
        <f t="shared" si="382"/>
        <v>191.86329254400002</v>
      </c>
      <c r="AC832" s="36">
        <f t="shared" si="383"/>
        <v>618.226164864</v>
      </c>
      <c r="AD832" s="34">
        <f>IF($B832="P",VLOOKUP($E832,'[2]Costeo-JUL26'!$B$9:$CQ$307,AD$1,0),0)</f>
        <v>902255</v>
      </c>
      <c r="AE832" s="16">
        <f>IF($B832="P",VLOOKUP($E832,'[2]Costeo-JUL26'!$B$9:$CQ$307,AE$1,0),0)*$G832</f>
        <v>136</v>
      </c>
      <c r="AF832" s="36">
        <f>IF($B832="P",VLOOKUP($E832,'[2]Costeo-JUL26'!$B$9:$CQ$307,AF$1,0),0)*$G832</f>
        <v>2035.6751999999999</v>
      </c>
      <c r="AG832" s="35">
        <f>IF($B832="P",VLOOKUP($E832,'[2]Costeo-JUL26'!$B$9:$CQ$307,AG$1,0),0)</f>
        <v>6.0000000000000001E-3</v>
      </c>
      <c r="AH832" s="36">
        <f t="shared" si="384"/>
        <v>12.2140512</v>
      </c>
      <c r="AI832" s="36">
        <f t="shared" si="385"/>
        <v>2047.8892512</v>
      </c>
      <c r="AJ832" s="34">
        <f>IF($B832="P",VLOOKUP($E832,'[2]Costeo-JUL26'!$B$9:$CQ$307,AJ$1,0),0)</f>
        <v>930637</v>
      </c>
      <c r="AK832" s="16">
        <f>IF($B832="P",VLOOKUP($E832,'[2]Costeo-JUL26'!$B$9:$CQ$307,AK$1,0),0)*$G832</f>
        <v>136</v>
      </c>
      <c r="AL832" s="36">
        <f>IF($B832="P",VLOOKUP($E832,'[2]Costeo-JUL26'!$B$9:$CQ$307,AL$1,0),0)*$G832</f>
        <v>6149.3515200000002</v>
      </c>
      <c r="AM832" s="35">
        <f>IF($B832="P",VLOOKUP($E832,'[2]Costeo-JUL26'!$B$9:$CQ$307,AM$1,0),0)</f>
        <v>1.7999999999999999E-2</v>
      </c>
      <c r="AN832" s="36">
        <f t="shared" si="386"/>
        <v>110.68832735999999</v>
      </c>
      <c r="AO832" s="36">
        <f t="shared" si="387"/>
        <v>6260.0398473599998</v>
      </c>
      <c r="AP832" s="34">
        <f>IF($B832="P",VLOOKUP($E832,'[2]Costeo-JUL26'!$B$9:$CQ$307,AP$1,0),0)</f>
        <v>911881</v>
      </c>
      <c r="AQ832" s="16">
        <f>IF($B832="P",VLOOKUP($E832,'[2]Costeo-JUL26'!$B$9:$CQ$307,AQ$1,0),0)*$G832</f>
        <v>136</v>
      </c>
      <c r="AR832" s="36">
        <f>IF($B832="P",VLOOKUP($E832,'[2]Costeo-JUL26'!$B$9:$CQ$307,AR$1,0),0)*$G832</f>
        <v>18454.003200307376</v>
      </c>
      <c r="AS832" s="35">
        <f>IF($B832="P",VLOOKUP($E832,'[2]Costeo-JUL26'!$B$9:$CQ$307,AS$1,0),0)</f>
        <v>0.02</v>
      </c>
      <c r="AT832" s="36">
        <f t="shared" si="388"/>
        <v>369.0800640061475</v>
      </c>
      <c r="AU832" s="36">
        <f t="shared" si="389"/>
        <v>18823.083264313522</v>
      </c>
      <c r="AV832" s="34">
        <f>IF($B832="P",VLOOKUP($E832,'[2]Costeo-JUL26'!$B$9:$CQ$307,AV$1,0),0)</f>
        <v>902310</v>
      </c>
      <c r="AW832" s="16">
        <f>IF($B832="P",VLOOKUP($E832,'[2]Costeo-JUL26'!$B$9:$CQ$307,AW$1,0),0)*$G832</f>
        <v>0.56269999999999998</v>
      </c>
      <c r="AX832" s="36">
        <f>IF($B832="P",VLOOKUP($E832,'[2]Costeo-JUL26'!$B$9:$CQ$307,AX$1,0),0)*$G832</f>
        <v>1971.4453860902411</v>
      </c>
      <c r="AY832" s="35">
        <f>IF($B832="P",VLOOKUP($E832,'[2]Costeo-JUL26'!$B$9:$CQ$307,AY$1,0),0)</f>
        <v>0.03</v>
      </c>
      <c r="AZ832" s="36">
        <f t="shared" si="390"/>
        <v>59.143361582707229</v>
      </c>
      <c r="BA832" s="36">
        <f t="shared" si="391"/>
        <v>2030.5887476729483</v>
      </c>
      <c r="BB832" s="34">
        <f>IF($B832="P",VLOOKUP($E832,'[2]Costeo-JUL26'!$B$9:$CQ$307,BB$1,0),0)</f>
        <v>923266</v>
      </c>
      <c r="BC832" s="16">
        <f>IF($B832="P",VLOOKUP($E832,'[2]Costeo-JUL26'!$B$9:$CQ$307,BC$1,0),0)*$G832</f>
        <v>8.5000000000000006E-2</v>
      </c>
      <c r="BD832" s="36">
        <f>IF($B832="P",VLOOKUP($E832,'[2]Costeo-JUL26'!$B$9:$CQ$307,BD$1,0),0)*$G832</f>
        <v>343.89810000000006</v>
      </c>
      <c r="BE832" s="35">
        <f>IF($B832="P",VLOOKUP($E832,'[2]Costeo-JUL26'!$B$9:$CQ$307,BE$1,0),0)</f>
        <v>0.03</v>
      </c>
      <c r="BF832" s="36">
        <f t="shared" si="392"/>
        <v>10.316943000000002</v>
      </c>
      <c r="BG832" s="36">
        <f t="shared" si="393"/>
        <v>354.21504300000004</v>
      </c>
      <c r="BH832" s="34">
        <f>IF($B832="P",VLOOKUP($E832,'[2]Costeo-JUL26'!$B$9:$CQ$307,BH$1,0),0)</f>
        <v>910319</v>
      </c>
      <c r="BI832" s="16">
        <f>IF($B832="P",VLOOKUP($E832,'[2]Costeo-JUL26'!$B$9:$CQ$307,BI$1,0),0)*$G832</f>
        <v>0.45333333333333337</v>
      </c>
      <c r="BJ832" s="36">
        <f>IF($B832="P",VLOOKUP($E832,'[2]Costeo-JUL26'!$B$9:$CQ$307,BJ$1,0),0)*$G832</f>
        <v>1185.24</v>
      </c>
      <c r="BK832" s="35">
        <f>IF(BH832=910319,0,IF($B832="P",VLOOKUP($E832,'[2]Costeo-JUL26'!$B$9:$CQ$307,BK$1,0),0))</f>
        <v>0</v>
      </c>
      <c r="BL832" s="36">
        <f t="shared" si="394"/>
        <v>0</v>
      </c>
      <c r="BM832" s="36">
        <f t="shared" si="395"/>
        <v>1185.24</v>
      </c>
      <c r="BN832" s="34">
        <f>IF($B832="P",VLOOKUP($E832,'[2]Costeo-JUL26'!$B$9:$CQ$307,BN$1,0),0)</f>
        <v>0</v>
      </c>
      <c r="BO832" s="16">
        <f>IF($B832="P",VLOOKUP($E832,'[2]Costeo-JUL26'!$B$9:$CQ$307,BO$1,0),0)*$G832</f>
        <v>0</v>
      </c>
      <c r="BP832" s="36">
        <f>IF($B832="P",VLOOKUP($E832,'[2]Costeo-JUL26'!$B$9:$CQ$307,BP$1,0),0)*$G832</f>
        <v>0</v>
      </c>
      <c r="BQ832" s="35">
        <f>IF($B832="P",VLOOKUP($E832,'[2]Costeo-JUL26'!$B$9:$CQ$307,BQ$1,0),0)</f>
        <v>0</v>
      </c>
      <c r="BR832" s="36">
        <f t="shared" si="396"/>
        <v>0</v>
      </c>
      <c r="BS832" s="36">
        <f t="shared" si="397"/>
        <v>0</v>
      </c>
      <c r="BT832" s="34">
        <f>IF($B832="P",VLOOKUP($E832,'[2]Costeo-JUL26'!$B$9:$CQ$307,BT$1,0),0)</f>
        <v>0</v>
      </c>
      <c r="BU832" s="16">
        <f>IF($B832="P",VLOOKUP($E832,'[2]Costeo-JUL26'!$B$9:$CQ$307,BU$1,0),0)*$G832</f>
        <v>0</v>
      </c>
      <c r="BV832" s="36">
        <f>IF($B832="P",VLOOKUP($E832,'[2]Costeo-JUL26'!$B$9:$CQ$307,BV$1,0),0)*$G832</f>
        <v>0</v>
      </c>
      <c r="BW832" s="35">
        <f>IF($B832="P",VLOOKUP($E832,'[2]Costeo-JUL26'!$B$9:$CQ$307,BW$1,0),0)</f>
        <v>0</v>
      </c>
      <c r="BX832" s="36">
        <f t="shared" si="398"/>
        <v>0</v>
      </c>
      <c r="BY832" s="36">
        <f t="shared" si="399"/>
        <v>0</v>
      </c>
      <c r="BZ832" s="34">
        <f>IF($B832="P",VLOOKUP($E832,'[2]Costeo-JUL26'!$B$9:$CQ$307,BZ$1,0),0)</f>
        <v>0</v>
      </c>
      <c r="CA832" s="16">
        <f>IF($B832="P",VLOOKUP($E832,'[2]Costeo-JUL26'!$B$9:$CQ$307,CA$1,0),0)*$G832</f>
        <v>0</v>
      </c>
      <c r="CB832" s="36">
        <f>IF($B832="P",VLOOKUP($E832,'[2]Costeo-JUL26'!$B$9:$CQ$307,CB$1,0),0)*$G832</f>
        <v>0</v>
      </c>
      <c r="CC832" s="35">
        <f>IF($B832="P",VLOOKUP($E832,'[2]Costeo-JUL26'!$B$9:$CQ$307,CC$1,0),0)</f>
        <v>0</v>
      </c>
      <c r="CD832" s="36">
        <f t="shared" si="400"/>
        <v>0</v>
      </c>
      <c r="CE832" s="36">
        <f t="shared" si="401"/>
        <v>0</v>
      </c>
      <c r="CF832" s="37">
        <f t="shared" si="373"/>
        <v>126412.30787085445</v>
      </c>
      <c r="CG832" s="36">
        <f>IF($B832="r",VLOOKUP($E832,'[2]Costeo-JUL26'!$B$9:$CQ$307,CG$1,0),0)*$G832</f>
        <v>0</v>
      </c>
      <c r="CH832" s="35">
        <f>VLOOKUP($E832,'[2]TEORICOS (05.26)'!$A$8:$T$251,CH$1,0)</f>
        <v>0</v>
      </c>
      <c r="CI832" s="36">
        <f t="shared" si="402"/>
        <v>0</v>
      </c>
      <c r="CJ832" s="37">
        <f t="shared" si="403"/>
        <v>0</v>
      </c>
      <c r="CM832" s="16">
        <f>SUMIFS('[1]Ajuste Inventario'!$I:$I,'[1]Ajuste Inventario'!$B:$B,E832,'[1]Ajuste Inventario'!$S:$S,D832)*-1</f>
        <v>3.25</v>
      </c>
      <c r="CN832" s="36">
        <f t="shared" si="374"/>
        <v>24167.058857663349</v>
      </c>
      <c r="CP832" t="str">
        <f t="shared" si="375"/>
        <v>344Org.Vtas StaTeresita</v>
      </c>
      <c r="CQ832" s="10">
        <f t="shared" si="376"/>
        <v>7436.0181100502614</v>
      </c>
    </row>
    <row r="833" spans="1:95" x14ac:dyDescent="0.25">
      <c r="A833" s="30">
        <v>46204</v>
      </c>
      <c r="B833" s="31" t="str">
        <f>VLOOKUP($E833,'[2]TEORICOS (05.26)'!$A$8:$T$251,B$1,0)</f>
        <v>P</v>
      </c>
      <c r="C833" s="32" t="str">
        <f>VLOOKUP($E833,'[2]TEORICOS (05.26)'!$A$8:$T$251,C$1,0)</f>
        <v>Fanta</v>
      </c>
      <c r="D833" t="s">
        <v>230</v>
      </c>
      <c r="E833">
        <v>359</v>
      </c>
      <c r="F833" t="s">
        <v>82</v>
      </c>
      <c r="G833" s="16">
        <v>253</v>
      </c>
      <c r="H833" s="16">
        <v>601.63399999999865</v>
      </c>
      <c r="I833" s="33">
        <v>4732214.0700000124</v>
      </c>
      <c r="J833" s="33">
        <v>4652340.0500000082</v>
      </c>
      <c r="K833" s="34">
        <f>IF($B833="P",VLOOKUP($E833,'[2]Costeo-JUL26'!$B$9:$CQ$307,K$1,0),0)</f>
        <v>902315</v>
      </c>
      <c r="L833" s="35">
        <f>VLOOKUP($E833,'[2]TEORICOS (05.26)'!$A$8:$T$251,L$1,0)</f>
        <v>0.20250000000000001</v>
      </c>
      <c r="M833" s="36">
        <f t="shared" si="377"/>
        <v>942098.86012500175</v>
      </c>
      <c r="N833" s="35">
        <f>IF($B833="P",VLOOKUP($E833,'[2]Costeo-JUL26'!$B$9:$CQ$307,N$1,0),0)</f>
        <v>0.01</v>
      </c>
      <c r="O833" s="36">
        <f t="shared" si="378"/>
        <v>9420.9886012500174</v>
      </c>
      <c r="P833" s="36">
        <f>IF($B833="P",VLOOKUP($E833,'[2]Costeo-JUL26'!$B$9:$CQ$307,P$1,0),0)*H833</f>
        <v>0</v>
      </c>
      <c r="Q833" s="36">
        <f t="shared" si="379"/>
        <v>951519.84872625174</v>
      </c>
      <c r="R833" s="34">
        <f>IF($B833="P",VLOOKUP($E833,'[2]Costeo-JUL26'!$B$9:$CQ$307,R$1,0),0)</f>
        <v>902332</v>
      </c>
      <c r="S833" s="16">
        <f>IF($B833="P",VLOOKUP($E833,'[2]Costeo-JUL26'!$B$9:$CQ$307,S$1,0),0)*$G833</f>
        <v>544.29237224999997</v>
      </c>
      <c r="T833" s="36">
        <f>IF($B833="P",VLOOKUP($E833,'[2]Costeo-JUL26'!$B$9:$CQ$307,T$1,0),0)*$G833</f>
        <v>379673.26404838677</v>
      </c>
      <c r="U833" s="35">
        <f>IF($B833="P",VLOOKUP($E833,'[2]Costeo-JUL26'!$B$9:$CQ$307,U$1,0),0)</f>
        <v>1.4999999999999999E-2</v>
      </c>
      <c r="V833" s="36">
        <f t="shared" si="380"/>
        <v>5695.0989607258016</v>
      </c>
      <c r="W833" s="36">
        <f t="shared" si="381"/>
        <v>385368.3630091126</v>
      </c>
      <c r="X833" s="34">
        <f>IF($B833="P",VLOOKUP($E833,'[2]Costeo-JUL26'!$B$9:$CQ$307,X$1,0),0)</f>
        <v>902338</v>
      </c>
      <c r="Y833" s="16">
        <f>IF($B833="P",VLOOKUP($E833,'[2]Costeo-JUL26'!$B$9:$CQ$307,Y$1,0),0)*$G833</f>
        <v>21.640608</v>
      </c>
      <c r="Z833" s="36">
        <f>IF($B833="P",VLOOKUP($E833,'[2]Costeo-JUL26'!$B$9:$CQ$307,Z$1,0),0)*$G833</f>
        <v>6118.6655059200002</v>
      </c>
      <c r="AA833" s="35">
        <f>IF($B833="P",VLOOKUP($E833,'[2]Costeo-JUL26'!$B$9:$CQ$307,AA$1,0),0)</f>
        <v>0.45</v>
      </c>
      <c r="AB833" s="36">
        <f t="shared" si="382"/>
        <v>2753.3994776640002</v>
      </c>
      <c r="AC833" s="36">
        <f t="shared" si="383"/>
        <v>8872.0649835840013</v>
      </c>
      <c r="AD833" s="34">
        <f>IF($B833="P",VLOOKUP($E833,'[2]Costeo-JUL26'!$B$9:$CQ$307,AD$1,0),0)</f>
        <v>902255</v>
      </c>
      <c r="AE833" s="16">
        <f>IF($B833="P",VLOOKUP($E833,'[2]Costeo-JUL26'!$B$9:$CQ$307,AE$1,0),0)*$G833</f>
        <v>1518</v>
      </c>
      <c r="AF833" s="36">
        <f>IF($B833="P",VLOOKUP($E833,'[2]Costeo-JUL26'!$B$9:$CQ$307,AF$1,0),0)*$G833</f>
        <v>22721.727600000002</v>
      </c>
      <c r="AG833" s="35">
        <f>IF($B833="P",VLOOKUP($E833,'[2]Costeo-JUL26'!$B$9:$CQ$307,AG$1,0),0)</f>
        <v>6.0000000000000001E-3</v>
      </c>
      <c r="AH833" s="36">
        <f t="shared" si="384"/>
        <v>136.33036560000002</v>
      </c>
      <c r="AI833" s="36">
        <f t="shared" si="385"/>
        <v>22858.057965600001</v>
      </c>
      <c r="AJ833" s="34">
        <f>IF($B833="P",VLOOKUP($E833,'[2]Costeo-JUL26'!$B$9:$CQ$307,AJ$1,0),0)</f>
        <v>930212</v>
      </c>
      <c r="AK833" s="16">
        <f>IF($B833="P",VLOOKUP($E833,'[2]Costeo-JUL26'!$B$9:$CQ$307,AK$1,0),0)*$G833</f>
        <v>1518</v>
      </c>
      <c r="AL833" s="36">
        <f>IF($B833="P",VLOOKUP($E833,'[2]Costeo-JUL26'!$B$9:$CQ$307,AL$1,0),0)*$G833</f>
        <v>18447.343199999999</v>
      </c>
      <c r="AM833" s="35">
        <f>IF($B833="P",VLOOKUP($E833,'[2]Costeo-JUL26'!$B$9:$CQ$307,AM$1,0),0)</f>
        <v>1.7999999999999999E-2</v>
      </c>
      <c r="AN833" s="36">
        <f t="shared" si="386"/>
        <v>332.05217759999994</v>
      </c>
      <c r="AO833" s="36">
        <f t="shared" si="387"/>
        <v>18779.395377599998</v>
      </c>
      <c r="AP833" s="34">
        <f>IF($B833="P",VLOOKUP($E833,'[2]Costeo-JUL26'!$B$9:$CQ$307,AP$1,0),0)</f>
        <v>911423</v>
      </c>
      <c r="AQ833" s="16">
        <f>IF($B833="P",VLOOKUP($E833,'[2]Costeo-JUL26'!$B$9:$CQ$307,AQ$1,0),0)*$G833</f>
        <v>1518</v>
      </c>
      <c r="AR833" s="36">
        <f>IF($B833="P",VLOOKUP($E833,'[2]Costeo-JUL26'!$B$9:$CQ$307,AR$1,0),0)*$G833</f>
        <v>231722.54819375067</v>
      </c>
      <c r="AS833" s="35">
        <f>IF($B833="P",VLOOKUP($E833,'[2]Costeo-JUL26'!$B$9:$CQ$307,AS$1,0),0)</f>
        <v>0.02</v>
      </c>
      <c r="AT833" s="36">
        <f t="shared" si="388"/>
        <v>4634.4509638750133</v>
      </c>
      <c r="AU833" s="36">
        <f t="shared" si="389"/>
        <v>236356.99915762569</v>
      </c>
      <c r="AV833" s="34">
        <f>IF($B833="P",VLOOKUP($E833,'[2]Costeo-JUL26'!$B$9:$CQ$307,AV$1,0),0)</f>
        <v>932442</v>
      </c>
      <c r="AW833" s="16">
        <f>IF($B833="P",VLOOKUP($E833,'[2]Costeo-JUL26'!$B$9:$CQ$307,AW$1,0),0)*$G833</f>
        <v>7.0080999999999998</v>
      </c>
      <c r="AX833" s="36">
        <f>IF($B833="P",VLOOKUP($E833,'[2]Costeo-JUL26'!$B$9:$CQ$307,AX$1,0),0)*$G833</f>
        <v>25868.819544443162</v>
      </c>
      <c r="AY833" s="35">
        <f>IF($B833="P",VLOOKUP($E833,'[2]Costeo-JUL26'!$B$9:$CQ$307,AY$1,0),0)</f>
        <v>0.03</v>
      </c>
      <c r="AZ833" s="36">
        <f t="shared" si="390"/>
        <v>776.06458633329487</v>
      </c>
      <c r="BA833" s="36">
        <f t="shared" si="391"/>
        <v>26644.884130776456</v>
      </c>
      <c r="BB833" s="34">
        <f>IF($B833="P",VLOOKUP($E833,'[2]Costeo-JUL26'!$B$9:$CQ$307,BB$1,0),0)</f>
        <v>902311</v>
      </c>
      <c r="BC833" s="16">
        <f>IF($B833="P",VLOOKUP($E833,'[2]Costeo-JUL26'!$B$9:$CQ$307,BC$1,0),0)*$G833</f>
        <v>1.1068750000000001</v>
      </c>
      <c r="BD833" s="36">
        <f>IF($B833="P",VLOOKUP($E833,'[2]Costeo-JUL26'!$B$9:$CQ$307,BD$1,0),0)*$G833</f>
        <v>4340.7708093750007</v>
      </c>
      <c r="BE833" s="35">
        <f>IF($B833="P",VLOOKUP($E833,'[2]Costeo-JUL26'!$B$9:$CQ$307,BE$1,0),0)</f>
        <v>0.03</v>
      </c>
      <c r="BF833" s="36">
        <f t="shared" si="392"/>
        <v>130.22312428125002</v>
      </c>
      <c r="BG833" s="36">
        <f t="shared" si="393"/>
        <v>4470.9939336562511</v>
      </c>
      <c r="BH833" s="34">
        <f>IF($B833="P",VLOOKUP($E833,'[2]Costeo-JUL26'!$B$9:$CQ$307,BH$1,0),0)</f>
        <v>933089</v>
      </c>
      <c r="BI833" s="16">
        <f>IF($B833="P",VLOOKUP($E833,'[2]Costeo-JUL26'!$B$9:$CQ$307,BI$1,0),0)*$G833</f>
        <v>9.4874999999999989</v>
      </c>
      <c r="BJ833" s="36">
        <f>IF($B833="P",VLOOKUP($E833,'[2]Costeo-JUL26'!$B$9:$CQ$307,BJ$1,0),0)*$G833</f>
        <v>7065.0807569686413</v>
      </c>
      <c r="BK833" s="35">
        <f>IF(BH833=910319,0,IF($B833="P",VLOOKUP($E833,'[2]Costeo-JUL26'!$B$9:$CQ$307,BK$1,0),0))</f>
        <v>0.02</v>
      </c>
      <c r="BL833" s="36">
        <f t="shared" si="394"/>
        <v>141.30161513937284</v>
      </c>
      <c r="BM833" s="36">
        <f t="shared" si="395"/>
        <v>7206.3823721080144</v>
      </c>
      <c r="BN833" s="34">
        <f>IF($B833="P",VLOOKUP($E833,'[2]Costeo-JUL26'!$B$9:$CQ$307,BN$1,0),0)</f>
        <v>0</v>
      </c>
      <c r="BO833" s="16">
        <f>IF($B833="P",VLOOKUP($E833,'[2]Costeo-JUL26'!$B$9:$CQ$307,BO$1,0),0)*$G833</f>
        <v>0</v>
      </c>
      <c r="BP833" s="36">
        <f>IF($B833="P",VLOOKUP($E833,'[2]Costeo-JUL26'!$B$9:$CQ$307,BP$1,0),0)*$G833</f>
        <v>0</v>
      </c>
      <c r="BQ833" s="35">
        <f>IF($B833="P",VLOOKUP($E833,'[2]Costeo-JUL26'!$B$9:$CQ$307,BQ$1,0),0)</f>
        <v>0</v>
      </c>
      <c r="BR833" s="36">
        <f t="shared" si="396"/>
        <v>0</v>
      </c>
      <c r="BS833" s="36">
        <f t="shared" si="397"/>
        <v>0</v>
      </c>
      <c r="BT833" s="34">
        <f>IF($B833="P",VLOOKUP($E833,'[2]Costeo-JUL26'!$B$9:$CQ$307,BT$1,0),0)</f>
        <v>0</v>
      </c>
      <c r="BU833" s="16">
        <f>IF($B833="P",VLOOKUP($E833,'[2]Costeo-JUL26'!$B$9:$CQ$307,BU$1,0),0)*$G833</f>
        <v>0</v>
      </c>
      <c r="BV833" s="36">
        <f>IF($B833="P",VLOOKUP($E833,'[2]Costeo-JUL26'!$B$9:$CQ$307,BV$1,0),0)*$G833</f>
        <v>0</v>
      </c>
      <c r="BW833" s="35">
        <f>IF($B833="P",VLOOKUP($E833,'[2]Costeo-JUL26'!$B$9:$CQ$307,BW$1,0),0)</f>
        <v>0</v>
      </c>
      <c r="BX833" s="36">
        <f t="shared" si="398"/>
        <v>0</v>
      </c>
      <c r="BY833" s="36">
        <f t="shared" si="399"/>
        <v>0</v>
      </c>
      <c r="BZ833" s="34">
        <f>IF($B833="P",VLOOKUP($E833,'[2]Costeo-JUL26'!$B$9:$CQ$307,BZ$1,0),0)</f>
        <v>0</v>
      </c>
      <c r="CA833" s="16">
        <f>IF($B833="P",VLOOKUP($E833,'[2]Costeo-JUL26'!$B$9:$CQ$307,CA$1,0),0)*$G833</f>
        <v>0</v>
      </c>
      <c r="CB833" s="36">
        <f>IF($B833="P",VLOOKUP($E833,'[2]Costeo-JUL26'!$B$9:$CQ$307,CB$1,0),0)*$G833</f>
        <v>0</v>
      </c>
      <c r="CC833" s="35">
        <f>IF($B833="P",VLOOKUP($E833,'[2]Costeo-JUL26'!$B$9:$CQ$307,CC$1,0),0)</f>
        <v>0</v>
      </c>
      <c r="CD833" s="36">
        <f t="shared" si="400"/>
        <v>0</v>
      </c>
      <c r="CE833" s="36">
        <f t="shared" si="401"/>
        <v>0</v>
      </c>
      <c r="CF833" s="37">
        <f t="shared" si="373"/>
        <v>1662076.9896563147</v>
      </c>
      <c r="CG833" s="36">
        <f>IF($B833="r",VLOOKUP($E833,'[2]Costeo-JUL26'!$B$9:$CQ$307,CG$1,0),0)*$G833</f>
        <v>0</v>
      </c>
      <c r="CH833" s="35">
        <f>VLOOKUP($E833,'[2]TEORICOS (05.26)'!$A$8:$T$251,CH$1,0)</f>
        <v>0</v>
      </c>
      <c r="CI833" s="36">
        <f t="shared" si="402"/>
        <v>0</v>
      </c>
      <c r="CJ833" s="37">
        <f t="shared" si="403"/>
        <v>0</v>
      </c>
      <c r="CM833" s="16">
        <f>SUMIFS('[1]Ajuste Inventario'!$I:$I,'[1]Ajuste Inventario'!$B:$B,E833,'[1]Ajuste Inventario'!$S:$S,D833)*-1</f>
        <v>42.002000000000002</v>
      </c>
      <c r="CN833" s="36">
        <f t="shared" si="374"/>
        <v>275931.05818001792</v>
      </c>
      <c r="CP833" t="str">
        <f t="shared" si="375"/>
        <v>359Org.Vtas StaTeresita</v>
      </c>
      <c r="CQ833" s="10">
        <f t="shared" si="376"/>
        <v>6569.4742674162635</v>
      </c>
    </row>
    <row r="834" spans="1:95" x14ac:dyDescent="0.25">
      <c r="A834" s="30">
        <v>46204</v>
      </c>
      <c r="B834" s="31" t="str">
        <f>VLOOKUP($E834,'[2]TEORICOS (05.26)'!$A$8:$T$251,B$1,0)</f>
        <v>P</v>
      </c>
      <c r="C834" s="32" t="str">
        <f>VLOOKUP($E834,'[2]TEORICOS (05.26)'!$A$8:$T$251,C$1,0)</f>
        <v>Fanta</v>
      </c>
      <c r="D834" t="s">
        <v>230</v>
      </c>
      <c r="E834">
        <v>361</v>
      </c>
      <c r="F834" t="s">
        <v>83</v>
      </c>
      <c r="G834" s="16">
        <v>38</v>
      </c>
      <c r="H834" s="16">
        <v>120.46000000000005</v>
      </c>
      <c r="I834" s="33">
        <v>787020.3199999996</v>
      </c>
      <c r="J834" s="33">
        <v>756182.97</v>
      </c>
      <c r="K834" s="34">
        <f>IF($B834="P",VLOOKUP($E834,'[2]Costeo-JUL26'!$B$9:$CQ$307,K$1,0),0)</f>
        <v>902315</v>
      </c>
      <c r="L834" s="35">
        <f>VLOOKUP($E834,'[2]TEORICOS (05.26)'!$A$8:$T$251,L$1,0)</f>
        <v>0.20250000000000001</v>
      </c>
      <c r="M834" s="36">
        <f t="shared" si="377"/>
        <v>153127.05142500001</v>
      </c>
      <c r="N834" s="35">
        <f>IF($B834="P",VLOOKUP($E834,'[2]Costeo-JUL26'!$B$9:$CQ$307,N$1,0),0)</f>
        <v>0.01</v>
      </c>
      <c r="O834" s="36">
        <f t="shared" si="378"/>
        <v>1531.2705142500001</v>
      </c>
      <c r="P834" s="36">
        <f>IF($B834="P",VLOOKUP($E834,'[2]Costeo-JUL26'!$B$9:$CQ$307,P$1,0),0)*H834</f>
        <v>0</v>
      </c>
      <c r="Q834" s="36">
        <f t="shared" si="379"/>
        <v>154658.32193925002</v>
      </c>
      <c r="R834" s="34">
        <f>IF($B834="P",VLOOKUP($E834,'[2]Costeo-JUL26'!$B$9:$CQ$307,R$1,0),0)</f>
        <v>902332</v>
      </c>
      <c r="S834" s="16">
        <f>IF($B834="P",VLOOKUP($E834,'[2]Costeo-JUL26'!$B$9:$CQ$307,S$1,0),0)*$G834</f>
        <v>109.00189799999998</v>
      </c>
      <c r="T834" s="36">
        <f>IF($B834="P",VLOOKUP($E834,'[2]Costeo-JUL26'!$B$9:$CQ$307,T$1,0),0)*$G834</f>
        <v>76034.698465553098</v>
      </c>
      <c r="U834" s="35">
        <f>IF($B834="P",VLOOKUP($E834,'[2]Costeo-JUL26'!$B$9:$CQ$307,U$1,0),0)</f>
        <v>1.4999999999999999E-2</v>
      </c>
      <c r="V834" s="36">
        <f t="shared" si="380"/>
        <v>1140.5204769832965</v>
      </c>
      <c r="W834" s="36">
        <f t="shared" si="381"/>
        <v>77175.21894253639</v>
      </c>
      <c r="X834" s="34">
        <f>IF($B834="P",VLOOKUP($E834,'[2]Costeo-JUL26'!$B$9:$CQ$307,X$1,0),0)</f>
        <v>902338</v>
      </c>
      <c r="Y834" s="16">
        <f>IF($B834="P",VLOOKUP($E834,'[2]Costeo-JUL26'!$B$9:$CQ$307,Y$1,0),0)*$G834</f>
        <v>4.3338240000000008</v>
      </c>
      <c r="Z834" s="36">
        <f>IF($B834="P",VLOOKUP($E834,'[2]Costeo-JUL26'!$B$9:$CQ$307,Z$1,0),0)*$G834</f>
        <v>1225.3453977600002</v>
      </c>
      <c r="AA834" s="35">
        <f>IF($B834="P",VLOOKUP($E834,'[2]Costeo-JUL26'!$B$9:$CQ$307,AA$1,0),0)</f>
        <v>0.45</v>
      </c>
      <c r="AB834" s="36">
        <f t="shared" si="382"/>
        <v>551.40542899200011</v>
      </c>
      <c r="AC834" s="36">
        <f t="shared" si="383"/>
        <v>1776.7508267520002</v>
      </c>
      <c r="AD834" s="34">
        <f>IF($B834="P",VLOOKUP($E834,'[2]Costeo-JUL26'!$B$9:$CQ$307,AD$1,0),0)</f>
        <v>902255</v>
      </c>
      <c r="AE834" s="16">
        <f>IF($B834="P",VLOOKUP($E834,'[2]Costeo-JUL26'!$B$9:$CQ$307,AE$1,0),0)*$G834</f>
        <v>228</v>
      </c>
      <c r="AF834" s="36">
        <f>IF($B834="P",VLOOKUP($E834,'[2]Costeo-JUL26'!$B$9:$CQ$307,AF$1,0),0)*$G834</f>
        <v>3412.7496000000001</v>
      </c>
      <c r="AG834" s="35">
        <f>IF($B834="P",VLOOKUP($E834,'[2]Costeo-JUL26'!$B$9:$CQ$307,AG$1,0),0)</f>
        <v>6.0000000000000001E-3</v>
      </c>
      <c r="AH834" s="36">
        <f t="shared" si="384"/>
        <v>20.476497600000002</v>
      </c>
      <c r="AI834" s="36">
        <f t="shared" si="385"/>
        <v>3433.2260976000002</v>
      </c>
      <c r="AJ834" s="34">
        <f>IF($B834="P",VLOOKUP($E834,'[2]Costeo-JUL26'!$B$9:$CQ$307,AJ$1,0),0)</f>
        <v>930213</v>
      </c>
      <c r="AK834" s="16">
        <f>IF($B834="P",VLOOKUP($E834,'[2]Costeo-JUL26'!$B$9:$CQ$307,AK$1,0),0)*$G834</f>
        <v>228</v>
      </c>
      <c r="AL834" s="36">
        <f>IF($B834="P",VLOOKUP($E834,'[2]Costeo-JUL26'!$B$9:$CQ$307,AL$1,0),0)*$G834</f>
        <v>5206.977359999999</v>
      </c>
      <c r="AM834" s="35">
        <f>IF($B834="P",VLOOKUP($E834,'[2]Costeo-JUL26'!$B$9:$CQ$307,AM$1,0),0)</f>
        <v>1.7999999999999999E-2</v>
      </c>
      <c r="AN834" s="36">
        <f t="shared" si="386"/>
        <v>93.725592479999975</v>
      </c>
      <c r="AO834" s="36">
        <f t="shared" si="387"/>
        <v>5300.7029524799991</v>
      </c>
      <c r="AP834" s="34">
        <f>IF($B834="P",VLOOKUP($E834,'[2]Costeo-JUL26'!$B$9:$CQ$307,AP$1,0),0)</f>
        <v>913487</v>
      </c>
      <c r="AQ834" s="16">
        <f>IF($B834="P",VLOOKUP($E834,'[2]Costeo-JUL26'!$B$9:$CQ$307,AQ$1,0),0)*$G834</f>
        <v>228</v>
      </c>
      <c r="AR834" s="36">
        <f>IF($B834="P",VLOOKUP($E834,'[2]Costeo-JUL26'!$B$9:$CQ$307,AR$1,0),0)*$G834</f>
        <v>43618.933083064519</v>
      </c>
      <c r="AS834" s="35">
        <f>IF($B834="P",VLOOKUP($E834,'[2]Costeo-JUL26'!$B$9:$CQ$307,AS$1,0),0)</f>
        <v>0.02</v>
      </c>
      <c r="AT834" s="36">
        <f t="shared" si="388"/>
        <v>872.37866166129038</v>
      </c>
      <c r="AU834" s="36">
        <f t="shared" si="389"/>
        <v>44491.311744725812</v>
      </c>
      <c r="AV834" s="34">
        <f>IF($B834="P",VLOOKUP($E834,'[2]Costeo-JUL26'!$B$9:$CQ$307,AV$1,0),0)</f>
        <v>902310</v>
      </c>
      <c r="AW834" s="16">
        <f>IF($B834="P",VLOOKUP($E834,'[2]Costeo-JUL26'!$B$9:$CQ$307,AW$1,0),0)*$G834</f>
        <v>1.3756000000000002</v>
      </c>
      <c r="AX834" s="36">
        <f>IF($B834="P",VLOOKUP($E834,'[2]Costeo-JUL26'!$B$9:$CQ$307,AX$1,0),0)*$G834</f>
        <v>4819.4780044530589</v>
      </c>
      <c r="AY834" s="35">
        <f>IF($B834="P",VLOOKUP($E834,'[2]Costeo-JUL26'!$B$9:$CQ$307,AY$1,0),0)</f>
        <v>0.03</v>
      </c>
      <c r="AZ834" s="36">
        <f t="shared" si="390"/>
        <v>144.58434013359175</v>
      </c>
      <c r="BA834" s="36">
        <f t="shared" si="391"/>
        <v>4964.0623445866504</v>
      </c>
      <c r="BB834" s="34">
        <f>IF($B834="P",VLOOKUP($E834,'[2]Costeo-JUL26'!$B$9:$CQ$307,BB$1,0),0)</f>
        <v>923266</v>
      </c>
      <c r="BC834" s="16">
        <f>IF($B834="P",VLOOKUP($E834,'[2]Costeo-JUL26'!$B$9:$CQ$307,BC$1,0),0)*$G834</f>
        <v>0.31033079999999996</v>
      </c>
      <c r="BD834" s="36">
        <f>IF($B834="P",VLOOKUP($E834,'[2]Costeo-JUL26'!$B$9:$CQ$307,BD$1,0),0)*$G834</f>
        <v>1255.554970488</v>
      </c>
      <c r="BE834" s="35">
        <f>IF($B834="P",VLOOKUP($E834,'[2]Costeo-JUL26'!$B$9:$CQ$307,BE$1,0),0)</f>
        <v>0.03</v>
      </c>
      <c r="BF834" s="36">
        <f t="shared" si="392"/>
        <v>37.666649114639995</v>
      </c>
      <c r="BG834" s="36">
        <f t="shared" si="393"/>
        <v>1293.22161960264</v>
      </c>
      <c r="BH834" s="34">
        <f>IF($B834="P",VLOOKUP($E834,'[2]Costeo-JUL26'!$B$9:$CQ$307,BH$1,0),0)</f>
        <v>910319</v>
      </c>
      <c r="BI834" s="16">
        <f>IF($B834="P",VLOOKUP($E834,'[2]Costeo-JUL26'!$B$9:$CQ$307,BI$1,0),0)*$G834</f>
        <v>0.95000000000000007</v>
      </c>
      <c r="BJ834" s="36">
        <f>IF($B834="P",VLOOKUP($E834,'[2]Costeo-JUL26'!$B$9:$CQ$307,BJ$1,0),0)*$G834</f>
        <v>2483.7750000000001</v>
      </c>
      <c r="BK834" s="35">
        <f>IF(BH834=910319,0,IF($B834="P",VLOOKUP($E834,'[2]Costeo-JUL26'!$B$9:$CQ$307,BK$1,0),0))</f>
        <v>0</v>
      </c>
      <c r="BL834" s="36">
        <f t="shared" si="394"/>
        <v>0</v>
      </c>
      <c r="BM834" s="36">
        <f t="shared" si="395"/>
        <v>2483.7750000000001</v>
      </c>
      <c r="BN834" s="34">
        <f>IF($B834="P",VLOOKUP($E834,'[2]Costeo-JUL26'!$B$9:$CQ$307,BN$1,0),0)</f>
        <v>0</v>
      </c>
      <c r="BO834" s="16">
        <f>IF($B834="P",VLOOKUP($E834,'[2]Costeo-JUL26'!$B$9:$CQ$307,BO$1,0),0)*$G834</f>
        <v>0</v>
      </c>
      <c r="BP834" s="36">
        <f>IF($B834="P",VLOOKUP($E834,'[2]Costeo-JUL26'!$B$9:$CQ$307,BP$1,0),0)*$G834</f>
        <v>0</v>
      </c>
      <c r="BQ834" s="35">
        <f>IF($B834="P",VLOOKUP($E834,'[2]Costeo-JUL26'!$B$9:$CQ$307,BQ$1,0),0)</f>
        <v>0</v>
      </c>
      <c r="BR834" s="36">
        <f t="shared" si="396"/>
        <v>0</v>
      </c>
      <c r="BS834" s="36">
        <f t="shared" si="397"/>
        <v>0</v>
      </c>
      <c r="BT834" s="34">
        <f>IF($B834="P",VLOOKUP($E834,'[2]Costeo-JUL26'!$B$9:$CQ$307,BT$1,0),0)</f>
        <v>0</v>
      </c>
      <c r="BU834" s="16">
        <f>IF($B834="P",VLOOKUP($E834,'[2]Costeo-JUL26'!$B$9:$CQ$307,BU$1,0),0)*$G834</f>
        <v>0</v>
      </c>
      <c r="BV834" s="36">
        <f>IF($B834="P",VLOOKUP($E834,'[2]Costeo-JUL26'!$B$9:$CQ$307,BV$1,0),0)*$G834</f>
        <v>0</v>
      </c>
      <c r="BW834" s="35">
        <f>IF($B834="P",VLOOKUP($E834,'[2]Costeo-JUL26'!$B$9:$CQ$307,BW$1,0),0)</f>
        <v>0</v>
      </c>
      <c r="BX834" s="36">
        <f t="shared" si="398"/>
        <v>0</v>
      </c>
      <c r="BY834" s="36">
        <f t="shared" si="399"/>
        <v>0</v>
      </c>
      <c r="BZ834" s="34">
        <f>IF($B834="P",VLOOKUP($E834,'[2]Costeo-JUL26'!$B$9:$CQ$307,BZ$1,0),0)</f>
        <v>0</v>
      </c>
      <c r="CA834" s="16">
        <f>IF($B834="P",VLOOKUP($E834,'[2]Costeo-JUL26'!$B$9:$CQ$307,CA$1,0),0)*$G834</f>
        <v>0</v>
      </c>
      <c r="CB834" s="36">
        <f>IF($B834="P",VLOOKUP($E834,'[2]Costeo-JUL26'!$B$9:$CQ$307,CB$1,0),0)*$G834</f>
        <v>0</v>
      </c>
      <c r="CC834" s="35">
        <f>IF($B834="P",VLOOKUP($E834,'[2]Costeo-JUL26'!$B$9:$CQ$307,CC$1,0),0)</f>
        <v>0</v>
      </c>
      <c r="CD834" s="36">
        <f t="shared" si="400"/>
        <v>0</v>
      </c>
      <c r="CE834" s="36">
        <f t="shared" si="401"/>
        <v>0</v>
      </c>
      <c r="CF834" s="37">
        <f t="shared" si="373"/>
        <v>295576.59146753355</v>
      </c>
      <c r="CG834" s="36">
        <f>IF($B834="r",VLOOKUP($E834,'[2]Costeo-JUL26'!$B$9:$CQ$307,CG$1,0),0)*$G834</f>
        <v>0</v>
      </c>
      <c r="CH834" s="35">
        <f>VLOOKUP($E834,'[2]TEORICOS (05.26)'!$A$8:$T$251,CH$1,0)</f>
        <v>0</v>
      </c>
      <c r="CI834" s="36">
        <f t="shared" si="402"/>
        <v>0</v>
      </c>
      <c r="CJ834" s="37">
        <f t="shared" si="403"/>
        <v>0</v>
      </c>
      <c r="CM834" s="16">
        <f>SUMIFS('[1]Ajuste Inventario'!$I:$I,'[1]Ajuste Inventario'!$B:$B,E834,'[1]Ajuste Inventario'!$S:$S,D834)*-1</f>
        <v>10.167</v>
      </c>
      <c r="CN834" s="36">
        <f t="shared" si="374"/>
        <v>79082.294880274043</v>
      </c>
      <c r="CP834" t="str">
        <f t="shared" si="375"/>
        <v>361Org.Vtas StaTeresita</v>
      </c>
      <c r="CQ834" s="10">
        <f t="shared" si="376"/>
        <v>7778.3313544087778</v>
      </c>
    </row>
    <row r="835" spans="1:95" x14ac:dyDescent="0.25">
      <c r="A835" s="30">
        <v>46204</v>
      </c>
      <c r="B835" s="31" t="str">
        <f>VLOOKUP($E835,'[2]TEORICOS (05.26)'!$A$8:$T$251,B$1,0)</f>
        <v>R</v>
      </c>
      <c r="C835" s="32" t="str">
        <f>VLOOKUP($E835,'[2]TEORICOS (05.26)'!$A$8:$T$251,C$1,0)</f>
        <v>Ades</v>
      </c>
      <c r="D835" t="s">
        <v>230</v>
      </c>
      <c r="E835">
        <v>440</v>
      </c>
      <c r="F835" t="s">
        <v>84</v>
      </c>
      <c r="G835" s="16">
        <v>53</v>
      </c>
      <c r="H835" s="16">
        <v>74.676999999999978</v>
      </c>
      <c r="I835" s="33">
        <v>1029392.6799999997</v>
      </c>
      <c r="J835" s="33">
        <v>999914.94999999972</v>
      </c>
      <c r="K835" s="34">
        <f>IF($B835="P",VLOOKUP($E835,'[2]Costeo-JUL26'!$B$9:$CQ$307,K$1,0),0)</f>
        <v>0</v>
      </c>
      <c r="L835" s="35">
        <f>VLOOKUP($E835,'[2]TEORICOS (05.26)'!$A$8:$T$251,L$1,0)</f>
        <v>0.24</v>
      </c>
      <c r="M835" s="36">
        <f t="shared" si="377"/>
        <v>0</v>
      </c>
      <c r="N835" s="35">
        <f>IF($B835="P",VLOOKUP($E835,'[2]Costeo-JUL26'!$B$9:$CQ$307,N$1,0),0)</f>
        <v>0</v>
      </c>
      <c r="O835" s="36">
        <f t="shared" si="378"/>
        <v>0</v>
      </c>
      <c r="P835" s="36">
        <f>IF($B835="P",VLOOKUP($E835,'[2]Costeo-JUL26'!$B$9:$CQ$307,P$1,0),0)*H835</f>
        <v>0</v>
      </c>
      <c r="Q835" s="36">
        <f t="shared" si="379"/>
        <v>0</v>
      </c>
      <c r="R835" s="34">
        <f>IF($B835="P",VLOOKUP($E835,'[2]Costeo-JUL26'!$B$9:$CQ$307,R$1,0),0)</f>
        <v>0</v>
      </c>
      <c r="S835" s="16">
        <f>IF($B835="P",VLOOKUP($E835,'[2]Costeo-JUL26'!$B$9:$CQ$307,S$1,0),0)*$G835</f>
        <v>0</v>
      </c>
      <c r="T835" s="36">
        <f>IF($B835="P",VLOOKUP($E835,'[2]Costeo-JUL26'!$B$9:$CQ$307,T$1,0),0)*$G835</f>
        <v>0</v>
      </c>
      <c r="U835" s="35">
        <f>IF($B835="P",VLOOKUP($E835,'[2]Costeo-JUL26'!$B$9:$CQ$307,U$1,0),0)</f>
        <v>0</v>
      </c>
      <c r="V835" s="36">
        <f t="shared" si="380"/>
        <v>0</v>
      </c>
      <c r="W835" s="36">
        <f t="shared" si="381"/>
        <v>0</v>
      </c>
      <c r="X835" s="34">
        <f>IF($B835="P",VLOOKUP($E835,'[2]Costeo-JUL26'!$B$9:$CQ$307,X$1,0),0)</f>
        <v>0</v>
      </c>
      <c r="Y835" s="16">
        <f>IF($B835="P",VLOOKUP($E835,'[2]Costeo-JUL26'!$B$9:$CQ$307,Y$1,0),0)*$G835</f>
        <v>0</v>
      </c>
      <c r="Z835" s="36">
        <f>IF($B835="P",VLOOKUP($E835,'[2]Costeo-JUL26'!$B$9:$CQ$307,Z$1,0),0)*$G835</f>
        <v>0</v>
      </c>
      <c r="AA835" s="35">
        <f>IF($B835="P",VLOOKUP($E835,'[2]Costeo-JUL26'!$B$9:$CQ$307,AA$1,0),0)</f>
        <v>0</v>
      </c>
      <c r="AB835" s="36">
        <f t="shared" si="382"/>
        <v>0</v>
      </c>
      <c r="AC835" s="36">
        <f t="shared" si="383"/>
        <v>0</v>
      </c>
      <c r="AD835" s="34">
        <f>IF($B835="P",VLOOKUP($E835,'[2]Costeo-JUL26'!$B$9:$CQ$307,AD$1,0),0)</f>
        <v>0</v>
      </c>
      <c r="AE835" s="16">
        <f>IF($B835="P",VLOOKUP($E835,'[2]Costeo-JUL26'!$B$9:$CQ$307,AE$1,0),0)*$G835</f>
        <v>0</v>
      </c>
      <c r="AF835" s="36">
        <f>IF($B835="P",VLOOKUP($E835,'[2]Costeo-JUL26'!$B$9:$CQ$307,AF$1,0),0)*$G835</f>
        <v>0</v>
      </c>
      <c r="AG835" s="35">
        <f>IF($B835="P",VLOOKUP($E835,'[2]Costeo-JUL26'!$B$9:$CQ$307,AG$1,0),0)</f>
        <v>0</v>
      </c>
      <c r="AH835" s="36">
        <f t="shared" si="384"/>
        <v>0</v>
      </c>
      <c r="AI835" s="36">
        <f t="shared" si="385"/>
        <v>0</v>
      </c>
      <c r="AJ835" s="34">
        <f>IF($B835="P",VLOOKUP($E835,'[2]Costeo-JUL26'!$B$9:$CQ$307,AJ$1,0),0)</f>
        <v>0</v>
      </c>
      <c r="AK835" s="16">
        <f>IF($B835="P",VLOOKUP($E835,'[2]Costeo-JUL26'!$B$9:$CQ$307,AK$1,0),0)*$G835</f>
        <v>0</v>
      </c>
      <c r="AL835" s="36">
        <f>IF($B835="P",VLOOKUP($E835,'[2]Costeo-JUL26'!$B$9:$CQ$307,AL$1,0),0)*$G835</f>
        <v>0</v>
      </c>
      <c r="AM835" s="35">
        <f>IF($B835="P",VLOOKUP($E835,'[2]Costeo-JUL26'!$B$9:$CQ$307,AM$1,0),0)</f>
        <v>0</v>
      </c>
      <c r="AN835" s="36">
        <f t="shared" si="386"/>
        <v>0</v>
      </c>
      <c r="AO835" s="36">
        <f t="shared" si="387"/>
        <v>0</v>
      </c>
      <c r="AP835" s="34">
        <f>IF($B835="P",VLOOKUP($E835,'[2]Costeo-JUL26'!$B$9:$CQ$307,AP$1,0),0)</f>
        <v>0</v>
      </c>
      <c r="AQ835" s="16">
        <f>IF($B835="P",VLOOKUP($E835,'[2]Costeo-JUL26'!$B$9:$CQ$307,AQ$1,0),0)*$G835</f>
        <v>0</v>
      </c>
      <c r="AR835" s="36">
        <f>IF($B835="P",VLOOKUP($E835,'[2]Costeo-JUL26'!$B$9:$CQ$307,AR$1,0),0)*$G835</f>
        <v>0</v>
      </c>
      <c r="AS835" s="35">
        <f>IF($B835="P",VLOOKUP($E835,'[2]Costeo-JUL26'!$B$9:$CQ$307,AS$1,0),0)</f>
        <v>0</v>
      </c>
      <c r="AT835" s="36">
        <f t="shared" si="388"/>
        <v>0</v>
      </c>
      <c r="AU835" s="36">
        <f t="shared" si="389"/>
        <v>0</v>
      </c>
      <c r="AV835" s="34">
        <f>IF($B835="P",VLOOKUP($E835,'[2]Costeo-JUL26'!$B$9:$CQ$307,AV$1,0),0)</f>
        <v>0</v>
      </c>
      <c r="AW835" s="16">
        <f>IF($B835="P",VLOOKUP($E835,'[2]Costeo-JUL26'!$B$9:$CQ$307,AW$1,0),0)*$G835</f>
        <v>0</v>
      </c>
      <c r="AX835" s="36">
        <f>IF($B835="P",VLOOKUP($E835,'[2]Costeo-JUL26'!$B$9:$CQ$307,AX$1,0),0)*$G835</f>
        <v>0</v>
      </c>
      <c r="AY835" s="35">
        <f>IF($B835="P",VLOOKUP($E835,'[2]Costeo-JUL26'!$B$9:$CQ$307,AY$1,0),0)</f>
        <v>0</v>
      </c>
      <c r="AZ835" s="36">
        <f t="shared" si="390"/>
        <v>0</v>
      </c>
      <c r="BA835" s="36">
        <f t="shared" si="391"/>
        <v>0</v>
      </c>
      <c r="BB835" s="34">
        <f>IF($B835="P",VLOOKUP($E835,'[2]Costeo-JUL26'!$B$9:$CQ$307,BB$1,0),0)</f>
        <v>0</v>
      </c>
      <c r="BC835" s="16">
        <f>IF($B835="P",VLOOKUP($E835,'[2]Costeo-JUL26'!$B$9:$CQ$307,BC$1,0),0)*$G835</f>
        <v>0</v>
      </c>
      <c r="BD835" s="36">
        <f>IF($B835="P",VLOOKUP($E835,'[2]Costeo-JUL26'!$B$9:$CQ$307,BD$1,0),0)*$G835</f>
        <v>0</v>
      </c>
      <c r="BE835" s="35">
        <f>IF($B835="P",VLOOKUP($E835,'[2]Costeo-JUL26'!$B$9:$CQ$307,BE$1,0),0)</f>
        <v>0</v>
      </c>
      <c r="BF835" s="36">
        <f t="shared" si="392"/>
        <v>0</v>
      </c>
      <c r="BG835" s="36">
        <f t="shared" si="393"/>
        <v>0</v>
      </c>
      <c r="BH835" s="34">
        <f>IF($B835="P",VLOOKUP($E835,'[2]Costeo-JUL26'!$B$9:$CQ$307,BH$1,0),0)</f>
        <v>0</v>
      </c>
      <c r="BI835" s="16">
        <f>IF($B835="P",VLOOKUP($E835,'[2]Costeo-JUL26'!$B$9:$CQ$307,BI$1,0),0)*$G835</f>
        <v>0</v>
      </c>
      <c r="BJ835" s="36">
        <f>IF($B835="P",VLOOKUP($E835,'[2]Costeo-JUL26'!$B$9:$CQ$307,BJ$1,0),0)*$G835</f>
        <v>0</v>
      </c>
      <c r="BK835" s="35">
        <f>IF(BH835=910319,0,IF($B835="P",VLOOKUP($E835,'[2]Costeo-JUL26'!$B$9:$CQ$307,BK$1,0),0))</f>
        <v>0</v>
      </c>
      <c r="BL835" s="36">
        <f t="shared" si="394"/>
        <v>0</v>
      </c>
      <c r="BM835" s="36">
        <f t="shared" si="395"/>
        <v>0</v>
      </c>
      <c r="BN835" s="34">
        <f>IF($B835="P",VLOOKUP($E835,'[2]Costeo-JUL26'!$B$9:$CQ$307,BN$1,0),0)</f>
        <v>0</v>
      </c>
      <c r="BO835" s="16">
        <f>IF($B835="P",VLOOKUP($E835,'[2]Costeo-JUL26'!$B$9:$CQ$307,BO$1,0),0)*$G835</f>
        <v>0</v>
      </c>
      <c r="BP835" s="36">
        <f>IF($B835="P",VLOOKUP($E835,'[2]Costeo-JUL26'!$B$9:$CQ$307,BP$1,0),0)*$G835</f>
        <v>0</v>
      </c>
      <c r="BQ835" s="35">
        <f>IF($B835="P",VLOOKUP($E835,'[2]Costeo-JUL26'!$B$9:$CQ$307,BQ$1,0),0)</f>
        <v>0</v>
      </c>
      <c r="BR835" s="36">
        <f t="shared" si="396"/>
        <v>0</v>
      </c>
      <c r="BS835" s="36">
        <f t="shared" si="397"/>
        <v>0</v>
      </c>
      <c r="BT835" s="34">
        <f>IF($B835="P",VLOOKUP($E835,'[2]Costeo-JUL26'!$B$9:$CQ$307,BT$1,0),0)</f>
        <v>0</v>
      </c>
      <c r="BU835" s="16">
        <f>IF($B835="P",VLOOKUP($E835,'[2]Costeo-JUL26'!$B$9:$CQ$307,BU$1,0),0)*$G835</f>
        <v>0</v>
      </c>
      <c r="BV835" s="36">
        <f>IF($B835="P",VLOOKUP($E835,'[2]Costeo-JUL26'!$B$9:$CQ$307,BV$1,0),0)*$G835</f>
        <v>0</v>
      </c>
      <c r="BW835" s="35">
        <f>IF($B835="P",VLOOKUP($E835,'[2]Costeo-JUL26'!$B$9:$CQ$307,BW$1,0),0)</f>
        <v>0</v>
      </c>
      <c r="BX835" s="36">
        <f t="shared" si="398"/>
        <v>0</v>
      </c>
      <c r="BY835" s="36">
        <f t="shared" si="399"/>
        <v>0</v>
      </c>
      <c r="BZ835" s="34">
        <f>IF($B835="P",VLOOKUP($E835,'[2]Costeo-JUL26'!$B$9:$CQ$307,BZ$1,0),0)</f>
        <v>0</v>
      </c>
      <c r="CA835" s="16">
        <f>IF($B835="P",VLOOKUP($E835,'[2]Costeo-JUL26'!$B$9:$CQ$307,CA$1,0),0)*$G835</f>
        <v>0</v>
      </c>
      <c r="CB835" s="36">
        <f>IF($B835="P",VLOOKUP($E835,'[2]Costeo-JUL26'!$B$9:$CQ$307,CB$1,0),0)*$G835</f>
        <v>0</v>
      </c>
      <c r="CC835" s="35">
        <f>IF($B835="P",VLOOKUP($E835,'[2]Costeo-JUL26'!$B$9:$CQ$307,CC$1,0),0)</f>
        <v>0</v>
      </c>
      <c r="CD835" s="36">
        <f t="shared" si="400"/>
        <v>0</v>
      </c>
      <c r="CE835" s="36">
        <f t="shared" si="401"/>
        <v>0</v>
      </c>
      <c r="CF835" s="37">
        <f t="shared" si="373"/>
        <v>0</v>
      </c>
      <c r="CG835" s="36">
        <f>IF($B835="r",VLOOKUP($E835,'[2]Costeo-JUL26'!$B$9:$CQ$307,CG$1,0),0)*$G835</f>
        <v>416822.20999999996</v>
      </c>
      <c r="CH835" s="35">
        <f>VLOOKUP($E835,'[2]TEORICOS (05.26)'!$A$8:$T$251,CH$1,0)</f>
        <v>0.14000000000000001</v>
      </c>
      <c r="CI835" s="36">
        <f t="shared" si="402"/>
        <v>181624.47859999991</v>
      </c>
      <c r="CJ835" s="37">
        <f t="shared" si="403"/>
        <v>598446.68859999988</v>
      </c>
      <c r="CM835" s="16">
        <f>SUMIFS('[1]Ajuste Inventario'!$I:$I,'[1]Ajuste Inventario'!$B:$B,E835,'[1]Ajuste Inventario'!$S:$S,D835)*-1</f>
        <v>1.125</v>
      </c>
      <c r="CN835" s="36">
        <f t="shared" si="374"/>
        <v>12702.877824056603</v>
      </c>
      <c r="CP835" t="str">
        <f t="shared" si="375"/>
        <v>440Org.Vtas StaTeresita</v>
      </c>
      <c r="CQ835" s="10">
        <f t="shared" si="376"/>
        <v>11291.446954716979</v>
      </c>
    </row>
    <row r="836" spans="1:95" x14ac:dyDescent="0.25">
      <c r="A836" s="30">
        <v>46204</v>
      </c>
      <c r="B836" s="31" t="str">
        <f>VLOOKUP($E836,'[2]TEORICOS (05.26)'!$A$8:$T$251,B$1,0)</f>
        <v>R</v>
      </c>
      <c r="C836" s="32" t="str">
        <f>VLOOKUP($E836,'[2]TEORICOS (05.26)'!$A$8:$T$251,C$1,0)</f>
        <v>Ades</v>
      </c>
      <c r="D836" t="s">
        <v>230</v>
      </c>
      <c r="E836">
        <v>502</v>
      </c>
      <c r="F836" t="s">
        <v>85</v>
      </c>
      <c r="G836" s="16">
        <v>43</v>
      </c>
      <c r="H836" s="16">
        <v>9.073000000000004</v>
      </c>
      <c r="I836" s="33">
        <v>197792.31000000006</v>
      </c>
      <c r="J836" s="33">
        <v>192959.33</v>
      </c>
      <c r="K836" s="34">
        <f>IF($B836="P",VLOOKUP($E836,'[2]Costeo-JUL26'!$B$9:$CQ$307,K$1,0),0)</f>
        <v>0</v>
      </c>
      <c r="L836" s="35">
        <f>VLOOKUP($E836,'[2]TEORICOS (05.26)'!$A$8:$T$251,L$1,0)</f>
        <v>0.24</v>
      </c>
      <c r="M836" s="36">
        <f t="shared" si="377"/>
        <v>0</v>
      </c>
      <c r="N836" s="35">
        <f>IF($B836="P",VLOOKUP($E836,'[2]Costeo-JUL26'!$B$9:$CQ$307,N$1,0),0)</f>
        <v>0</v>
      </c>
      <c r="O836" s="36">
        <f t="shared" si="378"/>
        <v>0</v>
      </c>
      <c r="P836" s="36">
        <f>IF($B836="P",VLOOKUP($E836,'[2]Costeo-JUL26'!$B$9:$CQ$307,P$1,0),0)*H836</f>
        <v>0</v>
      </c>
      <c r="Q836" s="36">
        <f t="shared" si="379"/>
        <v>0</v>
      </c>
      <c r="R836" s="34">
        <f>IF($B836="P",VLOOKUP($E836,'[2]Costeo-JUL26'!$B$9:$CQ$307,R$1,0),0)</f>
        <v>0</v>
      </c>
      <c r="S836" s="16">
        <f>IF($B836="P",VLOOKUP($E836,'[2]Costeo-JUL26'!$B$9:$CQ$307,S$1,0),0)*$G836</f>
        <v>0</v>
      </c>
      <c r="T836" s="36">
        <f>IF($B836="P",VLOOKUP($E836,'[2]Costeo-JUL26'!$B$9:$CQ$307,T$1,0),0)*$G836</f>
        <v>0</v>
      </c>
      <c r="U836" s="35">
        <f>IF($B836="P",VLOOKUP($E836,'[2]Costeo-JUL26'!$B$9:$CQ$307,U$1,0),0)</f>
        <v>0</v>
      </c>
      <c r="V836" s="36">
        <f t="shared" si="380"/>
        <v>0</v>
      </c>
      <c r="W836" s="36">
        <f t="shared" si="381"/>
        <v>0</v>
      </c>
      <c r="X836" s="34">
        <f>IF($B836="P",VLOOKUP($E836,'[2]Costeo-JUL26'!$B$9:$CQ$307,X$1,0),0)</f>
        <v>0</v>
      </c>
      <c r="Y836" s="16">
        <f>IF($B836="P",VLOOKUP($E836,'[2]Costeo-JUL26'!$B$9:$CQ$307,Y$1,0),0)*$G836</f>
        <v>0</v>
      </c>
      <c r="Z836" s="36">
        <f>IF($B836="P",VLOOKUP($E836,'[2]Costeo-JUL26'!$B$9:$CQ$307,Z$1,0),0)*$G836</f>
        <v>0</v>
      </c>
      <c r="AA836" s="35">
        <f>IF($B836="P",VLOOKUP($E836,'[2]Costeo-JUL26'!$B$9:$CQ$307,AA$1,0),0)</f>
        <v>0</v>
      </c>
      <c r="AB836" s="36">
        <f t="shared" si="382"/>
        <v>0</v>
      </c>
      <c r="AC836" s="36">
        <f t="shared" si="383"/>
        <v>0</v>
      </c>
      <c r="AD836" s="34">
        <f>IF($B836="P",VLOOKUP($E836,'[2]Costeo-JUL26'!$B$9:$CQ$307,AD$1,0),0)</f>
        <v>0</v>
      </c>
      <c r="AE836" s="16">
        <f>IF($B836="P",VLOOKUP($E836,'[2]Costeo-JUL26'!$B$9:$CQ$307,AE$1,0),0)*$G836</f>
        <v>0</v>
      </c>
      <c r="AF836" s="36">
        <f>IF($B836="P",VLOOKUP($E836,'[2]Costeo-JUL26'!$B$9:$CQ$307,AF$1,0),0)*$G836</f>
        <v>0</v>
      </c>
      <c r="AG836" s="35">
        <f>IF($B836="P",VLOOKUP($E836,'[2]Costeo-JUL26'!$B$9:$CQ$307,AG$1,0),0)</f>
        <v>0</v>
      </c>
      <c r="AH836" s="36">
        <f t="shared" si="384"/>
        <v>0</v>
      </c>
      <c r="AI836" s="36">
        <f t="shared" si="385"/>
        <v>0</v>
      </c>
      <c r="AJ836" s="34">
        <f>IF($B836="P",VLOOKUP($E836,'[2]Costeo-JUL26'!$B$9:$CQ$307,AJ$1,0),0)</f>
        <v>0</v>
      </c>
      <c r="AK836" s="16">
        <f>IF($B836="P",VLOOKUP($E836,'[2]Costeo-JUL26'!$B$9:$CQ$307,AK$1,0),0)*$G836</f>
        <v>0</v>
      </c>
      <c r="AL836" s="36">
        <f>IF($B836="P",VLOOKUP($E836,'[2]Costeo-JUL26'!$B$9:$CQ$307,AL$1,0),0)*$G836</f>
        <v>0</v>
      </c>
      <c r="AM836" s="35">
        <f>IF($B836="P",VLOOKUP($E836,'[2]Costeo-JUL26'!$B$9:$CQ$307,AM$1,0),0)</f>
        <v>0</v>
      </c>
      <c r="AN836" s="36">
        <f t="shared" si="386"/>
        <v>0</v>
      </c>
      <c r="AO836" s="36">
        <f t="shared" si="387"/>
        <v>0</v>
      </c>
      <c r="AP836" s="34">
        <f>IF($B836="P",VLOOKUP($E836,'[2]Costeo-JUL26'!$B$9:$CQ$307,AP$1,0),0)</f>
        <v>0</v>
      </c>
      <c r="AQ836" s="16">
        <f>IF($B836="P",VLOOKUP($E836,'[2]Costeo-JUL26'!$B$9:$CQ$307,AQ$1,0),0)*$G836</f>
        <v>0</v>
      </c>
      <c r="AR836" s="36">
        <f>IF($B836="P",VLOOKUP($E836,'[2]Costeo-JUL26'!$B$9:$CQ$307,AR$1,0),0)*$G836</f>
        <v>0</v>
      </c>
      <c r="AS836" s="35">
        <f>IF($B836="P",VLOOKUP($E836,'[2]Costeo-JUL26'!$B$9:$CQ$307,AS$1,0),0)</f>
        <v>0</v>
      </c>
      <c r="AT836" s="36">
        <f t="shared" si="388"/>
        <v>0</v>
      </c>
      <c r="AU836" s="36">
        <f t="shared" si="389"/>
        <v>0</v>
      </c>
      <c r="AV836" s="34">
        <f>IF($B836="P",VLOOKUP($E836,'[2]Costeo-JUL26'!$B$9:$CQ$307,AV$1,0),0)</f>
        <v>0</v>
      </c>
      <c r="AW836" s="16">
        <f>IF($B836="P",VLOOKUP($E836,'[2]Costeo-JUL26'!$B$9:$CQ$307,AW$1,0),0)*$G836</f>
        <v>0</v>
      </c>
      <c r="AX836" s="36">
        <f>IF($B836="P",VLOOKUP($E836,'[2]Costeo-JUL26'!$B$9:$CQ$307,AX$1,0),0)*$G836</f>
        <v>0</v>
      </c>
      <c r="AY836" s="35">
        <f>IF($B836="P",VLOOKUP($E836,'[2]Costeo-JUL26'!$B$9:$CQ$307,AY$1,0),0)</f>
        <v>0</v>
      </c>
      <c r="AZ836" s="36">
        <f t="shared" si="390"/>
        <v>0</v>
      </c>
      <c r="BA836" s="36">
        <f t="shared" si="391"/>
        <v>0</v>
      </c>
      <c r="BB836" s="34">
        <f>IF($B836="P",VLOOKUP($E836,'[2]Costeo-JUL26'!$B$9:$CQ$307,BB$1,0),0)</f>
        <v>0</v>
      </c>
      <c r="BC836" s="16">
        <f>IF($B836="P",VLOOKUP($E836,'[2]Costeo-JUL26'!$B$9:$CQ$307,BC$1,0),0)*$G836</f>
        <v>0</v>
      </c>
      <c r="BD836" s="36">
        <f>IF($B836="P",VLOOKUP($E836,'[2]Costeo-JUL26'!$B$9:$CQ$307,BD$1,0),0)*$G836</f>
        <v>0</v>
      </c>
      <c r="BE836" s="35">
        <f>IF($B836="P",VLOOKUP($E836,'[2]Costeo-JUL26'!$B$9:$CQ$307,BE$1,0),0)</f>
        <v>0</v>
      </c>
      <c r="BF836" s="36">
        <f t="shared" si="392"/>
        <v>0</v>
      </c>
      <c r="BG836" s="36">
        <f t="shared" si="393"/>
        <v>0</v>
      </c>
      <c r="BH836" s="34">
        <f>IF($B836="P",VLOOKUP($E836,'[2]Costeo-JUL26'!$B$9:$CQ$307,BH$1,0),0)</f>
        <v>0</v>
      </c>
      <c r="BI836" s="16">
        <f>IF($B836="P",VLOOKUP($E836,'[2]Costeo-JUL26'!$B$9:$CQ$307,BI$1,0),0)*$G836</f>
        <v>0</v>
      </c>
      <c r="BJ836" s="36">
        <f>IF($B836="P",VLOOKUP($E836,'[2]Costeo-JUL26'!$B$9:$CQ$307,BJ$1,0),0)*$G836</f>
        <v>0</v>
      </c>
      <c r="BK836" s="35">
        <f>IF(BH836=910319,0,IF($B836="P",VLOOKUP($E836,'[2]Costeo-JUL26'!$B$9:$CQ$307,BK$1,0),0))</f>
        <v>0</v>
      </c>
      <c r="BL836" s="36">
        <f t="shared" si="394"/>
        <v>0</v>
      </c>
      <c r="BM836" s="36">
        <f t="shared" si="395"/>
        <v>0</v>
      </c>
      <c r="BN836" s="34">
        <f>IF($B836="P",VLOOKUP($E836,'[2]Costeo-JUL26'!$B$9:$CQ$307,BN$1,0),0)</f>
        <v>0</v>
      </c>
      <c r="BO836" s="16">
        <f>IF($B836="P",VLOOKUP($E836,'[2]Costeo-JUL26'!$B$9:$CQ$307,BO$1,0),0)*$G836</f>
        <v>0</v>
      </c>
      <c r="BP836" s="36">
        <f>IF($B836="P",VLOOKUP($E836,'[2]Costeo-JUL26'!$B$9:$CQ$307,BP$1,0),0)*$G836</f>
        <v>0</v>
      </c>
      <c r="BQ836" s="35">
        <f>IF($B836="P",VLOOKUP($E836,'[2]Costeo-JUL26'!$B$9:$CQ$307,BQ$1,0),0)</f>
        <v>0</v>
      </c>
      <c r="BR836" s="36">
        <f t="shared" si="396"/>
        <v>0</v>
      </c>
      <c r="BS836" s="36">
        <f t="shared" si="397"/>
        <v>0</v>
      </c>
      <c r="BT836" s="34">
        <f>IF($B836="P",VLOOKUP($E836,'[2]Costeo-JUL26'!$B$9:$CQ$307,BT$1,0),0)</f>
        <v>0</v>
      </c>
      <c r="BU836" s="16">
        <f>IF($B836="P",VLOOKUP($E836,'[2]Costeo-JUL26'!$B$9:$CQ$307,BU$1,0),0)*$G836</f>
        <v>0</v>
      </c>
      <c r="BV836" s="36">
        <f>IF($B836="P",VLOOKUP($E836,'[2]Costeo-JUL26'!$B$9:$CQ$307,BV$1,0),0)*$G836</f>
        <v>0</v>
      </c>
      <c r="BW836" s="35">
        <f>IF($B836="P",VLOOKUP($E836,'[2]Costeo-JUL26'!$B$9:$CQ$307,BW$1,0),0)</f>
        <v>0</v>
      </c>
      <c r="BX836" s="36">
        <f t="shared" si="398"/>
        <v>0</v>
      </c>
      <c r="BY836" s="36">
        <f t="shared" si="399"/>
        <v>0</v>
      </c>
      <c r="BZ836" s="34">
        <f>IF($B836="P",VLOOKUP($E836,'[2]Costeo-JUL26'!$B$9:$CQ$307,BZ$1,0),0)</f>
        <v>0</v>
      </c>
      <c r="CA836" s="16">
        <f>IF($B836="P",VLOOKUP($E836,'[2]Costeo-JUL26'!$B$9:$CQ$307,CA$1,0),0)*$G836</f>
        <v>0</v>
      </c>
      <c r="CB836" s="36">
        <f>IF($B836="P",VLOOKUP($E836,'[2]Costeo-JUL26'!$B$9:$CQ$307,CB$1,0),0)*$G836</f>
        <v>0</v>
      </c>
      <c r="CC836" s="35">
        <f>IF($B836="P",VLOOKUP($E836,'[2]Costeo-JUL26'!$B$9:$CQ$307,CC$1,0),0)</f>
        <v>0</v>
      </c>
      <c r="CD836" s="36">
        <f t="shared" si="400"/>
        <v>0</v>
      </c>
      <c r="CE836" s="36">
        <f t="shared" si="401"/>
        <v>0</v>
      </c>
      <c r="CF836" s="37">
        <f t="shared" si="373"/>
        <v>0</v>
      </c>
      <c r="CG836" s="36">
        <f>IF($B836="r",VLOOKUP($E836,'[2]Costeo-JUL26'!$B$9:$CQ$307,CG$1,0),0)*$G836</f>
        <v>72652.37</v>
      </c>
      <c r="CH836" s="35">
        <f>VLOOKUP($E836,'[2]TEORICOS (05.26)'!$A$8:$T$251,CH$1,0)</f>
        <v>0.14000000000000001</v>
      </c>
      <c r="CI836" s="36">
        <f t="shared" si="402"/>
        <v>36138.907399999996</v>
      </c>
      <c r="CJ836" s="37">
        <f t="shared" si="403"/>
        <v>108791.27739999999</v>
      </c>
      <c r="CM836" s="16">
        <f>SUMIFS('[1]Ajuste Inventario'!$I:$I,'[1]Ajuste Inventario'!$B:$B,E836,'[1]Ajuste Inventario'!$S:$S,D836)*-1</f>
        <v>0</v>
      </c>
      <c r="CN836" s="36">
        <f t="shared" si="374"/>
        <v>0</v>
      </c>
      <c r="CP836" t="str">
        <f t="shared" si="375"/>
        <v>502Org.Vtas StaTeresita</v>
      </c>
      <c r="CQ836" s="10" t="e">
        <f t="shared" si="376"/>
        <v>#DIV/0!</v>
      </c>
    </row>
    <row r="837" spans="1:95" x14ac:dyDescent="0.25">
      <c r="A837" s="30">
        <v>46204</v>
      </c>
      <c r="B837" s="31" t="str">
        <f>VLOOKUP($E837,'[2]TEORICOS (05.26)'!$A$8:$T$251,B$1,0)</f>
        <v>R</v>
      </c>
      <c r="C837" s="32" t="str">
        <f>VLOOKUP($E837,'[2]TEORICOS (05.26)'!$A$8:$T$251,C$1,0)</f>
        <v>Ades</v>
      </c>
      <c r="D837" t="s">
        <v>230</v>
      </c>
      <c r="E837">
        <v>592</v>
      </c>
      <c r="F837" t="s">
        <v>86</v>
      </c>
      <c r="G837" s="16">
        <v>58</v>
      </c>
      <c r="H837" s="16">
        <v>81.721999999999994</v>
      </c>
      <c r="I837" s="33">
        <v>1109121.1499999992</v>
      </c>
      <c r="J837" s="33">
        <v>1076433.5299999993</v>
      </c>
      <c r="K837" s="34">
        <f>IF($B837="P",VLOOKUP($E837,'[2]Costeo-JUL26'!$B$9:$CQ$307,K$1,0),0)</f>
        <v>0</v>
      </c>
      <c r="L837" s="35">
        <f>VLOOKUP($E837,'[2]TEORICOS (05.26)'!$A$8:$T$251,L$1,0)</f>
        <v>0.24</v>
      </c>
      <c r="M837" s="36">
        <f t="shared" si="377"/>
        <v>0</v>
      </c>
      <c r="N837" s="35">
        <f>IF($B837="P",VLOOKUP($E837,'[2]Costeo-JUL26'!$B$9:$CQ$307,N$1,0),0)</f>
        <v>0</v>
      </c>
      <c r="O837" s="36">
        <f t="shared" si="378"/>
        <v>0</v>
      </c>
      <c r="P837" s="36">
        <f>IF($B837="P",VLOOKUP($E837,'[2]Costeo-JUL26'!$B$9:$CQ$307,P$1,0),0)*H837</f>
        <v>0</v>
      </c>
      <c r="Q837" s="36">
        <f t="shared" si="379"/>
        <v>0</v>
      </c>
      <c r="R837" s="34">
        <f>IF($B837="P",VLOOKUP($E837,'[2]Costeo-JUL26'!$B$9:$CQ$307,R$1,0),0)</f>
        <v>0</v>
      </c>
      <c r="S837" s="16">
        <f>IF($B837="P",VLOOKUP($E837,'[2]Costeo-JUL26'!$B$9:$CQ$307,S$1,0),0)*$G837</f>
        <v>0</v>
      </c>
      <c r="T837" s="36">
        <f>IF($B837="P",VLOOKUP($E837,'[2]Costeo-JUL26'!$B$9:$CQ$307,T$1,0),0)*$G837</f>
        <v>0</v>
      </c>
      <c r="U837" s="35">
        <f>IF($B837="P",VLOOKUP($E837,'[2]Costeo-JUL26'!$B$9:$CQ$307,U$1,0),0)</f>
        <v>0</v>
      </c>
      <c r="V837" s="36">
        <f t="shared" si="380"/>
        <v>0</v>
      </c>
      <c r="W837" s="36">
        <f t="shared" si="381"/>
        <v>0</v>
      </c>
      <c r="X837" s="34">
        <f>IF($B837="P",VLOOKUP($E837,'[2]Costeo-JUL26'!$B$9:$CQ$307,X$1,0),0)</f>
        <v>0</v>
      </c>
      <c r="Y837" s="16">
        <f>IF($B837="P",VLOOKUP($E837,'[2]Costeo-JUL26'!$B$9:$CQ$307,Y$1,0),0)*$G837</f>
        <v>0</v>
      </c>
      <c r="Z837" s="36">
        <f>IF($B837="P",VLOOKUP($E837,'[2]Costeo-JUL26'!$B$9:$CQ$307,Z$1,0),0)*$G837</f>
        <v>0</v>
      </c>
      <c r="AA837" s="35">
        <f>IF($B837="P",VLOOKUP($E837,'[2]Costeo-JUL26'!$B$9:$CQ$307,AA$1,0),0)</f>
        <v>0</v>
      </c>
      <c r="AB837" s="36">
        <f t="shared" si="382"/>
        <v>0</v>
      </c>
      <c r="AC837" s="36">
        <f t="shared" si="383"/>
        <v>0</v>
      </c>
      <c r="AD837" s="34">
        <f>IF($B837="P",VLOOKUP($E837,'[2]Costeo-JUL26'!$B$9:$CQ$307,AD$1,0),0)</f>
        <v>0</v>
      </c>
      <c r="AE837" s="16">
        <f>IF($B837="P",VLOOKUP($E837,'[2]Costeo-JUL26'!$B$9:$CQ$307,AE$1,0),0)*$G837</f>
        <v>0</v>
      </c>
      <c r="AF837" s="36">
        <f>IF($B837="P",VLOOKUP($E837,'[2]Costeo-JUL26'!$B$9:$CQ$307,AF$1,0),0)*$G837</f>
        <v>0</v>
      </c>
      <c r="AG837" s="35">
        <f>IF($B837="P",VLOOKUP($E837,'[2]Costeo-JUL26'!$B$9:$CQ$307,AG$1,0),0)</f>
        <v>0</v>
      </c>
      <c r="AH837" s="36">
        <f t="shared" si="384"/>
        <v>0</v>
      </c>
      <c r="AI837" s="36">
        <f t="shared" si="385"/>
        <v>0</v>
      </c>
      <c r="AJ837" s="34">
        <f>IF($B837="P",VLOOKUP($E837,'[2]Costeo-JUL26'!$B$9:$CQ$307,AJ$1,0),0)</f>
        <v>0</v>
      </c>
      <c r="AK837" s="16">
        <f>IF($B837="P",VLOOKUP($E837,'[2]Costeo-JUL26'!$B$9:$CQ$307,AK$1,0),0)*$G837</f>
        <v>0</v>
      </c>
      <c r="AL837" s="36">
        <f>IF($B837="P",VLOOKUP($E837,'[2]Costeo-JUL26'!$B$9:$CQ$307,AL$1,0),0)*$G837</f>
        <v>0</v>
      </c>
      <c r="AM837" s="35">
        <f>IF($B837="P",VLOOKUP($E837,'[2]Costeo-JUL26'!$B$9:$CQ$307,AM$1,0),0)</f>
        <v>0</v>
      </c>
      <c r="AN837" s="36">
        <f t="shared" si="386"/>
        <v>0</v>
      </c>
      <c r="AO837" s="36">
        <f t="shared" si="387"/>
        <v>0</v>
      </c>
      <c r="AP837" s="34">
        <f>IF($B837="P",VLOOKUP($E837,'[2]Costeo-JUL26'!$B$9:$CQ$307,AP$1,0),0)</f>
        <v>0</v>
      </c>
      <c r="AQ837" s="16">
        <f>IF($B837="P",VLOOKUP($E837,'[2]Costeo-JUL26'!$B$9:$CQ$307,AQ$1,0),0)*$G837</f>
        <v>0</v>
      </c>
      <c r="AR837" s="36">
        <f>IF($B837="P",VLOOKUP($E837,'[2]Costeo-JUL26'!$B$9:$CQ$307,AR$1,0),0)*$G837</f>
        <v>0</v>
      </c>
      <c r="AS837" s="35">
        <f>IF($B837="P",VLOOKUP($E837,'[2]Costeo-JUL26'!$B$9:$CQ$307,AS$1,0),0)</f>
        <v>0</v>
      </c>
      <c r="AT837" s="36">
        <f t="shared" si="388"/>
        <v>0</v>
      </c>
      <c r="AU837" s="36">
        <f t="shared" si="389"/>
        <v>0</v>
      </c>
      <c r="AV837" s="34">
        <f>IF($B837="P",VLOOKUP($E837,'[2]Costeo-JUL26'!$B$9:$CQ$307,AV$1,0),0)</f>
        <v>0</v>
      </c>
      <c r="AW837" s="16">
        <f>IF($B837="P",VLOOKUP($E837,'[2]Costeo-JUL26'!$B$9:$CQ$307,AW$1,0),0)*$G837</f>
        <v>0</v>
      </c>
      <c r="AX837" s="36">
        <f>IF($B837="P",VLOOKUP($E837,'[2]Costeo-JUL26'!$B$9:$CQ$307,AX$1,0),0)*$G837</f>
        <v>0</v>
      </c>
      <c r="AY837" s="35">
        <f>IF($B837="P",VLOOKUP($E837,'[2]Costeo-JUL26'!$B$9:$CQ$307,AY$1,0),0)</f>
        <v>0</v>
      </c>
      <c r="AZ837" s="36">
        <f t="shared" si="390"/>
        <v>0</v>
      </c>
      <c r="BA837" s="36">
        <f t="shared" si="391"/>
        <v>0</v>
      </c>
      <c r="BB837" s="34">
        <f>IF($B837="P",VLOOKUP($E837,'[2]Costeo-JUL26'!$B$9:$CQ$307,BB$1,0),0)</f>
        <v>0</v>
      </c>
      <c r="BC837" s="16">
        <f>IF($B837="P",VLOOKUP($E837,'[2]Costeo-JUL26'!$B$9:$CQ$307,BC$1,0),0)*$G837</f>
        <v>0</v>
      </c>
      <c r="BD837" s="36">
        <f>IF($B837="P",VLOOKUP($E837,'[2]Costeo-JUL26'!$B$9:$CQ$307,BD$1,0),0)*$G837</f>
        <v>0</v>
      </c>
      <c r="BE837" s="35">
        <f>IF($B837="P",VLOOKUP($E837,'[2]Costeo-JUL26'!$B$9:$CQ$307,BE$1,0),0)</f>
        <v>0</v>
      </c>
      <c r="BF837" s="36">
        <f t="shared" si="392"/>
        <v>0</v>
      </c>
      <c r="BG837" s="36">
        <f t="shared" si="393"/>
        <v>0</v>
      </c>
      <c r="BH837" s="34">
        <f>IF($B837="P",VLOOKUP($E837,'[2]Costeo-JUL26'!$B$9:$CQ$307,BH$1,0),0)</f>
        <v>0</v>
      </c>
      <c r="BI837" s="16">
        <f>IF($B837="P",VLOOKUP($E837,'[2]Costeo-JUL26'!$B$9:$CQ$307,BI$1,0),0)*$G837</f>
        <v>0</v>
      </c>
      <c r="BJ837" s="36">
        <f>IF($B837="P",VLOOKUP($E837,'[2]Costeo-JUL26'!$B$9:$CQ$307,BJ$1,0),0)*$G837</f>
        <v>0</v>
      </c>
      <c r="BK837" s="35">
        <f>IF(BH837=910319,0,IF($B837="P",VLOOKUP($E837,'[2]Costeo-JUL26'!$B$9:$CQ$307,BK$1,0),0))</f>
        <v>0</v>
      </c>
      <c r="BL837" s="36">
        <f t="shared" si="394"/>
        <v>0</v>
      </c>
      <c r="BM837" s="36">
        <f t="shared" si="395"/>
        <v>0</v>
      </c>
      <c r="BN837" s="34">
        <f>IF($B837="P",VLOOKUP($E837,'[2]Costeo-JUL26'!$B$9:$CQ$307,BN$1,0),0)</f>
        <v>0</v>
      </c>
      <c r="BO837" s="16">
        <f>IF($B837="P",VLOOKUP($E837,'[2]Costeo-JUL26'!$B$9:$CQ$307,BO$1,0),0)*$G837</f>
        <v>0</v>
      </c>
      <c r="BP837" s="36">
        <f>IF($B837="P",VLOOKUP($E837,'[2]Costeo-JUL26'!$B$9:$CQ$307,BP$1,0),0)*$G837</f>
        <v>0</v>
      </c>
      <c r="BQ837" s="35">
        <f>IF($B837="P",VLOOKUP($E837,'[2]Costeo-JUL26'!$B$9:$CQ$307,BQ$1,0),0)</f>
        <v>0</v>
      </c>
      <c r="BR837" s="36">
        <f t="shared" si="396"/>
        <v>0</v>
      </c>
      <c r="BS837" s="36">
        <f t="shared" si="397"/>
        <v>0</v>
      </c>
      <c r="BT837" s="34">
        <f>IF($B837="P",VLOOKUP($E837,'[2]Costeo-JUL26'!$B$9:$CQ$307,BT$1,0),0)</f>
        <v>0</v>
      </c>
      <c r="BU837" s="16">
        <f>IF($B837="P",VLOOKUP($E837,'[2]Costeo-JUL26'!$B$9:$CQ$307,BU$1,0),0)*$G837</f>
        <v>0</v>
      </c>
      <c r="BV837" s="36">
        <f>IF($B837="P",VLOOKUP($E837,'[2]Costeo-JUL26'!$B$9:$CQ$307,BV$1,0),0)*$G837</f>
        <v>0</v>
      </c>
      <c r="BW837" s="35">
        <f>IF($B837="P",VLOOKUP($E837,'[2]Costeo-JUL26'!$B$9:$CQ$307,BW$1,0),0)</f>
        <v>0</v>
      </c>
      <c r="BX837" s="36">
        <f t="shared" si="398"/>
        <v>0</v>
      </c>
      <c r="BY837" s="36">
        <f t="shared" si="399"/>
        <v>0</v>
      </c>
      <c r="BZ837" s="34">
        <f>IF($B837="P",VLOOKUP($E837,'[2]Costeo-JUL26'!$B$9:$CQ$307,BZ$1,0),0)</f>
        <v>0</v>
      </c>
      <c r="CA837" s="16">
        <f>IF($B837="P",VLOOKUP($E837,'[2]Costeo-JUL26'!$B$9:$CQ$307,CA$1,0),0)*$G837</f>
        <v>0</v>
      </c>
      <c r="CB837" s="36">
        <f>IF($B837="P",VLOOKUP($E837,'[2]Costeo-JUL26'!$B$9:$CQ$307,CB$1,0),0)*$G837</f>
        <v>0</v>
      </c>
      <c r="CC837" s="35">
        <f>IF($B837="P",VLOOKUP($E837,'[2]Costeo-JUL26'!$B$9:$CQ$307,CC$1,0),0)</f>
        <v>0</v>
      </c>
      <c r="CD837" s="36">
        <f t="shared" si="400"/>
        <v>0</v>
      </c>
      <c r="CE837" s="36">
        <f t="shared" si="401"/>
        <v>0</v>
      </c>
      <c r="CF837" s="37">
        <f t="shared" si="373"/>
        <v>0</v>
      </c>
      <c r="CG837" s="36">
        <f>IF($B837="r",VLOOKUP($E837,'[2]Costeo-JUL26'!$B$9:$CQ$307,CG$1,0),0)*$G837</f>
        <v>456145.06</v>
      </c>
      <c r="CH837" s="35">
        <f>VLOOKUP($E837,'[2]TEORICOS (05.26)'!$A$8:$T$251,CH$1,0)</f>
        <v>0.14000000000000001</v>
      </c>
      <c r="CI837" s="36">
        <f t="shared" si="402"/>
        <v>194483.73879999982</v>
      </c>
      <c r="CJ837" s="37">
        <f t="shared" si="403"/>
        <v>650628.79879999976</v>
      </c>
      <c r="CM837" s="16">
        <f>SUMIFS('[1]Ajuste Inventario'!$I:$I,'[1]Ajuste Inventario'!$B:$B,E837,'[1]Ajuste Inventario'!$S:$S,D837)*-1</f>
        <v>0.5</v>
      </c>
      <c r="CN837" s="36">
        <f t="shared" si="374"/>
        <v>5608.8689551724119</v>
      </c>
      <c r="CP837" t="str">
        <f t="shared" si="375"/>
        <v>592Org.Vtas StaTeresita</v>
      </c>
      <c r="CQ837" s="10">
        <f t="shared" si="376"/>
        <v>11217.737910344824</v>
      </c>
    </row>
    <row r="838" spans="1:95" x14ac:dyDescent="0.25">
      <c r="A838" s="30">
        <v>46204</v>
      </c>
      <c r="B838" s="31" t="str">
        <f>VLOOKUP($E838,'[2]TEORICOS (05.26)'!$A$8:$T$251,B$1,0)</f>
        <v>P</v>
      </c>
      <c r="C838" s="32" t="str">
        <f>VLOOKUP($E838,'[2]TEORICOS (05.26)'!$A$8:$T$251,C$1,0)</f>
        <v>Sprite</v>
      </c>
      <c r="D838" t="s">
        <v>230</v>
      </c>
      <c r="E838">
        <v>610</v>
      </c>
      <c r="F838" t="s">
        <v>87</v>
      </c>
      <c r="G838" s="16">
        <v>69</v>
      </c>
      <c r="H838" s="16">
        <v>102.05099999999996</v>
      </c>
      <c r="I838" s="33">
        <v>1989457.2600000012</v>
      </c>
      <c r="J838" s="33">
        <v>1682510.0899999996</v>
      </c>
      <c r="K838" s="34">
        <f>IF($B838="P",VLOOKUP($E838,'[2]Costeo-JUL26'!$B$9:$CQ$307,K$1,0),0)</f>
        <v>933147</v>
      </c>
      <c r="L838" s="35">
        <f>VLOOKUP($E838,'[2]TEORICOS (05.26)'!$A$8:$T$251,L$1,0)</f>
        <v>0.25119999999999998</v>
      </c>
      <c r="M838" s="36">
        <f t="shared" si="377"/>
        <v>422646.53460799984</v>
      </c>
      <c r="N838" s="35">
        <f>IF($B838="P",VLOOKUP($E838,'[2]Costeo-JUL26'!$B$9:$CQ$307,N$1,0),0)</f>
        <v>5.0000000000000001E-3</v>
      </c>
      <c r="O838" s="36">
        <f t="shared" si="378"/>
        <v>2113.2326730399991</v>
      </c>
      <c r="P838" s="36">
        <f>IF($B838="P",VLOOKUP($E838,'[2]Costeo-JUL26'!$B$9:$CQ$307,P$1,0),0)*H838</f>
        <v>0</v>
      </c>
      <c r="Q838" s="36">
        <f t="shared" si="379"/>
        <v>424759.76728103985</v>
      </c>
      <c r="R838" s="34">
        <f>IF($B838="P",VLOOKUP($E838,'[2]Costeo-JUL26'!$B$9:$CQ$307,R$1,0),0)</f>
        <v>902332</v>
      </c>
      <c r="S838" s="16">
        <f>IF($B838="P",VLOOKUP($E838,'[2]Costeo-JUL26'!$B$9:$CQ$307,S$1,0),0)*$G838</f>
        <v>55.583639999999995</v>
      </c>
      <c r="T838" s="36">
        <f>IF($B838="P",VLOOKUP($E838,'[2]Costeo-JUL26'!$B$9:$CQ$307,T$1,0),0)*$G838</f>
        <v>38772.58455644374</v>
      </c>
      <c r="U838" s="35">
        <f>IF($B838="P",VLOOKUP($E838,'[2]Costeo-JUL26'!$B$9:$CQ$307,U$1,0),0)</f>
        <v>1.4999999999999999E-2</v>
      </c>
      <c r="V838" s="36">
        <f t="shared" si="380"/>
        <v>581.58876834665614</v>
      </c>
      <c r="W838" s="36">
        <f t="shared" si="381"/>
        <v>39354.173324790398</v>
      </c>
      <c r="X838" s="34">
        <f>IF($B838="P",VLOOKUP($E838,'[2]Costeo-JUL26'!$B$9:$CQ$307,X$1,0),0)</f>
        <v>902338</v>
      </c>
      <c r="Y838" s="16">
        <f>IF($B838="P",VLOOKUP($E838,'[2]Costeo-JUL26'!$B$9:$CQ$307,Y$1,0),0)*$G838</f>
        <v>4.590431999999999</v>
      </c>
      <c r="Z838" s="36">
        <f>IF($B838="P",VLOOKUP($E838,'[2]Costeo-JUL26'!$B$9:$CQ$307,Z$1,0),0)*$G838</f>
        <v>1297.8987436800001</v>
      </c>
      <c r="AA838" s="35">
        <f>IF($B838="P",VLOOKUP($E838,'[2]Costeo-JUL26'!$B$9:$CQ$307,AA$1,0),0)</f>
        <v>0.45</v>
      </c>
      <c r="AB838" s="36">
        <f t="shared" si="382"/>
        <v>584.05443465600001</v>
      </c>
      <c r="AC838" s="36">
        <f t="shared" si="383"/>
        <v>1881.9531783360001</v>
      </c>
      <c r="AD838" s="34">
        <f>IF($B838="P",VLOOKUP($E838,'[2]Costeo-JUL26'!$B$9:$CQ$307,AD$1,0),0)</f>
        <v>933139</v>
      </c>
      <c r="AE838" s="16">
        <f>IF($B838="P",VLOOKUP($E838,'[2]Costeo-JUL26'!$B$9:$CQ$307,AE$1,0),0)*$G838</f>
        <v>1656</v>
      </c>
      <c r="AF838" s="36">
        <f>IF($B838="P",VLOOKUP($E838,'[2]Costeo-JUL26'!$B$9:$CQ$307,AF$1,0),0)*$G838</f>
        <v>17948.589120000001</v>
      </c>
      <c r="AG838" s="35">
        <f>IF($B838="P",VLOOKUP($E838,'[2]Costeo-JUL26'!$B$9:$CQ$307,AG$1,0),0)</f>
        <v>6.0000000000000001E-3</v>
      </c>
      <c r="AH838" s="36">
        <f t="shared" si="384"/>
        <v>107.69153472000001</v>
      </c>
      <c r="AI838" s="36">
        <f t="shared" si="385"/>
        <v>18056.280654720002</v>
      </c>
      <c r="AJ838" s="34">
        <f>IF($B838="P",VLOOKUP($E838,'[2]Costeo-JUL26'!$B$9:$CQ$307,AJ$1,0),0)</f>
        <v>938243</v>
      </c>
      <c r="AK838" s="16">
        <f>IF($B838="P",VLOOKUP($E838,'[2]Costeo-JUL26'!$B$9:$CQ$307,AK$1,0),0)*$G838</f>
        <v>1656</v>
      </c>
      <c r="AL838" s="36">
        <f>IF($B838="P",VLOOKUP($E838,'[2]Costeo-JUL26'!$B$9:$CQ$307,AL$1,0),0)*$G838</f>
        <v>40960.464480000002</v>
      </c>
      <c r="AM838" s="35">
        <f>IF($B838="P",VLOOKUP($E838,'[2]Costeo-JUL26'!$B$9:$CQ$307,AM$1,0),0)</f>
        <v>1.7999999999999999E-2</v>
      </c>
      <c r="AN838" s="36">
        <f t="shared" si="386"/>
        <v>737.28836063999995</v>
      </c>
      <c r="AO838" s="36">
        <f t="shared" si="387"/>
        <v>41697.752840640002</v>
      </c>
      <c r="AP838" s="34">
        <f>IF($B838="P",VLOOKUP($E838,'[2]Costeo-JUL26'!$B$9:$CQ$307,AP$1,0),0)</f>
        <v>0</v>
      </c>
      <c r="AQ838" s="16">
        <f>IF($B838="P",VLOOKUP($E838,'[2]Costeo-JUL26'!$B$9:$CQ$307,AQ$1,0),0)*$G838</f>
        <v>0</v>
      </c>
      <c r="AR838" s="36">
        <f>IF($B838="P",VLOOKUP($E838,'[2]Costeo-JUL26'!$B$9:$CQ$307,AR$1,0),0)*$G838</f>
        <v>0</v>
      </c>
      <c r="AS838" s="35">
        <f>IF($B838="P",VLOOKUP($E838,'[2]Costeo-JUL26'!$B$9:$CQ$307,AS$1,0),0)</f>
        <v>0</v>
      </c>
      <c r="AT838" s="36">
        <f t="shared" si="388"/>
        <v>0</v>
      </c>
      <c r="AU838" s="36">
        <f t="shared" si="389"/>
        <v>0</v>
      </c>
      <c r="AV838" s="34">
        <f>IF($B838="P",VLOOKUP($E838,'[2]Costeo-JUL26'!$B$9:$CQ$307,AV$1,0),0)</f>
        <v>0</v>
      </c>
      <c r="AW838" s="16">
        <f>IF($B838="P",VLOOKUP($E838,'[2]Costeo-JUL26'!$B$9:$CQ$307,AW$1,0),0)*$G838</f>
        <v>0</v>
      </c>
      <c r="AX838" s="36">
        <f>IF($B838="P",VLOOKUP($E838,'[2]Costeo-JUL26'!$B$9:$CQ$307,AX$1,0),0)*$G838</f>
        <v>0</v>
      </c>
      <c r="AY838" s="35">
        <f>IF($B838="P",VLOOKUP($E838,'[2]Costeo-JUL26'!$B$9:$CQ$307,AY$1,0),0)</f>
        <v>0</v>
      </c>
      <c r="AZ838" s="36">
        <f t="shared" si="390"/>
        <v>0</v>
      </c>
      <c r="BA838" s="36">
        <f t="shared" si="391"/>
        <v>0</v>
      </c>
      <c r="BB838" s="34">
        <f>IF($B838="P",VLOOKUP($E838,'[2]Costeo-JUL26'!$B$9:$CQ$307,BB$1,0),0)</f>
        <v>0</v>
      </c>
      <c r="BC838" s="16">
        <f>IF($B838="P",VLOOKUP($E838,'[2]Costeo-JUL26'!$B$9:$CQ$307,BC$1,0),0)*$G838</f>
        <v>0</v>
      </c>
      <c r="BD838" s="36">
        <f>IF($B838="P",VLOOKUP($E838,'[2]Costeo-JUL26'!$B$9:$CQ$307,BD$1,0),0)*$G838</f>
        <v>0</v>
      </c>
      <c r="BE838" s="35">
        <f>IF($B838="P",VLOOKUP($E838,'[2]Costeo-JUL26'!$B$9:$CQ$307,BE$1,0),0)</f>
        <v>0</v>
      </c>
      <c r="BF838" s="36">
        <f t="shared" si="392"/>
        <v>0</v>
      </c>
      <c r="BG838" s="36">
        <f t="shared" si="393"/>
        <v>0</v>
      </c>
      <c r="BH838" s="34">
        <f>IF($B838="P",VLOOKUP($E838,'[2]Costeo-JUL26'!$B$9:$CQ$307,BH$1,0),0)</f>
        <v>0</v>
      </c>
      <c r="BI838" s="16">
        <f>IF($B838="P",VLOOKUP($E838,'[2]Costeo-JUL26'!$B$9:$CQ$307,BI$1,0),0)*$G838</f>
        <v>0</v>
      </c>
      <c r="BJ838" s="36">
        <f>IF($B838="P",VLOOKUP($E838,'[2]Costeo-JUL26'!$B$9:$CQ$307,BJ$1,0),0)*$G838</f>
        <v>0</v>
      </c>
      <c r="BK838" s="35">
        <f>IF(BH838=910319,0,IF($B838="P",VLOOKUP($E838,'[2]Costeo-JUL26'!$B$9:$CQ$307,BK$1,0),0))</f>
        <v>0</v>
      </c>
      <c r="BL838" s="36">
        <f t="shared" si="394"/>
        <v>0</v>
      </c>
      <c r="BM838" s="36">
        <f t="shared" si="395"/>
        <v>0</v>
      </c>
      <c r="BN838" s="34">
        <f>IF($B838="P",VLOOKUP($E838,'[2]Costeo-JUL26'!$B$9:$CQ$307,BN$1,0),0)</f>
        <v>0</v>
      </c>
      <c r="BO838" s="16">
        <f>IF($B838="P",VLOOKUP($E838,'[2]Costeo-JUL26'!$B$9:$CQ$307,BO$1,0),0)*$G838</f>
        <v>0</v>
      </c>
      <c r="BP838" s="36">
        <f>IF($B838="P",VLOOKUP($E838,'[2]Costeo-JUL26'!$B$9:$CQ$307,BP$1,0),0)*$G838</f>
        <v>0</v>
      </c>
      <c r="BQ838" s="35">
        <f>IF($B838="P",VLOOKUP($E838,'[2]Costeo-JUL26'!$B$9:$CQ$307,BQ$1,0),0)</f>
        <v>0</v>
      </c>
      <c r="BR838" s="36">
        <f t="shared" si="396"/>
        <v>0</v>
      </c>
      <c r="BS838" s="36">
        <f t="shared" si="397"/>
        <v>0</v>
      </c>
      <c r="BT838" s="34">
        <f>IF($B838="P",VLOOKUP($E838,'[2]Costeo-JUL26'!$B$9:$CQ$307,BT$1,0),0)</f>
        <v>0</v>
      </c>
      <c r="BU838" s="16">
        <f>IF($B838="P",VLOOKUP($E838,'[2]Costeo-JUL26'!$B$9:$CQ$307,BU$1,0),0)*$G838</f>
        <v>0</v>
      </c>
      <c r="BV838" s="36">
        <f>IF($B838="P",VLOOKUP($E838,'[2]Costeo-JUL26'!$B$9:$CQ$307,BV$1,0),0)*$G838</f>
        <v>0</v>
      </c>
      <c r="BW838" s="35">
        <f>IF($B838="P",VLOOKUP($E838,'[2]Costeo-JUL26'!$B$9:$CQ$307,BW$1,0),0)</f>
        <v>0</v>
      </c>
      <c r="BX838" s="36">
        <f t="shared" si="398"/>
        <v>0</v>
      </c>
      <c r="BY838" s="36">
        <f t="shared" si="399"/>
        <v>0</v>
      </c>
      <c r="BZ838" s="34">
        <f>IF($B838="P",VLOOKUP($E838,'[2]Costeo-JUL26'!$B$9:$CQ$307,BZ$1,0),0)</f>
        <v>0</v>
      </c>
      <c r="CA838" s="16">
        <f>IF($B838="P",VLOOKUP($E838,'[2]Costeo-JUL26'!$B$9:$CQ$307,CA$1,0),0)*$G838</f>
        <v>0</v>
      </c>
      <c r="CB838" s="36">
        <f>IF($B838="P",VLOOKUP($E838,'[2]Costeo-JUL26'!$B$9:$CQ$307,CB$1,0),0)*$G838</f>
        <v>0</v>
      </c>
      <c r="CC838" s="35">
        <f>IF($B838="P",VLOOKUP($E838,'[2]Costeo-JUL26'!$B$9:$CQ$307,CC$1,0),0)</f>
        <v>0</v>
      </c>
      <c r="CD838" s="36">
        <f t="shared" si="400"/>
        <v>0</v>
      </c>
      <c r="CE838" s="36">
        <f t="shared" si="401"/>
        <v>0</v>
      </c>
      <c r="CF838" s="37">
        <f t="shared" si="373"/>
        <v>525749.92727952625</v>
      </c>
      <c r="CG838" s="36">
        <f>IF($B838="r",VLOOKUP($E838,'[2]Costeo-JUL26'!$B$9:$CQ$307,CG$1,0),0)*$G838</f>
        <v>0</v>
      </c>
      <c r="CH838" s="35">
        <f>VLOOKUP($E838,'[2]TEORICOS (05.26)'!$A$8:$T$251,CH$1,0)</f>
        <v>0</v>
      </c>
      <c r="CI838" s="36">
        <f t="shared" si="402"/>
        <v>0</v>
      </c>
      <c r="CJ838" s="37">
        <f t="shared" si="403"/>
        <v>0</v>
      </c>
      <c r="CM838" s="16">
        <f>SUMIFS('[1]Ajuste Inventario'!$I:$I,'[1]Ajuste Inventario'!$B:$B,E838,'[1]Ajuste Inventario'!$S:$S,D838)*-1</f>
        <v>1</v>
      </c>
      <c r="CN838" s="36">
        <f t="shared" si="374"/>
        <v>7619.5641634713947</v>
      </c>
      <c r="CP838" t="str">
        <f t="shared" si="375"/>
        <v>610Org.Vtas StaTeresita</v>
      </c>
      <c r="CQ838" s="10">
        <f t="shared" si="376"/>
        <v>7619.5641634713947</v>
      </c>
    </row>
    <row r="839" spans="1:95" x14ac:dyDescent="0.25">
      <c r="A839" s="30">
        <v>46204</v>
      </c>
      <c r="B839" s="31" t="str">
        <f>VLOOKUP($E839,'[2]TEORICOS (05.26)'!$A$8:$T$251,B$1,0)</f>
        <v>R</v>
      </c>
      <c r="C839" s="32" t="str">
        <f>VLOOKUP($E839,'[2]TEORICOS (05.26)'!$A$8:$T$251,C$1,0)</f>
        <v>Sprite</v>
      </c>
      <c r="D839" t="s">
        <v>230</v>
      </c>
      <c r="E839">
        <v>618</v>
      </c>
      <c r="F839" t="s">
        <v>88</v>
      </c>
      <c r="G839" s="16">
        <v>156.166</v>
      </c>
      <c r="H839" s="16">
        <v>58.40608400000005</v>
      </c>
      <c r="I839" s="33">
        <v>1236792.8900000008</v>
      </c>
      <c r="J839" s="33">
        <v>1218687.1000000006</v>
      </c>
      <c r="K839" s="34">
        <f>IF($B839="P",VLOOKUP($E839,'[2]Costeo-JUL26'!$B$9:$CQ$307,K$1,0),0)</f>
        <v>0</v>
      </c>
      <c r="L839" s="35">
        <f>VLOOKUP($E839,'[2]TEORICOS (05.26)'!$A$8:$T$251,L$1,0)</f>
        <v>0.25119999999999998</v>
      </c>
      <c r="M839" s="36">
        <f t="shared" si="377"/>
        <v>0</v>
      </c>
      <c r="N839" s="35">
        <f>IF($B839="P",VLOOKUP($E839,'[2]Costeo-JUL26'!$B$9:$CQ$307,N$1,0),0)</f>
        <v>0</v>
      </c>
      <c r="O839" s="36">
        <f t="shared" si="378"/>
        <v>0</v>
      </c>
      <c r="P839" s="36">
        <f>IF($B839="P",VLOOKUP($E839,'[2]Costeo-JUL26'!$B$9:$CQ$307,P$1,0),0)*H839</f>
        <v>0</v>
      </c>
      <c r="Q839" s="36">
        <f t="shared" si="379"/>
        <v>0</v>
      </c>
      <c r="R839" s="34">
        <f>IF($B839="P",VLOOKUP($E839,'[2]Costeo-JUL26'!$B$9:$CQ$307,R$1,0),0)</f>
        <v>0</v>
      </c>
      <c r="S839" s="16">
        <f>IF($B839="P",VLOOKUP($E839,'[2]Costeo-JUL26'!$B$9:$CQ$307,S$1,0),0)*$G839</f>
        <v>0</v>
      </c>
      <c r="T839" s="36">
        <f>IF($B839="P",VLOOKUP($E839,'[2]Costeo-JUL26'!$B$9:$CQ$307,T$1,0),0)*$G839</f>
        <v>0</v>
      </c>
      <c r="U839" s="35">
        <f>IF($B839="P",VLOOKUP($E839,'[2]Costeo-JUL26'!$B$9:$CQ$307,U$1,0),0)</f>
        <v>0</v>
      </c>
      <c r="V839" s="36">
        <f t="shared" si="380"/>
        <v>0</v>
      </c>
      <c r="W839" s="36">
        <f t="shared" si="381"/>
        <v>0</v>
      </c>
      <c r="X839" s="34">
        <f>IF($B839="P",VLOOKUP($E839,'[2]Costeo-JUL26'!$B$9:$CQ$307,X$1,0),0)</f>
        <v>0</v>
      </c>
      <c r="Y839" s="16">
        <f>IF($B839="P",VLOOKUP($E839,'[2]Costeo-JUL26'!$B$9:$CQ$307,Y$1,0),0)*$G839</f>
        <v>0</v>
      </c>
      <c r="Z839" s="36">
        <f>IF($B839="P",VLOOKUP($E839,'[2]Costeo-JUL26'!$B$9:$CQ$307,Z$1,0),0)*$G839</f>
        <v>0</v>
      </c>
      <c r="AA839" s="35">
        <f>IF($B839="P",VLOOKUP($E839,'[2]Costeo-JUL26'!$B$9:$CQ$307,AA$1,0),0)</f>
        <v>0</v>
      </c>
      <c r="AB839" s="36">
        <f t="shared" si="382"/>
        <v>0</v>
      </c>
      <c r="AC839" s="36">
        <f t="shared" si="383"/>
        <v>0</v>
      </c>
      <c r="AD839" s="34">
        <f>IF($B839="P",VLOOKUP($E839,'[2]Costeo-JUL26'!$B$9:$CQ$307,AD$1,0),0)</f>
        <v>0</v>
      </c>
      <c r="AE839" s="16">
        <f>IF($B839="P",VLOOKUP($E839,'[2]Costeo-JUL26'!$B$9:$CQ$307,AE$1,0),0)*$G839</f>
        <v>0</v>
      </c>
      <c r="AF839" s="36">
        <f>IF($B839="P",VLOOKUP($E839,'[2]Costeo-JUL26'!$B$9:$CQ$307,AF$1,0),0)*$G839</f>
        <v>0</v>
      </c>
      <c r="AG839" s="35">
        <f>IF($B839="P",VLOOKUP($E839,'[2]Costeo-JUL26'!$B$9:$CQ$307,AG$1,0),0)</f>
        <v>0</v>
      </c>
      <c r="AH839" s="36">
        <f t="shared" si="384"/>
        <v>0</v>
      </c>
      <c r="AI839" s="36">
        <f t="shared" si="385"/>
        <v>0</v>
      </c>
      <c r="AJ839" s="34">
        <f>IF($B839="P",VLOOKUP($E839,'[2]Costeo-JUL26'!$B$9:$CQ$307,AJ$1,0),0)</f>
        <v>0</v>
      </c>
      <c r="AK839" s="16">
        <f>IF($B839="P",VLOOKUP($E839,'[2]Costeo-JUL26'!$B$9:$CQ$307,AK$1,0),0)*$G839</f>
        <v>0</v>
      </c>
      <c r="AL839" s="36">
        <f>IF($B839="P",VLOOKUP($E839,'[2]Costeo-JUL26'!$B$9:$CQ$307,AL$1,0),0)*$G839</f>
        <v>0</v>
      </c>
      <c r="AM839" s="35">
        <f>IF($B839="P",VLOOKUP($E839,'[2]Costeo-JUL26'!$B$9:$CQ$307,AM$1,0),0)</f>
        <v>0</v>
      </c>
      <c r="AN839" s="36">
        <f t="shared" si="386"/>
        <v>0</v>
      </c>
      <c r="AO839" s="36">
        <f t="shared" si="387"/>
        <v>0</v>
      </c>
      <c r="AP839" s="34">
        <f>IF($B839="P",VLOOKUP($E839,'[2]Costeo-JUL26'!$B$9:$CQ$307,AP$1,0),0)</f>
        <v>0</v>
      </c>
      <c r="AQ839" s="16">
        <f>IF($B839="P",VLOOKUP($E839,'[2]Costeo-JUL26'!$B$9:$CQ$307,AQ$1,0),0)*$G839</f>
        <v>0</v>
      </c>
      <c r="AR839" s="36">
        <f>IF($B839="P",VLOOKUP($E839,'[2]Costeo-JUL26'!$B$9:$CQ$307,AR$1,0),0)*$G839</f>
        <v>0</v>
      </c>
      <c r="AS839" s="35">
        <f>IF($B839="P",VLOOKUP($E839,'[2]Costeo-JUL26'!$B$9:$CQ$307,AS$1,0),0)</f>
        <v>0</v>
      </c>
      <c r="AT839" s="36">
        <f t="shared" si="388"/>
        <v>0</v>
      </c>
      <c r="AU839" s="36">
        <f t="shared" si="389"/>
        <v>0</v>
      </c>
      <c r="AV839" s="34">
        <f>IF($B839="P",VLOOKUP($E839,'[2]Costeo-JUL26'!$B$9:$CQ$307,AV$1,0),0)</f>
        <v>0</v>
      </c>
      <c r="AW839" s="16">
        <f>IF($B839="P",VLOOKUP($E839,'[2]Costeo-JUL26'!$B$9:$CQ$307,AW$1,0),0)*$G839</f>
        <v>0</v>
      </c>
      <c r="AX839" s="36">
        <f>IF($B839="P",VLOOKUP($E839,'[2]Costeo-JUL26'!$B$9:$CQ$307,AX$1,0),0)*$G839</f>
        <v>0</v>
      </c>
      <c r="AY839" s="35">
        <f>IF($B839="P",VLOOKUP($E839,'[2]Costeo-JUL26'!$B$9:$CQ$307,AY$1,0),0)</f>
        <v>0</v>
      </c>
      <c r="AZ839" s="36">
        <f t="shared" si="390"/>
        <v>0</v>
      </c>
      <c r="BA839" s="36">
        <f t="shared" si="391"/>
        <v>0</v>
      </c>
      <c r="BB839" s="34">
        <f>IF($B839="P",VLOOKUP($E839,'[2]Costeo-JUL26'!$B$9:$CQ$307,BB$1,0),0)</f>
        <v>0</v>
      </c>
      <c r="BC839" s="16">
        <f>IF($B839="P",VLOOKUP($E839,'[2]Costeo-JUL26'!$B$9:$CQ$307,BC$1,0),0)*$G839</f>
        <v>0</v>
      </c>
      <c r="BD839" s="36">
        <f>IF($B839="P",VLOOKUP($E839,'[2]Costeo-JUL26'!$B$9:$CQ$307,BD$1,0),0)*$G839</f>
        <v>0</v>
      </c>
      <c r="BE839" s="35">
        <f>IF($B839="P",VLOOKUP($E839,'[2]Costeo-JUL26'!$B$9:$CQ$307,BE$1,0),0)</f>
        <v>0</v>
      </c>
      <c r="BF839" s="36">
        <f t="shared" si="392"/>
        <v>0</v>
      </c>
      <c r="BG839" s="36">
        <f t="shared" si="393"/>
        <v>0</v>
      </c>
      <c r="BH839" s="34">
        <f>IF($B839="P",VLOOKUP($E839,'[2]Costeo-JUL26'!$B$9:$CQ$307,BH$1,0),0)</f>
        <v>0</v>
      </c>
      <c r="BI839" s="16">
        <f>IF($B839="P",VLOOKUP($E839,'[2]Costeo-JUL26'!$B$9:$CQ$307,BI$1,0),0)*$G839</f>
        <v>0</v>
      </c>
      <c r="BJ839" s="36">
        <f>IF($B839="P",VLOOKUP($E839,'[2]Costeo-JUL26'!$B$9:$CQ$307,BJ$1,0),0)*$G839</f>
        <v>0</v>
      </c>
      <c r="BK839" s="35">
        <f>IF(BH839=910319,0,IF($B839="P",VLOOKUP($E839,'[2]Costeo-JUL26'!$B$9:$CQ$307,BK$1,0),0))</f>
        <v>0</v>
      </c>
      <c r="BL839" s="36">
        <f t="shared" si="394"/>
        <v>0</v>
      </c>
      <c r="BM839" s="36">
        <f t="shared" si="395"/>
        <v>0</v>
      </c>
      <c r="BN839" s="34">
        <f>IF($B839="P",VLOOKUP($E839,'[2]Costeo-JUL26'!$B$9:$CQ$307,BN$1,0),0)</f>
        <v>0</v>
      </c>
      <c r="BO839" s="16">
        <f>IF($B839="P",VLOOKUP($E839,'[2]Costeo-JUL26'!$B$9:$CQ$307,BO$1,0),0)*$G839</f>
        <v>0</v>
      </c>
      <c r="BP839" s="36">
        <f>IF($B839="P",VLOOKUP($E839,'[2]Costeo-JUL26'!$B$9:$CQ$307,BP$1,0),0)*$G839</f>
        <v>0</v>
      </c>
      <c r="BQ839" s="35">
        <f>IF($B839="P",VLOOKUP($E839,'[2]Costeo-JUL26'!$B$9:$CQ$307,BQ$1,0),0)</f>
        <v>0</v>
      </c>
      <c r="BR839" s="36">
        <f t="shared" si="396"/>
        <v>0</v>
      </c>
      <c r="BS839" s="36">
        <f t="shared" si="397"/>
        <v>0</v>
      </c>
      <c r="BT839" s="34">
        <f>IF($B839="P",VLOOKUP($E839,'[2]Costeo-JUL26'!$B$9:$CQ$307,BT$1,0),0)</f>
        <v>0</v>
      </c>
      <c r="BU839" s="16">
        <f>IF($B839="P",VLOOKUP($E839,'[2]Costeo-JUL26'!$B$9:$CQ$307,BU$1,0),0)*$G839</f>
        <v>0</v>
      </c>
      <c r="BV839" s="36">
        <f>IF($B839="P",VLOOKUP($E839,'[2]Costeo-JUL26'!$B$9:$CQ$307,BV$1,0),0)*$G839</f>
        <v>0</v>
      </c>
      <c r="BW839" s="35">
        <f>IF($B839="P",VLOOKUP($E839,'[2]Costeo-JUL26'!$B$9:$CQ$307,BW$1,0),0)</f>
        <v>0</v>
      </c>
      <c r="BX839" s="36">
        <f t="shared" si="398"/>
        <v>0</v>
      </c>
      <c r="BY839" s="36">
        <f t="shared" si="399"/>
        <v>0</v>
      </c>
      <c r="BZ839" s="34">
        <f>IF($B839="P",VLOOKUP($E839,'[2]Costeo-JUL26'!$B$9:$CQ$307,BZ$1,0),0)</f>
        <v>0</v>
      </c>
      <c r="CA839" s="16">
        <f>IF($B839="P",VLOOKUP($E839,'[2]Costeo-JUL26'!$B$9:$CQ$307,CA$1,0),0)*$G839</f>
        <v>0</v>
      </c>
      <c r="CB839" s="36">
        <f>IF($B839="P",VLOOKUP($E839,'[2]Costeo-JUL26'!$B$9:$CQ$307,CB$1,0),0)*$G839</f>
        <v>0</v>
      </c>
      <c r="CC839" s="35">
        <f>IF($B839="P",VLOOKUP($E839,'[2]Costeo-JUL26'!$B$9:$CQ$307,CC$1,0),0)</f>
        <v>0</v>
      </c>
      <c r="CD839" s="36">
        <f t="shared" si="400"/>
        <v>0</v>
      </c>
      <c r="CE839" s="36">
        <f t="shared" si="401"/>
        <v>0</v>
      </c>
      <c r="CF839" s="37">
        <f t="shared" si="373"/>
        <v>0</v>
      </c>
      <c r="CG839" s="36">
        <f>IF($B839="r",VLOOKUP($E839,'[2]Costeo-JUL26'!$B$9:$CQ$307,CG$1,0),0)*$G839</f>
        <v>283822.33503999998</v>
      </c>
      <c r="CH839" s="35">
        <f>VLOOKUP($E839,'[2]TEORICOS (05.26)'!$A$8:$T$251,CH$1,0)</f>
        <v>0.1</v>
      </c>
      <c r="CI839" s="36">
        <f t="shared" si="402"/>
        <v>277751.96601600014</v>
      </c>
      <c r="CJ839" s="37">
        <f t="shared" si="403"/>
        <v>561574.30105600017</v>
      </c>
      <c r="CM839" s="16">
        <f>SUMIFS('[1]Ajuste Inventario'!$I:$I,'[1]Ajuste Inventario'!$B:$B,E839,'[1]Ajuste Inventario'!$S:$S,D839)*-1</f>
        <v>11.835000000000001</v>
      </c>
      <c r="CN839" s="36">
        <f t="shared" si="374"/>
        <v>42558.763450416627</v>
      </c>
      <c r="CP839" t="str">
        <f t="shared" si="375"/>
        <v>618Org.Vtas StaTeresita</v>
      </c>
      <c r="CQ839" s="10">
        <f t="shared" si="376"/>
        <v>3596.0087410575939</v>
      </c>
    </row>
    <row r="840" spans="1:95" x14ac:dyDescent="0.25">
      <c r="A840" s="30">
        <v>46204</v>
      </c>
      <c r="B840" s="31" t="str">
        <f>VLOOKUP($E840,'[2]TEORICOS (05.26)'!$A$8:$T$251,B$1,0)</f>
        <v>P</v>
      </c>
      <c r="C840" s="32" t="str">
        <f>VLOOKUP($E840,'[2]TEORICOS (05.26)'!$A$8:$T$251,C$1,0)</f>
        <v>Sprite</v>
      </c>
      <c r="D840" t="s">
        <v>230</v>
      </c>
      <c r="E840">
        <v>627</v>
      </c>
      <c r="F840" t="s">
        <v>89</v>
      </c>
      <c r="G840" s="16">
        <v>585.41700000000003</v>
      </c>
      <c r="H840" s="16">
        <v>618.78576900000098</v>
      </c>
      <c r="I840" s="33">
        <v>9041619.249999987</v>
      </c>
      <c r="J840" s="33">
        <v>8536629.0599999949</v>
      </c>
      <c r="K840" s="34">
        <f>IF($B840="P",VLOOKUP($E840,'[2]Costeo-JUL26'!$B$9:$CQ$307,K$1,0),0)</f>
        <v>933147</v>
      </c>
      <c r="L840" s="35">
        <f>VLOOKUP($E840,'[2]TEORICOS (05.26)'!$A$8:$T$251,L$1,0)</f>
        <v>0.25119999999999998</v>
      </c>
      <c r="M840" s="36">
        <f t="shared" si="377"/>
        <v>2144401.2198719988</v>
      </c>
      <c r="N840" s="35">
        <f>IF($B840="P",VLOOKUP($E840,'[2]Costeo-JUL26'!$B$9:$CQ$307,N$1,0),0)</f>
        <v>5.0000000000000001E-3</v>
      </c>
      <c r="O840" s="36">
        <f t="shared" si="378"/>
        <v>10722.006099359995</v>
      </c>
      <c r="P840" s="36">
        <f>IF($B840="P",VLOOKUP($E840,'[2]Costeo-JUL26'!$B$9:$CQ$307,P$1,0),0)*H840</f>
        <v>0</v>
      </c>
      <c r="Q840" s="36">
        <f t="shared" si="379"/>
        <v>2155123.2259713588</v>
      </c>
      <c r="R840" s="34">
        <f>IF($B840="P",VLOOKUP($E840,'[2]Costeo-JUL26'!$B$9:$CQ$307,R$1,0),0)</f>
        <v>902332</v>
      </c>
      <c r="S840" s="16">
        <f>IF($B840="P",VLOOKUP($E840,'[2]Costeo-JUL26'!$B$9:$CQ$307,S$1,0),0)*$G840</f>
        <v>336.84894180000003</v>
      </c>
      <c r="T840" s="36">
        <f>IF($B840="P",VLOOKUP($E840,'[2]Costeo-JUL26'!$B$9:$CQ$307,T$1,0),0)*$G840</f>
        <v>234970.29123477876</v>
      </c>
      <c r="U840" s="35">
        <f>IF($B840="P",VLOOKUP($E840,'[2]Costeo-JUL26'!$B$9:$CQ$307,U$1,0),0)</f>
        <v>1.4999999999999999E-2</v>
      </c>
      <c r="V840" s="36">
        <f t="shared" si="380"/>
        <v>3524.5543685216812</v>
      </c>
      <c r="W840" s="36">
        <f t="shared" si="381"/>
        <v>238494.84560330043</v>
      </c>
      <c r="X840" s="34">
        <f>IF($B840="P",VLOOKUP($E840,'[2]Costeo-JUL26'!$B$9:$CQ$307,X$1,0),0)</f>
        <v>902338</v>
      </c>
      <c r="Y840" s="16">
        <f>IF($B840="P",VLOOKUP($E840,'[2]Costeo-JUL26'!$B$9:$CQ$307,Y$1,0),0)*$G840</f>
        <v>30.600917424000002</v>
      </c>
      <c r="Z840" s="36">
        <f>IF($B840="P",VLOOKUP($E840,'[2]Costeo-JUL26'!$B$9:$CQ$307,Z$1,0),0)*$G840</f>
        <v>8652.1033924617604</v>
      </c>
      <c r="AA840" s="35">
        <f>IF($B840="P",VLOOKUP($E840,'[2]Costeo-JUL26'!$B$9:$CQ$307,AA$1,0),0)</f>
        <v>0.45</v>
      </c>
      <c r="AB840" s="36">
        <f t="shared" si="382"/>
        <v>3893.4465266077923</v>
      </c>
      <c r="AC840" s="36">
        <f t="shared" si="383"/>
        <v>12545.549919069552</v>
      </c>
      <c r="AD840" s="34">
        <f>IF($B840="P",VLOOKUP($E840,'[2]Costeo-JUL26'!$B$9:$CQ$307,AD$1,0),0)</f>
        <v>901767</v>
      </c>
      <c r="AE840" s="16">
        <f>IF($B840="P",VLOOKUP($E840,'[2]Costeo-JUL26'!$B$9:$CQ$307,AE$1,0),0)*$G840</f>
        <v>7025.0040000000008</v>
      </c>
      <c r="AF840" s="36">
        <f>IF($B840="P",VLOOKUP($E840,'[2]Costeo-JUL26'!$B$9:$CQ$307,AF$1,0),0)*$G840</f>
        <v>107814.14138880001</v>
      </c>
      <c r="AG840" s="35">
        <f>IF($B840="P",VLOOKUP($E840,'[2]Costeo-JUL26'!$B$9:$CQ$307,AG$1,0),0)</f>
        <v>6.0000000000000001E-3</v>
      </c>
      <c r="AH840" s="36">
        <f t="shared" si="384"/>
        <v>646.88484833280006</v>
      </c>
      <c r="AI840" s="36">
        <f t="shared" si="385"/>
        <v>108461.02623713281</v>
      </c>
      <c r="AJ840" s="34">
        <f>IF($B840="P",VLOOKUP($E840,'[2]Costeo-JUL26'!$B$9:$CQ$307,AJ$1,0),0)</f>
        <v>912948</v>
      </c>
      <c r="AK840" s="16">
        <f>IF($B840="P",VLOOKUP($E840,'[2]Costeo-JUL26'!$B$9:$CQ$307,AK$1,0),0)*$G840</f>
        <v>7025.0040000000008</v>
      </c>
      <c r="AL840" s="36">
        <f>IF($B840="P",VLOOKUP($E840,'[2]Costeo-JUL26'!$B$9:$CQ$307,AL$1,0),0)*$G840</f>
        <v>31822.214369400001</v>
      </c>
      <c r="AM840" s="35">
        <f>IF($B840="P",VLOOKUP($E840,'[2]Costeo-JUL26'!$B$9:$CQ$307,AM$1,0),0)</f>
        <v>1.7999999999999999E-2</v>
      </c>
      <c r="AN840" s="36">
        <f t="shared" si="386"/>
        <v>572.79985864920002</v>
      </c>
      <c r="AO840" s="36">
        <f t="shared" si="387"/>
        <v>32395.0142280492</v>
      </c>
      <c r="AP840" s="34">
        <f>IF($B840="P",VLOOKUP($E840,'[2]Costeo-JUL26'!$B$9:$CQ$307,AP$1,0),0)</f>
        <v>901189</v>
      </c>
      <c r="AQ840" s="16">
        <f>IF($B840="P",VLOOKUP($E840,'[2]Costeo-JUL26'!$B$9:$CQ$307,AQ$1,0),0)*$G840</f>
        <v>7025.0040000000008</v>
      </c>
      <c r="AR840" s="36">
        <f>IF($B840="P",VLOOKUP($E840,'[2]Costeo-JUL26'!$B$9:$CQ$307,AR$1,0),0)*$G840</f>
        <v>538706.81174654723</v>
      </c>
      <c r="AS840" s="35">
        <f>IF($B840="P",VLOOKUP($E840,'[2]Costeo-JUL26'!$B$9:$CQ$307,AS$1,0),0)</f>
        <v>0.02</v>
      </c>
      <c r="AT840" s="36">
        <f t="shared" si="388"/>
        <v>10774.136234930946</v>
      </c>
      <c r="AU840" s="36">
        <f t="shared" si="389"/>
        <v>549480.94798147818</v>
      </c>
      <c r="AV840" s="34">
        <f>IF($B840="P",VLOOKUP($E840,'[2]Costeo-JUL26'!$B$9:$CQ$307,AV$1,0),0)</f>
        <v>932317</v>
      </c>
      <c r="AW840" s="16">
        <f>IF($B840="P",VLOOKUP($E840,'[2]Costeo-JUL26'!$B$9:$CQ$307,AW$1,0),0)*$G840</f>
        <v>11.6497983</v>
      </c>
      <c r="AX840" s="36">
        <f>IF($B840="P",VLOOKUP($E840,'[2]Costeo-JUL26'!$B$9:$CQ$307,AX$1,0),0)*$G840</f>
        <v>50068.503133740007</v>
      </c>
      <c r="AY840" s="35">
        <f>IF($B840="P",VLOOKUP($E840,'[2]Costeo-JUL26'!$B$9:$CQ$307,AY$1,0),0)</f>
        <v>0.03</v>
      </c>
      <c r="AZ840" s="36">
        <f t="shared" si="390"/>
        <v>1502.0550940122002</v>
      </c>
      <c r="BA840" s="36">
        <f t="shared" si="391"/>
        <v>51570.558227752204</v>
      </c>
      <c r="BB840" s="34">
        <f>IF($B840="P",VLOOKUP($E840,'[2]Costeo-JUL26'!$B$9:$CQ$307,BB$1,0),0)</f>
        <v>902311</v>
      </c>
      <c r="BC840" s="16">
        <f>IF($B840="P",VLOOKUP($E840,'[2]Costeo-JUL26'!$B$9:$CQ$307,BC$1,0),0)*$G840</f>
        <v>1.6261583333333334</v>
      </c>
      <c r="BD840" s="36">
        <f>IF($B840="P",VLOOKUP($E840,'[2]Costeo-JUL26'!$B$9:$CQ$307,BD$1,0),0)*$G840</f>
        <v>6377.2156971250015</v>
      </c>
      <c r="BE840" s="35">
        <f>IF($B840="P",VLOOKUP($E840,'[2]Costeo-JUL26'!$B$9:$CQ$307,BE$1,0),0)</f>
        <v>0.03</v>
      </c>
      <c r="BF840" s="36">
        <f t="shared" si="392"/>
        <v>191.31647091375004</v>
      </c>
      <c r="BG840" s="36">
        <f t="shared" si="393"/>
        <v>6568.5321680387515</v>
      </c>
      <c r="BH840" s="34">
        <f>IF($B840="P",VLOOKUP($E840,'[2]Costeo-JUL26'!$B$9:$CQ$307,BH$1,0),0)</f>
        <v>933089</v>
      </c>
      <c r="BI840" s="16">
        <f>IF($B840="P",VLOOKUP($E840,'[2]Costeo-JUL26'!$B$9:$CQ$307,BI$1,0),0)*$G840</f>
        <v>20.326979166666668</v>
      </c>
      <c r="BJ840" s="36">
        <f>IF($B840="P",VLOOKUP($E840,'[2]Costeo-JUL26'!$B$9:$CQ$307,BJ$1,0),0)*$G840</f>
        <v>15136.943278810977</v>
      </c>
      <c r="BK840" s="35">
        <f>IF(BH840=910319,0,IF($B840="P",VLOOKUP($E840,'[2]Costeo-JUL26'!$B$9:$CQ$307,BK$1,0),0))</f>
        <v>0.02</v>
      </c>
      <c r="BL840" s="36">
        <f t="shared" si="394"/>
        <v>302.73886557621955</v>
      </c>
      <c r="BM840" s="36">
        <f t="shared" si="395"/>
        <v>15439.682144387196</v>
      </c>
      <c r="BN840" s="34">
        <f>IF($B840="P",VLOOKUP($E840,'[2]Costeo-JUL26'!$B$9:$CQ$307,BN$1,0),0)</f>
        <v>0</v>
      </c>
      <c r="BO840" s="16">
        <f>IF($B840="P",VLOOKUP($E840,'[2]Costeo-JUL26'!$B$9:$CQ$307,BO$1,0),0)*$G840</f>
        <v>0</v>
      </c>
      <c r="BP840" s="36">
        <f>IF($B840="P",VLOOKUP($E840,'[2]Costeo-JUL26'!$B$9:$CQ$307,BP$1,0),0)*$G840</f>
        <v>0</v>
      </c>
      <c r="BQ840" s="35">
        <f>IF($B840="P",VLOOKUP($E840,'[2]Costeo-JUL26'!$B$9:$CQ$307,BQ$1,0),0)</f>
        <v>0</v>
      </c>
      <c r="BR840" s="36">
        <f t="shared" si="396"/>
        <v>0</v>
      </c>
      <c r="BS840" s="36">
        <f t="shared" si="397"/>
        <v>0</v>
      </c>
      <c r="BT840" s="34">
        <f>IF($B840="P",VLOOKUP($E840,'[2]Costeo-JUL26'!$B$9:$CQ$307,BT$1,0),0)</f>
        <v>0</v>
      </c>
      <c r="BU840" s="16">
        <f>IF($B840="P",VLOOKUP($E840,'[2]Costeo-JUL26'!$B$9:$CQ$307,BU$1,0),0)*$G840</f>
        <v>0</v>
      </c>
      <c r="BV840" s="36">
        <f>IF($B840="P",VLOOKUP($E840,'[2]Costeo-JUL26'!$B$9:$CQ$307,BV$1,0),0)*$G840</f>
        <v>0</v>
      </c>
      <c r="BW840" s="35">
        <f>IF($B840="P",VLOOKUP($E840,'[2]Costeo-JUL26'!$B$9:$CQ$307,BW$1,0),0)</f>
        <v>0</v>
      </c>
      <c r="BX840" s="36">
        <f t="shared" si="398"/>
        <v>0</v>
      </c>
      <c r="BY840" s="36">
        <f t="shared" si="399"/>
        <v>0</v>
      </c>
      <c r="BZ840" s="34">
        <f>IF($B840="P",VLOOKUP($E840,'[2]Costeo-JUL26'!$B$9:$CQ$307,BZ$1,0),0)</f>
        <v>0</v>
      </c>
      <c r="CA840" s="16">
        <f>IF($B840="P",VLOOKUP($E840,'[2]Costeo-JUL26'!$B$9:$CQ$307,CA$1,0),0)*$G840</f>
        <v>0</v>
      </c>
      <c r="CB840" s="36">
        <f>IF($B840="P",VLOOKUP($E840,'[2]Costeo-JUL26'!$B$9:$CQ$307,CB$1,0),0)*$G840</f>
        <v>0</v>
      </c>
      <c r="CC840" s="35">
        <f>IF($B840="P",VLOOKUP($E840,'[2]Costeo-JUL26'!$B$9:$CQ$307,CC$1,0),0)</f>
        <v>0</v>
      </c>
      <c r="CD840" s="36">
        <f t="shared" si="400"/>
        <v>0</v>
      </c>
      <c r="CE840" s="36">
        <f t="shared" si="401"/>
        <v>0</v>
      </c>
      <c r="CF840" s="37">
        <f t="shared" si="373"/>
        <v>3170079.3824805673</v>
      </c>
      <c r="CG840" s="36">
        <f>IF($B840="r",VLOOKUP($E840,'[2]Costeo-JUL26'!$B$9:$CQ$307,CG$1,0),0)*$G840</f>
        <v>0</v>
      </c>
      <c r="CH840" s="35">
        <f>VLOOKUP($E840,'[2]TEORICOS (05.26)'!$A$8:$T$251,CH$1,0)</f>
        <v>0</v>
      </c>
      <c r="CI840" s="36">
        <f t="shared" si="402"/>
        <v>0</v>
      </c>
      <c r="CJ840" s="37">
        <f t="shared" si="403"/>
        <v>0</v>
      </c>
      <c r="CM840" s="16">
        <f>SUMIFS('[1]Ajuste Inventario'!$I:$I,'[1]Ajuste Inventario'!$B:$B,E840,'[1]Ajuste Inventario'!$S:$S,D840)*-1</f>
        <v>16.170000000000002</v>
      </c>
      <c r="CN840" s="36">
        <f t="shared" si="374"/>
        <v>87561.829626933919</v>
      </c>
      <c r="CP840" t="str">
        <f t="shared" si="375"/>
        <v>627Org.Vtas StaTeresita</v>
      </c>
      <c r="CQ840" s="10">
        <f t="shared" si="376"/>
        <v>5415.0791358648057</v>
      </c>
    </row>
    <row r="841" spans="1:95" x14ac:dyDescent="0.25">
      <c r="A841" s="30">
        <v>46204</v>
      </c>
      <c r="B841" s="31" t="str">
        <f>VLOOKUP($E841,'[2]TEORICOS (05.26)'!$A$8:$T$251,B$1,0)</f>
        <v>P</v>
      </c>
      <c r="C841" s="32" t="str">
        <f>VLOOKUP($E841,'[2]TEORICOS (05.26)'!$A$8:$T$251,C$1,0)</f>
        <v>Sprite</v>
      </c>
      <c r="D841" t="s">
        <v>230</v>
      </c>
      <c r="E841">
        <v>635</v>
      </c>
      <c r="F841" t="s">
        <v>90</v>
      </c>
      <c r="G841" s="16">
        <v>189</v>
      </c>
      <c r="H841" s="16">
        <v>599.13</v>
      </c>
      <c r="I841" s="33">
        <v>3652497.4299999899</v>
      </c>
      <c r="J841" s="33">
        <v>3219494.6699999925</v>
      </c>
      <c r="K841" s="34">
        <f>IF($B841="P",VLOOKUP($E841,'[2]Costeo-JUL26'!$B$9:$CQ$307,K$1,0),0)</f>
        <v>933147</v>
      </c>
      <c r="L841" s="35">
        <f>VLOOKUP($E841,'[2]TEORICOS (05.26)'!$A$8:$T$251,L$1,0)</f>
        <v>0.25119999999999998</v>
      </c>
      <c r="M841" s="36">
        <f t="shared" si="377"/>
        <v>808737.06110399798</v>
      </c>
      <c r="N841" s="35">
        <f>IF($B841="P",VLOOKUP($E841,'[2]Costeo-JUL26'!$B$9:$CQ$307,N$1,0),0)</f>
        <v>5.0000000000000001E-3</v>
      </c>
      <c r="O841" s="36">
        <f t="shared" si="378"/>
        <v>4043.6853055199899</v>
      </c>
      <c r="P841" s="36">
        <f>IF($B841="P",VLOOKUP($E841,'[2]Costeo-JUL26'!$B$9:$CQ$307,P$1,0),0)*H841</f>
        <v>0</v>
      </c>
      <c r="Q841" s="36">
        <f t="shared" si="379"/>
        <v>812780.74640951795</v>
      </c>
      <c r="R841" s="34">
        <f>IF($B841="P",VLOOKUP($E841,'[2]Costeo-JUL26'!$B$9:$CQ$307,R$1,0),0)</f>
        <v>902332</v>
      </c>
      <c r="S841" s="16">
        <f>IF($B841="P",VLOOKUP($E841,'[2]Costeo-JUL26'!$B$9:$CQ$307,S$1,0),0)*$G841</f>
        <v>326.2518</v>
      </c>
      <c r="T841" s="36">
        <f>IF($B841="P",VLOOKUP($E841,'[2]Costeo-JUL26'!$B$9:$CQ$307,T$1,0),0)*$G841</f>
        <v>227578.21370086542</v>
      </c>
      <c r="U841" s="35">
        <f>IF($B841="P",VLOOKUP($E841,'[2]Costeo-JUL26'!$B$9:$CQ$307,U$1,0),0)</f>
        <v>1.4999999999999999E-2</v>
      </c>
      <c r="V841" s="36">
        <f t="shared" si="380"/>
        <v>3413.6732055129814</v>
      </c>
      <c r="W841" s="36">
        <f t="shared" si="381"/>
        <v>230991.88690637841</v>
      </c>
      <c r="X841" s="34">
        <f>IF($B841="P",VLOOKUP($E841,'[2]Costeo-JUL26'!$B$9:$CQ$307,X$1,0),0)</f>
        <v>902338</v>
      </c>
      <c r="Y841" s="16">
        <f>IF($B841="P",VLOOKUP($E841,'[2]Costeo-JUL26'!$B$9:$CQ$307,Y$1,0),0)*$G841</f>
        <v>29.638223999999997</v>
      </c>
      <c r="Z841" s="36">
        <f>IF($B841="P",VLOOKUP($E841,'[2]Costeo-JUL26'!$B$9:$CQ$307,Z$1,0),0)*$G841</f>
        <v>8379.9114537599999</v>
      </c>
      <c r="AA841" s="35">
        <f>IF($B841="P",VLOOKUP($E841,'[2]Costeo-JUL26'!$B$9:$CQ$307,AA$1,0),0)</f>
        <v>0.45</v>
      </c>
      <c r="AB841" s="36">
        <f t="shared" si="382"/>
        <v>3770.9601541920001</v>
      </c>
      <c r="AC841" s="36">
        <f t="shared" si="383"/>
        <v>12150.871607952</v>
      </c>
      <c r="AD841" s="34">
        <f>IF($B841="P",VLOOKUP($E841,'[2]Costeo-JUL26'!$B$9:$CQ$307,AD$1,0),0)</f>
        <v>939557</v>
      </c>
      <c r="AE841" s="16">
        <f>IF($B841="P",VLOOKUP($E841,'[2]Costeo-JUL26'!$B$9:$CQ$307,AE$1,0),0)*$G841</f>
        <v>1701</v>
      </c>
      <c r="AF841" s="36">
        <f>IF($B841="P",VLOOKUP($E841,'[2]Costeo-JUL26'!$B$9:$CQ$307,AF$1,0),0)*$G841</f>
        <v>35292.347999999998</v>
      </c>
      <c r="AG841" s="35">
        <f>IF($B841="P",VLOOKUP($E841,'[2]Costeo-JUL26'!$B$9:$CQ$307,AG$1,0),0)</f>
        <v>6.0000000000000001E-3</v>
      </c>
      <c r="AH841" s="36">
        <f t="shared" si="384"/>
        <v>211.754088</v>
      </c>
      <c r="AI841" s="36">
        <f t="shared" si="385"/>
        <v>35504.102088</v>
      </c>
      <c r="AJ841" s="34">
        <f>IF($B841="P",VLOOKUP($E841,'[2]Costeo-JUL26'!$B$9:$CQ$307,AJ$1,0),0)</f>
        <v>939635</v>
      </c>
      <c r="AK841" s="16">
        <f>IF($B841="P",VLOOKUP($E841,'[2]Costeo-JUL26'!$B$9:$CQ$307,AK$1,0),0)*$G841</f>
        <v>1701</v>
      </c>
      <c r="AL841" s="36">
        <f>IF($B841="P",VLOOKUP($E841,'[2]Costeo-JUL26'!$B$9:$CQ$307,AL$1,0),0)*$G841</f>
        <v>32368.124880000003</v>
      </c>
      <c r="AM841" s="35">
        <f>IF($B841="P",VLOOKUP($E841,'[2]Costeo-JUL26'!$B$9:$CQ$307,AM$1,0),0)</f>
        <v>1.7999999999999999E-2</v>
      </c>
      <c r="AN841" s="36">
        <f t="shared" si="386"/>
        <v>582.62624784000002</v>
      </c>
      <c r="AO841" s="36">
        <f t="shared" si="387"/>
        <v>32950.751127840005</v>
      </c>
      <c r="AP841" s="34">
        <f>IF($B841="P",VLOOKUP($E841,'[2]Costeo-JUL26'!$B$9:$CQ$307,AP$1,0),0)</f>
        <v>0</v>
      </c>
      <c r="AQ841" s="16">
        <f>IF($B841="P",VLOOKUP($E841,'[2]Costeo-JUL26'!$B$9:$CQ$307,AQ$1,0),0)*$G841</f>
        <v>0</v>
      </c>
      <c r="AR841" s="36">
        <f>IF($B841="P",VLOOKUP($E841,'[2]Costeo-JUL26'!$B$9:$CQ$307,AR$1,0),0)*$G841</f>
        <v>0</v>
      </c>
      <c r="AS841" s="35">
        <f>IF($B841="P",VLOOKUP($E841,'[2]Costeo-JUL26'!$B$9:$CQ$307,AS$1,0),0)</f>
        <v>0</v>
      </c>
      <c r="AT841" s="36">
        <f t="shared" si="388"/>
        <v>0</v>
      </c>
      <c r="AU841" s="36">
        <f t="shared" si="389"/>
        <v>0</v>
      </c>
      <c r="AV841" s="34">
        <f>IF($B841="P",VLOOKUP($E841,'[2]Costeo-JUL26'!$B$9:$CQ$307,AV$1,0),0)</f>
        <v>0</v>
      </c>
      <c r="AW841" s="16">
        <f>IF($B841="P",VLOOKUP($E841,'[2]Costeo-JUL26'!$B$9:$CQ$307,AW$1,0),0)*$G841</f>
        <v>0</v>
      </c>
      <c r="AX841" s="36">
        <f>IF($B841="P",VLOOKUP($E841,'[2]Costeo-JUL26'!$B$9:$CQ$307,AX$1,0),0)*$G841</f>
        <v>0</v>
      </c>
      <c r="AY841" s="35">
        <f>IF($B841="P",VLOOKUP($E841,'[2]Costeo-JUL26'!$B$9:$CQ$307,AY$1,0),0)</f>
        <v>0</v>
      </c>
      <c r="AZ841" s="36">
        <f t="shared" si="390"/>
        <v>0</v>
      </c>
      <c r="BA841" s="36">
        <f t="shared" si="391"/>
        <v>0</v>
      </c>
      <c r="BB841" s="34">
        <f>IF($B841="P",VLOOKUP($E841,'[2]Costeo-JUL26'!$B$9:$CQ$307,BB$1,0),0)</f>
        <v>0</v>
      </c>
      <c r="BC841" s="16">
        <f>IF($B841="P",VLOOKUP($E841,'[2]Costeo-JUL26'!$B$9:$CQ$307,BC$1,0),0)*$G841</f>
        <v>0</v>
      </c>
      <c r="BD841" s="36">
        <f>IF($B841="P",VLOOKUP($E841,'[2]Costeo-JUL26'!$B$9:$CQ$307,BD$1,0),0)*$G841</f>
        <v>0</v>
      </c>
      <c r="BE841" s="35">
        <f>IF($B841="P",VLOOKUP($E841,'[2]Costeo-JUL26'!$B$9:$CQ$307,BE$1,0),0)</f>
        <v>0</v>
      </c>
      <c r="BF841" s="36">
        <f t="shared" si="392"/>
        <v>0</v>
      </c>
      <c r="BG841" s="36">
        <f t="shared" si="393"/>
        <v>0</v>
      </c>
      <c r="BH841" s="34">
        <f>IF($B841="P",VLOOKUP($E841,'[2]Costeo-JUL26'!$B$9:$CQ$307,BH$1,0),0)</f>
        <v>0</v>
      </c>
      <c r="BI841" s="16">
        <f>IF($B841="P",VLOOKUP($E841,'[2]Costeo-JUL26'!$B$9:$CQ$307,BI$1,0),0)*$G841</f>
        <v>0</v>
      </c>
      <c r="BJ841" s="36">
        <f>IF($B841="P",VLOOKUP($E841,'[2]Costeo-JUL26'!$B$9:$CQ$307,BJ$1,0),0)*$G841</f>
        <v>0</v>
      </c>
      <c r="BK841" s="35">
        <f>IF(BH841=910319,0,IF($B841="P",VLOOKUP($E841,'[2]Costeo-JUL26'!$B$9:$CQ$307,BK$1,0),0))</f>
        <v>0</v>
      </c>
      <c r="BL841" s="36">
        <f t="shared" si="394"/>
        <v>0</v>
      </c>
      <c r="BM841" s="36">
        <f t="shared" si="395"/>
        <v>0</v>
      </c>
      <c r="BN841" s="34">
        <f>IF($B841="P",VLOOKUP($E841,'[2]Costeo-JUL26'!$B$9:$CQ$307,BN$1,0),0)</f>
        <v>0</v>
      </c>
      <c r="BO841" s="16">
        <f>IF($B841="P",VLOOKUP($E841,'[2]Costeo-JUL26'!$B$9:$CQ$307,BO$1,0),0)*$G841</f>
        <v>0</v>
      </c>
      <c r="BP841" s="36">
        <f>IF($B841="P",VLOOKUP($E841,'[2]Costeo-JUL26'!$B$9:$CQ$307,BP$1,0),0)*$G841</f>
        <v>0</v>
      </c>
      <c r="BQ841" s="35">
        <f>IF($B841="P",VLOOKUP($E841,'[2]Costeo-JUL26'!$B$9:$CQ$307,BQ$1,0),0)</f>
        <v>0</v>
      </c>
      <c r="BR841" s="36">
        <f t="shared" si="396"/>
        <v>0</v>
      </c>
      <c r="BS841" s="36">
        <f t="shared" si="397"/>
        <v>0</v>
      </c>
      <c r="BT841" s="34">
        <f>IF($B841="P",VLOOKUP($E841,'[2]Costeo-JUL26'!$B$9:$CQ$307,BT$1,0),0)</f>
        <v>0</v>
      </c>
      <c r="BU841" s="16">
        <f>IF($B841="P",VLOOKUP($E841,'[2]Costeo-JUL26'!$B$9:$CQ$307,BU$1,0),0)*$G841</f>
        <v>0</v>
      </c>
      <c r="BV841" s="36">
        <f>IF($B841="P",VLOOKUP($E841,'[2]Costeo-JUL26'!$B$9:$CQ$307,BV$1,0),0)*$G841</f>
        <v>0</v>
      </c>
      <c r="BW841" s="35">
        <f>IF($B841="P",VLOOKUP($E841,'[2]Costeo-JUL26'!$B$9:$CQ$307,BW$1,0),0)</f>
        <v>0</v>
      </c>
      <c r="BX841" s="36">
        <f t="shared" si="398"/>
        <v>0</v>
      </c>
      <c r="BY841" s="36">
        <f t="shared" si="399"/>
        <v>0</v>
      </c>
      <c r="BZ841" s="34">
        <f>IF($B841="P",VLOOKUP($E841,'[2]Costeo-JUL26'!$B$9:$CQ$307,BZ$1,0),0)</f>
        <v>0</v>
      </c>
      <c r="CA841" s="16">
        <f>IF($B841="P",VLOOKUP($E841,'[2]Costeo-JUL26'!$B$9:$CQ$307,CA$1,0),0)*$G841</f>
        <v>0</v>
      </c>
      <c r="CB841" s="36">
        <f>IF($B841="P",VLOOKUP($E841,'[2]Costeo-JUL26'!$B$9:$CQ$307,CB$1,0),0)*$G841</f>
        <v>0</v>
      </c>
      <c r="CC841" s="35">
        <f>IF($B841="P",VLOOKUP($E841,'[2]Costeo-JUL26'!$B$9:$CQ$307,CC$1,0),0)</f>
        <v>0</v>
      </c>
      <c r="CD841" s="36">
        <f t="shared" si="400"/>
        <v>0</v>
      </c>
      <c r="CE841" s="36">
        <f t="shared" si="401"/>
        <v>0</v>
      </c>
      <c r="CF841" s="37">
        <f t="shared" si="373"/>
        <v>1124378.3581396884</v>
      </c>
      <c r="CG841" s="36">
        <f>IF($B841="r",VLOOKUP($E841,'[2]Costeo-JUL26'!$B$9:$CQ$307,CG$1,0),0)*$G841</f>
        <v>0</v>
      </c>
      <c r="CH841" s="35">
        <f>VLOOKUP($E841,'[2]TEORICOS (05.26)'!$A$8:$T$251,CH$1,0)</f>
        <v>0</v>
      </c>
      <c r="CI841" s="36">
        <f t="shared" si="402"/>
        <v>0</v>
      </c>
      <c r="CJ841" s="37">
        <f t="shared" si="403"/>
        <v>0</v>
      </c>
      <c r="CM841" s="16">
        <f>SUMIFS('[1]Ajuste Inventario'!$I:$I,'[1]Ajuste Inventario'!$B:$B,E841,'[1]Ajuste Inventario'!$S:$S,D841)*-1</f>
        <v>0</v>
      </c>
      <c r="CN841" s="36">
        <f t="shared" si="374"/>
        <v>0</v>
      </c>
      <c r="CP841" t="str">
        <f t="shared" si="375"/>
        <v>635Org.Vtas StaTeresita</v>
      </c>
      <c r="CQ841" s="10" t="e">
        <f t="shared" si="376"/>
        <v>#DIV/0!</v>
      </c>
    </row>
    <row r="842" spans="1:95" x14ac:dyDescent="0.25">
      <c r="A842" s="30">
        <v>46204</v>
      </c>
      <c r="B842" s="31" t="str">
        <f>VLOOKUP($E842,'[2]TEORICOS (05.26)'!$A$8:$T$251,B$1,0)</f>
        <v>P</v>
      </c>
      <c r="C842" s="32" t="str">
        <f>VLOOKUP($E842,'[2]TEORICOS (05.26)'!$A$8:$T$251,C$1,0)</f>
        <v>Sprite</v>
      </c>
      <c r="D842" t="s">
        <v>230</v>
      </c>
      <c r="E842">
        <v>640</v>
      </c>
      <c r="F842" t="s">
        <v>91</v>
      </c>
      <c r="G842" s="16">
        <v>1347.875</v>
      </c>
      <c r="H842" s="16">
        <v>2848.0598750000077</v>
      </c>
      <c r="I842" s="33">
        <v>25873739.429999873</v>
      </c>
      <c r="J842" s="33">
        <v>25281231.199999902</v>
      </c>
      <c r="K842" s="34">
        <f>IF($B842="P",VLOOKUP($E842,'[2]Costeo-JUL26'!$B$9:$CQ$307,K$1,0),0)</f>
        <v>933147</v>
      </c>
      <c r="L842" s="35">
        <f>VLOOKUP($E842,'[2]TEORICOS (05.26)'!$A$8:$T$251,L$1,0)</f>
        <v>0.25119999999999998</v>
      </c>
      <c r="M842" s="36">
        <f t="shared" si="377"/>
        <v>6350645.2774399752</v>
      </c>
      <c r="N842" s="35">
        <f>IF($B842="P",VLOOKUP($E842,'[2]Costeo-JUL26'!$B$9:$CQ$307,N$1,0),0)</f>
        <v>5.0000000000000001E-3</v>
      </c>
      <c r="O842" s="36">
        <f t="shared" si="378"/>
        <v>31753.226387199877</v>
      </c>
      <c r="P842" s="36">
        <f>IF($B842="P",VLOOKUP($E842,'[2]Costeo-JUL26'!$B$9:$CQ$307,P$1,0),0)*H842</f>
        <v>0</v>
      </c>
      <c r="Q842" s="36">
        <f t="shared" si="379"/>
        <v>6382398.5038271751</v>
      </c>
      <c r="R842" s="34">
        <f>IF($B842="P",VLOOKUP($E842,'[2]Costeo-JUL26'!$B$9:$CQ$307,R$1,0),0)</f>
        <v>902332</v>
      </c>
      <c r="S842" s="16">
        <f>IF($B842="P",VLOOKUP($E842,'[2]Costeo-JUL26'!$B$9:$CQ$307,S$1,0),0)*$G842</f>
        <v>1551.13455</v>
      </c>
      <c r="T842" s="36">
        <f>IF($B842="P",VLOOKUP($E842,'[2]Costeo-JUL26'!$B$9:$CQ$307,T$1,0),0)*$G842</f>
        <v>1081999.9463564516</v>
      </c>
      <c r="U842" s="35">
        <f>IF($B842="P",VLOOKUP($E842,'[2]Costeo-JUL26'!$B$9:$CQ$307,U$1,0),0)</f>
        <v>1.4999999999999999E-2</v>
      </c>
      <c r="V842" s="36">
        <f t="shared" si="380"/>
        <v>16229.999195346774</v>
      </c>
      <c r="W842" s="36">
        <f t="shared" si="381"/>
        <v>1098229.9455517984</v>
      </c>
      <c r="X842" s="34">
        <f>IF($B842="P",VLOOKUP($E842,'[2]Costeo-JUL26'!$B$9:$CQ$307,X$1,0),0)</f>
        <v>902338</v>
      </c>
      <c r="Y842" s="16">
        <f>IF($B842="P",VLOOKUP($E842,'[2]Costeo-JUL26'!$B$9:$CQ$307,Y$1,0),0)*$G842</f>
        <v>140.91224399999999</v>
      </c>
      <c r="Z842" s="36">
        <f>IF($B842="P",VLOOKUP($E842,'[2]Costeo-JUL26'!$B$9:$CQ$307,Z$1,0),0)*$G842</f>
        <v>39841.527868559999</v>
      </c>
      <c r="AA842" s="35">
        <f>IF($B842="P",VLOOKUP($E842,'[2]Costeo-JUL26'!$B$9:$CQ$307,AA$1,0),0)</f>
        <v>0.45</v>
      </c>
      <c r="AB842" s="36">
        <f t="shared" si="382"/>
        <v>17928.687540851999</v>
      </c>
      <c r="AC842" s="36">
        <f t="shared" si="383"/>
        <v>57770.215409411998</v>
      </c>
      <c r="AD842" s="34">
        <f>IF($B842="P",VLOOKUP($E842,'[2]Costeo-JUL26'!$B$9:$CQ$307,AD$1,0),0)</f>
        <v>901767</v>
      </c>
      <c r="AE842" s="16">
        <f>IF($B842="P",VLOOKUP($E842,'[2]Costeo-JUL26'!$B$9:$CQ$307,AE$1,0),0)*$G842</f>
        <v>10783</v>
      </c>
      <c r="AF842" s="36">
        <f>IF($B842="P",VLOOKUP($E842,'[2]Costeo-JUL26'!$B$9:$CQ$307,AF$1,0),0)*$G842</f>
        <v>165488.85760000002</v>
      </c>
      <c r="AG842" s="35">
        <f>IF($B842="P",VLOOKUP($E842,'[2]Costeo-JUL26'!$B$9:$CQ$307,AG$1,0),0)</f>
        <v>6.0000000000000001E-3</v>
      </c>
      <c r="AH842" s="36">
        <f t="shared" si="384"/>
        <v>992.9331456000001</v>
      </c>
      <c r="AI842" s="36">
        <f t="shared" si="385"/>
        <v>166481.79074560001</v>
      </c>
      <c r="AJ842" s="34">
        <f>IF($B842="P",VLOOKUP($E842,'[2]Costeo-JUL26'!$B$9:$CQ$307,AJ$1,0),0)</f>
        <v>910882</v>
      </c>
      <c r="AK842" s="16">
        <f>IF($B842="P",VLOOKUP($E842,'[2]Costeo-JUL26'!$B$9:$CQ$307,AK$1,0),0)*$G842</f>
        <v>10783</v>
      </c>
      <c r="AL842" s="36">
        <f>IF($B842="P",VLOOKUP($E842,'[2]Costeo-JUL26'!$B$9:$CQ$307,AL$1,0),0)*$G842</f>
        <v>104622.59665000001</v>
      </c>
      <c r="AM842" s="35">
        <f>IF($B842="P",VLOOKUP($E842,'[2]Costeo-JUL26'!$B$9:$CQ$307,AM$1,0),0)</f>
        <v>1.7999999999999999E-2</v>
      </c>
      <c r="AN842" s="36">
        <f t="shared" si="386"/>
        <v>1883.2067397000001</v>
      </c>
      <c r="AO842" s="36">
        <f t="shared" si="387"/>
        <v>106505.80338970001</v>
      </c>
      <c r="AP842" s="34">
        <f>IF($B842="P",VLOOKUP($E842,'[2]Costeo-JUL26'!$B$9:$CQ$307,AP$1,0),0)</f>
        <v>913486</v>
      </c>
      <c r="AQ842" s="16">
        <f>IF($B842="P",VLOOKUP($E842,'[2]Costeo-JUL26'!$B$9:$CQ$307,AQ$1,0),0)*$G842</f>
        <v>10783</v>
      </c>
      <c r="AR842" s="36">
        <f>IF($B842="P",VLOOKUP($E842,'[2]Costeo-JUL26'!$B$9:$CQ$307,AR$1,0),0)*$G842</f>
        <v>1331014.7511732369</v>
      </c>
      <c r="AS842" s="35">
        <f>IF($B842="P",VLOOKUP($E842,'[2]Costeo-JUL26'!$B$9:$CQ$307,AS$1,0),0)</f>
        <v>0.02</v>
      </c>
      <c r="AT842" s="36">
        <f t="shared" si="388"/>
        <v>26620.29502346474</v>
      </c>
      <c r="AU842" s="36">
        <f t="shared" si="389"/>
        <v>1357635.0461967017</v>
      </c>
      <c r="AV842" s="34">
        <f>IF($B842="P",VLOOKUP($E842,'[2]Costeo-JUL26'!$B$9:$CQ$307,AV$1,0),0)</f>
        <v>902310</v>
      </c>
      <c r="AW842" s="16">
        <f>IF($B842="P",VLOOKUP($E842,'[2]Costeo-JUL26'!$B$9:$CQ$307,AW$1,0),0)*$G842</f>
        <v>42.053699999999999</v>
      </c>
      <c r="AX842" s="36">
        <f>IF($B842="P",VLOOKUP($E842,'[2]Costeo-JUL26'!$B$9:$CQ$307,AX$1,0),0)*$G842</f>
        <v>147337.07629824628</v>
      </c>
      <c r="AY842" s="35">
        <f>IF($B842="P",VLOOKUP($E842,'[2]Costeo-JUL26'!$B$9:$CQ$307,AY$1,0),0)</f>
        <v>0.03</v>
      </c>
      <c r="AZ842" s="36">
        <f t="shared" si="390"/>
        <v>4420.1122889473882</v>
      </c>
      <c r="BA842" s="36">
        <f t="shared" si="391"/>
        <v>151757.18858719367</v>
      </c>
      <c r="BB842" s="34">
        <f>IF($B842="P",VLOOKUP($E842,'[2]Costeo-JUL26'!$B$9:$CQ$307,BB$1,0),0)</f>
        <v>902311</v>
      </c>
      <c r="BC842" s="16">
        <f>IF($B842="P",VLOOKUP($E842,'[2]Costeo-JUL26'!$B$9:$CQ$307,BC$1,0),0)*$G842</f>
        <v>6.7393749999999999</v>
      </c>
      <c r="BD842" s="36">
        <f>IF($B842="P",VLOOKUP($E842,'[2]Costeo-JUL26'!$B$9:$CQ$307,BD$1,0),0)*$G842</f>
        <v>26429.436271875002</v>
      </c>
      <c r="BE842" s="35">
        <f>IF($B842="P",VLOOKUP($E842,'[2]Costeo-JUL26'!$B$9:$CQ$307,BE$1,0),0)</f>
        <v>0.03</v>
      </c>
      <c r="BF842" s="36">
        <f t="shared" si="392"/>
        <v>792.88308815624998</v>
      </c>
      <c r="BG842" s="36">
        <f t="shared" si="393"/>
        <v>27222.319360031252</v>
      </c>
      <c r="BH842" s="34">
        <f>IF($B842="P",VLOOKUP($E842,'[2]Costeo-JUL26'!$B$9:$CQ$307,BH$1,0),0)</f>
        <v>910319</v>
      </c>
      <c r="BI842" s="16">
        <f>IF($B842="P",VLOOKUP($E842,'[2]Costeo-JUL26'!$B$9:$CQ$307,BI$1,0),0)*$G842</f>
        <v>24.069196428571427</v>
      </c>
      <c r="BJ842" s="36">
        <f>IF($B842="P",VLOOKUP($E842,'[2]Costeo-JUL26'!$B$9:$CQ$307,BJ$1,0),0)*$G842</f>
        <v>62928.9140625</v>
      </c>
      <c r="BK842" s="35">
        <f>IF(BH842=910319,0,IF($B842="P",VLOOKUP($E842,'[2]Costeo-JUL26'!$B$9:$CQ$307,BK$1,0),0))</f>
        <v>0</v>
      </c>
      <c r="BL842" s="36">
        <f t="shared" si="394"/>
        <v>0</v>
      </c>
      <c r="BM842" s="36">
        <f t="shared" si="395"/>
        <v>62928.9140625</v>
      </c>
      <c r="BN842" s="34">
        <f>IF($B842="P",VLOOKUP($E842,'[2]Costeo-JUL26'!$B$9:$CQ$307,BN$1,0),0)</f>
        <v>0</v>
      </c>
      <c r="BO842" s="16">
        <f>IF($B842="P",VLOOKUP($E842,'[2]Costeo-JUL26'!$B$9:$CQ$307,BO$1,0),0)*$G842</f>
        <v>0</v>
      </c>
      <c r="BP842" s="36">
        <f>IF($B842="P",VLOOKUP($E842,'[2]Costeo-JUL26'!$B$9:$CQ$307,BP$1,0),0)*$G842</f>
        <v>0</v>
      </c>
      <c r="BQ842" s="35">
        <f>IF($B842="P",VLOOKUP($E842,'[2]Costeo-JUL26'!$B$9:$CQ$307,BQ$1,0),0)</f>
        <v>0</v>
      </c>
      <c r="BR842" s="36">
        <f t="shared" si="396"/>
        <v>0</v>
      </c>
      <c r="BS842" s="36">
        <f t="shared" si="397"/>
        <v>0</v>
      </c>
      <c r="BT842" s="34">
        <f>IF($B842="P",VLOOKUP($E842,'[2]Costeo-JUL26'!$B$9:$CQ$307,BT$1,0),0)</f>
        <v>0</v>
      </c>
      <c r="BU842" s="16">
        <f>IF($B842="P",VLOOKUP($E842,'[2]Costeo-JUL26'!$B$9:$CQ$307,BU$1,0),0)*$G842</f>
        <v>0</v>
      </c>
      <c r="BV842" s="36">
        <f>IF($B842="P",VLOOKUP($E842,'[2]Costeo-JUL26'!$B$9:$CQ$307,BV$1,0),0)*$G842</f>
        <v>0</v>
      </c>
      <c r="BW842" s="35">
        <f>IF($B842="P",VLOOKUP($E842,'[2]Costeo-JUL26'!$B$9:$CQ$307,BW$1,0),0)</f>
        <v>0</v>
      </c>
      <c r="BX842" s="36">
        <f t="shared" si="398"/>
        <v>0</v>
      </c>
      <c r="BY842" s="36">
        <f t="shared" si="399"/>
        <v>0</v>
      </c>
      <c r="BZ842" s="34">
        <f>IF($B842="P",VLOOKUP($E842,'[2]Costeo-JUL26'!$B$9:$CQ$307,BZ$1,0),0)</f>
        <v>0</v>
      </c>
      <c r="CA842" s="16">
        <f>IF($B842="P",VLOOKUP($E842,'[2]Costeo-JUL26'!$B$9:$CQ$307,CA$1,0),0)*$G842</f>
        <v>0</v>
      </c>
      <c r="CB842" s="36">
        <f>IF($B842="P",VLOOKUP($E842,'[2]Costeo-JUL26'!$B$9:$CQ$307,CB$1,0),0)*$G842</f>
        <v>0</v>
      </c>
      <c r="CC842" s="35">
        <f>IF($B842="P",VLOOKUP($E842,'[2]Costeo-JUL26'!$B$9:$CQ$307,CC$1,0),0)</f>
        <v>0</v>
      </c>
      <c r="CD842" s="36">
        <f t="shared" si="400"/>
        <v>0</v>
      </c>
      <c r="CE842" s="36">
        <f t="shared" si="401"/>
        <v>0</v>
      </c>
      <c r="CF842" s="37">
        <f t="shared" ref="CF842:CF905" si="404">Q842+W842+AC842+AI842+AO842+AU842+BA842+BG842+BM842+BS842+BY842+CE842</f>
        <v>9410929.7271301132</v>
      </c>
      <c r="CG842" s="36">
        <f>IF($B842="r",VLOOKUP($E842,'[2]Costeo-JUL26'!$B$9:$CQ$307,CG$1,0),0)*$G842</f>
        <v>0</v>
      </c>
      <c r="CH842" s="35">
        <f>VLOOKUP($E842,'[2]TEORICOS (05.26)'!$A$8:$T$251,CH$1,0)</f>
        <v>0</v>
      </c>
      <c r="CI842" s="36">
        <f t="shared" si="402"/>
        <v>0</v>
      </c>
      <c r="CJ842" s="37">
        <f t="shared" si="403"/>
        <v>0</v>
      </c>
      <c r="CM842" s="16">
        <f>SUMIFS('[1]Ajuste Inventario'!$I:$I,'[1]Ajuste Inventario'!$B:$B,E842,'[1]Ajuste Inventario'!$S:$S,D842)*-1</f>
        <v>12.75</v>
      </c>
      <c r="CN842" s="36">
        <f t="shared" ref="CN842:CN905" si="405">IF(CM842=0,0,IF(B842="P",CF842/G842,CJ842/G842))*CM842</f>
        <v>89021.128829386216</v>
      </c>
      <c r="CP842" t="str">
        <f t="shared" ref="CP842:CP905" si="406">E842&amp;D842</f>
        <v>640Org.Vtas StaTeresita</v>
      </c>
      <c r="CQ842" s="10">
        <f t="shared" ref="CQ842:CQ905" si="407">+CN842/CM842</f>
        <v>6982.0493199518605</v>
      </c>
    </row>
    <row r="843" spans="1:95" x14ac:dyDescent="0.25">
      <c r="A843" s="30">
        <v>46204</v>
      </c>
      <c r="B843" s="31" t="str">
        <f>VLOOKUP($E843,'[2]TEORICOS (05.26)'!$A$8:$T$251,B$1,0)</f>
        <v>P</v>
      </c>
      <c r="C843" s="32" t="str">
        <f>VLOOKUP($E843,'[2]TEORICOS (05.26)'!$A$8:$T$251,C$1,0)</f>
        <v>Sprite</v>
      </c>
      <c r="D843" t="s">
        <v>230</v>
      </c>
      <c r="E843">
        <v>644</v>
      </c>
      <c r="F843" t="s">
        <v>92</v>
      </c>
      <c r="G843" s="16">
        <v>61</v>
      </c>
      <c r="H843" s="16">
        <v>150.4259999999999</v>
      </c>
      <c r="I843" s="33">
        <v>1266641.3100000003</v>
      </c>
      <c r="J843" s="33">
        <v>1253620.1700000002</v>
      </c>
      <c r="K843" s="34">
        <f>IF($B843="P",VLOOKUP($E843,'[2]Costeo-JUL26'!$B$9:$CQ$307,K$1,0),0)</f>
        <v>933147</v>
      </c>
      <c r="L843" s="35">
        <f>VLOOKUP($E843,'[2]TEORICOS (05.26)'!$A$8:$T$251,L$1,0)</f>
        <v>0.25119999999999998</v>
      </c>
      <c r="M843" s="36">
        <f t="shared" si="377"/>
        <v>314909.386704</v>
      </c>
      <c r="N843" s="35">
        <f>IF($B843="P",VLOOKUP($E843,'[2]Costeo-JUL26'!$B$9:$CQ$307,N$1,0),0)</f>
        <v>5.0000000000000001E-3</v>
      </c>
      <c r="O843" s="36">
        <f t="shared" si="378"/>
        <v>1574.54693352</v>
      </c>
      <c r="P843" s="36">
        <f>IF($B843="P",VLOOKUP($E843,'[2]Costeo-JUL26'!$B$9:$CQ$307,P$1,0),0)*H843</f>
        <v>0</v>
      </c>
      <c r="Q843" s="36">
        <f t="shared" si="379"/>
        <v>316483.93363752001</v>
      </c>
      <c r="R843" s="34">
        <f>IF($B843="P",VLOOKUP($E843,'[2]Costeo-JUL26'!$B$9:$CQ$307,R$1,0),0)</f>
        <v>902332</v>
      </c>
      <c r="S843" s="16">
        <f>IF($B843="P",VLOOKUP($E843,'[2]Costeo-JUL26'!$B$9:$CQ$307,S$1,0),0)*$G843</f>
        <v>81.898600000000002</v>
      </c>
      <c r="T843" s="36">
        <f>IF($B843="P",VLOOKUP($E843,'[2]Costeo-JUL26'!$B$9:$CQ$307,T$1,0),0)*$G843</f>
        <v>57128.68738992919</v>
      </c>
      <c r="U843" s="35">
        <f>IF($B843="P",VLOOKUP($E843,'[2]Costeo-JUL26'!$B$9:$CQ$307,U$1,0),0)</f>
        <v>1.4999999999999999E-2</v>
      </c>
      <c r="V843" s="36">
        <f t="shared" si="380"/>
        <v>856.93031084893778</v>
      </c>
      <c r="W843" s="36">
        <f t="shared" si="381"/>
        <v>57985.61770077813</v>
      </c>
      <c r="X843" s="34">
        <f>IF($B843="P",VLOOKUP($E843,'[2]Costeo-JUL26'!$B$9:$CQ$307,X$1,0),0)</f>
        <v>902338</v>
      </c>
      <c r="Y843" s="16">
        <f>IF($B843="P",VLOOKUP($E843,'[2]Costeo-JUL26'!$B$9:$CQ$307,Y$1,0),0)*$G843</f>
        <v>6.7636800000000008</v>
      </c>
      <c r="Z843" s="36">
        <f>IF($B843="P",VLOOKUP($E843,'[2]Costeo-JUL26'!$B$9:$CQ$307,Z$1,0),0)*$G843</f>
        <v>1912.3628832000002</v>
      </c>
      <c r="AA843" s="35">
        <f>IF($B843="P",VLOOKUP($E843,'[2]Costeo-JUL26'!$B$9:$CQ$307,AA$1,0),0)</f>
        <v>0.45</v>
      </c>
      <c r="AB843" s="36">
        <f t="shared" si="382"/>
        <v>860.56329744000004</v>
      </c>
      <c r="AC843" s="36">
        <f t="shared" si="383"/>
        <v>2772.92618064</v>
      </c>
      <c r="AD843" s="34">
        <f>IF($B843="P",VLOOKUP($E843,'[2]Costeo-JUL26'!$B$9:$CQ$307,AD$1,0),0)</f>
        <v>901767</v>
      </c>
      <c r="AE843" s="16">
        <f>IF($B843="P",VLOOKUP($E843,'[2]Costeo-JUL26'!$B$9:$CQ$307,AE$1,0),0)*$G843</f>
        <v>488</v>
      </c>
      <c r="AF843" s="36">
        <f>IF($B843="P",VLOOKUP($E843,'[2]Costeo-JUL26'!$B$9:$CQ$307,AF$1,0),0)*$G843</f>
        <v>7489.4336000000003</v>
      </c>
      <c r="AG843" s="35">
        <f>IF($B843="P",VLOOKUP($E843,'[2]Costeo-JUL26'!$B$9:$CQ$307,AG$1,0),0)</f>
        <v>6.0000000000000001E-3</v>
      </c>
      <c r="AH843" s="36">
        <f t="shared" si="384"/>
        <v>44.936601600000003</v>
      </c>
      <c r="AI843" s="36">
        <f t="shared" si="385"/>
        <v>7534.3702016000007</v>
      </c>
      <c r="AJ843" s="34">
        <f>IF($B843="P",VLOOKUP($E843,'[2]Costeo-JUL26'!$B$9:$CQ$307,AJ$1,0),0)</f>
        <v>930638</v>
      </c>
      <c r="AK843" s="16">
        <f>IF($B843="P",VLOOKUP($E843,'[2]Costeo-JUL26'!$B$9:$CQ$307,AK$1,0),0)*$G843</f>
        <v>488</v>
      </c>
      <c r="AL843" s="36">
        <f>IF($B843="P",VLOOKUP($E843,'[2]Costeo-JUL26'!$B$9:$CQ$307,AL$1,0),0)*$G843</f>
        <v>11214.4352</v>
      </c>
      <c r="AM843" s="35">
        <f>IF($B843="P",VLOOKUP($E843,'[2]Costeo-JUL26'!$B$9:$CQ$307,AM$1,0),0)</f>
        <v>1.7999999999999999E-2</v>
      </c>
      <c r="AN843" s="36">
        <f t="shared" si="386"/>
        <v>201.85983359999997</v>
      </c>
      <c r="AO843" s="36">
        <f t="shared" si="387"/>
        <v>11416.295033599999</v>
      </c>
      <c r="AP843" s="34">
        <f>IF($B843="P",VLOOKUP($E843,'[2]Costeo-JUL26'!$B$9:$CQ$307,AP$1,0),0)</f>
        <v>911881</v>
      </c>
      <c r="AQ843" s="16">
        <f>IF($B843="P",VLOOKUP($E843,'[2]Costeo-JUL26'!$B$9:$CQ$307,AQ$1,0),0)*$G843</f>
        <v>488</v>
      </c>
      <c r="AR843" s="36">
        <f>IF($B843="P",VLOOKUP($E843,'[2]Costeo-JUL26'!$B$9:$CQ$307,AR$1,0),0)*$G843</f>
        <v>66217.305601102926</v>
      </c>
      <c r="AS843" s="35">
        <f>IF($B843="P",VLOOKUP($E843,'[2]Costeo-JUL26'!$B$9:$CQ$307,AS$1,0),0)</f>
        <v>0.02</v>
      </c>
      <c r="AT843" s="36">
        <f t="shared" si="388"/>
        <v>1324.3461120220586</v>
      </c>
      <c r="AU843" s="36">
        <f t="shared" si="389"/>
        <v>67541.651713124986</v>
      </c>
      <c r="AV843" s="34">
        <f>IF($B843="P",VLOOKUP($E843,'[2]Costeo-JUL26'!$B$9:$CQ$307,AV$1,0),0)</f>
        <v>902310</v>
      </c>
      <c r="AW843" s="16">
        <f>IF($B843="P",VLOOKUP($E843,'[2]Costeo-JUL26'!$B$9:$CQ$307,AW$1,0),0)*$G843</f>
        <v>2.0190999999999999</v>
      </c>
      <c r="AX843" s="36">
        <f>IF($B843="P",VLOOKUP($E843,'[2]Costeo-JUL26'!$B$9:$CQ$307,AX$1,0),0)*$G843</f>
        <v>7074.0099147943947</v>
      </c>
      <c r="AY843" s="35">
        <f>IF($B843="P",VLOOKUP($E843,'[2]Costeo-JUL26'!$B$9:$CQ$307,AY$1,0),0)</f>
        <v>0.03</v>
      </c>
      <c r="AZ843" s="36">
        <f t="shared" si="390"/>
        <v>212.22029744383184</v>
      </c>
      <c r="BA843" s="36">
        <f t="shared" si="391"/>
        <v>7286.2302122382262</v>
      </c>
      <c r="BB843" s="34">
        <f>IF($B843="P",VLOOKUP($E843,'[2]Costeo-JUL26'!$B$9:$CQ$307,BB$1,0),0)</f>
        <v>923266</v>
      </c>
      <c r="BC843" s="16">
        <f>IF($B843="P",VLOOKUP($E843,'[2]Costeo-JUL26'!$B$9:$CQ$307,BC$1,0),0)*$G843</f>
        <v>0.30499999999999999</v>
      </c>
      <c r="BD843" s="36">
        <f>IF($B843="P",VLOOKUP($E843,'[2]Costeo-JUL26'!$B$9:$CQ$307,BD$1,0),0)*$G843</f>
        <v>1233.9873000000002</v>
      </c>
      <c r="BE843" s="35">
        <f>IF($B843="P",VLOOKUP($E843,'[2]Costeo-JUL26'!$B$9:$CQ$307,BE$1,0),0)</f>
        <v>0.03</v>
      </c>
      <c r="BF843" s="36">
        <f t="shared" si="392"/>
        <v>37.019619000000006</v>
      </c>
      <c r="BG843" s="36">
        <f t="shared" si="393"/>
        <v>1271.0069190000002</v>
      </c>
      <c r="BH843" s="34">
        <f>IF($B843="P",VLOOKUP($E843,'[2]Costeo-JUL26'!$B$9:$CQ$307,BH$1,0),0)</f>
        <v>910319</v>
      </c>
      <c r="BI843" s="16">
        <f>IF($B843="P",VLOOKUP($E843,'[2]Costeo-JUL26'!$B$9:$CQ$307,BI$1,0),0)*$G843</f>
        <v>1.6266666666666667</v>
      </c>
      <c r="BJ843" s="36">
        <f>IF($B843="P",VLOOKUP($E843,'[2]Costeo-JUL26'!$B$9:$CQ$307,BJ$1,0),0)*$G843</f>
        <v>4252.92</v>
      </c>
      <c r="BK843" s="35">
        <f>IF(BH843=910319,0,IF($B843="P",VLOOKUP($E843,'[2]Costeo-JUL26'!$B$9:$CQ$307,BK$1,0),0))</f>
        <v>0</v>
      </c>
      <c r="BL843" s="36">
        <f t="shared" si="394"/>
        <v>0</v>
      </c>
      <c r="BM843" s="36">
        <f t="shared" si="395"/>
        <v>4252.92</v>
      </c>
      <c r="BN843" s="34">
        <f>IF($B843="P",VLOOKUP($E843,'[2]Costeo-JUL26'!$B$9:$CQ$307,BN$1,0),0)</f>
        <v>0</v>
      </c>
      <c r="BO843" s="16">
        <f>IF($B843="P",VLOOKUP($E843,'[2]Costeo-JUL26'!$B$9:$CQ$307,BO$1,0),0)*$G843</f>
        <v>0</v>
      </c>
      <c r="BP843" s="36">
        <f>IF($B843="P",VLOOKUP($E843,'[2]Costeo-JUL26'!$B$9:$CQ$307,BP$1,0),0)*$G843</f>
        <v>0</v>
      </c>
      <c r="BQ843" s="35">
        <f>IF($B843="P",VLOOKUP($E843,'[2]Costeo-JUL26'!$B$9:$CQ$307,BQ$1,0),0)</f>
        <v>0</v>
      </c>
      <c r="BR843" s="36">
        <f t="shared" si="396"/>
        <v>0</v>
      </c>
      <c r="BS843" s="36">
        <f t="shared" si="397"/>
        <v>0</v>
      </c>
      <c r="BT843" s="34">
        <f>IF($B843="P",VLOOKUP($E843,'[2]Costeo-JUL26'!$B$9:$CQ$307,BT$1,0),0)</f>
        <v>0</v>
      </c>
      <c r="BU843" s="16">
        <f>IF($B843="P",VLOOKUP($E843,'[2]Costeo-JUL26'!$B$9:$CQ$307,BU$1,0),0)*$G843</f>
        <v>0</v>
      </c>
      <c r="BV843" s="36">
        <f>IF($B843="P",VLOOKUP($E843,'[2]Costeo-JUL26'!$B$9:$CQ$307,BV$1,0),0)*$G843</f>
        <v>0</v>
      </c>
      <c r="BW843" s="35">
        <f>IF($B843="P",VLOOKUP($E843,'[2]Costeo-JUL26'!$B$9:$CQ$307,BW$1,0),0)</f>
        <v>0</v>
      </c>
      <c r="BX843" s="36">
        <f t="shared" si="398"/>
        <v>0</v>
      </c>
      <c r="BY843" s="36">
        <f t="shared" si="399"/>
        <v>0</v>
      </c>
      <c r="BZ843" s="34">
        <f>IF($B843="P",VLOOKUP($E843,'[2]Costeo-JUL26'!$B$9:$CQ$307,BZ$1,0),0)</f>
        <v>0</v>
      </c>
      <c r="CA843" s="16">
        <f>IF($B843="P",VLOOKUP($E843,'[2]Costeo-JUL26'!$B$9:$CQ$307,CA$1,0),0)*$G843</f>
        <v>0</v>
      </c>
      <c r="CB843" s="36">
        <f>IF($B843="P",VLOOKUP($E843,'[2]Costeo-JUL26'!$B$9:$CQ$307,CB$1,0),0)*$G843</f>
        <v>0</v>
      </c>
      <c r="CC843" s="35">
        <f>IF($B843="P",VLOOKUP($E843,'[2]Costeo-JUL26'!$B$9:$CQ$307,CC$1,0),0)</f>
        <v>0</v>
      </c>
      <c r="CD843" s="36">
        <f t="shared" si="400"/>
        <v>0</v>
      </c>
      <c r="CE843" s="36">
        <f t="shared" si="401"/>
        <v>0</v>
      </c>
      <c r="CF843" s="37">
        <f t="shared" si="404"/>
        <v>476544.95159850136</v>
      </c>
      <c r="CG843" s="36">
        <f>IF($B843="r",VLOOKUP($E843,'[2]Costeo-JUL26'!$B$9:$CQ$307,CG$1,0),0)*$G843</f>
        <v>0</v>
      </c>
      <c r="CH843" s="35">
        <f>VLOOKUP($E843,'[2]TEORICOS (05.26)'!$A$8:$T$251,CH$1,0)</f>
        <v>0</v>
      </c>
      <c r="CI843" s="36">
        <f t="shared" si="402"/>
        <v>0</v>
      </c>
      <c r="CJ843" s="37">
        <f t="shared" si="403"/>
        <v>0</v>
      </c>
      <c r="CM843" s="16">
        <f>SUMIFS('[1]Ajuste Inventario'!$I:$I,'[1]Ajuste Inventario'!$B:$B,E843,'[1]Ajuste Inventario'!$S:$S,D843)*-1</f>
        <v>5.75</v>
      </c>
      <c r="CN843" s="36">
        <f t="shared" si="405"/>
        <v>44920.220847399716</v>
      </c>
      <c r="CP843" t="str">
        <f t="shared" si="406"/>
        <v>644Org.Vtas StaTeresita</v>
      </c>
      <c r="CQ843" s="10">
        <f t="shared" si="407"/>
        <v>7812.2123212869074</v>
      </c>
    </row>
    <row r="844" spans="1:95" x14ac:dyDescent="0.25">
      <c r="A844" s="30">
        <v>46204</v>
      </c>
      <c r="B844" s="31" t="str">
        <f>VLOOKUP($E844,'[2]TEORICOS (05.26)'!$A$8:$T$251,B$1,0)</f>
        <v>P</v>
      </c>
      <c r="C844" s="32" t="str">
        <f>VLOOKUP($E844,'[2]TEORICOS (05.26)'!$A$8:$T$251,C$1,0)</f>
        <v>Sprite</v>
      </c>
      <c r="D844" t="s">
        <v>230</v>
      </c>
      <c r="E844">
        <v>659</v>
      </c>
      <c r="F844" t="s">
        <v>93</v>
      </c>
      <c r="G844" s="16">
        <v>1952.999</v>
      </c>
      <c r="H844" s="16">
        <v>4644.2316220000293</v>
      </c>
      <c r="I844" s="33">
        <v>37538065.689999893</v>
      </c>
      <c r="J844" s="33">
        <v>36753742.209999941</v>
      </c>
      <c r="K844" s="34">
        <f>IF($B844="P",VLOOKUP($E844,'[2]Costeo-JUL26'!$B$9:$CQ$307,K$1,0),0)</f>
        <v>933147</v>
      </c>
      <c r="L844" s="35">
        <f>VLOOKUP($E844,'[2]TEORICOS (05.26)'!$A$8:$T$251,L$1,0)</f>
        <v>0.25119999999999998</v>
      </c>
      <c r="M844" s="36">
        <f t="shared" ref="M844:M907" si="408">IF(B844="P",L844*J844,0)</f>
        <v>9232540.043151984</v>
      </c>
      <c r="N844" s="35">
        <f>IF($B844="P",VLOOKUP($E844,'[2]Costeo-JUL26'!$B$9:$CQ$307,N$1,0),0)</f>
        <v>5.0000000000000001E-3</v>
      </c>
      <c r="O844" s="36">
        <f t="shared" ref="O844:O907" si="409">N844*M844</f>
        <v>46162.70021575992</v>
      </c>
      <c r="P844" s="36">
        <f>IF($B844="P",VLOOKUP($E844,'[2]Costeo-JUL26'!$B$9:$CQ$307,P$1,0),0)*H844</f>
        <v>0</v>
      </c>
      <c r="Q844" s="36">
        <f t="shared" ref="Q844:Q907" si="410">+M844+O844+P844</f>
        <v>9278702.7433677446</v>
      </c>
      <c r="R844" s="34">
        <f>IF($B844="P",VLOOKUP($E844,'[2]Costeo-JUL26'!$B$9:$CQ$307,R$1,0),0)</f>
        <v>902332</v>
      </c>
      <c r="S844" s="16">
        <f>IF($B844="P",VLOOKUP($E844,'[2]Costeo-JUL26'!$B$9:$CQ$307,S$1,0),0)*$G844</f>
        <v>2528.4501553499999</v>
      </c>
      <c r="T844" s="36">
        <f>IF($B844="P",VLOOKUP($E844,'[2]Costeo-JUL26'!$B$9:$CQ$307,T$1,0),0)*$G844</f>
        <v>1763730.2530935574</v>
      </c>
      <c r="U844" s="35">
        <f>IF($B844="P",VLOOKUP($E844,'[2]Costeo-JUL26'!$B$9:$CQ$307,U$1,0),0)</f>
        <v>1.4999999999999999E-2</v>
      </c>
      <c r="V844" s="36">
        <f t="shared" ref="V844:V907" si="411">U844*T844</f>
        <v>26455.953796403359</v>
      </c>
      <c r="W844" s="36">
        <f t="shared" ref="W844:W907" si="412">T844+V844</f>
        <v>1790186.2068899607</v>
      </c>
      <c r="X844" s="34">
        <f>IF($B844="P",VLOOKUP($E844,'[2]Costeo-JUL26'!$B$9:$CQ$307,X$1,0),0)</f>
        <v>902338</v>
      </c>
      <c r="Y844" s="16">
        <f>IF($B844="P",VLOOKUP($E844,'[2]Costeo-JUL26'!$B$9:$CQ$307,Y$1,0),0)*$G844</f>
        <v>229.696118388</v>
      </c>
      <c r="Z844" s="36">
        <f>IF($B844="P",VLOOKUP($E844,'[2]Costeo-JUL26'!$B$9:$CQ$307,Z$1,0),0)*$G844</f>
        <v>64944.280513023128</v>
      </c>
      <c r="AA844" s="35">
        <f>IF($B844="P",VLOOKUP($E844,'[2]Costeo-JUL26'!$B$9:$CQ$307,AA$1,0),0)</f>
        <v>0.45</v>
      </c>
      <c r="AB844" s="36">
        <f t="shared" ref="AB844:AB907" si="413">AA844*Z844</f>
        <v>29224.926230860408</v>
      </c>
      <c r="AC844" s="36">
        <f t="shared" ref="AC844:AC907" si="414">Z844+AB844</f>
        <v>94169.206743883537</v>
      </c>
      <c r="AD844" s="34">
        <f>IF($B844="P",VLOOKUP($E844,'[2]Costeo-JUL26'!$B$9:$CQ$307,AD$1,0),0)</f>
        <v>901767</v>
      </c>
      <c r="AE844" s="16">
        <f>IF($B844="P",VLOOKUP($E844,'[2]Costeo-JUL26'!$B$9:$CQ$307,AE$1,0),0)*$G844</f>
        <v>11717.994000000001</v>
      </c>
      <c r="AF844" s="36">
        <f>IF($B844="P",VLOOKUP($E844,'[2]Costeo-JUL26'!$B$9:$CQ$307,AF$1,0),0)*$G844</f>
        <v>179838.3975168</v>
      </c>
      <c r="AG844" s="35">
        <f>IF($B844="P",VLOOKUP($E844,'[2]Costeo-JUL26'!$B$9:$CQ$307,AG$1,0),0)</f>
        <v>6.0000000000000001E-3</v>
      </c>
      <c r="AH844" s="36">
        <f t="shared" ref="AH844:AH907" si="415">AG844*AF844</f>
        <v>1079.0303851008</v>
      </c>
      <c r="AI844" s="36">
        <f t="shared" ref="AI844:AI907" si="416">AF844+AH844</f>
        <v>180917.42790190081</v>
      </c>
      <c r="AJ844" s="34">
        <f>IF($B844="P",VLOOKUP($E844,'[2]Costeo-JUL26'!$B$9:$CQ$307,AJ$1,0),0)</f>
        <v>905625</v>
      </c>
      <c r="AK844" s="16">
        <f>IF($B844="P",VLOOKUP($E844,'[2]Costeo-JUL26'!$B$9:$CQ$307,AK$1,0),0)*$G844</f>
        <v>11717.994000000001</v>
      </c>
      <c r="AL844" s="36">
        <f>IF($B844="P",VLOOKUP($E844,'[2]Costeo-JUL26'!$B$9:$CQ$307,AL$1,0),0)*$G844</f>
        <v>133889.799444</v>
      </c>
      <c r="AM844" s="35">
        <f>IF($B844="P",VLOOKUP($E844,'[2]Costeo-JUL26'!$B$9:$CQ$307,AM$1,0),0)</f>
        <v>1.7999999999999999E-2</v>
      </c>
      <c r="AN844" s="36">
        <f t="shared" ref="AN844:AN907" si="417">AM844*AL844</f>
        <v>2410.0163899919999</v>
      </c>
      <c r="AO844" s="36">
        <f t="shared" ref="AO844:AO907" si="418">AL844+AN844</f>
        <v>136299.815833992</v>
      </c>
      <c r="AP844" s="34">
        <f>IF($B844="P",VLOOKUP($E844,'[2]Costeo-JUL26'!$B$9:$CQ$307,AP$1,0),0)</f>
        <v>911881</v>
      </c>
      <c r="AQ844" s="16">
        <f>IF($B844="P",VLOOKUP($E844,'[2]Costeo-JUL26'!$B$9:$CQ$307,AQ$1,0),0)*$G844</f>
        <v>11717.994000000001</v>
      </c>
      <c r="AR844" s="36">
        <f>IF($B844="P",VLOOKUP($E844,'[2]Costeo-JUL26'!$B$9:$CQ$307,AR$1,0),0)*$G844</f>
        <v>1590028.6674792841</v>
      </c>
      <c r="AS844" s="35">
        <f>IF($B844="P",VLOOKUP($E844,'[2]Costeo-JUL26'!$B$9:$CQ$307,AS$1,0),0)</f>
        <v>0.02</v>
      </c>
      <c r="AT844" s="36">
        <f t="shared" ref="AT844:AT907" si="419">AS844*AR844</f>
        <v>31800.573349585684</v>
      </c>
      <c r="AU844" s="36">
        <f t="shared" ref="AU844:AU907" si="420">AR844+AT844</f>
        <v>1621829.2408288699</v>
      </c>
      <c r="AV844" s="34">
        <f>IF($B844="P",VLOOKUP($E844,'[2]Costeo-JUL26'!$B$9:$CQ$307,AV$1,0),0)</f>
        <v>932442</v>
      </c>
      <c r="AW844" s="16">
        <f>IF($B844="P",VLOOKUP($E844,'[2]Costeo-JUL26'!$B$9:$CQ$307,AW$1,0),0)*$G844</f>
        <v>54.098072299999998</v>
      </c>
      <c r="AX844" s="36">
        <f>IF($B844="P",VLOOKUP($E844,'[2]Costeo-JUL26'!$B$9:$CQ$307,AX$1,0),0)*$G844</f>
        <v>199690.82490702748</v>
      </c>
      <c r="AY844" s="35">
        <f>IF($B844="P",VLOOKUP($E844,'[2]Costeo-JUL26'!$B$9:$CQ$307,AY$1,0),0)</f>
        <v>0.03</v>
      </c>
      <c r="AZ844" s="36">
        <f t="shared" ref="AZ844:AZ907" si="421">AY844*AX844</f>
        <v>5990.7247472108238</v>
      </c>
      <c r="BA844" s="36">
        <f t="shared" ref="BA844:BA907" si="422">AX844+AZ844</f>
        <v>205681.5496542383</v>
      </c>
      <c r="BB844" s="34">
        <f>IF($B844="P",VLOOKUP($E844,'[2]Costeo-JUL26'!$B$9:$CQ$307,BB$1,0),0)</f>
        <v>902311</v>
      </c>
      <c r="BC844" s="16">
        <f>IF($B844="P",VLOOKUP($E844,'[2]Costeo-JUL26'!$B$9:$CQ$307,BC$1,0),0)*$G844</f>
        <v>8.5443706250000009</v>
      </c>
      <c r="BD844" s="36">
        <f>IF($B844="P",VLOOKUP($E844,'[2]Costeo-JUL26'!$B$9:$CQ$307,BD$1,0),0)*$G844</f>
        <v>33507.98833967813</v>
      </c>
      <c r="BE844" s="35">
        <f>IF($B844="P",VLOOKUP($E844,'[2]Costeo-JUL26'!$B$9:$CQ$307,BE$1,0),0)</f>
        <v>0.03</v>
      </c>
      <c r="BF844" s="36">
        <f t="shared" ref="BF844:BF907" si="423">BE844*BD844</f>
        <v>1005.2396501903438</v>
      </c>
      <c r="BG844" s="36">
        <f t="shared" ref="BG844:BG907" si="424">BD844+BF844</f>
        <v>34513.227989868472</v>
      </c>
      <c r="BH844" s="34">
        <f>IF($B844="P",VLOOKUP($E844,'[2]Costeo-JUL26'!$B$9:$CQ$307,BH$1,0),0)</f>
        <v>933089</v>
      </c>
      <c r="BI844" s="16">
        <f>IF($B844="P",VLOOKUP($E844,'[2]Costeo-JUL26'!$B$9:$CQ$307,BI$1,0),0)*$G844</f>
        <v>73.237462499999992</v>
      </c>
      <c r="BJ844" s="36">
        <f>IF($B844="P",VLOOKUP($E844,'[2]Costeo-JUL26'!$B$9:$CQ$307,BJ$1,0),0)*$G844</f>
        <v>54537.927483316205</v>
      </c>
      <c r="BK844" s="35">
        <f>IF(BH844=910319,0,IF($B844="P",VLOOKUP($E844,'[2]Costeo-JUL26'!$B$9:$CQ$307,BK$1,0),0))</f>
        <v>0.02</v>
      </c>
      <c r="BL844" s="36">
        <f t="shared" ref="BL844:BL907" si="425">BK844*BJ844</f>
        <v>1090.7585496663241</v>
      </c>
      <c r="BM844" s="36">
        <f t="shared" ref="BM844:BM907" si="426">BJ844+BL844</f>
        <v>55628.686032982529</v>
      </c>
      <c r="BN844" s="34">
        <f>IF($B844="P",VLOOKUP($E844,'[2]Costeo-JUL26'!$B$9:$CQ$307,BN$1,0),0)</f>
        <v>0</v>
      </c>
      <c r="BO844" s="16">
        <f>IF($B844="P",VLOOKUP($E844,'[2]Costeo-JUL26'!$B$9:$CQ$307,BO$1,0),0)*$G844</f>
        <v>0</v>
      </c>
      <c r="BP844" s="36">
        <f>IF($B844="P",VLOOKUP($E844,'[2]Costeo-JUL26'!$B$9:$CQ$307,BP$1,0),0)*$G844</f>
        <v>0</v>
      </c>
      <c r="BQ844" s="35">
        <f>IF($B844="P",VLOOKUP($E844,'[2]Costeo-JUL26'!$B$9:$CQ$307,BQ$1,0),0)</f>
        <v>0</v>
      </c>
      <c r="BR844" s="36">
        <f t="shared" ref="BR844:BR907" si="427">BQ844*BP844</f>
        <v>0</v>
      </c>
      <c r="BS844" s="36">
        <f t="shared" ref="BS844:BS907" si="428">BP844+BR844</f>
        <v>0</v>
      </c>
      <c r="BT844" s="34">
        <f>IF($B844="P",VLOOKUP($E844,'[2]Costeo-JUL26'!$B$9:$CQ$307,BT$1,0),0)</f>
        <v>0</v>
      </c>
      <c r="BU844" s="16">
        <f>IF($B844="P",VLOOKUP($E844,'[2]Costeo-JUL26'!$B$9:$CQ$307,BU$1,0),0)*$G844</f>
        <v>0</v>
      </c>
      <c r="BV844" s="36">
        <f>IF($B844="P",VLOOKUP($E844,'[2]Costeo-JUL26'!$B$9:$CQ$307,BV$1,0),0)*$G844</f>
        <v>0</v>
      </c>
      <c r="BW844" s="35">
        <f>IF($B844="P",VLOOKUP($E844,'[2]Costeo-JUL26'!$B$9:$CQ$307,BW$1,0),0)</f>
        <v>0</v>
      </c>
      <c r="BX844" s="36">
        <f t="shared" ref="BX844:BX907" si="429">BW844*BV844</f>
        <v>0</v>
      </c>
      <c r="BY844" s="36">
        <f t="shared" ref="BY844:BY907" si="430">BV844+BX844</f>
        <v>0</v>
      </c>
      <c r="BZ844" s="34">
        <f>IF($B844="P",VLOOKUP($E844,'[2]Costeo-JUL26'!$B$9:$CQ$307,BZ$1,0),0)</f>
        <v>0</v>
      </c>
      <c r="CA844" s="16">
        <f>IF($B844="P",VLOOKUP($E844,'[2]Costeo-JUL26'!$B$9:$CQ$307,CA$1,0),0)*$G844</f>
        <v>0</v>
      </c>
      <c r="CB844" s="36">
        <f>IF($B844="P",VLOOKUP($E844,'[2]Costeo-JUL26'!$B$9:$CQ$307,CB$1,0),0)*$G844</f>
        <v>0</v>
      </c>
      <c r="CC844" s="35">
        <f>IF($B844="P",VLOOKUP($E844,'[2]Costeo-JUL26'!$B$9:$CQ$307,CC$1,0),0)</f>
        <v>0</v>
      </c>
      <c r="CD844" s="36">
        <f t="shared" ref="CD844:CD907" si="431">CC844*CB844</f>
        <v>0</v>
      </c>
      <c r="CE844" s="36">
        <f t="shared" ref="CE844:CE907" si="432">CB844+CD844</f>
        <v>0</v>
      </c>
      <c r="CF844" s="37">
        <f t="shared" si="404"/>
        <v>13397928.105243441</v>
      </c>
      <c r="CG844" s="36">
        <f>IF($B844="r",VLOOKUP($E844,'[2]Costeo-JUL26'!$B$9:$CQ$307,CG$1,0),0)*$G844</f>
        <v>0</v>
      </c>
      <c r="CH844" s="35">
        <f>VLOOKUP($E844,'[2]TEORICOS (05.26)'!$A$8:$T$251,CH$1,0)</f>
        <v>0</v>
      </c>
      <c r="CI844" s="36">
        <f t="shared" ref="CI844:CI907" si="433">IF($B844="P",0,J844*L844-CG844*CH844)</f>
        <v>0</v>
      </c>
      <c r="CJ844" s="37">
        <f t="shared" ref="CJ844:CJ907" si="434">CG844+CI844</f>
        <v>0</v>
      </c>
      <c r="CM844" s="16">
        <f>SUMIFS('[1]Ajuste Inventario'!$I:$I,'[1]Ajuste Inventario'!$B:$B,E844,'[1]Ajuste Inventario'!$S:$S,D844)*-1</f>
        <v>47.838000000000001</v>
      </c>
      <c r="CN844" s="36">
        <f t="shared" si="405"/>
        <v>328177.37474450102</v>
      </c>
      <c r="CP844" t="str">
        <f t="shared" si="406"/>
        <v>659Org.Vtas StaTeresita</v>
      </c>
      <c r="CQ844" s="10">
        <f t="shared" si="407"/>
        <v>6860.1817539299518</v>
      </c>
    </row>
    <row r="845" spans="1:95" x14ac:dyDescent="0.25">
      <c r="A845" s="30">
        <v>46204</v>
      </c>
      <c r="B845" s="31" t="str">
        <f>VLOOKUP($E845,'[2]TEORICOS (05.26)'!$A$8:$T$251,B$1,0)</f>
        <v>P</v>
      </c>
      <c r="C845" s="32" t="str">
        <f>VLOOKUP($E845,'[2]TEORICOS (05.26)'!$A$8:$T$251,C$1,0)</f>
        <v>Sprite</v>
      </c>
      <c r="D845" t="s">
        <v>230</v>
      </c>
      <c r="E845">
        <v>661</v>
      </c>
      <c r="F845" t="s">
        <v>94</v>
      </c>
      <c r="G845" s="16">
        <v>157.166</v>
      </c>
      <c r="H845" s="16">
        <v>498.21622000000002</v>
      </c>
      <c r="I845" s="33">
        <v>3317622.2600000063</v>
      </c>
      <c r="J845" s="33">
        <v>3214895.5100000026</v>
      </c>
      <c r="K845" s="34">
        <f>IF($B845="P",VLOOKUP($E845,'[2]Costeo-JUL26'!$B$9:$CQ$307,K$1,0),0)</f>
        <v>933147</v>
      </c>
      <c r="L845" s="35">
        <f>VLOOKUP($E845,'[2]TEORICOS (05.26)'!$A$8:$T$251,L$1,0)</f>
        <v>0.25119999999999998</v>
      </c>
      <c r="M845" s="36">
        <f t="shared" si="408"/>
        <v>807581.7521120006</v>
      </c>
      <c r="N845" s="35">
        <f>IF($B845="P",VLOOKUP($E845,'[2]Costeo-JUL26'!$B$9:$CQ$307,N$1,0),0)</f>
        <v>5.0000000000000001E-3</v>
      </c>
      <c r="O845" s="36">
        <f t="shared" si="409"/>
        <v>4037.908760560003</v>
      </c>
      <c r="P845" s="36">
        <f>IF($B845="P",VLOOKUP($E845,'[2]Costeo-JUL26'!$B$9:$CQ$307,P$1,0),0)*H845</f>
        <v>0</v>
      </c>
      <c r="Q845" s="36">
        <f t="shared" si="410"/>
        <v>811619.66087256058</v>
      </c>
      <c r="R845" s="34">
        <f>IF($B845="P",VLOOKUP($E845,'[2]Costeo-JUL26'!$B$9:$CQ$307,R$1,0),0)</f>
        <v>902332</v>
      </c>
      <c r="S845" s="16">
        <f>IF($B845="P",VLOOKUP($E845,'[2]Costeo-JUL26'!$B$9:$CQ$307,S$1,0),0)*$G845</f>
        <v>271.29994920000001</v>
      </c>
      <c r="T845" s="36">
        <f>IF($B845="P",VLOOKUP($E845,'[2]Costeo-JUL26'!$B$9:$CQ$307,T$1,0),0)*$G845</f>
        <v>189246.3361614297</v>
      </c>
      <c r="U845" s="35">
        <f>IF($B845="P",VLOOKUP($E845,'[2]Costeo-JUL26'!$B$9:$CQ$307,U$1,0),0)</f>
        <v>1.4999999999999999E-2</v>
      </c>
      <c r="V845" s="36">
        <f t="shared" si="411"/>
        <v>2838.6950424214456</v>
      </c>
      <c r="W845" s="36">
        <f t="shared" si="412"/>
        <v>192085.03120385116</v>
      </c>
      <c r="X845" s="34">
        <f>IF($B845="P",VLOOKUP($E845,'[2]Costeo-JUL26'!$B$9:$CQ$307,X$1,0),0)</f>
        <v>902338</v>
      </c>
      <c r="Y845" s="16">
        <f>IF($B845="P",VLOOKUP($E845,'[2]Costeo-JUL26'!$B$9:$CQ$307,Y$1,0),0)*$G845</f>
        <v>24.646143456000001</v>
      </c>
      <c r="Z845" s="36">
        <f>IF($B845="P",VLOOKUP($E845,'[2]Costeo-JUL26'!$B$9:$CQ$307,Z$1,0),0)*$G845</f>
        <v>6968.450600749441</v>
      </c>
      <c r="AA845" s="35">
        <f>IF($B845="P",VLOOKUP($E845,'[2]Costeo-JUL26'!$B$9:$CQ$307,AA$1,0),0)</f>
        <v>0.45</v>
      </c>
      <c r="AB845" s="36">
        <f t="shared" si="413"/>
        <v>3135.8027703372486</v>
      </c>
      <c r="AC845" s="36">
        <f t="shared" si="414"/>
        <v>10104.25337108669</v>
      </c>
      <c r="AD845" s="34">
        <f>IF($B845="P",VLOOKUP($E845,'[2]Costeo-JUL26'!$B$9:$CQ$307,AD$1,0),0)</f>
        <v>901767</v>
      </c>
      <c r="AE845" s="16">
        <f>IF($B845="P",VLOOKUP($E845,'[2]Costeo-JUL26'!$B$9:$CQ$307,AE$1,0),0)*$G845</f>
        <v>942.99599999999998</v>
      </c>
      <c r="AF845" s="36">
        <f>IF($B845="P",VLOOKUP($E845,'[2]Costeo-JUL26'!$B$9:$CQ$307,AF$1,0),0)*$G845</f>
        <v>14472.3482112</v>
      </c>
      <c r="AG845" s="35">
        <f>IF($B845="P",VLOOKUP($E845,'[2]Costeo-JUL26'!$B$9:$CQ$307,AG$1,0),0)</f>
        <v>6.0000000000000001E-3</v>
      </c>
      <c r="AH845" s="36">
        <f t="shared" si="415"/>
        <v>86.8340892672</v>
      </c>
      <c r="AI845" s="36">
        <f t="shared" si="416"/>
        <v>14559.182300467201</v>
      </c>
      <c r="AJ845" s="34">
        <f>IF($B845="P",VLOOKUP($E845,'[2]Costeo-JUL26'!$B$9:$CQ$307,AJ$1,0),0)</f>
        <v>919915</v>
      </c>
      <c r="AK845" s="16">
        <f>IF($B845="P",VLOOKUP($E845,'[2]Costeo-JUL26'!$B$9:$CQ$307,AK$1,0),0)*$G845</f>
        <v>942.99599999999998</v>
      </c>
      <c r="AL845" s="36">
        <f>IF($B845="P",VLOOKUP($E845,'[2]Costeo-JUL26'!$B$9:$CQ$307,AL$1,0),0)*$G845</f>
        <v>17469.000899999999</v>
      </c>
      <c r="AM845" s="35">
        <f>IF($B845="P",VLOOKUP($E845,'[2]Costeo-JUL26'!$B$9:$CQ$307,AM$1,0),0)</f>
        <v>1.7999999999999999E-2</v>
      </c>
      <c r="AN845" s="36">
        <f t="shared" si="417"/>
        <v>314.44201619999996</v>
      </c>
      <c r="AO845" s="36">
        <f t="shared" si="418"/>
        <v>17783.442916199998</v>
      </c>
      <c r="AP845" s="34">
        <f>IF($B845="P",VLOOKUP($E845,'[2]Costeo-JUL26'!$B$9:$CQ$307,AP$1,0),0)</f>
        <v>913487</v>
      </c>
      <c r="AQ845" s="16">
        <f>IF($B845="P",VLOOKUP($E845,'[2]Costeo-JUL26'!$B$9:$CQ$307,AQ$1,0),0)*$G845</f>
        <v>942.99599999999998</v>
      </c>
      <c r="AR845" s="36">
        <f>IF($B845="P",VLOOKUP($E845,'[2]Costeo-JUL26'!$B$9:$CQ$307,AR$1,0),0)*$G845</f>
        <v>180405.61149823468</v>
      </c>
      <c r="AS845" s="35">
        <f>IF($B845="P",VLOOKUP($E845,'[2]Costeo-JUL26'!$B$9:$CQ$307,AS$1,0),0)</f>
        <v>0.02</v>
      </c>
      <c r="AT845" s="36">
        <f t="shared" si="419"/>
        <v>3608.1122299646936</v>
      </c>
      <c r="AU845" s="36">
        <f t="shared" si="420"/>
        <v>184013.72372819937</v>
      </c>
      <c r="AV845" s="34">
        <f>IF($B845="P",VLOOKUP($E845,'[2]Costeo-JUL26'!$B$9:$CQ$307,AV$1,0),0)</f>
        <v>902310</v>
      </c>
      <c r="AW845" s="16">
        <f>IF($B845="P",VLOOKUP($E845,'[2]Costeo-JUL26'!$B$9:$CQ$307,AW$1,0),0)*$G845</f>
        <v>5.6894092000000001</v>
      </c>
      <c r="AX845" s="36">
        <f>IF($B845="P",VLOOKUP($E845,'[2]Costeo-JUL26'!$B$9:$CQ$307,AX$1,0),0)*$G845</f>
        <v>19933.107369680776</v>
      </c>
      <c r="AY845" s="35">
        <f>IF($B845="P",VLOOKUP($E845,'[2]Costeo-JUL26'!$B$9:$CQ$307,AY$1,0),0)</f>
        <v>0.03</v>
      </c>
      <c r="AZ845" s="36">
        <f t="shared" si="421"/>
        <v>597.99322109042328</v>
      </c>
      <c r="BA845" s="36">
        <f t="shared" si="422"/>
        <v>20531.100590771199</v>
      </c>
      <c r="BB845" s="34">
        <f>IF($B845="P",VLOOKUP($E845,'[2]Costeo-JUL26'!$B$9:$CQ$307,BB$1,0),0)</f>
        <v>923266</v>
      </c>
      <c r="BC845" s="16">
        <f>IF($B845="P",VLOOKUP($E845,'[2]Costeo-JUL26'!$B$9:$CQ$307,BC$1,0),0)*$G845</f>
        <v>1.2835118555999998</v>
      </c>
      <c r="BD845" s="36">
        <f>IF($B845="P",VLOOKUP($E845,'[2]Costeo-JUL26'!$B$9:$CQ$307,BD$1,0),0)*$G845</f>
        <v>5192.9092760978165</v>
      </c>
      <c r="BE845" s="35">
        <f>IF($B845="P",VLOOKUP($E845,'[2]Costeo-JUL26'!$B$9:$CQ$307,BE$1,0),0)</f>
        <v>0.03</v>
      </c>
      <c r="BF845" s="36">
        <f t="shared" si="423"/>
        <v>155.78727828293449</v>
      </c>
      <c r="BG845" s="36">
        <f t="shared" si="424"/>
        <v>5348.696554380751</v>
      </c>
      <c r="BH845" s="34">
        <f>IF($B845="P",VLOOKUP($E845,'[2]Costeo-JUL26'!$B$9:$CQ$307,BH$1,0),0)</f>
        <v>910319</v>
      </c>
      <c r="BI845" s="16">
        <f>IF($B845="P",VLOOKUP($E845,'[2]Costeo-JUL26'!$B$9:$CQ$307,BI$1,0),0)*$G845</f>
        <v>3.9291499999999999</v>
      </c>
      <c r="BJ845" s="36">
        <f>IF($B845="P",VLOOKUP($E845,'[2]Costeo-JUL26'!$B$9:$CQ$307,BJ$1,0),0)*$G845</f>
        <v>10272.762675</v>
      </c>
      <c r="BK845" s="35">
        <f>IF(BH845=910319,0,IF($B845="P",VLOOKUP($E845,'[2]Costeo-JUL26'!$B$9:$CQ$307,BK$1,0),0))</f>
        <v>0</v>
      </c>
      <c r="BL845" s="36">
        <f t="shared" si="425"/>
        <v>0</v>
      </c>
      <c r="BM845" s="36">
        <f t="shared" si="426"/>
        <v>10272.762675</v>
      </c>
      <c r="BN845" s="34">
        <f>IF($B845="P",VLOOKUP($E845,'[2]Costeo-JUL26'!$B$9:$CQ$307,BN$1,0),0)</f>
        <v>0</v>
      </c>
      <c r="BO845" s="16">
        <f>IF($B845="P",VLOOKUP($E845,'[2]Costeo-JUL26'!$B$9:$CQ$307,BO$1,0),0)*$G845</f>
        <v>0</v>
      </c>
      <c r="BP845" s="36">
        <f>IF($B845="P",VLOOKUP($E845,'[2]Costeo-JUL26'!$B$9:$CQ$307,BP$1,0),0)*$G845</f>
        <v>0</v>
      </c>
      <c r="BQ845" s="35">
        <f>IF($B845="P",VLOOKUP($E845,'[2]Costeo-JUL26'!$B$9:$CQ$307,BQ$1,0),0)</f>
        <v>0</v>
      </c>
      <c r="BR845" s="36">
        <f t="shared" si="427"/>
        <v>0</v>
      </c>
      <c r="BS845" s="36">
        <f t="shared" si="428"/>
        <v>0</v>
      </c>
      <c r="BT845" s="34">
        <f>IF($B845="P",VLOOKUP($E845,'[2]Costeo-JUL26'!$B$9:$CQ$307,BT$1,0),0)</f>
        <v>0</v>
      </c>
      <c r="BU845" s="16">
        <f>IF($B845="P",VLOOKUP($E845,'[2]Costeo-JUL26'!$B$9:$CQ$307,BU$1,0),0)*$G845</f>
        <v>0</v>
      </c>
      <c r="BV845" s="36">
        <f>IF($B845="P",VLOOKUP($E845,'[2]Costeo-JUL26'!$B$9:$CQ$307,BV$1,0),0)*$G845</f>
        <v>0</v>
      </c>
      <c r="BW845" s="35">
        <f>IF($B845="P",VLOOKUP($E845,'[2]Costeo-JUL26'!$B$9:$CQ$307,BW$1,0),0)</f>
        <v>0</v>
      </c>
      <c r="BX845" s="36">
        <f t="shared" si="429"/>
        <v>0</v>
      </c>
      <c r="BY845" s="36">
        <f t="shared" si="430"/>
        <v>0</v>
      </c>
      <c r="BZ845" s="34">
        <f>IF($B845="P",VLOOKUP($E845,'[2]Costeo-JUL26'!$B$9:$CQ$307,BZ$1,0),0)</f>
        <v>0</v>
      </c>
      <c r="CA845" s="16">
        <f>IF($B845="P",VLOOKUP($E845,'[2]Costeo-JUL26'!$B$9:$CQ$307,CA$1,0),0)*$G845</f>
        <v>0</v>
      </c>
      <c r="CB845" s="36">
        <f>IF($B845="P",VLOOKUP($E845,'[2]Costeo-JUL26'!$B$9:$CQ$307,CB$1,0),0)*$G845</f>
        <v>0</v>
      </c>
      <c r="CC845" s="35">
        <f>IF($B845="P",VLOOKUP($E845,'[2]Costeo-JUL26'!$B$9:$CQ$307,CC$1,0),0)</f>
        <v>0</v>
      </c>
      <c r="CD845" s="36">
        <f t="shared" si="431"/>
        <v>0</v>
      </c>
      <c r="CE845" s="36">
        <f t="shared" si="432"/>
        <v>0</v>
      </c>
      <c r="CF845" s="37">
        <f t="shared" si="404"/>
        <v>1266317.8542125169</v>
      </c>
      <c r="CG845" s="36">
        <f>IF($B845="r",VLOOKUP($E845,'[2]Costeo-JUL26'!$B$9:$CQ$307,CG$1,0),0)*$G845</f>
        <v>0</v>
      </c>
      <c r="CH845" s="35">
        <f>VLOOKUP($E845,'[2]TEORICOS (05.26)'!$A$8:$T$251,CH$1,0)</f>
        <v>0</v>
      </c>
      <c r="CI845" s="36">
        <f t="shared" si="433"/>
        <v>0</v>
      </c>
      <c r="CJ845" s="37">
        <f t="shared" si="434"/>
        <v>0</v>
      </c>
      <c r="CM845" s="16">
        <f>SUMIFS('[1]Ajuste Inventario'!$I:$I,'[1]Ajuste Inventario'!$B:$B,E845,'[1]Ajuste Inventario'!$S:$S,D845)*-1</f>
        <v>15.500999999999999</v>
      </c>
      <c r="CN845" s="36">
        <f t="shared" si="405"/>
        <v>124894.65315747824</v>
      </c>
      <c r="CP845" t="str">
        <f t="shared" si="406"/>
        <v>661Org.Vtas StaTeresita</v>
      </c>
      <c r="CQ845" s="10">
        <f t="shared" si="407"/>
        <v>8057.1997392089697</v>
      </c>
    </row>
    <row r="846" spans="1:95" x14ac:dyDescent="0.25">
      <c r="A846" s="30">
        <v>46204</v>
      </c>
      <c r="B846" s="31" t="str">
        <f>VLOOKUP($E846,'[2]TEORICOS (05.26)'!$A$8:$T$251,B$1,0)</f>
        <v>R</v>
      </c>
      <c r="C846" s="32" t="str">
        <f>VLOOKUP($E846,'[2]TEORICOS (05.26)'!$A$8:$T$251,C$1,0)</f>
        <v>Cepita</v>
      </c>
      <c r="D846" t="s">
        <v>230</v>
      </c>
      <c r="E846">
        <v>1001</v>
      </c>
      <c r="F846" t="s">
        <v>95</v>
      </c>
      <c r="G846" s="16">
        <v>188.667</v>
      </c>
      <c r="H846" s="16">
        <v>39.808736999999923</v>
      </c>
      <c r="I846" s="33">
        <v>845771.50000000105</v>
      </c>
      <c r="J846" s="33">
        <v>821848.79000000062</v>
      </c>
      <c r="K846" s="34">
        <f>IF($B846="P",VLOOKUP($E846,'[2]Costeo-JUL26'!$B$9:$CQ$307,K$1,0),0)</f>
        <v>0</v>
      </c>
      <c r="L846" s="35">
        <f>VLOOKUP($E846,'[2]TEORICOS (05.26)'!$A$8:$T$251,L$1,0)</f>
        <v>0.2</v>
      </c>
      <c r="M846" s="36">
        <f t="shared" si="408"/>
        <v>0</v>
      </c>
      <c r="N846" s="35">
        <f>IF($B846="P",VLOOKUP($E846,'[2]Costeo-JUL26'!$B$9:$CQ$307,N$1,0),0)</f>
        <v>0</v>
      </c>
      <c r="O846" s="36">
        <f t="shared" si="409"/>
        <v>0</v>
      </c>
      <c r="P846" s="36">
        <f>IF($B846="P",VLOOKUP($E846,'[2]Costeo-JUL26'!$B$9:$CQ$307,P$1,0),0)*H846</f>
        <v>0</v>
      </c>
      <c r="Q846" s="36">
        <f t="shared" si="410"/>
        <v>0</v>
      </c>
      <c r="R846" s="34">
        <f>IF($B846="P",VLOOKUP($E846,'[2]Costeo-JUL26'!$B$9:$CQ$307,R$1,0),0)</f>
        <v>0</v>
      </c>
      <c r="S846" s="16">
        <f>IF($B846="P",VLOOKUP($E846,'[2]Costeo-JUL26'!$B$9:$CQ$307,S$1,0),0)*$G846</f>
        <v>0</v>
      </c>
      <c r="T846" s="36">
        <f>IF($B846="P",VLOOKUP($E846,'[2]Costeo-JUL26'!$B$9:$CQ$307,T$1,0),0)*$G846</f>
        <v>0</v>
      </c>
      <c r="U846" s="35">
        <f>IF($B846="P",VLOOKUP($E846,'[2]Costeo-JUL26'!$B$9:$CQ$307,U$1,0),0)</f>
        <v>0</v>
      </c>
      <c r="V846" s="36">
        <f t="shared" si="411"/>
        <v>0</v>
      </c>
      <c r="W846" s="36">
        <f t="shared" si="412"/>
        <v>0</v>
      </c>
      <c r="X846" s="34">
        <f>IF($B846="P",VLOOKUP($E846,'[2]Costeo-JUL26'!$B$9:$CQ$307,X$1,0),0)</f>
        <v>0</v>
      </c>
      <c r="Y846" s="16">
        <f>IF($B846="P",VLOOKUP($E846,'[2]Costeo-JUL26'!$B$9:$CQ$307,Y$1,0),0)*$G846</f>
        <v>0</v>
      </c>
      <c r="Z846" s="36">
        <f>IF($B846="P",VLOOKUP($E846,'[2]Costeo-JUL26'!$B$9:$CQ$307,Z$1,0),0)*$G846</f>
        <v>0</v>
      </c>
      <c r="AA846" s="35">
        <f>IF($B846="P",VLOOKUP($E846,'[2]Costeo-JUL26'!$B$9:$CQ$307,AA$1,0),0)</f>
        <v>0</v>
      </c>
      <c r="AB846" s="36">
        <f t="shared" si="413"/>
        <v>0</v>
      </c>
      <c r="AC846" s="36">
        <f t="shared" si="414"/>
        <v>0</v>
      </c>
      <c r="AD846" s="34">
        <f>IF($B846="P",VLOOKUP($E846,'[2]Costeo-JUL26'!$B$9:$CQ$307,AD$1,0),0)</f>
        <v>0</v>
      </c>
      <c r="AE846" s="16">
        <f>IF($B846="P",VLOOKUP($E846,'[2]Costeo-JUL26'!$B$9:$CQ$307,AE$1,0),0)*$G846</f>
        <v>0</v>
      </c>
      <c r="AF846" s="36">
        <f>IF($B846="P",VLOOKUP($E846,'[2]Costeo-JUL26'!$B$9:$CQ$307,AF$1,0),0)*$G846</f>
        <v>0</v>
      </c>
      <c r="AG846" s="35">
        <f>IF($B846="P",VLOOKUP($E846,'[2]Costeo-JUL26'!$B$9:$CQ$307,AG$1,0),0)</f>
        <v>0</v>
      </c>
      <c r="AH846" s="36">
        <f t="shared" si="415"/>
        <v>0</v>
      </c>
      <c r="AI846" s="36">
        <f t="shared" si="416"/>
        <v>0</v>
      </c>
      <c r="AJ846" s="34">
        <f>IF($B846="P",VLOOKUP($E846,'[2]Costeo-JUL26'!$B$9:$CQ$307,AJ$1,0),0)</f>
        <v>0</v>
      </c>
      <c r="AK846" s="16">
        <f>IF($B846="P",VLOOKUP($E846,'[2]Costeo-JUL26'!$B$9:$CQ$307,AK$1,0),0)*$G846</f>
        <v>0</v>
      </c>
      <c r="AL846" s="36">
        <f>IF($B846="P",VLOOKUP($E846,'[2]Costeo-JUL26'!$B$9:$CQ$307,AL$1,0),0)*$G846</f>
        <v>0</v>
      </c>
      <c r="AM846" s="35">
        <f>IF($B846="P",VLOOKUP($E846,'[2]Costeo-JUL26'!$B$9:$CQ$307,AM$1,0),0)</f>
        <v>0</v>
      </c>
      <c r="AN846" s="36">
        <f t="shared" si="417"/>
        <v>0</v>
      </c>
      <c r="AO846" s="36">
        <f t="shared" si="418"/>
        <v>0</v>
      </c>
      <c r="AP846" s="34">
        <f>IF($B846="P",VLOOKUP($E846,'[2]Costeo-JUL26'!$B$9:$CQ$307,AP$1,0),0)</f>
        <v>0</v>
      </c>
      <c r="AQ846" s="16">
        <f>IF($B846="P",VLOOKUP($E846,'[2]Costeo-JUL26'!$B$9:$CQ$307,AQ$1,0),0)*$G846</f>
        <v>0</v>
      </c>
      <c r="AR846" s="36">
        <f>IF($B846="P",VLOOKUP($E846,'[2]Costeo-JUL26'!$B$9:$CQ$307,AR$1,0),0)*$G846</f>
        <v>0</v>
      </c>
      <c r="AS846" s="35">
        <f>IF($B846="P",VLOOKUP($E846,'[2]Costeo-JUL26'!$B$9:$CQ$307,AS$1,0),0)</f>
        <v>0</v>
      </c>
      <c r="AT846" s="36">
        <f t="shared" si="419"/>
        <v>0</v>
      </c>
      <c r="AU846" s="36">
        <f t="shared" si="420"/>
        <v>0</v>
      </c>
      <c r="AV846" s="34">
        <f>IF($B846="P",VLOOKUP($E846,'[2]Costeo-JUL26'!$B$9:$CQ$307,AV$1,0),0)</f>
        <v>0</v>
      </c>
      <c r="AW846" s="16">
        <f>IF($B846="P",VLOOKUP($E846,'[2]Costeo-JUL26'!$B$9:$CQ$307,AW$1,0),0)*$G846</f>
        <v>0</v>
      </c>
      <c r="AX846" s="36">
        <f>IF($B846="P",VLOOKUP($E846,'[2]Costeo-JUL26'!$B$9:$CQ$307,AX$1,0),0)*$G846</f>
        <v>0</v>
      </c>
      <c r="AY846" s="35">
        <f>IF($B846="P",VLOOKUP($E846,'[2]Costeo-JUL26'!$B$9:$CQ$307,AY$1,0),0)</f>
        <v>0</v>
      </c>
      <c r="AZ846" s="36">
        <f t="shared" si="421"/>
        <v>0</v>
      </c>
      <c r="BA846" s="36">
        <f t="shared" si="422"/>
        <v>0</v>
      </c>
      <c r="BB846" s="34">
        <f>IF($B846="P",VLOOKUP($E846,'[2]Costeo-JUL26'!$B$9:$CQ$307,BB$1,0),0)</f>
        <v>0</v>
      </c>
      <c r="BC846" s="16">
        <f>IF($B846="P",VLOOKUP($E846,'[2]Costeo-JUL26'!$B$9:$CQ$307,BC$1,0),0)*$G846</f>
        <v>0</v>
      </c>
      <c r="BD846" s="36">
        <f>IF($B846="P",VLOOKUP($E846,'[2]Costeo-JUL26'!$B$9:$CQ$307,BD$1,0),0)*$G846</f>
        <v>0</v>
      </c>
      <c r="BE846" s="35">
        <f>IF($B846="P",VLOOKUP($E846,'[2]Costeo-JUL26'!$B$9:$CQ$307,BE$1,0),0)</f>
        <v>0</v>
      </c>
      <c r="BF846" s="36">
        <f t="shared" si="423"/>
        <v>0</v>
      </c>
      <c r="BG846" s="36">
        <f t="shared" si="424"/>
        <v>0</v>
      </c>
      <c r="BH846" s="34">
        <f>IF($B846="P",VLOOKUP($E846,'[2]Costeo-JUL26'!$B$9:$CQ$307,BH$1,0),0)</f>
        <v>0</v>
      </c>
      <c r="BI846" s="16">
        <f>IF($B846="P",VLOOKUP($E846,'[2]Costeo-JUL26'!$B$9:$CQ$307,BI$1,0),0)*$G846</f>
        <v>0</v>
      </c>
      <c r="BJ846" s="36">
        <f>IF($B846="P",VLOOKUP($E846,'[2]Costeo-JUL26'!$B$9:$CQ$307,BJ$1,0),0)*$G846</f>
        <v>0</v>
      </c>
      <c r="BK846" s="35">
        <f>IF(BH846=910319,0,IF($B846="P",VLOOKUP($E846,'[2]Costeo-JUL26'!$B$9:$CQ$307,BK$1,0),0))</f>
        <v>0</v>
      </c>
      <c r="BL846" s="36">
        <f t="shared" si="425"/>
        <v>0</v>
      </c>
      <c r="BM846" s="36">
        <f t="shared" si="426"/>
        <v>0</v>
      </c>
      <c r="BN846" s="34">
        <f>IF($B846="P",VLOOKUP($E846,'[2]Costeo-JUL26'!$B$9:$CQ$307,BN$1,0),0)</f>
        <v>0</v>
      </c>
      <c r="BO846" s="16">
        <f>IF($B846="P",VLOOKUP($E846,'[2]Costeo-JUL26'!$B$9:$CQ$307,BO$1,0),0)*$G846</f>
        <v>0</v>
      </c>
      <c r="BP846" s="36">
        <f>IF($B846="P",VLOOKUP($E846,'[2]Costeo-JUL26'!$B$9:$CQ$307,BP$1,0),0)*$G846</f>
        <v>0</v>
      </c>
      <c r="BQ846" s="35">
        <f>IF($B846="P",VLOOKUP($E846,'[2]Costeo-JUL26'!$B$9:$CQ$307,BQ$1,0),0)</f>
        <v>0</v>
      </c>
      <c r="BR846" s="36">
        <f t="shared" si="427"/>
        <v>0</v>
      </c>
      <c r="BS846" s="36">
        <f t="shared" si="428"/>
        <v>0</v>
      </c>
      <c r="BT846" s="34">
        <f>IF($B846="P",VLOOKUP($E846,'[2]Costeo-JUL26'!$B$9:$CQ$307,BT$1,0),0)</f>
        <v>0</v>
      </c>
      <c r="BU846" s="16">
        <f>IF($B846="P",VLOOKUP($E846,'[2]Costeo-JUL26'!$B$9:$CQ$307,BU$1,0),0)*$G846</f>
        <v>0</v>
      </c>
      <c r="BV846" s="36">
        <f>IF($B846="P",VLOOKUP($E846,'[2]Costeo-JUL26'!$B$9:$CQ$307,BV$1,0),0)*$G846</f>
        <v>0</v>
      </c>
      <c r="BW846" s="35">
        <f>IF($B846="P",VLOOKUP($E846,'[2]Costeo-JUL26'!$B$9:$CQ$307,BW$1,0),0)</f>
        <v>0</v>
      </c>
      <c r="BX846" s="36">
        <f t="shared" si="429"/>
        <v>0</v>
      </c>
      <c r="BY846" s="36">
        <f t="shared" si="430"/>
        <v>0</v>
      </c>
      <c r="BZ846" s="34">
        <f>IF($B846="P",VLOOKUP($E846,'[2]Costeo-JUL26'!$B$9:$CQ$307,BZ$1,0),0)</f>
        <v>0</v>
      </c>
      <c r="CA846" s="16">
        <f>IF($B846="P",VLOOKUP($E846,'[2]Costeo-JUL26'!$B$9:$CQ$307,CA$1,0),0)*$G846</f>
        <v>0</v>
      </c>
      <c r="CB846" s="36">
        <f>IF($B846="P",VLOOKUP($E846,'[2]Costeo-JUL26'!$B$9:$CQ$307,CB$1,0),0)*$G846</f>
        <v>0</v>
      </c>
      <c r="CC846" s="35">
        <f>IF($B846="P",VLOOKUP($E846,'[2]Costeo-JUL26'!$B$9:$CQ$307,CC$1,0),0)</f>
        <v>0</v>
      </c>
      <c r="CD846" s="36">
        <f t="shared" si="431"/>
        <v>0</v>
      </c>
      <c r="CE846" s="36">
        <f t="shared" si="432"/>
        <v>0</v>
      </c>
      <c r="CF846" s="37">
        <f t="shared" si="404"/>
        <v>0</v>
      </c>
      <c r="CG846" s="36">
        <f>IF($B846="r",VLOOKUP($E846,'[2]Costeo-JUL26'!$B$9:$CQ$307,CG$1,0),0)*$G846</f>
        <v>232398.12393</v>
      </c>
      <c r="CH846" s="35">
        <f>VLOOKUP($E846,'[2]TEORICOS (05.26)'!$A$8:$T$251,CH$1,0)</f>
        <v>0.15</v>
      </c>
      <c r="CI846" s="36">
        <f t="shared" si="433"/>
        <v>129510.03941050015</v>
      </c>
      <c r="CJ846" s="37">
        <f t="shared" si="434"/>
        <v>361908.16334050015</v>
      </c>
      <c r="CM846" s="16">
        <f>SUMIFS('[1]Ajuste Inventario'!$I:$I,'[1]Ajuste Inventario'!$B:$B,E846,'[1]Ajuste Inventario'!$S:$S,D846)*-1</f>
        <v>3.9990000000000001</v>
      </c>
      <c r="CN846" s="36">
        <f t="shared" si="405"/>
        <v>7671.0327995815915</v>
      </c>
      <c r="CP846" t="str">
        <f t="shared" si="406"/>
        <v>1001Org.Vtas StaTeresita</v>
      </c>
      <c r="CQ846" s="10">
        <f t="shared" si="407"/>
        <v>1918.2377593352317</v>
      </c>
    </row>
    <row r="847" spans="1:95" x14ac:dyDescent="0.25">
      <c r="A847" s="30">
        <v>46204</v>
      </c>
      <c r="B847" s="31" t="str">
        <f>VLOOKUP($E847,'[2]TEORICOS (05.26)'!$A$8:$T$251,B$1,0)</f>
        <v>R</v>
      </c>
      <c r="C847" s="32" t="str">
        <f>VLOOKUP($E847,'[2]TEORICOS (05.26)'!$A$8:$T$251,C$1,0)</f>
        <v>Fanta</v>
      </c>
      <c r="D847" t="s">
        <v>230</v>
      </c>
      <c r="E847">
        <v>1028</v>
      </c>
      <c r="F847" t="s">
        <v>96</v>
      </c>
      <c r="G847" s="16">
        <v>48</v>
      </c>
      <c r="H847" s="16">
        <v>17.952000000000002</v>
      </c>
      <c r="I847" s="33">
        <v>360247.40000000014</v>
      </c>
      <c r="J847" s="33">
        <v>354244.98000000004</v>
      </c>
      <c r="K847" s="34">
        <f>IF($B847="P",VLOOKUP($E847,'[2]Costeo-JUL26'!$B$9:$CQ$307,K$1,0),0)</f>
        <v>0</v>
      </c>
      <c r="L847" s="35">
        <f>VLOOKUP($E847,'[2]TEORICOS (05.26)'!$A$8:$T$251,L$1,0)</f>
        <v>0.23499999999999999</v>
      </c>
      <c r="M847" s="36">
        <f t="shared" si="408"/>
        <v>0</v>
      </c>
      <c r="N847" s="35">
        <f>IF($B847="P",VLOOKUP($E847,'[2]Costeo-JUL26'!$B$9:$CQ$307,N$1,0),0)</f>
        <v>0</v>
      </c>
      <c r="O847" s="36">
        <f t="shared" si="409"/>
        <v>0</v>
      </c>
      <c r="P847" s="36">
        <f>IF($B847="P",VLOOKUP($E847,'[2]Costeo-JUL26'!$B$9:$CQ$307,P$1,0),0)*H847</f>
        <v>0</v>
      </c>
      <c r="Q847" s="36">
        <f t="shared" si="410"/>
        <v>0</v>
      </c>
      <c r="R847" s="34">
        <f>IF($B847="P",VLOOKUP($E847,'[2]Costeo-JUL26'!$B$9:$CQ$307,R$1,0),0)</f>
        <v>0</v>
      </c>
      <c r="S847" s="16">
        <f>IF($B847="P",VLOOKUP($E847,'[2]Costeo-JUL26'!$B$9:$CQ$307,S$1,0),0)*$G847</f>
        <v>0</v>
      </c>
      <c r="T847" s="36">
        <f>IF($B847="P",VLOOKUP($E847,'[2]Costeo-JUL26'!$B$9:$CQ$307,T$1,0),0)*$G847</f>
        <v>0</v>
      </c>
      <c r="U847" s="35">
        <f>IF($B847="P",VLOOKUP($E847,'[2]Costeo-JUL26'!$B$9:$CQ$307,U$1,0),0)</f>
        <v>0</v>
      </c>
      <c r="V847" s="36">
        <f t="shared" si="411"/>
        <v>0</v>
      </c>
      <c r="W847" s="36">
        <f t="shared" si="412"/>
        <v>0</v>
      </c>
      <c r="X847" s="34">
        <f>IF($B847="P",VLOOKUP($E847,'[2]Costeo-JUL26'!$B$9:$CQ$307,X$1,0),0)</f>
        <v>0</v>
      </c>
      <c r="Y847" s="16">
        <f>IF($B847="P",VLOOKUP($E847,'[2]Costeo-JUL26'!$B$9:$CQ$307,Y$1,0),0)*$G847</f>
        <v>0</v>
      </c>
      <c r="Z847" s="36">
        <f>IF($B847="P",VLOOKUP($E847,'[2]Costeo-JUL26'!$B$9:$CQ$307,Z$1,0),0)*$G847</f>
        <v>0</v>
      </c>
      <c r="AA847" s="35">
        <f>IF($B847="P",VLOOKUP($E847,'[2]Costeo-JUL26'!$B$9:$CQ$307,AA$1,0),0)</f>
        <v>0</v>
      </c>
      <c r="AB847" s="36">
        <f t="shared" si="413"/>
        <v>0</v>
      </c>
      <c r="AC847" s="36">
        <f t="shared" si="414"/>
        <v>0</v>
      </c>
      <c r="AD847" s="34">
        <f>IF($B847="P",VLOOKUP($E847,'[2]Costeo-JUL26'!$B$9:$CQ$307,AD$1,0),0)</f>
        <v>0</v>
      </c>
      <c r="AE847" s="16">
        <f>IF($B847="P",VLOOKUP($E847,'[2]Costeo-JUL26'!$B$9:$CQ$307,AE$1,0),0)*$G847</f>
        <v>0</v>
      </c>
      <c r="AF847" s="36">
        <f>IF($B847="P",VLOOKUP($E847,'[2]Costeo-JUL26'!$B$9:$CQ$307,AF$1,0),0)*$G847</f>
        <v>0</v>
      </c>
      <c r="AG847" s="35">
        <f>IF($B847="P",VLOOKUP($E847,'[2]Costeo-JUL26'!$B$9:$CQ$307,AG$1,0),0)</f>
        <v>0</v>
      </c>
      <c r="AH847" s="36">
        <f t="shared" si="415"/>
        <v>0</v>
      </c>
      <c r="AI847" s="36">
        <f t="shared" si="416"/>
        <v>0</v>
      </c>
      <c r="AJ847" s="34">
        <f>IF($B847="P",VLOOKUP($E847,'[2]Costeo-JUL26'!$B$9:$CQ$307,AJ$1,0),0)</f>
        <v>0</v>
      </c>
      <c r="AK847" s="16">
        <f>IF($B847="P",VLOOKUP($E847,'[2]Costeo-JUL26'!$B$9:$CQ$307,AK$1,0),0)*$G847</f>
        <v>0</v>
      </c>
      <c r="AL847" s="36">
        <f>IF($B847="P",VLOOKUP($E847,'[2]Costeo-JUL26'!$B$9:$CQ$307,AL$1,0),0)*$G847</f>
        <v>0</v>
      </c>
      <c r="AM847" s="35">
        <f>IF($B847="P",VLOOKUP($E847,'[2]Costeo-JUL26'!$B$9:$CQ$307,AM$1,0),0)</f>
        <v>0</v>
      </c>
      <c r="AN847" s="36">
        <f t="shared" si="417"/>
        <v>0</v>
      </c>
      <c r="AO847" s="36">
        <f t="shared" si="418"/>
        <v>0</v>
      </c>
      <c r="AP847" s="34">
        <f>IF($B847="P",VLOOKUP($E847,'[2]Costeo-JUL26'!$B$9:$CQ$307,AP$1,0),0)</f>
        <v>0</v>
      </c>
      <c r="AQ847" s="16">
        <f>IF($B847="P",VLOOKUP($E847,'[2]Costeo-JUL26'!$B$9:$CQ$307,AQ$1,0),0)*$G847</f>
        <v>0</v>
      </c>
      <c r="AR847" s="36">
        <f>IF($B847="P",VLOOKUP($E847,'[2]Costeo-JUL26'!$B$9:$CQ$307,AR$1,0),0)*$G847</f>
        <v>0</v>
      </c>
      <c r="AS847" s="35">
        <f>IF($B847="P",VLOOKUP($E847,'[2]Costeo-JUL26'!$B$9:$CQ$307,AS$1,0),0)</f>
        <v>0</v>
      </c>
      <c r="AT847" s="36">
        <f t="shared" si="419"/>
        <v>0</v>
      </c>
      <c r="AU847" s="36">
        <f t="shared" si="420"/>
        <v>0</v>
      </c>
      <c r="AV847" s="34">
        <f>IF($B847="P",VLOOKUP($E847,'[2]Costeo-JUL26'!$B$9:$CQ$307,AV$1,0),0)</f>
        <v>0</v>
      </c>
      <c r="AW847" s="16">
        <f>IF($B847="P",VLOOKUP($E847,'[2]Costeo-JUL26'!$B$9:$CQ$307,AW$1,0),0)*$G847</f>
        <v>0</v>
      </c>
      <c r="AX847" s="36">
        <f>IF($B847="P",VLOOKUP($E847,'[2]Costeo-JUL26'!$B$9:$CQ$307,AX$1,0),0)*$G847</f>
        <v>0</v>
      </c>
      <c r="AY847" s="35">
        <f>IF($B847="P",VLOOKUP($E847,'[2]Costeo-JUL26'!$B$9:$CQ$307,AY$1,0),0)</f>
        <v>0</v>
      </c>
      <c r="AZ847" s="36">
        <f t="shared" si="421"/>
        <v>0</v>
      </c>
      <c r="BA847" s="36">
        <f t="shared" si="422"/>
        <v>0</v>
      </c>
      <c r="BB847" s="34">
        <f>IF($B847="P",VLOOKUP($E847,'[2]Costeo-JUL26'!$B$9:$CQ$307,BB$1,0),0)</f>
        <v>0</v>
      </c>
      <c r="BC847" s="16">
        <f>IF($B847="P",VLOOKUP($E847,'[2]Costeo-JUL26'!$B$9:$CQ$307,BC$1,0),0)*$G847</f>
        <v>0</v>
      </c>
      <c r="BD847" s="36">
        <f>IF($B847="P",VLOOKUP($E847,'[2]Costeo-JUL26'!$B$9:$CQ$307,BD$1,0),0)*$G847</f>
        <v>0</v>
      </c>
      <c r="BE847" s="35">
        <f>IF($B847="P",VLOOKUP($E847,'[2]Costeo-JUL26'!$B$9:$CQ$307,BE$1,0),0)</f>
        <v>0</v>
      </c>
      <c r="BF847" s="36">
        <f t="shared" si="423"/>
        <v>0</v>
      </c>
      <c r="BG847" s="36">
        <f t="shared" si="424"/>
        <v>0</v>
      </c>
      <c r="BH847" s="34">
        <f>IF($B847="P",VLOOKUP($E847,'[2]Costeo-JUL26'!$B$9:$CQ$307,BH$1,0),0)</f>
        <v>0</v>
      </c>
      <c r="BI847" s="16">
        <f>IF($B847="P",VLOOKUP($E847,'[2]Costeo-JUL26'!$B$9:$CQ$307,BI$1,0),0)*$G847</f>
        <v>0</v>
      </c>
      <c r="BJ847" s="36">
        <f>IF($B847="P",VLOOKUP($E847,'[2]Costeo-JUL26'!$B$9:$CQ$307,BJ$1,0),0)*$G847</f>
        <v>0</v>
      </c>
      <c r="BK847" s="35">
        <f>IF(BH847=910319,0,IF($B847="P",VLOOKUP($E847,'[2]Costeo-JUL26'!$B$9:$CQ$307,BK$1,0),0))</f>
        <v>0</v>
      </c>
      <c r="BL847" s="36">
        <f t="shared" si="425"/>
        <v>0</v>
      </c>
      <c r="BM847" s="36">
        <f t="shared" si="426"/>
        <v>0</v>
      </c>
      <c r="BN847" s="34">
        <f>IF($B847="P",VLOOKUP($E847,'[2]Costeo-JUL26'!$B$9:$CQ$307,BN$1,0),0)</f>
        <v>0</v>
      </c>
      <c r="BO847" s="16">
        <f>IF($B847="P",VLOOKUP($E847,'[2]Costeo-JUL26'!$B$9:$CQ$307,BO$1,0),0)*$G847</f>
        <v>0</v>
      </c>
      <c r="BP847" s="36">
        <f>IF($B847="P",VLOOKUP($E847,'[2]Costeo-JUL26'!$B$9:$CQ$307,BP$1,0),0)*$G847</f>
        <v>0</v>
      </c>
      <c r="BQ847" s="35">
        <f>IF($B847="P",VLOOKUP($E847,'[2]Costeo-JUL26'!$B$9:$CQ$307,BQ$1,0),0)</f>
        <v>0</v>
      </c>
      <c r="BR847" s="36">
        <f t="shared" si="427"/>
        <v>0</v>
      </c>
      <c r="BS847" s="36">
        <f t="shared" si="428"/>
        <v>0</v>
      </c>
      <c r="BT847" s="34">
        <f>IF($B847="P",VLOOKUP($E847,'[2]Costeo-JUL26'!$B$9:$CQ$307,BT$1,0),0)</f>
        <v>0</v>
      </c>
      <c r="BU847" s="16">
        <f>IF($B847="P",VLOOKUP($E847,'[2]Costeo-JUL26'!$B$9:$CQ$307,BU$1,0),0)*$G847</f>
        <v>0</v>
      </c>
      <c r="BV847" s="36">
        <f>IF($B847="P",VLOOKUP($E847,'[2]Costeo-JUL26'!$B$9:$CQ$307,BV$1,0),0)*$G847</f>
        <v>0</v>
      </c>
      <c r="BW847" s="35">
        <f>IF($B847="P",VLOOKUP($E847,'[2]Costeo-JUL26'!$B$9:$CQ$307,BW$1,0),0)</f>
        <v>0</v>
      </c>
      <c r="BX847" s="36">
        <f t="shared" si="429"/>
        <v>0</v>
      </c>
      <c r="BY847" s="36">
        <f t="shared" si="430"/>
        <v>0</v>
      </c>
      <c r="BZ847" s="34">
        <f>IF($B847="P",VLOOKUP($E847,'[2]Costeo-JUL26'!$B$9:$CQ$307,BZ$1,0),0)</f>
        <v>0</v>
      </c>
      <c r="CA847" s="16">
        <f>IF($B847="P",VLOOKUP($E847,'[2]Costeo-JUL26'!$B$9:$CQ$307,CA$1,0),0)*$G847</f>
        <v>0</v>
      </c>
      <c r="CB847" s="36">
        <f>IF($B847="P",VLOOKUP($E847,'[2]Costeo-JUL26'!$B$9:$CQ$307,CB$1,0),0)*$G847</f>
        <v>0</v>
      </c>
      <c r="CC847" s="35">
        <f>IF($B847="P",VLOOKUP($E847,'[2]Costeo-JUL26'!$B$9:$CQ$307,CC$1,0),0)</f>
        <v>0</v>
      </c>
      <c r="CD847" s="36">
        <f t="shared" si="431"/>
        <v>0</v>
      </c>
      <c r="CE847" s="36">
        <f t="shared" si="432"/>
        <v>0</v>
      </c>
      <c r="CF847" s="37">
        <f t="shared" si="404"/>
        <v>0</v>
      </c>
      <c r="CG847" s="36">
        <f>IF($B847="r",VLOOKUP($E847,'[2]Costeo-JUL26'!$B$9:$CQ$307,CG$1,0),0)*$G847</f>
        <v>74761.440000000002</v>
      </c>
      <c r="CH847" s="35">
        <f>VLOOKUP($E847,'[2]TEORICOS (05.26)'!$A$8:$T$251,CH$1,0)</f>
        <v>0.05</v>
      </c>
      <c r="CI847" s="36">
        <f t="shared" si="433"/>
        <v>79509.498300000007</v>
      </c>
      <c r="CJ847" s="37">
        <f t="shared" si="434"/>
        <v>154270.93830000001</v>
      </c>
      <c r="CM847" s="16">
        <f>SUMIFS('[1]Ajuste Inventario'!$I:$I,'[1]Ajuste Inventario'!$B:$B,E847,'[1]Ajuste Inventario'!$S:$S,D847)*-1</f>
        <v>1.833</v>
      </c>
      <c r="CN847" s="36">
        <f t="shared" si="405"/>
        <v>5891.2214563312509</v>
      </c>
      <c r="CP847" t="str">
        <f t="shared" si="406"/>
        <v>1028Org.Vtas StaTeresita</v>
      </c>
      <c r="CQ847" s="10">
        <f t="shared" si="407"/>
        <v>3213.9778812500008</v>
      </c>
    </row>
    <row r="848" spans="1:95" x14ac:dyDescent="0.25">
      <c r="A848" s="30">
        <v>46204</v>
      </c>
      <c r="B848" s="31" t="str">
        <f>VLOOKUP($E848,'[2]TEORICOS (05.26)'!$A$8:$T$251,B$1,0)</f>
        <v>P</v>
      </c>
      <c r="C848" s="32" t="str">
        <f>VLOOKUP($E848,'[2]TEORICOS (05.26)'!$A$8:$T$251,C$1,0)</f>
        <v>Fanta</v>
      </c>
      <c r="D848" t="s">
        <v>230</v>
      </c>
      <c r="E848">
        <v>1040</v>
      </c>
      <c r="F848" t="s">
        <v>97</v>
      </c>
      <c r="G848" s="16">
        <v>62.75</v>
      </c>
      <c r="H848" s="16">
        <v>132.59074999999999</v>
      </c>
      <c r="I848" s="33">
        <v>1250117.18</v>
      </c>
      <c r="J848" s="33">
        <v>1221179.72</v>
      </c>
      <c r="K848" s="34">
        <f>IF($B848="P",VLOOKUP($E848,'[2]Costeo-JUL26'!$B$9:$CQ$307,K$1,0),0)</f>
        <v>919744</v>
      </c>
      <c r="L848" s="35">
        <f>VLOOKUP($E848,'[2]TEORICOS (05.26)'!$A$8:$T$251,L$1,0)</f>
        <v>0.23499999999999999</v>
      </c>
      <c r="M848" s="36">
        <f t="shared" si="408"/>
        <v>286977.23420000001</v>
      </c>
      <c r="N848" s="35">
        <f>IF($B848="P",VLOOKUP($E848,'[2]Costeo-JUL26'!$B$9:$CQ$307,N$1,0),0)</f>
        <v>7.4999999999999997E-2</v>
      </c>
      <c r="O848" s="36">
        <f t="shared" si="409"/>
        <v>21523.292565</v>
      </c>
      <c r="P848" s="36">
        <f>IF($B848="P",VLOOKUP($E848,'[2]Costeo-JUL26'!$B$9:$CQ$307,P$1,0),0)*H848</f>
        <v>0</v>
      </c>
      <c r="Q848" s="36">
        <f t="shared" si="410"/>
        <v>308500.52676500002</v>
      </c>
      <c r="R848" s="34">
        <f>IF($B848="P",VLOOKUP($E848,'[2]Costeo-JUL26'!$B$9:$CQ$307,R$1,0),0)</f>
        <v>0</v>
      </c>
      <c r="S848" s="16">
        <f>IF($B848="P",VLOOKUP($E848,'[2]Costeo-JUL26'!$B$9:$CQ$307,S$1,0),0)*$G848</f>
        <v>0</v>
      </c>
      <c r="T848" s="36">
        <f>IF($B848="P",VLOOKUP($E848,'[2]Costeo-JUL26'!$B$9:$CQ$307,T$1,0),0)*$G848</f>
        <v>0</v>
      </c>
      <c r="U848" s="35">
        <f>IF($B848="P",VLOOKUP($E848,'[2]Costeo-JUL26'!$B$9:$CQ$307,U$1,0),0)</f>
        <v>0</v>
      </c>
      <c r="V848" s="36">
        <f t="shared" si="411"/>
        <v>0</v>
      </c>
      <c r="W848" s="36">
        <f t="shared" si="412"/>
        <v>0</v>
      </c>
      <c r="X848" s="34">
        <f>IF($B848="P",VLOOKUP($E848,'[2]Costeo-JUL26'!$B$9:$CQ$307,X$1,0),0)</f>
        <v>902338</v>
      </c>
      <c r="Y848" s="16">
        <f>IF($B848="P",VLOOKUP($E848,'[2]Costeo-JUL26'!$B$9:$CQ$307,Y$1,0),0)*$G848</f>
        <v>4.920102</v>
      </c>
      <c r="Z848" s="36">
        <f>IF($B848="P",VLOOKUP($E848,'[2]Costeo-JUL26'!$B$9:$CQ$307,Z$1,0),0)*$G848</f>
        <v>1391.1096394800002</v>
      </c>
      <c r="AA848" s="35">
        <f>IF($B848="P",VLOOKUP($E848,'[2]Costeo-JUL26'!$B$9:$CQ$307,AA$1,0),0)</f>
        <v>0.45</v>
      </c>
      <c r="AB848" s="36">
        <f t="shared" si="413"/>
        <v>625.99933776600005</v>
      </c>
      <c r="AC848" s="36">
        <f t="shared" si="414"/>
        <v>2017.1089772460002</v>
      </c>
      <c r="AD848" s="34">
        <f>IF($B848="P",VLOOKUP($E848,'[2]Costeo-JUL26'!$B$9:$CQ$307,AD$1,0),0)</f>
        <v>901829</v>
      </c>
      <c r="AE848" s="16">
        <f>IF($B848="P",VLOOKUP($E848,'[2]Costeo-JUL26'!$B$9:$CQ$307,AE$1,0),0)*$G848</f>
        <v>502</v>
      </c>
      <c r="AF848" s="36">
        <f>IF($B848="P",VLOOKUP($E848,'[2]Costeo-JUL26'!$B$9:$CQ$307,AF$1,0),0)*$G848</f>
        <v>7514.0364</v>
      </c>
      <c r="AG848" s="35">
        <f>IF($B848="P",VLOOKUP($E848,'[2]Costeo-JUL26'!$B$9:$CQ$307,AG$1,0),0)</f>
        <v>6.0000000000000001E-3</v>
      </c>
      <c r="AH848" s="36">
        <f t="shared" si="415"/>
        <v>45.084218399999997</v>
      </c>
      <c r="AI848" s="36">
        <f t="shared" si="416"/>
        <v>7559.1206184000002</v>
      </c>
      <c r="AJ848" s="34">
        <f>IF($B848="P",VLOOKUP($E848,'[2]Costeo-JUL26'!$B$9:$CQ$307,AJ$1,0),0)</f>
        <v>926529</v>
      </c>
      <c r="AK848" s="16">
        <f>IF($B848="P",VLOOKUP($E848,'[2]Costeo-JUL26'!$B$9:$CQ$307,AK$1,0),0)*$G848</f>
        <v>502</v>
      </c>
      <c r="AL848" s="36">
        <f>IF($B848="P",VLOOKUP($E848,'[2]Costeo-JUL26'!$B$9:$CQ$307,AL$1,0),0)*$G848</f>
        <v>7595.8724400000001</v>
      </c>
      <c r="AM848" s="35">
        <f>IF($B848="P",VLOOKUP($E848,'[2]Costeo-JUL26'!$B$9:$CQ$307,AM$1,0),0)</f>
        <v>1.7999999999999999E-2</v>
      </c>
      <c r="AN848" s="36">
        <f t="shared" si="417"/>
        <v>136.72570392</v>
      </c>
      <c r="AO848" s="36">
        <f t="shared" si="418"/>
        <v>7732.5981439200004</v>
      </c>
      <c r="AP848" s="34">
        <f>IF($B848="P",VLOOKUP($E848,'[2]Costeo-JUL26'!$B$9:$CQ$307,AP$1,0),0)</f>
        <v>913486</v>
      </c>
      <c r="AQ848" s="16">
        <f>IF($B848="P",VLOOKUP($E848,'[2]Costeo-JUL26'!$B$9:$CQ$307,AQ$1,0),0)*$G848</f>
        <v>502</v>
      </c>
      <c r="AR848" s="36">
        <f>IF($B848="P",VLOOKUP($E848,'[2]Costeo-JUL26'!$B$9:$CQ$307,AR$1,0),0)*$G848</f>
        <v>61965.075126492149</v>
      </c>
      <c r="AS848" s="35">
        <f>IF($B848="P",VLOOKUP($E848,'[2]Costeo-JUL26'!$B$9:$CQ$307,AS$1,0),0)</f>
        <v>0.02</v>
      </c>
      <c r="AT848" s="36">
        <f t="shared" si="419"/>
        <v>1239.301502529843</v>
      </c>
      <c r="AU848" s="36">
        <f t="shared" si="420"/>
        <v>63204.376629021994</v>
      </c>
      <c r="AV848" s="34">
        <f>IF($B848="P",VLOOKUP($E848,'[2]Costeo-JUL26'!$B$9:$CQ$307,AV$1,0),0)</f>
        <v>925698</v>
      </c>
      <c r="AW848" s="16">
        <f>IF($B848="P",VLOOKUP($E848,'[2]Costeo-JUL26'!$B$9:$CQ$307,AW$1,0),0)*$G848</f>
        <v>1.9578</v>
      </c>
      <c r="AX848" s="36">
        <f>IF($B848="P",VLOOKUP($E848,'[2]Costeo-JUL26'!$B$9:$CQ$307,AX$1,0),0)*$G848</f>
        <v>10068.064812000001</v>
      </c>
      <c r="AY848" s="35">
        <f>IF($B848="P",VLOOKUP($E848,'[2]Costeo-JUL26'!$B$9:$CQ$307,AY$1,0),0)</f>
        <v>0.03</v>
      </c>
      <c r="AZ848" s="36">
        <f t="shared" si="421"/>
        <v>302.04194436</v>
      </c>
      <c r="BA848" s="36">
        <f t="shared" si="422"/>
        <v>10370.106756360001</v>
      </c>
      <c r="BB848" s="34">
        <f>IF($B848="P",VLOOKUP($E848,'[2]Costeo-JUL26'!$B$9:$CQ$307,BB$1,0),0)</f>
        <v>902311</v>
      </c>
      <c r="BC848" s="16">
        <f>IF($B848="P",VLOOKUP($E848,'[2]Costeo-JUL26'!$B$9:$CQ$307,BC$1,0),0)*$G848</f>
        <v>0.31375000000000003</v>
      </c>
      <c r="BD848" s="36">
        <f>IF($B848="P",VLOOKUP($E848,'[2]Costeo-JUL26'!$B$9:$CQ$307,BD$1,0),0)*$G848</f>
        <v>1230.4161187500001</v>
      </c>
      <c r="BE848" s="35">
        <f>IF($B848="P",VLOOKUP($E848,'[2]Costeo-JUL26'!$B$9:$CQ$307,BE$1,0),0)</f>
        <v>0.03</v>
      </c>
      <c r="BF848" s="36">
        <f t="shared" si="423"/>
        <v>36.9124835625</v>
      </c>
      <c r="BG848" s="36">
        <f t="shared" si="424"/>
        <v>1267.3286023125002</v>
      </c>
      <c r="BH848" s="34">
        <f>IF($B848="P",VLOOKUP($E848,'[2]Costeo-JUL26'!$B$9:$CQ$307,BH$1,0),0)</f>
        <v>910319</v>
      </c>
      <c r="BI848" s="16">
        <f>IF($B848="P",VLOOKUP($E848,'[2]Costeo-JUL26'!$B$9:$CQ$307,BI$1,0),0)*$G848</f>
        <v>1.1205357142857142</v>
      </c>
      <c r="BJ848" s="36">
        <f>IF($B848="P",VLOOKUP($E848,'[2]Costeo-JUL26'!$B$9:$CQ$307,BJ$1,0),0)*$G848</f>
        <v>2929.640625</v>
      </c>
      <c r="BK848" s="35">
        <f>IF(BH848=910319,0,IF($B848="P",VLOOKUP($E848,'[2]Costeo-JUL26'!$B$9:$CQ$307,BK$1,0),0))</f>
        <v>0</v>
      </c>
      <c r="BL848" s="36">
        <f t="shared" si="425"/>
        <v>0</v>
      </c>
      <c r="BM848" s="36">
        <f t="shared" si="426"/>
        <v>2929.640625</v>
      </c>
      <c r="BN848" s="34">
        <f>IF($B848="P",VLOOKUP($E848,'[2]Costeo-JUL26'!$B$9:$CQ$307,BN$1,0),0)</f>
        <v>0</v>
      </c>
      <c r="BO848" s="16">
        <f>IF($B848="P",VLOOKUP($E848,'[2]Costeo-JUL26'!$B$9:$CQ$307,BO$1,0),0)*$G848</f>
        <v>0</v>
      </c>
      <c r="BP848" s="36">
        <f>IF($B848="P",VLOOKUP($E848,'[2]Costeo-JUL26'!$B$9:$CQ$307,BP$1,0),0)*$G848</f>
        <v>0</v>
      </c>
      <c r="BQ848" s="35">
        <f>IF($B848="P",VLOOKUP($E848,'[2]Costeo-JUL26'!$B$9:$CQ$307,BQ$1,0),0)</f>
        <v>0</v>
      </c>
      <c r="BR848" s="36">
        <f t="shared" si="427"/>
        <v>0</v>
      </c>
      <c r="BS848" s="36">
        <f t="shared" si="428"/>
        <v>0</v>
      </c>
      <c r="BT848" s="34">
        <f>IF($B848="P",VLOOKUP($E848,'[2]Costeo-JUL26'!$B$9:$CQ$307,BT$1,0),0)</f>
        <v>0</v>
      </c>
      <c r="BU848" s="16">
        <f>IF($B848="P",VLOOKUP($E848,'[2]Costeo-JUL26'!$B$9:$CQ$307,BU$1,0),0)*$G848</f>
        <v>0</v>
      </c>
      <c r="BV848" s="36">
        <f>IF($B848="P",VLOOKUP($E848,'[2]Costeo-JUL26'!$B$9:$CQ$307,BV$1,0),0)*$G848</f>
        <v>0</v>
      </c>
      <c r="BW848" s="35">
        <f>IF($B848="P",VLOOKUP($E848,'[2]Costeo-JUL26'!$B$9:$CQ$307,BW$1,0),0)</f>
        <v>0</v>
      </c>
      <c r="BX848" s="36">
        <f t="shared" si="429"/>
        <v>0</v>
      </c>
      <c r="BY848" s="36">
        <f t="shared" si="430"/>
        <v>0</v>
      </c>
      <c r="BZ848" s="34">
        <f>IF($B848="P",VLOOKUP($E848,'[2]Costeo-JUL26'!$B$9:$CQ$307,BZ$1,0),0)</f>
        <v>0</v>
      </c>
      <c r="CA848" s="16">
        <f>IF($B848="P",VLOOKUP($E848,'[2]Costeo-JUL26'!$B$9:$CQ$307,CA$1,0),0)*$G848</f>
        <v>0</v>
      </c>
      <c r="CB848" s="36">
        <f>IF($B848="P",VLOOKUP($E848,'[2]Costeo-JUL26'!$B$9:$CQ$307,CB$1,0),0)*$G848</f>
        <v>0</v>
      </c>
      <c r="CC848" s="35">
        <f>IF($B848="P",VLOOKUP($E848,'[2]Costeo-JUL26'!$B$9:$CQ$307,CC$1,0),0)</f>
        <v>0</v>
      </c>
      <c r="CD848" s="36">
        <f t="shared" si="431"/>
        <v>0</v>
      </c>
      <c r="CE848" s="36">
        <f t="shared" si="432"/>
        <v>0</v>
      </c>
      <c r="CF848" s="37">
        <f t="shared" si="404"/>
        <v>403580.80711726047</v>
      </c>
      <c r="CG848" s="36">
        <f>IF($B848="r",VLOOKUP($E848,'[2]Costeo-JUL26'!$B$9:$CQ$307,CG$1,0),0)*$G848</f>
        <v>0</v>
      </c>
      <c r="CH848" s="35">
        <f>VLOOKUP($E848,'[2]TEORICOS (05.26)'!$A$8:$T$251,CH$1,0)</f>
        <v>0</v>
      </c>
      <c r="CI848" s="36">
        <f t="shared" si="433"/>
        <v>0</v>
      </c>
      <c r="CJ848" s="37">
        <f t="shared" si="434"/>
        <v>0</v>
      </c>
      <c r="CM848" s="16">
        <f>SUMIFS('[1]Ajuste Inventario'!$I:$I,'[1]Ajuste Inventario'!$B:$B,E848,'[1]Ajuste Inventario'!$S:$S,D848)*-1</f>
        <v>8.5</v>
      </c>
      <c r="CN848" s="36">
        <f t="shared" si="405"/>
        <v>54668.316501939669</v>
      </c>
      <c r="CP848" t="str">
        <f t="shared" si="406"/>
        <v>1040Org.Vtas StaTeresita</v>
      </c>
      <c r="CQ848" s="10">
        <f t="shared" si="407"/>
        <v>6431.5666472870198</v>
      </c>
    </row>
    <row r="849" spans="1:95" x14ac:dyDescent="0.25">
      <c r="A849" s="30">
        <v>46204</v>
      </c>
      <c r="B849" s="31" t="str">
        <f>VLOOKUP($E849,'[2]TEORICOS (05.26)'!$A$8:$T$251,B$1,0)</f>
        <v>P</v>
      </c>
      <c r="C849" s="32" t="str">
        <f>VLOOKUP($E849,'[2]TEORICOS (05.26)'!$A$8:$T$251,C$1,0)</f>
        <v>Coca Cola</v>
      </c>
      <c r="D849" t="s">
        <v>230</v>
      </c>
      <c r="E849">
        <v>1110</v>
      </c>
      <c r="F849" t="s">
        <v>99</v>
      </c>
      <c r="G849" s="16">
        <v>133</v>
      </c>
      <c r="H849" s="16">
        <v>196.70700000000008</v>
      </c>
      <c r="I849" s="33">
        <v>3677956.2699999982</v>
      </c>
      <c r="J849" s="33">
        <v>3102077.209999999</v>
      </c>
      <c r="K849" s="34">
        <f>IF($B849="P",VLOOKUP($E849,'[2]Costeo-JUL26'!$B$9:$CQ$307,K$1,0),0)</f>
        <v>915254</v>
      </c>
      <c r="L849" s="35">
        <f>VLOOKUP($E849,'[2]TEORICOS (05.26)'!$A$8:$T$251,L$1,0)</f>
        <v>0.23499999999999999</v>
      </c>
      <c r="M849" s="36">
        <f t="shared" si="408"/>
        <v>728988.14434999973</v>
      </c>
      <c r="N849" s="35">
        <f>IF($B849="P",VLOOKUP($E849,'[2]Costeo-JUL26'!$B$9:$CQ$307,N$1,0),0)</f>
        <v>5.0000000000000001E-3</v>
      </c>
      <c r="O849" s="36">
        <f t="shared" si="409"/>
        <v>3644.9407217499988</v>
      </c>
      <c r="P849" s="36">
        <f>IF($B849="P",VLOOKUP($E849,'[2]Costeo-JUL26'!$B$9:$CQ$307,P$1,0),0)*H849</f>
        <v>0</v>
      </c>
      <c r="Q849" s="36">
        <f t="shared" si="410"/>
        <v>732633.08507174975</v>
      </c>
      <c r="R849" s="34">
        <f>IF($B849="P",VLOOKUP($E849,'[2]Costeo-JUL26'!$B$9:$CQ$307,R$1,0),0)</f>
        <v>0</v>
      </c>
      <c r="S849" s="16">
        <f>IF($B849="P",VLOOKUP($E849,'[2]Costeo-JUL26'!$B$9:$CQ$307,S$1,0),0)*$G849</f>
        <v>0</v>
      </c>
      <c r="T849" s="36">
        <f>IF($B849="P",VLOOKUP($E849,'[2]Costeo-JUL26'!$B$9:$CQ$307,T$1,0),0)*$G849</f>
        <v>0</v>
      </c>
      <c r="U849" s="35">
        <f>IF($B849="P",VLOOKUP($E849,'[2]Costeo-JUL26'!$B$9:$CQ$307,U$1,0),0)</f>
        <v>0</v>
      </c>
      <c r="V849" s="36">
        <f t="shared" si="411"/>
        <v>0</v>
      </c>
      <c r="W849" s="36">
        <f t="shared" si="412"/>
        <v>0</v>
      </c>
      <c r="X849" s="34">
        <f>IF($B849="P",VLOOKUP($E849,'[2]Costeo-JUL26'!$B$9:$CQ$307,X$1,0),0)</f>
        <v>902338</v>
      </c>
      <c r="Y849" s="16">
        <f>IF($B849="P",VLOOKUP($E849,'[2]Costeo-JUL26'!$B$9:$CQ$307,Y$1,0),0)*$G849</f>
        <v>8.8482239999999983</v>
      </c>
      <c r="Z849" s="36">
        <f>IF($B849="P",VLOOKUP($E849,'[2]Costeo-JUL26'!$B$9:$CQ$307,Z$1,0),0)*$G849</f>
        <v>2501.7468537599998</v>
      </c>
      <c r="AA849" s="35">
        <f>IF($B849="P",VLOOKUP($E849,'[2]Costeo-JUL26'!$B$9:$CQ$307,AA$1,0),0)</f>
        <v>0.45</v>
      </c>
      <c r="AB849" s="36">
        <f t="shared" si="413"/>
        <v>1125.7860841919999</v>
      </c>
      <c r="AC849" s="36">
        <f t="shared" si="414"/>
        <v>3627.5329379519999</v>
      </c>
      <c r="AD849" s="34">
        <f>IF($B849="P",VLOOKUP($E849,'[2]Costeo-JUL26'!$B$9:$CQ$307,AD$1,0),0)</f>
        <v>933139</v>
      </c>
      <c r="AE849" s="16">
        <f>IF($B849="P",VLOOKUP($E849,'[2]Costeo-JUL26'!$B$9:$CQ$307,AE$1,0),0)*$G849</f>
        <v>3192</v>
      </c>
      <c r="AF849" s="36">
        <f>IF($B849="P",VLOOKUP($E849,'[2]Costeo-JUL26'!$B$9:$CQ$307,AF$1,0),0)*$G849</f>
        <v>34596.555840000001</v>
      </c>
      <c r="AG849" s="35">
        <f>IF($B849="P",VLOOKUP($E849,'[2]Costeo-JUL26'!$B$9:$CQ$307,AG$1,0),0)</f>
        <v>6.0000000000000001E-3</v>
      </c>
      <c r="AH849" s="36">
        <f t="shared" si="415"/>
        <v>207.57933504000002</v>
      </c>
      <c r="AI849" s="36">
        <f t="shared" si="416"/>
        <v>34804.135175039999</v>
      </c>
      <c r="AJ849" s="34">
        <f>IF($B849="P",VLOOKUP($E849,'[2]Costeo-JUL26'!$B$9:$CQ$307,AJ$1,0),0)</f>
        <v>933556</v>
      </c>
      <c r="AK849" s="16">
        <f>IF($B849="P",VLOOKUP($E849,'[2]Costeo-JUL26'!$B$9:$CQ$307,AK$1,0),0)*$G849</f>
        <v>3192</v>
      </c>
      <c r="AL849" s="36">
        <f>IF($B849="P",VLOOKUP($E849,'[2]Costeo-JUL26'!$B$9:$CQ$307,AL$1,0),0)*$G849</f>
        <v>78952.779360000015</v>
      </c>
      <c r="AM849" s="35">
        <f>IF($B849="P",VLOOKUP($E849,'[2]Costeo-JUL26'!$B$9:$CQ$307,AM$1,0),0)</f>
        <v>1.7999999999999999E-2</v>
      </c>
      <c r="AN849" s="36">
        <f t="shared" si="417"/>
        <v>1421.1500284800002</v>
      </c>
      <c r="AO849" s="36">
        <f t="shared" si="418"/>
        <v>80373.929388480014</v>
      </c>
      <c r="AP849" s="34">
        <f>IF($B849="P",VLOOKUP($E849,'[2]Costeo-JUL26'!$B$9:$CQ$307,AP$1,0),0)</f>
        <v>0</v>
      </c>
      <c r="AQ849" s="16">
        <f>IF($B849="P",VLOOKUP($E849,'[2]Costeo-JUL26'!$B$9:$CQ$307,AQ$1,0),0)*$G849</f>
        <v>0</v>
      </c>
      <c r="AR849" s="36">
        <f>IF($B849="P",VLOOKUP($E849,'[2]Costeo-JUL26'!$B$9:$CQ$307,AR$1,0),0)*$G849</f>
        <v>0</v>
      </c>
      <c r="AS849" s="35">
        <f>IF($B849="P",VLOOKUP($E849,'[2]Costeo-JUL26'!$B$9:$CQ$307,AS$1,0),0)</f>
        <v>0</v>
      </c>
      <c r="AT849" s="36">
        <f t="shared" si="419"/>
        <v>0</v>
      </c>
      <c r="AU849" s="36">
        <f t="shared" si="420"/>
        <v>0</v>
      </c>
      <c r="AV849" s="34">
        <f>IF($B849="P",VLOOKUP($E849,'[2]Costeo-JUL26'!$B$9:$CQ$307,AV$1,0),0)</f>
        <v>0</v>
      </c>
      <c r="AW849" s="16">
        <f>IF($B849="P",VLOOKUP($E849,'[2]Costeo-JUL26'!$B$9:$CQ$307,AW$1,0),0)*$G849</f>
        <v>0</v>
      </c>
      <c r="AX849" s="36">
        <f>IF($B849="P",VLOOKUP($E849,'[2]Costeo-JUL26'!$B$9:$CQ$307,AX$1,0),0)*$G849</f>
        <v>0</v>
      </c>
      <c r="AY849" s="35">
        <f>IF($B849="P",VLOOKUP($E849,'[2]Costeo-JUL26'!$B$9:$CQ$307,AY$1,0),0)</f>
        <v>0</v>
      </c>
      <c r="AZ849" s="36">
        <f t="shared" si="421"/>
        <v>0</v>
      </c>
      <c r="BA849" s="36">
        <f t="shared" si="422"/>
        <v>0</v>
      </c>
      <c r="BB849" s="34">
        <f>IF($B849="P",VLOOKUP($E849,'[2]Costeo-JUL26'!$B$9:$CQ$307,BB$1,0),0)</f>
        <v>0</v>
      </c>
      <c r="BC849" s="16">
        <f>IF($B849="P",VLOOKUP($E849,'[2]Costeo-JUL26'!$B$9:$CQ$307,BC$1,0),0)*$G849</f>
        <v>0</v>
      </c>
      <c r="BD849" s="36">
        <f>IF($B849="P",VLOOKUP($E849,'[2]Costeo-JUL26'!$B$9:$CQ$307,BD$1,0),0)*$G849</f>
        <v>0</v>
      </c>
      <c r="BE849" s="35">
        <f>IF($B849="P",VLOOKUP($E849,'[2]Costeo-JUL26'!$B$9:$CQ$307,BE$1,0),0)</f>
        <v>0</v>
      </c>
      <c r="BF849" s="36">
        <f t="shared" si="423"/>
        <v>0</v>
      </c>
      <c r="BG849" s="36">
        <f t="shared" si="424"/>
        <v>0</v>
      </c>
      <c r="BH849" s="34">
        <f>IF($B849="P",VLOOKUP($E849,'[2]Costeo-JUL26'!$B$9:$CQ$307,BH$1,0),0)</f>
        <v>0</v>
      </c>
      <c r="BI849" s="16">
        <f>IF($B849="P",VLOOKUP($E849,'[2]Costeo-JUL26'!$B$9:$CQ$307,BI$1,0),0)*$G849</f>
        <v>0</v>
      </c>
      <c r="BJ849" s="36">
        <f>IF($B849="P",VLOOKUP($E849,'[2]Costeo-JUL26'!$B$9:$CQ$307,BJ$1,0),0)*$G849</f>
        <v>0</v>
      </c>
      <c r="BK849" s="35">
        <f>IF(BH849=910319,0,IF($B849="P",VLOOKUP($E849,'[2]Costeo-JUL26'!$B$9:$CQ$307,BK$1,0),0))</f>
        <v>0</v>
      </c>
      <c r="BL849" s="36">
        <f t="shared" si="425"/>
        <v>0</v>
      </c>
      <c r="BM849" s="36">
        <f t="shared" si="426"/>
        <v>0</v>
      </c>
      <c r="BN849" s="34">
        <f>IF($B849="P",VLOOKUP($E849,'[2]Costeo-JUL26'!$B$9:$CQ$307,BN$1,0),0)</f>
        <v>0</v>
      </c>
      <c r="BO849" s="16">
        <f>IF($B849="P",VLOOKUP($E849,'[2]Costeo-JUL26'!$B$9:$CQ$307,BO$1,0),0)*$G849</f>
        <v>0</v>
      </c>
      <c r="BP849" s="36">
        <f>IF($B849="P",VLOOKUP($E849,'[2]Costeo-JUL26'!$B$9:$CQ$307,BP$1,0),0)*$G849</f>
        <v>0</v>
      </c>
      <c r="BQ849" s="35">
        <f>IF($B849="P",VLOOKUP($E849,'[2]Costeo-JUL26'!$B$9:$CQ$307,BQ$1,0),0)</f>
        <v>0</v>
      </c>
      <c r="BR849" s="36">
        <f t="shared" si="427"/>
        <v>0</v>
      </c>
      <c r="BS849" s="36">
        <f t="shared" si="428"/>
        <v>0</v>
      </c>
      <c r="BT849" s="34">
        <f>IF($B849="P",VLOOKUP($E849,'[2]Costeo-JUL26'!$B$9:$CQ$307,BT$1,0),0)</f>
        <v>0</v>
      </c>
      <c r="BU849" s="16">
        <f>IF($B849="P",VLOOKUP($E849,'[2]Costeo-JUL26'!$B$9:$CQ$307,BU$1,0),0)*$G849</f>
        <v>0</v>
      </c>
      <c r="BV849" s="36">
        <f>IF($B849="P",VLOOKUP($E849,'[2]Costeo-JUL26'!$B$9:$CQ$307,BV$1,0),0)*$G849</f>
        <v>0</v>
      </c>
      <c r="BW849" s="35">
        <f>IF($B849="P",VLOOKUP($E849,'[2]Costeo-JUL26'!$B$9:$CQ$307,BW$1,0),0)</f>
        <v>0</v>
      </c>
      <c r="BX849" s="36">
        <f t="shared" si="429"/>
        <v>0</v>
      </c>
      <c r="BY849" s="36">
        <f t="shared" si="430"/>
        <v>0</v>
      </c>
      <c r="BZ849" s="34">
        <f>IF($B849="P",VLOOKUP($E849,'[2]Costeo-JUL26'!$B$9:$CQ$307,BZ$1,0),0)</f>
        <v>0</v>
      </c>
      <c r="CA849" s="16">
        <f>IF($B849="P",VLOOKUP($E849,'[2]Costeo-JUL26'!$B$9:$CQ$307,CA$1,0),0)*$G849</f>
        <v>0</v>
      </c>
      <c r="CB849" s="36">
        <f>IF($B849="P",VLOOKUP($E849,'[2]Costeo-JUL26'!$B$9:$CQ$307,CB$1,0),0)*$G849</f>
        <v>0</v>
      </c>
      <c r="CC849" s="35">
        <f>IF($B849="P",VLOOKUP($E849,'[2]Costeo-JUL26'!$B$9:$CQ$307,CC$1,0),0)</f>
        <v>0</v>
      </c>
      <c r="CD849" s="36">
        <f t="shared" si="431"/>
        <v>0</v>
      </c>
      <c r="CE849" s="36">
        <f t="shared" si="432"/>
        <v>0</v>
      </c>
      <c r="CF849" s="37">
        <f t="shared" si="404"/>
        <v>851438.68257322174</v>
      </c>
      <c r="CG849" s="36">
        <f>IF($B849="r",VLOOKUP($E849,'[2]Costeo-JUL26'!$B$9:$CQ$307,CG$1,0),0)*$G849</f>
        <v>0</v>
      </c>
      <c r="CH849" s="35">
        <f>VLOOKUP($E849,'[2]TEORICOS (05.26)'!$A$8:$T$251,CH$1,0)</f>
        <v>0</v>
      </c>
      <c r="CI849" s="36">
        <f t="shared" si="433"/>
        <v>0</v>
      </c>
      <c r="CJ849" s="37">
        <f t="shared" si="434"/>
        <v>0</v>
      </c>
      <c r="CM849" s="16">
        <f>SUMIFS('[1]Ajuste Inventario'!$I:$I,'[1]Ajuste Inventario'!$B:$B,E849,'[1]Ajuste Inventario'!$S:$S,D849)*-1</f>
        <v>0</v>
      </c>
      <c r="CN849" s="36">
        <f t="shared" si="405"/>
        <v>0</v>
      </c>
      <c r="CP849" t="str">
        <f t="shared" si="406"/>
        <v>1110Org.Vtas StaTeresita</v>
      </c>
      <c r="CQ849" s="10" t="e">
        <f t="shared" si="407"/>
        <v>#DIV/0!</v>
      </c>
    </row>
    <row r="850" spans="1:95" x14ac:dyDescent="0.25">
      <c r="A850" s="30">
        <v>46204</v>
      </c>
      <c r="B850" s="31" t="str">
        <f>VLOOKUP($E850,'[2]TEORICOS (05.26)'!$A$8:$T$251,B$1,0)</f>
        <v>P</v>
      </c>
      <c r="C850" s="32" t="str">
        <f>VLOOKUP($E850,'[2]TEORICOS (05.26)'!$A$8:$T$251,C$1,0)</f>
        <v>Coca Cola</v>
      </c>
      <c r="D850" t="s">
        <v>230</v>
      </c>
      <c r="E850">
        <v>1127</v>
      </c>
      <c r="F850" t="s">
        <v>100</v>
      </c>
      <c r="G850" s="16">
        <v>594.41700000000003</v>
      </c>
      <c r="H850" s="16">
        <v>628.29876900000102</v>
      </c>
      <c r="I850" s="33">
        <v>9201341.8199999947</v>
      </c>
      <c r="J850" s="33">
        <v>8697619.0899999943</v>
      </c>
      <c r="K850" s="34">
        <f>IF($B850="P",VLOOKUP($E850,'[2]Costeo-JUL26'!$B$9:$CQ$307,K$1,0),0)</f>
        <v>915254</v>
      </c>
      <c r="L850" s="35">
        <f>VLOOKUP($E850,'[2]TEORICOS (05.26)'!$A$8:$T$251,L$1,0)</f>
        <v>0.23499999999999999</v>
      </c>
      <c r="M850" s="36">
        <f t="shared" si="408"/>
        <v>2043940.4861499986</v>
      </c>
      <c r="N850" s="35">
        <f>IF($B850="P",VLOOKUP($E850,'[2]Costeo-JUL26'!$B$9:$CQ$307,N$1,0),0)</f>
        <v>5.0000000000000001E-3</v>
      </c>
      <c r="O850" s="36">
        <f t="shared" si="409"/>
        <v>10219.702430749994</v>
      </c>
      <c r="P850" s="36">
        <f>IF($B850="P",VLOOKUP($E850,'[2]Costeo-JUL26'!$B$9:$CQ$307,P$1,0),0)*H850</f>
        <v>0</v>
      </c>
      <c r="Q850" s="36">
        <f t="shared" si="410"/>
        <v>2054160.1885807486</v>
      </c>
      <c r="R850" s="34">
        <f>IF($B850="P",VLOOKUP($E850,'[2]Costeo-JUL26'!$B$9:$CQ$307,R$1,0),0)</f>
        <v>0</v>
      </c>
      <c r="S850" s="16">
        <f>IF($B850="P",VLOOKUP($E850,'[2]Costeo-JUL26'!$B$9:$CQ$307,S$1,0),0)*$G850</f>
        <v>0</v>
      </c>
      <c r="T850" s="36">
        <f>IF($B850="P",VLOOKUP($E850,'[2]Costeo-JUL26'!$B$9:$CQ$307,T$1,0),0)*$G850</f>
        <v>0</v>
      </c>
      <c r="U850" s="35">
        <f>IF($B850="P",VLOOKUP($E850,'[2]Costeo-JUL26'!$B$9:$CQ$307,U$1,0),0)</f>
        <v>0</v>
      </c>
      <c r="V850" s="36">
        <f t="shared" si="411"/>
        <v>0</v>
      </c>
      <c r="W850" s="36">
        <f t="shared" si="412"/>
        <v>0</v>
      </c>
      <c r="X850" s="34">
        <f>IF($B850="P",VLOOKUP($E850,'[2]Costeo-JUL26'!$B$9:$CQ$307,X$1,0),0)</f>
        <v>902338</v>
      </c>
      <c r="Y850" s="16">
        <f>IF($B850="P",VLOOKUP($E850,'[2]Costeo-JUL26'!$B$9:$CQ$307,Y$1,0),0)*$G850</f>
        <v>31.071365424</v>
      </c>
      <c r="Z850" s="36">
        <f>IF($B850="P",VLOOKUP($E850,'[2]Costeo-JUL26'!$B$9:$CQ$307,Z$1,0),0)*$G850</f>
        <v>8785.1178599817595</v>
      </c>
      <c r="AA850" s="35">
        <f>IF($B850="P",VLOOKUP($E850,'[2]Costeo-JUL26'!$B$9:$CQ$307,AA$1,0),0)</f>
        <v>0.45</v>
      </c>
      <c r="AB850" s="36">
        <f t="shared" si="413"/>
        <v>3953.3030369917919</v>
      </c>
      <c r="AC850" s="36">
        <f t="shared" si="414"/>
        <v>12738.420896973552</v>
      </c>
      <c r="AD850" s="34">
        <f>IF($B850="P",VLOOKUP($E850,'[2]Costeo-JUL26'!$B$9:$CQ$307,AD$1,0),0)</f>
        <v>901781</v>
      </c>
      <c r="AE850" s="16">
        <f>IF($B850="P",VLOOKUP($E850,'[2]Costeo-JUL26'!$B$9:$CQ$307,AE$1,0),0)*$G850</f>
        <v>7133.0040000000008</v>
      </c>
      <c r="AF850" s="36">
        <f>IF($B850="P",VLOOKUP($E850,'[2]Costeo-JUL26'!$B$9:$CQ$307,AF$1,0),0)*$G850</f>
        <v>109471.63898880001</v>
      </c>
      <c r="AG850" s="35">
        <f>IF($B850="P",VLOOKUP($E850,'[2]Costeo-JUL26'!$B$9:$CQ$307,AG$1,0),0)</f>
        <v>6.0000000000000001E-3</v>
      </c>
      <c r="AH850" s="36">
        <f t="shared" si="415"/>
        <v>656.82983393280006</v>
      </c>
      <c r="AI850" s="36">
        <f t="shared" si="416"/>
        <v>110128.46882273282</v>
      </c>
      <c r="AJ850" s="34">
        <f>IF($B850="P",VLOOKUP($E850,'[2]Costeo-JUL26'!$B$9:$CQ$307,AJ$1,0),0)</f>
        <v>919361</v>
      </c>
      <c r="AK850" s="16">
        <f>IF($B850="P",VLOOKUP($E850,'[2]Costeo-JUL26'!$B$9:$CQ$307,AK$1,0),0)*$G850</f>
        <v>7133.0040000000008</v>
      </c>
      <c r="AL850" s="36">
        <f>IF($B850="P",VLOOKUP($E850,'[2]Costeo-JUL26'!$B$9:$CQ$307,AL$1,0),0)*$G850</f>
        <v>29810.535636960001</v>
      </c>
      <c r="AM850" s="35">
        <f>IF($B850="P",VLOOKUP($E850,'[2]Costeo-JUL26'!$B$9:$CQ$307,AM$1,0),0)</f>
        <v>1.7999999999999999E-2</v>
      </c>
      <c r="AN850" s="36">
        <f t="shared" si="417"/>
        <v>536.58964146528001</v>
      </c>
      <c r="AO850" s="36">
        <f t="shared" si="418"/>
        <v>30347.125278425283</v>
      </c>
      <c r="AP850" s="34">
        <f>IF($B850="P",VLOOKUP($E850,'[2]Costeo-JUL26'!$B$9:$CQ$307,AP$1,0),0)</f>
        <v>901189</v>
      </c>
      <c r="AQ850" s="16">
        <f>IF($B850="P",VLOOKUP($E850,'[2]Costeo-JUL26'!$B$9:$CQ$307,AQ$1,0),0)*$G850</f>
        <v>7133.0040000000008</v>
      </c>
      <c r="AR850" s="36">
        <f>IF($B850="P",VLOOKUP($E850,'[2]Costeo-JUL26'!$B$9:$CQ$307,AR$1,0),0)*$G850</f>
        <v>546988.70534669713</v>
      </c>
      <c r="AS850" s="35">
        <f>IF($B850="P",VLOOKUP($E850,'[2]Costeo-JUL26'!$B$9:$CQ$307,AS$1,0),0)</f>
        <v>0.02</v>
      </c>
      <c r="AT850" s="36">
        <f t="shared" si="419"/>
        <v>10939.774106933943</v>
      </c>
      <c r="AU850" s="36">
        <f t="shared" si="420"/>
        <v>557928.47945363109</v>
      </c>
      <c r="AV850" s="34">
        <f>IF($B850="P",VLOOKUP($E850,'[2]Costeo-JUL26'!$B$9:$CQ$307,AV$1,0),0)</f>
        <v>932317</v>
      </c>
      <c r="AW850" s="16">
        <f>IF($B850="P",VLOOKUP($E850,'[2]Costeo-JUL26'!$B$9:$CQ$307,AW$1,0),0)*$G850</f>
        <v>11.828898300000001</v>
      </c>
      <c r="AX850" s="36">
        <f>IF($B850="P",VLOOKUP($E850,'[2]Costeo-JUL26'!$B$9:$CQ$307,AX$1,0),0)*$G850</f>
        <v>50838.239113740005</v>
      </c>
      <c r="AY850" s="35">
        <f>IF($B850="P",VLOOKUP($E850,'[2]Costeo-JUL26'!$B$9:$CQ$307,AY$1,0),0)</f>
        <v>0.03</v>
      </c>
      <c r="AZ850" s="36">
        <f t="shared" si="421"/>
        <v>1525.1471734122001</v>
      </c>
      <c r="BA850" s="36">
        <f t="shared" si="422"/>
        <v>52363.386287152207</v>
      </c>
      <c r="BB850" s="34">
        <f>IF($B850="P",VLOOKUP($E850,'[2]Costeo-JUL26'!$B$9:$CQ$307,BB$1,0),0)</f>
        <v>902311</v>
      </c>
      <c r="BC850" s="16">
        <f>IF($B850="P",VLOOKUP($E850,'[2]Costeo-JUL26'!$B$9:$CQ$307,BC$1,0),0)*$G850</f>
        <v>1.6511583333333335</v>
      </c>
      <c r="BD850" s="36">
        <f>IF($B850="P",VLOOKUP($E850,'[2]Costeo-JUL26'!$B$9:$CQ$307,BD$1,0),0)*$G850</f>
        <v>6475.2568221250012</v>
      </c>
      <c r="BE850" s="35">
        <f>IF($B850="P",VLOOKUP($E850,'[2]Costeo-JUL26'!$B$9:$CQ$307,BE$1,0),0)</f>
        <v>0.03</v>
      </c>
      <c r="BF850" s="36">
        <f t="shared" si="423"/>
        <v>194.25770466375002</v>
      </c>
      <c r="BG850" s="36">
        <f t="shared" si="424"/>
        <v>6669.514526788751</v>
      </c>
      <c r="BH850" s="34">
        <f>IF($B850="P",VLOOKUP($E850,'[2]Costeo-JUL26'!$B$9:$CQ$307,BH$1,0),0)</f>
        <v>933089</v>
      </c>
      <c r="BI850" s="16">
        <f>IF($B850="P",VLOOKUP($E850,'[2]Costeo-JUL26'!$B$9:$CQ$307,BI$1,0),0)*$G850</f>
        <v>20.639479166666668</v>
      </c>
      <c r="BJ850" s="36">
        <f>IF($B850="P",VLOOKUP($E850,'[2]Costeo-JUL26'!$B$9:$CQ$307,BJ$1,0),0)*$G850</f>
        <v>15369.653448671605</v>
      </c>
      <c r="BK850" s="35">
        <f>IF(BH850=910319,0,IF($B850="P",VLOOKUP($E850,'[2]Costeo-JUL26'!$B$9:$CQ$307,BK$1,0),0))</f>
        <v>0.02</v>
      </c>
      <c r="BL850" s="36">
        <f t="shared" si="425"/>
        <v>307.39306897343209</v>
      </c>
      <c r="BM850" s="36">
        <f t="shared" si="426"/>
        <v>15677.046517645036</v>
      </c>
      <c r="BN850" s="34">
        <f>IF($B850="P",VLOOKUP($E850,'[2]Costeo-JUL26'!$B$9:$CQ$307,BN$1,0),0)</f>
        <v>0</v>
      </c>
      <c r="BO850" s="16">
        <f>IF($B850="P",VLOOKUP($E850,'[2]Costeo-JUL26'!$B$9:$CQ$307,BO$1,0),0)*$G850</f>
        <v>0</v>
      </c>
      <c r="BP850" s="36">
        <f>IF($B850="P",VLOOKUP($E850,'[2]Costeo-JUL26'!$B$9:$CQ$307,BP$1,0),0)*$G850</f>
        <v>0</v>
      </c>
      <c r="BQ850" s="35">
        <f>IF($B850="P",VLOOKUP($E850,'[2]Costeo-JUL26'!$B$9:$CQ$307,BQ$1,0),0)</f>
        <v>0</v>
      </c>
      <c r="BR850" s="36">
        <f t="shared" si="427"/>
        <v>0</v>
      </c>
      <c r="BS850" s="36">
        <f t="shared" si="428"/>
        <v>0</v>
      </c>
      <c r="BT850" s="34">
        <f>IF($B850="P",VLOOKUP($E850,'[2]Costeo-JUL26'!$B$9:$CQ$307,BT$1,0),0)</f>
        <v>0</v>
      </c>
      <c r="BU850" s="16">
        <f>IF($B850="P",VLOOKUP($E850,'[2]Costeo-JUL26'!$B$9:$CQ$307,BU$1,0),0)*$G850</f>
        <v>0</v>
      </c>
      <c r="BV850" s="36">
        <f>IF($B850="P",VLOOKUP($E850,'[2]Costeo-JUL26'!$B$9:$CQ$307,BV$1,0),0)*$G850</f>
        <v>0</v>
      </c>
      <c r="BW850" s="35">
        <f>IF($B850="P",VLOOKUP($E850,'[2]Costeo-JUL26'!$B$9:$CQ$307,BW$1,0),0)</f>
        <v>0</v>
      </c>
      <c r="BX850" s="36">
        <f t="shared" si="429"/>
        <v>0</v>
      </c>
      <c r="BY850" s="36">
        <f t="shared" si="430"/>
        <v>0</v>
      </c>
      <c r="BZ850" s="34">
        <f>IF($B850="P",VLOOKUP($E850,'[2]Costeo-JUL26'!$B$9:$CQ$307,BZ$1,0),0)</f>
        <v>0</v>
      </c>
      <c r="CA850" s="16">
        <f>IF($B850="P",VLOOKUP($E850,'[2]Costeo-JUL26'!$B$9:$CQ$307,CA$1,0),0)*$G850</f>
        <v>0</v>
      </c>
      <c r="CB850" s="36">
        <f>IF($B850="P",VLOOKUP($E850,'[2]Costeo-JUL26'!$B$9:$CQ$307,CB$1,0),0)*$G850</f>
        <v>0</v>
      </c>
      <c r="CC850" s="35">
        <f>IF($B850="P",VLOOKUP($E850,'[2]Costeo-JUL26'!$B$9:$CQ$307,CC$1,0),0)</f>
        <v>0</v>
      </c>
      <c r="CD850" s="36">
        <f t="shared" si="431"/>
        <v>0</v>
      </c>
      <c r="CE850" s="36">
        <f t="shared" si="432"/>
        <v>0</v>
      </c>
      <c r="CF850" s="37">
        <f t="shared" si="404"/>
        <v>2840012.6303640977</v>
      </c>
      <c r="CG850" s="36">
        <f>IF($B850="r",VLOOKUP($E850,'[2]Costeo-JUL26'!$B$9:$CQ$307,CG$1,0),0)*$G850</f>
        <v>0</v>
      </c>
      <c r="CH850" s="35">
        <f>VLOOKUP($E850,'[2]TEORICOS (05.26)'!$A$8:$T$251,CH$1,0)</f>
        <v>0</v>
      </c>
      <c r="CI850" s="36">
        <f t="shared" si="433"/>
        <v>0</v>
      </c>
      <c r="CJ850" s="37">
        <f t="shared" si="434"/>
        <v>0</v>
      </c>
      <c r="CM850" s="16">
        <f>SUMIFS('[1]Ajuste Inventario'!$I:$I,'[1]Ajuste Inventario'!$B:$B,E850,'[1]Ajuste Inventario'!$S:$S,D850)*-1</f>
        <v>11.335000000000001</v>
      </c>
      <c r="CN850" s="36">
        <f t="shared" si="405"/>
        <v>54156.498157315567</v>
      </c>
      <c r="CP850" t="str">
        <f t="shared" si="406"/>
        <v>1127Org.Vtas StaTeresita</v>
      </c>
      <c r="CQ850" s="10">
        <f t="shared" si="407"/>
        <v>4777.8119238919771</v>
      </c>
    </row>
    <row r="851" spans="1:95" x14ac:dyDescent="0.25">
      <c r="A851" s="30">
        <v>46204</v>
      </c>
      <c r="B851" s="31" t="str">
        <f>VLOOKUP($E851,'[2]TEORICOS (05.26)'!$A$8:$T$251,B$1,0)</f>
        <v>R</v>
      </c>
      <c r="C851" s="32" t="str">
        <f>VLOOKUP($E851,'[2]TEORICOS (05.26)'!$A$8:$T$251,C$1,0)</f>
        <v>Coca Cola</v>
      </c>
      <c r="D851" t="s">
        <v>230</v>
      </c>
      <c r="E851">
        <v>1128</v>
      </c>
      <c r="F851" t="s">
        <v>101</v>
      </c>
      <c r="G851" s="16">
        <v>179.667</v>
      </c>
      <c r="H851" s="16">
        <v>67.195457999999974</v>
      </c>
      <c r="I851" s="33">
        <v>1572081.29</v>
      </c>
      <c r="J851" s="33">
        <v>1541650.4300000002</v>
      </c>
      <c r="K851" s="34">
        <f>IF($B851="P",VLOOKUP($E851,'[2]Costeo-JUL26'!$B$9:$CQ$307,K$1,0),0)</f>
        <v>0</v>
      </c>
      <c r="L851" s="35">
        <f>VLOOKUP($E851,'[2]TEORICOS (05.26)'!$A$8:$T$251,L$1,0)</f>
        <v>0.23499999999999999</v>
      </c>
      <c r="M851" s="36">
        <f t="shared" si="408"/>
        <v>0</v>
      </c>
      <c r="N851" s="35">
        <f>IF($B851="P",VLOOKUP($E851,'[2]Costeo-JUL26'!$B$9:$CQ$307,N$1,0),0)</f>
        <v>0</v>
      </c>
      <c r="O851" s="36">
        <f t="shared" si="409"/>
        <v>0</v>
      </c>
      <c r="P851" s="36">
        <f>IF($B851="P",VLOOKUP($E851,'[2]Costeo-JUL26'!$B$9:$CQ$307,P$1,0),0)*H851</f>
        <v>0</v>
      </c>
      <c r="Q851" s="36">
        <f t="shared" si="410"/>
        <v>0</v>
      </c>
      <c r="R851" s="34">
        <f>IF($B851="P",VLOOKUP($E851,'[2]Costeo-JUL26'!$B$9:$CQ$307,R$1,0),0)</f>
        <v>0</v>
      </c>
      <c r="S851" s="16">
        <f>IF($B851="P",VLOOKUP($E851,'[2]Costeo-JUL26'!$B$9:$CQ$307,S$1,0),0)*$G851</f>
        <v>0</v>
      </c>
      <c r="T851" s="36">
        <f>IF($B851="P",VLOOKUP($E851,'[2]Costeo-JUL26'!$B$9:$CQ$307,T$1,0),0)*$G851</f>
        <v>0</v>
      </c>
      <c r="U851" s="35">
        <f>IF($B851="P",VLOOKUP($E851,'[2]Costeo-JUL26'!$B$9:$CQ$307,U$1,0),0)</f>
        <v>0</v>
      </c>
      <c r="V851" s="36">
        <f t="shared" si="411"/>
        <v>0</v>
      </c>
      <c r="W851" s="36">
        <f t="shared" si="412"/>
        <v>0</v>
      </c>
      <c r="X851" s="34">
        <f>IF($B851="P",VLOOKUP($E851,'[2]Costeo-JUL26'!$B$9:$CQ$307,X$1,0),0)</f>
        <v>0</v>
      </c>
      <c r="Y851" s="16">
        <f>IF($B851="P",VLOOKUP($E851,'[2]Costeo-JUL26'!$B$9:$CQ$307,Y$1,0),0)*$G851</f>
        <v>0</v>
      </c>
      <c r="Z851" s="36">
        <f>IF($B851="P",VLOOKUP($E851,'[2]Costeo-JUL26'!$B$9:$CQ$307,Z$1,0),0)*$G851</f>
        <v>0</v>
      </c>
      <c r="AA851" s="35">
        <f>IF($B851="P",VLOOKUP($E851,'[2]Costeo-JUL26'!$B$9:$CQ$307,AA$1,0),0)</f>
        <v>0</v>
      </c>
      <c r="AB851" s="36">
        <f t="shared" si="413"/>
        <v>0</v>
      </c>
      <c r="AC851" s="36">
        <f t="shared" si="414"/>
        <v>0</v>
      </c>
      <c r="AD851" s="34">
        <f>IF($B851="P",VLOOKUP($E851,'[2]Costeo-JUL26'!$B$9:$CQ$307,AD$1,0),0)</f>
        <v>0</v>
      </c>
      <c r="AE851" s="16">
        <f>IF($B851="P",VLOOKUP($E851,'[2]Costeo-JUL26'!$B$9:$CQ$307,AE$1,0),0)*$G851</f>
        <v>0</v>
      </c>
      <c r="AF851" s="36">
        <f>IF($B851="P",VLOOKUP($E851,'[2]Costeo-JUL26'!$B$9:$CQ$307,AF$1,0),0)*$G851</f>
        <v>0</v>
      </c>
      <c r="AG851" s="35">
        <f>IF($B851="P",VLOOKUP($E851,'[2]Costeo-JUL26'!$B$9:$CQ$307,AG$1,0),0)</f>
        <v>0</v>
      </c>
      <c r="AH851" s="36">
        <f t="shared" si="415"/>
        <v>0</v>
      </c>
      <c r="AI851" s="36">
        <f t="shared" si="416"/>
        <v>0</v>
      </c>
      <c r="AJ851" s="34">
        <f>IF($B851="P",VLOOKUP($E851,'[2]Costeo-JUL26'!$B$9:$CQ$307,AJ$1,0),0)</f>
        <v>0</v>
      </c>
      <c r="AK851" s="16">
        <f>IF($B851="P",VLOOKUP($E851,'[2]Costeo-JUL26'!$B$9:$CQ$307,AK$1,0),0)*$G851</f>
        <v>0</v>
      </c>
      <c r="AL851" s="36">
        <f>IF($B851="P",VLOOKUP($E851,'[2]Costeo-JUL26'!$B$9:$CQ$307,AL$1,0),0)*$G851</f>
        <v>0</v>
      </c>
      <c r="AM851" s="35">
        <f>IF($B851="P",VLOOKUP($E851,'[2]Costeo-JUL26'!$B$9:$CQ$307,AM$1,0),0)</f>
        <v>0</v>
      </c>
      <c r="AN851" s="36">
        <f t="shared" si="417"/>
        <v>0</v>
      </c>
      <c r="AO851" s="36">
        <f t="shared" si="418"/>
        <v>0</v>
      </c>
      <c r="AP851" s="34">
        <f>IF($B851="P",VLOOKUP($E851,'[2]Costeo-JUL26'!$B$9:$CQ$307,AP$1,0),0)</f>
        <v>0</v>
      </c>
      <c r="AQ851" s="16">
        <f>IF($B851="P",VLOOKUP($E851,'[2]Costeo-JUL26'!$B$9:$CQ$307,AQ$1,0),0)*$G851</f>
        <v>0</v>
      </c>
      <c r="AR851" s="36">
        <f>IF($B851="P",VLOOKUP($E851,'[2]Costeo-JUL26'!$B$9:$CQ$307,AR$1,0),0)*$G851</f>
        <v>0</v>
      </c>
      <c r="AS851" s="35">
        <f>IF($B851="P",VLOOKUP($E851,'[2]Costeo-JUL26'!$B$9:$CQ$307,AS$1,0),0)</f>
        <v>0</v>
      </c>
      <c r="AT851" s="36">
        <f t="shared" si="419"/>
        <v>0</v>
      </c>
      <c r="AU851" s="36">
        <f t="shared" si="420"/>
        <v>0</v>
      </c>
      <c r="AV851" s="34">
        <f>IF($B851="P",VLOOKUP($E851,'[2]Costeo-JUL26'!$B$9:$CQ$307,AV$1,0),0)</f>
        <v>0</v>
      </c>
      <c r="AW851" s="16">
        <f>IF($B851="P",VLOOKUP($E851,'[2]Costeo-JUL26'!$B$9:$CQ$307,AW$1,0),0)*$G851</f>
        <v>0</v>
      </c>
      <c r="AX851" s="36">
        <f>IF($B851="P",VLOOKUP($E851,'[2]Costeo-JUL26'!$B$9:$CQ$307,AX$1,0),0)*$G851</f>
        <v>0</v>
      </c>
      <c r="AY851" s="35">
        <f>IF($B851="P",VLOOKUP($E851,'[2]Costeo-JUL26'!$B$9:$CQ$307,AY$1,0),0)</f>
        <v>0</v>
      </c>
      <c r="AZ851" s="36">
        <f t="shared" si="421"/>
        <v>0</v>
      </c>
      <c r="BA851" s="36">
        <f t="shared" si="422"/>
        <v>0</v>
      </c>
      <c r="BB851" s="34">
        <f>IF($B851="P",VLOOKUP($E851,'[2]Costeo-JUL26'!$B$9:$CQ$307,BB$1,0),0)</f>
        <v>0</v>
      </c>
      <c r="BC851" s="16">
        <f>IF($B851="P",VLOOKUP($E851,'[2]Costeo-JUL26'!$B$9:$CQ$307,BC$1,0),0)*$G851</f>
        <v>0</v>
      </c>
      <c r="BD851" s="36">
        <f>IF($B851="P",VLOOKUP($E851,'[2]Costeo-JUL26'!$B$9:$CQ$307,BD$1,0),0)*$G851</f>
        <v>0</v>
      </c>
      <c r="BE851" s="35">
        <f>IF($B851="P",VLOOKUP($E851,'[2]Costeo-JUL26'!$B$9:$CQ$307,BE$1,0),0)</f>
        <v>0</v>
      </c>
      <c r="BF851" s="36">
        <f t="shared" si="423"/>
        <v>0</v>
      </c>
      <c r="BG851" s="36">
        <f t="shared" si="424"/>
        <v>0</v>
      </c>
      <c r="BH851" s="34">
        <f>IF($B851="P",VLOOKUP($E851,'[2]Costeo-JUL26'!$B$9:$CQ$307,BH$1,0),0)</f>
        <v>0</v>
      </c>
      <c r="BI851" s="16">
        <f>IF($B851="P",VLOOKUP($E851,'[2]Costeo-JUL26'!$B$9:$CQ$307,BI$1,0),0)*$G851</f>
        <v>0</v>
      </c>
      <c r="BJ851" s="36">
        <f>IF($B851="P",VLOOKUP($E851,'[2]Costeo-JUL26'!$B$9:$CQ$307,BJ$1,0),0)*$G851</f>
        <v>0</v>
      </c>
      <c r="BK851" s="35">
        <f>IF(BH851=910319,0,IF($B851="P",VLOOKUP($E851,'[2]Costeo-JUL26'!$B$9:$CQ$307,BK$1,0),0))</f>
        <v>0</v>
      </c>
      <c r="BL851" s="36">
        <f t="shared" si="425"/>
        <v>0</v>
      </c>
      <c r="BM851" s="36">
        <f t="shared" si="426"/>
        <v>0</v>
      </c>
      <c r="BN851" s="34">
        <f>IF($B851="P",VLOOKUP($E851,'[2]Costeo-JUL26'!$B$9:$CQ$307,BN$1,0),0)</f>
        <v>0</v>
      </c>
      <c r="BO851" s="16">
        <f>IF($B851="P",VLOOKUP($E851,'[2]Costeo-JUL26'!$B$9:$CQ$307,BO$1,0),0)*$G851</f>
        <v>0</v>
      </c>
      <c r="BP851" s="36">
        <f>IF($B851="P",VLOOKUP($E851,'[2]Costeo-JUL26'!$B$9:$CQ$307,BP$1,0),0)*$G851</f>
        <v>0</v>
      </c>
      <c r="BQ851" s="35">
        <f>IF($B851="P",VLOOKUP($E851,'[2]Costeo-JUL26'!$B$9:$CQ$307,BQ$1,0),0)</f>
        <v>0</v>
      </c>
      <c r="BR851" s="36">
        <f t="shared" si="427"/>
        <v>0</v>
      </c>
      <c r="BS851" s="36">
        <f t="shared" si="428"/>
        <v>0</v>
      </c>
      <c r="BT851" s="34">
        <f>IF($B851="P",VLOOKUP($E851,'[2]Costeo-JUL26'!$B$9:$CQ$307,BT$1,0),0)</f>
        <v>0</v>
      </c>
      <c r="BU851" s="16">
        <f>IF($B851="P",VLOOKUP($E851,'[2]Costeo-JUL26'!$B$9:$CQ$307,BU$1,0),0)*$G851</f>
        <v>0</v>
      </c>
      <c r="BV851" s="36">
        <f>IF($B851="P",VLOOKUP($E851,'[2]Costeo-JUL26'!$B$9:$CQ$307,BV$1,0),0)*$G851</f>
        <v>0</v>
      </c>
      <c r="BW851" s="35">
        <f>IF($B851="P",VLOOKUP($E851,'[2]Costeo-JUL26'!$B$9:$CQ$307,BW$1,0),0)</f>
        <v>0</v>
      </c>
      <c r="BX851" s="36">
        <f t="shared" si="429"/>
        <v>0</v>
      </c>
      <c r="BY851" s="36">
        <f t="shared" si="430"/>
        <v>0</v>
      </c>
      <c r="BZ851" s="34">
        <f>IF($B851="P",VLOOKUP($E851,'[2]Costeo-JUL26'!$B$9:$CQ$307,BZ$1,0),0)</f>
        <v>0</v>
      </c>
      <c r="CA851" s="16">
        <f>IF($B851="P",VLOOKUP($E851,'[2]Costeo-JUL26'!$B$9:$CQ$307,CA$1,0),0)*$G851</f>
        <v>0</v>
      </c>
      <c r="CB851" s="36">
        <f>IF($B851="P",VLOOKUP($E851,'[2]Costeo-JUL26'!$B$9:$CQ$307,CB$1,0),0)*$G851</f>
        <v>0</v>
      </c>
      <c r="CC851" s="35">
        <f>IF($B851="P",VLOOKUP($E851,'[2]Costeo-JUL26'!$B$9:$CQ$307,CC$1,0),0)</f>
        <v>0</v>
      </c>
      <c r="CD851" s="36">
        <f t="shared" si="431"/>
        <v>0</v>
      </c>
      <c r="CE851" s="36">
        <f t="shared" si="432"/>
        <v>0</v>
      </c>
      <c r="CF851" s="37">
        <f t="shared" si="404"/>
        <v>0</v>
      </c>
      <c r="CG851" s="36">
        <f>IF($B851="r",VLOOKUP($E851,'[2]Costeo-JUL26'!$B$9:$CQ$307,CG$1,0),0)*$G851</f>
        <v>279617.54877000005</v>
      </c>
      <c r="CH851" s="35">
        <f>VLOOKUP($E851,'[2]TEORICOS (05.26)'!$A$8:$T$251,CH$1,0)</f>
        <v>0.05</v>
      </c>
      <c r="CI851" s="36">
        <f t="shared" si="433"/>
        <v>348306.9736115</v>
      </c>
      <c r="CJ851" s="37">
        <f t="shared" si="434"/>
        <v>627924.52238150011</v>
      </c>
      <c r="CM851" s="16">
        <f>SUMIFS('[1]Ajuste Inventario'!$I:$I,'[1]Ajuste Inventario'!$B:$B,E851,'[1]Ajuste Inventario'!$S:$S,D851)*-1</f>
        <v>3.1659999999999999</v>
      </c>
      <c r="CN851" s="36">
        <f t="shared" si="405"/>
        <v>11064.96483973033</v>
      </c>
      <c r="CP851" t="str">
        <f t="shared" si="406"/>
        <v>1128Org.Vtas StaTeresita</v>
      </c>
      <c r="CQ851" s="10">
        <f t="shared" si="407"/>
        <v>3494.9351989040842</v>
      </c>
    </row>
    <row r="852" spans="1:95" x14ac:dyDescent="0.25">
      <c r="A852" s="30">
        <v>46204</v>
      </c>
      <c r="B852" s="31" t="str">
        <f>VLOOKUP($E852,'[2]TEORICOS (05.26)'!$A$8:$T$251,B$1,0)</f>
        <v>P</v>
      </c>
      <c r="C852" s="32" t="str">
        <f>VLOOKUP($E852,'[2]TEORICOS (05.26)'!$A$8:$T$251,C$1,0)</f>
        <v>Coca Cola</v>
      </c>
      <c r="D852" t="s">
        <v>230</v>
      </c>
      <c r="E852">
        <v>1135</v>
      </c>
      <c r="F852" t="s">
        <v>102</v>
      </c>
      <c r="G852" s="16">
        <v>180</v>
      </c>
      <c r="H852" s="16">
        <v>570.60000000000014</v>
      </c>
      <c r="I852" s="33">
        <v>3350972.779999997</v>
      </c>
      <c r="J852" s="33">
        <v>2924973.5599999968</v>
      </c>
      <c r="K852" s="34">
        <f>IF($B852="P",VLOOKUP($E852,'[2]Costeo-JUL26'!$B$9:$CQ$307,K$1,0),0)</f>
        <v>915254</v>
      </c>
      <c r="L852" s="35">
        <f>VLOOKUP($E852,'[2]TEORICOS (05.26)'!$A$8:$T$251,L$1,0)</f>
        <v>0.23499999999999999</v>
      </c>
      <c r="M852" s="36">
        <f t="shared" si="408"/>
        <v>687368.78659999918</v>
      </c>
      <c r="N852" s="35">
        <f>IF($B852="P",VLOOKUP($E852,'[2]Costeo-JUL26'!$B$9:$CQ$307,N$1,0),0)</f>
        <v>5.0000000000000001E-3</v>
      </c>
      <c r="O852" s="36">
        <f t="shared" si="409"/>
        <v>3436.843932999996</v>
      </c>
      <c r="P852" s="36">
        <f>IF($B852="P",VLOOKUP($E852,'[2]Costeo-JUL26'!$B$9:$CQ$307,P$1,0),0)*H852</f>
        <v>0</v>
      </c>
      <c r="Q852" s="36">
        <f t="shared" si="410"/>
        <v>690805.63053299917</v>
      </c>
      <c r="R852" s="34">
        <f>IF($B852="P",VLOOKUP($E852,'[2]Costeo-JUL26'!$B$9:$CQ$307,R$1,0),0)</f>
        <v>0</v>
      </c>
      <c r="S852" s="16">
        <f>IF($B852="P",VLOOKUP($E852,'[2]Costeo-JUL26'!$B$9:$CQ$307,S$1,0),0)*$G852</f>
        <v>0</v>
      </c>
      <c r="T852" s="36">
        <f>IF($B852="P",VLOOKUP($E852,'[2]Costeo-JUL26'!$B$9:$CQ$307,T$1,0),0)*$G852</f>
        <v>0</v>
      </c>
      <c r="U852" s="35">
        <f>IF($B852="P",VLOOKUP($E852,'[2]Costeo-JUL26'!$B$9:$CQ$307,U$1,0),0)</f>
        <v>0</v>
      </c>
      <c r="V852" s="36">
        <f t="shared" si="411"/>
        <v>0</v>
      </c>
      <c r="W852" s="36">
        <f t="shared" si="412"/>
        <v>0</v>
      </c>
      <c r="X852" s="34">
        <f>IF($B852="P",VLOOKUP($E852,'[2]Costeo-JUL26'!$B$9:$CQ$307,X$1,0),0)</f>
        <v>902338</v>
      </c>
      <c r="Y852" s="16">
        <f>IF($B852="P",VLOOKUP($E852,'[2]Costeo-JUL26'!$B$9:$CQ$307,Y$1,0),0)*$G852</f>
        <v>28.226879999999998</v>
      </c>
      <c r="Z852" s="36">
        <f>IF($B852="P",VLOOKUP($E852,'[2]Costeo-JUL26'!$B$9:$CQ$307,Z$1,0),0)*$G852</f>
        <v>7980.8680512000001</v>
      </c>
      <c r="AA852" s="35">
        <f>IF($B852="P",VLOOKUP($E852,'[2]Costeo-JUL26'!$B$9:$CQ$307,AA$1,0),0)</f>
        <v>0.45</v>
      </c>
      <c r="AB852" s="36">
        <f t="shared" si="413"/>
        <v>3591.3906230400003</v>
      </c>
      <c r="AC852" s="36">
        <f t="shared" si="414"/>
        <v>11572.25867424</v>
      </c>
      <c r="AD852" s="34">
        <f>IF($B852="P",VLOOKUP($E852,'[2]Costeo-JUL26'!$B$9:$CQ$307,AD$1,0),0)</f>
        <v>939557</v>
      </c>
      <c r="AE852" s="16">
        <f>IF($B852="P",VLOOKUP($E852,'[2]Costeo-JUL26'!$B$9:$CQ$307,AE$1,0),0)*$G852</f>
        <v>1620</v>
      </c>
      <c r="AF852" s="36">
        <f>IF($B852="P",VLOOKUP($E852,'[2]Costeo-JUL26'!$B$9:$CQ$307,AF$1,0),0)*$G852</f>
        <v>33611.760000000002</v>
      </c>
      <c r="AG852" s="35">
        <f>IF($B852="P",VLOOKUP($E852,'[2]Costeo-JUL26'!$B$9:$CQ$307,AG$1,0),0)</f>
        <v>6.0000000000000001E-3</v>
      </c>
      <c r="AH852" s="36">
        <f t="shared" si="415"/>
        <v>201.67056000000002</v>
      </c>
      <c r="AI852" s="36">
        <f t="shared" si="416"/>
        <v>33813.430560000001</v>
      </c>
      <c r="AJ852" s="34">
        <f>IF($B852="P",VLOOKUP($E852,'[2]Costeo-JUL26'!$B$9:$CQ$307,AJ$1,0),0)</f>
        <v>939634</v>
      </c>
      <c r="AK852" s="16">
        <f>IF($B852="P",VLOOKUP($E852,'[2]Costeo-JUL26'!$B$9:$CQ$307,AK$1,0),0)*$G852</f>
        <v>1620</v>
      </c>
      <c r="AL852" s="36">
        <f>IF($B852="P",VLOOKUP($E852,'[2]Costeo-JUL26'!$B$9:$CQ$307,AL$1,0),0)*$G852</f>
        <v>20527.182000000001</v>
      </c>
      <c r="AM852" s="35">
        <f>IF($B852="P",VLOOKUP($E852,'[2]Costeo-JUL26'!$B$9:$CQ$307,AM$1,0),0)</f>
        <v>1.7999999999999999E-2</v>
      </c>
      <c r="AN852" s="36">
        <f t="shared" si="417"/>
        <v>369.48927599999996</v>
      </c>
      <c r="AO852" s="36">
        <f t="shared" si="418"/>
        <v>20896.671276000001</v>
      </c>
      <c r="AP852" s="34">
        <f>IF($B852="P",VLOOKUP($E852,'[2]Costeo-JUL26'!$B$9:$CQ$307,AP$1,0),0)</f>
        <v>0</v>
      </c>
      <c r="AQ852" s="16">
        <f>IF($B852="P",VLOOKUP($E852,'[2]Costeo-JUL26'!$B$9:$CQ$307,AQ$1,0),0)*$G852</f>
        <v>0</v>
      </c>
      <c r="AR852" s="36">
        <f>IF($B852="P",VLOOKUP($E852,'[2]Costeo-JUL26'!$B$9:$CQ$307,AR$1,0),0)*$G852</f>
        <v>0</v>
      </c>
      <c r="AS852" s="35">
        <f>IF($B852="P",VLOOKUP($E852,'[2]Costeo-JUL26'!$B$9:$CQ$307,AS$1,0),0)</f>
        <v>0</v>
      </c>
      <c r="AT852" s="36">
        <f t="shared" si="419"/>
        <v>0</v>
      </c>
      <c r="AU852" s="36">
        <f t="shared" si="420"/>
        <v>0</v>
      </c>
      <c r="AV852" s="34">
        <f>IF($B852="P",VLOOKUP($E852,'[2]Costeo-JUL26'!$B$9:$CQ$307,AV$1,0),0)</f>
        <v>0</v>
      </c>
      <c r="AW852" s="16">
        <f>IF($B852="P",VLOOKUP($E852,'[2]Costeo-JUL26'!$B$9:$CQ$307,AW$1,0),0)*$G852</f>
        <v>0</v>
      </c>
      <c r="AX852" s="36">
        <f>IF($B852="P",VLOOKUP($E852,'[2]Costeo-JUL26'!$B$9:$CQ$307,AX$1,0),0)*$G852</f>
        <v>0</v>
      </c>
      <c r="AY852" s="35">
        <f>IF($B852="P",VLOOKUP($E852,'[2]Costeo-JUL26'!$B$9:$CQ$307,AY$1,0),0)</f>
        <v>0</v>
      </c>
      <c r="AZ852" s="36">
        <f t="shared" si="421"/>
        <v>0</v>
      </c>
      <c r="BA852" s="36">
        <f t="shared" si="422"/>
        <v>0</v>
      </c>
      <c r="BB852" s="34">
        <f>IF($B852="P",VLOOKUP($E852,'[2]Costeo-JUL26'!$B$9:$CQ$307,BB$1,0),0)</f>
        <v>0</v>
      </c>
      <c r="BC852" s="16">
        <f>IF($B852="P",VLOOKUP($E852,'[2]Costeo-JUL26'!$B$9:$CQ$307,BC$1,0),0)*$G852</f>
        <v>0</v>
      </c>
      <c r="BD852" s="36">
        <f>IF($B852="P",VLOOKUP($E852,'[2]Costeo-JUL26'!$B$9:$CQ$307,BD$1,0),0)*$G852</f>
        <v>0</v>
      </c>
      <c r="BE852" s="35">
        <f>IF($B852="P",VLOOKUP($E852,'[2]Costeo-JUL26'!$B$9:$CQ$307,BE$1,0),0)</f>
        <v>0</v>
      </c>
      <c r="BF852" s="36">
        <f t="shared" si="423"/>
        <v>0</v>
      </c>
      <c r="BG852" s="36">
        <f t="shared" si="424"/>
        <v>0</v>
      </c>
      <c r="BH852" s="34">
        <f>IF($B852="P",VLOOKUP($E852,'[2]Costeo-JUL26'!$B$9:$CQ$307,BH$1,0),0)</f>
        <v>0</v>
      </c>
      <c r="BI852" s="16">
        <f>IF($B852="P",VLOOKUP($E852,'[2]Costeo-JUL26'!$B$9:$CQ$307,BI$1,0),0)*$G852</f>
        <v>0</v>
      </c>
      <c r="BJ852" s="36">
        <f>IF($B852="P",VLOOKUP($E852,'[2]Costeo-JUL26'!$B$9:$CQ$307,BJ$1,0),0)*$G852</f>
        <v>0</v>
      </c>
      <c r="BK852" s="35">
        <f>IF(BH852=910319,0,IF($B852="P",VLOOKUP($E852,'[2]Costeo-JUL26'!$B$9:$CQ$307,BK$1,0),0))</f>
        <v>0</v>
      </c>
      <c r="BL852" s="36">
        <f t="shared" si="425"/>
        <v>0</v>
      </c>
      <c r="BM852" s="36">
        <f t="shared" si="426"/>
        <v>0</v>
      </c>
      <c r="BN852" s="34">
        <f>IF($B852="P",VLOOKUP($E852,'[2]Costeo-JUL26'!$B$9:$CQ$307,BN$1,0),0)</f>
        <v>0</v>
      </c>
      <c r="BO852" s="16">
        <f>IF($B852="P",VLOOKUP($E852,'[2]Costeo-JUL26'!$B$9:$CQ$307,BO$1,0),0)*$G852</f>
        <v>0</v>
      </c>
      <c r="BP852" s="36">
        <f>IF($B852="P",VLOOKUP($E852,'[2]Costeo-JUL26'!$B$9:$CQ$307,BP$1,0),0)*$G852</f>
        <v>0</v>
      </c>
      <c r="BQ852" s="35">
        <f>IF($B852="P",VLOOKUP($E852,'[2]Costeo-JUL26'!$B$9:$CQ$307,BQ$1,0),0)</f>
        <v>0</v>
      </c>
      <c r="BR852" s="36">
        <f t="shared" si="427"/>
        <v>0</v>
      </c>
      <c r="BS852" s="36">
        <f t="shared" si="428"/>
        <v>0</v>
      </c>
      <c r="BT852" s="34">
        <f>IF($B852="P",VLOOKUP($E852,'[2]Costeo-JUL26'!$B$9:$CQ$307,BT$1,0),0)</f>
        <v>0</v>
      </c>
      <c r="BU852" s="16">
        <f>IF($B852="P",VLOOKUP($E852,'[2]Costeo-JUL26'!$B$9:$CQ$307,BU$1,0),0)*$G852</f>
        <v>0</v>
      </c>
      <c r="BV852" s="36">
        <f>IF($B852="P",VLOOKUP($E852,'[2]Costeo-JUL26'!$B$9:$CQ$307,BV$1,0),0)*$G852</f>
        <v>0</v>
      </c>
      <c r="BW852" s="35">
        <f>IF($B852="P",VLOOKUP($E852,'[2]Costeo-JUL26'!$B$9:$CQ$307,BW$1,0),0)</f>
        <v>0</v>
      </c>
      <c r="BX852" s="36">
        <f t="shared" si="429"/>
        <v>0</v>
      </c>
      <c r="BY852" s="36">
        <f t="shared" si="430"/>
        <v>0</v>
      </c>
      <c r="BZ852" s="34">
        <f>IF($B852="P",VLOOKUP($E852,'[2]Costeo-JUL26'!$B$9:$CQ$307,BZ$1,0),0)</f>
        <v>0</v>
      </c>
      <c r="CA852" s="16">
        <f>IF($B852="P",VLOOKUP($E852,'[2]Costeo-JUL26'!$B$9:$CQ$307,CA$1,0),0)*$G852</f>
        <v>0</v>
      </c>
      <c r="CB852" s="36">
        <f>IF($B852="P",VLOOKUP($E852,'[2]Costeo-JUL26'!$B$9:$CQ$307,CB$1,0),0)*$G852</f>
        <v>0</v>
      </c>
      <c r="CC852" s="35">
        <f>IF($B852="P",VLOOKUP($E852,'[2]Costeo-JUL26'!$B$9:$CQ$307,CC$1,0),0)</f>
        <v>0</v>
      </c>
      <c r="CD852" s="36">
        <f t="shared" si="431"/>
        <v>0</v>
      </c>
      <c r="CE852" s="36">
        <f t="shared" si="432"/>
        <v>0</v>
      </c>
      <c r="CF852" s="37">
        <f t="shared" si="404"/>
        <v>757087.99104323913</v>
      </c>
      <c r="CG852" s="36">
        <f>IF($B852="r",VLOOKUP($E852,'[2]Costeo-JUL26'!$B$9:$CQ$307,CG$1,0),0)*$G852</f>
        <v>0</v>
      </c>
      <c r="CH852" s="35">
        <f>VLOOKUP($E852,'[2]TEORICOS (05.26)'!$A$8:$T$251,CH$1,0)</f>
        <v>0</v>
      </c>
      <c r="CI852" s="36">
        <f t="shared" si="433"/>
        <v>0</v>
      </c>
      <c r="CJ852" s="37">
        <f t="shared" si="434"/>
        <v>0</v>
      </c>
      <c r="CM852" s="16">
        <f>SUMIFS('[1]Ajuste Inventario'!$I:$I,'[1]Ajuste Inventario'!$B:$B,E852,'[1]Ajuste Inventario'!$S:$S,D852)*-1</f>
        <v>-4.6669999999999998</v>
      </c>
      <c r="CN852" s="36">
        <f t="shared" si="405"/>
        <v>-19629.609189993316</v>
      </c>
      <c r="CP852" t="str">
        <f t="shared" si="406"/>
        <v>1135Org.Vtas StaTeresita</v>
      </c>
      <c r="CQ852" s="10">
        <f t="shared" si="407"/>
        <v>4206.0443946846617</v>
      </c>
    </row>
    <row r="853" spans="1:95" x14ac:dyDescent="0.25">
      <c r="A853" s="30">
        <v>46204</v>
      </c>
      <c r="B853" s="31" t="str">
        <f>VLOOKUP($E853,'[2]TEORICOS (05.26)'!$A$8:$T$251,B$1,0)</f>
        <v>P</v>
      </c>
      <c r="C853" s="32" t="str">
        <f>VLOOKUP($E853,'[2]TEORICOS (05.26)'!$A$8:$T$251,C$1,0)</f>
        <v>Coca Cola</v>
      </c>
      <c r="D853" t="s">
        <v>230</v>
      </c>
      <c r="E853">
        <v>1140</v>
      </c>
      <c r="F853" t="s">
        <v>103</v>
      </c>
      <c r="G853" s="16">
        <v>1246.875</v>
      </c>
      <c r="H853" s="16">
        <v>2634.6468750000208</v>
      </c>
      <c r="I853" s="33">
        <v>23813500.68000003</v>
      </c>
      <c r="J853" s="33">
        <v>23172298.940000001</v>
      </c>
      <c r="K853" s="34">
        <f>IF($B853="P",VLOOKUP($E853,'[2]Costeo-JUL26'!$B$9:$CQ$307,K$1,0),0)</f>
        <v>915254</v>
      </c>
      <c r="L853" s="35">
        <f>VLOOKUP($E853,'[2]TEORICOS (05.26)'!$A$8:$T$251,L$1,0)</f>
        <v>0.23499999999999999</v>
      </c>
      <c r="M853" s="36">
        <f t="shared" si="408"/>
        <v>5445490.2509000003</v>
      </c>
      <c r="N853" s="35">
        <f>IF($B853="P",VLOOKUP($E853,'[2]Costeo-JUL26'!$B$9:$CQ$307,N$1,0),0)</f>
        <v>5.0000000000000001E-3</v>
      </c>
      <c r="O853" s="36">
        <f t="shared" si="409"/>
        <v>27227.451254500003</v>
      </c>
      <c r="P853" s="36">
        <f>IF($B853="P",VLOOKUP($E853,'[2]Costeo-JUL26'!$B$9:$CQ$307,P$1,0),0)*H853</f>
        <v>0</v>
      </c>
      <c r="Q853" s="36">
        <f t="shared" si="410"/>
        <v>5472717.7021545004</v>
      </c>
      <c r="R853" s="34">
        <f>IF($B853="P",VLOOKUP($E853,'[2]Costeo-JUL26'!$B$9:$CQ$307,R$1,0),0)</f>
        <v>0</v>
      </c>
      <c r="S853" s="16">
        <f>IF($B853="P",VLOOKUP($E853,'[2]Costeo-JUL26'!$B$9:$CQ$307,S$1,0),0)*$G853</f>
        <v>0</v>
      </c>
      <c r="T853" s="36">
        <f>IF($B853="P",VLOOKUP($E853,'[2]Costeo-JUL26'!$B$9:$CQ$307,T$1,0),0)*$G853</f>
        <v>0</v>
      </c>
      <c r="U853" s="35">
        <f>IF($B853="P",VLOOKUP($E853,'[2]Costeo-JUL26'!$B$9:$CQ$307,U$1,0),0)</f>
        <v>0</v>
      </c>
      <c r="V853" s="36">
        <f t="shared" si="411"/>
        <v>0</v>
      </c>
      <c r="W853" s="36">
        <f t="shared" si="412"/>
        <v>0</v>
      </c>
      <c r="X853" s="34">
        <f>IF($B853="P",VLOOKUP($E853,'[2]Costeo-JUL26'!$B$9:$CQ$307,X$1,0),0)</f>
        <v>902338</v>
      </c>
      <c r="Y853" s="16">
        <f>IF($B853="P",VLOOKUP($E853,'[2]Costeo-JUL26'!$B$9:$CQ$307,Y$1,0),0)*$G853</f>
        <v>130.35329999999999</v>
      </c>
      <c r="Z853" s="36">
        <f>IF($B853="P",VLOOKUP($E853,'[2]Costeo-JUL26'!$B$9:$CQ$307,Z$1,0),0)*$G853</f>
        <v>36856.092041999997</v>
      </c>
      <c r="AA853" s="35">
        <f>IF($B853="P",VLOOKUP($E853,'[2]Costeo-JUL26'!$B$9:$CQ$307,AA$1,0),0)</f>
        <v>0.45</v>
      </c>
      <c r="AB853" s="36">
        <f t="shared" si="413"/>
        <v>16585.241418899997</v>
      </c>
      <c r="AC853" s="36">
        <f t="shared" si="414"/>
        <v>53441.333460899994</v>
      </c>
      <c r="AD853" s="34">
        <f>IF($B853="P",VLOOKUP($E853,'[2]Costeo-JUL26'!$B$9:$CQ$307,AD$1,0),0)</f>
        <v>901781</v>
      </c>
      <c r="AE853" s="16">
        <f>IF($B853="P",VLOOKUP($E853,'[2]Costeo-JUL26'!$B$9:$CQ$307,AE$1,0),0)*$G853</f>
        <v>9975</v>
      </c>
      <c r="AF853" s="36">
        <f>IF($B853="P",VLOOKUP($E853,'[2]Costeo-JUL26'!$B$9:$CQ$307,AF$1,0),0)*$G853</f>
        <v>153088.32000000001</v>
      </c>
      <c r="AG853" s="35">
        <f>IF($B853="P",VLOOKUP($E853,'[2]Costeo-JUL26'!$B$9:$CQ$307,AG$1,0),0)</f>
        <v>6.0000000000000001E-3</v>
      </c>
      <c r="AH853" s="36">
        <f t="shared" si="415"/>
        <v>918.52992000000006</v>
      </c>
      <c r="AI853" s="36">
        <f t="shared" si="416"/>
        <v>154006.84992000001</v>
      </c>
      <c r="AJ853" s="34">
        <f>IF($B853="P",VLOOKUP($E853,'[2]Costeo-JUL26'!$B$9:$CQ$307,AJ$1,0),0)</f>
        <v>935951</v>
      </c>
      <c r="AK853" s="16">
        <f>IF($B853="P",VLOOKUP($E853,'[2]Costeo-JUL26'!$B$9:$CQ$307,AK$1,0),0)*$G853</f>
        <v>9975</v>
      </c>
      <c r="AL853" s="36">
        <f>IF($B853="P",VLOOKUP($E853,'[2]Costeo-JUL26'!$B$9:$CQ$307,AL$1,0),0)*$G853</f>
        <v>85750.674164548793</v>
      </c>
      <c r="AM853" s="35">
        <f>IF($B853="P",VLOOKUP($E853,'[2]Costeo-JUL26'!$B$9:$CQ$307,AM$1,0),0)</f>
        <v>1.7999999999999999E-2</v>
      </c>
      <c r="AN853" s="36">
        <f t="shared" si="417"/>
        <v>1543.5121349618782</v>
      </c>
      <c r="AO853" s="36">
        <f t="shared" si="418"/>
        <v>87294.186299510664</v>
      </c>
      <c r="AP853" s="34">
        <f>IF($B853="P",VLOOKUP($E853,'[2]Costeo-JUL26'!$B$9:$CQ$307,AP$1,0),0)</f>
        <v>913486</v>
      </c>
      <c r="AQ853" s="16">
        <f>IF($B853="P",VLOOKUP($E853,'[2]Costeo-JUL26'!$B$9:$CQ$307,AQ$1,0),0)*$G853</f>
        <v>9975</v>
      </c>
      <c r="AR853" s="36">
        <f>IF($B853="P",VLOOKUP($E853,'[2]Costeo-JUL26'!$B$9:$CQ$307,AR$1,0),0)*$G853</f>
        <v>1231278.136228604</v>
      </c>
      <c r="AS853" s="35">
        <f>IF($B853="P",VLOOKUP($E853,'[2]Costeo-JUL26'!$B$9:$CQ$307,AS$1,0),0)</f>
        <v>0.02</v>
      </c>
      <c r="AT853" s="36">
        <f t="shared" si="419"/>
        <v>24625.562724572083</v>
      </c>
      <c r="AU853" s="36">
        <f t="shared" si="420"/>
        <v>1255903.6989531762</v>
      </c>
      <c r="AV853" s="34">
        <f>IF($B853="P",VLOOKUP($E853,'[2]Costeo-JUL26'!$B$9:$CQ$307,AV$1,0),0)</f>
        <v>902310</v>
      </c>
      <c r="AW853" s="16">
        <f>IF($B853="P",VLOOKUP($E853,'[2]Costeo-JUL26'!$B$9:$CQ$307,AW$1,0),0)*$G853</f>
        <v>38.902499999999996</v>
      </c>
      <c r="AX853" s="36">
        <f>IF($B853="P",VLOOKUP($E853,'[2]Costeo-JUL26'!$B$9:$CQ$307,AX$1,0),0)*$G853</f>
        <v>136296.70185245355</v>
      </c>
      <c r="AY853" s="35">
        <f>IF($B853="P",VLOOKUP($E853,'[2]Costeo-JUL26'!$B$9:$CQ$307,AY$1,0),0)</f>
        <v>0.03</v>
      </c>
      <c r="AZ853" s="36">
        <f t="shared" si="421"/>
        <v>4088.9010555736063</v>
      </c>
      <c r="BA853" s="36">
        <f t="shared" si="422"/>
        <v>140385.60290802715</v>
      </c>
      <c r="BB853" s="34">
        <f>IF($B853="P",VLOOKUP($E853,'[2]Costeo-JUL26'!$B$9:$CQ$307,BB$1,0),0)</f>
        <v>902311</v>
      </c>
      <c r="BC853" s="16">
        <f>IF($B853="P",VLOOKUP($E853,'[2]Costeo-JUL26'!$B$9:$CQ$307,BC$1,0),0)*$G853</f>
        <v>6.234375</v>
      </c>
      <c r="BD853" s="36">
        <f>IF($B853="P",VLOOKUP($E853,'[2]Costeo-JUL26'!$B$9:$CQ$307,BD$1,0),0)*$G853</f>
        <v>24449.005546875</v>
      </c>
      <c r="BE853" s="35">
        <f>IF($B853="P",VLOOKUP($E853,'[2]Costeo-JUL26'!$B$9:$CQ$307,BE$1,0),0)</f>
        <v>0.03</v>
      </c>
      <c r="BF853" s="36">
        <f t="shared" si="423"/>
        <v>733.47016640624997</v>
      </c>
      <c r="BG853" s="36">
        <f t="shared" si="424"/>
        <v>25182.475713281248</v>
      </c>
      <c r="BH853" s="34">
        <f>IF($B853="P",VLOOKUP($E853,'[2]Costeo-JUL26'!$B$9:$CQ$307,BH$1,0),0)</f>
        <v>910319</v>
      </c>
      <c r="BI853" s="16">
        <f>IF($B853="P",VLOOKUP($E853,'[2]Costeo-JUL26'!$B$9:$CQ$307,BI$1,0),0)*$G853</f>
        <v>22.265625</v>
      </c>
      <c r="BJ853" s="36">
        <f>IF($B853="P",VLOOKUP($E853,'[2]Costeo-JUL26'!$B$9:$CQ$307,BJ$1,0),0)*$G853</f>
        <v>58213.4765625</v>
      </c>
      <c r="BK853" s="35">
        <f>IF(BH853=910319,0,IF($B853="P",VLOOKUP($E853,'[2]Costeo-JUL26'!$B$9:$CQ$307,BK$1,0),0))</f>
        <v>0</v>
      </c>
      <c r="BL853" s="36">
        <f t="shared" si="425"/>
        <v>0</v>
      </c>
      <c r="BM853" s="36">
        <f t="shared" si="426"/>
        <v>58213.4765625</v>
      </c>
      <c r="BN853" s="34">
        <f>IF($B853="P",VLOOKUP($E853,'[2]Costeo-JUL26'!$B$9:$CQ$307,BN$1,0),0)</f>
        <v>0</v>
      </c>
      <c r="BO853" s="16">
        <f>IF($B853="P",VLOOKUP($E853,'[2]Costeo-JUL26'!$B$9:$CQ$307,BO$1,0),0)*$G853</f>
        <v>0</v>
      </c>
      <c r="BP853" s="36">
        <f>IF($B853="P",VLOOKUP($E853,'[2]Costeo-JUL26'!$B$9:$CQ$307,BP$1,0),0)*$G853</f>
        <v>0</v>
      </c>
      <c r="BQ853" s="35">
        <f>IF($B853="P",VLOOKUP($E853,'[2]Costeo-JUL26'!$B$9:$CQ$307,BQ$1,0),0)</f>
        <v>0</v>
      </c>
      <c r="BR853" s="36">
        <f t="shared" si="427"/>
        <v>0</v>
      </c>
      <c r="BS853" s="36">
        <f t="shared" si="428"/>
        <v>0</v>
      </c>
      <c r="BT853" s="34">
        <f>IF($B853="P",VLOOKUP($E853,'[2]Costeo-JUL26'!$B$9:$CQ$307,BT$1,0),0)</f>
        <v>0</v>
      </c>
      <c r="BU853" s="16">
        <f>IF($B853="P",VLOOKUP($E853,'[2]Costeo-JUL26'!$B$9:$CQ$307,BU$1,0),0)*$G853</f>
        <v>0</v>
      </c>
      <c r="BV853" s="36">
        <f>IF($B853="P",VLOOKUP($E853,'[2]Costeo-JUL26'!$B$9:$CQ$307,BV$1,0),0)*$G853</f>
        <v>0</v>
      </c>
      <c r="BW853" s="35">
        <f>IF($B853="P",VLOOKUP($E853,'[2]Costeo-JUL26'!$B$9:$CQ$307,BW$1,0),0)</f>
        <v>0</v>
      </c>
      <c r="BX853" s="36">
        <f t="shared" si="429"/>
        <v>0</v>
      </c>
      <c r="BY853" s="36">
        <f t="shared" si="430"/>
        <v>0</v>
      </c>
      <c r="BZ853" s="34">
        <f>IF($B853="P",VLOOKUP($E853,'[2]Costeo-JUL26'!$B$9:$CQ$307,BZ$1,0),0)</f>
        <v>0</v>
      </c>
      <c r="CA853" s="16">
        <f>IF($B853="P",VLOOKUP($E853,'[2]Costeo-JUL26'!$B$9:$CQ$307,CA$1,0),0)*$G853</f>
        <v>0</v>
      </c>
      <c r="CB853" s="36">
        <f>IF($B853="P",VLOOKUP($E853,'[2]Costeo-JUL26'!$B$9:$CQ$307,CB$1,0),0)*$G853</f>
        <v>0</v>
      </c>
      <c r="CC853" s="35">
        <f>IF($B853="P",VLOOKUP($E853,'[2]Costeo-JUL26'!$B$9:$CQ$307,CC$1,0),0)</f>
        <v>0</v>
      </c>
      <c r="CD853" s="36">
        <f t="shared" si="431"/>
        <v>0</v>
      </c>
      <c r="CE853" s="36">
        <f t="shared" si="432"/>
        <v>0</v>
      </c>
      <c r="CF853" s="37">
        <f t="shared" si="404"/>
        <v>7247145.3259718949</v>
      </c>
      <c r="CG853" s="36">
        <f>IF($B853="r",VLOOKUP($E853,'[2]Costeo-JUL26'!$B$9:$CQ$307,CG$1,0),0)*$G853</f>
        <v>0</v>
      </c>
      <c r="CH853" s="35">
        <f>VLOOKUP($E853,'[2]TEORICOS (05.26)'!$A$8:$T$251,CH$1,0)</f>
        <v>0</v>
      </c>
      <c r="CI853" s="36">
        <f t="shared" si="433"/>
        <v>0</v>
      </c>
      <c r="CJ853" s="37">
        <f t="shared" si="434"/>
        <v>0</v>
      </c>
      <c r="CM853" s="16">
        <f>SUMIFS('[1]Ajuste Inventario'!$I:$I,'[1]Ajuste Inventario'!$B:$B,E853,'[1]Ajuste Inventario'!$S:$S,D853)*-1</f>
        <v>21.875</v>
      </c>
      <c r="CN853" s="36">
        <f t="shared" si="405"/>
        <v>127142.90045564728</v>
      </c>
      <c r="CP853" t="str">
        <f t="shared" si="406"/>
        <v>1140Org.Vtas StaTeresita</v>
      </c>
      <c r="CQ853" s="10">
        <f t="shared" si="407"/>
        <v>5812.2468779724468</v>
      </c>
    </row>
    <row r="854" spans="1:95" x14ac:dyDescent="0.25">
      <c r="A854" s="30">
        <v>46204</v>
      </c>
      <c r="B854" s="31" t="str">
        <f>VLOOKUP($E854,'[2]TEORICOS (05.26)'!$A$8:$T$251,B$1,0)</f>
        <v>P</v>
      </c>
      <c r="C854" s="32" t="str">
        <f>VLOOKUP($E854,'[2]TEORICOS (05.26)'!$A$8:$T$251,C$1,0)</f>
        <v>Coca Cola</v>
      </c>
      <c r="D854" t="s">
        <v>230</v>
      </c>
      <c r="E854">
        <v>1144</v>
      </c>
      <c r="F854" t="s">
        <v>104</v>
      </c>
      <c r="G854" s="16">
        <v>58</v>
      </c>
      <c r="H854" s="16">
        <v>143.02799999999991</v>
      </c>
      <c r="I854" s="33">
        <v>1163592.3599999996</v>
      </c>
      <c r="J854" s="33">
        <v>1141689.7199999997</v>
      </c>
      <c r="K854" s="34">
        <f>IF($B854="P",VLOOKUP($E854,'[2]Costeo-JUL26'!$B$9:$CQ$307,K$1,0),0)</f>
        <v>915254</v>
      </c>
      <c r="L854" s="35">
        <f>VLOOKUP($E854,'[2]TEORICOS (05.26)'!$A$8:$T$251,L$1,0)</f>
        <v>0.23499999999999999</v>
      </c>
      <c r="M854" s="36">
        <f t="shared" si="408"/>
        <v>268297.08419999992</v>
      </c>
      <c r="N854" s="35">
        <f>IF($B854="P",VLOOKUP($E854,'[2]Costeo-JUL26'!$B$9:$CQ$307,N$1,0),0)</f>
        <v>5.0000000000000001E-3</v>
      </c>
      <c r="O854" s="36">
        <f t="shared" si="409"/>
        <v>1341.4854209999996</v>
      </c>
      <c r="P854" s="36">
        <f>IF($B854="P",VLOOKUP($E854,'[2]Costeo-JUL26'!$B$9:$CQ$307,P$1,0),0)*H854</f>
        <v>0</v>
      </c>
      <c r="Q854" s="36">
        <f t="shared" si="410"/>
        <v>269638.56962099992</v>
      </c>
      <c r="R854" s="34">
        <f>IF($B854="P",VLOOKUP($E854,'[2]Costeo-JUL26'!$B$9:$CQ$307,R$1,0),0)</f>
        <v>0</v>
      </c>
      <c r="S854" s="16">
        <f>IF($B854="P",VLOOKUP($E854,'[2]Costeo-JUL26'!$B$9:$CQ$307,S$1,0),0)*$G854</f>
        <v>0</v>
      </c>
      <c r="T854" s="36">
        <f>IF($B854="P",VLOOKUP($E854,'[2]Costeo-JUL26'!$B$9:$CQ$307,T$1,0),0)*$G854</f>
        <v>0</v>
      </c>
      <c r="U854" s="35">
        <f>IF($B854="P",VLOOKUP($E854,'[2]Costeo-JUL26'!$B$9:$CQ$307,U$1,0),0)</f>
        <v>0</v>
      </c>
      <c r="V854" s="36">
        <f t="shared" si="411"/>
        <v>0</v>
      </c>
      <c r="W854" s="36">
        <f t="shared" si="412"/>
        <v>0</v>
      </c>
      <c r="X854" s="34">
        <f>IF($B854="P",VLOOKUP($E854,'[2]Costeo-JUL26'!$B$9:$CQ$307,X$1,0),0)</f>
        <v>902338</v>
      </c>
      <c r="Y854" s="16">
        <f>IF($B854="P",VLOOKUP($E854,'[2]Costeo-JUL26'!$B$9:$CQ$307,Y$1,0),0)*$G854</f>
        <v>7.0741439999999995</v>
      </c>
      <c r="Z854" s="36">
        <f>IF($B854="P",VLOOKUP($E854,'[2]Costeo-JUL26'!$B$9:$CQ$307,Z$1,0),0)*$G854</f>
        <v>2000.1434745600002</v>
      </c>
      <c r="AA854" s="35">
        <f>IF($B854="P",VLOOKUP($E854,'[2]Costeo-JUL26'!$B$9:$CQ$307,AA$1,0),0)</f>
        <v>0.45</v>
      </c>
      <c r="AB854" s="36">
        <f t="shared" si="413"/>
        <v>900.0645635520001</v>
      </c>
      <c r="AC854" s="36">
        <f t="shared" si="414"/>
        <v>2900.2080381120004</v>
      </c>
      <c r="AD854" s="34">
        <f>IF($B854="P",VLOOKUP($E854,'[2]Costeo-JUL26'!$B$9:$CQ$307,AD$1,0),0)</f>
        <v>901781</v>
      </c>
      <c r="AE854" s="16">
        <f>IF($B854="P",VLOOKUP($E854,'[2]Costeo-JUL26'!$B$9:$CQ$307,AE$1,0),0)*$G854</f>
        <v>464</v>
      </c>
      <c r="AF854" s="36">
        <f>IF($B854="P",VLOOKUP($E854,'[2]Costeo-JUL26'!$B$9:$CQ$307,AF$1,0),0)*$G854</f>
        <v>7121.1008000000002</v>
      </c>
      <c r="AG854" s="35">
        <f>IF($B854="P",VLOOKUP($E854,'[2]Costeo-JUL26'!$B$9:$CQ$307,AG$1,0),0)</f>
        <v>6.0000000000000001E-3</v>
      </c>
      <c r="AH854" s="36">
        <f t="shared" si="415"/>
        <v>42.726604800000004</v>
      </c>
      <c r="AI854" s="36">
        <f t="shared" si="416"/>
        <v>7163.8274048000003</v>
      </c>
      <c r="AJ854" s="34">
        <f>IF($B854="P",VLOOKUP($E854,'[2]Costeo-JUL26'!$B$9:$CQ$307,AJ$1,0),0)</f>
        <v>930635</v>
      </c>
      <c r="AK854" s="16">
        <f>IF($B854="P",VLOOKUP($E854,'[2]Costeo-JUL26'!$B$9:$CQ$307,AK$1,0),0)*$G854</f>
        <v>464</v>
      </c>
      <c r="AL854" s="36">
        <f>IF($B854="P",VLOOKUP($E854,'[2]Costeo-JUL26'!$B$9:$CQ$307,AL$1,0),0)*$G854</f>
        <v>10472.87904</v>
      </c>
      <c r="AM854" s="35">
        <f>IF($B854="P",VLOOKUP($E854,'[2]Costeo-JUL26'!$B$9:$CQ$307,AM$1,0),0)</f>
        <v>1.7999999999999999E-2</v>
      </c>
      <c r="AN854" s="36">
        <f t="shared" si="417"/>
        <v>188.51182271999997</v>
      </c>
      <c r="AO854" s="36">
        <f t="shared" si="418"/>
        <v>10661.39086272</v>
      </c>
      <c r="AP854" s="34">
        <f>IF($B854="P",VLOOKUP($E854,'[2]Costeo-JUL26'!$B$9:$CQ$307,AP$1,0),0)</f>
        <v>911881</v>
      </c>
      <c r="AQ854" s="16">
        <f>IF($B854="P",VLOOKUP($E854,'[2]Costeo-JUL26'!$B$9:$CQ$307,AQ$1,0),0)*$G854</f>
        <v>464</v>
      </c>
      <c r="AR854" s="36">
        <f>IF($B854="P",VLOOKUP($E854,'[2]Costeo-JUL26'!$B$9:$CQ$307,AR$1,0),0)*$G854</f>
        <v>62960.716801048686</v>
      </c>
      <c r="AS854" s="35">
        <f>IF($B854="P",VLOOKUP($E854,'[2]Costeo-JUL26'!$B$9:$CQ$307,AS$1,0),0)</f>
        <v>0.02</v>
      </c>
      <c r="AT854" s="36">
        <f t="shared" si="419"/>
        <v>1259.2143360209736</v>
      </c>
      <c r="AU854" s="36">
        <f t="shared" si="420"/>
        <v>64219.93113706966</v>
      </c>
      <c r="AV854" s="34">
        <f>IF($B854="P",VLOOKUP($E854,'[2]Costeo-JUL26'!$B$9:$CQ$307,AV$1,0),0)</f>
        <v>902310</v>
      </c>
      <c r="AW854" s="16">
        <f>IF($B854="P",VLOOKUP($E854,'[2]Costeo-JUL26'!$B$9:$CQ$307,AW$1,0),0)*$G854</f>
        <v>1.9198</v>
      </c>
      <c r="AX854" s="36">
        <f>IF($B854="P",VLOOKUP($E854,'[2]Costeo-JUL26'!$B$9:$CQ$307,AX$1,0),0)*$G854</f>
        <v>6726.1077878372935</v>
      </c>
      <c r="AY854" s="35">
        <f>IF($B854="P",VLOOKUP($E854,'[2]Costeo-JUL26'!$B$9:$CQ$307,AY$1,0),0)</f>
        <v>0.03</v>
      </c>
      <c r="AZ854" s="36">
        <f t="shared" si="421"/>
        <v>201.78323363511879</v>
      </c>
      <c r="BA854" s="36">
        <f t="shared" si="422"/>
        <v>6927.8910214724119</v>
      </c>
      <c r="BB854" s="34">
        <f>IF($B854="P",VLOOKUP($E854,'[2]Costeo-JUL26'!$B$9:$CQ$307,BB$1,0),0)</f>
        <v>923266</v>
      </c>
      <c r="BC854" s="16">
        <f>IF($B854="P",VLOOKUP($E854,'[2]Costeo-JUL26'!$B$9:$CQ$307,BC$1,0),0)*$G854</f>
        <v>0.28999999999999998</v>
      </c>
      <c r="BD854" s="36">
        <f>IF($B854="P",VLOOKUP($E854,'[2]Costeo-JUL26'!$B$9:$CQ$307,BD$1,0),0)*$G854</f>
        <v>1173.2994000000001</v>
      </c>
      <c r="BE854" s="35">
        <f>IF($B854="P",VLOOKUP($E854,'[2]Costeo-JUL26'!$B$9:$CQ$307,BE$1,0),0)</f>
        <v>0.03</v>
      </c>
      <c r="BF854" s="36">
        <f t="shared" si="423"/>
        <v>35.198982000000001</v>
      </c>
      <c r="BG854" s="36">
        <f t="shared" si="424"/>
        <v>1208.4983820000002</v>
      </c>
      <c r="BH854" s="34">
        <f>IF($B854="P",VLOOKUP($E854,'[2]Costeo-JUL26'!$B$9:$CQ$307,BH$1,0),0)</f>
        <v>910319</v>
      </c>
      <c r="BI854" s="16">
        <f>IF($B854="P",VLOOKUP($E854,'[2]Costeo-JUL26'!$B$9:$CQ$307,BI$1,0),0)*$G854</f>
        <v>1.5466666666666669</v>
      </c>
      <c r="BJ854" s="36">
        <f>IF($B854="P",VLOOKUP($E854,'[2]Costeo-JUL26'!$B$9:$CQ$307,BJ$1,0),0)*$G854</f>
        <v>4043.7599999999998</v>
      </c>
      <c r="BK854" s="35">
        <f>IF(BH854=910319,0,IF($B854="P",VLOOKUP($E854,'[2]Costeo-JUL26'!$B$9:$CQ$307,BK$1,0),0))</f>
        <v>0</v>
      </c>
      <c r="BL854" s="36">
        <f t="shared" si="425"/>
        <v>0</v>
      </c>
      <c r="BM854" s="36">
        <f t="shared" si="426"/>
        <v>4043.7599999999998</v>
      </c>
      <c r="BN854" s="34">
        <f>IF($B854="P",VLOOKUP($E854,'[2]Costeo-JUL26'!$B$9:$CQ$307,BN$1,0),0)</f>
        <v>0</v>
      </c>
      <c r="BO854" s="16">
        <f>IF($B854="P",VLOOKUP($E854,'[2]Costeo-JUL26'!$B$9:$CQ$307,BO$1,0),0)*$G854</f>
        <v>0</v>
      </c>
      <c r="BP854" s="36">
        <f>IF($B854="P",VLOOKUP($E854,'[2]Costeo-JUL26'!$B$9:$CQ$307,BP$1,0),0)*$G854</f>
        <v>0</v>
      </c>
      <c r="BQ854" s="35">
        <f>IF($B854="P",VLOOKUP($E854,'[2]Costeo-JUL26'!$B$9:$CQ$307,BQ$1,0),0)</f>
        <v>0</v>
      </c>
      <c r="BR854" s="36">
        <f t="shared" si="427"/>
        <v>0</v>
      </c>
      <c r="BS854" s="36">
        <f t="shared" si="428"/>
        <v>0</v>
      </c>
      <c r="BT854" s="34">
        <f>IF($B854="P",VLOOKUP($E854,'[2]Costeo-JUL26'!$B$9:$CQ$307,BT$1,0),0)</f>
        <v>0</v>
      </c>
      <c r="BU854" s="16">
        <f>IF($B854="P",VLOOKUP($E854,'[2]Costeo-JUL26'!$B$9:$CQ$307,BU$1,0),0)*$G854</f>
        <v>0</v>
      </c>
      <c r="BV854" s="36">
        <f>IF($B854="P",VLOOKUP($E854,'[2]Costeo-JUL26'!$B$9:$CQ$307,BV$1,0),0)*$G854</f>
        <v>0</v>
      </c>
      <c r="BW854" s="35">
        <f>IF($B854="P",VLOOKUP($E854,'[2]Costeo-JUL26'!$B$9:$CQ$307,BW$1,0),0)</f>
        <v>0</v>
      </c>
      <c r="BX854" s="36">
        <f t="shared" si="429"/>
        <v>0</v>
      </c>
      <c r="BY854" s="36">
        <f t="shared" si="430"/>
        <v>0</v>
      </c>
      <c r="BZ854" s="34">
        <f>IF($B854="P",VLOOKUP($E854,'[2]Costeo-JUL26'!$B$9:$CQ$307,BZ$1,0),0)</f>
        <v>0</v>
      </c>
      <c r="CA854" s="16">
        <f>IF($B854="P",VLOOKUP($E854,'[2]Costeo-JUL26'!$B$9:$CQ$307,CA$1,0),0)*$G854</f>
        <v>0</v>
      </c>
      <c r="CB854" s="36">
        <f>IF($B854="P",VLOOKUP($E854,'[2]Costeo-JUL26'!$B$9:$CQ$307,CB$1,0),0)*$G854</f>
        <v>0</v>
      </c>
      <c r="CC854" s="35">
        <f>IF($B854="P",VLOOKUP($E854,'[2]Costeo-JUL26'!$B$9:$CQ$307,CC$1,0),0)</f>
        <v>0</v>
      </c>
      <c r="CD854" s="36">
        <f t="shared" si="431"/>
        <v>0</v>
      </c>
      <c r="CE854" s="36">
        <f t="shared" si="432"/>
        <v>0</v>
      </c>
      <c r="CF854" s="37">
        <f t="shared" si="404"/>
        <v>366764.07646717393</v>
      </c>
      <c r="CG854" s="36">
        <f>IF($B854="r",VLOOKUP($E854,'[2]Costeo-JUL26'!$B$9:$CQ$307,CG$1,0),0)*$G854</f>
        <v>0</v>
      </c>
      <c r="CH854" s="35">
        <f>VLOOKUP($E854,'[2]TEORICOS (05.26)'!$A$8:$T$251,CH$1,0)</f>
        <v>0</v>
      </c>
      <c r="CI854" s="36">
        <f t="shared" si="433"/>
        <v>0</v>
      </c>
      <c r="CJ854" s="37">
        <f t="shared" si="434"/>
        <v>0</v>
      </c>
      <c r="CM854" s="16">
        <f>SUMIFS('[1]Ajuste Inventario'!$I:$I,'[1]Ajuste Inventario'!$B:$B,E854,'[1]Ajuste Inventario'!$S:$S,D854)*-1</f>
        <v>0</v>
      </c>
      <c r="CN854" s="36">
        <f t="shared" si="405"/>
        <v>0</v>
      </c>
      <c r="CP854" t="str">
        <f t="shared" si="406"/>
        <v>1144Org.Vtas StaTeresita</v>
      </c>
      <c r="CQ854" s="10" t="e">
        <f t="shared" si="407"/>
        <v>#DIV/0!</v>
      </c>
    </row>
    <row r="855" spans="1:95" x14ac:dyDescent="0.25">
      <c r="A855" s="30">
        <v>46204</v>
      </c>
      <c r="B855" s="31" t="str">
        <f>VLOOKUP($E855,'[2]TEORICOS (05.26)'!$A$8:$T$251,B$1,0)</f>
        <v>P</v>
      </c>
      <c r="C855" s="32" t="str">
        <f>VLOOKUP($E855,'[2]TEORICOS (05.26)'!$A$8:$T$251,C$1,0)</f>
        <v>Coca Cola</v>
      </c>
      <c r="D855" t="s">
        <v>230</v>
      </c>
      <c r="E855">
        <v>1159</v>
      </c>
      <c r="F855" t="s">
        <v>105</v>
      </c>
      <c r="G855" s="16">
        <v>1561.5</v>
      </c>
      <c r="H855" s="16">
        <v>3713.2470000000062</v>
      </c>
      <c r="I855" s="33">
        <v>30295474.080000009</v>
      </c>
      <c r="J855" s="33">
        <v>29576075.670000017</v>
      </c>
      <c r="K855" s="34">
        <f>IF($B855="P",VLOOKUP($E855,'[2]Costeo-JUL26'!$B$9:$CQ$307,K$1,0),0)</f>
        <v>915254</v>
      </c>
      <c r="L855" s="35">
        <f>VLOOKUP($E855,'[2]TEORICOS (05.26)'!$A$8:$T$251,L$1,0)</f>
        <v>0.23499999999999999</v>
      </c>
      <c r="M855" s="36">
        <f t="shared" si="408"/>
        <v>6950377.7824500035</v>
      </c>
      <c r="N855" s="35">
        <f>IF($B855="P",VLOOKUP($E855,'[2]Costeo-JUL26'!$B$9:$CQ$307,N$1,0),0)</f>
        <v>5.0000000000000001E-3</v>
      </c>
      <c r="O855" s="36">
        <f t="shared" si="409"/>
        <v>34751.888912250019</v>
      </c>
      <c r="P855" s="36">
        <f>IF($B855="P",VLOOKUP($E855,'[2]Costeo-JUL26'!$B$9:$CQ$307,P$1,0),0)*H855</f>
        <v>0</v>
      </c>
      <c r="Q855" s="36">
        <f t="shared" si="410"/>
        <v>6985129.6713622538</v>
      </c>
      <c r="R855" s="34">
        <f>IF($B855="P",VLOOKUP($E855,'[2]Costeo-JUL26'!$B$9:$CQ$307,R$1,0),0)</f>
        <v>0</v>
      </c>
      <c r="S855" s="16">
        <f>IF($B855="P",VLOOKUP($E855,'[2]Costeo-JUL26'!$B$9:$CQ$307,S$1,0),0)*$G855</f>
        <v>0</v>
      </c>
      <c r="T855" s="36">
        <f>IF($B855="P",VLOOKUP($E855,'[2]Costeo-JUL26'!$B$9:$CQ$307,T$1,0),0)*$G855</f>
        <v>0</v>
      </c>
      <c r="U855" s="35">
        <f>IF($B855="P",VLOOKUP($E855,'[2]Costeo-JUL26'!$B$9:$CQ$307,U$1,0),0)</f>
        <v>0</v>
      </c>
      <c r="V855" s="36">
        <f t="shared" si="411"/>
        <v>0</v>
      </c>
      <c r="W855" s="36">
        <f t="shared" si="412"/>
        <v>0</v>
      </c>
      <c r="X855" s="34">
        <f>IF($B855="P",VLOOKUP($E855,'[2]Costeo-JUL26'!$B$9:$CQ$307,X$1,0),0)</f>
        <v>902338</v>
      </c>
      <c r="Y855" s="16">
        <f>IF($B855="P",VLOOKUP($E855,'[2]Costeo-JUL26'!$B$9:$CQ$307,Y$1,0),0)*$G855</f>
        <v>183.651138</v>
      </c>
      <c r="Z855" s="36">
        <f>IF($B855="P",VLOOKUP($E855,'[2]Costeo-JUL26'!$B$9:$CQ$307,Z$1,0),0)*$G855</f>
        <v>51925.522758120002</v>
      </c>
      <c r="AA855" s="35">
        <f>IF($B855="P",VLOOKUP($E855,'[2]Costeo-JUL26'!$B$9:$CQ$307,AA$1,0),0)</f>
        <v>0.45</v>
      </c>
      <c r="AB855" s="36">
        <f t="shared" si="413"/>
        <v>23366.485241154001</v>
      </c>
      <c r="AC855" s="36">
        <f t="shared" si="414"/>
        <v>75292.007999274007</v>
      </c>
      <c r="AD855" s="34">
        <f>IF($B855="P",VLOOKUP($E855,'[2]Costeo-JUL26'!$B$9:$CQ$307,AD$1,0),0)</f>
        <v>901781</v>
      </c>
      <c r="AE855" s="16">
        <f>IF($B855="P",VLOOKUP($E855,'[2]Costeo-JUL26'!$B$9:$CQ$307,AE$1,0),0)*$G855</f>
        <v>9369</v>
      </c>
      <c r="AF855" s="36">
        <f>IF($B855="P",VLOOKUP($E855,'[2]Costeo-JUL26'!$B$9:$CQ$307,AF$1,0),0)*$G855</f>
        <v>143787.91680000001</v>
      </c>
      <c r="AG855" s="35">
        <f>IF($B855="P",VLOOKUP($E855,'[2]Costeo-JUL26'!$B$9:$CQ$307,AG$1,0),0)</f>
        <v>6.0000000000000001E-3</v>
      </c>
      <c r="AH855" s="36">
        <f t="shared" si="415"/>
        <v>862.72750080000003</v>
      </c>
      <c r="AI855" s="36">
        <f t="shared" si="416"/>
        <v>144650.64430080002</v>
      </c>
      <c r="AJ855" s="34">
        <f>IF($B855="P",VLOOKUP($E855,'[2]Costeo-JUL26'!$B$9:$CQ$307,AJ$1,0),0)</f>
        <v>915284</v>
      </c>
      <c r="AK855" s="16">
        <f>IF($B855="P",VLOOKUP($E855,'[2]Costeo-JUL26'!$B$9:$CQ$307,AK$1,0),0)*$G855</f>
        <v>9369</v>
      </c>
      <c r="AL855" s="36">
        <f>IF($B855="P",VLOOKUP($E855,'[2]Costeo-JUL26'!$B$9:$CQ$307,AL$1,0),0)*$G855</f>
        <v>82325.402999999991</v>
      </c>
      <c r="AM855" s="35">
        <f>IF($B855="P",VLOOKUP($E855,'[2]Costeo-JUL26'!$B$9:$CQ$307,AM$1,0),0)</f>
        <v>1.7999999999999999E-2</v>
      </c>
      <c r="AN855" s="36">
        <f t="shared" si="417"/>
        <v>1481.8572539999998</v>
      </c>
      <c r="AO855" s="36">
        <f t="shared" si="418"/>
        <v>83807.260253999993</v>
      </c>
      <c r="AP855" s="34">
        <f>IF($B855="P",VLOOKUP($E855,'[2]Costeo-JUL26'!$B$9:$CQ$307,AP$1,0),0)</f>
        <v>911881</v>
      </c>
      <c r="AQ855" s="16">
        <f>IF($B855="P",VLOOKUP($E855,'[2]Costeo-JUL26'!$B$9:$CQ$307,AQ$1,0),0)*$G855</f>
        <v>9369</v>
      </c>
      <c r="AR855" s="36">
        <f>IF($B855="P",VLOOKUP($E855,'[2]Costeo-JUL26'!$B$9:$CQ$307,AR$1,0),0)*$G855</f>
        <v>1271290.852821175</v>
      </c>
      <c r="AS855" s="35">
        <f>IF($B855="P",VLOOKUP($E855,'[2]Costeo-JUL26'!$B$9:$CQ$307,AS$1,0),0)</f>
        <v>0.02</v>
      </c>
      <c r="AT855" s="36">
        <f t="shared" si="419"/>
        <v>25425.817056423501</v>
      </c>
      <c r="AU855" s="36">
        <f t="shared" si="420"/>
        <v>1296716.6698775985</v>
      </c>
      <c r="AV855" s="34">
        <f>IF($B855="P",VLOOKUP($E855,'[2]Costeo-JUL26'!$B$9:$CQ$307,AV$1,0),0)</f>
        <v>932442</v>
      </c>
      <c r="AW855" s="16">
        <f>IF($B855="P",VLOOKUP($E855,'[2]Costeo-JUL26'!$B$9:$CQ$307,AW$1,0),0)*$G855</f>
        <v>43.253549999999997</v>
      </c>
      <c r="AX855" s="36">
        <f>IF($B855="P",VLOOKUP($E855,'[2]Costeo-JUL26'!$B$9:$CQ$307,AX$1,0),0)*$G855</f>
        <v>159660.71825552569</v>
      </c>
      <c r="AY855" s="35">
        <f>IF($B855="P",VLOOKUP($E855,'[2]Costeo-JUL26'!$B$9:$CQ$307,AY$1,0),0)</f>
        <v>0.03</v>
      </c>
      <c r="AZ855" s="36">
        <f t="shared" si="421"/>
        <v>4789.8215476657706</v>
      </c>
      <c r="BA855" s="36">
        <f t="shared" si="422"/>
        <v>164450.53980319147</v>
      </c>
      <c r="BB855" s="34">
        <f>IF($B855="P",VLOOKUP($E855,'[2]Costeo-JUL26'!$B$9:$CQ$307,BB$1,0),0)</f>
        <v>902311</v>
      </c>
      <c r="BC855" s="16">
        <f>IF($B855="P",VLOOKUP($E855,'[2]Costeo-JUL26'!$B$9:$CQ$307,BC$1,0),0)*$G855</f>
        <v>6.8315625000000004</v>
      </c>
      <c r="BD855" s="36">
        <f>IF($B855="P",VLOOKUP($E855,'[2]Costeo-JUL26'!$B$9:$CQ$307,BD$1,0),0)*$G855</f>
        <v>26790.962920312508</v>
      </c>
      <c r="BE855" s="35">
        <f>IF($B855="P",VLOOKUP($E855,'[2]Costeo-JUL26'!$B$9:$CQ$307,BE$1,0),0)</f>
        <v>0.03</v>
      </c>
      <c r="BF855" s="36">
        <f t="shared" si="423"/>
        <v>803.72888760937519</v>
      </c>
      <c r="BG855" s="36">
        <f t="shared" si="424"/>
        <v>27594.691807921881</v>
      </c>
      <c r="BH855" s="34">
        <f>IF($B855="P",VLOOKUP($E855,'[2]Costeo-JUL26'!$B$9:$CQ$307,BH$1,0),0)</f>
        <v>933089</v>
      </c>
      <c r="BI855" s="16">
        <f>IF($B855="P",VLOOKUP($E855,'[2]Costeo-JUL26'!$B$9:$CQ$307,BI$1,0),0)*$G855</f>
        <v>58.556249999999999</v>
      </c>
      <c r="BJ855" s="36">
        <f>IF($B855="P",VLOOKUP($E855,'[2]Costeo-JUL26'!$B$9:$CQ$307,BJ$1,0),0)*$G855</f>
        <v>43605.231628484325</v>
      </c>
      <c r="BK855" s="35">
        <f>IF(BH855=910319,0,IF($B855="P",VLOOKUP($E855,'[2]Costeo-JUL26'!$B$9:$CQ$307,BK$1,0),0))</f>
        <v>0.02</v>
      </c>
      <c r="BL855" s="36">
        <f t="shared" si="425"/>
        <v>872.10463256968649</v>
      </c>
      <c r="BM855" s="36">
        <f t="shared" si="426"/>
        <v>44477.336261054013</v>
      </c>
      <c r="BN855" s="34">
        <f>IF($B855="P",VLOOKUP($E855,'[2]Costeo-JUL26'!$B$9:$CQ$307,BN$1,0),0)</f>
        <v>0</v>
      </c>
      <c r="BO855" s="16">
        <f>IF($B855="P",VLOOKUP($E855,'[2]Costeo-JUL26'!$B$9:$CQ$307,BO$1,0),0)*$G855</f>
        <v>0</v>
      </c>
      <c r="BP855" s="36">
        <f>IF($B855="P",VLOOKUP($E855,'[2]Costeo-JUL26'!$B$9:$CQ$307,BP$1,0),0)*$G855</f>
        <v>0</v>
      </c>
      <c r="BQ855" s="35">
        <f>IF($B855="P",VLOOKUP($E855,'[2]Costeo-JUL26'!$B$9:$CQ$307,BQ$1,0),0)</f>
        <v>0</v>
      </c>
      <c r="BR855" s="36">
        <f t="shared" si="427"/>
        <v>0</v>
      </c>
      <c r="BS855" s="36">
        <f t="shared" si="428"/>
        <v>0</v>
      </c>
      <c r="BT855" s="34">
        <f>IF($B855="P",VLOOKUP($E855,'[2]Costeo-JUL26'!$B$9:$CQ$307,BT$1,0),0)</f>
        <v>0</v>
      </c>
      <c r="BU855" s="16">
        <f>IF($B855="P",VLOOKUP($E855,'[2]Costeo-JUL26'!$B$9:$CQ$307,BU$1,0),0)*$G855</f>
        <v>0</v>
      </c>
      <c r="BV855" s="36">
        <f>IF($B855="P",VLOOKUP($E855,'[2]Costeo-JUL26'!$B$9:$CQ$307,BV$1,0),0)*$G855</f>
        <v>0</v>
      </c>
      <c r="BW855" s="35">
        <f>IF($B855="P",VLOOKUP($E855,'[2]Costeo-JUL26'!$B$9:$CQ$307,BW$1,0),0)</f>
        <v>0</v>
      </c>
      <c r="BX855" s="36">
        <f t="shared" si="429"/>
        <v>0</v>
      </c>
      <c r="BY855" s="36">
        <f t="shared" si="430"/>
        <v>0</v>
      </c>
      <c r="BZ855" s="34">
        <f>IF($B855="P",VLOOKUP($E855,'[2]Costeo-JUL26'!$B$9:$CQ$307,BZ$1,0),0)</f>
        <v>0</v>
      </c>
      <c r="CA855" s="16">
        <f>IF($B855="P",VLOOKUP($E855,'[2]Costeo-JUL26'!$B$9:$CQ$307,CA$1,0),0)*$G855</f>
        <v>0</v>
      </c>
      <c r="CB855" s="36">
        <f>IF($B855="P",VLOOKUP($E855,'[2]Costeo-JUL26'!$B$9:$CQ$307,CB$1,0),0)*$G855</f>
        <v>0</v>
      </c>
      <c r="CC855" s="35">
        <f>IF($B855="P",VLOOKUP($E855,'[2]Costeo-JUL26'!$B$9:$CQ$307,CC$1,0),0)</f>
        <v>0</v>
      </c>
      <c r="CD855" s="36">
        <f t="shared" si="431"/>
        <v>0</v>
      </c>
      <c r="CE855" s="36">
        <f t="shared" si="432"/>
        <v>0</v>
      </c>
      <c r="CF855" s="37">
        <f t="shared" si="404"/>
        <v>8822118.8216660954</v>
      </c>
      <c r="CG855" s="36">
        <f>IF($B855="r",VLOOKUP($E855,'[2]Costeo-JUL26'!$B$9:$CQ$307,CG$1,0),0)*$G855</f>
        <v>0</v>
      </c>
      <c r="CH855" s="35">
        <f>VLOOKUP($E855,'[2]TEORICOS (05.26)'!$A$8:$T$251,CH$1,0)</f>
        <v>0</v>
      </c>
      <c r="CI855" s="36">
        <f t="shared" si="433"/>
        <v>0</v>
      </c>
      <c r="CJ855" s="37">
        <f t="shared" si="434"/>
        <v>0</v>
      </c>
      <c r="CM855" s="16">
        <f>SUMIFS('[1]Ajuste Inventario'!$I:$I,'[1]Ajuste Inventario'!$B:$B,E855,'[1]Ajuste Inventario'!$S:$S,D855)*-1</f>
        <v>37.002000000000002</v>
      </c>
      <c r="CN855" s="36">
        <f t="shared" si="405"/>
        <v>209052.85983944213</v>
      </c>
      <c r="CP855" t="str">
        <f t="shared" si="406"/>
        <v>1159Org.Vtas StaTeresita</v>
      </c>
      <c r="CQ855" s="10">
        <f t="shared" si="407"/>
        <v>5649.7718998822256</v>
      </c>
    </row>
    <row r="856" spans="1:95" x14ac:dyDescent="0.25">
      <c r="A856" s="30">
        <v>46204</v>
      </c>
      <c r="B856" s="31" t="str">
        <f>VLOOKUP($E856,'[2]TEORICOS (05.26)'!$A$8:$T$251,B$1,0)</f>
        <v>P</v>
      </c>
      <c r="C856" s="32" t="str">
        <f>VLOOKUP($E856,'[2]TEORICOS (05.26)'!$A$8:$T$251,C$1,0)</f>
        <v>Coca Cola</v>
      </c>
      <c r="D856" t="s">
        <v>230</v>
      </c>
      <c r="E856">
        <v>1161</v>
      </c>
      <c r="F856" t="s">
        <v>106</v>
      </c>
      <c r="G856" s="16">
        <v>104.833</v>
      </c>
      <c r="H856" s="16">
        <v>332.32060999999987</v>
      </c>
      <c r="I856" s="33">
        <v>2334957.33</v>
      </c>
      <c r="J856" s="33">
        <v>2275629.09</v>
      </c>
      <c r="K856" s="34">
        <f>IF($B856="P",VLOOKUP($E856,'[2]Costeo-JUL26'!$B$9:$CQ$307,K$1,0),0)</f>
        <v>915254</v>
      </c>
      <c r="L856" s="35">
        <f>VLOOKUP($E856,'[2]TEORICOS (05.26)'!$A$8:$T$251,L$1,0)</f>
        <v>0.23499999999999999</v>
      </c>
      <c r="M856" s="36">
        <f t="shared" si="408"/>
        <v>534772.83614999999</v>
      </c>
      <c r="N856" s="35">
        <f>IF($B856="P",VLOOKUP($E856,'[2]Costeo-JUL26'!$B$9:$CQ$307,N$1,0),0)</f>
        <v>5.0000000000000001E-3</v>
      </c>
      <c r="O856" s="36">
        <f t="shared" si="409"/>
        <v>2673.8641807499998</v>
      </c>
      <c r="P856" s="36">
        <f>IF($B856="P",VLOOKUP($E856,'[2]Costeo-JUL26'!$B$9:$CQ$307,P$1,0),0)*H856</f>
        <v>0</v>
      </c>
      <c r="Q856" s="36">
        <f t="shared" si="410"/>
        <v>537446.70033074997</v>
      </c>
      <c r="R856" s="34">
        <f>IF($B856="P",VLOOKUP($E856,'[2]Costeo-JUL26'!$B$9:$CQ$307,R$1,0),0)</f>
        <v>0</v>
      </c>
      <c r="S856" s="16">
        <f>IF($B856="P",VLOOKUP($E856,'[2]Costeo-JUL26'!$B$9:$CQ$307,S$1,0),0)*$G856</f>
        <v>0</v>
      </c>
      <c r="T856" s="36">
        <f>IF($B856="P",VLOOKUP($E856,'[2]Costeo-JUL26'!$B$9:$CQ$307,T$1,0),0)*$G856</f>
        <v>0</v>
      </c>
      <c r="U856" s="35">
        <f>IF($B856="P",VLOOKUP($E856,'[2]Costeo-JUL26'!$B$9:$CQ$307,U$1,0),0)</f>
        <v>0</v>
      </c>
      <c r="V856" s="36">
        <f t="shared" si="411"/>
        <v>0</v>
      </c>
      <c r="W856" s="36">
        <f t="shared" si="412"/>
        <v>0</v>
      </c>
      <c r="X856" s="34">
        <f>IF($B856="P",VLOOKUP($E856,'[2]Costeo-JUL26'!$B$9:$CQ$307,X$1,0),0)</f>
        <v>902338</v>
      </c>
      <c r="Y856" s="16">
        <f>IF($B856="P",VLOOKUP($E856,'[2]Costeo-JUL26'!$B$9:$CQ$307,Y$1,0),0)*$G856</f>
        <v>16.439491728</v>
      </c>
      <c r="Z856" s="36">
        <f>IF($B856="P",VLOOKUP($E856,'[2]Costeo-JUL26'!$B$9:$CQ$307,Z$1,0),0)*$G856</f>
        <v>4648.1018911747205</v>
      </c>
      <c r="AA856" s="35">
        <f>IF($B856="P",VLOOKUP($E856,'[2]Costeo-JUL26'!$B$9:$CQ$307,AA$1,0),0)</f>
        <v>0.45</v>
      </c>
      <c r="AB856" s="36">
        <f t="shared" si="413"/>
        <v>2091.6458510286243</v>
      </c>
      <c r="AC856" s="36">
        <f t="shared" si="414"/>
        <v>6739.7477422033444</v>
      </c>
      <c r="AD856" s="34">
        <f>IF($B856="P",VLOOKUP($E856,'[2]Costeo-JUL26'!$B$9:$CQ$307,AD$1,0),0)</f>
        <v>901781</v>
      </c>
      <c r="AE856" s="16">
        <f>IF($B856="P",VLOOKUP($E856,'[2]Costeo-JUL26'!$B$9:$CQ$307,AE$1,0),0)*$G856</f>
        <v>628.99800000000005</v>
      </c>
      <c r="AF856" s="36">
        <f>IF($B856="P",VLOOKUP($E856,'[2]Costeo-JUL26'!$B$9:$CQ$307,AF$1,0),0)*$G856</f>
        <v>9653.3581056000003</v>
      </c>
      <c r="AG856" s="35">
        <f>IF($B856="P",VLOOKUP($E856,'[2]Costeo-JUL26'!$B$9:$CQ$307,AG$1,0),0)</f>
        <v>6.0000000000000001E-3</v>
      </c>
      <c r="AH856" s="36">
        <f t="shared" si="415"/>
        <v>57.9201486336</v>
      </c>
      <c r="AI856" s="36">
        <f t="shared" si="416"/>
        <v>9711.2782542336008</v>
      </c>
      <c r="AJ856" s="34">
        <f>IF($B856="P",VLOOKUP($E856,'[2]Costeo-JUL26'!$B$9:$CQ$307,AJ$1,0),0)</f>
        <v>935952</v>
      </c>
      <c r="AK856" s="16">
        <f>IF($B856="P",VLOOKUP($E856,'[2]Costeo-JUL26'!$B$9:$CQ$307,AK$1,0),0)*$G856</f>
        <v>628.99800000000005</v>
      </c>
      <c r="AL856" s="36">
        <f>IF($B856="P",VLOOKUP($E856,'[2]Costeo-JUL26'!$B$9:$CQ$307,AL$1,0),0)*$G856</f>
        <v>14364.817304759998</v>
      </c>
      <c r="AM856" s="35">
        <f>IF($B856="P",VLOOKUP($E856,'[2]Costeo-JUL26'!$B$9:$CQ$307,AM$1,0),0)</f>
        <v>1.7999999999999999E-2</v>
      </c>
      <c r="AN856" s="36">
        <f t="shared" si="417"/>
        <v>258.56671148567995</v>
      </c>
      <c r="AO856" s="36">
        <f t="shared" si="418"/>
        <v>14623.384016245678</v>
      </c>
      <c r="AP856" s="34">
        <f>IF($B856="P",VLOOKUP($E856,'[2]Costeo-JUL26'!$B$9:$CQ$307,AP$1,0),0)</f>
        <v>913487</v>
      </c>
      <c r="AQ856" s="16">
        <f>IF($B856="P",VLOOKUP($E856,'[2]Costeo-JUL26'!$B$9:$CQ$307,AQ$1,0),0)*$G856</f>
        <v>628.99800000000005</v>
      </c>
      <c r="AR856" s="36">
        <f>IF($B856="P",VLOOKUP($E856,'[2]Costeo-JUL26'!$B$9:$CQ$307,AR$1,0),0)*$G856</f>
        <v>120334.30557623428</v>
      </c>
      <c r="AS856" s="35">
        <f>IF($B856="P",VLOOKUP($E856,'[2]Costeo-JUL26'!$B$9:$CQ$307,AS$1,0),0)</f>
        <v>0.02</v>
      </c>
      <c r="AT856" s="36">
        <f t="shared" si="419"/>
        <v>2406.6861115246857</v>
      </c>
      <c r="AU856" s="36">
        <f t="shared" si="420"/>
        <v>122740.99168775897</v>
      </c>
      <c r="AV856" s="34">
        <f>IF($B856="P",VLOOKUP($E856,'[2]Costeo-JUL26'!$B$9:$CQ$307,AV$1,0),0)</f>
        <v>902310</v>
      </c>
      <c r="AW856" s="16">
        <f>IF($B856="P",VLOOKUP($E856,'[2]Costeo-JUL26'!$B$9:$CQ$307,AW$1,0),0)*$G856</f>
        <v>3.7949546000000001</v>
      </c>
      <c r="AX856" s="36">
        <f>IF($B856="P",VLOOKUP($E856,'[2]Costeo-JUL26'!$B$9:$CQ$307,AX$1,0),0)*$G856</f>
        <v>13295.798358969145</v>
      </c>
      <c r="AY856" s="35">
        <f>IF($B856="P",VLOOKUP($E856,'[2]Costeo-JUL26'!$B$9:$CQ$307,AY$1,0),0)</f>
        <v>0.03</v>
      </c>
      <c r="AZ856" s="36">
        <f t="shared" si="421"/>
        <v>398.87395076907433</v>
      </c>
      <c r="BA856" s="36">
        <f t="shared" si="422"/>
        <v>13694.67230973822</v>
      </c>
      <c r="BB856" s="34">
        <f>IF($B856="P",VLOOKUP($E856,'[2]Costeo-JUL26'!$B$9:$CQ$307,BB$1,0),0)</f>
        <v>923266</v>
      </c>
      <c r="BC856" s="16">
        <f>IF($B856="P",VLOOKUP($E856,'[2]Costeo-JUL26'!$B$9:$CQ$307,BC$1,0),0)*$G856</f>
        <v>0.85612917779999997</v>
      </c>
      <c r="BD856" s="36">
        <f>IF($B856="P",VLOOKUP($E856,'[2]Costeo-JUL26'!$B$9:$CQ$307,BD$1,0),0)*$G856</f>
        <v>3463.7787952939079</v>
      </c>
      <c r="BE856" s="35">
        <f>IF($B856="P",VLOOKUP($E856,'[2]Costeo-JUL26'!$B$9:$CQ$307,BE$1,0),0)</f>
        <v>0.03</v>
      </c>
      <c r="BF856" s="36">
        <f t="shared" si="423"/>
        <v>103.91336385881723</v>
      </c>
      <c r="BG856" s="36">
        <f t="shared" si="424"/>
        <v>3567.6921591527253</v>
      </c>
      <c r="BH856" s="34">
        <f>IF($B856="P",VLOOKUP($E856,'[2]Costeo-JUL26'!$B$9:$CQ$307,BH$1,0),0)</f>
        <v>910319</v>
      </c>
      <c r="BI856" s="16">
        <f>IF($B856="P",VLOOKUP($E856,'[2]Costeo-JUL26'!$B$9:$CQ$307,BI$1,0),0)*$G856</f>
        <v>2.620825</v>
      </c>
      <c r="BJ856" s="36">
        <f>IF($B856="P",VLOOKUP($E856,'[2]Costeo-JUL26'!$B$9:$CQ$307,BJ$1,0),0)*$G856</f>
        <v>6852.1469625</v>
      </c>
      <c r="BK856" s="35">
        <f>IF(BH856=910319,0,IF($B856="P",VLOOKUP($E856,'[2]Costeo-JUL26'!$B$9:$CQ$307,BK$1,0),0))</f>
        <v>0</v>
      </c>
      <c r="BL856" s="36">
        <f t="shared" si="425"/>
        <v>0</v>
      </c>
      <c r="BM856" s="36">
        <f t="shared" si="426"/>
        <v>6852.1469625</v>
      </c>
      <c r="BN856" s="34">
        <f>IF($B856="P",VLOOKUP($E856,'[2]Costeo-JUL26'!$B$9:$CQ$307,BN$1,0),0)</f>
        <v>0</v>
      </c>
      <c r="BO856" s="16">
        <f>IF($B856="P",VLOOKUP($E856,'[2]Costeo-JUL26'!$B$9:$CQ$307,BO$1,0),0)*$G856</f>
        <v>0</v>
      </c>
      <c r="BP856" s="36">
        <f>IF($B856="P",VLOOKUP($E856,'[2]Costeo-JUL26'!$B$9:$CQ$307,BP$1,0),0)*$G856</f>
        <v>0</v>
      </c>
      <c r="BQ856" s="35">
        <f>IF($B856="P",VLOOKUP($E856,'[2]Costeo-JUL26'!$B$9:$CQ$307,BQ$1,0),0)</f>
        <v>0</v>
      </c>
      <c r="BR856" s="36">
        <f t="shared" si="427"/>
        <v>0</v>
      </c>
      <c r="BS856" s="36">
        <f t="shared" si="428"/>
        <v>0</v>
      </c>
      <c r="BT856" s="34">
        <f>IF($B856="P",VLOOKUP($E856,'[2]Costeo-JUL26'!$B$9:$CQ$307,BT$1,0),0)</f>
        <v>0</v>
      </c>
      <c r="BU856" s="16">
        <f>IF($B856="P",VLOOKUP($E856,'[2]Costeo-JUL26'!$B$9:$CQ$307,BU$1,0),0)*$G856</f>
        <v>0</v>
      </c>
      <c r="BV856" s="36">
        <f>IF($B856="P",VLOOKUP($E856,'[2]Costeo-JUL26'!$B$9:$CQ$307,BV$1,0),0)*$G856</f>
        <v>0</v>
      </c>
      <c r="BW856" s="35">
        <f>IF($B856="P",VLOOKUP($E856,'[2]Costeo-JUL26'!$B$9:$CQ$307,BW$1,0),0)</f>
        <v>0</v>
      </c>
      <c r="BX856" s="36">
        <f t="shared" si="429"/>
        <v>0</v>
      </c>
      <c r="BY856" s="36">
        <f t="shared" si="430"/>
        <v>0</v>
      </c>
      <c r="BZ856" s="34">
        <f>IF($B856="P",VLOOKUP($E856,'[2]Costeo-JUL26'!$B$9:$CQ$307,BZ$1,0),0)</f>
        <v>0</v>
      </c>
      <c r="CA856" s="16">
        <f>IF($B856="P",VLOOKUP($E856,'[2]Costeo-JUL26'!$B$9:$CQ$307,CA$1,0),0)*$G856</f>
        <v>0</v>
      </c>
      <c r="CB856" s="36">
        <f>IF($B856="P",VLOOKUP($E856,'[2]Costeo-JUL26'!$B$9:$CQ$307,CB$1,0),0)*$G856</f>
        <v>0</v>
      </c>
      <c r="CC856" s="35">
        <f>IF($B856="P",VLOOKUP($E856,'[2]Costeo-JUL26'!$B$9:$CQ$307,CC$1,0),0)</f>
        <v>0</v>
      </c>
      <c r="CD856" s="36">
        <f t="shared" si="431"/>
        <v>0</v>
      </c>
      <c r="CE856" s="36">
        <f t="shared" si="432"/>
        <v>0</v>
      </c>
      <c r="CF856" s="37">
        <f t="shared" si="404"/>
        <v>715376.61346258246</v>
      </c>
      <c r="CG856" s="36">
        <f>IF($B856="r",VLOOKUP($E856,'[2]Costeo-JUL26'!$B$9:$CQ$307,CG$1,0),0)*$G856</f>
        <v>0</v>
      </c>
      <c r="CH856" s="35">
        <f>VLOOKUP($E856,'[2]TEORICOS (05.26)'!$A$8:$T$251,CH$1,0)</f>
        <v>0</v>
      </c>
      <c r="CI856" s="36">
        <f t="shared" si="433"/>
        <v>0</v>
      </c>
      <c r="CJ856" s="37">
        <f t="shared" si="434"/>
        <v>0</v>
      </c>
      <c r="CM856" s="16">
        <f>SUMIFS('[1]Ajuste Inventario'!$I:$I,'[1]Ajuste Inventario'!$B:$B,E856,'[1]Ajuste Inventario'!$S:$S,D856)*-1</f>
        <v>4.3339999999999996</v>
      </c>
      <c r="CN856" s="36">
        <f t="shared" si="405"/>
        <v>29575.059787918235</v>
      </c>
      <c r="CP856" t="str">
        <f t="shared" si="406"/>
        <v>1161Org.Vtas StaTeresita</v>
      </c>
      <c r="CQ856" s="10">
        <f t="shared" si="407"/>
        <v>6823.9639566031929</v>
      </c>
    </row>
    <row r="857" spans="1:95" x14ac:dyDescent="0.25">
      <c r="A857" s="30">
        <v>46204</v>
      </c>
      <c r="B857" s="31" t="str">
        <f>VLOOKUP($E857,'[2]TEORICOS (05.26)'!$A$8:$T$251,B$1,0)</f>
        <v>P</v>
      </c>
      <c r="C857" s="32" t="str">
        <f>VLOOKUP($E857,'[2]TEORICOS (05.26)'!$A$8:$T$251,C$1,0)</f>
        <v>Coca Cola</v>
      </c>
      <c r="D857" t="s">
        <v>230</v>
      </c>
      <c r="E857">
        <v>1240</v>
      </c>
      <c r="F857" t="s">
        <v>108</v>
      </c>
      <c r="G857" s="16">
        <v>42.875</v>
      </c>
      <c r="H857" s="16">
        <v>90.594875000000002</v>
      </c>
      <c r="I857" s="33">
        <v>817117.14999999967</v>
      </c>
      <c r="J857" s="33">
        <v>758911.48999999987</v>
      </c>
      <c r="K857" s="34">
        <f>IF($B857="P",VLOOKUP($E857,'[2]Costeo-JUL26'!$B$9:$CQ$307,K$1,0),0)</f>
        <v>902314</v>
      </c>
      <c r="L857" s="35">
        <f>VLOOKUP($E857,'[2]TEORICOS (05.26)'!$A$8:$T$251,L$1,0)</f>
        <v>0.23499999999999999</v>
      </c>
      <c r="M857" s="36">
        <f t="shared" si="408"/>
        <v>178344.20014999996</v>
      </c>
      <c r="N857" s="35">
        <f>IF($B857="P",VLOOKUP($E857,'[2]Costeo-JUL26'!$B$9:$CQ$307,N$1,0),0)</f>
        <v>0.05</v>
      </c>
      <c r="O857" s="36">
        <f t="shared" si="409"/>
        <v>8917.210007499998</v>
      </c>
      <c r="P857" s="36">
        <f>IF($B857="P",VLOOKUP($E857,'[2]Costeo-JUL26'!$B$9:$CQ$307,P$1,0),0)*H857</f>
        <v>0</v>
      </c>
      <c r="Q857" s="36">
        <f t="shared" si="410"/>
        <v>187261.41015749995</v>
      </c>
      <c r="R857" s="34">
        <f>IF($B857="P",VLOOKUP($E857,'[2]Costeo-JUL26'!$B$9:$CQ$307,R$1,0),0)</f>
        <v>0</v>
      </c>
      <c r="S857" s="16">
        <f>IF($B857="P",VLOOKUP($E857,'[2]Costeo-JUL26'!$B$9:$CQ$307,S$1,0),0)*$G857</f>
        <v>0</v>
      </c>
      <c r="T857" s="36">
        <f>IF($B857="P",VLOOKUP($E857,'[2]Costeo-JUL26'!$B$9:$CQ$307,T$1,0),0)*$G857</f>
        <v>0</v>
      </c>
      <c r="U857" s="35">
        <f>IF($B857="P",VLOOKUP($E857,'[2]Costeo-JUL26'!$B$9:$CQ$307,U$1,0),0)</f>
        <v>0</v>
      </c>
      <c r="V857" s="36">
        <f t="shared" si="411"/>
        <v>0</v>
      </c>
      <c r="W857" s="36">
        <f t="shared" si="412"/>
        <v>0</v>
      </c>
      <c r="X857" s="34">
        <f>IF($B857="P",VLOOKUP($E857,'[2]Costeo-JUL26'!$B$9:$CQ$307,X$1,0),0)</f>
        <v>902338</v>
      </c>
      <c r="Y857" s="16">
        <f>IF($B857="P",VLOOKUP($E857,'[2]Costeo-JUL26'!$B$9:$CQ$307,Y$1,0),0)*$G857</f>
        <v>4.2785820000000001</v>
      </c>
      <c r="Z857" s="36">
        <f>IF($B857="P",VLOOKUP($E857,'[2]Costeo-JUL26'!$B$9:$CQ$307,Z$1,0),0)*$G857</f>
        <v>1209.7262746800002</v>
      </c>
      <c r="AA857" s="35">
        <f>IF($B857="P",VLOOKUP($E857,'[2]Costeo-JUL26'!$B$9:$CQ$307,AA$1,0),0)</f>
        <v>0.45</v>
      </c>
      <c r="AB857" s="36">
        <f t="shared" si="413"/>
        <v>544.37682360600013</v>
      </c>
      <c r="AC857" s="36">
        <f t="shared" si="414"/>
        <v>1754.1030982860002</v>
      </c>
      <c r="AD857" s="34">
        <f>IF($B857="P",VLOOKUP($E857,'[2]Costeo-JUL26'!$B$9:$CQ$307,AD$1,0),0)</f>
        <v>901829</v>
      </c>
      <c r="AE857" s="16">
        <f>IF($B857="P",VLOOKUP($E857,'[2]Costeo-JUL26'!$B$9:$CQ$307,AE$1,0),0)*$G857</f>
        <v>343</v>
      </c>
      <c r="AF857" s="36">
        <f>IF($B857="P",VLOOKUP($E857,'[2]Costeo-JUL26'!$B$9:$CQ$307,AF$1,0),0)*$G857</f>
        <v>5134.0925999999999</v>
      </c>
      <c r="AG857" s="35">
        <f>IF($B857="P",VLOOKUP($E857,'[2]Costeo-JUL26'!$B$9:$CQ$307,AG$1,0),0)</f>
        <v>6.0000000000000001E-3</v>
      </c>
      <c r="AH857" s="36">
        <f t="shared" si="415"/>
        <v>30.8045556</v>
      </c>
      <c r="AI857" s="36">
        <f t="shared" si="416"/>
        <v>5164.8971555999997</v>
      </c>
      <c r="AJ857" s="34">
        <f>IF($B857="P",VLOOKUP($E857,'[2]Costeo-JUL26'!$B$9:$CQ$307,AJ$1,0),0)</f>
        <v>925401</v>
      </c>
      <c r="AK857" s="16">
        <f>IF($B857="P",VLOOKUP($E857,'[2]Costeo-JUL26'!$B$9:$CQ$307,AK$1,0),0)*$G857</f>
        <v>343</v>
      </c>
      <c r="AL857" s="36">
        <f>IF($B857="P",VLOOKUP($E857,'[2]Costeo-JUL26'!$B$9:$CQ$307,AL$1,0),0)*$G857</f>
        <v>4071.6912600000001</v>
      </c>
      <c r="AM857" s="35">
        <f>IF($B857="P",VLOOKUP($E857,'[2]Costeo-JUL26'!$B$9:$CQ$307,AM$1,0),0)</f>
        <v>1.7999999999999999E-2</v>
      </c>
      <c r="AN857" s="36">
        <f t="shared" si="417"/>
        <v>73.290442679999998</v>
      </c>
      <c r="AO857" s="36">
        <f t="shared" si="418"/>
        <v>4144.9817026800001</v>
      </c>
      <c r="AP857" s="34">
        <f>IF($B857="P",VLOOKUP($E857,'[2]Costeo-JUL26'!$B$9:$CQ$307,AP$1,0),0)</f>
        <v>913486</v>
      </c>
      <c r="AQ857" s="16">
        <f>IF($B857="P",VLOOKUP($E857,'[2]Costeo-JUL26'!$B$9:$CQ$307,AQ$1,0),0)*$G857</f>
        <v>343</v>
      </c>
      <c r="AR857" s="36">
        <f>IF($B857="P",VLOOKUP($E857,'[2]Costeo-JUL26'!$B$9:$CQ$307,AR$1,0),0)*$G857</f>
        <v>42338.686789615153</v>
      </c>
      <c r="AS857" s="35">
        <f>IF($B857="P",VLOOKUP($E857,'[2]Costeo-JUL26'!$B$9:$CQ$307,AS$1,0),0)</f>
        <v>0.02</v>
      </c>
      <c r="AT857" s="36">
        <f t="shared" si="419"/>
        <v>846.77373579230311</v>
      </c>
      <c r="AU857" s="36">
        <f t="shared" si="420"/>
        <v>43185.460525407456</v>
      </c>
      <c r="AV857" s="34">
        <f>IF($B857="P",VLOOKUP($E857,'[2]Costeo-JUL26'!$B$9:$CQ$307,AV$1,0),0)</f>
        <v>902310</v>
      </c>
      <c r="AW857" s="16">
        <f>IF($B857="P",VLOOKUP($E857,'[2]Costeo-JUL26'!$B$9:$CQ$307,AW$1,0),0)*$G857</f>
        <v>1.3376999999999999</v>
      </c>
      <c r="AX857" s="36">
        <f>IF($B857="P",VLOOKUP($E857,'[2]Costeo-JUL26'!$B$9:$CQ$307,AX$1,0),0)*$G857</f>
        <v>4686.6936075580516</v>
      </c>
      <c r="AY857" s="35">
        <f>IF($B857="P",VLOOKUP($E857,'[2]Costeo-JUL26'!$B$9:$CQ$307,AY$1,0),0)</f>
        <v>0.03</v>
      </c>
      <c r="AZ857" s="36">
        <f t="shared" si="421"/>
        <v>140.60080822674155</v>
      </c>
      <c r="BA857" s="36">
        <f t="shared" si="422"/>
        <v>4827.2944157847933</v>
      </c>
      <c r="BB857" s="34">
        <f>IF($B857="P",VLOOKUP($E857,'[2]Costeo-JUL26'!$B$9:$CQ$307,BB$1,0),0)</f>
        <v>902311</v>
      </c>
      <c r="BC857" s="16">
        <f>IF($B857="P",VLOOKUP($E857,'[2]Costeo-JUL26'!$B$9:$CQ$307,BC$1,0),0)*$G857</f>
        <v>0.21437500000000001</v>
      </c>
      <c r="BD857" s="36">
        <f>IF($B857="P",VLOOKUP($E857,'[2]Costeo-JUL26'!$B$9:$CQ$307,BD$1,0),0)*$G857</f>
        <v>840.70264687500003</v>
      </c>
      <c r="BE857" s="35">
        <f>IF($B857="P",VLOOKUP($E857,'[2]Costeo-JUL26'!$B$9:$CQ$307,BE$1,0),0)</f>
        <v>0.03</v>
      </c>
      <c r="BF857" s="36">
        <f t="shared" si="423"/>
        <v>25.221079406249999</v>
      </c>
      <c r="BG857" s="36">
        <f t="shared" si="424"/>
        <v>865.92372628125008</v>
      </c>
      <c r="BH857" s="34">
        <f>IF($B857="P",VLOOKUP($E857,'[2]Costeo-JUL26'!$B$9:$CQ$307,BH$1,0),0)</f>
        <v>910319</v>
      </c>
      <c r="BI857" s="16">
        <f>IF($B857="P",VLOOKUP($E857,'[2]Costeo-JUL26'!$B$9:$CQ$307,BI$1,0),0)*$G857</f>
        <v>0.765625</v>
      </c>
      <c r="BJ857" s="36">
        <f>IF($B857="P",VLOOKUP($E857,'[2]Costeo-JUL26'!$B$9:$CQ$307,BJ$1,0),0)*$G857</f>
        <v>2001.7265625</v>
      </c>
      <c r="BK857" s="35">
        <f>IF(BH857=910319,0,IF($B857="P",VLOOKUP($E857,'[2]Costeo-JUL26'!$B$9:$CQ$307,BK$1,0),0))</f>
        <v>0</v>
      </c>
      <c r="BL857" s="36">
        <f t="shared" si="425"/>
        <v>0</v>
      </c>
      <c r="BM857" s="36">
        <f t="shared" si="426"/>
        <v>2001.7265625</v>
      </c>
      <c r="BN857" s="34">
        <f>IF($B857="P",VLOOKUP($E857,'[2]Costeo-JUL26'!$B$9:$CQ$307,BN$1,0),0)</f>
        <v>0</v>
      </c>
      <c r="BO857" s="16">
        <f>IF($B857="P",VLOOKUP($E857,'[2]Costeo-JUL26'!$B$9:$CQ$307,BO$1,0),0)*$G857</f>
        <v>0</v>
      </c>
      <c r="BP857" s="36">
        <f>IF($B857="P",VLOOKUP($E857,'[2]Costeo-JUL26'!$B$9:$CQ$307,BP$1,0),0)*$G857</f>
        <v>0</v>
      </c>
      <c r="BQ857" s="35">
        <f>IF($B857="P",VLOOKUP($E857,'[2]Costeo-JUL26'!$B$9:$CQ$307,BQ$1,0),0)</f>
        <v>0</v>
      </c>
      <c r="BR857" s="36">
        <f t="shared" si="427"/>
        <v>0</v>
      </c>
      <c r="BS857" s="36">
        <f t="shared" si="428"/>
        <v>0</v>
      </c>
      <c r="BT857" s="34">
        <f>IF($B857="P",VLOOKUP($E857,'[2]Costeo-JUL26'!$B$9:$CQ$307,BT$1,0),0)</f>
        <v>0</v>
      </c>
      <c r="BU857" s="16">
        <f>IF($B857="P",VLOOKUP($E857,'[2]Costeo-JUL26'!$B$9:$CQ$307,BU$1,0),0)*$G857</f>
        <v>0</v>
      </c>
      <c r="BV857" s="36">
        <f>IF($B857="P",VLOOKUP($E857,'[2]Costeo-JUL26'!$B$9:$CQ$307,BV$1,0),0)*$G857</f>
        <v>0</v>
      </c>
      <c r="BW857" s="35">
        <f>IF($B857="P",VLOOKUP($E857,'[2]Costeo-JUL26'!$B$9:$CQ$307,BW$1,0),0)</f>
        <v>0</v>
      </c>
      <c r="BX857" s="36">
        <f t="shared" si="429"/>
        <v>0</v>
      </c>
      <c r="BY857" s="36">
        <f t="shared" si="430"/>
        <v>0</v>
      </c>
      <c r="BZ857" s="34">
        <f>IF($B857="P",VLOOKUP($E857,'[2]Costeo-JUL26'!$B$9:$CQ$307,BZ$1,0),0)</f>
        <v>0</v>
      </c>
      <c r="CA857" s="16">
        <f>IF($B857="P",VLOOKUP($E857,'[2]Costeo-JUL26'!$B$9:$CQ$307,CA$1,0),0)*$G857</f>
        <v>0</v>
      </c>
      <c r="CB857" s="36">
        <f>IF($B857="P",VLOOKUP($E857,'[2]Costeo-JUL26'!$B$9:$CQ$307,CB$1,0),0)*$G857</f>
        <v>0</v>
      </c>
      <c r="CC857" s="35">
        <f>IF($B857="P",VLOOKUP($E857,'[2]Costeo-JUL26'!$B$9:$CQ$307,CC$1,0),0)</f>
        <v>0</v>
      </c>
      <c r="CD857" s="36">
        <f t="shared" si="431"/>
        <v>0</v>
      </c>
      <c r="CE857" s="36">
        <f t="shared" si="432"/>
        <v>0</v>
      </c>
      <c r="CF857" s="37">
        <f t="shared" si="404"/>
        <v>249205.79734403943</v>
      </c>
      <c r="CG857" s="36">
        <f>IF($B857="r",VLOOKUP($E857,'[2]Costeo-JUL26'!$B$9:$CQ$307,CG$1,0),0)*$G857</f>
        <v>0</v>
      </c>
      <c r="CH857" s="35">
        <f>VLOOKUP($E857,'[2]TEORICOS (05.26)'!$A$8:$T$251,CH$1,0)</f>
        <v>0</v>
      </c>
      <c r="CI857" s="36">
        <f t="shared" si="433"/>
        <v>0</v>
      </c>
      <c r="CJ857" s="37">
        <f t="shared" si="434"/>
        <v>0</v>
      </c>
      <c r="CM857" s="16">
        <f>SUMIFS('[1]Ajuste Inventario'!$I:$I,'[1]Ajuste Inventario'!$B:$B,E857,'[1]Ajuste Inventario'!$S:$S,D857)*-1</f>
        <v>11</v>
      </c>
      <c r="CN857" s="36">
        <f t="shared" si="405"/>
        <v>63936.181242785628</v>
      </c>
      <c r="CP857" t="str">
        <f t="shared" si="406"/>
        <v>1240Org.Vtas StaTeresita</v>
      </c>
      <c r="CQ857" s="10">
        <f t="shared" si="407"/>
        <v>5812.3801129805115</v>
      </c>
    </row>
    <row r="858" spans="1:95" x14ac:dyDescent="0.25">
      <c r="A858" s="30">
        <v>46204</v>
      </c>
      <c r="B858" s="31" t="str">
        <f>VLOOKUP($E858,'[2]TEORICOS (05.26)'!$A$8:$T$251,B$1,0)</f>
        <v>P</v>
      </c>
      <c r="C858" s="32" t="str">
        <f>VLOOKUP($E858,'[2]TEORICOS (05.26)'!$A$8:$T$251,C$1,0)</f>
        <v>Coca Cola</v>
      </c>
      <c r="D858" t="s">
        <v>230</v>
      </c>
      <c r="E858">
        <v>1259</v>
      </c>
      <c r="F858" t="s">
        <v>109</v>
      </c>
      <c r="G858" s="16">
        <v>95</v>
      </c>
      <c r="H858" s="16">
        <v>225.91000000000003</v>
      </c>
      <c r="I858" s="33">
        <v>1991243.3299999998</v>
      </c>
      <c r="J858" s="33">
        <v>1963584.9300000002</v>
      </c>
      <c r="K858" s="34">
        <f>IF($B858="P",VLOOKUP($E858,'[2]Costeo-JUL26'!$B$9:$CQ$307,K$1,0),0)</f>
        <v>902314</v>
      </c>
      <c r="L858" s="35">
        <f>VLOOKUP($E858,'[2]TEORICOS (05.26)'!$A$8:$T$251,L$1,0)</f>
        <v>0.23499999999999999</v>
      </c>
      <c r="M858" s="36">
        <f t="shared" si="408"/>
        <v>461442.45855000004</v>
      </c>
      <c r="N858" s="35">
        <f>IF($B858="P",VLOOKUP($E858,'[2]Costeo-JUL26'!$B$9:$CQ$307,N$1,0),0)</f>
        <v>0.05</v>
      </c>
      <c r="O858" s="36">
        <f t="shared" si="409"/>
        <v>23072.122927500004</v>
      </c>
      <c r="P858" s="36">
        <f>IF($B858="P",VLOOKUP($E858,'[2]Costeo-JUL26'!$B$9:$CQ$307,P$1,0),0)*H858</f>
        <v>0</v>
      </c>
      <c r="Q858" s="36">
        <f t="shared" si="410"/>
        <v>484514.58147750003</v>
      </c>
      <c r="R858" s="34">
        <f>IF($B858="P",VLOOKUP($E858,'[2]Costeo-JUL26'!$B$9:$CQ$307,R$1,0),0)</f>
        <v>0</v>
      </c>
      <c r="S858" s="16">
        <f>IF($B858="P",VLOOKUP($E858,'[2]Costeo-JUL26'!$B$9:$CQ$307,S$1,0),0)*$G858</f>
        <v>0</v>
      </c>
      <c r="T858" s="36">
        <f>IF($B858="P",VLOOKUP($E858,'[2]Costeo-JUL26'!$B$9:$CQ$307,T$1,0),0)*$G858</f>
        <v>0</v>
      </c>
      <c r="U858" s="35">
        <f>IF($B858="P",VLOOKUP($E858,'[2]Costeo-JUL26'!$B$9:$CQ$307,U$1,0),0)</f>
        <v>0</v>
      </c>
      <c r="V858" s="36">
        <f t="shared" si="411"/>
        <v>0</v>
      </c>
      <c r="W858" s="36">
        <f t="shared" si="412"/>
        <v>0</v>
      </c>
      <c r="X858" s="34">
        <f>IF($B858="P",VLOOKUP($E858,'[2]Costeo-JUL26'!$B$9:$CQ$307,X$1,0),0)</f>
        <v>902338</v>
      </c>
      <c r="Y858" s="16">
        <f>IF($B858="P",VLOOKUP($E858,'[2]Costeo-JUL26'!$B$9:$CQ$307,Y$1,0),0)*$G858</f>
        <v>10.66527</v>
      </c>
      <c r="Z858" s="36">
        <f>IF($B858="P",VLOOKUP($E858,'[2]Costeo-JUL26'!$B$9:$CQ$307,Z$1,0),0)*$G858</f>
        <v>3015.4984398000001</v>
      </c>
      <c r="AA858" s="35">
        <f>IF($B858="P",VLOOKUP($E858,'[2]Costeo-JUL26'!$B$9:$CQ$307,AA$1,0),0)</f>
        <v>0.45</v>
      </c>
      <c r="AB858" s="36">
        <f t="shared" si="413"/>
        <v>1356.9742979100001</v>
      </c>
      <c r="AC858" s="36">
        <f t="shared" si="414"/>
        <v>4372.4727377100007</v>
      </c>
      <c r="AD858" s="34">
        <f>IF($B858="P",VLOOKUP($E858,'[2]Costeo-JUL26'!$B$9:$CQ$307,AD$1,0),0)</f>
        <v>901829</v>
      </c>
      <c r="AE858" s="16">
        <f>IF($B858="P",VLOOKUP($E858,'[2]Costeo-JUL26'!$B$9:$CQ$307,AE$1,0),0)*$G858</f>
        <v>570</v>
      </c>
      <c r="AF858" s="36">
        <f>IF($B858="P",VLOOKUP($E858,'[2]Costeo-JUL26'!$B$9:$CQ$307,AF$1,0),0)*$G858</f>
        <v>8531.8739999999998</v>
      </c>
      <c r="AG858" s="35">
        <f>IF($B858="P",VLOOKUP($E858,'[2]Costeo-JUL26'!$B$9:$CQ$307,AG$1,0),0)</f>
        <v>6.0000000000000001E-3</v>
      </c>
      <c r="AH858" s="36">
        <f t="shared" si="415"/>
        <v>51.191243999999998</v>
      </c>
      <c r="AI858" s="36">
        <f t="shared" si="416"/>
        <v>8583.0652439999994</v>
      </c>
      <c r="AJ858" s="34">
        <f>IF($B858="P",VLOOKUP($E858,'[2]Costeo-JUL26'!$B$9:$CQ$307,AJ$1,0),0)</f>
        <v>925402</v>
      </c>
      <c r="AK858" s="16">
        <f>IF($B858="P",VLOOKUP($E858,'[2]Costeo-JUL26'!$B$9:$CQ$307,AK$1,0),0)*$G858</f>
        <v>570</v>
      </c>
      <c r="AL858" s="36">
        <f>IF($B858="P",VLOOKUP($E858,'[2]Costeo-JUL26'!$B$9:$CQ$307,AL$1,0),0)*$G858</f>
        <v>7264.9350086216027</v>
      </c>
      <c r="AM858" s="35">
        <f>IF($B858="P",VLOOKUP($E858,'[2]Costeo-JUL26'!$B$9:$CQ$307,AM$1,0),0)</f>
        <v>1.7999999999999999E-2</v>
      </c>
      <c r="AN858" s="36">
        <f t="shared" si="417"/>
        <v>130.76883015518885</v>
      </c>
      <c r="AO858" s="36">
        <f t="shared" si="418"/>
        <v>7395.7038387767916</v>
      </c>
      <c r="AP858" s="34">
        <f>IF($B858="P",VLOOKUP($E858,'[2]Costeo-JUL26'!$B$9:$CQ$307,AP$1,0),0)</f>
        <v>911881</v>
      </c>
      <c r="AQ858" s="16">
        <f>IF($B858="P",VLOOKUP($E858,'[2]Costeo-JUL26'!$B$9:$CQ$307,AQ$1,0),0)*$G858</f>
        <v>570</v>
      </c>
      <c r="AR858" s="36">
        <f>IF($B858="P",VLOOKUP($E858,'[2]Costeo-JUL26'!$B$9:$CQ$307,AR$1,0),0)*$G858</f>
        <v>77343.984001288263</v>
      </c>
      <c r="AS858" s="35">
        <f>IF($B858="P",VLOOKUP($E858,'[2]Costeo-JUL26'!$B$9:$CQ$307,AS$1,0),0)</f>
        <v>0.02</v>
      </c>
      <c r="AT858" s="36">
        <f t="shared" si="419"/>
        <v>1546.8796800257653</v>
      </c>
      <c r="AU858" s="36">
        <f t="shared" si="420"/>
        <v>78890.863681314033</v>
      </c>
      <c r="AV858" s="34">
        <f>IF($B858="P",VLOOKUP($E858,'[2]Costeo-JUL26'!$B$9:$CQ$307,AV$1,0),0)</f>
        <v>932442</v>
      </c>
      <c r="AW858" s="16">
        <f>IF($B858="P",VLOOKUP($E858,'[2]Costeo-JUL26'!$B$9:$CQ$307,AW$1,0),0)*$G858</f>
        <v>2.6315</v>
      </c>
      <c r="AX858" s="36">
        <f>IF($B858="P",VLOOKUP($E858,'[2]Costeo-JUL26'!$B$9:$CQ$307,AX$1,0),0)*$G858</f>
        <v>9713.5883664905159</v>
      </c>
      <c r="AY858" s="35">
        <f>IF($B858="P",VLOOKUP($E858,'[2]Costeo-JUL26'!$B$9:$CQ$307,AY$1,0),0)</f>
        <v>0.03</v>
      </c>
      <c r="AZ858" s="36">
        <f t="shared" si="421"/>
        <v>291.40765099471548</v>
      </c>
      <c r="BA858" s="36">
        <f t="shared" si="422"/>
        <v>10004.996017485231</v>
      </c>
      <c r="BB858" s="34">
        <f>IF($B858="P",VLOOKUP($E858,'[2]Costeo-JUL26'!$B$9:$CQ$307,BB$1,0),0)</f>
        <v>902311</v>
      </c>
      <c r="BC858" s="16">
        <f>IF($B858="P",VLOOKUP($E858,'[2]Costeo-JUL26'!$B$9:$CQ$307,BC$1,0),0)*$G858</f>
        <v>0.41562500000000002</v>
      </c>
      <c r="BD858" s="36">
        <f>IF($B858="P",VLOOKUP($E858,'[2]Costeo-JUL26'!$B$9:$CQ$307,BD$1,0),0)*$G858</f>
        <v>1629.9337031250004</v>
      </c>
      <c r="BE858" s="35">
        <f>IF($B858="P",VLOOKUP($E858,'[2]Costeo-JUL26'!$B$9:$CQ$307,BE$1,0),0)</f>
        <v>0.03</v>
      </c>
      <c r="BF858" s="36">
        <f t="shared" si="423"/>
        <v>48.898011093750014</v>
      </c>
      <c r="BG858" s="36">
        <f t="shared" si="424"/>
        <v>1678.8317142187504</v>
      </c>
      <c r="BH858" s="34">
        <f>IF($B858="P",VLOOKUP($E858,'[2]Costeo-JUL26'!$B$9:$CQ$307,BH$1,0),0)</f>
        <v>933089</v>
      </c>
      <c r="BI858" s="16">
        <f>IF($B858="P",VLOOKUP($E858,'[2]Costeo-JUL26'!$B$9:$CQ$307,BI$1,0),0)*$G858</f>
        <v>3.5625</v>
      </c>
      <c r="BJ858" s="36">
        <f>IF($B858="P",VLOOKUP($E858,'[2]Costeo-JUL26'!$B$9:$CQ$307,BJ$1,0),0)*$G858</f>
        <v>2652.8959364111502</v>
      </c>
      <c r="BK858" s="35">
        <f>IF(BH858=910319,0,IF($B858="P",VLOOKUP($E858,'[2]Costeo-JUL26'!$B$9:$CQ$307,BK$1,0),0))</f>
        <v>0.02</v>
      </c>
      <c r="BL858" s="36">
        <f t="shared" si="425"/>
        <v>53.057918728223001</v>
      </c>
      <c r="BM858" s="36">
        <f t="shared" si="426"/>
        <v>2705.953855139373</v>
      </c>
      <c r="BN858" s="34">
        <f>IF($B858="P",VLOOKUP($E858,'[2]Costeo-JUL26'!$B$9:$CQ$307,BN$1,0),0)</f>
        <v>0</v>
      </c>
      <c r="BO858" s="16">
        <f>IF($B858="P",VLOOKUP($E858,'[2]Costeo-JUL26'!$B$9:$CQ$307,BO$1,0),0)*$G858</f>
        <v>0</v>
      </c>
      <c r="BP858" s="36">
        <f>IF($B858="P",VLOOKUP($E858,'[2]Costeo-JUL26'!$B$9:$CQ$307,BP$1,0),0)*$G858</f>
        <v>0</v>
      </c>
      <c r="BQ858" s="35">
        <f>IF($B858="P",VLOOKUP($E858,'[2]Costeo-JUL26'!$B$9:$CQ$307,BQ$1,0),0)</f>
        <v>0</v>
      </c>
      <c r="BR858" s="36">
        <f t="shared" si="427"/>
        <v>0</v>
      </c>
      <c r="BS858" s="36">
        <f t="shared" si="428"/>
        <v>0</v>
      </c>
      <c r="BT858" s="34">
        <f>IF($B858="P",VLOOKUP($E858,'[2]Costeo-JUL26'!$B$9:$CQ$307,BT$1,0),0)</f>
        <v>0</v>
      </c>
      <c r="BU858" s="16">
        <f>IF($B858="P",VLOOKUP($E858,'[2]Costeo-JUL26'!$B$9:$CQ$307,BU$1,0),0)*$G858</f>
        <v>0</v>
      </c>
      <c r="BV858" s="36">
        <f>IF($B858="P",VLOOKUP($E858,'[2]Costeo-JUL26'!$B$9:$CQ$307,BV$1,0),0)*$G858</f>
        <v>0</v>
      </c>
      <c r="BW858" s="35">
        <f>IF($B858="P",VLOOKUP($E858,'[2]Costeo-JUL26'!$B$9:$CQ$307,BW$1,0),0)</f>
        <v>0</v>
      </c>
      <c r="BX858" s="36">
        <f t="shared" si="429"/>
        <v>0</v>
      </c>
      <c r="BY858" s="36">
        <f t="shared" si="430"/>
        <v>0</v>
      </c>
      <c r="BZ858" s="34">
        <f>IF($B858="P",VLOOKUP($E858,'[2]Costeo-JUL26'!$B$9:$CQ$307,BZ$1,0),0)</f>
        <v>0</v>
      </c>
      <c r="CA858" s="16">
        <f>IF($B858="P",VLOOKUP($E858,'[2]Costeo-JUL26'!$B$9:$CQ$307,CA$1,0),0)*$G858</f>
        <v>0</v>
      </c>
      <c r="CB858" s="36">
        <f>IF($B858="P",VLOOKUP($E858,'[2]Costeo-JUL26'!$B$9:$CQ$307,CB$1,0),0)*$G858</f>
        <v>0</v>
      </c>
      <c r="CC858" s="35">
        <f>IF($B858="P",VLOOKUP($E858,'[2]Costeo-JUL26'!$B$9:$CQ$307,CC$1,0),0)</f>
        <v>0</v>
      </c>
      <c r="CD858" s="36">
        <f t="shared" si="431"/>
        <v>0</v>
      </c>
      <c r="CE858" s="36">
        <f t="shared" si="432"/>
        <v>0</v>
      </c>
      <c r="CF858" s="37">
        <f t="shared" si="404"/>
        <v>598146.46856614412</v>
      </c>
      <c r="CG858" s="36">
        <f>IF($B858="r",VLOOKUP($E858,'[2]Costeo-JUL26'!$B$9:$CQ$307,CG$1,0),0)*$G858</f>
        <v>0</v>
      </c>
      <c r="CH858" s="35">
        <f>VLOOKUP($E858,'[2]TEORICOS (05.26)'!$A$8:$T$251,CH$1,0)</f>
        <v>0</v>
      </c>
      <c r="CI858" s="36">
        <f t="shared" si="433"/>
        <v>0</v>
      </c>
      <c r="CJ858" s="37">
        <f t="shared" si="434"/>
        <v>0</v>
      </c>
      <c r="CM858" s="16">
        <f>SUMIFS('[1]Ajuste Inventario'!$I:$I,'[1]Ajuste Inventario'!$B:$B,E858,'[1]Ajuste Inventario'!$S:$S,D858)*-1</f>
        <v>4.8339999999999996</v>
      </c>
      <c r="CN858" s="36">
        <f t="shared" si="405"/>
        <v>30436.210832092005</v>
      </c>
      <c r="CP858" t="str">
        <f t="shared" si="406"/>
        <v>1259Org.Vtas StaTeresita</v>
      </c>
      <c r="CQ858" s="10">
        <f t="shared" si="407"/>
        <v>6296.278616485728</v>
      </c>
    </row>
    <row r="859" spans="1:95" x14ac:dyDescent="0.25">
      <c r="A859" s="30">
        <v>46204</v>
      </c>
      <c r="B859" s="31" t="str">
        <f>VLOOKUP($E859,'[2]TEORICOS (05.26)'!$A$8:$T$251,B$1,0)</f>
        <v>P</v>
      </c>
      <c r="C859" s="32" t="str">
        <f>VLOOKUP($E859,'[2]TEORICOS (05.26)'!$A$8:$T$251,C$1,0)</f>
        <v>Schweppes</v>
      </c>
      <c r="D859" t="s">
        <v>230</v>
      </c>
      <c r="E859">
        <v>1410</v>
      </c>
      <c r="F859" t="s">
        <v>110</v>
      </c>
      <c r="G859" s="16">
        <v>20</v>
      </c>
      <c r="H859" s="16">
        <v>29.579999999999995</v>
      </c>
      <c r="I859" s="33">
        <v>550939.56000000006</v>
      </c>
      <c r="J859" s="33">
        <v>478248.8000000001</v>
      </c>
      <c r="K859" s="34">
        <f>IF($B859="P",VLOOKUP($E859,'[2]Costeo-JUL26'!$B$9:$CQ$307,K$1,0),0)</f>
        <v>905752</v>
      </c>
      <c r="L859" s="35">
        <f>VLOOKUP($E859,'[2]TEORICOS (05.26)'!$A$8:$T$251,L$1,0)</f>
        <v>0.2</v>
      </c>
      <c r="M859" s="36">
        <f t="shared" si="408"/>
        <v>95649.760000000024</v>
      </c>
      <c r="N859" s="35">
        <f>IF($B859="P",VLOOKUP($E859,'[2]Costeo-JUL26'!$B$9:$CQ$307,N$1,0),0)</f>
        <v>2.5000000000000001E-2</v>
      </c>
      <c r="O859" s="36">
        <f t="shared" si="409"/>
        <v>2391.2440000000006</v>
      </c>
      <c r="P859" s="36">
        <f>IF($B859="P",VLOOKUP($E859,'[2]Costeo-JUL26'!$B$9:$CQ$307,P$1,0),0)*H859</f>
        <v>0</v>
      </c>
      <c r="Q859" s="36">
        <f t="shared" si="410"/>
        <v>98041.00400000003</v>
      </c>
      <c r="R859" s="34">
        <f>IF($B859="P",VLOOKUP($E859,'[2]Costeo-JUL26'!$B$9:$CQ$307,R$1,0),0)</f>
        <v>902332</v>
      </c>
      <c r="S859" s="16">
        <f>IF($B859="P",VLOOKUP($E859,'[2]Costeo-JUL26'!$B$9:$CQ$307,S$1,0),0)*$G859</f>
        <v>20.437200000000001</v>
      </c>
      <c r="T859" s="36">
        <f>IF($B859="P",VLOOKUP($E859,'[2]Costeo-JUL26'!$B$9:$CQ$307,T$1,0),0)*$G859</f>
        <v>14256.048454130605</v>
      </c>
      <c r="U859" s="35">
        <f>IF($B859="P",VLOOKUP($E859,'[2]Costeo-JUL26'!$B$9:$CQ$307,U$1,0),0)</f>
        <v>1.4999999999999999E-2</v>
      </c>
      <c r="V859" s="36">
        <f t="shared" si="411"/>
        <v>213.84072681195906</v>
      </c>
      <c r="W859" s="36">
        <f t="shared" si="412"/>
        <v>14469.889180942564</v>
      </c>
      <c r="X859" s="34">
        <f>IF($B859="P",VLOOKUP($E859,'[2]Costeo-JUL26'!$B$9:$CQ$307,X$1,0),0)</f>
        <v>902338</v>
      </c>
      <c r="Y859" s="16">
        <f>IF($B859="P",VLOOKUP($E859,'[2]Costeo-JUL26'!$B$9:$CQ$307,Y$1,0),0)*$G859</f>
        <v>1.3305599999999997</v>
      </c>
      <c r="Z859" s="36">
        <f>IF($B859="P",VLOOKUP($E859,'[2]Costeo-JUL26'!$B$9:$CQ$307,Z$1,0),0)*$G859</f>
        <v>376.20253439999999</v>
      </c>
      <c r="AA859" s="35">
        <f>IF($B859="P",VLOOKUP($E859,'[2]Costeo-JUL26'!$B$9:$CQ$307,AA$1,0),0)</f>
        <v>0.45</v>
      </c>
      <c r="AB859" s="36">
        <f t="shared" si="413"/>
        <v>169.29114048</v>
      </c>
      <c r="AC859" s="36">
        <f t="shared" si="414"/>
        <v>545.49367487999996</v>
      </c>
      <c r="AD859" s="34">
        <f>IF($B859="P",VLOOKUP($E859,'[2]Costeo-JUL26'!$B$9:$CQ$307,AD$1,0),0)</f>
        <v>933139</v>
      </c>
      <c r="AE859" s="16">
        <f>IF($B859="P",VLOOKUP($E859,'[2]Costeo-JUL26'!$B$9:$CQ$307,AE$1,0),0)*$G859</f>
        <v>480</v>
      </c>
      <c r="AF859" s="36">
        <f>IF($B859="P",VLOOKUP($E859,'[2]Costeo-JUL26'!$B$9:$CQ$307,AF$1,0),0)*$G859</f>
        <v>5202.4895999999999</v>
      </c>
      <c r="AG859" s="35">
        <f>IF($B859="P",VLOOKUP($E859,'[2]Costeo-JUL26'!$B$9:$CQ$307,AG$1,0),0)</f>
        <v>6.0000000000000001E-3</v>
      </c>
      <c r="AH859" s="36">
        <f t="shared" si="415"/>
        <v>31.214937599999999</v>
      </c>
      <c r="AI859" s="36">
        <f t="shared" si="416"/>
        <v>5233.7045375999996</v>
      </c>
      <c r="AJ859" s="34">
        <f>IF($B859="P",VLOOKUP($E859,'[2]Costeo-JUL26'!$B$9:$CQ$307,AJ$1,0),0)</f>
        <v>932981</v>
      </c>
      <c r="AK859" s="16">
        <f>IF($B859="P",VLOOKUP($E859,'[2]Costeo-JUL26'!$B$9:$CQ$307,AK$1,0),0)*$G859</f>
        <v>480</v>
      </c>
      <c r="AL859" s="36">
        <f>IF($B859="P",VLOOKUP($E859,'[2]Costeo-JUL26'!$B$9:$CQ$307,AL$1,0),0)*$G859</f>
        <v>19918.080000000002</v>
      </c>
      <c r="AM859" s="35">
        <f>IF($B859="P",VLOOKUP($E859,'[2]Costeo-JUL26'!$B$9:$CQ$307,AM$1,0),0)</f>
        <v>1.7999999999999999E-2</v>
      </c>
      <c r="AN859" s="36">
        <f t="shared" si="417"/>
        <v>358.52544</v>
      </c>
      <c r="AO859" s="36">
        <f t="shared" si="418"/>
        <v>20276.605440000003</v>
      </c>
      <c r="AP859" s="34">
        <f>IF($B859="P",VLOOKUP($E859,'[2]Costeo-JUL26'!$B$9:$CQ$307,AP$1,0),0)</f>
        <v>0</v>
      </c>
      <c r="AQ859" s="16">
        <f>IF($B859="P",VLOOKUP($E859,'[2]Costeo-JUL26'!$B$9:$CQ$307,AQ$1,0),0)*$G859</f>
        <v>0</v>
      </c>
      <c r="AR859" s="36">
        <f>IF($B859="P",VLOOKUP($E859,'[2]Costeo-JUL26'!$B$9:$CQ$307,AR$1,0),0)*$G859</f>
        <v>0</v>
      </c>
      <c r="AS859" s="35">
        <f>IF($B859="P",VLOOKUP($E859,'[2]Costeo-JUL26'!$B$9:$CQ$307,AS$1,0),0)</f>
        <v>0</v>
      </c>
      <c r="AT859" s="36">
        <f t="shared" si="419"/>
        <v>0</v>
      </c>
      <c r="AU859" s="36">
        <f t="shared" si="420"/>
        <v>0</v>
      </c>
      <c r="AV859" s="34">
        <f>IF($B859="P",VLOOKUP($E859,'[2]Costeo-JUL26'!$B$9:$CQ$307,AV$1,0),0)</f>
        <v>0</v>
      </c>
      <c r="AW859" s="16">
        <f>IF($B859="P",VLOOKUP($E859,'[2]Costeo-JUL26'!$B$9:$CQ$307,AW$1,0),0)*$G859</f>
        <v>0</v>
      </c>
      <c r="AX859" s="36">
        <f>IF($B859="P",VLOOKUP($E859,'[2]Costeo-JUL26'!$B$9:$CQ$307,AX$1,0),0)*$G859</f>
        <v>0</v>
      </c>
      <c r="AY859" s="35">
        <f>IF($B859="P",VLOOKUP($E859,'[2]Costeo-JUL26'!$B$9:$CQ$307,AY$1,0),0)</f>
        <v>0</v>
      </c>
      <c r="AZ859" s="36">
        <f t="shared" si="421"/>
        <v>0</v>
      </c>
      <c r="BA859" s="36">
        <f t="shared" si="422"/>
        <v>0</v>
      </c>
      <c r="BB859" s="34">
        <f>IF($B859="P",VLOOKUP($E859,'[2]Costeo-JUL26'!$B$9:$CQ$307,BB$1,0),0)</f>
        <v>0</v>
      </c>
      <c r="BC859" s="16">
        <f>IF($B859="P",VLOOKUP($E859,'[2]Costeo-JUL26'!$B$9:$CQ$307,BC$1,0),0)*$G859</f>
        <v>0</v>
      </c>
      <c r="BD859" s="36">
        <f>IF($B859="P",VLOOKUP($E859,'[2]Costeo-JUL26'!$B$9:$CQ$307,BD$1,0),0)*$G859</f>
        <v>0</v>
      </c>
      <c r="BE859" s="35">
        <f>IF($B859="P",VLOOKUP($E859,'[2]Costeo-JUL26'!$B$9:$CQ$307,BE$1,0),0)</f>
        <v>0</v>
      </c>
      <c r="BF859" s="36">
        <f t="shared" si="423"/>
        <v>0</v>
      </c>
      <c r="BG859" s="36">
        <f t="shared" si="424"/>
        <v>0</v>
      </c>
      <c r="BH859" s="34">
        <f>IF($B859="P",VLOOKUP($E859,'[2]Costeo-JUL26'!$B$9:$CQ$307,BH$1,0),0)</f>
        <v>0</v>
      </c>
      <c r="BI859" s="16">
        <f>IF($B859="P",VLOOKUP($E859,'[2]Costeo-JUL26'!$B$9:$CQ$307,BI$1,0),0)*$G859</f>
        <v>0</v>
      </c>
      <c r="BJ859" s="36">
        <f>IF($B859="P",VLOOKUP($E859,'[2]Costeo-JUL26'!$B$9:$CQ$307,BJ$1,0),0)*$G859</f>
        <v>0</v>
      </c>
      <c r="BK859" s="35">
        <f>IF(BH859=910319,0,IF($B859="P",VLOOKUP($E859,'[2]Costeo-JUL26'!$B$9:$CQ$307,BK$1,0),0))</f>
        <v>0</v>
      </c>
      <c r="BL859" s="36">
        <f t="shared" si="425"/>
        <v>0</v>
      </c>
      <c r="BM859" s="36">
        <f t="shared" si="426"/>
        <v>0</v>
      </c>
      <c r="BN859" s="34">
        <f>IF($B859="P",VLOOKUP($E859,'[2]Costeo-JUL26'!$B$9:$CQ$307,BN$1,0),0)</f>
        <v>0</v>
      </c>
      <c r="BO859" s="16">
        <f>IF($B859="P",VLOOKUP($E859,'[2]Costeo-JUL26'!$B$9:$CQ$307,BO$1,0),0)*$G859</f>
        <v>0</v>
      </c>
      <c r="BP859" s="36">
        <f>IF($B859="P",VLOOKUP($E859,'[2]Costeo-JUL26'!$B$9:$CQ$307,BP$1,0),0)*$G859</f>
        <v>0</v>
      </c>
      <c r="BQ859" s="35">
        <f>IF($B859="P",VLOOKUP($E859,'[2]Costeo-JUL26'!$B$9:$CQ$307,BQ$1,0),0)</f>
        <v>0</v>
      </c>
      <c r="BR859" s="36">
        <f t="shared" si="427"/>
        <v>0</v>
      </c>
      <c r="BS859" s="36">
        <f t="shared" si="428"/>
        <v>0</v>
      </c>
      <c r="BT859" s="34">
        <f>IF($B859="P",VLOOKUP($E859,'[2]Costeo-JUL26'!$B$9:$CQ$307,BT$1,0),0)</f>
        <v>0</v>
      </c>
      <c r="BU859" s="16">
        <f>IF($B859="P",VLOOKUP($E859,'[2]Costeo-JUL26'!$B$9:$CQ$307,BU$1,0),0)*$G859</f>
        <v>0</v>
      </c>
      <c r="BV859" s="36">
        <f>IF($B859="P",VLOOKUP($E859,'[2]Costeo-JUL26'!$B$9:$CQ$307,BV$1,0),0)*$G859</f>
        <v>0</v>
      </c>
      <c r="BW859" s="35">
        <f>IF($B859="P",VLOOKUP($E859,'[2]Costeo-JUL26'!$B$9:$CQ$307,BW$1,0),0)</f>
        <v>0</v>
      </c>
      <c r="BX859" s="36">
        <f t="shared" si="429"/>
        <v>0</v>
      </c>
      <c r="BY859" s="36">
        <f t="shared" si="430"/>
        <v>0</v>
      </c>
      <c r="BZ859" s="34">
        <f>IF($B859="P",VLOOKUP($E859,'[2]Costeo-JUL26'!$B$9:$CQ$307,BZ$1,0),0)</f>
        <v>0</v>
      </c>
      <c r="CA859" s="16">
        <f>IF($B859="P",VLOOKUP($E859,'[2]Costeo-JUL26'!$B$9:$CQ$307,CA$1,0),0)*$G859</f>
        <v>0</v>
      </c>
      <c r="CB859" s="36">
        <f>IF($B859="P",VLOOKUP($E859,'[2]Costeo-JUL26'!$B$9:$CQ$307,CB$1,0),0)*$G859</f>
        <v>0</v>
      </c>
      <c r="CC859" s="35">
        <f>IF($B859="P",VLOOKUP($E859,'[2]Costeo-JUL26'!$B$9:$CQ$307,CC$1,0),0)</f>
        <v>0</v>
      </c>
      <c r="CD859" s="36">
        <f t="shared" si="431"/>
        <v>0</v>
      </c>
      <c r="CE859" s="36">
        <f t="shared" si="432"/>
        <v>0</v>
      </c>
      <c r="CF859" s="37">
        <f t="shared" si="404"/>
        <v>138566.69683342261</v>
      </c>
      <c r="CG859" s="36">
        <f>IF($B859="r",VLOOKUP($E859,'[2]Costeo-JUL26'!$B$9:$CQ$307,CG$1,0),0)*$G859</f>
        <v>0</v>
      </c>
      <c r="CH859" s="35">
        <f>VLOOKUP($E859,'[2]TEORICOS (05.26)'!$A$8:$T$251,CH$1,0)</f>
        <v>0</v>
      </c>
      <c r="CI859" s="36">
        <f t="shared" si="433"/>
        <v>0</v>
      </c>
      <c r="CJ859" s="37">
        <f t="shared" si="434"/>
        <v>0</v>
      </c>
      <c r="CM859" s="16">
        <f>SUMIFS('[1]Ajuste Inventario'!$I:$I,'[1]Ajuste Inventario'!$B:$B,E859,'[1]Ajuste Inventario'!$S:$S,D859)*-1</f>
        <v>1</v>
      </c>
      <c r="CN859" s="36">
        <f t="shared" si="405"/>
        <v>6928.3348416711306</v>
      </c>
      <c r="CP859" t="str">
        <f t="shared" si="406"/>
        <v>1410Org.Vtas StaTeresita</v>
      </c>
      <c r="CQ859" s="10">
        <f t="shared" si="407"/>
        <v>6928.3348416711306</v>
      </c>
    </row>
    <row r="860" spans="1:95" x14ac:dyDescent="0.25">
      <c r="A860" s="30">
        <v>46204</v>
      </c>
      <c r="B860" s="31" t="str">
        <f>VLOOKUP($E860,'[2]TEORICOS (05.26)'!$A$8:$T$251,B$1,0)</f>
        <v>R</v>
      </c>
      <c r="C860" s="32" t="str">
        <f>VLOOKUP($E860,'[2]TEORICOS (05.26)'!$A$8:$T$251,C$1,0)</f>
        <v>Schweppes</v>
      </c>
      <c r="D860" t="s">
        <v>230</v>
      </c>
      <c r="E860">
        <v>1418</v>
      </c>
      <c r="F860" t="s">
        <v>111</v>
      </c>
      <c r="G860" s="16">
        <v>48</v>
      </c>
      <c r="H860" s="16">
        <v>17.952000000000002</v>
      </c>
      <c r="I860" s="33">
        <v>378917.92</v>
      </c>
      <c r="J860" s="33">
        <v>375388.3</v>
      </c>
      <c r="K860" s="34">
        <f>IF($B860="P",VLOOKUP($E860,'[2]Costeo-JUL26'!$B$9:$CQ$307,K$1,0),0)</f>
        <v>0</v>
      </c>
      <c r="L860" s="35">
        <f>VLOOKUP($E860,'[2]TEORICOS (05.26)'!$A$8:$T$251,L$1,0)</f>
        <v>0.2</v>
      </c>
      <c r="M860" s="36">
        <f t="shared" si="408"/>
        <v>0</v>
      </c>
      <c r="N860" s="35">
        <f>IF($B860="P",VLOOKUP($E860,'[2]Costeo-JUL26'!$B$9:$CQ$307,N$1,0),0)</f>
        <v>0</v>
      </c>
      <c r="O860" s="36">
        <f t="shared" si="409"/>
        <v>0</v>
      </c>
      <c r="P860" s="36">
        <f>IF($B860="P",VLOOKUP($E860,'[2]Costeo-JUL26'!$B$9:$CQ$307,P$1,0),0)*H860</f>
        <v>0</v>
      </c>
      <c r="Q860" s="36">
        <f t="shared" si="410"/>
        <v>0</v>
      </c>
      <c r="R860" s="34">
        <f>IF($B860="P",VLOOKUP($E860,'[2]Costeo-JUL26'!$B$9:$CQ$307,R$1,0),0)</f>
        <v>0</v>
      </c>
      <c r="S860" s="16">
        <f>IF($B860="P",VLOOKUP($E860,'[2]Costeo-JUL26'!$B$9:$CQ$307,S$1,0),0)*$G860</f>
        <v>0</v>
      </c>
      <c r="T860" s="36">
        <f>IF($B860="P",VLOOKUP($E860,'[2]Costeo-JUL26'!$B$9:$CQ$307,T$1,0),0)*$G860</f>
        <v>0</v>
      </c>
      <c r="U860" s="35">
        <f>IF($B860="P",VLOOKUP($E860,'[2]Costeo-JUL26'!$B$9:$CQ$307,U$1,0),0)</f>
        <v>0</v>
      </c>
      <c r="V860" s="36">
        <f t="shared" si="411"/>
        <v>0</v>
      </c>
      <c r="W860" s="36">
        <f t="shared" si="412"/>
        <v>0</v>
      </c>
      <c r="X860" s="34">
        <f>IF($B860="P",VLOOKUP($E860,'[2]Costeo-JUL26'!$B$9:$CQ$307,X$1,0),0)</f>
        <v>0</v>
      </c>
      <c r="Y860" s="16">
        <f>IF($B860="P",VLOOKUP($E860,'[2]Costeo-JUL26'!$B$9:$CQ$307,Y$1,0),0)*$G860</f>
        <v>0</v>
      </c>
      <c r="Z860" s="36">
        <f>IF($B860="P",VLOOKUP($E860,'[2]Costeo-JUL26'!$B$9:$CQ$307,Z$1,0),0)*$G860</f>
        <v>0</v>
      </c>
      <c r="AA860" s="35">
        <f>IF($B860="P",VLOOKUP($E860,'[2]Costeo-JUL26'!$B$9:$CQ$307,AA$1,0),0)</f>
        <v>0</v>
      </c>
      <c r="AB860" s="36">
        <f t="shared" si="413"/>
        <v>0</v>
      </c>
      <c r="AC860" s="36">
        <f t="shared" si="414"/>
        <v>0</v>
      </c>
      <c r="AD860" s="34">
        <f>IF($B860="P",VLOOKUP($E860,'[2]Costeo-JUL26'!$B$9:$CQ$307,AD$1,0),0)</f>
        <v>0</v>
      </c>
      <c r="AE860" s="16">
        <f>IF($B860="P",VLOOKUP($E860,'[2]Costeo-JUL26'!$B$9:$CQ$307,AE$1,0),0)*$G860</f>
        <v>0</v>
      </c>
      <c r="AF860" s="36">
        <f>IF($B860="P",VLOOKUP($E860,'[2]Costeo-JUL26'!$B$9:$CQ$307,AF$1,0),0)*$G860</f>
        <v>0</v>
      </c>
      <c r="AG860" s="35">
        <f>IF($B860="P",VLOOKUP($E860,'[2]Costeo-JUL26'!$B$9:$CQ$307,AG$1,0),0)</f>
        <v>0</v>
      </c>
      <c r="AH860" s="36">
        <f t="shared" si="415"/>
        <v>0</v>
      </c>
      <c r="AI860" s="36">
        <f t="shared" si="416"/>
        <v>0</v>
      </c>
      <c r="AJ860" s="34">
        <f>IF($B860="P",VLOOKUP($E860,'[2]Costeo-JUL26'!$B$9:$CQ$307,AJ$1,0),0)</f>
        <v>0</v>
      </c>
      <c r="AK860" s="16">
        <f>IF($B860="P",VLOOKUP($E860,'[2]Costeo-JUL26'!$B$9:$CQ$307,AK$1,0),0)*$G860</f>
        <v>0</v>
      </c>
      <c r="AL860" s="36">
        <f>IF($B860="P",VLOOKUP($E860,'[2]Costeo-JUL26'!$B$9:$CQ$307,AL$1,0),0)*$G860</f>
        <v>0</v>
      </c>
      <c r="AM860" s="35">
        <f>IF($B860="P",VLOOKUP($E860,'[2]Costeo-JUL26'!$B$9:$CQ$307,AM$1,0),0)</f>
        <v>0</v>
      </c>
      <c r="AN860" s="36">
        <f t="shared" si="417"/>
        <v>0</v>
      </c>
      <c r="AO860" s="36">
        <f t="shared" si="418"/>
        <v>0</v>
      </c>
      <c r="AP860" s="34">
        <f>IF($B860="P",VLOOKUP($E860,'[2]Costeo-JUL26'!$B$9:$CQ$307,AP$1,0),0)</f>
        <v>0</v>
      </c>
      <c r="AQ860" s="16">
        <f>IF($B860="P",VLOOKUP($E860,'[2]Costeo-JUL26'!$B$9:$CQ$307,AQ$1,0),0)*$G860</f>
        <v>0</v>
      </c>
      <c r="AR860" s="36">
        <f>IF($B860="P",VLOOKUP($E860,'[2]Costeo-JUL26'!$B$9:$CQ$307,AR$1,0),0)*$G860</f>
        <v>0</v>
      </c>
      <c r="AS860" s="35">
        <f>IF($B860="P",VLOOKUP($E860,'[2]Costeo-JUL26'!$B$9:$CQ$307,AS$1,0),0)</f>
        <v>0</v>
      </c>
      <c r="AT860" s="36">
        <f t="shared" si="419"/>
        <v>0</v>
      </c>
      <c r="AU860" s="36">
        <f t="shared" si="420"/>
        <v>0</v>
      </c>
      <c r="AV860" s="34">
        <f>IF($B860="P",VLOOKUP($E860,'[2]Costeo-JUL26'!$B$9:$CQ$307,AV$1,0),0)</f>
        <v>0</v>
      </c>
      <c r="AW860" s="16">
        <f>IF($B860="P",VLOOKUP($E860,'[2]Costeo-JUL26'!$B$9:$CQ$307,AW$1,0),0)*$G860</f>
        <v>0</v>
      </c>
      <c r="AX860" s="36">
        <f>IF($B860="P",VLOOKUP($E860,'[2]Costeo-JUL26'!$B$9:$CQ$307,AX$1,0),0)*$G860</f>
        <v>0</v>
      </c>
      <c r="AY860" s="35">
        <f>IF($B860="P",VLOOKUP($E860,'[2]Costeo-JUL26'!$B$9:$CQ$307,AY$1,0),0)</f>
        <v>0</v>
      </c>
      <c r="AZ860" s="36">
        <f t="shared" si="421"/>
        <v>0</v>
      </c>
      <c r="BA860" s="36">
        <f t="shared" si="422"/>
        <v>0</v>
      </c>
      <c r="BB860" s="34">
        <f>IF($B860="P",VLOOKUP($E860,'[2]Costeo-JUL26'!$B$9:$CQ$307,BB$1,0),0)</f>
        <v>0</v>
      </c>
      <c r="BC860" s="16">
        <f>IF($B860="P",VLOOKUP($E860,'[2]Costeo-JUL26'!$B$9:$CQ$307,BC$1,0),0)*$G860</f>
        <v>0</v>
      </c>
      <c r="BD860" s="36">
        <f>IF($B860="P",VLOOKUP($E860,'[2]Costeo-JUL26'!$B$9:$CQ$307,BD$1,0),0)*$G860</f>
        <v>0</v>
      </c>
      <c r="BE860" s="35">
        <f>IF($B860="P",VLOOKUP($E860,'[2]Costeo-JUL26'!$B$9:$CQ$307,BE$1,0),0)</f>
        <v>0</v>
      </c>
      <c r="BF860" s="36">
        <f t="shared" si="423"/>
        <v>0</v>
      </c>
      <c r="BG860" s="36">
        <f t="shared" si="424"/>
        <v>0</v>
      </c>
      <c r="BH860" s="34">
        <f>IF($B860="P",VLOOKUP($E860,'[2]Costeo-JUL26'!$B$9:$CQ$307,BH$1,0),0)</f>
        <v>0</v>
      </c>
      <c r="BI860" s="16">
        <f>IF($B860="P",VLOOKUP($E860,'[2]Costeo-JUL26'!$B$9:$CQ$307,BI$1,0),0)*$G860</f>
        <v>0</v>
      </c>
      <c r="BJ860" s="36">
        <f>IF($B860="P",VLOOKUP($E860,'[2]Costeo-JUL26'!$B$9:$CQ$307,BJ$1,0),0)*$G860</f>
        <v>0</v>
      </c>
      <c r="BK860" s="35">
        <f>IF(BH860=910319,0,IF($B860="P",VLOOKUP($E860,'[2]Costeo-JUL26'!$B$9:$CQ$307,BK$1,0),0))</f>
        <v>0</v>
      </c>
      <c r="BL860" s="36">
        <f t="shared" si="425"/>
        <v>0</v>
      </c>
      <c r="BM860" s="36">
        <f t="shared" si="426"/>
        <v>0</v>
      </c>
      <c r="BN860" s="34">
        <f>IF($B860="P",VLOOKUP($E860,'[2]Costeo-JUL26'!$B$9:$CQ$307,BN$1,0),0)</f>
        <v>0</v>
      </c>
      <c r="BO860" s="16">
        <f>IF($B860="P",VLOOKUP($E860,'[2]Costeo-JUL26'!$B$9:$CQ$307,BO$1,0),0)*$G860</f>
        <v>0</v>
      </c>
      <c r="BP860" s="36">
        <f>IF($B860="P",VLOOKUP($E860,'[2]Costeo-JUL26'!$B$9:$CQ$307,BP$1,0),0)*$G860</f>
        <v>0</v>
      </c>
      <c r="BQ860" s="35">
        <f>IF($B860="P",VLOOKUP($E860,'[2]Costeo-JUL26'!$B$9:$CQ$307,BQ$1,0),0)</f>
        <v>0</v>
      </c>
      <c r="BR860" s="36">
        <f t="shared" si="427"/>
        <v>0</v>
      </c>
      <c r="BS860" s="36">
        <f t="shared" si="428"/>
        <v>0</v>
      </c>
      <c r="BT860" s="34">
        <f>IF($B860="P",VLOOKUP($E860,'[2]Costeo-JUL26'!$B$9:$CQ$307,BT$1,0),0)</f>
        <v>0</v>
      </c>
      <c r="BU860" s="16">
        <f>IF($B860="P",VLOOKUP($E860,'[2]Costeo-JUL26'!$B$9:$CQ$307,BU$1,0),0)*$G860</f>
        <v>0</v>
      </c>
      <c r="BV860" s="36">
        <f>IF($B860="P",VLOOKUP($E860,'[2]Costeo-JUL26'!$B$9:$CQ$307,BV$1,0),0)*$G860</f>
        <v>0</v>
      </c>
      <c r="BW860" s="35">
        <f>IF($B860="P",VLOOKUP($E860,'[2]Costeo-JUL26'!$B$9:$CQ$307,BW$1,0),0)</f>
        <v>0</v>
      </c>
      <c r="BX860" s="36">
        <f t="shared" si="429"/>
        <v>0</v>
      </c>
      <c r="BY860" s="36">
        <f t="shared" si="430"/>
        <v>0</v>
      </c>
      <c r="BZ860" s="34">
        <f>IF($B860="P",VLOOKUP($E860,'[2]Costeo-JUL26'!$B$9:$CQ$307,BZ$1,0),0)</f>
        <v>0</v>
      </c>
      <c r="CA860" s="16">
        <f>IF($B860="P",VLOOKUP($E860,'[2]Costeo-JUL26'!$B$9:$CQ$307,CA$1,0),0)*$G860</f>
        <v>0</v>
      </c>
      <c r="CB860" s="36">
        <f>IF($B860="P",VLOOKUP($E860,'[2]Costeo-JUL26'!$B$9:$CQ$307,CB$1,0),0)*$G860</f>
        <v>0</v>
      </c>
      <c r="CC860" s="35">
        <f>IF($B860="P",VLOOKUP($E860,'[2]Costeo-JUL26'!$B$9:$CQ$307,CC$1,0),0)</f>
        <v>0</v>
      </c>
      <c r="CD860" s="36">
        <f t="shared" si="431"/>
        <v>0</v>
      </c>
      <c r="CE860" s="36">
        <f t="shared" si="432"/>
        <v>0</v>
      </c>
      <c r="CF860" s="37">
        <f t="shared" si="404"/>
        <v>0</v>
      </c>
      <c r="CG860" s="36">
        <f>IF($B860="r",VLOOKUP($E860,'[2]Costeo-JUL26'!$B$9:$CQ$307,CG$1,0),0)*$G860</f>
        <v>91238.13765182186</v>
      </c>
      <c r="CH860" s="35">
        <f>VLOOKUP($E860,'[2]TEORICOS (05.26)'!$A$8:$T$251,CH$1,0)</f>
        <v>0.05</v>
      </c>
      <c r="CI860" s="36">
        <f t="shared" si="433"/>
        <v>70515.753117408909</v>
      </c>
      <c r="CJ860" s="37">
        <f t="shared" si="434"/>
        <v>161753.89076923078</v>
      </c>
      <c r="CM860" s="16">
        <f>SUMIFS('[1]Ajuste Inventario'!$I:$I,'[1]Ajuste Inventario'!$B:$B,E860,'[1]Ajuste Inventario'!$S:$S,D860)*-1</f>
        <v>0</v>
      </c>
      <c r="CN860" s="36">
        <f t="shared" si="405"/>
        <v>0</v>
      </c>
      <c r="CP860" t="str">
        <f t="shared" si="406"/>
        <v>1418Org.Vtas StaTeresita</v>
      </c>
      <c r="CQ860" s="10" t="e">
        <f t="shared" si="407"/>
        <v>#DIV/0!</v>
      </c>
    </row>
    <row r="861" spans="1:95" x14ac:dyDescent="0.25">
      <c r="A861" s="30">
        <v>46204</v>
      </c>
      <c r="B861" s="31" t="str">
        <f>VLOOKUP($E861,'[2]TEORICOS (05.26)'!$A$8:$T$251,B$1,0)</f>
        <v>P</v>
      </c>
      <c r="C861" s="32" t="str">
        <f>VLOOKUP($E861,'[2]TEORICOS (05.26)'!$A$8:$T$251,C$1,0)</f>
        <v>Schweppes</v>
      </c>
      <c r="D861" t="s">
        <v>230</v>
      </c>
      <c r="E861">
        <v>1436</v>
      </c>
      <c r="F861" t="s">
        <v>112</v>
      </c>
      <c r="G861" s="16">
        <v>155.166</v>
      </c>
      <c r="H861" s="16">
        <v>245.93811000000002</v>
      </c>
      <c r="I861" s="33">
        <v>2203402.8199999961</v>
      </c>
      <c r="J861" s="33">
        <v>2134772.0599999977</v>
      </c>
      <c r="K861" s="34">
        <f>IF($B861="P",VLOOKUP($E861,'[2]Costeo-JUL26'!$B$9:$CQ$307,K$1,0),0)</f>
        <v>905752</v>
      </c>
      <c r="L861" s="35">
        <f>VLOOKUP($E861,'[2]TEORICOS (05.26)'!$A$8:$T$251,L$1,0)</f>
        <v>0.2</v>
      </c>
      <c r="M861" s="36">
        <f t="shared" si="408"/>
        <v>426954.41199999955</v>
      </c>
      <c r="N861" s="35">
        <f>IF($B861="P",VLOOKUP($E861,'[2]Costeo-JUL26'!$B$9:$CQ$307,N$1,0),0)</f>
        <v>2.5000000000000001E-2</v>
      </c>
      <c r="O861" s="36">
        <f t="shared" si="409"/>
        <v>10673.860299999989</v>
      </c>
      <c r="P861" s="36">
        <f>IF($B861="P",VLOOKUP($E861,'[2]Costeo-JUL26'!$B$9:$CQ$307,P$1,0),0)*H861</f>
        <v>0</v>
      </c>
      <c r="Q861" s="36">
        <f t="shared" si="410"/>
        <v>437628.27229999955</v>
      </c>
      <c r="R861" s="34">
        <f>IF($B861="P",VLOOKUP($E861,'[2]Costeo-JUL26'!$B$9:$CQ$307,R$1,0),0)</f>
        <v>902332</v>
      </c>
      <c r="S861" s="16">
        <f>IF($B861="P",VLOOKUP($E861,'[2]Costeo-JUL26'!$B$9:$CQ$307,S$1,0),0)*$G861</f>
        <v>169.8834951</v>
      </c>
      <c r="T861" s="36">
        <f>IF($B861="P",VLOOKUP($E861,'[2]Costeo-JUL26'!$B$9:$CQ$307,T$1,0),0)*$G861</f>
        <v>118502.89363037302</v>
      </c>
      <c r="U861" s="35">
        <f>IF($B861="P",VLOOKUP($E861,'[2]Costeo-JUL26'!$B$9:$CQ$307,U$1,0),0)</f>
        <v>1.4999999999999999E-2</v>
      </c>
      <c r="V861" s="36">
        <f t="shared" si="411"/>
        <v>1777.5434044555952</v>
      </c>
      <c r="W861" s="36">
        <f t="shared" si="412"/>
        <v>120280.43703482862</v>
      </c>
      <c r="X861" s="34">
        <f>IF($B861="P",VLOOKUP($E861,'[2]Costeo-JUL26'!$B$9:$CQ$307,X$1,0),0)</f>
        <v>902338</v>
      </c>
      <c r="Y861" s="16">
        <f>IF($B861="P",VLOOKUP($E861,'[2]Costeo-JUL26'!$B$9:$CQ$307,Y$1,0),0)*$G861</f>
        <v>12.166255728000001</v>
      </c>
      <c r="Z861" s="36">
        <f>IF($B861="P",VLOOKUP($E861,'[2]Costeo-JUL26'!$B$9:$CQ$307,Z$1,0),0)*$G861</f>
        <v>3439.8871445347204</v>
      </c>
      <c r="AA861" s="35">
        <f>IF($B861="P",VLOOKUP($E861,'[2]Costeo-JUL26'!$B$9:$CQ$307,AA$1,0),0)</f>
        <v>0.45</v>
      </c>
      <c r="AB861" s="36">
        <f t="shared" si="413"/>
        <v>1547.9492150406243</v>
      </c>
      <c r="AC861" s="36">
        <f t="shared" si="414"/>
        <v>4987.8363595753444</v>
      </c>
      <c r="AD861" s="34">
        <f>IF($B861="P",VLOOKUP($E861,'[2]Costeo-JUL26'!$B$9:$CQ$307,AD$1,0),0)</f>
        <v>902256</v>
      </c>
      <c r="AE861" s="16">
        <f>IF($B861="P",VLOOKUP($E861,'[2]Costeo-JUL26'!$B$9:$CQ$307,AE$1,0),0)*$G861</f>
        <v>930.99599999999998</v>
      </c>
      <c r="AF861" s="36">
        <f>IF($B861="P",VLOOKUP($E861,'[2]Costeo-JUL26'!$B$9:$CQ$307,AF$1,0),0)*$G861</f>
        <v>13935.3343272</v>
      </c>
      <c r="AG861" s="35">
        <f>IF($B861="P",VLOOKUP($E861,'[2]Costeo-JUL26'!$B$9:$CQ$307,AG$1,0),0)</f>
        <v>6.0000000000000001E-3</v>
      </c>
      <c r="AH861" s="36">
        <f t="shared" si="415"/>
        <v>83.612005963200005</v>
      </c>
      <c r="AI861" s="36">
        <f t="shared" si="416"/>
        <v>14018.9463331632</v>
      </c>
      <c r="AJ861" s="34">
        <f>IF($B861="P",VLOOKUP($E861,'[2]Costeo-JUL26'!$B$9:$CQ$307,AJ$1,0),0)</f>
        <v>909867</v>
      </c>
      <c r="AK861" s="16">
        <f>IF($B861="P",VLOOKUP($E861,'[2]Costeo-JUL26'!$B$9:$CQ$307,AK$1,0),0)*$G861</f>
        <v>930.99599999999998</v>
      </c>
      <c r="AL861" s="36">
        <f>IF($B861="P",VLOOKUP($E861,'[2]Costeo-JUL26'!$B$9:$CQ$307,AL$1,0),0)*$G861</f>
        <v>12086.487990719999</v>
      </c>
      <c r="AM861" s="35">
        <f>IF($B861="P",VLOOKUP($E861,'[2]Costeo-JUL26'!$B$9:$CQ$307,AM$1,0),0)</f>
        <v>1.7999999999999999E-2</v>
      </c>
      <c r="AN861" s="36">
        <f t="shared" si="417"/>
        <v>217.55678383295998</v>
      </c>
      <c r="AO861" s="36">
        <f t="shared" si="418"/>
        <v>12304.04477455296</v>
      </c>
      <c r="AP861" s="34">
        <f>IF($B861="P",VLOOKUP($E861,'[2]Costeo-JUL26'!$B$9:$CQ$307,AP$1,0),0)</f>
        <v>913486</v>
      </c>
      <c r="AQ861" s="16">
        <f>IF($B861="P",VLOOKUP($E861,'[2]Costeo-JUL26'!$B$9:$CQ$307,AQ$1,0),0)*$G861</f>
        <v>930.99599999999998</v>
      </c>
      <c r="AR861" s="36">
        <f>IF($B861="P",VLOOKUP($E861,'[2]Costeo-JUL26'!$B$9:$CQ$307,AR$1,0),0)*$G861</f>
        <v>114918.79896905117</v>
      </c>
      <c r="AS861" s="35">
        <f>IF($B861="P",VLOOKUP($E861,'[2]Costeo-JUL26'!$B$9:$CQ$307,AS$1,0),0)</f>
        <v>0.02</v>
      </c>
      <c r="AT861" s="36">
        <f t="shared" si="419"/>
        <v>2298.3759793810236</v>
      </c>
      <c r="AU861" s="36">
        <f t="shared" si="420"/>
        <v>117217.17494843219</v>
      </c>
      <c r="AV861" s="34">
        <f>IF($B861="P",VLOOKUP($E861,'[2]Costeo-JUL26'!$B$9:$CQ$307,AV$1,0),0)</f>
        <v>917330</v>
      </c>
      <c r="AW861" s="16">
        <f>IF($B861="P",VLOOKUP($E861,'[2]Costeo-JUL26'!$B$9:$CQ$307,AW$1,0),0)*$G861</f>
        <v>3.6153678</v>
      </c>
      <c r="AX861" s="36">
        <f>IF($B861="P",VLOOKUP($E861,'[2]Costeo-JUL26'!$B$9:$CQ$307,AX$1,0),0)*$G861</f>
        <v>14213.118302317593</v>
      </c>
      <c r="AY861" s="35">
        <f>IF($B861="P",VLOOKUP($E861,'[2]Costeo-JUL26'!$B$9:$CQ$307,AY$1,0),0)</f>
        <v>0.03</v>
      </c>
      <c r="AZ861" s="36">
        <f t="shared" si="421"/>
        <v>426.39354906952775</v>
      </c>
      <c r="BA861" s="36">
        <f t="shared" si="422"/>
        <v>14639.51185138712</v>
      </c>
      <c r="BB861" s="34">
        <f>IF($B861="P",VLOOKUP($E861,'[2]Costeo-JUL26'!$B$9:$CQ$307,BB$1,0),0)</f>
        <v>902311</v>
      </c>
      <c r="BC861" s="16">
        <f>IF($B861="P",VLOOKUP($E861,'[2]Costeo-JUL26'!$B$9:$CQ$307,BC$1,0),0)*$G861</f>
        <v>0.62343482142857154</v>
      </c>
      <c r="BD861" s="36">
        <f>IF($B861="P",VLOOKUP($E861,'[2]Costeo-JUL26'!$B$9:$CQ$307,BD$1,0),0)*$G861</f>
        <v>2444.8900502812503</v>
      </c>
      <c r="BE861" s="35">
        <f>IF($B861="P",VLOOKUP($E861,'[2]Costeo-JUL26'!$B$9:$CQ$307,BE$1,0),0)</f>
        <v>0.03</v>
      </c>
      <c r="BF861" s="36">
        <f t="shared" si="423"/>
        <v>73.346701508437505</v>
      </c>
      <c r="BG861" s="36">
        <f t="shared" si="424"/>
        <v>2518.2367517896878</v>
      </c>
      <c r="BH861" s="34">
        <f>IF($B861="P",VLOOKUP($E861,'[2]Costeo-JUL26'!$B$9:$CQ$307,BH$1,0),0)</f>
        <v>910319</v>
      </c>
      <c r="BI861" s="16">
        <f>IF($B861="P",VLOOKUP($E861,'[2]Costeo-JUL26'!$B$9:$CQ$307,BI$1,0),0)*$G861</f>
        <v>2.0781160714285711</v>
      </c>
      <c r="BJ861" s="36">
        <f>IF($B861="P",VLOOKUP($E861,'[2]Costeo-JUL26'!$B$9:$CQ$307,BJ$1,0),0)*$G861</f>
        <v>5433.2344687499999</v>
      </c>
      <c r="BK861" s="35">
        <f>IF(BH861=910319,0,IF($B861="P",VLOOKUP($E861,'[2]Costeo-JUL26'!$B$9:$CQ$307,BK$1,0),0))</f>
        <v>0</v>
      </c>
      <c r="BL861" s="36">
        <f t="shared" si="425"/>
        <v>0</v>
      </c>
      <c r="BM861" s="36">
        <f t="shared" si="426"/>
        <v>5433.2344687499999</v>
      </c>
      <c r="BN861" s="34">
        <f>IF($B861="P",VLOOKUP($E861,'[2]Costeo-JUL26'!$B$9:$CQ$307,BN$1,0),0)</f>
        <v>0</v>
      </c>
      <c r="BO861" s="16">
        <f>IF($B861="P",VLOOKUP($E861,'[2]Costeo-JUL26'!$B$9:$CQ$307,BO$1,0),0)*$G861</f>
        <v>0</v>
      </c>
      <c r="BP861" s="36">
        <f>IF($B861="P",VLOOKUP($E861,'[2]Costeo-JUL26'!$B$9:$CQ$307,BP$1,0),0)*$G861</f>
        <v>0</v>
      </c>
      <c r="BQ861" s="35">
        <f>IF($B861="P",VLOOKUP($E861,'[2]Costeo-JUL26'!$B$9:$CQ$307,BQ$1,0),0)</f>
        <v>0</v>
      </c>
      <c r="BR861" s="36">
        <f t="shared" si="427"/>
        <v>0</v>
      </c>
      <c r="BS861" s="36">
        <f t="shared" si="428"/>
        <v>0</v>
      </c>
      <c r="BT861" s="34">
        <f>IF($B861="P",VLOOKUP($E861,'[2]Costeo-JUL26'!$B$9:$CQ$307,BT$1,0),0)</f>
        <v>0</v>
      </c>
      <c r="BU861" s="16">
        <f>IF($B861="P",VLOOKUP($E861,'[2]Costeo-JUL26'!$B$9:$CQ$307,BU$1,0),0)*$G861</f>
        <v>0</v>
      </c>
      <c r="BV861" s="36">
        <f>IF($B861="P",VLOOKUP($E861,'[2]Costeo-JUL26'!$B$9:$CQ$307,BV$1,0),0)*$G861</f>
        <v>0</v>
      </c>
      <c r="BW861" s="35">
        <f>IF($B861="P",VLOOKUP($E861,'[2]Costeo-JUL26'!$B$9:$CQ$307,BW$1,0),0)</f>
        <v>0</v>
      </c>
      <c r="BX861" s="36">
        <f t="shared" si="429"/>
        <v>0</v>
      </c>
      <c r="BY861" s="36">
        <f t="shared" si="430"/>
        <v>0</v>
      </c>
      <c r="BZ861" s="34">
        <f>IF($B861="P",VLOOKUP($E861,'[2]Costeo-JUL26'!$B$9:$CQ$307,BZ$1,0),0)</f>
        <v>0</v>
      </c>
      <c r="CA861" s="16">
        <f>IF($B861="P",VLOOKUP($E861,'[2]Costeo-JUL26'!$B$9:$CQ$307,CA$1,0),0)*$G861</f>
        <v>0</v>
      </c>
      <c r="CB861" s="36">
        <f>IF($B861="P",VLOOKUP($E861,'[2]Costeo-JUL26'!$B$9:$CQ$307,CB$1,0),0)*$G861</f>
        <v>0</v>
      </c>
      <c r="CC861" s="35">
        <f>IF($B861="P",VLOOKUP($E861,'[2]Costeo-JUL26'!$B$9:$CQ$307,CC$1,0),0)</f>
        <v>0</v>
      </c>
      <c r="CD861" s="36">
        <f t="shared" si="431"/>
        <v>0</v>
      </c>
      <c r="CE861" s="36">
        <f t="shared" si="432"/>
        <v>0</v>
      </c>
      <c r="CF861" s="37">
        <f t="shared" si="404"/>
        <v>729027.69482247857</v>
      </c>
      <c r="CG861" s="36">
        <f>IF($B861="r",VLOOKUP($E861,'[2]Costeo-JUL26'!$B$9:$CQ$307,CG$1,0),0)*$G861</f>
        <v>0</v>
      </c>
      <c r="CH861" s="35">
        <f>VLOOKUP($E861,'[2]TEORICOS (05.26)'!$A$8:$T$251,CH$1,0)</f>
        <v>0</v>
      </c>
      <c r="CI861" s="36">
        <f t="shared" si="433"/>
        <v>0</v>
      </c>
      <c r="CJ861" s="37">
        <f t="shared" si="434"/>
        <v>0</v>
      </c>
      <c r="CM861" s="16">
        <f>SUMIFS('[1]Ajuste Inventario'!$I:$I,'[1]Ajuste Inventario'!$B:$B,E861,'[1]Ajuste Inventario'!$S:$S,D861)*-1</f>
        <v>29.664999999999999</v>
      </c>
      <c r="CN861" s="36">
        <f t="shared" si="405"/>
        <v>139377.22546762065</v>
      </c>
      <c r="CP861" t="str">
        <f t="shared" si="406"/>
        <v>1436Org.Vtas StaTeresita</v>
      </c>
      <c r="CQ861" s="10">
        <f t="shared" si="407"/>
        <v>4698.3726771488509</v>
      </c>
    </row>
    <row r="862" spans="1:95" x14ac:dyDescent="0.25">
      <c r="A862" s="30">
        <v>46204</v>
      </c>
      <c r="B862" s="31" t="str">
        <f>VLOOKUP($E862,'[2]TEORICOS (05.26)'!$A$8:$T$251,B$1,0)</f>
        <v>P</v>
      </c>
      <c r="C862" s="32" t="str">
        <f>VLOOKUP($E862,'[2]TEORICOS (05.26)'!$A$8:$T$251,C$1,0)</f>
        <v>Schweppes</v>
      </c>
      <c r="D862" t="s">
        <v>230</v>
      </c>
      <c r="E862">
        <v>1459</v>
      </c>
      <c r="F862" t="s">
        <v>113</v>
      </c>
      <c r="G862" s="16">
        <v>120</v>
      </c>
      <c r="H862" s="16">
        <v>285.35999999999996</v>
      </c>
      <c r="I862" s="33">
        <v>2405283.7199999988</v>
      </c>
      <c r="J862" s="33">
        <v>2363175.0899999994</v>
      </c>
      <c r="K862" s="34">
        <f>IF($B862="P",VLOOKUP($E862,'[2]Costeo-JUL26'!$B$9:$CQ$307,K$1,0),0)</f>
        <v>905752</v>
      </c>
      <c r="L862" s="35">
        <f>VLOOKUP($E862,'[2]TEORICOS (05.26)'!$A$8:$T$251,L$1,0)</f>
        <v>0.2</v>
      </c>
      <c r="M862" s="36">
        <f t="shared" si="408"/>
        <v>472635.01799999992</v>
      </c>
      <c r="N862" s="35">
        <f>IF($B862="P",VLOOKUP($E862,'[2]Costeo-JUL26'!$B$9:$CQ$307,N$1,0),0)</f>
        <v>2.5000000000000001E-2</v>
      </c>
      <c r="O862" s="36">
        <f t="shared" si="409"/>
        <v>11815.87545</v>
      </c>
      <c r="P862" s="36">
        <f>IF($B862="P",VLOOKUP($E862,'[2]Costeo-JUL26'!$B$9:$CQ$307,P$1,0),0)*H862</f>
        <v>0</v>
      </c>
      <c r="Q862" s="36">
        <f t="shared" si="410"/>
        <v>484450.89344999992</v>
      </c>
      <c r="R862" s="34">
        <f>IF($B862="P",VLOOKUP($E862,'[2]Costeo-JUL26'!$B$9:$CQ$307,R$1,0),0)</f>
        <v>902332</v>
      </c>
      <c r="S862" s="16">
        <f>IF($B862="P",VLOOKUP($E862,'[2]Costeo-JUL26'!$B$9:$CQ$307,S$1,0),0)*$G862</f>
        <v>197.07300000000001</v>
      </c>
      <c r="T862" s="36">
        <f>IF($B862="P",VLOOKUP($E862,'[2]Costeo-JUL26'!$B$9:$CQ$307,T$1,0),0)*$G862</f>
        <v>137469.03866483082</v>
      </c>
      <c r="U862" s="35">
        <f>IF($B862="P",VLOOKUP($E862,'[2]Costeo-JUL26'!$B$9:$CQ$307,U$1,0),0)</f>
        <v>1.4999999999999999E-2</v>
      </c>
      <c r="V862" s="36">
        <f t="shared" si="411"/>
        <v>2062.0355799724621</v>
      </c>
      <c r="W862" s="36">
        <f t="shared" si="412"/>
        <v>139531.07424480328</v>
      </c>
      <c r="X862" s="34">
        <f>IF($B862="P",VLOOKUP($E862,'[2]Costeo-JUL26'!$B$9:$CQ$307,X$1,0),0)</f>
        <v>902338</v>
      </c>
      <c r="Y862" s="16">
        <f>IF($B862="P",VLOOKUP($E862,'[2]Costeo-JUL26'!$B$9:$CQ$307,Y$1,0),0)*$G862</f>
        <v>14.113439999999999</v>
      </c>
      <c r="Z862" s="36">
        <f>IF($B862="P",VLOOKUP($E862,'[2]Costeo-JUL26'!$B$9:$CQ$307,Z$1,0),0)*$G862</f>
        <v>3990.4340256000005</v>
      </c>
      <c r="AA862" s="35">
        <f>IF($B862="P",VLOOKUP($E862,'[2]Costeo-JUL26'!$B$9:$CQ$307,AA$1,0),0)</f>
        <v>0.45</v>
      </c>
      <c r="AB862" s="36">
        <f t="shared" si="413"/>
        <v>1795.6953115200004</v>
      </c>
      <c r="AC862" s="36">
        <f t="shared" si="414"/>
        <v>5786.1293371200009</v>
      </c>
      <c r="AD862" s="34">
        <f>IF($B862="P",VLOOKUP($E862,'[2]Costeo-JUL26'!$B$9:$CQ$307,AD$1,0),0)</f>
        <v>902256</v>
      </c>
      <c r="AE862" s="16">
        <f>IF($B862="P",VLOOKUP($E862,'[2]Costeo-JUL26'!$B$9:$CQ$307,AE$1,0),0)*$G862</f>
        <v>720</v>
      </c>
      <c r="AF862" s="36">
        <f>IF($B862="P",VLOOKUP($E862,'[2]Costeo-JUL26'!$B$9:$CQ$307,AF$1,0),0)*$G862</f>
        <v>10777.104000000001</v>
      </c>
      <c r="AG862" s="35">
        <f>IF($B862="P",VLOOKUP($E862,'[2]Costeo-JUL26'!$B$9:$CQ$307,AG$1,0),0)</f>
        <v>6.0000000000000001E-3</v>
      </c>
      <c r="AH862" s="36">
        <f t="shared" si="415"/>
        <v>64.662624000000008</v>
      </c>
      <c r="AI862" s="36">
        <f t="shared" si="416"/>
        <v>10841.766624000002</v>
      </c>
      <c r="AJ862" s="34">
        <f>IF($B862="P",VLOOKUP($E862,'[2]Costeo-JUL26'!$B$9:$CQ$307,AJ$1,0),0)</f>
        <v>923740</v>
      </c>
      <c r="AK862" s="16">
        <f>IF($B862="P",VLOOKUP($E862,'[2]Costeo-JUL26'!$B$9:$CQ$307,AK$1,0),0)*$G862</f>
        <v>720</v>
      </c>
      <c r="AL862" s="36">
        <f>IF($B862="P",VLOOKUP($E862,'[2]Costeo-JUL26'!$B$9:$CQ$307,AL$1,0),0)*$G862</f>
        <v>10777.104000000001</v>
      </c>
      <c r="AM862" s="35">
        <f>IF($B862="P",VLOOKUP($E862,'[2]Costeo-JUL26'!$B$9:$CQ$307,AM$1,0),0)</f>
        <v>1.7999999999999999E-2</v>
      </c>
      <c r="AN862" s="36">
        <f t="shared" si="417"/>
        <v>193.98787200000001</v>
      </c>
      <c r="AO862" s="36">
        <f t="shared" si="418"/>
        <v>10971.091872000001</v>
      </c>
      <c r="AP862" s="34">
        <f>IF($B862="P",VLOOKUP($E862,'[2]Costeo-JUL26'!$B$9:$CQ$307,AP$1,0),0)</f>
        <v>916882</v>
      </c>
      <c r="AQ862" s="16">
        <f>IF($B862="P",VLOOKUP($E862,'[2]Costeo-JUL26'!$B$9:$CQ$307,AQ$1,0),0)*$G862</f>
        <v>720</v>
      </c>
      <c r="AR862" s="36">
        <f>IF($B862="P",VLOOKUP($E862,'[2]Costeo-JUL26'!$B$9:$CQ$307,AR$1,0),0)*$G862</f>
        <v>117472.46394230769</v>
      </c>
      <c r="AS862" s="35">
        <f>IF($B862="P",VLOOKUP($E862,'[2]Costeo-JUL26'!$B$9:$CQ$307,AS$1,0),0)</f>
        <v>0.02</v>
      </c>
      <c r="AT862" s="36">
        <f t="shared" si="419"/>
        <v>2349.4492788461539</v>
      </c>
      <c r="AU862" s="36">
        <f t="shared" si="420"/>
        <v>119821.91322115384</v>
      </c>
      <c r="AV862" s="34">
        <f>IF($B862="P",VLOOKUP($E862,'[2]Costeo-JUL26'!$B$9:$CQ$307,AV$1,0),0)</f>
        <v>932442</v>
      </c>
      <c r="AW862" s="16">
        <f>IF($B862="P",VLOOKUP($E862,'[2]Costeo-JUL26'!$B$9:$CQ$307,AW$1,0),0)*$G862</f>
        <v>3.3239999999999998</v>
      </c>
      <c r="AX862" s="36">
        <f>IF($B862="P",VLOOKUP($E862,'[2]Costeo-JUL26'!$B$9:$CQ$307,AX$1,0),0)*$G862</f>
        <v>12269.795831356441</v>
      </c>
      <c r="AY862" s="35">
        <f>IF($B862="P",VLOOKUP($E862,'[2]Costeo-JUL26'!$B$9:$CQ$307,AY$1,0),0)</f>
        <v>0.03</v>
      </c>
      <c r="AZ862" s="36">
        <f t="shared" si="421"/>
        <v>368.09387494069324</v>
      </c>
      <c r="BA862" s="36">
        <f t="shared" si="422"/>
        <v>12637.889706297134</v>
      </c>
      <c r="BB862" s="34">
        <f>IF($B862="P",VLOOKUP($E862,'[2]Costeo-JUL26'!$B$9:$CQ$307,BB$1,0),0)</f>
        <v>902311</v>
      </c>
      <c r="BC862" s="16">
        <f>IF($B862="P",VLOOKUP($E862,'[2]Costeo-JUL26'!$B$9:$CQ$307,BC$1,0),0)*$G862</f>
        <v>0.52500000000000002</v>
      </c>
      <c r="BD862" s="36">
        <f>IF($B862="P",VLOOKUP($E862,'[2]Costeo-JUL26'!$B$9:$CQ$307,BD$1,0),0)*$G862</f>
        <v>2058.8636250000004</v>
      </c>
      <c r="BE862" s="35">
        <f>IF($B862="P",VLOOKUP($E862,'[2]Costeo-JUL26'!$B$9:$CQ$307,BE$1,0),0)</f>
        <v>0.03</v>
      </c>
      <c r="BF862" s="36">
        <f t="shared" si="423"/>
        <v>61.765908750000008</v>
      </c>
      <c r="BG862" s="36">
        <f t="shared" si="424"/>
        <v>2120.6295337500005</v>
      </c>
      <c r="BH862" s="34">
        <f>IF($B862="P",VLOOKUP($E862,'[2]Costeo-JUL26'!$B$9:$CQ$307,BH$1,0),0)</f>
        <v>933089</v>
      </c>
      <c r="BI862" s="16">
        <f>IF($B862="P",VLOOKUP($E862,'[2]Costeo-JUL26'!$B$9:$CQ$307,BI$1,0),0)*$G862</f>
        <v>4.5</v>
      </c>
      <c r="BJ862" s="36">
        <f>IF($B862="P",VLOOKUP($E862,'[2]Costeo-JUL26'!$B$9:$CQ$307,BJ$1,0),0)*$G862</f>
        <v>3351.0264459930318</v>
      </c>
      <c r="BK862" s="35">
        <f>IF(BH862=910319,0,IF($B862="P",VLOOKUP($E862,'[2]Costeo-JUL26'!$B$9:$CQ$307,BK$1,0),0))</f>
        <v>0.02</v>
      </c>
      <c r="BL862" s="36">
        <f t="shared" si="425"/>
        <v>67.020528919860638</v>
      </c>
      <c r="BM862" s="36">
        <f t="shared" si="426"/>
        <v>3418.0469749128924</v>
      </c>
      <c r="BN862" s="34">
        <f>IF($B862="P",VLOOKUP($E862,'[2]Costeo-JUL26'!$B$9:$CQ$307,BN$1,0),0)</f>
        <v>0</v>
      </c>
      <c r="BO862" s="16">
        <f>IF($B862="P",VLOOKUP($E862,'[2]Costeo-JUL26'!$B$9:$CQ$307,BO$1,0),0)*$G862</f>
        <v>0</v>
      </c>
      <c r="BP862" s="36">
        <f>IF($B862="P",VLOOKUP($E862,'[2]Costeo-JUL26'!$B$9:$CQ$307,BP$1,0),0)*$G862</f>
        <v>0</v>
      </c>
      <c r="BQ862" s="35">
        <f>IF($B862="P",VLOOKUP($E862,'[2]Costeo-JUL26'!$B$9:$CQ$307,BQ$1,0),0)</f>
        <v>0</v>
      </c>
      <c r="BR862" s="36">
        <f t="shared" si="427"/>
        <v>0</v>
      </c>
      <c r="BS862" s="36">
        <f t="shared" si="428"/>
        <v>0</v>
      </c>
      <c r="BT862" s="34">
        <f>IF($B862="P",VLOOKUP($E862,'[2]Costeo-JUL26'!$B$9:$CQ$307,BT$1,0),0)</f>
        <v>0</v>
      </c>
      <c r="BU862" s="16">
        <f>IF($B862="P",VLOOKUP($E862,'[2]Costeo-JUL26'!$B$9:$CQ$307,BU$1,0),0)*$G862</f>
        <v>0</v>
      </c>
      <c r="BV862" s="36">
        <f>IF($B862="P",VLOOKUP($E862,'[2]Costeo-JUL26'!$B$9:$CQ$307,BV$1,0),0)*$G862</f>
        <v>0</v>
      </c>
      <c r="BW862" s="35">
        <f>IF($B862="P",VLOOKUP($E862,'[2]Costeo-JUL26'!$B$9:$CQ$307,BW$1,0),0)</f>
        <v>0</v>
      </c>
      <c r="BX862" s="36">
        <f t="shared" si="429"/>
        <v>0</v>
      </c>
      <c r="BY862" s="36">
        <f t="shared" si="430"/>
        <v>0</v>
      </c>
      <c r="BZ862" s="34">
        <f>IF($B862="P",VLOOKUP($E862,'[2]Costeo-JUL26'!$B$9:$CQ$307,BZ$1,0),0)</f>
        <v>0</v>
      </c>
      <c r="CA862" s="16">
        <f>IF($B862="P",VLOOKUP($E862,'[2]Costeo-JUL26'!$B$9:$CQ$307,CA$1,0),0)*$G862</f>
        <v>0</v>
      </c>
      <c r="CB862" s="36">
        <f>IF($B862="P",VLOOKUP($E862,'[2]Costeo-JUL26'!$B$9:$CQ$307,CB$1,0),0)*$G862</f>
        <v>0</v>
      </c>
      <c r="CC862" s="35">
        <f>IF($B862="P",VLOOKUP($E862,'[2]Costeo-JUL26'!$B$9:$CQ$307,CC$1,0),0)</f>
        <v>0</v>
      </c>
      <c r="CD862" s="36">
        <f t="shared" si="431"/>
        <v>0</v>
      </c>
      <c r="CE862" s="36">
        <f t="shared" si="432"/>
        <v>0</v>
      </c>
      <c r="CF862" s="37">
        <f t="shared" si="404"/>
        <v>789579.43496403692</v>
      </c>
      <c r="CG862" s="36">
        <f>IF($B862="r",VLOOKUP($E862,'[2]Costeo-JUL26'!$B$9:$CQ$307,CG$1,0),0)*$G862</f>
        <v>0</v>
      </c>
      <c r="CH862" s="35">
        <f>VLOOKUP($E862,'[2]TEORICOS (05.26)'!$A$8:$T$251,CH$1,0)</f>
        <v>0</v>
      </c>
      <c r="CI862" s="36">
        <f t="shared" si="433"/>
        <v>0</v>
      </c>
      <c r="CJ862" s="37">
        <f t="shared" si="434"/>
        <v>0</v>
      </c>
      <c r="CM862" s="16">
        <f>SUMIFS('[1]Ajuste Inventario'!$I:$I,'[1]Ajuste Inventario'!$B:$B,E862,'[1]Ajuste Inventario'!$S:$S,D862)*-1</f>
        <v>15.334</v>
      </c>
      <c r="CN862" s="36">
        <f t="shared" si="405"/>
        <v>100895.09213115452</v>
      </c>
      <c r="CP862" t="str">
        <f t="shared" si="406"/>
        <v>1459Org.Vtas StaTeresita</v>
      </c>
      <c r="CQ862" s="10">
        <f t="shared" si="407"/>
        <v>6579.828624700308</v>
      </c>
    </row>
    <row r="863" spans="1:95" x14ac:dyDescent="0.25">
      <c r="A863" s="30">
        <v>46204</v>
      </c>
      <c r="B863" s="31" t="str">
        <f>VLOOKUP($E863,'[2]TEORICOS (05.26)'!$A$8:$T$251,B$1,0)</f>
        <v>P</v>
      </c>
      <c r="C863" s="32" t="str">
        <f>VLOOKUP($E863,'[2]TEORICOS (05.26)'!$A$8:$T$251,C$1,0)</f>
        <v>Benedictino</v>
      </c>
      <c r="D863" t="s">
        <v>230</v>
      </c>
      <c r="E863">
        <v>1620</v>
      </c>
      <c r="F863" t="s">
        <v>114</v>
      </c>
      <c r="G863" s="16">
        <v>220.834</v>
      </c>
      <c r="H863" s="16">
        <v>233.42153799999997</v>
      </c>
      <c r="I863" s="33">
        <v>2382065.8199999998</v>
      </c>
      <c r="J863" s="33">
        <v>2104888.6199999996</v>
      </c>
      <c r="K863" s="34">
        <f>IF($B863="P",VLOOKUP($E863,'[2]Costeo-JUL26'!$B$9:$CQ$307,K$1,0),0)</f>
        <v>939154</v>
      </c>
      <c r="L863" s="35">
        <f>VLOOKUP($E863,'[2]TEORICOS (05.26)'!$A$8:$T$251,L$1,0)</f>
        <v>2.5000000000000001E-2</v>
      </c>
      <c r="M863" s="36">
        <f t="shared" si="408"/>
        <v>52622.215499999991</v>
      </c>
      <c r="N863" s="35">
        <f>IF($B863="P",VLOOKUP($E863,'[2]Costeo-JUL26'!$B$9:$CQ$307,N$1,0),0)</f>
        <v>0.02</v>
      </c>
      <c r="O863" s="36">
        <f t="shared" si="409"/>
        <v>1052.4443099999999</v>
      </c>
      <c r="P863" s="36">
        <f>IF($B863="P",VLOOKUP($E863,'[2]Costeo-JUL26'!$B$9:$CQ$307,P$1,0),0)*H863</f>
        <v>0</v>
      </c>
      <c r="Q863" s="36">
        <f t="shared" si="410"/>
        <v>53674.65980999999</v>
      </c>
      <c r="R863" s="34">
        <f>IF($B863="P",VLOOKUP($E863,'[2]Costeo-JUL26'!$B$9:$CQ$307,R$1,0),0)</f>
        <v>0</v>
      </c>
      <c r="S863" s="16">
        <f>IF($B863="P",VLOOKUP($E863,'[2]Costeo-JUL26'!$B$9:$CQ$307,S$1,0),0)*$G863</f>
        <v>0</v>
      </c>
      <c r="T863" s="36">
        <f>IF($B863="P",VLOOKUP($E863,'[2]Costeo-JUL26'!$B$9:$CQ$307,T$1,0),0)*$G863</f>
        <v>0</v>
      </c>
      <c r="U863" s="35">
        <f>IF($B863="P",VLOOKUP($E863,'[2]Costeo-JUL26'!$B$9:$CQ$307,U$1,0),0)</f>
        <v>0</v>
      </c>
      <c r="V863" s="36">
        <f t="shared" si="411"/>
        <v>0</v>
      </c>
      <c r="W863" s="36">
        <f t="shared" si="412"/>
        <v>0</v>
      </c>
      <c r="X863" s="34">
        <f>IF($B863="P",VLOOKUP($E863,'[2]Costeo-JUL26'!$B$9:$CQ$307,X$1,0),0)</f>
        <v>902338</v>
      </c>
      <c r="Y863" s="16">
        <f>IF($B863="P",VLOOKUP($E863,'[2]Costeo-JUL26'!$B$9:$CQ$307,Y$1,0),0)*$G863</f>
        <v>8.6575761360000012</v>
      </c>
      <c r="Z863" s="36">
        <f>IF($B863="P",VLOOKUP($E863,'[2]Costeo-JUL26'!$B$9:$CQ$307,Z$1,0),0)*$G863</f>
        <v>2447.8430766926404</v>
      </c>
      <c r="AA863" s="35">
        <f>IF($B863="P",VLOOKUP($E863,'[2]Costeo-JUL26'!$B$9:$CQ$307,AA$1,0),0)</f>
        <v>0.45</v>
      </c>
      <c r="AB863" s="36">
        <f t="shared" si="413"/>
        <v>1101.5293845116882</v>
      </c>
      <c r="AC863" s="36">
        <f t="shared" si="414"/>
        <v>3549.3724612043288</v>
      </c>
      <c r="AD863" s="34">
        <f>IF($B863="P",VLOOKUP($E863,'[2]Costeo-JUL26'!$B$9:$CQ$307,AD$1,0),0)</f>
        <v>931150</v>
      </c>
      <c r="AE863" s="16">
        <f>IF($B863="P",VLOOKUP($E863,'[2]Costeo-JUL26'!$B$9:$CQ$307,AE$1,0),0)*$G863</f>
        <v>2650.0079999999998</v>
      </c>
      <c r="AF863" s="36">
        <f>IF($B863="P",VLOOKUP($E863,'[2]Costeo-JUL26'!$B$9:$CQ$307,AF$1,0),0)*$G863</f>
        <v>39665.849745600004</v>
      </c>
      <c r="AG863" s="35">
        <f>IF($B863="P",VLOOKUP($E863,'[2]Costeo-JUL26'!$B$9:$CQ$307,AG$1,0),0)</f>
        <v>6.0000000000000001E-3</v>
      </c>
      <c r="AH863" s="36">
        <f t="shared" si="415"/>
        <v>237.99509847360002</v>
      </c>
      <c r="AI863" s="36">
        <f t="shared" si="416"/>
        <v>39903.844844073603</v>
      </c>
      <c r="AJ863" s="34">
        <f>IF($B863="P",VLOOKUP($E863,'[2]Costeo-JUL26'!$B$9:$CQ$307,AJ$1,0),0)</f>
        <v>936448</v>
      </c>
      <c r="AK863" s="16">
        <f>IF($B863="P",VLOOKUP($E863,'[2]Costeo-JUL26'!$B$9:$CQ$307,AK$1,0),0)*$G863</f>
        <v>2650.0079999999998</v>
      </c>
      <c r="AL863" s="36">
        <f>IF($B863="P",VLOOKUP($E863,'[2]Costeo-JUL26'!$B$9:$CQ$307,AL$1,0),0)*$G863</f>
        <v>15198.69688272</v>
      </c>
      <c r="AM863" s="35">
        <f>IF($B863="P",VLOOKUP($E863,'[2]Costeo-JUL26'!$B$9:$CQ$307,AM$1,0),0)</f>
        <v>1.7999999999999999E-2</v>
      </c>
      <c r="AN863" s="36">
        <f t="shared" si="417"/>
        <v>273.57654388895997</v>
      </c>
      <c r="AO863" s="36">
        <f t="shared" si="418"/>
        <v>15472.273426608959</v>
      </c>
      <c r="AP863" s="34">
        <f>IF($B863="P",VLOOKUP($E863,'[2]Costeo-JUL26'!$B$9:$CQ$307,AP$1,0),0)</f>
        <v>939863</v>
      </c>
      <c r="AQ863" s="16">
        <f>IF($B863="P",VLOOKUP($E863,'[2]Costeo-JUL26'!$B$9:$CQ$307,AQ$1,0),0)*$G863</f>
        <v>2650.0079999999998</v>
      </c>
      <c r="AR863" s="36">
        <f>IF($B863="P",VLOOKUP($E863,'[2]Costeo-JUL26'!$B$9:$CQ$307,AR$1,0),0)*$G863</f>
        <v>174333.37328783999</v>
      </c>
      <c r="AS863" s="35">
        <f>IF($B863="P",VLOOKUP($E863,'[2]Costeo-JUL26'!$B$9:$CQ$307,AS$1,0),0)</f>
        <v>0.02</v>
      </c>
      <c r="AT863" s="36">
        <f t="shared" si="419"/>
        <v>3486.6674657568001</v>
      </c>
      <c r="AU863" s="36">
        <f t="shared" si="420"/>
        <v>177820.04075359678</v>
      </c>
      <c r="AV863" s="34">
        <f>IF($B863="P",VLOOKUP($E863,'[2]Costeo-JUL26'!$B$9:$CQ$307,AV$1,0),0)</f>
        <v>932317</v>
      </c>
      <c r="AW863" s="16">
        <f>IF($B863="P",VLOOKUP($E863,'[2]Costeo-JUL26'!$B$9:$CQ$307,AW$1,0),0)*$G863</f>
        <v>4.0191788000000006</v>
      </c>
      <c r="AX863" s="36">
        <f>IF($B863="P",VLOOKUP($E863,'[2]Costeo-JUL26'!$B$9:$CQ$307,AX$1,0),0)*$G863</f>
        <v>17273.626646640001</v>
      </c>
      <c r="AY863" s="35">
        <f>IF($B863="P",VLOOKUP($E863,'[2]Costeo-JUL26'!$B$9:$CQ$307,AY$1,0),0)</f>
        <v>0.03</v>
      </c>
      <c r="AZ863" s="36">
        <f t="shared" si="421"/>
        <v>518.20879939919996</v>
      </c>
      <c r="BA863" s="36">
        <f t="shared" si="422"/>
        <v>17791.8354460392</v>
      </c>
      <c r="BB863" s="34">
        <f>IF($B863="P",VLOOKUP($E863,'[2]Costeo-JUL26'!$B$9:$CQ$307,BB$1,0),0)</f>
        <v>902311</v>
      </c>
      <c r="BC863" s="16">
        <f>IF($B863="P",VLOOKUP($E863,'[2]Costeo-JUL26'!$B$9:$CQ$307,BC$1,0),0)*$G863</f>
        <v>0.61342777777777779</v>
      </c>
      <c r="BD863" s="36">
        <f>IF($B863="P",VLOOKUP($E863,'[2]Costeo-JUL26'!$B$9:$CQ$307,BD$1,0),0)*$G863</f>
        <v>2405.6459775833337</v>
      </c>
      <c r="BE863" s="35">
        <f>IF($B863="P",VLOOKUP($E863,'[2]Costeo-JUL26'!$B$9:$CQ$307,BE$1,0),0)</f>
        <v>0.03</v>
      </c>
      <c r="BF863" s="36">
        <f t="shared" si="423"/>
        <v>72.16937932750001</v>
      </c>
      <c r="BG863" s="36">
        <f t="shared" si="424"/>
        <v>2477.8153569108335</v>
      </c>
      <c r="BH863" s="34">
        <f>IF($B863="P",VLOOKUP($E863,'[2]Costeo-JUL26'!$B$9:$CQ$307,BH$1,0),0)</f>
        <v>933089</v>
      </c>
      <c r="BI863" s="16">
        <f>IF($B863="P",VLOOKUP($E863,'[2]Costeo-JUL26'!$B$9:$CQ$307,BI$1,0),0)*$G863</f>
        <v>7.6678472222222229</v>
      </c>
      <c r="BJ863" s="36">
        <f>IF($B863="P",VLOOKUP($E863,'[2]Costeo-JUL26'!$B$9:$CQ$307,BJ$1,0),0)*$G863</f>
        <v>5710.0352945557497</v>
      </c>
      <c r="BK863" s="35">
        <f>IF(BH863=910319,0,IF($B863="P",VLOOKUP($E863,'[2]Costeo-JUL26'!$B$9:$CQ$307,BK$1,0),0))</f>
        <v>0.02</v>
      </c>
      <c r="BL863" s="36">
        <f t="shared" si="425"/>
        <v>114.20070589111499</v>
      </c>
      <c r="BM863" s="36">
        <f t="shared" si="426"/>
        <v>5824.2360004468646</v>
      </c>
      <c r="BN863" s="34">
        <f>IF($B863="P",VLOOKUP($E863,'[2]Costeo-JUL26'!$B$9:$CQ$307,BN$1,0),0)</f>
        <v>0</v>
      </c>
      <c r="BO863" s="16">
        <f>IF($B863="P",VLOOKUP($E863,'[2]Costeo-JUL26'!$B$9:$CQ$307,BO$1,0),0)*$G863</f>
        <v>0</v>
      </c>
      <c r="BP863" s="36">
        <f>IF($B863="P",VLOOKUP($E863,'[2]Costeo-JUL26'!$B$9:$CQ$307,BP$1,0),0)*$G863</f>
        <v>0</v>
      </c>
      <c r="BQ863" s="35">
        <f>IF($B863="P",VLOOKUP($E863,'[2]Costeo-JUL26'!$B$9:$CQ$307,BQ$1,0),0)</f>
        <v>0</v>
      </c>
      <c r="BR863" s="36">
        <f t="shared" si="427"/>
        <v>0</v>
      </c>
      <c r="BS863" s="36">
        <f t="shared" si="428"/>
        <v>0</v>
      </c>
      <c r="BT863" s="34">
        <f>IF($B863="P",VLOOKUP($E863,'[2]Costeo-JUL26'!$B$9:$CQ$307,BT$1,0),0)</f>
        <v>0</v>
      </c>
      <c r="BU863" s="16">
        <f>IF($B863="P",VLOOKUP($E863,'[2]Costeo-JUL26'!$B$9:$CQ$307,BU$1,0),0)*$G863</f>
        <v>0</v>
      </c>
      <c r="BV863" s="36">
        <f>IF($B863="P",VLOOKUP($E863,'[2]Costeo-JUL26'!$B$9:$CQ$307,BV$1,0),0)*$G863</f>
        <v>0</v>
      </c>
      <c r="BW863" s="35">
        <f>IF($B863="P",VLOOKUP($E863,'[2]Costeo-JUL26'!$B$9:$CQ$307,BW$1,0),0)</f>
        <v>0</v>
      </c>
      <c r="BX863" s="36">
        <f t="shared" si="429"/>
        <v>0</v>
      </c>
      <c r="BY863" s="36">
        <f t="shared" si="430"/>
        <v>0</v>
      </c>
      <c r="BZ863" s="34">
        <f>IF($B863="P",VLOOKUP($E863,'[2]Costeo-JUL26'!$B$9:$CQ$307,BZ$1,0),0)</f>
        <v>0</v>
      </c>
      <c r="CA863" s="16">
        <f>IF($B863="P",VLOOKUP($E863,'[2]Costeo-JUL26'!$B$9:$CQ$307,CA$1,0),0)*$G863</f>
        <v>0</v>
      </c>
      <c r="CB863" s="36">
        <f>IF($B863="P",VLOOKUP($E863,'[2]Costeo-JUL26'!$B$9:$CQ$307,CB$1,0),0)*$G863</f>
        <v>0</v>
      </c>
      <c r="CC863" s="35">
        <f>IF($B863="P",VLOOKUP($E863,'[2]Costeo-JUL26'!$B$9:$CQ$307,CC$1,0),0)</f>
        <v>0</v>
      </c>
      <c r="CD863" s="36">
        <f t="shared" si="431"/>
        <v>0</v>
      </c>
      <c r="CE863" s="36">
        <f t="shared" si="432"/>
        <v>0</v>
      </c>
      <c r="CF863" s="37">
        <f t="shared" si="404"/>
        <v>316514.07809888059</v>
      </c>
      <c r="CG863" s="36">
        <f>IF($B863="r",VLOOKUP($E863,'[2]Costeo-JUL26'!$B$9:$CQ$307,CG$1,0),0)*$G863</f>
        <v>0</v>
      </c>
      <c r="CH863" s="35">
        <f>VLOOKUP($E863,'[2]TEORICOS (05.26)'!$A$8:$T$251,CH$1,0)</f>
        <v>0</v>
      </c>
      <c r="CI863" s="36">
        <f t="shared" si="433"/>
        <v>0</v>
      </c>
      <c r="CJ863" s="37">
        <f t="shared" si="434"/>
        <v>0</v>
      </c>
      <c r="CM863" s="16">
        <f>SUMIFS('[1]Ajuste Inventario'!$I:$I,'[1]Ajuste Inventario'!$B:$B,E863,'[1]Ajuste Inventario'!$S:$S,D863)*-1</f>
        <v>13.917</v>
      </c>
      <c r="CN863" s="36">
        <f t="shared" si="405"/>
        <v>19946.776424382664</v>
      </c>
      <c r="CP863" t="str">
        <f t="shared" si="406"/>
        <v>1620Org.Vtas StaTeresita</v>
      </c>
      <c r="CQ863" s="10">
        <f t="shared" si="407"/>
        <v>1433.266970207851</v>
      </c>
    </row>
    <row r="864" spans="1:95" x14ac:dyDescent="0.25">
      <c r="A864" s="30">
        <v>46204</v>
      </c>
      <c r="B864" s="31" t="str">
        <f>VLOOKUP($E864,'[2]TEORICOS (05.26)'!$A$8:$T$251,B$1,0)</f>
        <v>P</v>
      </c>
      <c r="C864" s="32" t="str">
        <f>VLOOKUP($E864,'[2]TEORICOS (05.26)'!$A$8:$T$251,C$1,0)</f>
        <v>Benedictino</v>
      </c>
      <c r="D864" t="s">
        <v>230</v>
      </c>
      <c r="E864">
        <v>1640</v>
      </c>
      <c r="F864" t="s">
        <v>115</v>
      </c>
      <c r="G864" s="16">
        <v>77</v>
      </c>
      <c r="H864" s="16">
        <v>122.04499999999994</v>
      </c>
      <c r="I864" s="33">
        <v>570032.92000000004</v>
      </c>
      <c r="J864" s="33">
        <v>546022.98</v>
      </c>
      <c r="K864" s="34">
        <f>IF($B864="P",VLOOKUP($E864,'[2]Costeo-JUL26'!$B$9:$CQ$307,K$1,0),0)</f>
        <v>939154</v>
      </c>
      <c r="L864" s="35">
        <f>VLOOKUP($E864,'[2]TEORICOS (05.26)'!$A$8:$T$251,L$1,0)</f>
        <v>2.5000000000000001E-2</v>
      </c>
      <c r="M864" s="36">
        <f t="shared" si="408"/>
        <v>13650.574500000001</v>
      </c>
      <c r="N864" s="35">
        <f>IF($B864="P",VLOOKUP($E864,'[2]Costeo-JUL26'!$B$9:$CQ$307,N$1,0),0)</f>
        <v>0.02</v>
      </c>
      <c r="O864" s="36">
        <f t="shared" si="409"/>
        <v>273.01149000000004</v>
      </c>
      <c r="P864" s="36">
        <f>IF($B864="P",VLOOKUP($E864,'[2]Costeo-JUL26'!$B$9:$CQ$307,P$1,0),0)*H864</f>
        <v>0</v>
      </c>
      <c r="Q864" s="36">
        <f t="shared" si="410"/>
        <v>13923.585990000001</v>
      </c>
      <c r="R864" s="34">
        <f>IF($B864="P",VLOOKUP($E864,'[2]Costeo-JUL26'!$B$9:$CQ$307,R$1,0),0)</f>
        <v>0</v>
      </c>
      <c r="S864" s="16">
        <f>IF($B864="P",VLOOKUP($E864,'[2]Costeo-JUL26'!$B$9:$CQ$307,S$1,0),0)*$G864</f>
        <v>0</v>
      </c>
      <c r="T864" s="36">
        <f>IF($B864="P",VLOOKUP($E864,'[2]Costeo-JUL26'!$B$9:$CQ$307,T$1,0),0)*$G864</f>
        <v>0</v>
      </c>
      <c r="U864" s="35">
        <f>IF($B864="P",VLOOKUP($E864,'[2]Costeo-JUL26'!$B$9:$CQ$307,U$1,0),0)</f>
        <v>0</v>
      </c>
      <c r="V864" s="36">
        <f t="shared" si="411"/>
        <v>0</v>
      </c>
      <c r="W864" s="36">
        <f t="shared" si="412"/>
        <v>0</v>
      </c>
      <c r="X864" s="34">
        <f>IF($B864="P",VLOOKUP($E864,'[2]Costeo-JUL26'!$B$9:$CQ$307,X$1,0),0)</f>
        <v>902338</v>
      </c>
      <c r="Y864" s="16">
        <f>IF($B864="P",VLOOKUP($E864,'[2]Costeo-JUL26'!$B$9:$CQ$307,Y$1,0),0)*$G864</f>
        <v>4.5280620000000003</v>
      </c>
      <c r="Z864" s="36">
        <f>IF($B864="P",VLOOKUP($E864,'[2]Costeo-JUL26'!$B$9:$CQ$307,Z$1,0),0)*$G864</f>
        <v>1280.2642498800001</v>
      </c>
      <c r="AA864" s="35">
        <f>IF($B864="P",VLOOKUP($E864,'[2]Costeo-JUL26'!$B$9:$CQ$307,AA$1,0),0)</f>
        <v>0.45</v>
      </c>
      <c r="AB864" s="36">
        <f t="shared" si="413"/>
        <v>576.11891244600008</v>
      </c>
      <c r="AC864" s="36">
        <f t="shared" si="414"/>
        <v>1856.3831623260003</v>
      </c>
      <c r="AD864" s="34">
        <f>IF($B864="P",VLOOKUP($E864,'[2]Costeo-JUL26'!$B$9:$CQ$307,AD$1,0),0)</f>
        <v>931150</v>
      </c>
      <c r="AE864" s="16">
        <f>IF($B864="P",VLOOKUP($E864,'[2]Costeo-JUL26'!$B$9:$CQ$307,AE$1,0),0)*$G864</f>
        <v>462</v>
      </c>
      <c r="AF864" s="36">
        <f>IF($B864="P",VLOOKUP($E864,'[2]Costeo-JUL26'!$B$9:$CQ$307,AF$1,0),0)*$G864</f>
        <v>6915.3083999999999</v>
      </c>
      <c r="AG864" s="35">
        <f>IF($B864="P",VLOOKUP($E864,'[2]Costeo-JUL26'!$B$9:$CQ$307,AG$1,0),0)</f>
        <v>6.0000000000000001E-3</v>
      </c>
      <c r="AH864" s="36">
        <f t="shared" si="415"/>
        <v>41.491850399999997</v>
      </c>
      <c r="AI864" s="36">
        <f t="shared" si="416"/>
        <v>6956.8002503999996</v>
      </c>
      <c r="AJ864" s="34">
        <f>IF($B864="P",VLOOKUP($E864,'[2]Costeo-JUL26'!$B$9:$CQ$307,AJ$1,0),0)</f>
        <v>936449</v>
      </c>
      <c r="AK864" s="16">
        <f>IF($B864="P",VLOOKUP($E864,'[2]Costeo-JUL26'!$B$9:$CQ$307,AK$1,0),0)*$G864</f>
        <v>462</v>
      </c>
      <c r="AL864" s="36">
        <f>IF($B864="P",VLOOKUP($E864,'[2]Costeo-JUL26'!$B$9:$CQ$307,AL$1,0),0)*$G864</f>
        <v>9318.5492400000003</v>
      </c>
      <c r="AM864" s="35">
        <f>IF($B864="P",VLOOKUP($E864,'[2]Costeo-JUL26'!$B$9:$CQ$307,AM$1,0),0)</f>
        <v>1.7999999999999999E-2</v>
      </c>
      <c r="AN864" s="36">
        <f t="shared" si="417"/>
        <v>167.73388631999998</v>
      </c>
      <c r="AO864" s="36">
        <f t="shared" si="418"/>
        <v>9486.2831263200005</v>
      </c>
      <c r="AP864" s="34">
        <f>IF($B864="P",VLOOKUP($E864,'[2]Costeo-JUL26'!$B$9:$CQ$307,AP$1,0),0)</f>
        <v>939522</v>
      </c>
      <c r="AQ864" s="16">
        <f>IF($B864="P",VLOOKUP($E864,'[2]Costeo-JUL26'!$B$9:$CQ$307,AQ$1,0),0)*$G864</f>
        <v>462</v>
      </c>
      <c r="AR864" s="36">
        <f>IF($B864="P",VLOOKUP($E864,'[2]Costeo-JUL26'!$B$9:$CQ$307,AR$1,0),0)*$G864</f>
        <v>56129.271606182796</v>
      </c>
      <c r="AS864" s="35">
        <f>IF($B864="P",VLOOKUP($E864,'[2]Costeo-JUL26'!$B$9:$CQ$307,AS$1,0),0)</f>
        <v>0.02</v>
      </c>
      <c r="AT864" s="36">
        <f t="shared" si="419"/>
        <v>1122.5854321236559</v>
      </c>
      <c r="AU864" s="36">
        <f t="shared" si="420"/>
        <v>57251.857038306451</v>
      </c>
      <c r="AV864" s="34">
        <f>IF($B864="P",VLOOKUP($E864,'[2]Costeo-JUL26'!$B$9:$CQ$307,AV$1,0),0)</f>
        <v>932317</v>
      </c>
      <c r="AW864" s="16">
        <f>IF($B864="P",VLOOKUP($E864,'[2]Costeo-JUL26'!$B$9:$CQ$307,AW$1,0),0)*$G864</f>
        <v>1.694</v>
      </c>
      <c r="AX864" s="36">
        <f>IF($B864="P",VLOOKUP($E864,'[2]Costeo-JUL26'!$B$9:$CQ$307,AX$1,0),0)*$G864</f>
        <v>7280.4731999999995</v>
      </c>
      <c r="AY864" s="35">
        <f>IF($B864="P",VLOOKUP($E864,'[2]Costeo-JUL26'!$B$9:$CQ$307,AY$1,0),0)</f>
        <v>0.03</v>
      </c>
      <c r="AZ864" s="36">
        <f t="shared" si="421"/>
        <v>218.41419599999998</v>
      </c>
      <c r="BA864" s="36">
        <f t="shared" si="422"/>
        <v>7498.8873959999992</v>
      </c>
      <c r="BB864" s="34">
        <f>IF($B864="P",VLOOKUP($E864,'[2]Costeo-JUL26'!$B$9:$CQ$307,BB$1,0),0)</f>
        <v>902311</v>
      </c>
      <c r="BC864" s="16">
        <f>IF($B864="P",VLOOKUP($E864,'[2]Costeo-JUL26'!$B$9:$CQ$307,BC$1,0),0)*$G864</f>
        <v>0.3208333333333333</v>
      </c>
      <c r="BD864" s="36">
        <f>IF($B864="P",VLOOKUP($E864,'[2]Costeo-JUL26'!$B$9:$CQ$307,BD$1,0),0)*$G864</f>
        <v>1258.1944375000003</v>
      </c>
      <c r="BE864" s="35">
        <f>IF($B864="P",VLOOKUP($E864,'[2]Costeo-JUL26'!$B$9:$CQ$307,BE$1,0),0)</f>
        <v>0.03</v>
      </c>
      <c r="BF864" s="36">
        <f t="shared" si="423"/>
        <v>37.745833125000004</v>
      </c>
      <c r="BG864" s="36">
        <f t="shared" si="424"/>
        <v>1295.9402706250003</v>
      </c>
      <c r="BH864" s="34">
        <f>IF($B864="P",VLOOKUP($E864,'[2]Costeo-JUL26'!$B$9:$CQ$307,BH$1,0),0)</f>
        <v>933089</v>
      </c>
      <c r="BI864" s="16">
        <f>IF($B864="P",VLOOKUP($E864,'[2]Costeo-JUL26'!$B$9:$CQ$307,BI$1,0),0)*$G864</f>
        <v>2.0625</v>
      </c>
      <c r="BJ864" s="36">
        <f>IF($B864="P",VLOOKUP($E864,'[2]Costeo-JUL26'!$B$9:$CQ$307,BJ$1,0),0)*$G864</f>
        <v>1535.8871210801394</v>
      </c>
      <c r="BK864" s="35">
        <f>IF(BH864=910319,0,IF($B864="P",VLOOKUP($E864,'[2]Costeo-JUL26'!$B$9:$CQ$307,BK$1,0),0))</f>
        <v>0.02</v>
      </c>
      <c r="BL864" s="36">
        <f t="shared" si="425"/>
        <v>30.717742421602789</v>
      </c>
      <c r="BM864" s="36">
        <f t="shared" si="426"/>
        <v>1566.6048635017421</v>
      </c>
      <c r="BN864" s="34">
        <f>IF($B864="P",VLOOKUP($E864,'[2]Costeo-JUL26'!$B$9:$CQ$307,BN$1,0),0)</f>
        <v>0</v>
      </c>
      <c r="BO864" s="16">
        <f>IF($B864="P",VLOOKUP($E864,'[2]Costeo-JUL26'!$B$9:$CQ$307,BO$1,0),0)*$G864</f>
        <v>0</v>
      </c>
      <c r="BP864" s="36">
        <f>IF($B864="P",VLOOKUP($E864,'[2]Costeo-JUL26'!$B$9:$CQ$307,BP$1,0),0)*$G864</f>
        <v>0</v>
      </c>
      <c r="BQ864" s="35">
        <f>IF($B864="P",VLOOKUP($E864,'[2]Costeo-JUL26'!$B$9:$CQ$307,BQ$1,0),0)</f>
        <v>0</v>
      </c>
      <c r="BR864" s="36">
        <f t="shared" si="427"/>
        <v>0</v>
      </c>
      <c r="BS864" s="36">
        <f t="shared" si="428"/>
        <v>0</v>
      </c>
      <c r="BT864" s="34">
        <f>IF($B864="P",VLOOKUP($E864,'[2]Costeo-JUL26'!$B$9:$CQ$307,BT$1,0),0)</f>
        <v>0</v>
      </c>
      <c r="BU864" s="16">
        <f>IF($B864="P",VLOOKUP($E864,'[2]Costeo-JUL26'!$B$9:$CQ$307,BU$1,0),0)*$G864</f>
        <v>0</v>
      </c>
      <c r="BV864" s="36">
        <f>IF($B864="P",VLOOKUP($E864,'[2]Costeo-JUL26'!$B$9:$CQ$307,BV$1,0),0)*$G864</f>
        <v>0</v>
      </c>
      <c r="BW864" s="35">
        <f>IF($B864="P",VLOOKUP($E864,'[2]Costeo-JUL26'!$B$9:$CQ$307,BW$1,0),0)</f>
        <v>0</v>
      </c>
      <c r="BX864" s="36">
        <f t="shared" si="429"/>
        <v>0</v>
      </c>
      <c r="BY864" s="36">
        <f t="shared" si="430"/>
        <v>0</v>
      </c>
      <c r="BZ864" s="34">
        <f>IF($B864="P",VLOOKUP($E864,'[2]Costeo-JUL26'!$B$9:$CQ$307,BZ$1,0),0)</f>
        <v>0</v>
      </c>
      <c r="CA864" s="16">
        <f>IF($B864="P",VLOOKUP($E864,'[2]Costeo-JUL26'!$B$9:$CQ$307,CA$1,0),0)*$G864</f>
        <v>0</v>
      </c>
      <c r="CB864" s="36">
        <f>IF($B864="P",VLOOKUP($E864,'[2]Costeo-JUL26'!$B$9:$CQ$307,CB$1,0),0)*$G864</f>
        <v>0</v>
      </c>
      <c r="CC864" s="35">
        <f>IF($B864="P",VLOOKUP($E864,'[2]Costeo-JUL26'!$B$9:$CQ$307,CC$1,0),0)</f>
        <v>0</v>
      </c>
      <c r="CD864" s="36">
        <f t="shared" si="431"/>
        <v>0</v>
      </c>
      <c r="CE864" s="36">
        <f t="shared" si="432"/>
        <v>0</v>
      </c>
      <c r="CF864" s="37">
        <f t="shared" si="404"/>
        <v>99836.342097479181</v>
      </c>
      <c r="CG864" s="36">
        <f>IF($B864="r",VLOOKUP($E864,'[2]Costeo-JUL26'!$B$9:$CQ$307,CG$1,0),0)*$G864</f>
        <v>0</v>
      </c>
      <c r="CH864" s="35">
        <f>VLOOKUP($E864,'[2]TEORICOS (05.26)'!$A$8:$T$251,CH$1,0)</f>
        <v>0</v>
      </c>
      <c r="CI864" s="36">
        <f t="shared" si="433"/>
        <v>0</v>
      </c>
      <c r="CJ864" s="37">
        <f t="shared" si="434"/>
        <v>0</v>
      </c>
      <c r="CM864" s="16">
        <f>SUMIFS('[1]Ajuste Inventario'!$I:$I,'[1]Ajuste Inventario'!$B:$B,E864,'[1]Ajuste Inventario'!$S:$S,D864)*-1</f>
        <v>26.166</v>
      </c>
      <c r="CN864" s="36">
        <f t="shared" si="405"/>
        <v>33926.204250943381</v>
      </c>
      <c r="CP864" t="str">
        <f t="shared" si="406"/>
        <v>1640Org.Vtas StaTeresita</v>
      </c>
      <c r="CQ864" s="10">
        <f t="shared" si="407"/>
        <v>1296.5758713958335</v>
      </c>
    </row>
    <row r="865" spans="1:95" x14ac:dyDescent="0.25">
      <c r="A865" s="30">
        <v>46204</v>
      </c>
      <c r="B865" s="31" t="str">
        <f>VLOOKUP($E865,'[2]TEORICOS (05.26)'!$A$8:$T$251,B$1,0)</f>
        <v>P</v>
      </c>
      <c r="C865" s="32" t="str">
        <f>VLOOKUP($E865,'[2]TEORICOS (05.26)'!$A$8:$T$251,C$1,0)</f>
        <v>Benedictino</v>
      </c>
      <c r="D865" t="s">
        <v>230</v>
      </c>
      <c r="E865">
        <v>1658</v>
      </c>
      <c r="F865" t="s">
        <v>116</v>
      </c>
      <c r="G865" s="16">
        <v>22</v>
      </c>
      <c r="H865" s="16">
        <v>52.316000000000003</v>
      </c>
      <c r="I865" s="33">
        <v>197301.51000000004</v>
      </c>
      <c r="J865" s="33">
        <v>177988.82</v>
      </c>
      <c r="K865" s="34">
        <f>IF($B865="P",VLOOKUP($E865,'[2]Costeo-JUL26'!$B$9:$CQ$307,K$1,0),0)</f>
        <v>939154</v>
      </c>
      <c r="L865" s="35">
        <f>VLOOKUP($E865,'[2]TEORICOS (05.26)'!$A$8:$T$251,L$1,0)</f>
        <v>2.5000000000000001E-2</v>
      </c>
      <c r="M865" s="36">
        <f t="shared" si="408"/>
        <v>4449.7205000000004</v>
      </c>
      <c r="N865" s="35">
        <f>IF($B865="P",VLOOKUP($E865,'[2]Costeo-JUL26'!$B$9:$CQ$307,N$1,0),0)</f>
        <v>0.02</v>
      </c>
      <c r="O865" s="36">
        <f t="shared" si="409"/>
        <v>88.994410000000002</v>
      </c>
      <c r="P865" s="36">
        <f>IF($B865="P",VLOOKUP($E865,'[2]Costeo-JUL26'!$B$9:$CQ$307,P$1,0),0)*H865</f>
        <v>0</v>
      </c>
      <c r="Q865" s="36">
        <f t="shared" si="410"/>
        <v>4538.7149100000006</v>
      </c>
      <c r="R865" s="34">
        <f>IF($B865="P",VLOOKUP($E865,'[2]Costeo-JUL26'!$B$9:$CQ$307,R$1,0),0)</f>
        <v>0</v>
      </c>
      <c r="S865" s="16">
        <f>IF($B865="P",VLOOKUP($E865,'[2]Costeo-JUL26'!$B$9:$CQ$307,S$1,0),0)*$G865</f>
        <v>0</v>
      </c>
      <c r="T865" s="36">
        <f>IF($B865="P",VLOOKUP($E865,'[2]Costeo-JUL26'!$B$9:$CQ$307,T$1,0),0)*$G865</f>
        <v>0</v>
      </c>
      <c r="U865" s="35">
        <f>IF($B865="P",VLOOKUP($E865,'[2]Costeo-JUL26'!$B$9:$CQ$307,U$1,0),0)</f>
        <v>0</v>
      </c>
      <c r="V865" s="36">
        <f t="shared" si="411"/>
        <v>0</v>
      </c>
      <c r="W865" s="36">
        <f t="shared" si="412"/>
        <v>0</v>
      </c>
      <c r="X865" s="34">
        <f>IF($B865="P",VLOOKUP($E865,'[2]Costeo-JUL26'!$B$9:$CQ$307,X$1,0),0)</f>
        <v>902338</v>
      </c>
      <c r="Y865" s="16">
        <f>IF($B865="P",VLOOKUP($E865,'[2]Costeo-JUL26'!$B$9:$CQ$307,Y$1,0),0)*$G865</f>
        <v>1.9405979999999998</v>
      </c>
      <c r="Z865" s="36">
        <f>IF($B865="P",VLOOKUP($E865,'[2]Costeo-JUL26'!$B$9:$CQ$307,Z$1,0),0)*$G865</f>
        <v>548.68467852000003</v>
      </c>
      <c r="AA865" s="35">
        <f>IF($B865="P",VLOOKUP($E865,'[2]Costeo-JUL26'!$B$9:$CQ$307,AA$1,0),0)</f>
        <v>0.45</v>
      </c>
      <c r="AB865" s="36">
        <f t="shared" si="413"/>
        <v>246.90810533400003</v>
      </c>
      <c r="AC865" s="36">
        <f t="shared" si="414"/>
        <v>795.59278385400012</v>
      </c>
      <c r="AD865" s="34">
        <f>IF($B865="P",VLOOKUP($E865,'[2]Costeo-JUL26'!$B$9:$CQ$307,AD$1,0),0)</f>
        <v>931150</v>
      </c>
      <c r="AE865" s="16">
        <f>IF($B865="P",VLOOKUP($E865,'[2]Costeo-JUL26'!$B$9:$CQ$307,AE$1,0),0)*$G865</f>
        <v>132</v>
      </c>
      <c r="AF865" s="36">
        <f>IF($B865="P",VLOOKUP($E865,'[2]Costeo-JUL26'!$B$9:$CQ$307,AF$1,0),0)*$G865</f>
        <v>1975.8024</v>
      </c>
      <c r="AG865" s="35">
        <f>IF($B865="P",VLOOKUP($E865,'[2]Costeo-JUL26'!$B$9:$CQ$307,AG$1,0),0)</f>
        <v>6.0000000000000001E-3</v>
      </c>
      <c r="AH865" s="36">
        <f t="shared" si="415"/>
        <v>11.8548144</v>
      </c>
      <c r="AI865" s="36">
        <f t="shared" si="416"/>
        <v>1987.6572143999999</v>
      </c>
      <c r="AJ865" s="34">
        <f>IF($B865="P",VLOOKUP($E865,'[2]Costeo-JUL26'!$B$9:$CQ$307,AJ$1,0),0)</f>
        <v>936450</v>
      </c>
      <c r="AK865" s="16">
        <f>IF($B865="P",VLOOKUP($E865,'[2]Costeo-JUL26'!$B$9:$CQ$307,AK$1,0),0)*$G865</f>
        <v>132</v>
      </c>
      <c r="AL865" s="36">
        <f>IF($B865="P",VLOOKUP($E865,'[2]Costeo-JUL26'!$B$9:$CQ$307,AL$1,0),0)*$G865</f>
        <v>2922.6225599999998</v>
      </c>
      <c r="AM865" s="35">
        <f>IF($B865="P",VLOOKUP($E865,'[2]Costeo-JUL26'!$B$9:$CQ$307,AM$1,0),0)</f>
        <v>1.7999999999999999E-2</v>
      </c>
      <c r="AN865" s="36">
        <f t="shared" si="417"/>
        <v>52.60720607999999</v>
      </c>
      <c r="AO865" s="36">
        <f t="shared" si="418"/>
        <v>2975.22976608</v>
      </c>
      <c r="AP865" s="34">
        <f>IF($B865="P",VLOOKUP($E865,'[2]Costeo-JUL26'!$B$9:$CQ$307,AP$1,0),0)</f>
        <v>933390</v>
      </c>
      <c r="AQ865" s="16">
        <f>IF($B865="P",VLOOKUP($E865,'[2]Costeo-JUL26'!$B$9:$CQ$307,AQ$1,0),0)*$G865</f>
        <v>132</v>
      </c>
      <c r="AR865" s="36">
        <f>IF($B865="P",VLOOKUP($E865,'[2]Costeo-JUL26'!$B$9:$CQ$307,AR$1,0),0)*$G865</f>
        <v>19273.902119999999</v>
      </c>
      <c r="AS865" s="35">
        <f>IF($B865="P",VLOOKUP($E865,'[2]Costeo-JUL26'!$B$9:$CQ$307,AS$1,0),0)</f>
        <v>0.02</v>
      </c>
      <c r="AT865" s="36">
        <f t="shared" si="419"/>
        <v>385.47804239999999</v>
      </c>
      <c r="AU865" s="36">
        <f t="shared" si="420"/>
        <v>19659.380162399997</v>
      </c>
      <c r="AV865" s="34">
        <f>IF($B865="P",VLOOKUP($E865,'[2]Costeo-JUL26'!$B$9:$CQ$307,AV$1,0),0)</f>
        <v>917330</v>
      </c>
      <c r="AW865" s="16">
        <f>IF($B865="P",VLOOKUP($E865,'[2]Costeo-JUL26'!$B$9:$CQ$307,AW$1,0),0)*$G865</f>
        <v>0.58079999999999998</v>
      </c>
      <c r="AX865" s="36">
        <f>IF($B865="P",VLOOKUP($E865,'[2]Costeo-JUL26'!$B$9:$CQ$307,AX$1,0),0)*$G865</f>
        <v>2283.3027140381282</v>
      </c>
      <c r="AY865" s="35">
        <f>IF($B865="P",VLOOKUP($E865,'[2]Costeo-JUL26'!$B$9:$CQ$307,AY$1,0),0)</f>
        <v>0.03</v>
      </c>
      <c r="AZ865" s="36">
        <f t="shared" si="421"/>
        <v>68.499081421143842</v>
      </c>
      <c r="BA865" s="36">
        <f t="shared" si="422"/>
        <v>2351.8017954592719</v>
      </c>
      <c r="BB865" s="34">
        <f>IF($B865="P",VLOOKUP($E865,'[2]Costeo-JUL26'!$B$9:$CQ$307,BB$1,0),0)</f>
        <v>902311</v>
      </c>
      <c r="BC865" s="16">
        <f>IF($B865="P",VLOOKUP($E865,'[2]Costeo-JUL26'!$B$9:$CQ$307,BC$1,0),0)*$G865</f>
        <v>9.6250000000000002E-2</v>
      </c>
      <c r="BD865" s="36">
        <f>IF($B865="P",VLOOKUP($E865,'[2]Costeo-JUL26'!$B$9:$CQ$307,BD$1,0),0)*$G865</f>
        <v>377.45833125000007</v>
      </c>
      <c r="BE865" s="35">
        <f>IF($B865="P",VLOOKUP($E865,'[2]Costeo-JUL26'!$B$9:$CQ$307,BE$1,0),0)</f>
        <v>0.03</v>
      </c>
      <c r="BF865" s="36">
        <f t="shared" si="423"/>
        <v>11.323749937500002</v>
      </c>
      <c r="BG865" s="36">
        <f t="shared" si="424"/>
        <v>388.78208118750007</v>
      </c>
      <c r="BH865" s="34">
        <f>IF($B865="P",VLOOKUP($E865,'[2]Costeo-JUL26'!$B$9:$CQ$307,BH$1,0),0)</f>
        <v>933089</v>
      </c>
      <c r="BI865" s="16">
        <f>IF($B865="P",VLOOKUP($E865,'[2]Costeo-JUL26'!$B$9:$CQ$307,BI$1,0),0)*$G865</f>
        <v>0.82499999999999996</v>
      </c>
      <c r="BJ865" s="36">
        <f>IF($B865="P",VLOOKUP($E865,'[2]Costeo-JUL26'!$B$9:$CQ$307,BJ$1,0),0)*$G865</f>
        <v>614.35484843205575</v>
      </c>
      <c r="BK865" s="35">
        <f>IF(BH865=910319,0,IF($B865="P",VLOOKUP($E865,'[2]Costeo-JUL26'!$B$9:$CQ$307,BK$1,0),0))</f>
        <v>0.02</v>
      </c>
      <c r="BL865" s="36">
        <f t="shared" si="425"/>
        <v>12.287096968641116</v>
      </c>
      <c r="BM865" s="36">
        <f t="shared" si="426"/>
        <v>626.64194540069684</v>
      </c>
      <c r="BN865" s="34">
        <f>IF($B865="P",VLOOKUP($E865,'[2]Costeo-JUL26'!$B$9:$CQ$307,BN$1,0),0)</f>
        <v>0</v>
      </c>
      <c r="BO865" s="16">
        <f>IF($B865="P",VLOOKUP($E865,'[2]Costeo-JUL26'!$B$9:$CQ$307,BO$1,0),0)*$G865</f>
        <v>0</v>
      </c>
      <c r="BP865" s="36">
        <f>IF($B865="P",VLOOKUP($E865,'[2]Costeo-JUL26'!$B$9:$CQ$307,BP$1,0),0)*$G865</f>
        <v>0</v>
      </c>
      <c r="BQ865" s="35">
        <f>IF($B865="P",VLOOKUP($E865,'[2]Costeo-JUL26'!$B$9:$CQ$307,BQ$1,0),0)</f>
        <v>0</v>
      </c>
      <c r="BR865" s="36">
        <f t="shared" si="427"/>
        <v>0</v>
      </c>
      <c r="BS865" s="36">
        <f t="shared" si="428"/>
        <v>0</v>
      </c>
      <c r="BT865" s="34">
        <f>IF($B865="P",VLOOKUP($E865,'[2]Costeo-JUL26'!$B$9:$CQ$307,BT$1,0),0)</f>
        <v>0</v>
      </c>
      <c r="BU865" s="16">
        <f>IF($B865="P",VLOOKUP($E865,'[2]Costeo-JUL26'!$B$9:$CQ$307,BU$1,0),0)*$G865</f>
        <v>0</v>
      </c>
      <c r="BV865" s="36">
        <f>IF($B865="P",VLOOKUP($E865,'[2]Costeo-JUL26'!$B$9:$CQ$307,BV$1,0),0)*$G865</f>
        <v>0</v>
      </c>
      <c r="BW865" s="35">
        <f>IF($B865="P",VLOOKUP($E865,'[2]Costeo-JUL26'!$B$9:$CQ$307,BW$1,0),0)</f>
        <v>0</v>
      </c>
      <c r="BX865" s="36">
        <f t="shared" si="429"/>
        <v>0</v>
      </c>
      <c r="BY865" s="36">
        <f t="shared" si="430"/>
        <v>0</v>
      </c>
      <c r="BZ865" s="34">
        <f>IF($B865="P",VLOOKUP($E865,'[2]Costeo-JUL26'!$B$9:$CQ$307,BZ$1,0),0)</f>
        <v>0</v>
      </c>
      <c r="CA865" s="16">
        <f>IF($B865="P",VLOOKUP($E865,'[2]Costeo-JUL26'!$B$9:$CQ$307,CA$1,0),0)*$G865</f>
        <v>0</v>
      </c>
      <c r="CB865" s="36">
        <f>IF($B865="P",VLOOKUP($E865,'[2]Costeo-JUL26'!$B$9:$CQ$307,CB$1,0),0)*$G865</f>
        <v>0</v>
      </c>
      <c r="CC865" s="35">
        <f>IF($B865="P",VLOOKUP($E865,'[2]Costeo-JUL26'!$B$9:$CQ$307,CC$1,0),0)</f>
        <v>0</v>
      </c>
      <c r="CD865" s="36">
        <f t="shared" si="431"/>
        <v>0</v>
      </c>
      <c r="CE865" s="36">
        <f t="shared" si="432"/>
        <v>0</v>
      </c>
      <c r="CF865" s="37">
        <f t="shared" si="404"/>
        <v>33323.800658781467</v>
      </c>
      <c r="CG865" s="36">
        <f>IF($B865="r",VLOOKUP($E865,'[2]Costeo-JUL26'!$B$9:$CQ$307,CG$1,0),0)*$G865</f>
        <v>0</v>
      </c>
      <c r="CH865" s="35">
        <f>VLOOKUP($E865,'[2]TEORICOS (05.26)'!$A$8:$T$251,CH$1,0)</f>
        <v>0</v>
      </c>
      <c r="CI865" s="36">
        <f t="shared" si="433"/>
        <v>0</v>
      </c>
      <c r="CJ865" s="37">
        <f t="shared" si="434"/>
        <v>0</v>
      </c>
      <c r="CM865" s="16">
        <f>SUMIFS('[1]Ajuste Inventario'!$I:$I,'[1]Ajuste Inventario'!$B:$B,E865,'[1]Ajuste Inventario'!$S:$S,D865)*-1</f>
        <v>8</v>
      </c>
      <c r="CN865" s="36">
        <f t="shared" si="405"/>
        <v>12117.745694102352</v>
      </c>
      <c r="CP865" t="str">
        <f t="shared" si="406"/>
        <v>1658Org.Vtas StaTeresita</v>
      </c>
      <c r="CQ865" s="10">
        <f t="shared" si="407"/>
        <v>1514.718211762794</v>
      </c>
    </row>
    <row r="866" spans="1:95" x14ac:dyDescent="0.25">
      <c r="A866" s="30">
        <v>46204</v>
      </c>
      <c r="B866" s="31" t="str">
        <f>VLOOKUP($E866,'[2]TEORICOS (05.26)'!$A$8:$T$251,B$1,0)</f>
        <v>R</v>
      </c>
      <c r="C866" s="32" t="str">
        <f>VLOOKUP($E866,'[2]TEORICOS (05.26)'!$A$8:$T$251,C$1,0)</f>
        <v>Smartwater</v>
      </c>
      <c r="D866" t="s">
        <v>230</v>
      </c>
      <c r="E866">
        <v>1659</v>
      </c>
      <c r="F866" t="s">
        <v>117</v>
      </c>
      <c r="G866" s="16">
        <v>8</v>
      </c>
      <c r="H866" s="16">
        <v>5</v>
      </c>
      <c r="I866" s="33">
        <v>65674.080000000002</v>
      </c>
      <c r="J866" s="33">
        <v>63715.54</v>
      </c>
      <c r="K866" s="34">
        <f>IF($B866="P",VLOOKUP($E866,'[2]Costeo-JUL26'!$B$9:$CQ$307,K$1,0),0)</f>
        <v>0</v>
      </c>
      <c r="L866" s="35">
        <f>VLOOKUP($E866,'[2]TEORICOS (05.26)'!$A$8:$T$251,L$1,0)</f>
        <v>0.115</v>
      </c>
      <c r="M866" s="36">
        <f t="shared" si="408"/>
        <v>0</v>
      </c>
      <c r="N866" s="35">
        <f>IF($B866="P",VLOOKUP($E866,'[2]Costeo-JUL26'!$B$9:$CQ$307,N$1,0),0)</f>
        <v>0</v>
      </c>
      <c r="O866" s="36">
        <f t="shared" si="409"/>
        <v>0</v>
      </c>
      <c r="P866" s="36">
        <f>IF($B866="P",VLOOKUP($E866,'[2]Costeo-JUL26'!$B$9:$CQ$307,P$1,0),0)*H866</f>
        <v>0</v>
      </c>
      <c r="Q866" s="36">
        <f t="shared" si="410"/>
        <v>0</v>
      </c>
      <c r="R866" s="34">
        <f>IF($B866="P",VLOOKUP($E866,'[2]Costeo-JUL26'!$B$9:$CQ$307,R$1,0),0)</f>
        <v>0</v>
      </c>
      <c r="S866" s="16">
        <f>IF($B866="P",VLOOKUP($E866,'[2]Costeo-JUL26'!$B$9:$CQ$307,S$1,0),0)*$G866</f>
        <v>0</v>
      </c>
      <c r="T866" s="36">
        <f>IF($B866="P",VLOOKUP($E866,'[2]Costeo-JUL26'!$B$9:$CQ$307,T$1,0),0)*$G866</f>
        <v>0</v>
      </c>
      <c r="U866" s="35">
        <f>IF($B866="P",VLOOKUP($E866,'[2]Costeo-JUL26'!$B$9:$CQ$307,U$1,0),0)</f>
        <v>0</v>
      </c>
      <c r="V866" s="36">
        <f t="shared" si="411"/>
        <v>0</v>
      </c>
      <c r="W866" s="36">
        <f t="shared" si="412"/>
        <v>0</v>
      </c>
      <c r="X866" s="34">
        <f>IF($B866="P",VLOOKUP($E866,'[2]Costeo-JUL26'!$B$9:$CQ$307,X$1,0),0)</f>
        <v>0</v>
      </c>
      <c r="Y866" s="16">
        <f>IF($B866="P",VLOOKUP($E866,'[2]Costeo-JUL26'!$B$9:$CQ$307,Y$1,0),0)*$G866</f>
        <v>0</v>
      </c>
      <c r="Z866" s="36">
        <f>IF($B866="P",VLOOKUP($E866,'[2]Costeo-JUL26'!$B$9:$CQ$307,Z$1,0),0)*$G866</f>
        <v>0</v>
      </c>
      <c r="AA866" s="35">
        <f>IF($B866="P",VLOOKUP($E866,'[2]Costeo-JUL26'!$B$9:$CQ$307,AA$1,0),0)</f>
        <v>0</v>
      </c>
      <c r="AB866" s="36">
        <f t="shared" si="413"/>
        <v>0</v>
      </c>
      <c r="AC866" s="36">
        <f t="shared" si="414"/>
        <v>0</v>
      </c>
      <c r="AD866" s="34">
        <f>IF($B866="P",VLOOKUP($E866,'[2]Costeo-JUL26'!$B$9:$CQ$307,AD$1,0),0)</f>
        <v>0</v>
      </c>
      <c r="AE866" s="16">
        <f>IF($B866="P",VLOOKUP($E866,'[2]Costeo-JUL26'!$B$9:$CQ$307,AE$1,0),0)*$G866</f>
        <v>0</v>
      </c>
      <c r="AF866" s="36">
        <f>IF($B866="P",VLOOKUP($E866,'[2]Costeo-JUL26'!$B$9:$CQ$307,AF$1,0),0)*$G866</f>
        <v>0</v>
      </c>
      <c r="AG866" s="35">
        <f>IF($B866="P",VLOOKUP($E866,'[2]Costeo-JUL26'!$B$9:$CQ$307,AG$1,0),0)</f>
        <v>0</v>
      </c>
      <c r="AH866" s="36">
        <f t="shared" si="415"/>
        <v>0</v>
      </c>
      <c r="AI866" s="36">
        <f t="shared" si="416"/>
        <v>0</v>
      </c>
      <c r="AJ866" s="34">
        <f>IF($B866="P",VLOOKUP($E866,'[2]Costeo-JUL26'!$B$9:$CQ$307,AJ$1,0),0)</f>
        <v>0</v>
      </c>
      <c r="AK866" s="16">
        <f>IF($B866="P",VLOOKUP($E866,'[2]Costeo-JUL26'!$B$9:$CQ$307,AK$1,0),0)*$G866</f>
        <v>0</v>
      </c>
      <c r="AL866" s="36">
        <f>IF($B866="P",VLOOKUP($E866,'[2]Costeo-JUL26'!$B$9:$CQ$307,AL$1,0),0)*$G866</f>
        <v>0</v>
      </c>
      <c r="AM866" s="35">
        <f>IF($B866="P",VLOOKUP($E866,'[2]Costeo-JUL26'!$B$9:$CQ$307,AM$1,0),0)</f>
        <v>0</v>
      </c>
      <c r="AN866" s="36">
        <f t="shared" si="417"/>
        <v>0</v>
      </c>
      <c r="AO866" s="36">
        <f t="shared" si="418"/>
        <v>0</v>
      </c>
      <c r="AP866" s="34">
        <f>IF($B866="P",VLOOKUP($E866,'[2]Costeo-JUL26'!$B$9:$CQ$307,AP$1,0),0)</f>
        <v>0</v>
      </c>
      <c r="AQ866" s="16">
        <f>IF($B866="P",VLOOKUP($E866,'[2]Costeo-JUL26'!$B$9:$CQ$307,AQ$1,0),0)*$G866</f>
        <v>0</v>
      </c>
      <c r="AR866" s="36">
        <f>IF($B866="P",VLOOKUP($E866,'[2]Costeo-JUL26'!$B$9:$CQ$307,AR$1,0),0)*$G866</f>
        <v>0</v>
      </c>
      <c r="AS866" s="35">
        <f>IF($B866="P",VLOOKUP($E866,'[2]Costeo-JUL26'!$B$9:$CQ$307,AS$1,0),0)</f>
        <v>0</v>
      </c>
      <c r="AT866" s="36">
        <f t="shared" si="419"/>
        <v>0</v>
      </c>
      <c r="AU866" s="36">
        <f t="shared" si="420"/>
        <v>0</v>
      </c>
      <c r="AV866" s="34">
        <f>IF($B866="P",VLOOKUP($E866,'[2]Costeo-JUL26'!$B$9:$CQ$307,AV$1,0),0)</f>
        <v>0</v>
      </c>
      <c r="AW866" s="16">
        <f>IF($B866="P",VLOOKUP($E866,'[2]Costeo-JUL26'!$B$9:$CQ$307,AW$1,0),0)*$G866</f>
        <v>0</v>
      </c>
      <c r="AX866" s="36">
        <f>IF($B866="P",VLOOKUP($E866,'[2]Costeo-JUL26'!$B$9:$CQ$307,AX$1,0),0)*$G866</f>
        <v>0</v>
      </c>
      <c r="AY866" s="35">
        <f>IF($B866="P",VLOOKUP($E866,'[2]Costeo-JUL26'!$B$9:$CQ$307,AY$1,0),0)</f>
        <v>0</v>
      </c>
      <c r="AZ866" s="36">
        <f t="shared" si="421"/>
        <v>0</v>
      </c>
      <c r="BA866" s="36">
        <f t="shared" si="422"/>
        <v>0</v>
      </c>
      <c r="BB866" s="34">
        <f>IF($B866="P",VLOOKUP($E866,'[2]Costeo-JUL26'!$B$9:$CQ$307,BB$1,0),0)</f>
        <v>0</v>
      </c>
      <c r="BC866" s="16">
        <f>IF($B866="P",VLOOKUP($E866,'[2]Costeo-JUL26'!$B$9:$CQ$307,BC$1,0),0)*$G866</f>
        <v>0</v>
      </c>
      <c r="BD866" s="36">
        <f>IF($B866="P",VLOOKUP($E866,'[2]Costeo-JUL26'!$B$9:$CQ$307,BD$1,0),0)*$G866</f>
        <v>0</v>
      </c>
      <c r="BE866" s="35">
        <f>IF($B866="P",VLOOKUP($E866,'[2]Costeo-JUL26'!$B$9:$CQ$307,BE$1,0),0)</f>
        <v>0</v>
      </c>
      <c r="BF866" s="36">
        <f t="shared" si="423"/>
        <v>0</v>
      </c>
      <c r="BG866" s="36">
        <f t="shared" si="424"/>
        <v>0</v>
      </c>
      <c r="BH866" s="34">
        <f>IF($B866="P",VLOOKUP($E866,'[2]Costeo-JUL26'!$B$9:$CQ$307,BH$1,0),0)</f>
        <v>0</v>
      </c>
      <c r="BI866" s="16">
        <f>IF($B866="P",VLOOKUP($E866,'[2]Costeo-JUL26'!$B$9:$CQ$307,BI$1,0),0)*$G866</f>
        <v>0</v>
      </c>
      <c r="BJ866" s="36">
        <f>IF($B866="P",VLOOKUP($E866,'[2]Costeo-JUL26'!$B$9:$CQ$307,BJ$1,0),0)*$G866</f>
        <v>0</v>
      </c>
      <c r="BK866" s="35">
        <f>IF(BH866=910319,0,IF($B866="P",VLOOKUP($E866,'[2]Costeo-JUL26'!$B$9:$CQ$307,BK$1,0),0))</f>
        <v>0</v>
      </c>
      <c r="BL866" s="36">
        <f t="shared" si="425"/>
        <v>0</v>
      </c>
      <c r="BM866" s="36">
        <f t="shared" si="426"/>
        <v>0</v>
      </c>
      <c r="BN866" s="34">
        <f>IF($B866="P",VLOOKUP($E866,'[2]Costeo-JUL26'!$B$9:$CQ$307,BN$1,0),0)</f>
        <v>0</v>
      </c>
      <c r="BO866" s="16">
        <f>IF($B866="P",VLOOKUP($E866,'[2]Costeo-JUL26'!$B$9:$CQ$307,BO$1,0),0)*$G866</f>
        <v>0</v>
      </c>
      <c r="BP866" s="36">
        <f>IF($B866="P",VLOOKUP($E866,'[2]Costeo-JUL26'!$B$9:$CQ$307,BP$1,0),0)*$G866</f>
        <v>0</v>
      </c>
      <c r="BQ866" s="35">
        <f>IF($B866="P",VLOOKUP($E866,'[2]Costeo-JUL26'!$B$9:$CQ$307,BQ$1,0),0)</f>
        <v>0</v>
      </c>
      <c r="BR866" s="36">
        <f t="shared" si="427"/>
        <v>0</v>
      </c>
      <c r="BS866" s="36">
        <f t="shared" si="428"/>
        <v>0</v>
      </c>
      <c r="BT866" s="34">
        <f>IF($B866="P",VLOOKUP($E866,'[2]Costeo-JUL26'!$B$9:$CQ$307,BT$1,0),0)</f>
        <v>0</v>
      </c>
      <c r="BU866" s="16">
        <f>IF($B866="P",VLOOKUP($E866,'[2]Costeo-JUL26'!$B$9:$CQ$307,BU$1,0),0)*$G866</f>
        <v>0</v>
      </c>
      <c r="BV866" s="36">
        <f>IF($B866="P",VLOOKUP($E866,'[2]Costeo-JUL26'!$B$9:$CQ$307,BV$1,0),0)*$G866</f>
        <v>0</v>
      </c>
      <c r="BW866" s="35">
        <f>IF($B866="P",VLOOKUP($E866,'[2]Costeo-JUL26'!$B$9:$CQ$307,BW$1,0),0)</f>
        <v>0</v>
      </c>
      <c r="BX866" s="36">
        <f t="shared" si="429"/>
        <v>0</v>
      </c>
      <c r="BY866" s="36">
        <f t="shared" si="430"/>
        <v>0</v>
      </c>
      <c r="BZ866" s="34">
        <f>IF($B866="P",VLOOKUP($E866,'[2]Costeo-JUL26'!$B$9:$CQ$307,BZ$1,0),0)</f>
        <v>0</v>
      </c>
      <c r="CA866" s="16">
        <f>IF($B866="P",VLOOKUP($E866,'[2]Costeo-JUL26'!$B$9:$CQ$307,CA$1,0),0)*$G866</f>
        <v>0</v>
      </c>
      <c r="CB866" s="36">
        <f>IF($B866="P",VLOOKUP($E866,'[2]Costeo-JUL26'!$B$9:$CQ$307,CB$1,0),0)*$G866</f>
        <v>0</v>
      </c>
      <c r="CC866" s="35">
        <f>IF($B866="P",VLOOKUP($E866,'[2]Costeo-JUL26'!$B$9:$CQ$307,CC$1,0),0)</f>
        <v>0</v>
      </c>
      <c r="CD866" s="36">
        <f t="shared" si="431"/>
        <v>0</v>
      </c>
      <c r="CE866" s="36">
        <f t="shared" si="432"/>
        <v>0</v>
      </c>
      <c r="CF866" s="37">
        <f t="shared" si="404"/>
        <v>0</v>
      </c>
      <c r="CG866" s="36">
        <f>IF($B866="r",VLOOKUP($E866,'[2]Costeo-JUL26'!$B$9:$CQ$307,CG$1,0),0)*$G866</f>
        <v>14026.24</v>
      </c>
      <c r="CH866" s="35">
        <f>VLOOKUP($E866,'[2]TEORICOS (05.26)'!$A$8:$T$251,CH$1,0)</f>
        <v>0.04</v>
      </c>
      <c r="CI866" s="36">
        <f t="shared" si="433"/>
        <v>6766.2375000000002</v>
      </c>
      <c r="CJ866" s="37">
        <f t="shared" si="434"/>
        <v>20792.477500000001</v>
      </c>
      <c r="CM866" s="16">
        <f>SUMIFS('[1]Ajuste Inventario'!$I:$I,'[1]Ajuste Inventario'!$B:$B,E866,'[1]Ajuste Inventario'!$S:$S,D866)*-1</f>
        <v>1</v>
      </c>
      <c r="CN866" s="36">
        <f t="shared" si="405"/>
        <v>2599.0596875000001</v>
      </c>
      <c r="CP866" t="str">
        <f t="shared" si="406"/>
        <v>1659Org.Vtas StaTeresita</v>
      </c>
      <c r="CQ866" s="10">
        <f t="shared" si="407"/>
        <v>2599.0596875000001</v>
      </c>
    </row>
    <row r="867" spans="1:95" x14ac:dyDescent="0.25">
      <c r="A867" s="30">
        <v>46204</v>
      </c>
      <c r="B867" s="31" t="str">
        <f>VLOOKUP($E867,'[2]TEORICOS (05.26)'!$A$8:$T$251,B$1,0)</f>
        <v>R</v>
      </c>
      <c r="C867" s="32" t="str">
        <f>VLOOKUP($E867,'[2]TEORICOS (05.26)'!$A$8:$T$251,C$1,0)</f>
        <v>Smartwater</v>
      </c>
      <c r="D867" t="s">
        <v>230</v>
      </c>
      <c r="E867">
        <v>1715</v>
      </c>
      <c r="F867" t="s">
        <v>118</v>
      </c>
      <c r="G867" s="16">
        <v>40</v>
      </c>
      <c r="H867" s="16">
        <v>63.40000000000002</v>
      </c>
      <c r="I867" s="33">
        <v>497167.37000000011</v>
      </c>
      <c r="J867" s="33">
        <v>468941.43000000005</v>
      </c>
      <c r="K867" s="34">
        <f>IF($B867="P",VLOOKUP($E867,'[2]Costeo-JUL26'!$B$9:$CQ$307,K$1,0),0)</f>
        <v>0</v>
      </c>
      <c r="L867" s="35">
        <f>VLOOKUP($E867,'[2]TEORICOS (05.26)'!$A$8:$T$251,L$1,0)</f>
        <v>0.115</v>
      </c>
      <c r="M867" s="36">
        <f t="shared" si="408"/>
        <v>0</v>
      </c>
      <c r="N867" s="35">
        <f>IF($B867="P",VLOOKUP($E867,'[2]Costeo-JUL26'!$B$9:$CQ$307,N$1,0),0)</f>
        <v>0</v>
      </c>
      <c r="O867" s="36">
        <f t="shared" si="409"/>
        <v>0</v>
      </c>
      <c r="P867" s="36">
        <f>IF($B867="P",VLOOKUP($E867,'[2]Costeo-JUL26'!$B$9:$CQ$307,P$1,0),0)*H867</f>
        <v>0</v>
      </c>
      <c r="Q867" s="36">
        <f t="shared" si="410"/>
        <v>0</v>
      </c>
      <c r="R867" s="34">
        <f>IF($B867="P",VLOOKUP($E867,'[2]Costeo-JUL26'!$B$9:$CQ$307,R$1,0),0)</f>
        <v>0</v>
      </c>
      <c r="S867" s="16">
        <f>IF($B867="P",VLOOKUP($E867,'[2]Costeo-JUL26'!$B$9:$CQ$307,S$1,0),0)*$G867</f>
        <v>0</v>
      </c>
      <c r="T867" s="36">
        <f>IF($B867="P",VLOOKUP($E867,'[2]Costeo-JUL26'!$B$9:$CQ$307,T$1,0),0)*$G867</f>
        <v>0</v>
      </c>
      <c r="U867" s="35">
        <f>IF($B867="P",VLOOKUP($E867,'[2]Costeo-JUL26'!$B$9:$CQ$307,U$1,0),0)</f>
        <v>0</v>
      </c>
      <c r="V867" s="36">
        <f t="shared" si="411"/>
        <v>0</v>
      </c>
      <c r="W867" s="36">
        <f t="shared" si="412"/>
        <v>0</v>
      </c>
      <c r="X867" s="34">
        <f>IF($B867="P",VLOOKUP($E867,'[2]Costeo-JUL26'!$B$9:$CQ$307,X$1,0),0)</f>
        <v>0</v>
      </c>
      <c r="Y867" s="16">
        <f>IF($B867="P",VLOOKUP($E867,'[2]Costeo-JUL26'!$B$9:$CQ$307,Y$1,0),0)*$G867</f>
        <v>0</v>
      </c>
      <c r="Z867" s="36">
        <f>IF($B867="P",VLOOKUP($E867,'[2]Costeo-JUL26'!$B$9:$CQ$307,Z$1,0),0)*$G867</f>
        <v>0</v>
      </c>
      <c r="AA867" s="35">
        <f>IF($B867="P",VLOOKUP($E867,'[2]Costeo-JUL26'!$B$9:$CQ$307,AA$1,0),0)</f>
        <v>0</v>
      </c>
      <c r="AB867" s="36">
        <f t="shared" si="413"/>
        <v>0</v>
      </c>
      <c r="AC867" s="36">
        <f t="shared" si="414"/>
        <v>0</v>
      </c>
      <c r="AD867" s="34">
        <f>IF($B867="P",VLOOKUP($E867,'[2]Costeo-JUL26'!$B$9:$CQ$307,AD$1,0),0)</f>
        <v>0</v>
      </c>
      <c r="AE867" s="16">
        <f>IF($B867="P",VLOOKUP($E867,'[2]Costeo-JUL26'!$B$9:$CQ$307,AE$1,0),0)*$G867</f>
        <v>0</v>
      </c>
      <c r="AF867" s="36">
        <f>IF($B867="P",VLOOKUP($E867,'[2]Costeo-JUL26'!$B$9:$CQ$307,AF$1,0),0)*$G867</f>
        <v>0</v>
      </c>
      <c r="AG867" s="35">
        <f>IF($B867="P",VLOOKUP($E867,'[2]Costeo-JUL26'!$B$9:$CQ$307,AG$1,0),0)</f>
        <v>0</v>
      </c>
      <c r="AH867" s="36">
        <f t="shared" si="415"/>
        <v>0</v>
      </c>
      <c r="AI867" s="36">
        <f t="shared" si="416"/>
        <v>0</v>
      </c>
      <c r="AJ867" s="34">
        <f>IF($B867="P",VLOOKUP($E867,'[2]Costeo-JUL26'!$B$9:$CQ$307,AJ$1,0),0)</f>
        <v>0</v>
      </c>
      <c r="AK867" s="16">
        <f>IF($B867="P",VLOOKUP($E867,'[2]Costeo-JUL26'!$B$9:$CQ$307,AK$1,0),0)*$G867</f>
        <v>0</v>
      </c>
      <c r="AL867" s="36">
        <f>IF($B867="P",VLOOKUP($E867,'[2]Costeo-JUL26'!$B$9:$CQ$307,AL$1,0),0)*$G867</f>
        <v>0</v>
      </c>
      <c r="AM867" s="35">
        <f>IF($B867="P",VLOOKUP($E867,'[2]Costeo-JUL26'!$B$9:$CQ$307,AM$1,0),0)</f>
        <v>0</v>
      </c>
      <c r="AN867" s="36">
        <f t="shared" si="417"/>
        <v>0</v>
      </c>
      <c r="AO867" s="36">
        <f t="shared" si="418"/>
        <v>0</v>
      </c>
      <c r="AP867" s="34">
        <f>IF($B867="P",VLOOKUP($E867,'[2]Costeo-JUL26'!$B$9:$CQ$307,AP$1,0),0)</f>
        <v>0</v>
      </c>
      <c r="AQ867" s="16">
        <f>IF($B867="P",VLOOKUP($E867,'[2]Costeo-JUL26'!$B$9:$CQ$307,AQ$1,0),0)*$G867</f>
        <v>0</v>
      </c>
      <c r="AR867" s="36">
        <f>IF($B867="P",VLOOKUP($E867,'[2]Costeo-JUL26'!$B$9:$CQ$307,AR$1,0),0)*$G867</f>
        <v>0</v>
      </c>
      <c r="AS867" s="35">
        <f>IF($B867="P",VLOOKUP($E867,'[2]Costeo-JUL26'!$B$9:$CQ$307,AS$1,0),0)</f>
        <v>0</v>
      </c>
      <c r="AT867" s="36">
        <f t="shared" si="419"/>
        <v>0</v>
      </c>
      <c r="AU867" s="36">
        <f t="shared" si="420"/>
        <v>0</v>
      </c>
      <c r="AV867" s="34">
        <f>IF($B867="P",VLOOKUP($E867,'[2]Costeo-JUL26'!$B$9:$CQ$307,AV$1,0),0)</f>
        <v>0</v>
      </c>
      <c r="AW867" s="16">
        <f>IF($B867="P",VLOOKUP($E867,'[2]Costeo-JUL26'!$B$9:$CQ$307,AW$1,0),0)*$G867</f>
        <v>0</v>
      </c>
      <c r="AX867" s="36">
        <f>IF($B867="P",VLOOKUP($E867,'[2]Costeo-JUL26'!$B$9:$CQ$307,AX$1,0),0)*$G867</f>
        <v>0</v>
      </c>
      <c r="AY867" s="35">
        <f>IF($B867="P",VLOOKUP($E867,'[2]Costeo-JUL26'!$B$9:$CQ$307,AY$1,0),0)</f>
        <v>0</v>
      </c>
      <c r="AZ867" s="36">
        <f t="shared" si="421"/>
        <v>0</v>
      </c>
      <c r="BA867" s="36">
        <f t="shared" si="422"/>
        <v>0</v>
      </c>
      <c r="BB867" s="34">
        <f>IF($B867="P",VLOOKUP($E867,'[2]Costeo-JUL26'!$B$9:$CQ$307,BB$1,0),0)</f>
        <v>0</v>
      </c>
      <c r="BC867" s="16">
        <f>IF($B867="P",VLOOKUP($E867,'[2]Costeo-JUL26'!$B$9:$CQ$307,BC$1,0),0)*$G867</f>
        <v>0</v>
      </c>
      <c r="BD867" s="36">
        <f>IF($B867="P",VLOOKUP($E867,'[2]Costeo-JUL26'!$B$9:$CQ$307,BD$1,0),0)*$G867</f>
        <v>0</v>
      </c>
      <c r="BE867" s="35">
        <f>IF($B867="P",VLOOKUP($E867,'[2]Costeo-JUL26'!$B$9:$CQ$307,BE$1,0),0)</f>
        <v>0</v>
      </c>
      <c r="BF867" s="36">
        <f t="shared" si="423"/>
        <v>0</v>
      </c>
      <c r="BG867" s="36">
        <f t="shared" si="424"/>
        <v>0</v>
      </c>
      <c r="BH867" s="34">
        <f>IF($B867="P",VLOOKUP($E867,'[2]Costeo-JUL26'!$B$9:$CQ$307,BH$1,0),0)</f>
        <v>0</v>
      </c>
      <c r="BI867" s="16">
        <f>IF($B867="P",VLOOKUP($E867,'[2]Costeo-JUL26'!$B$9:$CQ$307,BI$1,0),0)*$G867</f>
        <v>0</v>
      </c>
      <c r="BJ867" s="36">
        <f>IF($B867="P",VLOOKUP($E867,'[2]Costeo-JUL26'!$B$9:$CQ$307,BJ$1,0),0)*$G867</f>
        <v>0</v>
      </c>
      <c r="BK867" s="35">
        <f>IF(BH867=910319,0,IF($B867="P",VLOOKUP($E867,'[2]Costeo-JUL26'!$B$9:$CQ$307,BK$1,0),0))</f>
        <v>0</v>
      </c>
      <c r="BL867" s="36">
        <f t="shared" si="425"/>
        <v>0</v>
      </c>
      <c r="BM867" s="36">
        <f t="shared" si="426"/>
        <v>0</v>
      </c>
      <c r="BN867" s="34">
        <f>IF($B867="P",VLOOKUP($E867,'[2]Costeo-JUL26'!$B$9:$CQ$307,BN$1,0),0)</f>
        <v>0</v>
      </c>
      <c r="BO867" s="16">
        <f>IF($B867="P",VLOOKUP($E867,'[2]Costeo-JUL26'!$B$9:$CQ$307,BO$1,0),0)*$G867</f>
        <v>0</v>
      </c>
      <c r="BP867" s="36">
        <f>IF($B867="P",VLOOKUP($E867,'[2]Costeo-JUL26'!$B$9:$CQ$307,BP$1,0),0)*$G867</f>
        <v>0</v>
      </c>
      <c r="BQ867" s="35">
        <f>IF($B867="P",VLOOKUP($E867,'[2]Costeo-JUL26'!$B$9:$CQ$307,BQ$1,0),0)</f>
        <v>0</v>
      </c>
      <c r="BR867" s="36">
        <f t="shared" si="427"/>
        <v>0</v>
      </c>
      <c r="BS867" s="36">
        <f t="shared" si="428"/>
        <v>0</v>
      </c>
      <c r="BT867" s="34">
        <f>IF($B867="P",VLOOKUP($E867,'[2]Costeo-JUL26'!$B$9:$CQ$307,BT$1,0),0)</f>
        <v>0</v>
      </c>
      <c r="BU867" s="16">
        <f>IF($B867="P",VLOOKUP($E867,'[2]Costeo-JUL26'!$B$9:$CQ$307,BU$1,0),0)*$G867</f>
        <v>0</v>
      </c>
      <c r="BV867" s="36">
        <f>IF($B867="P",VLOOKUP($E867,'[2]Costeo-JUL26'!$B$9:$CQ$307,BV$1,0),0)*$G867</f>
        <v>0</v>
      </c>
      <c r="BW867" s="35">
        <f>IF($B867="P",VLOOKUP($E867,'[2]Costeo-JUL26'!$B$9:$CQ$307,BW$1,0),0)</f>
        <v>0</v>
      </c>
      <c r="BX867" s="36">
        <f t="shared" si="429"/>
        <v>0</v>
      </c>
      <c r="BY867" s="36">
        <f t="shared" si="430"/>
        <v>0</v>
      </c>
      <c r="BZ867" s="34">
        <f>IF($B867="P",VLOOKUP($E867,'[2]Costeo-JUL26'!$B$9:$CQ$307,BZ$1,0),0)</f>
        <v>0</v>
      </c>
      <c r="CA867" s="16">
        <f>IF($B867="P",VLOOKUP($E867,'[2]Costeo-JUL26'!$B$9:$CQ$307,CA$1,0),0)*$G867</f>
        <v>0</v>
      </c>
      <c r="CB867" s="36">
        <f>IF($B867="P",VLOOKUP($E867,'[2]Costeo-JUL26'!$B$9:$CQ$307,CB$1,0),0)*$G867</f>
        <v>0</v>
      </c>
      <c r="CC867" s="35">
        <f>IF($B867="P",VLOOKUP($E867,'[2]Costeo-JUL26'!$B$9:$CQ$307,CC$1,0),0)</f>
        <v>0</v>
      </c>
      <c r="CD867" s="36">
        <f t="shared" si="431"/>
        <v>0</v>
      </c>
      <c r="CE867" s="36">
        <f t="shared" si="432"/>
        <v>0</v>
      </c>
      <c r="CF867" s="37">
        <f t="shared" si="404"/>
        <v>0</v>
      </c>
      <c r="CG867" s="36">
        <f>IF($B867="r",VLOOKUP($E867,'[2]Costeo-JUL26'!$B$9:$CQ$307,CG$1,0),0)*$G867</f>
        <v>115494.40000000001</v>
      </c>
      <c r="CH867" s="35">
        <f>VLOOKUP($E867,'[2]TEORICOS (05.26)'!$A$8:$T$251,CH$1,0)</f>
        <v>0.04</v>
      </c>
      <c r="CI867" s="36">
        <f t="shared" si="433"/>
        <v>49308.488450000012</v>
      </c>
      <c r="CJ867" s="37">
        <f t="shared" si="434"/>
        <v>164802.88845000003</v>
      </c>
      <c r="CM867" s="16">
        <f>SUMIFS('[1]Ajuste Inventario'!$I:$I,'[1]Ajuste Inventario'!$B:$B,E867,'[1]Ajuste Inventario'!$S:$S,D867)*-1</f>
        <v>1</v>
      </c>
      <c r="CN867" s="36">
        <f t="shared" si="405"/>
        <v>4120.0722112500007</v>
      </c>
      <c r="CP867" t="str">
        <f t="shared" si="406"/>
        <v>1715Org.Vtas StaTeresita</v>
      </c>
      <c r="CQ867" s="10">
        <f t="shared" si="407"/>
        <v>4120.0722112500007</v>
      </c>
    </row>
    <row r="868" spans="1:95" x14ac:dyDescent="0.25">
      <c r="A868" s="30">
        <v>46204</v>
      </c>
      <c r="B868" s="31" t="str">
        <f>VLOOKUP($E868,'[2]TEORICOS (05.26)'!$A$8:$T$251,B$1,0)</f>
        <v>P</v>
      </c>
      <c r="C868" s="32" t="str">
        <f>VLOOKUP($E868,'[2]TEORICOS (05.26)'!$A$8:$T$251,C$1,0)</f>
        <v>Benedictino</v>
      </c>
      <c r="D868" t="s">
        <v>230</v>
      </c>
      <c r="E868">
        <v>1720</v>
      </c>
      <c r="F868" t="s">
        <v>119</v>
      </c>
      <c r="G868" s="16">
        <v>510.75099999999998</v>
      </c>
      <c r="H868" s="16">
        <v>539.86380699999995</v>
      </c>
      <c r="I868" s="33">
        <v>5383797.6699999971</v>
      </c>
      <c r="J868" s="33">
        <v>4804124.2899999972</v>
      </c>
      <c r="K868" s="34">
        <f>IF($B868="P",VLOOKUP($E868,'[2]Costeo-JUL26'!$B$9:$CQ$307,K$1,0),0)</f>
        <v>939153</v>
      </c>
      <c r="L868" s="35">
        <f>VLOOKUP($E868,'[2]TEORICOS (05.26)'!$A$8:$T$251,L$1,0)</f>
        <v>2.5000000000000001E-2</v>
      </c>
      <c r="M868" s="36">
        <f t="shared" si="408"/>
        <v>120103.10724999994</v>
      </c>
      <c r="N868" s="35">
        <f>IF($B868="P",VLOOKUP($E868,'[2]Costeo-JUL26'!$B$9:$CQ$307,N$1,0),0)</f>
        <v>0.02</v>
      </c>
      <c r="O868" s="36">
        <f t="shared" si="409"/>
        <v>2402.062144999999</v>
      </c>
      <c r="P868" s="36">
        <f>IF($B868="P",VLOOKUP($E868,'[2]Costeo-JUL26'!$B$9:$CQ$307,P$1,0),0)*H868</f>
        <v>0</v>
      </c>
      <c r="Q868" s="36">
        <f t="shared" si="410"/>
        <v>122505.16939499995</v>
      </c>
      <c r="R868" s="34">
        <f>IF($B868="P",VLOOKUP($E868,'[2]Costeo-JUL26'!$B$9:$CQ$307,R$1,0),0)</f>
        <v>0</v>
      </c>
      <c r="S868" s="16">
        <f>IF($B868="P",VLOOKUP($E868,'[2]Costeo-JUL26'!$B$9:$CQ$307,S$1,0),0)*$G868</f>
        <v>0</v>
      </c>
      <c r="T868" s="36">
        <f>IF($B868="P",VLOOKUP($E868,'[2]Costeo-JUL26'!$B$9:$CQ$307,T$1,0),0)*$G868</f>
        <v>0</v>
      </c>
      <c r="U868" s="35">
        <f>IF($B868="P",VLOOKUP($E868,'[2]Costeo-JUL26'!$B$9:$CQ$307,U$1,0),0)</f>
        <v>0</v>
      </c>
      <c r="V868" s="36">
        <f t="shared" si="411"/>
        <v>0</v>
      </c>
      <c r="W868" s="36">
        <f t="shared" si="412"/>
        <v>0</v>
      </c>
      <c r="X868" s="34">
        <f>IF($B868="P",VLOOKUP($E868,'[2]Costeo-JUL26'!$B$9:$CQ$307,X$1,0),0)</f>
        <v>0</v>
      </c>
      <c r="Y868" s="16">
        <f>IF($B868="P",VLOOKUP($E868,'[2]Costeo-JUL26'!$B$9:$CQ$307,Y$1,0),0)*$G868</f>
        <v>0</v>
      </c>
      <c r="Z868" s="36">
        <f>IF($B868="P",VLOOKUP($E868,'[2]Costeo-JUL26'!$B$9:$CQ$307,Z$1,0),0)*$G868</f>
        <v>0</v>
      </c>
      <c r="AA868" s="35">
        <f>IF($B868="P",VLOOKUP($E868,'[2]Costeo-JUL26'!$B$9:$CQ$307,AA$1,0),0)</f>
        <v>0</v>
      </c>
      <c r="AB868" s="36">
        <f t="shared" si="413"/>
        <v>0</v>
      </c>
      <c r="AC868" s="36">
        <f t="shared" si="414"/>
        <v>0</v>
      </c>
      <c r="AD868" s="34">
        <f>IF($B868="P",VLOOKUP($E868,'[2]Costeo-JUL26'!$B$9:$CQ$307,AD$1,0),0)</f>
        <v>938972</v>
      </c>
      <c r="AE868" s="16">
        <f>IF($B868="P",VLOOKUP($E868,'[2]Costeo-JUL26'!$B$9:$CQ$307,AE$1,0),0)*$G868</f>
        <v>6129.0119999999997</v>
      </c>
      <c r="AF868" s="36">
        <f>IF($B868="P",VLOOKUP($E868,'[2]Costeo-JUL26'!$B$9:$CQ$307,AF$1,0),0)*$G868</f>
        <v>94063.172966400001</v>
      </c>
      <c r="AG868" s="35">
        <f>IF($B868="P",VLOOKUP($E868,'[2]Costeo-JUL26'!$B$9:$CQ$307,AG$1,0),0)</f>
        <v>6.0000000000000001E-3</v>
      </c>
      <c r="AH868" s="36">
        <f t="shared" si="415"/>
        <v>564.37903779839996</v>
      </c>
      <c r="AI868" s="36">
        <f t="shared" si="416"/>
        <v>94627.552004198398</v>
      </c>
      <c r="AJ868" s="34">
        <f>IF($B868="P",VLOOKUP($E868,'[2]Costeo-JUL26'!$B$9:$CQ$307,AJ$1,0),0)</f>
        <v>936445</v>
      </c>
      <c r="AK868" s="16">
        <f>IF($B868="P",VLOOKUP($E868,'[2]Costeo-JUL26'!$B$9:$CQ$307,AK$1,0),0)*$G868</f>
        <v>6129.0119999999997</v>
      </c>
      <c r="AL868" s="36">
        <f>IF($B868="P",VLOOKUP($E868,'[2]Costeo-JUL26'!$B$9:$CQ$307,AL$1,0),0)*$G868</f>
        <v>28793.730635280001</v>
      </c>
      <c r="AM868" s="35">
        <f>IF($B868="P",VLOOKUP($E868,'[2]Costeo-JUL26'!$B$9:$CQ$307,AM$1,0),0)</f>
        <v>1.7999999999999999E-2</v>
      </c>
      <c r="AN868" s="36">
        <f t="shared" si="417"/>
        <v>518.28715143503996</v>
      </c>
      <c r="AO868" s="36">
        <f t="shared" si="418"/>
        <v>29312.017786715041</v>
      </c>
      <c r="AP868" s="34">
        <f>IF($B868="P",VLOOKUP($E868,'[2]Costeo-JUL26'!$B$9:$CQ$307,AP$1,0),0)</f>
        <v>939863</v>
      </c>
      <c r="AQ868" s="16">
        <f>IF($B868="P",VLOOKUP($E868,'[2]Costeo-JUL26'!$B$9:$CQ$307,AQ$1,0),0)*$G868</f>
        <v>6129.0119999999997</v>
      </c>
      <c r="AR868" s="36">
        <f>IF($B868="P",VLOOKUP($E868,'[2]Costeo-JUL26'!$B$9:$CQ$307,AR$1,0),0)*$G868</f>
        <v>403203.06085175998</v>
      </c>
      <c r="AS868" s="35">
        <f>IF($B868="P",VLOOKUP($E868,'[2]Costeo-JUL26'!$B$9:$CQ$307,AS$1,0),0)</f>
        <v>0.02</v>
      </c>
      <c r="AT868" s="36">
        <f t="shared" si="419"/>
        <v>8064.0612170351997</v>
      </c>
      <c r="AU868" s="36">
        <f t="shared" si="420"/>
        <v>411267.1220687952</v>
      </c>
      <c r="AV868" s="34">
        <f>IF($B868="P",VLOOKUP($E868,'[2]Costeo-JUL26'!$B$9:$CQ$307,AV$1,0),0)</f>
        <v>932317</v>
      </c>
      <c r="AW868" s="16">
        <f>IF($B868="P",VLOOKUP($E868,'[2]Costeo-JUL26'!$B$9:$CQ$307,AW$1,0),0)*$G868</f>
        <v>9.2956681999999997</v>
      </c>
      <c r="AX868" s="36">
        <f>IF($B868="P",VLOOKUP($E868,'[2]Costeo-JUL26'!$B$9:$CQ$307,AX$1,0),0)*$G868</f>
        <v>39950.922789960001</v>
      </c>
      <c r="AY868" s="35">
        <f>IF($B868="P",VLOOKUP($E868,'[2]Costeo-JUL26'!$B$9:$CQ$307,AY$1,0),0)</f>
        <v>0.03</v>
      </c>
      <c r="AZ868" s="36">
        <f t="shared" si="421"/>
        <v>1198.5276836988</v>
      </c>
      <c r="BA868" s="36">
        <f t="shared" si="422"/>
        <v>41149.450473658799</v>
      </c>
      <c r="BB868" s="34">
        <f>IF($B868="P",VLOOKUP($E868,'[2]Costeo-JUL26'!$B$9:$CQ$307,BB$1,0),0)</f>
        <v>902311</v>
      </c>
      <c r="BC868" s="16">
        <f>IF($B868="P",VLOOKUP($E868,'[2]Costeo-JUL26'!$B$9:$CQ$307,BC$1,0),0)*$G868</f>
        <v>1.4187527777777778</v>
      </c>
      <c r="BD868" s="36">
        <f>IF($B868="P",VLOOKUP($E868,'[2]Costeo-JUL26'!$B$9:$CQ$307,BD$1,0),0)*$G868</f>
        <v>5563.8447372083338</v>
      </c>
      <c r="BE868" s="35">
        <f>IF($B868="P",VLOOKUP($E868,'[2]Costeo-JUL26'!$B$9:$CQ$307,BE$1,0),0)</f>
        <v>0.03</v>
      </c>
      <c r="BF868" s="36">
        <f t="shared" si="423"/>
        <v>166.91534211625</v>
      </c>
      <c r="BG868" s="36">
        <f t="shared" si="424"/>
        <v>5730.7600793245838</v>
      </c>
      <c r="BH868" s="34">
        <f>IF($B868="P",VLOOKUP($E868,'[2]Costeo-JUL26'!$B$9:$CQ$307,BH$1,0),0)</f>
        <v>933089</v>
      </c>
      <c r="BI868" s="16">
        <f>IF($B868="P",VLOOKUP($E868,'[2]Costeo-JUL26'!$B$9:$CQ$307,BI$1,0),0)*$G868</f>
        <v>17.734409722222221</v>
      </c>
      <c r="BJ868" s="36">
        <f>IF($B868="P",VLOOKUP($E868,'[2]Costeo-JUL26'!$B$9:$CQ$307,BJ$1,0),0)*$G868</f>
        <v>13206.327996276132</v>
      </c>
      <c r="BK868" s="35">
        <f>IF(BH868=910319,0,IF($B868="P",VLOOKUP($E868,'[2]Costeo-JUL26'!$B$9:$CQ$307,BK$1,0),0))</f>
        <v>0.02</v>
      </c>
      <c r="BL868" s="36">
        <f t="shared" si="425"/>
        <v>264.12655992552266</v>
      </c>
      <c r="BM868" s="36">
        <f t="shared" si="426"/>
        <v>13470.454556201654</v>
      </c>
      <c r="BN868" s="34">
        <f>IF($B868="P",VLOOKUP($E868,'[2]Costeo-JUL26'!$B$9:$CQ$307,BN$1,0),0)</f>
        <v>0</v>
      </c>
      <c r="BO868" s="16">
        <f>IF($B868="P",VLOOKUP($E868,'[2]Costeo-JUL26'!$B$9:$CQ$307,BO$1,0),0)*$G868</f>
        <v>0</v>
      </c>
      <c r="BP868" s="36">
        <f>IF($B868="P",VLOOKUP($E868,'[2]Costeo-JUL26'!$B$9:$CQ$307,BP$1,0),0)*$G868</f>
        <v>0</v>
      </c>
      <c r="BQ868" s="35">
        <f>IF($B868="P",VLOOKUP($E868,'[2]Costeo-JUL26'!$B$9:$CQ$307,BQ$1,0),0)</f>
        <v>0</v>
      </c>
      <c r="BR868" s="36">
        <f t="shared" si="427"/>
        <v>0</v>
      </c>
      <c r="BS868" s="36">
        <f t="shared" si="428"/>
        <v>0</v>
      </c>
      <c r="BT868" s="34">
        <f>IF($B868="P",VLOOKUP($E868,'[2]Costeo-JUL26'!$B$9:$CQ$307,BT$1,0),0)</f>
        <v>0</v>
      </c>
      <c r="BU868" s="16">
        <f>IF($B868="P",VLOOKUP($E868,'[2]Costeo-JUL26'!$B$9:$CQ$307,BU$1,0),0)*$G868</f>
        <v>0</v>
      </c>
      <c r="BV868" s="36">
        <f>IF($B868="P",VLOOKUP($E868,'[2]Costeo-JUL26'!$B$9:$CQ$307,BV$1,0),0)*$G868</f>
        <v>0</v>
      </c>
      <c r="BW868" s="35">
        <f>IF($B868="P",VLOOKUP($E868,'[2]Costeo-JUL26'!$B$9:$CQ$307,BW$1,0),0)</f>
        <v>0</v>
      </c>
      <c r="BX868" s="36">
        <f t="shared" si="429"/>
        <v>0</v>
      </c>
      <c r="BY868" s="36">
        <f t="shared" si="430"/>
        <v>0</v>
      </c>
      <c r="BZ868" s="34">
        <f>IF($B868="P",VLOOKUP($E868,'[2]Costeo-JUL26'!$B$9:$CQ$307,BZ$1,0),0)</f>
        <v>936704</v>
      </c>
      <c r="CA868" s="16">
        <f>IF($B868="P",VLOOKUP($E868,'[2]Costeo-JUL26'!$B$9:$CQ$307,CA$1,0),0)*$G868</f>
        <v>18.62633429622581</v>
      </c>
      <c r="CB868" s="36">
        <f>IF($B868="P",VLOOKUP($E868,'[2]Costeo-JUL26'!$B$9:$CQ$307,CB$1,0),0)*$G868</f>
        <v>8891.5336642142502</v>
      </c>
      <c r="CC868" s="35">
        <f>IF($B868="P",VLOOKUP($E868,'[2]Costeo-JUL26'!$B$9:$CQ$307,CC$1,0),0)</f>
        <v>0.5</v>
      </c>
      <c r="CD868" s="36">
        <f t="shared" si="431"/>
        <v>4445.7668321071251</v>
      </c>
      <c r="CE868" s="36">
        <f t="shared" si="432"/>
        <v>13337.300496321375</v>
      </c>
      <c r="CF868" s="37">
        <f t="shared" si="404"/>
        <v>731399.82686021505</v>
      </c>
      <c r="CG868" s="36">
        <f>IF($B868="r",VLOOKUP($E868,'[2]Costeo-JUL26'!$B$9:$CQ$307,CG$1,0),0)*$G868</f>
        <v>0</v>
      </c>
      <c r="CH868" s="35">
        <f>VLOOKUP($E868,'[2]TEORICOS (05.26)'!$A$8:$T$251,CH$1,0)</f>
        <v>0</v>
      </c>
      <c r="CI868" s="36">
        <f t="shared" si="433"/>
        <v>0</v>
      </c>
      <c r="CJ868" s="37">
        <f t="shared" si="434"/>
        <v>0</v>
      </c>
      <c r="CM868" s="16">
        <f>SUMIFS('[1]Ajuste Inventario'!$I:$I,'[1]Ajuste Inventario'!$B:$B,E868,'[1]Ajuste Inventario'!$S:$S,D868)*-1</f>
        <v>86.915999999999997</v>
      </c>
      <c r="CN868" s="36">
        <f t="shared" si="405"/>
        <v>124464.4598862899</v>
      </c>
      <c r="CP868" t="str">
        <f t="shared" si="406"/>
        <v>1720Org.Vtas StaTeresita</v>
      </c>
      <c r="CQ868" s="10">
        <f t="shared" si="407"/>
        <v>1432.008604702125</v>
      </c>
    </row>
    <row r="869" spans="1:95" x14ac:dyDescent="0.25">
      <c r="A869" s="30">
        <v>46204</v>
      </c>
      <c r="B869" s="31" t="str">
        <f>VLOOKUP($E869,'[2]TEORICOS (05.26)'!$A$8:$T$251,B$1,0)</f>
        <v>P</v>
      </c>
      <c r="C869" s="32" t="str">
        <f>VLOOKUP($E869,'[2]TEORICOS (05.26)'!$A$8:$T$251,C$1,0)</f>
        <v>Benedictino</v>
      </c>
      <c r="D869" t="s">
        <v>230</v>
      </c>
      <c r="E869">
        <v>1730</v>
      </c>
      <c r="F869" t="s">
        <v>120</v>
      </c>
      <c r="G869" s="16">
        <v>75.667000000000002</v>
      </c>
      <c r="H869" s="16">
        <v>239.8643899999999</v>
      </c>
      <c r="I869" s="33">
        <v>804032.61000000022</v>
      </c>
      <c r="J869" s="33">
        <v>740375.32000000018</v>
      </c>
      <c r="K869" s="34">
        <f>IF($B869="P",VLOOKUP($E869,'[2]Costeo-JUL26'!$B$9:$CQ$307,K$1,0),0)</f>
        <v>939153</v>
      </c>
      <c r="L869" s="35">
        <f>VLOOKUP($E869,'[2]TEORICOS (05.26)'!$A$8:$T$251,L$1,0)</f>
        <v>2.5000000000000001E-2</v>
      </c>
      <c r="M869" s="36">
        <f t="shared" si="408"/>
        <v>18509.383000000005</v>
      </c>
      <c r="N869" s="35">
        <f>IF($B869="P",VLOOKUP($E869,'[2]Costeo-JUL26'!$B$9:$CQ$307,N$1,0),0)</f>
        <v>0.02</v>
      </c>
      <c r="O869" s="36">
        <f t="shared" si="409"/>
        <v>370.18766000000011</v>
      </c>
      <c r="P869" s="36">
        <f>IF($B869="P",VLOOKUP($E869,'[2]Costeo-JUL26'!$B$9:$CQ$307,P$1,0),0)*H869</f>
        <v>0</v>
      </c>
      <c r="Q869" s="36">
        <f t="shared" si="410"/>
        <v>18879.570660000005</v>
      </c>
      <c r="R869" s="34">
        <f>IF($B869="P",VLOOKUP($E869,'[2]Costeo-JUL26'!$B$9:$CQ$307,R$1,0),0)</f>
        <v>0</v>
      </c>
      <c r="S869" s="16">
        <f>IF($B869="P",VLOOKUP($E869,'[2]Costeo-JUL26'!$B$9:$CQ$307,S$1,0),0)*$G869</f>
        <v>0</v>
      </c>
      <c r="T869" s="36">
        <f>IF($B869="P",VLOOKUP($E869,'[2]Costeo-JUL26'!$B$9:$CQ$307,T$1,0),0)*$G869</f>
        <v>0</v>
      </c>
      <c r="U869" s="35">
        <f>IF($B869="P",VLOOKUP($E869,'[2]Costeo-JUL26'!$B$9:$CQ$307,U$1,0),0)</f>
        <v>0</v>
      </c>
      <c r="V869" s="36">
        <f t="shared" si="411"/>
        <v>0</v>
      </c>
      <c r="W869" s="36">
        <f t="shared" si="412"/>
        <v>0</v>
      </c>
      <c r="X869" s="34">
        <f>IF($B869="P",VLOOKUP($E869,'[2]Costeo-JUL26'!$B$9:$CQ$307,X$1,0),0)</f>
        <v>0</v>
      </c>
      <c r="Y869" s="16">
        <f>IF($B869="P",VLOOKUP($E869,'[2]Costeo-JUL26'!$B$9:$CQ$307,Y$1,0),0)*$G869</f>
        <v>0</v>
      </c>
      <c r="Z869" s="36">
        <f>IF($B869="P",VLOOKUP($E869,'[2]Costeo-JUL26'!$B$9:$CQ$307,Z$1,0),0)*$G869</f>
        <v>0</v>
      </c>
      <c r="AA869" s="35">
        <f>IF($B869="P",VLOOKUP($E869,'[2]Costeo-JUL26'!$B$9:$CQ$307,AA$1,0),0)</f>
        <v>0</v>
      </c>
      <c r="AB869" s="36">
        <f t="shared" si="413"/>
        <v>0</v>
      </c>
      <c r="AC869" s="36">
        <f t="shared" si="414"/>
        <v>0</v>
      </c>
      <c r="AD869" s="34">
        <f>IF($B869="P",VLOOKUP($E869,'[2]Costeo-JUL26'!$B$9:$CQ$307,AD$1,0),0)</f>
        <v>938972</v>
      </c>
      <c r="AE869" s="16">
        <f>IF($B869="P",VLOOKUP($E869,'[2]Costeo-JUL26'!$B$9:$CQ$307,AE$1,0),0)*$G869</f>
        <v>454.00200000000001</v>
      </c>
      <c r="AF869" s="36">
        <f>IF($B869="P",VLOOKUP($E869,'[2]Costeo-JUL26'!$B$9:$CQ$307,AF$1,0),0)*$G869</f>
        <v>6967.6594944000008</v>
      </c>
      <c r="AG869" s="35">
        <f>IF($B869="P",VLOOKUP($E869,'[2]Costeo-JUL26'!$B$9:$CQ$307,AG$1,0),0)</f>
        <v>6.0000000000000001E-3</v>
      </c>
      <c r="AH869" s="36">
        <f t="shared" si="415"/>
        <v>41.805956966400004</v>
      </c>
      <c r="AI869" s="36">
        <f t="shared" si="416"/>
        <v>7009.4654513664009</v>
      </c>
      <c r="AJ869" s="34">
        <f>IF($B869="P",VLOOKUP($E869,'[2]Costeo-JUL26'!$B$9:$CQ$307,AJ$1,0),0)</f>
        <v>936975</v>
      </c>
      <c r="AK869" s="16">
        <f>IF($B869="P",VLOOKUP($E869,'[2]Costeo-JUL26'!$B$9:$CQ$307,AK$1,0),0)*$G869</f>
        <v>454.00200000000001</v>
      </c>
      <c r="AL869" s="36">
        <f>IF($B869="P",VLOOKUP($E869,'[2]Costeo-JUL26'!$B$9:$CQ$307,AL$1,0),0)*$G869</f>
        <v>12689.591981040001</v>
      </c>
      <c r="AM869" s="35">
        <f>IF($B869="P",VLOOKUP($E869,'[2]Costeo-JUL26'!$B$9:$CQ$307,AM$1,0),0)</f>
        <v>1.7999999999999999E-2</v>
      </c>
      <c r="AN869" s="36">
        <f t="shared" si="417"/>
        <v>228.41265565872001</v>
      </c>
      <c r="AO869" s="36">
        <f t="shared" si="418"/>
        <v>12918.004636698721</v>
      </c>
      <c r="AP869" s="34">
        <f>IF($B869="P",VLOOKUP($E869,'[2]Costeo-JUL26'!$B$9:$CQ$307,AP$1,0),0)</f>
        <v>938165</v>
      </c>
      <c r="AQ869" s="16">
        <f>IF($B869="P",VLOOKUP($E869,'[2]Costeo-JUL26'!$B$9:$CQ$307,AQ$1,0),0)*$G869</f>
        <v>454.00200000000001</v>
      </c>
      <c r="AR869" s="36">
        <f>IF($B869="P",VLOOKUP($E869,'[2]Costeo-JUL26'!$B$9:$CQ$307,AR$1,0),0)*$G869</f>
        <v>74448.746166600016</v>
      </c>
      <c r="AS869" s="35">
        <f>IF($B869="P",VLOOKUP($E869,'[2]Costeo-JUL26'!$B$9:$CQ$307,AS$1,0),0)</f>
        <v>0.02</v>
      </c>
      <c r="AT869" s="36">
        <f t="shared" si="419"/>
        <v>1488.9749233320003</v>
      </c>
      <c r="AU869" s="36">
        <f t="shared" si="420"/>
        <v>75937.72108993202</v>
      </c>
      <c r="AV869" s="34">
        <f>IF($B869="P",VLOOKUP($E869,'[2]Costeo-JUL26'!$B$9:$CQ$307,AV$1,0),0)</f>
        <v>902310</v>
      </c>
      <c r="AW869" s="16">
        <f>IF($B869="P",VLOOKUP($E869,'[2]Costeo-JUL26'!$B$9:$CQ$307,AW$1,0),0)*$G869</f>
        <v>2.5272777999999998</v>
      </c>
      <c r="AX869" s="36">
        <f>IF($B869="P",VLOOKUP($E869,'[2]Costeo-JUL26'!$B$9:$CQ$307,AX$1,0),0)*$G869</f>
        <v>8854.4342601355875</v>
      </c>
      <c r="AY869" s="35">
        <f>IF($B869="P",VLOOKUP($E869,'[2]Costeo-JUL26'!$B$9:$CQ$307,AY$1,0),0)</f>
        <v>0.03</v>
      </c>
      <c r="AZ869" s="36">
        <f t="shared" si="421"/>
        <v>265.63302780406764</v>
      </c>
      <c r="BA869" s="36">
        <f t="shared" si="422"/>
        <v>9120.0672879396552</v>
      </c>
      <c r="BB869" s="34">
        <f>IF($B869="P",VLOOKUP($E869,'[2]Costeo-JUL26'!$B$9:$CQ$307,BB$1,0),0)</f>
        <v>902311</v>
      </c>
      <c r="BC869" s="16">
        <f>IF($B869="P",VLOOKUP($E869,'[2]Costeo-JUL26'!$B$9:$CQ$307,BC$1,0),0)*$G869</f>
        <v>0.33028645499999998</v>
      </c>
      <c r="BD869" s="36">
        <f>IF($B869="P",VLOOKUP($E869,'[2]Costeo-JUL26'!$B$9:$CQ$307,BD$1,0),0)*$G869</f>
        <v>1295.2662248184752</v>
      </c>
      <c r="BE869" s="35">
        <f>IF($B869="P",VLOOKUP($E869,'[2]Costeo-JUL26'!$B$9:$CQ$307,BE$1,0),0)</f>
        <v>0.03</v>
      </c>
      <c r="BF869" s="36">
        <f t="shared" si="423"/>
        <v>38.857986744554253</v>
      </c>
      <c r="BG869" s="36">
        <f t="shared" si="424"/>
        <v>1334.1242115630293</v>
      </c>
      <c r="BH869" s="34">
        <f>IF($B869="P",VLOOKUP($E869,'[2]Costeo-JUL26'!$B$9:$CQ$307,BH$1,0),0)</f>
        <v>933089</v>
      </c>
      <c r="BI869" s="16">
        <f>IF($B869="P",VLOOKUP($E869,'[2]Costeo-JUL26'!$B$9:$CQ$307,BI$1,0),0)*$G869</f>
        <v>3.7833500000000004</v>
      </c>
      <c r="BJ869" s="36">
        <f>IF($B869="P",VLOOKUP($E869,'[2]Costeo-JUL26'!$B$9:$CQ$307,BJ$1,0),0)*$G869</f>
        <v>2817.3568676550522</v>
      </c>
      <c r="BK869" s="35">
        <f>IF(BH869=910319,0,IF($B869="P",VLOOKUP($E869,'[2]Costeo-JUL26'!$B$9:$CQ$307,BK$1,0),0))</f>
        <v>0.02</v>
      </c>
      <c r="BL869" s="36">
        <f t="shared" si="425"/>
        <v>56.347137353101047</v>
      </c>
      <c r="BM869" s="36">
        <f t="shared" si="426"/>
        <v>2873.7040050081532</v>
      </c>
      <c r="BN869" s="34">
        <f>IF($B869="P",VLOOKUP($E869,'[2]Costeo-JUL26'!$B$9:$CQ$307,BN$1,0),0)</f>
        <v>0</v>
      </c>
      <c r="BO869" s="16">
        <f>IF($B869="P",VLOOKUP($E869,'[2]Costeo-JUL26'!$B$9:$CQ$307,BO$1,0),0)*$G869</f>
        <v>0</v>
      </c>
      <c r="BP869" s="36">
        <f>IF($B869="P",VLOOKUP($E869,'[2]Costeo-JUL26'!$B$9:$CQ$307,BP$1,0),0)*$G869</f>
        <v>0</v>
      </c>
      <c r="BQ869" s="35">
        <f>IF($B869="P",VLOOKUP($E869,'[2]Costeo-JUL26'!$B$9:$CQ$307,BQ$1,0),0)</f>
        <v>0</v>
      </c>
      <c r="BR869" s="36">
        <f t="shared" si="427"/>
        <v>0</v>
      </c>
      <c r="BS869" s="36">
        <f t="shared" si="428"/>
        <v>0</v>
      </c>
      <c r="BT869" s="34">
        <f>IF($B869="P",VLOOKUP($E869,'[2]Costeo-JUL26'!$B$9:$CQ$307,BT$1,0),0)</f>
        <v>0</v>
      </c>
      <c r="BU869" s="16">
        <f>IF($B869="P",VLOOKUP($E869,'[2]Costeo-JUL26'!$B$9:$CQ$307,BU$1,0),0)*$G869</f>
        <v>0</v>
      </c>
      <c r="BV869" s="36">
        <f>IF($B869="P",VLOOKUP($E869,'[2]Costeo-JUL26'!$B$9:$CQ$307,BV$1,0),0)*$G869</f>
        <v>0</v>
      </c>
      <c r="BW869" s="35">
        <f>IF($B869="P",VLOOKUP($E869,'[2]Costeo-JUL26'!$B$9:$CQ$307,BW$1,0),0)</f>
        <v>0</v>
      </c>
      <c r="BX869" s="36">
        <f t="shared" si="429"/>
        <v>0</v>
      </c>
      <c r="BY869" s="36">
        <f t="shared" si="430"/>
        <v>0</v>
      </c>
      <c r="BZ869" s="34">
        <f>IF($B869="P",VLOOKUP($E869,'[2]Costeo-JUL26'!$B$9:$CQ$307,BZ$1,0),0)</f>
        <v>936704</v>
      </c>
      <c r="CA869" s="16">
        <f>IF($B869="P",VLOOKUP($E869,'[2]Costeo-JUL26'!$B$9:$CQ$307,CA$1,0),0)*$G869</f>
        <v>8.2783910586128187</v>
      </c>
      <c r="CB869" s="36">
        <f>IF($B869="P",VLOOKUP($E869,'[2]Costeo-JUL26'!$B$9:$CQ$307,CB$1,0),0)*$G869</f>
        <v>3951.8024111755035</v>
      </c>
      <c r="CC869" s="35">
        <f>IF($B869="P",VLOOKUP($E869,'[2]Costeo-JUL26'!$B$9:$CQ$307,CC$1,0),0)</f>
        <v>0.5</v>
      </c>
      <c r="CD869" s="36">
        <f t="shared" si="431"/>
        <v>1975.9012055877517</v>
      </c>
      <c r="CE869" s="36">
        <f t="shared" si="432"/>
        <v>5927.703616763255</v>
      </c>
      <c r="CF869" s="37">
        <f t="shared" si="404"/>
        <v>134000.36095927126</v>
      </c>
      <c r="CG869" s="36">
        <f>IF($B869="r",VLOOKUP($E869,'[2]Costeo-JUL26'!$B$9:$CQ$307,CG$1,0),0)*$G869</f>
        <v>0</v>
      </c>
      <c r="CH869" s="35">
        <f>VLOOKUP($E869,'[2]TEORICOS (05.26)'!$A$8:$T$251,CH$1,0)</f>
        <v>0</v>
      </c>
      <c r="CI869" s="36">
        <f t="shared" si="433"/>
        <v>0</v>
      </c>
      <c r="CJ869" s="37">
        <f t="shared" si="434"/>
        <v>0</v>
      </c>
      <c r="CM869" s="16">
        <f>SUMIFS('[1]Ajuste Inventario'!$I:$I,'[1]Ajuste Inventario'!$B:$B,E869,'[1]Ajuste Inventario'!$S:$S,D869)*-1</f>
        <v>1.333</v>
      </c>
      <c r="CN869" s="36">
        <f t="shared" si="405"/>
        <v>2360.6391314405037</v>
      </c>
      <c r="CP869" t="str">
        <f t="shared" si="406"/>
        <v>1730Org.Vtas StaTeresita</v>
      </c>
      <c r="CQ869" s="10">
        <f t="shared" si="407"/>
        <v>1770.9220791001528</v>
      </c>
    </row>
    <row r="870" spans="1:95" x14ac:dyDescent="0.25">
      <c r="A870" s="30">
        <v>46204</v>
      </c>
      <c r="B870" s="31" t="str">
        <f>VLOOKUP($E870,'[2]TEORICOS (05.26)'!$A$8:$T$251,B$1,0)</f>
        <v>P</v>
      </c>
      <c r="C870" s="32" t="str">
        <f>VLOOKUP($E870,'[2]TEORICOS (05.26)'!$A$8:$T$251,C$1,0)</f>
        <v>Benedictino</v>
      </c>
      <c r="D870" t="s">
        <v>230</v>
      </c>
      <c r="E870">
        <v>1740</v>
      </c>
      <c r="F870" t="s">
        <v>121</v>
      </c>
      <c r="G870" s="16">
        <v>356</v>
      </c>
      <c r="H870" s="16">
        <v>564.25999999999942</v>
      </c>
      <c r="I870" s="33">
        <v>2597591.4900000002</v>
      </c>
      <c r="J870" s="33">
        <v>2518273.4499999993</v>
      </c>
      <c r="K870" s="34">
        <f>IF($B870="P",VLOOKUP($E870,'[2]Costeo-JUL26'!$B$9:$CQ$307,K$1,0),0)</f>
        <v>939153</v>
      </c>
      <c r="L870" s="35">
        <f>VLOOKUP($E870,'[2]TEORICOS (05.26)'!$A$8:$T$251,L$1,0)</f>
        <v>2.5000000000000001E-2</v>
      </c>
      <c r="M870" s="36">
        <f t="shared" si="408"/>
        <v>62956.836249999986</v>
      </c>
      <c r="N870" s="35">
        <f>IF($B870="P",VLOOKUP($E870,'[2]Costeo-JUL26'!$B$9:$CQ$307,N$1,0),0)</f>
        <v>0.02</v>
      </c>
      <c r="O870" s="36">
        <f t="shared" si="409"/>
        <v>1259.1367249999998</v>
      </c>
      <c r="P870" s="36">
        <f>IF($B870="P",VLOOKUP($E870,'[2]Costeo-JUL26'!$B$9:$CQ$307,P$1,0),0)*H870</f>
        <v>0</v>
      </c>
      <c r="Q870" s="36">
        <f t="shared" si="410"/>
        <v>64215.972974999982</v>
      </c>
      <c r="R870" s="34">
        <f>IF($B870="P",VLOOKUP($E870,'[2]Costeo-JUL26'!$B$9:$CQ$307,R$1,0),0)</f>
        <v>0</v>
      </c>
      <c r="S870" s="16">
        <f>IF($B870="P",VLOOKUP($E870,'[2]Costeo-JUL26'!$B$9:$CQ$307,S$1,0),0)*$G870</f>
        <v>0</v>
      </c>
      <c r="T870" s="36">
        <f>IF($B870="P",VLOOKUP($E870,'[2]Costeo-JUL26'!$B$9:$CQ$307,T$1,0),0)*$G870</f>
        <v>0</v>
      </c>
      <c r="U870" s="35">
        <f>IF($B870="P",VLOOKUP($E870,'[2]Costeo-JUL26'!$B$9:$CQ$307,U$1,0),0)</f>
        <v>0</v>
      </c>
      <c r="V870" s="36">
        <f t="shared" si="411"/>
        <v>0</v>
      </c>
      <c r="W870" s="36">
        <f t="shared" si="412"/>
        <v>0</v>
      </c>
      <c r="X870" s="34">
        <f>IF($B870="P",VLOOKUP($E870,'[2]Costeo-JUL26'!$B$9:$CQ$307,X$1,0),0)</f>
        <v>0</v>
      </c>
      <c r="Y870" s="16">
        <f>IF($B870="P",VLOOKUP($E870,'[2]Costeo-JUL26'!$B$9:$CQ$307,Y$1,0),0)*$G870</f>
        <v>0</v>
      </c>
      <c r="Z870" s="36">
        <f>IF($B870="P",VLOOKUP($E870,'[2]Costeo-JUL26'!$B$9:$CQ$307,Z$1,0),0)*$G870</f>
        <v>0</v>
      </c>
      <c r="AA870" s="35">
        <f>IF($B870="P",VLOOKUP($E870,'[2]Costeo-JUL26'!$B$9:$CQ$307,AA$1,0),0)</f>
        <v>0</v>
      </c>
      <c r="AB870" s="36">
        <f t="shared" si="413"/>
        <v>0</v>
      </c>
      <c r="AC870" s="36">
        <f t="shared" si="414"/>
        <v>0</v>
      </c>
      <c r="AD870" s="34">
        <f>IF($B870="P",VLOOKUP($E870,'[2]Costeo-JUL26'!$B$9:$CQ$307,AD$1,0),0)</f>
        <v>938972</v>
      </c>
      <c r="AE870" s="16">
        <f>IF($B870="P",VLOOKUP($E870,'[2]Costeo-JUL26'!$B$9:$CQ$307,AE$1,0),0)*$G870</f>
        <v>2136</v>
      </c>
      <c r="AF870" s="36">
        <f>IF($B870="P",VLOOKUP($E870,'[2]Costeo-JUL26'!$B$9:$CQ$307,AF$1,0),0)*$G870</f>
        <v>32781.619200000001</v>
      </c>
      <c r="AG870" s="35">
        <f>IF($B870="P",VLOOKUP($E870,'[2]Costeo-JUL26'!$B$9:$CQ$307,AG$1,0),0)</f>
        <v>6.0000000000000001E-3</v>
      </c>
      <c r="AH870" s="36">
        <f t="shared" si="415"/>
        <v>196.68971520000002</v>
      </c>
      <c r="AI870" s="36">
        <f t="shared" si="416"/>
        <v>32978.308915200003</v>
      </c>
      <c r="AJ870" s="34">
        <f>IF($B870="P",VLOOKUP($E870,'[2]Costeo-JUL26'!$B$9:$CQ$307,AJ$1,0),0)</f>
        <v>936446</v>
      </c>
      <c r="AK870" s="16">
        <f>IF($B870="P",VLOOKUP($E870,'[2]Costeo-JUL26'!$B$9:$CQ$307,AK$1,0),0)*$G870</f>
        <v>2136</v>
      </c>
      <c r="AL870" s="36">
        <f>IF($B870="P",VLOOKUP($E870,'[2]Costeo-JUL26'!$B$9:$CQ$307,AL$1,0),0)*$G870</f>
        <v>25039.516320000002</v>
      </c>
      <c r="AM870" s="35">
        <f>IF($B870="P",VLOOKUP($E870,'[2]Costeo-JUL26'!$B$9:$CQ$307,AM$1,0),0)</f>
        <v>1.7999999999999999E-2</v>
      </c>
      <c r="AN870" s="36">
        <f t="shared" si="417"/>
        <v>450.71129375999999</v>
      </c>
      <c r="AO870" s="36">
        <f t="shared" si="418"/>
        <v>25490.227613760002</v>
      </c>
      <c r="AP870" s="34">
        <f>IF($B870="P",VLOOKUP($E870,'[2]Costeo-JUL26'!$B$9:$CQ$307,AP$1,0),0)</f>
        <v>938979</v>
      </c>
      <c r="AQ870" s="16">
        <f>IF($B870="P",VLOOKUP($E870,'[2]Costeo-JUL26'!$B$9:$CQ$307,AQ$1,0),0)*$G870</f>
        <v>2136</v>
      </c>
      <c r="AR870" s="36">
        <f>IF($B870="P",VLOOKUP($E870,'[2]Costeo-JUL26'!$B$9:$CQ$307,AR$1,0),0)*$G870</f>
        <v>185754.59135999999</v>
      </c>
      <c r="AS870" s="35">
        <f>IF($B870="P",VLOOKUP($E870,'[2]Costeo-JUL26'!$B$9:$CQ$307,AS$1,0),0)</f>
        <v>0.02</v>
      </c>
      <c r="AT870" s="36">
        <f t="shared" si="419"/>
        <v>3715.0918271999999</v>
      </c>
      <c r="AU870" s="36">
        <f t="shared" si="420"/>
        <v>189469.68318719999</v>
      </c>
      <c r="AV870" s="34">
        <f>IF($B870="P",VLOOKUP($E870,'[2]Costeo-JUL26'!$B$9:$CQ$307,AV$1,0),0)</f>
        <v>932317</v>
      </c>
      <c r="AW870" s="16">
        <f>IF($B870="P",VLOOKUP($E870,'[2]Costeo-JUL26'!$B$9:$CQ$307,AW$1,0),0)*$G870</f>
        <v>7.8319999999999999</v>
      </c>
      <c r="AX870" s="36">
        <f>IF($B870="P",VLOOKUP($E870,'[2]Costeo-JUL26'!$B$9:$CQ$307,AX$1,0),0)*$G870</f>
        <v>33660.369599999998</v>
      </c>
      <c r="AY870" s="35">
        <f>IF($B870="P",VLOOKUP($E870,'[2]Costeo-JUL26'!$B$9:$CQ$307,AY$1,0),0)</f>
        <v>0.03</v>
      </c>
      <c r="AZ870" s="36">
        <f t="shared" si="421"/>
        <v>1009.8110879999999</v>
      </c>
      <c r="BA870" s="36">
        <f t="shared" si="422"/>
        <v>34670.180688</v>
      </c>
      <c r="BB870" s="34">
        <f>IF($B870="P",VLOOKUP($E870,'[2]Costeo-JUL26'!$B$9:$CQ$307,BB$1,0),0)</f>
        <v>902311</v>
      </c>
      <c r="BC870" s="16">
        <f>IF($B870="P",VLOOKUP($E870,'[2]Costeo-JUL26'!$B$9:$CQ$307,BC$1,0),0)*$G870</f>
        <v>1.4833333333333334</v>
      </c>
      <c r="BD870" s="36">
        <f>IF($B870="P",VLOOKUP($E870,'[2]Costeo-JUL26'!$B$9:$CQ$307,BD$1,0),0)*$G870</f>
        <v>5817.1067500000008</v>
      </c>
      <c r="BE870" s="35">
        <f>IF($B870="P",VLOOKUP($E870,'[2]Costeo-JUL26'!$B$9:$CQ$307,BE$1,0),0)</f>
        <v>0.03</v>
      </c>
      <c r="BF870" s="36">
        <f t="shared" si="423"/>
        <v>174.51320250000001</v>
      </c>
      <c r="BG870" s="36">
        <f t="shared" si="424"/>
        <v>5991.6199525000011</v>
      </c>
      <c r="BH870" s="34">
        <f>IF($B870="P",VLOOKUP($E870,'[2]Costeo-JUL26'!$B$9:$CQ$307,BH$1,0),0)</f>
        <v>933089</v>
      </c>
      <c r="BI870" s="16">
        <f>IF($B870="P",VLOOKUP($E870,'[2]Costeo-JUL26'!$B$9:$CQ$307,BI$1,0),0)*$G870</f>
        <v>9.5357142857142847</v>
      </c>
      <c r="BJ870" s="36">
        <f>IF($B870="P",VLOOKUP($E870,'[2]Costeo-JUL26'!$B$9:$CQ$307,BJ$1,0),0)*$G870</f>
        <v>7100.9846117471379</v>
      </c>
      <c r="BK870" s="35">
        <f>IF(BH870=910319,0,IF($B870="P",VLOOKUP($E870,'[2]Costeo-JUL26'!$B$9:$CQ$307,BK$1,0),0))</f>
        <v>0.02</v>
      </c>
      <c r="BL870" s="36">
        <f t="shared" si="425"/>
        <v>142.01969223494277</v>
      </c>
      <c r="BM870" s="36">
        <f t="shared" si="426"/>
        <v>7243.0043039820803</v>
      </c>
      <c r="BN870" s="34">
        <f>IF($B870="P",VLOOKUP($E870,'[2]Costeo-JUL26'!$B$9:$CQ$307,BN$1,0),0)</f>
        <v>0</v>
      </c>
      <c r="BO870" s="16">
        <f>IF($B870="P",VLOOKUP($E870,'[2]Costeo-JUL26'!$B$9:$CQ$307,BO$1,0),0)*$G870</f>
        <v>0</v>
      </c>
      <c r="BP870" s="36">
        <f>IF($B870="P",VLOOKUP($E870,'[2]Costeo-JUL26'!$B$9:$CQ$307,BP$1,0),0)*$G870</f>
        <v>0</v>
      </c>
      <c r="BQ870" s="35">
        <f>IF($B870="P",VLOOKUP($E870,'[2]Costeo-JUL26'!$B$9:$CQ$307,BQ$1,0),0)</f>
        <v>0</v>
      </c>
      <c r="BR870" s="36">
        <f t="shared" si="427"/>
        <v>0</v>
      </c>
      <c r="BS870" s="36">
        <f t="shared" si="428"/>
        <v>0</v>
      </c>
      <c r="BT870" s="34">
        <f>IF($B870="P",VLOOKUP($E870,'[2]Costeo-JUL26'!$B$9:$CQ$307,BT$1,0),0)</f>
        <v>0</v>
      </c>
      <c r="BU870" s="16">
        <f>IF($B870="P",VLOOKUP($E870,'[2]Costeo-JUL26'!$B$9:$CQ$307,BU$1,0),0)*$G870</f>
        <v>0</v>
      </c>
      <c r="BV870" s="36">
        <f>IF($B870="P",VLOOKUP($E870,'[2]Costeo-JUL26'!$B$9:$CQ$307,BV$1,0),0)*$G870</f>
        <v>0</v>
      </c>
      <c r="BW870" s="35">
        <f>IF($B870="P",VLOOKUP($E870,'[2]Costeo-JUL26'!$B$9:$CQ$307,BW$1,0),0)</f>
        <v>0</v>
      </c>
      <c r="BX870" s="36">
        <f t="shared" si="429"/>
        <v>0</v>
      </c>
      <c r="BY870" s="36">
        <f t="shared" si="430"/>
        <v>0</v>
      </c>
      <c r="BZ870" s="34">
        <f>IF($B870="P",VLOOKUP($E870,'[2]Costeo-JUL26'!$B$9:$CQ$307,BZ$1,0),0)</f>
        <v>936704</v>
      </c>
      <c r="CA870" s="16">
        <f>IF($B870="P",VLOOKUP($E870,'[2]Costeo-JUL26'!$B$9:$CQ$307,CA$1,0),0)*$G870</f>
        <v>19.474190974045246</v>
      </c>
      <c r="CB870" s="36">
        <f>IF($B870="P",VLOOKUP($E870,'[2]Costeo-JUL26'!$B$9:$CQ$307,CB$1,0),0)*$G870</f>
        <v>9296.2695651901049</v>
      </c>
      <c r="CC870" s="35">
        <f>IF($B870="P",VLOOKUP($E870,'[2]Costeo-JUL26'!$B$9:$CQ$307,CC$1,0),0)</f>
        <v>0.5</v>
      </c>
      <c r="CD870" s="36">
        <f t="shared" si="431"/>
        <v>4648.1347825950525</v>
      </c>
      <c r="CE870" s="36">
        <f t="shared" si="432"/>
        <v>13944.404347785157</v>
      </c>
      <c r="CF870" s="37">
        <f t="shared" si="404"/>
        <v>374003.40198342717</v>
      </c>
      <c r="CG870" s="36">
        <f>IF($B870="r",VLOOKUP($E870,'[2]Costeo-JUL26'!$B$9:$CQ$307,CG$1,0),0)*$G870</f>
        <v>0</v>
      </c>
      <c r="CH870" s="35">
        <f>VLOOKUP($E870,'[2]TEORICOS (05.26)'!$A$8:$T$251,CH$1,0)</f>
        <v>0</v>
      </c>
      <c r="CI870" s="36">
        <f t="shared" si="433"/>
        <v>0</v>
      </c>
      <c r="CJ870" s="37">
        <f t="shared" si="434"/>
        <v>0</v>
      </c>
      <c r="CM870" s="16">
        <f>SUMIFS('[1]Ajuste Inventario'!$I:$I,'[1]Ajuste Inventario'!$B:$B,E870,'[1]Ajuste Inventario'!$S:$S,D870)*-1</f>
        <v>4.3339999999999996</v>
      </c>
      <c r="CN870" s="36">
        <f t="shared" si="405"/>
        <v>4553.1762477420598</v>
      </c>
      <c r="CP870" t="str">
        <f t="shared" si="406"/>
        <v>1740Org.Vtas StaTeresita</v>
      </c>
      <c r="CQ870" s="10">
        <f t="shared" si="407"/>
        <v>1050.5713538860314</v>
      </c>
    </row>
    <row r="871" spans="1:95" x14ac:dyDescent="0.25">
      <c r="A871" s="30">
        <v>46204</v>
      </c>
      <c r="B871" s="31" t="str">
        <f>VLOOKUP($E871,'[2]TEORICOS (05.26)'!$A$8:$T$251,B$1,0)</f>
        <v>P</v>
      </c>
      <c r="C871" s="32" t="str">
        <f>VLOOKUP($E871,'[2]TEORICOS (05.26)'!$A$8:$T$251,C$1,0)</f>
        <v>Benedictino</v>
      </c>
      <c r="D871" t="s">
        <v>230</v>
      </c>
      <c r="E871">
        <v>1758</v>
      </c>
      <c r="F871" t="s">
        <v>122</v>
      </c>
      <c r="G871" s="16">
        <v>191</v>
      </c>
      <c r="H871" s="16">
        <v>454.19799999999964</v>
      </c>
      <c r="I871" s="33">
        <v>1680317.1799999988</v>
      </c>
      <c r="J871" s="33">
        <v>1531242.2999999998</v>
      </c>
      <c r="K871" s="34">
        <f>IF($B871="P",VLOOKUP($E871,'[2]Costeo-JUL26'!$B$9:$CQ$307,K$1,0),0)</f>
        <v>939153</v>
      </c>
      <c r="L871" s="35">
        <f>VLOOKUP($E871,'[2]TEORICOS (05.26)'!$A$8:$T$251,L$1,0)</f>
        <v>2.5000000000000001E-2</v>
      </c>
      <c r="M871" s="36">
        <f t="shared" si="408"/>
        <v>38281.057499999995</v>
      </c>
      <c r="N871" s="35">
        <f>IF($B871="P",VLOOKUP($E871,'[2]Costeo-JUL26'!$B$9:$CQ$307,N$1,0),0)</f>
        <v>0.02</v>
      </c>
      <c r="O871" s="36">
        <f t="shared" si="409"/>
        <v>765.62114999999994</v>
      </c>
      <c r="P871" s="36">
        <f>IF($B871="P",VLOOKUP($E871,'[2]Costeo-JUL26'!$B$9:$CQ$307,P$1,0),0)*H871</f>
        <v>0</v>
      </c>
      <c r="Q871" s="36">
        <f t="shared" si="410"/>
        <v>39046.678649999994</v>
      </c>
      <c r="R871" s="34">
        <f>IF($B871="P",VLOOKUP($E871,'[2]Costeo-JUL26'!$B$9:$CQ$307,R$1,0),0)</f>
        <v>0</v>
      </c>
      <c r="S871" s="16">
        <f>IF($B871="P",VLOOKUP($E871,'[2]Costeo-JUL26'!$B$9:$CQ$307,S$1,0),0)*$G871</f>
        <v>0</v>
      </c>
      <c r="T871" s="36">
        <f>IF($B871="P",VLOOKUP($E871,'[2]Costeo-JUL26'!$B$9:$CQ$307,T$1,0),0)*$G871</f>
        <v>0</v>
      </c>
      <c r="U871" s="35">
        <f>IF($B871="P",VLOOKUP($E871,'[2]Costeo-JUL26'!$B$9:$CQ$307,U$1,0),0)</f>
        <v>0</v>
      </c>
      <c r="V871" s="36">
        <f t="shared" si="411"/>
        <v>0</v>
      </c>
      <c r="W871" s="36">
        <f t="shared" si="412"/>
        <v>0</v>
      </c>
      <c r="X871" s="34">
        <f>IF($B871="P",VLOOKUP($E871,'[2]Costeo-JUL26'!$B$9:$CQ$307,X$1,0),0)</f>
        <v>0</v>
      </c>
      <c r="Y871" s="16">
        <f>IF($B871="P",VLOOKUP($E871,'[2]Costeo-JUL26'!$B$9:$CQ$307,Y$1,0),0)*$G871</f>
        <v>0</v>
      </c>
      <c r="Z871" s="36">
        <f>IF($B871="P",VLOOKUP($E871,'[2]Costeo-JUL26'!$B$9:$CQ$307,Z$1,0),0)*$G871</f>
        <v>0</v>
      </c>
      <c r="AA871" s="35">
        <f>IF($B871="P",VLOOKUP($E871,'[2]Costeo-JUL26'!$B$9:$CQ$307,AA$1,0),0)</f>
        <v>0</v>
      </c>
      <c r="AB871" s="36">
        <f t="shared" si="413"/>
        <v>0</v>
      </c>
      <c r="AC871" s="36">
        <f t="shared" si="414"/>
        <v>0</v>
      </c>
      <c r="AD871" s="34">
        <f>IF($B871="P",VLOOKUP($E871,'[2]Costeo-JUL26'!$B$9:$CQ$307,AD$1,0),0)</f>
        <v>938972</v>
      </c>
      <c r="AE871" s="16">
        <f>IF($B871="P",VLOOKUP($E871,'[2]Costeo-JUL26'!$B$9:$CQ$307,AE$1,0),0)*$G871</f>
        <v>1146</v>
      </c>
      <c r="AF871" s="36">
        <f>IF($B871="P",VLOOKUP($E871,'[2]Costeo-JUL26'!$B$9:$CQ$307,AF$1,0),0)*$G871</f>
        <v>17587.891200000002</v>
      </c>
      <c r="AG871" s="35">
        <f>IF($B871="P",VLOOKUP($E871,'[2]Costeo-JUL26'!$B$9:$CQ$307,AG$1,0),0)</f>
        <v>6.0000000000000001E-3</v>
      </c>
      <c r="AH871" s="36">
        <f t="shared" si="415"/>
        <v>105.52734720000001</v>
      </c>
      <c r="AI871" s="36">
        <f t="shared" si="416"/>
        <v>17693.418547200003</v>
      </c>
      <c r="AJ871" s="34">
        <f>IF($B871="P",VLOOKUP($E871,'[2]Costeo-JUL26'!$B$9:$CQ$307,AJ$1,0),0)</f>
        <v>936447</v>
      </c>
      <c r="AK871" s="16">
        <f>IF($B871="P",VLOOKUP($E871,'[2]Costeo-JUL26'!$B$9:$CQ$307,AK$1,0),0)*$G871</f>
        <v>1146</v>
      </c>
      <c r="AL871" s="36">
        <f>IF($B871="P",VLOOKUP($E871,'[2]Costeo-JUL26'!$B$9:$CQ$307,AL$1,0),0)*$G871</f>
        <v>17951.79204</v>
      </c>
      <c r="AM871" s="35">
        <f>IF($B871="P",VLOOKUP($E871,'[2]Costeo-JUL26'!$B$9:$CQ$307,AM$1,0),0)</f>
        <v>1.7999999999999999E-2</v>
      </c>
      <c r="AN871" s="36">
        <f t="shared" si="417"/>
        <v>323.13225671999999</v>
      </c>
      <c r="AO871" s="36">
        <f t="shared" si="418"/>
        <v>18274.924296720001</v>
      </c>
      <c r="AP871" s="34">
        <f>IF($B871="P",VLOOKUP($E871,'[2]Costeo-JUL26'!$B$9:$CQ$307,AP$1,0),0)</f>
        <v>904570</v>
      </c>
      <c r="AQ871" s="16">
        <f>IF($B871="P",VLOOKUP($E871,'[2]Costeo-JUL26'!$B$9:$CQ$307,AQ$1,0),0)*$G871</f>
        <v>1146</v>
      </c>
      <c r="AR871" s="36">
        <f>IF($B871="P",VLOOKUP($E871,'[2]Costeo-JUL26'!$B$9:$CQ$307,AR$1,0),0)*$G871</f>
        <v>154047.40571999998</v>
      </c>
      <c r="AS871" s="35">
        <f>IF($B871="P",VLOOKUP($E871,'[2]Costeo-JUL26'!$B$9:$CQ$307,AS$1,0),0)</f>
        <v>0.02</v>
      </c>
      <c r="AT871" s="36">
        <f t="shared" si="419"/>
        <v>3080.9481143999997</v>
      </c>
      <c r="AU871" s="36">
        <f t="shared" si="420"/>
        <v>157128.35383439998</v>
      </c>
      <c r="AV871" s="34">
        <f>IF($B871="P",VLOOKUP($E871,'[2]Costeo-JUL26'!$B$9:$CQ$307,AV$1,0),0)</f>
        <v>917330</v>
      </c>
      <c r="AW871" s="16">
        <f>IF($B871="P",VLOOKUP($E871,'[2]Costeo-JUL26'!$B$9:$CQ$307,AW$1,0),0)*$G871</f>
        <v>5.0423999999999998</v>
      </c>
      <c r="AX871" s="36">
        <f>IF($B871="P",VLOOKUP($E871,'[2]Costeo-JUL26'!$B$9:$CQ$307,AX$1,0),0)*$G871</f>
        <v>19823.219017331023</v>
      </c>
      <c r="AY871" s="35">
        <f>IF($B871="P",VLOOKUP($E871,'[2]Costeo-JUL26'!$B$9:$CQ$307,AY$1,0),0)</f>
        <v>0.03</v>
      </c>
      <c r="AZ871" s="36">
        <f t="shared" si="421"/>
        <v>594.69657051993067</v>
      </c>
      <c r="BA871" s="36">
        <f t="shared" si="422"/>
        <v>20417.915587850952</v>
      </c>
      <c r="BB871" s="34">
        <f>IF($B871="P",VLOOKUP($E871,'[2]Costeo-JUL26'!$B$9:$CQ$307,BB$1,0),0)</f>
        <v>902311</v>
      </c>
      <c r="BC871" s="16">
        <f>IF($B871="P",VLOOKUP($E871,'[2]Costeo-JUL26'!$B$9:$CQ$307,BC$1,0),0)*$G871</f>
        <v>0.83562500000000006</v>
      </c>
      <c r="BD871" s="36">
        <f>IF($B871="P",VLOOKUP($E871,'[2]Costeo-JUL26'!$B$9:$CQ$307,BD$1,0),0)*$G871</f>
        <v>3277.0246031250008</v>
      </c>
      <c r="BE871" s="35">
        <f>IF($B871="P",VLOOKUP($E871,'[2]Costeo-JUL26'!$B$9:$CQ$307,BE$1,0),0)</f>
        <v>0.03</v>
      </c>
      <c r="BF871" s="36">
        <f t="shared" si="423"/>
        <v>98.310738093750018</v>
      </c>
      <c r="BG871" s="36">
        <f t="shared" si="424"/>
        <v>3375.3353412187507</v>
      </c>
      <c r="BH871" s="34">
        <f>IF($B871="P",VLOOKUP($E871,'[2]Costeo-JUL26'!$B$9:$CQ$307,BH$1,0),0)</f>
        <v>933089</v>
      </c>
      <c r="BI871" s="16">
        <f>IF($B871="P",VLOOKUP($E871,'[2]Costeo-JUL26'!$B$9:$CQ$307,BI$1,0),0)*$G871</f>
        <v>7.1624999999999996</v>
      </c>
      <c r="BJ871" s="36">
        <f>IF($B871="P",VLOOKUP($E871,'[2]Costeo-JUL26'!$B$9:$CQ$307,BJ$1,0),0)*$G871</f>
        <v>5333.7170932055751</v>
      </c>
      <c r="BK871" s="35">
        <f>IF(BH871=910319,0,IF($B871="P",VLOOKUP($E871,'[2]Costeo-JUL26'!$B$9:$CQ$307,BK$1,0),0))</f>
        <v>0.02</v>
      </c>
      <c r="BL871" s="36">
        <f t="shared" si="425"/>
        <v>106.67434186411151</v>
      </c>
      <c r="BM871" s="36">
        <f t="shared" si="426"/>
        <v>5440.3914350696868</v>
      </c>
      <c r="BN871" s="34">
        <f>IF($B871="P",VLOOKUP($E871,'[2]Costeo-JUL26'!$B$9:$CQ$307,BN$1,0),0)</f>
        <v>0</v>
      </c>
      <c r="BO871" s="16">
        <f>IF($B871="P",VLOOKUP($E871,'[2]Costeo-JUL26'!$B$9:$CQ$307,BO$1,0),0)*$G871</f>
        <v>0</v>
      </c>
      <c r="BP871" s="36">
        <f>IF($B871="P",VLOOKUP($E871,'[2]Costeo-JUL26'!$B$9:$CQ$307,BP$1,0),0)*$G871</f>
        <v>0</v>
      </c>
      <c r="BQ871" s="35">
        <f>IF($B871="P",VLOOKUP($E871,'[2]Costeo-JUL26'!$B$9:$CQ$307,BQ$1,0),0)</f>
        <v>0</v>
      </c>
      <c r="BR871" s="36">
        <f t="shared" si="427"/>
        <v>0</v>
      </c>
      <c r="BS871" s="36">
        <f t="shared" si="428"/>
        <v>0</v>
      </c>
      <c r="BT871" s="34">
        <f>IF($B871="P",VLOOKUP($E871,'[2]Costeo-JUL26'!$B$9:$CQ$307,BT$1,0),0)</f>
        <v>0</v>
      </c>
      <c r="BU871" s="16">
        <f>IF($B871="P",VLOOKUP($E871,'[2]Costeo-JUL26'!$B$9:$CQ$307,BU$1,0),0)*$G871</f>
        <v>0</v>
      </c>
      <c r="BV871" s="36">
        <f>IF($B871="P",VLOOKUP($E871,'[2]Costeo-JUL26'!$B$9:$CQ$307,BV$1,0),0)*$G871</f>
        <v>0</v>
      </c>
      <c r="BW871" s="35">
        <f>IF($B871="P",VLOOKUP($E871,'[2]Costeo-JUL26'!$B$9:$CQ$307,BW$1,0),0)</f>
        <v>0</v>
      </c>
      <c r="BX871" s="36">
        <f t="shared" si="429"/>
        <v>0</v>
      </c>
      <c r="BY871" s="36">
        <f t="shared" si="430"/>
        <v>0</v>
      </c>
      <c r="BZ871" s="34">
        <f>IF($B871="P",VLOOKUP($E871,'[2]Costeo-JUL26'!$B$9:$CQ$307,BZ$1,0),0)</f>
        <v>936704</v>
      </c>
      <c r="CA871" s="16">
        <f>IF($B871="P",VLOOKUP($E871,'[2]Costeo-JUL26'!$B$9:$CQ$307,CA$1,0),0)*$G871</f>
        <v>15.672347511415623</v>
      </c>
      <c r="CB871" s="36">
        <f>IF($B871="P",VLOOKUP($E871,'[2]Costeo-JUL26'!$B$9:$CQ$307,CB$1,0),0)*$G871</f>
        <v>7481.4079506375401</v>
      </c>
      <c r="CC871" s="35">
        <f>IF($B871="P",VLOOKUP($E871,'[2]Costeo-JUL26'!$B$9:$CQ$307,CC$1,0),0)</f>
        <v>0.5</v>
      </c>
      <c r="CD871" s="36">
        <f t="shared" si="431"/>
        <v>3740.7039753187701</v>
      </c>
      <c r="CE871" s="36">
        <f t="shared" si="432"/>
        <v>11222.111925956309</v>
      </c>
      <c r="CF871" s="37">
        <f t="shared" si="404"/>
        <v>272599.12961841567</v>
      </c>
      <c r="CG871" s="36">
        <f>IF($B871="r",VLOOKUP($E871,'[2]Costeo-JUL26'!$B$9:$CQ$307,CG$1,0),0)*$G871</f>
        <v>0</v>
      </c>
      <c r="CH871" s="35">
        <f>VLOOKUP($E871,'[2]TEORICOS (05.26)'!$A$8:$T$251,CH$1,0)</f>
        <v>0</v>
      </c>
      <c r="CI871" s="36">
        <f t="shared" si="433"/>
        <v>0</v>
      </c>
      <c r="CJ871" s="37">
        <f t="shared" si="434"/>
        <v>0</v>
      </c>
      <c r="CM871" s="16">
        <f>SUMIFS('[1]Ajuste Inventario'!$I:$I,'[1]Ajuste Inventario'!$B:$B,E871,'[1]Ajuste Inventario'!$S:$S,D871)*-1</f>
        <v>-0.5</v>
      </c>
      <c r="CN871" s="36">
        <f t="shared" si="405"/>
        <v>-713.61028695920334</v>
      </c>
      <c r="CP871" t="str">
        <f t="shared" si="406"/>
        <v>1758Org.Vtas StaTeresita</v>
      </c>
      <c r="CQ871" s="10">
        <f t="shared" si="407"/>
        <v>1427.2205739184067</v>
      </c>
    </row>
    <row r="872" spans="1:95" x14ac:dyDescent="0.25">
      <c r="A872" s="30">
        <v>46204</v>
      </c>
      <c r="B872" s="31" t="str">
        <f>VLOOKUP($E872,'[2]TEORICOS (05.26)'!$A$8:$T$251,B$1,0)</f>
        <v>R</v>
      </c>
      <c r="C872" s="32" t="str">
        <f>VLOOKUP($E872,'[2]TEORICOS (05.26)'!$A$8:$T$251,C$1,0)</f>
        <v>Smartwater</v>
      </c>
      <c r="D872" t="s">
        <v>230</v>
      </c>
      <c r="E872">
        <v>1759</v>
      </c>
      <c r="F872" t="s">
        <v>123</v>
      </c>
      <c r="G872" s="16">
        <v>73</v>
      </c>
      <c r="H872" s="16">
        <v>45.625</v>
      </c>
      <c r="I872" s="33">
        <v>561344.19999999984</v>
      </c>
      <c r="J872" s="33">
        <v>538796.98999999987</v>
      </c>
      <c r="K872" s="34">
        <f>IF($B872="P",VLOOKUP($E872,'[2]Costeo-JUL26'!$B$9:$CQ$307,K$1,0),0)</f>
        <v>0</v>
      </c>
      <c r="L872" s="35">
        <f>VLOOKUP($E872,'[2]TEORICOS (05.26)'!$A$8:$T$251,L$1,0)</f>
        <v>0.115</v>
      </c>
      <c r="M872" s="36">
        <f t="shared" si="408"/>
        <v>0</v>
      </c>
      <c r="N872" s="35">
        <f>IF($B872="P",VLOOKUP($E872,'[2]Costeo-JUL26'!$B$9:$CQ$307,N$1,0),0)</f>
        <v>0</v>
      </c>
      <c r="O872" s="36">
        <f t="shared" si="409"/>
        <v>0</v>
      </c>
      <c r="P872" s="36">
        <f>IF($B872="P",VLOOKUP($E872,'[2]Costeo-JUL26'!$B$9:$CQ$307,P$1,0),0)*H872</f>
        <v>0</v>
      </c>
      <c r="Q872" s="36">
        <f t="shared" si="410"/>
        <v>0</v>
      </c>
      <c r="R872" s="34">
        <f>IF($B872="P",VLOOKUP($E872,'[2]Costeo-JUL26'!$B$9:$CQ$307,R$1,0),0)</f>
        <v>0</v>
      </c>
      <c r="S872" s="16">
        <f>IF($B872="P",VLOOKUP($E872,'[2]Costeo-JUL26'!$B$9:$CQ$307,S$1,0),0)*$G872</f>
        <v>0</v>
      </c>
      <c r="T872" s="36">
        <f>IF($B872="P",VLOOKUP($E872,'[2]Costeo-JUL26'!$B$9:$CQ$307,T$1,0),0)*$G872</f>
        <v>0</v>
      </c>
      <c r="U872" s="35">
        <f>IF($B872="P",VLOOKUP($E872,'[2]Costeo-JUL26'!$B$9:$CQ$307,U$1,0),0)</f>
        <v>0</v>
      </c>
      <c r="V872" s="36">
        <f t="shared" si="411"/>
        <v>0</v>
      </c>
      <c r="W872" s="36">
        <f t="shared" si="412"/>
        <v>0</v>
      </c>
      <c r="X872" s="34">
        <f>IF($B872="P",VLOOKUP($E872,'[2]Costeo-JUL26'!$B$9:$CQ$307,X$1,0),0)</f>
        <v>0</v>
      </c>
      <c r="Y872" s="16">
        <f>IF($B872="P",VLOOKUP($E872,'[2]Costeo-JUL26'!$B$9:$CQ$307,Y$1,0),0)*$G872</f>
        <v>0</v>
      </c>
      <c r="Z872" s="36">
        <f>IF($B872="P",VLOOKUP($E872,'[2]Costeo-JUL26'!$B$9:$CQ$307,Z$1,0),0)*$G872</f>
        <v>0</v>
      </c>
      <c r="AA872" s="35">
        <f>IF($B872="P",VLOOKUP($E872,'[2]Costeo-JUL26'!$B$9:$CQ$307,AA$1,0),0)</f>
        <v>0</v>
      </c>
      <c r="AB872" s="36">
        <f t="shared" si="413"/>
        <v>0</v>
      </c>
      <c r="AC872" s="36">
        <f t="shared" si="414"/>
        <v>0</v>
      </c>
      <c r="AD872" s="34">
        <f>IF($B872="P",VLOOKUP($E872,'[2]Costeo-JUL26'!$B$9:$CQ$307,AD$1,0),0)</f>
        <v>0</v>
      </c>
      <c r="AE872" s="16">
        <f>IF($B872="P",VLOOKUP($E872,'[2]Costeo-JUL26'!$B$9:$CQ$307,AE$1,0),0)*$G872</f>
        <v>0</v>
      </c>
      <c r="AF872" s="36">
        <f>IF($B872="P",VLOOKUP($E872,'[2]Costeo-JUL26'!$B$9:$CQ$307,AF$1,0),0)*$G872</f>
        <v>0</v>
      </c>
      <c r="AG872" s="35">
        <f>IF($B872="P",VLOOKUP($E872,'[2]Costeo-JUL26'!$B$9:$CQ$307,AG$1,0),0)</f>
        <v>0</v>
      </c>
      <c r="AH872" s="36">
        <f t="shared" si="415"/>
        <v>0</v>
      </c>
      <c r="AI872" s="36">
        <f t="shared" si="416"/>
        <v>0</v>
      </c>
      <c r="AJ872" s="34">
        <f>IF($B872="P",VLOOKUP($E872,'[2]Costeo-JUL26'!$B$9:$CQ$307,AJ$1,0),0)</f>
        <v>0</v>
      </c>
      <c r="AK872" s="16">
        <f>IF($B872="P",VLOOKUP($E872,'[2]Costeo-JUL26'!$B$9:$CQ$307,AK$1,0),0)*$G872</f>
        <v>0</v>
      </c>
      <c r="AL872" s="36">
        <f>IF($B872="P",VLOOKUP($E872,'[2]Costeo-JUL26'!$B$9:$CQ$307,AL$1,0),0)*$G872</f>
        <v>0</v>
      </c>
      <c r="AM872" s="35">
        <f>IF($B872="P",VLOOKUP($E872,'[2]Costeo-JUL26'!$B$9:$CQ$307,AM$1,0),0)</f>
        <v>0</v>
      </c>
      <c r="AN872" s="36">
        <f t="shared" si="417"/>
        <v>0</v>
      </c>
      <c r="AO872" s="36">
        <f t="shared" si="418"/>
        <v>0</v>
      </c>
      <c r="AP872" s="34">
        <f>IF($B872="P",VLOOKUP($E872,'[2]Costeo-JUL26'!$B$9:$CQ$307,AP$1,0),0)</f>
        <v>0</v>
      </c>
      <c r="AQ872" s="16">
        <f>IF($B872="P",VLOOKUP($E872,'[2]Costeo-JUL26'!$B$9:$CQ$307,AQ$1,0),0)*$G872</f>
        <v>0</v>
      </c>
      <c r="AR872" s="36">
        <f>IF($B872="P",VLOOKUP($E872,'[2]Costeo-JUL26'!$B$9:$CQ$307,AR$1,0),0)*$G872</f>
        <v>0</v>
      </c>
      <c r="AS872" s="35">
        <f>IF($B872="P",VLOOKUP($E872,'[2]Costeo-JUL26'!$B$9:$CQ$307,AS$1,0),0)</f>
        <v>0</v>
      </c>
      <c r="AT872" s="36">
        <f t="shared" si="419"/>
        <v>0</v>
      </c>
      <c r="AU872" s="36">
        <f t="shared" si="420"/>
        <v>0</v>
      </c>
      <c r="AV872" s="34">
        <f>IF($B872="P",VLOOKUP($E872,'[2]Costeo-JUL26'!$B$9:$CQ$307,AV$1,0),0)</f>
        <v>0</v>
      </c>
      <c r="AW872" s="16">
        <f>IF($B872="P",VLOOKUP($E872,'[2]Costeo-JUL26'!$B$9:$CQ$307,AW$1,0),0)*$G872</f>
        <v>0</v>
      </c>
      <c r="AX872" s="36">
        <f>IF($B872="P",VLOOKUP($E872,'[2]Costeo-JUL26'!$B$9:$CQ$307,AX$1,0),0)*$G872</f>
        <v>0</v>
      </c>
      <c r="AY872" s="35">
        <f>IF($B872="P",VLOOKUP($E872,'[2]Costeo-JUL26'!$B$9:$CQ$307,AY$1,0),0)</f>
        <v>0</v>
      </c>
      <c r="AZ872" s="36">
        <f t="shared" si="421"/>
        <v>0</v>
      </c>
      <c r="BA872" s="36">
        <f t="shared" si="422"/>
        <v>0</v>
      </c>
      <c r="BB872" s="34">
        <f>IF($B872="P",VLOOKUP($E872,'[2]Costeo-JUL26'!$B$9:$CQ$307,BB$1,0),0)</f>
        <v>0</v>
      </c>
      <c r="BC872" s="16">
        <f>IF($B872="P",VLOOKUP($E872,'[2]Costeo-JUL26'!$B$9:$CQ$307,BC$1,0),0)*$G872</f>
        <v>0</v>
      </c>
      <c r="BD872" s="36">
        <f>IF($B872="P",VLOOKUP($E872,'[2]Costeo-JUL26'!$B$9:$CQ$307,BD$1,0),0)*$G872</f>
        <v>0</v>
      </c>
      <c r="BE872" s="35">
        <f>IF($B872="P",VLOOKUP($E872,'[2]Costeo-JUL26'!$B$9:$CQ$307,BE$1,0),0)</f>
        <v>0</v>
      </c>
      <c r="BF872" s="36">
        <f t="shared" si="423"/>
        <v>0</v>
      </c>
      <c r="BG872" s="36">
        <f t="shared" si="424"/>
        <v>0</v>
      </c>
      <c r="BH872" s="34">
        <f>IF($B872="P",VLOOKUP($E872,'[2]Costeo-JUL26'!$B$9:$CQ$307,BH$1,0),0)</f>
        <v>0</v>
      </c>
      <c r="BI872" s="16">
        <f>IF($B872="P",VLOOKUP($E872,'[2]Costeo-JUL26'!$B$9:$CQ$307,BI$1,0),0)*$G872</f>
        <v>0</v>
      </c>
      <c r="BJ872" s="36">
        <f>IF($B872="P",VLOOKUP($E872,'[2]Costeo-JUL26'!$B$9:$CQ$307,BJ$1,0),0)*$G872</f>
        <v>0</v>
      </c>
      <c r="BK872" s="35">
        <f>IF(BH872=910319,0,IF($B872="P",VLOOKUP($E872,'[2]Costeo-JUL26'!$B$9:$CQ$307,BK$1,0),0))</f>
        <v>0</v>
      </c>
      <c r="BL872" s="36">
        <f t="shared" si="425"/>
        <v>0</v>
      </c>
      <c r="BM872" s="36">
        <f t="shared" si="426"/>
        <v>0</v>
      </c>
      <c r="BN872" s="34">
        <f>IF($B872="P",VLOOKUP($E872,'[2]Costeo-JUL26'!$B$9:$CQ$307,BN$1,0),0)</f>
        <v>0</v>
      </c>
      <c r="BO872" s="16">
        <f>IF($B872="P",VLOOKUP($E872,'[2]Costeo-JUL26'!$B$9:$CQ$307,BO$1,0),0)*$G872</f>
        <v>0</v>
      </c>
      <c r="BP872" s="36">
        <f>IF($B872="P",VLOOKUP($E872,'[2]Costeo-JUL26'!$B$9:$CQ$307,BP$1,0),0)*$G872</f>
        <v>0</v>
      </c>
      <c r="BQ872" s="35">
        <f>IF($B872="P",VLOOKUP($E872,'[2]Costeo-JUL26'!$B$9:$CQ$307,BQ$1,0),0)</f>
        <v>0</v>
      </c>
      <c r="BR872" s="36">
        <f t="shared" si="427"/>
        <v>0</v>
      </c>
      <c r="BS872" s="36">
        <f t="shared" si="428"/>
        <v>0</v>
      </c>
      <c r="BT872" s="34">
        <f>IF($B872="P",VLOOKUP($E872,'[2]Costeo-JUL26'!$B$9:$CQ$307,BT$1,0),0)</f>
        <v>0</v>
      </c>
      <c r="BU872" s="16">
        <f>IF($B872="P",VLOOKUP($E872,'[2]Costeo-JUL26'!$B$9:$CQ$307,BU$1,0),0)*$G872</f>
        <v>0</v>
      </c>
      <c r="BV872" s="36">
        <f>IF($B872="P",VLOOKUP($E872,'[2]Costeo-JUL26'!$B$9:$CQ$307,BV$1,0),0)*$G872</f>
        <v>0</v>
      </c>
      <c r="BW872" s="35">
        <f>IF($B872="P",VLOOKUP($E872,'[2]Costeo-JUL26'!$B$9:$CQ$307,BW$1,0),0)</f>
        <v>0</v>
      </c>
      <c r="BX872" s="36">
        <f t="shared" si="429"/>
        <v>0</v>
      </c>
      <c r="BY872" s="36">
        <f t="shared" si="430"/>
        <v>0</v>
      </c>
      <c r="BZ872" s="34">
        <f>IF($B872="P",VLOOKUP($E872,'[2]Costeo-JUL26'!$B$9:$CQ$307,BZ$1,0),0)</f>
        <v>0</v>
      </c>
      <c r="CA872" s="16">
        <f>IF($B872="P",VLOOKUP($E872,'[2]Costeo-JUL26'!$B$9:$CQ$307,CA$1,0),0)*$G872</f>
        <v>0</v>
      </c>
      <c r="CB872" s="36">
        <f>IF($B872="P",VLOOKUP($E872,'[2]Costeo-JUL26'!$B$9:$CQ$307,CB$1,0),0)*$G872</f>
        <v>0</v>
      </c>
      <c r="CC872" s="35">
        <f>IF($B872="P",VLOOKUP($E872,'[2]Costeo-JUL26'!$B$9:$CQ$307,CC$1,0),0)</f>
        <v>0</v>
      </c>
      <c r="CD872" s="36">
        <f t="shared" si="431"/>
        <v>0</v>
      </c>
      <c r="CE872" s="36">
        <f t="shared" si="432"/>
        <v>0</v>
      </c>
      <c r="CF872" s="37">
        <f t="shared" si="404"/>
        <v>0</v>
      </c>
      <c r="CG872" s="36">
        <f>IF($B872="r",VLOOKUP($E872,'[2]Costeo-JUL26'!$B$9:$CQ$307,CG$1,0),0)*$G872</f>
        <v>116463.46999999999</v>
      </c>
      <c r="CH872" s="35">
        <f>VLOOKUP($E872,'[2]TEORICOS (05.26)'!$A$8:$T$251,CH$1,0)</f>
        <v>0.04</v>
      </c>
      <c r="CI872" s="36">
        <f t="shared" si="433"/>
        <v>57303.115049999986</v>
      </c>
      <c r="CJ872" s="37">
        <f t="shared" si="434"/>
        <v>173766.58504999997</v>
      </c>
      <c r="CM872" s="16">
        <f>SUMIFS('[1]Ajuste Inventario'!$I:$I,'[1]Ajuste Inventario'!$B:$B,E872,'[1]Ajuste Inventario'!$S:$S,D872)*-1</f>
        <v>-0.66700000000000004</v>
      </c>
      <c r="CN872" s="36">
        <f t="shared" si="405"/>
        <v>-1587.7029072376708</v>
      </c>
      <c r="CP872" t="str">
        <f t="shared" si="406"/>
        <v>1759Org.Vtas StaTeresita</v>
      </c>
      <c r="CQ872" s="10">
        <f t="shared" si="407"/>
        <v>2380.3641787671227</v>
      </c>
    </row>
    <row r="873" spans="1:95" x14ac:dyDescent="0.25">
      <c r="A873" s="30">
        <v>46204</v>
      </c>
      <c r="B873" s="31" t="str">
        <f>VLOOKUP($E873,'[2]TEORICOS (05.26)'!$A$8:$T$251,B$1,0)</f>
        <v>P</v>
      </c>
      <c r="C873" s="32" t="str">
        <f>VLOOKUP($E873,'[2]TEORICOS (05.26)'!$A$8:$T$251,C$1,0)</f>
        <v>Cepita</v>
      </c>
      <c r="D873" t="s">
        <v>230</v>
      </c>
      <c r="E873">
        <v>2003</v>
      </c>
      <c r="F873" t="s">
        <v>124</v>
      </c>
      <c r="G873" s="16">
        <v>327</v>
      </c>
      <c r="H873" s="16">
        <v>345.6389999999991</v>
      </c>
      <c r="I873" s="33">
        <v>4009392.3000000021</v>
      </c>
      <c r="J873" s="33">
        <v>3847365.7100000004</v>
      </c>
      <c r="K873" s="34">
        <f>IF($B873="P",VLOOKUP($E873,'[2]Costeo-JUL26'!$B$9:$CQ$307,K$1,0),0)</f>
        <v>929230</v>
      </c>
      <c r="L873" s="35">
        <f>VLOOKUP($E873,'[2]TEORICOS (05.26)'!$A$8:$T$251,L$1,0)</f>
        <v>0.2</v>
      </c>
      <c r="M873" s="36">
        <f t="shared" si="408"/>
        <v>769473.14200000011</v>
      </c>
      <c r="N873" s="35">
        <f>IF($B873="P",VLOOKUP($E873,'[2]Costeo-JUL26'!$B$9:$CQ$307,N$1,0),0)</f>
        <v>0.03</v>
      </c>
      <c r="O873" s="36">
        <f t="shared" si="409"/>
        <v>23084.194260000004</v>
      </c>
      <c r="P873" s="36">
        <f>IF($B873="P",VLOOKUP($E873,'[2]Costeo-JUL26'!$B$9:$CQ$307,P$1,0),0)*H873</f>
        <v>0</v>
      </c>
      <c r="Q873" s="36">
        <f t="shared" si="410"/>
        <v>792557.33626000013</v>
      </c>
      <c r="R873" s="34">
        <f>IF($B873="P",VLOOKUP($E873,'[2]Costeo-JUL26'!$B$9:$CQ$307,R$1,0),0)</f>
        <v>902332</v>
      </c>
      <c r="S873" s="16">
        <f>IF($B873="P",VLOOKUP($E873,'[2]Costeo-JUL26'!$B$9:$CQ$307,S$1,0),0)*$G873</f>
        <v>253.81111963519311</v>
      </c>
      <c r="T873" s="36">
        <f>IF($B873="P",VLOOKUP($E873,'[2]Costeo-JUL26'!$B$9:$CQ$307,T$1,0),0)*$G873</f>
        <v>177046.93498700668</v>
      </c>
      <c r="U873" s="35">
        <f>IF($B873="P",VLOOKUP($E873,'[2]Costeo-JUL26'!$B$9:$CQ$307,U$1,0),0)</f>
        <v>1.4999999999999999E-2</v>
      </c>
      <c r="V873" s="36">
        <f t="shared" si="411"/>
        <v>2655.7040248051003</v>
      </c>
      <c r="W873" s="36">
        <f t="shared" si="412"/>
        <v>179702.63901181179</v>
      </c>
      <c r="X873" s="34">
        <f>IF($B873="P",VLOOKUP($E873,'[2]Costeo-JUL26'!$B$9:$CQ$307,X$1,0),0)</f>
        <v>0</v>
      </c>
      <c r="Y873" s="16">
        <f>IF($B873="P",VLOOKUP($E873,'[2]Costeo-JUL26'!$B$9:$CQ$307,Y$1,0),0)*$G873</f>
        <v>0</v>
      </c>
      <c r="Z873" s="36">
        <f>IF($B873="P",VLOOKUP($E873,'[2]Costeo-JUL26'!$B$9:$CQ$307,Z$1,0),0)*$G873</f>
        <v>0</v>
      </c>
      <c r="AA873" s="35">
        <f>IF($B873="P",VLOOKUP($E873,'[2]Costeo-JUL26'!$B$9:$CQ$307,AA$1,0),0)</f>
        <v>0</v>
      </c>
      <c r="AB873" s="36">
        <f t="shared" si="413"/>
        <v>0</v>
      </c>
      <c r="AC873" s="36">
        <f t="shared" si="414"/>
        <v>0</v>
      </c>
      <c r="AD873" s="34">
        <f>IF($B873="P",VLOOKUP($E873,'[2]Costeo-JUL26'!$B$9:$CQ$307,AD$1,0),0)</f>
        <v>917993</v>
      </c>
      <c r="AE873" s="16">
        <f>IF($B873="P",VLOOKUP($E873,'[2]Costeo-JUL26'!$B$9:$CQ$307,AE$1,0),0)*$G873</f>
        <v>1962</v>
      </c>
      <c r="AF873" s="36">
        <f>IF($B873="P",VLOOKUP($E873,'[2]Costeo-JUL26'!$B$9:$CQ$307,AF$1,0),0)*$G873</f>
        <v>53316.1728</v>
      </c>
      <c r="AG873" s="35">
        <f>IF($B873="P",VLOOKUP($E873,'[2]Costeo-JUL26'!$B$9:$CQ$307,AG$1,0),0)</f>
        <v>6.0000000000000001E-3</v>
      </c>
      <c r="AH873" s="36">
        <f t="shared" si="415"/>
        <v>319.89703680000002</v>
      </c>
      <c r="AI873" s="36">
        <f t="shared" si="416"/>
        <v>53636.069836800001</v>
      </c>
      <c r="AJ873" s="34">
        <f>IF($B873="P",VLOOKUP($E873,'[2]Costeo-JUL26'!$B$9:$CQ$307,AJ$1,0),0)</f>
        <v>940058</v>
      </c>
      <c r="AK873" s="16">
        <f>IF($B873="P",VLOOKUP($E873,'[2]Costeo-JUL26'!$B$9:$CQ$307,AK$1,0),0)*$G873</f>
        <v>1962</v>
      </c>
      <c r="AL873" s="36">
        <f>IF($B873="P",VLOOKUP($E873,'[2]Costeo-JUL26'!$B$9:$CQ$307,AL$1,0),0)*$G873</f>
        <v>115144.2864</v>
      </c>
      <c r="AM873" s="35">
        <f>IF($B873="P",VLOOKUP($E873,'[2]Costeo-JUL26'!$B$9:$CQ$307,AM$1,0),0)</f>
        <v>1.7999999999999999E-2</v>
      </c>
      <c r="AN873" s="36">
        <f t="shared" si="417"/>
        <v>2072.5971551999996</v>
      </c>
      <c r="AO873" s="36">
        <f t="shared" si="418"/>
        <v>117216.88355519999</v>
      </c>
      <c r="AP873" s="34">
        <f>IF($B873="P",VLOOKUP($E873,'[2]Costeo-JUL26'!$B$9:$CQ$307,AP$1,0),0)</f>
        <v>929272</v>
      </c>
      <c r="AQ873" s="16">
        <f>IF($B873="P",VLOOKUP($E873,'[2]Costeo-JUL26'!$B$9:$CQ$307,AQ$1,0),0)*$G873</f>
        <v>1962</v>
      </c>
      <c r="AR873" s="36">
        <f>IF($B873="P",VLOOKUP($E873,'[2]Costeo-JUL26'!$B$9:$CQ$307,AR$1,0),0)*$G873</f>
        <v>288220.64491122938</v>
      </c>
      <c r="AS873" s="35">
        <f>IF($B873="P",VLOOKUP($E873,'[2]Costeo-JUL26'!$B$9:$CQ$307,AS$1,0),0)</f>
        <v>0.02</v>
      </c>
      <c r="AT873" s="36">
        <f t="shared" si="419"/>
        <v>5764.4128982245875</v>
      </c>
      <c r="AU873" s="36">
        <f t="shared" si="420"/>
        <v>293985.05780945398</v>
      </c>
      <c r="AV873" s="34">
        <f>IF($B873="P",VLOOKUP($E873,'[2]Costeo-JUL26'!$B$9:$CQ$307,AV$1,0),0)</f>
        <v>922605</v>
      </c>
      <c r="AW873" s="16">
        <f>IF($B873="P",VLOOKUP($E873,'[2]Costeo-JUL26'!$B$9:$CQ$307,AW$1,0),0)*$G873</f>
        <v>5.5590000000000002</v>
      </c>
      <c r="AX873" s="36">
        <f>IF($B873="P",VLOOKUP($E873,'[2]Costeo-JUL26'!$B$9:$CQ$307,AX$1,0),0)*$G873</f>
        <v>27122.912087012985</v>
      </c>
      <c r="AY873" s="35">
        <f>IF($B873="P",VLOOKUP($E873,'[2]Costeo-JUL26'!$B$9:$CQ$307,AY$1,0),0)</f>
        <v>0.03</v>
      </c>
      <c r="AZ873" s="36">
        <f t="shared" si="421"/>
        <v>813.68736261038953</v>
      </c>
      <c r="BA873" s="36">
        <f t="shared" si="422"/>
        <v>27936.599449623372</v>
      </c>
      <c r="BB873" s="34">
        <f>IF($B873="P",VLOOKUP($E873,'[2]Costeo-JUL26'!$B$9:$CQ$307,BB$1,0),0)</f>
        <v>902311</v>
      </c>
      <c r="BC873" s="16">
        <f>IF($B873="P",VLOOKUP($E873,'[2]Costeo-JUL26'!$B$9:$CQ$307,BC$1,0),0)*$G873</f>
        <v>1.0510434</v>
      </c>
      <c r="BD873" s="36">
        <f>IF($B873="P",VLOOKUP($E873,'[2]Costeo-JUL26'!$B$9:$CQ$307,BD$1,0),0)*$G873</f>
        <v>4121.8190943930003</v>
      </c>
      <c r="BE873" s="35">
        <f>IF($B873="P",VLOOKUP($E873,'[2]Costeo-JUL26'!$B$9:$CQ$307,BE$1,0),0)</f>
        <v>0.03</v>
      </c>
      <c r="BF873" s="36">
        <f t="shared" si="423"/>
        <v>123.65457283179001</v>
      </c>
      <c r="BG873" s="36">
        <f t="shared" si="424"/>
        <v>4245.47366722479</v>
      </c>
      <c r="BH873" s="34">
        <f>IF($B873="P",VLOOKUP($E873,'[2]Costeo-JUL26'!$B$9:$CQ$307,BH$1,0),0)</f>
        <v>902302</v>
      </c>
      <c r="BI873" s="16">
        <f>IF($B873="P",VLOOKUP($E873,'[2]Costeo-JUL26'!$B$9:$CQ$307,BI$1,0),0)*$G873</f>
        <v>14.014285714285714</v>
      </c>
      <c r="BJ873" s="36">
        <f>IF($B873="P",VLOOKUP($E873,'[2]Costeo-JUL26'!$B$9:$CQ$307,BJ$1,0),0)*$G873</f>
        <v>9218.5971428571429</v>
      </c>
      <c r="BK873" s="35">
        <f>IF(BH873=910319,0,IF($B873="P",VLOOKUP($E873,'[2]Costeo-JUL26'!$B$9:$CQ$307,BK$1,0),0))</f>
        <v>0.02</v>
      </c>
      <c r="BL873" s="36">
        <f t="shared" si="425"/>
        <v>184.37194285714287</v>
      </c>
      <c r="BM873" s="36">
        <f t="shared" si="426"/>
        <v>9402.969085714285</v>
      </c>
      <c r="BN873" s="34">
        <f>IF($B873="P",VLOOKUP($E873,'[2]Costeo-JUL26'!$B$9:$CQ$307,BN$1,0),0)</f>
        <v>0</v>
      </c>
      <c r="BO873" s="16">
        <f>IF($B873="P",VLOOKUP($E873,'[2]Costeo-JUL26'!$B$9:$CQ$307,BO$1,0),0)*$G873</f>
        <v>0</v>
      </c>
      <c r="BP873" s="36">
        <f>IF($B873="P",VLOOKUP($E873,'[2]Costeo-JUL26'!$B$9:$CQ$307,BP$1,0),0)*$G873</f>
        <v>0</v>
      </c>
      <c r="BQ873" s="35">
        <f>IF($B873="P",VLOOKUP($E873,'[2]Costeo-JUL26'!$B$9:$CQ$307,BQ$1,0),0)</f>
        <v>0</v>
      </c>
      <c r="BR873" s="36">
        <f t="shared" si="427"/>
        <v>0</v>
      </c>
      <c r="BS873" s="36">
        <f t="shared" si="428"/>
        <v>0</v>
      </c>
      <c r="BT873" s="34">
        <f>IF($B873="P",VLOOKUP($E873,'[2]Costeo-JUL26'!$B$9:$CQ$307,BT$1,0),0)</f>
        <v>0</v>
      </c>
      <c r="BU873" s="16">
        <f>IF($B873="P",VLOOKUP($E873,'[2]Costeo-JUL26'!$B$9:$CQ$307,BU$1,0),0)*$G873</f>
        <v>0</v>
      </c>
      <c r="BV873" s="36">
        <f>IF($B873="P",VLOOKUP($E873,'[2]Costeo-JUL26'!$B$9:$CQ$307,BV$1,0),0)*$G873</f>
        <v>0</v>
      </c>
      <c r="BW873" s="35">
        <f>IF($B873="P",VLOOKUP($E873,'[2]Costeo-JUL26'!$B$9:$CQ$307,BW$1,0),0)</f>
        <v>0</v>
      </c>
      <c r="BX873" s="36">
        <f t="shared" si="429"/>
        <v>0</v>
      </c>
      <c r="BY873" s="36">
        <f t="shared" si="430"/>
        <v>0</v>
      </c>
      <c r="BZ873" s="34">
        <f>IF($B873="P",VLOOKUP($E873,'[2]Costeo-JUL26'!$B$9:$CQ$307,BZ$1,0),0)</f>
        <v>0</v>
      </c>
      <c r="CA873" s="16">
        <f>IF($B873="P",VLOOKUP($E873,'[2]Costeo-JUL26'!$B$9:$CQ$307,CA$1,0),0)*$G873</f>
        <v>0</v>
      </c>
      <c r="CB873" s="36">
        <f>IF($B873="P",VLOOKUP($E873,'[2]Costeo-JUL26'!$B$9:$CQ$307,CB$1,0),0)*$G873</f>
        <v>0</v>
      </c>
      <c r="CC873" s="35">
        <f>IF($B873="P",VLOOKUP($E873,'[2]Costeo-JUL26'!$B$9:$CQ$307,CC$1,0),0)</f>
        <v>0</v>
      </c>
      <c r="CD873" s="36">
        <f t="shared" si="431"/>
        <v>0</v>
      </c>
      <c r="CE873" s="36">
        <f t="shared" si="432"/>
        <v>0</v>
      </c>
      <c r="CF873" s="37">
        <f t="shared" si="404"/>
        <v>1478683.0286758284</v>
      </c>
      <c r="CG873" s="36">
        <f>IF($B873="r",VLOOKUP($E873,'[2]Costeo-JUL26'!$B$9:$CQ$307,CG$1,0),0)*$G873</f>
        <v>0</v>
      </c>
      <c r="CH873" s="35">
        <f>VLOOKUP($E873,'[2]TEORICOS (05.26)'!$A$8:$T$251,CH$1,0)</f>
        <v>0</v>
      </c>
      <c r="CI873" s="36">
        <f t="shared" si="433"/>
        <v>0</v>
      </c>
      <c r="CJ873" s="37">
        <f t="shared" si="434"/>
        <v>0</v>
      </c>
      <c r="CM873" s="16">
        <f>SUMIFS('[1]Ajuste Inventario'!$I:$I,'[1]Ajuste Inventario'!$B:$B,E873,'[1]Ajuste Inventario'!$S:$S,D873)*-1</f>
        <v>4.5009999999999994</v>
      </c>
      <c r="CN873" s="36">
        <f t="shared" si="405"/>
        <v>20353.370984923247</v>
      </c>
      <c r="CP873" t="str">
        <f t="shared" si="406"/>
        <v>2003Org.Vtas StaTeresita</v>
      </c>
      <c r="CQ873" s="10">
        <f t="shared" si="407"/>
        <v>4521.9664485499334</v>
      </c>
    </row>
    <row r="874" spans="1:95" x14ac:dyDescent="0.25">
      <c r="A874" s="30">
        <v>46204</v>
      </c>
      <c r="B874" s="31" t="str">
        <f>VLOOKUP($E874,'[2]TEORICOS (05.26)'!$A$8:$T$251,B$1,0)</f>
        <v>P</v>
      </c>
      <c r="C874" s="32" t="str">
        <f>VLOOKUP($E874,'[2]TEORICOS (05.26)'!$A$8:$T$251,C$1,0)</f>
        <v>Cepita</v>
      </c>
      <c r="D874" t="s">
        <v>230</v>
      </c>
      <c r="E874">
        <v>2004</v>
      </c>
      <c r="F874" t="s">
        <v>125</v>
      </c>
      <c r="G874" s="16">
        <v>182</v>
      </c>
      <c r="H874" s="16">
        <v>192.37400000000011</v>
      </c>
      <c r="I874" s="33">
        <v>2073265.25</v>
      </c>
      <c r="J874" s="33">
        <v>1991876.97</v>
      </c>
      <c r="K874" s="34">
        <f>IF($B874="P",VLOOKUP($E874,'[2]Costeo-JUL26'!$B$9:$CQ$307,K$1,0),0)</f>
        <v>929230</v>
      </c>
      <c r="L874" s="35">
        <f>VLOOKUP($E874,'[2]TEORICOS (05.26)'!$A$8:$T$251,L$1,0)</f>
        <v>0.2</v>
      </c>
      <c r="M874" s="36">
        <f t="shared" si="408"/>
        <v>398375.39400000003</v>
      </c>
      <c r="N874" s="35">
        <f>IF($B874="P",VLOOKUP($E874,'[2]Costeo-JUL26'!$B$9:$CQ$307,N$1,0),0)</f>
        <v>0.03</v>
      </c>
      <c r="O874" s="36">
        <f t="shared" si="409"/>
        <v>11951.26182</v>
      </c>
      <c r="P874" s="36">
        <f>IF($B874="P",VLOOKUP($E874,'[2]Costeo-JUL26'!$B$9:$CQ$307,P$1,0),0)*H874</f>
        <v>0</v>
      </c>
      <c r="Q874" s="36">
        <f t="shared" si="410"/>
        <v>410326.65582000004</v>
      </c>
      <c r="R874" s="34">
        <f>IF($B874="P",VLOOKUP($E874,'[2]Costeo-JUL26'!$B$9:$CQ$307,R$1,0),0)</f>
        <v>902332</v>
      </c>
      <c r="S874" s="16">
        <f>IF($B874="P",VLOOKUP($E874,'[2]Costeo-JUL26'!$B$9:$CQ$307,S$1,0),0)*$G874</f>
        <v>141.26490450643777</v>
      </c>
      <c r="T874" s="36">
        <f>IF($B874="P",VLOOKUP($E874,'[2]Costeo-JUL26'!$B$9:$CQ$307,T$1,0),0)*$G874</f>
        <v>98539.884304694846</v>
      </c>
      <c r="U874" s="35">
        <f>IF($B874="P",VLOOKUP($E874,'[2]Costeo-JUL26'!$B$9:$CQ$307,U$1,0),0)</f>
        <v>1.4999999999999999E-2</v>
      </c>
      <c r="V874" s="36">
        <f t="shared" si="411"/>
        <v>1478.0982645704225</v>
      </c>
      <c r="W874" s="36">
        <f t="shared" si="412"/>
        <v>100017.98256926527</v>
      </c>
      <c r="X874" s="34">
        <f>IF($B874="P",VLOOKUP($E874,'[2]Costeo-JUL26'!$B$9:$CQ$307,X$1,0),0)</f>
        <v>0</v>
      </c>
      <c r="Y874" s="16">
        <f>IF($B874="P",VLOOKUP($E874,'[2]Costeo-JUL26'!$B$9:$CQ$307,Y$1,0),0)*$G874</f>
        <v>0</v>
      </c>
      <c r="Z874" s="36">
        <f>IF($B874="P",VLOOKUP($E874,'[2]Costeo-JUL26'!$B$9:$CQ$307,Z$1,0),0)*$G874</f>
        <v>0</v>
      </c>
      <c r="AA874" s="35">
        <f>IF($B874="P",VLOOKUP($E874,'[2]Costeo-JUL26'!$B$9:$CQ$307,AA$1,0),0)</f>
        <v>0</v>
      </c>
      <c r="AB874" s="36">
        <f t="shared" si="413"/>
        <v>0</v>
      </c>
      <c r="AC874" s="36">
        <f t="shared" si="414"/>
        <v>0</v>
      </c>
      <c r="AD874" s="34">
        <f>IF($B874="P",VLOOKUP($E874,'[2]Costeo-JUL26'!$B$9:$CQ$307,AD$1,0),0)</f>
        <v>917993</v>
      </c>
      <c r="AE874" s="16">
        <f>IF($B874="P",VLOOKUP($E874,'[2]Costeo-JUL26'!$B$9:$CQ$307,AE$1,0),0)*$G874</f>
        <v>728</v>
      </c>
      <c r="AF874" s="36">
        <f>IF($B874="P",VLOOKUP($E874,'[2]Costeo-JUL26'!$B$9:$CQ$307,AF$1,0),0)*$G874</f>
        <v>19782.963199999998</v>
      </c>
      <c r="AG874" s="35">
        <f>IF($B874="P",VLOOKUP($E874,'[2]Costeo-JUL26'!$B$9:$CQ$307,AG$1,0),0)</f>
        <v>6.0000000000000001E-3</v>
      </c>
      <c r="AH874" s="36">
        <f t="shared" si="415"/>
        <v>118.6977792</v>
      </c>
      <c r="AI874" s="36">
        <f t="shared" si="416"/>
        <v>19901.660979199998</v>
      </c>
      <c r="AJ874" s="34">
        <f>IF($B874="P",VLOOKUP($E874,'[2]Costeo-JUL26'!$B$9:$CQ$307,AJ$1,0),0)</f>
        <v>940060</v>
      </c>
      <c r="AK874" s="16">
        <f>IF($B874="P",VLOOKUP($E874,'[2]Costeo-JUL26'!$B$9:$CQ$307,AK$1,0),0)*$G874</f>
        <v>728</v>
      </c>
      <c r="AL874" s="36">
        <f>IF($B874="P",VLOOKUP($E874,'[2]Costeo-JUL26'!$B$9:$CQ$307,AL$1,0),0)*$G874</f>
        <v>64701.393119999993</v>
      </c>
      <c r="AM874" s="35">
        <f>IF($B874="P",VLOOKUP($E874,'[2]Costeo-JUL26'!$B$9:$CQ$307,AM$1,0),0)</f>
        <v>1.7999999999999999E-2</v>
      </c>
      <c r="AN874" s="36">
        <f t="shared" si="417"/>
        <v>1164.6250761599997</v>
      </c>
      <c r="AO874" s="36">
        <f t="shared" si="418"/>
        <v>65866.018196159988</v>
      </c>
      <c r="AP874" s="34">
        <f>IF($B874="P",VLOOKUP($E874,'[2]Costeo-JUL26'!$B$9:$CQ$307,AP$1,0),0)</f>
        <v>929273</v>
      </c>
      <c r="AQ874" s="16">
        <f>IF($B874="P",VLOOKUP($E874,'[2]Costeo-JUL26'!$B$9:$CQ$307,AQ$1,0),0)*$G874</f>
        <v>728</v>
      </c>
      <c r="AR874" s="36">
        <f>IF($B874="P",VLOOKUP($E874,'[2]Costeo-JUL26'!$B$9:$CQ$307,AR$1,0),0)*$G874</f>
        <v>139900.44431999998</v>
      </c>
      <c r="AS874" s="35">
        <f>IF($B874="P",VLOOKUP($E874,'[2]Costeo-JUL26'!$B$9:$CQ$307,AS$1,0),0)</f>
        <v>0.02</v>
      </c>
      <c r="AT874" s="36">
        <f t="shared" si="419"/>
        <v>2798.0088863999995</v>
      </c>
      <c r="AU874" s="36">
        <f t="shared" si="420"/>
        <v>142698.45320639998</v>
      </c>
      <c r="AV874" s="34">
        <f>IF($B874="P",VLOOKUP($E874,'[2]Costeo-JUL26'!$B$9:$CQ$307,AV$1,0),0)</f>
        <v>934139</v>
      </c>
      <c r="AW874" s="16">
        <f>IF($B874="P",VLOOKUP($E874,'[2]Costeo-JUL26'!$B$9:$CQ$307,AW$1,0),0)*$G874</f>
        <v>3.0940000000000003</v>
      </c>
      <c r="AX874" s="36">
        <f>IF($B874="P",VLOOKUP($E874,'[2]Costeo-JUL26'!$B$9:$CQ$307,AX$1,0),0)*$G874</f>
        <v>15911.018760000001</v>
      </c>
      <c r="AY874" s="35">
        <f>IF($B874="P",VLOOKUP($E874,'[2]Costeo-JUL26'!$B$9:$CQ$307,AY$1,0),0)</f>
        <v>0.03</v>
      </c>
      <c r="AZ874" s="36">
        <f t="shared" si="421"/>
        <v>477.3305628</v>
      </c>
      <c r="BA874" s="36">
        <f t="shared" si="422"/>
        <v>16388.349322800001</v>
      </c>
      <c r="BB874" s="34">
        <f>IF($B874="P",VLOOKUP($E874,'[2]Costeo-JUL26'!$B$9:$CQ$307,BB$1,0),0)</f>
        <v>902311</v>
      </c>
      <c r="BC874" s="16">
        <f>IF($B874="P",VLOOKUP($E874,'[2]Costeo-JUL26'!$B$9:$CQ$307,BC$1,0),0)*$G874</f>
        <v>0.53082119999999999</v>
      </c>
      <c r="BD874" s="36">
        <f>IF($B874="P",VLOOKUP($E874,'[2]Costeo-JUL26'!$B$9:$CQ$307,BD$1,0),0)*$G874</f>
        <v>2081.6923048740005</v>
      </c>
      <c r="BE874" s="35">
        <f>IF($B874="P",VLOOKUP($E874,'[2]Costeo-JUL26'!$B$9:$CQ$307,BE$1,0),0)</f>
        <v>0.03</v>
      </c>
      <c r="BF874" s="36">
        <f t="shared" si="423"/>
        <v>62.450769146220011</v>
      </c>
      <c r="BG874" s="36">
        <f t="shared" si="424"/>
        <v>2144.1430740202204</v>
      </c>
      <c r="BH874" s="34">
        <f>IF($B874="P",VLOOKUP($E874,'[2]Costeo-JUL26'!$B$9:$CQ$307,BH$1,0),0)</f>
        <v>902302</v>
      </c>
      <c r="BI874" s="16">
        <f>IF($B874="P",VLOOKUP($E874,'[2]Costeo-JUL26'!$B$9:$CQ$307,BI$1,0),0)*$G874</f>
        <v>4.55</v>
      </c>
      <c r="BJ874" s="36">
        <f>IF($B874="P",VLOOKUP($E874,'[2]Costeo-JUL26'!$B$9:$CQ$307,BJ$1,0),0)*$G874</f>
        <v>2992.9900000000002</v>
      </c>
      <c r="BK874" s="35">
        <f>IF(BH874=910319,0,IF($B874="P",VLOOKUP($E874,'[2]Costeo-JUL26'!$B$9:$CQ$307,BK$1,0),0))</f>
        <v>0.02</v>
      </c>
      <c r="BL874" s="36">
        <f t="shared" si="425"/>
        <v>59.859800000000007</v>
      </c>
      <c r="BM874" s="36">
        <f t="shared" si="426"/>
        <v>3052.8498000000004</v>
      </c>
      <c r="BN874" s="34">
        <f>IF($B874="P",VLOOKUP($E874,'[2]Costeo-JUL26'!$B$9:$CQ$307,BN$1,0),0)</f>
        <v>0</v>
      </c>
      <c r="BO874" s="16">
        <f>IF($B874="P",VLOOKUP($E874,'[2]Costeo-JUL26'!$B$9:$CQ$307,BO$1,0),0)*$G874</f>
        <v>0</v>
      </c>
      <c r="BP874" s="36">
        <f>IF($B874="P",VLOOKUP($E874,'[2]Costeo-JUL26'!$B$9:$CQ$307,BP$1,0),0)*$G874</f>
        <v>0</v>
      </c>
      <c r="BQ874" s="35">
        <f>IF($B874="P",VLOOKUP($E874,'[2]Costeo-JUL26'!$B$9:$CQ$307,BQ$1,0),0)</f>
        <v>0</v>
      </c>
      <c r="BR874" s="36">
        <f t="shared" si="427"/>
        <v>0</v>
      </c>
      <c r="BS874" s="36">
        <f t="shared" si="428"/>
        <v>0</v>
      </c>
      <c r="BT874" s="34">
        <f>IF($B874="P",VLOOKUP($E874,'[2]Costeo-JUL26'!$B$9:$CQ$307,BT$1,0),0)</f>
        <v>0</v>
      </c>
      <c r="BU874" s="16">
        <f>IF($B874="P",VLOOKUP($E874,'[2]Costeo-JUL26'!$B$9:$CQ$307,BU$1,0),0)*$G874</f>
        <v>0</v>
      </c>
      <c r="BV874" s="36">
        <f>IF($B874="P",VLOOKUP($E874,'[2]Costeo-JUL26'!$B$9:$CQ$307,BV$1,0),0)*$G874</f>
        <v>0</v>
      </c>
      <c r="BW874" s="35">
        <f>IF($B874="P",VLOOKUP($E874,'[2]Costeo-JUL26'!$B$9:$CQ$307,BW$1,0),0)</f>
        <v>0</v>
      </c>
      <c r="BX874" s="36">
        <f t="shared" si="429"/>
        <v>0</v>
      </c>
      <c r="BY874" s="36">
        <f t="shared" si="430"/>
        <v>0</v>
      </c>
      <c r="BZ874" s="34">
        <f>IF($B874="P",VLOOKUP($E874,'[2]Costeo-JUL26'!$B$9:$CQ$307,BZ$1,0),0)</f>
        <v>0</v>
      </c>
      <c r="CA874" s="16">
        <f>IF($B874="P",VLOOKUP($E874,'[2]Costeo-JUL26'!$B$9:$CQ$307,CA$1,0),0)*$G874</f>
        <v>0</v>
      </c>
      <c r="CB874" s="36">
        <f>IF($B874="P",VLOOKUP($E874,'[2]Costeo-JUL26'!$B$9:$CQ$307,CB$1,0),0)*$G874</f>
        <v>0</v>
      </c>
      <c r="CC874" s="35">
        <f>IF($B874="P",VLOOKUP($E874,'[2]Costeo-JUL26'!$B$9:$CQ$307,CC$1,0),0)</f>
        <v>0</v>
      </c>
      <c r="CD874" s="36">
        <f t="shared" si="431"/>
        <v>0</v>
      </c>
      <c r="CE874" s="36">
        <f t="shared" si="432"/>
        <v>0</v>
      </c>
      <c r="CF874" s="37">
        <f t="shared" si="404"/>
        <v>760396.11296784552</v>
      </c>
      <c r="CG874" s="36">
        <f>IF($B874="r",VLOOKUP($E874,'[2]Costeo-JUL26'!$B$9:$CQ$307,CG$1,0),0)*$G874</f>
        <v>0</v>
      </c>
      <c r="CH874" s="35">
        <f>VLOOKUP($E874,'[2]TEORICOS (05.26)'!$A$8:$T$251,CH$1,0)</f>
        <v>0</v>
      </c>
      <c r="CI874" s="36">
        <f t="shared" si="433"/>
        <v>0</v>
      </c>
      <c r="CJ874" s="37">
        <f t="shared" si="434"/>
        <v>0</v>
      </c>
      <c r="CM874" s="16">
        <f>SUMIFS('[1]Ajuste Inventario'!$I:$I,'[1]Ajuste Inventario'!$B:$B,E874,'[1]Ajuste Inventario'!$S:$S,D874)*-1</f>
        <v>0</v>
      </c>
      <c r="CN874" s="36">
        <f t="shared" si="405"/>
        <v>0</v>
      </c>
      <c r="CP874" t="str">
        <f t="shared" si="406"/>
        <v>2004Org.Vtas StaTeresita</v>
      </c>
      <c r="CQ874" s="10" t="e">
        <f t="shared" si="407"/>
        <v>#DIV/0!</v>
      </c>
    </row>
    <row r="875" spans="1:95" x14ac:dyDescent="0.25">
      <c r="A875" s="30">
        <v>46204</v>
      </c>
      <c r="B875" s="31" t="str">
        <f>VLOOKUP($E875,'[2]TEORICOS (05.26)'!$A$8:$T$251,B$1,0)</f>
        <v>P</v>
      </c>
      <c r="C875" s="32" t="str">
        <f>VLOOKUP($E875,'[2]TEORICOS (05.26)'!$A$8:$T$251,C$1,0)</f>
        <v>Cepita</v>
      </c>
      <c r="D875" t="s">
        <v>230</v>
      </c>
      <c r="E875">
        <v>2013</v>
      </c>
      <c r="F875" t="s">
        <v>126</v>
      </c>
      <c r="G875" s="16">
        <v>324.166</v>
      </c>
      <c r="H875" s="16">
        <v>342.64346199999977</v>
      </c>
      <c r="I875" s="33">
        <v>3940286.4100000085</v>
      </c>
      <c r="J875" s="33">
        <v>3834819.9700000053</v>
      </c>
      <c r="K875" s="34">
        <f>IF($B875="P",VLOOKUP($E875,'[2]Costeo-JUL26'!$B$9:$CQ$307,K$1,0),0)</f>
        <v>936622</v>
      </c>
      <c r="L875" s="35">
        <f>VLOOKUP($E875,'[2]TEORICOS (05.26)'!$A$8:$T$251,L$1,0)</f>
        <v>0.2</v>
      </c>
      <c r="M875" s="36">
        <f t="shared" si="408"/>
        <v>766963.99400000111</v>
      </c>
      <c r="N875" s="35">
        <f>IF($B875="P",VLOOKUP($E875,'[2]Costeo-JUL26'!$B$9:$CQ$307,N$1,0),0)</f>
        <v>0.03</v>
      </c>
      <c r="O875" s="36">
        <f t="shared" si="409"/>
        <v>23008.919820000032</v>
      </c>
      <c r="P875" s="36">
        <f>IF($B875="P",VLOOKUP($E875,'[2]Costeo-JUL26'!$B$9:$CQ$307,P$1,0),0)*H875</f>
        <v>0</v>
      </c>
      <c r="Q875" s="36">
        <f t="shared" si="410"/>
        <v>789972.91382000118</v>
      </c>
      <c r="R875" s="34">
        <f>IF($B875="P",VLOOKUP($E875,'[2]Costeo-JUL26'!$B$9:$CQ$307,R$1,0),0)</f>
        <v>902332</v>
      </c>
      <c r="S875" s="16">
        <f>IF($B875="P",VLOOKUP($E875,'[2]Costeo-JUL26'!$B$9:$CQ$307,S$1,0),0)*$G875</f>
        <v>201.63860212822519</v>
      </c>
      <c r="T875" s="36">
        <f>IF($B875="P",VLOOKUP($E875,'[2]Costeo-JUL26'!$B$9:$CQ$307,T$1,0),0)*$G875</f>
        <v>140653.79221043689</v>
      </c>
      <c r="U875" s="35">
        <f>IF($B875="P",VLOOKUP($E875,'[2]Costeo-JUL26'!$B$9:$CQ$307,U$1,0),0)</f>
        <v>1.4999999999999999E-2</v>
      </c>
      <c r="V875" s="36">
        <f t="shared" si="411"/>
        <v>2109.8068831565533</v>
      </c>
      <c r="W875" s="36">
        <f t="shared" si="412"/>
        <v>142763.59909359345</v>
      </c>
      <c r="X875" s="34">
        <f>IF($B875="P",VLOOKUP($E875,'[2]Costeo-JUL26'!$B$9:$CQ$307,X$1,0),0)</f>
        <v>0</v>
      </c>
      <c r="Y875" s="16">
        <f>IF($B875="P",VLOOKUP($E875,'[2]Costeo-JUL26'!$B$9:$CQ$307,Y$1,0),0)*$G875</f>
        <v>0</v>
      </c>
      <c r="Z875" s="36">
        <f>IF($B875="P",VLOOKUP($E875,'[2]Costeo-JUL26'!$B$9:$CQ$307,Z$1,0),0)*$G875</f>
        <v>0</v>
      </c>
      <c r="AA875" s="35">
        <f>IF($B875="P",VLOOKUP($E875,'[2]Costeo-JUL26'!$B$9:$CQ$307,AA$1,0),0)</f>
        <v>0</v>
      </c>
      <c r="AB875" s="36">
        <f t="shared" si="413"/>
        <v>0</v>
      </c>
      <c r="AC875" s="36">
        <f t="shared" si="414"/>
        <v>0</v>
      </c>
      <c r="AD875" s="34">
        <f>IF($B875="P",VLOOKUP($E875,'[2]Costeo-JUL26'!$B$9:$CQ$307,AD$1,0),0)</f>
        <v>917993</v>
      </c>
      <c r="AE875" s="16">
        <f>IF($B875="P",VLOOKUP($E875,'[2]Costeo-JUL26'!$B$9:$CQ$307,AE$1,0),0)*$G875</f>
        <v>1944.9960000000001</v>
      </c>
      <c r="AF875" s="36">
        <f>IF($B875="P",VLOOKUP($E875,'[2]Costeo-JUL26'!$B$9:$CQ$307,AF$1,0),0)*$G875</f>
        <v>52854.099302399998</v>
      </c>
      <c r="AG875" s="35">
        <f>IF($B875="P",VLOOKUP($E875,'[2]Costeo-JUL26'!$B$9:$CQ$307,AG$1,0),0)</f>
        <v>6.0000000000000001E-3</v>
      </c>
      <c r="AH875" s="36">
        <f t="shared" si="415"/>
        <v>317.12459581439998</v>
      </c>
      <c r="AI875" s="36">
        <f t="shared" si="416"/>
        <v>53171.223898214397</v>
      </c>
      <c r="AJ875" s="34">
        <f>IF($B875="P",VLOOKUP($E875,'[2]Costeo-JUL26'!$B$9:$CQ$307,AJ$1,0),0)</f>
        <v>930267</v>
      </c>
      <c r="AK875" s="16">
        <f>IF($B875="P",VLOOKUP($E875,'[2]Costeo-JUL26'!$B$9:$CQ$307,AK$1,0),0)*$G875</f>
        <v>1944.9960000000001</v>
      </c>
      <c r="AL875" s="36">
        <f>IF($B875="P",VLOOKUP($E875,'[2]Costeo-JUL26'!$B$9:$CQ$307,AL$1,0),0)*$G875</f>
        <v>118556.56988136002</v>
      </c>
      <c r="AM875" s="35">
        <f>IF($B875="P",VLOOKUP($E875,'[2]Costeo-JUL26'!$B$9:$CQ$307,AM$1,0),0)</f>
        <v>1.7999999999999999E-2</v>
      </c>
      <c r="AN875" s="36">
        <f t="shared" si="417"/>
        <v>2134.0182578644803</v>
      </c>
      <c r="AO875" s="36">
        <f t="shared" si="418"/>
        <v>120690.58813922449</v>
      </c>
      <c r="AP875" s="34">
        <f>IF($B875="P",VLOOKUP($E875,'[2]Costeo-JUL26'!$B$9:$CQ$307,AP$1,0),0)</f>
        <v>929272</v>
      </c>
      <c r="AQ875" s="16">
        <f>IF($B875="P",VLOOKUP($E875,'[2]Costeo-JUL26'!$B$9:$CQ$307,AQ$1,0),0)*$G875</f>
        <v>1944.9960000000001</v>
      </c>
      <c r="AR875" s="36">
        <f>IF($B875="P",VLOOKUP($E875,'[2]Costeo-JUL26'!$B$9:$CQ$307,AR$1,0),0)*$G875</f>
        <v>285722.73265533207</v>
      </c>
      <c r="AS875" s="35">
        <f>IF($B875="P",VLOOKUP($E875,'[2]Costeo-JUL26'!$B$9:$CQ$307,AS$1,0),0)</f>
        <v>0.02</v>
      </c>
      <c r="AT875" s="36">
        <f t="shared" si="419"/>
        <v>5714.4546531066417</v>
      </c>
      <c r="AU875" s="36">
        <f t="shared" si="420"/>
        <v>291437.1873084387</v>
      </c>
      <c r="AV875" s="34">
        <f>IF($B875="P",VLOOKUP($E875,'[2]Costeo-JUL26'!$B$9:$CQ$307,AV$1,0),0)</f>
        <v>922605</v>
      </c>
      <c r="AW875" s="16">
        <f>IF($B875="P",VLOOKUP($E875,'[2]Costeo-JUL26'!$B$9:$CQ$307,AW$1,0),0)*$G875</f>
        <v>5.5108220000000001</v>
      </c>
      <c r="AX875" s="36">
        <f>IF($B875="P",VLOOKUP($E875,'[2]Costeo-JUL26'!$B$9:$CQ$307,AX$1,0),0)*$G875</f>
        <v>26887.846848925539</v>
      </c>
      <c r="AY875" s="35">
        <f>IF($B875="P",VLOOKUP($E875,'[2]Costeo-JUL26'!$B$9:$CQ$307,AY$1,0),0)</f>
        <v>0.03</v>
      </c>
      <c r="AZ875" s="36">
        <f t="shared" si="421"/>
        <v>806.63540546776619</v>
      </c>
      <c r="BA875" s="36">
        <f t="shared" si="422"/>
        <v>27694.482254393304</v>
      </c>
      <c r="BB875" s="34">
        <f>IF($B875="P",VLOOKUP($E875,'[2]Costeo-JUL26'!$B$9:$CQ$307,BB$1,0),0)</f>
        <v>902311</v>
      </c>
      <c r="BC875" s="16">
        <f>IF($B875="P",VLOOKUP($E875,'[2]Costeo-JUL26'!$B$9:$CQ$307,BC$1,0),0)*$G875</f>
        <v>1.0419343571999999</v>
      </c>
      <c r="BD875" s="36">
        <f>IF($B875="P",VLOOKUP($E875,'[2]Costeo-JUL26'!$B$9:$CQ$307,BD$1,0),0)*$G875</f>
        <v>4086.0966622415945</v>
      </c>
      <c r="BE875" s="35">
        <f>IF($B875="P",VLOOKUP($E875,'[2]Costeo-JUL26'!$B$9:$CQ$307,BE$1,0),0)</f>
        <v>0.03</v>
      </c>
      <c r="BF875" s="36">
        <f t="shared" si="423"/>
        <v>122.58289986724783</v>
      </c>
      <c r="BG875" s="36">
        <f t="shared" si="424"/>
        <v>4208.6795621088422</v>
      </c>
      <c r="BH875" s="34">
        <f>IF($B875="P",VLOOKUP($E875,'[2]Costeo-JUL26'!$B$9:$CQ$307,BH$1,0),0)</f>
        <v>902302</v>
      </c>
      <c r="BI875" s="16">
        <f>IF($B875="P",VLOOKUP($E875,'[2]Costeo-JUL26'!$B$9:$CQ$307,BI$1,0),0)*$G875</f>
        <v>13.892828571428572</v>
      </c>
      <c r="BJ875" s="36">
        <f>IF($B875="P",VLOOKUP($E875,'[2]Costeo-JUL26'!$B$9:$CQ$307,BJ$1,0),0)*$G875</f>
        <v>9138.7026342857134</v>
      </c>
      <c r="BK875" s="35">
        <f>IF(BH875=910319,0,IF($B875="P",VLOOKUP($E875,'[2]Costeo-JUL26'!$B$9:$CQ$307,BK$1,0),0))</f>
        <v>0.02</v>
      </c>
      <c r="BL875" s="36">
        <f t="shared" si="425"/>
        <v>182.77405268571428</v>
      </c>
      <c r="BM875" s="36">
        <f t="shared" si="426"/>
        <v>9321.4766869714276</v>
      </c>
      <c r="BN875" s="34">
        <f>IF($B875="P",VLOOKUP($E875,'[2]Costeo-JUL26'!$B$9:$CQ$307,BN$1,0),0)</f>
        <v>0</v>
      </c>
      <c r="BO875" s="16">
        <f>IF($B875="P",VLOOKUP($E875,'[2]Costeo-JUL26'!$B$9:$CQ$307,BO$1,0),0)*$G875</f>
        <v>0</v>
      </c>
      <c r="BP875" s="36">
        <f>IF($B875="P",VLOOKUP($E875,'[2]Costeo-JUL26'!$B$9:$CQ$307,BP$1,0),0)*$G875</f>
        <v>0</v>
      </c>
      <c r="BQ875" s="35">
        <f>IF($B875="P",VLOOKUP($E875,'[2]Costeo-JUL26'!$B$9:$CQ$307,BQ$1,0),0)</f>
        <v>0</v>
      </c>
      <c r="BR875" s="36">
        <f t="shared" si="427"/>
        <v>0</v>
      </c>
      <c r="BS875" s="36">
        <f t="shared" si="428"/>
        <v>0</v>
      </c>
      <c r="BT875" s="34">
        <f>IF($B875="P",VLOOKUP($E875,'[2]Costeo-JUL26'!$B$9:$CQ$307,BT$1,0),0)</f>
        <v>0</v>
      </c>
      <c r="BU875" s="16">
        <f>IF($B875="P",VLOOKUP($E875,'[2]Costeo-JUL26'!$B$9:$CQ$307,BU$1,0),0)*$G875</f>
        <v>0</v>
      </c>
      <c r="BV875" s="36">
        <f>IF($B875="P",VLOOKUP($E875,'[2]Costeo-JUL26'!$B$9:$CQ$307,BV$1,0),0)*$G875</f>
        <v>0</v>
      </c>
      <c r="BW875" s="35">
        <f>IF($B875="P",VLOOKUP($E875,'[2]Costeo-JUL26'!$B$9:$CQ$307,BW$1,0),0)</f>
        <v>0</v>
      </c>
      <c r="BX875" s="36">
        <f t="shared" si="429"/>
        <v>0</v>
      </c>
      <c r="BY875" s="36">
        <f t="shared" si="430"/>
        <v>0</v>
      </c>
      <c r="BZ875" s="34">
        <f>IF($B875="P",VLOOKUP($E875,'[2]Costeo-JUL26'!$B$9:$CQ$307,BZ$1,0),0)</f>
        <v>0</v>
      </c>
      <c r="CA875" s="16">
        <f>IF($B875="P",VLOOKUP($E875,'[2]Costeo-JUL26'!$B$9:$CQ$307,CA$1,0),0)*$G875</f>
        <v>0</v>
      </c>
      <c r="CB875" s="36">
        <f>IF($B875="P",VLOOKUP($E875,'[2]Costeo-JUL26'!$B$9:$CQ$307,CB$1,0),0)*$G875</f>
        <v>0</v>
      </c>
      <c r="CC875" s="35">
        <f>IF($B875="P",VLOOKUP($E875,'[2]Costeo-JUL26'!$B$9:$CQ$307,CC$1,0),0)</f>
        <v>0</v>
      </c>
      <c r="CD875" s="36">
        <f t="shared" si="431"/>
        <v>0</v>
      </c>
      <c r="CE875" s="36">
        <f t="shared" si="432"/>
        <v>0</v>
      </c>
      <c r="CF875" s="37">
        <f t="shared" si="404"/>
        <v>1439260.1507629459</v>
      </c>
      <c r="CG875" s="36">
        <f>IF($B875="r",VLOOKUP($E875,'[2]Costeo-JUL26'!$B$9:$CQ$307,CG$1,0),0)*$G875</f>
        <v>0</v>
      </c>
      <c r="CH875" s="35">
        <f>VLOOKUP($E875,'[2]TEORICOS (05.26)'!$A$8:$T$251,CH$1,0)</f>
        <v>0</v>
      </c>
      <c r="CI875" s="36">
        <f t="shared" si="433"/>
        <v>0</v>
      </c>
      <c r="CJ875" s="37">
        <f t="shared" si="434"/>
        <v>0</v>
      </c>
      <c r="CM875" s="16">
        <f>SUMIFS('[1]Ajuste Inventario'!$I:$I,'[1]Ajuste Inventario'!$B:$B,E875,'[1]Ajuste Inventario'!$S:$S,D875)*-1</f>
        <v>3.1669999999999998</v>
      </c>
      <c r="CN875" s="36">
        <f t="shared" si="405"/>
        <v>14061.11960374083</v>
      </c>
      <c r="CP875" t="str">
        <f t="shared" si="406"/>
        <v>2013Org.Vtas StaTeresita</v>
      </c>
      <c r="CQ875" s="10">
        <f t="shared" si="407"/>
        <v>4439.8862026336692</v>
      </c>
    </row>
    <row r="876" spans="1:95" x14ac:dyDescent="0.25">
      <c r="A876" s="30">
        <v>46204</v>
      </c>
      <c r="B876" s="31" t="str">
        <f>VLOOKUP($E876,'[2]TEORICOS (05.26)'!$A$8:$T$251,B$1,0)</f>
        <v>P</v>
      </c>
      <c r="C876" s="32" t="str">
        <f>VLOOKUP($E876,'[2]TEORICOS (05.26)'!$A$8:$T$251,C$1,0)</f>
        <v>Cepita</v>
      </c>
      <c r="D876" t="s">
        <v>230</v>
      </c>
      <c r="E876">
        <v>2014</v>
      </c>
      <c r="F876" t="s">
        <v>127</v>
      </c>
      <c r="G876" s="16">
        <v>100</v>
      </c>
      <c r="H876" s="16">
        <v>105.70000000000003</v>
      </c>
      <c r="I876" s="33">
        <v>1112194.9300000002</v>
      </c>
      <c r="J876" s="33">
        <v>1070974.9099999999</v>
      </c>
      <c r="K876" s="34">
        <f>IF($B876="P",VLOOKUP($E876,'[2]Costeo-JUL26'!$B$9:$CQ$307,K$1,0),0)</f>
        <v>936622</v>
      </c>
      <c r="L876" s="35">
        <f>VLOOKUP($E876,'[2]TEORICOS (05.26)'!$A$8:$T$251,L$1,0)</f>
        <v>0.2</v>
      </c>
      <c r="M876" s="36">
        <f t="shared" si="408"/>
        <v>214194.98199999999</v>
      </c>
      <c r="N876" s="35">
        <f>IF($B876="P",VLOOKUP($E876,'[2]Costeo-JUL26'!$B$9:$CQ$307,N$1,0),0)</f>
        <v>0.03</v>
      </c>
      <c r="O876" s="36">
        <f t="shared" si="409"/>
        <v>6425.8494599999995</v>
      </c>
      <c r="P876" s="36">
        <f>IF($B876="P",VLOOKUP($E876,'[2]Costeo-JUL26'!$B$9:$CQ$307,P$1,0),0)*H876</f>
        <v>0</v>
      </c>
      <c r="Q876" s="36">
        <f t="shared" si="410"/>
        <v>220620.83145999999</v>
      </c>
      <c r="R876" s="34">
        <f>IF($B876="P",VLOOKUP($E876,'[2]Costeo-JUL26'!$B$9:$CQ$307,R$1,0),0)</f>
        <v>902332</v>
      </c>
      <c r="S876" s="16">
        <f>IF($B876="P",VLOOKUP($E876,'[2]Costeo-JUL26'!$B$9:$CQ$307,S$1,0),0)*$G876</f>
        <v>62.202267396403442</v>
      </c>
      <c r="T876" s="36">
        <f>IF($B876="P",VLOOKUP($E876,'[2]Costeo-JUL26'!$B$9:$CQ$307,T$1,0),0)*$G876</f>
        <v>43389.433873520633</v>
      </c>
      <c r="U876" s="35">
        <f>IF($B876="P",VLOOKUP($E876,'[2]Costeo-JUL26'!$B$9:$CQ$307,U$1,0),0)</f>
        <v>1.4999999999999999E-2</v>
      </c>
      <c r="V876" s="36">
        <f t="shared" si="411"/>
        <v>650.84150810280948</v>
      </c>
      <c r="W876" s="36">
        <f t="shared" si="412"/>
        <v>44040.27538162344</v>
      </c>
      <c r="X876" s="34">
        <f>IF($B876="P",VLOOKUP($E876,'[2]Costeo-JUL26'!$B$9:$CQ$307,X$1,0),0)</f>
        <v>0</v>
      </c>
      <c r="Y876" s="16">
        <f>IF($B876="P",VLOOKUP($E876,'[2]Costeo-JUL26'!$B$9:$CQ$307,Y$1,0),0)*$G876</f>
        <v>0</v>
      </c>
      <c r="Z876" s="36">
        <f>IF($B876="P",VLOOKUP($E876,'[2]Costeo-JUL26'!$B$9:$CQ$307,Z$1,0),0)*$G876</f>
        <v>0</v>
      </c>
      <c r="AA876" s="35">
        <f>IF($B876="P",VLOOKUP($E876,'[2]Costeo-JUL26'!$B$9:$CQ$307,AA$1,0),0)</f>
        <v>0</v>
      </c>
      <c r="AB876" s="36">
        <f t="shared" si="413"/>
        <v>0</v>
      </c>
      <c r="AC876" s="36">
        <f t="shared" si="414"/>
        <v>0</v>
      </c>
      <c r="AD876" s="34">
        <f>IF($B876="P",VLOOKUP($E876,'[2]Costeo-JUL26'!$B$9:$CQ$307,AD$1,0),0)</f>
        <v>917993</v>
      </c>
      <c r="AE876" s="16">
        <f>IF($B876="P",VLOOKUP($E876,'[2]Costeo-JUL26'!$B$9:$CQ$307,AE$1,0),0)*$G876</f>
        <v>400</v>
      </c>
      <c r="AF876" s="36">
        <f>IF($B876="P",VLOOKUP($E876,'[2]Costeo-JUL26'!$B$9:$CQ$307,AF$1,0),0)*$G876</f>
        <v>10869.76</v>
      </c>
      <c r="AG876" s="35">
        <f>IF($B876="P",VLOOKUP($E876,'[2]Costeo-JUL26'!$B$9:$CQ$307,AG$1,0),0)</f>
        <v>6.0000000000000001E-3</v>
      </c>
      <c r="AH876" s="36">
        <f t="shared" si="415"/>
        <v>65.218559999999997</v>
      </c>
      <c r="AI876" s="36">
        <f t="shared" si="416"/>
        <v>10934.97856</v>
      </c>
      <c r="AJ876" s="34">
        <f>IF($B876="P",VLOOKUP($E876,'[2]Costeo-JUL26'!$B$9:$CQ$307,AJ$1,0),0)</f>
        <v>929255</v>
      </c>
      <c r="AK876" s="16">
        <f>IF($B876="P",VLOOKUP($E876,'[2]Costeo-JUL26'!$B$9:$CQ$307,AK$1,0),0)*$G876</f>
        <v>400</v>
      </c>
      <c r="AL876" s="36">
        <f>IF($B876="P",VLOOKUP($E876,'[2]Costeo-JUL26'!$B$9:$CQ$307,AL$1,0),0)*$G876</f>
        <v>35550.215999999993</v>
      </c>
      <c r="AM876" s="35">
        <f>IF($B876="P",VLOOKUP($E876,'[2]Costeo-JUL26'!$B$9:$CQ$307,AM$1,0),0)</f>
        <v>1.7999999999999999E-2</v>
      </c>
      <c r="AN876" s="36">
        <f t="shared" si="417"/>
        <v>639.90388799999982</v>
      </c>
      <c r="AO876" s="36">
        <f t="shared" si="418"/>
        <v>36190.119887999994</v>
      </c>
      <c r="AP876" s="34">
        <f>IF($B876="P",VLOOKUP($E876,'[2]Costeo-JUL26'!$B$9:$CQ$307,AP$1,0),0)</f>
        <v>929273</v>
      </c>
      <c r="AQ876" s="16">
        <f>IF($B876="P",VLOOKUP($E876,'[2]Costeo-JUL26'!$B$9:$CQ$307,AQ$1,0),0)*$G876</f>
        <v>400</v>
      </c>
      <c r="AR876" s="36">
        <f>IF($B876="P",VLOOKUP($E876,'[2]Costeo-JUL26'!$B$9:$CQ$307,AR$1,0),0)*$G876</f>
        <v>76868.375999999989</v>
      </c>
      <c r="AS876" s="35">
        <f>IF($B876="P",VLOOKUP($E876,'[2]Costeo-JUL26'!$B$9:$CQ$307,AS$1,0),0)</f>
        <v>0.02</v>
      </c>
      <c r="AT876" s="36">
        <f t="shared" si="419"/>
        <v>1537.3675199999998</v>
      </c>
      <c r="AU876" s="36">
        <f t="shared" si="420"/>
        <v>78405.743519999989</v>
      </c>
      <c r="AV876" s="34">
        <f>IF($B876="P",VLOOKUP($E876,'[2]Costeo-JUL26'!$B$9:$CQ$307,AV$1,0),0)</f>
        <v>934139</v>
      </c>
      <c r="AW876" s="16">
        <f>IF($B876="P",VLOOKUP($E876,'[2]Costeo-JUL26'!$B$9:$CQ$307,AW$1,0),0)*$G876</f>
        <v>1.7000000000000002</v>
      </c>
      <c r="AX876" s="36">
        <f>IF($B876="P",VLOOKUP($E876,'[2]Costeo-JUL26'!$B$9:$CQ$307,AX$1,0),0)*$G876</f>
        <v>8742.3179999999993</v>
      </c>
      <c r="AY876" s="35">
        <f>IF($B876="P",VLOOKUP($E876,'[2]Costeo-JUL26'!$B$9:$CQ$307,AY$1,0),0)</f>
        <v>0.03</v>
      </c>
      <c r="AZ876" s="36">
        <f t="shared" si="421"/>
        <v>262.26953999999995</v>
      </c>
      <c r="BA876" s="36">
        <f t="shared" si="422"/>
        <v>9004.5875399999986</v>
      </c>
      <c r="BB876" s="34">
        <f>IF($B876="P",VLOOKUP($E876,'[2]Costeo-JUL26'!$B$9:$CQ$307,BB$1,0),0)</f>
        <v>902311</v>
      </c>
      <c r="BC876" s="16">
        <f>IF($B876="P",VLOOKUP($E876,'[2]Costeo-JUL26'!$B$9:$CQ$307,BC$1,0),0)*$G876</f>
        <v>0.29166000000000003</v>
      </c>
      <c r="BD876" s="36">
        <f>IF($B876="P",VLOOKUP($E876,'[2]Costeo-JUL26'!$B$9:$CQ$307,BD$1,0),0)*$G876</f>
        <v>1143.7869807000002</v>
      </c>
      <c r="BE876" s="35">
        <f>IF($B876="P",VLOOKUP($E876,'[2]Costeo-JUL26'!$B$9:$CQ$307,BE$1,0),0)</f>
        <v>0.03</v>
      </c>
      <c r="BF876" s="36">
        <f t="shared" si="423"/>
        <v>34.313609421000002</v>
      </c>
      <c r="BG876" s="36">
        <f t="shared" si="424"/>
        <v>1178.1005901210001</v>
      </c>
      <c r="BH876" s="34">
        <f>IF($B876="P",VLOOKUP($E876,'[2]Costeo-JUL26'!$B$9:$CQ$307,BH$1,0),0)</f>
        <v>902302</v>
      </c>
      <c r="BI876" s="16">
        <f>IF($B876="P",VLOOKUP($E876,'[2]Costeo-JUL26'!$B$9:$CQ$307,BI$1,0),0)*$G876</f>
        <v>2.5</v>
      </c>
      <c r="BJ876" s="36">
        <f>IF($B876="P",VLOOKUP($E876,'[2]Costeo-JUL26'!$B$9:$CQ$307,BJ$1,0),0)*$G876</f>
        <v>1644.5</v>
      </c>
      <c r="BK876" s="35">
        <f>IF(BH876=910319,0,IF($B876="P",VLOOKUP($E876,'[2]Costeo-JUL26'!$B$9:$CQ$307,BK$1,0),0))</f>
        <v>0.02</v>
      </c>
      <c r="BL876" s="36">
        <f t="shared" si="425"/>
        <v>32.89</v>
      </c>
      <c r="BM876" s="36">
        <f t="shared" si="426"/>
        <v>1677.39</v>
      </c>
      <c r="BN876" s="34">
        <f>IF($B876="P",VLOOKUP($E876,'[2]Costeo-JUL26'!$B$9:$CQ$307,BN$1,0),0)</f>
        <v>0</v>
      </c>
      <c r="BO876" s="16">
        <f>IF($B876="P",VLOOKUP($E876,'[2]Costeo-JUL26'!$B$9:$CQ$307,BO$1,0),0)*$G876</f>
        <v>0</v>
      </c>
      <c r="BP876" s="36">
        <f>IF($B876="P",VLOOKUP($E876,'[2]Costeo-JUL26'!$B$9:$CQ$307,BP$1,0),0)*$G876</f>
        <v>0</v>
      </c>
      <c r="BQ876" s="35">
        <f>IF($B876="P",VLOOKUP($E876,'[2]Costeo-JUL26'!$B$9:$CQ$307,BQ$1,0),0)</f>
        <v>0</v>
      </c>
      <c r="BR876" s="36">
        <f t="shared" si="427"/>
        <v>0</v>
      </c>
      <c r="BS876" s="36">
        <f t="shared" si="428"/>
        <v>0</v>
      </c>
      <c r="BT876" s="34">
        <f>IF($B876="P",VLOOKUP($E876,'[2]Costeo-JUL26'!$B$9:$CQ$307,BT$1,0),0)</f>
        <v>0</v>
      </c>
      <c r="BU876" s="16">
        <f>IF($B876="P",VLOOKUP($E876,'[2]Costeo-JUL26'!$B$9:$CQ$307,BU$1,0),0)*$G876</f>
        <v>0</v>
      </c>
      <c r="BV876" s="36">
        <f>IF($B876="P",VLOOKUP($E876,'[2]Costeo-JUL26'!$B$9:$CQ$307,BV$1,0),0)*$G876</f>
        <v>0</v>
      </c>
      <c r="BW876" s="35">
        <f>IF($B876="P",VLOOKUP($E876,'[2]Costeo-JUL26'!$B$9:$CQ$307,BW$1,0),0)</f>
        <v>0</v>
      </c>
      <c r="BX876" s="36">
        <f t="shared" si="429"/>
        <v>0</v>
      </c>
      <c r="BY876" s="36">
        <f t="shared" si="430"/>
        <v>0</v>
      </c>
      <c r="BZ876" s="34">
        <f>IF($B876="P",VLOOKUP($E876,'[2]Costeo-JUL26'!$B$9:$CQ$307,BZ$1,0),0)</f>
        <v>0</v>
      </c>
      <c r="CA876" s="16">
        <f>IF($B876="P",VLOOKUP($E876,'[2]Costeo-JUL26'!$B$9:$CQ$307,CA$1,0),0)*$G876</f>
        <v>0</v>
      </c>
      <c r="CB876" s="36">
        <f>IF($B876="P",VLOOKUP($E876,'[2]Costeo-JUL26'!$B$9:$CQ$307,CB$1,0),0)*$G876</f>
        <v>0</v>
      </c>
      <c r="CC876" s="35">
        <f>IF($B876="P",VLOOKUP($E876,'[2]Costeo-JUL26'!$B$9:$CQ$307,CC$1,0),0)</f>
        <v>0</v>
      </c>
      <c r="CD876" s="36">
        <f t="shared" si="431"/>
        <v>0</v>
      </c>
      <c r="CE876" s="36">
        <f t="shared" si="432"/>
        <v>0</v>
      </c>
      <c r="CF876" s="37">
        <f t="shared" si="404"/>
        <v>402052.02693974448</v>
      </c>
      <c r="CG876" s="36">
        <f>IF($B876="r",VLOOKUP($E876,'[2]Costeo-JUL26'!$B$9:$CQ$307,CG$1,0),0)*$G876</f>
        <v>0</v>
      </c>
      <c r="CH876" s="35">
        <f>VLOOKUP($E876,'[2]TEORICOS (05.26)'!$A$8:$T$251,CH$1,0)</f>
        <v>0</v>
      </c>
      <c r="CI876" s="36">
        <f t="shared" si="433"/>
        <v>0</v>
      </c>
      <c r="CJ876" s="37">
        <f t="shared" si="434"/>
        <v>0</v>
      </c>
      <c r="CM876" s="16">
        <f>SUMIFS('[1]Ajuste Inventario'!$I:$I,'[1]Ajuste Inventario'!$B:$B,E876,'[1]Ajuste Inventario'!$S:$S,D876)*-1</f>
        <v>0</v>
      </c>
      <c r="CN876" s="36">
        <f t="shared" si="405"/>
        <v>0</v>
      </c>
      <c r="CP876" t="str">
        <f t="shared" si="406"/>
        <v>2014Org.Vtas StaTeresita</v>
      </c>
      <c r="CQ876" s="10" t="e">
        <f t="shared" si="407"/>
        <v>#DIV/0!</v>
      </c>
    </row>
    <row r="877" spans="1:95" x14ac:dyDescent="0.25">
      <c r="A877" s="30">
        <v>46204</v>
      </c>
      <c r="B877" s="31" t="str">
        <f>VLOOKUP($E877,'[2]TEORICOS (05.26)'!$A$8:$T$251,B$1,0)</f>
        <v>R</v>
      </c>
      <c r="C877" s="32" t="str">
        <f>VLOOKUP($E877,'[2]TEORICOS (05.26)'!$A$8:$T$251,C$1,0)</f>
        <v>Cepita</v>
      </c>
      <c r="D877" t="s">
        <v>230</v>
      </c>
      <c r="E877">
        <v>2021</v>
      </c>
      <c r="F877" t="s">
        <v>128</v>
      </c>
      <c r="G877" s="16">
        <v>145.333</v>
      </c>
      <c r="H877" s="16">
        <v>30.665262999999968</v>
      </c>
      <c r="I877" s="33">
        <v>656374.99000000022</v>
      </c>
      <c r="J877" s="33">
        <v>633831.42000000027</v>
      </c>
      <c r="K877" s="34">
        <f>IF($B877="P",VLOOKUP($E877,'[2]Costeo-JUL26'!$B$9:$CQ$307,K$1,0),0)</f>
        <v>0</v>
      </c>
      <c r="L877" s="35">
        <f>VLOOKUP($E877,'[2]TEORICOS (05.26)'!$A$8:$T$251,L$1,0)</f>
        <v>0.2</v>
      </c>
      <c r="M877" s="36">
        <f t="shared" si="408"/>
        <v>0</v>
      </c>
      <c r="N877" s="35">
        <f>IF($B877="P",VLOOKUP($E877,'[2]Costeo-JUL26'!$B$9:$CQ$307,N$1,0),0)</f>
        <v>0</v>
      </c>
      <c r="O877" s="36">
        <f t="shared" si="409"/>
        <v>0</v>
      </c>
      <c r="P877" s="36">
        <f>IF($B877="P",VLOOKUP($E877,'[2]Costeo-JUL26'!$B$9:$CQ$307,P$1,0),0)*H877</f>
        <v>0</v>
      </c>
      <c r="Q877" s="36">
        <f t="shared" si="410"/>
        <v>0</v>
      </c>
      <c r="R877" s="34">
        <f>IF($B877="P",VLOOKUP($E877,'[2]Costeo-JUL26'!$B$9:$CQ$307,R$1,0),0)</f>
        <v>0</v>
      </c>
      <c r="S877" s="16">
        <f>IF($B877="P",VLOOKUP($E877,'[2]Costeo-JUL26'!$B$9:$CQ$307,S$1,0),0)*$G877</f>
        <v>0</v>
      </c>
      <c r="T877" s="36">
        <f>IF($B877="P",VLOOKUP($E877,'[2]Costeo-JUL26'!$B$9:$CQ$307,T$1,0),0)*$G877</f>
        <v>0</v>
      </c>
      <c r="U877" s="35">
        <f>IF($B877="P",VLOOKUP($E877,'[2]Costeo-JUL26'!$B$9:$CQ$307,U$1,0),0)</f>
        <v>0</v>
      </c>
      <c r="V877" s="36">
        <f t="shared" si="411"/>
        <v>0</v>
      </c>
      <c r="W877" s="36">
        <f t="shared" si="412"/>
        <v>0</v>
      </c>
      <c r="X877" s="34">
        <f>IF($B877="P",VLOOKUP($E877,'[2]Costeo-JUL26'!$B$9:$CQ$307,X$1,0),0)</f>
        <v>0</v>
      </c>
      <c r="Y877" s="16">
        <f>IF($B877="P",VLOOKUP($E877,'[2]Costeo-JUL26'!$B$9:$CQ$307,Y$1,0),0)*$G877</f>
        <v>0</v>
      </c>
      <c r="Z877" s="36">
        <f>IF($B877="P",VLOOKUP($E877,'[2]Costeo-JUL26'!$B$9:$CQ$307,Z$1,0),0)*$G877</f>
        <v>0</v>
      </c>
      <c r="AA877" s="35">
        <f>IF($B877="P",VLOOKUP($E877,'[2]Costeo-JUL26'!$B$9:$CQ$307,AA$1,0),0)</f>
        <v>0</v>
      </c>
      <c r="AB877" s="36">
        <f t="shared" si="413"/>
        <v>0</v>
      </c>
      <c r="AC877" s="36">
        <f t="shared" si="414"/>
        <v>0</v>
      </c>
      <c r="AD877" s="34">
        <f>IF($B877="P",VLOOKUP($E877,'[2]Costeo-JUL26'!$B$9:$CQ$307,AD$1,0),0)</f>
        <v>0</v>
      </c>
      <c r="AE877" s="16">
        <f>IF($B877="P",VLOOKUP($E877,'[2]Costeo-JUL26'!$B$9:$CQ$307,AE$1,0),0)*$G877</f>
        <v>0</v>
      </c>
      <c r="AF877" s="36">
        <f>IF($B877="P",VLOOKUP($E877,'[2]Costeo-JUL26'!$B$9:$CQ$307,AF$1,0),0)*$G877</f>
        <v>0</v>
      </c>
      <c r="AG877" s="35">
        <f>IF($B877="P",VLOOKUP($E877,'[2]Costeo-JUL26'!$B$9:$CQ$307,AG$1,0),0)</f>
        <v>0</v>
      </c>
      <c r="AH877" s="36">
        <f t="shared" si="415"/>
        <v>0</v>
      </c>
      <c r="AI877" s="36">
        <f t="shared" si="416"/>
        <v>0</v>
      </c>
      <c r="AJ877" s="34">
        <f>IF($B877="P",VLOOKUP($E877,'[2]Costeo-JUL26'!$B$9:$CQ$307,AJ$1,0),0)</f>
        <v>0</v>
      </c>
      <c r="AK877" s="16">
        <f>IF($B877="P",VLOOKUP($E877,'[2]Costeo-JUL26'!$B$9:$CQ$307,AK$1,0),0)*$G877</f>
        <v>0</v>
      </c>
      <c r="AL877" s="36">
        <f>IF($B877="P",VLOOKUP($E877,'[2]Costeo-JUL26'!$B$9:$CQ$307,AL$1,0),0)*$G877</f>
        <v>0</v>
      </c>
      <c r="AM877" s="35">
        <f>IF($B877="P",VLOOKUP($E877,'[2]Costeo-JUL26'!$B$9:$CQ$307,AM$1,0),0)</f>
        <v>0</v>
      </c>
      <c r="AN877" s="36">
        <f t="shared" si="417"/>
        <v>0</v>
      </c>
      <c r="AO877" s="36">
        <f t="shared" si="418"/>
        <v>0</v>
      </c>
      <c r="AP877" s="34">
        <f>IF($B877="P",VLOOKUP($E877,'[2]Costeo-JUL26'!$B$9:$CQ$307,AP$1,0),0)</f>
        <v>0</v>
      </c>
      <c r="AQ877" s="16">
        <f>IF($B877="P",VLOOKUP($E877,'[2]Costeo-JUL26'!$B$9:$CQ$307,AQ$1,0),0)*$G877</f>
        <v>0</v>
      </c>
      <c r="AR877" s="36">
        <f>IF($B877="P",VLOOKUP($E877,'[2]Costeo-JUL26'!$B$9:$CQ$307,AR$1,0),0)*$G877</f>
        <v>0</v>
      </c>
      <c r="AS877" s="35">
        <f>IF($B877="P",VLOOKUP($E877,'[2]Costeo-JUL26'!$B$9:$CQ$307,AS$1,0),0)</f>
        <v>0</v>
      </c>
      <c r="AT877" s="36">
        <f t="shared" si="419"/>
        <v>0</v>
      </c>
      <c r="AU877" s="36">
        <f t="shared" si="420"/>
        <v>0</v>
      </c>
      <c r="AV877" s="34">
        <f>IF($B877="P",VLOOKUP($E877,'[2]Costeo-JUL26'!$B$9:$CQ$307,AV$1,0),0)</f>
        <v>0</v>
      </c>
      <c r="AW877" s="16">
        <f>IF($B877="P",VLOOKUP($E877,'[2]Costeo-JUL26'!$B$9:$CQ$307,AW$1,0),0)*$G877</f>
        <v>0</v>
      </c>
      <c r="AX877" s="36">
        <f>IF($B877="P",VLOOKUP($E877,'[2]Costeo-JUL26'!$B$9:$CQ$307,AX$1,0),0)*$G877</f>
        <v>0</v>
      </c>
      <c r="AY877" s="35">
        <f>IF($B877="P",VLOOKUP($E877,'[2]Costeo-JUL26'!$B$9:$CQ$307,AY$1,0),0)</f>
        <v>0</v>
      </c>
      <c r="AZ877" s="36">
        <f t="shared" si="421"/>
        <v>0</v>
      </c>
      <c r="BA877" s="36">
        <f t="shared" si="422"/>
        <v>0</v>
      </c>
      <c r="BB877" s="34">
        <f>IF($B877="P",VLOOKUP($E877,'[2]Costeo-JUL26'!$B$9:$CQ$307,BB$1,0),0)</f>
        <v>0</v>
      </c>
      <c r="BC877" s="16">
        <f>IF($B877="P",VLOOKUP($E877,'[2]Costeo-JUL26'!$B$9:$CQ$307,BC$1,0),0)*$G877</f>
        <v>0</v>
      </c>
      <c r="BD877" s="36">
        <f>IF($B877="P",VLOOKUP($E877,'[2]Costeo-JUL26'!$B$9:$CQ$307,BD$1,0),0)*$G877</f>
        <v>0</v>
      </c>
      <c r="BE877" s="35">
        <f>IF($B877="P",VLOOKUP($E877,'[2]Costeo-JUL26'!$B$9:$CQ$307,BE$1,0),0)</f>
        <v>0</v>
      </c>
      <c r="BF877" s="36">
        <f t="shared" si="423"/>
        <v>0</v>
      </c>
      <c r="BG877" s="36">
        <f t="shared" si="424"/>
        <v>0</v>
      </c>
      <c r="BH877" s="34">
        <f>IF($B877="P",VLOOKUP($E877,'[2]Costeo-JUL26'!$B$9:$CQ$307,BH$1,0),0)</f>
        <v>0</v>
      </c>
      <c r="BI877" s="16">
        <f>IF($B877="P",VLOOKUP($E877,'[2]Costeo-JUL26'!$B$9:$CQ$307,BI$1,0),0)*$G877</f>
        <v>0</v>
      </c>
      <c r="BJ877" s="36">
        <f>IF($B877="P",VLOOKUP($E877,'[2]Costeo-JUL26'!$B$9:$CQ$307,BJ$1,0),0)*$G877</f>
        <v>0</v>
      </c>
      <c r="BK877" s="35">
        <f>IF(BH877=910319,0,IF($B877="P",VLOOKUP($E877,'[2]Costeo-JUL26'!$B$9:$CQ$307,BK$1,0),0))</f>
        <v>0</v>
      </c>
      <c r="BL877" s="36">
        <f t="shared" si="425"/>
        <v>0</v>
      </c>
      <c r="BM877" s="36">
        <f t="shared" si="426"/>
        <v>0</v>
      </c>
      <c r="BN877" s="34">
        <f>IF($B877="P",VLOOKUP($E877,'[2]Costeo-JUL26'!$B$9:$CQ$307,BN$1,0),0)</f>
        <v>0</v>
      </c>
      <c r="BO877" s="16">
        <f>IF($B877="P",VLOOKUP($E877,'[2]Costeo-JUL26'!$B$9:$CQ$307,BO$1,0),0)*$G877</f>
        <v>0</v>
      </c>
      <c r="BP877" s="36">
        <f>IF($B877="P",VLOOKUP($E877,'[2]Costeo-JUL26'!$B$9:$CQ$307,BP$1,0),0)*$G877</f>
        <v>0</v>
      </c>
      <c r="BQ877" s="35">
        <f>IF($B877="P",VLOOKUP($E877,'[2]Costeo-JUL26'!$B$9:$CQ$307,BQ$1,0),0)</f>
        <v>0</v>
      </c>
      <c r="BR877" s="36">
        <f t="shared" si="427"/>
        <v>0</v>
      </c>
      <c r="BS877" s="36">
        <f t="shared" si="428"/>
        <v>0</v>
      </c>
      <c r="BT877" s="34">
        <f>IF($B877="P",VLOOKUP($E877,'[2]Costeo-JUL26'!$B$9:$CQ$307,BT$1,0),0)</f>
        <v>0</v>
      </c>
      <c r="BU877" s="16">
        <f>IF($B877="P",VLOOKUP($E877,'[2]Costeo-JUL26'!$B$9:$CQ$307,BU$1,0),0)*$G877</f>
        <v>0</v>
      </c>
      <c r="BV877" s="36">
        <f>IF($B877="P",VLOOKUP($E877,'[2]Costeo-JUL26'!$B$9:$CQ$307,BV$1,0),0)*$G877</f>
        <v>0</v>
      </c>
      <c r="BW877" s="35">
        <f>IF($B877="P",VLOOKUP($E877,'[2]Costeo-JUL26'!$B$9:$CQ$307,BW$1,0),0)</f>
        <v>0</v>
      </c>
      <c r="BX877" s="36">
        <f t="shared" si="429"/>
        <v>0</v>
      </c>
      <c r="BY877" s="36">
        <f t="shared" si="430"/>
        <v>0</v>
      </c>
      <c r="BZ877" s="34">
        <f>IF($B877="P",VLOOKUP($E877,'[2]Costeo-JUL26'!$B$9:$CQ$307,BZ$1,0),0)</f>
        <v>0</v>
      </c>
      <c r="CA877" s="16">
        <f>IF($B877="P",VLOOKUP($E877,'[2]Costeo-JUL26'!$B$9:$CQ$307,CA$1,0),0)*$G877</f>
        <v>0</v>
      </c>
      <c r="CB877" s="36">
        <f>IF($B877="P",VLOOKUP($E877,'[2]Costeo-JUL26'!$B$9:$CQ$307,CB$1,0),0)*$G877</f>
        <v>0</v>
      </c>
      <c r="CC877" s="35">
        <f>IF($B877="P",VLOOKUP($E877,'[2]Costeo-JUL26'!$B$9:$CQ$307,CC$1,0),0)</f>
        <v>0</v>
      </c>
      <c r="CD877" s="36">
        <f t="shared" si="431"/>
        <v>0</v>
      </c>
      <c r="CE877" s="36">
        <f t="shared" si="432"/>
        <v>0</v>
      </c>
      <c r="CF877" s="37">
        <f t="shared" si="404"/>
        <v>0</v>
      </c>
      <c r="CG877" s="36">
        <f>IF($B877="r",VLOOKUP($E877,'[2]Costeo-JUL26'!$B$9:$CQ$307,CG$1,0),0)*$G877</f>
        <v>175881.99660000001</v>
      </c>
      <c r="CH877" s="35">
        <f>VLOOKUP($E877,'[2]TEORICOS (05.26)'!$A$8:$T$251,CH$1,0)</f>
        <v>0.15</v>
      </c>
      <c r="CI877" s="36">
        <f t="shared" si="433"/>
        <v>100383.98451000005</v>
      </c>
      <c r="CJ877" s="37">
        <f t="shared" si="434"/>
        <v>276265.98111000005</v>
      </c>
      <c r="CM877" s="16">
        <f>SUMIFS('[1]Ajuste Inventario'!$I:$I,'[1]Ajuste Inventario'!$B:$B,E877,'[1]Ajuste Inventario'!$S:$S,D877)*-1</f>
        <v>14.001000000000001</v>
      </c>
      <c r="CN877" s="36">
        <f t="shared" si="405"/>
        <v>26614.739952530472</v>
      </c>
      <c r="CP877" t="str">
        <f t="shared" si="406"/>
        <v>2021Org.Vtas StaTeresita</v>
      </c>
      <c r="CQ877" s="10">
        <f t="shared" si="407"/>
        <v>1900.9170739611791</v>
      </c>
    </row>
    <row r="878" spans="1:95" x14ac:dyDescent="0.25">
      <c r="A878" s="30">
        <v>46204</v>
      </c>
      <c r="B878" s="31" t="str">
        <f>VLOOKUP($E878,'[2]TEORICOS (05.26)'!$A$8:$T$251,B$1,0)</f>
        <v>R</v>
      </c>
      <c r="C878" s="32" t="str">
        <f>VLOOKUP($E878,'[2]TEORICOS (05.26)'!$A$8:$T$251,C$1,0)</f>
        <v>Cepita</v>
      </c>
      <c r="D878" t="s">
        <v>230</v>
      </c>
      <c r="E878">
        <v>2031</v>
      </c>
      <c r="F878" t="s">
        <v>129</v>
      </c>
      <c r="G878" s="16">
        <v>187.833</v>
      </c>
      <c r="H878" s="16">
        <v>39.632762999999954</v>
      </c>
      <c r="I878" s="33">
        <v>851051.33999999822</v>
      </c>
      <c r="J878" s="33">
        <v>827968.25999999885</v>
      </c>
      <c r="K878" s="34">
        <f>IF($B878="P",VLOOKUP($E878,'[2]Costeo-JUL26'!$B$9:$CQ$307,K$1,0),0)</f>
        <v>0</v>
      </c>
      <c r="L878" s="35">
        <f>VLOOKUP($E878,'[2]TEORICOS (05.26)'!$A$8:$T$251,L$1,0)</f>
        <v>0.2</v>
      </c>
      <c r="M878" s="36">
        <f t="shared" si="408"/>
        <v>0</v>
      </c>
      <c r="N878" s="35">
        <f>IF($B878="P",VLOOKUP($E878,'[2]Costeo-JUL26'!$B$9:$CQ$307,N$1,0),0)</f>
        <v>0</v>
      </c>
      <c r="O878" s="36">
        <f t="shared" si="409"/>
        <v>0</v>
      </c>
      <c r="P878" s="36">
        <f>IF($B878="P",VLOOKUP($E878,'[2]Costeo-JUL26'!$B$9:$CQ$307,P$1,0),0)*H878</f>
        <v>0</v>
      </c>
      <c r="Q878" s="36">
        <f t="shared" si="410"/>
        <v>0</v>
      </c>
      <c r="R878" s="34">
        <f>IF($B878="P",VLOOKUP($E878,'[2]Costeo-JUL26'!$B$9:$CQ$307,R$1,0),0)</f>
        <v>0</v>
      </c>
      <c r="S878" s="16">
        <f>IF($B878="P",VLOOKUP($E878,'[2]Costeo-JUL26'!$B$9:$CQ$307,S$1,0),0)*$G878</f>
        <v>0</v>
      </c>
      <c r="T878" s="36">
        <f>IF($B878="P",VLOOKUP($E878,'[2]Costeo-JUL26'!$B$9:$CQ$307,T$1,0),0)*$G878</f>
        <v>0</v>
      </c>
      <c r="U878" s="35">
        <f>IF($B878="P",VLOOKUP($E878,'[2]Costeo-JUL26'!$B$9:$CQ$307,U$1,0),0)</f>
        <v>0</v>
      </c>
      <c r="V878" s="36">
        <f t="shared" si="411"/>
        <v>0</v>
      </c>
      <c r="W878" s="36">
        <f t="shared" si="412"/>
        <v>0</v>
      </c>
      <c r="X878" s="34">
        <f>IF($B878="P",VLOOKUP($E878,'[2]Costeo-JUL26'!$B$9:$CQ$307,X$1,0),0)</f>
        <v>0</v>
      </c>
      <c r="Y878" s="16">
        <f>IF($B878="P",VLOOKUP($E878,'[2]Costeo-JUL26'!$B$9:$CQ$307,Y$1,0),0)*$G878</f>
        <v>0</v>
      </c>
      <c r="Z878" s="36">
        <f>IF($B878="P",VLOOKUP($E878,'[2]Costeo-JUL26'!$B$9:$CQ$307,Z$1,0),0)*$G878</f>
        <v>0</v>
      </c>
      <c r="AA878" s="35">
        <f>IF($B878="P",VLOOKUP($E878,'[2]Costeo-JUL26'!$B$9:$CQ$307,AA$1,0),0)</f>
        <v>0</v>
      </c>
      <c r="AB878" s="36">
        <f t="shared" si="413"/>
        <v>0</v>
      </c>
      <c r="AC878" s="36">
        <f t="shared" si="414"/>
        <v>0</v>
      </c>
      <c r="AD878" s="34">
        <f>IF($B878="P",VLOOKUP($E878,'[2]Costeo-JUL26'!$B$9:$CQ$307,AD$1,0),0)</f>
        <v>0</v>
      </c>
      <c r="AE878" s="16">
        <f>IF($B878="P",VLOOKUP($E878,'[2]Costeo-JUL26'!$B$9:$CQ$307,AE$1,0),0)*$G878</f>
        <v>0</v>
      </c>
      <c r="AF878" s="36">
        <f>IF($B878="P",VLOOKUP($E878,'[2]Costeo-JUL26'!$B$9:$CQ$307,AF$1,0),0)*$G878</f>
        <v>0</v>
      </c>
      <c r="AG878" s="35">
        <f>IF($B878="P",VLOOKUP($E878,'[2]Costeo-JUL26'!$B$9:$CQ$307,AG$1,0),0)</f>
        <v>0</v>
      </c>
      <c r="AH878" s="36">
        <f t="shared" si="415"/>
        <v>0</v>
      </c>
      <c r="AI878" s="36">
        <f t="shared" si="416"/>
        <v>0</v>
      </c>
      <c r="AJ878" s="34">
        <f>IF($B878="P",VLOOKUP($E878,'[2]Costeo-JUL26'!$B$9:$CQ$307,AJ$1,0),0)</f>
        <v>0</v>
      </c>
      <c r="AK878" s="16">
        <f>IF($B878="P",VLOOKUP($E878,'[2]Costeo-JUL26'!$B$9:$CQ$307,AK$1,0),0)*$G878</f>
        <v>0</v>
      </c>
      <c r="AL878" s="36">
        <f>IF($B878="P",VLOOKUP($E878,'[2]Costeo-JUL26'!$B$9:$CQ$307,AL$1,0),0)*$G878</f>
        <v>0</v>
      </c>
      <c r="AM878" s="35">
        <f>IF($B878="P",VLOOKUP($E878,'[2]Costeo-JUL26'!$B$9:$CQ$307,AM$1,0),0)</f>
        <v>0</v>
      </c>
      <c r="AN878" s="36">
        <f t="shared" si="417"/>
        <v>0</v>
      </c>
      <c r="AO878" s="36">
        <f t="shared" si="418"/>
        <v>0</v>
      </c>
      <c r="AP878" s="34">
        <f>IF($B878="P",VLOOKUP($E878,'[2]Costeo-JUL26'!$B$9:$CQ$307,AP$1,0),0)</f>
        <v>0</v>
      </c>
      <c r="AQ878" s="16">
        <f>IF($B878="P",VLOOKUP($E878,'[2]Costeo-JUL26'!$B$9:$CQ$307,AQ$1,0),0)*$G878</f>
        <v>0</v>
      </c>
      <c r="AR878" s="36">
        <f>IF($B878="P",VLOOKUP($E878,'[2]Costeo-JUL26'!$B$9:$CQ$307,AR$1,0),0)*$G878</f>
        <v>0</v>
      </c>
      <c r="AS878" s="35">
        <f>IF($B878="P",VLOOKUP($E878,'[2]Costeo-JUL26'!$B$9:$CQ$307,AS$1,0),0)</f>
        <v>0</v>
      </c>
      <c r="AT878" s="36">
        <f t="shared" si="419"/>
        <v>0</v>
      </c>
      <c r="AU878" s="36">
        <f t="shared" si="420"/>
        <v>0</v>
      </c>
      <c r="AV878" s="34">
        <f>IF($B878="P",VLOOKUP($E878,'[2]Costeo-JUL26'!$B$9:$CQ$307,AV$1,0),0)</f>
        <v>0</v>
      </c>
      <c r="AW878" s="16">
        <f>IF($B878="P",VLOOKUP($E878,'[2]Costeo-JUL26'!$B$9:$CQ$307,AW$1,0),0)*$G878</f>
        <v>0</v>
      </c>
      <c r="AX878" s="36">
        <f>IF($B878="P",VLOOKUP($E878,'[2]Costeo-JUL26'!$B$9:$CQ$307,AX$1,0),0)*$G878</f>
        <v>0</v>
      </c>
      <c r="AY878" s="35">
        <f>IF($B878="P",VLOOKUP($E878,'[2]Costeo-JUL26'!$B$9:$CQ$307,AY$1,0),0)</f>
        <v>0</v>
      </c>
      <c r="AZ878" s="36">
        <f t="shared" si="421"/>
        <v>0</v>
      </c>
      <c r="BA878" s="36">
        <f t="shared" si="422"/>
        <v>0</v>
      </c>
      <c r="BB878" s="34">
        <f>IF($B878="P",VLOOKUP($E878,'[2]Costeo-JUL26'!$B$9:$CQ$307,BB$1,0),0)</f>
        <v>0</v>
      </c>
      <c r="BC878" s="16">
        <f>IF($B878="P",VLOOKUP($E878,'[2]Costeo-JUL26'!$B$9:$CQ$307,BC$1,0),0)*$G878</f>
        <v>0</v>
      </c>
      <c r="BD878" s="36">
        <f>IF($B878="P",VLOOKUP($E878,'[2]Costeo-JUL26'!$B$9:$CQ$307,BD$1,0),0)*$G878</f>
        <v>0</v>
      </c>
      <c r="BE878" s="35">
        <f>IF($B878="P",VLOOKUP($E878,'[2]Costeo-JUL26'!$B$9:$CQ$307,BE$1,0),0)</f>
        <v>0</v>
      </c>
      <c r="BF878" s="36">
        <f t="shared" si="423"/>
        <v>0</v>
      </c>
      <c r="BG878" s="36">
        <f t="shared" si="424"/>
        <v>0</v>
      </c>
      <c r="BH878" s="34">
        <f>IF($B878="P",VLOOKUP($E878,'[2]Costeo-JUL26'!$B$9:$CQ$307,BH$1,0),0)</f>
        <v>0</v>
      </c>
      <c r="BI878" s="16">
        <f>IF($B878="P",VLOOKUP($E878,'[2]Costeo-JUL26'!$B$9:$CQ$307,BI$1,0),0)*$G878</f>
        <v>0</v>
      </c>
      <c r="BJ878" s="36">
        <f>IF($B878="P",VLOOKUP($E878,'[2]Costeo-JUL26'!$B$9:$CQ$307,BJ$1,0),0)*$G878</f>
        <v>0</v>
      </c>
      <c r="BK878" s="35">
        <f>IF(BH878=910319,0,IF($B878="P",VLOOKUP($E878,'[2]Costeo-JUL26'!$B$9:$CQ$307,BK$1,0),0))</f>
        <v>0</v>
      </c>
      <c r="BL878" s="36">
        <f t="shared" si="425"/>
        <v>0</v>
      </c>
      <c r="BM878" s="36">
        <f t="shared" si="426"/>
        <v>0</v>
      </c>
      <c r="BN878" s="34">
        <f>IF($B878="P",VLOOKUP($E878,'[2]Costeo-JUL26'!$B$9:$CQ$307,BN$1,0),0)</f>
        <v>0</v>
      </c>
      <c r="BO878" s="16">
        <f>IF($B878="P",VLOOKUP($E878,'[2]Costeo-JUL26'!$B$9:$CQ$307,BO$1,0),0)*$G878</f>
        <v>0</v>
      </c>
      <c r="BP878" s="36">
        <f>IF($B878="P",VLOOKUP($E878,'[2]Costeo-JUL26'!$B$9:$CQ$307,BP$1,0),0)*$G878</f>
        <v>0</v>
      </c>
      <c r="BQ878" s="35">
        <f>IF($B878="P",VLOOKUP($E878,'[2]Costeo-JUL26'!$B$9:$CQ$307,BQ$1,0),0)</f>
        <v>0</v>
      </c>
      <c r="BR878" s="36">
        <f t="shared" si="427"/>
        <v>0</v>
      </c>
      <c r="BS878" s="36">
        <f t="shared" si="428"/>
        <v>0</v>
      </c>
      <c r="BT878" s="34">
        <f>IF($B878="P",VLOOKUP($E878,'[2]Costeo-JUL26'!$B$9:$CQ$307,BT$1,0),0)</f>
        <v>0</v>
      </c>
      <c r="BU878" s="16">
        <f>IF($B878="P",VLOOKUP($E878,'[2]Costeo-JUL26'!$B$9:$CQ$307,BU$1,0),0)*$G878</f>
        <v>0</v>
      </c>
      <c r="BV878" s="36">
        <f>IF($B878="P",VLOOKUP($E878,'[2]Costeo-JUL26'!$B$9:$CQ$307,BV$1,0),0)*$G878</f>
        <v>0</v>
      </c>
      <c r="BW878" s="35">
        <f>IF($B878="P",VLOOKUP($E878,'[2]Costeo-JUL26'!$B$9:$CQ$307,BW$1,0),0)</f>
        <v>0</v>
      </c>
      <c r="BX878" s="36">
        <f t="shared" si="429"/>
        <v>0</v>
      </c>
      <c r="BY878" s="36">
        <f t="shared" si="430"/>
        <v>0</v>
      </c>
      <c r="BZ878" s="34">
        <f>IF($B878="P",VLOOKUP($E878,'[2]Costeo-JUL26'!$B$9:$CQ$307,BZ$1,0),0)</f>
        <v>0</v>
      </c>
      <c r="CA878" s="16">
        <f>IF($B878="P",VLOOKUP($E878,'[2]Costeo-JUL26'!$B$9:$CQ$307,CA$1,0),0)*$G878</f>
        <v>0</v>
      </c>
      <c r="CB878" s="36">
        <f>IF($B878="P",VLOOKUP($E878,'[2]Costeo-JUL26'!$B$9:$CQ$307,CB$1,0),0)*$G878</f>
        <v>0</v>
      </c>
      <c r="CC878" s="35">
        <f>IF($B878="P",VLOOKUP($E878,'[2]Costeo-JUL26'!$B$9:$CQ$307,CC$1,0),0)</f>
        <v>0</v>
      </c>
      <c r="CD878" s="36">
        <f t="shared" si="431"/>
        <v>0</v>
      </c>
      <c r="CE878" s="36">
        <f t="shared" si="432"/>
        <v>0</v>
      </c>
      <c r="CF878" s="37">
        <f t="shared" si="404"/>
        <v>0</v>
      </c>
      <c r="CG878" s="36">
        <f>IF($B878="r",VLOOKUP($E878,'[2]Costeo-JUL26'!$B$9:$CQ$307,CG$1,0),0)*$G878</f>
        <v>225469.09821000003</v>
      </c>
      <c r="CH878" s="35">
        <f>VLOOKUP($E878,'[2]TEORICOS (05.26)'!$A$8:$T$251,CH$1,0)</f>
        <v>0.15</v>
      </c>
      <c r="CI878" s="36">
        <f t="shared" si="433"/>
        <v>131773.28726849976</v>
      </c>
      <c r="CJ878" s="37">
        <f t="shared" si="434"/>
        <v>357242.38547849981</v>
      </c>
      <c r="CM878" s="16">
        <f>SUMIFS('[1]Ajuste Inventario'!$I:$I,'[1]Ajuste Inventario'!$B:$B,E878,'[1]Ajuste Inventario'!$S:$S,D878)*-1</f>
        <v>1.3330000000000002</v>
      </c>
      <c r="CN878" s="36">
        <f t="shared" si="405"/>
        <v>2535.2525905609787</v>
      </c>
      <c r="CP878" t="str">
        <f t="shared" si="406"/>
        <v>2031Org.Vtas StaTeresita</v>
      </c>
      <c r="CQ878" s="10">
        <f t="shared" si="407"/>
        <v>1901.9149216511464</v>
      </c>
    </row>
    <row r="879" spans="1:95" x14ac:dyDescent="0.25">
      <c r="A879" s="30">
        <v>46204</v>
      </c>
      <c r="B879" s="31" t="str">
        <f>VLOOKUP($E879,'[2]TEORICOS (05.26)'!$A$8:$T$251,B$1,0)</f>
        <v>P</v>
      </c>
      <c r="C879" s="32" t="str">
        <f>VLOOKUP($E879,'[2]TEORICOS (05.26)'!$A$8:$T$251,C$1,0)</f>
        <v>Cepita</v>
      </c>
      <c r="D879" t="s">
        <v>230</v>
      </c>
      <c r="E879">
        <v>2033</v>
      </c>
      <c r="F879" t="s">
        <v>130</v>
      </c>
      <c r="G879" s="16">
        <v>78.332999999999998</v>
      </c>
      <c r="H879" s="16">
        <v>82.79798100000005</v>
      </c>
      <c r="I879" s="33">
        <v>955926.92000000062</v>
      </c>
      <c r="J879" s="33">
        <v>906377.67000000027</v>
      </c>
      <c r="K879" s="34">
        <f>IF($B879="P",VLOOKUP($E879,'[2]Costeo-JUL26'!$B$9:$CQ$307,K$1,0),0)</f>
        <v>929439</v>
      </c>
      <c r="L879" s="35">
        <f>VLOOKUP($E879,'[2]TEORICOS (05.26)'!$A$8:$T$251,L$1,0)</f>
        <v>0.2</v>
      </c>
      <c r="M879" s="36">
        <f t="shared" si="408"/>
        <v>181275.53400000007</v>
      </c>
      <c r="N879" s="35">
        <f>IF($B879="P",VLOOKUP($E879,'[2]Costeo-JUL26'!$B$9:$CQ$307,N$1,0),0)</f>
        <v>0.03</v>
      </c>
      <c r="O879" s="36">
        <f t="shared" si="409"/>
        <v>5438.2660200000018</v>
      </c>
      <c r="P879" s="36">
        <f>IF($B879="P",VLOOKUP($E879,'[2]Costeo-JUL26'!$B$9:$CQ$307,P$1,0),0)*H879</f>
        <v>0</v>
      </c>
      <c r="Q879" s="36">
        <f t="shared" si="410"/>
        <v>186713.80002000008</v>
      </c>
      <c r="R879" s="34">
        <f>IF($B879="P",VLOOKUP($E879,'[2]Costeo-JUL26'!$B$9:$CQ$307,R$1,0),0)</f>
        <v>902332</v>
      </c>
      <c r="S879" s="16">
        <f>IF($B879="P",VLOOKUP($E879,'[2]Costeo-JUL26'!$B$9:$CQ$307,S$1,0),0)*$G879</f>
        <v>50.155191013321719</v>
      </c>
      <c r="T879" s="36">
        <f>IF($B879="P",VLOOKUP($E879,'[2]Costeo-JUL26'!$B$9:$CQ$307,T$1,0),0)*$G879</f>
        <v>34985.948824305204</v>
      </c>
      <c r="U879" s="35">
        <f>IF($B879="P",VLOOKUP($E879,'[2]Costeo-JUL26'!$B$9:$CQ$307,U$1,0),0)</f>
        <v>1.4999999999999999E-2</v>
      </c>
      <c r="V879" s="36">
        <f t="shared" si="411"/>
        <v>524.78923236457808</v>
      </c>
      <c r="W879" s="36">
        <f t="shared" si="412"/>
        <v>35510.738056669783</v>
      </c>
      <c r="X879" s="34">
        <f>IF($B879="P",VLOOKUP($E879,'[2]Costeo-JUL26'!$B$9:$CQ$307,X$1,0),0)</f>
        <v>0</v>
      </c>
      <c r="Y879" s="16">
        <f>IF($B879="P",VLOOKUP($E879,'[2]Costeo-JUL26'!$B$9:$CQ$307,Y$1,0),0)*$G879</f>
        <v>0</v>
      </c>
      <c r="Z879" s="36">
        <f>IF($B879="P",VLOOKUP($E879,'[2]Costeo-JUL26'!$B$9:$CQ$307,Z$1,0),0)*$G879</f>
        <v>0</v>
      </c>
      <c r="AA879" s="35">
        <f>IF($B879="P",VLOOKUP($E879,'[2]Costeo-JUL26'!$B$9:$CQ$307,AA$1,0),0)</f>
        <v>0</v>
      </c>
      <c r="AB879" s="36">
        <f t="shared" si="413"/>
        <v>0</v>
      </c>
      <c r="AC879" s="36">
        <f t="shared" si="414"/>
        <v>0</v>
      </c>
      <c r="AD879" s="34">
        <f>IF($B879="P",VLOOKUP($E879,'[2]Costeo-JUL26'!$B$9:$CQ$307,AD$1,0),0)</f>
        <v>917993</v>
      </c>
      <c r="AE879" s="16">
        <f>IF($B879="P",VLOOKUP($E879,'[2]Costeo-JUL26'!$B$9:$CQ$307,AE$1,0),0)*$G879</f>
        <v>469.99799999999999</v>
      </c>
      <c r="AF879" s="36">
        <f>IF($B879="P",VLOOKUP($E879,'[2]Costeo-JUL26'!$B$9:$CQ$307,AF$1,0),0)*$G879</f>
        <v>12771.9136512</v>
      </c>
      <c r="AG879" s="35">
        <f>IF($B879="P",VLOOKUP($E879,'[2]Costeo-JUL26'!$B$9:$CQ$307,AG$1,0),0)</f>
        <v>6.0000000000000001E-3</v>
      </c>
      <c r="AH879" s="36">
        <f t="shared" si="415"/>
        <v>76.631481907199998</v>
      </c>
      <c r="AI879" s="36">
        <f t="shared" si="416"/>
        <v>12848.5451331072</v>
      </c>
      <c r="AJ879" s="34">
        <f>IF($B879="P",VLOOKUP($E879,'[2]Costeo-JUL26'!$B$9:$CQ$307,AJ$1,0),0)</f>
        <v>930266</v>
      </c>
      <c r="AK879" s="16">
        <f>IF($B879="P",VLOOKUP($E879,'[2]Costeo-JUL26'!$B$9:$CQ$307,AK$1,0),0)*$G879</f>
        <v>469.99799999999999</v>
      </c>
      <c r="AL879" s="36">
        <f>IF($B879="P",VLOOKUP($E879,'[2]Costeo-JUL26'!$B$9:$CQ$307,AL$1,0),0)*$G879</f>
        <v>29735.166066839996</v>
      </c>
      <c r="AM879" s="35">
        <f>IF($B879="P",VLOOKUP($E879,'[2]Costeo-JUL26'!$B$9:$CQ$307,AM$1,0),0)</f>
        <v>1.7999999999999999E-2</v>
      </c>
      <c r="AN879" s="36">
        <f t="shared" si="417"/>
        <v>535.23298920311993</v>
      </c>
      <c r="AO879" s="36">
        <f t="shared" si="418"/>
        <v>30270.399056043116</v>
      </c>
      <c r="AP879" s="34">
        <f>IF($B879="P",VLOOKUP($E879,'[2]Costeo-JUL26'!$B$9:$CQ$307,AP$1,0),0)</f>
        <v>929272</v>
      </c>
      <c r="AQ879" s="16">
        <f>IF($B879="P",VLOOKUP($E879,'[2]Costeo-JUL26'!$B$9:$CQ$307,AQ$1,0),0)*$G879</f>
        <v>469.99799999999999</v>
      </c>
      <c r="AR879" s="36">
        <f>IF($B879="P",VLOOKUP($E879,'[2]Costeo-JUL26'!$B$9:$CQ$307,AR$1,0),0)*$G879</f>
        <v>69043.387699790008</v>
      </c>
      <c r="AS879" s="35">
        <f>IF($B879="P",VLOOKUP($E879,'[2]Costeo-JUL26'!$B$9:$CQ$307,AS$1,0),0)</f>
        <v>0.02</v>
      </c>
      <c r="AT879" s="36">
        <f t="shared" si="419"/>
        <v>1380.8677539958003</v>
      </c>
      <c r="AU879" s="36">
        <f t="shared" si="420"/>
        <v>70424.255453785809</v>
      </c>
      <c r="AV879" s="34">
        <f>IF($B879="P",VLOOKUP($E879,'[2]Costeo-JUL26'!$B$9:$CQ$307,AV$1,0),0)</f>
        <v>922605</v>
      </c>
      <c r="AW879" s="16">
        <f>IF($B879="P",VLOOKUP($E879,'[2]Costeo-JUL26'!$B$9:$CQ$307,AW$1,0),0)*$G879</f>
        <v>1.331661</v>
      </c>
      <c r="AX879" s="36">
        <f>IF($B879="P",VLOOKUP($E879,'[2]Costeo-JUL26'!$B$9:$CQ$307,AX$1,0),0)*$G879</f>
        <v>6497.3060321467528</v>
      </c>
      <c r="AY879" s="35">
        <f>IF($B879="P",VLOOKUP($E879,'[2]Costeo-JUL26'!$B$9:$CQ$307,AY$1,0),0)</f>
        <v>0.03</v>
      </c>
      <c r="AZ879" s="36">
        <f t="shared" si="421"/>
        <v>194.91918096440259</v>
      </c>
      <c r="BA879" s="36">
        <f t="shared" si="422"/>
        <v>6692.2252131111554</v>
      </c>
      <c r="BB879" s="34">
        <f>IF($B879="P",VLOOKUP($E879,'[2]Costeo-JUL26'!$B$9:$CQ$307,BB$1,0),0)</f>
        <v>902311</v>
      </c>
      <c r="BC879" s="16">
        <f>IF($B879="P",VLOOKUP($E879,'[2]Costeo-JUL26'!$B$9:$CQ$307,BC$1,0),0)*$G879</f>
        <v>0.25177792859999998</v>
      </c>
      <c r="BD879" s="36">
        <f>IF($B879="P",VLOOKUP($E879,'[2]Costeo-JUL26'!$B$9:$CQ$307,BD$1,0),0)*$G879</f>
        <v>987.38365480454706</v>
      </c>
      <c r="BE879" s="35">
        <f>IF($B879="P",VLOOKUP($E879,'[2]Costeo-JUL26'!$B$9:$CQ$307,BE$1,0),0)</f>
        <v>0.03</v>
      </c>
      <c r="BF879" s="36">
        <f t="shared" si="423"/>
        <v>29.62150964413641</v>
      </c>
      <c r="BG879" s="36">
        <f t="shared" si="424"/>
        <v>1017.0051644486834</v>
      </c>
      <c r="BH879" s="34">
        <f>IF($B879="P",VLOOKUP($E879,'[2]Costeo-JUL26'!$B$9:$CQ$307,BH$1,0),0)</f>
        <v>902302</v>
      </c>
      <c r="BI879" s="16">
        <f>IF($B879="P",VLOOKUP($E879,'[2]Costeo-JUL26'!$B$9:$CQ$307,BI$1,0),0)*$G879</f>
        <v>3.3571285714285715</v>
      </c>
      <c r="BJ879" s="36">
        <f>IF($B879="P",VLOOKUP($E879,'[2]Costeo-JUL26'!$B$9:$CQ$307,BJ$1,0),0)*$G879</f>
        <v>2208.3191742857143</v>
      </c>
      <c r="BK879" s="35">
        <f>IF(BH879=910319,0,IF($B879="P",VLOOKUP($E879,'[2]Costeo-JUL26'!$B$9:$CQ$307,BK$1,0),0))</f>
        <v>0.02</v>
      </c>
      <c r="BL879" s="36">
        <f t="shared" si="425"/>
        <v>44.166383485714285</v>
      </c>
      <c r="BM879" s="36">
        <f t="shared" si="426"/>
        <v>2252.4855577714288</v>
      </c>
      <c r="BN879" s="34">
        <f>IF($B879="P",VLOOKUP($E879,'[2]Costeo-JUL26'!$B$9:$CQ$307,BN$1,0),0)</f>
        <v>0</v>
      </c>
      <c r="BO879" s="16">
        <f>IF($B879="P",VLOOKUP($E879,'[2]Costeo-JUL26'!$B$9:$CQ$307,BO$1,0),0)*$G879</f>
        <v>0</v>
      </c>
      <c r="BP879" s="36">
        <f>IF($B879="P",VLOOKUP($E879,'[2]Costeo-JUL26'!$B$9:$CQ$307,BP$1,0),0)*$G879</f>
        <v>0</v>
      </c>
      <c r="BQ879" s="35">
        <f>IF($B879="P",VLOOKUP($E879,'[2]Costeo-JUL26'!$B$9:$CQ$307,BQ$1,0),0)</f>
        <v>0</v>
      </c>
      <c r="BR879" s="36">
        <f t="shared" si="427"/>
        <v>0</v>
      </c>
      <c r="BS879" s="36">
        <f t="shared" si="428"/>
        <v>0</v>
      </c>
      <c r="BT879" s="34">
        <f>IF($B879="P",VLOOKUP($E879,'[2]Costeo-JUL26'!$B$9:$CQ$307,BT$1,0),0)</f>
        <v>0</v>
      </c>
      <c r="BU879" s="16">
        <f>IF($B879="P",VLOOKUP($E879,'[2]Costeo-JUL26'!$B$9:$CQ$307,BU$1,0),0)*$G879</f>
        <v>0</v>
      </c>
      <c r="BV879" s="36">
        <f>IF($B879="P",VLOOKUP($E879,'[2]Costeo-JUL26'!$B$9:$CQ$307,BV$1,0),0)*$G879</f>
        <v>0</v>
      </c>
      <c r="BW879" s="35">
        <f>IF($B879="P",VLOOKUP($E879,'[2]Costeo-JUL26'!$B$9:$CQ$307,BW$1,0),0)</f>
        <v>0</v>
      </c>
      <c r="BX879" s="36">
        <f t="shared" si="429"/>
        <v>0</v>
      </c>
      <c r="BY879" s="36">
        <f t="shared" si="430"/>
        <v>0</v>
      </c>
      <c r="BZ879" s="34">
        <f>IF($B879="P",VLOOKUP($E879,'[2]Costeo-JUL26'!$B$9:$CQ$307,BZ$1,0),0)</f>
        <v>0</v>
      </c>
      <c r="CA879" s="16">
        <f>IF($B879="P",VLOOKUP($E879,'[2]Costeo-JUL26'!$B$9:$CQ$307,CA$1,0),0)*$G879</f>
        <v>0</v>
      </c>
      <c r="CB879" s="36">
        <f>IF($B879="P",VLOOKUP($E879,'[2]Costeo-JUL26'!$B$9:$CQ$307,CB$1,0),0)*$G879</f>
        <v>0</v>
      </c>
      <c r="CC879" s="35">
        <f>IF($B879="P",VLOOKUP($E879,'[2]Costeo-JUL26'!$B$9:$CQ$307,CC$1,0),0)</f>
        <v>0</v>
      </c>
      <c r="CD879" s="36">
        <f t="shared" si="431"/>
        <v>0</v>
      </c>
      <c r="CE879" s="36">
        <f t="shared" si="432"/>
        <v>0</v>
      </c>
      <c r="CF879" s="37">
        <f t="shared" si="404"/>
        <v>345729.45365493721</v>
      </c>
      <c r="CG879" s="36">
        <f>IF($B879="r",VLOOKUP($E879,'[2]Costeo-JUL26'!$B$9:$CQ$307,CG$1,0),0)*$G879</f>
        <v>0</v>
      </c>
      <c r="CH879" s="35">
        <f>VLOOKUP($E879,'[2]TEORICOS (05.26)'!$A$8:$T$251,CH$1,0)</f>
        <v>0</v>
      </c>
      <c r="CI879" s="36">
        <f t="shared" si="433"/>
        <v>0</v>
      </c>
      <c r="CJ879" s="37">
        <f t="shared" si="434"/>
        <v>0</v>
      </c>
      <c r="CM879" s="16">
        <f>SUMIFS('[1]Ajuste Inventario'!$I:$I,'[1]Ajuste Inventario'!$B:$B,E879,'[1]Ajuste Inventario'!$S:$S,D879)*-1</f>
        <v>31.001999999999995</v>
      </c>
      <c r="CN879" s="36">
        <f t="shared" si="405"/>
        <v>136830.00168779903</v>
      </c>
      <c r="CP879" t="str">
        <f t="shared" si="406"/>
        <v>2033Org.Vtas StaTeresita</v>
      </c>
      <c r="CQ879" s="10">
        <f t="shared" si="407"/>
        <v>4413.5862746854737</v>
      </c>
    </row>
    <row r="880" spans="1:95" x14ac:dyDescent="0.25">
      <c r="A880" s="30">
        <v>46204</v>
      </c>
      <c r="B880" s="31" t="str">
        <f>VLOOKUP($E880,'[2]TEORICOS (05.26)'!$A$8:$T$251,B$1,0)</f>
        <v>P</v>
      </c>
      <c r="C880" s="32" t="str">
        <f>VLOOKUP($E880,'[2]TEORICOS (05.26)'!$A$8:$T$251,C$1,0)</f>
        <v>Cepita</v>
      </c>
      <c r="D880" t="s">
        <v>230</v>
      </c>
      <c r="E880">
        <v>2154</v>
      </c>
      <c r="F880" t="s">
        <v>131</v>
      </c>
      <c r="G880" s="16">
        <v>1</v>
      </c>
      <c r="H880" s="16">
        <v>1.585</v>
      </c>
      <c r="I880" s="33">
        <v>9913.2000000000007</v>
      </c>
      <c r="J880" s="33">
        <v>8523.4</v>
      </c>
      <c r="K880" s="34">
        <f>IF($B880="P",VLOOKUP($E880,'[2]Costeo-JUL26'!$B$9:$CQ$307,K$1,0),0)</f>
        <v>938059</v>
      </c>
      <c r="L880" s="35">
        <f>VLOOKUP($E880,'[2]TEORICOS (05.26)'!$A$8:$T$251,L$1,0)</f>
        <v>0.17</v>
      </c>
      <c r="M880" s="36">
        <f t="shared" si="408"/>
        <v>1448.9780000000001</v>
      </c>
      <c r="N880" s="35">
        <f>IF($B880="P",VLOOKUP($E880,'[2]Costeo-JUL26'!$B$9:$CQ$307,N$1,0),0)</f>
        <v>1.4999999999999999E-2</v>
      </c>
      <c r="O880" s="36">
        <f t="shared" si="409"/>
        <v>21.734670000000001</v>
      </c>
      <c r="P880" s="36">
        <f>IF($B880="P",VLOOKUP($E880,'[2]Costeo-JUL26'!$B$9:$CQ$307,P$1,0),0)*H880</f>
        <v>0</v>
      </c>
      <c r="Q880" s="36">
        <f t="shared" si="410"/>
        <v>1470.7126700000001</v>
      </c>
      <c r="R880" s="34">
        <f>IF($B880="P",VLOOKUP($E880,'[2]Costeo-JUL26'!$B$9:$CQ$307,R$1,0),0)</f>
        <v>902332</v>
      </c>
      <c r="S880" s="16">
        <f>IF($B880="P",VLOOKUP($E880,'[2]Costeo-JUL26'!$B$9:$CQ$307,S$1,0),0)*$G880</f>
        <v>0</v>
      </c>
      <c r="T880" s="36">
        <f>IF($B880="P",VLOOKUP($E880,'[2]Costeo-JUL26'!$B$9:$CQ$307,T$1,0),0)*$G880</f>
        <v>0</v>
      </c>
      <c r="U880" s="35">
        <f>IF($B880="P",VLOOKUP($E880,'[2]Costeo-JUL26'!$B$9:$CQ$307,U$1,0),0)</f>
        <v>1.4999999999999999E-2</v>
      </c>
      <c r="V880" s="36">
        <f t="shared" si="411"/>
        <v>0</v>
      </c>
      <c r="W880" s="36">
        <f t="shared" si="412"/>
        <v>0</v>
      </c>
      <c r="X880" s="34">
        <f>IF($B880="P",VLOOKUP($E880,'[2]Costeo-JUL26'!$B$9:$CQ$307,X$1,0),0)</f>
        <v>0</v>
      </c>
      <c r="Y880" s="16">
        <f>IF($B880="P",VLOOKUP($E880,'[2]Costeo-JUL26'!$B$9:$CQ$307,Y$1,0),0)*$G880</f>
        <v>0</v>
      </c>
      <c r="Z880" s="36">
        <f>IF($B880="P",VLOOKUP($E880,'[2]Costeo-JUL26'!$B$9:$CQ$307,Z$1,0),0)*$G880</f>
        <v>0</v>
      </c>
      <c r="AA880" s="35">
        <f>IF($B880="P",VLOOKUP($E880,'[2]Costeo-JUL26'!$B$9:$CQ$307,AA$1,0),0)</f>
        <v>0</v>
      </c>
      <c r="AB880" s="36">
        <f t="shared" si="413"/>
        <v>0</v>
      </c>
      <c r="AC880" s="36">
        <f t="shared" si="414"/>
        <v>0</v>
      </c>
      <c r="AD880" s="34">
        <f>IF($B880="P",VLOOKUP($E880,'[2]Costeo-JUL26'!$B$9:$CQ$307,AD$1,0),0)</f>
        <v>901781</v>
      </c>
      <c r="AE880" s="16">
        <f>IF($B880="P",VLOOKUP($E880,'[2]Costeo-JUL26'!$B$9:$CQ$307,AE$1,0),0)*$G880</f>
        <v>6</v>
      </c>
      <c r="AF880" s="36">
        <f>IF($B880="P",VLOOKUP($E880,'[2]Costeo-JUL26'!$B$9:$CQ$307,AF$1,0),0)*$G880</f>
        <v>92.083200000000005</v>
      </c>
      <c r="AG880" s="35">
        <f>IF($B880="P",VLOOKUP($E880,'[2]Costeo-JUL26'!$B$9:$CQ$307,AG$1,0),0)</f>
        <v>6.0000000000000001E-3</v>
      </c>
      <c r="AH880" s="36">
        <f t="shared" si="415"/>
        <v>0.55249920000000008</v>
      </c>
      <c r="AI880" s="36">
        <f t="shared" si="416"/>
        <v>92.635699200000005</v>
      </c>
      <c r="AJ880" s="34">
        <f>IF($B880="P",VLOOKUP($E880,'[2]Costeo-JUL26'!$B$9:$CQ$307,AJ$1,0),0)</f>
        <v>928579</v>
      </c>
      <c r="AK880" s="16">
        <f>IF($B880="P",VLOOKUP($E880,'[2]Costeo-JUL26'!$B$9:$CQ$307,AK$1,0),0)*$G880</f>
        <v>6</v>
      </c>
      <c r="AL880" s="36">
        <f>IF($B880="P",VLOOKUP($E880,'[2]Costeo-JUL26'!$B$9:$CQ$307,AL$1,0),0)*$G880</f>
        <v>114.88463999999999</v>
      </c>
      <c r="AM880" s="35">
        <f>IF($B880="P",VLOOKUP($E880,'[2]Costeo-JUL26'!$B$9:$CQ$307,AM$1,0),0)</f>
        <v>1.7999999999999999E-2</v>
      </c>
      <c r="AN880" s="36">
        <f t="shared" si="417"/>
        <v>2.0679235199999995</v>
      </c>
      <c r="AO880" s="36">
        <f t="shared" si="418"/>
        <v>116.95256351999998</v>
      </c>
      <c r="AP880" s="34">
        <f>IF($B880="P",VLOOKUP($E880,'[2]Costeo-JUL26'!$B$9:$CQ$307,AP$1,0),0)</f>
        <v>933429</v>
      </c>
      <c r="AQ880" s="16">
        <f>IF($B880="P",VLOOKUP($E880,'[2]Costeo-JUL26'!$B$9:$CQ$307,AQ$1,0),0)*$G880</f>
        <v>6</v>
      </c>
      <c r="AR880" s="36">
        <f>IF($B880="P",VLOOKUP($E880,'[2]Costeo-JUL26'!$B$9:$CQ$307,AR$1,0),0)*$G880</f>
        <v>589.45068000000015</v>
      </c>
      <c r="AS880" s="35">
        <f>IF($B880="P",VLOOKUP($E880,'[2]Costeo-JUL26'!$B$9:$CQ$307,AS$1,0),0)</f>
        <v>0.02</v>
      </c>
      <c r="AT880" s="36">
        <f t="shared" si="419"/>
        <v>11.789013600000002</v>
      </c>
      <c r="AU880" s="36">
        <f t="shared" si="420"/>
        <v>601.23969360000012</v>
      </c>
      <c r="AV880" s="34">
        <f>IF($B880="P",VLOOKUP($E880,'[2]Costeo-JUL26'!$B$9:$CQ$307,AV$1,0),0)</f>
        <v>932317</v>
      </c>
      <c r="AW880" s="16">
        <f>IF($B880="P",VLOOKUP($E880,'[2]Costeo-JUL26'!$B$9:$CQ$307,AW$1,0),0)*$G880</f>
        <v>2.1999999999999999E-2</v>
      </c>
      <c r="AX880" s="36">
        <f>IF($B880="P",VLOOKUP($E880,'[2]Costeo-JUL26'!$B$9:$CQ$307,AX$1,0),0)*$G880</f>
        <v>94.551599999999993</v>
      </c>
      <c r="AY880" s="35">
        <f>IF($B880="P",VLOOKUP($E880,'[2]Costeo-JUL26'!$B$9:$CQ$307,AY$1,0),0)</f>
        <v>0.03</v>
      </c>
      <c r="AZ880" s="36">
        <f t="shared" si="421"/>
        <v>2.8365479999999996</v>
      </c>
      <c r="BA880" s="36">
        <f t="shared" si="422"/>
        <v>97.388147999999987</v>
      </c>
      <c r="BB880" s="34">
        <f>IF($B880="P",VLOOKUP($E880,'[2]Costeo-JUL26'!$B$9:$CQ$307,BB$1,0),0)</f>
        <v>902311</v>
      </c>
      <c r="BC880" s="16">
        <f>IF($B880="P",VLOOKUP($E880,'[2]Costeo-JUL26'!$B$9:$CQ$307,BC$1,0),0)*$G880</f>
        <v>4.1666666666666666E-3</v>
      </c>
      <c r="BD880" s="36">
        <f>IF($B880="P",VLOOKUP($E880,'[2]Costeo-JUL26'!$B$9:$CQ$307,BD$1,0),0)*$G880</f>
        <v>16.340187500000003</v>
      </c>
      <c r="BE880" s="35">
        <f>IF($B880="P",VLOOKUP($E880,'[2]Costeo-JUL26'!$B$9:$CQ$307,BE$1,0),0)</f>
        <v>0.03</v>
      </c>
      <c r="BF880" s="36">
        <f t="shared" si="423"/>
        <v>0.49020562500000003</v>
      </c>
      <c r="BG880" s="36">
        <f t="shared" si="424"/>
        <v>16.830393125000004</v>
      </c>
      <c r="BH880" s="34">
        <f>IF($B880="P",VLOOKUP($E880,'[2]Costeo-JUL26'!$B$9:$CQ$307,BH$1,0),0)</f>
        <v>933089</v>
      </c>
      <c r="BI880" s="16">
        <f>IF($B880="P",VLOOKUP($E880,'[2]Costeo-JUL26'!$B$9:$CQ$307,BI$1,0),0)*$G880</f>
        <v>2.6785714285714284E-2</v>
      </c>
      <c r="BJ880" s="36">
        <f>IF($B880="P",VLOOKUP($E880,'[2]Costeo-JUL26'!$B$9:$CQ$307,BJ$1,0),0)*$G880</f>
        <v>19.946585988053759</v>
      </c>
      <c r="BK880" s="35">
        <f>IF(BH880=910319,0,IF($B880="P",VLOOKUP($E880,'[2]Costeo-JUL26'!$B$9:$CQ$307,BK$1,0),0))</f>
        <v>0.02</v>
      </c>
      <c r="BL880" s="36">
        <f t="shared" si="425"/>
        <v>0.39893171976107517</v>
      </c>
      <c r="BM880" s="36">
        <f t="shared" si="426"/>
        <v>20.345517707814835</v>
      </c>
      <c r="BN880" s="34">
        <f>IF($B880="P",VLOOKUP($E880,'[2]Costeo-JUL26'!$B$9:$CQ$307,BN$1,0),0)</f>
        <v>0</v>
      </c>
      <c r="BO880" s="16">
        <f>IF($B880="P",VLOOKUP($E880,'[2]Costeo-JUL26'!$B$9:$CQ$307,BO$1,0),0)*$G880</f>
        <v>0</v>
      </c>
      <c r="BP880" s="36">
        <f>IF($B880="P",VLOOKUP($E880,'[2]Costeo-JUL26'!$B$9:$CQ$307,BP$1,0),0)*$G880</f>
        <v>0</v>
      </c>
      <c r="BQ880" s="35">
        <f>IF($B880="P",VLOOKUP($E880,'[2]Costeo-JUL26'!$B$9:$CQ$307,BQ$1,0),0)</f>
        <v>0</v>
      </c>
      <c r="BR880" s="36">
        <f t="shared" si="427"/>
        <v>0</v>
      </c>
      <c r="BS880" s="36">
        <f t="shared" si="428"/>
        <v>0</v>
      </c>
      <c r="BT880" s="34">
        <f>IF($B880="P",VLOOKUP($E880,'[2]Costeo-JUL26'!$B$9:$CQ$307,BT$1,0),0)</f>
        <v>0</v>
      </c>
      <c r="BU880" s="16">
        <f>IF($B880="P",VLOOKUP($E880,'[2]Costeo-JUL26'!$B$9:$CQ$307,BU$1,0),0)*$G880</f>
        <v>0</v>
      </c>
      <c r="BV880" s="36">
        <f>IF($B880="P",VLOOKUP($E880,'[2]Costeo-JUL26'!$B$9:$CQ$307,BV$1,0),0)*$G880</f>
        <v>0</v>
      </c>
      <c r="BW880" s="35">
        <f>IF($B880="P",VLOOKUP($E880,'[2]Costeo-JUL26'!$B$9:$CQ$307,BW$1,0),0)</f>
        <v>0</v>
      </c>
      <c r="BX880" s="36">
        <f t="shared" si="429"/>
        <v>0</v>
      </c>
      <c r="BY880" s="36">
        <f t="shared" si="430"/>
        <v>0</v>
      </c>
      <c r="BZ880" s="34">
        <f>IF($B880="P",VLOOKUP($E880,'[2]Costeo-JUL26'!$B$9:$CQ$307,BZ$1,0),0)</f>
        <v>0</v>
      </c>
      <c r="CA880" s="16">
        <f>IF($B880="P",VLOOKUP($E880,'[2]Costeo-JUL26'!$B$9:$CQ$307,CA$1,0),0)*$G880</f>
        <v>0</v>
      </c>
      <c r="CB880" s="36">
        <f>IF($B880="P",VLOOKUP($E880,'[2]Costeo-JUL26'!$B$9:$CQ$307,CB$1,0),0)*$G880</f>
        <v>0</v>
      </c>
      <c r="CC880" s="35">
        <f>IF($B880="P",VLOOKUP($E880,'[2]Costeo-JUL26'!$B$9:$CQ$307,CC$1,0),0)</f>
        <v>0</v>
      </c>
      <c r="CD880" s="36">
        <f t="shared" si="431"/>
        <v>0</v>
      </c>
      <c r="CE880" s="36">
        <f t="shared" si="432"/>
        <v>0</v>
      </c>
      <c r="CF880" s="37">
        <f t="shared" si="404"/>
        <v>2416.1046851528154</v>
      </c>
      <c r="CG880" s="36">
        <f>IF($B880="r",VLOOKUP($E880,'[2]Costeo-JUL26'!$B$9:$CQ$307,CG$1,0),0)*$G880</f>
        <v>0</v>
      </c>
      <c r="CH880" s="35">
        <f>VLOOKUP($E880,'[2]TEORICOS (05.26)'!$A$8:$T$251,CH$1,0)</f>
        <v>0.15</v>
      </c>
      <c r="CI880" s="36">
        <f t="shared" si="433"/>
        <v>0</v>
      </c>
      <c r="CJ880" s="37">
        <f t="shared" si="434"/>
        <v>0</v>
      </c>
      <c r="CM880" s="16">
        <f>SUMIFS('[1]Ajuste Inventario'!$I:$I,'[1]Ajuste Inventario'!$B:$B,E880,'[1]Ajuste Inventario'!$S:$S,D880)*-1</f>
        <v>3.1669999999999998</v>
      </c>
      <c r="CN880" s="36">
        <f t="shared" si="405"/>
        <v>7651.8035378789655</v>
      </c>
      <c r="CP880" t="str">
        <f t="shared" si="406"/>
        <v>2154Org.Vtas StaTeresita</v>
      </c>
      <c r="CQ880" s="10">
        <f t="shared" si="407"/>
        <v>2416.1046851528154</v>
      </c>
    </row>
    <row r="881" spans="1:95" x14ac:dyDescent="0.25">
      <c r="A881" s="30">
        <v>46204</v>
      </c>
      <c r="B881" s="31" t="str">
        <f>VLOOKUP($E881,'[2]TEORICOS (05.26)'!$A$8:$T$251,B$1,0)</f>
        <v>P</v>
      </c>
      <c r="C881" s="32" t="str">
        <f>VLOOKUP($E881,'[2]TEORICOS (05.26)'!$A$8:$T$251,C$1,0)</f>
        <v>Crush</v>
      </c>
      <c r="D881" t="s">
        <v>230</v>
      </c>
      <c r="E881">
        <v>2359</v>
      </c>
      <c r="F881" t="s">
        <v>132</v>
      </c>
      <c r="G881" s="16">
        <v>374.99900000000002</v>
      </c>
      <c r="H881" s="16">
        <v>891.74762200000123</v>
      </c>
      <c r="I881" s="33">
        <v>3023554.6800000025</v>
      </c>
      <c r="J881" s="33">
        <v>2791307.5400000005</v>
      </c>
      <c r="K881" s="34">
        <f>IF($B881="P",VLOOKUP($E881,'[2]Costeo-JUL26'!$B$9:$CQ$307,K$1,0),0)</f>
        <v>901768</v>
      </c>
      <c r="L881" s="35">
        <f>VLOOKUP($E881,'[2]TEORICOS (05.26)'!$A$8:$T$251,L$1,0)</f>
        <v>0.13</v>
      </c>
      <c r="M881" s="36">
        <f t="shared" si="408"/>
        <v>362869.98020000005</v>
      </c>
      <c r="N881" s="35">
        <f>IF($B881="P",VLOOKUP($E881,'[2]Costeo-JUL26'!$B$9:$CQ$307,N$1,0),0)</f>
        <v>8.0000000000000002E-3</v>
      </c>
      <c r="O881" s="36">
        <f t="shared" si="409"/>
        <v>2902.9598416000003</v>
      </c>
      <c r="P881" s="36">
        <f>IF($B881="P",VLOOKUP($E881,'[2]Costeo-JUL26'!$B$9:$CQ$307,P$1,0),0)*H881</f>
        <v>0</v>
      </c>
      <c r="Q881" s="36">
        <f t="shared" si="410"/>
        <v>365772.94004160003</v>
      </c>
      <c r="R881" s="34">
        <f>IF($B881="P",VLOOKUP($E881,'[2]Costeo-JUL26'!$B$9:$CQ$307,R$1,0),0)</f>
        <v>0</v>
      </c>
      <c r="S881" s="16">
        <f>IF($B881="P",VLOOKUP($E881,'[2]Costeo-JUL26'!$B$9:$CQ$307,S$1,0),0)*$G881</f>
        <v>0</v>
      </c>
      <c r="T881" s="36">
        <f>IF($B881="P",VLOOKUP($E881,'[2]Costeo-JUL26'!$B$9:$CQ$307,T$1,0),0)*$G881</f>
        <v>0</v>
      </c>
      <c r="U881" s="35">
        <f>IF($B881="P",VLOOKUP($E881,'[2]Costeo-JUL26'!$B$9:$CQ$307,U$1,0),0)</f>
        <v>0</v>
      </c>
      <c r="V881" s="36">
        <f t="shared" si="411"/>
        <v>0</v>
      </c>
      <c r="W881" s="36">
        <f t="shared" si="412"/>
        <v>0</v>
      </c>
      <c r="X881" s="34">
        <f>IF($B881="P",VLOOKUP($E881,'[2]Costeo-JUL26'!$B$9:$CQ$307,X$1,0),0)</f>
        <v>902338</v>
      </c>
      <c r="Y881" s="16">
        <f>IF($B881="P",VLOOKUP($E881,'[2]Costeo-JUL26'!$B$9:$CQ$307,Y$1,0),0)*$G881</f>
        <v>33.078286791000004</v>
      </c>
      <c r="Z881" s="36">
        <f>IF($B881="P",VLOOKUP($E881,'[2]Costeo-JUL26'!$B$9:$CQ$307,Z$1,0),0)*$G881</f>
        <v>9352.5548072873407</v>
      </c>
      <c r="AA881" s="35">
        <f>IF($B881="P",VLOOKUP($E881,'[2]Costeo-JUL26'!$B$9:$CQ$307,AA$1,0),0)</f>
        <v>0.45</v>
      </c>
      <c r="AB881" s="36">
        <f t="shared" si="413"/>
        <v>4208.6496632793032</v>
      </c>
      <c r="AC881" s="36">
        <f t="shared" si="414"/>
        <v>13561.204470566645</v>
      </c>
      <c r="AD881" s="34">
        <f>IF($B881="P",VLOOKUP($E881,'[2]Costeo-JUL26'!$B$9:$CQ$307,AD$1,0),0)</f>
        <v>901767</v>
      </c>
      <c r="AE881" s="16">
        <f>IF($B881="P",VLOOKUP($E881,'[2]Costeo-JUL26'!$B$9:$CQ$307,AE$1,0),0)*$G881</f>
        <v>2249.9940000000001</v>
      </c>
      <c r="AF881" s="36">
        <f>IF($B881="P",VLOOKUP($E881,'[2]Costeo-JUL26'!$B$9:$CQ$307,AF$1,0),0)*$G881</f>
        <v>34531.107916800007</v>
      </c>
      <c r="AG881" s="35">
        <f>IF($B881="P",VLOOKUP($E881,'[2]Costeo-JUL26'!$B$9:$CQ$307,AG$1,0),0)</f>
        <v>6.0000000000000001E-3</v>
      </c>
      <c r="AH881" s="36">
        <f t="shared" si="415"/>
        <v>207.18664750080004</v>
      </c>
      <c r="AI881" s="36">
        <f t="shared" si="416"/>
        <v>34738.294564300806</v>
      </c>
      <c r="AJ881" s="34">
        <f>IF($B881="P",VLOOKUP($E881,'[2]Costeo-JUL26'!$B$9:$CQ$307,AJ$1,0),0)</f>
        <v>909141</v>
      </c>
      <c r="AK881" s="16">
        <f>IF($B881="P",VLOOKUP($E881,'[2]Costeo-JUL26'!$B$9:$CQ$307,AK$1,0),0)*$G881</f>
        <v>2249.9940000000001</v>
      </c>
      <c r="AL881" s="36">
        <f>IF($B881="P",VLOOKUP($E881,'[2]Costeo-JUL26'!$B$9:$CQ$307,AL$1,0),0)*$G881</f>
        <v>34511.982967799995</v>
      </c>
      <c r="AM881" s="35">
        <f>IF($B881="P",VLOOKUP($E881,'[2]Costeo-JUL26'!$B$9:$CQ$307,AM$1,0),0)</f>
        <v>1.7999999999999999E-2</v>
      </c>
      <c r="AN881" s="36">
        <f t="shared" si="417"/>
        <v>621.21569342039982</v>
      </c>
      <c r="AO881" s="36">
        <f t="shared" si="418"/>
        <v>35133.198661220398</v>
      </c>
      <c r="AP881" s="34">
        <f>IF($B881="P",VLOOKUP($E881,'[2]Costeo-JUL26'!$B$9:$CQ$307,AP$1,0),0)</f>
        <v>911423</v>
      </c>
      <c r="AQ881" s="16">
        <f>IF($B881="P",VLOOKUP($E881,'[2]Costeo-JUL26'!$B$9:$CQ$307,AQ$1,0),0)*$G881</f>
        <v>2249.9940000000001</v>
      </c>
      <c r="AR881" s="36">
        <f>IF($B881="P",VLOOKUP($E881,'[2]Costeo-JUL26'!$B$9:$CQ$307,AR$1,0),0)*$G881</f>
        <v>343461.35909133719</v>
      </c>
      <c r="AS881" s="35">
        <f>IF($B881="P",VLOOKUP($E881,'[2]Costeo-JUL26'!$B$9:$CQ$307,AS$1,0),0)</f>
        <v>0.02</v>
      </c>
      <c r="AT881" s="36">
        <f t="shared" si="419"/>
        <v>6869.2271818267436</v>
      </c>
      <c r="AU881" s="36">
        <f t="shared" si="420"/>
        <v>350330.58627316391</v>
      </c>
      <c r="AV881" s="34">
        <f>IF($B881="P",VLOOKUP($E881,'[2]Costeo-JUL26'!$B$9:$CQ$307,AV$1,0),0)</f>
        <v>932442</v>
      </c>
      <c r="AW881" s="16">
        <f>IF($B881="P",VLOOKUP($E881,'[2]Costeo-JUL26'!$B$9:$CQ$307,AW$1,0),0)*$G881</f>
        <v>10.387472300000001</v>
      </c>
      <c r="AX881" s="36">
        <f>IF($B881="P",VLOOKUP($E881,'[2]Costeo-JUL26'!$B$9:$CQ$307,AX$1,0),0)*$G881</f>
        <v>38343.009724690288</v>
      </c>
      <c r="AY881" s="35">
        <f>IF($B881="P",VLOOKUP($E881,'[2]Costeo-JUL26'!$B$9:$CQ$307,AY$1,0),0)</f>
        <v>0.03</v>
      </c>
      <c r="AZ881" s="36">
        <f t="shared" si="421"/>
        <v>1150.2902917407087</v>
      </c>
      <c r="BA881" s="36">
        <f t="shared" si="422"/>
        <v>39493.300016431</v>
      </c>
      <c r="BB881" s="34">
        <f>IF($B881="P",VLOOKUP($E881,'[2]Costeo-JUL26'!$B$9:$CQ$307,BB$1,0),0)</f>
        <v>902311</v>
      </c>
      <c r="BC881" s="16">
        <f>IF($B881="P",VLOOKUP($E881,'[2]Costeo-JUL26'!$B$9:$CQ$307,BC$1,0),0)*$G881</f>
        <v>1.6406206250000002</v>
      </c>
      <c r="BD881" s="36">
        <f>IF($B881="P",VLOOKUP($E881,'[2]Costeo-JUL26'!$B$9:$CQ$307,BD$1,0),0)*$G881</f>
        <v>6433.9316709281266</v>
      </c>
      <c r="BE881" s="35">
        <f>IF($B881="P",VLOOKUP($E881,'[2]Costeo-JUL26'!$B$9:$CQ$307,BE$1,0),0)</f>
        <v>0.03</v>
      </c>
      <c r="BF881" s="36">
        <f t="shared" si="423"/>
        <v>193.01795012784379</v>
      </c>
      <c r="BG881" s="36">
        <f t="shared" si="424"/>
        <v>6626.9496210559701</v>
      </c>
      <c r="BH881" s="34">
        <f>IF($B881="P",VLOOKUP($E881,'[2]Costeo-JUL26'!$B$9:$CQ$307,BH$1,0),0)</f>
        <v>933089</v>
      </c>
      <c r="BI881" s="16">
        <f>IF($B881="P",VLOOKUP($E881,'[2]Costeo-JUL26'!$B$9:$CQ$307,BI$1,0),0)*$G881</f>
        <v>14.062462500000001</v>
      </c>
      <c r="BJ881" s="36">
        <f>IF($B881="P",VLOOKUP($E881,'[2]Costeo-JUL26'!$B$9:$CQ$307,BJ$1,0),0)*$G881</f>
        <v>10471.929718507841</v>
      </c>
      <c r="BK881" s="35">
        <f>IF(BH881=910319,0,IF($B881="P",VLOOKUP($E881,'[2]Costeo-JUL26'!$B$9:$CQ$307,BK$1,0),0))</f>
        <v>0.02</v>
      </c>
      <c r="BL881" s="36">
        <f t="shared" si="425"/>
        <v>209.43859437015684</v>
      </c>
      <c r="BM881" s="36">
        <f t="shared" si="426"/>
        <v>10681.368312877998</v>
      </c>
      <c r="BN881" s="34">
        <f>IF($B881="P",VLOOKUP($E881,'[2]Costeo-JUL26'!$B$9:$CQ$307,BN$1,0),0)</f>
        <v>0</v>
      </c>
      <c r="BO881" s="16">
        <f>IF($B881="P",VLOOKUP($E881,'[2]Costeo-JUL26'!$B$9:$CQ$307,BO$1,0),0)*$G881</f>
        <v>0</v>
      </c>
      <c r="BP881" s="36">
        <f>IF($B881="P",VLOOKUP($E881,'[2]Costeo-JUL26'!$B$9:$CQ$307,BP$1,0),0)*$G881</f>
        <v>0</v>
      </c>
      <c r="BQ881" s="35">
        <f>IF($B881="P",VLOOKUP($E881,'[2]Costeo-JUL26'!$B$9:$CQ$307,BQ$1,0),0)</f>
        <v>0</v>
      </c>
      <c r="BR881" s="36">
        <f t="shared" si="427"/>
        <v>0</v>
      </c>
      <c r="BS881" s="36">
        <f t="shared" si="428"/>
        <v>0</v>
      </c>
      <c r="BT881" s="34">
        <f>IF($B881="P",VLOOKUP($E881,'[2]Costeo-JUL26'!$B$9:$CQ$307,BT$1,0),0)</f>
        <v>0</v>
      </c>
      <c r="BU881" s="16">
        <f>IF($B881="P",VLOOKUP($E881,'[2]Costeo-JUL26'!$B$9:$CQ$307,BU$1,0),0)*$G881</f>
        <v>0</v>
      </c>
      <c r="BV881" s="36">
        <f>IF($B881="P",VLOOKUP($E881,'[2]Costeo-JUL26'!$B$9:$CQ$307,BV$1,0),0)*$G881</f>
        <v>0</v>
      </c>
      <c r="BW881" s="35">
        <f>IF($B881="P",VLOOKUP($E881,'[2]Costeo-JUL26'!$B$9:$CQ$307,BW$1,0),0)</f>
        <v>0</v>
      </c>
      <c r="BX881" s="36">
        <f t="shared" si="429"/>
        <v>0</v>
      </c>
      <c r="BY881" s="36">
        <f t="shared" si="430"/>
        <v>0</v>
      </c>
      <c r="BZ881" s="34">
        <f>IF($B881="P",VLOOKUP($E881,'[2]Costeo-JUL26'!$B$9:$CQ$307,BZ$1,0),0)</f>
        <v>0</v>
      </c>
      <c r="CA881" s="16">
        <f>IF($B881="P",VLOOKUP($E881,'[2]Costeo-JUL26'!$B$9:$CQ$307,CA$1,0),0)*$G881</f>
        <v>0</v>
      </c>
      <c r="CB881" s="36">
        <f>IF($B881="P",VLOOKUP($E881,'[2]Costeo-JUL26'!$B$9:$CQ$307,CB$1,0),0)*$G881</f>
        <v>0</v>
      </c>
      <c r="CC881" s="35">
        <f>IF($B881="P",VLOOKUP($E881,'[2]Costeo-JUL26'!$B$9:$CQ$307,CC$1,0),0)</f>
        <v>0</v>
      </c>
      <c r="CD881" s="36">
        <f t="shared" si="431"/>
        <v>0</v>
      </c>
      <c r="CE881" s="36">
        <f t="shared" si="432"/>
        <v>0</v>
      </c>
      <c r="CF881" s="37">
        <f t="shared" si="404"/>
        <v>856337.84196121665</v>
      </c>
      <c r="CG881" s="36">
        <f>IF($B881="r",VLOOKUP($E881,'[2]Costeo-JUL26'!$B$9:$CQ$307,CG$1,0),0)*$G881</f>
        <v>0</v>
      </c>
      <c r="CH881" s="35">
        <f>VLOOKUP($E881,'[2]TEORICOS (05.26)'!$A$8:$T$251,CH$1,0)</f>
        <v>0</v>
      </c>
      <c r="CI881" s="36">
        <f t="shared" si="433"/>
        <v>0</v>
      </c>
      <c r="CJ881" s="37">
        <f t="shared" si="434"/>
        <v>0</v>
      </c>
      <c r="CM881" s="16">
        <f>SUMIFS('[1]Ajuste Inventario'!$I:$I,'[1]Ajuste Inventario'!$B:$B,E881,'[1]Ajuste Inventario'!$S:$S,D881)*-1</f>
        <v>34.002000000000002</v>
      </c>
      <c r="CN881" s="36">
        <f t="shared" si="405"/>
        <v>77646.07186249907</v>
      </c>
      <c r="CP881" t="str">
        <f t="shared" si="406"/>
        <v>2359Org.Vtas StaTeresita</v>
      </c>
      <c r="CQ881" s="10">
        <f t="shared" si="407"/>
        <v>2283.5736680930258</v>
      </c>
    </row>
    <row r="882" spans="1:95" x14ac:dyDescent="0.25">
      <c r="A882" s="30">
        <v>46204</v>
      </c>
      <c r="B882" s="31" t="str">
        <f>VLOOKUP($E882,'[2]TEORICOS (05.26)'!$A$8:$T$251,B$1,0)</f>
        <v>P</v>
      </c>
      <c r="C882" s="32" t="str">
        <f>VLOOKUP($E882,'[2]TEORICOS (05.26)'!$A$8:$T$251,C$1,0)</f>
        <v>Aquarius</v>
      </c>
      <c r="D882" t="s">
        <v>230</v>
      </c>
      <c r="E882">
        <v>2423</v>
      </c>
      <c r="F882" t="s">
        <v>133</v>
      </c>
      <c r="G882" s="16">
        <v>31</v>
      </c>
      <c r="H882" s="16">
        <v>21.824000000000005</v>
      </c>
      <c r="I882" s="33">
        <v>307859.32</v>
      </c>
      <c r="J882" s="33">
        <v>293959.02</v>
      </c>
      <c r="K882" s="34">
        <f>IF($B882="P",VLOOKUP($E882,'[2]Costeo-JUL26'!$B$9:$CQ$307,K$1,0),0)</f>
        <v>938684</v>
      </c>
      <c r="L882" s="35">
        <f>VLOOKUP($E882,'[2]TEORICOS (05.26)'!$A$8:$T$251,L$1,0)</f>
        <v>0.17</v>
      </c>
      <c r="M882" s="36">
        <f t="shared" si="408"/>
        <v>49973.033400000008</v>
      </c>
      <c r="N882" s="35">
        <f>IF($B882="P",VLOOKUP($E882,'[2]Costeo-JUL26'!$B$9:$CQ$307,N$1,0),0)</f>
        <v>0.05</v>
      </c>
      <c r="O882" s="36">
        <f t="shared" si="409"/>
        <v>2498.6516700000006</v>
      </c>
      <c r="P882" s="36">
        <f>IF($B882="P",VLOOKUP($E882,'[2]Costeo-JUL26'!$B$9:$CQ$307,P$1,0),0)*H882</f>
        <v>0</v>
      </c>
      <c r="Q882" s="36">
        <f t="shared" si="410"/>
        <v>52471.685070000007</v>
      </c>
      <c r="R882" s="34">
        <f>IF($B882="P",VLOOKUP($E882,'[2]Costeo-JUL26'!$B$9:$CQ$307,R$1,0),0)</f>
        <v>902332</v>
      </c>
      <c r="S882" s="16">
        <f>IF($B882="P",VLOOKUP($E882,'[2]Costeo-JUL26'!$B$9:$CQ$307,S$1,0),0)*$G882</f>
        <v>13.088714600000001</v>
      </c>
      <c r="T882" s="36">
        <f>IF($B882="P",VLOOKUP($E882,'[2]Costeo-JUL26'!$B$9:$CQ$307,T$1,0),0)*$G882</f>
        <v>9130.0838441609758</v>
      </c>
      <c r="U882" s="35">
        <f>IF($B882="P",VLOOKUP($E882,'[2]Costeo-JUL26'!$B$9:$CQ$307,U$1,0),0)</f>
        <v>1.4999999999999999E-2</v>
      </c>
      <c r="V882" s="36">
        <f t="shared" si="411"/>
        <v>136.95125766241463</v>
      </c>
      <c r="W882" s="36">
        <f t="shared" si="412"/>
        <v>9267.0351018233905</v>
      </c>
      <c r="X882" s="34">
        <f>IF($B882="P",VLOOKUP($E882,'[2]Costeo-JUL26'!$B$9:$CQ$307,X$1,0),0)</f>
        <v>0</v>
      </c>
      <c r="Y882" s="16">
        <f>IF($B882="P",VLOOKUP($E882,'[2]Costeo-JUL26'!$B$9:$CQ$307,Y$1,0),0)*$G882</f>
        <v>0</v>
      </c>
      <c r="Z882" s="36">
        <f>IF($B882="P",VLOOKUP($E882,'[2]Costeo-JUL26'!$B$9:$CQ$307,Z$1,0),0)*$G882</f>
        <v>0</v>
      </c>
      <c r="AA882" s="35">
        <f>IF($B882="P",VLOOKUP($E882,'[2]Costeo-JUL26'!$B$9:$CQ$307,AA$1,0),0)</f>
        <v>0</v>
      </c>
      <c r="AB882" s="36">
        <f t="shared" si="413"/>
        <v>0</v>
      </c>
      <c r="AC882" s="36">
        <f t="shared" si="414"/>
        <v>0</v>
      </c>
      <c r="AD882" s="34">
        <f>IF($B882="P",VLOOKUP($E882,'[2]Costeo-JUL26'!$B$9:$CQ$307,AD$1,0),0)</f>
        <v>902257</v>
      </c>
      <c r="AE882" s="16">
        <f>IF($B882="P",VLOOKUP($E882,'[2]Costeo-JUL26'!$B$9:$CQ$307,AE$1,0),0)*$G882</f>
        <v>248</v>
      </c>
      <c r="AF882" s="36">
        <f>IF($B882="P",VLOOKUP($E882,'[2]Costeo-JUL26'!$B$9:$CQ$307,AF$1,0),0)*$G882</f>
        <v>3806.1056000000003</v>
      </c>
      <c r="AG882" s="35">
        <f>IF($B882="P",VLOOKUP($E882,'[2]Costeo-JUL26'!$B$9:$CQ$307,AG$1,0),0)</f>
        <v>6.0000000000000001E-3</v>
      </c>
      <c r="AH882" s="36">
        <f t="shared" si="415"/>
        <v>22.836633600000003</v>
      </c>
      <c r="AI882" s="36">
        <f t="shared" si="416"/>
        <v>3828.9422336000002</v>
      </c>
      <c r="AJ882" s="34">
        <f>IF($B882="P",VLOOKUP($E882,'[2]Costeo-JUL26'!$B$9:$CQ$307,AJ$1,0),0)</f>
        <v>938574</v>
      </c>
      <c r="AK882" s="16">
        <f>IF($B882="P",VLOOKUP($E882,'[2]Costeo-JUL26'!$B$9:$CQ$307,AK$1,0),0)*$G882</f>
        <v>248</v>
      </c>
      <c r="AL882" s="36">
        <f>IF($B882="P",VLOOKUP($E882,'[2]Costeo-JUL26'!$B$9:$CQ$307,AL$1,0),0)*$G882</f>
        <v>3139.3080054065836</v>
      </c>
      <c r="AM882" s="35">
        <f>IF($B882="P",VLOOKUP($E882,'[2]Costeo-JUL26'!$B$9:$CQ$307,AM$1,0),0)</f>
        <v>1.7999999999999999E-2</v>
      </c>
      <c r="AN882" s="36">
        <f t="shared" si="417"/>
        <v>56.507544097318501</v>
      </c>
      <c r="AO882" s="36">
        <f t="shared" si="418"/>
        <v>3195.8155495039023</v>
      </c>
      <c r="AP882" s="34">
        <f>IF($B882="P",VLOOKUP($E882,'[2]Costeo-JUL26'!$B$9:$CQ$307,AP$1,0),0)</f>
        <v>901569</v>
      </c>
      <c r="AQ882" s="16">
        <f>IF($B882="P",VLOOKUP($E882,'[2]Costeo-JUL26'!$B$9:$CQ$307,AQ$1,0),0)*$G882</f>
        <v>248</v>
      </c>
      <c r="AR882" s="36">
        <f>IF($B882="P",VLOOKUP($E882,'[2]Costeo-JUL26'!$B$9:$CQ$307,AR$1,0),0)*$G882</f>
        <v>16128.684961133973</v>
      </c>
      <c r="AS882" s="35">
        <f>IF($B882="P",VLOOKUP($E882,'[2]Costeo-JUL26'!$B$9:$CQ$307,AS$1,0),0)</f>
        <v>0.02</v>
      </c>
      <c r="AT882" s="36">
        <f t="shared" si="419"/>
        <v>322.57369922267947</v>
      </c>
      <c r="AU882" s="36">
        <f t="shared" si="420"/>
        <v>16451.258660356652</v>
      </c>
      <c r="AV882" s="34">
        <f>IF($B882="P",VLOOKUP($E882,'[2]Costeo-JUL26'!$B$9:$CQ$307,AV$1,0),0)</f>
        <v>932435</v>
      </c>
      <c r="AW882" s="16">
        <f>IF($B882="P",VLOOKUP($E882,'[2]Costeo-JUL26'!$B$9:$CQ$307,AW$1,0),0)*$G882</f>
        <v>0.52700000000000002</v>
      </c>
      <c r="AX882" s="36">
        <f>IF($B882="P",VLOOKUP($E882,'[2]Costeo-JUL26'!$B$9:$CQ$307,AX$1,0),0)*$G882</f>
        <v>2710.1185800000003</v>
      </c>
      <c r="AY882" s="35">
        <f>IF($B882="P",VLOOKUP($E882,'[2]Costeo-JUL26'!$B$9:$CQ$307,AY$1,0),0)</f>
        <v>0.03</v>
      </c>
      <c r="AZ882" s="36">
        <f t="shared" si="421"/>
        <v>81.303557400000003</v>
      </c>
      <c r="BA882" s="36">
        <f t="shared" si="422"/>
        <v>2791.4221374000003</v>
      </c>
      <c r="BB882" s="34">
        <f>IF($B882="P",VLOOKUP($E882,'[2]Costeo-JUL26'!$B$9:$CQ$307,BB$1,0),0)</f>
        <v>902311</v>
      </c>
      <c r="BC882" s="16">
        <f>IF($B882="P",VLOOKUP($E882,'[2]Costeo-JUL26'!$B$9:$CQ$307,BC$1,0),0)*$G882</f>
        <v>6.4583333333333326E-2</v>
      </c>
      <c r="BD882" s="36">
        <f>IF($B882="P",VLOOKUP($E882,'[2]Costeo-JUL26'!$B$9:$CQ$307,BD$1,0),0)*$G882</f>
        <v>253.27290625000003</v>
      </c>
      <c r="BE882" s="35">
        <f>IF($B882="P",VLOOKUP($E882,'[2]Costeo-JUL26'!$B$9:$CQ$307,BE$1,0),0)</f>
        <v>0.03</v>
      </c>
      <c r="BF882" s="36">
        <f t="shared" si="423"/>
        <v>7.5981871875000007</v>
      </c>
      <c r="BG882" s="36">
        <f t="shared" si="424"/>
        <v>260.87109343750001</v>
      </c>
      <c r="BH882" s="34">
        <f>IF($B882="P",VLOOKUP($E882,'[2]Costeo-JUL26'!$B$9:$CQ$307,BH$1,0),0)</f>
        <v>933089</v>
      </c>
      <c r="BI882" s="16">
        <f>IF($B882="P",VLOOKUP($E882,'[2]Costeo-JUL26'!$B$9:$CQ$307,BI$1,0),0)*$G882</f>
        <v>0.71759259259259256</v>
      </c>
      <c r="BJ882" s="36">
        <f>IF($B882="P",VLOOKUP($E882,'[2]Costeo-JUL26'!$B$9:$CQ$307,BJ$1,0),0)*$G882</f>
        <v>534.37150116144016</v>
      </c>
      <c r="BK882" s="35">
        <f>IF(BH882=910319,0,IF($B882="P",VLOOKUP($E882,'[2]Costeo-JUL26'!$B$9:$CQ$307,BK$1,0),0))</f>
        <v>0.02</v>
      </c>
      <c r="BL882" s="36">
        <f t="shared" si="425"/>
        <v>10.687430023228803</v>
      </c>
      <c r="BM882" s="36">
        <f t="shared" si="426"/>
        <v>545.05893118466895</v>
      </c>
      <c r="BN882" s="34">
        <f>IF($B882="P",VLOOKUP($E882,'[2]Costeo-JUL26'!$B$9:$CQ$307,BN$1,0),0)</f>
        <v>0</v>
      </c>
      <c r="BO882" s="16">
        <f>IF($B882="P",VLOOKUP($E882,'[2]Costeo-JUL26'!$B$9:$CQ$307,BO$1,0),0)*$G882</f>
        <v>0</v>
      </c>
      <c r="BP882" s="36">
        <f>IF($B882="P",VLOOKUP($E882,'[2]Costeo-JUL26'!$B$9:$CQ$307,BP$1,0),0)*$G882</f>
        <v>0</v>
      </c>
      <c r="BQ882" s="35">
        <f>IF($B882="P",VLOOKUP($E882,'[2]Costeo-JUL26'!$B$9:$CQ$307,BQ$1,0),0)</f>
        <v>0</v>
      </c>
      <c r="BR882" s="36">
        <f t="shared" si="427"/>
        <v>0</v>
      </c>
      <c r="BS882" s="36">
        <f t="shared" si="428"/>
        <v>0</v>
      </c>
      <c r="BT882" s="34">
        <f>IF($B882="P",VLOOKUP($E882,'[2]Costeo-JUL26'!$B$9:$CQ$307,BT$1,0),0)</f>
        <v>0</v>
      </c>
      <c r="BU882" s="16">
        <f>IF($B882="P",VLOOKUP($E882,'[2]Costeo-JUL26'!$B$9:$CQ$307,BU$1,0),0)*$G882</f>
        <v>0</v>
      </c>
      <c r="BV882" s="36">
        <f>IF($B882="P",VLOOKUP($E882,'[2]Costeo-JUL26'!$B$9:$CQ$307,BV$1,0),0)*$G882</f>
        <v>0</v>
      </c>
      <c r="BW882" s="35">
        <f>IF($B882="P",VLOOKUP($E882,'[2]Costeo-JUL26'!$B$9:$CQ$307,BW$1,0),0)</f>
        <v>0</v>
      </c>
      <c r="BX882" s="36">
        <f t="shared" si="429"/>
        <v>0</v>
      </c>
      <c r="BY882" s="36">
        <f t="shared" si="430"/>
        <v>0</v>
      </c>
      <c r="BZ882" s="34">
        <f>IF($B882="P",VLOOKUP($E882,'[2]Costeo-JUL26'!$B$9:$CQ$307,BZ$1,0),0)</f>
        <v>936704</v>
      </c>
      <c r="CA882" s="16">
        <f>IF($B882="P",VLOOKUP($E882,'[2]Costeo-JUL26'!$B$9:$CQ$307,CA$1,0),0)*$G882</f>
        <v>0.75368279674831773</v>
      </c>
      <c r="CB882" s="36">
        <f>IF($B882="P",VLOOKUP($E882,'[2]Costeo-JUL26'!$B$9:$CQ$307,CB$1,0),0)*$G882</f>
        <v>359.78071975142723</v>
      </c>
      <c r="CC882" s="35">
        <f>IF($B882="P",VLOOKUP($E882,'[2]Costeo-JUL26'!$B$9:$CQ$307,CC$1,0),0)</f>
        <v>0.5</v>
      </c>
      <c r="CD882" s="36">
        <f t="shared" si="431"/>
        <v>179.89035987571361</v>
      </c>
      <c r="CE882" s="36">
        <f t="shared" si="432"/>
        <v>539.6710796271409</v>
      </c>
      <c r="CF882" s="37">
        <f t="shared" si="404"/>
        <v>89351.759856933248</v>
      </c>
      <c r="CG882" s="36">
        <f>IF($B882="r",VLOOKUP($E882,'[2]Costeo-JUL26'!$B$9:$CQ$307,CG$1,0),0)*$G882</f>
        <v>0</v>
      </c>
      <c r="CH882" s="35">
        <f>VLOOKUP($E882,'[2]TEORICOS (05.26)'!$A$8:$T$251,CH$1,0)</f>
        <v>0</v>
      </c>
      <c r="CI882" s="36">
        <f t="shared" si="433"/>
        <v>0</v>
      </c>
      <c r="CJ882" s="37">
        <f t="shared" si="434"/>
        <v>0</v>
      </c>
      <c r="CM882" s="16">
        <f>SUMIFS('[1]Ajuste Inventario'!$I:$I,'[1]Ajuste Inventario'!$B:$B,E882,'[1]Ajuste Inventario'!$S:$S,D882)*-1</f>
        <v>4.75</v>
      </c>
      <c r="CN882" s="36">
        <f t="shared" si="405"/>
        <v>13690.995461949449</v>
      </c>
      <c r="CP882" t="str">
        <f t="shared" si="406"/>
        <v>2423Org.Vtas StaTeresita</v>
      </c>
      <c r="CQ882" s="10">
        <f t="shared" si="407"/>
        <v>2882.3148340946209</v>
      </c>
    </row>
    <row r="883" spans="1:95" x14ac:dyDescent="0.25">
      <c r="A883" s="30">
        <v>46204</v>
      </c>
      <c r="B883" s="31" t="str">
        <f>VLOOKUP($E883,'[2]TEORICOS (05.26)'!$A$8:$T$251,B$1,0)</f>
        <v>P</v>
      </c>
      <c r="C883" s="32" t="str">
        <f>VLOOKUP($E883,'[2]TEORICOS (05.26)'!$A$8:$T$251,C$1,0)</f>
        <v>Aquarius</v>
      </c>
      <c r="D883" t="s">
        <v>230</v>
      </c>
      <c r="E883">
        <v>2426</v>
      </c>
      <c r="F883" t="s">
        <v>134</v>
      </c>
      <c r="G883" s="16">
        <v>69</v>
      </c>
      <c r="H883" s="16">
        <v>109.36499999999988</v>
      </c>
      <c r="I883" s="33">
        <v>728179.49999999953</v>
      </c>
      <c r="J883" s="33">
        <v>707715.89999999967</v>
      </c>
      <c r="K883" s="34">
        <f>IF($B883="P",VLOOKUP($E883,'[2]Costeo-JUL26'!$B$9:$CQ$307,K$1,0),0)</f>
        <v>938684</v>
      </c>
      <c r="L883" s="35">
        <f>VLOOKUP($E883,'[2]TEORICOS (05.26)'!$A$8:$T$251,L$1,0)</f>
        <v>0.17</v>
      </c>
      <c r="M883" s="36">
        <f t="shared" si="408"/>
        <v>120311.70299999995</v>
      </c>
      <c r="N883" s="35">
        <f>IF($B883="P",VLOOKUP($E883,'[2]Costeo-JUL26'!$B$9:$CQ$307,N$1,0),0)</f>
        <v>0.05</v>
      </c>
      <c r="O883" s="36">
        <f t="shared" si="409"/>
        <v>6015.5851499999981</v>
      </c>
      <c r="P883" s="36">
        <f>IF($B883="P",VLOOKUP($E883,'[2]Costeo-JUL26'!$B$9:$CQ$307,P$1,0),0)*H883</f>
        <v>0</v>
      </c>
      <c r="Q883" s="36">
        <f t="shared" si="410"/>
        <v>126327.28814999995</v>
      </c>
      <c r="R883" s="34">
        <f>IF($B883="P",VLOOKUP($E883,'[2]Costeo-JUL26'!$B$9:$CQ$307,R$1,0),0)</f>
        <v>902332</v>
      </c>
      <c r="S883" s="16">
        <f>IF($B883="P",VLOOKUP($E883,'[2]Costeo-JUL26'!$B$9:$CQ$307,S$1,0),0)*$G883</f>
        <v>65.549127150000004</v>
      </c>
      <c r="T883" s="36">
        <f>IF($B883="P",VLOOKUP($E883,'[2]Costeo-JUL26'!$B$9:$CQ$307,T$1,0),0)*$G883</f>
        <v>45724.048929225537</v>
      </c>
      <c r="U883" s="35">
        <f>IF($B883="P",VLOOKUP($E883,'[2]Costeo-JUL26'!$B$9:$CQ$307,U$1,0),0)</f>
        <v>1.4999999999999999E-2</v>
      </c>
      <c r="V883" s="36">
        <f t="shared" si="411"/>
        <v>685.86073393838308</v>
      </c>
      <c r="W883" s="36">
        <f t="shared" si="412"/>
        <v>46409.909663163919</v>
      </c>
      <c r="X883" s="34">
        <f>IF($B883="P",VLOOKUP($E883,'[2]Costeo-JUL26'!$B$9:$CQ$307,X$1,0),0)</f>
        <v>0</v>
      </c>
      <c r="Y883" s="16">
        <f>IF($B883="P",VLOOKUP($E883,'[2]Costeo-JUL26'!$B$9:$CQ$307,Y$1,0),0)*$G883</f>
        <v>0</v>
      </c>
      <c r="Z883" s="36">
        <f>IF($B883="P",VLOOKUP($E883,'[2]Costeo-JUL26'!$B$9:$CQ$307,Z$1,0),0)*$G883</f>
        <v>0</v>
      </c>
      <c r="AA883" s="35">
        <f>IF($B883="P",VLOOKUP($E883,'[2]Costeo-JUL26'!$B$9:$CQ$307,AA$1,0),0)</f>
        <v>0</v>
      </c>
      <c r="AB883" s="36">
        <f t="shared" si="413"/>
        <v>0</v>
      </c>
      <c r="AC883" s="36">
        <f t="shared" si="414"/>
        <v>0</v>
      </c>
      <c r="AD883" s="34">
        <f>IF($B883="P",VLOOKUP($E883,'[2]Costeo-JUL26'!$B$9:$CQ$307,AD$1,0),0)</f>
        <v>902257</v>
      </c>
      <c r="AE883" s="16">
        <f>IF($B883="P",VLOOKUP($E883,'[2]Costeo-JUL26'!$B$9:$CQ$307,AE$1,0),0)*$G883</f>
        <v>414</v>
      </c>
      <c r="AF883" s="36">
        <f>IF($B883="P",VLOOKUP($E883,'[2]Costeo-JUL26'!$B$9:$CQ$307,AF$1,0),0)*$G883</f>
        <v>6353.7408000000005</v>
      </c>
      <c r="AG883" s="35">
        <f>IF($B883="P",VLOOKUP($E883,'[2]Costeo-JUL26'!$B$9:$CQ$307,AG$1,0),0)</f>
        <v>6.0000000000000001E-3</v>
      </c>
      <c r="AH883" s="36">
        <f t="shared" si="415"/>
        <v>38.122444800000004</v>
      </c>
      <c r="AI883" s="36">
        <f t="shared" si="416"/>
        <v>6391.8632448000008</v>
      </c>
      <c r="AJ883" s="34">
        <f>IF($B883="P",VLOOKUP($E883,'[2]Costeo-JUL26'!$B$9:$CQ$307,AJ$1,0),0)</f>
        <v>940570</v>
      </c>
      <c r="AK883" s="16">
        <f>IF($B883="P",VLOOKUP($E883,'[2]Costeo-JUL26'!$B$9:$CQ$307,AK$1,0),0)*$G883</f>
        <v>414</v>
      </c>
      <c r="AL883" s="36">
        <f>IF($B883="P",VLOOKUP($E883,'[2]Costeo-JUL26'!$B$9:$CQ$307,AL$1,0),0)*$G883</f>
        <v>7307.3566799999999</v>
      </c>
      <c r="AM883" s="35">
        <f>IF($B883="P",VLOOKUP($E883,'[2]Costeo-JUL26'!$B$9:$CQ$307,AM$1,0),0)</f>
        <v>1.7999999999999999E-2</v>
      </c>
      <c r="AN883" s="36">
        <f t="shared" si="417"/>
        <v>131.53242023999999</v>
      </c>
      <c r="AO883" s="36">
        <f t="shared" si="418"/>
        <v>7438.8891002399996</v>
      </c>
      <c r="AP883" s="34">
        <f>IF($B883="P",VLOOKUP($E883,'[2]Costeo-JUL26'!$B$9:$CQ$307,AP$1,0),0)</f>
        <v>933429</v>
      </c>
      <c r="AQ883" s="16">
        <f>IF($B883="P",VLOOKUP($E883,'[2]Costeo-JUL26'!$B$9:$CQ$307,AQ$1,0),0)*$G883</f>
        <v>414</v>
      </c>
      <c r="AR883" s="36">
        <f>IF($B883="P",VLOOKUP($E883,'[2]Costeo-JUL26'!$B$9:$CQ$307,AR$1,0),0)*$G883</f>
        <v>40672.096920000011</v>
      </c>
      <c r="AS883" s="35">
        <f>IF($B883="P",VLOOKUP($E883,'[2]Costeo-JUL26'!$B$9:$CQ$307,AS$1,0),0)</f>
        <v>0.02</v>
      </c>
      <c r="AT883" s="36">
        <f t="shared" si="419"/>
        <v>813.44193840000025</v>
      </c>
      <c r="AU883" s="36">
        <f t="shared" si="420"/>
        <v>41485.53885840001</v>
      </c>
      <c r="AV883" s="34">
        <f>IF($B883="P",VLOOKUP($E883,'[2]Costeo-JUL26'!$B$9:$CQ$307,AV$1,0),0)</f>
        <v>932437</v>
      </c>
      <c r="AW883" s="16">
        <f>IF($B883="P",VLOOKUP($E883,'[2]Costeo-JUL26'!$B$9:$CQ$307,AW$1,0),0)*$G883</f>
        <v>2.0079000000000002</v>
      </c>
      <c r="AX883" s="36">
        <f>IF($B883="P",VLOOKUP($E883,'[2]Costeo-JUL26'!$B$9:$CQ$307,AX$1,0),0)*$G883</f>
        <v>10325.706066000001</v>
      </c>
      <c r="AY883" s="35">
        <f>IF($B883="P",VLOOKUP($E883,'[2]Costeo-JUL26'!$B$9:$CQ$307,AY$1,0),0)</f>
        <v>0.03</v>
      </c>
      <c r="AZ883" s="36">
        <f t="shared" si="421"/>
        <v>309.77118197999999</v>
      </c>
      <c r="BA883" s="36">
        <f t="shared" si="422"/>
        <v>10635.477247980001</v>
      </c>
      <c r="BB883" s="34">
        <f>IF($B883="P",VLOOKUP($E883,'[2]Costeo-JUL26'!$B$9:$CQ$307,BB$1,0),0)</f>
        <v>902311</v>
      </c>
      <c r="BC883" s="16">
        <f>IF($B883="P",VLOOKUP($E883,'[2]Costeo-JUL26'!$B$9:$CQ$307,BC$1,0),0)*$G883</f>
        <v>0.27723214285714287</v>
      </c>
      <c r="BD883" s="36">
        <f>IF($B883="P",VLOOKUP($E883,'[2]Costeo-JUL26'!$B$9:$CQ$307,BD$1,0),0)*$G883</f>
        <v>1087.2060468750003</v>
      </c>
      <c r="BE883" s="35">
        <f>IF($B883="P",VLOOKUP($E883,'[2]Costeo-JUL26'!$B$9:$CQ$307,BE$1,0),0)</f>
        <v>0.03</v>
      </c>
      <c r="BF883" s="36">
        <f t="shared" si="423"/>
        <v>32.616181406250007</v>
      </c>
      <c r="BG883" s="36">
        <f t="shared" si="424"/>
        <v>1119.8222282812503</v>
      </c>
      <c r="BH883" s="34">
        <f>IF($B883="P",VLOOKUP($E883,'[2]Costeo-JUL26'!$B$9:$CQ$307,BH$1,0),0)</f>
        <v>933089</v>
      </c>
      <c r="BI883" s="16">
        <f>IF($B883="P",VLOOKUP($E883,'[2]Costeo-JUL26'!$B$9:$CQ$307,BI$1,0),0)*$G883</f>
        <v>1.8482142857142856</v>
      </c>
      <c r="BJ883" s="36">
        <f>IF($B883="P",VLOOKUP($E883,'[2]Costeo-JUL26'!$B$9:$CQ$307,BJ$1,0),0)*$G883</f>
        <v>1376.3144331757094</v>
      </c>
      <c r="BK883" s="35">
        <f>IF(BH883=910319,0,IF($B883="P",VLOOKUP($E883,'[2]Costeo-JUL26'!$B$9:$CQ$307,BK$1,0),0))</f>
        <v>0.02</v>
      </c>
      <c r="BL883" s="36">
        <f t="shared" si="425"/>
        <v>27.526288663514187</v>
      </c>
      <c r="BM883" s="36">
        <f t="shared" si="426"/>
        <v>1403.8407218392235</v>
      </c>
      <c r="BN883" s="34">
        <f>IF($B883="P",VLOOKUP($E883,'[2]Costeo-JUL26'!$B$9:$CQ$307,BN$1,0),0)</f>
        <v>0</v>
      </c>
      <c r="BO883" s="16">
        <f>IF($B883="P",VLOOKUP($E883,'[2]Costeo-JUL26'!$B$9:$CQ$307,BO$1,0),0)*$G883</f>
        <v>0</v>
      </c>
      <c r="BP883" s="36">
        <f>IF($B883="P",VLOOKUP($E883,'[2]Costeo-JUL26'!$B$9:$CQ$307,BP$1,0),0)*$G883</f>
        <v>0</v>
      </c>
      <c r="BQ883" s="35">
        <f>IF($B883="P",VLOOKUP($E883,'[2]Costeo-JUL26'!$B$9:$CQ$307,BQ$1,0),0)</f>
        <v>0</v>
      </c>
      <c r="BR883" s="36">
        <f t="shared" si="427"/>
        <v>0</v>
      </c>
      <c r="BS883" s="36">
        <f t="shared" si="428"/>
        <v>0</v>
      </c>
      <c r="BT883" s="34">
        <f>IF($B883="P",VLOOKUP($E883,'[2]Costeo-JUL26'!$B$9:$CQ$307,BT$1,0),0)</f>
        <v>0</v>
      </c>
      <c r="BU883" s="16">
        <f>IF($B883="P",VLOOKUP($E883,'[2]Costeo-JUL26'!$B$9:$CQ$307,BU$1,0),0)*$G883</f>
        <v>0</v>
      </c>
      <c r="BV883" s="36">
        <f>IF($B883="P",VLOOKUP($E883,'[2]Costeo-JUL26'!$B$9:$CQ$307,BV$1,0),0)*$G883</f>
        <v>0</v>
      </c>
      <c r="BW883" s="35">
        <f>IF($B883="P",VLOOKUP($E883,'[2]Costeo-JUL26'!$B$9:$CQ$307,BW$1,0),0)</f>
        <v>0</v>
      </c>
      <c r="BX883" s="36">
        <f t="shared" si="429"/>
        <v>0</v>
      </c>
      <c r="BY883" s="36">
        <f t="shared" si="430"/>
        <v>0</v>
      </c>
      <c r="BZ883" s="34">
        <f>IF($B883="P",VLOOKUP($E883,'[2]Costeo-JUL26'!$B$9:$CQ$307,BZ$1,0),0)</f>
        <v>936704</v>
      </c>
      <c r="CA883" s="16">
        <f>IF($B883="P",VLOOKUP($E883,'[2]Costeo-JUL26'!$B$9:$CQ$307,CA$1,0),0)*$G883</f>
        <v>3.7744920708121406</v>
      </c>
      <c r="CB883" s="36">
        <f>IF($B883="P",VLOOKUP($E883,'[2]Costeo-JUL26'!$B$9:$CQ$307,CB$1,0),0)*$G883</f>
        <v>1801.8050561744865</v>
      </c>
      <c r="CC883" s="35">
        <f>IF($B883="P",VLOOKUP($E883,'[2]Costeo-JUL26'!$B$9:$CQ$307,CC$1,0),0)</f>
        <v>0.5</v>
      </c>
      <c r="CD883" s="36">
        <f t="shared" si="431"/>
        <v>900.90252808724324</v>
      </c>
      <c r="CE883" s="36">
        <f t="shared" si="432"/>
        <v>2702.7075842617296</v>
      </c>
      <c r="CF883" s="37">
        <f t="shared" si="404"/>
        <v>243915.33679896608</v>
      </c>
      <c r="CG883" s="36">
        <f>IF($B883="r",VLOOKUP($E883,'[2]Costeo-JUL26'!$B$9:$CQ$307,CG$1,0),0)*$G883</f>
        <v>0</v>
      </c>
      <c r="CH883" s="35">
        <f>VLOOKUP($E883,'[2]TEORICOS (05.26)'!$A$8:$T$251,CH$1,0)</f>
        <v>0</v>
      </c>
      <c r="CI883" s="36">
        <f t="shared" si="433"/>
        <v>0</v>
      </c>
      <c r="CJ883" s="37">
        <f t="shared" si="434"/>
        <v>0</v>
      </c>
      <c r="CM883" s="16">
        <f>SUMIFS('[1]Ajuste Inventario'!$I:$I,'[1]Ajuste Inventario'!$B:$B,E883,'[1]Ajuste Inventario'!$S:$S,D883)*-1</f>
        <v>7.8330000000000002</v>
      </c>
      <c r="CN883" s="36">
        <f t="shared" si="405"/>
        <v>27689.693234004368</v>
      </c>
      <c r="CP883" t="str">
        <f t="shared" si="406"/>
        <v>2426Org.Vtas StaTeresita</v>
      </c>
      <c r="CQ883" s="10">
        <f t="shared" si="407"/>
        <v>3535.0048811444358</v>
      </c>
    </row>
    <row r="884" spans="1:95" x14ac:dyDescent="0.25">
      <c r="A884" s="30">
        <v>46204</v>
      </c>
      <c r="B884" s="31" t="str">
        <f>VLOOKUP($E884,'[2]TEORICOS (05.26)'!$A$8:$T$251,B$1,0)</f>
        <v>P</v>
      </c>
      <c r="C884" s="32" t="str">
        <f>VLOOKUP($E884,'[2]TEORICOS (05.26)'!$A$8:$T$251,C$1,0)</f>
        <v>Aquarius</v>
      </c>
      <c r="D884" t="s">
        <v>230</v>
      </c>
      <c r="E884">
        <v>2428</v>
      </c>
      <c r="F884" t="s">
        <v>135</v>
      </c>
      <c r="G884" s="16">
        <v>58</v>
      </c>
      <c r="H884" s="16">
        <v>137.92400000000004</v>
      </c>
      <c r="I884" s="33">
        <v>805718.46999999962</v>
      </c>
      <c r="J884" s="33">
        <v>776979.4299999997</v>
      </c>
      <c r="K884" s="34">
        <f>IF($B884="P",VLOOKUP($E884,'[2]Costeo-JUL26'!$B$9:$CQ$307,K$1,0),0)</f>
        <v>938684</v>
      </c>
      <c r="L884" s="35">
        <f>VLOOKUP($E884,'[2]TEORICOS (05.26)'!$A$8:$T$251,L$1,0)</f>
        <v>0.17</v>
      </c>
      <c r="M884" s="36">
        <f t="shared" si="408"/>
        <v>132086.50309999997</v>
      </c>
      <c r="N884" s="35">
        <f>IF($B884="P",VLOOKUP($E884,'[2]Costeo-JUL26'!$B$9:$CQ$307,N$1,0),0)</f>
        <v>0.05</v>
      </c>
      <c r="O884" s="36">
        <f t="shared" si="409"/>
        <v>6604.3251549999986</v>
      </c>
      <c r="P884" s="36">
        <f>IF($B884="P",VLOOKUP($E884,'[2]Costeo-JUL26'!$B$9:$CQ$307,P$1,0),0)*H884</f>
        <v>0</v>
      </c>
      <c r="Q884" s="36">
        <f t="shared" si="410"/>
        <v>138690.82825499997</v>
      </c>
      <c r="R884" s="34">
        <f>IF($B884="P",VLOOKUP($E884,'[2]Costeo-JUL26'!$B$9:$CQ$307,R$1,0),0)</f>
        <v>902332</v>
      </c>
      <c r="S884" s="16">
        <f>IF($B884="P",VLOOKUP($E884,'[2]Costeo-JUL26'!$B$9:$CQ$307,S$1,0),0)*$G884</f>
        <v>82.648899450000002</v>
      </c>
      <c r="T884" s="36">
        <f>IF($B884="P",VLOOKUP($E884,'[2]Costeo-JUL26'!$B$9:$CQ$307,T$1,0),0)*$G884</f>
        <v>57652.061693371317</v>
      </c>
      <c r="U884" s="35">
        <f>IF($B884="P",VLOOKUP($E884,'[2]Costeo-JUL26'!$B$9:$CQ$307,U$1,0),0)</f>
        <v>1.4999999999999999E-2</v>
      </c>
      <c r="V884" s="36">
        <f t="shared" si="411"/>
        <v>864.78092540056969</v>
      </c>
      <c r="W884" s="36">
        <f t="shared" si="412"/>
        <v>58516.842618771887</v>
      </c>
      <c r="X884" s="34">
        <f>IF($B884="P",VLOOKUP($E884,'[2]Costeo-JUL26'!$B$9:$CQ$307,X$1,0),0)</f>
        <v>0</v>
      </c>
      <c r="Y884" s="16">
        <f>IF($B884="P",VLOOKUP($E884,'[2]Costeo-JUL26'!$B$9:$CQ$307,Y$1,0),0)*$G884</f>
        <v>0</v>
      </c>
      <c r="Z884" s="36">
        <f>IF($B884="P",VLOOKUP($E884,'[2]Costeo-JUL26'!$B$9:$CQ$307,Z$1,0),0)*$G884</f>
        <v>0</v>
      </c>
      <c r="AA884" s="35">
        <f>IF($B884="P",VLOOKUP($E884,'[2]Costeo-JUL26'!$B$9:$CQ$307,AA$1,0),0)</f>
        <v>0</v>
      </c>
      <c r="AB884" s="36">
        <f t="shared" si="413"/>
        <v>0</v>
      </c>
      <c r="AC884" s="36">
        <f t="shared" si="414"/>
        <v>0</v>
      </c>
      <c r="AD884" s="34">
        <f>IF($B884="P",VLOOKUP($E884,'[2]Costeo-JUL26'!$B$9:$CQ$307,AD$1,0),0)</f>
        <v>902257</v>
      </c>
      <c r="AE884" s="16">
        <f>IF($B884="P",VLOOKUP($E884,'[2]Costeo-JUL26'!$B$9:$CQ$307,AE$1,0),0)*$G884</f>
        <v>348</v>
      </c>
      <c r="AF884" s="36">
        <f>IF($B884="P",VLOOKUP($E884,'[2]Costeo-JUL26'!$B$9:$CQ$307,AF$1,0),0)*$G884</f>
        <v>5340.8256000000001</v>
      </c>
      <c r="AG884" s="35">
        <f>IF($B884="P",VLOOKUP($E884,'[2]Costeo-JUL26'!$B$9:$CQ$307,AG$1,0),0)</f>
        <v>6.0000000000000001E-3</v>
      </c>
      <c r="AH884" s="36">
        <f t="shared" si="415"/>
        <v>32.044953599999999</v>
      </c>
      <c r="AI884" s="36">
        <f t="shared" si="416"/>
        <v>5372.8705535999998</v>
      </c>
      <c r="AJ884" s="34">
        <f>IF($B884="P",VLOOKUP($E884,'[2]Costeo-JUL26'!$B$9:$CQ$307,AJ$1,0),0)</f>
        <v>938575</v>
      </c>
      <c r="AK884" s="16">
        <f>IF($B884="P",VLOOKUP($E884,'[2]Costeo-JUL26'!$B$9:$CQ$307,AK$1,0),0)*$G884</f>
        <v>348</v>
      </c>
      <c r="AL884" s="36">
        <f>IF($B884="P",VLOOKUP($E884,'[2]Costeo-JUL26'!$B$9:$CQ$307,AL$1,0),0)*$G884</f>
        <v>7421.4410400000006</v>
      </c>
      <c r="AM884" s="35">
        <f>IF($B884="P",VLOOKUP($E884,'[2]Costeo-JUL26'!$B$9:$CQ$307,AM$1,0),0)</f>
        <v>1.7999999999999999E-2</v>
      </c>
      <c r="AN884" s="36">
        <f t="shared" si="417"/>
        <v>133.58593872</v>
      </c>
      <c r="AO884" s="36">
        <f t="shared" si="418"/>
        <v>7555.0269787200004</v>
      </c>
      <c r="AP884" s="34">
        <f>IF($B884="P",VLOOKUP($E884,'[2]Costeo-JUL26'!$B$9:$CQ$307,AP$1,0),0)</f>
        <v>911881</v>
      </c>
      <c r="AQ884" s="16">
        <f>IF($B884="P",VLOOKUP($E884,'[2]Costeo-JUL26'!$B$9:$CQ$307,AQ$1,0),0)*$G884</f>
        <v>348</v>
      </c>
      <c r="AR884" s="36">
        <f>IF($B884="P",VLOOKUP($E884,'[2]Costeo-JUL26'!$B$9:$CQ$307,AR$1,0),0)*$G884</f>
        <v>47220.53760078652</v>
      </c>
      <c r="AS884" s="35">
        <f>IF($B884="P",VLOOKUP($E884,'[2]Costeo-JUL26'!$B$9:$CQ$307,AS$1,0),0)</f>
        <v>0.02</v>
      </c>
      <c r="AT884" s="36">
        <f t="shared" si="419"/>
        <v>944.4107520157304</v>
      </c>
      <c r="AU884" s="36">
        <f t="shared" si="420"/>
        <v>48164.948352802254</v>
      </c>
      <c r="AV884" s="34">
        <f>IF($B884="P",VLOOKUP($E884,'[2]Costeo-JUL26'!$B$9:$CQ$307,AV$1,0),0)</f>
        <v>925698</v>
      </c>
      <c r="AW884" s="16">
        <f>IF($B884="P",VLOOKUP($E884,'[2]Costeo-JUL26'!$B$9:$CQ$307,AW$1,0),0)*$G884</f>
        <v>2.3142</v>
      </c>
      <c r="AX884" s="36">
        <f>IF($B884="P",VLOOKUP($E884,'[2]Costeo-JUL26'!$B$9:$CQ$307,AX$1,0),0)*$G884</f>
        <v>11900.866067999999</v>
      </c>
      <c r="AY884" s="35">
        <f>IF($B884="P",VLOOKUP($E884,'[2]Costeo-JUL26'!$B$9:$CQ$307,AY$1,0),0)</f>
        <v>0.03</v>
      </c>
      <c r="AZ884" s="36">
        <f t="shared" si="421"/>
        <v>357.02598203999997</v>
      </c>
      <c r="BA884" s="36">
        <f t="shared" si="422"/>
        <v>12257.89205004</v>
      </c>
      <c r="BB884" s="34">
        <f>IF($B884="P",VLOOKUP($E884,'[2]Costeo-JUL26'!$B$9:$CQ$307,BB$1,0),0)</f>
        <v>902311</v>
      </c>
      <c r="BC884" s="16">
        <f>IF($B884="P",VLOOKUP($E884,'[2]Costeo-JUL26'!$B$9:$CQ$307,BC$1,0),0)*$G884</f>
        <v>0.25375000000000003</v>
      </c>
      <c r="BD884" s="36">
        <f>IF($B884="P",VLOOKUP($E884,'[2]Costeo-JUL26'!$B$9:$CQ$307,BD$1,0),0)*$G884</f>
        <v>995.11741875000018</v>
      </c>
      <c r="BE884" s="35">
        <f>IF($B884="P",VLOOKUP($E884,'[2]Costeo-JUL26'!$B$9:$CQ$307,BE$1,0),0)</f>
        <v>0.03</v>
      </c>
      <c r="BF884" s="36">
        <f t="shared" si="423"/>
        <v>29.853522562500004</v>
      </c>
      <c r="BG884" s="36">
        <f t="shared" si="424"/>
        <v>1024.9709413125001</v>
      </c>
      <c r="BH884" s="34">
        <f>IF($B884="P",VLOOKUP($E884,'[2]Costeo-JUL26'!$B$9:$CQ$307,BH$1,0),0)</f>
        <v>933089</v>
      </c>
      <c r="BI884" s="16">
        <f>IF($B884="P",VLOOKUP($E884,'[2]Costeo-JUL26'!$B$9:$CQ$307,BI$1,0),0)*$G884</f>
        <v>2.1749999999999998</v>
      </c>
      <c r="BJ884" s="36">
        <f>IF($B884="P",VLOOKUP($E884,'[2]Costeo-JUL26'!$B$9:$CQ$307,BJ$1,0),0)*$G884</f>
        <v>1619.6627822299654</v>
      </c>
      <c r="BK884" s="35">
        <f>IF(BH884=910319,0,IF($B884="P",VLOOKUP($E884,'[2]Costeo-JUL26'!$B$9:$CQ$307,BK$1,0),0))</f>
        <v>0.02</v>
      </c>
      <c r="BL884" s="36">
        <f t="shared" si="425"/>
        <v>32.393255644599307</v>
      </c>
      <c r="BM884" s="36">
        <f t="shared" si="426"/>
        <v>1652.0560378745647</v>
      </c>
      <c r="BN884" s="34">
        <f>IF($B884="P",VLOOKUP($E884,'[2]Costeo-JUL26'!$B$9:$CQ$307,BN$1,0),0)</f>
        <v>0</v>
      </c>
      <c r="BO884" s="16">
        <f>IF($B884="P",VLOOKUP($E884,'[2]Costeo-JUL26'!$B$9:$CQ$307,BO$1,0),0)*$G884</f>
        <v>0</v>
      </c>
      <c r="BP884" s="36">
        <f>IF($B884="P",VLOOKUP($E884,'[2]Costeo-JUL26'!$B$9:$CQ$307,BP$1,0),0)*$G884</f>
        <v>0</v>
      </c>
      <c r="BQ884" s="35">
        <f>IF($B884="P",VLOOKUP($E884,'[2]Costeo-JUL26'!$B$9:$CQ$307,BQ$1,0),0)</f>
        <v>0</v>
      </c>
      <c r="BR884" s="36">
        <f t="shared" si="427"/>
        <v>0</v>
      </c>
      <c r="BS884" s="36">
        <f t="shared" si="428"/>
        <v>0</v>
      </c>
      <c r="BT884" s="34">
        <f>IF($B884="P",VLOOKUP($E884,'[2]Costeo-JUL26'!$B$9:$CQ$307,BT$1,0),0)</f>
        <v>0</v>
      </c>
      <c r="BU884" s="16">
        <f>IF($B884="P",VLOOKUP($E884,'[2]Costeo-JUL26'!$B$9:$CQ$307,BU$1,0),0)*$G884</f>
        <v>0</v>
      </c>
      <c r="BV884" s="36">
        <f>IF($B884="P",VLOOKUP($E884,'[2]Costeo-JUL26'!$B$9:$CQ$307,BV$1,0),0)*$G884</f>
        <v>0</v>
      </c>
      <c r="BW884" s="35">
        <f>IF($B884="P",VLOOKUP($E884,'[2]Costeo-JUL26'!$B$9:$CQ$307,BW$1,0),0)</f>
        <v>0</v>
      </c>
      <c r="BX884" s="36">
        <f t="shared" si="429"/>
        <v>0</v>
      </c>
      <c r="BY884" s="36">
        <f t="shared" si="430"/>
        <v>0</v>
      </c>
      <c r="BZ884" s="34">
        <f>IF($B884="P",VLOOKUP($E884,'[2]Costeo-JUL26'!$B$9:$CQ$307,BZ$1,0),0)</f>
        <v>936704</v>
      </c>
      <c r="CA884" s="16">
        <f>IF($B884="P",VLOOKUP($E884,'[2]Costeo-JUL26'!$B$9:$CQ$307,CA$1,0),0)*$G884</f>
        <v>4.7591421762413937</v>
      </c>
      <c r="CB884" s="36">
        <f>IF($B884="P",VLOOKUP($E884,'[2]Costeo-JUL26'!$B$9:$CQ$307,CB$1,0),0)*$G884</f>
        <v>2271.8411577852216</v>
      </c>
      <c r="CC884" s="35">
        <f>IF($B884="P",VLOOKUP($E884,'[2]Costeo-JUL26'!$B$9:$CQ$307,CC$1,0),0)</f>
        <v>0.5</v>
      </c>
      <c r="CD884" s="36">
        <f t="shared" si="431"/>
        <v>1135.9205788926108</v>
      </c>
      <c r="CE884" s="36">
        <f t="shared" si="432"/>
        <v>3407.7617366778322</v>
      </c>
      <c r="CF884" s="37">
        <f t="shared" si="404"/>
        <v>276643.19752479898</v>
      </c>
      <c r="CG884" s="36">
        <f>IF($B884="r",VLOOKUP($E884,'[2]Costeo-JUL26'!$B$9:$CQ$307,CG$1,0),0)*$G884</f>
        <v>0</v>
      </c>
      <c r="CH884" s="35">
        <f>VLOOKUP($E884,'[2]TEORICOS (05.26)'!$A$8:$T$251,CH$1,0)</f>
        <v>0</v>
      </c>
      <c r="CI884" s="36">
        <f t="shared" si="433"/>
        <v>0</v>
      </c>
      <c r="CJ884" s="37">
        <f t="shared" si="434"/>
        <v>0</v>
      </c>
      <c r="CM884" s="16">
        <f>SUMIFS('[1]Ajuste Inventario'!$I:$I,'[1]Ajuste Inventario'!$B:$B,E884,'[1]Ajuste Inventario'!$S:$S,D884)*-1</f>
        <v>1.833</v>
      </c>
      <c r="CN884" s="36">
        <f t="shared" si="405"/>
        <v>8742.8789838440789</v>
      </c>
      <c r="CP884" t="str">
        <f t="shared" si="406"/>
        <v>2428Org.Vtas StaTeresita</v>
      </c>
      <c r="CQ884" s="10">
        <f t="shared" si="407"/>
        <v>4769.7103021517069</v>
      </c>
    </row>
    <row r="885" spans="1:95" x14ac:dyDescent="0.25">
      <c r="A885" s="30">
        <v>46204</v>
      </c>
      <c r="B885" s="31" t="str">
        <f>VLOOKUP($E885,'[2]TEORICOS (05.26)'!$A$8:$T$251,B$1,0)</f>
        <v>P</v>
      </c>
      <c r="C885" s="32" t="str">
        <f>VLOOKUP($E885,'[2]TEORICOS (05.26)'!$A$8:$T$251,C$1,0)</f>
        <v>Aquarius</v>
      </c>
      <c r="D885" t="s">
        <v>230</v>
      </c>
      <c r="E885">
        <v>2443</v>
      </c>
      <c r="F885" t="s">
        <v>136</v>
      </c>
      <c r="G885" s="16">
        <v>81</v>
      </c>
      <c r="H885" s="16">
        <v>57.024000000000029</v>
      </c>
      <c r="I885" s="33">
        <v>810227.6999999996</v>
      </c>
      <c r="J885" s="33">
        <v>761259.06999999948</v>
      </c>
      <c r="K885" s="34">
        <f>IF($B885="P",VLOOKUP($E885,'[2]Costeo-JUL26'!$B$9:$CQ$307,K$1,0),0)</f>
        <v>919322</v>
      </c>
      <c r="L885" s="35">
        <f>VLOOKUP($E885,'[2]TEORICOS (05.26)'!$A$8:$T$251,L$1,0)</f>
        <v>0.17</v>
      </c>
      <c r="M885" s="36">
        <f t="shared" si="408"/>
        <v>129414.04189999992</v>
      </c>
      <c r="N885" s="35">
        <f>IF($B885="P",VLOOKUP($E885,'[2]Costeo-JUL26'!$B$9:$CQ$307,N$1,0),0)</f>
        <v>8.0000000000000002E-3</v>
      </c>
      <c r="O885" s="36">
        <f t="shared" si="409"/>
        <v>1035.3123351999993</v>
      </c>
      <c r="P885" s="36">
        <f>IF($B885="P",VLOOKUP($E885,'[2]Costeo-JUL26'!$B$9:$CQ$307,P$1,0),0)*H885</f>
        <v>0</v>
      </c>
      <c r="Q885" s="36">
        <f t="shared" si="410"/>
        <v>130449.35423519992</v>
      </c>
      <c r="R885" s="34">
        <f>IF($B885="P",VLOOKUP($E885,'[2]Costeo-JUL26'!$B$9:$CQ$307,R$1,0),0)</f>
        <v>902332</v>
      </c>
      <c r="S885" s="16">
        <f>IF($B885="P",VLOOKUP($E885,'[2]Costeo-JUL26'!$B$9:$CQ$307,S$1,0),0)*$G885</f>
        <v>29.164535999999998</v>
      </c>
      <c r="T885" s="36">
        <f>IF($B885="P",VLOOKUP($E885,'[2]Costeo-JUL26'!$B$9:$CQ$307,T$1,0),0)*$G885</f>
        <v>20343.835670162076</v>
      </c>
      <c r="U885" s="35">
        <f>IF($B885="P",VLOOKUP($E885,'[2]Costeo-JUL26'!$B$9:$CQ$307,U$1,0),0)</f>
        <v>1.4999999999999999E-2</v>
      </c>
      <c r="V885" s="36">
        <f t="shared" si="411"/>
        <v>305.15753505243111</v>
      </c>
      <c r="W885" s="36">
        <f t="shared" si="412"/>
        <v>20648.993205214509</v>
      </c>
      <c r="X885" s="34">
        <f>IF($B885="P",VLOOKUP($E885,'[2]Costeo-JUL26'!$B$9:$CQ$307,X$1,0),0)</f>
        <v>0</v>
      </c>
      <c r="Y885" s="16">
        <f>IF($B885="P",VLOOKUP($E885,'[2]Costeo-JUL26'!$B$9:$CQ$307,Y$1,0),0)*$G885</f>
        <v>0</v>
      </c>
      <c r="Z885" s="36">
        <f>IF($B885="P",VLOOKUP($E885,'[2]Costeo-JUL26'!$B$9:$CQ$307,Z$1,0),0)*$G885</f>
        <v>0</v>
      </c>
      <c r="AA885" s="35">
        <f>IF($B885="P",VLOOKUP($E885,'[2]Costeo-JUL26'!$B$9:$CQ$307,AA$1,0),0)</f>
        <v>0</v>
      </c>
      <c r="AB885" s="36">
        <f t="shared" si="413"/>
        <v>0</v>
      </c>
      <c r="AC885" s="36">
        <f t="shared" si="414"/>
        <v>0</v>
      </c>
      <c r="AD885" s="34">
        <f>IF($B885="P",VLOOKUP($E885,'[2]Costeo-JUL26'!$B$9:$CQ$307,AD$1,0),0)</f>
        <v>902257</v>
      </c>
      <c r="AE885" s="16">
        <f>IF($B885="P",VLOOKUP($E885,'[2]Costeo-JUL26'!$B$9:$CQ$307,AE$1,0),0)*$G885</f>
        <v>648</v>
      </c>
      <c r="AF885" s="36">
        <f>IF($B885="P",VLOOKUP($E885,'[2]Costeo-JUL26'!$B$9:$CQ$307,AF$1,0),0)*$G885</f>
        <v>9944.9856</v>
      </c>
      <c r="AG885" s="35">
        <f>IF($B885="P",VLOOKUP($E885,'[2]Costeo-JUL26'!$B$9:$CQ$307,AG$1,0),0)</f>
        <v>6.0000000000000001E-3</v>
      </c>
      <c r="AH885" s="36">
        <f t="shared" si="415"/>
        <v>59.669913600000001</v>
      </c>
      <c r="AI885" s="36">
        <f t="shared" si="416"/>
        <v>10004.655513600001</v>
      </c>
      <c r="AJ885" s="34">
        <f>IF($B885="P",VLOOKUP($E885,'[2]Costeo-JUL26'!$B$9:$CQ$307,AJ$1,0),0)</f>
        <v>919215</v>
      </c>
      <c r="AK885" s="16">
        <f>IF($B885="P",VLOOKUP($E885,'[2]Costeo-JUL26'!$B$9:$CQ$307,AK$1,0),0)*$G885</f>
        <v>648</v>
      </c>
      <c r="AL885" s="36">
        <f>IF($B885="P",VLOOKUP($E885,'[2]Costeo-JUL26'!$B$9:$CQ$307,AL$1,0),0)*$G885</f>
        <v>4557.0599999999995</v>
      </c>
      <c r="AM885" s="35">
        <f>IF($B885="P",VLOOKUP($E885,'[2]Costeo-JUL26'!$B$9:$CQ$307,AM$1,0),0)</f>
        <v>1.7999999999999999E-2</v>
      </c>
      <c r="AN885" s="36">
        <f t="shared" si="417"/>
        <v>82.027079999999984</v>
      </c>
      <c r="AO885" s="36">
        <f t="shared" si="418"/>
        <v>4639.0870799999993</v>
      </c>
      <c r="AP885" s="34">
        <f>IF($B885="P",VLOOKUP($E885,'[2]Costeo-JUL26'!$B$9:$CQ$307,AP$1,0),0)</f>
        <v>901569</v>
      </c>
      <c r="AQ885" s="16">
        <f>IF($B885="P",VLOOKUP($E885,'[2]Costeo-JUL26'!$B$9:$CQ$307,AQ$1,0),0)*$G885</f>
        <v>648</v>
      </c>
      <c r="AR885" s="36">
        <f>IF($B885="P",VLOOKUP($E885,'[2]Costeo-JUL26'!$B$9:$CQ$307,AR$1,0),0)*$G885</f>
        <v>42142.692962962959</v>
      </c>
      <c r="AS885" s="35">
        <f>IF($B885="P",VLOOKUP($E885,'[2]Costeo-JUL26'!$B$9:$CQ$307,AS$1,0),0)</f>
        <v>0.02</v>
      </c>
      <c r="AT885" s="36">
        <f t="shared" si="419"/>
        <v>842.85385925925925</v>
      </c>
      <c r="AU885" s="36">
        <f t="shared" si="420"/>
        <v>42985.546822222219</v>
      </c>
      <c r="AV885" s="34">
        <f>IF($B885="P",VLOOKUP($E885,'[2]Costeo-JUL26'!$B$9:$CQ$307,AV$1,0),0)</f>
        <v>932436</v>
      </c>
      <c r="AW885" s="16">
        <f>IF($B885="P",VLOOKUP($E885,'[2]Costeo-JUL26'!$B$9:$CQ$307,AW$1,0),0)*$G885</f>
        <v>1.2555000000000001</v>
      </c>
      <c r="AX885" s="36">
        <f>IF($B885="P",VLOOKUP($E885,'[2]Costeo-JUL26'!$B$9:$CQ$307,AX$1,0),0)*$G885</f>
        <v>5991.2962199999993</v>
      </c>
      <c r="AY885" s="35">
        <f>IF($B885="P",VLOOKUP($E885,'[2]Costeo-JUL26'!$B$9:$CQ$307,AY$1,0),0)</f>
        <v>0.03</v>
      </c>
      <c r="AZ885" s="36">
        <f t="shared" si="421"/>
        <v>179.73888659999997</v>
      </c>
      <c r="BA885" s="36">
        <f t="shared" si="422"/>
        <v>6171.0351065999994</v>
      </c>
      <c r="BB885" s="34">
        <f>IF($B885="P",VLOOKUP($E885,'[2]Costeo-JUL26'!$B$9:$CQ$307,BB$1,0),0)</f>
        <v>902311</v>
      </c>
      <c r="BC885" s="16">
        <f>IF($B885="P",VLOOKUP($E885,'[2]Costeo-JUL26'!$B$9:$CQ$307,BC$1,0),0)*$G885</f>
        <v>0.16875000000000001</v>
      </c>
      <c r="BD885" s="36">
        <f>IF($B885="P",VLOOKUP($E885,'[2]Costeo-JUL26'!$B$9:$CQ$307,BD$1,0),0)*$G885</f>
        <v>661.77759375000005</v>
      </c>
      <c r="BE885" s="35">
        <f>IF($B885="P",VLOOKUP($E885,'[2]Costeo-JUL26'!$B$9:$CQ$307,BE$1,0),0)</f>
        <v>0.03</v>
      </c>
      <c r="BF885" s="36">
        <f t="shared" si="423"/>
        <v>19.853327812500002</v>
      </c>
      <c r="BG885" s="36">
        <f t="shared" si="424"/>
        <v>681.63092156250002</v>
      </c>
      <c r="BH885" s="34">
        <f>IF($B885="P",VLOOKUP($E885,'[2]Costeo-JUL26'!$B$9:$CQ$307,BH$1,0),0)</f>
        <v>933089</v>
      </c>
      <c r="BI885" s="16">
        <f>IF($B885="P",VLOOKUP($E885,'[2]Costeo-JUL26'!$B$9:$CQ$307,BI$1,0),0)*$G885</f>
        <v>1.875</v>
      </c>
      <c r="BJ885" s="36">
        <f>IF($B885="P",VLOOKUP($E885,'[2]Costeo-JUL26'!$B$9:$CQ$307,BJ$1,0),0)*$G885</f>
        <v>1396.261019163763</v>
      </c>
      <c r="BK885" s="35">
        <f>IF(BH885=910319,0,IF($B885="P",VLOOKUP($E885,'[2]Costeo-JUL26'!$B$9:$CQ$307,BK$1,0),0))</f>
        <v>0.02</v>
      </c>
      <c r="BL885" s="36">
        <f t="shared" si="425"/>
        <v>27.92522038327526</v>
      </c>
      <c r="BM885" s="36">
        <f t="shared" si="426"/>
        <v>1424.1862395470382</v>
      </c>
      <c r="BN885" s="34">
        <f>IF($B885="P",VLOOKUP($E885,'[2]Costeo-JUL26'!$B$9:$CQ$307,BN$1,0),0)</f>
        <v>0</v>
      </c>
      <c r="BO885" s="16">
        <f>IF($B885="P",VLOOKUP($E885,'[2]Costeo-JUL26'!$B$9:$CQ$307,BO$1,0),0)*$G885</f>
        <v>0</v>
      </c>
      <c r="BP885" s="36">
        <f>IF($B885="P",VLOOKUP($E885,'[2]Costeo-JUL26'!$B$9:$CQ$307,BP$1,0),0)*$G885</f>
        <v>0</v>
      </c>
      <c r="BQ885" s="35">
        <f>IF($B885="P",VLOOKUP($E885,'[2]Costeo-JUL26'!$B$9:$CQ$307,BQ$1,0),0)</f>
        <v>0</v>
      </c>
      <c r="BR885" s="36">
        <f t="shared" si="427"/>
        <v>0</v>
      </c>
      <c r="BS885" s="36">
        <f t="shared" si="428"/>
        <v>0</v>
      </c>
      <c r="BT885" s="34">
        <f>IF($B885="P",VLOOKUP($E885,'[2]Costeo-JUL26'!$B$9:$CQ$307,BT$1,0),0)</f>
        <v>0</v>
      </c>
      <c r="BU885" s="16">
        <f>IF($B885="P",VLOOKUP($E885,'[2]Costeo-JUL26'!$B$9:$CQ$307,BU$1,0),0)*$G885</f>
        <v>0</v>
      </c>
      <c r="BV885" s="36">
        <f>IF($B885="P",VLOOKUP($E885,'[2]Costeo-JUL26'!$B$9:$CQ$307,BV$1,0),0)*$G885</f>
        <v>0</v>
      </c>
      <c r="BW885" s="35">
        <f>IF($B885="P",VLOOKUP($E885,'[2]Costeo-JUL26'!$B$9:$CQ$307,BW$1,0),0)</f>
        <v>0</v>
      </c>
      <c r="BX885" s="36">
        <f t="shared" si="429"/>
        <v>0</v>
      </c>
      <c r="BY885" s="36">
        <f t="shared" si="430"/>
        <v>0</v>
      </c>
      <c r="BZ885" s="34">
        <f>IF($B885="P",VLOOKUP($E885,'[2]Costeo-JUL26'!$B$9:$CQ$307,BZ$1,0),0)</f>
        <v>936704</v>
      </c>
      <c r="CA885" s="16">
        <f>IF($B885="P",VLOOKUP($E885,'[2]Costeo-JUL26'!$B$9:$CQ$307,CA$1,0),0)*$G885</f>
        <v>1.9693002108585078</v>
      </c>
      <c r="CB885" s="36">
        <f>IF($B885="P",VLOOKUP($E885,'[2]Costeo-JUL26'!$B$9:$CQ$307,CB$1,0),0)*$G885</f>
        <v>940.07220322147111</v>
      </c>
      <c r="CC885" s="35">
        <f>IF($B885="P",VLOOKUP($E885,'[2]Costeo-JUL26'!$B$9:$CQ$307,CC$1,0),0)</f>
        <v>0.5</v>
      </c>
      <c r="CD885" s="36">
        <f t="shared" si="431"/>
        <v>470.03610161073556</v>
      </c>
      <c r="CE885" s="36">
        <f t="shared" si="432"/>
        <v>1410.1083048322066</v>
      </c>
      <c r="CF885" s="37">
        <f t="shared" si="404"/>
        <v>218414.59742877839</v>
      </c>
      <c r="CG885" s="36">
        <f>IF($B885="r",VLOOKUP($E885,'[2]Costeo-JUL26'!$B$9:$CQ$307,CG$1,0),0)*$G885</f>
        <v>0</v>
      </c>
      <c r="CH885" s="35">
        <f>VLOOKUP($E885,'[2]TEORICOS (05.26)'!$A$8:$T$251,CH$1,0)</f>
        <v>0</v>
      </c>
      <c r="CI885" s="36">
        <f t="shared" si="433"/>
        <v>0</v>
      </c>
      <c r="CJ885" s="37">
        <f t="shared" si="434"/>
        <v>0</v>
      </c>
      <c r="CM885" s="16">
        <f>SUMIFS('[1]Ajuste Inventario'!$I:$I,'[1]Ajuste Inventario'!$B:$B,E885,'[1]Ajuste Inventario'!$S:$S,D885)*-1</f>
        <v>8.125</v>
      </c>
      <c r="CN885" s="36">
        <f t="shared" si="405"/>
        <v>21908.871655664501</v>
      </c>
      <c r="CP885" t="str">
        <f t="shared" si="406"/>
        <v>2443Org.Vtas StaTeresita</v>
      </c>
      <c r="CQ885" s="10">
        <f t="shared" si="407"/>
        <v>2696.4765114664001</v>
      </c>
    </row>
    <row r="886" spans="1:95" x14ac:dyDescent="0.25">
      <c r="A886" s="30">
        <v>46204</v>
      </c>
      <c r="B886" s="31" t="str">
        <f>VLOOKUP($E886,'[2]TEORICOS (05.26)'!$A$8:$T$251,B$1,0)</f>
        <v>P</v>
      </c>
      <c r="C886" s="32" t="str">
        <f>VLOOKUP($E886,'[2]TEORICOS (05.26)'!$A$8:$T$251,C$1,0)</f>
        <v>Aquarius</v>
      </c>
      <c r="D886" t="s">
        <v>230</v>
      </c>
      <c r="E886">
        <v>2446</v>
      </c>
      <c r="F886" t="s">
        <v>137</v>
      </c>
      <c r="G886" s="16">
        <v>197.166</v>
      </c>
      <c r="H886" s="16">
        <v>312.50810999999993</v>
      </c>
      <c r="I886" s="33">
        <v>2092679.3900000073</v>
      </c>
      <c r="J886" s="33">
        <v>2024924.2300000042</v>
      </c>
      <c r="K886" s="34">
        <f>IF($B886="P",VLOOKUP($E886,'[2]Costeo-JUL26'!$B$9:$CQ$307,K$1,0),0)</f>
        <v>919322</v>
      </c>
      <c r="L886" s="35">
        <f>VLOOKUP($E886,'[2]TEORICOS (05.26)'!$A$8:$T$251,L$1,0)</f>
        <v>0.17</v>
      </c>
      <c r="M886" s="36">
        <f t="shared" si="408"/>
        <v>344237.11910000071</v>
      </c>
      <c r="N886" s="35">
        <f>IF($B886="P",VLOOKUP($E886,'[2]Costeo-JUL26'!$B$9:$CQ$307,N$1,0),0)</f>
        <v>8.0000000000000002E-3</v>
      </c>
      <c r="O886" s="36">
        <f t="shared" si="409"/>
        <v>2753.8969528000057</v>
      </c>
      <c r="P886" s="36">
        <f>IF($B886="P",VLOOKUP($E886,'[2]Costeo-JUL26'!$B$9:$CQ$307,P$1,0),0)*H886</f>
        <v>0</v>
      </c>
      <c r="Q886" s="36">
        <f t="shared" si="410"/>
        <v>346991.0160528007</v>
      </c>
      <c r="R886" s="34">
        <f>IF($B886="P",VLOOKUP($E886,'[2]Costeo-JUL26'!$B$9:$CQ$307,R$1,0),0)</f>
        <v>902332</v>
      </c>
      <c r="S886" s="16">
        <f>IF($B886="P",VLOOKUP($E886,'[2]Costeo-JUL26'!$B$9:$CQ$307,S$1,0),0)*$G886</f>
        <v>159.72930291599999</v>
      </c>
      <c r="T886" s="36">
        <f>IF($B886="P",VLOOKUP($E886,'[2]Costeo-JUL26'!$B$9:$CQ$307,T$1,0),0)*$G886</f>
        <v>111419.79732619933</v>
      </c>
      <c r="U886" s="35">
        <f>IF($B886="P",VLOOKUP($E886,'[2]Costeo-JUL26'!$B$9:$CQ$307,U$1,0),0)</f>
        <v>1.4999999999999999E-2</v>
      </c>
      <c r="V886" s="36">
        <f t="shared" si="411"/>
        <v>1671.2969598929899</v>
      </c>
      <c r="W886" s="36">
        <f t="shared" si="412"/>
        <v>113091.09428609232</v>
      </c>
      <c r="X886" s="34">
        <f>IF($B886="P",VLOOKUP($E886,'[2]Costeo-JUL26'!$B$9:$CQ$307,X$1,0),0)</f>
        <v>0</v>
      </c>
      <c r="Y886" s="16">
        <f>IF($B886="P",VLOOKUP($E886,'[2]Costeo-JUL26'!$B$9:$CQ$307,Y$1,0),0)*$G886</f>
        <v>0</v>
      </c>
      <c r="Z886" s="36">
        <f>IF($B886="P",VLOOKUP($E886,'[2]Costeo-JUL26'!$B$9:$CQ$307,Z$1,0),0)*$G886</f>
        <v>0</v>
      </c>
      <c r="AA886" s="35">
        <f>IF($B886="P",VLOOKUP($E886,'[2]Costeo-JUL26'!$B$9:$CQ$307,AA$1,0),0)</f>
        <v>0</v>
      </c>
      <c r="AB886" s="36">
        <f t="shared" si="413"/>
        <v>0</v>
      </c>
      <c r="AC886" s="36">
        <f t="shared" si="414"/>
        <v>0</v>
      </c>
      <c r="AD886" s="34">
        <f>IF($B886="P",VLOOKUP($E886,'[2]Costeo-JUL26'!$B$9:$CQ$307,AD$1,0),0)</f>
        <v>902257</v>
      </c>
      <c r="AE886" s="16">
        <f>IF($B886="P",VLOOKUP($E886,'[2]Costeo-JUL26'!$B$9:$CQ$307,AE$1,0),0)*$G886</f>
        <v>1182.9960000000001</v>
      </c>
      <c r="AF886" s="36">
        <f>IF($B886="P",VLOOKUP($E886,'[2]Costeo-JUL26'!$B$9:$CQ$307,AF$1,0),0)*$G886</f>
        <v>18155.6762112</v>
      </c>
      <c r="AG886" s="35">
        <f>IF($B886="P",VLOOKUP($E886,'[2]Costeo-JUL26'!$B$9:$CQ$307,AG$1,0),0)</f>
        <v>6.0000000000000001E-3</v>
      </c>
      <c r="AH886" s="36">
        <f t="shared" si="415"/>
        <v>108.9340572672</v>
      </c>
      <c r="AI886" s="36">
        <f t="shared" si="416"/>
        <v>18264.610268467201</v>
      </c>
      <c r="AJ886" s="34">
        <f>IF($B886="P",VLOOKUP($E886,'[2]Costeo-JUL26'!$B$9:$CQ$307,AJ$1,0),0)</f>
        <v>919216</v>
      </c>
      <c r="AK886" s="16">
        <f>IF($B886="P",VLOOKUP($E886,'[2]Costeo-JUL26'!$B$9:$CQ$307,AK$1,0),0)*$G886</f>
        <v>1182.9960000000001</v>
      </c>
      <c r="AL886" s="36">
        <f>IF($B886="P",VLOOKUP($E886,'[2]Costeo-JUL26'!$B$9:$CQ$307,AL$1,0),0)*$G886</f>
        <v>11834.100485999999</v>
      </c>
      <c r="AM886" s="35">
        <f>IF($B886="P",VLOOKUP($E886,'[2]Costeo-JUL26'!$B$9:$CQ$307,AM$1,0),0)</f>
        <v>1.7999999999999999E-2</v>
      </c>
      <c r="AN886" s="36">
        <f t="shared" si="417"/>
        <v>213.01380874799997</v>
      </c>
      <c r="AO886" s="36">
        <f t="shared" si="418"/>
        <v>12047.114294748</v>
      </c>
      <c r="AP886" s="34">
        <f>IF($B886="P",VLOOKUP($E886,'[2]Costeo-JUL26'!$B$9:$CQ$307,AP$1,0),0)</f>
        <v>933429</v>
      </c>
      <c r="AQ886" s="16">
        <f>IF($B886="P",VLOOKUP($E886,'[2]Costeo-JUL26'!$B$9:$CQ$307,AQ$1,0),0)*$G886</f>
        <v>1182.9960000000001</v>
      </c>
      <c r="AR886" s="36">
        <f>IF($B886="P",VLOOKUP($E886,'[2]Costeo-JUL26'!$B$9:$CQ$307,AR$1,0),0)*$G886</f>
        <v>116219.63277288002</v>
      </c>
      <c r="AS886" s="35">
        <f>IF($B886="P",VLOOKUP($E886,'[2]Costeo-JUL26'!$B$9:$CQ$307,AS$1,0),0)</f>
        <v>0.02</v>
      </c>
      <c r="AT886" s="36">
        <f t="shared" si="419"/>
        <v>2324.3926554576005</v>
      </c>
      <c r="AU886" s="36">
        <f t="shared" si="420"/>
        <v>118544.02542833763</v>
      </c>
      <c r="AV886" s="34">
        <f>IF($B886="P",VLOOKUP($E886,'[2]Costeo-JUL26'!$B$9:$CQ$307,AV$1,0),0)</f>
        <v>932438</v>
      </c>
      <c r="AW886" s="16">
        <f>IF($B886="P",VLOOKUP($E886,'[2]Costeo-JUL26'!$B$9:$CQ$307,AW$1,0),0)*$G886</f>
        <v>5.7572472000000001</v>
      </c>
      <c r="AX886" s="36">
        <f>IF($B886="P",VLOOKUP($E886,'[2]Costeo-JUL26'!$B$9:$CQ$307,AX$1,0),0)*$G886</f>
        <v>27473.813928288</v>
      </c>
      <c r="AY886" s="35">
        <f>IF($B886="P",VLOOKUP($E886,'[2]Costeo-JUL26'!$B$9:$CQ$307,AY$1,0),0)</f>
        <v>0.03</v>
      </c>
      <c r="AZ886" s="36">
        <f t="shared" si="421"/>
        <v>824.21441784863998</v>
      </c>
      <c r="BA886" s="36">
        <f t="shared" si="422"/>
        <v>28298.028346136642</v>
      </c>
      <c r="BB886" s="34">
        <f>IF($B886="P",VLOOKUP($E886,'[2]Costeo-JUL26'!$B$9:$CQ$307,BB$1,0),0)</f>
        <v>902311</v>
      </c>
      <c r="BC886" s="16">
        <f>IF($B886="P",VLOOKUP($E886,'[2]Costeo-JUL26'!$B$9:$CQ$307,BC$1,0),0)*$G886</f>
        <v>0.7921848214285715</v>
      </c>
      <c r="BD886" s="36">
        <f>IF($B886="P",VLOOKUP($E886,'[2]Costeo-JUL26'!$B$9:$CQ$307,BD$1,0),0)*$G886</f>
        <v>3106.6676440312508</v>
      </c>
      <c r="BE886" s="35">
        <f>IF($B886="P",VLOOKUP($E886,'[2]Costeo-JUL26'!$B$9:$CQ$307,BE$1,0),0)</f>
        <v>0.03</v>
      </c>
      <c r="BF886" s="36">
        <f t="shared" si="423"/>
        <v>93.200029320937517</v>
      </c>
      <c r="BG886" s="36">
        <f t="shared" si="424"/>
        <v>3199.8676733521884</v>
      </c>
      <c r="BH886" s="34">
        <f>IF($B886="P",VLOOKUP($E886,'[2]Costeo-JUL26'!$B$9:$CQ$307,BH$1,0),0)</f>
        <v>933089</v>
      </c>
      <c r="BI886" s="16">
        <f>IF($B886="P",VLOOKUP($E886,'[2]Costeo-JUL26'!$B$9:$CQ$307,BI$1,0),0)*$G886</f>
        <v>5.2812321428571423</v>
      </c>
      <c r="BJ886" s="36">
        <f>IF($B886="P",VLOOKUP($E886,'[2]Costeo-JUL26'!$B$9:$CQ$307,BJ$1,0),0)*$G886</f>
        <v>3932.7885729206073</v>
      </c>
      <c r="BK886" s="35">
        <f>IF(BH886=910319,0,IF($B886="P",VLOOKUP($E886,'[2]Costeo-JUL26'!$B$9:$CQ$307,BK$1,0),0))</f>
        <v>0.02</v>
      </c>
      <c r="BL886" s="36">
        <f t="shared" si="425"/>
        <v>78.655771458412147</v>
      </c>
      <c r="BM886" s="36">
        <f t="shared" si="426"/>
        <v>4011.4443443790196</v>
      </c>
      <c r="BN886" s="34">
        <f>IF($B886="P",VLOOKUP($E886,'[2]Costeo-JUL26'!$B$9:$CQ$307,BN$1,0),0)</f>
        <v>0</v>
      </c>
      <c r="BO886" s="16">
        <f>IF($B886="P",VLOOKUP($E886,'[2]Costeo-JUL26'!$B$9:$CQ$307,BO$1,0),0)*$G886</f>
        <v>0</v>
      </c>
      <c r="BP886" s="36">
        <f>IF($B886="P",VLOOKUP($E886,'[2]Costeo-JUL26'!$B$9:$CQ$307,BP$1,0),0)*$G886</f>
        <v>0</v>
      </c>
      <c r="BQ886" s="35">
        <f>IF($B886="P",VLOOKUP($E886,'[2]Costeo-JUL26'!$B$9:$CQ$307,BQ$1,0),0)</f>
        <v>0</v>
      </c>
      <c r="BR886" s="36">
        <f t="shared" si="427"/>
        <v>0</v>
      </c>
      <c r="BS886" s="36">
        <f t="shared" si="428"/>
        <v>0</v>
      </c>
      <c r="BT886" s="34">
        <f>IF($B886="P",VLOOKUP($E886,'[2]Costeo-JUL26'!$B$9:$CQ$307,BT$1,0),0)</f>
        <v>0</v>
      </c>
      <c r="BU886" s="16">
        <f>IF($B886="P",VLOOKUP($E886,'[2]Costeo-JUL26'!$B$9:$CQ$307,BU$1,0),0)*$G886</f>
        <v>0</v>
      </c>
      <c r="BV886" s="36">
        <f>IF($B886="P",VLOOKUP($E886,'[2]Costeo-JUL26'!$B$9:$CQ$307,BV$1,0),0)*$G886</f>
        <v>0</v>
      </c>
      <c r="BW886" s="35">
        <f>IF($B886="P",VLOOKUP($E886,'[2]Costeo-JUL26'!$B$9:$CQ$307,BW$1,0),0)</f>
        <v>0</v>
      </c>
      <c r="BX886" s="36">
        <f t="shared" si="429"/>
        <v>0</v>
      </c>
      <c r="BY886" s="36">
        <f t="shared" si="430"/>
        <v>0</v>
      </c>
      <c r="BZ886" s="34">
        <f>IF($B886="P",VLOOKUP($E886,'[2]Costeo-JUL26'!$B$9:$CQ$307,BZ$1,0),0)</f>
        <v>936704</v>
      </c>
      <c r="CA886" s="16">
        <f>IF($B886="P",VLOOKUP($E886,'[2]Costeo-JUL26'!$B$9:$CQ$307,CA$1,0),0)*$G886</f>
        <v>10.785529038170239</v>
      </c>
      <c r="CB886" s="36">
        <f>IF($B886="P",VLOOKUP($E886,'[2]Costeo-JUL26'!$B$9:$CQ$307,CB$1,0),0)*$G886</f>
        <v>5148.6187783434607</v>
      </c>
      <c r="CC886" s="35">
        <f>IF($B886="P",VLOOKUP($E886,'[2]Costeo-JUL26'!$B$9:$CQ$307,CC$1,0),0)</f>
        <v>0.5</v>
      </c>
      <c r="CD886" s="36">
        <f t="shared" si="431"/>
        <v>2574.3093891717303</v>
      </c>
      <c r="CE886" s="36">
        <f t="shared" si="432"/>
        <v>7722.9281675151906</v>
      </c>
      <c r="CF886" s="37">
        <f t="shared" si="404"/>
        <v>652170.12886182906</v>
      </c>
      <c r="CG886" s="36">
        <f>IF($B886="r",VLOOKUP($E886,'[2]Costeo-JUL26'!$B$9:$CQ$307,CG$1,0),0)*$G886</f>
        <v>0</v>
      </c>
      <c r="CH886" s="35">
        <f>VLOOKUP($E886,'[2]TEORICOS (05.26)'!$A$8:$T$251,CH$1,0)</f>
        <v>0</v>
      </c>
      <c r="CI886" s="36">
        <f t="shared" si="433"/>
        <v>0</v>
      </c>
      <c r="CJ886" s="37">
        <f t="shared" si="434"/>
        <v>0</v>
      </c>
      <c r="CM886" s="16">
        <f>SUMIFS('[1]Ajuste Inventario'!$I:$I,'[1]Ajuste Inventario'!$B:$B,E886,'[1]Ajuste Inventario'!$S:$S,D886)*-1</f>
        <v>29.001999999999999</v>
      </c>
      <c r="CN886" s="36">
        <f t="shared" si="405"/>
        <v>95930.525938806721</v>
      </c>
      <c r="CP886" t="str">
        <f t="shared" si="406"/>
        <v>2446Org.Vtas StaTeresita</v>
      </c>
      <c r="CQ886" s="10">
        <f t="shared" si="407"/>
        <v>3307.7210516104656</v>
      </c>
    </row>
    <row r="887" spans="1:95" x14ac:dyDescent="0.25">
      <c r="A887" s="30">
        <v>46204</v>
      </c>
      <c r="B887" s="31" t="str">
        <f>VLOOKUP($E887,'[2]TEORICOS (05.26)'!$A$8:$T$251,B$1,0)</f>
        <v>P</v>
      </c>
      <c r="C887" s="32" t="str">
        <f>VLOOKUP($E887,'[2]TEORICOS (05.26)'!$A$8:$T$251,C$1,0)</f>
        <v>Aquarius</v>
      </c>
      <c r="D887" t="s">
        <v>230</v>
      </c>
      <c r="E887">
        <v>2448</v>
      </c>
      <c r="F887" t="s">
        <v>138</v>
      </c>
      <c r="G887" s="16">
        <v>151.833</v>
      </c>
      <c r="H887" s="16">
        <v>361.05887399999955</v>
      </c>
      <c r="I887" s="33">
        <v>2143660.1300000022</v>
      </c>
      <c r="J887" s="33">
        <v>2048116.5700000012</v>
      </c>
      <c r="K887" s="34">
        <f>IF($B887="P",VLOOKUP($E887,'[2]Costeo-JUL26'!$B$9:$CQ$307,K$1,0),0)</f>
        <v>919322</v>
      </c>
      <c r="L887" s="35">
        <f>VLOOKUP($E887,'[2]TEORICOS (05.26)'!$A$8:$T$251,L$1,0)</f>
        <v>0.17</v>
      </c>
      <c r="M887" s="36">
        <f t="shared" si="408"/>
        <v>348179.81690000021</v>
      </c>
      <c r="N887" s="35">
        <f>IF($B887="P",VLOOKUP($E887,'[2]Costeo-JUL26'!$B$9:$CQ$307,N$1,0),0)</f>
        <v>8.0000000000000002E-3</v>
      </c>
      <c r="O887" s="36">
        <f t="shared" si="409"/>
        <v>2785.4385352000018</v>
      </c>
      <c r="P887" s="36">
        <f>IF($B887="P",VLOOKUP($E887,'[2]Costeo-JUL26'!$B$9:$CQ$307,P$1,0),0)*H887</f>
        <v>0</v>
      </c>
      <c r="Q887" s="36">
        <f t="shared" si="410"/>
        <v>350965.25543520023</v>
      </c>
      <c r="R887" s="34">
        <f>IF($B887="P",VLOOKUP($E887,'[2]Costeo-JUL26'!$B$9:$CQ$307,R$1,0),0)</f>
        <v>902332</v>
      </c>
      <c r="S887" s="16">
        <f>IF($B887="P",VLOOKUP($E887,'[2]Costeo-JUL26'!$B$9:$CQ$307,S$1,0),0)*$G887</f>
        <v>184.505791437</v>
      </c>
      <c r="T887" s="36">
        <f>IF($B887="P",VLOOKUP($E887,'[2]Costeo-JUL26'!$B$9:$CQ$307,T$1,0),0)*$G887</f>
        <v>128702.7333878216</v>
      </c>
      <c r="U887" s="35">
        <f>IF($B887="P",VLOOKUP($E887,'[2]Costeo-JUL26'!$B$9:$CQ$307,U$1,0),0)</f>
        <v>1.4999999999999999E-2</v>
      </c>
      <c r="V887" s="36">
        <f t="shared" si="411"/>
        <v>1930.5410008173239</v>
      </c>
      <c r="W887" s="36">
        <f t="shared" si="412"/>
        <v>130633.27438863892</v>
      </c>
      <c r="X887" s="34">
        <f>IF($B887="P",VLOOKUP($E887,'[2]Costeo-JUL26'!$B$9:$CQ$307,X$1,0),0)</f>
        <v>0</v>
      </c>
      <c r="Y887" s="16">
        <f>IF($B887="P",VLOOKUP($E887,'[2]Costeo-JUL26'!$B$9:$CQ$307,Y$1,0),0)*$G887</f>
        <v>0</v>
      </c>
      <c r="Z887" s="36">
        <f>IF($B887="P",VLOOKUP($E887,'[2]Costeo-JUL26'!$B$9:$CQ$307,Z$1,0),0)*$G887</f>
        <v>0</v>
      </c>
      <c r="AA887" s="35">
        <f>IF($B887="P",VLOOKUP($E887,'[2]Costeo-JUL26'!$B$9:$CQ$307,AA$1,0),0)</f>
        <v>0</v>
      </c>
      <c r="AB887" s="36">
        <f t="shared" si="413"/>
        <v>0</v>
      </c>
      <c r="AC887" s="36">
        <f t="shared" si="414"/>
        <v>0</v>
      </c>
      <c r="AD887" s="34">
        <f>IF($B887="P",VLOOKUP($E887,'[2]Costeo-JUL26'!$B$9:$CQ$307,AD$1,0),0)</f>
        <v>902257</v>
      </c>
      <c r="AE887" s="16">
        <f>IF($B887="P",VLOOKUP($E887,'[2]Costeo-JUL26'!$B$9:$CQ$307,AE$1,0),0)*$G887</f>
        <v>910.99800000000005</v>
      </c>
      <c r="AF887" s="36">
        <f>IF($B887="P",VLOOKUP($E887,'[2]Costeo-JUL26'!$B$9:$CQ$307,AF$1,0),0)*$G887</f>
        <v>13981.268505600001</v>
      </c>
      <c r="AG887" s="35">
        <f>IF($B887="P",VLOOKUP($E887,'[2]Costeo-JUL26'!$B$9:$CQ$307,AG$1,0),0)</f>
        <v>6.0000000000000001E-3</v>
      </c>
      <c r="AH887" s="36">
        <f t="shared" si="415"/>
        <v>83.88761103360001</v>
      </c>
      <c r="AI887" s="36">
        <f t="shared" si="416"/>
        <v>14065.156116633601</v>
      </c>
      <c r="AJ887" s="34">
        <f>IF($B887="P",VLOOKUP($E887,'[2]Costeo-JUL26'!$B$9:$CQ$307,AJ$1,0),0)</f>
        <v>925508</v>
      </c>
      <c r="AK887" s="16">
        <f>IF($B887="P",VLOOKUP($E887,'[2]Costeo-JUL26'!$B$9:$CQ$307,AK$1,0),0)*$G887</f>
        <v>910.99800000000005</v>
      </c>
      <c r="AL887" s="36">
        <f>IF($B887="P",VLOOKUP($E887,'[2]Costeo-JUL26'!$B$9:$CQ$307,AL$1,0),0)*$G887</f>
        <v>12625.2024327</v>
      </c>
      <c r="AM887" s="35">
        <f>IF($B887="P",VLOOKUP($E887,'[2]Costeo-JUL26'!$B$9:$CQ$307,AM$1,0),0)</f>
        <v>1.7999999999999999E-2</v>
      </c>
      <c r="AN887" s="36">
        <f t="shared" si="417"/>
        <v>227.25364378859999</v>
      </c>
      <c r="AO887" s="36">
        <f t="shared" si="418"/>
        <v>12852.456076488599</v>
      </c>
      <c r="AP887" s="34">
        <f>IF($B887="P",VLOOKUP($E887,'[2]Costeo-JUL26'!$B$9:$CQ$307,AP$1,0),0)</f>
        <v>911881</v>
      </c>
      <c r="AQ887" s="16">
        <f>IF($B887="P",VLOOKUP($E887,'[2]Costeo-JUL26'!$B$9:$CQ$307,AQ$1,0),0)*$G887</f>
        <v>910.99800000000005</v>
      </c>
      <c r="AR887" s="36">
        <f>IF($B887="P",VLOOKUP($E887,'[2]Costeo-JUL26'!$B$9:$CQ$307,AR$1,0),0)*$G887</f>
        <v>123614.41181965896</v>
      </c>
      <c r="AS887" s="35">
        <f>IF($B887="P",VLOOKUP($E887,'[2]Costeo-JUL26'!$B$9:$CQ$307,AS$1,0),0)</f>
        <v>0.02</v>
      </c>
      <c r="AT887" s="36">
        <f t="shared" si="419"/>
        <v>2472.288236393179</v>
      </c>
      <c r="AU887" s="36">
        <f t="shared" si="420"/>
        <v>126086.70005605214</v>
      </c>
      <c r="AV887" s="34">
        <f>IF($B887="P",VLOOKUP($E887,'[2]Costeo-JUL26'!$B$9:$CQ$307,AV$1,0),0)</f>
        <v>901729</v>
      </c>
      <c r="AW887" s="16">
        <f>IF($B887="P",VLOOKUP($E887,'[2]Costeo-JUL26'!$B$9:$CQ$307,AW$1,0),0)*$G887</f>
        <v>6.2403362999999992</v>
      </c>
      <c r="AX887" s="36">
        <f>IF($B887="P",VLOOKUP($E887,'[2]Costeo-JUL26'!$B$9:$CQ$307,AX$1,0),0)*$G887</f>
        <v>29779.134437051998</v>
      </c>
      <c r="AY887" s="35">
        <f>IF($B887="P",VLOOKUP($E887,'[2]Costeo-JUL26'!$B$9:$CQ$307,AY$1,0),0)</f>
        <v>0.03</v>
      </c>
      <c r="AZ887" s="36">
        <f t="shared" si="421"/>
        <v>893.37403311155992</v>
      </c>
      <c r="BA887" s="36">
        <f t="shared" si="422"/>
        <v>30672.508470163557</v>
      </c>
      <c r="BB887" s="34">
        <f>IF($B887="P",VLOOKUP($E887,'[2]Costeo-JUL26'!$B$9:$CQ$307,BB$1,0),0)</f>
        <v>902311</v>
      </c>
      <c r="BC887" s="16">
        <f>IF($B887="P",VLOOKUP($E887,'[2]Costeo-JUL26'!$B$9:$CQ$307,BC$1,0),0)*$G887</f>
        <v>0.66426937500000005</v>
      </c>
      <c r="BD887" s="36">
        <f>IF($B887="P",VLOOKUP($E887,'[2]Costeo-JUL26'!$B$9:$CQ$307,BD$1,0),0)*$G887</f>
        <v>2605.0286731218757</v>
      </c>
      <c r="BE887" s="35">
        <f>IF($B887="P",VLOOKUP($E887,'[2]Costeo-JUL26'!$B$9:$CQ$307,BE$1,0),0)</f>
        <v>0.03</v>
      </c>
      <c r="BF887" s="36">
        <f t="shared" si="423"/>
        <v>78.150860193656271</v>
      </c>
      <c r="BG887" s="36">
        <f t="shared" si="424"/>
        <v>2683.1795333155319</v>
      </c>
      <c r="BH887" s="34">
        <f>IF($B887="P",VLOOKUP($E887,'[2]Costeo-JUL26'!$B$9:$CQ$307,BH$1,0),0)</f>
        <v>933089</v>
      </c>
      <c r="BI887" s="16">
        <f>IF($B887="P",VLOOKUP($E887,'[2]Costeo-JUL26'!$B$9:$CQ$307,BI$1,0),0)*$G887</f>
        <v>5.6937375000000001</v>
      </c>
      <c r="BJ887" s="36">
        <f>IF($B887="P",VLOOKUP($E887,'[2]Costeo-JUL26'!$B$9:$CQ$307,BJ$1,0),0)*$G887</f>
        <v>4239.9699864538334</v>
      </c>
      <c r="BK887" s="35">
        <f>IF(BH887=910319,0,IF($B887="P",VLOOKUP($E887,'[2]Costeo-JUL26'!$B$9:$CQ$307,BK$1,0),0))</f>
        <v>0.02</v>
      </c>
      <c r="BL887" s="36">
        <f t="shared" si="425"/>
        <v>84.799399729076669</v>
      </c>
      <c r="BM887" s="36">
        <f t="shared" si="426"/>
        <v>4324.7693861829102</v>
      </c>
      <c r="BN887" s="34">
        <f>IF($B887="P",VLOOKUP($E887,'[2]Costeo-JUL26'!$B$9:$CQ$307,BN$1,0),0)</f>
        <v>0</v>
      </c>
      <c r="BO887" s="16">
        <f>IF($B887="P",VLOOKUP($E887,'[2]Costeo-JUL26'!$B$9:$CQ$307,BO$1,0),0)*$G887</f>
        <v>0</v>
      </c>
      <c r="BP887" s="36">
        <f>IF($B887="P",VLOOKUP($E887,'[2]Costeo-JUL26'!$B$9:$CQ$307,BP$1,0),0)*$G887</f>
        <v>0</v>
      </c>
      <c r="BQ887" s="35">
        <f>IF($B887="P",VLOOKUP($E887,'[2]Costeo-JUL26'!$B$9:$CQ$307,BQ$1,0),0)</f>
        <v>0</v>
      </c>
      <c r="BR887" s="36">
        <f t="shared" si="427"/>
        <v>0</v>
      </c>
      <c r="BS887" s="36">
        <f t="shared" si="428"/>
        <v>0</v>
      </c>
      <c r="BT887" s="34">
        <f>IF($B887="P",VLOOKUP($E887,'[2]Costeo-JUL26'!$B$9:$CQ$307,BT$1,0),0)</f>
        <v>0</v>
      </c>
      <c r="BU887" s="16">
        <f>IF($B887="P",VLOOKUP($E887,'[2]Costeo-JUL26'!$B$9:$CQ$307,BU$1,0),0)*$G887</f>
        <v>0</v>
      </c>
      <c r="BV887" s="36">
        <f>IF($B887="P",VLOOKUP($E887,'[2]Costeo-JUL26'!$B$9:$CQ$307,BV$1,0),0)*$G887</f>
        <v>0</v>
      </c>
      <c r="BW887" s="35">
        <f>IF($B887="P",VLOOKUP($E887,'[2]Costeo-JUL26'!$B$9:$CQ$307,BW$1,0),0)</f>
        <v>0</v>
      </c>
      <c r="BX887" s="36">
        <f t="shared" si="429"/>
        <v>0</v>
      </c>
      <c r="BY887" s="36">
        <f t="shared" si="430"/>
        <v>0</v>
      </c>
      <c r="BZ887" s="34">
        <f>IF($B887="P",VLOOKUP($E887,'[2]Costeo-JUL26'!$B$9:$CQ$307,BZ$1,0),0)</f>
        <v>936704</v>
      </c>
      <c r="CA887" s="16">
        <f>IF($B887="P",VLOOKUP($E887,'[2]Costeo-JUL26'!$B$9:$CQ$307,CA$1,0),0)*$G887</f>
        <v>12.458531621469991</v>
      </c>
      <c r="CB887" s="36">
        <f>IF($B887="P",VLOOKUP($E887,'[2]Costeo-JUL26'!$B$9:$CQ$307,CB$1,0),0)*$G887</f>
        <v>5947.2492846552332</v>
      </c>
      <c r="CC887" s="35">
        <f>IF($B887="P",VLOOKUP($E887,'[2]Costeo-JUL26'!$B$9:$CQ$307,CC$1,0),0)</f>
        <v>0.5</v>
      </c>
      <c r="CD887" s="36">
        <f t="shared" si="431"/>
        <v>2973.6246423276166</v>
      </c>
      <c r="CE887" s="36">
        <f t="shared" si="432"/>
        <v>8920.8739269828493</v>
      </c>
      <c r="CF887" s="37">
        <f t="shared" si="404"/>
        <v>681204.17338965845</v>
      </c>
      <c r="CG887" s="36">
        <f>IF($B887="r",VLOOKUP($E887,'[2]Costeo-JUL26'!$B$9:$CQ$307,CG$1,0),0)*$G887</f>
        <v>0</v>
      </c>
      <c r="CH887" s="35">
        <f>VLOOKUP($E887,'[2]TEORICOS (05.26)'!$A$8:$T$251,CH$1,0)</f>
        <v>0</v>
      </c>
      <c r="CI887" s="36">
        <f t="shared" si="433"/>
        <v>0</v>
      </c>
      <c r="CJ887" s="37">
        <f t="shared" si="434"/>
        <v>0</v>
      </c>
      <c r="CM887" s="16">
        <f>SUMIFS('[1]Ajuste Inventario'!$I:$I,'[1]Ajuste Inventario'!$B:$B,E887,'[1]Ajuste Inventario'!$S:$S,D887)*-1</f>
        <v>19.667000000000002</v>
      </c>
      <c r="CN887" s="36">
        <f t="shared" si="405"/>
        <v>88236.697411329646</v>
      </c>
      <c r="CP887" t="str">
        <f t="shared" si="406"/>
        <v>2448Org.Vtas StaTeresita</v>
      </c>
      <c r="CQ887" s="10">
        <f t="shared" si="407"/>
        <v>4486.5356898016798</v>
      </c>
    </row>
    <row r="888" spans="1:95" x14ac:dyDescent="0.25">
      <c r="A888" s="30">
        <v>46204</v>
      </c>
      <c r="B888" s="31" t="str">
        <f>VLOOKUP($E888,'[2]TEORICOS (05.26)'!$A$8:$T$251,B$1,0)</f>
        <v>P</v>
      </c>
      <c r="C888" s="32" t="str">
        <f>VLOOKUP($E888,'[2]TEORICOS (05.26)'!$A$8:$T$251,C$1,0)</f>
        <v>Aquarius</v>
      </c>
      <c r="D888" t="s">
        <v>230</v>
      </c>
      <c r="E888">
        <v>2453</v>
      </c>
      <c r="F888" t="s">
        <v>139</v>
      </c>
      <c r="G888" s="16">
        <v>98.125</v>
      </c>
      <c r="H888" s="16">
        <v>69.080000000000041</v>
      </c>
      <c r="I888" s="33">
        <v>982557.37999999919</v>
      </c>
      <c r="J888" s="33">
        <v>930247.43999999925</v>
      </c>
      <c r="K888" s="34">
        <f>IF($B888="P",VLOOKUP($E888,'[2]Costeo-JUL26'!$B$9:$CQ$307,K$1,0),0)</f>
        <v>919321</v>
      </c>
      <c r="L888" s="35">
        <f>VLOOKUP($E888,'[2]TEORICOS (05.26)'!$A$8:$T$251,L$1,0)</f>
        <v>0.17</v>
      </c>
      <c r="M888" s="36">
        <f t="shared" si="408"/>
        <v>158142.06479999988</v>
      </c>
      <c r="N888" s="35">
        <f>IF($B888="P",VLOOKUP($E888,'[2]Costeo-JUL26'!$B$9:$CQ$307,N$1,0),0)</f>
        <v>8.0000000000000002E-3</v>
      </c>
      <c r="O888" s="36">
        <f t="shared" si="409"/>
        <v>1265.136518399999</v>
      </c>
      <c r="P888" s="36">
        <f>IF($B888="P",VLOOKUP($E888,'[2]Costeo-JUL26'!$B$9:$CQ$307,P$1,0),0)*H888</f>
        <v>0</v>
      </c>
      <c r="Q888" s="36">
        <f t="shared" si="410"/>
        <v>159407.20131839986</v>
      </c>
      <c r="R888" s="34">
        <f>IF($B888="P",VLOOKUP($E888,'[2]Costeo-JUL26'!$B$9:$CQ$307,R$1,0),0)</f>
        <v>902332</v>
      </c>
      <c r="S888" s="16">
        <f>IF($B888="P",VLOOKUP($E888,'[2]Costeo-JUL26'!$B$9:$CQ$307,S$1,0),0)*$G888</f>
        <v>32.934603386057809</v>
      </c>
      <c r="T888" s="36">
        <f>IF($B888="P",VLOOKUP($E888,'[2]Costeo-JUL26'!$B$9:$CQ$307,T$1,0),0)*$G888</f>
        <v>22973.660858102576</v>
      </c>
      <c r="U888" s="35">
        <f>IF($B888="P",VLOOKUP($E888,'[2]Costeo-JUL26'!$B$9:$CQ$307,U$1,0),0)</f>
        <v>1.4999999999999999E-2</v>
      </c>
      <c r="V888" s="36">
        <f t="shared" si="411"/>
        <v>344.6049128715386</v>
      </c>
      <c r="W888" s="36">
        <f t="shared" si="412"/>
        <v>23318.265770974114</v>
      </c>
      <c r="X888" s="34">
        <f>IF($B888="P",VLOOKUP($E888,'[2]Costeo-JUL26'!$B$9:$CQ$307,X$1,0),0)</f>
        <v>0</v>
      </c>
      <c r="Y888" s="16">
        <f>IF($B888="P",VLOOKUP($E888,'[2]Costeo-JUL26'!$B$9:$CQ$307,Y$1,0),0)*$G888</f>
        <v>0</v>
      </c>
      <c r="Z888" s="36">
        <f>IF($B888="P",VLOOKUP($E888,'[2]Costeo-JUL26'!$B$9:$CQ$307,Z$1,0),0)*$G888</f>
        <v>0</v>
      </c>
      <c r="AA888" s="35">
        <f>IF($B888="P",VLOOKUP($E888,'[2]Costeo-JUL26'!$B$9:$CQ$307,AA$1,0),0)</f>
        <v>0</v>
      </c>
      <c r="AB888" s="36">
        <f t="shared" si="413"/>
        <v>0</v>
      </c>
      <c r="AC888" s="36">
        <f t="shared" si="414"/>
        <v>0</v>
      </c>
      <c r="AD888" s="34">
        <f>IF($B888="P",VLOOKUP($E888,'[2]Costeo-JUL26'!$B$9:$CQ$307,AD$1,0),0)</f>
        <v>902257</v>
      </c>
      <c r="AE888" s="16">
        <f>IF($B888="P",VLOOKUP($E888,'[2]Costeo-JUL26'!$B$9:$CQ$307,AE$1,0),0)*$G888</f>
        <v>785</v>
      </c>
      <c r="AF888" s="36">
        <f>IF($B888="P",VLOOKUP($E888,'[2]Costeo-JUL26'!$B$9:$CQ$307,AF$1,0),0)*$G888</f>
        <v>12047.552000000001</v>
      </c>
      <c r="AG888" s="35">
        <f>IF($B888="P",VLOOKUP($E888,'[2]Costeo-JUL26'!$B$9:$CQ$307,AG$1,0),0)</f>
        <v>6.0000000000000001E-3</v>
      </c>
      <c r="AH888" s="36">
        <f t="shared" si="415"/>
        <v>72.285312000000005</v>
      </c>
      <c r="AI888" s="36">
        <f t="shared" si="416"/>
        <v>12119.837312000001</v>
      </c>
      <c r="AJ888" s="34">
        <f>IF($B888="P",VLOOKUP($E888,'[2]Costeo-JUL26'!$B$9:$CQ$307,AJ$1,0),0)</f>
        <v>919214</v>
      </c>
      <c r="AK888" s="16">
        <f>IF($B888="P",VLOOKUP($E888,'[2]Costeo-JUL26'!$B$9:$CQ$307,AK$1,0),0)*$G888</f>
        <v>785</v>
      </c>
      <c r="AL888" s="36">
        <f>IF($B888="P",VLOOKUP($E888,'[2]Costeo-JUL26'!$B$9:$CQ$307,AL$1,0),0)*$G888</f>
        <v>4583.6778000000004</v>
      </c>
      <c r="AM888" s="35">
        <f>IF($B888="P",VLOOKUP($E888,'[2]Costeo-JUL26'!$B$9:$CQ$307,AM$1,0),0)</f>
        <v>1.7999999999999999E-2</v>
      </c>
      <c r="AN888" s="36">
        <f t="shared" si="417"/>
        <v>82.506200399999997</v>
      </c>
      <c r="AO888" s="36">
        <f t="shared" si="418"/>
        <v>4666.1840004000005</v>
      </c>
      <c r="AP888" s="34">
        <f>IF($B888="P",VLOOKUP($E888,'[2]Costeo-JUL26'!$B$9:$CQ$307,AP$1,0),0)</f>
        <v>901569</v>
      </c>
      <c r="AQ888" s="16">
        <f>IF($B888="P",VLOOKUP($E888,'[2]Costeo-JUL26'!$B$9:$CQ$307,AQ$1,0),0)*$G888</f>
        <v>785</v>
      </c>
      <c r="AR888" s="36">
        <f>IF($B888="P",VLOOKUP($E888,'[2]Costeo-JUL26'!$B$9:$CQ$307,AR$1,0),0)*$G888</f>
        <v>51052.490703589392</v>
      </c>
      <c r="AS888" s="35">
        <f>IF($B888="P",VLOOKUP($E888,'[2]Costeo-JUL26'!$B$9:$CQ$307,AS$1,0),0)</f>
        <v>0.02</v>
      </c>
      <c r="AT888" s="36">
        <f t="shared" si="419"/>
        <v>1021.0498140717879</v>
      </c>
      <c r="AU888" s="36">
        <f t="shared" si="420"/>
        <v>52073.540517661182</v>
      </c>
      <c r="AV888" s="34">
        <f>IF($B888="P",VLOOKUP($E888,'[2]Costeo-JUL26'!$B$9:$CQ$307,AV$1,0),0)</f>
        <v>932436</v>
      </c>
      <c r="AW888" s="16">
        <f>IF($B888="P",VLOOKUP($E888,'[2]Costeo-JUL26'!$B$9:$CQ$307,AW$1,0),0)*$G888</f>
        <v>1.5209375000000001</v>
      </c>
      <c r="AX888" s="36">
        <f>IF($B888="P",VLOOKUP($E888,'[2]Costeo-JUL26'!$B$9:$CQ$307,AX$1,0),0)*$G888</f>
        <v>7257.974587499999</v>
      </c>
      <c r="AY888" s="35">
        <f>IF($B888="P",VLOOKUP($E888,'[2]Costeo-JUL26'!$B$9:$CQ$307,AY$1,0),0)</f>
        <v>0.03</v>
      </c>
      <c r="AZ888" s="36">
        <f t="shared" si="421"/>
        <v>217.73923762499996</v>
      </c>
      <c r="BA888" s="36">
        <f t="shared" si="422"/>
        <v>7475.7138251249989</v>
      </c>
      <c r="BB888" s="34">
        <f>IF($B888="P",VLOOKUP($E888,'[2]Costeo-JUL26'!$B$9:$CQ$307,BB$1,0),0)</f>
        <v>902311</v>
      </c>
      <c r="BC888" s="16">
        <f>IF($B888="P",VLOOKUP($E888,'[2]Costeo-JUL26'!$B$9:$CQ$307,BC$1,0),0)*$G888</f>
        <v>0.20442708333333334</v>
      </c>
      <c r="BD888" s="36">
        <f>IF($B888="P",VLOOKUP($E888,'[2]Costeo-JUL26'!$B$9:$CQ$307,BD$1,0),0)*$G888</f>
        <v>801.69044921875013</v>
      </c>
      <c r="BE888" s="35">
        <f>IF($B888="P",VLOOKUP($E888,'[2]Costeo-JUL26'!$B$9:$CQ$307,BE$1,0),0)</f>
        <v>0.03</v>
      </c>
      <c r="BF888" s="36">
        <f t="shared" si="423"/>
        <v>24.050713476562503</v>
      </c>
      <c r="BG888" s="36">
        <f t="shared" si="424"/>
        <v>825.7411626953126</v>
      </c>
      <c r="BH888" s="34">
        <f>IF($B888="P",VLOOKUP($E888,'[2]Costeo-JUL26'!$B$9:$CQ$307,BH$1,0),0)</f>
        <v>933089</v>
      </c>
      <c r="BI888" s="16">
        <f>IF($B888="P",VLOOKUP($E888,'[2]Costeo-JUL26'!$B$9:$CQ$307,BI$1,0),0)*$G888</f>
        <v>2.2714120370370368</v>
      </c>
      <c r="BJ888" s="36">
        <f>IF($B888="P",VLOOKUP($E888,'[2]Costeo-JUL26'!$B$9:$CQ$307,BJ$1,0),0)*$G888</f>
        <v>1691.4581790795587</v>
      </c>
      <c r="BK888" s="35">
        <f>IF(BH888=910319,0,IF($B888="P",VLOOKUP($E888,'[2]Costeo-JUL26'!$B$9:$CQ$307,BK$1,0),0))</f>
        <v>0.02</v>
      </c>
      <c r="BL888" s="36">
        <f t="shared" si="425"/>
        <v>33.829163581591175</v>
      </c>
      <c r="BM888" s="36">
        <f t="shared" si="426"/>
        <v>1725.28734266115</v>
      </c>
      <c r="BN888" s="34">
        <f>IF($B888="P",VLOOKUP($E888,'[2]Costeo-JUL26'!$B$9:$CQ$307,BN$1,0),0)</f>
        <v>0</v>
      </c>
      <c r="BO888" s="16">
        <f>IF($B888="P",VLOOKUP($E888,'[2]Costeo-JUL26'!$B$9:$CQ$307,BO$1,0),0)*$G888</f>
        <v>0</v>
      </c>
      <c r="BP888" s="36">
        <f>IF($B888="P",VLOOKUP($E888,'[2]Costeo-JUL26'!$B$9:$CQ$307,BP$1,0),0)*$G888</f>
        <v>0</v>
      </c>
      <c r="BQ888" s="35">
        <f>IF($B888="P",VLOOKUP($E888,'[2]Costeo-JUL26'!$B$9:$CQ$307,BQ$1,0),0)</f>
        <v>0</v>
      </c>
      <c r="BR888" s="36">
        <f t="shared" si="427"/>
        <v>0</v>
      </c>
      <c r="BS888" s="36">
        <f t="shared" si="428"/>
        <v>0</v>
      </c>
      <c r="BT888" s="34">
        <f>IF($B888="P",VLOOKUP($E888,'[2]Costeo-JUL26'!$B$9:$CQ$307,BT$1,0),0)</f>
        <v>0</v>
      </c>
      <c r="BU888" s="16">
        <f>IF($B888="P",VLOOKUP($E888,'[2]Costeo-JUL26'!$B$9:$CQ$307,BU$1,0),0)*$G888</f>
        <v>0</v>
      </c>
      <c r="BV888" s="36">
        <f>IF($B888="P",VLOOKUP($E888,'[2]Costeo-JUL26'!$B$9:$CQ$307,BV$1,0),0)*$G888</f>
        <v>0</v>
      </c>
      <c r="BW888" s="35">
        <f>IF($B888="P",VLOOKUP($E888,'[2]Costeo-JUL26'!$B$9:$CQ$307,BW$1,0),0)</f>
        <v>0</v>
      </c>
      <c r="BX888" s="36">
        <f t="shared" si="429"/>
        <v>0</v>
      </c>
      <c r="BY888" s="36">
        <f t="shared" si="430"/>
        <v>0</v>
      </c>
      <c r="BZ888" s="34">
        <f>IF($B888="P",VLOOKUP($E888,'[2]Costeo-JUL26'!$B$9:$CQ$307,BZ$1,0),0)</f>
        <v>936704</v>
      </c>
      <c r="CA888" s="16">
        <f>IF($B888="P",VLOOKUP($E888,'[2]Costeo-JUL26'!$B$9:$CQ$307,CA$1,0),0)*$G888</f>
        <v>2.3856491751912476</v>
      </c>
      <c r="CB888" s="36">
        <f>IF($B888="P",VLOOKUP($E888,'[2]Costeo-JUL26'!$B$9:$CQ$307,CB$1,0),0)*$G888</f>
        <v>1138.822036309961</v>
      </c>
      <c r="CC888" s="35">
        <f>IF($B888="P",VLOOKUP($E888,'[2]Costeo-JUL26'!$B$9:$CQ$307,CC$1,0),0)</f>
        <v>0.5</v>
      </c>
      <c r="CD888" s="36">
        <f t="shared" si="431"/>
        <v>569.41101815498052</v>
      </c>
      <c r="CE888" s="36">
        <f t="shared" si="432"/>
        <v>1708.2330544649417</v>
      </c>
      <c r="CF888" s="37">
        <f t="shared" si="404"/>
        <v>263320.00430438155</v>
      </c>
      <c r="CG888" s="36">
        <f>IF($B888="r",VLOOKUP($E888,'[2]Costeo-JUL26'!$B$9:$CQ$307,CG$1,0),0)*$G888</f>
        <v>0</v>
      </c>
      <c r="CH888" s="35">
        <f>VLOOKUP($E888,'[2]TEORICOS (05.26)'!$A$8:$T$251,CH$1,0)</f>
        <v>0</v>
      </c>
      <c r="CI888" s="36">
        <f t="shared" si="433"/>
        <v>0</v>
      </c>
      <c r="CJ888" s="37">
        <f t="shared" si="434"/>
        <v>0</v>
      </c>
      <c r="CM888" s="16">
        <f>SUMIFS('[1]Ajuste Inventario'!$I:$I,'[1]Ajuste Inventario'!$B:$B,E888,'[1]Ajuste Inventario'!$S:$S,D888)*-1</f>
        <v>5.875</v>
      </c>
      <c r="CN888" s="36">
        <f t="shared" si="405"/>
        <v>15765.656308669977</v>
      </c>
      <c r="CP888" t="str">
        <f t="shared" si="406"/>
        <v>2453Org.Vtas StaTeresita</v>
      </c>
      <c r="CQ888" s="10">
        <f t="shared" si="407"/>
        <v>2683.5159674331876</v>
      </c>
    </row>
    <row r="889" spans="1:95" x14ac:dyDescent="0.25">
      <c r="A889" s="30">
        <v>46204</v>
      </c>
      <c r="B889" s="31" t="str">
        <f>VLOOKUP($E889,'[2]TEORICOS (05.26)'!$A$8:$T$251,B$1,0)</f>
        <v>P</v>
      </c>
      <c r="C889" s="32" t="str">
        <f>VLOOKUP($E889,'[2]TEORICOS (05.26)'!$A$8:$T$251,C$1,0)</f>
        <v>Aquarius</v>
      </c>
      <c r="D889" t="s">
        <v>230</v>
      </c>
      <c r="E889">
        <v>2456</v>
      </c>
      <c r="F889" t="s">
        <v>140</v>
      </c>
      <c r="G889" s="16">
        <v>411.83299999999997</v>
      </c>
      <c r="H889" s="16">
        <v>652.75530499999866</v>
      </c>
      <c r="I889" s="33">
        <v>4431251.4299999904</v>
      </c>
      <c r="J889" s="33">
        <v>4318117.1699999934</v>
      </c>
      <c r="K889" s="34">
        <f>IF($B889="P",VLOOKUP($E889,'[2]Costeo-JUL26'!$B$9:$CQ$307,K$1,0),0)</f>
        <v>919321</v>
      </c>
      <c r="L889" s="35">
        <f>VLOOKUP($E889,'[2]TEORICOS (05.26)'!$A$8:$T$251,L$1,0)</f>
        <v>0.17</v>
      </c>
      <c r="M889" s="36">
        <f t="shared" si="408"/>
        <v>734079.91889999888</v>
      </c>
      <c r="N889" s="35">
        <f>IF($B889="P",VLOOKUP($E889,'[2]Costeo-JUL26'!$B$9:$CQ$307,N$1,0),0)</f>
        <v>8.0000000000000002E-3</v>
      </c>
      <c r="O889" s="36">
        <f t="shared" si="409"/>
        <v>5872.6393511999913</v>
      </c>
      <c r="P889" s="36">
        <f>IF($B889="P",VLOOKUP($E889,'[2]Costeo-JUL26'!$B$9:$CQ$307,P$1,0),0)*H889</f>
        <v>0</v>
      </c>
      <c r="Q889" s="36">
        <f t="shared" si="410"/>
        <v>739952.55825119885</v>
      </c>
      <c r="R889" s="34">
        <f>IF($B889="P",VLOOKUP($E889,'[2]Costeo-JUL26'!$B$9:$CQ$307,R$1,0),0)</f>
        <v>902332</v>
      </c>
      <c r="S889" s="16">
        <f>IF($B889="P",VLOOKUP($E889,'[2]Costeo-JUL26'!$B$9:$CQ$307,S$1,0),0)*$G889</f>
        <v>311.01148699774035</v>
      </c>
      <c r="T889" s="36">
        <f>IF($B889="P",VLOOKUP($E889,'[2]Costeo-JUL26'!$B$9:$CQ$307,T$1,0),0)*$G889</f>
        <v>216947.2740116551</v>
      </c>
      <c r="U889" s="35">
        <f>IF($B889="P",VLOOKUP($E889,'[2]Costeo-JUL26'!$B$9:$CQ$307,U$1,0),0)</f>
        <v>1.4999999999999999E-2</v>
      </c>
      <c r="V889" s="36">
        <f t="shared" si="411"/>
        <v>3254.2091101748265</v>
      </c>
      <c r="W889" s="36">
        <f t="shared" si="412"/>
        <v>220201.48312182992</v>
      </c>
      <c r="X889" s="34">
        <f>IF($B889="P",VLOOKUP($E889,'[2]Costeo-JUL26'!$B$9:$CQ$307,X$1,0),0)</f>
        <v>0</v>
      </c>
      <c r="Y889" s="16">
        <f>IF($B889="P",VLOOKUP($E889,'[2]Costeo-JUL26'!$B$9:$CQ$307,Y$1,0),0)*$G889</f>
        <v>0</v>
      </c>
      <c r="Z889" s="36">
        <f>IF($B889="P",VLOOKUP($E889,'[2]Costeo-JUL26'!$B$9:$CQ$307,Z$1,0),0)*$G889</f>
        <v>0</v>
      </c>
      <c r="AA889" s="35">
        <f>IF($B889="P",VLOOKUP($E889,'[2]Costeo-JUL26'!$B$9:$CQ$307,AA$1,0),0)</f>
        <v>0</v>
      </c>
      <c r="AB889" s="36">
        <f t="shared" si="413"/>
        <v>0</v>
      </c>
      <c r="AC889" s="36">
        <f t="shared" si="414"/>
        <v>0</v>
      </c>
      <c r="AD889" s="34">
        <f>IF($B889="P",VLOOKUP($E889,'[2]Costeo-JUL26'!$B$9:$CQ$307,AD$1,0),0)</f>
        <v>902257</v>
      </c>
      <c r="AE889" s="16">
        <f>IF($B889="P",VLOOKUP($E889,'[2]Costeo-JUL26'!$B$9:$CQ$307,AE$1,0),0)*$G889</f>
        <v>2470.9979999999996</v>
      </c>
      <c r="AF889" s="36">
        <f>IF($B889="P",VLOOKUP($E889,'[2]Costeo-JUL26'!$B$9:$CQ$307,AF$1,0),0)*$G889</f>
        <v>37922.900505600002</v>
      </c>
      <c r="AG889" s="35">
        <f>IF($B889="P",VLOOKUP($E889,'[2]Costeo-JUL26'!$B$9:$CQ$307,AG$1,0),0)</f>
        <v>6.0000000000000001E-3</v>
      </c>
      <c r="AH889" s="36">
        <f t="shared" si="415"/>
        <v>227.53740303360001</v>
      </c>
      <c r="AI889" s="36">
        <f t="shared" si="416"/>
        <v>38150.437908633605</v>
      </c>
      <c r="AJ889" s="34">
        <f>IF($B889="P",VLOOKUP($E889,'[2]Costeo-JUL26'!$B$9:$CQ$307,AJ$1,0),0)</f>
        <v>919217</v>
      </c>
      <c r="AK889" s="16">
        <f>IF($B889="P",VLOOKUP($E889,'[2]Costeo-JUL26'!$B$9:$CQ$307,AK$1,0),0)*$G889</f>
        <v>2470.9979999999996</v>
      </c>
      <c r="AL889" s="36">
        <f>IF($B889="P",VLOOKUP($E889,'[2]Costeo-JUL26'!$B$9:$CQ$307,AL$1,0),0)*$G889</f>
        <v>21312.95078952</v>
      </c>
      <c r="AM889" s="35">
        <f>IF($B889="P",VLOOKUP($E889,'[2]Costeo-JUL26'!$B$9:$CQ$307,AM$1,0),0)</f>
        <v>1.7999999999999999E-2</v>
      </c>
      <c r="AN889" s="36">
        <f t="shared" si="417"/>
        <v>383.63311421135995</v>
      </c>
      <c r="AO889" s="36">
        <f t="shared" si="418"/>
        <v>21696.58390373136</v>
      </c>
      <c r="AP889" s="34">
        <f>IF($B889="P",VLOOKUP($E889,'[2]Costeo-JUL26'!$B$9:$CQ$307,AP$1,0),0)</f>
        <v>933429</v>
      </c>
      <c r="AQ889" s="16">
        <f>IF($B889="P",VLOOKUP($E889,'[2]Costeo-JUL26'!$B$9:$CQ$307,AQ$1,0),0)*$G889</f>
        <v>2470.9979999999996</v>
      </c>
      <c r="AR889" s="36">
        <f>IF($B889="P",VLOOKUP($E889,'[2]Costeo-JUL26'!$B$9:$CQ$307,AR$1,0),0)*$G889</f>
        <v>242755.24189644004</v>
      </c>
      <c r="AS889" s="35">
        <f>IF($B889="P",VLOOKUP($E889,'[2]Costeo-JUL26'!$B$9:$CQ$307,AS$1,0),0)</f>
        <v>0.02</v>
      </c>
      <c r="AT889" s="36">
        <f t="shared" si="419"/>
        <v>4855.1048379288013</v>
      </c>
      <c r="AU889" s="36">
        <f t="shared" si="420"/>
        <v>247610.34673436885</v>
      </c>
      <c r="AV889" s="34">
        <f>IF($B889="P",VLOOKUP($E889,'[2]Costeo-JUL26'!$B$9:$CQ$307,AV$1,0),0)</f>
        <v>932438</v>
      </c>
      <c r="AW889" s="16">
        <f>IF($B889="P",VLOOKUP($E889,'[2]Costeo-JUL26'!$B$9:$CQ$307,AW$1,0),0)*$G889</f>
        <v>12.0255236</v>
      </c>
      <c r="AX889" s="36">
        <f>IF($B889="P",VLOOKUP($E889,'[2]Costeo-JUL26'!$B$9:$CQ$307,AX$1,0),0)*$G889</f>
        <v>57386.279640143999</v>
      </c>
      <c r="AY889" s="35">
        <f>IF($B889="P",VLOOKUP($E889,'[2]Costeo-JUL26'!$B$9:$CQ$307,AY$1,0),0)</f>
        <v>0.03</v>
      </c>
      <c r="AZ889" s="36">
        <f t="shared" si="421"/>
        <v>1721.5883892043198</v>
      </c>
      <c r="BA889" s="36">
        <f t="shared" si="422"/>
        <v>59107.868029348319</v>
      </c>
      <c r="BB889" s="34">
        <f>IF($B889="P",VLOOKUP($E889,'[2]Costeo-JUL26'!$B$9:$CQ$307,BB$1,0),0)</f>
        <v>902311</v>
      </c>
      <c r="BC889" s="16">
        <f>IF($B889="P",VLOOKUP($E889,'[2]Costeo-JUL26'!$B$9:$CQ$307,BC$1,0),0)*$G889</f>
        <v>1.6546861607142858</v>
      </c>
      <c r="BD889" s="36">
        <f>IF($B889="P",VLOOKUP($E889,'[2]Costeo-JUL26'!$B$9:$CQ$307,BD$1,0),0)*$G889</f>
        <v>6489.091708734376</v>
      </c>
      <c r="BE889" s="35">
        <f>IF($B889="P",VLOOKUP($E889,'[2]Costeo-JUL26'!$B$9:$CQ$307,BE$1,0),0)</f>
        <v>0.03</v>
      </c>
      <c r="BF889" s="36">
        <f t="shared" si="423"/>
        <v>194.67275126203128</v>
      </c>
      <c r="BG889" s="36">
        <f t="shared" si="424"/>
        <v>6683.7644599964069</v>
      </c>
      <c r="BH889" s="34">
        <f>IF($B889="P",VLOOKUP($E889,'[2]Costeo-JUL26'!$B$9:$CQ$307,BH$1,0),0)</f>
        <v>933089</v>
      </c>
      <c r="BI889" s="16">
        <f>IF($B889="P",VLOOKUP($E889,'[2]Costeo-JUL26'!$B$9:$CQ$307,BI$1,0),0)*$G889</f>
        <v>11.031241071428569</v>
      </c>
      <c r="BJ889" s="36">
        <f>IF($B889="P",VLOOKUP($E889,'[2]Costeo-JUL26'!$B$9:$CQ$307,BJ$1,0),0)*$G889</f>
        <v>8214.6623472181436</v>
      </c>
      <c r="BK889" s="35">
        <f>IF(BH889=910319,0,IF($B889="P",VLOOKUP($E889,'[2]Costeo-JUL26'!$B$9:$CQ$307,BK$1,0),0))</f>
        <v>0.02</v>
      </c>
      <c r="BL889" s="36">
        <f t="shared" si="425"/>
        <v>164.29324694436286</v>
      </c>
      <c r="BM889" s="36">
        <f t="shared" si="426"/>
        <v>8378.9555941625058</v>
      </c>
      <c r="BN889" s="34">
        <f>IF($B889="P",VLOOKUP($E889,'[2]Costeo-JUL26'!$B$9:$CQ$307,BN$1,0),0)</f>
        <v>0</v>
      </c>
      <c r="BO889" s="16">
        <f>IF($B889="P",VLOOKUP($E889,'[2]Costeo-JUL26'!$B$9:$CQ$307,BO$1,0),0)*$G889</f>
        <v>0</v>
      </c>
      <c r="BP889" s="36">
        <f>IF($B889="P",VLOOKUP($E889,'[2]Costeo-JUL26'!$B$9:$CQ$307,BP$1,0),0)*$G889</f>
        <v>0</v>
      </c>
      <c r="BQ889" s="35">
        <f>IF($B889="P",VLOOKUP($E889,'[2]Costeo-JUL26'!$B$9:$CQ$307,BQ$1,0),0)</f>
        <v>0</v>
      </c>
      <c r="BR889" s="36">
        <f t="shared" si="427"/>
        <v>0</v>
      </c>
      <c r="BS889" s="36">
        <f t="shared" si="428"/>
        <v>0</v>
      </c>
      <c r="BT889" s="34">
        <f>IF($B889="P",VLOOKUP($E889,'[2]Costeo-JUL26'!$B$9:$CQ$307,BT$1,0),0)</f>
        <v>0</v>
      </c>
      <c r="BU889" s="16">
        <f>IF($B889="P",VLOOKUP($E889,'[2]Costeo-JUL26'!$B$9:$CQ$307,BU$1,0),0)*$G889</f>
        <v>0</v>
      </c>
      <c r="BV889" s="36">
        <f>IF($B889="P",VLOOKUP($E889,'[2]Costeo-JUL26'!$B$9:$CQ$307,BV$1,0),0)*$G889</f>
        <v>0</v>
      </c>
      <c r="BW889" s="35">
        <f>IF($B889="P",VLOOKUP($E889,'[2]Costeo-JUL26'!$B$9:$CQ$307,BW$1,0),0)</f>
        <v>0</v>
      </c>
      <c r="BX889" s="36">
        <f t="shared" si="429"/>
        <v>0</v>
      </c>
      <c r="BY889" s="36">
        <f t="shared" si="430"/>
        <v>0</v>
      </c>
      <c r="BZ889" s="34">
        <f>IF($B889="P",VLOOKUP($E889,'[2]Costeo-JUL26'!$B$9:$CQ$307,BZ$1,0),0)</f>
        <v>936704</v>
      </c>
      <c r="CA889" s="16">
        <f>IF($B889="P",VLOOKUP($E889,'[2]Costeo-JUL26'!$B$9:$CQ$307,CA$1,0),0)*$G889</f>
        <v>22.528411492735884</v>
      </c>
      <c r="CB889" s="36">
        <f>IF($B889="P",VLOOKUP($E889,'[2]Costeo-JUL26'!$B$9:$CQ$307,CB$1,0),0)*$G889</f>
        <v>10754.243213036338</v>
      </c>
      <c r="CC889" s="35">
        <f>IF($B889="P",VLOOKUP($E889,'[2]Costeo-JUL26'!$B$9:$CQ$307,CC$1,0),0)</f>
        <v>0.5</v>
      </c>
      <c r="CD889" s="36">
        <f t="shared" si="431"/>
        <v>5377.1216065181688</v>
      </c>
      <c r="CE889" s="36">
        <f t="shared" si="432"/>
        <v>16131.364819554507</v>
      </c>
      <c r="CF889" s="37">
        <f t="shared" si="404"/>
        <v>1357913.3628228244</v>
      </c>
      <c r="CG889" s="36">
        <f>IF($B889="r",VLOOKUP($E889,'[2]Costeo-JUL26'!$B$9:$CQ$307,CG$1,0),0)*$G889</f>
        <v>0</v>
      </c>
      <c r="CH889" s="35">
        <f>VLOOKUP($E889,'[2]TEORICOS (05.26)'!$A$8:$T$251,CH$1,0)</f>
        <v>0</v>
      </c>
      <c r="CI889" s="36">
        <f t="shared" si="433"/>
        <v>0</v>
      </c>
      <c r="CJ889" s="37">
        <f t="shared" si="434"/>
        <v>0</v>
      </c>
      <c r="CM889" s="16">
        <f>SUMIFS('[1]Ajuste Inventario'!$I:$I,'[1]Ajuste Inventario'!$B:$B,E889,'[1]Ajuste Inventario'!$S:$S,D889)*-1</f>
        <v>5.5010000000000003</v>
      </c>
      <c r="CN889" s="36">
        <f t="shared" si="405"/>
        <v>18138.132225655441</v>
      </c>
      <c r="CP889" t="str">
        <f t="shared" si="406"/>
        <v>2456Org.Vtas StaTeresita</v>
      </c>
      <c r="CQ889" s="10">
        <f t="shared" si="407"/>
        <v>3297.2427241693222</v>
      </c>
    </row>
    <row r="890" spans="1:95" x14ac:dyDescent="0.25">
      <c r="A890" s="30">
        <v>46204</v>
      </c>
      <c r="B890" s="31" t="str">
        <f>VLOOKUP($E890,'[2]TEORICOS (05.26)'!$A$8:$T$251,B$1,0)</f>
        <v>P</v>
      </c>
      <c r="C890" s="32" t="str">
        <f>VLOOKUP($E890,'[2]TEORICOS (05.26)'!$A$8:$T$251,C$1,0)</f>
        <v>Aquarius</v>
      </c>
      <c r="D890" t="s">
        <v>230</v>
      </c>
      <c r="E890">
        <v>2458</v>
      </c>
      <c r="F890" t="s">
        <v>141</v>
      </c>
      <c r="G890" s="16">
        <v>285</v>
      </c>
      <c r="H890" s="16">
        <v>677.73</v>
      </c>
      <c r="I890" s="33">
        <v>4002543.4100000085</v>
      </c>
      <c r="J890" s="33">
        <v>3826358.3700000062</v>
      </c>
      <c r="K890" s="34">
        <f>IF($B890="P",VLOOKUP($E890,'[2]Costeo-JUL26'!$B$9:$CQ$307,K$1,0),0)</f>
        <v>919321</v>
      </c>
      <c r="L890" s="35">
        <f>VLOOKUP($E890,'[2]TEORICOS (05.26)'!$A$8:$T$251,L$1,0)</f>
        <v>0.17</v>
      </c>
      <c r="M890" s="36">
        <f t="shared" si="408"/>
        <v>650480.92290000105</v>
      </c>
      <c r="N890" s="35">
        <f>IF($B890="P",VLOOKUP($E890,'[2]Costeo-JUL26'!$B$9:$CQ$307,N$1,0),0)</f>
        <v>8.0000000000000002E-3</v>
      </c>
      <c r="O890" s="36">
        <f t="shared" si="409"/>
        <v>5203.8473832000082</v>
      </c>
      <c r="P890" s="36">
        <f>IF($B890="P",VLOOKUP($E890,'[2]Costeo-JUL26'!$B$9:$CQ$307,P$1,0),0)*H890</f>
        <v>0</v>
      </c>
      <c r="Q890" s="36">
        <f t="shared" si="410"/>
        <v>655684.77028320101</v>
      </c>
      <c r="R890" s="34">
        <f>IF($B890="P",VLOOKUP($E890,'[2]Costeo-JUL26'!$B$9:$CQ$307,R$1,0),0)</f>
        <v>902332</v>
      </c>
      <c r="S890" s="16">
        <f>IF($B890="P",VLOOKUP($E890,'[2]Costeo-JUL26'!$B$9:$CQ$307,S$1,0),0)*$G890</f>
        <v>322.84302300091059</v>
      </c>
      <c r="T890" s="36">
        <f>IF($B890="P",VLOOKUP($E890,'[2]Costeo-JUL26'!$B$9:$CQ$307,T$1,0),0)*$G890</f>
        <v>225200.40802942589</v>
      </c>
      <c r="U890" s="35">
        <f>IF($B890="P",VLOOKUP($E890,'[2]Costeo-JUL26'!$B$9:$CQ$307,U$1,0),0)</f>
        <v>1.4999999999999999E-2</v>
      </c>
      <c r="V890" s="36">
        <f t="shared" si="411"/>
        <v>3378.0061204413882</v>
      </c>
      <c r="W890" s="36">
        <f t="shared" si="412"/>
        <v>228578.41414986728</v>
      </c>
      <c r="X890" s="34">
        <f>IF($B890="P",VLOOKUP($E890,'[2]Costeo-JUL26'!$B$9:$CQ$307,X$1,0),0)</f>
        <v>0</v>
      </c>
      <c r="Y890" s="16">
        <f>IF($B890="P",VLOOKUP($E890,'[2]Costeo-JUL26'!$B$9:$CQ$307,Y$1,0),0)*$G890</f>
        <v>0</v>
      </c>
      <c r="Z890" s="36">
        <f>IF($B890="P",VLOOKUP($E890,'[2]Costeo-JUL26'!$B$9:$CQ$307,Z$1,0),0)*$G890</f>
        <v>0</v>
      </c>
      <c r="AA890" s="35">
        <f>IF($B890="P",VLOOKUP($E890,'[2]Costeo-JUL26'!$B$9:$CQ$307,AA$1,0),0)</f>
        <v>0</v>
      </c>
      <c r="AB890" s="36">
        <f t="shared" si="413"/>
        <v>0</v>
      </c>
      <c r="AC890" s="36">
        <f t="shared" si="414"/>
        <v>0</v>
      </c>
      <c r="AD890" s="34">
        <f>IF($B890="P",VLOOKUP($E890,'[2]Costeo-JUL26'!$B$9:$CQ$307,AD$1,0),0)</f>
        <v>902257</v>
      </c>
      <c r="AE890" s="16">
        <f>IF($B890="P",VLOOKUP($E890,'[2]Costeo-JUL26'!$B$9:$CQ$307,AE$1,0),0)*$G890</f>
        <v>1710</v>
      </c>
      <c r="AF890" s="36">
        <f>IF($B890="P",VLOOKUP($E890,'[2]Costeo-JUL26'!$B$9:$CQ$307,AF$1,0),0)*$G890</f>
        <v>26243.712000000003</v>
      </c>
      <c r="AG890" s="35">
        <f>IF($B890="P",VLOOKUP($E890,'[2]Costeo-JUL26'!$B$9:$CQ$307,AG$1,0),0)</f>
        <v>6.0000000000000001E-3</v>
      </c>
      <c r="AH890" s="36">
        <f t="shared" si="415"/>
        <v>157.46227200000001</v>
      </c>
      <c r="AI890" s="36">
        <f t="shared" si="416"/>
        <v>26401.174272000004</v>
      </c>
      <c r="AJ890" s="34">
        <f>IF($B890="P",VLOOKUP($E890,'[2]Costeo-JUL26'!$B$9:$CQ$307,AJ$1,0),0)</f>
        <v>925511</v>
      </c>
      <c r="AK890" s="16">
        <f>IF($B890="P",VLOOKUP($E890,'[2]Costeo-JUL26'!$B$9:$CQ$307,AK$1,0),0)*$G890</f>
        <v>1710</v>
      </c>
      <c r="AL890" s="36">
        <f>IF($B890="P",VLOOKUP($E890,'[2]Costeo-JUL26'!$B$9:$CQ$307,AL$1,0),0)*$G890</f>
        <v>23492.219399999998</v>
      </c>
      <c r="AM890" s="35">
        <f>IF($B890="P",VLOOKUP($E890,'[2]Costeo-JUL26'!$B$9:$CQ$307,AM$1,0),0)</f>
        <v>1.7999999999999999E-2</v>
      </c>
      <c r="AN890" s="36">
        <f t="shared" si="417"/>
        <v>422.85994919999996</v>
      </c>
      <c r="AO890" s="36">
        <f t="shared" si="418"/>
        <v>23915.079349199998</v>
      </c>
      <c r="AP890" s="34">
        <f>IF($B890="P",VLOOKUP($E890,'[2]Costeo-JUL26'!$B$9:$CQ$307,AP$1,0),0)</f>
        <v>911881</v>
      </c>
      <c r="AQ890" s="16">
        <f>IF($B890="P",VLOOKUP($E890,'[2]Costeo-JUL26'!$B$9:$CQ$307,AQ$1,0),0)*$G890</f>
        <v>1710</v>
      </c>
      <c r="AR890" s="36">
        <f>IF($B890="P",VLOOKUP($E890,'[2]Costeo-JUL26'!$B$9:$CQ$307,AR$1,0),0)*$G890</f>
        <v>232031.9520038648</v>
      </c>
      <c r="AS890" s="35">
        <f>IF($B890="P",VLOOKUP($E890,'[2]Costeo-JUL26'!$B$9:$CQ$307,AS$1,0),0)</f>
        <v>0.02</v>
      </c>
      <c r="AT890" s="36">
        <f t="shared" si="419"/>
        <v>4640.6390400772962</v>
      </c>
      <c r="AU890" s="36">
        <f t="shared" si="420"/>
        <v>236672.59104394211</v>
      </c>
      <c r="AV890" s="34">
        <f>IF($B890="P",VLOOKUP($E890,'[2]Costeo-JUL26'!$B$9:$CQ$307,AV$1,0),0)</f>
        <v>901729</v>
      </c>
      <c r="AW890" s="16">
        <f>IF($B890="P",VLOOKUP($E890,'[2]Costeo-JUL26'!$B$9:$CQ$307,AW$1,0),0)*$G890</f>
        <v>11.7135</v>
      </c>
      <c r="AX890" s="36">
        <f>IF($B890="P",VLOOKUP($E890,'[2]Costeo-JUL26'!$B$9:$CQ$307,AX$1,0),0)*$G890</f>
        <v>55897.290540000002</v>
      </c>
      <c r="AY890" s="35">
        <f>IF($B890="P",VLOOKUP($E890,'[2]Costeo-JUL26'!$B$9:$CQ$307,AY$1,0),0)</f>
        <v>0.03</v>
      </c>
      <c r="AZ890" s="36">
        <f t="shared" si="421"/>
        <v>1676.9187162000001</v>
      </c>
      <c r="BA890" s="36">
        <f t="shared" si="422"/>
        <v>57574.209256200003</v>
      </c>
      <c r="BB890" s="34">
        <f>IF($B890="P",VLOOKUP($E890,'[2]Costeo-JUL26'!$B$9:$CQ$307,BB$1,0),0)</f>
        <v>902311</v>
      </c>
      <c r="BC890" s="16">
        <f>IF($B890="P",VLOOKUP($E890,'[2]Costeo-JUL26'!$B$9:$CQ$307,BC$1,0),0)*$G890</f>
        <v>1.2468750000000002</v>
      </c>
      <c r="BD890" s="36">
        <f>IF($B890="P",VLOOKUP($E890,'[2]Costeo-JUL26'!$B$9:$CQ$307,BD$1,0),0)*$G890</f>
        <v>4889.801109375001</v>
      </c>
      <c r="BE890" s="35">
        <f>IF($B890="P",VLOOKUP($E890,'[2]Costeo-JUL26'!$B$9:$CQ$307,BE$1,0),0)</f>
        <v>0.03</v>
      </c>
      <c r="BF890" s="36">
        <f t="shared" si="423"/>
        <v>146.69403328125003</v>
      </c>
      <c r="BG890" s="36">
        <f t="shared" si="424"/>
        <v>5036.4951426562511</v>
      </c>
      <c r="BH890" s="34">
        <f>IF($B890="P",VLOOKUP($E890,'[2]Costeo-JUL26'!$B$9:$CQ$307,BH$1,0),0)</f>
        <v>933089</v>
      </c>
      <c r="BI890" s="16">
        <f>IF($B890="P",VLOOKUP($E890,'[2]Costeo-JUL26'!$B$9:$CQ$307,BI$1,0),0)*$G890</f>
        <v>10.6875</v>
      </c>
      <c r="BJ890" s="36">
        <f>IF($B890="P",VLOOKUP($E890,'[2]Costeo-JUL26'!$B$9:$CQ$307,BJ$1,0),0)*$G890</f>
        <v>7958.68780923345</v>
      </c>
      <c r="BK890" s="35">
        <f>IF(BH890=910319,0,IF($B890="P",VLOOKUP($E890,'[2]Costeo-JUL26'!$B$9:$CQ$307,BK$1,0),0))</f>
        <v>0.02</v>
      </c>
      <c r="BL890" s="36">
        <f t="shared" si="425"/>
        <v>159.173756184669</v>
      </c>
      <c r="BM890" s="36">
        <f t="shared" si="426"/>
        <v>8117.8615654181194</v>
      </c>
      <c r="BN890" s="34">
        <f>IF($B890="P",VLOOKUP($E890,'[2]Costeo-JUL26'!$B$9:$CQ$307,BN$1,0),0)</f>
        <v>0</v>
      </c>
      <c r="BO890" s="16">
        <f>IF($B890="P",VLOOKUP($E890,'[2]Costeo-JUL26'!$B$9:$CQ$307,BO$1,0),0)*$G890</f>
        <v>0</v>
      </c>
      <c r="BP890" s="36">
        <f>IF($B890="P",VLOOKUP($E890,'[2]Costeo-JUL26'!$B$9:$CQ$307,BP$1,0),0)*$G890</f>
        <v>0</v>
      </c>
      <c r="BQ890" s="35">
        <f>IF($B890="P",VLOOKUP($E890,'[2]Costeo-JUL26'!$B$9:$CQ$307,BQ$1,0),0)</f>
        <v>0</v>
      </c>
      <c r="BR890" s="36">
        <f t="shared" si="427"/>
        <v>0</v>
      </c>
      <c r="BS890" s="36">
        <f t="shared" si="428"/>
        <v>0</v>
      </c>
      <c r="BT890" s="34">
        <f>IF($B890="P",VLOOKUP($E890,'[2]Costeo-JUL26'!$B$9:$CQ$307,BT$1,0),0)</f>
        <v>0</v>
      </c>
      <c r="BU890" s="16">
        <f>IF($B890="P",VLOOKUP($E890,'[2]Costeo-JUL26'!$B$9:$CQ$307,BU$1,0),0)*$G890</f>
        <v>0</v>
      </c>
      <c r="BV890" s="36">
        <f>IF($B890="P",VLOOKUP($E890,'[2]Costeo-JUL26'!$B$9:$CQ$307,BV$1,0),0)*$G890</f>
        <v>0</v>
      </c>
      <c r="BW890" s="35">
        <f>IF($B890="P",VLOOKUP($E890,'[2]Costeo-JUL26'!$B$9:$CQ$307,BW$1,0),0)</f>
        <v>0</v>
      </c>
      <c r="BX890" s="36">
        <f t="shared" si="429"/>
        <v>0</v>
      </c>
      <c r="BY890" s="36">
        <f t="shared" si="430"/>
        <v>0</v>
      </c>
      <c r="BZ890" s="34">
        <f>IF($B890="P",VLOOKUP($E890,'[2]Costeo-JUL26'!$B$9:$CQ$307,BZ$1,0),0)</f>
        <v>936704</v>
      </c>
      <c r="CA890" s="16">
        <f>IF($B890="P",VLOOKUP($E890,'[2]Costeo-JUL26'!$B$9:$CQ$307,CA$1,0),0)*$G890</f>
        <v>23.385440003944776</v>
      </c>
      <c r="CB890" s="36">
        <f>IF($B890="P",VLOOKUP($E890,'[2]Costeo-JUL26'!$B$9:$CQ$307,CB$1,0),0)*$G890</f>
        <v>11163.357413254967</v>
      </c>
      <c r="CC890" s="35">
        <f>IF($B890="P",VLOOKUP($E890,'[2]Costeo-JUL26'!$B$9:$CQ$307,CC$1,0),0)</f>
        <v>0.5</v>
      </c>
      <c r="CD890" s="36">
        <f t="shared" si="431"/>
        <v>5581.6787066274837</v>
      </c>
      <c r="CE890" s="36">
        <f t="shared" si="432"/>
        <v>16745.03611988245</v>
      </c>
      <c r="CF890" s="37">
        <f t="shared" si="404"/>
        <v>1258725.6311823672</v>
      </c>
      <c r="CG890" s="36">
        <f>IF($B890="r",VLOOKUP($E890,'[2]Costeo-JUL26'!$B$9:$CQ$307,CG$1,0),0)*$G890</f>
        <v>0</v>
      </c>
      <c r="CH890" s="35">
        <f>VLOOKUP($E890,'[2]TEORICOS (05.26)'!$A$8:$T$251,CH$1,0)</f>
        <v>0</v>
      </c>
      <c r="CI890" s="36">
        <f t="shared" si="433"/>
        <v>0</v>
      </c>
      <c r="CJ890" s="37">
        <f t="shared" si="434"/>
        <v>0</v>
      </c>
      <c r="CM890" s="16">
        <f>SUMIFS('[1]Ajuste Inventario'!$I:$I,'[1]Ajuste Inventario'!$B:$B,E890,'[1]Ajuste Inventario'!$S:$S,D890)*-1</f>
        <v>0.83299999999999996</v>
      </c>
      <c r="CN890" s="36">
        <f t="shared" si="405"/>
        <v>3679.0121079821465</v>
      </c>
      <c r="CP890" t="str">
        <f t="shared" si="406"/>
        <v>2458Org.Vtas StaTeresita</v>
      </c>
      <c r="CQ890" s="10">
        <f t="shared" si="407"/>
        <v>4416.5811620433933</v>
      </c>
    </row>
    <row r="891" spans="1:95" x14ac:dyDescent="0.25">
      <c r="A891" s="30">
        <v>46204</v>
      </c>
      <c r="B891" s="31" t="str">
        <f>VLOOKUP($E891,'[2]TEORICOS (05.26)'!$A$8:$T$251,B$1,0)</f>
        <v>P</v>
      </c>
      <c r="C891" s="32" t="str">
        <f>VLOOKUP($E891,'[2]TEORICOS (05.26)'!$A$8:$T$251,C$1,0)</f>
        <v>Crush</v>
      </c>
      <c r="D891" t="s">
        <v>230</v>
      </c>
      <c r="E891">
        <v>2459</v>
      </c>
      <c r="F891" t="s">
        <v>142</v>
      </c>
      <c r="G891" s="16">
        <v>487.16700000000003</v>
      </c>
      <c r="H891" s="16">
        <v>1158.4831260000024</v>
      </c>
      <c r="I891" s="33">
        <v>3995980.5600000052</v>
      </c>
      <c r="J891" s="33">
        <v>3736479.600000002</v>
      </c>
      <c r="K891" s="34">
        <f>IF($B891="P",VLOOKUP($E891,'[2]Costeo-JUL26'!$B$9:$CQ$307,K$1,0),0)</f>
        <v>901769</v>
      </c>
      <c r="L891" s="35">
        <f>VLOOKUP($E891,'[2]TEORICOS (05.26)'!$A$8:$T$251,L$1,0)</f>
        <v>0.13</v>
      </c>
      <c r="M891" s="36">
        <f t="shared" si="408"/>
        <v>485742.34800000029</v>
      </c>
      <c r="N891" s="35">
        <f>IF($B891="P",VLOOKUP($E891,'[2]Costeo-JUL26'!$B$9:$CQ$307,N$1,0),0)</f>
        <v>8.0000000000000002E-3</v>
      </c>
      <c r="O891" s="36">
        <f t="shared" si="409"/>
        <v>3885.9387840000022</v>
      </c>
      <c r="P891" s="36">
        <f>IF($B891="P",VLOOKUP($E891,'[2]Costeo-JUL26'!$B$9:$CQ$307,P$1,0),0)*H891</f>
        <v>0</v>
      </c>
      <c r="Q891" s="36">
        <f t="shared" si="410"/>
        <v>489628.28678400029</v>
      </c>
      <c r="R891" s="34">
        <f>IF($B891="P",VLOOKUP($E891,'[2]Costeo-JUL26'!$B$9:$CQ$307,R$1,0),0)</f>
        <v>0</v>
      </c>
      <c r="S891" s="16">
        <f>IF($B891="P",VLOOKUP($E891,'[2]Costeo-JUL26'!$B$9:$CQ$307,S$1,0),0)*$G891</f>
        <v>0</v>
      </c>
      <c r="T891" s="36">
        <f>IF($B891="P",VLOOKUP($E891,'[2]Costeo-JUL26'!$B$9:$CQ$307,T$1,0),0)*$G891</f>
        <v>0</v>
      </c>
      <c r="U891" s="35">
        <f>IF($B891="P",VLOOKUP($E891,'[2]Costeo-JUL26'!$B$9:$CQ$307,U$1,0),0)</f>
        <v>0</v>
      </c>
      <c r="V891" s="36">
        <f t="shared" si="411"/>
        <v>0</v>
      </c>
      <c r="W891" s="36">
        <f t="shared" si="412"/>
        <v>0</v>
      </c>
      <c r="X891" s="34">
        <f>IF($B891="P",VLOOKUP($E891,'[2]Costeo-JUL26'!$B$9:$CQ$307,X$1,0),0)</f>
        <v>902338</v>
      </c>
      <c r="Y891" s="16">
        <f>IF($B891="P",VLOOKUP($E891,'[2]Costeo-JUL26'!$B$9:$CQ$307,Y$1,0),0)*$G891</f>
        <v>53.390093030999992</v>
      </c>
      <c r="Z891" s="36">
        <f>IF($B891="P",VLOOKUP($E891,'[2]Costeo-JUL26'!$B$9:$CQ$307,Z$1,0),0)*$G891</f>
        <v>15095.514903584939</v>
      </c>
      <c r="AA891" s="35">
        <f>IF($B891="P",VLOOKUP($E891,'[2]Costeo-JUL26'!$B$9:$CQ$307,AA$1,0),0)</f>
        <v>0.45</v>
      </c>
      <c r="AB891" s="36">
        <f t="shared" si="413"/>
        <v>6792.9817066132227</v>
      </c>
      <c r="AC891" s="36">
        <f t="shared" si="414"/>
        <v>21888.496610198163</v>
      </c>
      <c r="AD891" s="34">
        <f>IF($B891="P",VLOOKUP($E891,'[2]Costeo-JUL26'!$B$9:$CQ$307,AD$1,0),0)</f>
        <v>901767</v>
      </c>
      <c r="AE891" s="16">
        <f>IF($B891="P",VLOOKUP($E891,'[2]Costeo-JUL26'!$B$9:$CQ$307,AE$1,0),0)*$G891</f>
        <v>2923.0020000000004</v>
      </c>
      <c r="AF891" s="36">
        <f>IF($B891="P",VLOOKUP($E891,'[2]Costeo-JUL26'!$B$9:$CQ$307,AF$1,0),0)*$G891</f>
        <v>44859.896294400009</v>
      </c>
      <c r="AG891" s="35">
        <f>IF($B891="P",VLOOKUP($E891,'[2]Costeo-JUL26'!$B$9:$CQ$307,AG$1,0),0)</f>
        <v>6.0000000000000001E-3</v>
      </c>
      <c r="AH891" s="36">
        <f t="shared" si="415"/>
        <v>269.15937776640004</v>
      </c>
      <c r="AI891" s="36">
        <f t="shared" si="416"/>
        <v>45129.055672166411</v>
      </c>
      <c r="AJ891" s="34">
        <f>IF($B891="P",VLOOKUP($E891,'[2]Costeo-JUL26'!$B$9:$CQ$307,AJ$1,0),0)</f>
        <v>909144</v>
      </c>
      <c r="AK891" s="16">
        <f>IF($B891="P",VLOOKUP($E891,'[2]Costeo-JUL26'!$B$9:$CQ$307,AK$1,0),0)*$G891</f>
        <v>2923.0020000000004</v>
      </c>
      <c r="AL891" s="36">
        <f>IF($B891="P",VLOOKUP($E891,'[2]Costeo-JUL26'!$B$9:$CQ$307,AL$1,0),0)*$G891</f>
        <v>40719.7562616</v>
      </c>
      <c r="AM891" s="35">
        <f>IF($B891="P",VLOOKUP($E891,'[2]Costeo-JUL26'!$B$9:$CQ$307,AM$1,0),0)</f>
        <v>1.7999999999999999E-2</v>
      </c>
      <c r="AN891" s="36">
        <f t="shared" si="417"/>
        <v>732.95561270879989</v>
      </c>
      <c r="AO891" s="36">
        <f t="shared" si="418"/>
        <v>41452.711874308799</v>
      </c>
      <c r="AP891" s="34">
        <f>IF($B891="P",VLOOKUP($E891,'[2]Costeo-JUL26'!$B$9:$CQ$307,AP$1,0),0)</f>
        <v>911423</v>
      </c>
      <c r="AQ891" s="16">
        <f>IF($B891="P",VLOOKUP($E891,'[2]Costeo-JUL26'!$B$9:$CQ$307,AQ$1,0),0)*$G891</f>
        <v>2923.0020000000004</v>
      </c>
      <c r="AR891" s="36">
        <f>IF($B891="P",VLOOKUP($E891,'[2]Costeo-JUL26'!$B$9:$CQ$307,AR$1,0),0)*$G891</f>
        <v>446195.96298776654</v>
      </c>
      <c r="AS891" s="35">
        <f>IF($B891="P",VLOOKUP($E891,'[2]Costeo-JUL26'!$B$9:$CQ$307,AS$1,0),0)</f>
        <v>0.02</v>
      </c>
      <c r="AT891" s="36">
        <f t="shared" si="419"/>
        <v>8923.919259755332</v>
      </c>
      <c r="AU891" s="36">
        <f t="shared" si="420"/>
        <v>455119.88224752189</v>
      </c>
      <c r="AV891" s="34">
        <f>IF($B891="P",VLOOKUP($E891,'[2]Costeo-JUL26'!$B$9:$CQ$307,AV$1,0),0)</f>
        <v>932442</v>
      </c>
      <c r="AW891" s="16">
        <f>IF($B891="P",VLOOKUP($E891,'[2]Costeo-JUL26'!$B$9:$CQ$307,AW$1,0),0)*$G891</f>
        <v>13.494525900000001</v>
      </c>
      <c r="AX891" s="36">
        <f>IF($B891="P",VLOOKUP($E891,'[2]Costeo-JUL26'!$B$9:$CQ$307,AX$1,0),0)*$G891</f>
        <v>49811.996881453531</v>
      </c>
      <c r="AY891" s="35">
        <f>IF($B891="P",VLOOKUP($E891,'[2]Costeo-JUL26'!$B$9:$CQ$307,AY$1,0),0)</f>
        <v>0.03</v>
      </c>
      <c r="AZ891" s="36">
        <f t="shared" si="421"/>
        <v>1494.359906443606</v>
      </c>
      <c r="BA891" s="36">
        <f t="shared" si="422"/>
        <v>51306.356787897137</v>
      </c>
      <c r="BB891" s="34">
        <f>IF($B891="P",VLOOKUP($E891,'[2]Costeo-JUL26'!$B$9:$CQ$307,BB$1,0),0)</f>
        <v>902311</v>
      </c>
      <c r="BC891" s="16">
        <f>IF($B891="P",VLOOKUP($E891,'[2]Costeo-JUL26'!$B$9:$CQ$307,BC$1,0),0)*$G891</f>
        <v>2.1313556250000003</v>
      </c>
      <c r="BD891" s="36">
        <f>IF($B891="P",VLOOKUP($E891,'[2]Costeo-JUL26'!$B$9:$CQ$307,BD$1,0),0)*$G891</f>
        <v>8358.4201300031273</v>
      </c>
      <c r="BE891" s="35">
        <f>IF($B891="P",VLOOKUP($E891,'[2]Costeo-JUL26'!$B$9:$CQ$307,BE$1,0),0)</f>
        <v>0.03</v>
      </c>
      <c r="BF891" s="36">
        <f t="shared" si="423"/>
        <v>250.75260390009382</v>
      </c>
      <c r="BG891" s="36">
        <f t="shared" si="424"/>
        <v>8609.1727339032204</v>
      </c>
      <c r="BH891" s="34">
        <f>IF($B891="P",VLOOKUP($E891,'[2]Costeo-JUL26'!$B$9:$CQ$307,BH$1,0),0)</f>
        <v>933089</v>
      </c>
      <c r="BI891" s="16">
        <f>IF($B891="P",VLOOKUP($E891,'[2]Costeo-JUL26'!$B$9:$CQ$307,BI$1,0),0)*$G891</f>
        <v>18.268762500000001</v>
      </c>
      <c r="BJ891" s="36">
        <f>IF($B891="P",VLOOKUP($E891,'[2]Costeo-JUL26'!$B$9:$CQ$307,BJ$1,0),0)*$G891</f>
        <v>13604.245838459061</v>
      </c>
      <c r="BK891" s="35">
        <f>IF(BH891=910319,0,IF($B891="P",VLOOKUP($E891,'[2]Costeo-JUL26'!$B$9:$CQ$307,BK$1,0),0))</f>
        <v>0.02</v>
      </c>
      <c r="BL891" s="36">
        <f t="shared" si="425"/>
        <v>272.08491676918123</v>
      </c>
      <c r="BM891" s="36">
        <f t="shared" si="426"/>
        <v>13876.330755228242</v>
      </c>
      <c r="BN891" s="34">
        <f>IF($B891="P",VLOOKUP($E891,'[2]Costeo-JUL26'!$B$9:$CQ$307,BN$1,0),0)</f>
        <v>0</v>
      </c>
      <c r="BO891" s="16">
        <f>IF($B891="P",VLOOKUP($E891,'[2]Costeo-JUL26'!$B$9:$CQ$307,BO$1,0),0)*$G891</f>
        <v>0</v>
      </c>
      <c r="BP891" s="36">
        <f>IF($B891="P",VLOOKUP($E891,'[2]Costeo-JUL26'!$B$9:$CQ$307,BP$1,0),0)*$G891</f>
        <v>0</v>
      </c>
      <c r="BQ891" s="35">
        <f>IF($B891="P",VLOOKUP($E891,'[2]Costeo-JUL26'!$B$9:$CQ$307,BQ$1,0),0)</f>
        <v>0</v>
      </c>
      <c r="BR891" s="36">
        <f t="shared" si="427"/>
        <v>0</v>
      </c>
      <c r="BS891" s="36">
        <f t="shared" si="428"/>
        <v>0</v>
      </c>
      <c r="BT891" s="34">
        <f>IF($B891="P",VLOOKUP($E891,'[2]Costeo-JUL26'!$B$9:$CQ$307,BT$1,0),0)</f>
        <v>0</v>
      </c>
      <c r="BU891" s="16">
        <f>IF($B891="P",VLOOKUP($E891,'[2]Costeo-JUL26'!$B$9:$CQ$307,BU$1,0),0)*$G891</f>
        <v>0</v>
      </c>
      <c r="BV891" s="36">
        <f>IF($B891="P",VLOOKUP($E891,'[2]Costeo-JUL26'!$B$9:$CQ$307,BV$1,0),0)*$G891</f>
        <v>0</v>
      </c>
      <c r="BW891" s="35">
        <f>IF($B891="P",VLOOKUP($E891,'[2]Costeo-JUL26'!$B$9:$CQ$307,BW$1,0),0)</f>
        <v>0</v>
      </c>
      <c r="BX891" s="36">
        <f t="shared" si="429"/>
        <v>0</v>
      </c>
      <c r="BY891" s="36">
        <f t="shared" si="430"/>
        <v>0</v>
      </c>
      <c r="BZ891" s="34">
        <f>IF($B891="P",VLOOKUP($E891,'[2]Costeo-JUL26'!$B$9:$CQ$307,BZ$1,0),0)</f>
        <v>0</v>
      </c>
      <c r="CA891" s="16">
        <f>IF($B891="P",VLOOKUP($E891,'[2]Costeo-JUL26'!$B$9:$CQ$307,CA$1,0),0)*$G891</f>
        <v>0</v>
      </c>
      <c r="CB891" s="36">
        <f>IF($B891="P",VLOOKUP($E891,'[2]Costeo-JUL26'!$B$9:$CQ$307,CB$1,0),0)*$G891</f>
        <v>0</v>
      </c>
      <c r="CC891" s="35">
        <f>IF($B891="P",VLOOKUP($E891,'[2]Costeo-JUL26'!$B$9:$CQ$307,CC$1,0),0)</f>
        <v>0</v>
      </c>
      <c r="CD891" s="36">
        <f t="shared" si="431"/>
        <v>0</v>
      </c>
      <c r="CE891" s="36">
        <f t="shared" si="432"/>
        <v>0</v>
      </c>
      <c r="CF891" s="37">
        <f t="shared" si="404"/>
        <v>1127010.2934652241</v>
      </c>
      <c r="CG891" s="36">
        <f>IF($B891="r",VLOOKUP($E891,'[2]Costeo-JUL26'!$B$9:$CQ$307,CG$1,0),0)*$G891</f>
        <v>0</v>
      </c>
      <c r="CH891" s="35">
        <f>VLOOKUP($E891,'[2]TEORICOS (05.26)'!$A$8:$T$251,CH$1,0)</f>
        <v>0</v>
      </c>
      <c r="CI891" s="36">
        <f t="shared" si="433"/>
        <v>0</v>
      </c>
      <c r="CJ891" s="37">
        <f t="shared" si="434"/>
        <v>0</v>
      </c>
      <c r="CM891" s="16">
        <f>SUMIFS('[1]Ajuste Inventario'!$I:$I,'[1]Ajuste Inventario'!$B:$B,E891,'[1]Ajuste Inventario'!$S:$S,D891)*-1</f>
        <v>23.335999999999999</v>
      </c>
      <c r="CN891" s="36">
        <f t="shared" si="405"/>
        <v>53985.414053711487</v>
      </c>
      <c r="CP891" t="str">
        <f t="shared" si="406"/>
        <v>2459Org.Vtas StaTeresita</v>
      </c>
      <c r="CQ891" s="10">
        <f t="shared" si="407"/>
        <v>2313.3962141631596</v>
      </c>
    </row>
    <row r="892" spans="1:95" x14ac:dyDescent="0.25">
      <c r="A892" s="30">
        <v>46204</v>
      </c>
      <c r="B892" s="31" t="str">
        <f>VLOOKUP($E892,'[2]TEORICOS (05.26)'!$A$8:$T$251,B$1,0)</f>
        <v>P</v>
      </c>
      <c r="C892" s="32" t="str">
        <f>VLOOKUP($E892,'[2]TEORICOS (05.26)'!$A$8:$T$251,C$1,0)</f>
        <v>Aquarius</v>
      </c>
      <c r="D892" t="s">
        <v>230</v>
      </c>
      <c r="E892">
        <v>2463</v>
      </c>
      <c r="F892" t="s">
        <v>143</v>
      </c>
      <c r="G892" s="16">
        <v>420</v>
      </c>
      <c r="H892" s="16">
        <v>295.67999999999984</v>
      </c>
      <c r="I892" s="33">
        <v>4196559.2899999907</v>
      </c>
      <c r="J892" s="33">
        <v>3971100.5799999936</v>
      </c>
      <c r="K892" s="34">
        <f>IF($B892="P",VLOOKUP($E892,'[2]Costeo-JUL26'!$B$9:$CQ$307,K$1,0),0)</f>
        <v>919320</v>
      </c>
      <c r="L892" s="35">
        <f>VLOOKUP($E892,'[2]TEORICOS (05.26)'!$A$8:$T$251,L$1,0)</f>
        <v>0.17</v>
      </c>
      <c r="M892" s="36">
        <f t="shared" si="408"/>
        <v>675087.09859999898</v>
      </c>
      <c r="N892" s="35">
        <f>IF($B892="P",VLOOKUP($E892,'[2]Costeo-JUL26'!$B$9:$CQ$307,N$1,0),0)</f>
        <v>8.0000000000000002E-3</v>
      </c>
      <c r="O892" s="36">
        <f t="shared" si="409"/>
        <v>5400.6967887999917</v>
      </c>
      <c r="P892" s="36">
        <f>IF($B892="P",VLOOKUP($E892,'[2]Costeo-JUL26'!$B$9:$CQ$307,P$1,0),0)*H892</f>
        <v>0</v>
      </c>
      <c r="Q892" s="36">
        <f t="shared" si="410"/>
        <v>680487.79538879893</v>
      </c>
      <c r="R892" s="34">
        <f>IF($B892="P",VLOOKUP($E892,'[2]Costeo-JUL26'!$B$9:$CQ$307,R$1,0),0)</f>
        <v>902332</v>
      </c>
      <c r="S892" s="16">
        <f>IF($B892="P",VLOOKUP($E892,'[2]Costeo-JUL26'!$B$9:$CQ$307,S$1,0),0)*$G892</f>
        <v>156.13672578698115</v>
      </c>
      <c r="T892" s="36">
        <f>IF($B892="P",VLOOKUP($E892,'[2]Costeo-JUL26'!$B$9:$CQ$307,T$1,0),0)*$G892</f>
        <v>108913.78115830477</v>
      </c>
      <c r="U892" s="35">
        <f>IF($B892="P",VLOOKUP($E892,'[2]Costeo-JUL26'!$B$9:$CQ$307,U$1,0),0)</f>
        <v>1.4999999999999999E-2</v>
      </c>
      <c r="V892" s="36">
        <f t="shared" si="411"/>
        <v>1633.7067173745716</v>
      </c>
      <c r="W892" s="36">
        <f t="shared" si="412"/>
        <v>110547.48787567935</v>
      </c>
      <c r="X892" s="34">
        <f>IF($B892="P",VLOOKUP($E892,'[2]Costeo-JUL26'!$B$9:$CQ$307,X$1,0),0)</f>
        <v>0</v>
      </c>
      <c r="Y892" s="16">
        <f>IF($B892="P",VLOOKUP($E892,'[2]Costeo-JUL26'!$B$9:$CQ$307,Y$1,0),0)*$G892</f>
        <v>0</v>
      </c>
      <c r="Z892" s="36">
        <f>IF($B892="P",VLOOKUP($E892,'[2]Costeo-JUL26'!$B$9:$CQ$307,Z$1,0),0)*$G892</f>
        <v>0</v>
      </c>
      <c r="AA892" s="35">
        <f>IF($B892="P",VLOOKUP($E892,'[2]Costeo-JUL26'!$B$9:$CQ$307,AA$1,0),0)</f>
        <v>0</v>
      </c>
      <c r="AB892" s="36">
        <f t="shared" si="413"/>
        <v>0</v>
      </c>
      <c r="AC892" s="36">
        <f t="shared" si="414"/>
        <v>0</v>
      </c>
      <c r="AD892" s="34">
        <f>IF($B892="P",VLOOKUP($E892,'[2]Costeo-JUL26'!$B$9:$CQ$307,AD$1,0),0)</f>
        <v>902257</v>
      </c>
      <c r="AE892" s="16">
        <f>IF($B892="P",VLOOKUP($E892,'[2]Costeo-JUL26'!$B$9:$CQ$307,AE$1,0),0)*$G892</f>
        <v>3360</v>
      </c>
      <c r="AF892" s="36">
        <f>IF($B892="P",VLOOKUP($E892,'[2]Costeo-JUL26'!$B$9:$CQ$307,AF$1,0),0)*$G892</f>
        <v>51566.592000000004</v>
      </c>
      <c r="AG892" s="35">
        <f>IF($B892="P",VLOOKUP($E892,'[2]Costeo-JUL26'!$B$9:$CQ$307,AG$1,0),0)</f>
        <v>6.0000000000000001E-3</v>
      </c>
      <c r="AH892" s="36">
        <f t="shared" si="415"/>
        <v>309.39955200000003</v>
      </c>
      <c r="AI892" s="36">
        <f t="shared" si="416"/>
        <v>51875.991552000007</v>
      </c>
      <c r="AJ892" s="34">
        <f>IF($B892="P",VLOOKUP($E892,'[2]Costeo-JUL26'!$B$9:$CQ$307,AJ$1,0),0)</f>
        <v>940039</v>
      </c>
      <c r="AK892" s="16">
        <f>IF($B892="P",VLOOKUP($E892,'[2]Costeo-JUL26'!$B$9:$CQ$307,AK$1,0),0)*$G892</f>
        <v>3360</v>
      </c>
      <c r="AL892" s="36">
        <f>IF($B892="P",VLOOKUP($E892,'[2]Costeo-JUL26'!$B$9:$CQ$307,AL$1,0),0)*$G892</f>
        <v>19619.308799999999</v>
      </c>
      <c r="AM892" s="35">
        <f>IF($B892="P",VLOOKUP($E892,'[2]Costeo-JUL26'!$B$9:$CQ$307,AM$1,0),0)</f>
        <v>1.7999999999999999E-2</v>
      </c>
      <c r="AN892" s="36">
        <f t="shared" si="417"/>
        <v>353.14755839999998</v>
      </c>
      <c r="AO892" s="36">
        <f t="shared" si="418"/>
        <v>19972.456358399999</v>
      </c>
      <c r="AP892" s="34">
        <f>IF($B892="P",VLOOKUP($E892,'[2]Costeo-JUL26'!$B$9:$CQ$307,AP$1,0),0)</f>
        <v>901569</v>
      </c>
      <c r="AQ892" s="16">
        <f>IF($B892="P",VLOOKUP($E892,'[2]Costeo-JUL26'!$B$9:$CQ$307,AQ$1,0),0)*$G892</f>
        <v>3360</v>
      </c>
      <c r="AR892" s="36">
        <f>IF($B892="P",VLOOKUP($E892,'[2]Costeo-JUL26'!$B$9:$CQ$307,AR$1,0),0)*$G892</f>
        <v>218517.6672153635</v>
      </c>
      <c r="AS892" s="35">
        <f>IF($B892="P",VLOOKUP($E892,'[2]Costeo-JUL26'!$B$9:$CQ$307,AS$1,0),0)</f>
        <v>0.02</v>
      </c>
      <c r="AT892" s="36">
        <f t="shared" si="419"/>
        <v>4370.3533443072702</v>
      </c>
      <c r="AU892" s="36">
        <f t="shared" si="420"/>
        <v>222888.02055967078</v>
      </c>
      <c r="AV892" s="34">
        <f>IF($B892="P",VLOOKUP($E892,'[2]Costeo-JUL26'!$B$9:$CQ$307,AV$1,0),0)</f>
        <v>932436</v>
      </c>
      <c r="AW892" s="16">
        <f>IF($B892="P",VLOOKUP($E892,'[2]Costeo-JUL26'!$B$9:$CQ$307,AW$1,0),0)*$G892</f>
        <v>6.51</v>
      </c>
      <c r="AX892" s="36">
        <f>IF($B892="P",VLOOKUP($E892,'[2]Costeo-JUL26'!$B$9:$CQ$307,AX$1,0),0)*$G892</f>
        <v>31065.980399999997</v>
      </c>
      <c r="AY892" s="35">
        <f>IF($B892="P",VLOOKUP($E892,'[2]Costeo-JUL26'!$B$9:$CQ$307,AY$1,0),0)</f>
        <v>0.03</v>
      </c>
      <c r="AZ892" s="36">
        <f t="shared" si="421"/>
        <v>931.97941199999991</v>
      </c>
      <c r="BA892" s="36">
        <f t="shared" si="422"/>
        <v>31997.959811999997</v>
      </c>
      <c r="BB892" s="34">
        <f>IF($B892="P",VLOOKUP($E892,'[2]Costeo-JUL26'!$B$9:$CQ$307,BB$1,0),0)</f>
        <v>902311</v>
      </c>
      <c r="BC892" s="16">
        <f>IF($B892="P",VLOOKUP($E892,'[2]Costeo-JUL26'!$B$9:$CQ$307,BC$1,0),0)*$G892</f>
        <v>0.875</v>
      </c>
      <c r="BD892" s="36">
        <f>IF($B892="P",VLOOKUP($E892,'[2]Costeo-JUL26'!$B$9:$CQ$307,BD$1,0),0)*$G892</f>
        <v>3431.4393750000004</v>
      </c>
      <c r="BE892" s="35">
        <f>IF($B892="P",VLOOKUP($E892,'[2]Costeo-JUL26'!$B$9:$CQ$307,BE$1,0),0)</f>
        <v>0.03</v>
      </c>
      <c r="BF892" s="36">
        <f t="shared" si="423"/>
        <v>102.94318125000001</v>
      </c>
      <c r="BG892" s="36">
        <f t="shared" si="424"/>
        <v>3534.3825562500006</v>
      </c>
      <c r="BH892" s="34">
        <f>IF($B892="P",VLOOKUP($E892,'[2]Costeo-JUL26'!$B$9:$CQ$307,BH$1,0),0)</f>
        <v>933089</v>
      </c>
      <c r="BI892" s="16">
        <f>IF($B892="P",VLOOKUP($E892,'[2]Costeo-JUL26'!$B$9:$CQ$307,BI$1,0),0)*$G892</f>
        <v>9.7222222222222214</v>
      </c>
      <c r="BJ892" s="36">
        <f>IF($B892="P",VLOOKUP($E892,'[2]Costeo-JUL26'!$B$9:$CQ$307,BJ$1,0),0)*$G892</f>
        <v>7239.8719512195121</v>
      </c>
      <c r="BK892" s="35">
        <f>IF(BH892=910319,0,IF($B892="P",VLOOKUP($E892,'[2]Costeo-JUL26'!$B$9:$CQ$307,BK$1,0),0))</f>
        <v>0.02</v>
      </c>
      <c r="BL892" s="36">
        <f t="shared" si="425"/>
        <v>144.79743902439026</v>
      </c>
      <c r="BM892" s="36">
        <f t="shared" si="426"/>
        <v>7384.6693902439019</v>
      </c>
      <c r="BN892" s="34">
        <f>IF($B892="P",VLOOKUP($E892,'[2]Costeo-JUL26'!$B$9:$CQ$307,BN$1,0),0)</f>
        <v>0</v>
      </c>
      <c r="BO892" s="16">
        <f>IF($B892="P",VLOOKUP($E892,'[2]Costeo-JUL26'!$B$9:$CQ$307,BO$1,0),0)*$G892</f>
        <v>0</v>
      </c>
      <c r="BP892" s="36">
        <f>IF($B892="P",VLOOKUP($E892,'[2]Costeo-JUL26'!$B$9:$CQ$307,BP$1,0),0)*$G892</f>
        <v>0</v>
      </c>
      <c r="BQ892" s="35">
        <f>IF($B892="P",VLOOKUP($E892,'[2]Costeo-JUL26'!$B$9:$CQ$307,BQ$1,0),0)</f>
        <v>0</v>
      </c>
      <c r="BR892" s="36">
        <f t="shared" si="427"/>
        <v>0</v>
      </c>
      <c r="BS892" s="36">
        <f t="shared" si="428"/>
        <v>0</v>
      </c>
      <c r="BT892" s="34">
        <f>IF($B892="P",VLOOKUP($E892,'[2]Costeo-JUL26'!$B$9:$CQ$307,BT$1,0),0)</f>
        <v>0</v>
      </c>
      <c r="BU892" s="16">
        <f>IF($B892="P",VLOOKUP($E892,'[2]Costeo-JUL26'!$B$9:$CQ$307,BU$1,0),0)*$G892</f>
        <v>0</v>
      </c>
      <c r="BV892" s="36">
        <f>IF($B892="P",VLOOKUP($E892,'[2]Costeo-JUL26'!$B$9:$CQ$307,BV$1,0),0)*$G892</f>
        <v>0</v>
      </c>
      <c r="BW892" s="35">
        <f>IF($B892="P",VLOOKUP($E892,'[2]Costeo-JUL26'!$B$9:$CQ$307,BW$1,0),0)</f>
        <v>0</v>
      </c>
      <c r="BX892" s="36">
        <f t="shared" si="429"/>
        <v>0</v>
      </c>
      <c r="BY892" s="36">
        <f t="shared" si="430"/>
        <v>0</v>
      </c>
      <c r="BZ892" s="34">
        <f>IF($B892="P",VLOOKUP($E892,'[2]Costeo-JUL26'!$B$9:$CQ$307,BZ$1,0),0)</f>
        <v>936704</v>
      </c>
      <c r="CA892" s="16">
        <f>IF($B892="P",VLOOKUP($E892,'[2]Costeo-JUL26'!$B$9:$CQ$307,CA$1,0),0)*$G892</f>
        <v>10.211186278525595</v>
      </c>
      <c r="CB892" s="36">
        <f>IF($B892="P",VLOOKUP($E892,'[2]Costeo-JUL26'!$B$9:$CQ$307,CB$1,0),0)*$G892</f>
        <v>4874.4484611483686</v>
      </c>
      <c r="CC892" s="35">
        <f>IF($B892="P",VLOOKUP($E892,'[2]Costeo-JUL26'!$B$9:$CQ$307,CC$1,0),0)</f>
        <v>0.5</v>
      </c>
      <c r="CD892" s="36">
        <f t="shared" si="431"/>
        <v>2437.2242305741843</v>
      </c>
      <c r="CE892" s="36">
        <f t="shared" si="432"/>
        <v>7311.6726917225533</v>
      </c>
      <c r="CF892" s="37">
        <f t="shared" si="404"/>
        <v>1136000.4361847658</v>
      </c>
      <c r="CG892" s="36">
        <f>IF($B892="r",VLOOKUP($E892,'[2]Costeo-JUL26'!$B$9:$CQ$307,CG$1,0),0)*$G892</f>
        <v>0</v>
      </c>
      <c r="CH892" s="35">
        <f>VLOOKUP($E892,'[2]TEORICOS (05.26)'!$A$8:$T$251,CH$1,0)</f>
        <v>0</v>
      </c>
      <c r="CI892" s="36">
        <f t="shared" si="433"/>
        <v>0</v>
      </c>
      <c r="CJ892" s="37">
        <f t="shared" si="434"/>
        <v>0</v>
      </c>
      <c r="CM892" s="16">
        <f>SUMIFS('[1]Ajuste Inventario'!$I:$I,'[1]Ajuste Inventario'!$B:$B,E892,'[1]Ajuste Inventario'!$S:$S,D892)*-1</f>
        <v>0.875</v>
      </c>
      <c r="CN892" s="36">
        <f t="shared" si="405"/>
        <v>2366.6675753849286</v>
      </c>
      <c r="CP892" t="str">
        <f t="shared" si="406"/>
        <v>2463Org.Vtas StaTeresita</v>
      </c>
      <c r="CQ892" s="10">
        <f t="shared" si="407"/>
        <v>2704.7629432970612</v>
      </c>
    </row>
    <row r="893" spans="1:95" x14ac:dyDescent="0.25">
      <c r="A893" s="30">
        <v>46204</v>
      </c>
      <c r="B893" s="31" t="str">
        <f>VLOOKUP($E893,'[2]TEORICOS (05.26)'!$A$8:$T$251,B$1,0)</f>
        <v>P</v>
      </c>
      <c r="C893" s="32" t="str">
        <f>VLOOKUP($E893,'[2]TEORICOS (05.26)'!$A$8:$T$251,C$1,0)</f>
        <v>Aquarius</v>
      </c>
      <c r="D893" t="s">
        <v>230</v>
      </c>
      <c r="E893">
        <v>2466</v>
      </c>
      <c r="F893" t="s">
        <v>144</v>
      </c>
      <c r="G893" s="16">
        <v>693.83299999999997</v>
      </c>
      <c r="H893" s="16">
        <v>1099.7253050000043</v>
      </c>
      <c r="I893" s="33">
        <v>7314234.9800000265</v>
      </c>
      <c r="J893" s="33">
        <v>7090956.500000014</v>
      </c>
      <c r="K893" s="34">
        <f>IF($B893="P",VLOOKUP($E893,'[2]Costeo-JUL26'!$B$9:$CQ$307,K$1,0),0)</f>
        <v>919320</v>
      </c>
      <c r="L893" s="35">
        <f>VLOOKUP($E893,'[2]TEORICOS (05.26)'!$A$8:$T$251,L$1,0)</f>
        <v>0.17</v>
      </c>
      <c r="M893" s="36">
        <f t="shared" si="408"/>
        <v>1205462.6050000025</v>
      </c>
      <c r="N893" s="35">
        <f>IF($B893="P",VLOOKUP($E893,'[2]Costeo-JUL26'!$B$9:$CQ$307,N$1,0),0)</f>
        <v>8.0000000000000002E-3</v>
      </c>
      <c r="O893" s="36">
        <f t="shared" si="409"/>
        <v>9643.7008400000213</v>
      </c>
      <c r="P893" s="36">
        <f>IF($B893="P",VLOOKUP($E893,'[2]Costeo-JUL26'!$B$9:$CQ$307,P$1,0),0)*H893</f>
        <v>0</v>
      </c>
      <c r="Q893" s="36">
        <f t="shared" si="410"/>
        <v>1215106.3058400026</v>
      </c>
      <c r="R893" s="34">
        <f>IF($B893="P",VLOOKUP($E893,'[2]Costeo-JUL26'!$B$9:$CQ$307,R$1,0),0)</f>
        <v>902332</v>
      </c>
      <c r="S893" s="16">
        <f>IF($B893="P",VLOOKUP($E893,'[2]Costeo-JUL26'!$B$9:$CQ$307,S$1,0),0)*$G893</f>
        <v>580.35435462299188</v>
      </c>
      <c r="T893" s="36">
        <f>IF($B893="P",VLOOKUP($E893,'[2]Costeo-JUL26'!$B$9:$CQ$307,T$1,0),0)*$G893</f>
        <v>404828.4402986255</v>
      </c>
      <c r="U893" s="35">
        <f>IF($B893="P",VLOOKUP($E893,'[2]Costeo-JUL26'!$B$9:$CQ$307,U$1,0),0)</f>
        <v>1.4999999999999999E-2</v>
      </c>
      <c r="V893" s="36">
        <f t="shared" si="411"/>
        <v>6072.4266044793821</v>
      </c>
      <c r="W893" s="36">
        <f t="shared" si="412"/>
        <v>410900.86690310488</v>
      </c>
      <c r="X893" s="34">
        <f>IF($B893="P",VLOOKUP($E893,'[2]Costeo-JUL26'!$B$9:$CQ$307,X$1,0),0)</f>
        <v>0</v>
      </c>
      <c r="Y893" s="16">
        <f>IF($B893="P",VLOOKUP($E893,'[2]Costeo-JUL26'!$B$9:$CQ$307,Y$1,0),0)*$G893</f>
        <v>0</v>
      </c>
      <c r="Z893" s="36">
        <f>IF($B893="P",VLOOKUP($E893,'[2]Costeo-JUL26'!$B$9:$CQ$307,Z$1,0),0)*$G893</f>
        <v>0</v>
      </c>
      <c r="AA893" s="35">
        <f>IF($B893="P",VLOOKUP($E893,'[2]Costeo-JUL26'!$B$9:$CQ$307,AA$1,0),0)</f>
        <v>0</v>
      </c>
      <c r="AB893" s="36">
        <f t="shared" si="413"/>
        <v>0</v>
      </c>
      <c r="AC893" s="36">
        <f t="shared" si="414"/>
        <v>0</v>
      </c>
      <c r="AD893" s="34">
        <f>IF($B893="P",VLOOKUP($E893,'[2]Costeo-JUL26'!$B$9:$CQ$307,AD$1,0),0)</f>
        <v>902257</v>
      </c>
      <c r="AE893" s="16">
        <f>IF($B893="P",VLOOKUP($E893,'[2]Costeo-JUL26'!$B$9:$CQ$307,AE$1,0),0)*$G893</f>
        <v>4162.9979999999996</v>
      </c>
      <c r="AF893" s="36">
        <f>IF($B893="P",VLOOKUP($E893,'[2]Costeo-JUL26'!$B$9:$CQ$307,AF$1,0),0)*$G893</f>
        <v>63890.362905599999</v>
      </c>
      <c r="AG893" s="35">
        <f>IF($B893="P",VLOOKUP($E893,'[2]Costeo-JUL26'!$B$9:$CQ$307,AG$1,0),0)</f>
        <v>6.0000000000000001E-3</v>
      </c>
      <c r="AH893" s="36">
        <f t="shared" si="415"/>
        <v>383.3421774336</v>
      </c>
      <c r="AI893" s="36">
        <f t="shared" si="416"/>
        <v>64273.705083033601</v>
      </c>
      <c r="AJ893" s="34">
        <f>IF($B893="P",VLOOKUP($E893,'[2]Costeo-JUL26'!$B$9:$CQ$307,AJ$1,0),0)</f>
        <v>940044</v>
      </c>
      <c r="AK893" s="16">
        <f>IF($B893="P",VLOOKUP($E893,'[2]Costeo-JUL26'!$B$9:$CQ$307,AK$1,0),0)*$G893</f>
        <v>4162.9979999999996</v>
      </c>
      <c r="AL893" s="36">
        <f>IF($B893="P",VLOOKUP($E893,'[2]Costeo-JUL26'!$B$9:$CQ$307,AL$1,0),0)*$G893</f>
        <v>35906.856869520001</v>
      </c>
      <c r="AM893" s="35">
        <f>IF($B893="P",VLOOKUP($E893,'[2]Costeo-JUL26'!$B$9:$CQ$307,AM$1,0),0)</f>
        <v>1.7999999999999999E-2</v>
      </c>
      <c r="AN893" s="36">
        <f t="shared" si="417"/>
        <v>646.32342365135992</v>
      </c>
      <c r="AO893" s="36">
        <f t="shared" si="418"/>
        <v>36553.180293171361</v>
      </c>
      <c r="AP893" s="34">
        <f>IF($B893="P",VLOOKUP($E893,'[2]Costeo-JUL26'!$B$9:$CQ$307,AP$1,0),0)</f>
        <v>933429</v>
      </c>
      <c r="AQ893" s="16">
        <f>IF($B893="P",VLOOKUP($E893,'[2]Costeo-JUL26'!$B$9:$CQ$307,AQ$1,0),0)*$G893</f>
        <v>4162.9979999999996</v>
      </c>
      <c r="AR893" s="36">
        <f>IF($B893="P",VLOOKUP($E893,'[2]Costeo-JUL26'!$B$9:$CQ$307,AR$1,0),0)*$G893</f>
        <v>408980.33365644008</v>
      </c>
      <c r="AS893" s="35">
        <f>IF($B893="P",VLOOKUP($E893,'[2]Costeo-JUL26'!$B$9:$CQ$307,AS$1,0),0)</f>
        <v>0.02</v>
      </c>
      <c r="AT893" s="36">
        <f t="shared" si="419"/>
        <v>8179.606673128802</v>
      </c>
      <c r="AU893" s="36">
        <f t="shared" si="420"/>
        <v>417159.94032956887</v>
      </c>
      <c r="AV893" s="34">
        <f>IF($B893="P",VLOOKUP($E893,'[2]Costeo-JUL26'!$B$9:$CQ$307,AV$1,0),0)</f>
        <v>932438</v>
      </c>
      <c r="AW893" s="16">
        <f>IF($B893="P",VLOOKUP($E893,'[2]Costeo-JUL26'!$B$9:$CQ$307,AW$1,0),0)*$G893</f>
        <v>20.2599236</v>
      </c>
      <c r="AX893" s="36">
        <f>IF($B893="P",VLOOKUP($E893,'[2]Costeo-JUL26'!$B$9:$CQ$307,AX$1,0),0)*$G893</f>
        <v>96681.165816143999</v>
      </c>
      <c r="AY893" s="35">
        <f>IF($B893="P",VLOOKUP($E893,'[2]Costeo-JUL26'!$B$9:$CQ$307,AY$1,0),0)</f>
        <v>0.03</v>
      </c>
      <c r="AZ893" s="36">
        <f t="shared" si="421"/>
        <v>2900.4349744843198</v>
      </c>
      <c r="BA893" s="36">
        <f t="shared" si="422"/>
        <v>99581.600790628319</v>
      </c>
      <c r="BB893" s="34">
        <f>IF($B893="P",VLOOKUP($E893,'[2]Costeo-JUL26'!$B$9:$CQ$307,BB$1,0),0)</f>
        <v>902311</v>
      </c>
      <c r="BC893" s="16">
        <f>IF($B893="P",VLOOKUP($E893,'[2]Costeo-JUL26'!$B$9:$CQ$307,BC$1,0),0)*$G893</f>
        <v>2.7877218750000003</v>
      </c>
      <c r="BD893" s="36">
        <f>IF($B893="P",VLOOKUP($E893,'[2]Costeo-JUL26'!$B$9:$CQ$307,BD$1,0),0)*$G893</f>
        <v>10932.455552484376</v>
      </c>
      <c r="BE893" s="35">
        <f>IF($B893="P",VLOOKUP($E893,'[2]Costeo-JUL26'!$B$9:$CQ$307,BE$1,0),0)</f>
        <v>0.03</v>
      </c>
      <c r="BF893" s="36">
        <f t="shared" si="423"/>
        <v>327.97366657453125</v>
      </c>
      <c r="BG893" s="36">
        <f t="shared" si="424"/>
        <v>11260.429219058908</v>
      </c>
      <c r="BH893" s="34">
        <f>IF($B893="P",VLOOKUP($E893,'[2]Costeo-JUL26'!$B$9:$CQ$307,BH$1,0),0)</f>
        <v>933089</v>
      </c>
      <c r="BI893" s="16">
        <f>IF($B893="P",VLOOKUP($E893,'[2]Costeo-JUL26'!$B$9:$CQ$307,BI$1,0),0)*$G893</f>
        <v>18.584812499999998</v>
      </c>
      <c r="BJ893" s="36">
        <f>IF($B893="P",VLOOKUP($E893,'[2]Costeo-JUL26'!$B$9:$CQ$307,BJ$1,0),0)*$G893</f>
        <v>13839.599595849302</v>
      </c>
      <c r="BK893" s="35">
        <f>IF(BH893=910319,0,IF($B893="P",VLOOKUP($E893,'[2]Costeo-JUL26'!$B$9:$CQ$307,BK$1,0),0))</f>
        <v>0.02</v>
      </c>
      <c r="BL893" s="36">
        <f t="shared" si="425"/>
        <v>276.79199191698603</v>
      </c>
      <c r="BM893" s="36">
        <f t="shared" si="426"/>
        <v>14116.391587766288</v>
      </c>
      <c r="BN893" s="34">
        <f>IF($B893="P",VLOOKUP($E893,'[2]Costeo-JUL26'!$B$9:$CQ$307,BN$1,0),0)</f>
        <v>0</v>
      </c>
      <c r="BO893" s="16">
        <f>IF($B893="P",VLOOKUP($E893,'[2]Costeo-JUL26'!$B$9:$CQ$307,BO$1,0),0)*$G893</f>
        <v>0</v>
      </c>
      <c r="BP893" s="36">
        <f>IF($B893="P",VLOOKUP($E893,'[2]Costeo-JUL26'!$B$9:$CQ$307,BP$1,0),0)*$G893</f>
        <v>0</v>
      </c>
      <c r="BQ893" s="35">
        <f>IF($B893="P",VLOOKUP($E893,'[2]Costeo-JUL26'!$B$9:$CQ$307,BQ$1,0),0)</f>
        <v>0</v>
      </c>
      <c r="BR893" s="36">
        <f t="shared" si="427"/>
        <v>0</v>
      </c>
      <c r="BS893" s="36">
        <f t="shared" si="428"/>
        <v>0</v>
      </c>
      <c r="BT893" s="34">
        <f>IF($B893="P",VLOOKUP($E893,'[2]Costeo-JUL26'!$B$9:$CQ$307,BT$1,0),0)</f>
        <v>0</v>
      </c>
      <c r="BU893" s="16">
        <f>IF($B893="P",VLOOKUP($E893,'[2]Costeo-JUL26'!$B$9:$CQ$307,BU$1,0),0)*$G893</f>
        <v>0</v>
      </c>
      <c r="BV893" s="36">
        <f>IF($B893="P",VLOOKUP($E893,'[2]Costeo-JUL26'!$B$9:$CQ$307,BV$1,0),0)*$G893</f>
        <v>0</v>
      </c>
      <c r="BW893" s="35">
        <f>IF($B893="P",VLOOKUP($E893,'[2]Costeo-JUL26'!$B$9:$CQ$307,BW$1,0),0)</f>
        <v>0</v>
      </c>
      <c r="BX893" s="36">
        <f t="shared" si="429"/>
        <v>0</v>
      </c>
      <c r="BY893" s="36">
        <f t="shared" si="430"/>
        <v>0</v>
      </c>
      <c r="BZ893" s="34">
        <f>IF($B893="P",VLOOKUP($E893,'[2]Costeo-JUL26'!$B$9:$CQ$307,BZ$1,0),0)</f>
        <v>936704</v>
      </c>
      <c r="CA893" s="16">
        <f>IF($B893="P",VLOOKUP($E893,'[2]Costeo-JUL26'!$B$9:$CQ$307,CA$1,0),0)*$G893</f>
        <v>37.954596477794198</v>
      </c>
      <c r="CB893" s="36">
        <f>IF($B893="P",VLOOKUP($E893,'[2]Costeo-JUL26'!$B$9:$CQ$307,CB$1,0),0)*$G893</f>
        <v>18118.142138271196</v>
      </c>
      <c r="CC893" s="35">
        <f>IF($B893="P",VLOOKUP($E893,'[2]Costeo-JUL26'!$B$9:$CQ$307,CC$1,0),0)</f>
        <v>0.5</v>
      </c>
      <c r="CD893" s="36">
        <f t="shared" si="431"/>
        <v>9059.071069135598</v>
      </c>
      <c r="CE893" s="36">
        <f t="shared" si="432"/>
        <v>27177.213207406792</v>
      </c>
      <c r="CF893" s="37">
        <f t="shared" si="404"/>
        <v>2296129.6332537415</v>
      </c>
      <c r="CG893" s="36">
        <f>IF($B893="r",VLOOKUP($E893,'[2]Costeo-JUL26'!$B$9:$CQ$307,CG$1,0),0)*$G893</f>
        <v>0</v>
      </c>
      <c r="CH893" s="35">
        <f>VLOOKUP($E893,'[2]TEORICOS (05.26)'!$A$8:$T$251,CH$1,0)</f>
        <v>0</v>
      </c>
      <c r="CI893" s="36">
        <f t="shared" si="433"/>
        <v>0</v>
      </c>
      <c r="CJ893" s="37">
        <f t="shared" si="434"/>
        <v>0</v>
      </c>
      <c r="CM893" s="16">
        <f>SUMIFS('[1]Ajuste Inventario'!$I:$I,'[1]Ajuste Inventario'!$B:$B,E893,'[1]Ajuste Inventario'!$S:$S,D893)*-1</f>
        <v>1.5010000000000003</v>
      </c>
      <c r="CN893" s="36">
        <f t="shared" si="405"/>
        <v>4967.3200604668082</v>
      </c>
      <c r="CP893" t="str">
        <f t="shared" si="406"/>
        <v>2466Org.Vtas StaTeresita</v>
      </c>
      <c r="CQ893" s="10">
        <f t="shared" si="407"/>
        <v>3309.3404799912105</v>
      </c>
    </row>
    <row r="894" spans="1:95" x14ac:dyDescent="0.25">
      <c r="A894" s="30">
        <v>46204</v>
      </c>
      <c r="B894" s="31" t="str">
        <f>VLOOKUP($E894,'[2]TEORICOS (05.26)'!$A$8:$T$251,B$1,0)</f>
        <v>P</v>
      </c>
      <c r="C894" s="32" t="str">
        <f>VLOOKUP($E894,'[2]TEORICOS (05.26)'!$A$8:$T$251,C$1,0)</f>
        <v>Aquarius</v>
      </c>
      <c r="D894" t="s">
        <v>230</v>
      </c>
      <c r="E894">
        <v>2468</v>
      </c>
      <c r="F894" t="s">
        <v>145</v>
      </c>
      <c r="G894" s="16">
        <v>724.16599999999994</v>
      </c>
      <c r="H894" s="16">
        <v>1722.0667479999993</v>
      </c>
      <c r="I894" s="33">
        <v>10262767.499999974</v>
      </c>
      <c r="J894" s="33">
        <v>9838929.3399999905</v>
      </c>
      <c r="K894" s="34">
        <f>IF($B894="P",VLOOKUP($E894,'[2]Costeo-JUL26'!$B$9:$CQ$307,K$1,0),0)</f>
        <v>919320</v>
      </c>
      <c r="L894" s="35">
        <f>VLOOKUP($E894,'[2]TEORICOS (05.26)'!$A$8:$T$251,L$1,0)</f>
        <v>0.17</v>
      </c>
      <c r="M894" s="36">
        <f t="shared" si="408"/>
        <v>1672617.9877999986</v>
      </c>
      <c r="N894" s="35">
        <f>IF($B894="P",VLOOKUP($E894,'[2]Costeo-JUL26'!$B$9:$CQ$307,N$1,0),0)</f>
        <v>8.0000000000000002E-3</v>
      </c>
      <c r="O894" s="36">
        <f t="shared" si="409"/>
        <v>13380.943902399989</v>
      </c>
      <c r="P894" s="36">
        <f>IF($B894="P",VLOOKUP($E894,'[2]Costeo-JUL26'!$B$9:$CQ$307,P$1,0),0)*H894</f>
        <v>0</v>
      </c>
      <c r="Q894" s="36">
        <f t="shared" si="410"/>
        <v>1685998.9317023987</v>
      </c>
      <c r="R894" s="34">
        <f>IF($B894="P",VLOOKUP($E894,'[2]Costeo-JUL26'!$B$9:$CQ$307,R$1,0),0)</f>
        <v>902332</v>
      </c>
      <c r="S894" s="16">
        <f>IF($B894="P",VLOOKUP($E894,'[2]Costeo-JUL26'!$B$9:$CQ$307,S$1,0),0)*$G894</f>
        <v>908.58944062169178</v>
      </c>
      <c r="T894" s="36">
        <f>IF($B894="P",VLOOKUP($E894,'[2]Costeo-JUL26'!$B$9:$CQ$307,T$1,0),0)*$G894</f>
        <v>633790.10287193244</v>
      </c>
      <c r="U894" s="35">
        <f>IF($B894="P",VLOOKUP($E894,'[2]Costeo-JUL26'!$B$9:$CQ$307,U$1,0),0)</f>
        <v>1.4999999999999999E-2</v>
      </c>
      <c r="V894" s="36">
        <f t="shared" si="411"/>
        <v>9506.8515430789867</v>
      </c>
      <c r="W894" s="36">
        <f t="shared" si="412"/>
        <v>643296.95441501145</v>
      </c>
      <c r="X894" s="34">
        <f>IF($B894="P",VLOOKUP($E894,'[2]Costeo-JUL26'!$B$9:$CQ$307,X$1,0),0)</f>
        <v>0</v>
      </c>
      <c r="Y894" s="16">
        <f>IF($B894="P",VLOOKUP($E894,'[2]Costeo-JUL26'!$B$9:$CQ$307,Y$1,0),0)*$G894</f>
        <v>0</v>
      </c>
      <c r="Z894" s="36">
        <f>IF($B894="P",VLOOKUP($E894,'[2]Costeo-JUL26'!$B$9:$CQ$307,Z$1,0),0)*$G894</f>
        <v>0</v>
      </c>
      <c r="AA894" s="35">
        <f>IF($B894="P",VLOOKUP($E894,'[2]Costeo-JUL26'!$B$9:$CQ$307,AA$1,0),0)</f>
        <v>0</v>
      </c>
      <c r="AB894" s="36">
        <f t="shared" si="413"/>
        <v>0</v>
      </c>
      <c r="AC894" s="36">
        <f t="shared" si="414"/>
        <v>0</v>
      </c>
      <c r="AD894" s="34">
        <f>IF($B894="P",VLOOKUP($E894,'[2]Costeo-JUL26'!$B$9:$CQ$307,AD$1,0),0)</f>
        <v>902257</v>
      </c>
      <c r="AE894" s="16">
        <f>IF($B894="P",VLOOKUP($E894,'[2]Costeo-JUL26'!$B$9:$CQ$307,AE$1,0),0)*$G894</f>
        <v>4344.9959999999992</v>
      </c>
      <c r="AF894" s="36">
        <f>IF($B894="P",VLOOKUP($E894,'[2]Costeo-JUL26'!$B$9:$CQ$307,AF$1,0),0)*$G894</f>
        <v>66683.522611199995</v>
      </c>
      <c r="AG894" s="35">
        <f>IF($B894="P",VLOOKUP($E894,'[2]Costeo-JUL26'!$B$9:$CQ$307,AG$1,0),0)</f>
        <v>6.0000000000000001E-3</v>
      </c>
      <c r="AH894" s="36">
        <f t="shared" si="415"/>
        <v>400.10113566719997</v>
      </c>
      <c r="AI894" s="36">
        <f t="shared" si="416"/>
        <v>67083.62374686719</v>
      </c>
      <c r="AJ894" s="34">
        <f>IF($B894="P",VLOOKUP($E894,'[2]Costeo-JUL26'!$B$9:$CQ$307,AJ$1,0),0)</f>
        <v>940045</v>
      </c>
      <c r="AK894" s="16">
        <f>IF($B894="P",VLOOKUP($E894,'[2]Costeo-JUL26'!$B$9:$CQ$307,AK$1,0),0)*$G894</f>
        <v>4344.9959999999992</v>
      </c>
      <c r="AL894" s="36">
        <f>IF($B894="P",VLOOKUP($E894,'[2]Costeo-JUL26'!$B$9:$CQ$307,AL$1,0),0)*$G894</f>
        <v>54476.343249120007</v>
      </c>
      <c r="AM894" s="35">
        <f>IF($B894="P",VLOOKUP($E894,'[2]Costeo-JUL26'!$B$9:$CQ$307,AM$1,0),0)</f>
        <v>1.7999999999999999E-2</v>
      </c>
      <c r="AN894" s="36">
        <f t="shared" si="417"/>
        <v>980.57417848416003</v>
      </c>
      <c r="AO894" s="36">
        <f t="shared" si="418"/>
        <v>55456.917427604167</v>
      </c>
      <c r="AP894" s="34">
        <f>IF($B894="P",VLOOKUP($E894,'[2]Costeo-JUL26'!$B$9:$CQ$307,AP$1,0),0)</f>
        <v>911881</v>
      </c>
      <c r="AQ894" s="16">
        <f>IF($B894="P",VLOOKUP($E894,'[2]Costeo-JUL26'!$B$9:$CQ$307,AQ$1,0),0)*$G894</f>
        <v>4344.9959999999992</v>
      </c>
      <c r="AR894" s="36">
        <f>IF($B894="P",VLOOKUP($E894,'[2]Costeo-JUL26'!$B$9:$CQ$307,AR$1,0),0)*$G894</f>
        <v>589577.72124502016</v>
      </c>
      <c r="AS894" s="35">
        <f>IF($B894="P",VLOOKUP($E894,'[2]Costeo-JUL26'!$B$9:$CQ$307,AS$1,0),0)</f>
        <v>0.02</v>
      </c>
      <c r="AT894" s="36">
        <f t="shared" si="419"/>
        <v>11791.554424900403</v>
      </c>
      <c r="AU894" s="36">
        <f t="shared" si="420"/>
        <v>601369.27566992061</v>
      </c>
      <c r="AV894" s="34">
        <f>IF($B894="P",VLOOKUP($E894,'[2]Costeo-JUL26'!$B$9:$CQ$307,AV$1,0),0)</f>
        <v>901729</v>
      </c>
      <c r="AW894" s="16">
        <f>IF($B894="P",VLOOKUP($E894,'[2]Costeo-JUL26'!$B$9:$CQ$307,AW$1,0),0)*$G894</f>
        <v>29.763222599999995</v>
      </c>
      <c r="AX894" s="36">
        <f>IF($B894="P",VLOOKUP($E894,'[2]Costeo-JUL26'!$B$9:$CQ$307,AX$1,0),0)*$G894</f>
        <v>142031.28877610399</v>
      </c>
      <c r="AY894" s="35">
        <f>IF($B894="P",VLOOKUP($E894,'[2]Costeo-JUL26'!$B$9:$CQ$307,AY$1,0),0)</f>
        <v>0.03</v>
      </c>
      <c r="AZ894" s="36">
        <f t="shared" si="421"/>
        <v>4260.9386632831192</v>
      </c>
      <c r="BA894" s="36">
        <f t="shared" si="422"/>
        <v>146292.22743938712</v>
      </c>
      <c r="BB894" s="34">
        <f>IF($B894="P",VLOOKUP($E894,'[2]Costeo-JUL26'!$B$9:$CQ$307,BB$1,0),0)</f>
        <v>902311</v>
      </c>
      <c r="BC894" s="16">
        <f>IF($B894="P",VLOOKUP($E894,'[2]Costeo-JUL26'!$B$9:$CQ$307,BC$1,0),0)*$G894</f>
        <v>3.16822625</v>
      </c>
      <c r="BD894" s="36">
        <f>IF($B894="P",VLOOKUP($E894,'[2]Costeo-JUL26'!$B$9:$CQ$307,BD$1,0),0)*$G894</f>
        <v>12424.658632181252</v>
      </c>
      <c r="BE894" s="35">
        <f>IF($B894="P",VLOOKUP($E894,'[2]Costeo-JUL26'!$B$9:$CQ$307,BE$1,0),0)</f>
        <v>0.03</v>
      </c>
      <c r="BF894" s="36">
        <f t="shared" si="423"/>
        <v>372.73975896543755</v>
      </c>
      <c r="BG894" s="36">
        <f t="shared" si="424"/>
        <v>12797.398391146689</v>
      </c>
      <c r="BH894" s="34">
        <f>IF($B894="P",VLOOKUP($E894,'[2]Costeo-JUL26'!$B$9:$CQ$307,BH$1,0),0)</f>
        <v>933089</v>
      </c>
      <c r="BI894" s="16">
        <f>IF($B894="P",VLOOKUP($E894,'[2]Costeo-JUL26'!$B$9:$CQ$307,BI$1,0),0)*$G894</f>
        <v>27.156224999999996</v>
      </c>
      <c r="BJ894" s="36">
        <f>IF($B894="P",VLOOKUP($E894,'[2]Costeo-JUL26'!$B$9:$CQ$307,BJ$1,0),0)*$G894</f>
        <v>20222.495144074914</v>
      </c>
      <c r="BK894" s="35">
        <f>IF(BH894=910319,0,IF($B894="P",VLOOKUP($E894,'[2]Costeo-JUL26'!$B$9:$CQ$307,BK$1,0),0))</f>
        <v>0.02</v>
      </c>
      <c r="BL894" s="36">
        <f t="shared" si="425"/>
        <v>404.4499028814983</v>
      </c>
      <c r="BM894" s="36">
        <f t="shared" si="426"/>
        <v>20626.945046956411</v>
      </c>
      <c r="BN894" s="34">
        <f>IF($B894="P",VLOOKUP($E894,'[2]Costeo-JUL26'!$B$9:$CQ$307,BN$1,0),0)</f>
        <v>0</v>
      </c>
      <c r="BO894" s="16">
        <f>IF($B894="P",VLOOKUP($E894,'[2]Costeo-JUL26'!$B$9:$CQ$307,BO$1,0),0)*$G894</f>
        <v>0</v>
      </c>
      <c r="BP894" s="36">
        <f>IF($B894="P",VLOOKUP($E894,'[2]Costeo-JUL26'!$B$9:$CQ$307,BP$1,0),0)*$G894</f>
        <v>0</v>
      </c>
      <c r="BQ894" s="35">
        <f>IF($B894="P",VLOOKUP($E894,'[2]Costeo-JUL26'!$B$9:$CQ$307,BQ$1,0),0)</f>
        <v>0</v>
      </c>
      <c r="BR894" s="36">
        <f t="shared" si="427"/>
        <v>0</v>
      </c>
      <c r="BS894" s="36">
        <f t="shared" si="428"/>
        <v>0</v>
      </c>
      <c r="BT894" s="34">
        <f>IF($B894="P",VLOOKUP($E894,'[2]Costeo-JUL26'!$B$9:$CQ$307,BT$1,0),0)</f>
        <v>0</v>
      </c>
      <c r="BU894" s="16">
        <f>IF($B894="P",VLOOKUP($E894,'[2]Costeo-JUL26'!$B$9:$CQ$307,BU$1,0),0)*$G894</f>
        <v>0</v>
      </c>
      <c r="BV894" s="36">
        <f>IF($B894="P",VLOOKUP($E894,'[2]Costeo-JUL26'!$B$9:$CQ$307,BV$1,0),0)*$G894</f>
        <v>0</v>
      </c>
      <c r="BW894" s="35">
        <f>IF($B894="P",VLOOKUP($E894,'[2]Costeo-JUL26'!$B$9:$CQ$307,BW$1,0),0)</f>
        <v>0</v>
      </c>
      <c r="BX894" s="36">
        <f t="shared" si="429"/>
        <v>0</v>
      </c>
      <c r="BY894" s="36">
        <f t="shared" si="430"/>
        <v>0</v>
      </c>
      <c r="BZ894" s="34">
        <f>IF($B894="P",VLOOKUP($E894,'[2]Costeo-JUL26'!$B$9:$CQ$307,BZ$1,0),0)</f>
        <v>936704</v>
      </c>
      <c r="CA894" s="16">
        <f>IF($B894="P",VLOOKUP($E894,'[2]Costeo-JUL26'!$B$9:$CQ$307,CA$1,0),0)*$G894</f>
        <v>59.420844020690076</v>
      </c>
      <c r="CB894" s="36">
        <f>IF($B894="P",VLOOKUP($E894,'[2]Costeo-JUL26'!$B$9:$CQ$307,CB$1,0),0)*$G894</f>
        <v>28365.34696325332</v>
      </c>
      <c r="CC894" s="35">
        <f>IF($B894="P",VLOOKUP($E894,'[2]Costeo-JUL26'!$B$9:$CQ$307,CC$1,0),0)</f>
        <v>0.5</v>
      </c>
      <c r="CD894" s="36">
        <f t="shared" si="431"/>
        <v>14182.67348162666</v>
      </c>
      <c r="CE894" s="36">
        <f t="shared" si="432"/>
        <v>42548.020444879978</v>
      </c>
      <c r="CF894" s="37">
        <f t="shared" si="404"/>
        <v>3275470.2942841719</v>
      </c>
      <c r="CG894" s="36">
        <f>IF($B894="r",VLOOKUP($E894,'[2]Costeo-JUL26'!$B$9:$CQ$307,CG$1,0),0)*$G894</f>
        <v>0</v>
      </c>
      <c r="CH894" s="35">
        <f>VLOOKUP($E894,'[2]TEORICOS (05.26)'!$A$8:$T$251,CH$1,0)</f>
        <v>0</v>
      </c>
      <c r="CI894" s="36">
        <f t="shared" si="433"/>
        <v>0</v>
      </c>
      <c r="CJ894" s="37">
        <f t="shared" si="434"/>
        <v>0</v>
      </c>
      <c r="CM894" s="16">
        <f>SUMIFS('[1]Ajuste Inventario'!$I:$I,'[1]Ajuste Inventario'!$B:$B,E894,'[1]Ajuste Inventario'!$S:$S,D894)*-1</f>
        <v>2.8359999999999999</v>
      </c>
      <c r="CN894" s="36">
        <f t="shared" si="405"/>
        <v>12827.492252591135</v>
      </c>
      <c r="CP894" t="str">
        <f t="shared" si="406"/>
        <v>2468Org.Vtas StaTeresita</v>
      </c>
      <c r="CQ894" s="10">
        <f t="shared" si="407"/>
        <v>4523.0931779235316</v>
      </c>
    </row>
    <row r="895" spans="1:95" x14ac:dyDescent="0.25">
      <c r="A895" s="30">
        <v>46204</v>
      </c>
      <c r="B895" s="31" t="str">
        <f>VLOOKUP($E895,'[2]TEORICOS (05.26)'!$A$8:$T$251,B$1,0)</f>
        <v>P</v>
      </c>
      <c r="C895" s="32" t="str">
        <f>VLOOKUP($E895,'[2]TEORICOS (05.26)'!$A$8:$T$251,C$1,0)</f>
        <v>Aquarius</v>
      </c>
      <c r="D895" t="s">
        <v>230</v>
      </c>
      <c r="E895">
        <v>2473</v>
      </c>
      <c r="F895" t="s">
        <v>146</v>
      </c>
      <c r="G895" s="16">
        <v>387.75</v>
      </c>
      <c r="H895" s="16">
        <v>272.97599999999989</v>
      </c>
      <c r="I895" s="33">
        <v>3878969.9499999909</v>
      </c>
      <c r="J895" s="33">
        <v>3719269.3899999941</v>
      </c>
      <c r="K895" s="34">
        <f>IF($B895="P",VLOOKUP($E895,'[2]Costeo-JUL26'!$B$9:$CQ$307,K$1,0),0)</f>
        <v>919319</v>
      </c>
      <c r="L895" s="35">
        <f>VLOOKUP($E895,'[2]TEORICOS (05.26)'!$A$8:$T$251,L$1,0)</f>
        <v>0.17</v>
      </c>
      <c r="M895" s="36">
        <f t="shared" si="408"/>
        <v>632275.796299999</v>
      </c>
      <c r="N895" s="35">
        <f>IF($B895="P",VLOOKUP($E895,'[2]Costeo-JUL26'!$B$9:$CQ$307,N$1,0),0)</f>
        <v>8.0000000000000002E-3</v>
      </c>
      <c r="O895" s="36">
        <f t="shared" si="409"/>
        <v>5058.206370399992</v>
      </c>
      <c r="P895" s="36">
        <f>IF($B895="P",VLOOKUP($E895,'[2]Costeo-JUL26'!$B$9:$CQ$307,P$1,0),0)*H895</f>
        <v>0</v>
      </c>
      <c r="Q895" s="36">
        <f t="shared" si="410"/>
        <v>637334.00267039903</v>
      </c>
      <c r="R895" s="34">
        <f>IF($B895="P",VLOOKUP($E895,'[2]Costeo-JUL26'!$B$9:$CQ$307,R$1,0),0)</f>
        <v>902332</v>
      </c>
      <c r="S895" s="16">
        <f>IF($B895="P",VLOOKUP($E895,'[2]Costeo-JUL26'!$B$9:$CQ$307,S$1,0),0)*$G895</f>
        <v>142.73542439930353</v>
      </c>
      <c r="T895" s="36">
        <f>IF($B895="P",VLOOKUP($E895,'[2]Costeo-JUL26'!$B$9:$CQ$307,T$1,0),0)*$G895</f>
        <v>99565.651183007794</v>
      </c>
      <c r="U895" s="35">
        <f>IF($B895="P",VLOOKUP($E895,'[2]Costeo-JUL26'!$B$9:$CQ$307,U$1,0),0)</f>
        <v>1.4999999999999999E-2</v>
      </c>
      <c r="V895" s="36">
        <f t="shared" si="411"/>
        <v>1493.4847677451169</v>
      </c>
      <c r="W895" s="36">
        <f t="shared" si="412"/>
        <v>101059.13595075291</v>
      </c>
      <c r="X895" s="34">
        <f>IF($B895="P",VLOOKUP($E895,'[2]Costeo-JUL26'!$B$9:$CQ$307,X$1,0),0)</f>
        <v>0</v>
      </c>
      <c r="Y895" s="16">
        <f>IF($B895="P",VLOOKUP($E895,'[2]Costeo-JUL26'!$B$9:$CQ$307,Y$1,0),0)*$G895</f>
        <v>0</v>
      </c>
      <c r="Z895" s="36">
        <f>IF($B895="P",VLOOKUP($E895,'[2]Costeo-JUL26'!$B$9:$CQ$307,Z$1,0),0)*$G895</f>
        <v>0</v>
      </c>
      <c r="AA895" s="35">
        <f>IF($B895="P",VLOOKUP($E895,'[2]Costeo-JUL26'!$B$9:$CQ$307,AA$1,0),0)</f>
        <v>0</v>
      </c>
      <c r="AB895" s="36">
        <f t="shared" si="413"/>
        <v>0</v>
      </c>
      <c r="AC895" s="36">
        <f t="shared" si="414"/>
        <v>0</v>
      </c>
      <c r="AD895" s="34">
        <f>IF($B895="P",VLOOKUP($E895,'[2]Costeo-JUL26'!$B$9:$CQ$307,AD$1,0),0)</f>
        <v>902257</v>
      </c>
      <c r="AE895" s="16">
        <f>IF($B895="P",VLOOKUP($E895,'[2]Costeo-JUL26'!$B$9:$CQ$307,AE$1,0),0)*$G895</f>
        <v>3102</v>
      </c>
      <c r="AF895" s="36">
        <f>IF($B895="P",VLOOKUP($E895,'[2]Costeo-JUL26'!$B$9:$CQ$307,AF$1,0),0)*$G895</f>
        <v>47607.0144</v>
      </c>
      <c r="AG895" s="35">
        <f>IF($B895="P",VLOOKUP($E895,'[2]Costeo-JUL26'!$B$9:$CQ$307,AG$1,0),0)</f>
        <v>6.0000000000000001E-3</v>
      </c>
      <c r="AH895" s="36">
        <f t="shared" si="415"/>
        <v>285.64208639999998</v>
      </c>
      <c r="AI895" s="36">
        <f t="shared" si="416"/>
        <v>47892.656486400003</v>
      </c>
      <c r="AJ895" s="34">
        <f>IF($B895="P",VLOOKUP($E895,'[2]Costeo-JUL26'!$B$9:$CQ$307,AJ$1,0),0)</f>
        <v>919019</v>
      </c>
      <c r="AK895" s="16">
        <f>IF($B895="P",VLOOKUP($E895,'[2]Costeo-JUL26'!$B$9:$CQ$307,AK$1,0),0)*$G895</f>
        <v>3102</v>
      </c>
      <c r="AL895" s="36">
        <f>IF($B895="P",VLOOKUP($E895,'[2]Costeo-JUL26'!$B$9:$CQ$307,AL$1,0),0)*$G895</f>
        <v>18306.4529484632</v>
      </c>
      <c r="AM895" s="35">
        <f>IF($B895="P",VLOOKUP($E895,'[2]Costeo-JUL26'!$B$9:$CQ$307,AM$1,0),0)</f>
        <v>1.7999999999999999E-2</v>
      </c>
      <c r="AN895" s="36">
        <f t="shared" si="417"/>
        <v>329.5161530723376</v>
      </c>
      <c r="AO895" s="36">
        <f t="shared" si="418"/>
        <v>18635.969101535538</v>
      </c>
      <c r="AP895" s="34">
        <f>IF($B895="P",VLOOKUP($E895,'[2]Costeo-JUL26'!$B$9:$CQ$307,AP$1,0),0)</f>
        <v>901569</v>
      </c>
      <c r="AQ895" s="16">
        <f>IF($B895="P",VLOOKUP($E895,'[2]Costeo-JUL26'!$B$9:$CQ$307,AQ$1,0),0)*$G895</f>
        <v>3102</v>
      </c>
      <c r="AR895" s="36">
        <f>IF($B895="P",VLOOKUP($E895,'[2]Costeo-JUL26'!$B$9:$CQ$307,AR$1,0),0)*$G895</f>
        <v>201738.63205418381</v>
      </c>
      <c r="AS895" s="35">
        <f>IF($B895="P",VLOOKUP($E895,'[2]Costeo-JUL26'!$B$9:$CQ$307,AS$1,0),0)</f>
        <v>0.02</v>
      </c>
      <c r="AT895" s="36">
        <f t="shared" si="419"/>
        <v>4034.7726410836763</v>
      </c>
      <c r="AU895" s="36">
        <f t="shared" si="420"/>
        <v>205773.40469526747</v>
      </c>
      <c r="AV895" s="34">
        <f>IF($B895="P",VLOOKUP($E895,'[2]Costeo-JUL26'!$B$9:$CQ$307,AV$1,0),0)</f>
        <v>932436</v>
      </c>
      <c r="AW895" s="16">
        <f>IF($B895="P",VLOOKUP($E895,'[2]Costeo-JUL26'!$B$9:$CQ$307,AW$1,0),0)*$G895</f>
        <v>6.0101250000000004</v>
      </c>
      <c r="AX895" s="36">
        <f>IF($B895="P",VLOOKUP($E895,'[2]Costeo-JUL26'!$B$9:$CQ$307,AX$1,0),0)*$G895</f>
        <v>28680.556904999998</v>
      </c>
      <c r="AY895" s="35">
        <f>IF($B895="P",VLOOKUP($E895,'[2]Costeo-JUL26'!$B$9:$CQ$307,AY$1,0),0)</f>
        <v>0.03</v>
      </c>
      <c r="AZ895" s="36">
        <f t="shared" si="421"/>
        <v>860.41670714999987</v>
      </c>
      <c r="BA895" s="36">
        <f t="shared" si="422"/>
        <v>29540.973612149999</v>
      </c>
      <c r="BB895" s="34">
        <f>IF($B895="P",VLOOKUP($E895,'[2]Costeo-JUL26'!$B$9:$CQ$307,BB$1,0),0)</f>
        <v>902311</v>
      </c>
      <c r="BC895" s="16">
        <f>IF($B895="P",VLOOKUP($E895,'[2]Costeo-JUL26'!$B$9:$CQ$307,BC$1,0),0)*$G895</f>
        <v>0.80781249999999993</v>
      </c>
      <c r="BD895" s="36">
        <f>IF($B895="P",VLOOKUP($E895,'[2]Costeo-JUL26'!$B$9:$CQ$307,BD$1,0),0)*$G895</f>
        <v>3167.9538515625004</v>
      </c>
      <c r="BE895" s="35">
        <f>IF($B895="P",VLOOKUP($E895,'[2]Costeo-JUL26'!$B$9:$CQ$307,BE$1,0),0)</f>
        <v>0.03</v>
      </c>
      <c r="BF895" s="36">
        <f t="shared" si="423"/>
        <v>95.038615546875008</v>
      </c>
      <c r="BG895" s="36">
        <f t="shared" si="424"/>
        <v>3262.9924671093754</v>
      </c>
      <c r="BH895" s="34">
        <f>IF($B895="P",VLOOKUP($E895,'[2]Costeo-JUL26'!$B$9:$CQ$307,BH$1,0),0)</f>
        <v>933089</v>
      </c>
      <c r="BI895" s="16">
        <f>IF($B895="P",VLOOKUP($E895,'[2]Costeo-JUL26'!$B$9:$CQ$307,BI$1,0),0)*$G895</f>
        <v>8.9756944444444446</v>
      </c>
      <c r="BJ895" s="36">
        <f>IF($B895="P",VLOOKUP($E895,'[2]Costeo-JUL26'!$B$9:$CQ$307,BJ$1,0),0)*$G895</f>
        <v>6683.9532121080138</v>
      </c>
      <c r="BK895" s="35">
        <f>IF(BH895=910319,0,IF($B895="P",VLOOKUP($E895,'[2]Costeo-JUL26'!$B$9:$CQ$307,BK$1,0),0))</f>
        <v>0.02</v>
      </c>
      <c r="BL895" s="36">
        <f t="shared" si="425"/>
        <v>133.67906424216028</v>
      </c>
      <c r="BM895" s="36">
        <f t="shared" si="426"/>
        <v>6817.6322763501739</v>
      </c>
      <c r="BN895" s="34">
        <f>IF($B895="P",VLOOKUP($E895,'[2]Costeo-JUL26'!$B$9:$CQ$307,BN$1,0),0)</f>
        <v>0</v>
      </c>
      <c r="BO895" s="16">
        <f>IF($B895="P",VLOOKUP($E895,'[2]Costeo-JUL26'!$B$9:$CQ$307,BO$1,0),0)*$G895</f>
        <v>0</v>
      </c>
      <c r="BP895" s="36">
        <f>IF($B895="P",VLOOKUP($E895,'[2]Costeo-JUL26'!$B$9:$CQ$307,BP$1,0),0)*$G895</f>
        <v>0</v>
      </c>
      <c r="BQ895" s="35">
        <f>IF($B895="P",VLOOKUP($E895,'[2]Costeo-JUL26'!$B$9:$CQ$307,BQ$1,0),0)</f>
        <v>0</v>
      </c>
      <c r="BR895" s="36">
        <f t="shared" si="427"/>
        <v>0</v>
      </c>
      <c r="BS895" s="36">
        <f t="shared" si="428"/>
        <v>0</v>
      </c>
      <c r="BT895" s="34">
        <f>IF($B895="P",VLOOKUP($E895,'[2]Costeo-JUL26'!$B$9:$CQ$307,BT$1,0),0)</f>
        <v>0</v>
      </c>
      <c r="BU895" s="16">
        <f>IF($B895="P",VLOOKUP($E895,'[2]Costeo-JUL26'!$B$9:$CQ$307,BU$1,0),0)*$G895</f>
        <v>0</v>
      </c>
      <c r="BV895" s="36">
        <f>IF($B895="P",VLOOKUP($E895,'[2]Costeo-JUL26'!$B$9:$CQ$307,BV$1,0),0)*$G895</f>
        <v>0</v>
      </c>
      <c r="BW895" s="35">
        <f>IF($B895="P",VLOOKUP($E895,'[2]Costeo-JUL26'!$B$9:$CQ$307,BW$1,0),0)</f>
        <v>0</v>
      </c>
      <c r="BX895" s="36">
        <f t="shared" si="429"/>
        <v>0</v>
      </c>
      <c r="BY895" s="36">
        <f t="shared" si="430"/>
        <v>0</v>
      </c>
      <c r="BZ895" s="34">
        <f>IF($B895="P",VLOOKUP($E895,'[2]Costeo-JUL26'!$B$9:$CQ$307,BZ$1,0),0)</f>
        <v>936704</v>
      </c>
      <c r="CA895" s="16">
        <f>IF($B895="P",VLOOKUP($E895,'[2]Costeo-JUL26'!$B$9:$CQ$307,CA$1,0),0)*$G895</f>
        <v>9.4271130464245232</v>
      </c>
      <c r="CB895" s="36">
        <f>IF($B895="P",VLOOKUP($E895,'[2]Costeo-JUL26'!$B$9:$CQ$307,CB$1,0),0)*$G895</f>
        <v>4500.1604543101903</v>
      </c>
      <c r="CC895" s="35">
        <f>IF($B895="P",VLOOKUP($E895,'[2]Costeo-JUL26'!$B$9:$CQ$307,CC$1,0),0)</f>
        <v>0.5</v>
      </c>
      <c r="CD895" s="36">
        <f t="shared" si="431"/>
        <v>2250.0802271550951</v>
      </c>
      <c r="CE895" s="36">
        <f t="shared" si="432"/>
        <v>6750.2406814652859</v>
      </c>
      <c r="CF895" s="37">
        <f t="shared" si="404"/>
        <v>1057067.0079414297</v>
      </c>
      <c r="CG895" s="36">
        <f>IF($B895="r",VLOOKUP($E895,'[2]Costeo-JUL26'!$B$9:$CQ$307,CG$1,0),0)*$G895</f>
        <v>0</v>
      </c>
      <c r="CH895" s="35">
        <f>VLOOKUP($E895,'[2]TEORICOS (05.26)'!$A$8:$T$251,CH$1,0)</f>
        <v>0</v>
      </c>
      <c r="CI895" s="36">
        <f t="shared" si="433"/>
        <v>0</v>
      </c>
      <c r="CJ895" s="37">
        <f t="shared" si="434"/>
        <v>0</v>
      </c>
      <c r="CM895" s="16">
        <f>SUMIFS('[1]Ajuste Inventario'!$I:$I,'[1]Ajuste Inventario'!$B:$B,E895,'[1]Ajuste Inventario'!$S:$S,D895)*-1</f>
        <v>2.125</v>
      </c>
      <c r="CN895" s="36">
        <f t="shared" si="405"/>
        <v>5793.0816038053854</v>
      </c>
      <c r="CP895" t="str">
        <f t="shared" si="406"/>
        <v>2473Org.Vtas StaTeresita</v>
      </c>
      <c r="CQ895" s="10">
        <f t="shared" si="407"/>
        <v>2726.1560488495929</v>
      </c>
    </row>
    <row r="896" spans="1:95" x14ac:dyDescent="0.25">
      <c r="A896" s="30">
        <v>46204</v>
      </c>
      <c r="B896" s="31" t="str">
        <f>VLOOKUP($E896,'[2]TEORICOS (05.26)'!$A$8:$T$251,B$1,0)</f>
        <v>P</v>
      </c>
      <c r="C896" s="32" t="str">
        <f>VLOOKUP($E896,'[2]TEORICOS (05.26)'!$A$8:$T$251,C$1,0)</f>
        <v>Aquarius</v>
      </c>
      <c r="D896" t="s">
        <v>230</v>
      </c>
      <c r="E896">
        <v>2476</v>
      </c>
      <c r="F896" t="s">
        <v>147</v>
      </c>
      <c r="G896" s="16">
        <v>570</v>
      </c>
      <c r="H896" s="16">
        <v>903.4500000000005</v>
      </c>
      <c r="I896" s="33">
        <v>6183159.8799999943</v>
      </c>
      <c r="J896" s="33">
        <v>6036750.7299999967</v>
      </c>
      <c r="K896" s="34">
        <f>IF($B896="P",VLOOKUP($E896,'[2]Costeo-JUL26'!$B$9:$CQ$307,K$1,0),0)</f>
        <v>919319</v>
      </c>
      <c r="L896" s="35">
        <f>VLOOKUP($E896,'[2]TEORICOS (05.26)'!$A$8:$T$251,L$1,0)</f>
        <v>0.17</v>
      </c>
      <c r="M896" s="36">
        <f t="shared" si="408"/>
        <v>1026247.6240999995</v>
      </c>
      <c r="N896" s="35">
        <f>IF($B896="P",VLOOKUP($E896,'[2]Costeo-JUL26'!$B$9:$CQ$307,N$1,0),0)</f>
        <v>8.0000000000000002E-3</v>
      </c>
      <c r="O896" s="36">
        <f t="shared" si="409"/>
        <v>8209.9809927999959</v>
      </c>
      <c r="P896" s="36">
        <f>IF($B896="P",VLOOKUP($E896,'[2]Costeo-JUL26'!$B$9:$CQ$307,P$1,0),0)*H896</f>
        <v>0</v>
      </c>
      <c r="Q896" s="36">
        <f t="shared" si="410"/>
        <v>1034457.6050927995</v>
      </c>
      <c r="R896" s="34">
        <f>IF($B896="P",VLOOKUP($E896,'[2]Costeo-JUL26'!$B$9:$CQ$307,R$1,0),0)</f>
        <v>902332</v>
      </c>
      <c r="S896" s="16">
        <f>IF($B896="P",VLOOKUP($E896,'[2]Costeo-JUL26'!$B$9:$CQ$307,S$1,0),0)*$G896</f>
        <v>472.1036280905397</v>
      </c>
      <c r="T896" s="36">
        <f>IF($B896="P",VLOOKUP($E896,'[2]Costeo-JUL26'!$B$9:$CQ$307,T$1,0),0)*$G896</f>
        <v>329317.72441575112</v>
      </c>
      <c r="U896" s="35">
        <f>IF($B896="P",VLOOKUP($E896,'[2]Costeo-JUL26'!$B$9:$CQ$307,U$1,0),0)</f>
        <v>1.4999999999999999E-2</v>
      </c>
      <c r="V896" s="36">
        <f t="shared" si="411"/>
        <v>4939.7658662362664</v>
      </c>
      <c r="W896" s="36">
        <f t="shared" si="412"/>
        <v>334257.49028198735</v>
      </c>
      <c r="X896" s="34">
        <f>IF($B896="P",VLOOKUP($E896,'[2]Costeo-JUL26'!$B$9:$CQ$307,X$1,0),0)</f>
        <v>0</v>
      </c>
      <c r="Y896" s="16">
        <f>IF($B896="P",VLOOKUP($E896,'[2]Costeo-JUL26'!$B$9:$CQ$307,Y$1,0),0)*$G896</f>
        <v>0</v>
      </c>
      <c r="Z896" s="36">
        <f>IF($B896="P",VLOOKUP($E896,'[2]Costeo-JUL26'!$B$9:$CQ$307,Z$1,0),0)*$G896</f>
        <v>0</v>
      </c>
      <c r="AA896" s="35">
        <f>IF($B896="P",VLOOKUP($E896,'[2]Costeo-JUL26'!$B$9:$CQ$307,AA$1,0),0)</f>
        <v>0</v>
      </c>
      <c r="AB896" s="36">
        <f t="shared" si="413"/>
        <v>0</v>
      </c>
      <c r="AC896" s="36">
        <f t="shared" si="414"/>
        <v>0</v>
      </c>
      <c r="AD896" s="34">
        <f>IF($B896="P",VLOOKUP($E896,'[2]Costeo-JUL26'!$B$9:$CQ$307,AD$1,0),0)</f>
        <v>902257</v>
      </c>
      <c r="AE896" s="16">
        <f>IF($B896="P",VLOOKUP($E896,'[2]Costeo-JUL26'!$B$9:$CQ$307,AE$1,0),0)*$G896</f>
        <v>3420</v>
      </c>
      <c r="AF896" s="36">
        <f>IF($B896="P",VLOOKUP($E896,'[2]Costeo-JUL26'!$B$9:$CQ$307,AF$1,0),0)*$G896</f>
        <v>52487.424000000006</v>
      </c>
      <c r="AG896" s="35">
        <f>IF($B896="P",VLOOKUP($E896,'[2]Costeo-JUL26'!$B$9:$CQ$307,AG$1,0),0)</f>
        <v>6.0000000000000001E-3</v>
      </c>
      <c r="AH896" s="36">
        <f t="shared" si="415"/>
        <v>314.92454400000003</v>
      </c>
      <c r="AI896" s="36">
        <f t="shared" si="416"/>
        <v>52802.348544000008</v>
      </c>
      <c r="AJ896" s="34">
        <f>IF($B896="P",VLOOKUP($E896,'[2]Costeo-JUL26'!$B$9:$CQ$307,AJ$1,0),0)</f>
        <v>919016</v>
      </c>
      <c r="AK896" s="16">
        <f>IF($B896="P",VLOOKUP($E896,'[2]Costeo-JUL26'!$B$9:$CQ$307,AK$1,0),0)*$G896</f>
        <v>3420</v>
      </c>
      <c r="AL896" s="36">
        <f>IF($B896="P",VLOOKUP($E896,'[2]Costeo-JUL26'!$B$9:$CQ$307,AL$1,0),0)*$G896</f>
        <v>29498.320800000001</v>
      </c>
      <c r="AM896" s="35">
        <f>IF($B896="P",VLOOKUP($E896,'[2]Costeo-JUL26'!$B$9:$CQ$307,AM$1,0),0)</f>
        <v>1.7999999999999999E-2</v>
      </c>
      <c r="AN896" s="36">
        <f t="shared" si="417"/>
        <v>530.96977440000001</v>
      </c>
      <c r="AO896" s="36">
        <f t="shared" si="418"/>
        <v>30029.290574400002</v>
      </c>
      <c r="AP896" s="34">
        <f>IF($B896="P",VLOOKUP($E896,'[2]Costeo-JUL26'!$B$9:$CQ$307,AP$1,0),0)</f>
        <v>933429</v>
      </c>
      <c r="AQ896" s="16">
        <f>IF($B896="P",VLOOKUP($E896,'[2]Costeo-JUL26'!$B$9:$CQ$307,AQ$1,0),0)*$G896</f>
        <v>3420</v>
      </c>
      <c r="AR896" s="36">
        <f>IF($B896="P",VLOOKUP($E896,'[2]Costeo-JUL26'!$B$9:$CQ$307,AR$1,0),0)*$G896</f>
        <v>335986.88760000007</v>
      </c>
      <c r="AS896" s="35">
        <f>IF($B896="P",VLOOKUP($E896,'[2]Costeo-JUL26'!$B$9:$CQ$307,AS$1,0),0)</f>
        <v>0.02</v>
      </c>
      <c r="AT896" s="36">
        <f t="shared" si="419"/>
        <v>6719.7377520000018</v>
      </c>
      <c r="AU896" s="36">
        <f t="shared" si="420"/>
        <v>342706.62535200006</v>
      </c>
      <c r="AV896" s="34">
        <f>IF($B896="P",VLOOKUP($E896,'[2]Costeo-JUL26'!$B$9:$CQ$307,AV$1,0),0)</f>
        <v>932438</v>
      </c>
      <c r="AW896" s="16">
        <f>IF($B896="P",VLOOKUP($E896,'[2]Costeo-JUL26'!$B$9:$CQ$307,AW$1,0),0)*$G896</f>
        <v>16.644000000000002</v>
      </c>
      <c r="AX896" s="36">
        <f>IF($B896="P",VLOOKUP($E896,'[2]Costeo-JUL26'!$B$9:$CQ$307,AX$1,0),0)*$G896</f>
        <v>79425.833760000009</v>
      </c>
      <c r="AY896" s="35">
        <f>IF($B896="P",VLOOKUP($E896,'[2]Costeo-JUL26'!$B$9:$CQ$307,AY$1,0),0)</f>
        <v>0.03</v>
      </c>
      <c r="AZ896" s="36">
        <f t="shared" si="421"/>
        <v>2382.7750128000002</v>
      </c>
      <c r="BA896" s="36">
        <f t="shared" si="422"/>
        <v>81808.608772800013</v>
      </c>
      <c r="BB896" s="34">
        <f>IF($B896="P",VLOOKUP($E896,'[2]Costeo-JUL26'!$B$9:$CQ$307,BB$1,0),0)</f>
        <v>902311</v>
      </c>
      <c r="BC896" s="16">
        <f>IF($B896="P",VLOOKUP($E896,'[2]Costeo-JUL26'!$B$9:$CQ$307,BC$1,0),0)*$G896</f>
        <v>2.2901785714285716</v>
      </c>
      <c r="BD896" s="36">
        <f>IF($B896="P",VLOOKUP($E896,'[2]Costeo-JUL26'!$B$9:$CQ$307,BD$1,0),0)*$G896</f>
        <v>8981.2673437500016</v>
      </c>
      <c r="BE896" s="35">
        <f>IF($B896="P",VLOOKUP($E896,'[2]Costeo-JUL26'!$B$9:$CQ$307,BE$1,0),0)</f>
        <v>0.03</v>
      </c>
      <c r="BF896" s="36">
        <f t="shared" si="423"/>
        <v>269.43802031250004</v>
      </c>
      <c r="BG896" s="36">
        <f t="shared" si="424"/>
        <v>9250.7053640625018</v>
      </c>
      <c r="BH896" s="34">
        <f>IF($B896="P",VLOOKUP($E896,'[2]Costeo-JUL26'!$B$9:$CQ$307,BH$1,0),0)</f>
        <v>933089</v>
      </c>
      <c r="BI896" s="16">
        <f>IF($B896="P",VLOOKUP($E896,'[2]Costeo-JUL26'!$B$9:$CQ$307,BI$1,0),0)*$G896</f>
        <v>15.267857142857142</v>
      </c>
      <c r="BJ896" s="36">
        <f>IF($B896="P",VLOOKUP($E896,'[2]Costeo-JUL26'!$B$9:$CQ$307,BJ$1,0),0)*$G896</f>
        <v>11369.554013190642</v>
      </c>
      <c r="BK896" s="35">
        <f>IF(BH896=910319,0,IF($B896="P",VLOOKUP($E896,'[2]Costeo-JUL26'!$B$9:$CQ$307,BK$1,0),0))</f>
        <v>0.02</v>
      </c>
      <c r="BL896" s="36">
        <f t="shared" si="425"/>
        <v>227.39108026381285</v>
      </c>
      <c r="BM896" s="36">
        <f t="shared" si="426"/>
        <v>11596.945093454455</v>
      </c>
      <c r="BN896" s="34">
        <f>IF($B896="P",VLOOKUP($E896,'[2]Costeo-JUL26'!$B$9:$CQ$307,BN$1,0),0)</f>
        <v>0</v>
      </c>
      <c r="BO896" s="16">
        <f>IF($B896="P",VLOOKUP($E896,'[2]Costeo-JUL26'!$B$9:$CQ$307,BO$1,0),0)*$G896</f>
        <v>0</v>
      </c>
      <c r="BP896" s="36">
        <f>IF($B896="P",VLOOKUP($E896,'[2]Costeo-JUL26'!$B$9:$CQ$307,BP$1,0),0)*$G896</f>
        <v>0</v>
      </c>
      <c r="BQ896" s="35">
        <f>IF($B896="P",VLOOKUP($E896,'[2]Costeo-JUL26'!$B$9:$CQ$307,BQ$1,0),0)</f>
        <v>0</v>
      </c>
      <c r="BR896" s="36">
        <f t="shared" si="427"/>
        <v>0</v>
      </c>
      <c r="BS896" s="36">
        <f t="shared" si="428"/>
        <v>0</v>
      </c>
      <c r="BT896" s="34">
        <f>IF($B896="P",VLOOKUP($E896,'[2]Costeo-JUL26'!$B$9:$CQ$307,BT$1,0),0)</f>
        <v>0</v>
      </c>
      <c r="BU896" s="16">
        <f>IF($B896="P",VLOOKUP($E896,'[2]Costeo-JUL26'!$B$9:$CQ$307,BU$1,0),0)*$G896</f>
        <v>0</v>
      </c>
      <c r="BV896" s="36">
        <f>IF($B896="P",VLOOKUP($E896,'[2]Costeo-JUL26'!$B$9:$CQ$307,BV$1,0),0)*$G896</f>
        <v>0</v>
      </c>
      <c r="BW896" s="35">
        <f>IF($B896="P",VLOOKUP($E896,'[2]Costeo-JUL26'!$B$9:$CQ$307,BW$1,0),0)</f>
        <v>0</v>
      </c>
      <c r="BX896" s="36">
        <f t="shared" si="429"/>
        <v>0</v>
      </c>
      <c r="BY896" s="36">
        <f t="shared" si="430"/>
        <v>0</v>
      </c>
      <c r="BZ896" s="34">
        <f>IF($B896="P",VLOOKUP($E896,'[2]Costeo-JUL26'!$B$9:$CQ$307,BZ$1,0),0)</f>
        <v>936704</v>
      </c>
      <c r="CA896" s="16">
        <f>IF($B896="P",VLOOKUP($E896,'[2]Costeo-JUL26'!$B$9:$CQ$307,CA$1,0),0)*$G896</f>
        <v>31.180586671926378</v>
      </c>
      <c r="CB896" s="36">
        <f>IF($B896="P",VLOOKUP($E896,'[2]Costeo-JUL26'!$B$9:$CQ$307,CB$1,0),0)*$G896</f>
        <v>14884.476551006628</v>
      </c>
      <c r="CC896" s="35">
        <f>IF($B896="P",VLOOKUP($E896,'[2]Costeo-JUL26'!$B$9:$CQ$307,CC$1,0),0)</f>
        <v>0.5</v>
      </c>
      <c r="CD896" s="36">
        <f t="shared" si="431"/>
        <v>7442.2382755033141</v>
      </c>
      <c r="CE896" s="36">
        <f t="shared" si="432"/>
        <v>22326.714826509942</v>
      </c>
      <c r="CF896" s="37">
        <f t="shared" si="404"/>
        <v>1919236.333902014</v>
      </c>
      <c r="CG896" s="36">
        <f>IF($B896="r",VLOOKUP($E896,'[2]Costeo-JUL26'!$B$9:$CQ$307,CG$1,0),0)*$G896</f>
        <v>0</v>
      </c>
      <c r="CH896" s="35">
        <f>VLOOKUP($E896,'[2]TEORICOS (05.26)'!$A$8:$T$251,CH$1,0)</f>
        <v>0</v>
      </c>
      <c r="CI896" s="36">
        <f t="shared" si="433"/>
        <v>0</v>
      </c>
      <c r="CJ896" s="37">
        <f t="shared" si="434"/>
        <v>0</v>
      </c>
      <c r="CM896" s="16">
        <f>SUMIFS('[1]Ajuste Inventario'!$I:$I,'[1]Ajuste Inventario'!$B:$B,E896,'[1]Ajuste Inventario'!$S:$S,D896)*-1</f>
        <v>-2.9990000000000001</v>
      </c>
      <c r="CN896" s="36">
        <f t="shared" si="405"/>
        <v>-10097.876781354633</v>
      </c>
      <c r="CP896" t="str">
        <f t="shared" si="406"/>
        <v>2476Org.Vtas StaTeresita</v>
      </c>
      <c r="CQ896" s="10">
        <f t="shared" si="407"/>
        <v>3367.0812875473935</v>
      </c>
    </row>
    <row r="897" spans="1:95" x14ac:dyDescent="0.25">
      <c r="A897" s="30">
        <v>46204</v>
      </c>
      <c r="B897" s="31" t="str">
        <f>VLOOKUP($E897,'[2]TEORICOS (05.26)'!$A$8:$T$251,B$1,0)</f>
        <v>P</v>
      </c>
      <c r="C897" s="32" t="str">
        <f>VLOOKUP($E897,'[2]TEORICOS (05.26)'!$A$8:$T$251,C$1,0)</f>
        <v>Aquarius</v>
      </c>
      <c r="D897" t="s">
        <v>230</v>
      </c>
      <c r="E897">
        <v>2478</v>
      </c>
      <c r="F897" t="s">
        <v>148</v>
      </c>
      <c r="G897" s="16">
        <v>405.66700000000003</v>
      </c>
      <c r="H897" s="16">
        <v>964.67612600000132</v>
      </c>
      <c r="I897" s="33">
        <v>5763210.3100000042</v>
      </c>
      <c r="J897" s="33">
        <v>5562414.0100000063</v>
      </c>
      <c r="K897" s="34">
        <f>IF($B897="P",VLOOKUP($E897,'[2]Costeo-JUL26'!$B$9:$CQ$307,K$1,0),0)</f>
        <v>919319</v>
      </c>
      <c r="L897" s="35">
        <f>VLOOKUP($E897,'[2]TEORICOS (05.26)'!$A$8:$T$251,L$1,0)</f>
        <v>0.17</v>
      </c>
      <c r="M897" s="36">
        <f t="shared" si="408"/>
        <v>945610.38170000119</v>
      </c>
      <c r="N897" s="35">
        <f>IF($B897="P",VLOOKUP($E897,'[2]Costeo-JUL26'!$B$9:$CQ$307,N$1,0),0)</f>
        <v>8.0000000000000002E-3</v>
      </c>
      <c r="O897" s="36">
        <f t="shared" si="409"/>
        <v>7564.8830536000096</v>
      </c>
      <c r="P897" s="36">
        <f>IF($B897="P",VLOOKUP($E897,'[2]Costeo-JUL26'!$B$9:$CQ$307,P$1,0),0)*H897</f>
        <v>0</v>
      </c>
      <c r="Q897" s="36">
        <f t="shared" si="410"/>
        <v>953175.26475360116</v>
      </c>
      <c r="R897" s="34">
        <f>IF($B897="P",VLOOKUP($E897,'[2]Costeo-JUL26'!$B$9:$CQ$307,R$1,0),0)</f>
        <v>902332</v>
      </c>
      <c r="S897" s="16">
        <f>IF($B897="P",VLOOKUP($E897,'[2]Costeo-JUL26'!$B$9:$CQ$307,S$1,0),0)*$G897</f>
        <v>503.99174341211841</v>
      </c>
      <c r="T897" s="36">
        <f>IF($B897="P",VLOOKUP($E897,'[2]Costeo-JUL26'!$B$9:$CQ$307,T$1,0),0)*$G897</f>
        <v>351561.40344885399</v>
      </c>
      <c r="U897" s="35">
        <f>IF($B897="P",VLOOKUP($E897,'[2]Costeo-JUL26'!$B$9:$CQ$307,U$1,0),0)</f>
        <v>1.4999999999999999E-2</v>
      </c>
      <c r="V897" s="36">
        <f t="shared" si="411"/>
        <v>5273.4210517328092</v>
      </c>
      <c r="W897" s="36">
        <f t="shared" si="412"/>
        <v>356834.82450058678</v>
      </c>
      <c r="X897" s="34">
        <f>IF($B897="P",VLOOKUP($E897,'[2]Costeo-JUL26'!$B$9:$CQ$307,X$1,0),0)</f>
        <v>0</v>
      </c>
      <c r="Y897" s="16">
        <f>IF($B897="P",VLOOKUP($E897,'[2]Costeo-JUL26'!$B$9:$CQ$307,Y$1,0),0)*$G897</f>
        <v>0</v>
      </c>
      <c r="Z897" s="36">
        <f>IF($B897="P",VLOOKUP($E897,'[2]Costeo-JUL26'!$B$9:$CQ$307,Z$1,0),0)*$G897</f>
        <v>0</v>
      </c>
      <c r="AA897" s="35">
        <f>IF($B897="P",VLOOKUP($E897,'[2]Costeo-JUL26'!$B$9:$CQ$307,AA$1,0),0)</f>
        <v>0</v>
      </c>
      <c r="AB897" s="36">
        <f t="shared" si="413"/>
        <v>0</v>
      </c>
      <c r="AC897" s="36">
        <f t="shared" si="414"/>
        <v>0</v>
      </c>
      <c r="AD897" s="34">
        <f>IF($B897="P",VLOOKUP($E897,'[2]Costeo-JUL26'!$B$9:$CQ$307,AD$1,0),0)</f>
        <v>902257</v>
      </c>
      <c r="AE897" s="16">
        <f>IF($B897="P",VLOOKUP($E897,'[2]Costeo-JUL26'!$B$9:$CQ$307,AE$1,0),0)*$G897</f>
        <v>2434.0020000000004</v>
      </c>
      <c r="AF897" s="36">
        <f>IF($B897="P",VLOOKUP($E897,'[2]Costeo-JUL26'!$B$9:$CQ$307,AF$1,0),0)*$G897</f>
        <v>37355.115494400008</v>
      </c>
      <c r="AG897" s="35">
        <f>IF($B897="P",VLOOKUP($E897,'[2]Costeo-JUL26'!$B$9:$CQ$307,AG$1,0),0)</f>
        <v>6.0000000000000001E-3</v>
      </c>
      <c r="AH897" s="36">
        <f t="shared" si="415"/>
        <v>224.13069296640006</v>
      </c>
      <c r="AI897" s="36">
        <f t="shared" si="416"/>
        <v>37579.246187366407</v>
      </c>
      <c r="AJ897" s="34">
        <f>IF($B897="P",VLOOKUP($E897,'[2]Costeo-JUL26'!$B$9:$CQ$307,AJ$1,0),0)</f>
        <v>925507</v>
      </c>
      <c r="AK897" s="16">
        <f>IF($B897="P",VLOOKUP($E897,'[2]Costeo-JUL26'!$B$9:$CQ$307,AK$1,0),0)*$G897</f>
        <v>2434.0020000000004</v>
      </c>
      <c r="AL897" s="36">
        <f>IF($B897="P",VLOOKUP($E897,'[2]Costeo-JUL26'!$B$9:$CQ$307,AL$1,0),0)*$G897</f>
        <v>29506.822085520002</v>
      </c>
      <c r="AM897" s="35">
        <f>IF($B897="P",VLOOKUP($E897,'[2]Costeo-JUL26'!$B$9:$CQ$307,AM$1,0),0)</f>
        <v>1.7999999999999999E-2</v>
      </c>
      <c r="AN897" s="36">
        <f t="shared" si="417"/>
        <v>531.12279753936002</v>
      </c>
      <c r="AO897" s="36">
        <f t="shared" si="418"/>
        <v>30037.944883059361</v>
      </c>
      <c r="AP897" s="34">
        <f>IF($B897="P",VLOOKUP($E897,'[2]Costeo-JUL26'!$B$9:$CQ$307,AP$1,0),0)</f>
        <v>911881</v>
      </c>
      <c r="AQ897" s="16">
        <f>IF($B897="P",VLOOKUP($E897,'[2]Costeo-JUL26'!$B$9:$CQ$307,AQ$1,0),0)*$G897</f>
        <v>2434.0020000000004</v>
      </c>
      <c r="AR897" s="36">
        <f>IF($B897="P",VLOOKUP($E897,'[2]Costeo-JUL26'!$B$9:$CQ$307,AR$1,0),0)*$G897</f>
        <v>330272.65218790114</v>
      </c>
      <c r="AS897" s="35">
        <f>IF($B897="P",VLOOKUP($E897,'[2]Costeo-JUL26'!$B$9:$CQ$307,AS$1,0),0)</f>
        <v>0.02</v>
      </c>
      <c r="AT897" s="36">
        <f t="shared" si="419"/>
        <v>6605.4530437580233</v>
      </c>
      <c r="AU897" s="36">
        <f t="shared" si="420"/>
        <v>336878.10523165914</v>
      </c>
      <c r="AV897" s="34">
        <f>IF($B897="P",VLOOKUP($E897,'[2]Costeo-JUL26'!$B$9:$CQ$307,AV$1,0),0)</f>
        <v>901729</v>
      </c>
      <c r="AW897" s="16">
        <f>IF($B897="P",VLOOKUP($E897,'[2]Costeo-JUL26'!$B$9:$CQ$307,AW$1,0),0)*$G897</f>
        <v>16.672913699999999</v>
      </c>
      <c r="AX897" s="36">
        <f>IF($B897="P",VLOOKUP($E897,'[2]Costeo-JUL26'!$B$9:$CQ$307,AX$1,0),0)*$G897</f>
        <v>79563.811092948003</v>
      </c>
      <c r="AY897" s="35">
        <f>IF($B897="P",VLOOKUP($E897,'[2]Costeo-JUL26'!$B$9:$CQ$307,AY$1,0),0)</f>
        <v>0.03</v>
      </c>
      <c r="AZ897" s="36">
        <f t="shared" si="421"/>
        <v>2386.9143327884399</v>
      </c>
      <c r="BA897" s="36">
        <f t="shared" si="422"/>
        <v>81950.72542573644</v>
      </c>
      <c r="BB897" s="34">
        <f>IF($B897="P",VLOOKUP($E897,'[2]Costeo-JUL26'!$B$9:$CQ$307,BB$1,0),0)</f>
        <v>902311</v>
      </c>
      <c r="BC897" s="16">
        <f>IF($B897="P",VLOOKUP($E897,'[2]Costeo-JUL26'!$B$9:$CQ$307,BC$1,0),0)*$G897</f>
        <v>1.7747931250000002</v>
      </c>
      <c r="BD897" s="36">
        <f>IF($B897="P",VLOOKUP($E897,'[2]Costeo-JUL26'!$B$9:$CQ$307,BD$1,0),0)*$G897</f>
        <v>6960.1085846906271</v>
      </c>
      <c r="BE897" s="35">
        <f>IF($B897="P",VLOOKUP($E897,'[2]Costeo-JUL26'!$B$9:$CQ$307,BE$1,0),0)</f>
        <v>0.03</v>
      </c>
      <c r="BF897" s="36">
        <f t="shared" si="423"/>
        <v>208.80325754071882</v>
      </c>
      <c r="BG897" s="36">
        <f t="shared" si="424"/>
        <v>7168.9118422313459</v>
      </c>
      <c r="BH897" s="34">
        <f>IF($B897="P",VLOOKUP($E897,'[2]Costeo-JUL26'!$B$9:$CQ$307,BH$1,0),0)</f>
        <v>933089</v>
      </c>
      <c r="BI897" s="16">
        <f>IF($B897="P",VLOOKUP($E897,'[2]Costeo-JUL26'!$B$9:$CQ$307,BI$1,0),0)*$G897</f>
        <v>15.212512500000001</v>
      </c>
      <c r="BJ897" s="36">
        <f>IF($B897="P",VLOOKUP($E897,'[2]Costeo-JUL26'!$B$9:$CQ$307,BJ$1,0),0)*$G897</f>
        <v>11328.340377222126</v>
      </c>
      <c r="BK897" s="35">
        <f>IF(BH897=910319,0,IF($B897="P",VLOOKUP($E897,'[2]Costeo-JUL26'!$B$9:$CQ$307,BK$1,0),0))</f>
        <v>0.02</v>
      </c>
      <c r="BL897" s="36">
        <f t="shared" si="425"/>
        <v>226.56680754444253</v>
      </c>
      <c r="BM897" s="36">
        <f t="shared" si="426"/>
        <v>11554.907184766569</v>
      </c>
      <c r="BN897" s="34">
        <f>IF($B897="P",VLOOKUP($E897,'[2]Costeo-JUL26'!$B$9:$CQ$307,BN$1,0),0)</f>
        <v>0</v>
      </c>
      <c r="BO897" s="16">
        <f>IF($B897="P",VLOOKUP($E897,'[2]Costeo-JUL26'!$B$9:$CQ$307,BO$1,0),0)*$G897</f>
        <v>0</v>
      </c>
      <c r="BP897" s="36">
        <f>IF($B897="P",VLOOKUP($E897,'[2]Costeo-JUL26'!$B$9:$CQ$307,BP$1,0),0)*$G897</f>
        <v>0</v>
      </c>
      <c r="BQ897" s="35">
        <f>IF($B897="P",VLOOKUP($E897,'[2]Costeo-JUL26'!$B$9:$CQ$307,BQ$1,0),0)</f>
        <v>0</v>
      </c>
      <c r="BR897" s="36">
        <f t="shared" si="427"/>
        <v>0</v>
      </c>
      <c r="BS897" s="36">
        <f t="shared" si="428"/>
        <v>0</v>
      </c>
      <c r="BT897" s="34">
        <f>IF($B897="P",VLOOKUP($E897,'[2]Costeo-JUL26'!$B$9:$CQ$307,BT$1,0),0)</f>
        <v>0</v>
      </c>
      <c r="BU897" s="16">
        <f>IF($B897="P",VLOOKUP($E897,'[2]Costeo-JUL26'!$B$9:$CQ$307,BU$1,0),0)*$G897</f>
        <v>0</v>
      </c>
      <c r="BV897" s="36">
        <f>IF($B897="P",VLOOKUP($E897,'[2]Costeo-JUL26'!$B$9:$CQ$307,BV$1,0),0)*$G897</f>
        <v>0</v>
      </c>
      <c r="BW897" s="35">
        <f>IF($B897="P",VLOOKUP($E897,'[2]Costeo-JUL26'!$B$9:$CQ$307,BW$1,0),0)</f>
        <v>0</v>
      </c>
      <c r="BX897" s="36">
        <f t="shared" si="429"/>
        <v>0</v>
      </c>
      <c r="BY897" s="36">
        <f t="shared" si="430"/>
        <v>0</v>
      </c>
      <c r="BZ897" s="34">
        <f>IF($B897="P",VLOOKUP($E897,'[2]Costeo-JUL26'!$B$9:$CQ$307,BZ$1,0),0)</f>
        <v>936704</v>
      </c>
      <c r="CA897" s="16">
        <f>IF($B897="P",VLOOKUP($E897,'[2]Costeo-JUL26'!$B$9:$CQ$307,CA$1,0),0)*$G897</f>
        <v>33.286671193264091</v>
      </c>
      <c r="CB897" s="36">
        <f>IF($B897="P",VLOOKUP($E897,'[2]Costeo-JUL26'!$B$9:$CQ$307,CB$1,0),0)*$G897</f>
        <v>15889.844602676854</v>
      </c>
      <c r="CC897" s="35">
        <f>IF($B897="P",VLOOKUP($E897,'[2]Costeo-JUL26'!$B$9:$CQ$307,CC$1,0),0)</f>
        <v>0.5</v>
      </c>
      <c r="CD897" s="36">
        <f t="shared" si="431"/>
        <v>7944.9223013384271</v>
      </c>
      <c r="CE897" s="36">
        <f t="shared" si="432"/>
        <v>23834.766904015283</v>
      </c>
      <c r="CF897" s="37">
        <f t="shared" si="404"/>
        <v>1839014.6969130225</v>
      </c>
      <c r="CG897" s="36">
        <f>IF($B897="r",VLOOKUP($E897,'[2]Costeo-JUL26'!$B$9:$CQ$307,CG$1,0),0)*$G897</f>
        <v>0</v>
      </c>
      <c r="CH897" s="35">
        <f>VLOOKUP($E897,'[2]TEORICOS (05.26)'!$A$8:$T$251,CH$1,0)</f>
        <v>0</v>
      </c>
      <c r="CI897" s="36">
        <f t="shared" si="433"/>
        <v>0</v>
      </c>
      <c r="CJ897" s="37">
        <f t="shared" si="434"/>
        <v>0</v>
      </c>
      <c r="CM897" s="16">
        <f>SUMIFS('[1]Ajuste Inventario'!$I:$I,'[1]Ajuste Inventario'!$B:$B,E897,'[1]Ajuste Inventario'!$S:$S,D897)*-1</f>
        <v>1.833</v>
      </c>
      <c r="CN897" s="36">
        <f t="shared" si="405"/>
        <v>8309.5591690760393</v>
      </c>
      <c r="CP897" t="str">
        <f t="shared" si="406"/>
        <v>2478Org.Vtas StaTeresita</v>
      </c>
      <c r="CQ897" s="10">
        <f t="shared" si="407"/>
        <v>4533.3110578701799</v>
      </c>
    </row>
    <row r="898" spans="1:95" x14ac:dyDescent="0.25">
      <c r="A898" s="30">
        <v>46204</v>
      </c>
      <c r="B898" s="31" t="str">
        <f>VLOOKUP($E898,'[2]TEORICOS (05.26)'!$A$8:$T$251,B$1,0)</f>
        <v>P</v>
      </c>
      <c r="C898" s="32" t="str">
        <f>VLOOKUP($E898,'[2]TEORICOS (05.26)'!$A$8:$T$251,C$1,0)</f>
        <v>Aquarius</v>
      </c>
      <c r="D898" t="s">
        <v>230</v>
      </c>
      <c r="E898">
        <v>2483</v>
      </c>
      <c r="F898" t="s">
        <v>149</v>
      </c>
      <c r="G898" s="16">
        <v>448</v>
      </c>
      <c r="H898" s="16">
        <v>315.39200000000022</v>
      </c>
      <c r="I898" s="33">
        <v>4415645.3899999922</v>
      </c>
      <c r="J898" s="33">
        <v>4208562.4499999946</v>
      </c>
      <c r="K898" s="34">
        <f>IF($B898="P",VLOOKUP($E898,'[2]Costeo-JUL26'!$B$9:$CQ$307,K$1,0),0)</f>
        <v>938769</v>
      </c>
      <c r="L898" s="35">
        <f>VLOOKUP($E898,'[2]TEORICOS (05.26)'!$A$8:$T$251,L$1,0)</f>
        <v>0.17</v>
      </c>
      <c r="M898" s="36">
        <f t="shared" si="408"/>
        <v>715455.61649999919</v>
      </c>
      <c r="N898" s="35">
        <f>IF($B898="P",VLOOKUP($E898,'[2]Costeo-JUL26'!$B$9:$CQ$307,N$1,0),0)</f>
        <v>8.0000000000000002E-3</v>
      </c>
      <c r="O898" s="36">
        <f t="shared" si="409"/>
        <v>5723.6449319999938</v>
      </c>
      <c r="P898" s="36">
        <f>IF($B898="P",VLOOKUP($E898,'[2]Costeo-JUL26'!$B$9:$CQ$307,P$1,0),0)*H898</f>
        <v>0</v>
      </c>
      <c r="Q898" s="36">
        <f t="shared" si="410"/>
        <v>721179.26143199916</v>
      </c>
      <c r="R898" s="34">
        <f>IF($B898="P",VLOOKUP($E898,'[2]Costeo-JUL26'!$B$9:$CQ$307,R$1,0),0)</f>
        <v>902332</v>
      </c>
      <c r="S898" s="16">
        <f>IF($B898="P",VLOOKUP($E898,'[2]Costeo-JUL26'!$B$9:$CQ$307,S$1,0),0)*$G898</f>
        <v>189.00512343265791</v>
      </c>
      <c r="T898" s="36">
        <f>IF($B898="P",VLOOKUP($E898,'[2]Costeo-JUL26'!$B$9:$CQ$307,T$1,0),0)*$G898</f>
        <v>131841.25994436163</v>
      </c>
      <c r="U898" s="35">
        <f>IF($B898="P",VLOOKUP($E898,'[2]Costeo-JUL26'!$B$9:$CQ$307,U$1,0),0)</f>
        <v>1.4999999999999999E-2</v>
      </c>
      <c r="V898" s="36">
        <f t="shared" si="411"/>
        <v>1977.6188991654244</v>
      </c>
      <c r="W898" s="36">
        <f t="shared" si="412"/>
        <v>133818.87884352705</v>
      </c>
      <c r="X898" s="34">
        <f>IF($B898="P",VLOOKUP($E898,'[2]Costeo-JUL26'!$B$9:$CQ$307,X$1,0),0)</f>
        <v>0</v>
      </c>
      <c r="Y898" s="16">
        <f>IF($B898="P",VLOOKUP($E898,'[2]Costeo-JUL26'!$B$9:$CQ$307,Y$1,0),0)*$G898</f>
        <v>0</v>
      </c>
      <c r="Z898" s="36">
        <f>IF($B898="P",VLOOKUP($E898,'[2]Costeo-JUL26'!$B$9:$CQ$307,Z$1,0),0)*$G898</f>
        <v>0</v>
      </c>
      <c r="AA898" s="35">
        <f>IF($B898="P",VLOOKUP($E898,'[2]Costeo-JUL26'!$B$9:$CQ$307,AA$1,0),0)</f>
        <v>0</v>
      </c>
      <c r="AB898" s="36">
        <f t="shared" si="413"/>
        <v>0</v>
      </c>
      <c r="AC898" s="36">
        <f t="shared" si="414"/>
        <v>0</v>
      </c>
      <c r="AD898" s="34">
        <f>IF($B898="P",VLOOKUP($E898,'[2]Costeo-JUL26'!$B$9:$CQ$307,AD$1,0),0)</f>
        <v>902257</v>
      </c>
      <c r="AE898" s="16">
        <f>IF($B898="P",VLOOKUP($E898,'[2]Costeo-JUL26'!$B$9:$CQ$307,AE$1,0),0)*$G898</f>
        <v>3584</v>
      </c>
      <c r="AF898" s="36">
        <f>IF($B898="P",VLOOKUP($E898,'[2]Costeo-JUL26'!$B$9:$CQ$307,AF$1,0),0)*$G898</f>
        <v>55004.364800000003</v>
      </c>
      <c r="AG898" s="35">
        <f>IF($B898="P",VLOOKUP($E898,'[2]Costeo-JUL26'!$B$9:$CQ$307,AG$1,0),0)</f>
        <v>6.0000000000000001E-3</v>
      </c>
      <c r="AH898" s="36">
        <f t="shared" si="415"/>
        <v>330.0261888</v>
      </c>
      <c r="AI898" s="36">
        <f t="shared" si="416"/>
        <v>55334.390988800005</v>
      </c>
      <c r="AJ898" s="34">
        <f>IF($B898="P",VLOOKUP($E898,'[2]Costeo-JUL26'!$B$9:$CQ$307,AJ$1,0),0)</f>
        <v>919017</v>
      </c>
      <c r="AK898" s="16">
        <f>IF($B898="P",VLOOKUP($E898,'[2]Costeo-JUL26'!$B$9:$CQ$307,AK$1,0),0)*$G898</f>
        <v>3584</v>
      </c>
      <c r="AL898" s="36">
        <f>IF($B898="P",VLOOKUP($E898,'[2]Costeo-JUL26'!$B$9:$CQ$307,AL$1,0),0)*$G898</f>
        <v>19811.85024</v>
      </c>
      <c r="AM898" s="35">
        <f>IF($B898="P",VLOOKUP($E898,'[2]Costeo-JUL26'!$B$9:$CQ$307,AM$1,0),0)</f>
        <v>1.7999999999999999E-2</v>
      </c>
      <c r="AN898" s="36">
        <f t="shared" si="417"/>
        <v>356.61330431999994</v>
      </c>
      <c r="AO898" s="36">
        <f t="shared" si="418"/>
        <v>20168.463544319999</v>
      </c>
      <c r="AP898" s="34">
        <f>IF($B898="P",VLOOKUP($E898,'[2]Costeo-JUL26'!$B$9:$CQ$307,AP$1,0),0)</f>
        <v>901569</v>
      </c>
      <c r="AQ898" s="16">
        <f>IF($B898="P",VLOOKUP($E898,'[2]Costeo-JUL26'!$B$9:$CQ$307,AQ$1,0),0)*$G898</f>
        <v>3584</v>
      </c>
      <c r="AR898" s="36">
        <f>IF($B898="P",VLOOKUP($E898,'[2]Costeo-JUL26'!$B$9:$CQ$307,AR$1,0),0)*$G898</f>
        <v>233085.51169638775</v>
      </c>
      <c r="AS898" s="35">
        <f>IF($B898="P",VLOOKUP($E898,'[2]Costeo-JUL26'!$B$9:$CQ$307,AS$1,0),0)</f>
        <v>0.02</v>
      </c>
      <c r="AT898" s="36">
        <f t="shared" si="419"/>
        <v>4661.7102339277553</v>
      </c>
      <c r="AU898" s="36">
        <f t="shared" si="420"/>
        <v>237747.22193031551</v>
      </c>
      <c r="AV898" s="34">
        <f>IF($B898="P",VLOOKUP($E898,'[2]Costeo-JUL26'!$B$9:$CQ$307,AV$1,0),0)</f>
        <v>932435</v>
      </c>
      <c r="AW898" s="16">
        <f>IF($B898="P",VLOOKUP($E898,'[2]Costeo-JUL26'!$B$9:$CQ$307,AW$1,0),0)*$G898</f>
        <v>7.6160000000000005</v>
      </c>
      <c r="AX898" s="36">
        <f>IF($B898="P",VLOOKUP($E898,'[2]Costeo-JUL26'!$B$9:$CQ$307,AX$1,0),0)*$G898</f>
        <v>39165.584640000001</v>
      </c>
      <c r="AY898" s="35">
        <f>IF($B898="P",VLOOKUP($E898,'[2]Costeo-JUL26'!$B$9:$CQ$307,AY$1,0),0)</f>
        <v>0.03</v>
      </c>
      <c r="AZ898" s="36">
        <f t="shared" si="421"/>
        <v>1174.9675391999999</v>
      </c>
      <c r="BA898" s="36">
        <f t="shared" si="422"/>
        <v>40340.5521792</v>
      </c>
      <c r="BB898" s="34">
        <f>IF($B898="P",VLOOKUP($E898,'[2]Costeo-JUL26'!$B$9:$CQ$307,BB$1,0),0)</f>
        <v>902311</v>
      </c>
      <c r="BC898" s="16">
        <f>IF($B898="P",VLOOKUP($E898,'[2]Costeo-JUL26'!$B$9:$CQ$307,BC$1,0),0)*$G898</f>
        <v>0.93333333333333335</v>
      </c>
      <c r="BD898" s="36">
        <f>IF($B898="P",VLOOKUP($E898,'[2]Costeo-JUL26'!$B$9:$CQ$307,BD$1,0),0)*$G898</f>
        <v>3660.2020000000007</v>
      </c>
      <c r="BE898" s="35">
        <f>IF($B898="P",VLOOKUP($E898,'[2]Costeo-JUL26'!$B$9:$CQ$307,BE$1,0),0)</f>
        <v>0.03</v>
      </c>
      <c r="BF898" s="36">
        <f t="shared" si="423"/>
        <v>109.80606000000002</v>
      </c>
      <c r="BG898" s="36">
        <f t="shared" si="424"/>
        <v>3770.0080600000006</v>
      </c>
      <c r="BH898" s="34">
        <f>IF($B898="P",VLOOKUP($E898,'[2]Costeo-JUL26'!$B$9:$CQ$307,BH$1,0),0)</f>
        <v>933089</v>
      </c>
      <c r="BI898" s="16">
        <f>IF($B898="P",VLOOKUP($E898,'[2]Costeo-JUL26'!$B$9:$CQ$307,BI$1,0),0)*$G898</f>
        <v>10.37037037037037</v>
      </c>
      <c r="BJ898" s="36">
        <f>IF($B898="P",VLOOKUP($E898,'[2]Costeo-JUL26'!$B$9:$CQ$307,BJ$1,0),0)*$G898</f>
        <v>7722.5300813008125</v>
      </c>
      <c r="BK898" s="35">
        <f>IF(BH898=910319,0,IF($B898="P",VLOOKUP($E898,'[2]Costeo-JUL26'!$B$9:$CQ$307,BK$1,0),0))</f>
        <v>0.02</v>
      </c>
      <c r="BL898" s="36">
        <f t="shared" si="425"/>
        <v>154.45060162601627</v>
      </c>
      <c r="BM898" s="36">
        <f t="shared" si="426"/>
        <v>7876.9806829268291</v>
      </c>
      <c r="BN898" s="34">
        <f>IF($B898="P",VLOOKUP($E898,'[2]Costeo-JUL26'!$B$9:$CQ$307,BN$1,0),0)</f>
        <v>0</v>
      </c>
      <c r="BO898" s="16">
        <f>IF($B898="P",VLOOKUP($E898,'[2]Costeo-JUL26'!$B$9:$CQ$307,BO$1,0),0)*$G898</f>
        <v>0</v>
      </c>
      <c r="BP898" s="36">
        <f>IF($B898="P",VLOOKUP($E898,'[2]Costeo-JUL26'!$B$9:$CQ$307,BP$1,0),0)*$G898</f>
        <v>0</v>
      </c>
      <c r="BQ898" s="35">
        <f>IF($B898="P",VLOOKUP($E898,'[2]Costeo-JUL26'!$B$9:$CQ$307,BQ$1,0),0)</f>
        <v>0</v>
      </c>
      <c r="BR898" s="36">
        <f t="shared" si="427"/>
        <v>0</v>
      </c>
      <c r="BS898" s="36">
        <f t="shared" si="428"/>
        <v>0</v>
      </c>
      <c r="BT898" s="34">
        <f>IF($B898="P",VLOOKUP($E898,'[2]Costeo-JUL26'!$B$9:$CQ$307,BT$1,0),0)</f>
        <v>0</v>
      </c>
      <c r="BU898" s="16">
        <f>IF($B898="P",VLOOKUP($E898,'[2]Costeo-JUL26'!$B$9:$CQ$307,BU$1,0),0)*$G898</f>
        <v>0</v>
      </c>
      <c r="BV898" s="36">
        <f>IF($B898="P",VLOOKUP($E898,'[2]Costeo-JUL26'!$B$9:$CQ$307,BV$1,0),0)*$G898</f>
        <v>0</v>
      </c>
      <c r="BW898" s="35">
        <f>IF($B898="P",VLOOKUP($E898,'[2]Costeo-JUL26'!$B$9:$CQ$307,BW$1,0),0)</f>
        <v>0</v>
      </c>
      <c r="BX898" s="36">
        <f t="shared" si="429"/>
        <v>0</v>
      </c>
      <c r="BY898" s="36">
        <f t="shared" si="430"/>
        <v>0</v>
      </c>
      <c r="BZ898" s="34">
        <f>IF($B898="P",VLOOKUP($E898,'[2]Costeo-JUL26'!$B$9:$CQ$307,BZ$1,0),0)</f>
        <v>936704</v>
      </c>
      <c r="CA898" s="16">
        <f>IF($B898="P",VLOOKUP($E898,'[2]Costeo-JUL26'!$B$9:$CQ$307,CA$1,0),0)*$G898</f>
        <v>10.891932030427302</v>
      </c>
      <c r="CB898" s="36">
        <f>IF($B898="P",VLOOKUP($E898,'[2]Costeo-JUL26'!$B$9:$CQ$307,CB$1,0),0)*$G898</f>
        <v>5199.4116918915934</v>
      </c>
      <c r="CC898" s="35">
        <f>IF($B898="P",VLOOKUP($E898,'[2]Costeo-JUL26'!$B$9:$CQ$307,CC$1,0),0)</f>
        <v>0.5</v>
      </c>
      <c r="CD898" s="36">
        <f t="shared" si="431"/>
        <v>2599.7058459457967</v>
      </c>
      <c r="CE898" s="36">
        <f t="shared" si="432"/>
        <v>7799.11753783739</v>
      </c>
      <c r="CF898" s="37">
        <f t="shared" si="404"/>
        <v>1228034.8751989258</v>
      </c>
      <c r="CG898" s="36">
        <f>IF($B898="r",VLOOKUP($E898,'[2]Costeo-JUL26'!$B$9:$CQ$307,CG$1,0),0)*$G898</f>
        <v>0</v>
      </c>
      <c r="CH898" s="35">
        <f>VLOOKUP($E898,'[2]TEORICOS (05.26)'!$A$8:$T$251,CH$1,0)</f>
        <v>0</v>
      </c>
      <c r="CI898" s="36">
        <f t="shared" si="433"/>
        <v>0</v>
      </c>
      <c r="CJ898" s="37">
        <f t="shared" si="434"/>
        <v>0</v>
      </c>
      <c r="CM898" s="16">
        <f>SUMIFS('[1]Ajuste Inventario'!$I:$I,'[1]Ajuste Inventario'!$B:$B,E898,'[1]Ajuste Inventario'!$S:$S,D898)*-1</f>
        <v>1.125</v>
      </c>
      <c r="CN898" s="36">
        <f t="shared" si="405"/>
        <v>3083.7929343723026</v>
      </c>
      <c r="CP898" t="str">
        <f t="shared" si="406"/>
        <v>2483Org.Vtas StaTeresita</v>
      </c>
      <c r="CQ898" s="10">
        <f t="shared" si="407"/>
        <v>2741.1492749976023</v>
      </c>
    </row>
    <row r="899" spans="1:95" x14ac:dyDescent="0.25">
      <c r="A899" s="30">
        <v>46204</v>
      </c>
      <c r="B899" s="31" t="str">
        <f>VLOOKUP($E899,'[2]TEORICOS (05.26)'!$A$8:$T$251,B$1,0)</f>
        <v>P</v>
      </c>
      <c r="C899" s="32" t="str">
        <f>VLOOKUP($E899,'[2]TEORICOS (05.26)'!$A$8:$T$251,C$1,0)</f>
        <v>Aquarius</v>
      </c>
      <c r="D899" t="s">
        <v>230</v>
      </c>
      <c r="E899">
        <v>2486</v>
      </c>
      <c r="F899" t="s">
        <v>150</v>
      </c>
      <c r="G899" s="16">
        <v>655</v>
      </c>
      <c r="H899" s="16">
        <v>1038.175000000002</v>
      </c>
      <c r="I899" s="33">
        <v>7109123.0400000084</v>
      </c>
      <c r="J899" s="33">
        <v>6943415.6900000079</v>
      </c>
      <c r="K899" s="34">
        <f>IF($B899="P",VLOOKUP($E899,'[2]Costeo-JUL26'!$B$9:$CQ$307,K$1,0),0)</f>
        <v>938769</v>
      </c>
      <c r="L899" s="35">
        <f>VLOOKUP($E899,'[2]TEORICOS (05.26)'!$A$8:$T$251,L$1,0)</f>
        <v>0.17</v>
      </c>
      <c r="M899" s="36">
        <f t="shared" si="408"/>
        <v>1180380.6673000015</v>
      </c>
      <c r="N899" s="35">
        <f>IF($B899="P",VLOOKUP($E899,'[2]Costeo-JUL26'!$B$9:$CQ$307,N$1,0),0)</f>
        <v>8.0000000000000002E-3</v>
      </c>
      <c r="O899" s="36">
        <f t="shared" si="409"/>
        <v>9443.045338400012</v>
      </c>
      <c r="P899" s="36">
        <f>IF($B899="P",VLOOKUP($E899,'[2]Costeo-JUL26'!$B$9:$CQ$307,P$1,0),0)*H899</f>
        <v>0</v>
      </c>
      <c r="Q899" s="36">
        <f t="shared" si="410"/>
        <v>1189823.7126384014</v>
      </c>
      <c r="R899" s="34">
        <f>IF($B899="P",VLOOKUP($E899,'[2]Costeo-JUL26'!$B$9:$CQ$307,R$1,0),0)</f>
        <v>902332</v>
      </c>
      <c r="S899" s="16">
        <f>IF($B899="P",VLOOKUP($E899,'[2]Costeo-JUL26'!$B$9:$CQ$307,S$1,0),0)*$G899</f>
        <v>621.75513539928488</v>
      </c>
      <c r="T899" s="36">
        <f>IF($B899="P",VLOOKUP($E899,'[2]Costeo-JUL26'!$B$9:$CQ$307,T$1,0),0)*$G899</f>
        <v>433707.7161674173</v>
      </c>
      <c r="U899" s="35">
        <f>IF($B899="P",VLOOKUP($E899,'[2]Costeo-JUL26'!$B$9:$CQ$307,U$1,0),0)</f>
        <v>1.4999999999999999E-2</v>
      </c>
      <c r="V899" s="36">
        <f t="shared" si="411"/>
        <v>6505.6157425112588</v>
      </c>
      <c r="W899" s="36">
        <f t="shared" si="412"/>
        <v>440213.33190992853</v>
      </c>
      <c r="X899" s="34">
        <f>IF($B899="P",VLOOKUP($E899,'[2]Costeo-JUL26'!$B$9:$CQ$307,X$1,0),0)</f>
        <v>0</v>
      </c>
      <c r="Y899" s="16">
        <f>IF($B899="P",VLOOKUP($E899,'[2]Costeo-JUL26'!$B$9:$CQ$307,Y$1,0),0)*$G899</f>
        <v>0</v>
      </c>
      <c r="Z899" s="36">
        <f>IF($B899="P",VLOOKUP($E899,'[2]Costeo-JUL26'!$B$9:$CQ$307,Z$1,0),0)*$G899</f>
        <v>0</v>
      </c>
      <c r="AA899" s="35">
        <f>IF($B899="P",VLOOKUP($E899,'[2]Costeo-JUL26'!$B$9:$CQ$307,AA$1,0),0)</f>
        <v>0</v>
      </c>
      <c r="AB899" s="36">
        <f t="shared" si="413"/>
        <v>0</v>
      </c>
      <c r="AC899" s="36">
        <f t="shared" si="414"/>
        <v>0</v>
      </c>
      <c r="AD899" s="34">
        <f>IF($B899="P",VLOOKUP($E899,'[2]Costeo-JUL26'!$B$9:$CQ$307,AD$1,0),0)</f>
        <v>902257</v>
      </c>
      <c r="AE899" s="16">
        <f>IF($B899="P",VLOOKUP($E899,'[2]Costeo-JUL26'!$B$9:$CQ$307,AE$1,0),0)*$G899</f>
        <v>3930</v>
      </c>
      <c r="AF899" s="36">
        <f>IF($B899="P",VLOOKUP($E899,'[2]Costeo-JUL26'!$B$9:$CQ$307,AF$1,0),0)*$G899</f>
        <v>60314.496000000006</v>
      </c>
      <c r="AG899" s="35">
        <f>IF($B899="P",VLOOKUP($E899,'[2]Costeo-JUL26'!$B$9:$CQ$307,AG$1,0),0)</f>
        <v>6.0000000000000001E-3</v>
      </c>
      <c r="AH899" s="36">
        <f t="shared" si="415"/>
        <v>361.88697600000006</v>
      </c>
      <c r="AI899" s="36">
        <f t="shared" si="416"/>
        <v>60676.382976000008</v>
      </c>
      <c r="AJ899" s="34">
        <f>IF($B899="P",VLOOKUP($E899,'[2]Costeo-JUL26'!$B$9:$CQ$307,AJ$1,0),0)</f>
        <v>919014</v>
      </c>
      <c r="AK899" s="16">
        <f>IF($B899="P",VLOOKUP($E899,'[2]Costeo-JUL26'!$B$9:$CQ$307,AK$1,0),0)*$G899</f>
        <v>3930</v>
      </c>
      <c r="AL899" s="36">
        <f>IF($B899="P",VLOOKUP($E899,'[2]Costeo-JUL26'!$B$9:$CQ$307,AL$1,0),0)*$G899</f>
        <v>33897.193200000002</v>
      </c>
      <c r="AM899" s="35">
        <f>IF($B899="P",VLOOKUP($E899,'[2]Costeo-JUL26'!$B$9:$CQ$307,AM$1,0),0)</f>
        <v>1.7999999999999999E-2</v>
      </c>
      <c r="AN899" s="36">
        <f t="shared" si="417"/>
        <v>610.14947759999995</v>
      </c>
      <c r="AO899" s="36">
        <f t="shared" si="418"/>
        <v>34507.342677599998</v>
      </c>
      <c r="AP899" s="34">
        <f>IF($B899="P",VLOOKUP($E899,'[2]Costeo-JUL26'!$B$9:$CQ$307,AP$1,0),0)</f>
        <v>933429</v>
      </c>
      <c r="AQ899" s="16">
        <f>IF($B899="P",VLOOKUP($E899,'[2]Costeo-JUL26'!$B$9:$CQ$307,AQ$1,0),0)*$G899</f>
        <v>3930</v>
      </c>
      <c r="AR899" s="36">
        <f>IF($B899="P",VLOOKUP($E899,'[2]Costeo-JUL26'!$B$9:$CQ$307,AR$1,0),0)*$G899</f>
        <v>386090.19540000008</v>
      </c>
      <c r="AS899" s="35">
        <f>IF($B899="P",VLOOKUP($E899,'[2]Costeo-JUL26'!$B$9:$CQ$307,AS$1,0),0)</f>
        <v>0.02</v>
      </c>
      <c r="AT899" s="36">
        <f t="shared" si="419"/>
        <v>7721.8039080000017</v>
      </c>
      <c r="AU899" s="36">
        <f t="shared" si="420"/>
        <v>393811.99930800009</v>
      </c>
      <c r="AV899" s="34">
        <f>IF($B899="P",VLOOKUP($E899,'[2]Costeo-JUL26'!$B$9:$CQ$307,AV$1,0),0)</f>
        <v>932437</v>
      </c>
      <c r="AW899" s="16">
        <f>IF($B899="P",VLOOKUP($E899,'[2]Costeo-JUL26'!$B$9:$CQ$307,AW$1,0),0)*$G899</f>
        <v>19.060500000000001</v>
      </c>
      <c r="AX899" s="36">
        <f>IF($B899="P",VLOOKUP($E899,'[2]Costeo-JUL26'!$B$9:$CQ$307,AX$1,0),0)*$G899</f>
        <v>98019.38367000001</v>
      </c>
      <c r="AY899" s="35">
        <f>IF($B899="P",VLOOKUP($E899,'[2]Costeo-JUL26'!$B$9:$CQ$307,AY$1,0),0)</f>
        <v>0.03</v>
      </c>
      <c r="AZ899" s="36">
        <f t="shared" si="421"/>
        <v>2940.5815101000003</v>
      </c>
      <c r="BA899" s="36">
        <f t="shared" si="422"/>
        <v>100959.96518010001</v>
      </c>
      <c r="BB899" s="34">
        <f>IF($B899="P",VLOOKUP($E899,'[2]Costeo-JUL26'!$B$9:$CQ$307,BB$1,0),0)</f>
        <v>902311</v>
      </c>
      <c r="BC899" s="16">
        <f>IF($B899="P",VLOOKUP($E899,'[2]Costeo-JUL26'!$B$9:$CQ$307,BC$1,0),0)*$G899</f>
        <v>2.6316964285714288</v>
      </c>
      <c r="BD899" s="36">
        <f>IF($B899="P",VLOOKUP($E899,'[2]Costeo-JUL26'!$B$9:$CQ$307,BD$1,0),0)*$G899</f>
        <v>10320.579140625003</v>
      </c>
      <c r="BE899" s="35">
        <f>IF($B899="P",VLOOKUP($E899,'[2]Costeo-JUL26'!$B$9:$CQ$307,BE$1,0),0)</f>
        <v>0.03</v>
      </c>
      <c r="BF899" s="36">
        <f t="shared" si="423"/>
        <v>309.61737421875006</v>
      </c>
      <c r="BG899" s="36">
        <f t="shared" si="424"/>
        <v>10630.196514843752</v>
      </c>
      <c r="BH899" s="34">
        <f>IF($B899="P",VLOOKUP($E899,'[2]Costeo-JUL26'!$B$9:$CQ$307,BH$1,0),0)</f>
        <v>933089</v>
      </c>
      <c r="BI899" s="16">
        <f>IF($B899="P",VLOOKUP($E899,'[2]Costeo-JUL26'!$B$9:$CQ$307,BI$1,0),0)*$G899</f>
        <v>17.544642857142858</v>
      </c>
      <c r="BJ899" s="36">
        <f>IF($B899="P",VLOOKUP($E899,'[2]Costeo-JUL26'!$B$9:$CQ$307,BJ$1,0),0)*$G899</f>
        <v>13065.013822175211</v>
      </c>
      <c r="BK899" s="35">
        <f>IF(BH899=910319,0,IF($B899="P",VLOOKUP($E899,'[2]Costeo-JUL26'!$B$9:$CQ$307,BK$1,0),0))</f>
        <v>0.02</v>
      </c>
      <c r="BL899" s="36">
        <f t="shared" si="425"/>
        <v>261.30027644350423</v>
      </c>
      <c r="BM899" s="36">
        <f t="shared" si="426"/>
        <v>13326.314098618715</v>
      </c>
      <c r="BN899" s="34">
        <f>IF($B899="P",VLOOKUP($E899,'[2]Costeo-JUL26'!$B$9:$CQ$307,BN$1,0),0)</f>
        <v>0</v>
      </c>
      <c r="BO899" s="16">
        <f>IF($B899="P",VLOOKUP($E899,'[2]Costeo-JUL26'!$B$9:$CQ$307,BO$1,0),0)*$G899</f>
        <v>0</v>
      </c>
      <c r="BP899" s="36">
        <f>IF($B899="P",VLOOKUP($E899,'[2]Costeo-JUL26'!$B$9:$CQ$307,BP$1,0),0)*$G899</f>
        <v>0</v>
      </c>
      <c r="BQ899" s="35">
        <f>IF($B899="P",VLOOKUP($E899,'[2]Costeo-JUL26'!$B$9:$CQ$307,BQ$1,0),0)</f>
        <v>0</v>
      </c>
      <c r="BR899" s="36">
        <f t="shared" si="427"/>
        <v>0</v>
      </c>
      <c r="BS899" s="36">
        <f t="shared" si="428"/>
        <v>0</v>
      </c>
      <c r="BT899" s="34">
        <f>IF($B899="P",VLOOKUP($E899,'[2]Costeo-JUL26'!$B$9:$CQ$307,BT$1,0),0)</f>
        <v>0</v>
      </c>
      <c r="BU899" s="16">
        <f>IF($B899="P",VLOOKUP($E899,'[2]Costeo-JUL26'!$B$9:$CQ$307,BU$1,0),0)*$G899</f>
        <v>0</v>
      </c>
      <c r="BV899" s="36">
        <f>IF($B899="P",VLOOKUP($E899,'[2]Costeo-JUL26'!$B$9:$CQ$307,BV$1,0),0)*$G899</f>
        <v>0</v>
      </c>
      <c r="BW899" s="35">
        <f>IF($B899="P",VLOOKUP($E899,'[2]Costeo-JUL26'!$B$9:$CQ$307,BW$1,0),0)</f>
        <v>0</v>
      </c>
      <c r="BX899" s="36">
        <f t="shared" si="429"/>
        <v>0</v>
      </c>
      <c r="BY899" s="36">
        <f t="shared" si="430"/>
        <v>0</v>
      </c>
      <c r="BZ899" s="34">
        <f>IF($B899="P",VLOOKUP($E899,'[2]Costeo-JUL26'!$B$9:$CQ$307,BZ$1,0),0)</f>
        <v>936704</v>
      </c>
      <c r="CA899" s="16">
        <f>IF($B899="P",VLOOKUP($E899,'[2]Costeo-JUL26'!$B$9:$CQ$307,CA$1,0),0)*$G899</f>
        <v>35.830323280897851</v>
      </c>
      <c r="CB899" s="36">
        <f>IF($B899="P",VLOOKUP($E899,'[2]Costeo-JUL26'!$B$9:$CQ$307,CB$1,0),0)*$G899</f>
        <v>17104.091475279547</v>
      </c>
      <c r="CC899" s="35">
        <f>IF($B899="P",VLOOKUP($E899,'[2]Costeo-JUL26'!$B$9:$CQ$307,CC$1,0),0)</f>
        <v>0.5</v>
      </c>
      <c r="CD899" s="36">
        <f t="shared" si="431"/>
        <v>8552.0457376397735</v>
      </c>
      <c r="CE899" s="36">
        <f t="shared" si="432"/>
        <v>25656.137212919319</v>
      </c>
      <c r="CF899" s="37">
        <f t="shared" si="404"/>
        <v>2269605.3825164125</v>
      </c>
      <c r="CG899" s="36">
        <f>IF($B899="r",VLOOKUP($E899,'[2]Costeo-JUL26'!$B$9:$CQ$307,CG$1,0),0)*$G899</f>
        <v>0</v>
      </c>
      <c r="CH899" s="35">
        <f>VLOOKUP($E899,'[2]TEORICOS (05.26)'!$A$8:$T$251,CH$1,0)</f>
        <v>0</v>
      </c>
      <c r="CI899" s="36">
        <f t="shared" si="433"/>
        <v>0</v>
      </c>
      <c r="CJ899" s="37">
        <f t="shared" si="434"/>
        <v>0</v>
      </c>
      <c r="CM899" s="16">
        <f>SUMIFS('[1]Ajuste Inventario'!$I:$I,'[1]Ajuste Inventario'!$B:$B,E899,'[1]Ajuste Inventario'!$S:$S,D899)*-1</f>
        <v>10.166</v>
      </c>
      <c r="CN899" s="36">
        <f t="shared" si="405"/>
        <v>35225.661555208935</v>
      </c>
      <c r="CP899" t="str">
        <f t="shared" si="406"/>
        <v>2486Org.Vtas StaTeresita</v>
      </c>
      <c r="CQ899" s="10">
        <f t="shared" si="407"/>
        <v>3465.0463855212406</v>
      </c>
    </row>
    <row r="900" spans="1:95" x14ac:dyDescent="0.25">
      <c r="A900" s="30">
        <v>46204</v>
      </c>
      <c r="B900" s="31" t="str">
        <f>VLOOKUP($E900,'[2]TEORICOS (05.26)'!$A$8:$T$251,B$1,0)</f>
        <v>P</v>
      </c>
      <c r="C900" s="32" t="str">
        <f>VLOOKUP($E900,'[2]TEORICOS (05.26)'!$A$8:$T$251,C$1,0)</f>
        <v>Aquarius</v>
      </c>
      <c r="D900" t="s">
        <v>230</v>
      </c>
      <c r="E900">
        <v>2488</v>
      </c>
      <c r="F900" t="s">
        <v>151</v>
      </c>
      <c r="G900" s="16">
        <v>462.33299999999997</v>
      </c>
      <c r="H900" s="16">
        <v>1099.427874000002</v>
      </c>
      <c r="I900" s="33">
        <v>6532906.7799999937</v>
      </c>
      <c r="J900" s="33">
        <v>6274182.9000000004</v>
      </c>
      <c r="K900" s="34">
        <f>IF($B900="P",VLOOKUP($E900,'[2]Costeo-JUL26'!$B$9:$CQ$307,K$1,0),0)</f>
        <v>938769</v>
      </c>
      <c r="L900" s="35">
        <f>VLOOKUP($E900,'[2]TEORICOS (05.26)'!$A$8:$T$251,L$1,0)</f>
        <v>0.17</v>
      </c>
      <c r="M900" s="36">
        <f t="shared" si="408"/>
        <v>1066611.0930000001</v>
      </c>
      <c r="N900" s="35">
        <f>IF($B900="P",VLOOKUP($E900,'[2]Costeo-JUL26'!$B$9:$CQ$307,N$1,0),0)</f>
        <v>8.0000000000000002E-3</v>
      </c>
      <c r="O900" s="36">
        <f t="shared" si="409"/>
        <v>8532.8887440000017</v>
      </c>
      <c r="P900" s="36">
        <f>IF($B900="P",VLOOKUP($E900,'[2]Costeo-JUL26'!$B$9:$CQ$307,P$1,0),0)*H900</f>
        <v>0</v>
      </c>
      <c r="Q900" s="36">
        <f t="shared" si="410"/>
        <v>1075143.9817440002</v>
      </c>
      <c r="R900" s="34">
        <f>IF($B900="P",VLOOKUP($E900,'[2]Costeo-JUL26'!$B$9:$CQ$307,R$1,0),0)</f>
        <v>902332</v>
      </c>
      <c r="S900" s="16">
        <f>IF($B900="P",VLOOKUP($E900,'[2]Costeo-JUL26'!$B$9:$CQ$307,S$1,0),0)*$G900</f>
        <v>658.30057331578064</v>
      </c>
      <c r="T900" s="36">
        <f>IF($B900="P",VLOOKUP($E900,'[2]Costeo-JUL26'!$B$9:$CQ$307,T$1,0),0)*$G900</f>
        <v>459200.12871487904</v>
      </c>
      <c r="U900" s="35">
        <f>IF($B900="P",VLOOKUP($E900,'[2]Costeo-JUL26'!$B$9:$CQ$307,U$1,0),0)</f>
        <v>1.4999999999999999E-2</v>
      </c>
      <c r="V900" s="36">
        <f t="shared" si="411"/>
        <v>6888.0019307231851</v>
      </c>
      <c r="W900" s="36">
        <f t="shared" si="412"/>
        <v>466088.13064560224</v>
      </c>
      <c r="X900" s="34">
        <f>IF($B900="P",VLOOKUP($E900,'[2]Costeo-JUL26'!$B$9:$CQ$307,X$1,0),0)</f>
        <v>0</v>
      </c>
      <c r="Y900" s="16">
        <f>IF($B900="P",VLOOKUP($E900,'[2]Costeo-JUL26'!$B$9:$CQ$307,Y$1,0),0)*$G900</f>
        <v>0</v>
      </c>
      <c r="Z900" s="36">
        <f>IF($B900="P",VLOOKUP($E900,'[2]Costeo-JUL26'!$B$9:$CQ$307,Z$1,0),0)*$G900</f>
        <v>0</v>
      </c>
      <c r="AA900" s="35">
        <f>IF($B900="P",VLOOKUP($E900,'[2]Costeo-JUL26'!$B$9:$CQ$307,AA$1,0),0)</f>
        <v>0</v>
      </c>
      <c r="AB900" s="36">
        <f t="shared" si="413"/>
        <v>0</v>
      </c>
      <c r="AC900" s="36">
        <f t="shared" si="414"/>
        <v>0</v>
      </c>
      <c r="AD900" s="34">
        <f>IF($B900="P",VLOOKUP($E900,'[2]Costeo-JUL26'!$B$9:$CQ$307,AD$1,0),0)</f>
        <v>902257</v>
      </c>
      <c r="AE900" s="16">
        <f>IF($B900="P",VLOOKUP($E900,'[2]Costeo-JUL26'!$B$9:$CQ$307,AE$1,0),0)*$G900</f>
        <v>2773.9979999999996</v>
      </c>
      <c r="AF900" s="36">
        <f>IF($B900="P",VLOOKUP($E900,'[2]Costeo-JUL26'!$B$9:$CQ$307,AF$1,0),0)*$G900</f>
        <v>42573.102105600003</v>
      </c>
      <c r="AG900" s="35">
        <f>IF($B900="P",VLOOKUP($E900,'[2]Costeo-JUL26'!$B$9:$CQ$307,AG$1,0),0)</f>
        <v>6.0000000000000001E-3</v>
      </c>
      <c r="AH900" s="36">
        <f t="shared" si="415"/>
        <v>255.43861263360003</v>
      </c>
      <c r="AI900" s="36">
        <f t="shared" si="416"/>
        <v>42828.540718233606</v>
      </c>
      <c r="AJ900" s="34">
        <f>IF($B900="P",VLOOKUP($E900,'[2]Costeo-JUL26'!$B$9:$CQ$307,AJ$1,0),0)</f>
        <v>925510</v>
      </c>
      <c r="AK900" s="16">
        <f>IF($B900="P",VLOOKUP($E900,'[2]Costeo-JUL26'!$B$9:$CQ$307,AK$1,0),0)*$G900</f>
        <v>2773.9979999999996</v>
      </c>
      <c r="AL900" s="36">
        <f>IF($B900="P",VLOOKUP($E900,'[2]Costeo-JUL26'!$B$9:$CQ$307,AL$1,0),0)*$G900</f>
        <v>33628.511994479995</v>
      </c>
      <c r="AM900" s="35">
        <f>IF($B900="P",VLOOKUP($E900,'[2]Costeo-JUL26'!$B$9:$CQ$307,AM$1,0),0)</f>
        <v>1.7999999999999999E-2</v>
      </c>
      <c r="AN900" s="36">
        <f t="shared" si="417"/>
        <v>605.31321590063988</v>
      </c>
      <c r="AO900" s="36">
        <f t="shared" si="418"/>
        <v>34233.825210380637</v>
      </c>
      <c r="AP900" s="34">
        <f>IF($B900="P",VLOOKUP($E900,'[2]Costeo-JUL26'!$B$9:$CQ$307,AP$1,0),0)</f>
        <v>911881</v>
      </c>
      <c r="AQ900" s="16">
        <f>IF($B900="P",VLOOKUP($E900,'[2]Costeo-JUL26'!$B$9:$CQ$307,AQ$1,0),0)*$G900</f>
        <v>2773.9979999999996</v>
      </c>
      <c r="AR900" s="36">
        <f>IF($B900="P",VLOOKUP($E900,'[2]Costeo-JUL26'!$B$9:$CQ$307,AR$1,0),0)*$G900</f>
        <v>376407.11742386955</v>
      </c>
      <c r="AS900" s="35">
        <f>IF($B900="P",VLOOKUP($E900,'[2]Costeo-JUL26'!$B$9:$CQ$307,AS$1,0),0)</f>
        <v>0.02</v>
      </c>
      <c r="AT900" s="36">
        <f t="shared" si="419"/>
        <v>7528.1423484773914</v>
      </c>
      <c r="AU900" s="36">
        <f t="shared" si="420"/>
        <v>383935.25977234694</v>
      </c>
      <c r="AV900" s="34">
        <f>IF($B900="P",VLOOKUP($E900,'[2]Costeo-JUL26'!$B$9:$CQ$307,AV$1,0),0)</f>
        <v>925698</v>
      </c>
      <c r="AW900" s="16">
        <f>IF($B900="P",VLOOKUP($E900,'[2]Costeo-JUL26'!$B$9:$CQ$307,AW$1,0),0)*$G900</f>
        <v>18.447086699999996</v>
      </c>
      <c r="AX900" s="36">
        <f>IF($B900="P",VLOOKUP($E900,'[2]Costeo-JUL26'!$B$9:$CQ$307,AX$1,0),0)*$G900</f>
        <v>94864.881238217989</v>
      </c>
      <c r="AY900" s="35">
        <f>IF($B900="P",VLOOKUP($E900,'[2]Costeo-JUL26'!$B$9:$CQ$307,AY$1,0),0)</f>
        <v>0.03</v>
      </c>
      <c r="AZ900" s="36">
        <f t="shared" si="421"/>
        <v>2845.9464371465397</v>
      </c>
      <c r="BA900" s="36">
        <f t="shared" si="422"/>
        <v>97710.827675364533</v>
      </c>
      <c r="BB900" s="34">
        <f>IF($B900="P",VLOOKUP($E900,'[2]Costeo-JUL26'!$B$9:$CQ$307,BB$1,0),0)</f>
        <v>902311</v>
      </c>
      <c r="BC900" s="16">
        <f>IF($B900="P",VLOOKUP($E900,'[2]Costeo-JUL26'!$B$9:$CQ$307,BC$1,0),0)*$G900</f>
        <v>2.0227068749999999</v>
      </c>
      <c r="BD900" s="36">
        <f>IF($B900="P",VLOOKUP($E900,'[2]Costeo-JUL26'!$B$9:$CQ$307,BD$1,0),0)*$G900</f>
        <v>7932.3383028093767</v>
      </c>
      <c r="BE900" s="35">
        <f>IF($B900="P",VLOOKUP($E900,'[2]Costeo-JUL26'!$B$9:$CQ$307,BE$1,0),0)</f>
        <v>0.03</v>
      </c>
      <c r="BF900" s="36">
        <f t="shared" si="423"/>
        <v>237.9701490842813</v>
      </c>
      <c r="BG900" s="36">
        <f t="shared" si="424"/>
        <v>8170.3084518936585</v>
      </c>
      <c r="BH900" s="34">
        <f>IF($B900="P",VLOOKUP($E900,'[2]Costeo-JUL26'!$B$9:$CQ$307,BH$1,0),0)</f>
        <v>933089</v>
      </c>
      <c r="BI900" s="16">
        <f>IF($B900="P",VLOOKUP($E900,'[2]Costeo-JUL26'!$B$9:$CQ$307,BI$1,0),0)*$G900</f>
        <v>17.337487499999998</v>
      </c>
      <c r="BJ900" s="36">
        <f>IF($B900="P",VLOOKUP($E900,'[2]Costeo-JUL26'!$B$9:$CQ$307,BJ$1,0),0)*$G900</f>
        <v>12910.750915460801</v>
      </c>
      <c r="BK900" s="35">
        <f>IF(BH900=910319,0,IF($B900="P",VLOOKUP($E900,'[2]Costeo-JUL26'!$B$9:$CQ$307,BK$1,0),0))</f>
        <v>0.02</v>
      </c>
      <c r="BL900" s="36">
        <f t="shared" si="425"/>
        <v>258.21501830921602</v>
      </c>
      <c r="BM900" s="36">
        <f t="shared" si="426"/>
        <v>13168.965933770018</v>
      </c>
      <c r="BN900" s="34">
        <f>IF($B900="P",VLOOKUP($E900,'[2]Costeo-JUL26'!$B$9:$CQ$307,BN$1,0),0)</f>
        <v>0</v>
      </c>
      <c r="BO900" s="16">
        <f>IF($B900="P",VLOOKUP($E900,'[2]Costeo-JUL26'!$B$9:$CQ$307,BO$1,0),0)*$G900</f>
        <v>0</v>
      </c>
      <c r="BP900" s="36">
        <f>IF($B900="P",VLOOKUP($E900,'[2]Costeo-JUL26'!$B$9:$CQ$307,BP$1,0),0)*$G900</f>
        <v>0</v>
      </c>
      <c r="BQ900" s="35">
        <f>IF($B900="P",VLOOKUP($E900,'[2]Costeo-JUL26'!$B$9:$CQ$307,BQ$1,0),0)</f>
        <v>0</v>
      </c>
      <c r="BR900" s="36">
        <f t="shared" si="427"/>
        <v>0</v>
      </c>
      <c r="BS900" s="36">
        <f t="shared" si="428"/>
        <v>0</v>
      </c>
      <c r="BT900" s="34">
        <f>IF($B900="P",VLOOKUP($E900,'[2]Costeo-JUL26'!$B$9:$CQ$307,BT$1,0),0)</f>
        <v>0</v>
      </c>
      <c r="BU900" s="16">
        <f>IF($B900="P",VLOOKUP($E900,'[2]Costeo-JUL26'!$B$9:$CQ$307,BU$1,0),0)*$G900</f>
        <v>0</v>
      </c>
      <c r="BV900" s="36">
        <f>IF($B900="P",VLOOKUP($E900,'[2]Costeo-JUL26'!$B$9:$CQ$307,BV$1,0),0)*$G900</f>
        <v>0</v>
      </c>
      <c r="BW900" s="35">
        <f>IF($B900="P",VLOOKUP($E900,'[2]Costeo-JUL26'!$B$9:$CQ$307,BW$1,0),0)</f>
        <v>0</v>
      </c>
      <c r="BX900" s="36">
        <f t="shared" si="429"/>
        <v>0</v>
      </c>
      <c r="BY900" s="36">
        <f t="shared" si="430"/>
        <v>0</v>
      </c>
      <c r="BZ900" s="34">
        <f>IF($B900="P",VLOOKUP($E900,'[2]Costeo-JUL26'!$B$9:$CQ$307,BZ$1,0),0)</f>
        <v>936704</v>
      </c>
      <c r="CA900" s="16">
        <f>IF($B900="P",VLOOKUP($E900,'[2]Costeo-JUL26'!$B$9:$CQ$307,CA$1,0),0)*$G900</f>
        <v>37.936353099451928</v>
      </c>
      <c r="CB900" s="36">
        <f>IF($B900="P",VLOOKUP($E900,'[2]Costeo-JUL26'!$B$9:$CQ$307,CB$1,0),0)*$G900</f>
        <v>18109.433413833012</v>
      </c>
      <c r="CC900" s="35">
        <f>IF($B900="P",VLOOKUP($E900,'[2]Costeo-JUL26'!$B$9:$CQ$307,CC$1,0),0)</f>
        <v>0.5</v>
      </c>
      <c r="CD900" s="36">
        <f t="shared" si="431"/>
        <v>9054.7167069165062</v>
      </c>
      <c r="CE900" s="36">
        <f t="shared" si="432"/>
        <v>27164.150120749517</v>
      </c>
      <c r="CF900" s="37">
        <f t="shared" si="404"/>
        <v>2148443.9902723413</v>
      </c>
      <c r="CG900" s="36">
        <f>IF($B900="r",VLOOKUP($E900,'[2]Costeo-JUL26'!$B$9:$CQ$307,CG$1,0),0)*$G900</f>
        <v>0</v>
      </c>
      <c r="CH900" s="35">
        <f>VLOOKUP($E900,'[2]TEORICOS (05.26)'!$A$8:$T$251,CH$1,0)</f>
        <v>0</v>
      </c>
      <c r="CI900" s="36">
        <f t="shared" si="433"/>
        <v>0</v>
      </c>
      <c r="CJ900" s="37">
        <f t="shared" si="434"/>
        <v>0</v>
      </c>
      <c r="CM900" s="16">
        <f>SUMIFS('[1]Ajuste Inventario'!$I:$I,'[1]Ajuste Inventario'!$B:$B,E900,'[1]Ajuste Inventario'!$S:$S,D900)*-1</f>
        <v>2.0009999999999999</v>
      </c>
      <c r="CN900" s="36">
        <f t="shared" si="405"/>
        <v>9298.5714291105232</v>
      </c>
      <c r="CP900" t="str">
        <f t="shared" si="406"/>
        <v>2488Org.Vtas StaTeresita</v>
      </c>
      <c r="CQ900" s="10">
        <f t="shared" si="407"/>
        <v>4646.9622334385422</v>
      </c>
    </row>
    <row r="901" spans="1:95" x14ac:dyDescent="0.25">
      <c r="A901" s="30">
        <v>46204</v>
      </c>
      <c r="B901" s="31" t="str">
        <f>VLOOKUP($E901,'[2]TEORICOS (05.26)'!$A$8:$T$251,B$1,0)</f>
        <v>P</v>
      </c>
      <c r="C901" s="32" t="str">
        <f>VLOOKUP($E901,'[2]TEORICOS (05.26)'!$A$8:$T$251,C$1,0)</f>
        <v>Powerade</v>
      </c>
      <c r="D901" t="s">
        <v>230</v>
      </c>
      <c r="E901">
        <v>2608</v>
      </c>
      <c r="F901" t="s">
        <v>152</v>
      </c>
      <c r="G901" s="16">
        <v>15</v>
      </c>
      <c r="H901" s="16">
        <v>15.765000000000001</v>
      </c>
      <c r="I901" s="33">
        <v>169319.46</v>
      </c>
      <c r="J901" s="33">
        <v>160217.24</v>
      </c>
      <c r="K901" s="34">
        <f>IF($B901="P",VLOOKUP($E901,'[2]Costeo-JUL26'!$B$9:$CQ$307,K$1,0),0)</f>
        <v>939014</v>
      </c>
      <c r="L901" s="35">
        <f>VLOOKUP($E901,'[2]TEORICOS (05.26)'!$A$8:$T$251,L$1,0)</f>
        <v>0.22</v>
      </c>
      <c r="M901" s="36">
        <f t="shared" si="408"/>
        <v>35247.792799999996</v>
      </c>
      <c r="N901" s="35">
        <f>IF($B901="P",VLOOKUP($E901,'[2]Costeo-JUL26'!$B$9:$CQ$307,N$1,0),0)</f>
        <v>7.4999999999999997E-2</v>
      </c>
      <c r="O901" s="36">
        <f t="shared" si="409"/>
        <v>2643.5844599999996</v>
      </c>
      <c r="P901" s="36">
        <f>IF($B901="P",VLOOKUP($E901,'[2]Costeo-JUL26'!$B$9:$CQ$307,P$1,0),0)*H901</f>
        <v>0</v>
      </c>
      <c r="Q901" s="36">
        <f t="shared" si="410"/>
        <v>37891.377259999994</v>
      </c>
      <c r="R901" s="34">
        <f>IF($B901="P",VLOOKUP($E901,'[2]Costeo-JUL26'!$B$9:$CQ$307,R$1,0),0)</f>
        <v>902332</v>
      </c>
      <c r="S901" s="16">
        <f>IF($B901="P",VLOOKUP($E901,'[2]Costeo-JUL26'!$B$9:$CQ$307,S$1,0),0)*$G901</f>
        <v>7.6796447453083108</v>
      </c>
      <c r="T901" s="36">
        <f>IF($B901="P",VLOOKUP($E901,'[2]Costeo-JUL26'!$B$9:$CQ$307,T$1,0),0)*$G901</f>
        <v>5356.9661010130922</v>
      </c>
      <c r="U901" s="35">
        <f>IF($B901="P",VLOOKUP($E901,'[2]Costeo-JUL26'!$B$9:$CQ$307,U$1,0),0)</f>
        <v>1.4999999999999999E-2</v>
      </c>
      <c r="V901" s="36">
        <f t="shared" si="411"/>
        <v>80.354491515196386</v>
      </c>
      <c r="W901" s="36">
        <f t="shared" si="412"/>
        <v>5437.3205925282882</v>
      </c>
      <c r="X901" s="34">
        <f>IF($B901="P",VLOOKUP($E901,'[2]Costeo-JUL26'!$B$9:$CQ$307,X$1,0),0)</f>
        <v>0</v>
      </c>
      <c r="Y901" s="16">
        <f>IF($B901="P",VLOOKUP($E901,'[2]Costeo-JUL26'!$B$9:$CQ$307,Y$1,0),0)*$G901</f>
        <v>0</v>
      </c>
      <c r="Z901" s="36">
        <f>IF($B901="P",VLOOKUP($E901,'[2]Costeo-JUL26'!$B$9:$CQ$307,Z$1,0),0)*$G901</f>
        <v>0</v>
      </c>
      <c r="AA901" s="35">
        <f>IF($B901="P",VLOOKUP($E901,'[2]Costeo-JUL26'!$B$9:$CQ$307,AA$1,0),0)</f>
        <v>0</v>
      </c>
      <c r="AB901" s="36">
        <f t="shared" si="413"/>
        <v>0</v>
      </c>
      <c r="AC901" s="36">
        <f t="shared" si="414"/>
        <v>0</v>
      </c>
      <c r="AD901" s="34">
        <f>IF($B901="P",VLOOKUP($E901,'[2]Costeo-JUL26'!$B$9:$CQ$307,AD$1,0),0)</f>
        <v>917993</v>
      </c>
      <c r="AE901" s="16">
        <f>IF($B901="P",VLOOKUP($E901,'[2]Costeo-JUL26'!$B$9:$CQ$307,AE$1,0),0)*$G901</f>
        <v>90</v>
      </c>
      <c r="AF901" s="36">
        <f>IF($B901="P",VLOOKUP($E901,'[2]Costeo-JUL26'!$B$9:$CQ$307,AF$1,0),0)*$G901</f>
        <v>2445.6959999999999</v>
      </c>
      <c r="AG901" s="35">
        <f>IF($B901="P",VLOOKUP($E901,'[2]Costeo-JUL26'!$B$9:$CQ$307,AG$1,0),0)</f>
        <v>6.0000000000000001E-3</v>
      </c>
      <c r="AH901" s="36">
        <f t="shared" si="415"/>
        <v>14.674175999999999</v>
      </c>
      <c r="AI901" s="36">
        <f t="shared" si="416"/>
        <v>2460.3701759999999</v>
      </c>
      <c r="AJ901" s="34">
        <f>IF($B901="P",VLOOKUP($E901,'[2]Costeo-JUL26'!$B$9:$CQ$307,AJ$1,0),0)</f>
        <v>940683</v>
      </c>
      <c r="AK901" s="16">
        <f>IF($B901="P",VLOOKUP($E901,'[2]Costeo-JUL26'!$B$9:$CQ$307,AK$1,0),0)*$G901</f>
        <v>90</v>
      </c>
      <c r="AL901" s="36">
        <f>IF($B901="P",VLOOKUP($E901,'[2]Costeo-JUL26'!$B$9:$CQ$307,AL$1,0),0)*$G901</f>
        <v>1337.8013999999998</v>
      </c>
      <c r="AM901" s="35">
        <f>IF($B901="P",VLOOKUP($E901,'[2]Costeo-JUL26'!$B$9:$CQ$307,AM$1,0),0)</f>
        <v>1.7999999999999999E-2</v>
      </c>
      <c r="AN901" s="36">
        <f t="shared" si="417"/>
        <v>24.080425199999993</v>
      </c>
      <c r="AO901" s="36">
        <f t="shared" si="418"/>
        <v>1361.8818251999999</v>
      </c>
      <c r="AP901" s="34">
        <f>IF($B901="P",VLOOKUP($E901,'[2]Costeo-JUL26'!$B$9:$CQ$307,AP$1,0),0)</f>
        <v>929272</v>
      </c>
      <c r="AQ901" s="16">
        <f>IF($B901="P",VLOOKUP($E901,'[2]Costeo-JUL26'!$B$9:$CQ$307,AQ$1,0),0)*$G901</f>
        <v>90</v>
      </c>
      <c r="AR901" s="36">
        <f>IF($B901="P",VLOOKUP($E901,'[2]Costeo-JUL26'!$B$9:$CQ$307,AR$1,0),0)*$G901</f>
        <v>13221.13050051511</v>
      </c>
      <c r="AS901" s="35">
        <f>IF($B901="P",VLOOKUP($E901,'[2]Costeo-JUL26'!$B$9:$CQ$307,AS$1,0),0)</f>
        <v>0.02</v>
      </c>
      <c r="AT901" s="36">
        <f t="shared" si="419"/>
        <v>264.42261001030221</v>
      </c>
      <c r="AU901" s="36">
        <f t="shared" si="420"/>
        <v>13485.553110525412</v>
      </c>
      <c r="AV901" s="34">
        <f>IF($B901="P",VLOOKUP($E901,'[2]Costeo-JUL26'!$B$9:$CQ$307,AV$1,0),0)</f>
        <v>922605</v>
      </c>
      <c r="AW901" s="16">
        <f>IF($B901="P",VLOOKUP($E901,'[2]Costeo-JUL26'!$B$9:$CQ$307,AW$1,0),0)*$G901</f>
        <v>0.3</v>
      </c>
      <c r="AX901" s="36">
        <f>IF($B901="P",VLOOKUP($E901,'[2]Costeo-JUL26'!$B$9:$CQ$307,AX$1,0),0)*$G901</f>
        <v>1463.7297402597403</v>
      </c>
      <c r="AY901" s="35">
        <f>IF($B901="P",VLOOKUP($E901,'[2]Costeo-JUL26'!$B$9:$CQ$307,AY$1,0),0)</f>
        <v>0.03</v>
      </c>
      <c r="AZ901" s="36">
        <f t="shared" si="421"/>
        <v>43.911892207792206</v>
      </c>
      <c r="BA901" s="36">
        <f t="shared" si="422"/>
        <v>1507.6416324675324</v>
      </c>
      <c r="BB901" s="34">
        <f>IF($B901="P",VLOOKUP($E901,'[2]Costeo-JUL26'!$B$9:$CQ$307,BB$1,0),0)</f>
        <v>902311</v>
      </c>
      <c r="BC901" s="16">
        <f>IF($B901="P",VLOOKUP($E901,'[2]Costeo-JUL26'!$B$9:$CQ$307,BC$1,0),0)*$G901</f>
        <v>2.1427500000000002E-2</v>
      </c>
      <c r="BD901" s="36">
        <f>IF($B901="P",VLOOKUP($E901,'[2]Costeo-JUL26'!$B$9:$CQ$307,BD$1,0),0)*$G901</f>
        <v>84.031048237500016</v>
      </c>
      <c r="BE901" s="35">
        <f>IF($B901="P",VLOOKUP($E901,'[2]Costeo-JUL26'!$B$9:$CQ$307,BE$1,0),0)</f>
        <v>0.03</v>
      </c>
      <c r="BF901" s="36">
        <f t="shared" si="423"/>
        <v>2.5209314471250006</v>
      </c>
      <c r="BG901" s="36">
        <f t="shared" si="424"/>
        <v>86.55197968462501</v>
      </c>
      <c r="BH901" s="34">
        <f>IF($B901="P",VLOOKUP($E901,'[2]Costeo-JUL26'!$B$9:$CQ$307,BH$1,0),0)</f>
        <v>902302</v>
      </c>
      <c r="BI901" s="16">
        <f>IF($B901="P",VLOOKUP($E901,'[2]Costeo-JUL26'!$B$9:$CQ$307,BI$1,0),0)*$G901</f>
        <v>0.42857142857142855</v>
      </c>
      <c r="BJ901" s="36">
        <f>IF($B901="P",VLOOKUP($E901,'[2]Costeo-JUL26'!$B$9:$CQ$307,BJ$1,0),0)*$G901</f>
        <v>281.91428571428571</v>
      </c>
      <c r="BK901" s="35">
        <f>IF(BH901=910319,0,IF($B901="P",VLOOKUP($E901,'[2]Costeo-JUL26'!$B$9:$CQ$307,BK$1,0),0))</f>
        <v>0.02</v>
      </c>
      <c r="BL901" s="36">
        <f t="shared" si="425"/>
        <v>5.6382857142857139</v>
      </c>
      <c r="BM901" s="36">
        <f t="shared" si="426"/>
        <v>287.55257142857141</v>
      </c>
      <c r="BN901" s="34">
        <f>IF($B901="P",VLOOKUP($E901,'[2]Costeo-JUL26'!$B$9:$CQ$307,BN$1,0),0)</f>
        <v>0</v>
      </c>
      <c r="BO901" s="16">
        <f>IF($B901="P",VLOOKUP($E901,'[2]Costeo-JUL26'!$B$9:$CQ$307,BO$1,0),0)*$G901</f>
        <v>0</v>
      </c>
      <c r="BP901" s="36">
        <f>IF($B901="P",VLOOKUP($E901,'[2]Costeo-JUL26'!$B$9:$CQ$307,BP$1,0),0)*$G901</f>
        <v>0</v>
      </c>
      <c r="BQ901" s="35">
        <f>IF($B901="P",VLOOKUP($E901,'[2]Costeo-JUL26'!$B$9:$CQ$307,BQ$1,0),0)</f>
        <v>0</v>
      </c>
      <c r="BR901" s="36">
        <f t="shared" si="427"/>
        <v>0</v>
      </c>
      <c r="BS901" s="36">
        <f t="shared" si="428"/>
        <v>0</v>
      </c>
      <c r="BT901" s="34">
        <f>IF($B901="P",VLOOKUP($E901,'[2]Costeo-JUL26'!$B$9:$CQ$307,BT$1,0),0)</f>
        <v>0</v>
      </c>
      <c r="BU901" s="16">
        <f>IF($B901="P",VLOOKUP($E901,'[2]Costeo-JUL26'!$B$9:$CQ$307,BU$1,0),0)*$G901</f>
        <v>0</v>
      </c>
      <c r="BV901" s="36">
        <f>IF($B901="P",VLOOKUP($E901,'[2]Costeo-JUL26'!$B$9:$CQ$307,BV$1,0),0)*$G901</f>
        <v>0</v>
      </c>
      <c r="BW901" s="35">
        <f>IF($B901="P",VLOOKUP($E901,'[2]Costeo-JUL26'!$B$9:$CQ$307,BW$1,0),0)</f>
        <v>0</v>
      </c>
      <c r="BX901" s="36">
        <f t="shared" si="429"/>
        <v>0</v>
      </c>
      <c r="BY901" s="36">
        <f t="shared" si="430"/>
        <v>0</v>
      </c>
      <c r="BZ901" s="34">
        <f>IF($B901="P",VLOOKUP($E901,'[2]Costeo-JUL26'!$B$9:$CQ$307,BZ$1,0),0)</f>
        <v>0</v>
      </c>
      <c r="CA901" s="16">
        <f>IF($B901="P",VLOOKUP($E901,'[2]Costeo-JUL26'!$B$9:$CQ$307,CA$1,0),0)*$G901</f>
        <v>0</v>
      </c>
      <c r="CB901" s="36">
        <f>IF($B901="P",VLOOKUP($E901,'[2]Costeo-JUL26'!$B$9:$CQ$307,CB$1,0),0)*$G901</f>
        <v>0</v>
      </c>
      <c r="CC901" s="35">
        <f>IF($B901="P",VLOOKUP($E901,'[2]Costeo-JUL26'!$B$9:$CQ$307,CC$1,0),0)</f>
        <v>0</v>
      </c>
      <c r="CD901" s="36">
        <f t="shared" si="431"/>
        <v>0</v>
      </c>
      <c r="CE901" s="36">
        <f t="shared" si="432"/>
        <v>0</v>
      </c>
      <c r="CF901" s="37">
        <f t="shared" si="404"/>
        <v>62518.249147834416</v>
      </c>
      <c r="CG901" s="36">
        <f>IF($B901="r",VLOOKUP($E901,'[2]Costeo-JUL26'!$B$9:$CQ$307,CG$1,0),0)*$G901</f>
        <v>0</v>
      </c>
      <c r="CH901" s="35">
        <f>VLOOKUP($E901,'[2]TEORICOS (05.26)'!$A$8:$T$251,CH$1,0)</f>
        <v>0</v>
      </c>
      <c r="CI901" s="36">
        <f t="shared" si="433"/>
        <v>0</v>
      </c>
      <c r="CJ901" s="37">
        <f t="shared" si="434"/>
        <v>0</v>
      </c>
      <c r="CM901" s="16">
        <f>SUMIFS('[1]Ajuste Inventario'!$I:$I,'[1]Ajuste Inventario'!$B:$B,E901,'[1]Ajuste Inventario'!$S:$S,D901)*-1</f>
        <v>0.66700000000000004</v>
      </c>
      <c r="CN901" s="36">
        <f t="shared" si="405"/>
        <v>2779.9781454403706</v>
      </c>
      <c r="CP901" t="str">
        <f t="shared" si="406"/>
        <v>2608Org.Vtas StaTeresita</v>
      </c>
      <c r="CQ901" s="10">
        <f t="shared" si="407"/>
        <v>4167.8832765222942</v>
      </c>
    </row>
    <row r="902" spans="1:95" x14ac:dyDescent="0.25">
      <c r="A902" s="30">
        <v>46204</v>
      </c>
      <c r="B902" s="31" t="str">
        <f>VLOOKUP($E902,'[2]TEORICOS (05.26)'!$A$8:$T$251,B$1,0)</f>
        <v>P</v>
      </c>
      <c r="C902" s="32" t="str">
        <f>VLOOKUP($E902,'[2]TEORICOS (05.26)'!$A$8:$T$251,C$1,0)</f>
        <v>Powerade</v>
      </c>
      <c r="D902" t="s">
        <v>230</v>
      </c>
      <c r="E902">
        <v>2612</v>
      </c>
      <c r="F902" t="s">
        <v>153</v>
      </c>
      <c r="G902" s="16">
        <v>24.998999999999999</v>
      </c>
      <c r="H902" s="16">
        <v>13.199472000000007</v>
      </c>
      <c r="I902" s="33">
        <v>166578.70999999993</v>
      </c>
      <c r="J902" s="33">
        <v>161358.22999999995</v>
      </c>
      <c r="K902" s="34">
        <f>IF($B902="P",VLOOKUP($E902,'[2]Costeo-JUL26'!$B$9:$CQ$307,K$1,0),0)</f>
        <v>939014</v>
      </c>
      <c r="L902" s="35">
        <f>VLOOKUP($E902,'[2]TEORICOS (05.26)'!$A$8:$T$251,L$1,0)</f>
        <v>0.22</v>
      </c>
      <c r="M902" s="36">
        <f t="shared" si="408"/>
        <v>35498.81059999999</v>
      </c>
      <c r="N902" s="35">
        <f>IF($B902="P",VLOOKUP($E902,'[2]Costeo-JUL26'!$B$9:$CQ$307,N$1,0),0)</f>
        <v>7.4999999999999997E-2</v>
      </c>
      <c r="O902" s="36">
        <f t="shared" si="409"/>
        <v>2662.4107949999993</v>
      </c>
      <c r="P902" s="36">
        <f>IF($B902="P",VLOOKUP($E902,'[2]Costeo-JUL26'!$B$9:$CQ$307,P$1,0),0)*H902</f>
        <v>0</v>
      </c>
      <c r="Q902" s="36">
        <f t="shared" si="410"/>
        <v>38161.221394999986</v>
      </c>
      <c r="R902" s="34">
        <f>IF($B902="P",VLOOKUP($E902,'[2]Costeo-JUL26'!$B$9:$CQ$307,R$1,0),0)</f>
        <v>902332</v>
      </c>
      <c r="S902" s="16">
        <f>IF($B902="P",VLOOKUP($E902,'[2]Costeo-JUL26'!$B$9:$CQ$307,S$1,0),0)*$G902</f>
        <v>6.4316059962466481</v>
      </c>
      <c r="T902" s="36">
        <f>IF($B902="P",VLOOKUP($E902,'[2]Costeo-JUL26'!$B$9:$CQ$307,T$1,0),0)*$G902</f>
        <v>4486.3918110293562</v>
      </c>
      <c r="U902" s="35">
        <f>IF($B902="P",VLOOKUP($E902,'[2]Costeo-JUL26'!$B$9:$CQ$307,U$1,0),0)</f>
        <v>1.4999999999999999E-2</v>
      </c>
      <c r="V902" s="36">
        <f t="shared" si="411"/>
        <v>67.295877165440345</v>
      </c>
      <c r="W902" s="36">
        <f t="shared" si="412"/>
        <v>4553.6876881947965</v>
      </c>
      <c r="X902" s="34">
        <f>IF($B902="P",VLOOKUP($E902,'[2]Costeo-JUL26'!$B$9:$CQ$307,X$1,0),0)</f>
        <v>0</v>
      </c>
      <c r="Y902" s="16">
        <f>IF($B902="P",VLOOKUP($E902,'[2]Costeo-JUL26'!$B$9:$CQ$307,Y$1,0),0)*$G902</f>
        <v>0</v>
      </c>
      <c r="Z902" s="36">
        <f>IF($B902="P",VLOOKUP($E902,'[2]Costeo-JUL26'!$B$9:$CQ$307,Z$1,0),0)*$G902</f>
        <v>0</v>
      </c>
      <c r="AA902" s="35">
        <f>IF($B902="P",VLOOKUP($E902,'[2]Costeo-JUL26'!$B$9:$CQ$307,AA$1,0),0)</f>
        <v>0</v>
      </c>
      <c r="AB902" s="36">
        <f t="shared" si="413"/>
        <v>0</v>
      </c>
      <c r="AC902" s="36">
        <f t="shared" si="414"/>
        <v>0</v>
      </c>
      <c r="AD902" s="34">
        <f>IF($B902="P",VLOOKUP($E902,'[2]Costeo-JUL26'!$B$9:$CQ$307,AD$1,0),0)</f>
        <v>917993</v>
      </c>
      <c r="AE902" s="16">
        <f>IF($B902="P",VLOOKUP($E902,'[2]Costeo-JUL26'!$B$9:$CQ$307,AE$1,0),0)*$G902</f>
        <v>149.994</v>
      </c>
      <c r="AF902" s="36">
        <f>IF($B902="P",VLOOKUP($E902,'[2]Costeo-JUL26'!$B$9:$CQ$307,AF$1,0),0)*$G902</f>
        <v>4075.9969535999999</v>
      </c>
      <c r="AG902" s="35">
        <f>IF($B902="P",VLOOKUP($E902,'[2]Costeo-JUL26'!$B$9:$CQ$307,AG$1,0),0)</f>
        <v>6.0000000000000001E-3</v>
      </c>
      <c r="AH902" s="36">
        <f t="shared" si="415"/>
        <v>24.455981721600001</v>
      </c>
      <c r="AI902" s="36">
        <f t="shared" si="416"/>
        <v>4100.4529353216003</v>
      </c>
      <c r="AJ902" s="34">
        <f>IF($B902="P",VLOOKUP($E902,'[2]Costeo-JUL26'!$B$9:$CQ$307,AJ$1,0),0)</f>
        <v>938688</v>
      </c>
      <c r="AK902" s="16">
        <f>IF($B902="P",VLOOKUP($E902,'[2]Costeo-JUL26'!$B$9:$CQ$307,AK$1,0),0)*$G902</f>
        <v>149.994</v>
      </c>
      <c r="AL902" s="36">
        <f>IF($B902="P",VLOOKUP($E902,'[2]Costeo-JUL26'!$B$9:$CQ$307,AL$1,0),0)*$G902</f>
        <v>1400.4339804000001</v>
      </c>
      <c r="AM902" s="35">
        <f>IF($B902="P",VLOOKUP($E902,'[2]Costeo-JUL26'!$B$9:$CQ$307,AM$1,0),0)</f>
        <v>1.7999999999999999E-2</v>
      </c>
      <c r="AN902" s="36">
        <f t="shared" si="417"/>
        <v>25.2078116472</v>
      </c>
      <c r="AO902" s="36">
        <f t="shared" si="418"/>
        <v>1425.6417920472002</v>
      </c>
      <c r="AP902" s="34">
        <f>IF($B902="P",VLOOKUP($E902,'[2]Costeo-JUL26'!$B$9:$CQ$307,AP$1,0),0)</f>
        <v>929270</v>
      </c>
      <c r="AQ902" s="16">
        <f>IF($B902="P",VLOOKUP($E902,'[2]Costeo-JUL26'!$B$9:$CQ$307,AQ$1,0),0)*$G902</f>
        <v>149.994</v>
      </c>
      <c r="AR902" s="36">
        <f>IF($B902="P",VLOOKUP($E902,'[2]Costeo-JUL26'!$B$9:$CQ$307,AR$1,0),0)*$G902</f>
        <v>16109.436596759999</v>
      </c>
      <c r="AS902" s="35">
        <f>IF($B902="P",VLOOKUP($E902,'[2]Costeo-JUL26'!$B$9:$CQ$307,AS$1,0),0)</f>
        <v>0.02</v>
      </c>
      <c r="AT902" s="36">
        <f t="shared" si="419"/>
        <v>322.1887319352</v>
      </c>
      <c r="AU902" s="36">
        <f t="shared" si="420"/>
        <v>16431.625328695198</v>
      </c>
      <c r="AV902" s="34">
        <f>IF($B902="P",VLOOKUP($E902,'[2]Costeo-JUL26'!$B$9:$CQ$307,AV$1,0),0)</f>
        <v>934139</v>
      </c>
      <c r="AW902" s="16">
        <f>IF($B902="P",VLOOKUP($E902,'[2]Costeo-JUL26'!$B$9:$CQ$307,AW$1,0),0)*$G902</f>
        <v>0.39248429999999995</v>
      </c>
      <c r="AX902" s="36">
        <f>IF($B902="P",VLOOKUP($E902,'[2]Costeo-JUL26'!$B$9:$CQ$307,AX$1,0),0)*$G902</f>
        <v>2018.3662121219998</v>
      </c>
      <c r="AY902" s="35">
        <f>IF($B902="P",VLOOKUP($E902,'[2]Costeo-JUL26'!$B$9:$CQ$307,AY$1,0),0)</f>
        <v>0.03</v>
      </c>
      <c r="AZ902" s="36">
        <f t="shared" si="421"/>
        <v>60.550986363659987</v>
      </c>
      <c r="BA902" s="36">
        <f t="shared" si="422"/>
        <v>2078.9171984856598</v>
      </c>
      <c r="BB902" s="34">
        <f>IF($B902="P",VLOOKUP($E902,'[2]Costeo-JUL26'!$B$9:$CQ$307,BB$1,0),0)</f>
        <v>902311</v>
      </c>
      <c r="BC902" s="16">
        <f>IF($B902="P",VLOOKUP($E902,'[2]Costeo-JUL26'!$B$9:$CQ$307,BC$1,0),0)*$G902</f>
        <v>3.5711071500000004E-2</v>
      </c>
      <c r="BD902" s="36">
        <f>IF($B902="P",VLOOKUP($E902,'[2]Costeo-JUL26'!$B$9:$CQ$307,BD$1,0),0)*$G902</f>
        <v>140.04614499261751</v>
      </c>
      <c r="BE902" s="35">
        <f>IF($B902="P",VLOOKUP($E902,'[2]Costeo-JUL26'!$B$9:$CQ$307,BE$1,0),0)</f>
        <v>0.03</v>
      </c>
      <c r="BF902" s="36">
        <f t="shared" si="423"/>
        <v>4.2013843497785253</v>
      </c>
      <c r="BG902" s="36">
        <f t="shared" si="424"/>
        <v>144.24752934239604</v>
      </c>
      <c r="BH902" s="34">
        <f>IF($B902="P",VLOOKUP($E902,'[2]Costeo-JUL26'!$B$9:$CQ$307,BH$1,0),0)</f>
        <v>933089</v>
      </c>
      <c r="BI902" s="16">
        <f>IF($B902="P",VLOOKUP($E902,'[2]Costeo-JUL26'!$B$9:$CQ$307,BI$1,0),0)*$G902</f>
        <v>0.47617142857142858</v>
      </c>
      <c r="BJ902" s="36">
        <f>IF($B902="P",VLOOKUP($E902,'[2]Costeo-JUL26'!$B$9:$CQ$307,BJ$1,0),0)*$G902</f>
        <v>354.59178888203087</v>
      </c>
      <c r="BK902" s="35">
        <f>IF(BH902=910319,0,IF($B902="P",VLOOKUP($E902,'[2]Costeo-JUL26'!$B$9:$CQ$307,BK$1,0),0))</f>
        <v>0.02</v>
      </c>
      <c r="BL902" s="36">
        <f t="shared" si="425"/>
        <v>7.0918357776406173</v>
      </c>
      <c r="BM902" s="36">
        <f t="shared" si="426"/>
        <v>361.68362465967147</v>
      </c>
      <c r="BN902" s="34">
        <f>IF($B902="P",VLOOKUP($E902,'[2]Costeo-JUL26'!$B$9:$CQ$307,BN$1,0),0)</f>
        <v>0</v>
      </c>
      <c r="BO902" s="16">
        <f>IF($B902="P",VLOOKUP($E902,'[2]Costeo-JUL26'!$B$9:$CQ$307,BO$1,0),0)*$G902</f>
        <v>0</v>
      </c>
      <c r="BP902" s="36">
        <f>IF($B902="P",VLOOKUP($E902,'[2]Costeo-JUL26'!$B$9:$CQ$307,BP$1,0),0)*$G902</f>
        <v>0</v>
      </c>
      <c r="BQ902" s="35">
        <f>IF($B902="P",VLOOKUP($E902,'[2]Costeo-JUL26'!$B$9:$CQ$307,BQ$1,0),0)</f>
        <v>0</v>
      </c>
      <c r="BR902" s="36">
        <f t="shared" si="427"/>
        <v>0</v>
      </c>
      <c r="BS902" s="36">
        <f t="shared" si="428"/>
        <v>0</v>
      </c>
      <c r="BT902" s="34">
        <f>IF($B902="P",VLOOKUP($E902,'[2]Costeo-JUL26'!$B$9:$CQ$307,BT$1,0),0)</f>
        <v>0</v>
      </c>
      <c r="BU902" s="16">
        <f>IF($B902="P",VLOOKUP($E902,'[2]Costeo-JUL26'!$B$9:$CQ$307,BU$1,0),0)*$G902</f>
        <v>0</v>
      </c>
      <c r="BV902" s="36">
        <f>IF($B902="P",VLOOKUP($E902,'[2]Costeo-JUL26'!$B$9:$CQ$307,BV$1,0),0)*$G902</f>
        <v>0</v>
      </c>
      <c r="BW902" s="35">
        <f>IF($B902="P",VLOOKUP($E902,'[2]Costeo-JUL26'!$B$9:$CQ$307,BW$1,0),0)</f>
        <v>0</v>
      </c>
      <c r="BX902" s="36">
        <f t="shared" si="429"/>
        <v>0</v>
      </c>
      <c r="BY902" s="36">
        <f t="shared" si="430"/>
        <v>0</v>
      </c>
      <c r="BZ902" s="34">
        <f>IF($B902="P",VLOOKUP($E902,'[2]Costeo-JUL26'!$B$9:$CQ$307,BZ$1,0),0)</f>
        <v>0</v>
      </c>
      <c r="CA902" s="16">
        <f>IF($B902="P",VLOOKUP($E902,'[2]Costeo-JUL26'!$B$9:$CQ$307,CA$1,0),0)*$G902</f>
        <v>0</v>
      </c>
      <c r="CB902" s="36">
        <f>IF($B902="P",VLOOKUP($E902,'[2]Costeo-JUL26'!$B$9:$CQ$307,CB$1,0),0)*$G902</f>
        <v>0</v>
      </c>
      <c r="CC902" s="35">
        <f>IF($B902="P",VLOOKUP($E902,'[2]Costeo-JUL26'!$B$9:$CQ$307,CC$1,0),0)</f>
        <v>0</v>
      </c>
      <c r="CD902" s="36">
        <f t="shared" si="431"/>
        <v>0</v>
      </c>
      <c r="CE902" s="36">
        <f t="shared" si="432"/>
        <v>0</v>
      </c>
      <c r="CF902" s="37">
        <f t="shared" si="404"/>
        <v>67257.477491746497</v>
      </c>
      <c r="CG902" s="36">
        <f>IF($B902="r",VLOOKUP($E902,'[2]Costeo-JUL26'!$B$9:$CQ$307,CG$1,0),0)*$G902</f>
        <v>0</v>
      </c>
      <c r="CH902" s="35">
        <f>VLOOKUP($E902,'[2]TEORICOS (05.26)'!$A$8:$T$251,CH$1,0)</f>
        <v>0</v>
      </c>
      <c r="CI902" s="36">
        <f t="shared" si="433"/>
        <v>0</v>
      </c>
      <c r="CJ902" s="37">
        <f t="shared" si="434"/>
        <v>0</v>
      </c>
      <c r="CM902" s="16">
        <f>SUMIFS('[1]Ajuste Inventario'!$I:$I,'[1]Ajuste Inventario'!$B:$B,E902,'[1]Ajuste Inventario'!$S:$S,D902)*-1</f>
        <v>-1</v>
      </c>
      <c r="CN902" s="36">
        <f t="shared" si="405"/>
        <v>-2690.4067159384977</v>
      </c>
      <c r="CP902" t="str">
        <f t="shared" si="406"/>
        <v>2612Org.Vtas StaTeresita</v>
      </c>
      <c r="CQ902" s="10">
        <f t="shared" si="407"/>
        <v>2690.4067159384977</v>
      </c>
    </row>
    <row r="903" spans="1:95" x14ac:dyDescent="0.25">
      <c r="A903" s="30">
        <v>46204</v>
      </c>
      <c r="B903" s="31" t="str">
        <f>VLOOKUP($E903,'[2]TEORICOS (05.26)'!$A$8:$T$251,B$1,0)</f>
        <v>P</v>
      </c>
      <c r="C903" s="32" t="str">
        <f>VLOOKUP($E903,'[2]TEORICOS (05.26)'!$A$8:$T$251,C$1,0)</f>
        <v>Powerade</v>
      </c>
      <c r="D903" t="s">
        <v>230</v>
      </c>
      <c r="E903">
        <v>2642</v>
      </c>
      <c r="F903" t="s">
        <v>154</v>
      </c>
      <c r="G903" s="16">
        <v>75.5</v>
      </c>
      <c r="H903" s="16">
        <v>39.863999999999997</v>
      </c>
      <c r="I903" s="33">
        <v>602732.39999999991</v>
      </c>
      <c r="J903" s="33">
        <v>595602.47999999986</v>
      </c>
      <c r="K903" s="34">
        <f>IF($B903="P",VLOOKUP($E903,'[2]Costeo-JUL26'!$B$9:$CQ$307,K$1,0),0)</f>
        <v>929228</v>
      </c>
      <c r="L903" s="35">
        <f>VLOOKUP($E903,'[2]TEORICOS (05.26)'!$A$8:$T$251,L$1,0)</f>
        <v>0.22</v>
      </c>
      <c r="M903" s="36">
        <f t="shared" si="408"/>
        <v>131032.54559999997</v>
      </c>
      <c r="N903" s="35">
        <f>IF($B903="P",VLOOKUP($E903,'[2]Costeo-JUL26'!$B$9:$CQ$307,N$1,0),0)</f>
        <v>0.05</v>
      </c>
      <c r="O903" s="36">
        <f t="shared" si="409"/>
        <v>6551.6272799999988</v>
      </c>
      <c r="P903" s="36">
        <f>IF($B903="P",VLOOKUP($E903,'[2]Costeo-JUL26'!$B$9:$CQ$307,P$1,0),0)*H903</f>
        <v>0</v>
      </c>
      <c r="Q903" s="36">
        <f t="shared" si="410"/>
        <v>137584.17287999997</v>
      </c>
      <c r="R903" s="34">
        <f>IF($B903="P",VLOOKUP($E903,'[2]Costeo-JUL26'!$B$9:$CQ$307,R$1,0),0)</f>
        <v>902332</v>
      </c>
      <c r="S903" s="16">
        <f>IF($B903="P",VLOOKUP($E903,'[2]Costeo-JUL26'!$B$9:$CQ$307,S$1,0),0)*$G903</f>
        <v>18.61977225</v>
      </c>
      <c r="T903" s="36">
        <f>IF($B903="P",VLOOKUP($E903,'[2]Costeo-JUL26'!$B$9:$CQ$307,T$1,0),0)*$G903</f>
        <v>12988.294649016323</v>
      </c>
      <c r="U903" s="35">
        <f>IF($B903="P",VLOOKUP($E903,'[2]Costeo-JUL26'!$B$9:$CQ$307,U$1,0),0)</f>
        <v>1.4999999999999999E-2</v>
      </c>
      <c r="V903" s="36">
        <f t="shared" si="411"/>
        <v>194.82441973524485</v>
      </c>
      <c r="W903" s="36">
        <f t="shared" si="412"/>
        <v>13183.119068751568</v>
      </c>
      <c r="X903" s="34">
        <f>IF($B903="P",VLOOKUP($E903,'[2]Costeo-JUL26'!$B$9:$CQ$307,X$1,0),0)</f>
        <v>0</v>
      </c>
      <c r="Y903" s="16">
        <f>IF($B903="P",VLOOKUP($E903,'[2]Costeo-JUL26'!$B$9:$CQ$307,Y$1,0),0)*$G903</f>
        <v>0</v>
      </c>
      <c r="Z903" s="36">
        <f>IF($B903="P",VLOOKUP($E903,'[2]Costeo-JUL26'!$B$9:$CQ$307,Z$1,0),0)*$G903</f>
        <v>0</v>
      </c>
      <c r="AA903" s="35">
        <f>IF($B903="P",VLOOKUP($E903,'[2]Costeo-JUL26'!$B$9:$CQ$307,AA$1,0),0)</f>
        <v>0</v>
      </c>
      <c r="AB903" s="36">
        <f t="shared" si="413"/>
        <v>0</v>
      </c>
      <c r="AC903" s="36">
        <f t="shared" si="414"/>
        <v>0</v>
      </c>
      <c r="AD903" s="34">
        <f>IF($B903="P",VLOOKUP($E903,'[2]Costeo-JUL26'!$B$9:$CQ$307,AD$1,0),0)</f>
        <v>917993</v>
      </c>
      <c r="AE903" s="16">
        <f>IF($B903="P",VLOOKUP($E903,'[2]Costeo-JUL26'!$B$9:$CQ$307,AE$1,0),0)*$G903</f>
        <v>453</v>
      </c>
      <c r="AF903" s="36">
        <f>IF($B903="P",VLOOKUP($E903,'[2]Costeo-JUL26'!$B$9:$CQ$307,AF$1,0),0)*$G903</f>
        <v>12310.003200000001</v>
      </c>
      <c r="AG903" s="35">
        <f>IF($B903="P",VLOOKUP($E903,'[2]Costeo-JUL26'!$B$9:$CQ$307,AG$1,0),0)</f>
        <v>6.0000000000000001E-3</v>
      </c>
      <c r="AH903" s="36">
        <f t="shared" si="415"/>
        <v>73.860019200000011</v>
      </c>
      <c r="AI903" s="36">
        <f t="shared" si="416"/>
        <v>12383.8632192</v>
      </c>
      <c r="AJ903" s="34">
        <f>IF($B903="P",VLOOKUP($E903,'[2]Costeo-JUL26'!$B$9:$CQ$307,AJ$1,0),0)</f>
        <v>929258</v>
      </c>
      <c r="AK903" s="16">
        <f>IF($B903="P",VLOOKUP($E903,'[2]Costeo-JUL26'!$B$9:$CQ$307,AK$1,0),0)*$G903</f>
        <v>453</v>
      </c>
      <c r="AL903" s="36">
        <f>IF($B903="P",VLOOKUP($E903,'[2]Costeo-JUL26'!$B$9:$CQ$307,AL$1,0),0)*$G903</f>
        <v>3799.8183600000002</v>
      </c>
      <c r="AM903" s="35">
        <f>IF($B903="P",VLOOKUP($E903,'[2]Costeo-JUL26'!$B$9:$CQ$307,AM$1,0),0)</f>
        <v>1.7999999999999999E-2</v>
      </c>
      <c r="AN903" s="36">
        <f t="shared" si="417"/>
        <v>68.396730480000002</v>
      </c>
      <c r="AO903" s="36">
        <f t="shared" si="418"/>
        <v>3868.2150904800001</v>
      </c>
      <c r="AP903" s="34">
        <f>IF($B903="P",VLOOKUP($E903,'[2]Costeo-JUL26'!$B$9:$CQ$307,AP$1,0),0)</f>
        <v>929270</v>
      </c>
      <c r="AQ903" s="16">
        <f>IF($B903="P",VLOOKUP($E903,'[2]Costeo-JUL26'!$B$9:$CQ$307,AQ$1,0),0)*$G903</f>
        <v>453</v>
      </c>
      <c r="AR903" s="36">
        <f>IF($B903="P",VLOOKUP($E903,'[2]Costeo-JUL26'!$B$9:$CQ$307,AR$1,0),0)*$G903</f>
        <v>48652.444620000002</v>
      </c>
      <c r="AS903" s="35">
        <f>IF($B903="P",VLOOKUP($E903,'[2]Costeo-JUL26'!$B$9:$CQ$307,AS$1,0),0)</f>
        <v>0.02</v>
      </c>
      <c r="AT903" s="36">
        <f t="shared" si="419"/>
        <v>973.04889240000011</v>
      </c>
      <c r="AU903" s="36">
        <f t="shared" si="420"/>
        <v>49625.493512400004</v>
      </c>
      <c r="AV903" s="34">
        <f>IF($B903="P",VLOOKUP($E903,'[2]Costeo-JUL26'!$B$9:$CQ$307,AV$1,0),0)</f>
        <v>934139</v>
      </c>
      <c r="AW903" s="16">
        <f>IF($B903="P",VLOOKUP($E903,'[2]Costeo-JUL26'!$B$9:$CQ$307,AW$1,0),0)*$G903</f>
        <v>1.1853499999999999</v>
      </c>
      <c r="AX903" s="36">
        <f>IF($B903="P",VLOOKUP($E903,'[2]Costeo-JUL26'!$B$9:$CQ$307,AX$1,0),0)*$G903</f>
        <v>6095.7097889999995</v>
      </c>
      <c r="AY903" s="35">
        <f>IF($B903="P",VLOOKUP($E903,'[2]Costeo-JUL26'!$B$9:$CQ$307,AY$1,0),0)</f>
        <v>0.03</v>
      </c>
      <c r="AZ903" s="36">
        <f t="shared" si="421"/>
        <v>182.87129366999997</v>
      </c>
      <c r="BA903" s="36">
        <f t="shared" si="422"/>
        <v>6278.5810826699999</v>
      </c>
      <c r="BB903" s="34">
        <f>IF($B903="P",VLOOKUP($E903,'[2]Costeo-JUL26'!$B$9:$CQ$307,BB$1,0),0)</f>
        <v>902311</v>
      </c>
      <c r="BC903" s="16">
        <f>IF($B903="P",VLOOKUP($E903,'[2]Costeo-JUL26'!$B$9:$CQ$307,BC$1,0),0)*$G903</f>
        <v>0.10785175000000001</v>
      </c>
      <c r="BD903" s="36">
        <f>IF($B903="P",VLOOKUP($E903,'[2]Costeo-JUL26'!$B$9:$CQ$307,BD$1,0),0)*$G903</f>
        <v>422.95627612875012</v>
      </c>
      <c r="BE903" s="35">
        <f>IF($B903="P",VLOOKUP($E903,'[2]Costeo-JUL26'!$B$9:$CQ$307,BE$1,0),0)</f>
        <v>0.03</v>
      </c>
      <c r="BF903" s="36">
        <f t="shared" si="423"/>
        <v>12.688688283862502</v>
      </c>
      <c r="BG903" s="36">
        <f t="shared" si="424"/>
        <v>435.64496441261264</v>
      </c>
      <c r="BH903" s="34">
        <f>IF($B903="P",VLOOKUP($E903,'[2]Costeo-JUL26'!$B$9:$CQ$307,BH$1,0),0)</f>
        <v>933089</v>
      </c>
      <c r="BI903" s="16">
        <f>IF($B903="P",VLOOKUP($E903,'[2]Costeo-JUL26'!$B$9:$CQ$307,BI$1,0),0)*$G903</f>
        <v>1.4380952380952383</v>
      </c>
      <c r="BJ903" s="36">
        <f>IF($B903="P",VLOOKUP($E903,'[2]Costeo-JUL26'!$B$9:$CQ$307,BJ$1,0),0)*$G903</f>
        <v>1070.9100388252864</v>
      </c>
      <c r="BK903" s="35">
        <f>IF(BH903=910319,0,IF($B903="P",VLOOKUP($E903,'[2]Costeo-JUL26'!$B$9:$CQ$307,BK$1,0),0))</f>
        <v>0.02</v>
      </c>
      <c r="BL903" s="36">
        <f t="shared" si="425"/>
        <v>21.418200776505728</v>
      </c>
      <c r="BM903" s="36">
        <f t="shared" si="426"/>
        <v>1092.3282396017921</v>
      </c>
      <c r="BN903" s="34">
        <f>IF($B903="P",VLOOKUP($E903,'[2]Costeo-JUL26'!$B$9:$CQ$307,BN$1,0),0)</f>
        <v>0</v>
      </c>
      <c r="BO903" s="16">
        <f>IF($B903="P",VLOOKUP($E903,'[2]Costeo-JUL26'!$B$9:$CQ$307,BO$1,0),0)*$G903</f>
        <v>0</v>
      </c>
      <c r="BP903" s="36">
        <f>IF($B903="P",VLOOKUP($E903,'[2]Costeo-JUL26'!$B$9:$CQ$307,BP$1,0),0)*$G903</f>
        <v>0</v>
      </c>
      <c r="BQ903" s="35">
        <f>IF($B903="P",VLOOKUP($E903,'[2]Costeo-JUL26'!$B$9:$CQ$307,BQ$1,0),0)</f>
        <v>0</v>
      </c>
      <c r="BR903" s="36">
        <f t="shared" si="427"/>
        <v>0</v>
      </c>
      <c r="BS903" s="36">
        <f t="shared" si="428"/>
        <v>0</v>
      </c>
      <c r="BT903" s="34">
        <f>IF($B903="P",VLOOKUP($E903,'[2]Costeo-JUL26'!$B$9:$CQ$307,BT$1,0),0)</f>
        <v>0</v>
      </c>
      <c r="BU903" s="16">
        <f>IF($B903="P",VLOOKUP($E903,'[2]Costeo-JUL26'!$B$9:$CQ$307,BU$1,0),0)*$G903</f>
        <v>0</v>
      </c>
      <c r="BV903" s="36">
        <f>IF($B903="P",VLOOKUP($E903,'[2]Costeo-JUL26'!$B$9:$CQ$307,BV$1,0),0)*$G903</f>
        <v>0</v>
      </c>
      <c r="BW903" s="35">
        <f>IF($B903="P",VLOOKUP($E903,'[2]Costeo-JUL26'!$B$9:$CQ$307,BW$1,0),0)</f>
        <v>0</v>
      </c>
      <c r="BX903" s="36">
        <f t="shared" si="429"/>
        <v>0</v>
      </c>
      <c r="BY903" s="36">
        <f t="shared" si="430"/>
        <v>0</v>
      </c>
      <c r="BZ903" s="34">
        <f>IF($B903="P",VLOOKUP($E903,'[2]Costeo-JUL26'!$B$9:$CQ$307,BZ$1,0),0)</f>
        <v>0</v>
      </c>
      <c r="CA903" s="16">
        <f>IF($B903="P",VLOOKUP($E903,'[2]Costeo-JUL26'!$B$9:$CQ$307,CA$1,0),0)*$G903</f>
        <v>0</v>
      </c>
      <c r="CB903" s="36">
        <f>IF($B903="P",VLOOKUP($E903,'[2]Costeo-JUL26'!$B$9:$CQ$307,CB$1,0),0)*$G903</f>
        <v>0</v>
      </c>
      <c r="CC903" s="35">
        <f>IF($B903="P",VLOOKUP($E903,'[2]Costeo-JUL26'!$B$9:$CQ$307,CC$1,0),0)</f>
        <v>0</v>
      </c>
      <c r="CD903" s="36">
        <f t="shared" si="431"/>
        <v>0</v>
      </c>
      <c r="CE903" s="36">
        <f t="shared" si="432"/>
        <v>0</v>
      </c>
      <c r="CF903" s="37">
        <f t="shared" si="404"/>
        <v>224451.41805751596</v>
      </c>
      <c r="CG903" s="36">
        <f>IF($B903="r",VLOOKUP($E903,'[2]Costeo-JUL26'!$B$9:$CQ$307,CG$1,0),0)*$G903</f>
        <v>0</v>
      </c>
      <c r="CH903" s="35">
        <f>VLOOKUP($E903,'[2]TEORICOS (05.26)'!$A$8:$T$251,CH$1,0)</f>
        <v>0</v>
      </c>
      <c r="CI903" s="36">
        <f t="shared" si="433"/>
        <v>0</v>
      </c>
      <c r="CJ903" s="37">
        <f t="shared" si="434"/>
        <v>0</v>
      </c>
      <c r="CM903" s="16">
        <f>SUMIFS('[1]Ajuste Inventario'!$I:$I,'[1]Ajuste Inventario'!$B:$B,E903,'[1]Ajuste Inventario'!$S:$S,D903)*-1</f>
        <v>5.5</v>
      </c>
      <c r="CN903" s="36">
        <f t="shared" si="405"/>
        <v>16350.765553858779</v>
      </c>
      <c r="CP903" t="str">
        <f t="shared" si="406"/>
        <v>2642Org.Vtas StaTeresita</v>
      </c>
      <c r="CQ903" s="10">
        <f t="shared" si="407"/>
        <v>2972.8664643379598</v>
      </c>
    </row>
    <row r="904" spans="1:95" x14ac:dyDescent="0.25">
      <c r="A904" s="30">
        <v>46204</v>
      </c>
      <c r="B904" s="31" t="str">
        <f>VLOOKUP($E904,'[2]TEORICOS (05.26)'!$A$8:$T$251,B$1,0)</f>
        <v>P</v>
      </c>
      <c r="C904" s="32" t="str">
        <f>VLOOKUP($E904,'[2]TEORICOS (05.26)'!$A$8:$T$251,C$1,0)</f>
        <v>Powerade</v>
      </c>
      <c r="D904" t="s">
        <v>230</v>
      </c>
      <c r="E904">
        <v>2648</v>
      </c>
      <c r="F904" t="s">
        <v>155</v>
      </c>
      <c r="G904" s="16">
        <v>31.332999999999998</v>
      </c>
      <c r="H904" s="16">
        <v>32.930982999999976</v>
      </c>
      <c r="I904" s="33">
        <v>386746.64999999997</v>
      </c>
      <c r="J904" s="33">
        <v>362505.86</v>
      </c>
      <c r="K904" s="34">
        <f>IF($B904="P",VLOOKUP($E904,'[2]Costeo-JUL26'!$B$9:$CQ$307,K$1,0),0)</f>
        <v>929228</v>
      </c>
      <c r="L904" s="35">
        <f>VLOOKUP($E904,'[2]TEORICOS (05.26)'!$A$8:$T$251,L$1,0)</f>
        <v>0.22</v>
      </c>
      <c r="M904" s="36">
        <f t="shared" si="408"/>
        <v>79751.289199999999</v>
      </c>
      <c r="N904" s="35">
        <f>IF($B904="P",VLOOKUP($E904,'[2]Costeo-JUL26'!$B$9:$CQ$307,N$1,0),0)</f>
        <v>0.05</v>
      </c>
      <c r="O904" s="36">
        <f t="shared" si="409"/>
        <v>3987.5644600000001</v>
      </c>
      <c r="P904" s="36">
        <f>IF($B904="P",VLOOKUP($E904,'[2]Costeo-JUL26'!$B$9:$CQ$307,P$1,0),0)*H904</f>
        <v>0</v>
      </c>
      <c r="Q904" s="36">
        <f t="shared" si="410"/>
        <v>83738.853659999993</v>
      </c>
      <c r="R904" s="34">
        <f>IF($B904="P",VLOOKUP($E904,'[2]Costeo-JUL26'!$B$9:$CQ$307,R$1,0),0)</f>
        <v>902332</v>
      </c>
      <c r="S904" s="16">
        <f>IF($B904="P",VLOOKUP($E904,'[2]Costeo-JUL26'!$B$9:$CQ$307,S$1,0),0)*$G904</f>
        <v>15.377384299064998</v>
      </c>
      <c r="T904" s="36">
        <f>IF($B904="P",VLOOKUP($E904,'[2]Costeo-JUL26'!$B$9:$CQ$307,T$1,0),0)*$G904</f>
        <v>10726.554306130869</v>
      </c>
      <c r="U904" s="35">
        <f>IF($B904="P",VLOOKUP($E904,'[2]Costeo-JUL26'!$B$9:$CQ$307,U$1,0),0)</f>
        <v>1.4999999999999999E-2</v>
      </c>
      <c r="V904" s="36">
        <f t="shared" si="411"/>
        <v>160.89831459196304</v>
      </c>
      <c r="W904" s="36">
        <f t="shared" si="412"/>
        <v>10887.452620722832</v>
      </c>
      <c r="X904" s="34">
        <f>IF($B904="P",VLOOKUP($E904,'[2]Costeo-JUL26'!$B$9:$CQ$307,X$1,0),0)</f>
        <v>0</v>
      </c>
      <c r="Y904" s="16">
        <f>IF($B904="P",VLOOKUP($E904,'[2]Costeo-JUL26'!$B$9:$CQ$307,Y$1,0),0)*$G904</f>
        <v>0</v>
      </c>
      <c r="Z904" s="36">
        <f>IF($B904="P",VLOOKUP($E904,'[2]Costeo-JUL26'!$B$9:$CQ$307,Z$1,0),0)*$G904</f>
        <v>0</v>
      </c>
      <c r="AA904" s="35">
        <f>IF($B904="P",VLOOKUP($E904,'[2]Costeo-JUL26'!$B$9:$CQ$307,AA$1,0),0)</f>
        <v>0</v>
      </c>
      <c r="AB904" s="36">
        <f t="shared" si="413"/>
        <v>0</v>
      </c>
      <c r="AC904" s="36">
        <f t="shared" si="414"/>
        <v>0</v>
      </c>
      <c r="AD904" s="34">
        <f>IF($B904="P",VLOOKUP($E904,'[2]Costeo-JUL26'!$B$9:$CQ$307,AD$1,0),0)</f>
        <v>917993</v>
      </c>
      <c r="AE904" s="16">
        <f>IF($B904="P",VLOOKUP($E904,'[2]Costeo-JUL26'!$B$9:$CQ$307,AE$1,0),0)*$G904</f>
        <v>187.99799999999999</v>
      </c>
      <c r="AF904" s="36">
        <f>IF($B904="P",VLOOKUP($E904,'[2]Costeo-JUL26'!$B$9:$CQ$307,AF$1,0),0)*$G904</f>
        <v>5108.7328512000004</v>
      </c>
      <c r="AG904" s="35">
        <f>IF($B904="P",VLOOKUP($E904,'[2]Costeo-JUL26'!$B$9:$CQ$307,AG$1,0),0)</f>
        <v>6.0000000000000001E-3</v>
      </c>
      <c r="AH904" s="36">
        <f t="shared" si="415"/>
        <v>30.652397107200002</v>
      </c>
      <c r="AI904" s="36">
        <f t="shared" si="416"/>
        <v>5139.3852483072005</v>
      </c>
      <c r="AJ904" s="34">
        <f>IF($B904="P",VLOOKUP($E904,'[2]Costeo-JUL26'!$B$9:$CQ$307,AJ$1,0),0)</f>
        <v>938125</v>
      </c>
      <c r="AK904" s="16">
        <f>IF($B904="P",VLOOKUP($E904,'[2]Costeo-JUL26'!$B$9:$CQ$307,AK$1,0),0)*$G904</f>
        <v>187.99799999999999</v>
      </c>
      <c r="AL904" s="36">
        <f>IF($B904="P",VLOOKUP($E904,'[2]Costeo-JUL26'!$B$9:$CQ$307,AL$1,0),0)*$G904</f>
        <v>2794.4887510799995</v>
      </c>
      <c r="AM904" s="35">
        <f>IF($B904="P",VLOOKUP($E904,'[2]Costeo-JUL26'!$B$9:$CQ$307,AM$1,0),0)</f>
        <v>1.7999999999999999E-2</v>
      </c>
      <c r="AN904" s="36">
        <f t="shared" si="417"/>
        <v>50.300797519439989</v>
      </c>
      <c r="AO904" s="36">
        <f t="shared" si="418"/>
        <v>2844.7895485994395</v>
      </c>
      <c r="AP904" s="34">
        <f>IF($B904="P",VLOOKUP($E904,'[2]Costeo-JUL26'!$B$9:$CQ$307,AP$1,0),0)</f>
        <v>929272</v>
      </c>
      <c r="AQ904" s="16">
        <f>IF($B904="P",VLOOKUP($E904,'[2]Costeo-JUL26'!$B$9:$CQ$307,AQ$1,0),0)*$G904</f>
        <v>187.99799999999999</v>
      </c>
      <c r="AR904" s="36">
        <f>IF($B904="P",VLOOKUP($E904,'[2]Costeo-JUL26'!$B$9:$CQ$307,AR$1,0),0)*$G904</f>
        <v>27617.178798175995</v>
      </c>
      <c r="AS904" s="35">
        <f>IF($B904="P",VLOOKUP($E904,'[2]Costeo-JUL26'!$B$9:$CQ$307,AS$1,0),0)</f>
        <v>0.02</v>
      </c>
      <c r="AT904" s="36">
        <f t="shared" si="419"/>
        <v>552.34357596351992</v>
      </c>
      <c r="AU904" s="36">
        <f t="shared" si="420"/>
        <v>28169.522374139517</v>
      </c>
      <c r="AV904" s="34">
        <f>IF($B904="P",VLOOKUP($E904,'[2]Costeo-JUL26'!$B$9:$CQ$307,AV$1,0),0)</f>
        <v>922605</v>
      </c>
      <c r="AW904" s="16">
        <f>IF($B904="P",VLOOKUP($E904,'[2]Costeo-JUL26'!$B$9:$CQ$307,AW$1,0),0)*$G904</f>
        <v>0.62665999999999999</v>
      </c>
      <c r="AX904" s="36">
        <f>IF($B904="P",VLOOKUP($E904,'[2]Costeo-JUL26'!$B$9:$CQ$307,AX$1,0),0)*$G904</f>
        <v>3057.5362634372295</v>
      </c>
      <c r="AY904" s="35">
        <f>IF($B904="P",VLOOKUP($E904,'[2]Costeo-JUL26'!$B$9:$CQ$307,AY$1,0),0)</f>
        <v>0.03</v>
      </c>
      <c r="AZ904" s="36">
        <f t="shared" si="421"/>
        <v>91.726087903116877</v>
      </c>
      <c r="BA904" s="36">
        <f t="shared" si="422"/>
        <v>3149.2623513403464</v>
      </c>
      <c r="BB904" s="34">
        <f>IF($B904="P",VLOOKUP($E904,'[2]Costeo-JUL26'!$B$9:$CQ$307,BB$1,0),0)</f>
        <v>902311</v>
      </c>
      <c r="BC904" s="16">
        <f>IF($B904="P",VLOOKUP($E904,'[2]Costeo-JUL26'!$B$9:$CQ$307,BC$1,0),0)*$G904</f>
        <v>4.4759190499999997E-2</v>
      </c>
      <c r="BD904" s="36">
        <f>IF($B904="P",VLOOKUP($E904,'[2]Costeo-JUL26'!$B$9:$CQ$307,BD$1,0),0)*$G904</f>
        <v>175.52965562837252</v>
      </c>
      <c r="BE904" s="35">
        <f>IF($B904="P",VLOOKUP($E904,'[2]Costeo-JUL26'!$B$9:$CQ$307,BE$1,0),0)</f>
        <v>0.03</v>
      </c>
      <c r="BF904" s="36">
        <f t="shared" si="423"/>
        <v>5.2658896688511758</v>
      </c>
      <c r="BG904" s="36">
        <f t="shared" si="424"/>
        <v>180.7955452972237</v>
      </c>
      <c r="BH904" s="34">
        <f>IF($B904="P",VLOOKUP($E904,'[2]Costeo-JUL26'!$B$9:$CQ$307,BH$1,0),0)</f>
        <v>902302</v>
      </c>
      <c r="BI904" s="16">
        <f>IF($B904="P",VLOOKUP($E904,'[2]Costeo-JUL26'!$B$9:$CQ$307,BI$1,0),0)*$G904</f>
        <v>0.89522857142857137</v>
      </c>
      <c r="BJ904" s="36">
        <f>IF($B904="P",VLOOKUP($E904,'[2]Costeo-JUL26'!$B$9:$CQ$307,BJ$1,0),0)*$G904</f>
        <v>588.88135428571422</v>
      </c>
      <c r="BK904" s="35">
        <f>IF(BH904=910319,0,IF($B904="P",VLOOKUP($E904,'[2]Costeo-JUL26'!$B$9:$CQ$307,BK$1,0),0))</f>
        <v>0.02</v>
      </c>
      <c r="BL904" s="36">
        <f t="shared" si="425"/>
        <v>11.777627085714284</v>
      </c>
      <c r="BM904" s="36">
        <f t="shared" si="426"/>
        <v>600.65898137142847</v>
      </c>
      <c r="BN904" s="34">
        <f>IF($B904="P",VLOOKUP($E904,'[2]Costeo-JUL26'!$B$9:$CQ$307,BN$1,0),0)</f>
        <v>0</v>
      </c>
      <c r="BO904" s="16">
        <f>IF($B904="P",VLOOKUP($E904,'[2]Costeo-JUL26'!$B$9:$CQ$307,BO$1,0),0)*$G904</f>
        <v>0</v>
      </c>
      <c r="BP904" s="36">
        <f>IF($B904="P",VLOOKUP($E904,'[2]Costeo-JUL26'!$B$9:$CQ$307,BP$1,0),0)*$G904</f>
        <v>0</v>
      </c>
      <c r="BQ904" s="35">
        <f>IF($B904="P",VLOOKUP($E904,'[2]Costeo-JUL26'!$B$9:$CQ$307,BQ$1,0),0)</f>
        <v>0</v>
      </c>
      <c r="BR904" s="36">
        <f t="shared" si="427"/>
        <v>0</v>
      </c>
      <c r="BS904" s="36">
        <f t="shared" si="428"/>
        <v>0</v>
      </c>
      <c r="BT904" s="34">
        <f>IF($B904="P",VLOOKUP($E904,'[2]Costeo-JUL26'!$B$9:$CQ$307,BT$1,0),0)</f>
        <v>0</v>
      </c>
      <c r="BU904" s="16">
        <f>IF($B904="P",VLOOKUP($E904,'[2]Costeo-JUL26'!$B$9:$CQ$307,BU$1,0),0)*$G904</f>
        <v>0</v>
      </c>
      <c r="BV904" s="36">
        <f>IF($B904="P",VLOOKUP($E904,'[2]Costeo-JUL26'!$B$9:$CQ$307,BV$1,0),0)*$G904</f>
        <v>0</v>
      </c>
      <c r="BW904" s="35">
        <f>IF($B904="P",VLOOKUP($E904,'[2]Costeo-JUL26'!$B$9:$CQ$307,BW$1,0),0)</f>
        <v>0</v>
      </c>
      <c r="BX904" s="36">
        <f t="shared" si="429"/>
        <v>0</v>
      </c>
      <c r="BY904" s="36">
        <f t="shared" si="430"/>
        <v>0</v>
      </c>
      <c r="BZ904" s="34">
        <f>IF($B904="P",VLOOKUP($E904,'[2]Costeo-JUL26'!$B$9:$CQ$307,BZ$1,0),0)</f>
        <v>0</v>
      </c>
      <c r="CA904" s="16">
        <f>IF($B904="P",VLOOKUP($E904,'[2]Costeo-JUL26'!$B$9:$CQ$307,CA$1,0),0)*$G904</f>
        <v>0</v>
      </c>
      <c r="CB904" s="36">
        <f>IF($B904="P",VLOOKUP($E904,'[2]Costeo-JUL26'!$B$9:$CQ$307,CB$1,0),0)*$G904</f>
        <v>0</v>
      </c>
      <c r="CC904" s="35">
        <f>IF($B904="P",VLOOKUP($E904,'[2]Costeo-JUL26'!$B$9:$CQ$307,CC$1,0),0)</f>
        <v>0</v>
      </c>
      <c r="CD904" s="36">
        <f t="shared" si="431"/>
        <v>0</v>
      </c>
      <c r="CE904" s="36">
        <f t="shared" si="432"/>
        <v>0</v>
      </c>
      <c r="CF904" s="37">
        <f t="shared" si="404"/>
        <v>134710.72032977798</v>
      </c>
      <c r="CG904" s="36">
        <f>IF($B904="r",VLOOKUP($E904,'[2]Costeo-JUL26'!$B$9:$CQ$307,CG$1,0),0)*$G904</f>
        <v>0</v>
      </c>
      <c r="CH904" s="35">
        <f>VLOOKUP($E904,'[2]TEORICOS (05.26)'!$A$8:$T$251,CH$1,0)</f>
        <v>0.1</v>
      </c>
      <c r="CI904" s="36">
        <f t="shared" si="433"/>
        <v>0</v>
      </c>
      <c r="CJ904" s="37">
        <f t="shared" si="434"/>
        <v>0</v>
      </c>
      <c r="CM904" s="16">
        <f>SUMIFS('[1]Ajuste Inventario'!$I:$I,'[1]Ajuste Inventario'!$B:$B,E904,'[1]Ajuste Inventario'!$S:$S,D904)*-1</f>
        <v>6.6660000000000004</v>
      </c>
      <c r="CN904" s="36">
        <f t="shared" si="405"/>
        <v>28659.294089882875</v>
      </c>
      <c r="CP904" t="str">
        <f t="shared" si="406"/>
        <v>2648Org.Vtas StaTeresita</v>
      </c>
      <c r="CQ904" s="10">
        <f t="shared" si="407"/>
        <v>4299.3240458870196</v>
      </c>
    </row>
    <row r="905" spans="1:95" x14ac:dyDescent="0.25">
      <c r="A905" s="30">
        <v>46204</v>
      </c>
      <c r="B905" s="31" t="str">
        <f>VLOOKUP($E905,'[2]TEORICOS (05.26)'!$A$8:$T$251,B$1,0)</f>
        <v>P</v>
      </c>
      <c r="C905" s="32" t="str">
        <f>VLOOKUP($E905,'[2]TEORICOS (05.26)'!$A$8:$T$251,C$1,0)</f>
        <v>Crush</v>
      </c>
      <c r="D905" t="s">
        <v>230</v>
      </c>
      <c r="E905">
        <v>2659</v>
      </c>
      <c r="F905" t="s">
        <v>156</v>
      </c>
      <c r="G905" s="16">
        <v>650.5</v>
      </c>
      <c r="H905" s="16">
        <v>1546.8889999999999</v>
      </c>
      <c r="I905" s="33">
        <v>5546159.23999999</v>
      </c>
      <c r="J905" s="33">
        <v>5193475.6599999964</v>
      </c>
      <c r="K905" s="34">
        <f>IF($B905="P",VLOOKUP($E905,'[2]Costeo-JUL26'!$B$9:$CQ$307,K$1,0),0)</f>
        <v>901770</v>
      </c>
      <c r="L905" s="35">
        <f>VLOOKUP($E905,'[2]TEORICOS (05.26)'!$A$8:$T$251,L$1,0)</f>
        <v>0.19900000000000001</v>
      </c>
      <c r="M905" s="36">
        <f t="shared" si="408"/>
        <v>1033501.6563399993</v>
      </c>
      <c r="N905" s="35">
        <f>IF($B905="P",VLOOKUP($E905,'[2]Costeo-JUL26'!$B$9:$CQ$307,N$1,0),0)</f>
        <v>8.0000000000000002E-3</v>
      </c>
      <c r="O905" s="36">
        <f t="shared" si="409"/>
        <v>8268.0132507199942</v>
      </c>
      <c r="P905" s="36">
        <f>IF($B905="P",VLOOKUP($E905,'[2]Costeo-JUL26'!$B$9:$CQ$307,P$1,0),0)*H905</f>
        <v>0</v>
      </c>
      <c r="Q905" s="36">
        <f t="shared" si="410"/>
        <v>1041769.6695907193</v>
      </c>
      <c r="R905" s="34">
        <f>IF($B905="P",VLOOKUP($E905,'[2]Costeo-JUL26'!$B$9:$CQ$307,R$1,0),0)</f>
        <v>0</v>
      </c>
      <c r="S905" s="16">
        <f>IF($B905="P",VLOOKUP($E905,'[2]Costeo-JUL26'!$B$9:$CQ$307,S$1,0),0)*$G905</f>
        <v>0</v>
      </c>
      <c r="T905" s="36">
        <f>IF($B905="P",VLOOKUP($E905,'[2]Costeo-JUL26'!$B$9:$CQ$307,T$1,0),0)*$G905</f>
        <v>0</v>
      </c>
      <c r="U905" s="35">
        <f>IF($B905="P",VLOOKUP($E905,'[2]Costeo-JUL26'!$B$9:$CQ$307,U$1,0),0)</f>
        <v>0</v>
      </c>
      <c r="V905" s="36">
        <f t="shared" si="411"/>
        <v>0</v>
      </c>
      <c r="W905" s="36">
        <f t="shared" si="412"/>
        <v>0</v>
      </c>
      <c r="X905" s="34">
        <f>IF($B905="P",VLOOKUP($E905,'[2]Costeo-JUL26'!$B$9:$CQ$307,X$1,0),0)</f>
        <v>902338</v>
      </c>
      <c r="Y905" s="16">
        <f>IF($B905="P",VLOOKUP($E905,'[2]Costeo-JUL26'!$B$9:$CQ$307,Y$1,0),0)*$G905</f>
        <v>71.290246499999995</v>
      </c>
      <c r="Z905" s="36">
        <f>IF($B905="P",VLOOKUP($E905,'[2]Costeo-JUL26'!$B$9:$CQ$307,Z$1,0),0)*$G905</f>
        <v>20156.604295409998</v>
      </c>
      <c r="AA905" s="35">
        <f>IF($B905="P",VLOOKUP($E905,'[2]Costeo-JUL26'!$B$9:$CQ$307,AA$1,0),0)</f>
        <v>0.45</v>
      </c>
      <c r="AB905" s="36">
        <f t="shared" si="413"/>
        <v>9070.4719329344989</v>
      </c>
      <c r="AC905" s="36">
        <f t="shared" si="414"/>
        <v>29227.076228344496</v>
      </c>
      <c r="AD905" s="34">
        <f>IF($B905="P",VLOOKUP($E905,'[2]Costeo-JUL26'!$B$9:$CQ$307,AD$1,0),0)</f>
        <v>901767</v>
      </c>
      <c r="AE905" s="16">
        <f>IF($B905="P",VLOOKUP($E905,'[2]Costeo-JUL26'!$B$9:$CQ$307,AE$1,0),0)*$G905</f>
        <v>3903</v>
      </c>
      <c r="AF905" s="36">
        <f>IF($B905="P",VLOOKUP($E905,'[2]Costeo-JUL26'!$B$9:$CQ$307,AF$1,0),0)*$G905</f>
        <v>59900.121600000006</v>
      </c>
      <c r="AG905" s="35">
        <f>IF($B905="P",VLOOKUP($E905,'[2]Costeo-JUL26'!$B$9:$CQ$307,AG$1,0),0)</f>
        <v>6.0000000000000001E-3</v>
      </c>
      <c r="AH905" s="36">
        <f t="shared" si="415"/>
        <v>359.40072960000003</v>
      </c>
      <c r="AI905" s="36">
        <f t="shared" si="416"/>
        <v>60259.522329600004</v>
      </c>
      <c r="AJ905" s="34">
        <f>IF($B905="P",VLOOKUP($E905,'[2]Costeo-JUL26'!$B$9:$CQ$307,AJ$1,0),0)</f>
        <v>909143</v>
      </c>
      <c r="AK905" s="16">
        <f>IF($B905="P",VLOOKUP($E905,'[2]Costeo-JUL26'!$B$9:$CQ$307,AK$1,0),0)*$G905</f>
        <v>3903</v>
      </c>
      <c r="AL905" s="36">
        <f>IF($B905="P",VLOOKUP($E905,'[2]Costeo-JUL26'!$B$9:$CQ$307,AL$1,0),0)*$G905</f>
        <v>55388.253599999996</v>
      </c>
      <c r="AM905" s="35">
        <f>IF($B905="P",VLOOKUP($E905,'[2]Costeo-JUL26'!$B$9:$CQ$307,AM$1,0),0)</f>
        <v>1.7999999999999999E-2</v>
      </c>
      <c r="AN905" s="36">
        <f t="shared" si="417"/>
        <v>996.98856479999984</v>
      </c>
      <c r="AO905" s="36">
        <f t="shared" si="418"/>
        <v>56385.242164799994</v>
      </c>
      <c r="AP905" s="34">
        <f>IF($B905="P",VLOOKUP($E905,'[2]Costeo-JUL26'!$B$9:$CQ$307,AP$1,0),0)</f>
        <v>911423</v>
      </c>
      <c r="AQ905" s="16">
        <f>IF($B905="P",VLOOKUP($E905,'[2]Costeo-JUL26'!$B$9:$CQ$307,AQ$1,0),0)*$G905</f>
        <v>3903</v>
      </c>
      <c r="AR905" s="36">
        <f>IF($B905="P",VLOOKUP($E905,'[2]Costeo-JUL26'!$B$9:$CQ$307,AR$1,0),0)*$G905</f>
        <v>595792.55968393199</v>
      </c>
      <c r="AS905" s="35">
        <f>IF($B905="P",VLOOKUP($E905,'[2]Costeo-JUL26'!$B$9:$CQ$307,AS$1,0),0)</f>
        <v>0.02</v>
      </c>
      <c r="AT905" s="36">
        <f t="shared" si="419"/>
        <v>11915.85119367864</v>
      </c>
      <c r="AU905" s="36">
        <f t="shared" si="420"/>
        <v>607708.41087761067</v>
      </c>
      <c r="AV905" s="34">
        <f>IF($B905="P",VLOOKUP($E905,'[2]Costeo-JUL26'!$B$9:$CQ$307,AV$1,0),0)</f>
        <v>932442</v>
      </c>
      <c r="AW905" s="16">
        <f>IF($B905="P",VLOOKUP($E905,'[2]Costeo-JUL26'!$B$9:$CQ$307,AW$1,0),0)*$G905</f>
        <v>18.01885</v>
      </c>
      <c r="AX905" s="36">
        <f>IF($B905="P",VLOOKUP($E905,'[2]Costeo-JUL26'!$B$9:$CQ$307,AX$1,0),0)*$G905</f>
        <v>66512.518235811367</v>
      </c>
      <c r="AY905" s="35">
        <f>IF($B905="P",VLOOKUP($E905,'[2]Costeo-JUL26'!$B$9:$CQ$307,AY$1,0),0)</f>
        <v>0.03</v>
      </c>
      <c r="AZ905" s="36">
        <f t="shared" si="421"/>
        <v>1995.3755470743408</v>
      </c>
      <c r="BA905" s="36">
        <f t="shared" si="422"/>
        <v>68507.893782885702</v>
      </c>
      <c r="BB905" s="34">
        <f>IF($B905="P",VLOOKUP($E905,'[2]Costeo-JUL26'!$B$9:$CQ$307,BB$1,0),0)</f>
        <v>902311</v>
      </c>
      <c r="BC905" s="16">
        <f>IF($B905="P",VLOOKUP($E905,'[2]Costeo-JUL26'!$B$9:$CQ$307,BC$1,0),0)*$G905</f>
        <v>2.8459375000000002</v>
      </c>
      <c r="BD905" s="36">
        <f>IF($B905="P",VLOOKUP($E905,'[2]Costeo-JUL26'!$B$9:$CQ$307,BD$1,0),0)*$G905</f>
        <v>11160.756567187502</v>
      </c>
      <c r="BE905" s="35">
        <f>IF($B905="P",VLOOKUP($E905,'[2]Costeo-JUL26'!$B$9:$CQ$307,BE$1,0),0)</f>
        <v>0.03</v>
      </c>
      <c r="BF905" s="36">
        <f t="shared" si="423"/>
        <v>334.82269701562507</v>
      </c>
      <c r="BG905" s="36">
        <f t="shared" si="424"/>
        <v>11495.579264203127</v>
      </c>
      <c r="BH905" s="34">
        <f>IF($B905="P",VLOOKUP($E905,'[2]Costeo-JUL26'!$B$9:$CQ$307,BH$1,0),0)</f>
        <v>933089</v>
      </c>
      <c r="BI905" s="16">
        <f>IF($B905="P",VLOOKUP($E905,'[2]Costeo-JUL26'!$B$9:$CQ$307,BI$1,0),0)*$G905</f>
        <v>24.393750000000001</v>
      </c>
      <c r="BJ905" s="36">
        <f>IF($B905="P",VLOOKUP($E905,'[2]Costeo-JUL26'!$B$9:$CQ$307,BJ$1,0),0)*$G905</f>
        <v>18165.35585932056</v>
      </c>
      <c r="BK905" s="35">
        <f>IF(BH905=910319,0,IF($B905="P",VLOOKUP($E905,'[2]Costeo-JUL26'!$B$9:$CQ$307,BK$1,0),0))</f>
        <v>0.02</v>
      </c>
      <c r="BL905" s="36">
        <f t="shared" si="425"/>
        <v>363.30711718641118</v>
      </c>
      <c r="BM905" s="36">
        <f t="shared" si="426"/>
        <v>18528.66297650697</v>
      </c>
      <c r="BN905" s="34">
        <f>IF($B905="P",VLOOKUP($E905,'[2]Costeo-JUL26'!$B$9:$CQ$307,BN$1,0),0)</f>
        <v>0</v>
      </c>
      <c r="BO905" s="16">
        <f>IF($B905="P",VLOOKUP($E905,'[2]Costeo-JUL26'!$B$9:$CQ$307,BO$1,0),0)*$G905</f>
        <v>0</v>
      </c>
      <c r="BP905" s="36">
        <f>IF($B905="P",VLOOKUP($E905,'[2]Costeo-JUL26'!$B$9:$CQ$307,BP$1,0),0)*$G905</f>
        <v>0</v>
      </c>
      <c r="BQ905" s="35">
        <f>IF($B905="P",VLOOKUP($E905,'[2]Costeo-JUL26'!$B$9:$CQ$307,BQ$1,0),0)</f>
        <v>0</v>
      </c>
      <c r="BR905" s="36">
        <f t="shared" si="427"/>
        <v>0</v>
      </c>
      <c r="BS905" s="36">
        <f t="shared" si="428"/>
        <v>0</v>
      </c>
      <c r="BT905" s="34">
        <f>IF($B905="P",VLOOKUP($E905,'[2]Costeo-JUL26'!$B$9:$CQ$307,BT$1,0),0)</f>
        <v>0</v>
      </c>
      <c r="BU905" s="16">
        <f>IF($B905="P",VLOOKUP($E905,'[2]Costeo-JUL26'!$B$9:$CQ$307,BU$1,0),0)*$G905</f>
        <v>0</v>
      </c>
      <c r="BV905" s="36">
        <f>IF($B905="P",VLOOKUP($E905,'[2]Costeo-JUL26'!$B$9:$CQ$307,BV$1,0),0)*$G905</f>
        <v>0</v>
      </c>
      <c r="BW905" s="35">
        <f>IF($B905="P",VLOOKUP($E905,'[2]Costeo-JUL26'!$B$9:$CQ$307,BW$1,0),0)</f>
        <v>0</v>
      </c>
      <c r="BX905" s="36">
        <f t="shared" si="429"/>
        <v>0</v>
      </c>
      <c r="BY905" s="36">
        <f t="shared" si="430"/>
        <v>0</v>
      </c>
      <c r="BZ905" s="34">
        <f>IF($B905="P",VLOOKUP($E905,'[2]Costeo-JUL26'!$B$9:$CQ$307,BZ$1,0),0)</f>
        <v>0</v>
      </c>
      <c r="CA905" s="16">
        <f>IF($B905="P",VLOOKUP($E905,'[2]Costeo-JUL26'!$B$9:$CQ$307,CA$1,0),0)*$G905</f>
        <v>0</v>
      </c>
      <c r="CB905" s="36">
        <f>IF($B905="P",VLOOKUP($E905,'[2]Costeo-JUL26'!$B$9:$CQ$307,CB$1,0),0)*$G905</f>
        <v>0</v>
      </c>
      <c r="CC905" s="35">
        <f>IF($B905="P",VLOOKUP($E905,'[2]Costeo-JUL26'!$B$9:$CQ$307,CC$1,0),0)</f>
        <v>0</v>
      </c>
      <c r="CD905" s="36">
        <f t="shared" si="431"/>
        <v>0</v>
      </c>
      <c r="CE905" s="36">
        <f t="shared" si="432"/>
        <v>0</v>
      </c>
      <c r="CF905" s="37">
        <f t="shared" si="404"/>
        <v>1893882.0572146701</v>
      </c>
      <c r="CG905" s="36">
        <f>IF($B905="r",VLOOKUP($E905,'[2]Costeo-JUL26'!$B$9:$CQ$307,CG$1,0),0)*$G905</f>
        <v>0</v>
      </c>
      <c r="CH905" s="35">
        <f>VLOOKUP($E905,'[2]TEORICOS (05.26)'!$A$8:$T$251,CH$1,0)</f>
        <v>0</v>
      </c>
      <c r="CI905" s="36">
        <f t="shared" si="433"/>
        <v>0</v>
      </c>
      <c r="CJ905" s="37">
        <f t="shared" si="434"/>
        <v>0</v>
      </c>
      <c r="CM905" s="16">
        <f>SUMIFS('[1]Ajuste Inventario'!$I:$I,'[1]Ajuste Inventario'!$B:$B,E905,'[1]Ajuste Inventario'!$S:$S,D905)*-1</f>
        <v>30.832999999999998</v>
      </c>
      <c r="CN905" s="36">
        <f t="shared" si="405"/>
        <v>89767.97151437345</v>
      </c>
      <c r="CP905" t="str">
        <f t="shared" si="406"/>
        <v>2659Org.Vtas StaTeresita</v>
      </c>
      <c r="CQ905" s="10">
        <f t="shared" si="407"/>
        <v>2911.4251456028755</v>
      </c>
    </row>
    <row r="906" spans="1:95" x14ac:dyDescent="0.25">
      <c r="A906" s="30">
        <v>46204</v>
      </c>
      <c r="B906" s="31" t="str">
        <f>VLOOKUP($E906,'[2]TEORICOS (05.26)'!$A$8:$T$251,B$1,0)</f>
        <v>P</v>
      </c>
      <c r="C906" s="32" t="str">
        <f>VLOOKUP($E906,'[2]TEORICOS (05.26)'!$A$8:$T$251,C$1,0)</f>
        <v>Powerade</v>
      </c>
      <c r="D906" t="s">
        <v>230</v>
      </c>
      <c r="E906">
        <v>2662</v>
      </c>
      <c r="F906" t="s">
        <v>157</v>
      </c>
      <c r="G906" s="16">
        <v>11</v>
      </c>
      <c r="H906" s="16">
        <v>5.8080000000000016</v>
      </c>
      <c r="I906" s="33">
        <v>81431.01999999999</v>
      </c>
      <c r="J906" s="33">
        <v>75317.64</v>
      </c>
      <c r="K906" s="34">
        <f>IF($B906="P",VLOOKUP($E906,'[2]Costeo-JUL26'!$B$9:$CQ$307,K$1,0),0)</f>
        <v>929226</v>
      </c>
      <c r="L906" s="35">
        <f>VLOOKUP($E906,'[2]TEORICOS (05.26)'!$A$8:$T$251,L$1,0)</f>
        <v>0.22</v>
      </c>
      <c r="M906" s="36">
        <f t="shared" si="408"/>
        <v>16569.880799999999</v>
      </c>
      <c r="N906" s="35">
        <f>IF($B906="P",VLOOKUP($E906,'[2]Costeo-JUL26'!$B$9:$CQ$307,N$1,0),0)</f>
        <v>0.2</v>
      </c>
      <c r="O906" s="36">
        <f t="shared" si="409"/>
        <v>3313.9761600000002</v>
      </c>
      <c r="P906" s="36">
        <f>IF($B906="P",VLOOKUP($E906,'[2]Costeo-JUL26'!$B$9:$CQ$307,P$1,0),0)*H906</f>
        <v>0</v>
      </c>
      <c r="Q906" s="36">
        <f t="shared" si="410"/>
        <v>19883.856959999997</v>
      </c>
      <c r="R906" s="34">
        <f>IF($B906="P",VLOOKUP($E906,'[2]Costeo-JUL26'!$B$9:$CQ$307,R$1,0),0)</f>
        <v>902332</v>
      </c>
      <c r="S906" s="16">
        <f>IF($B906="P",VLOOKUP($E906,'[2]Costeo-JUL26'!$B$9:$CQ$307,S$1,0),0)*$G906</f>
        <v>2.7128144999999999</v>
      </c>
      <c r="T906" s="36">
        <f>IF($B906="P",VLOOKUP($E906,'[2]Costeo-JUL26'!$B$9:$CQ$307,T$1,0),0)*$G906</f>
        <v>1892.3343197242325</v>
      </c>
      <c r="U906" s="35">
        <f>IF($B906="P",VLOOKUP($E906,'[2]Costeo-JUL26'!$B$9:$CQ$307,U$1,0),0)</f>
        <v>1.4999999999999999E-2</v>
      </c>
      <c r="V906" s="36">
        <f t="shared" si="411"/>
        <v>28.385014795863487</v>
      </c>
      <c r="W906" s="36">
        <f t="shared" si="412"/>
        <v>1920.719334520096</v>
      </c>
      <c r="X906" s="34">
        <f>IF($B906="P",VLOOKUP($E906,'[2]Costeo-JUL26'!$B$9:$CQ$307,X$1,0),0)</f>
        <v>0</v>
      </c>
      <c r="Y906" s="16">
        <f>IF($B906="P",VLOOKUP($E906,'[2]Costeo-JUL26'!$B$9:$CQ$307,Y$1,0),0)*$G906</f>
        <v>0</v>
      </c>
      <c r="Z906" s="36">
        <f>IF($B906="P",VLOOKUP($E906,'[2]Costeo-JUL26'!$B$9:$CQ$307,Z$1,0),0)*$G906</f>
        <v>0</v>
      </c>
      <c r="AA906" s="35">
        <f>IF($B906="P",VLOOKUP($E906,'[2]Costeo-JUL26'!$B$9:$CQ$307,AA$1,0),0)</f>
        <v>0</v>
      </c>
      <c r="AB906" s="36">
        <f t="shared" si="413"/>
        <v>0</v>
      </c>
      <c r="AC906" s="36">
        <f t="shared" si="414"/>
        <v>0</v>
      </c>
      <c r="AD906" s="34">
        <f>IF($B906="P",VLOOKUP($E906,'[2]Costeo-JUL26'!$B$9:$CQ$307,AD$1,0),0)</f>
        <v>917993</v>
      </c>
      <c r="AE906" s="16">
        <f>IF($B906="P",VLOOKUP($E906,'[2]Costeo-JUL26'!$B$9:$CQ$307,AE$1,0),0)*$G906</f>
        <v>66</v>
      </c>
      <c r="AF906" s="36">
        <f>IF($B906="P",VLOOKUP($E906,'[2]Costeo-JUL26'!$B$9:$CQ$307,AF$1,0),0)*$G906</f>
        <v>1793.5104000000001</v>
      </c>
      <c r="AG906" s="35">
        <f>IF($B906="P",VLOOKUP($E906,'[2]Costeo-JUL26'!$B$9:$CQ$307,AG$1,0),0)</f>
        <v>6.0000000000000001E-3</v>
      </c>
      <c r="AH906" s="36">
        <f t="shared" si="415"/>
        <v>10.7610624</v>
      </c>
      <c r="AI906" s="36">
        <f t="shared" si="416"/>
        <v>1804.2714624</v>
      </c>
      <c r="AJ906" s="34">
        <f>IF($B906="P",VLOOKUP($E906,'[2]Costeo-JUL26'!$B$9:$CQ$307,AJ$1,0),0)</f>
        <v>929260</v>
      </c>
      <c r="AK906" s="16">
        <f>IF($B906="P",VLOOKUP($E906,'[2]Costeo-JUL26'!$B$9:$CQ$307,AK$1,0),0)*$G906</f>
        <v>66</v>
      </c>
      <c r="AL906" s="36">
        <f>IF($B906="P",VLOOKUP($E906,'[2]Costeo-JUL26'!$B$9:$CQ$307,AL$1,0),0)*$G906</f>
        <v>616.21559999999999</v>
      </c>
      <c r="AM906" s="35">
        <f>IF($B906="P",VLOOKUP($E906,'[2]Costeo-JUL26'!$B$9:$CQ$307,AM$1,0),0)</f>
        <v>1.7999999999999999E-2</v>
      </c>
      <c r="AN906" s="36">
        <f t="shared" si="417"/>
        <v>11.091880799999998</v>
      </c>
      <c r="AO906" s="36">
        <f t="shared" si="418"/>
        <v>627.30748080000001</v>
      </c>
      <c r="AP906" s="34">
        <f>IF($B906="P",VLOOKUP($E906,'[2]Costeo-JUL26'!$B$9:$CQ$307,AP$1,0),0)</f>
        <v>929270</v>
      </c>
      <c r="AQ906" s="16">
        <f>IF($B906="P",VLOOKUP($E906,'[2]Costeo-JUL26'!$B$9:$CQ$307,AQ$1,0),0)*$G906</f>
        <v>66</v>
      </c>
      <c r="AR906" s="36">
        <f>IF($B906="P",VLOOKUP($E906,'[2]Costeo-JUL26'!$B$9:$CQ$307,AR$1,0),0)*$G906</f>
        <v>7088.4356399999997</v>
      </c>
      <c r="AS906" s="35">
        <f>IF($B906="P",VLOOKUP($E906,'[2]Costeo-JUL26'!$B$9:$CQ$307,AS$1,0),0)</f>
        <v>0.02</v>
      </c>
      <c r="AT906" s="36">
        <f t="shared" si="419"/>
        <v>141.7687128</v>
      </c>
      <c r="AU906" s="36">
        <f t="shared" si="420"/>
        <v>7230.2043527999995</v>
      </c>
      <c r="AV906" s="34">
        <f>IF($B906="P",VLOOKUP($E906,'[2]Costeo-JUL26'!$B$9:$CQ$307,AV$1,0),0)</f>
        <v>934139</v>
      </c>
      <c r="AW906" s="16">
        <f>IF($B906="P",VLOOKUP($E906,'[2]Costeo-JUL26'!$B$9:$CQ$307,AW$1,0),0)*$G906</f>
        <v>0.17269999999999999</v>
      </c>
      <c r="AX906" s="36">
        <f>IF($B906="P",VLOOKUP($E906,'[2]Costeo-JUL26'!$B$9:$CQ$307,AX$1,0),0)*$G906</f>
        <v>888.11665799999992</v>
      </c>
      <c r="AY906" s="35">
        <f>IF($B906="P",VLOOKUP($E906,'[2]Costeo-JUL26'!$B$9:$CQ$307,AY$1,0),0)</f>
        <v>0.03</v>
      </c>
      <c r="AZ906" s="36">
        <f t="shared" si="421"/>
        <v>26.643499739999996</v>
      </c>
      <c r="BA906" s="36">
        <f t="shared" si="422"/>
        <v>914.76015773999995</v>
      </c>
      <c r="BB906" s="34">
        <f>IF($B906="P",VLOOKUP($E906,'[2]Costeo-JUL26'!$B$9:$CQ$307,BB$1,0),0)</f>
        <v>902311</v>
      </c>
      <c r="BC906" s="16">
        <f>IF($B906="P",VLOOKUP($E906,'[2]Costeo-JUL26'!$B$9:$CQ$307,BC$1,0),0)*$G906</f>
        <v>1.5713500000000002E-2</v>
      </c>
      <c r="BD906" s="36">
        <f>IF($B906="P",VLOOKUP($E906,'[2]Costeo-JUL26'!$B$9:$CQ$307,BD$1,0),0)*$G906</f>
        <v>61.622768707500015</v>
      </c>
      <c r="BE906" s="35">
        <f>IF($B906="P",VLOOKUP($E906,'[2]Costeo-JUL26'!$B$9:$CQ$307,BE$1,0),0)</f>
        <v>0.03</v>
      </c>
      <c r="BF906" s="36">
        <f t="shared" si="423"/>
        <v>1.8486830612250005</v>
      </c>
      <c r="BG906" s="36">
        <f t="shared" si="424"/>
        <v>63.471451768725018</v>
      </c>
      <c r="BH906" s="34">
        <f>IF($B906="P",VLOOKUP($E906,'[2]Costeo-JUL26'!$B$9:$CQ$307,BH$1,0),0)</f>
        <v>933089</v>
      </c>
      <c r="BI906" s="16">
        <f>IF($B906="P",VLOOKUP($E906,'[2]Costeo-JUL26'!$B$9:$CQ$307,BI$1,0),0)*$G906</f>
        <v>0.20952380952380956</v>
      </c>
      <c r="BJ906" s="36">
        <f>IF($B906="P",VLOOKUP($E906,'[2]Costeo-JUL26'!$B$9:$CQ$307,BJ$1,0),0)*$G906</f>
        <v>156.02662817322053</v>
      </c>
      <c r="BK906" s="35">
        <f>IF(BH906=910319,0,IF($B906="P",VLOOKUP($E906,'[2]Costeo-JUL26'!$B$9:$CQ$307,BK$1,0),0))</f>
        <v>0.02</v>
      </c>
      <c r="BL906" s="36">
        <f t="shared" si="425"/>
        <v>3.1205325634644105</v>
      </c>
      <c r="BM906" s="36">
        <f t="shared" si="426"/>
        <v>159.14716073668495</v>
      </c>
      <c r="BN906" s="34">
        <f>IF($B906="P",VLOOKUP($E906,'[2]Costeo-JUL26'!$B$9:$CQ$307,BN$1,0),0)</f>
        <v>0</v>
      </c>
      <c r="BO906" s="16">
        <f>IF($B906="P",VLOOKUP($E906,'[2]Costeo-JUL26'!$B$9:$CQ$307,BO$1,0),0)*$G906</f>
        <v>0</v>
      </c>
      <c r="BP906" s="36">
        <f>IF($B906="P",VLOOKUP($E906,'[2]Costeo-JUL26'!$B$9:$CQ$307,BP$1,0),0)*$G906</f>
        <v>0</v>
      </c>
      <c r="BQ906" s="35">
        <f>IF($B906="P",VLOOKUP($E906,'[2]Costeo-JUL26'!$B$9:$CQ$307,BQ$1,0),0)</f>
        <v>0</v>
      </c>
      <c r="BR906" s="36">
        <f t="shared" si="427"/>
        <v>0</v>
      </c>
      <c r="BS906" s="36">
        <f t="shared" si="428"/>
        <v>0</v>
      </c>
      <c r="BT906" s="34">
        <f>IF($B906="P",VLOOKUP($E906,'[2]Costeo-JUL26'!$B$9:$CQ$307,BT$1,0),0)</f>
        <v>0</v>
      </c>
      <c r="BU906" s="16">
        <f>IF($B906="P",VLOOKUP($E906,'[2]Costeo-JUL26'!$B$9:$CQ$307,BU$1,0),0)*$G906</f>
        <v>0</v>
      </c>
      <c r="BV906" s="36">
        <f>IF($B906="P",VLOOKUP($E906,'[2]Costeo-JUL26'!$B$9:$CQ$307,BV$1,0),0)*$G906</f>
        <v>0</v>
      </c>
      <c r="BW906" s="35">
        <f>IF($B906="P",VLOOKUP($E906,'[2]Costeo-JUL26'!$B$9:$CQ$307,BW$1,0),0)</f>
        <v>0</v>
      </c>
      <c r="BX906" s="36">
        <f t="shared" si="429"/>
        <v>0</v>
      </c>
      <c r="BY906" s="36">
        <f t="shared" si="430"/>
        <v>0</v>
      </c>
      <c r="BZ906" s="34">
        <f>IF($B906="P",VLOOKUP($E906,'[2]Costeo-JUL26'!$B$9:$CQ$307,BZ$1,0),0)</f>
        <v>0</v>
      </c>
      <c r="CA906" s="16">
        <f>IF($B906="P",VLOOKUP($E906,'[2]Costeo-JUL26'!$B$9:$CQ$307,CA$1,0),0)*$G906</f>
        <v>0</v>
      </c>
      <c r="CB906" s="36">
        <f>IF($B906="P",VLOOKUP($E906,'[2]Costeo-JUL26'!$B$9:$CQ$307,CB$1,0),0)*$G906</f>
        <v>0</v>
      </c>
      <c r="CC906" s="35">
        <f>IF($B906="P",VLOOKUP($E906,'[2]Costeo-JUL26'!$B$9:$CQ$307,CC$1,0),0)</f>
        <v>0</v>
      </c>
      <c r="CD906" s="36">
        <f t="shared" si="431"/>
        <v>0</v>
      </c>
      <c r="CE906" s="36">
        <f t="shared" si="432"/>
        <v>0</v>
      </c>
      <c r="CF906" s="37">
        <f t="shared" ref="CF906:CF969" si="435">Q906+W906+AC906+AI906+AO906+AU906+BA906+BG906+BM906+BS906+BY906+CE906</f>
        <v>32603.738360765499</v>
      </c>
      <c r="CG906" s="36">
        <f>IF($B906="r",VLOOKUP($E906,'[2]Costeo-JUL26'!$B$9:$CQ$307,CG$1,0),0)*$G906</f>
        <v>0</v>
      </c>
      <c r="CH906" s="35">
        <f>VLOOKUP($E906,'[2]TEORICOS (05.26)'!$A$8:$T$251,CH$1,0)</f>
        <v>0</v>
      </c>
      <c r="CI906" s="36">
        <f t="shared" si="433"/>
        <v>0</v>
      </c>
      <c r="CJ906" s="37">
        <f t="shared" si="434"/>
        <v>0</v>
      </c>
      <c r="CM906" s="16">
        <f>SUMIFS('[1]Ajuste Inventario'!$I:$I,'[1]Ajuste Inventario'!$B:$B,E906,'[1]Ajuste Inventario'!$S:$S,D906)*-1</f>
        <v>2.0009999999999999</v>
      </c>
      <c r="CN906" s="36">
        <f t="shared" ref="CN906:CN969" si="436">IF(CM906=0,0,IF(B906="P",CF906/G906,CJ906/G906))*CM906</f>
        <v>5930.9164054447056</v>
      </c>
      <c r="CP906" t="str">
        <f t="shared" ref="CP906:CP969" si="437">E906&amp;D906</f>
        <v>2662Org.Vtas StaTeresita</v>
      </c>
      <c r="CQ906" s="10">
        <f t="shared" ref="CQ906:CQ969" si="438">+CN906/CM906</f>
        <v>2963.9762146150456</v>
      </c>
    </row>
    <row r="907" spans="1:95" x14ac:dyDescent="0.25">
      <c r="A907" s="30">
        <v>46204</v>
      </c>
      <c r="B907" s="31" t="str">
        <f>VLOOKUP($E907,'[2]TEORICOS (05.26)'!$A$8:$T$251,B$1,0)</f>
        <v>P</v>
      </c>
      <c r="C907" s="32" t="str">
        <f>VLOOKUP($E907,'[2]TEORICOS (05.26)'!$A$8:$T$251,C$1,0)</f>
        <v>Powerade</v>
      </c>
      <c r="D907" t="s">
        <v>230</v>
      </c>
      <c r="E907">
        <v>2672</v>
      </c>
      <c r="F907" t="s">
        <v>158</v>
      </c>
      <c r="G907" s="16">
        <v>56.832999999999998</v>
      </c>
      <c r="H907" s="16">
        <v>30.007824000000003</v>
      </c>
      <c r="I907" s="33">
        <v>446183.35</v>
      </c>
      <c r="J907" s="33">
        <v>436565.78</v>
      </c>
      <c r="K907" s="34">
        <f>IF($B907="P",VLOOKUP($E907,'[2]Costeo-JUL26'!$B$9:$CQ$307,K$1,0),0)</f>
        <v>929225</v>
      </c>
      <c r="L907" s="35">
        <f>VLOOKUP($E907,'[2]TEORICOS (05.26)'!$A$8:$T$251,L$1,0)</f>
        <v>0.22</v>
      </c>
      <c r="M907" s="36">
        <f t="shared" si="408"/>
        <v>96044.471600000004</v>
      </c>
      <c r="N907" s="35">
        <f>IF($B907="P",VLOOKUP($E907,'[2]Costeo-JUL26'!$B$9:$CQ$307,N$1,0),0)</f>
        <v>0.05</v>
      </c>
      <c r="O907" s="36">
        <f t="shared" si="409"/>
        <v>4802.2235800000008</v>
      </c>
      <c r="P907" s="36">
        <f>IF($B907="P",VLOOKUP($E907,'[2]Costeo-JUL26'!$B$9:$CQ$307,P$1,0),0)*H907</f>
        <v>0</v>
      </c>
      <c r="Q907" s="36">
        <f t="shared" si="410"/>
        <v>100846.69518000001</v>
      </c>
      <c r="R907" s="34">
        <f>IF($B907="P",VLOOKUP($E907,'[2]Costeo-JUL26'!$B$9:$CQ$307,R$1,0),0)</f>
        <v>902332</v>
      </c>
      <c r="S907" s="16">
        <f>IF($B907="P",VLOOKUP($E907,'[2]Costeo-JUL26'!$B$9:$CQ$307,S$1,0),0)*$G907</f>
        <v>14.023227326849998</v>
      </c>
      <c r="T907" s="36">
        <f>IF($B907="P",VLOOKUP($E907,'[2]Costeo-JUL26'!$B$9:$CQ$307,T$1,0),0)*$G907</f>
        <v>9781.956836301546</v>
      </c>
      <c r="U907" s="35">
        <f>IF($B907="P",VLOOKUP($E907,'[2]Costeo-JUL26'!$B$9:$CQ$307,U$1,0),0)</f>
        <v>1.4999999999999999E-2</v>
      </c>
      <c r="V907" s="36">
        <f t="shared" si="411"/>
        <v>146.72935254452318</v>
      </c>
      <c r="W907" s="36">
        <f t="shared" si="412"/>
        <v>9928.6861888460699</v>
      </c>
      <c r="X907" s="34">
        <f>IF($B907="P",VLOOKUP($E907,'[2]Costeo-JUL26'!$B$9:$CQ$307,X$1,0),0)</f>
        <v>0</v>
      </c>
      <c r="Y907" s="16">
        <f>IF($B907="P",VLOOKUP($E907,'[2]Costeo-JUL26'!$B$9:$CQ$307,Y$1,0),0)*$G907</f>
        <v>0</v>
      </c>
      <c r="Z907" s="36">
        <f>IF($B907="P",VLOOKUP($E907,'[2]Costeo-JUL26'!$B$9:$CQ$307,Z$1,0),0)*$G907</f>
        <v>0</v>
      </c>
      <c r="AA907" s="35">
        <f>IF($B907="P",VLOOKUP($E907,'[2]Costeo-JUL26'!$B$9:$CQ$307,AA$1,0),0)</f>
        <v>0</v>
      </c>
      <c r="AB907" s="36">
        <f t="shared" si="413"/>
        <v>0</v>
      </c>
      <c r="AC907" s="36">
        <f t="shared" si="414"/>
        <v>0</v>
      </c>
      <c r="AD907" s="34">
        <f>IF($B907="P",VLOOKUP($E907,'[2]Costeo-JUL26'!$B$9:$CQ$307,AD$1,0),0)</f>
        <v>917993</v>
      </c>
      <c r="AE907" s="16">
        <f>IF($B907="P",VLOOKUP($E907,'[2]Costeo-JUL26'!$B$9:$CQ$307,AE$1,0),0)*$G907</f>
        <v>340.99799999999999</v>
      </c>
      <c r="AF907" s="36">
        <f>IF($B907="P",VLOOKUP($E907,'[2]Costeo-JUL26'!$B$9:$CQ$307,AF$1,0),0)*$G907</f>
        <v>9266.4160511999999</v>
      </c>
      <c r="AG907" s="35">
        <f>IF($B907="P",VLOOKUP($E907,'[2]Costeo-JUL26'!$B$9:$CQ$307,AG$1,0),0)</f>
        <v>6.0000000000000001E-3</v>
      </c>
      <c r="AH907" s="36">
        <f t="shared" si="415"/>
        <v>55.598496307200001</v>
      </c>
      <c r="AI907" s="36">
        <f t="shared" si="416"/>
        <v>9322.0145475072004</v>
      </c>
      <c r="AJ907" s="34">
        <f>IF($B907="P",VLOOKUP($E907,'[2]Costeo-JUL26'!$B$9:$CQ$307,AJ$1,0),0)</f>
        <v>929259</v>
      </c>
      <c r="AK907" s="16">
        <f>IF($B907="P",VLOOKUP($E907,'[2]Costeo-JUL26'!$B$9:$CQ$307,AK$1,0),0)*$G907</f>
        <v>340.99799999999999</v>
      </c>
      <c r="AL907" s="36">
        <f>IF($B907="P",VLOOKUP($E907,'[2]Costeo-JUL26'!$B$9:$CQ$307,AL$1,0),0)*$G907</f>
        <v>3183.7619268000003</v>
      </c>
      <c r="AM907" s="35">
        <f>IF($B907="P",VLOOKUP($E907,'[2]Costeo-JUL26'!$B$9:$CQ$307,AM$1,0),0)</f>
        <v>1.7999999999999999E-2</v>
      </c>
      <c r="AN907" s="36">
        <f t="shared" si="417"/>
        <v>57.307714682400004</v>
      </c>
      <c r="AO907" s="36">
        <f t="shared" si="418"/>
        <v>3241.0696414824001</v>
      </c>
      <c r="AP907" s="34">
        <f>IF($B907="P",VLOOKUP($E907,'[2]Costeo-JUL26'!$B$9:$CQ$307,AP$1,0),0)</f>
        <v>929270</v>
      </c>
      <c r="AQ907" s="16">
        <f>IF($B907="P",VLOOKUP($E907,'[2]Costeo-JUL26'!$B$9:$CQ$307,AQ$1,0),0)*$G907</f>
        <v>340.99799999999999</v>
      </c>
      <c r="AR907" s="36">
        <f>IF($B907="P",VLOOKUP($E907,'[2]Costeo-JUL26'!$B$9:$CQ$307,AR$1,0),0)*$G907</f>
        <v>36623.369338919998</v>
      </c>
      <c r="AS907" s="35">
        <f>IF($B907="P",VLOOKUP($E907,'[2]Costeo-JUL26'!$B$9:$CQ$307,AS$1,0),0)</f>
        <v>0.02</v>
      </c>
      <c r="AT907" s="36">
        <f t="shared" si="419"/>
        <v>732.46738677839994</v>
      </c>
      <c r="AU907" s="36">
        <f t="shared" si="420"/>
        <v>37355.836725698398</v>
      </c>
      <c r="AV907" s="34">
        <f>IF($B907="P",VLOOKUP($E907,'[2]Costeo-JUL26'!$B$9:$CQ$307,AV$1,0),0)</f>
        <v>934139</v>
      </c>
      <c r="AW907" s="16">
        <f>IF($B907="P",VLOOKUP($E907,'[2]Costeo-JUL26'!$B$9:$CQ$307,AW$1,0),0)*$G907</f>
        <v>0.89227809999999985</v>
      </c>
      <c r="AX907" s="36">
        <f>IF($B907="P",VLOOKUP($E907,'[2]Costeo-JUL26'!$B$9:$CQ$307,AX$1,0),0)*$G907</f>
        <v>4588.5758203739997</v>
      </c>
      <c r="AY907" s="35">
        <f>IF($B907="P",VLOOKUP($E907,'[2]Costeo-JUL26'!$B$9:$CQ$307,AY$1,0),0)</f>
        <v>0.03</v>
      </c>
      <c r="AZ907" s="36">
        <f t="shared" si="421"/>
        <v>137.65727461121998</v>
      </c>
      <c r="BA907" s="36">
        <f t="shared" si="422"/>
        <v>4726.2330949852194</v>
      </c>
      <c r="BB907" s="34">
        <f>IF($B907="P",VLOOKUP($E907,'[2]Costeo-JUL26'!$B$9:$CQ$307,BB$1,0),0)</f>
        <v>902311</v>
      </c>
      <c r="BC907" s="16">
        <f>IF($B907="P",VLOOKUP($E907,'[2]Costeo-JUL26'!$B$9:$CQ$307,BC$1,0),0)*$G907</f>
        <v>8.1185940499999998E-2</v>
      </c>
      <c r="BD907" s="36">
        <f>IF($B907="P",VLOOKUP($E907,'[2]Costeo-JUL26'!$B$9:$CQ$307,BD$1,0),0)*$G907</f>
        <v>318.38243763212256</v>
      </c>
      <c r="BE907" s="35">
        <f>IF($B907="P",VLOOKUP($E907,'[2]Costeo-JUL26'!$B$9:$CQ$307,BE$1,0),0)</f>
        <v>0.03</v>
      </c>
      <c r="BF907" s="36">
        <f t="shared" si="423"/>
        <v>9.5514731289636767</v>
      </c>
      <c r="BG907" s="36">
        <f t="shared" si="424"/>
        <v>327.93391076108622</v>
      </c>
      <c r="BH907" s="34">
        <f>IF($B907="P",VLOOKUP($E907,'[2]Costeo-JUL26'!$B$9:$CQ$307,BH$1,0),0)</f>
        <v>933089</v>
      </c>
      <c r="BI907" s="16">
        <f>IF($B907="P",VLOOKUP($E907,'[2]Costeo-JUL26'!$B$9:$CQ$307,BI$1,0),0)*$G907</f>
        <v>1.0825333333333333</v>
      </c>
      <c r="BJ907" s="36">
        <f>IF($B907="P",VLOOKUP($E907,'[2]Costeo-JUL26'!$B$9:$CQ$307,BJ$1,0),0)*$G907</f>
        <v>806.13285081533104</v>
      </c>
      <c r="BK907" s="35">
        <f>IF(BH907=910319,0,IF($B907="P",VLOOKUP($E907,'[2]Costeo-JUL26'!$B$9:$CQ$307,BK$1,0),0))</f>
        <v>0.02</v>
      </c>
      <c r="BL907" s="36">
        <f t="shared" si="425"/>
        <v>16.122657016306622</v>
      </c>
      <c r="BM907" s="36">
        <f t="shared" si="426"/>
        <v>822.25550783163771</v>
      </c>
      <c r="BN907" s="34">
        <f>IF($B907="P",VLOOKUP($E907,'[2]Costeo-JUL26'!$B$9:$CQ$307,BN$1,0),0)</f>
        <v>0</v>
      </c>
      <c r="BO907" s="16">
        <f>IF($B907="P",VLOOKUP($E907,'[2]Costeo-JUL26'!$B$9:$CQ$307,BO$1,0),0)*$G907</f>
        <v>0</v>
      </c>
      <c r="BP907" s="36">
        <f>IF($B907="P",VLOOKUP($E907,'[2]Costeo-JUL26'!$B$9:$CQ$307,BP$1,0),0)*$G907</f>
        <v>0</v>
      </c>
      <c r="BQ907" s="35">
        <f>IF($B907="P",VLOOKUP($E907,'[2]Costeo-JUL26'!$B$9:$CQ$307,BQ$1,0),0)</f>
        <v>0</v>
      </c>
      <c r="BR907" s="36">
        <f t="shared" si="427"/>
        <v>0</v>
      </c>
      <c r="BS907" s="36">
        <f t="shared" si="428"/>
        <v>0</v>
      </c>
      <c r="BT907" s="34">
        <f>IF($B907="P",VLOOKUP($E907,'[2]Costeo-JUL26'!$B$9:$CQ$307,BT$1,0),0)</f>
        <v>0</v>
      </c>
      <c r="BU907" s="16">
        <f>IF($B907="P",VLOOKUP($E907,'[2]Costeo-JUL26'!$B$9:$CQ$307,BU$1,0),0)*$G907</f>
        <v>0</v>
      </c>
      <c r="BV907" s="36">
        <f>IF($B907="P",VLOOKUP($E907,'[2]Costeo-JUL26'!$B$9:$CQ$307,BV$1,0),0)*$G907</f>
        <v>0</v>
      </c>
      <c r="BW907" s="35">
        <f>IF($B907="P",VLOOKUP($E907,'[2]Costeo-JUL26'!$B$9:$CQ$307,BW$1,0),0)</f>
        <v>0</v>
      </c>
      <c r="BX907" s="36">
        <f t="shared" si="429"/>
        <v>0</v>
      </c>
      <c r="BY907" s="36">
        <f t="shared" si="430"/>
        <v>0</v>
      </c>
      <c r="BZ907" s="34">
        <f>IF($B907="P",VLOOKUP($E907,'[2]Costeo-JUL26'!$B$9:$CQ$307,BZ$1,0),0)</f>
        <v>0</v>
      </c>
      <c r="CA907" s="16">
        <f>IF($B907="P",VLOOKUP($E907,'[2]Costeo-JUL26'!$B$9:$CQ$307,CA$1,0),0)*$G907</f>
        <v>0</v>
      </c>
      <c r="CB907" s="36">
        <f>IF($B907="P",VLOOKUP($E907,'[2]Costeo-JUL26'!$B$9:$CQ$307,CB$1,0),0)*$G907</f>
        <v>0</v>
      </c>
      <c r="CC907" s="35">
        <f>IF($B907="P",VLOOKUP($E907,'[2]Costeo-JUL26'!$B$9:$CQ$307,CC$1,0),0)</f>
        <v>0</v>
      </c>
      <c r="CD907" s="36">
        <f t="shared" si="431"/>
        <v>0</v>
      </c>
      <c r="CE907" s="36">
        <f t="shared" si="432"/>
        <v>0</v>
      </c>
      <c r="CF907" s="37">
        <f t="shared" si="435"/>
        <v>166570.72479711202</v>
      </c>
      <c r="CG907" s="36">
        <f>IF($B907="r",VLOOKUP($E907,'[2]Costeo-JUL26'!$B$9:$CQ$307,CG$1,0),0)*$G907</f>
        <v>0</v>
      </c>
      <c r="CH907" s="35">
        <f>VLOOKUP($E907,'[2]TEORICOS (05.26)'!$A$8:$T$251,CH$1,0)</f>
        <v>0</v>
      </c>
      <c r="CI907" s="36">
        <f t="shared" si="433"/>
        <v>0</v>
      </c>
      <c r="CJ907" s="37">
        <f t="shared" si="434"/>
        <v>0</v>
      </c>
      <c r="CM907" s="16">
        <f>SUMIFS('[1]Ajuste Inventario'!$I:$I,'[1]Ajuste Inventario'!$B:$B,E907,'[1]Ajuste Inventario'!$S:$S,D907)*-1</f>
        <v>0.5</v>
      </c>
      <c r="CN907" s="36">
        <f t="shared" si="436"/>
        <v>1465.4401914126654</v>
      </c>
      <c r="CP907" t="str">
        <f t="shared" si="437"/>
        <v>2672Org.Vtas StaTeresita</v>
      </c>
      <c r="CQ907" s="10">
        <f t="shared" si="438"/>
        <v>2930.8803828253308</v>
      </c>
    </row>
    <row r="908" spans="1:95" x14ac:dyDescent="0.25">
      <c r="A908" s="30">
        <v>46204</v>
      </c>
      <c r="B908" s="31" t="str">
        <f>VLOOKUP($E908,'[2]TEORICOS (05.26)'!$A$8:$T$251,B$1,0)</f>
        <v>P</v>
      </c>
      <c r="C908" s="32" t="str">
        <f>VLOOKUP($E908,'[2]TEORICOS (05.26)'!$A$8:$T$251,C$1,0)</f>
        <v>Powerade</v>
      </c>
      <c r="D908" t="s">
        <v>230</v>
      </c>
      <c r="E908">
        <v>2678</v>
      </c>
      <c r="F908" t="s">
        <v>159</v>
      </c>
      <c r="G908" s="16">
        <v>50.5</v>
      </c>
      <c r="H908" s="16">
        <v>53.075499999999977</v>
      </c>
      <c r="I908" s="33">
        <v>656810.58000000007</v>
      </c>
      <c r="J908" s="33">
        <v>630940.25999999989</v>
      </c>
      <c r="K908" s="34">
        <f>IF($B908="P",VLOOKUP($E908,'[2]Costeo-JUL26'!$B$9:$CQ$307,K$1,0),0)</f>
        <v>929225</v>
      </c>
      <c r="L908" s="35">
        <f>VLOOKUP($E908,'[2]TEORICOS (05.26)'!$A$8:$T$251,L$1,0)</f>
        <v>0.22</v>
      </c>
      <c r="M908" s="36">
        <f t="shared" ref="M908:M971" si="439">IF(B908="P",L908*J908,0)</f>
        <v>138806.85719999997</v>
      </c>
      <c r="N908" s="35">
        <f>IF($B908="P",VLOOKUP($E908,'[2]Costeo-JUL26'!$B$9:$CQ$307,N$1,0),0)</f>
        <v>0.05</v>
      </c>
      <c r="O908" s="36">
        <f t="shared" ref="O908:O971" si="440">N908*M908</f>
        <v>6940.3428599999988</v>
      </c>
      <c r="P908" s="36">
        <f>IF($B908="P",VLOOKUP($E908,'[2]Costeo-JUL26'!$B$9:$CQ$307,P$1,0),0)*H908</f>
        <v>0</v>
      </c>
      <c r="Q908" s="36">
        <f t="shared" ref="Q908:Q971" si="441">+M908+O908+P908</f>
        <v>145747.20005999997</v>
      </c>
      <c r="R908" s="34">
        <f>IF($B908="P",VLOOKUP($E908,'[2]Costeo-JUL26'!$B$9:$CQ$307,R$1,0),0)</f>
        <v>902332</v>
      </c>
      <c r="S908" s="16">
        <f>IF($B908="P",VLOOKUP($E908,'[2]Costeo-JUL26'!$B$9:$CQ$307,S$1,0),0)*$G908</f>
        <v>24.79658350275</v>
      </c>
      <c r="T908" s="36">
        <f>IF($B908="P",VLOOKUP($E908,'[2]Costeo-JUL26'!$B$9:$CQ$307,T$1,0),0)*$G908</f>
        <v>17296.953394403325</v>
      </c>
      <c r="U908" s="35">
        <f>IF($B908="P",VLOOKUP($E908,'[2]Costeo-JUL26'!$B$9:$CQ$307,U$1,0),0)</f>
        <v>1.4999999999999999E-2</v>
      </c>
      <c r="V908" s="36">
        <f t="shared" ref="V908:V971" si="442">U908*T908</f>
        <v>259.45430091604987</v>
      </c>
      <c r="W908" s="36">
        <f t="shared" ref="W908:W971" si="443">T908+V908</f>
        <v>17556.407695319376</v>
      </c>
      <c r="X908" s="34">
        <f>IF($B908="P",VLOOKUP($E908,'[2]Costeo-JUL26'!$B$9:$CQ$307,X$1,0),0)</f>
        <v>0</v>
      </c>
      <c r="Y908" s="16">
        <f>IF($B908="P",VLOOKUP($E908,'[2]Costeo-JUL26'!$B$9:$CQ$307,Y$1,0),0)*$G908</f>
        <v>0</v>
      </c>
      <c r="Z908" s="36">
        <f>IF($B908="P",VLOOKUP($E908,'[2]Costeo-JUL26'!$B$9:$CQ$307,Z$1,0),0)*$G908</f>
        <v>0</v>
      </c>
      <c r="AA908" s="35">
        <f>IF($B908="P",VLOOKUP($E908,'[2]Costeo-JUL26'!$B$9:$CQ$307,AA$1,0),0)</f>
        <v>0</v>
      </c>
      <c r="AB908" s="36">
        <f t="shared" ref="AB908:AB971" si="444">AA908*Z908</f>
        <v>0</v>
      </c>
      <c r="AC908" s="36">
        <f t="shared" ref="AC908:AC971" si="445">Z908+AB908</f>
        <v>0</v>
      </c>
      <c r="AD908" s="34">
        <f>IF($B908="P",VLOOKUP($E908,'[2]Costeo-JUL26'!$B$9:$CQ$307,AD$1,0),0)</f>
        <v>917993</v>
      </c>
      <c r="AE908" s="16">
        <f>IF($B908="P",VLOOKUP($E908,'[2]Costeo-JUL26'!$B$9:$CQ$307,AE$1,0),0)*$G908</f>
        <v>303</v>
      </c>
      <c r="AF908" s="36">
        <f>IF($B908="P",VLOOKUP($E908,'[2]Costeo-JUL26'!$B$9:$CQ$307,AF$1,0),0)*$G908</f>
        <v>8233.8432000000012</v>
      </c>
      <c r="AG908" s="35">
        <f>IF($B908="P",VLOOKUP($E908,'[2]Costeo-JUL26'!$B$9:$CQ$307,AG$1,0),0)</f>
        <v>6.0000000000000001E-3</v>
      </c>
      <c r="AH908" s="36">
        <f t="shared" ref="AH908:AH971" si="446">AG908*AF908</f>
        <v>49.403059200000008</v>
      </c>
      <c r="AI908" s="36">
        <f t="shared" ref="AI908:AI971" si="447">AF908+AH908</f>
        <v>8283.2462592000011</v>
      </c>
      <c r="AJ908" s="34">
        <f>IF($B908="P",VLOOKUP($E908,'[2]Costeo-JUL26'!$B$9:$CQ$307,AJ$1,0),0)</f>
        <v>938126</v>
      </c>
      <c r="AK908" s="16">
        <f>IF($B908="P",VLOOKUP($E908,'[2]Costeo-JUL26'!$B$9:$CQ$307,AK$1,0),0)*$G908</f>
        <v>303</v>
      </c>
      <c r="AL908" s="36">
        <f>IF($B908="P",VLOOKUP($E908,'[2]Costeo-JUL26'!$B$9:$CQ$307,AL$1,0),0)*$G908</f>
        <v>4503.93138</v>
      </c>
      <c r="AM908" s="35">
        <f>IF($B908="P",VLOOKUP($E908,'[2]Costeo-JUL26'!$B$9:$CQ$307,AM$1,0),0)</f>
        <v>1.7999999999999999E-2</v>
      </c>
      <c r="AN908" s="36">
        <f t="shared" ref="AN908:AN971" si="448">AM908*AL908</f>
        <v>81.070764839999995</v>
      </c>
      <c r="AO908" s="36">
        <f t="shared" ref="AO908:AO971" si="449">AL908+AN908</f>
        <v>4585.0021448400003</v>
      </c>
      <c r="AP908" s="34">
        <f>IF($B908="P",VLOOKUP($E908,'[2]Costeo-JUL26'!$B$9:$CQ$307,AP$1,0),0)</f>
        <v>929272</v>
      </c>
      <c r="AQ908" s="16">
        <f>IF($B908="P",VLOOKUP($E908,'[2]Costeo-JUL26'!$B$9:$CQ$307,AQ$1,0),0)*$G908</f>
        <v>303</v>
      </c>
      <c r="AR908" s="36">
        <f>IF($B908="P",VLOOKUP($E908,'[2]Costeo-JUL26'!$B$9:$CQ$307,AR$1,0),0)*$G908</f>
        <v>44511.1393517342</v>
      </c>
      <c r="AS908" s="35">
        <f>IF($B908="P",VLOOKUP($E908,'[2]Costeo-JUL26'!$B$9:$CQ$307,AS$1,0),0)</f>
        <v>0.02</v>
      </c>
      <c r="AT908" s="36">
        <f t="shared" ref="AT908:AT971" si="450">AS908*AR908</f>
        <v>890.22278703468407</v>
      </c>
      <c r="AU908" s="36">
        <f t="shared" ref="AU908:AU971" si="451">AR908+AT908</f>
        <v>45401.362138768884</v>
      </c>
      <c r="AV908" s="34">
        <f>IF($B908="P",VLOOKUP($E908,'[2]Costeo-JUL26'!$B$9:$CQ$307,AV$1,0),0)</f>
        <v>922605</v>
      </c>
      <c r="AW908" s="16">
        <f>IF($B908="P",VLOOKUP($E908,'[2]Costeo-JUL26'!$B$9:$CQ$307,AW$1,0),0)*$G908</f>
        <v>1.01</v>
      </c>
      <c r="AX908" s="36">
        <f>IF($B908="P",VLOOKUP($E908,'[2]Costeo-JUL26'!$B$9:$CQ$307,AX$1,0),0)*$G908</f>
        <v>4927.8901255411256</v>
      </c>
      <c r="AY908" s="35">
        <f>IF($B908="P",VLOOKUP($E908,'[2]Costeo-JUL26'!$B$9:$CQ$307,AY$1,0),0)</f>
        <v>0.03</v>
      </c>
      <c r="AZ908" s="36">
        <f t="shared" ref="AZ908:AZ971" si="452">AY908*AX908</f>
        <v>147.83670376623377</v>
      </c>
      <c r="BA908" s="36">
        <f t="shared" ref="BA908:BA971" si="453">AX908+AZ908</f>
        <v>5075.7268293073594</v>
      </c>
      <c r="BB908" s="34">
        <f>IF($B908="P",VLOOKUP($E908,'[2]Costeo-JUL26'!$B$9:$CQ$307,BB$1,0),0)</f>
        <v>902311</v>
      </c>
      <c r="BC908" s="16">
        <f>IF($B908="P",VLOOKUP($E908,'[2]Costeo-JUL26'!$B$9:$CQ$307,BC$1,0),0)*$G908</f>
        <v>7.2139250000000002E-2</v>
      </c>
      <c r="BD908" s="36">
        <f>IF($B908="P",VLOOKUP($E908,'[2]Costeo-JUL26'!$B$9:$CQ$307,BD$1,0),0)*$G908</f>
        <v>282.90452906625006</v>
      </c>
      <c r="BE908" s="35">
        <f>IF($B908="P",VLOOKUP($E908,'[2]Costeo-JUL26'!$B$9:$CQ$307,BE$1,0),0)</f>
        <v>0.03</v>
      </c>
      <c r="BF908" s="36">
        <f t="shared" ref="BF908:BF971" si="454">BE908*BD908</f>
        <v>8.4871358719875012</v>
      </c>
      <c r="BG908" s="36">
        <f t="shared" ref="BG908:BG971" si="455">BD908+BF908</f>
        <v>291.39166493823757</v>
      </c>
      <c r="BH908" s="34">
        <f>IF($B908="P",VLOOKUP($E908,'[2]Costeo-JUL26'!$B$9:$CQ$307,BH$1,0),0)</f>
        <v>902302</v>
      </c>
      <c r="BI908" s="16">
        <f>IF($B908="P",VLOOKUP($E908,'[2]Costeo-JUL26'!$B$9:$CQ$307,BI$1,0),0)*$G908</f>
        <v>1.4428571428571428</v>
      </c>
      <c r="BJ908" s="36">
        <f>IF($B908="P",VLOOKUP($E908,'[2]Costeo-JUL26'!$B$9:$CQ$307,BJ$1,0),0)*$G908</f>
        <v>949.11142857142852</v>
      </c>
      <c r="BK908" s="35">
        <f>IF(BH908=910319,0,IF($B908="P",VLOOKUP($E908,'[2]Costeo-JUL26'!$B$9:$CQ$307,BK$1,0),0))</f>
        <v>0.02</v>
      </c>
      <c r="BL908" s="36">
        <f t="shared" ref="BL908:BL971" si="456">BK908*BJ908</f>
        <v>18.982228571428571</v>
      </c>
      <c r="BM908" s="36">
        <f t="shared" ref="BM908:BM971" si="457">BJ908+BL908</f>
        <v>968.09365714285707</v>
      </c>
      <c r="BN908" s="34">
        <f>IF($B908="P",VLOOKUP($E908,'[2]Costeo-JUL26'!$B$9:$CQ$307,BN$1,0),0)</f>
        <v>0</v>
      </c>
      <c r="BO908" s="16">
        <f>IF($B908="P",VLOOKUP($E908,'[2]Costeo-JUL26'!$B$9:$CQ$307,BO$1,0),0)*$G908</f>
        <v>0</v>
      </c>
      <c r="BP908" s="36">
        <f>IF($B908="P",VLOOKUP($E908,'[2]Costeo-JUL26'!$B$9:$CQ$307,BP$1,0),0)*$G908</f>
        <v>0</v>
      </c>
      <c r="BQ908" s="35">
        <f>IF($B908="P",VLOOKUP($E908,'[2]Costeo-JUL26'!$B$9:$CQ$307,BQ$1,0),0)</f>
        <v>0</v>
      </c>
      <c r="BR908" s="36">
        <f t="shared" ref="BR908:BR971" si="458">BQ908*BP908</f>
        <v>0</v>
      </c>
      <c r="BS908" s="36">
        <f t="shared" ref="BS908:BS971" si="459">BP908+BR908</f>
        <v>0</v>
      </c>
      <c r="BT908" s="34">
        <f>IF($B908="P",VLOOKUP($E908,'[2]Costeo-JUL26'!$B$9:$CQ$307,BT$1,0),0)</f>
        <v>0</v>
      </c>
      <c r="BU908" s="16">
        <f>IF($B908="P",VLOOKUP($E908,'[2]Costeo-JUL26'!$B$9:$CQ$307,BU$1,0),0)*$G908</f>
        <v>0</v>
      </c>
      <c r="BV908" s="36">
        <f>IF($B908="P",VLOOKUP($E908,'[2]Costeo-JUL26'!$B$9:$CQ$307,BV$1,0),0)*$G908</f>
        <v>0</v>
      </c>
      <c r="BW908" s="35">
        <f>IF($B908="P",VLOOKUP($E908,'[2]Costeo-JUL26'!$B$9:$CQ$307,BW$1,0),0)</f>
        <v>0</v>
      </c>
      <c r="BX908" s="36">
        <f t="shared" ref="BX908:BX971" si="460">BW908*BV908</f>
        <v>0</v>
      </c>
      <c r="BY908" s="36">
        <f t="shared" ref="BY908:BY971" si="461">BV908+BX908</f>
        <v>0</v>
      </c>
      <c r="BZ908" s="34">
        <f>IF($B908="P",VLOOKUP($E908,'[2]Costeo-JUL26'!$B$9:$CQ$307,BZ$1,0),0)</f>
        <v>0</v>
      </c>
      <c r="CA908" s="16">
        <f>IF($B908="P",VLOOKUP($E908,'[2]Costeo-JUL26'!$B$9:$CQ$307,CA$1,0),0)*$G908</f>
        <v>0</v>
      </c>
      <c r="CB908" s="36">
        <f>IF($B908="P",VLOOKUP($E908,'[2]Costeo-JUL26'!$B$9:$CQ$307,CB$1,0),0)*$G908</f>
        <v>0</v>
      </c>
      <c r="CC908" s="35">
        <f>IF($B908="P",VLOOKUP($E908,'[2]Costeo-JUL26'!$B$9:$CQ$307,CC$1,0),0)</f>
        <v>0</v>
      </c>
      <c r="CD908" s="36">
        <f t="shared" ref="CD908:CD971" si="462">CC908*CB908</f>
        <v>0</v>
      </c>
      <c r="CE908" s="36">
        <f t="shared" ref="CE908:CE971" si="463">CB908+CD908</f>
        <v>0</v>
      </c>
      <c r="CF908" s="37">
        <f t="shared" si="435"/>
        <v>227908.43044951672</v>
      </c>
      <c r="CG908" s="36">
        <f>IF($B908="r",VLOOKUP($E908,'[2]Costeo-JUL26'!$B$9:$CQ$307,CG$1,0),0)*$G908</f>
        <v>0</v>
      </c>
      <c r="CH908" s="35">
        <f>VLOOKUP($E908,'[2]TEORICOS (05.26)'!$A$8:$T$251,CH$1,0)</f>
        <v>0.1</v>
      </c>
      <c r="CI908" s="36">
        <f t="shared" ref="CI908:CI971" si="464">IF($B908="P",0,J908*L908-CG908*CH908)</f>
        <v>0</v>
      </c>
      <c r="CJ908" s="37">
        <f t="shared" ref="CJ908:CJ971" si="465">CG908+CI908</f>
        <v>0</v>
      </c>
      <c r="CM908" s="16">
        <f>SUMIFS('[1]Ajuste Inventario'!$I:$I,'[1]Ajuste Inventario'!$B:$B,E908,'[1]Ajuste Inventario'!$S:$S,D908)*-1</f>
        <v>20.334</v>
      </c>
      <c r="CN908" s="36">
        <f t="shared" si="436"/>
        <v>91768.119302187581</v>
      </c>
      <c r="CP908" t="str">
        <f t="shared" si="437"/>
        <v>2678Org.Vtas StaTeresita</v>
      </c>
      <c r="CQ908" s="10">
        <f t="shared" si="438"/>
        <v>4513.0382267231034</v>
      </c>
    </row>
    <row r="909" spans="1:95" x14ac:dyDescent="0.25">
      <c r="A909" s="30">
        <v>46204</v>
      </c>
      <c r="B909" s="31" t="str">
        <f>VLOOKUP($E909,'[2]TEORICOS (05.26)'!$A$8:$T$251,B$1,0)</f>
        <v>P</v>
      </c>
      <c r="C909" s="32" t="str">
        <f>VLOOKUP($E909,'[2]TEORICOS (05.26)'!$A$8:$T$251,C$1,0)</f>
        <v>Powerade</v>
      </c>
      <c r="D909" t="s">
        <v>230</v>
      </c>
      <c r="E909">
        <v>2682</v>
      </c>
      <c r="F909" t="s">
        <v>160</v>
      </c>
      <c r="G909" s="16">
        <v>96.5</v>
      </c>
      <c r="H909" s="16">
        <v>50.951999999999956</v>
      </c>
      <c r="I909" s="33">
        <v>724483.85999999952</v>
      </c>
      <c r="J909" s="33">
        <v>711197.15999999968</v>
      </c>
      <c r="K909" s="34">
        <f>IF($B909="P",VLOOKUP($E909,'[2]Costeo-JUL26'!$B$9:$CQ$307,K$1,0),0)</f>
        <v>929227</v>
      </c>
      <c r="L909" s="35">
        <f>VLOOKUP($E909,'[2]TEORICOS (05.26)'!$A$8:$T$251,L$1,0)</f>
        <v>0.22</v>
      </c>
      <c r="M909" s="36">
        <f t="shared" si="439"/>
        <v>156463.37519999992</v>
      </c>
      <c r="N909" s="35">
        <f>IF($B909="P",VLOOKUP($E909,'[2]Costeo-JUL26'!$B$9:$CQ$307,N$1,0),0)</f>
        <v>0.05</v>
      </c>
      <c r="O909" s="36">
        <f t="shared" si="440"/>
        <v>7823.1687599999968</v>
      </c>
      <c r="P909" s="36">
        <f>IF($B909="P",VLOOKUP($E909,'[2]Costeo-JUL26'!$B$9:$CQ$307,P$1,0),0)*H909</f>
        <v>0</v>
      </c>
      <c r="Q909" s="36">
        <f t="shared" si="441"/>
        <v>164286.54395999992</v>
      </c>
      <c r="R909" s="34">
        <f>IF($B909="P",VLOOKUP($E909,'[2]Costeo-JUL26'!$B$9:$CQ$307,R$1,0),0)</f>
        <v>902332</v>
      </c>
      <c r="S909" s="16">
        <f>IF($B909="P",VLOOKUP($E909,'[2]Costeo-JUL26'!$B$9:$CQ$307,S$1,0),0)*$G909</f>
        <v>23.79878175</v>
      </c>
      <c r="T909" s="36">
        <f>IF($B909="P",VLOOKUP($E909,'[2]Costeo-JUL26'!$B$9:$CQ$307,T$1,0),0)*$G909</f>
        <v>16600.932895762584</v>
      </c>
      <c r="U909" s="35">
        <f>IF($B909="P",VLOOKUP($E909,'[2]Costeo-JUL26'!$B$9:$CQ$307,U$1,0),0)</f>
        <v>1.4999999999999999E-2</v>
      </c>
      <c r="V909" s="36">
        <f t="shared" si="442"/>
        <v>249.01399343643874</v>
      </c>
      <c r="W909" s="36">
        <f t="shared" si="443"/>
        <v>16849.946889199022</v>
      </c>
      <c r="X909" s="34">
        <f>IF($B909="P",VLOOKUP($E909,'[2]Costeo-JUL26'!$B$9:$CQ$307,X$1,0),0)</f>
        <v>0</v>
      </c>
      <c r="Y909" s="16">
        <f>IF($B909="P",VLOOKUP($E909,'[2]Costeo-JUL26'!$B$9:$CQ$307,Y$1,0),0)*$G909</f>
        <v>0</v>
      </c>
      <c r="Z909" s="36">
        <f>IF($B909="P",VLOOKUP($E909,'[2]Costeo-JUL26'!$B$9:$CQ$307,Z$1,0),0)*$G909</f>
        <v>0</v>
      </c>
      <c r="AA909" s="35">
        <f>IF($B909="P",VLOOKUP($E909,'[2]Costeo-JUL26'!$B$9:$CQ$307,AA$1,0),0)</f>
        <v>0</v>
      </c>
      <c r="AB909" s="36">
        <f t="shared" si="444"/>
        <v>0</v>
      </c>
      <c r="AC909" s="36">
        <f t="shared" si="445"/>
        <v>0</v>
      </c>
      <c r="AD909" s="34">
        <f>IF($B909="P",VLOOKUP($E909,'[2]Costeo-JUL26'!$B$9:$CQ$307,AD$1,0),0)</f>
        <v>917993</v>
      </c>
      <c r="AE909" s="16">
        <f>IF($B909="P",VLOOKUP($E909,'[2]Costeo-JUL26'!$B$9:$CQ$307,AE$1,0),0)*$G909</f>
        <v>579</v>
      </c>
      <c r="AF909" s="36">
        <f>IF($B909="P",VLOOKUP($E909,'[2]Costeo-JUL26'!$B$9:$CQ$307,AF$1,0),0)*$G909</f>
        <v>15733.9776</v>
      </c>
      <c r="AG909" s="35">
        <f>IF($B909="P",VLOOKUP($E909,'[2]Costeo-JUL26'!$B$9:$CQ$307,AG$1,0),0)</f>
        <v>6.0000000000000001E-3</v>
      </c>
      <c r="AH909" s="36">
        <f t="shared" si="446"/>
        <v>94.403865600000003</v>
      </c>
      <c r="AI909" s="36">
        <f t="shared" si="447"/>
        <v>15828.3814656</v>
      </c>
      <c r="AJ909" s="34">
        <f>IF($B909="P",VLOOKUP($E909,'[2]Costeo-JUL26'!$B$9:$CQ$307,AJ$1,0),0)</f>
        <v>929257</v>
      </c>
      <c r="AK909" s="16">
        <f>IF($B909="P",VLOOKUP($E909,'[2]Costeo-JUL26'!$B$9:$CQ$307,AK$1,0),0)*$G909</f>
        <v>579</v>
      </c>
      <c r="AL909" s="36">
        <f>IF($B909="P",VLOOKUP($E909,'[2]Costeo-JUL26'!$B$9:$CQ$307,AL$1,0),0)*$G909</f>
        <v>4856.7214800000002</v>
      </c>
      <c r="AM909" s="35">
        <f>IF($B909="P",VLOOKUP($E909,'[2]Costeo-JUL26'!$B$9:$CQ$307,AM$1,0),0)</f>
        <v>1.7999999999999999E-2</v>
      </c>
      <c r="AN909" s="36">
        <f t="shared" si="448"/>
        <v>87.420986639999995</v>
      </c>
      <c r="AO909" s="36">
        <f t="shared" si="449"/>
        <v>4944.1424666399998</v>
      </c>
      <c r="AP909" s="34">
        <f>IF($B909="P",VLOOKUP($E909,'[2]Costeo-JUL26'!$B$9:$CQ$307,AP$1,0),0)</f>
        <v>929270</v>
      </c>
      <c r="AQ909" s="16">
        <f>IF($B909="P",VLOOKUP($E909,'[2]Costeo-JUL26'!$B$9:$CQ$307,AQ$1,0),0)*$G909</f>
        <v>579</v>
      </c>
      <c r="AR909" s="36">
        <f>IF($B909="P",VLOOKUP($E909,'[2]Costeo-JUL26'!$B$9:$CQ$307,AR$1,0),0)*$G909</f>
        <v>62184.912660000002</v>
      </c>
      <c r="AS909" s="35">
        <f>IF($B909="P",VLOOKUP($E909,'[2]Costeo-JUL26'!$B$9:$CQ$307,AS$1,0),0)</f>
        <v>0.02</v>
      </c>
      <c r="AT909" s="36">
        <f t="shared" si="450"/>
        <v>1243.6982532</v>
      </c>
      <c r="AU909" s="36">
        <f t="shared" si="451"/>
        <v>63428.610913199998</v>
      </c>
      <c r="AV909" s="34">
        <f>IF($B909="P",VLOOKUP($E909,'[2]Costeo-JUL26'!$B$9:$CQ$307,AV$1,0),0)</f>
        <v>934139</v>
      </c>
      <c r="AW909" s="16">
        <f>IF($B909="P",VLOOKUP($E909,'[2]Costeo-JUL26'!$B$9:$CQ$307,AW$1,0),0)*$G909</f>
        <v>1.5150499999999998</v>
      </c>
      <c r="AX909" s="36">
        <f>IF($B909="P",VLOOKUP($E909,'[2]Costeo-JUL26'!$B$9:$CQ$307,AX$1,0),0)*$G909</f>
        <v>7791.2052269999995</v>
      </c>
      <c r="AY909" s="35">
        <f>IF($B909="P",VLOOKUP($E909,'[2]Costeo-JUL26'!$B$9:$CQ$307,AY$1,0),0)</f>
        <v>0.03</v>
      </c>
      <c r="AZ909" s="36">
        <f t="shared" si="452"/>
        <v>233.73615680999998</v>
      </c>
      <c r="BA909" s="36">
        <f t="shared" si="453"/>
        <v>8024.941383809999</v>
      </c>
      <c r="BB909" s="34">
        <f>IF($B909="P",VLOOKUP($E909,'[2]Costeo-JUL26'!$B$9:$CQ$307,BB$1,0),0)</f>
        <v>902311</v>
      </c>
      <c r="BC909" s="16">
        <f>IF($B909="P",VLOOKUP($E909,'[2]Costeo-JUL26'!$B$9:$CQ$307,BC$1,0),0)*$G909</f>
        <v>0.13785025000000001</v>
      </c>
      <c r="BD909" s="36">
        <f>IF($B909="P",VLOOKUP($E909,'[2]Costeo-JUL26'!$B$9:$CQ$307,BD$1,0),0)*$G909</f>
        <v>540.59974366125016</v>
      </c>
      <c r="BE909" s="35">
        <f>IF($B909="P",VLOOKUP($E909,'[2]Costeo-JUL26'!$B$9:$CQ$307,BE$1,0),0)</f>
        <v>0.03</v>
      </c>
      <c r="BF909" s="36">
        <f t="shared" si="454"/>
        <v>16.217992309837506</v>
      </c>
      <c r="BG909" s="36">
        <f t="shared" si="455"/>
        <v>556.8177359710877</v>
      </c>
      <c r="BH909" s="34">
        <f>IF($B909="P",VLOOKUP($E909,'[2]Costeo-JUL26'!$B$9:$CQ$307,BH$1,0),0)</f>
        <v>933089</v>
      </c>
      <c r="BI909" s="16">
        <f>IF($B909="P",VLOOKUP($E909,'[2]Costeo-JUL26'!$B$9:$CQ$307,BI$1,0),0)*$G909</f>
        <v>1.8380952380952382</v>
      </c>
      <c r="BJ909" s="36">
        <f>IF($B909="P",VLOOKUP($E909,'[2]Costeo-JUL26'!$B$9:$CQ$307,BJ$1,0),0)*$G909</f>
        <v>1368.7790562468892</v>
      </c>
      <c r="BK909" s="35">
        <f>IF(BH909=910319,0,IF($B909="P",VLOOKUP($E909,'[2]Costeo-JUL26'!$B$9:$CQ$307,BK$1,0),0))</f>
        <v>0.02</v>
      </c>
      <c r="BL909" s="36">
        <f t="shared" si="456"/>
        <v>27.375581124937785</v>
      </c>
      <c r="BM909" s="36">
        <f t="shared" si="457"/>
        <v>1396.154637371827</v>
      </c>
      <c r="BN909" s="34">
        <f>IF($B909="P",VLOOKUP($E909,'[2]Costeo-JUL26'!$B$9:$CQ$307,BN$1,0),0)</f>
        <v>0</v>
      </c>
      <c r="BO909" s="16">
        <f>IF($B909="P",VLOOKUP($E909,'[2]Costeo-JUL26'!$B$9:$CQ$307,BO$1,0),0)*$G909</f>
        <v>0</v>
      </c>
      <c r="BP909" s="36">
        <f>IF($B909="P",VLOOKUP($E909,'[2]Costeo-JUL26'!$B$9:$CQ$307,BP$1,0),0)*$G909</f>
        <v>0</v>
      </c>
      <c r="BQ909" s="35">
        <f>IF($B909="P",VLOOKUP($E909,'[2]Costeo-JUL26'!$B$9:$CQ$307,BQ$1,0),0)</f>
        <v>0</v>
      </c>
      <c r="BR909" s="36">
        <f t="shared" si="458"/>
        <v>0</v>
      </c>
      <c r="BS909" s="36">
        <f t="shared" si="459"/>
        <v>0</v>
      </c>
      <c r="BT909" s="34">
        <f>IF($B909="P",VLOOKUP($E909,'[2]Costeo-JUL26'!$B$9:$CQ$307,BT$1,0),0)</f>
        <v>0</v>
      </c>
      <c r="BU909" s="16">
        <f>IF($B909="P",VLOOKUP($E909,'[2]Costeo-JUL26'!$B$9:$CQ$307,BU$1,0),0)*$G909</f>
        <v>0</v>
      </c>
      <c r="BV909" s="36">
        <f>IF($B909="P",VLOOKUP($E909,'[2]Costeo-JUL26'!$B$9:$CQ$307,BV$1,0),0)*$G909</f>
        <v>0</v>
      </c>
      <c r="BW909" s="35">
        <f>IF($B909="P",VLOOKUP($E909,'[2]Costeo-JUL26'!$B$9:$CQ$307,BW$1,0),0)</f>
        <v>0</v>
      </c>
      <c r="BX909" s="36">
        <f t="shared" si="460"/>
        <v>0</v>
      </c>
      <c r="BY909" s="36">
        <f t="shared" si="461"/>
        <v>0</v>
      </c>
      <c r="BZ909" s="34">
        <f>IF($B909="P",VLOOKUP($E909,'[2]Costeo-JUL26'!$B$9:$CQ$307,BZ$1,0),0)</f>
        <v>0</v>
      </c>
      <c r="CA909" s="16">
        <f>IF($B909="P",VLOOKUP($E909,'[2]Costeo-JUL26'!$B$9:$CQ$307,CA$1,0),0)*$G909</f>
        <v>0</v>
      </c>
      <c r="CB909" s="36">
        <f>IF($B909="P",VLOOKUP($E909,'[2]Costeo-JUL26'!$B$9:$CQ$307,CB$1,0),0)*$G909</f>
        <v>0</v>
      </c>
      <c r="CC909" s="35">
        <f>IF($B909="P",VLOOKUP($E909,'[2]Costeo-JUL26'!$B$9:$CQ$307,CC$1,0),0)</f>
        <v>0</v>
      </c>
      <c r="CD909" s="36">
        <f t="shared" si="462"/>
        <v>0</v>
      </c>
      <c r="CE909" s="36">
        <f t="shared" si="463"/>
        <v>0</v>
      </c>
      <c r="CF909" s="37">
        <f t="shared" si="435"/>
        <v>275315.53945179185</v>
      </c>
      <c r="CG909" s="36">
        <f>IF($B909="r",VLOOKUP($E909,'[2]Costeo-JUL26'!$B$9:$CQ$307,CG$1,0),0)*$G909</f>
        <v>0</v>
      </c>
      <c r="CH909" s="35">
        <f>VLOOKUP($E909,'[2]TEORICOS (05.26)'!$A$8:$T$251,CH$1,0)</f>
        <v>0</v>
      </c>
      <c r="CI909" s="36">
        <f t="shared" si="464"/>
        <v>0</v>
      </c>
      <c r="CJ909" s="37">
        <f t="shared" si="465"/>
        <v>0</v>
      </c>
      <c r="CM909" s="16">
        <f>SUMIFS('[1]Ajuste Inventario'!$I:$I,'[1]Ajuste Inventario'!$B:$B,E909,'[1]Ajuste Inventario'!$S:$S,D909)*-1</f>
        <v>-8.6669999999999998</v>
      </c>
      <c r="CN909" s="36">
        <f t="shared" si="436"/>
        <v>-24727.044356773884</v>
      </c>
      <c r="CP909" t="str">
        <f t="shared" si="437"/>
        <v>2682Org.Vtas StaTeresita</v>
      </c>
      <c r="CQ909" s="10">
        <f t="shared" si="438"/>
        <v>2853.0107715211589</v>
      </c>
    </row>
    <row r="910" spans="1:95" x14ac:dyDescent="0.25">
      <c r="A910" s="30">
        <v>46204</v>
      </c>
      <c r="B910" s="31" t="str">
        <f>VLOOKUP($E910,'[2]TEORICOS (05.26)'!$A$8:$T$251,B$1,0)</f>
        <v>P</v>
      </c>
      <c r="C910" s="32" t="str">
        <f>VLOOKUP($E910,'[2]TEORICOS (05.26)'!$A$8:$T$251,C$1,0)</f>
        <v>Powerade</v>
      </c>
      <c r="D910" t="s">
        <v>230</v>
      </c>
      <c r="E910">
        <v>2688</v>
      </c>
      <c r="F910" t="s">
        <v>161</v>
      </c>
      <c r="G910" s="16">
        <v>65.5</v>
      </c>
      <c r="H910" s="16">
        <v>68.840499999999992</v>
      </c>
      <c r="I910" s="33">
        <v>852398.3899999999</v>
      </c>
      <c r="J910" s="33">
        <v>823001.38</v>
      </c>
      <c r="K910" s="34">
        <f>IF($B910="P",VLOOKUP($E910,'[2]Costeo-JUL26'!$B$9:$CQ$307,K$1,0),0)</f>
        <v>929227</v>
      </c>
      <c r="L910" s="35">
        <f>VLOOKUP($E910,'[2]TEORICOS (05.26)'!$A$8:$T$251,L$1,0)</f>
        <v>0.22</v>
      </c>
      <c r="M910" s="36">
        <f t="shared" si="439"/>
        <v>181060.30360000001</v>
      </c>
      <c r="N910" s="35">
        <f>IF($B910="P",VLOOKUP($E910,'[2]Costeo-JUL26'!$B$9:$CQ$307,N$1,0),0)</f>
        <v>0.05</v>
      </c>
      <c r="O910" s="36">
        <f t="shared" si="440"/>
        <v>9053.0151800000003</v>
      </c>
      <c r="P910" s="36">
        <f>IF($B910="P",VLOOKUP($E910,'[2]Costeo-JUL26'!$B$9:$CQ$307,P$1,0),0)*H910</f>
        <v>0</v>
      </c>
      <c r="Q910" s="36">
        <f t="shared" si="441"/>
        <v>190113.31878</v>
      </c>
      <c r="R910" s="34">
        <f>IF($B910="P",VLOOKUP($E910,'[2]Costeo-JUL26'!$B$9:$CQ$307,R$1,0),0)</f>
        <v>902332</v>
      </c>
      <c r="S910" s="16">
        <f>IF($B910="P",VLOOKUP($E910,'[2]Costeo-JUL26'!$B$9:$CQ$307,S$1,0),0)*$G910</f>
        <v>32.1456187275</v>
      </c>
      <c r="T910" s="36">
        <f>IF($B910="P",VLOOKUP($E910,'[2]Costeo-JUL26'!$B$9:$CQ$307,T$1,0),0)*$G910</f>
        <v>22423.301536768646</v>
      </c>
      <c r="U910" s="35">
        <f>IF($B910="P",VLOOKUP($E910,'[2]Costeo-JUL26'!$B$9:$CQ$307,U$1,0),0)</f>
        <v>1.4999999999999999E-2</v>
      </c>
      <c r="V910" s="36">
        <f t="shared" si="442"/>
        <v>336.34952305152967</v>
      </c>
      <c r="W910" s="36">
        <f t="shared" si="443"/>
        <v>22759.651059820175</v>
      </c>
      <c r="X910" s="34">
        <f>IF($B910="P",VLOOKUP($E910,'[2]Costeo-JUL26'!$B$9:$CQ$307,X$1,0),0)</f>
        <v>0</v>
      </c>
      <c r="Y910" s="16">
        <f>IF($B910="P",VLOOKUP($E910,'[2]Costeo-JUL26'!$B$9:$CQ$307,Y$1,0),0)*$G910</f>
        <v>0</v>
      </c>
      <c r="Z910" s="36">
        <f>IF($B910="P",VLOOKUP($E910,'[2]Costeo-JUL26'!$B$9:$CQ$307,Z$1,0),0)*$G910</f>
        <v>0</v>
      </c>
      <c r="AA910" s="35">
        <f>IF($B910="P",VLOOKUP($E910,'[2]Costeo-JUL26'!$B$9:$CQ$307,AA$1,0),0)</f>
        <v>0</v>
      </c>
      <c r="AB910" s="36">
        <f t="shared" si="444"/>
        <v>0</v>
      </c>
      <c r="AC910" s="36">
        <f t="shared" si="445"/>
        <v>0</v>
      </c>
      <c r="AD910" s="34">
        <f>IF($B910="P",VLOOKUP($E910,'[2]Costeo-JUL26'!$B$9:$CQ$307,AD$1,0),0)</f>
        <v>917993</v>
      </c>
      <c r="AE910" s="16">
        <f>IF($B910="P",VLOOKUP($E910,'[2]Costeo-JUL26'!$B$9:$CQ$307,AE$1,0),0)*$G910</f>
        <v>393</v>
      </c>
      <c r="AF910" s="36">
        <f>IF($B910="P",VLOOKUP($E910,'[2]Costeo-JUL26'!$B$9:$CQ$307,AF$1,0),0)*$G910</f>
        <v>10679.539200000001</v>
      </c>
      <c r="AG910" s="35">
        <f>IF($B910="P",VLOOKUP($E910,'[2]Costeo-JUL26'!$B$9:$CQ$307,AG$1,0),0)</f>
        <v>6.0000000000000001E-3</v>
      </c>
      <c r="AH910" s="36">
        <f t="shared" si="446"/>
        <v>64.077235200000004</v>
      </c>
      <c r="AI910" s="36">
        <f t="shared" si="447"/>
        <v>10743.616435200001</v>
      </c>
      <c r="AJ910" s="34">
        <f>IF($B910="P",VLOOKUP($E910,'[2]Costeo-JUL26'!$B$9:$CQ$307,AJ$1,0),0)</f>
        <v>929262</v>
      </c>
      <c r="AK910" s="16">
        <f>IF($B910="P",VLOOKUP($E910,'[2]Costeo-JUL26'!$B$9:$CQ$307,AK$1,0),0)*$G910</f>
        <v>393</v>
      </c>
      <c r="AL910" s="36">
        <f>IF($B910="P",VLOOKUP($E910,'[2]Costeo-JUL26'!$B$9:$CQ$307,AL$1,0),0)*$G910</f>
        <v>5841.7327799999994</v>
      </c>
      <c r="AM910" s="35">
        <f>IF($B910="P",VLOOKUP($E910,'[2]Costeo-JUL26'!$B$9:$CQ$307,AM$1,0),0)</f>
        <v>1.7999999999999999E-2</v>
      </c>
      <c r="AN910" s="36">
        <f t="shared" si="448"/>
        <v>105.15119003999997</v>
      </c>
      <c r="AO910" s="36">
        <f t="shared" si="449"/>
        <v>5946.8839700399994</v>
      </c>
      <c r="AP910" s="34">
        <f>IF($B910="P",VLOOKUP($E910,'[2]Costeo-JUL26'!$B$9:$CQ$307,AP$1,0),0)</f>
        <v>929272</v>
      </c>
      <c r="AQ910" s="16">
        <f>IF($B910="P",VLOOKUP($E910,'[2]Costeo-JUL26'!$B$9:$CQ$307,AQ$1,0),0)*$G910</f>
        <v>393</v>
      </c>
      <c r="AR910" s="36">
        <f>IF($B910="P",VLOOKUP($E910,'[2]Costeo-JUL26'!$B$9:$CQ$307,AR$1,0),0)*$G910</f>
        <v>57732.269852249316</v>
      </c>
      <c r="AS910" s="35">
        <f>IF($B910="P",VLOOKUP($E910,'[2]Costeo-JUL26'!$B$9:$CQ$307,AS$1,0),0)</f>
        <v>0.02</v>
      </c>
      <c r="AT910" s="36">
        <f t="shared" si="450"/>
        <v>1154.6453970449863</v>
      </c>
      <c r="AU910" s="36">
        <f t="shared" si="451"/>
        <v>58886.915249294303</v>
      </c>
      <c r="AV910" s="34">
        <f>IF($B910="P",VLOOKUP($E910,'[2]Costeo-JUL26'!$B$9:$CQ$307,AV$1,0),0)</f>
        <v>922605</v>
      </c>
      <c r="AW910" s="16">
        <f>IF($B910="P",VLOOKUP($E910,'[2]Costeo-JUL26'!$B$9:$CQ$307,AW$1,0),0)*$G910</f>
        <v>1.31</v>
      </c>
      <c r="AX910" s="36">
        <f>IF($B910="P",VLOOKUP($E910,'[2]Costeo-JUL26'!$B$9:$CQ$307,AX$1,0),0)*$G910</f>
        <v>6391.6198658008661</v>
      </c>
      <c r="AY910" s="35">
        <f>IF($B910="P",VLOOKUP($E910,'[2]Costeo-JUL26'!$B$9:$CQ$307,AY$1,0),0)</f>
        <v>0.03</v>
      </c>
      <c r="AZ910" s="36">
        <f t="shared" si="452"/>
        <v>191.74859597402599</v>
      </c>
      <c r="BA910" s="36">
        <f t="shared" si="453"/>
        <v>6583.3684617748922</v>
      </c>
      <c r="BB910" s="34">
        <f>IF($B910="P",VLOOKUP($E910,'[2]Costeo-JUL26'!$B$9:$CQ$307,BB$1,0),0)</f>
        <v>902311</v>
      </c>
      <c r="BC910" s="16">
        <f>IF($B910="P",VLOOKUP($E910,'[2]Costeo-JUL26'!$B$9:$CQ$307,BC$1,0),0)*$G910</f>
        <v>9.3566750000000004E-2</v>
      </c>
      <c r="BD910" s="36">
        <f>IF($B910="P",VLOOKUP($E910,'[2]Costeo-JUL26'!$B$9:$CQ$307,BD$1,0),0)*$G910</f>
        <v>366.93557730375011</v>
      </c>
      <c r="BE910" s="35">
        <f>IF($B910="P",VLOOKUP($E910,'[2]Costeo-JUL26'!$B$9:$CQ$307,BE$1,0),0)</f>
        <v>0.03</v>
      </c>
      <c r="BF910" s="36">
        <f t="shared" si="454"/>
        <v>11.008067319112502</v>
      </c>
      <c r="BG910" s="36">
        <f t="shared" si="455"/>
        <v>377.94364462286262</v>
      </c>
      <c r="BH910" s="34">
        <f>IF($B910="P",VLOOKUP($E910,'[2]Costeo-JUL26'!$B$9:$CQ$307,BH$1,0),0)</f>
        <v>902302</v>
      </c>
      <c r="BI910" s="16">
        <f>IF($B910="P",VLOOKUP($E910,'[2]Costeo-JUL26'!$B$9:$CQ$307,BI$1,0),0)*$G910</f>
        <v>1.8714285714285714</v>
      </c>
      <c r="BJ910" s="36">
        <f>IF($B910="P",VLOOKUP($E910,'[2]Costeo-JUL26'!$B$9:$CQ$307,BJ$1,0),0)*$G910</f>
        <v>1231.0257142857142</v>
      </c>
      <c r="BK910" s="35">
        <f>IF(BH910=910319,0,IF($B910="P",VLOOKUP($E910,'[2]Costeo-JUL26'!$B$9:$CQ$307,BK$1,0),0))</f>
        <v>0.02</v>
      </c>
      <c r="BL910" s="36">
        <f t="shared" si="456"/>
        <v>24.620514285714286</v>
      </c>
      <c r="BM910" s="36">
        <f t="shared" si="457"/>
        <v>1255.6462285714285</v>
      </c>
      <c r="BN910" s="34">
        <f>IF($B910="P",VLOOKUP($E910,'[2]Costeo-JUL26'!$B$9:$CQ$307,BN$1,0),0)</f>
        <v>0</v>
      </c>
      <c r="BO910" s="16">
        <f>IF($B910="P",VLOOKUP($E910,'[2]Costeo-JUL26'!$B$9:$CQ$307,BO$1,0),0)*$G910</f>
        <v>0</v>
      </c>
      <c r="BP910" s="36">
        <f>IF($B910="P",VLOOKUP($E910,'[2]Costeo-JUL26'!$B$9:$CQ$307,BP$1,0),0)*$G910</f>
        <v>0</v>
      </c>
      <c r="BQ910" s="35">
        <f>IF($B910="P",VLOOKUP($E910,'[2]Costeo-JUL26'!$B$9:$CQ$307,BQ$1,0),0)</f>
        <v>0</v>
      </c>
      <c r="BR910" s="36">
        <f t="shared" si="458"/>
        <v>0</v>
      </c>
      <c r="BS910" s="36">
        <f t="shared" si="459"/>
        <v>0</v>
      </c>
      <c r="BT910" s="34">
        <f>IF($B910="P",VLOOKUP($E910,'[2]Costeo-JUL26'!$B$9:$CQ$307,BT$1,0),0)</f>
        <v>0</v>
      </c>
      <c r="BU910" s="16">
        <f>IF($B910="P",VLOOKUP($E910,'[2]Costeo-JUL26'!$B$9:$CQ$307,BU$1,0),0)*$G910</f>
        <v>0</v>
      </c>
      <c r="BV910" s="36">
        <f>IF($B910="P",VLOOKUP($E910,'[2]Costeo-JUL26'!$B$9:$CQ$307,BV$1,0),0)*$G910</f>
        <v>0</v>
      </c>
      <c r="BW910" s="35">
        <f>IF($B910="P",VLOOKUP($E910,'[2]Costeo-JUL26'!$B$9:$CQ$307,BW$1,0),0)</f>
        <v>0</v>
      </c>
      <c r="BX910" s="36">
        <f t="shared" si="460"/>
        <v>0</v>
      </c>
      <c r="BY910" s="36">
        <f t="shared" si="461"/>
        <v>0</v>
      </c>
      <c r="BZ910" s="34">
        <f>IF($B910="P",VLOOKUP($E910,'[2]Costeo-JUL26'!$B$9:$CQ$307,BZ$1,0),0)</f>
        <v>0</v>
      </c>
      <c r="CA910" s="16">
        <f>IF($B910="P",VLOOKUP($E910,'[2]Costeo-JUL26'!$B$9:$CQ$307,CA$1,0),0)*$G910</f>
        <v>0</v>
      </c>
      <c r="CB910" s="36">
        <f>IF($B910="P",VLOOKUP($E910,'[2]Costeo-JUL26'!$B$9:$CQ$307,CB$1,0),0)*$G910</f>
        <v>0</v>
      </c>
      <c r="CC910" s="35">
        <f>IF($B910="P",VLOOKUP($E910,'[2]Costeo-JUL26'!$B$9:$CQ$307,CC$1,0),0)</f>
        <v>0</v>
      </c>
      <c r="CD910" s="36">
        <f t="shared" si="462"/>
        <v>0</v>
      </c>
      <c r="CE910" s="36">
        <f t="shared" si="463"/>
        <v>0</v>
      </c>
      <c r="CF910" s="37">
        <f t="shared" si="435"/>
        <v>296667.34382932365</v>
      </c>
      <c r="CG910" s="36">
        <f>IF($B910="r",VLOOKUP($E910,'[2]Costeo-JUL26'!$B$9:$CQ$307,CG$1,0),0)*$G910</f>
        <v>0</v>
      </c>
      <c r="CH910" s="35">
        <f>VLOOKUP($E910,'[2]TEORICOS (05.26)'!$A$8:$T$251,CH$1,0)</f>
        <v>0.1</v>
      </c>
      <c r="CI910" s="36">
        <f t="shared" si="464"/>
        <v>0</v>
      </c>
      <c r="CJ910" s="37">
        <f t="shared" si="465"/>
        <v>0</v>
      </c>
      <c r="CM910" s="16">
        <f>SUMIFS('[1]Ajuste Inventario'!$I:$I,'[1]Ajuste Inventario'!$B:$B,E910,'[1]Ajuste Inventario'!$S:$S,D910)*-1</f>
        <v>10.833</v>
      </c>
      <c r="CN910" s="36">
        <f t="shared" si="436"/>
        <v>49065.608178672715</v>
      </c>
      <c r="CP910" t="str">
        <f t="shared" si="437"/>
        <v>2688Org.Vtas StaTeresita</v>
      </c>
      <c r="CQ910" s="10">
        <f t="shared" si="438"/>
        <v>4529.2724248751701</v>
      </c>
    </row>
    <row r="911" spans="1:95" x14ac:dyDescent="0.25">
      <c r="A911" s="30">
        <v>46204</v>
      </c>
      <c r="B911" s="31" t="str">
        <f>VLOOKUP($E911,'[2]TEORICOS (05.26)'!$A$8:$T$251,B$1,0)</f>
        <v>P</v>
      </c>
      <c r="C911" s="32" t="str">
        <f>VLOOKUP($E911,'[2]TEORICOS (05.26)'!$A$8:$T$251,C$1,0)</f>
        <v>Sprite</v>
      </c>
      <c r="D911" t="s">
        <v>230</v>
      </c>
      <c r="E911">
        <v>2710</v>
      </c>
      <c r="F911" t="s">
        <v>162</v>
      </c>
      <c r="G911" s="16">
        <v>17</v>
      </c>
      <c r="H911" s="16">
        <v>25.142999999999994</v>
      </c>
      <c r="I911" s="33">
        <v>488535.67999999988</v>
      </c>
      <c r="J911" s="33">
        <v>405379.91000000003</v>
      </c>
      <c r="K911" s="34">
        <f>IF($B911="P",VLOOKUP($E911,'[2]Costeo-JUL26'!$B$9:$CQ$307,K$1,0),0)</f>
        <v>911399</v>
      </c>
      <c r="L911" s="35">
        <f>VLOOKUP($E911,'[2]TEORICOS (05.26)'!$A$8:$T$251,L$1,0)</f>
        <v>0.27500000000000002</v>
      </c>
      <c r="M911" s="36">
        <f t="shared" si="439"/>
        <v>111479.47525000002</v>
      </c>
      <c r="N911" s="35">
        <f>IF($B911="P",VLOOKUP($E911,'[2]Costeo-JUL26'!$B$9:$CQ$307,N$1,0),0)</f>
        <v>3.5000000000000003E-2</v>
      </c>
      <c r="O911" s="36">
        <f t="shared" si="440"/>
        <v>3901.7816337500008</v>
      </c>
      <c r="P911" s="36">
        <f>IF($B911="P",VLOOKUP($E911,'[2]Costeo-JUL26'!$B$9:$CQ$307,P$1,0),0)*H911</f>
        <v>0</v>
      </c>
      <c r="Q911" s="36">
        <f t="shared" si="441"/>
        <v>115381.25688375001</v>
      </c>
      <c r="R911" s="34">
        <f>IF($B911="P",VLOOKUP($E911,'[2]Costeo-JUL26'!$B$9:$CQ$307,R$1,0),0)</f>
        <v>0</v>
      </c>
      <c r="S911" s="16">
        <f>IF($B911="P",VLOOKUP($E911,'[2]Costeo-JUL26'!$B$9:$CQ$307,S$1,0),0)*$G911</f>
        <v>0</v>
      </c>
      <c r="T911" s="36">
        <f>IF($B911="P",VLOOKUP($E911,'[2]Costeo-JUL26'!$B$9:$CQ$307,T$1,0),0)*$G911</f>
        <v>0</v>
      </c>
      <c r="U911" s="35">
        <f>IF($B911="P",VLOOKUP($E911,'[2]Costeo-JUL26'!$B$9:$CQ$307,U$1,0),0)</f>
        <v>0</v>
      </c>
      <c r="V911" s="36">
        <f t="shared" si="442"/>
        <v>0</v>
      </c>
      <c r="W911" s="36">
        <f t="shared" si="443"/>
        <v>0</v>
      </c>
      <c r="X911" s="34">
        <f>IF($B911="P",VLOOKUP($E911,'[2]Costeo-JUL26'!$B$9:$CQ$307,X$1,0),0)</f>
        <v>902338</v>
      </c>
      <c r="Y911" s="16">
        <f>IF($B911="P",VLOOKUP($E911,'[2]Costeo-JUL26'!$B$9:$CQ$307,Y$1,0),0)*$G911</f>
        <v>1.1027016000000001</v>
      </c>
      <c r="Z911" s="36">
        <f>IF($B911="P",VLOOKUP($E911,'[2]Costeo-JUL26'!$B$9:$CQ$307,Z$1,0),0)*$G911</f>
        <v>311.77785038399998</v>
      </c>
      <c r="AA911" s="35">
        <f>IF($B911="P",VLOOKUP($E911,'[2]Costeo-JUL26'!$B$9:$CQ$307,AA$1,0),0)</f>
        <v>0.45</v>
      </c>
      <c r="AB911" s="36">
        <f t="shared" si="444"/>
        <v>140.3000326728</v>
      </c>
      <c r="AC911" s="36">
        <f t="shared" si="445"/>
        <v>452.07788305679998</v>
      </c>
      <c r="AD911" s="34">
        <f>IF($B911="P",VLOOKUP($E911,'[2]Costeo-JUL26'!$B$9:$CQ$307,AD$1,0),0)</f>
        <v>933139</v>
      </c>
      <c r="AE911" s="16">
        <f>IF($B911="P",VLOOKUP($E911,'[2]Costeo-JUL26'!$B$9:$CQ$307,AE$1,0),0)*$G911</f>
        <v>408</v>
      </c>
      <c r="AF911" s="36">
        <f>IF($B911="P",VLOOKUP($E911,'[2]Costeo-JUL26'!$B$9:$CQ$307,AF$1,0),0)*$G911</f>
        <v>4422.1161600000005</v>
      </c>
      <c r="AG911" s="35">
        <f>IF($B911="P",VLOOKUP($E911,'[2]Costeo-JUL26'!$B$9:$CQ$307,AG$1,0),0)</f>
        <v>6.0000000000000001E-3</v>
      </c>
      <c r="AH911" s="36">
        <f t="shared" si="446"/>
        <v>26.532696960000003</v>
      </c>
      <c r="AI911" s="36">
        <f t="shared" si="447"/>
        <v>4448.6488569600006</v>
      </c>
      <c r="AJ911" s="34">
        <f>IF($B911="P",VLOOKUP($E911,'[2]Costeo-JUL26'!$B$9:$CQ$307,AJ$1,0),0)</f>
        <v>932980</v>
      </c>
      <c r="AK911" s="16">
        <f>IF($B911="P",VLOOKUP($E911,'[2]Costeo-JUL26'!$B$9:$CQ$307,AK$1,0),0)*$G911</f>
        <v>408</v>
      </c>
      <c r="AL911" s="36">
        <f>IF($B911="P",VLOOKUP($E911,'[2]Costeo-JUL26'!$B$9:$CQ$307,AL$1,0),0)*$G911</f>
        <v>18738.28944</v>
      </c>
      <c r="AM911" s="35">
        <f>IF($B911="P",VLOOKUP($E911,'[2]Costeo-JUL26'!$B$9:$CQ$307,AM$1,0),0)</f>
        <v>1.7999999999999999E-2</v>
      </c>
      <c r="AN911" s="36">
        <f t="shared" si="448"/>
        <v>337.28920991999996</v>
      </c>
      <c r="AO911" s="36">
        <f t="shared" si="449"/>
        <v>19075.57864992</v>
      </c>
      <c r="AP911" s="34">
        <f>IF($B911="P",VLOOKUP($E911,'[2]Costeo-JUL26'!$B$9:$CQ$307,AP$1,0),0)</f>
        <v>0</v>
      </c>
      <c r="AQ911" s="16">
        <f>IF($B911="P",VLOOKUP($E911,'[2]Costeo-JUL26'!$B$9:$CQ$307,AQ$1,0),0)*$G911</f>
        <v>0</v>
      </c>
      <c r="AR911" s="36">
        <f>IF($B911="P",VLOOKUP($E911,'[2]Costeo-JUL26'!$B$9:$CQ$307,AR$1,0),0)*$G911</f>
        <v>0</v>
      </c>
      <c r="AS911" s="35">
        <f>IF($B911="P",VLOOKUP($E911,'[2]Costeo-JUL26'!$B$9:$CQ$307,AS$1,0),0)</f>
        <v>0</v>
      </c>
      <c r="AT911" s="36">
        <f t="shared" si="450"/>
        <v>0</v>
      </c>
      <c r="AU911" s="36">
        <f t="shared" si="451"/>
        <v>0</v>
      </c>
      <c r="AV911" s="34">
        <f>IF($B911="P",VLOOKUP($E911,'[2]Costeo-JUL26'!$B$9:$CQ$307,AV$1,0),0)</f>
        <v>0</v>
      </c>
      <c r="AW911" s="16">
        <f>IF($B911="P",VLOOKUP($E911,'[2]Costeo-JUL26'!$B$9:$CQ$307,AW$1,0),0)*$G911</f>
        <v>0</v>
      </c>
      <c r="AX911" s="36">
        <f>IF($B911="P",VLOOKUP($E911,'[2]Costeo-JUL26'!$B$9:$CQ$307,AX$1,0),0)*$G911</f>
        <v>0</v>
      </c>
      <c r="AY911" s="35">
        <f>IF($B911="P",VLOOKUP($E911,'[2]Costeo-JUL26'!$B$9:$CQ$307,AY$1,0),0)</f>
        <v>0</v>
      </c>
      <c r="AZ911" s="36">
        <f t="shared" si="452"/>
        <v>0</v>
      </c>
      <c r="BA911" s="36">
        <f t="shared" si="453"/>
        <v>0</v>
      </c>
      <c r="BB911" s="34">
        <f>IF($B911="P",VLOOKUP($E911,'[2]Costeo-JUL26'!$B$9:$CQ$307,BB$1,0),0)</f>
        <v>0</v>
      </c>
      <c r="BC911" s="16">
        <f>IF($B911="P",VLOOKUP($E911,'[2]Costeo-JUL26'!$B$9:$CQ$307,BC$1,0),0)*$G911</f>
        <v>0</v>
      </c>
      <c r="BD911" s="36">
        <f>IF($B911="P",VLOOKUP($E911,'[2]Costeo-JUL26'!$B$9:$CQ$307,BD$1,0),0)*$G911</f>
        <v>0</v>
      </c>
      <c r="BE911" s="35">
        <f>IF($B911="P",VLOOKUP($E911,'[2]Costeo-JUL26'!$B$9:$CQ$307,BE$1,0),0)</f>
        <v>0</v>
      </c>
      <c r="BF911" s="36">
        <f t="shared" si="454"/>
        <v>0</v>
      </c>
      <c r="BG911" s="36">
        <f t="shared" si="455"/>
        <v>0</v>
      </c>
      <c r="BH911" s="34">
        <f>IF($B911="P",VLOOKUP($E911,'[2]Costeo-JUL26'!$B$9:$CQ$307,BH$1,0),0)</f>
        <v>0</v>
      </c>
      <c r="BI911" s="16">
        <f>IF($B911="P",VLOOKUP($E911,'[2]Costeo-JUL26'!$B$9:$CQ$307,BI$1,0),0)*$G911</f>
        <v>0</v>
      </c>
      <c r="BJ911" s="36">
        <f>IF($B911="P",VLOOKUP($E911,'[2]Costeo-JUL26'!$B$9:$CQ$307,BJ$1,0),0)*$G911</f>
        <v>0</v>
      </c>
      <c r="BK911" s="35">
        <f>IF(BH911=910319,0,IF($B911="P",VLOOKUP($E911,'[2]Costeo-JUL26'!$B$9:$CQ$307,BK$1,0),0))</f>
        <v>0</v>
      </c>
      <c r="BL911" s="36">
        <f t="shared" si="456"/>
        <v>0</v>
      </c>
      <c r="BM911" s="36">
        <f t="shared" si="457"/>
        <v>0</v>
      </c>
      <c r="BN911" s="34">
        <f>IF($B911="P",VLOOKUP($E911,'[2]Costeo-JUL26'!$B$9:$CQ$307,BN$1,0),0)</f>
        <v>0</v>
      </c>
      <c r="BO911" s="16">
        <f>IF($B911="P",VLOOKUP($E911,'[2]Costeo-JUL26'!$B$9:$CQ$307,BO$1,0),0)*$G911</f>
        <v>0</v>
      </c>
      <c r="BP911" s="36">
        <f>IF($B911="P",VLOOKUP($E911,'[2]Costeo-JUL26'!$B$9:$CQ$307,BP$1,0),0)*$G911</f>
        <v>0</v>
      </c>
      <c r="BQ911" s="35">
        <f>IF($B911="P",VLOOKUP($E911,'[2]Costeo-JUL26'!$B$9:$CQ$307,BQ$1,0),0)</f>
        <v>0</v>
      </c>
      <c r="BR911" s="36">
        <f t="shared" si="458"/>
        <v>0</v>
      </c>
      <c r="BS911" s="36">
        <f t="shared" si="459"/>
        <v>0</v>
      </c>
      <c r="BT911" s="34">
        <f>IF($B911="P",VLOOKUP($E911,'[2]Costeo-JUL26'!$B$9:$CQ$307,BT$1,0),0)</f>
        <v>0</v>
      </c>
      <c r="BU911" s="16">
        <f>IF($B911="P",VLOOKUP($E911,'[2]Costeo-JUL26'!$B$9:$CQ$307,BU$1,0),0)*$G911</f>
        <v>0</v>
      </c>
      <c r="BV911" s="36">
        <f>IF($B911="P",VLOOKUP($E911,'[2]Costeo-JUL26'!$B$9:$CQ$307,BV$1,0),0)*$G911</f>
        <v>0</v>
      </c>
      <c r="BW911" s="35">
        <f>IF($B911="P",VLOOKUP($E911,'[2]Costeo-JUL26'!$B$9:$CQ$307,BW$1,0),0)</f>
        <v>0</v>
      </c>
      <c r="BX911" s="36">
        <f t="shared" si="460"/>
        <v>0</v>
      </c>
      <c r="BY911" s="36">
        <f t="shared" si="461"/>
        <v>0</v>
      </c>
      <c r="BZ911" s="34">
        <f>IF($B911="P",VLOOKUP($E911,'[2]Costeo-JUL26'!$B$9:$CQ$307,BZ$1,0),0)</f>
        <v>0</v>
      </c>
      <c r="CA911" s="16">
        <f>IF($B911="P",VLOOKUP($E911,'[2]Costeo-JUL26'!$B$9:$CQ$307,CA$1,0),0)*$G911</f>
        <v>0</v>
      </c>
      <c r="CB911" s="36">
        <f>IF($B911="P",VLOOKUP($E911,'[2]Costeo-JUL26'!$B$9:$CQ$307,CB$1,0),0)*$G911</f>
        <v>0</v>
      </c>
      <c r="CC911" s="35">
        <f>IF($B911="P",VLOOKUP($E911,'[2]Costeo-JUL26'!$B$9:$CQ$307,CC$1,0),0)</f>
        <v>0</v>
      </c>
      <c r="CD911" s="36">
        <f t="shared" si="462"/>
        <v>0</v>
      </c>
      <c r="CE911" s="36">
        <f t="shared" si="463"/>
        <v>0</v>
      </c>
      <c r="CF911" s="37">
        <f t="shared" si="435"/>
        <v>139357.56227368681</v>
      </c>
      <c r="CG911" s="36">
        <f>IF($B911="r",VLOOKUP($E911,'[2]Costeo-JUL26'!$B$9:$CQ$307,CG$1,0),0)*$G911</f>
        <v>0</v>
      </c>
      <c r="CH911" s="35">
        <f>VLOOKUP($E911,'[2]TEORICOS (05.26)'!$A$8:$T$251,CH$1,0)</f>
        <v>0</v>
      </c>
      <c r="CI911" s="36">
        <f t="shared" si="464"/>
        <v>0</v>
      </c>
      <c r="CJ911" s="37">
        <f t="shared" si="465"/>
        <v>0</v>
      </c>
      <c r="CM911" s="16">
        <f>SUMIFS('[1]Ajuste Inventario'!$I:$I,'[1]Ajuste Inventario'!$B:$B,E911,'[1]Ajuste Inventario'!$S:$S,D911)*-1</f>
        <v>6</v>
      </c>
      <c r="CN911" s="36">
        <f t="shared" si="436"/>
        <v>49185.021978948287</v>
      </c>
      <c r="CP911" t="str">
        <f t="shared" si="437"/>
        <v>2710Org.Vtas StaTeresita</v>
      </c>
      <c r="CQ911" s="10">
        <f t="shared" si="438"/>
        <v>8197.5036631580479</v>
      </c>
    </row>
    <row r="912" spans="1:95" x14ac:dyDescent="0.25">
      <c r="A912" s="30">
        <v>46204</v>
      </c>
      <c r="B912" s="31" t="str">
        <f>VLOOKUP($E912,'[2]TEORICOS (05.26)'!$A$8:$T$251,B$1,0)</f>
        <v>P</v>
      </c>
      <c r="C912" s="32" t="str">
        <f>VLOOKUP($E912,'[2]TEORICOS (05.26)'!$A$8:$T$251,C$1,0)</f>
        <v>Sprite</v>
      </c>
      <c r="D912" t="s">
        <v>230</v>
      </c>
      <c r="E912">
        <v>2727</v>
      </c>
      <c r="F912" t="s">
        <v>163</v>
      </c>
      <c r="G912" s="16">
        <v>74.917000000000002</v>
      </c>
      <c r="H912" s="16">
        <v>79.187269000000001</v>
      </c>
      <c r="I912" s="33">
        <v>1209044.2499999995</v>
      </c>
      <c r="J912" s="33">
        <v>1162092.0099999995</v>
      </c>
      <c r="K912" s="34">
        <f>IF($B912="P",VLOOKUP($E912,'[2]Costeo-JUL26'!$B$9:$CQ$307,K$1,0),0)</f>
        <v>911399</v>
      </c>
      <c r="L912" s="35">
        <f>VLOOKUP($E912,'[2]TEORICOS (05.26)'!$A$8:$T$251,L$1,0)</f>
        <v>0.27500000000000002</v>
      </c>
      <c r="M912" s="36">
        <f t="shared" si="439"/>
        <v>319575.30274999992</v>
      </c>
      <c r="N912" s="35">
        <f>IF($B912="P",VLOOKUP($E912,'[2]Costeo-JUL26'!$B$9:$CQ$307,N$1,0),0)</f>
        <v>3.5000000000000003E-2</v>
      </c>
      <c r="O912" s="36">
        <f t="shared" si="440"/>
        <v>11185.135596249998</v>
      </c>
      <c r="P912" s="36">
        <f>IF($B912="P",VLOOKUP($E912,'[2]Costeo-JUL26'!$B$9:$CQ$307,P$1,0),0)*H912</f>
        <v>0</v>
      </c>
      <c r="Q912" s="36">
        <f t="shared" si="441"/>
        <v>330760.43834624992</v>
      </c>
      <c r="R912" s="34">
        <f>IF($B912="P",VLOOKUP($E912,'[2]Costeo-JUL26'!$B$9:$CQ$307,R$1,0),0)</f>
        <v>0</v>
      </c>
      <c r="S912" s="16">
        <f>IF($B912="P",VLOOKUP($E912,'[2]Costeo-JUL26'!$B$9:$CQ$307,S$1,0),0)*$G912</f>
        <v>0</v>
      </c>
      <c r="T912" s="36">
        <f>IF($B912="P",VLOOKUP($E912,'[2]Costeo-JUL26'!$B$9:$CQ$307,T$1,0),0)*$G912</f>
        <v>0</v>
      </c>
      <c r="U912" s="35">
        <f>IF($B912="P",VLOOKUP($E912,'[2]Costeo-JUL26'!$B$9:$CQ$307,U$1,0),0)</f>
        <v>0</v>
      </c>
      <c r="V912" s="36">
        <f t="shared" si="442"/>
        <v>0</v>
      </c>
      <c r="W912" s="36">
        <f t="shared" si="443"/>
        <v>0</v>
      </c>
      <c r="X912" s="34">
        <f>IF($B912="P",VLOOKUP($E912,'[2]Costeo-JUL26'!$B$9:$CQ$307,X$1,0),0)</f>
        <v>902338</v>
      </c>
      <c r="Y912" s="16">
        <f>IF($B912="P",VLOOKUP($E912,'[2]Costeo-JUL26'!$B$9:$CQ$307,Y$1,0),0)*$G912</f>
        <v>3.7380586320000004</v>
      </c>
      <c r="Z912" s="36">
        <f>IF($B912="P",VLOOKUP($E912,'[2]Costeo-JUL26'!$B$9:$CQ$307,Z$1,0),0)*$G912</f>
        <v>1056.8986976116801</v>
      </c>
      <c r="AA912" s="35">
        <f>IF($B912="P",VLOOKUP($E912,'[2]Costeo-JUL26'!$B$9:$CQ$307,AA$1,0),0)</f>
        <v>0.45</v>
      </c>
      <c r="AB912" s="36">
        <f t="shared" si="444"/>
        <v>475.60441392525604</v>
      </c>
      <c r="AC912" s="36">
        <f t="shared" si="445"/>
        <v>1532.5031115369361</v>
      </c>
      <c r="AD912" s="34">
        <f>IF($B912="P",VLOOKUP($E912,'[2]Costeo-JUL26'!$B$9:$CQ$307,AD$1,0),0)</f>
        <v>901781</v>
      </c>
      <c r="AE912" s="16">
        <f>IF($B912="P",VLOOKUP($E912,'[2]Costeo-JUL26'!$B$9:$CQ$307,AE$1,0),0)*$G912</f>
        <v>899.00400000000002</v>
      </c>
      <c r="AF912" s="36">
        <f>IF($B912="P",VLOOKUP($E912,'[2]Costeo-JUL26'!$B$9:$CQ$307,AF$1,0),0)*$G912</f>
        <v>13797.194188800002</v>
      </c>
      <c r="AG912" s="35">
        <f>IF($B912="P",VLOOKUP($E912,'[2]Costeo-JUL26'!$B$9:$CQ$307,AG$1,0),0)</f>
        <v>6.0000000000000001E-3</v>
      </c>
      <c r="AH912" s="36">
        <f t="shared" si="446"/>
        <v>82.783165132800008</v>
      </c>
      <c r="AI912" s="36">
        <f t="shared" si="447"/>
        <v>13879.977353932802</v>
      </c>
      <c r="AJ912" s="34">
        <f>IF($B912="P",VLOOKUP($E912,'[2]Costeo-JUL26'!$B$9:$CQ$307,AJ$1,0),0)</f>
        <v>912216</v>
      </c>
      <c r="AK912" s="16">
        <f>IF($B912="P",VLOOKUP($E912,'[2]Costeo-JUL26'!$B$9:$CQ$307,AK$1,0),0)*$G912</f>
        <v>899.00400000000002</v>
      </c>
      <c r="AL912" s="36">
        <f>IF($B912="P",VLOOKUP($E912,'[2]Costeo-JUL26'!$B$9:$CQ$307,AL$1,0),0)*$G912</f>
        <v>6908.2164372000007</v>
      </c>
      <c r="AM912" s="35">
        <f>IF($B912="P",VLOOKUP($E912,'[2]Costeo-JUL26'!$B$9:$CQ$307,AM$1,0),0)</f>
        <v>1.7999999999999999E-2</v>
      </c>
      <c r="AN912" s="36">
        <f t="shared" si="448"/>
        <v>124.34789586960001</v>
      </c>
      <c r="AO912" s="36">
        <f t="shared" si="449"/>
        <v>7032.5643330696003</v>
      </c>
      <c r="AP912" s="34">
        <f>IF($B912="P",VLOOKUP($E912,'[2]Costeo-JUL26'!$B$9:$CQ$307,AP$1,0),0)</f>
        <v>901189</v>
      </c>
      <c r="AQ912" s="16">
        <f>IF($B912="P",VLOOKUP($E912,'[2]Costeo-JUL26'!$B$9:$CQ$307,AQ$1,0),0)*$G912</f>
        <v>899.00400000000002</v>
      </c>
      <c r="AR912" s="36">
        <f>IF($B912="P",VLOOKUP($E912,'[2]Costeo-JUL26'!$B$9:$CQ$307,AR$1,0),0)*$G912</f>
        <v>68939.402538047376</v>
      </c>
      <c r="AS912" s="35">
        <f>IF($B912="P",VLOOKUP($E912,'[2]Costeo-JUL26'!$B$9:$CQ$307,AS$1,0),0)</f>
        <v>0.02</v>
      </c>
      <c r="AT912" s="36">
        <f t="shared" si="450"/>
        <v>1378.7880507609475</v>
      </c>
      <c r="AU912" s="36">
        <f t="shared" si="451"/>
        <v>70318.190588808327</v>
      </c>
      <c r="AV912" s="34">
        <f>IF($B912="P",VLOOKUP($E912,'[2]Costeo-JUL26'!$B$9:$CQ$307,AV$1,0),0)</f>
        <v>932317</v>
      </c>
      <c r="AW912" s="16">
        <f>IF($B912="P",VLOOKUP($E912,'[2]Costeo-JUL26'!$B$9:$CQ$307,AW$1,0),0)*$G912</f>
        <v>1.4908483000000001</v>
      </c>
      <c r="AX912" s="36">
        <f>IF($B912="P",VLOOKUP($E912,'[2]Costeo-JUL26'!$B$9:$CQ$307,AX$1,0),0)*$G912</f>
        <v>6407.3678237400009</v>
      </c>
      <c r="AY912" s="35">
        <f>IF($B912="P",VLOOKUP($E912,'[2]Costeo-JUL26'!$B$9:$CQ$307,AY$1,0),0)</f>
        <v>0.03</v>
      </c>
      <c r="AZ912" s="36">
        <f t="shared" si="452"/>
        <v>192.22103471220001</v>
      </c>
      <c r="BA912" s="36">
        <f t="shared" si="453"/>
        <v>6599.5888584522008</v>
      </c>
      <c r="BB912" s="34">
        <f>IF($B912="P",VLOOKUP($E912,'[2]Costeo-JUL26'!$B$9:$CQ$307,BB$1,0),0)</f>
        <v>902311</v>
      </c>
      <c r="BC912" s="16">
        <f>IF($B912="P",VLOOKUP($E912,'[2]Costeo-JUL26'!$B$9:$CQ$307,BC$1,0),0)*$G912</f>
        <v>0.2081027777777778</v>
      </c>
      <c r="BD912" s="36">
        <f>IF($B912="P",VLOOKUP($E912,'[2]Costeo-JUL26'!$B$9:$CQ$307,BD$1,0),0)*$G912</f>
        <v>816.10521795833347</v>
      </c>
      <c r="BE912" s="35">
        <f>IF($B912="P",VLOOKUP($E912,'[2]Costeo-JUL26'!$B$9:$CQ$307,BE$1,0),0)</f>
        <v>0.03</v>
      </c>
      <c r="BF912" s="36">
        <f t="shared" si="454"/>
        <v>24.483156538750002</v>
      </c>
      <c r="BG912" s="36">
        <f t="shared" si="455"/>
        <v>840.58837449708346</v>
      </c>
      <c r="BH912" s="34">
        <f>IF($B912="P",VLOOKUP($E912,'[2]Costeo-JUL26'!$B$9:$CQ$307,BH$1,0),0)</f>
        <v>933089</v>
      </c>
      <c r="BI912" s="16">
        <f>IF($B912="P",VLOOKUP($E912,'[2]Costeo-JUL26'!$B$9:$CQ$307,BI$1,0),0)*$G912</f>
        <v>2.6012847222222222</v>
      </c>
      <c r="BJ912" s="36">
        <f>IF($B912="P",VLOOKUP($E912,'[2]Costeo-JUL26'!$B$9:$CQ$307,BJ$1,0),0)*$G912</f>
        <v>1937.1053106054007</v>
      </c>
      <c r="BK912" s="35">
        <f>IF(BH912=910319,0,IF($B912="P",VLOOKUP($E912,'[2]Costeo-JUL26'!$B$9:$CQ$307,BK$1,0),0))</f>
        <v>0.02</v>
      </c>
      <c r="BL912" s="36">
        <f t="shared" si="456"/>
        <v>38.742106212108013</v>
      </c>
      <c r="BM912" s="36">
        <f t="shared" si="457"/>
        <v>1975.8474168175087</v>
      </c>
      <c r="BN912" s="34">
        <f>IF($B912="P",VLOOKUP($E912,'[2]Costeo-JUL26'!$B$9:$CQ$307,BN$1,0),0)</f>
        <v>0</v>
      </c>
      <c r="BO912" s="16">
        <f>IF($B912="P",VLOOKUP($E912,'[2]Costeo-JUL26'!$B$9:$CQ$307,BO$1,0),0)*$G912</f>
        <v>0</v>
      </c>
      <c r="BP912" s="36">
        <f>IF($B912="P",VLOOKUP($E912,'[2]Costeo-JUL26'!$B$9:$CQ$307,BP$1,0),0)*$G912</f>
        <v>0</v>
      </c>
      <c r="BQ912" s="35">
        <f>IF($B912="P",VLOOKUP($E912,'[2]Costeo-JUL26'!$B$9:$CQ$307,BQ$1,0),0)</f>
        <v>0</v>
      </c>
      <c r="BR912" s="36">
        <f t="shared" si="458"/>
        <v>0</v>
      </c>
      <c r="BS912" s="36">
        <f t="shared" si="459"/>
        <v>0</v>
      </c>
      <c r="BT912" s="34">
        <f>IF($B912="P",VLOOKUP($E912,'[2]Costeo-JUL26'!$B$9:$CQ$307,BT$1,0),0)</f>
        <v>0</v>
      </c>
      <c r="BU912" s="16">
        <f>IF($B912="P",VLOOKUP($E912,'[2]Costeo-JUL26'!$B$9:$CQ$307,BU$1,0),0)*$G912</f>
        <v>0</v>
      </c>
      <c r="BV912" s="36">
        <f>IF($B912="P",VLOOKUP($E912,'[2]Costeo-JUL26'!$B$9:$CQ$307,BV$1,0),0)*$G912</f>
        <v>0</v>
      </c>
      <c r="BW912" s="35">
        <f>IF($B912="P",VLOOKUP($E912,'[2]Costeo-JUL26'!$B$9:$CQ$307,BW$1,0),0)</f>
        <v>0</v>
      </c>
      <c r="BX912" s="36">
        <f t="shared" si="460"/>
        <v>0</v>
      </c>
      <c r="BY912" s="36">
        <f t="shared" si="461"/>
        <v>0</v>
      </c>
      <c r="BZ912" s="34">
        <f>IF($B912="P",VLOOKUP($E912,'[2]Costeo-JUL26'!$B$9:$CQ$307,BZ$1,0),0)</f>
        <v>0</v>
      </c>
      <c r="CA912" s="16">
        <f>IF($B912="P",VLOOKUP($E912,'[2]Costeo-JUL26'!$B$9:$CQ$307,CA$1,0),0)*$G912</f>
        <v>0</v>
      </c>
      <c r="CB912" s="36">
        <f>IF($B912="P",VLOOKUP($E912,'[2]Costeo-JUL26'!$B$9:$CQ$307,CB$1,0),0)*$G912</f>
        <v>0</v>
      </c>
      <c r="CC912" s="35">
        <f>IF($B912="P",VLOOKUP($E912,'[2]Costeo-JUL26'!$B$9:$CQ$307,CC$1,0),0)</f>
        <v>0</v>
      </c>
      <c r="CD912" s="36">
        <f t="shared" si="462"/>
        <v>0</v>
      </c>
      <c r="CE912" s="36">
        <f t="shared" si="463"/>
        <v>0</v>
      </c>
      <c r="CF912" s="37">
        <f t="shared" si="435"/>
        <v>432939.69838336442</v>
      </c>
      <c r="CG912" s="36">
        <f>IF($B912="r",VLOOKUP($E912,'[2]Costeo-JUL26'!$B$9:$CQ$307,CG$1,0),0)*$G912</f>
        <v>0</v>
      </c>
      <c r="CH912" s="35">
        <f>VLOOKUP($E912,'[2]TEORICOS (05.26)'!$A$8:$T$251,CH$1,0)</f>
        <v>0</v>
      </c>
      <c r="CI912" s="36">
        <f t="shared" si="464"/>
        <v>0</v>
      </c>
      <c r="CJ912" s="37">
        <f t="shared" si="465"/>
        <v>0</v>
      </c>
      <c r="CM912" s="16">
        <f>SUMIFS('[1]Ajuste Inventario'!$I:$I,'[1]Ajuste Inventario'!$B:$B,E912,'[1]Ajuste Inventario'!$S:$S,D912)*-1</f>
        <v>6.9160000000000004</v>
      </c>
      <c r="CN912" s="36">
        <f t="shared" si="436"/>
        <v>39967.042914416597</v>
      </c>
      <c r="CP912" t="str">
        <f t="shared" si="437"/>
        <v>2727Org.Vtas StaTeresita</v>
      </c>
      <c r="CQ912" s="10">
        <f t="shared" si="438"/>
        <v>5778.9246550631278</v>
      </c>
    </row>
    <row r="913" spans="1:95" x14ac:dyDescent="0.25">
      <c r="A913" s="30">
        <v>46204</v>
      </c>
      <c r="B913" s="31" t="str">
        <f>VLOOKUP($E913,'[2]TEORICOS (05.26)'!$A$8:$T$251,B$1,0)</f>
        <v>P</v>
      </c>
      <c r="C913" s="32" t="str">
        <f>VLOOKUP($E913,'[2]TEORICOS (05.26)'!$A$8:$T$251,C$1,0)</f>
        <v>Sprite</v>
      </c>
      <c r="D913" t="s">
        <v>230</v>
      </c>
      <c r="E913">
        <v>2741</v>
      </c>
      <c r="F913" t="s">
        <v>164</v>
      </c>
      <c r="G913" s="16">
        <v>231.75</v>
      </c>
      <c r="H913" s="16">
        <v>489.68774999999994</v>
      </c>
      <c r="I913" s="33">
        <v>4628163.5000000084</v>
      </c>
      <c r="J913" s="33">
        <v>4518673.5700000068</v>
      </c>
      <c r="K913" s="34">
        <f>IF($B913="P",VLOOKUP($E913,'[2]Costeo-JUL26'!$B$9:$CQ$307,K$1,0),0)</f>
        <v>911399</v>
      </c>
      <c r="L913" s="35">
        <f>VLOOKUP($E913,'[2]TEORICOS (05.26)'!$A$8:$T$251,L$1,0)</f>
        <v>0.27500000000000002</v>
      </c>
      <c r="M913" s="36">
        <f t="shared" si="439"/>
        <v>1242635.2317500019</v>
      </c>
      <c r="N913" s="35">
        <f>IF($B913="P",VLOOKUP($E913,'[2]Costeo-JUL26'!$B$9:$CQ$307,N$1,0),0)</f>
        <v>3.5000000000000003E-2</v>
      </c>
      <c r="O913" s="36">
        <f t="shared" si="440"/>
        <v>43492.233111250069</v>
      </c>
      <c r="P913" s="36">
        <f>IF($B913="P",VLOOKUP($E913,'[2]Costeo-JUL26'!$B$9:$CQ$307,P$1,0),0)*H913</f>
        <v>0</v>
      </c>
      <c r="Q913" s="36">
        <f t="shared" si="441"/>
        <v>1286127.4648612519</v>
      </c>
      <c r="R913" s="34">
        <f>IF($B913="P",VLOOKUP($E913,'[2]Costeo-JUL26'!$B$9:$CQ$307,R$1,0),0)</f>
        <v>0</v>
      </c>
      <c r="S913" s="16">
        <f>IF($B913="P",VLOOKUP($E913,'[2]Costeo-JUL26'!$B$9:$CQ$307,S$1,0),0)*$G913</f>
        <v>0</v>
      </c>
      <c r="T913" s="36">
        <f>IF($B913="P",VLOOKUP($E913,'[2]Costeo-JUL26'!$B$9:$CQ$307,T$1,0),0)*$G913</f>
        <v>0</v>
      </c>
      <c r="U913" s="35">
        <f>IF($B913="P",VLOOKUP($E913,'[2]Costeo-JUL26'!$B$9:$CQ$307,U$1,0),0)</f>
        <v>0</v>
      </c>
      <c r="V913" s="36">
        <f t="shared" si="442"/>
        <v>0</v>
      </c>
      <c r="W913" s="36">
        <f t="shared" si="443"/>
        <v>0</v>
      </c>
      <c r="X913" s="34">
        <f>IF($B913="P",VLOOKUP($E913,'[2]Costeo-JUL26'!$B$9:$CQ$307,X$1,0),0)</f>
        <v>902338</v>
      </c>
      <c r="Y913" s="16">
        <f>IF($B913="P",VLOOKUP($E913,'[2]Costeo-JUL26'!$B$9:$CQ$307,Y$1,0),0)*$G913</f>
        <v>23.126796000000002</v>
      </c>
      <c r="Z913" s="36">
        <f>IF($B913="P",VLOOKUP($E913,'[2]Costeo-JUL26'!$B$9:$CQ$307,Z$1,0),0)*$G913</f>
        <v>6538.8703010400004</v>
      </c>
      <c r="AA913" s="35">
        <f>IF($B913="P",VLOOKUP($E913,'[2]Costeo-JUL26'!$B$9:$CQ$307,AA$1,0),0)</f>
        <v>0.45</v>
      </c>
      <c r="AB913" s="36">
        <f t="shared" si="444"/>
        <v>2942.4916354680004</v>
      </c>
      <c r="AC913" s="36">
        <f t="shared" si="445"/>
        <v>9481.3619365080012</v>
      </c>
      <c r="AD913" s="34">
        <f>IF($B913="P",VLOOKUP($E913,'[2]Costeo-JUL26'!$B$9:$CQ$307,AD$1,0),0)</f>
        <v>901781</v>
      </c>
      <c r="AE913" s="16">
        <f>IF($B913="P",VLOOKUP($E913,'[2]Costeo-JUL26'!$B$9:$CQ$307,AE$1,0),0)*$G913</f>
        <v>1854</v>
      </c>
      <c r="AF913" s="36">
        <f>IF($B913="P",VLOOKUP($E913,'[2]Costeo-JUL26'!$B$9:$CQ$307,AF$1,0),0)*$G913</f>
        <v>28453.7088</v>
      </c>
      <c r="AG913" s="35">
        <f>IF($B913="P",VLOOKUP($E913,'[2]Costeo-JUL26'!$B$9:$CQ$307,AG$1,0),0)</f>
        <v>6.0000000000000001E-3</v>
      </c>
      <c r="AH913" s="36">
        <f t="shared" si="446"/>
        <v>170.72225280000001</v>
      </c>
      <c r="AI913" s="36">
        <f t="shared" si="447"/>
        <v>28624.431052799999</v>
      </c>
      <c r="AJ913" s="34">
        <f>IF($B913="P",VLOOKUP($E913,'[2]Costeo-JUL26'!$B$9:$CQ$307,AJ$1,0),0)</f>
        <v>911355</v>
      </c>
      <c r="AK913" s="16">
        <f>IF($B913="P",VLOOKUP($E913,'[2]Costeo-JUL26'!$B$9:$CQ$307,AK$1,0),0)*$G913</f>
        <v>1854</v>
      </c>
      <c r="AL913" s="36">
        <f>IF($B913="P",VLOOKUP($E913,'[2]Costeo-JUL26'!$B$9:$CQ$307,AL$1,0),0)*$G913</f>
        <v>20162.25</v>
      </c>
      <c r="AM913" s="35">
        <f>IF($B913="P",VLOOKUP($E913,'[2]Costeo-JUL26'!$B$9:$CQ$307,AM$1,0),0)</f>
        <v>1.7999999999999999E-2</v>
      </c>
      <c r="AN913" s="36">
        <f t="shared" si="448"/>
        <v>362.92049999999995</v>
      </c>
      <c r="AO913" s="36">
        <f t="shared" si="449"/>
        <v>20525.1705</v>
      </c>
      <c r="AP913" s="34">
        <f>IF($B913="P",VLOOKUP($E913,'[2]Costeo-JUL26'!$B$9:$CQ$307,AP$1,0),0)</f>
        <v>913486</v>
      </c>
      <c r="AQ913" s="16">
        <f>IF($B913="P",VLOOKUP($E913,'[2]Costeo-JUL26'!$B$9:$CQ$307,AQ$1,0),0)*$G913</f>
        <v>1854</v>
      </c>
      <c r="AR913" s="36">
        <f>IF($B913="P",VLOOKUP($E913,'[2]Costeo-JUL26'!$B$9:$CQ$307,AR$1,0),0)*$G913</f>
        <v>228851.09419226384</v>
      </c>
      <c r="AS913" s="35">
        <f>IF($B913="P",VLOOKUP($E913,'[2]Costeo-JUL26'!$B$9:$CQ$307,AS$1,0),0)</f>
        <v>0.02</v>
      </c>
      <c r="AT913" s="36">
        <f t="shared" si="450"/>
        <v>4577.0218838452774</v>
      </c>
      <c r="AU913" s="36">
        <f t="shared" si="451"/>
        <v>233428.11607610912</v>
      </c>
      <c r="AV913" s="34">
        <f>IF($B913="P",VLOOKUP($E913,'[2]Costeo-JUL26'!$B$9:$CQ$307,AV$1,0),0)</f>
        <v>902310</v>
      </c>
      <c r="AW913" s="16">
        <f>IF($B913="P",VLOOKUP($E913,'[2]Costeo-JUL26'!$B$9:$CQ$307,AW$1,0),0)*$G913</f>
        <v>7.2305999999999999</v>
      </c>
      <c r="AX913" s="36">
        <f>IF($B913="P",VLOOKUP($E913,'[2]Costeo-JUL26'!$B$9:$CQ$307,AX$1,0),0)*$G913</f>
        <v>25332.740374380839</v>
      </c>
      <c r="AY913" s="35">
        <f>IF($B913="P",VLOOKUP($E913,'[2]Costeo-JUL26'!$B$9:$CQ$307,AY$1,0),0)</f>
        <v>0.03</v>
      </c>
      <c r="AZ913" s="36">
        <f t="shared" si="452"/>
        <v>759.98221123142514</v>
      </c>
      <c r="BA913" s="36">
        <f t="shared" si="453"/>
        <v>26092.722585612264</v>
      </c>
      <c r="BB913" s="34">
        <f>IF($B913="P",VLOOKUP($E913,'[2]Costeo-JUL26'!$B$9:$CQ$307,BB$1,0),0)</f>
        <v>902311</v>
      </c>
      <c r="BC913" s="16">
        <f>IF($B913="P",VLOOKUP($E913,'[2]Costeo-JUL26'!$B$9:$CQ$307,BC$1,0),0)*$G913</f>
        <v>1.1587499999999999</v>
      </c>
      <c r="BD913" s="36">
        <f>IF($B913="P",VLOOKUP($E913,'[2]Costeo-JUL26'!$B$9:$CQ$307,BD$1,0),0)*$G913</f>
        <v>4544.2061437500006</v>
      </c>
      <c r="BE913" s="35">
        <f>IF($B913="P",VLOOKUP($E913,'[2]Costeo-JUL26'!$B$9:$CQ$307,BE$1,0),0)</f>
        <v>0.03</v>
      </c>
      <c r="BF913" s="36">
        <f t="shared" si="454"/>
        <v>136.3261843125</v>
      </c>
      <c r="BG913" s="36">
        <f t="shared" si="455"/>
        <v>4680.5323280625007</v>
      </c>
      <c r="BH913" s="34">
        <f>IF($B913="P",VLOOKUP($E913,'[2]Costeo-JUL26'!$B$9:$CQ$307,BH$1,0),0)</f>
        <v>910319</v>
      </c>
      <c r="BI913" s="16">
        <f>IF($B913="P",VLOOKUP($E913,'[2]Costeo-JUL26'!$B$9:$CQ$307,BI$1,0),0)*$G913</f>
        <v>4.1383928571428568</v>
      </c>
      <c r="BJ913" s="36">
        <f>IF($B913="P",VLOOKUP($E913,'[2]Costeo-JUL26'!$B$9:$CQ$307,BJ$1,0),0)*$G913</f>
        <v>10819.828125</v>
      </c>
      <c r="BK913" s="35">
        <f>IF(BH913=910319,0,IF($B913="P",VLOOKUP($E913,'[2]Costeo-JUL26'!$B$9:$CQ$307,BK$1,0),0))</f>
        <v>0</v>
      </c>
      <c r="BL913" s="36">
        <f t="shared" si="456"/>
        <v>0</v>
      </c>
      <c r="BM913" s="36">
        <f t="shared" si="457"/>
        <v>10819.828125</v>
      </c>
      <c r="BN913" s="34">
        <f>IF($B913="P",VLOOKUP($E913,'[2]Costeo-JUL26'!$B$9:$CQ$307,BN$1,0),0)</f>
        <v>0</v>
      </c>
      <c r="BO913" s="16">
        <f>IF($B913="P",VLOOKUP($E913,'[2]Costeo-JUL26'!$B$9:$CQ$307,BO$1,0),0)*$G913</f>
        <v>0</v>
      </c>
      <c r="BP913" s="36">
        <f>IF($B913="P",VLOOKUP($E913,'[2]Costeo-JUL26'!$B$9:$CQ$307,BP$1,0),0)*$G913</f>
        <v>0</v>
      </c>
      <c r="BQ913" s="35">
        <f>IF($B913="P",VLOOKUP($E913,'[2]Costeo-JUL26'!$B$9:$CQ$307,BQ$1,0),0)</f>
        <v>0</v>
      </c>
      <c r="BR913" s="36">
        <f t="shared" si="458"/>
        <v>0</v>
      </c>
      <c r="BS913" s="36">
        <f t="shared" si="459"/>
        <v>0</v>
      </c>
      <c r="BT913" s="34">
        <f>IF($B913="P",VLOOKUP($E913,'[2]Costeo-JUL26'!$B$9:$CQ$307,BT$1,0),0)</f>
        <v>0</v>
      </c>
      <c r="BU913" s="16">
        <f>IF($B913="P",VLOOKUP($E913,'[2]Costeo-JUL26'!$B$9:$CQ$307,BU$1,0),0)*$G913</f>
        <v>0</v>
      </c>
      <c r="BV913" s="36">
        <f>IF($B913="P",VLOOKUP($E913,'[2]Costeo-JUL26'!$B$9:$CQ$307,BV$1,0),0)*$G913</f>
        <v>0</v>
      </c>
      <c r="BW913" s="35">
        <f>IF($B913="P",VLOOKUP($E913,'[2]Costeo-JUL26'!$B$9:$CQ$307,BW$1,0),0)</f>
        <v>0</v>
      </c>
      <c r="BX913" s="36">
        <f t="shared" si="460"/>
        <v>0</v>
      </c>
      <c r="BY913" s="36">
        <f t="shared" si="461"/>
        <v>0</v>
      </c>
      <c r="BZ913" s="34">
        <f>IF($B913="P",VLOOKUP($E913,'[2]Costeo-JUL26'!$B$9:$CQ$307,BZ$1,0),0)</f>
        <v>0</v>
      </c>
      <c r="CA913" s="16">
        <f>IF($B913="P",VLOOKUP($E913,'[2]Costeo-JUL26'!$B$9:$CQ$307,CA$1,0),0)*$G913</f>
        <v>0</v>
      </c>
      <c r="CB913" s="36">
        <f>IF($B913="P",VLOOKUP($E913,'[2]Costeo-JUL26'!$B$9:$CQ$307,CB$1,0),0)*$G913</f>
        <v>0</v>
      </c>
      <c r="CC913" s="35">
        <f>IF($B913="P",VLOOKUP($E913,'[2]Costeo-JUL26'!$B$9:$CQ$307,CC$1,0),0)</f>
        <v>0</v>
      </c>
      <c r="CD913" s="36">
        <f t="shared" si="462"/>
        <v>0</v>
      </c>
      <c r="CE913" s="36">
        <f t="shared" si="463"/>
        <v>0</v>
      </c>
      <c r="CF913" s="37">
        <f t="shared" si="435"/>
        <v>1619779.6274653436</v>
      </c>
      <c r="CG913" s="36">
        <f>IF($B913="r",VLOOKUP($E913,'[2]Costeo-JUL26'!$B$9:$CQ$307,CG$1,0),0)*$G913</f>
        <v>0</v>
      </c>
      <c r="CH913" s="35">
        <f>VLOOKUP($E913,'[2]TEORICOS (05.26)'!$A$8:$T$251,CH$1,0)</f>
        <v>0</v>
      </c>
      <c r="CI913" s="36">
        <f t="shared" si="464"/>
        <v>0</v>
      </c>
      <c r="CJ913" s="37">
        <f t="shared" si="465"/>
        <v>0</v>
      </c>
      <c r="CM913" s="16">
        <f>SUMIFS('[1]Ajuste Inventario'!$I:$I,'[1]Ajuste Inventario'!$B:$B,E913,'[1]Ajuste Inventario'!$S:$S,D913)*-1</f>
        <v>14.875</v>
      </c>
      <c r="CN913" s="36">
        <f t="shared" si="436"/>
        <v>103966.43779308301</v>
      </c>
      <c r="CP913" t="str">
        <f t="shared" si="437"/>
        <v>2741Org.Vtas StaTeresita</v>
      </c>
      <c r="CQ913" s="10">
        <f t="shared" si="438"/>
        <v>6989.340355837513</v>
      </c>
    </row>
    <row r="914" spans="1:95" x14ac:dyDescent="0.25">
      <c r="A914" s="30">
        <v>46204</v>
      </c>
      <c r="B914" s="31" t="str">
        <f>VLOOKUP($E914,'[2]TEORICOS (05.26)'!$A$8:$T$251,B$1,0)</f>
        <v>P</v>
      </c>
      <c r="C914" s="32" t="str">
        <f>VLOOKUP($E914,'[2]TEORICOS (05.26)'!$A$8:$T$251,C$1,0)</f>
        <v>Sprite</v>
      </c>
      <c r="D914" t="s">
        <v>230</v>
      </c>
      <c r="E914">
        <v>2759</v>
      </c>
      <c r="F914" t="s">
        <v>165</v>
      </c>
      <c r="G914" s="16">
        <v>225</v>
      </c>
      <c r="H914" s="16">
        <v>535.04999999999961</v>
      </c>
      <c r="I914" s="33">
        <v>4622883.450000003</v>
      </c>
      <c r="J914" s="33">
        <v>4544413.0100000026</v>
      </c>
      <c r="K914" s="34">
        <f>IF($B914="P",VLOOKUP($E914,'[2]Costeo-JUL26'!$B$9:$CQ$307,K$1,0),0)</f>
        <v>911399</v>
      </c>
      <c r="L914" s="35">
        <f>VLOOKUP($E914,'[2]TEORICOS (05.26)'!$A$8:$T$251,L$1,0)</f>
        <v>0.27500000000000002</v>
      </c>
      <c r="M914" s="36">
        <f t="shared" si="439"/>
        <v>1249713.5777500009</v>
      </c>
      <c r="N914" s="35">
        <f>IF($B914="P",VLOOKUP($E914,'[2]Costeo-JUL26'!$B$9:$CQ$307,N$1,0),0)</f>
        <v>3.5000000000000003E-2</v>
      </c>
      <c r="O914" s="36">
        <f t="shared" si="440"/>
        <v>43739.975221250032</v>
      </c>
      <c r="P914" s="36">
        <f>IF($B914="P",VLOOKUP($E914,'[2]Costeo-JUL26'!$B$9:$CQ$307,P$1,0),0)*H914</f>
        <v>0</v>
      </c>
      <c r="Q914" s="36">
        <f t="shared" si="441"/>
        <v>1293453.5529712508</v>
      </c>
      <c r="R914" s="34">
        <f>IF($B914="P",VLOOKUP($E914,'[2]Costeo-JUL26'!$B$9:$CQ$307,R$1,0),0)</f>
        <v>0</v>
      </c>
      <c r="S914" s="16">
        <f>IF($B914="P",VLOOKUP($E914,'[2]Costeo-JUL26'!$B$9:$CQ$307,S$1,0),0)*$G914</f>
        <v>0</v>
      </c>
      <c r="T914" s="36">
        <f>IF($B914="P",VLOOKUP($E914,'[2]Costeo-JUL26'!$B$9:$CQ$307,T$1,0),0)*$G914</f>
        <v>0</v>
      </c>
      <c r="U914" s="35">
        <f>IF($B914="P",VLOOKUP($E914,'[2]Costeo-JUL26'!$B$9:$CQ$307,U$1,0),0)</f>
        <v>0</v>
      </c>
      <c r="V914" s="36">
        <f t="shared" si="442"/>
        <v>0</v>
      </c>
      <c r="W914" s="36">
        <f t="shared" si="443"/>
        <v>0</v>
      </c>
      <c r="X914" s="34">
        <f>IF($B914="P",VLOOKUP($E914,'[2]Costeo-JUL26'!$B$9:$CQ$307,X$1,0),0)</f>
        <v>902338</v>
      </c>
      <c r="Y914" s="16">
        <f>IF($B914="P",VLOOKUP($E914,'[2]Costeo-JUL26'!$B$9:$CQ$307,Y$1,0),0)*$G914</f>
        <v>25.25985</v>
      </c>
      <c r="Z914" s="36">
        <f>IF($B914="P",VLOOKUP($E914,'[2]Costeo-JUL26'!$B$9:$CQ$307,Z$1,0),0)*$G914</f>
        <v>7141.9699890000002</v>
      </c>
      <c r="AA914" s="35">
        <f>IF($B914="P",VLOOKUP($E914,'[2]Costeo-JUL26'!$B$9:$CQ$307,AA$1,0),0)</f>
        <v>0.45</v>
      </c>
      <c r="AB914" s="36">
        <f t="shared" si="444"/>
        <v>3213.8864950500001</v>
      </c>
      <c r="AC914" s="36">
        <f t="shared" si="445"/>
        <v>10355.85648405</v>
      </c>
      <c r="AD914" s="34">
        <f>IF($B914="P",VLOOKUP($E914,'[2]Costeo-JUL26'!$B$9:$CQ$307,AD$1,0),0)</f>
        <v>901781</v>
      </c>
      <c r="AE914" s="16">
        <f>IF($B914="P",VLOOKUP($E914,'[2]Costeo-JUL26'!$B$9:$CQ$307,AE$1,0),0)*$G914</f>
        <v>1350</v>
      </c>
      <c r="AF914" s="36">
        <f>IF($B914="P",VLOOKUP($E914,'[2]Costeo-JUL26'!$B$9:$CQ$307,AF$1,0),0)*$G914</f>
        <v>20718.72</v>
      </c>
      <c r="AG914" s="35">
        <f>IF($B914="P",VLOOKUP($E914,'[2]Costeo-JUL26'!$B$9:$CQ$307,AG$1,0),0)</f>
        <v>6.0000000000000001E-3</v>
      </c>
      <c r="AH914" s="36">
        <f t="shared" si="446"/>
        <v>124.31232000000001</v>
      </c>
      <c r="AI914" s="36">
        <f t="shared" si="447"/>
        <v>20843.032320000002</v>
      </c>
      <c r="AJ914" s="34">
        <f>IF($B914="P",VLOOKUP($E914,'[2]Costeo-JUL26'!$B$9:$CQ$307,AJ$1,0),0)</f>
        <v>911543</v>
      </c>
      <c r="AK914" s="16">
        <f>IF($B914="P",VLOOKUP($E914,'[2]Costeo-JUL26'!$B$9:$CQ$307,AK$1,0),0)*$G914</f>
        <v>1350</v>
      </c>
      <c r="AL914" s="36">
        <f>IF($B914="P",VLOOKUP($E914,'[2]Costeo-JUL26'!$B$9:$CQ$307,AL$1,0),0)*$G914</f>
        <v>20207.07</v>
      </c>
      <c r="AM914" s="35">
        <f>IF($B914="P",VLOOKUP($E914,'[2]Costeo-JUL26'!$B$9:$CQ$307,AM$1,0),0)</f>
        <v>1.7999999999999999E-2</v>
      </c>
      <c r="AN914" s="36">
        <f t="shared" si="448"/>
        <v>363.72725999999994</v>
      </c>
      <c r="AO914" s="36">
        <f t="shared" si="449"/>
        <v>20570.797259999999</v>
      </c>
      <c r="AP914" s="34">
        <f>IF($B914="P",VLOOKUP($E914,'[2]Costeo-JUL26'!$B$9:$CQ$307,AP$1,0),0)</f>
        <v>911881</v>
      </c>
      <c r="AQ914" s="16">
        <f>IF($B914="P",VLOOKUP($E914,'[2]Costeo-JUL26'!$B$9:$CQ$307,AQ$1,0),0)*$G914</f>
        <v>1350</v>
      </c>
      <c r="AR914" s="36">
        <f>IF($B914="P",VLOOKUP($E914,'[2]Costeo-JUL26'!$B$9:$CQ$307,AR$1,0),0)*$G914</f>
        <v>183183.12000305115</v>
      </c>
      <c r="AS914" s="35">
        <f>IF($B914="P",VLOOKUP($E914,'[2]Costeo-JUL26'!$B$9:$CQ$307,AS$1,0),0)</f>
        <v>0.02</v>
      </c>
      <c r="AT914" s="36">
        <f t="shared" si="450"/>
        <v>3663.6624000610232</v>
      </c>
      <c r="AU914" s="36">
        <f t="shared" si="451"/>
        <v>186846.78240311219</v>
      </c>
      <c r="AV914" s="34">
        <f>IF($B914="P",VLOOKUP($E914,'[2]Costeo-JUL26'!$B$9:$CQ$307,AV$1,0),0)</f>
        <v>932442</v>
      </c>
      <c r="AW914" s="16">
        <f>IF($B914="P",VLOOKUP($E914,'[2]Costeo-JUL26'!$B$9:$CQ$307,AW$1,0),0)*$G914</f>
        <v>6.2324999999999999</v>
      </c>
      <c r="AX914" s="36">
        <f>IF($B914="P",VLOOKUP($E914,'[2]Costeo-JUL26'!$B$9:$CQ$307,AX$1,0),0)*$G914</f>
        <v>23005.867183793325</v>
      </c>
      <c r="AY914" s="35">
        <f>IF($B914="P",VLOOKUP($E914,'[2]Costeo-JUL26'!$B$9:$CQ$307,AY$1,0),0)</f>
        <v>0.03</v>
      </c>
      <c r="AZ914" s="36">
        <f t="shared" si="452"/>
        <v>690.17601551379971</v>
      </c>
      <c r="BA914" s="36">
        <f t="shared" si="453"/>
        <v>23696.043199307125</v>
      </c>
      <c r="BB914" s="34">
        <f>IF($B914="P",VLOOKUP($E914,'[2]Costeo-JUL26'!$B$9:$CQ$307,BB$1,0),0)</f>
        <v>902311</v>
      </c>
      <c r="BC914" s="16">
        <f>IF($B914="P",VLOOKUP($E914,'[2]Costeo-JUL26'!$B$9:$CQ$307,BC$1,0),0)*$G914</f>
        <v>0.98437500000000011</v>
      </c>
      <c r="BD914" s="36">
        <f>IF($B914="P",VLOOKUP($E914,'[2]Costeo-JUL26'!$B$9:$CQ$307,BD$1,0),0)*$G914</f>
        <v>3860.3692968750011</v>
      </c>
      <c r="BE914" s="35">
        <f>IF($B914="P",VLOOKUP($E914,'[2]Costeo-JUL26'!$B$9:$CQ$307,BE$1,0),0)</f>
        <v>0.03</v>
      </c>
      <c r="BF914" s="36">
        <f t="shared" si="454"/>
        <v>115.81107890625003</v>
      </c>
      <c r="BG914" s="36">
        <f t="shared" si="455"/>
        <v>3976.1803757812513</v>
      </c>
      <c r="BH914" s="34">
        <f>IF($B914="P",VLOOKUP($E914,'[2]Costeo-JUL26'!$B$9:$CQ$307,BH$1,0),0)</f>
        <v>933089</v>
      </c>
      <c r="BI914" s="16">
        <f>IF($B914="P",VLOOKUP($E914,'[2]Costeo-JUL26'!$B$9:$CQ$307,BI$1,0),0)*$G914</f>
        <v>8.4375</v>
      </c>
      <c r="BJ914" s="36">
        <f>IF($B914="P",VLOOKUP($E914,'[2]Costeo-JUL26'!$B$9:$CQ$307,BJ$1,0),0)*$G914</f>
        <v>6283.1745862369344</v>
      </c>
      <c r="BK914" s="35">
        <f>IF(BH914=910319,0,IF($B914="P",VLOOKUP($E914,'[2]Costeo-JUL26'!$B$9:$CQ$307,BK$1,0),0))</f>
        <v>0.02</v>
      </c>
      <c r="BL914" s="36">
        <f t="shared" si="456"/>
        <v>125.66349172473869</v>
      </c>
      <c r="BM914" s="36">
        <f t="shared" si="457"/>
        <v>6408.8380779616728</v>
      </c>
      <c r="BN914" s="34">
        <f>IF($B914="P",VLOOKUP($E914,'[2]Costeo-JUL26'!$B$9:$CQ$307,BN$1,0),0)</f>
        <v>0</v>
      </c>
      <c r="BO914" s="16">
        <f>IF($B914="P",VLOOKUP($E914,'[2]Costeo-JUL26'!$B$9:$CQ$307,BO$1,0),0)*$G914</f>
        <v>0</v>
      </c>
      <c r="BP914" s="36">
        <f>IF($B914="P",VLOOKUP($E914,'[2]Costeo-JUL26'!$B$9:$CQ$307,BP$1,0),0)*$G914</f>
        <v>0</v>
      </c>
      <c r="BQ914" s="35">
        <f>IF($B914="P",VLOOKUP($E914,'[2]Costeo-JUL26'!$B$9:$CQ$307,BQ$1,0),0)</f>
        <v>0</v>
      </c>
      <c r="BR914" s="36">
        <f t="shared" si="458"/>
        <v>0</v>
      </c>
      <c r="BS914" s="36">
        <f t="shared" si="459"/>
        <v>0</v>
      </c>
      <c r="BT914" s="34">
        <f>IF($B914="P",VLOOKUP($E914,'[2]Costeo-JUL26'!$B$9:$CQ$307,BT$1,0),0)</f>
        <v>0</v>
      </c>
      <c r="BU914" s="16">
        <f>IF($B914="P",VLOOKUP($E914,'[2]Costeo-JUL26'!$B$9:$CQ$307,BU$1,0),0)*$G914</f>
        <v>0</v>
      </c>
      <c r="BV914" s="36">
        <f>IF($B914="P",VLOOKUP($E914,'[2]Costeo-JUL26'!$B$9:$CQ$307,BV$1,0),0)*$G914</f>
        <v>0</v>
      </c>
      <c r="BW914" s="35">
        <f>IF($B914="P",VLOOKUP($E914,'[2]Costeo-JUL26'!$B$9:$CQ$307,BW$1,0),0)</f>
        <v>0</v>
      </c>
      <c r="BX914" s="36">
        <f t="shared" si="460"/>
        <v>0</v>
      </c>
      <c r="BY914" s="36">
        <f t="shared" si="461"/>
        <v>0</v>
      </c>
      <c r="BZ914" s="34">
        <f>IF($B914="P",VLOOKUP($E914,'[2]Costeo-JUL26'!$B$9:$CQ$307,BZ$1,0),0)</f>
        <v>0</v>
      </c>
      <c r="CA914" s="16">
        <f>IF($B914="P",VLOOKUP($E914,'[2]Costeo-JUL26'!$B$9:$CQ$307,CA$1,0),0)*$G914</f>
        <v>0</v>
      </c>
      <c r="CB914" s="36">
        <f>IF($B914="P",VLOOKUP($E914,'[2]Costeo-JUL26'!$B$9:$CQ$307,CB$1,0),0)*$G914</f>
        <v>0</v>
      </c>
      <c r="CC914" s="35">
        <f>IF($B914="P",VLOOKUP($E914,'[2]Costeo-JUL26'!$B$9:$CQ$307,CC$1,0),0)</f>
        <v>0</v>
      </c>
      <c r="CD914" s="36">
        <f t="shared" si="462"/>
        <v>0</v>
      </c>
      <c r="CE914" s="36">
        <f t="shared" si="463"/>
        <v>0</v>
      </c>
      <c r="CF914" s="37">
        <f t="shared" si="435"/>
        <v>1566151.0830914627</v>
      </c>
      <c r="CG914" s="36">
        <f>IF($B914="r",VLOOKUP($E914,'[2]Costeo-JUL26'!$B$9:$CQ$307,CG$1,0),0)*$G914</f>
        <v>0</v>
      </c>
      <c r="CH914" s="35">
        <f>VLOOKUP($E914,'[2]TEORICOS (05.26)'!$A$8:$T$251,CH$1,0)</f>
        <v>0</v>
      </c>
      <c r="CI914" s="36">
        <f t="shared" si="464"/>
        <v>0</v>
      </c>
      <c r="CJ914" s="37">
        <f t="shared" si="465"/>
        <v>0</v>
      </c>
      <c r="CM914" s="16">
        <f>SUMIFS('[1]Ajuste Inventario'!$I:$I,'[1]Ajuste Inventario'!$B:$B,E914,'[1]Ajuste Inventario'!$S:$S,D914)*-1</f>
        <v>9.4990000000000006</v>
      </c>
      <c r="CN914" s="36">
        <f t="shared" si="436"/>
        <v>66119.418392381354</v>
      </c>
      <c r="CP914" t="str">
        <f t="shared" si="437"/>
        <v>2759Org.Vtas StaTeresita</v>
      </c>
      <c r="CQ914" s="10">
        <f t="shared" si="438"/>
        <v>6960.6714804065005</v>
      </c>
    </row>
    <row r="915" spans="1:95" x14ac:dyDescent="0.25">
      <c r="A915" s="30">
        <v>46204</v>
      </c>
      <c r="B915" s="31" t="str">
        <f>VLOOKUP($E915,'[2]TEORICOS (05.26)'!$A$8:$T$251,B$1,0)</f>
        <v>R</v>
      </c>
      <c r="C915" s="32" t="str">
        <f>VLOOKUP($E915,'[2]TEORICOS (05.26)'!$A$8:$T$251,C$1,0)</f>
        <v>Monster</v>
      </c>
      <c r="D915" t="s">
        <v>230</v>
      </c>
      <c r="E915">
        <v>3095</v>
      </c>
      <c r="F915" t="s">
        <v>167</v>
      </c>
      <c r="G915" s="16">
        <v>111.667</v>
      </c>
      <c r="H915" s="16">
        <v>55.833500000000001</v>
      </c>
      <c r="I915" s="33">
        <v>1470205.2700000019</v>
      </c>
      <c r="J915" s="33">
        <v>1451076.9300000013</v>
      </c>
      <c r="K915" s="34">
        <f>IF($B915="P",VLOOKUP($E915,'[2]Costeo-JUL26'!$B$9:$CQ$307,K$1,0),0)</f>
        <v>0</v>
      </c>
      <c r="L915" s="35">
        <f>VLOOKUP($E915,'[2]TEORICOS (05.26)'!$A$8:$T$251,L$1,0)</f>
        <v>0</v>
      </c>
      <c r="M915" s="36">
        <f t="shared" si="439"/>
        <v>0</v>
      </c>
      <c r="N915" s="35">
        <f>IF($B915="P",VLOOKUP($E915,'[2]Costeo-JUL26'!$B$9:$CQ$307,N$1,0),0)</f>
        <v>0</v>
      </c>
      <c r="O915" s="36">
        <f t="shared" si="440"/>
        <v>0</v>
      </c>
      <c r="P915" s="36">
        <f>IF($B915="P",VLOOKUP($E915,'[2]Costeo-JUL26'!$B$9:$CQ$307,P$1,0),0)*H915</f>
        <v>0</v>
      </c>
      <c r="Q915" s="36">
        <f t="shared" si="441"/>
        <v>0</v>
      </c>
      <c r="R915" s="34">
        <f>IF($B915="P",VLOOKUP($E915,'[2]Costeo-JUL26'!$B$9:$CQ$307,R$1,0),0)</f>
        <v>0</v>
      </c>
      <c r="S915" s="16">
        <f>IF($B915="P",VLOOKUP($E915,'[2]Costeo-JUL26'!$B$9:$CQ$307,S$1,0),0)*$G915</f>
        <v>0</v>
      </c>
      <c r="T915" s="36">
        <f>IF($B915="P",VLOOKUP($E915,'[2]Costeo-JUL26'!$B$9:$CQ$307,T$1,0),0)*$G915</f>
        <v>0</v>
      </c>
      <c r="U915" s="35">
        <f>IF($B915="P",VLOOKUP($E915,'[2]Costeo-JUL26'!$B$9:$CQ$307,U$1,0),0)</f>
        <v>0</v>
      </c>
      <c r="V915" s="36">
        <f t="shared" si="442"/>
        <v>0</v>
      </c>
      <c r="W915" s="36">
        <f t="shared" si="443"/>
        <v>0</v>
      </c>
      <c r="X915" s="34">
        <f>IF($B915="P",VLOOKUP($E915,'[2]Costeo-JUL26'!$B$9:$CQ$307,X$1,0),0)</f>
        <v>0</v>
      </c>
      <c r="Y915" s="16">
        <f>IF($B915="P",VLOOKUP($E915,'[2]Costeo-JUL26'!$B$9:$CQ$307,Y$1,0),0)*$G915</f>
        <v>0</v>
      </c>
      <c r="Z915" s="36">
        <f>IF($B915="P",VLOOKUP($E915,'[2]Costeo-JUL26'!$B$9:$CQ$307,Z$1,0),0)*$G915</f>
        <v>0</v>
      </c>
      <c r="AA915" s="35">
        <f>IF($B915="P",VLOOKUP($E915,'[2]Costeo-JUL26'!$B$9:$CQ$307,AA$1,0),0)</f>
        <v>0</v>
      </c>
      <c r="AB915" s="36">
        <f t="shared" si="444"/>
        <v>0</v>
      </c>
      <c r="AC915" s="36">
        <f t="shared" si="445"/>
        <v>0</v>
      </c>
      <c r="AD915" s="34">
        <f>IF($B915="P",VLOOKUP($E915,'[2]Costeo-JUL26'!$B$9:$CQ$307,AD$1,0),0)</f>
        <v>0</v>
      </c>
      <c r="AE915" s="16">
        <f>IF($B915="P",VLOOKUP($E915,'[2]Costeo-JUL26'!$B$9:$CQ$307,AE$1,0),0)*$G915</f>
        <v>0</v>
      </c>
      <c r="AF915" s="36">
        <f>IF($B915="P",VLOOKUP($E915,'[2]Costeo-JUL26'!$B$9:$CQ$307,AF$1,0),0)*$G915</f>
        <v>0</v>
      </c>
      <c r="AG915" s="35">
        <f>IF($B915="P",VLOOKUP($E915,'[2]Costeo-JUL26'!$B$9:$CQ$307,AG$1,0),0)</f>
        <v>0</v>
      </c>
      <c r="AH915" s="36">
        <f t="shared" si="446"/>
        <v>0</v>
      </c>
      <c r="AI915" s="36">
        <f t="shared" si="447"/>
        <v>0</v>
      </c>
      <c r="AJ915" s="34">
        <f>IF($B915="P",VLOOKUP($E915,'[2]Costeo-JUL26'!$B$9:$CQ$307,AJ$1,0),0)</f>
        <v>0</v>
      </c>
      <c r="AK915" s="16">
        <f>IF($B915="P",VLOOKUP($E915,'[2]Costeo-JUL26'!$B$9:$CQ$307,AK$1,0),0)*$G915</f>
        <v>0</v>
      </c>
      <c r="AL915" s="36">
        <f>IF($B915="P",VLOOKUP($E915,'[2]Costeo-JUL26'!$B$9:$CQ$307,AL$1,0),0)*$G915</f>
        <v>0</v>
      </c>
      <c r="AM915" s="35">
        <f>IF($B915="P",VLOOKUP($E915,'[2]Costeo-JUL26'!$B$9:$CQ$307,AM$1,0),0)</f>
        <v>0</v>
      </c>
      <c r="AN915" s="36">
        <f t="shared" si="448"/>
        <v>0</v>
      </c>
      <c r="AO915" s="36">
        <f t="shared" si="449"/>
        <v>0</v>
      </c>
      <c r="AP915" s="34">
        <f>IF($B915="P",VLOOKUP($E915,'[2]Costeo-JUL26'!$B$9:$CQ$307,AP$1,0),0)</f>
        <v>0</v>
      </c>
      <c r="AQ915" s="16">
        <f>IF($B915="P",VLOOKUP($E915,'[2]Costeo-JUL26'!$B$9:$CQ$307,AQ$1,0),0)*$G915</f>
        <v>0</v>
      </c>
      <c r="AR915" s="36">
        <f>IF($B915="P",VLOOKUP($E915,'[2]Costeo-JUL26'!$B$9:$CQ$307,AR$1,0),0)*$G915</f>
        <v>0</v>
      </c>
      <c r="AS915" s="35">
        <f>IF($B915="P",VLOOKUP($E915,'[2]Costeo-JUL26'!$B$9:$CQ$307,AS$1,0),0)</f>
        <v>0</v>
      </c>
      <c r="AT915" s="36">
        <f t="shared" si="450"/>
        <v>0</v>
      </c>
      <c r="AU915" s="36">
        <f t="shared" si="451"/>
        <v>0</v>
      </c>
      <c r="AV915" s="34">
        <f>IF($B915="P",VLOOKUP($E915,'[2]Costeo-JUL26'!$B$9:$CQ$307,AV$1,0),0)</f>
        <v>0</v>
      </c>
      <c r="AW915" s="16">
        <f>IF($B915="P",VLOOKUP($E915,'[2]Costeo-JUL26'!$B$9:$CQ$307,AW$1,0),0)*$G915</f>
        <v>0</v>
      </c>
      <c r="AX915" s="36">
        <f>IF($B915="P",VLOOKUP($E915,'[2]Costeo-JUL26'!$B$9:$CQ$307,AX$1,0),0)*$G915</f>
        <v>0</v>
      </c>
      <c r="AY915" s="35">
        <f>IF($B915="P",VLOOKUP($E915,'[2]Costeo-JUL26'!$B$9:$CQ$307,AY$1,0),0)</f>
        <v>0</v>
      </c>
      <c r="AZ915" s="36">
        <f t="shared" si="452"/>
        <v>0</v>
      </c>
      <c r="BA915" s="36">
        <f t="shared" si="453"/>
        <v>0</v>
      </c>
      <c r="BB915" s="34">
        <f>IF($B915="P",VLOOKUP($E915,'[2]Costeo-JUL26'!$B$9:$CQ$307,BB$1,0),0)</f>
        <v>0</v>
      </c>
      <c r="BC915" s="16">
        <f>IF($B915="P",VLOOKUP($E915,'[2]Costeo-JUL26'!$B$9:$CQ$307,BC$1,0),0)*$G915</f>
        <v>0</v>
      </c>
      <c r="BD915" s="36">
        <f>IF($B915="P",VLOOKUP($E915,'[2]Costeo-JUL26'!$B$9:$CQ$307,BD$1,0),0)*$G915</f>
        <v>0</v>
      </c>
      <c r="BE915" s="35">
        <f>IF($B915="P",VLOOKUP($E915,'[2]Costeo-JUL26'!$B$9:$CQ$307,BE$1,0),0)</f>
        <v>0</v>
      </c>
      <c r="BF915" s="36">
        <f t="shared" si="454"/>
        <v>0</v>
      </c>
      <c r="BG915" s="36">
        <f t="shared" si="455"/>
        <v>0</v>
      </c>
      <c r="BH915" s="34">
        <f>IF($B915="P",VLOOKUP($E915,'[2]Costeo-JUL26'!$B$9:$CQ$307,BH$1,0),0)</f>
        <v>0</v>
      </c>
      <c r="BI915" s="16">
        <f>IF($B915="P",VLOOKUP($E915,'[2]Costeo-JUL26'!$B$9:$CQ$307,BI$1,0),0)*$G915</f>
        <v>0</v>
      </c>
      <c r="BJ915" s="36">
        <f>IF($B915="P",VLOOKUP($E915,'[2]Costeo-JUL26'!$B$9:$CQ$307,BJ$1,0),0)*$G915</f>
        <v>0</v>
      </c>
      <c r="BK915" s="35">
        <f>IF(BH915=910319,0,IF($B915="P",VLOOKUP($E915,'[2]Costeo-JUL26'!$B$9:$CQ$307,BK$1,0),0))</f>
        <v>0</v>
      </c>
      <c r="BL915" s="36">
        <f t="shared" si="456"/>
        <v>0</v>
      </c>
      <c r="BM915" s="36">
        <f t="shared" si="457"/>
        <v>0</v>
      </c>
      <c r="BN915" s="34">
        <f>IF($B915="P",VLOOKUP($E915,'[2]Costeo-JUL26'!$B$9:$CQ$307,BN$1,0),0)</f>
        <v>0</v>
      </c>
      <c r="BO915" s="16">
        <f>IF($B915="P",VLOOKUP($E915,'[2]Costeo-JUL26'!$B$9:$CQ$307,BO$1,0),0)*$G915</f>
        <v>0</v>
      </c>
      <c r="BP915" s="36">
        <f>IF($B915="P",VLOOKUP($E915,'[2]Costeo-JUL26'!$B$9:$CQ$307,BP$1,0),0)*$G915</f>
        <v>0</v>
      </c>
      <c r="BQ915" s="35">
        <f>IF($B915="P",VLOOKUP($E915,'[2]Costeo-JUL26'!$B$9:$CQ$307,BQ$1,0),0)</f>
        <v>0</v>
      </c>
      <c r="BR915" s="36">
        <f t="shared" si="458"/>
        <v>0</v>
      </c>
      <c r="BS915" s="36">
        <f t="shared" si="459"/>
        <v>0</v>
      </c>
      <c r="BT915" s="34">
        <f>IF($B915="P",VLOOKUP($E915,'[2]Costeo-JUL26'!$B$9:$CQ$307,BT$1,0),0)</f>
        <v>0</v>
      </c>
      <c r="BU915" s="16">
        <f>IF($B915="P",VLOOKUP($E915,'[2]Costeo-JUL26'!$B$9:$CQ$307,BU$1,0),0)*$G915</f>
        <v>0</v>
      </c>
      <c r="BV915" s="36">
        <f>IF($B915="P",VLOOKUP($E915,'[2]Costeo-JUL26'!$B$9:$CQ$307,BV$1,0),0)*$G915</f>
        <v>0</v>
      </c>
      <c r="BW915" s="35">
        <f>IF($B915="P",VLOOKUP($E915,'[2]Costeo-JUL26'!$B$9:$CQ$307,BW$1,0),0)</f>
        <v>0</v>
      </c>
      <c r="BX915" s="36">
        <f t="shared" si="460"/>
        <v>0</v>
      </c>
      <c r="BY915" s="36">
        <f t="shared" si="461"/>
        <v>0</v>
      </c>
      <c r="BZ915" s="34">
        <f>IF($B915="P",VLOOKUP($E915,'[2]Costeo-JUL26'!$B$9:$CQ$307,BZ$1,0),0)</f>
        <v>0</v>
      </c>
      <c r="CA915" s="16">
        <f>IF($B915="P",VLOOKUP($E915,'[2]Costeo-JUL26'!$B$9:$CQ$307,CA$1,0),0)*$G915</f>
        <v>0</v>
      </c>
      <c r="CB915" s="36">
        <f>IF($B915="P",VLOOKUP($E915,'[2]Costeo-JUL26'!$B$9:$CQ$307,CB$1,0),0)*$G915</f>
        <v>0</v>
      </c>
      <c r="CC915" s="35">
        <f>IF($B915="P",VLOOKUP($E915,'[2]Costeo-JUL26'!$B$9:$CQ$307,CC$1,0),0)</f>
        <v>0</v>
      </c>
      <c r="CD915" s="36">
        <f t="shared" si="462"/>
        <v>0</v>
      </c>
      <c r="CE915" s="36">
        <f t="shared" si="463"/>
        <v>0</v>
      </c>
      <c r="CF915" s="37">
        <f t="shared" si="435"/>
        <v>0</v>
      </c>
      <c r="CG915" s="36">
        <f>IF($B915="r",VLOOKUP($E915,'[2]Costeo-JUL26'!$B$9:$CQ$307,CG$1,0),0)*$G915</f>
        <v>841780.4627700001</v>
      </c>
      <c r="CH915" s="35">
        <f>VLOOKUP($E915,'[2]TEORICOS (05.26)'!$A$8:$T$251,CH$1,0)</f>
        <v>0</v>
      </c>
      <c r="CI915" s="36">
        <f t="shared" si="464"/>
        <v>0</v>
      </c>
      <c r="CJ915" s="37">
        <f t="shared" si="465"/>
        <v>841780.4627700001</v>
      </c>
      <c r="CM915" s="16">
        <f>SUMIFS('[1]Ajuste Inventario'!$I:$I,'[1]Ajuste Inventario'!$B:$B,E915,'[1]Ajuste Inventario'!$S:$S,D915)*-1</f>
        <v>-0.66700000000000004</v>
      </c>
      <c r="CN915" s="36">
        <f t="shared" si="436"/>
        <v>-5028.0527700000002</v>
      </c>
      <c r="CP915" t="str">
        <f t="shared" si="437"/>
        <v>3095Org.Vtas StaTeresita</v>
      </c>
      <c r="CQ915" s="10">
        <f t="shared" si="438"/>
        <v>7538.3099999999995</v>
      </c>
    </row>
    <row r="916" spans="1:95" x14ac:dyDescent="0.25">
      <c r="A916" s="30">
        <v>46204</v>
      </c>
      <c r="B916" s="31" t="str">
        <f>VLOOKUP($E916,'[2]TEORICOS (05.26)'!$A$8:$T$251,B$1,0)</f>
        <v>R</v>
      </c>
      <c r="C916" s="32" t="str">
        <f>VLOOKUP($E916,'[2]TEORICOS (05.26)'!$A$8:$T$251,C$1,0)</f>
        <v>Monster</v>
      </c>
      <c r="D916" t="s">
        <v>230</v>
      </c>
      <c r="E916">
        <v>3205</v>
      </c>
      <c r="F916" t="s">
        <v>168</v>
      </c>
      <c r="G916" s="16">
        <v>470.334</v>
      </c>
      <c r="H916" s="16">
        <v>235.167</v>
      </c>
      <c r="I916" s="33">
        <v>6235225.7699999902</v>
      </c>
      <c r="J916" s="33">
        <v>6129982.939999993</v>
      </c>
      <c r="K916" s="34">
        <f>IF($B916="P",VLOOKUP($E916,'[2]Costeo-JUL26'!$B$9:$CQ$307,K$1,0),0)</f>
        <v>0</v>
      </c>
      <c r="L916" s="35">
        <f>VLOOKUP($E916,'[2]TEORICOS (05.26)'!$A$8:$T$251,L$1,0)</f>
        <v>0</v>
      </c>
      <c r="M916" s="36">
        <f t="shared" si="439"/>
        <v>0</v>
      </c>
      <c r="N916" s="35">
        <f>IF($B916="P",VLOOKUP($E916,'[2]Costeo-JUL26'!$B$9:$CQ$307,N$1,0),0)</f>
        <v>0</v>
      </c>
      <c r="O916" s="36">
        <f t="shared" si="440"/>
        <v>0</v>
      </c>
      <c r="P916" s="36">
        <f>IF($B916="P",VLOOKUP($E916,'[2]Costeo-JUL26'!$B$9:$CQ$307,P$1,0),0)*H916</f>
        <v>0</v>
      </c>
      <c r="Q916" s="36">
        <f t="shared" si="441"/>
        <v>0</v>
      </c>
      <c r="R916" s="34">
        <f>IF($B916="P",VLOOKUP($E916,'[2]Costeo-JUL26'!$B$9:$CQ$307,R$1,0),0)</f>
        <v>0</v>
      </c>
      <c r="S916" s="16">
        <f>IF($B916="P",VLOOKUP($E916,'[2]Costeo-JUL26'!$B$9:$CQ$307,S$1,0),0)*$G916</f>
        <v>0</v>
      </c>
      <c r="T916" s="36">
        <f>IF($B916="P",VLOOKUP($E916,'[2]Costeo-JUL26'!$B$9:$CQ$307,T$1,0),0)*$G916</f>
        <v>0</v>
      </c>
      <c r="U916" s="35">
        <f>IF($B916="P",VLOOKUP($E916,'[2]Costeo-JUL26'!$B$9:$CQ$307,U$1,0),0)</f>
        <v>0</v>
      </c>
      <c r="V916" s="36">
        <f t="shared" si="442"/>
        <v>0</v>
      </c>
      <c r="W916" s="36">
        <f t="shared" si="443"/>
        <v>0</v>
      </c>
      <c r="X916" s="34">
        <f>IF($B916="P",VLOOKUP($E916,'[2]Costeo-JUL26'!$B$9:$CQ$307,X$1,0),0)</f>
        <v>0</v>
      </c>
      <c r="Y916" s="16">
        <f>IF($B916="P",VLOOKUP($E916,'[2]Costeo-JUL26'!$B$9:$CQ$307,Y$1,0),0)*$G916</f>
        <v>0</v>
      </c>
      <c r="Z916" s="36">
        <f>IF($B916="P",VLOOKUP($E916,'[2]Costeo-JUL26'!$B$9:$CQ$307,Z$1,0),0)*$G916</f>
        <v>0</v>
      </c>
      <c r="AA916" s="35">
        <f>IF($B916="P",VLOOKUP($E916,'[2]Costeo-JUL26'!$B$9:$CQ$307,AA$1,0),0)</f>
        <v>0</v>
      </c>
      <c r="AB916" s="36">
        <f t="shared" si="444"/>
        <v>0</v>
      </c>
      <c r="AC916" s="36">
        <f t="shared" si="445"/>
        <v>0</v>
      </c>
      <c r="AD916" s="34">
        <f>IF($B916="P",VLOOKUP($E916,'[2]Costeo-JUL26'!$B$9:$CQ$307,AD$1,0),0)</f>
        <v>0</v>
      </c>
      <c r="AE916" s="16">
        <f>IF($B916="P",VLOOKUP($E916,'[2]Costeo-JUL26'!$B$9:$CQ$307,AE$1,0),0)*$G916</f>
        <v>0</v>
      </c>
      <c r="AF916" s="36">
        <f>IF($B916="P",VLOOKUP($E916,'[2]Costeo-JUL26'!$B$9:$CQ$307,AF$1,0),0)*$G916</f>
        <v>0</v>
      </c>
      <c r="AG916" s="35">
        <f>IF($B916="P",VLOOKUP($E916,'[2]Costeo-JUL26'!$B$9:$CQ$307,AG$1,0),0)</f>
        <v>0</v>
      </c>
      <c r="AH916" s="36">
        <f t="shared" si="446"/>
        <v>0</v>
      </c>
      <c r="AI916" s="36">
        <f t="shared" si="447"/>
        <v>0</v>
      </c>
      <c r="AJ916" s="34">
        <f>IF($B916="P",VLOOKUP($E916,'[2]Costeo-JUL26'!$B$9:$CQ$307,AJ$1,0),0)</f>
        <v>0</v>
      </c>
      <c r="AK916" s="16">
        <f>IF($B916="P",VLOOKUP($E916,'[2]Costeo-JUL26'!$B$9:$CQ$307,AK$1,0),0)*$G916</f>
        <v>0</v>
      </c>
      <c r="AL916" s="36">
        <f>IF($B916="P",VLOOKUP($E916,'[2]Costeo-JUL26'!$B$9:$CQ$307,AL$1,0),0)*$G916</f>
        <v>0</v>
      </c>
      <c r="AM916" s="35">
        <f>IF($B916="P",VLOOKUP($E916,'[2]Costeo-JUL26'!$B$9:$CQ$307,AM$1,0),0)</f>
        <v>0</v>
      </c>
      <c r="AN916" s="36">
        <f t="shared" si="448"/>
        <v>0</v>
      </c>
      <c r="AO916" s="36">
        <f t="shared" si="449"/>
        <v>0</v>
      </c>
      <c r="AP916" s="34">
        <f>IF($B916="P",VLOOKUP($E916,'[2]Costeo-JUL26'!$B$9:$CQ$307,AP$1,0),0)</f>
        <v>0</v>
      </c>
      <c r="AQ916" s="16">
        <f>IF($B916="P",VLOOKUP($E916,'[2]Costeo-JUL26'!$B$9:$CQ$307,AQ$1,0),0)*$G916</f>
        <v>0</v>
      </c>
      <c r="AR916" s="36">
        <f>IF($B916="P",VLOOKUP($E916,'[2]Costeo-JUL26'!$B$9:$CQ$307,AR$1,0),0)*$G916</f>
        <v>0</v>
      </c>
      <c r="AS916" s="35">
        <f>IF($B916="P",VLOOKUP($E916,'[2]Costeo-JUL26'!$B$9:$CQ$307,AS$1,0),0)</f>
        <v>0</v>
      </c>
      <c r="AT916" s="36">
        <f t="shared" si="450"/>
        <v>0</v>
      </c>
      <c r="AU916" s="36">
        <f t="shared" si="451"/>
        <v>0</v>
      </c>
      <c r="AV916" s="34">
        <f>IF($B916="P",VLOOKUP($E916,'[2]Costeo-JUL26'!$B$9:$CQ$307,AV$1,0),0)</f>
        <v>0</v>
      </c>
      <c r="AW916" s="16">
        <f>IF($B916="P",VLOOKUP($E916,'[2]Costeo-JUL26'!$B$9:$CQ$307,AW$1,0),0)*$G916</f>
        <v>0</v>
      </c>
      <c r="AX916" s="36">
        <f>IF($B916="P",VLOOKUP($E916,'[2]Costeo-JUL26'!$B$9:$CQ$307,AX$1,0),0)*$G916</f>
        <v>0</v>
      </c>
      <c r="AY916" s="35">
        <f>IF($B916="P",VLOOKUP($E916,'[2]Costeo-JUL26'!$B$9:$CQ$307,AY$1,0),0)</f>
        <v>0</v>
      </c>
      <c r="AZ916" s="36">
        <f t="shared" si="452"/>
        <v>0</v>
      </c>
      <c r="BA916" s="36">
        <f t="shared" si="453"/>
        <v>0</v>
      </c>
      <c r="BB916" s="34">
        <f>IF($B916="P",VLOOKUP($E916,'[2]Costeo-JUL26'!$B$9:$CQ$307,BB$1,0),0)</f>
        <v>0</v>
      </c>
      <c r="BC916" s="16">
        <f>IF($B916="P",VLOOKUP($E916,'[2]Costeo-JUL26'!$B$9:$CQ$307,BC$1,0),0)*$G916</f>
        <v>0</v>
      </c>
      <c r="BD916" s="36">
        <f>IF($B916="P",VLOOKUP($E916,'[2]Costeo-JUL26'!$B$9:$CQ$307,BD$1,0),0)*$G916</f>
        <v>0</v>
      </c>
      <c r="BE916" s="35">
        <f>IF($B916="P",VLOOKUP($E916,'[2]Costeo-JUL26'!$B$9:$CQ$307,BE$1,0),0)</f>
        <v>0</v>
      </c>
      <c r="BF916" s="36">
        <f t="shared" si="454"/>
        <v>0</v>
      </c>
      <c r="BG916" s="36">
        <f t="shared" si="455"/>
        <v>0</v>
      </c>
      <c r="BH916" s="34">
        <f>IF($B916="P",VLOOKUP($E916,'[2]Costeo-JUL26'!$B$9:$CQ$307,BH$1,0),0)</f>
        <v>0</v>
      </c>
      <c r="BI916" s="16">
        <f>IF($B916="P",VLOOKUP($E916,'[2]Costeo-JUL26'!$B$9:$CQ$307,BI$1,0),0)*$G916</f>
        <v>0</v>
      </c>
      <c r="BJ916" s="36">
        <f>IF($B916="P",VLOOKUP($E916,'[2]Costeo-JUL26'!$B$9:$CQ$307,BJ$1,0),0)*$G916</f>
        <v>0</v>
      </c>
      <c r="BK916" s="35">
        <f>IF(BH916=910319,0,IF($B916="P",VLOOKUP($E916,'[2]Costeo-JUL26'!$B$9:$CQ$307,BK$1,0),0))</f>
        <v>0</v>
      </c>
      <c r="BL916" s="36">
        <f t="shared" si="456"/>
        <v>0</v>
      </c>
      <c r="BM916" s="36">
        <f t="shared" si="457"/>
        <v>0</v>
      </c>
      <c r="BN916" s="34">
        <f>IF($B916="P",VLOOKUP($E916,'[2]Costeo-JUL26'!$B$9:$CQ$307,BN$1,0),0)</f>
        <v>0</v>
      </c>
      <c r="BO916" s="16">
        <f>IF($B916="P",VLOOKUP($E916,'[2]Costeo-JUL26'!$B$9:$CQ$307,BO$1,0),0)*$G916</f>
        <v>0</v>
      </c>
      <c r="BP916" s="36">
        <f>IF($B916="P",VLOOKUP($E916,'[2]Costeo-JUL26'!$B$9:$CQ$307,BP$1,0),0)*$G916</f>
        <v>0</v>
      </c>
      <c r="BQ916" s="35">
        <f>IF($B916="P",VLOOKUP($E916,'[2]Costeo-JUL26'!$B$9:$CQ$307,BQ$1,0),0)</f>
        <v>0</v>
      </c>
      <c r="BR916" s="36">
        <f t="shared" si="458"/>
        <v>0</v>
      </c>
      <c r="BS916" s="36">
        <f t="shared" si="459"/>
        <v>0</v>
      </c>
      <c r="BT916" s="34">
        <f>IF($B916="P",VLOOKUP($E916,'[2]Costeo-JUL26'!$B$9:$CQ$307,BT$1,0),0)</f>
        <v>0</v>
      </c>
      <c r="BU916" s="16">
        <f>IF($B916="P",VLOOKUP($E916,'[2]Costeo-JUL26'!$B$9:$CQ$307,BU$1,0),0)*$G916</f>
        <v>0</v>
      </c>
      <c r="BV916" s="36">
        <f>IF($B916="P",VLOOKUP($E916,'[2]Costeo-JUL26'!$B$9:$CQ$307,BV$1,0),0)*$G916</f>
        <v>0</v>
      </c>
      <c r="BW916" s="35">
        <f>IF($B916="P",VLOOKUP($E916,'[2]Costeo-JUL26'!$B$9:$CQ$307,BW$1,0),0)</f>
        <v>0</v>
      </c>
      <c r="BX916" s="36">
        <f t="shared" si="460"/>
        <v>0</v>
      </c>
      <c r="BY916" s="36">
        <f t="shared" si="461"/>
        <v>0</v>
      </c>
      <c r="BZ916" s="34">
        <f>IF($B916="P",VLOOKUP($E916,'[2]Costeo-JUL26'!$B$9:$CQ$307,BZ$1,0),0)</f>
        <v>0</v>
      </c>
      <c r="CA916" s="16">
        <f>IF($B916="P",VLOOKUP($E916,'[2]Costeo-JUL26'!$B$9:$CQ$307,CA$1,0),0)*$G916</f>
        <v>0</v>
      </c>
      <c r="CB916" s="36">
        <f>IF($B916="P",VLOOKUP($E916,'[2]Costeo-JUL26'!$B$9:$CQ$307,CB$1,0),0)*$G916</f>
        <v>0</v>
      </c>
      <c r="CC916" s="35">
        <f>IF($B916="P",VLOOKUP($E916,'[2]Costeo-JUL26'!$B$9:$CQ$307,CC$1,0),0)</f>
        <v>0</v>
      </c>
      <c r="CD916" s="36">
        <f t="shared" si="462"/>
        <v>0</v>
      </c>
      <c r="CE916" s="36">
        <f t="shared" si="463"/>
        <v>0</v>
      </c>
      <c r="CF916" s="37">
        <f t="shared" si="435"/>
        <v>0</v>
      </c>
      <c r="CG916" s="36">
        <f>IF($B916="r",VLOOKUP($E916,'[2]Costeo-JUL26'!$B$9:$CQ$307,CG$1,0),0)*$G916</f>
        <v>3509942.7284399997</v>
      </c>
      <c r="CH916" s="35">
        <f>VLOOKUP($E916,'[2]TEORICOS (05.26)'!$A$8:$T$251,CH$1,0)</f>
        <v>0</v>
      </c>
      <c r="CI916" s="36">
        <f t="shared" si="464"/>
        <v>0</v>
      </c>
      <c r="CJ916" s="37">
        <f t="shared" si="465"/>
        <v>3509942.7284399997</v>
      </c>
      <c r="CM916" s="16">
        <f>SUMIFS('[1]Ajuste Inventario'!$I:$I,'[1]Ajuste Inventario'!$B:$B,E916,'[1]Ajuste Inventario'!$S:$S,D916)*-1</f>
        <v>4.0009999999999994</v>
      </c>
      <c r="CN916" s="36">
        <f t="shared" si="436"/>
        <v>29858.102659999997</v>
      </c>
      <c r="CP916" t="str">
        <f t="shared" si="437"/>
        <v>3205Org.Vtas StaTeresita</v>
      </c>
      <c r="CQ916" s="10">
        <f t="shared" si="438"/>
        <v>7462.66</v>
      </c>
    </row>
    <row r="917" spans="1:95" x14ac:dyDescent="0.25">
      <c r="A917" s="30">
        <v>46204</v>
      </c>
      <c r="B917" s="31" t="str">
        <f>VLOOKUP($E917,'[2]TEORICOS (05.26)'!$A$8:$T$251,B$1,0)</f>
        <v>R</v>
      </c>
      <c r="C917" s="32" t="str">
        <f>VLOOKUP($E917,'[2]TEORICOS (05.26)'!$A$8:$T$251,C$1,0)</f>
        <v>Monster</v>
      </c>
      <c r="D917" t="s">
        <v>230</v>
      </c>
      <c r="E917">
        <v>3206</v>
      </c>
      <c r="F917" t="s">
        <v>169</v>
      </c>
      <c r="G917" s="16">
        <v>170</v>
      </c>
      <c r="H917" s="16">
        <v>85</v>
      </c>
      <c r="I917" s="33">
        <v>2252769.7199999979</v>
      </c>
      <c r="J917" s="33">
        <v>2193157.9399999981</v>
      </c>
      <c r="K917" s="34">
        <f>IF($B917="P",VLOOKUP($E917,'[2]Costeo-JUL26'!$B$9:$CQ$307,K$1,0),0)</f>
        <v>0</v>
      </c>
      <c r="L917" s="35">
        <f>VLOOKUP($E917,'[2]TEORICOS (05.26)'!$A$8:$T$251,L$1,0)</f>
        <v>0</v>
      </c>
      <c r="M917" s="36">
        <f t="shared" si="439"/>
        <v>0</v>
      </c>
      <c r="N917" s="35">
        <f>IF($B917="P",VLOOKUP($E917,'[2]Costeo-JUL26'!$B$9:$CQ$307,N$1,0),0)</f>
        <v>0</v>
      </c>
      <c r="O917" s="36">
        <f t="shared" si="440"/>
        <v>0</v>
      </c>
      <c r="P917" s="36">
        <f>IF($B917="P",VLOOKUP($E917,'[2]Costeo-JUL26'!$B$9:$CQ$307,P$1,0),0)*H917</f>
        <v>0</v>
      </c>
      <c r="Q917" s="36">
        <f t="shared" si="441"/>
        <v>0</v>
      </c>
      <c r="R917" s="34">
        <f>IF($B917="P",VLOOKUP($E917,'[2]Costeo-JUL26'!$B$9:$CQ$307,R$1,0),0)</f>
        <v>0</v>
      </c>
      <c r="S917" s="16">
        <f>IF($B917="P",VLOOKUP($E917,'[2]Costeo-JUL26'!$B$9:$CQ$307,S$1,0),0)*$G917</f>
        <v>0</v>
      </c>
      <c r="T917" s="36">
        <f>IF($B917="P",VLOOKUP($E917,'[2]Costeo-JUL26'!$B$9:$CQ$307,T$1,0),0)*$G917</f>
        <v>0</v>
      </c>
      <c r="U917" s="35">
        <f>IF($B917="P",VLOOKUP($E917,'[2]Costeo-JUL26'!$B$9:$CQ$307,U$1,0),0)</f>
        <v>0</v>
      </c>
      <c r="V917" s="36">
        <f t="shared" si="442"/>
        <v>0</v>
      </c>
      <c r="W917" s="36">
        <f t="shared" si="443"/>
        <v>0</v>
      </c>
      <c r="X917" s="34">
        <f>IF($B917="P",VLOOKUP($E917,'[2]Costeo-JUL26'!$B$9:$CQ$307,X$1,0),0)</f>
        <v>0</v>
      </c>
      <c r="Y917" s="16">
        <f>IF($B917="P",VLOOKUP($E917,'[2]Costeo-JUL26'!$B$9:$CQ$307,Y$1,0),0)*$G917</f>
        <v>0</v>
      </c>
      <c r="Z917" s="36">
        <f>IF($B917="P",VLOOKUP($E917,'[2]Costeo-JUL26'!$B$9:$CQ$307,Z$1,0),0)*$G917</f>
        <v>0</v>
      </c>
      <c r="AA917" s="35">
        <f>IF($B917="P",VLOOKUP($E917,'[2]Costeo-JUL26'!$B$9:$CQ$307,AA$1,0),0)</f>
        <v>0</v>
      </c>
      <c r="AB917" s="36">
        <f t="shared" si="444"/>
        <v>0</v>
      </c>
      <c r="AC917" s="36">
        <f t="shared" si="445"/>
        <v>0</v>
      </c>
      <c r="AD917" s="34">
        <f>IF($B917="P",VLOOKUP($E917,'[2]Costeo-JUL26'!$B$9:$CQ$307,AD$1,0),0)</f>
        <v>0</v>
      </c>
      <c r="AE917" s="16">
        <f>IF($B917="P",VLOOKUP($E917,'[2]Costeo-JUL26'!$B$9:$CQ$307,AE$1,0),0)*$G917</f>
        <v>0</v>
      </c>
      <c r="AF917" s="36">
        <f>IF($B917="P",VLOOKUP($E917,'[2]Costeo-JUL26'!$B$9:$CQ$307,AF$1,0),0)*$G917</f>
        <v>0</v>
      </c>
      <c r="AG917" s="35">
        <f>IF($B917="P",VLOOKUP($E917,'[2]Costeo-JUL26'!$B$9:$CQ$307,AG$1,0),0)</f>
        <v>0</v>
      </c>
      <c r="AH917" s="36">
        <f t="shared" si="446"/>
        <v>0</v>
      </c>
      <c r="AI917" s="36">
        <f t="shared" si="447"/>
        <v>0</v>
      </c>
      <c r="AJ917" s="34">
        <f>IF($B917="P",VLOOKUP($E917,'[2]Costeo-JUL26'!$B$9:$CQ$307,AJ$1,0),0)</f>
        <v>0</v>
      </c>
      <c r="AK917" s="16">
        <f>IF($B917="P",VLOOKUP($E917,'[2]Costeo-JUL26'!$B$9:$CQ$307,AK$1,0),0)*$G917</f>
        <v>0</v>
      </c>
      <c r="AL917" s="36">
        <f>IF($B917="P",VLOOKUP($E917,'[2]Costeo-JUL26'!$B$9:$CQ$307,AL$1,0),0)*$G917</f>
        <v>0</v>
      </c>
      <c r="AM917" s="35">
        <f>IF($B917="P",VLOOKUP($E917,'[2]Costeo-JUL26'!$B$9:$CQ$307,AM$1,0),0)</f>
        <v>0</v>
      </c>
      <c r="AN917" s="36">
        <f t="shared" si="448"/>
        <v>0</v>
      </c>
      <c r="AO917" s="36">
        <f t="shared" si="449"/>
        <v>0</v>
      </c>
      <c r="AP917" s="34">
        <f>IF($B917="P",VLOOKUP($E917,'[2]Costeo-JUL26'!$B$9:$CQ$307,AP$1,0),0)</f>
        <v>0</v>
      </c>
      <c r="AQ917" s="16">
        <f>IF($B917="P",VLOOKUP($E917,'[2]Costeo-JUL26'!$B$9:$CQ$307,AQ$1,0),0)*$G917</f>
        <v>0</v>
      </c>
      <c r="AR917" s="36">
        <f>IF($B917="P",VLOOKUP($E917,'[2]Costeo-JUL26'!$B$9:$CQ$307,AR$1,0),0)*$G917</f>
        <v>0</v>
      </c>
      <c r="AS917" s="35">
        <f>IF($B917="P",VLOOKUP($E917,'[2]Costeo-JUL26'!$B$9:$CQ$307,AS$1,0),0)</f>
        <v>0</v>
      </c>
      <c r="AT917" s="36">
        <f t="shared" si="450"/>
        <v>0</v>
      </c>
      <c r="AU917" s="36">
        <f t="shared" si="451"/>
        <v>0</v>
      </c>
      <c r="AV917" s="34">
        <f>IF($B917="P",VLOOKUP($E917,'[2]Costeo-JUL26'!$B$9:$CQ$307,AV$1,0),0)</f>
        <v>0</v>
      </c>
      <c r="AW917" s="16">
        <f>IF($B917="P",VLOOKUP($E917,'[2]Costeo-JUL26'!$B$9:$CQ$307,AW$1,0),0)*$G917</f>
        <v>0</v>
      </c>
      <c r="AX917" s="36">
        <f>IF($B917="P",VLOOKUP($E917,'[2]Costeo-JUL26'!$B$9:$CQ$307,AX$1,0),0)*$G917</f>
        <v>0</v>
      </c>
      <c r="AY917" s="35">
        <f>IF($B917="P",VLOOKUP($E917,'[2]Costeo-JUL26'!$B$9:$CQ$307,AY$1,0),0)</f>
        <v>0</v>
      </c>
      <c r="AZ917" s="36">
        <f t="shared" si="452"/>
        <v>0</v>
      </c>
      <c r="BA917" s="36">
        <f t="shared" si="453"/>
        <v>0</v>
      </c>
      <c r="BB917" s="34">
        <f>IF($B917="P",VLOOKUP($E917,'[2]Costeo-JUL26'!$B$9:$CQ$307,BB$1,0),0)</f>
        <v>0</v>
      </c>
      <c r="BC917" s="16">
        <f>IF($B917="P",VLOOKUP($E917,'[2]Costeo-JUL26'!$B$9:$CQ$307,BC$1,0),0)*$G917</f>
        <v>0</v>
      </c>
      <c r="BD917" s="36">
        <f>IF($B917="P",VLOOKUP($E917,'[2]Costeo-JUL26'!$B$9:$CQ$307,BD$1,0),0)*$G917</f>
        <v>0</v>
      </c>
      <c r="BE917" s="35">
        <f>IF($B917="P",VLOOKUP($E917,'[2]Costeo-JUL26'!$B$9:$CQ$307,BE$1,0),0)</f>
        <v>0</v>
      </c>
      <c r="BF917" s="36">
        <f t="shared" si="454"/>
        <v>0</v>
      </c>
      <c r="BG917" s="36">
        <f t="shared" si="455"/>
        <v>0</v>
      </c>
      <c r="BH917" s="34">
        <f>IF($B917="P",VLOOKUP($E917,'[2]Costeo-JUL26'!$B$9:$CQ$307,BH$1,0),0)</f>
        <v>0</v>
      </c>
      <c r="BI917" s="16">
        <f>IF($B917="P",VLOOKUP($E917,'[2]Costeo-JUL26'!$B$9:$CQ$307,BI$1,0),0)*$G917</f>
        <v>0</v>
      </c>
      <c r="BJ917" s="36">
        <f>IF($B917="P",VLOOKUP($E917,'[2]Costeo-JUL26'!$B$9:$CQ$307,BJ$1,0),0)*$G917</f>
        <v>0</v>
      </c>
      <c r="BK917" s="35">
        <f>IF(BH917=910319,0,IF($B917="P",VLOOKUP($E917,'[2]Costeo-JUL26'!$B$9:$CQ$307,BK$1,0),0))</f>
        <v>0</v>
      </c>
      <c r="BL917" s="36">
        <f t="shared" si="456"/>
        <v>0</v>
      </c>
      <c r="BM917" s="36">
        <f t="shared" si="457"/>
        <v>0</v>
      </c>
      <c r="BN917" s="34">
        <f>IF($B917="P",VLOOKUP($E917,'[2]Costeo-JUL26'!$B$9:$CQ$307,BN$1,0),0)</f>
        <v>0</v>
      </c>
      <c r="BO917" s="16">
        <f>IF($B917="P",VLOOKUP($E917,'[2]Costeo-JUL26'!$B$9:$CQ$307,BO$1,0),0)*$G917</f>
        <v>0</v>
      </c>
      <c r="BP917" s="36">
        <f>IF($B917="P",VLOOKUP($E917,'[2]Costeo-JUL26'!$B$9:$CQ$307,BP$1,0),0)*$G917</f>
        <v>0</v>
      </c>
      <c r="BQ917" s="35">
        <f>IF($B917="P",VLOOKUP($E917,'[2]Costeo-JUL26'!$B$9:$CQ$307,BQ$1,0),0)</f>
        <v>0</v>
      </c>
      <c r="BR917" s="36">
        <f t="shared" si="458"/>
        <v>0</v>
      </c>
      <c r="BS917" s="36">
        <f t="shared" si="459"/>
        <v>0</v>
      </c>
      <c r="BT917" s="34">
        <f>IF($B917="P",VLOOKUP($E917,'[2]Costeo-JUL26'!$B$9:$CQ$307,BT$1,0),0)</f>
        <v>0</v>
      </c>
      <c r="BU917" s="16">
        <f>IF($B917="P",VLOOKUP($E917,'[2]Costeo-JUL26'!$B$9:$CQ$307,BU$1,0),0)*$G917</f>
        <v>0</v>
      </c>
      <c r="BV917" s="36">
        <f>IF($B917="P",VLOOKUP($E917,'[2]Costeo-JUL26'!$B$9:$CQ$307,BV$1,0),0)*$G917</f>
        <v>0</v>
      </c>
      <c r="BW917" s="35">
        <f>IF($B917="P",VLOOKUP($E917,'[2]Costeo-JUL26'!$B$9:$CQ$307,BW$1,0),0)</f>
        <v>0</v>
      </c>
      <c r="BX917" s="36">
        <f t="shared" si="460"/>
        <v>0</v>
      </c>
      <c r="BY917" s="36">
        <f t="shared" si="461"/>
        <v>0</v>
      </c>
      <c r="BZ917" s="34">
        <f>IF($B917="P",VLOOKUP($E917,'[2]Costeo-JUL26'!$B$9:$CQ$307,BZ$1,0),0)</f>
        <v>0</v>
      </c>
      <c r="CA917" s="16">
        <f>IF($B917="P",VLOOKUP($E917,'[2]Costeo-JUL26'!$B$9:$CQ$307,CA$1,0),0)*$G917</f>
        <v>0</v>
      </c>
      <c r="CB917" s="36">
        <f>IF($B917="P",VLOOKUP($E917,'[2]Costeo-JUL26'!$B$9:$CQ$307,CB$1,0),0)*$G917</f>
        <v>0</v>
      </c>
      <c r="CC917" s="35">
        <f>IF($B917="P",VLOOKUP($E917,'[2]Costeo-JUL26'!$B$9:$CQ$307,CC$1,0),0)</f>
        <v>0</v>
      </c>
      <c r="CD917" s="36">
        <f t="shared" si="462"/>
        <v>0</v>
      </c>
      <c r="CE917" s="36">
        <f t="shared" si="463"/>
        <v>0</v>
      </c>
      <c r="CF917" s="37">
        <f t="shared" si="435"/>
        <v>0</v>
      </c>
      <c r="CG917" s="36">
        <f>IF($B917="r",VLOOKUP($E917,'[2]Costeo-JUL26'!$B$9:$CQ$307,CG$1,0),0)*$G917</f>
        <v>1221441.5</v>
      </c>
      <c r="CH917" s="35">
        <f>VLOOKUP($E917,'[2]TEORICOS (05.26)'!$A$8:$T$251,CH$1,0)</f>
        <v>0</v>
      </c>
      <c r="CI917" s="36">
        <f t="shared" si="464"/>
        <v>0</v>
      </c>
      <c r="CJ917" s="37">
        <f t="shared" si="465"/>
        <v>1221441.5</v>
      </c>
      <c r="CM917" s="16">
        <f>SUMIFS('[1]Ajuste Inventario'!$I:$I,'[1]Ajuste Inventario'!$B:$B,E917,'[1]Ajuste Inventario'!$S:$S,D917)*-1</f>
        <v>0.83399999999999996</v>
      </c>
      <c r="CN917" s="36">
        <f t="shared" si="436"/>
        <v>5992.2482999999993</v>
      </c>
      <c r="CP917" t="str">
        <f t="shared" si="437"/>
        <v>3206Org.Vtas StaTeresita</v>
      </c>
      <c r="CQ917" s="10">
        <f t="shared" si="438"/>
        <v>7184.95</v>
      </c>
    </row>
    <row r="918" spans="1:95" x14ac:dyDescent="0.25">
      <c r="A918" s="30">
        <v>46204</v>
      </c>
      <c r="B918" s="31" t="str">
        <f>VLOOKUP($E918,'[2]TEORICOS (05.26)'!$A$8:$T$251,B$1,0)</f>
        <v>R</v>
      </c>
      <c r="C918" s="32" t="str">
        <f>VLOOKUP($E918,'[2]TEORICOS (05.26)'!$A$8:$T$251,C$1,0)</f>
        <v>Monster</v>
      </c>
      <c r="D918" t="s">
        <v>230</v>
      </c>
      <c r="E918">
        <v>3208</v>
      </c>
      <c r="F918" t="s">
        <v>170</v>
      </c>
      <c r="G918" s="16">
        <v>22</v>
      </c>
      <c r="H918" s="16">
        <v>11</v>
      </c>
      <c r="I918" s="33">
        <v>287954.98</v>
      </c>
      <c r="J918" s="33">
        <v>283768.53999999998</v>
      </c>
      <c r="K918" s="34">
        <f>IF($B918="P",VLOOKUP($E918,'[2]Costeo-JUL26'!$B$9:$CQ$307,K$1,0),0)</f>
        <v>0</v>
      </c>
      <c r="L918" s="35">
        <f>VLOOKUP($E918,'[2]TEORICOS (05.26)'!$A$8:$T$251,L$1,0)</f>
        <v>0</v>
      </c>
      <c r="M918" s="36">
        <f t="shared" si="439"/>
        <v>0</v>
      </c>
      <c r="N918" s="35">
        <f>IF($B918="P",VLOOKUP($E918,'[2]Costeo-JUL26'!$B$9:$CQ$307,N$1,0),0)</f>
        <v>0</v>
      </c>
      <c r="O918" s="36">
        <f t="shared" si="440"/>
        <v>0</v>
      </c>
      <c r="P918" s="36">
        <f>IF($B918="P",VLOOKUP($E918,'[2]Costeo-JUL26'!$B$9:$CQ$307,P$1,0),0)*H918</f>
        <v>0</v>
      </c>
      <c r="Q918" s="36">
        <f t="shared" si="441"/>
        <v>0</v>
      </c>
      <c r="R918" s="34">
        <f>IF($B918="P",VLOOKUP($E918,'[2]Costeo-JUL26'!$B$9:$CQ$307,R$1,0),0)</f>
        <v>0</v>
      </c>
      <c r="S918" s="16">
        <f>IF($B918="P",VLOOKUP($E918,'[2]Costeo-JUL26'!$B$9:$CQ$307,S$1,0),0)*$G918</f>
        <v>0</v>
      </c>
      <c r="T918" s="36">
        <f>IF($B918="P",VLOOKUP($E918,'[2]Costeo-JUL26'!$B$9:$CQ$307,T$1,0),0)*$G918</f>
        <v>0</v>
      </c>
      <c r="U918" s="35">
        <f>IF($B918="P",VLOOKUP($E918,'[2]Costeo-JUL26'!$B$9:$CQ$307,U$1,0),0)</f>
        <v>0</v>
      </c>
      <c r="V918" s="36">
        <f t="shared" si="442"/>
        <v>0</v>
      </c>
      <c r="W918" s="36">
        <f t="shared" si="443"/>
        <v>0</v>
      </c>
      <c r="X918" s="34">
        <f>IF($B918="P",VLOOKUP($E918,'[2]Costeo-JUL26'!$B$9:$CQ$307,X$1,0),0)</f>
        <v>0</v>
      </c>
      <c r="Y918" s="16">
        <f>IF($B918="P",VLOOKUP($E918,'[2]Costeo-JUL26'!$B$9:$CQ$307,Y$1,0),0)*$G918</f>
        <v>0</v>
      </c>
      <c r="Z918" s="36">
        <f>IF($B918="P",VLOOKUP($E918,'[2]Costeo-JUL26'!$B$9:$CQ$307,Z$1,0),0)*$G918</f>
        <v>0</v>
      </c>
      <c r="AA918" s="35">
        <f>IF($B918="P",VLOOKUP($E918,'[2]Costeo-JUL26'!$B$9:$CQ$307,AA$1,0),0)</f>
        <v>0</v>
      </c>
      <c r="AB918" s="36">
        <f t="shared" si="444"/>
        <v>0</v>
      </c>
      <c r="AC918" s="36">
        <f t="shared" si="445"/>
        <v>0</v>
      </c>
      <c r="AD918" s="34">
        <f>IF($B918="P",VLOOKUP($E918,'[2]Costeo-JUL26'!$B$9:$CQ$307,AD$1,0),0)</f>
        <v>0</v>
      </c>
      <c r="AE918" s="16">
        <f>IF($B918="P",VLOOKUP($E918,'[2]Costeo-JUL26'!$B$9:$CQ$307,AE$1,0),0)*$G918</f>
        <v>0</v>
      </c>
      <c r="AF918" s="36">
        <f>IF($B918="P",VLOOKUP($E918,'[2]Costeo-JUL26'!$B$9:$CQ$307,AF$1,0),0)*$G918</f>
        <v>0</v>
      </c>
      <c r="AG918" s="35">
        <f>IF($B918="P",VLOOKUP($E918,'[2]Costeo-JUL26'!$B$9:$CQ$307,AG$1,0),0)</f>
        <v>0</v>
      </c>
      <c r="AH918" s="36">
        <f t="shared" si="446"/>
        <v>0</v>
      </c>
      <c r="AI918" s="36">
        <f t="shared" si="447"/>
        <v>0</v>
      </c>
      <c r="AJ918" s="34">
        <f>IF($B918="P",VLOOKUP($E918,'[2]Costeo-JUL26'!$B$9:$CQ$307,AJ$1,0),0)</f>
        <v>0</v>
      </c>
      <c r="AK918" s="16">
        <f>IF($B918="P",VLOOKUP($E918,'[2]Costeo-JUL26'!$B$9:$CQ$307,AK$1,0),0)*$G918</f>
        <v>0</v>
      </c>
      <c r="AL918" s="36">
        <f>IF($B918="P",VLOOKUP($E918,'[2]Costeo-JUL26'!$B$9:$CQ$307,AL$1,0),0)*$G918</f>
        <v>0</v>
      </c>
      <c r="AM918" s="35">
        <f>IF($B918="P",VLOOKUP($E918,'[2]Costeo-JUL26'!$B$9:$CQ$307,AM$1,0),0)</f>
        <v>0</v>
      </c>
      <c r="AN918" s="36">
        <f t="shared" si="448"/>
        <v>0</v>
      </c>
      <c r="AO918" s="36">
        <f t="shared" si="449"/>
        <v>0</v>
      </c>
      <c r="AP918" s="34">
        <f>IF($B918="P",VLOOKUP($E918,'[2]Costeo-JUL26'!$B$9:$CQ$307,AP$1,0),0)</f>
        <v>0</v>
      </c>
      <c r="AQ918" s="16">
        <f>IF($B918="P",VLOOKUP($E918,'[2]Costeo-JUL26'!$B$9:$CQ$307,AQ$1,0),0)*$G918</f>
        <v>0</v>
      </c>
      <c r="AR918" s="36">
        <f>IF($B918="P",VLOOKUP($E918,'[2]Costeo-JUL26'!$B$9:$CQ$307,AR$1,0),0)*$G918</f>
        <v>0</v>
      </c>
      <c r="AS918" s="35">
        <f>IF($B918="P",VLOOKUP($E918,'[2]Costeo-JUL26'!$B$9:$CQ$307,AS$1,0),0)</f>
        <v>0</v>
      </c>
      <c r="AT918" s="36">
        <f t="shared" si="450"/>
        <v>0</v>
      </c>
      <c r="AU918" s="36">
        <f t="shared" si="451"/>
        <v>0</v>
      </c>
      <c r="AV918" s="34">
        <f>IF($B918="P",VLOOKUP($E918,'[2]Costeo-JUL26'!$B$9:$CQ$307,AV$1,0),0)</f>
        <v>0</v>
      </c>
      <c r="AW918" s="16">
        <f>IF($B918="P",VLOOKUP($E918,'[2]Costeo-JUL26'!$B$9:$CQ$307,AW$1,0),0)*$G918</f>
        <v>0</v>
      </c>
      <c r="AX918" s="36">
        <f>IF($B918="P",VLOOKUP($E918,'[2]Costeo-JUL26'!$B$9:$CQ$307,AX$1,0),0)*$G918</f>
        <v>0</v>
      </c>
      <c r="AY918" s="35">
        <f>IF($B918="P",VLOOKUP($E918,'[2]Costeo-JUL26'!$B$9:$CQ$307,AY$1,0),0)</f>
        <v>0</v>
      </c>
      <c r="AZ918" s="36">
        <f t="shared" si="452"/>
        <v>0</v>
      </c>
      <c r="BA918" s="36">
        <f t="shared" si="453"/>
        <v>0</v>
      </c>
      <c r="BB918" s="34">
        <f>IF($B918="P",VLOOKUP($E918,'[2]Costeo-JUL26'!$B$9:$CQ$307,BB$1,0),0)</f>
        <v>0</v>
      </c>
      <c r="BC918" s="16">
        <f>IF($B918="P",VLOOKUP($E918,'[2]Costeo-JUL26'!$B$9:$CQ$307,BC$1,0),0)*$G918</f>
        <v>0</v>
      </c>
      <c r="BD918" s="36">
        <f>IF($B918="P",VLOOKUP($E918,'[2]Costeo-JUL26'!$B$9:$CQ$307,BD$1,0),0)*$G918</f>
        <v>0</v>
      </c>
      <c r="BE918" s="35">
        <f>IF($B918="P",VLOOKUP($E918,'[2]Costeo-JUL26'!$B$9:$CQ$307,BE$1,0),0)</f>
        <v>0</v>
      </c>
      <c r="BF918" s="36">
        <f t="shared" si="454"/>
        <v>0</v>
      </c>
      <c r="BG918" s="36">
        <f t="shared" si="455"/>
        <v>0</v>
      </c>
      <c r="BH918" s="34">
        <f>IF($B918="P",VLOOKUP($E918,'[2]Costeo-JUL26'!$B$9:$CQ$307,BH$1,0),0)</f>
        <v>0</v>
      </c>
      <c r="BI918" s="16">
        <f>IF($B918="P",VLOOKUP($E918,'[2]Costeo-JUL26'!$B$9:$CQ$307,BI$1,0),0)*$G918</f>
        <v>0</v>
      </c>
      <c r="BJ918" s="36">
        <f>IF($B918="P",VLOOKUP($E918,'[2]Costeo-JUL26'!$B$9:$CQ$307,BJ$1,0),0)*$G918</f>
        <v>0</v>
      </c>
      <c r="BK918" s="35">
        <f>IF(BH918=910319,0,IF($B918="P",VLOOKUP($E918,'[2]Costeo-JUL26'!$B$9:$CQ$307,BK$1,0),0))</f>
        <v>0</v>
      </c>
      <c r="BL918" s="36">
        <f t="shared" si="456"/>
        <v>0</v>
      </c>
      <c r="BM918" s="36">
        <f t="shared" si="457"/>
        <v>0</v>
      </c>
      <c r="BN918" s="34">
        <f>IF($B918="P",VLOOKUP($E918,'[2]Costeo-JUL26'!$B$9:$CQ$307,BN$1,0),0)</f>
        <v>0</v>
      </c>
      <c r="BO918" s="16">
        <f>IF($B918="P",VLOOKUP($E918,'[2]Costeo-JUL26'!$B$9:$CQ$307,BO$1,0),0)*$G918</f>
        <v>0</v>
      </c>
      <c r="BP918" s="36">
        <f>IF($B918="P",VLOOKUP($E918,'[2]Costeo-JUL26'!$B$9:$CQ$307,BP$1,0),0)*$G918</f>
        <v>0</v>
      </c>
      <c r="BQ918" s="35">
        <f>IF($B918="P",VLOOKUP($E918,'[2]Costeo-JUL26'!$B$9:$CQ$307,BQ$1,0),0)</f>
        <v>0</v>
      </c>
      <c r="BR918" s="36">
        <f t="shared" si="458"/>
        <v>0</v>
      </c>
      <c r="BS918" s="36">
        <f t="shared" si="459"/>
        <v>0</v>
      </c>
      <c r="BT918" s="34">
        <f>IF($B918="P",VLOOKUP($E918,'[2]Costeo-JUL26'!$B$9:$CQ$307,BT$1,0),0)</f>
        <v>0</v>
      </c>
      <c r="BU918" s="16">
        <f>IF($B918="P",VLOOKUP($E918,'[2]Costeo-JUL26'!$B$9:$CQ$307,BU$1,0),0)*$G918</f>
        <v>0</v>
      </c>
      <c r="BV918" s="36">
        <f>IF($B918="P",VLOOKUP($E918,'[2]Costeo-JUL26'!$B$9:$CQ$307,BV$1,0),0)*$G918</f>
        <v>0</v>
      </c>
      <c r="BW918" s="35">
        <f>IF($B918="P",VLOOKUP($E918,'[2]Costeo-JUL26'!$B$9:$CQ$307,BW$1,0),0)</f>
        <v>0</v>
      </c>
      <c r="BX918" s="36">
        <f t="shared" si="460"/>
        <v>0</v>
      </c>
      <c r="BY918" s="36">
        <f t="shared" si="461"/>
        <v>0</v>
      </c>
      <c r="BZ918" s="34">
        <f>IF($B918="P",VLOOKUP($E918,'[2]Costeo-JUL26'!$B$9:$CQ$307,BZ$1,0),0)</f>
        <v>0</v>
      </c>
      <c r="CA918" s="16">
        <f>IF($B918="P",VLOOKUP($E918,'[2]Costeo-JUL26'!$B$9:$CQ$307,CA$1,0),0)*$G918</f>
        <v>0</v>
      </c>
      <c r="CB918" s="36">
        <f>IF($B918="P",VLOOKUP($E918,'[2]Costeo-JUL26'!$B$9:$CQ$307,CB$1,0),0)*$G918</f>
        <v>0</v>
      </c>
      <c r="CC918" s="35">
        <f>IF($B918="P",VLOOKUP($E918,'[2]Costeo-JUL26'!$B$9:$CQ$307,CC$1,0),0)</f>
        <v>0</v>
      </c>
      <c r="CD918" s="36">
        <f t="shared" si="462"/>
        <v>0</v>
      </c>
      <c r="CE918" s="36">
        <f t="shared" si="463"/>
        <v>0</v>
      </c>
      <c r="CF918" s="37">
        <f t="shared" si="435"/>
        <v>0</v>
      </c>
      <c r="CG918" s="36">
        <f>IF($B918="r",VLOOKUP($E918,'[2]Costeo-JUL26'!$B$9:$CQ$307,CG$1,0),0)*$G918</f>
        <v>162582.86000000002</v>
      </c>
      <c r="CH918" s="35">
        <f>VLOOKUP($E918,'[2]TEORICOS (05.26)'!$A$8:$T$251,CH$1,0)</f>
        <v>0</v>
      </c>
      <c r="CI918" s="36">
        <f t="shared" si="464"/>
        <v>0</v>
      </c>
      <c r="CJ918" s="37">
        <f t="shared" si="465"/>
        <v>162582.86000000002</v>
      </c>
      <c r="CM918" s="16">
        <f>SUMIFS('[1]Ajuste Inventario'!$I:$I,'[1]Ajuste Inventario'!$B:$B,E918,'[1]Ajuste Inventario'!$S:$S,D918)*-1</f>
        <v>0</v>
      </c>
      <c r="CN918" s="36">
        <f t="shared" si="436"/>
        <v>0</v>
      </c>
      <c r="CP918" t="str">
        <f t="shared" si="437"/>
        <v>3208Org.Vtas StaTeresita</v>
      </c>
      <c r="CQ918" s="10" t="e">
        <f t="shared" si="438"/>
        <v>#DIV/0!</v>
      </c>
    </row>
    <row r="919" spans="1:95" x14ac:dyDescent="0.25">
      <c r="A919" s="30">
        <v>46204</v>
      </c>
      <c r="B919" s="31" t="str">
        <f>VLOOKUP($E919,'[2]TEORICOS (05.26)'!$A$8:$T$251,B$1,0)</f>
        <v>R</v>
      </c>
      <c r="C919" s="32" t="str">
        <f>VLOOKUP($E919,'[2]TEORICOS (05.26)'!$A$8:$T$251,C$1,0)</f>
        <v>Monster</v>
      </c>
      <c r="D919" t="s">
        <v>230</v>
      </c>
      <c r="E919">
        <v>3209</v>
      </c>
      <c r="F919" t="s">
        <v>171</v>
      </c>
      <c r="G919" s="16">
        <v>41.667000000000002</v>
      </c>
      <c r="H919" s="16">
        <v>20.833500000000001</v>
      </c>
      <c r="I919" s="33">
        <v>547743.28000000014</v>
      </c>
      <c r="J919" s="33">
        <v>538678.50000000023</v>
      </c>
      <c r="K919" s="34">
        <f>IF($B919="P",VLOOKUP($E919,'[2]Costeo-JUL26'!$B$9:$CQ$307,K$1,0),0)</f>
        <v>0</v>
      </c>
      <c r="L919" s="35">
        <f>VLOOKUP($E919,'[2]TEORICOS (05.26)'!$A$8:$T$251,L$1,0)</f>
        <v>0</v>
      </c>
      <c r="M919" s="36">
        <f t="shared" si="439"/>
        <v>0</v>
      </c>
      <c r="N919" s="35">
        <f>IF($B919="P",VLOOKUP($E919,'[2]Costeo-JUL26'!$B$9:$CQ$307,N$1,0),0)</f>
        <v>0</v>
      </c>
      <c r="O919" s="36">
        <f t="shared" si="440"/>
        <v>0</v>
      </c>
      <c r="P919" s="36">
        <f>IF($B919="P",VLOOKUP($E919,'[2]Costeo-JUL26'!$B$9:$CQ$307,P$1,0),0)*H919</f>
        <v>0</v>
      </c>
      <c r="Q919" s="36">
        <f t="shared" si="441"/>
        <v>0</v>
      </c>
      <c r="R919" s="34">
        <f>IF($B919="P",VLOOKUP($E919,'[2]Costeo-JUL26'!$B$9:$CQ$307,R$1,0),0)</f>
        <v>0</v>
      </c>
      <c r="S919" s="16">
        <f>IF($B919="P",VLOOKUP($E919,'[2]Costeo-JUL26'!$B$9:$CQ$307,S$1,0),0)*$G919</f>
        <v>0</v>
      </c>
      <c r="T919" s="36">
        <f>IF($B919="P",VLOOKUP($E919,'[2]Costeo-JUL26'!$B$9:$CQ$307,T$1,0),0)*$G919</f>
        <v>0</v>
      </c>
      <c r="U919" s="35">
        <f>IF($B919="P",VLOOKUP($E919,'[2]Costeo-JUL26'!$B$9:$CQ$307,U$1,0),0)</f>
        <v>0</v>
      </c>
      <c r="V919" s="36">
        <f t="shared" si="442"/>
        <v>0</v>
      </c>
      <c r="W919" s="36">
        <f t="shared" si="443"/>
        <v>0</v>
      </c>
      <c r="X919" s="34">
        <f>IF($B919="P",VLOOKUP($E919,'[2]Costeo-JUL26'!$B$9:$CQ$307,X$1,0),0)</f>
        <v>0</v>
      </c>
      <c r="Y919" s="16">
        <f>IF($B919="P",VLOOKUP($E919,'[2]Costeo-JUL26'!$B$9:$CQ$307,Y$1,0),0)*$G919</f>
        <v>0</v>
      </c>
      <c r="Z919" s="36">
        <f>IF($B919="P",VLOOKUP($E919,'[2]Costeo-JUL26'!$B$9:$CQ$307,Z$1,0),0)*$G919</f>
        <v>0</v>
      </c>
      <c r="AA919" s="35">
        <f>IF($B919="P",VLOOKUP($E919,'[2]Costeo-JUL26'!$B$9:$CQ$307,AA$1,0),0)</f>
        <v>0</v>
      </c>
      <c r="AB919" s="36">
        <f t="shared" si="444"/>
        <v>0</v>
      </c>
      <c r="AC919" s="36">
        <f t="shared" si="445"/>
        <v>0</v>
      </c>
      <c r="AD919" s="34">
        <f>IF($B919="P",VLOOKUP($E919,'[2]Costeo-JUL26'!$B$9:$CQ$307,AD$1,0),0)</f>
        <v>0</v>
      </c>
      <c r="AE919" s="16">
        <f>IF($B919="P",VLOOKUP($E919,'[2]Costeo-JUL26'!$B$9:$CQ$307,AE$1,0),0)*$G919</f>
        <v>0</v>
      </c>
      <c r="AF919" s="36">
        <f>IF($B919="P",VLOOKUP($E919,'[2]Costeo-JUL26'!$B$9:$CQ$307,AF$1,0),0)*$G919</f>
        <v>0</v>
      </c>
      <c r="AG919" s="35">
        <f>IF($B919="P",VLOOKUP($E919,'[2]Costeo-JUL26'!$B$9:$CQ$307,AG$1,0),0)</f>
        <v>0</v>
      </c>
      <c r="AH919" s="36">
        <f t="shared" si="446"/>
        <v>0</v>
      </c>
      <c r="AI919" s="36">
        <f t="shared" si="447"/>
        <v>0</v>
      </c>
      <c r="AJ919" s="34">
        <f>IF($B919="P",VLOOKUP($E919,'[2]Costeo-JUL26'!$B$9:$CQ$307,AJ$1,0),0)</f>
        <v>0</v>
      </c>
      <c r="AK919" s="16">
        <f>IF($B919="P",VLOOKUP($E919,'[2]Costeo-JUL26'!$B$9:$CQ$307,AK$1,0),0)*$G919</f>
        <v>0</v>
      </c>
      <c r="AL919" s="36">
        <f>IF($B919="P",VLOOKUP($E919,'[2]Costeo-JUL26'!$B$9:$CQ$307,AL$1,0),0)*$G919</f>
        <v>0</v>
      </c>
      <c r="AM919" s="35">
        <f>IF($B919="P",VLOOKUP($E919,'[2]Costeo-JUL26'!$B$9:$CQ$307,AM$1,0),0)</f>
        <v>0</v>
      </c>
      <c r="AN919" s="36">
        <f t="shared" si="448"/>
        <v>0</v>
      </c>
      <c r="AO919" s="36">
        <f t="shared" si="449"/>
        <v>0</v>
      </c>
      <c r="AP919" s="34">
        <f>IF($B919="P",VLOOKUP($E919,'[2]Costeo-JUL26'!$B$9:$CQ$307,AP$1,0),0)</f>
        <v>0</v>
      </c>
      <c r="AQ919" s="16">
        <f>IF($B919="P",VLOOKUP($E919,'[2]Costeo-JUL26'!$B$9:$CQ$307,AQ$1,0),0)*$G919</f>
        <v>0</v>
      </c>
      <c r="AR919" s="36">
        <f>IF($B919="P",VLOOKUP($E919,'[2]Costeo-JUL26'!$B$9:$CQ$307,AR$1,0),0)*$G919</f>
        <v>0</v>
      </c>
      <c r="AS919" s="35">
        <f>IF($B919="P",VLOOKUP($E919,'[2]Costeo-JUL26'!$B$9:$CQ$307,AS$1,0),0)</f>
        <v>0</v>
      </c>
      <c r="AT919" s="36">
        <f t="shared" si="450"/>
        <v>0</v>
      </c>
      <c r="AU919" s="36">
        <f t="shared" si="451"/>
        <v>0</v>
      </c>
      <c r="AV919" s="34">
        <f>IF($B919="P",VLOOKUP($E919,'[2]Costeo-JUL26'!$B$9:$CQ$307,AV$1,0),0)</f>
        <v>0</v>
      </c>
      <c r="AW919" s="16">
        <f>IF($B919="P",VLOOKUP($E919,'[2]Costeo-JUL26'!$B$9:$CQ$307,AW$1,0),0)*$G919</f>
        <v>0</v>
      </c>
      <c r="AX919" s="36">
        <f>IF($B919="P",VLOOKUP($E919,'[2]Costeo-JUL26'!$B$9:$CQ$307,AX$1,0),0)*$G919</f>
        <v>0</v>
      </c>
      <c r="AY919" s="35">
        <f>IF($B919="P",VLOOKUP($E919,'[2]Costeo-JUL26'!$B$9:$CQ$307,AY$1,0),0)</f>
        <v>0</v>
      </c>
      <c r="AZ919" s="36">
        <f t="shared" si="452"/>
        <v>0</v>
      </c>
      <c r="BA919" s="36">
        <f t="shared" si="453"/>
        <v>0</v>
      </c>
      <c r="BB919" s="34">
        <f>IF($B919="P",VLOOKUP($E919,'[2]Costeo-JUL26'!$B$9:$CQ$307,BB$1,0),0)</f>
        <v>0</v>
      </c>
      <c r="BC919" s="16">
        <f>IF($B919="P",VLOOKUP($E919,'[2]Costeo-JUL26'!$B$9:$CQ$307,BC$1,0),0)*$G919</f>
        <v>0</v>
      </c>
      <c r="BD919" s="36">
        <f>IF($B919="P",VLOOKUP($E919,'[2]Costeo-JUL26'!$B$9:$CQ$307,BD$1,0),0)*$G919</f>
        <v>0</v>
      </c>
      <c r="BE919" s="35">
        <f>IF($B919="P",VLOOKUP($E919,'[2]Costeo-JUL26'!$B$9:$CQ$307,BE$1,0),0)</f>
        <v>0</v>
      </c>
      <c r="BF919" s="36">
        <f t="shared" si="454"/>
        <v>0</v>
      </c>
      <c r="BG919" s="36">
        <f t="shared" si="455"/>
        <v>0</v>
      </c>
      <c r="BH919" s="34">
        <f>IF($B919="P",VLOOKUP($E919,'[2]Costeo-JUL26'!$B$9:$CQ$307,BH$1,0),0)</f>
        <v>0</v>
      </c>
      <c r="BI919" s="16">
        <f>IF($B919="P",VLOOKUP($E919,'[2]Costeo-JUL26'!$B$9:$CQ$307,BI$1,0),0)*$G919</f>
        <v>0</v>
      </c>
      <c r="BJ919" s="36">
        <f>IF($B919="P",VLOOKUP($E919,'[2]Costeo-JUL26'!$B$9:$CQ$307,BJ$1,0),0)*$G919</f>
        <v>0</v>
      </c>
      <c r="BK919" s="35">
        <f>IF(BH919=910319,0,IF($B919="P",VLOOKUP($E919,'[2]Costeo-JUL26'!$B$9:$CQ$307,BK$1,0),0))</f>
        <v>0</v>
      </c>
      <c r="BL919" s="36">
        <f t="shared" si="456"/>
        <v>0</v>
      </c>
      <c r="BM919" s="36">
        <f t="shared" si="457"/>
        <v>0</v>
      </c>
      <c r="BN919" s="34">
        <f>IF($B919="P",VLOOKUP($E919,'[2]Costeo-JUL26'!$B$9:$CQ$307,BN$1,0),0)</f>
        <v>0</v>
      </c>
      <c r="BO919" s="16">
        <f>IF($B919="P",VLOOKUP($E919,'[2]Costeo-JUL26'!$B$9:$CQ$307,BO$1,0),0)*$G919</f>
        <v>0</v>
      </c>
      <c r="BP919" s="36">
        <f>IF($B919="P",VLOOKUP($E919,'[2]Costeo-JUL26'!$B$9:$CQ$307,BP$1,0),0)*$G919</f>
        <v>0</v>
      </c>
      <c r="BQ919" s="35">
        <f>IF($B919="P",VLOOKUP($E919,'[2]Costeo-JUL26'!$B$9:$CQ$307,BQ$1,0),0)</f>
        <v>0</v>
      </c>
      <c r="BR919" s="36">
        <f t="shared" si="458"/>
        <v>0</v>
      </c>
      <c r="BS919" s="36">
        <f t="shared" si="459"/>
        <v>0</v>
      </c>
      <c r="BT919" s="34">
        <f>IF($B919="P",VLOOKUP($E919,'[2]Costeo-JUL26'!$B$9:$CQ$307,BT$1,0),0)</f>
        <v>0</v>
      </c>
      <c r="BU919" s="16">
        <f>IF($B919="P",VLOOKUP($E919,'[2]Costeo-JUL26'!$B$9:$CQ$307,BU$1,0),0)*$G919</f>
        <v>0</v>
      </c>
      <c r="BV919" s="36">
        <f>IF($B919="P",VLOOKUP($E919,'[2]Costeo-JUL26'!$B$9:$CQ$307,BV$1,0),0)*$G919</f>
        <v>0</v>
      </c>
      <c r="BW919" s="35">
        <f>IF($B919="P",VLOOKUP($E919,'[2]Costeo-JUL26'!$B$9:$CQ$307,BW$1,0),0)</f>
        <v>0</v>
      </c>
      <c r="BX919" s="36">
        <f t="shared" si="460"/>
        <v>0</v>
      </c>
      <c r="BY919" s="36">
        <f t="shared" si="461"/>
        <v>0</v>
      </c>
      <c r="BZ919" s="34">
        <f>IF($B919="P",VLOOKUP($E919,'[2]Costeo-JUL26'!$B$9:$CQ$307,BZ$1,0),0)</f>
        <v>0</v>
      </c>
      <c r="CA919" s="16">
        <f>IF($B919="P",VLOOKUP($E919,'[2]Costeo-JUL26'!$B$9:$CQ$307,CA$1,0),0)*$G919</f>
        <v>0</v>
      </c>
      <c r="CB919" s="36">
        <f>IF($B919="P",VLOOKUP($E919,'[2]Costeo-JUL26'!$B$9:$CQ$307,CB$1,0),0)*$G919</f>
        <v>0</v>
      </c>
      <c r="CC919" s="35">
        <f>IF($B919="P",VLOOKUP($E919,'[2]Costeo-JUL26'!$B$9:$CQ$307,CC$1,0),0)</f>
        <v>0</v>
      </c>
      <c r="CD919" s="36">
        <f t="shared" si="462"/>
        <v>0</v>
      </c>
      <c r="CE919" s="36">
        <f t="shared" si="463"/>
        <v>0</v>
      </c>
      <c r="CF919" s="37">
        <f t="shared" si="435"/>
        <v>0</v>
      </c>
      <c r="CG919" s="36">
        <f>IF($B919="r",VLOOKUP($E919,'[2]Costeo-JUL26'!$B$9:$CQ$307,CG$1,0),0)*$G919</f>
        <v>300835.32332999998</v>
      </c>
      <c r="CH919" s="35">
        <f>VLOOKUP($E919,'[2]TEORICOS (05.26)'!$A$8:$T$251,CH$1,0)</f>
        <v>0</v>
      </c>
      <c r="CI919" s="36">
        <f t="shared" si="464"/>
        <v>0</v>
      </c>
      <c r="CJ919" s="37">
        <f t="shared" si="465"/>
        <v>300835.32332999998</v>
      </c>
      <c r="CM919" s="16">
        <f>SUMIFS('[1]Ajuste Inventario'!$I:$I,'[1]Ajuste Inventario'!$B:$B,E919,'[1]Ajuste Inventario'!$S:$S,D919)*-1</f>
        <v>1</v>
      </c>
      <c r="CN919" s="36">
        <f t="shared" si="436"/>
        <v>7219.99</v>
      </c>
      <c r="CP919" t="str">
        <f t="shared" si="437"/>
        <v>3209Org.Vtas StaTeresita</v>
      </c>
      <c r="CQ919" s="10">
        <f t="shared" si="438"/>
        <v>7219.99</v>
      </c>
    </row>
    <row r="920" spans="1:95" x14ac:dyDescent="0.25">
      <c r="A920" s="30">
        <v>46204</v>
      </c>
      <c r="B920" s="31" t="str">
        <f>VLOOKUP($E920,'[2]TEORICOS (05.26)'!$A$8:$T$251,B$1,0)</f>
        <v>R</v>
      </c>
      <c r="C920" s="32" t="str">
        <f>VLOOKUP($E920,'[2]TEORICOS (05.26)'!$A$8:$T$251,C$1,0)</f>
        <v>Monster</v>
      </c>
      <c r="D920" t="s">
        <v>230</v>
      </c>
      <c r="E920">
        <v>3210</v>
      </c>
      <c r="F920" t="s">
        <v>172</v>
      </c>
      <c r="G920" s="16">
        <v>59</v>
      </c>
      <c r="H920" s="16">
        <v>29.5</v>
      </c>
      <c r="I920" s="33">
        <v>775784.08999999985</v>
      </c>
      <c r="J920" s="33">
        <v>763748.59999999974</v>
      </c>
      <c r="K920" s="34">
        <f>IF($B920="P",VLOOKUP($E920,'[2]Costeo-JUL26'!$B$9:$CQ$307,K$1,0),0)</f>
        <v>0</v>
      </c>
      <c r="L920" s="35">
        <f>VLOOKUP($E920,'[2]TEORICOS (05.26)'!$A$8:$T$251,L$1,0)</f>
        <v>0</v>
      </c>
      <c r="M920" s="36">
        <f t="shared" si="439"/>
        <v>0</v>
      </c>
      <c r="N920" s="35">
        <f>IF($B920="P",VLOOKUP($E920,'[2]Costeo-JUL26'!$B$9:$CQ$307,N$1,0),0)</f>
        <v>0</v>
      </c>
      <c r="O920" s="36">
        <f t="shared" si="440"/>
        <v>0</v>
      </c>
      <c r="P920" s="36">
        <f>IF($B920="P",VLOOKUP($E920,'[2]Costeo-JUL26'!$B$9:$CQ$307,P$1,0),0)*H920</f>
        <v>0</v>
      </c>
      <c r="Q920" s="36">
        <f t="shared" si="441"/>
        <v>0</v>
      </c>
      <c r="R920" s="34">
        <f>IF($B920="P",VLOOKUP($E920,'[2]Costeo-JUL26'!$B$9:$CQ$307,R$1,0),0)</f>
        <v>0</v>
      </c>
      <c r="S920" s="16">
        <f>IF($B920="P",VLOOKUP($E920,'[2]Costeo-JUL26'!$B$9:$CQ$307,S$1,0),0)*$G920</f>
        <v>0</v>
      </c>
      <c r="T920" s="36">
        <f>IF($B920="P",VLOOKUP($E920,'[2]Costeo-JUL26'!$B$9:$CQ$307,T$1,0),0)*$G920</f>
        <v>0</v>
      </c>
      <c r="U920" s="35">
        <f>IF($B920="P",VLOOKUP($E920,'[2]Costeo-JUL26'!$B$9:$CQ$307,U$1,0),0)</f>
        <v>0</v>
      </c>
      <c r="V920" s="36">
        <f t="shared" si="442"/>
        <v>0</v>
      </c>
      <c r="W920" s="36">
        <f t="shared" si="443"/>
        <v>0</v>
      </c>
      <c r="X920" s="34">
        <f>IF($B920="P",VLOOKUP($E920,'[2]Costeo-JUL26'!$B$9:$CQ$307,X$1,0),0)</f>
        <v>0</v>
      </c>
      <c r="Y920" s="16">
        <f>IF($B920="P",VLOOKUP($E920,'[2]Costeo-JUL26'!$B$9:$CQ$307,Y$1,0),0)*$G920</f>
        <v>0</v>
      </c>
      <c r="Z920" s="36">
        <f>IF($B920="P",VLOOKUP($E920,'[2]Costeo-JUL26'!$B$9:$CQ$307,Z$1,0),0)*$G920</f>
        <v>0</v>
      </c>
      <c r="AA920" s="35">
        <f>IF($B920="P",VLOOKUP($E920,'[2]Costeo-JUL26'!$B$9:$CQ$307,AA$1,0),0)</f>
        <v>0</v>
      </c>
      <c r="AB920" s="36">
        <f t="shared" si="444"/>
        <v>0</v>
      </c>
      <c r="AC920" s="36">
        <f t="shared" si="445"/>
        <v>0</v>
      </c>
      <c r="AD920" s="34">
        <f>IF($B920="P",VLOOKUP($E920,'[2]Costeo-JUL26'!$B$9:$CQ$307,AD$1,0),0)</f>
        <v>0</v>
      </c>
      <c r="AE920" s="16">
        <f>IF($B920="P",VLOOKUP($E920,'[2]Costeo-JUL26'!$B$9:$CQ$307,AE$1,0),0)*$G920</f>
        <v>0</v>
      </c>
      <c r="AF920" s="36">
        <f>IF($B920="P",VLOOKUP($E920,'[2]Costeo-JUL26'!$B$9:$CQ$307,AF$1,0),0)*$G920</f>
        <v>0</v>
      </c>
      <c r="AG920" s="35">
        <f>IF($B920="P",VLOOKUP($E920,'[2]Costeo-JUL26'!$B$9:$CQ$307,AG$1,0),0)</f>
        <v>0</v>
      </c>
      <c r="AH920" s="36">
        <f t="shared" si="446"/>
        <v>0</v>
      </c>
      <c r="AI920" s="36">
        <f t="shared" si="447"/>
        <v>0</v>
      </c>
      <c r="AJ920" s="34">
        <f>IF($B920="P",VLOOKUP($E920,'[2]Costeo-JUL26'!$B$9:$CQ$307,AJ$1,0),0)</f>
        <v>0</v>
      </c>
      <c r="AK920" s="16">
        <f>IF($B920="P",VLOOKUP($E920,'[2]Costeo-JUL26'!$B$9:$CQ$307,AK$1,0),0)*$G920</f>
        <v>0</v>
      </c>
      <c r="AL920" s="36">
        <f>IF($B920="P",VLOOKUP($E920,'[2]Costeo-JUL26'!$B$9:$CQ$307,AL$1,0),0)*$G920</f>
        <v>0</v>
      </c>
      <c r="AM920" s="35">
        <f>IF($B920="P",VLOOKUP($E920,'[2]Costeo-JUL26'!$B$9:$CQ$307,AM$1,0),0)</f>
        <v>0</v>
      </c>
      <c r="AN920" s="36">
        <f t="shared" si="448"/>
        <v>0</v>
      </c>
      <c r="AO920" s="36">
        <f t="shared" si="449"/>
        <v>0</v>
      </c>
      <c r="AP920" s="34">
        <f>IF($B920="P",VLOOKUP($E920,'[2]Costeo-JUL26'!$B$9:$CQ$307,AP$1,0),0)</f>
        <v>0</v>
      </c>
      <c r="AQ920" s="16">
        <f>IF($B920="P",VLOOKUP($E920,'[2]Costeo-JUL26'!$B$9:$CQ$307,AQ$1,0),0)*$G920</f>
        <v>0</v>
      </c>
      <c r="AR920" s="36">
        <f>IF($B920="P",VLOOKUP($E920,'[2]Costeo-JUL26'!$B$9:$CQ$307,AR$1,0),0)*$G920</f>
        <v>0</v>
      </c>
      <c r="AS920" s="35">
        <f>IF($B920="P",VLOOKUP($E920,'[2]Costeo-JUL26'!$B$9:$CQ$307,AS$1,0),0)</f>
        <v>0</v>
      </c>
      <c r="AT920" s="36">
        <f t="shared" si="450"/>
        <v>0</v>
      </c>
      <c r="AU920" s="36">
        <f t="shared" si="451"/>
        <v>0</v>
      </c>
      <c r="AV920" s="34">
        <f>IF($B920="P",VLOOKUP($E920,'[2]Costeo-JUL26'!$B$9:$CQ$307,AV$1,0),0)</f>
        <v>0</v>
      </c>
      <c r="AW920" s="16">
        <f>IF($B920="P",VLOOKUP($E920,'[2]Costeo-JUL26'!$B$9:$CQ$307,AW$1,0),0)*$G920</f>
        <v>0</v>
      </c>
      <c r="AX920" s="36">
        <f>IF($B920="P",VLOOKUP($E920,'[2]Costeo-JUL26'!$B$9:$CQ$307,AX$1,0),0)*$G920</f>
        <v>0</v>
      </c>
      <c r="AY920" s="35">
        <f>IF($B920="P",VLOOKUP($E920,'[2]Costeo-JUL26'!$B$9:$CQ$307,AY$1,0),0)</f>
        <v>0</v>
      </c>
      <c r="AZ920" s="36">
        <f t="shared" si="452"/>
        <v>0</v>
      </c>
      <c r="BA920" s="36">
        <f t="shared" si="453"/>
        <v>0</v>
      </c>
      <c r="BB920" s="34">
        <f>IF($B920="P",VLOOKUP($E920,'[2]Costeo-JUL26'!$B$9:$CQ$307,BB$1,0),0)</f>
        <v>0</v>
      </c>
      <c r="BC920" s="16">
        <f>IF($B920="P",VLOOKUP($E920,'[2]Costeo-JUL26'!$B$9:$CQ$307,BC$1,0),0)*$G920</f>
        <v>0</v>
      </c>
      <c r="BD920" s="36">
        <f>IF($B920="P",VLOOKUP($E920,'[2]Costeo-JUL26'!$B$9:$CQ$307,BD$1,0),0)*$G920</f>
        <v>0</v>
      </c>
      <c r="BE920" s="35">
        <f>IF($B920="P",VLOOKUP($E920,'[2]Costeo-JUL26'!$B$9:$CQ$307,BE$1,0),0)</f>
        <v>0</v>
      </c>
      <c r="BF920" s="36">
        <f t="shared" si="454"/>
        <v>0</v>
      </c>
      <c r="BG920" s="36">
        <f t="shared" si="455"/>
        <v>0</v>
      </c>
      <c r="BH920" s="34">
        <f>IF($B920="P",VLOOKUP($E920,'[2]Costeo-JUL26'!$B$9:$CQ$307,BH$1,0),0)</f>
        <v>0</v>
      </c>
      <c r="BI920" s="16">
        <f>IF($B920="P",VLOOKUP($E920,'[2]Costeo-JUL26'!$B$9:$CQ$307,BI$1,0),0)*$G920</f>
        <v>0</v>
      </c>
      <c r="BJ920" s="36">
        <f>IF($B920="P",VLOOKUP($E920,'[2]Costeo-JUL26'!$B$9:$CQ$307,BJ$1,0),0)*$G920</f>
        <v>0</v>
      </c>
      <c r="BK920" s="35">
        <f>IF(BH920=910319,0,IF($B920="P",VLOOKUP($E920,'[2]Costeo-JUL26'!$B$9:$CQ$307,BK$1,0),0))</f>
        <v>0</v>
      </c>
      <c r="BL920" s="36">
        <f t="shared" si="456"/>
        <v>0</v>
      </c>
      <c r="BM920" s="36">
        <f t="shared" si="457"/>
        <v>0</v>
      </c>
      <c r="BN920" s="34">
        <f>IF($B920="P",VLOOKUP($E920,'[2]Costeo-JUL26'!$B$9:$CQ$307,BN$1,0),0)</f>
        <v>0</v>
      </c>
      <c r="BO920" s="16">
        <f>IF($B920="P",VLOOKUP($E920,'[2]Costeo-JUL26'!$B$9:$CQ$307,BO$1,0),0)*$G920</f>
        <v>0</v>
      </c>
      <c r="BP920" s="36">
        <f>IF($B920="P",VLOOKUP($E920,'[2]Costeo-JUL26'!$B$9:$CQ$307,BP$1,0),0)*$G920</f>
        <v>0</v>
      </c>
      <c r="BQ920" s="35">
        <f>IF($B920="P",VLOOKUP($E920,'[2]Costeo-JUL26'!$B$9:$CQ$307,BQ$1,0),0)</f>
        <v>0</v>
      </c>
      <c r="BR920" s="36">
        <f t="shared" si="458"/>
        <v>0</v>
      </c>
      <c r="BS920" s="36">
        <f t="shared" si="459"/>
        <v>0</v>
      </c>
      <c r="BT920" s="34">
        <f>IF($B920="P",VLOOKUP($E920,'[2]Costeo-JUL26'!$B$9:$CQ$307,BT$1,0),0)</f>
        <v>0</v>
      </c>
      <c r="BU920" s="16">
        <f>IF($B920="P",VLOOKUP($E920,'[2]Costeo-JUL26'!$B$9:$CQ$307,BU$1,0),0)*$G920</f>
        <v>0</v>
      </c>
      <c r="BV920" s="36">
        <f>IF($B920="P",VLOOKUP($E920,'[2]Costeo-JUL26'!$B$9:$CQ$307,BV$1,0),0)*$G920</f>
        <v>0</v>
      </c>
      <c r="BW920" s="35">
        <f>IF($B920="P",VLOOKUP($E920,'[2]Costeo-JUL26'!$B$9:$CQ$307,BW$1,0),0)</f>
        <v>0</v>
      </c>
      <c r="BX920" s="36">
        <f t="shared" si="460"/>
        <v>0</v>
      </c>
      <c r="BY920" s="36">
        <f t="shared" si="461"/>
        <v>0</v>
      </c>
      <c r="BZ920" s="34">
        <f>IF($B920="P",VLOOKUP($E920,'[2]Costeo-JUL26'!$B$9:$CQ$307,BZ$1,0),0)</f>
        <v>0</v>
      </c>
      <c r="CA920" s="16">
        <f>IF($B920="P",VLOOKUP($E920,'[2]Costeo-JUL26'!$B$9:$CQ$307,CA$1,0),0)*$G920</f>
        <v>0</v>
      </c>
      <c r="CB920" s="36">
        <f>IF($B920="P",VLOOKUP($E920,'[2]Costeo-JUL26'!$B$9:$CQ$307,CB$1,0),0)*$G920</f>
        <v>0</v>
      </c>
      <c r="CC920" s="35">
        <f>IF($B920="P",VLOOKUP($E920,'[2]Costeo-JUL26'!$B$9:$CQ$307,CC$1,0),0)</f>
        <v>0</v>
      </c>
      <c r="CD920" s="36">
        <f t="shared" si="462"/>
        <v>0</v>
      </c>
      <c r="CE920" s="36">
        <f t="shared" si="463"/>
        <v>0</v>
      </c>
      <c r="CF920" s="37">
        <f t="shared" si="435"/>
        <v>0</v>
      </c>
      <c r="CG920" s="36">
        <f>IF($B920="r",VLOOKUP($E920,'[2]Costeo-JUL26'!$B$9:$CQ$307,CG$1,0),0)*$G920</f>
        <v>425420.68000000005</v>
      </c>
      <c r="CH920" s="35">
        <f>VLOOKUP($E920,'[2]TEORICOS (05.26)'!$A$8:$T$251,CH$1,0)</f>
        <v>0</v>
      </c>
      <c r="CI920" s="36">
        <f t="shared" si="464"/>
        <v>0</v>
      </c>
      <c r="CJ920" s="37">
        <f t="shared" si="465"/>
        <v>425420.68000000005</v>
      </c>
      <c r="CM920" s="16">
        <f>SUMIFS('[1]Ajuste Inventario'!$I:$I,'[1]Ajuste Inventario'!$B:$B,E920,'[1]Ajuste Inventario'!$S:$S,D920)*-1</f>
        <v>1.167</v>
      </c>
      <c r="CN920" s="36">
        <f t="shared" si="436"/>
        <v>8414.6768400000001</v>
      </c>
      <c r="CP920" t="str">
        <f t="shared" si="437"/>
        <v>3210Org.Vtas StaTeresita</v>
      </c>
      <c r="CQ920" s="10">
        <f t="shared" si="438"/>
        <v>7210.5199999999995</v>
      </c>
    </row>
    <row r="921" spans="1:95" x14ac:dyDescent="0.25">
      <c r="A921" s="30">
        <v>46204</v>
      </c>
      <c r="B921" s="31" t="str">
        <f>VLOOKUP($E921,'[2]TEORICOS (05.26)'!$A$8:$T$251,B$1,0)</f>
        <v>R</v>
      </c>
      <c r="C921" s="32" t="str">
        <f>VLOOKUP($E921,'[2]TEORICOS (05.26)'!$A$8:$T$251,C$1,0)</f>
        <v>Monster</v>
      </c>
      <c r="D921" t="s">
        <v>230</v>
      </c>
      <c r="E921">
        <v>3211</v>
      </c>
      <c r="F921" t="s">
        <v>173</v>
      </c>
      <c r="G921" s="16">
        <v>412.33299999999997</v>
      </c>
      <c r="H921" s="16">
        <v>206.16649999999998</v>
      </c>
      <c r="I921" s="33">
        <v>5459939.330000001</v>
      </c>
      <c r="J921" s="33">
        <v>5315218.0500000007</v>
      </c>
      <c r="K921" s="34">
        <f>IF($B921="P",VLOOKUP($E921,'[2]Costeo-JUL26'!$B$9:$CQ$307,K$1,0),0)</f>
        <v>0</v>
      </c>
      <c r="L921" s="35">
        <f>VLOOKUP($E921,'[2]TEORICOS (05.26)'!$A$8:$T$251,L$1,0)</f>
        <v>0</v>
      </c>
      <c r="M921" s="36">
        <f t="shared" si="439"/>
        <v>0</v>
      </c>
      <c r="N921" s="35">
        <f>IF($B921="P",VLOOKUP($E921,'[2]Costeo-JUL26'!$B$9:$CQ$307,N$1,0),0)</f>
        <v>0</v>
      </c>
      <c r="O921" s="36">
        <f t="shared" si="440"/>
        <v>0</v>
      </c>
      <c r="P921" s="36">
        <f>IF($B921="P",VLOOKUP($E921,'[2]Costeo-JUL26'!$B$9:$CQ$307,P$1,0),0)*H921</f>
        <v>0</v>
      </c>
      <c r="Q921" s="36">
        <f t="shared" si="441"/>
        <v>0</v>
      </c>
      <c r="R921" s="34">
        <f>IF($B921="P",VLOOKUP($E921,'[2]Costeo-JUL26'!$B$9:$CQ$307,R$1,0),0)</f>
        <v>0</v>
      </c>
      <c r="S921" s="16">
        <f>IF($B921="P",VLOOKUP($E921,'[2]Costeo-JUL26'!$B$9:$CQ$307,S$1,0),0)*$G921</f>
        <v>0</v>
      </c>
      <c r="T921" s="36">
        <f>IF($B921="P",VLOOKUP($E921,'[2]Costeo-JUL26'!$B$9:$CQ$307,T$1,0),0)*$G921</f>
        <v>0</v>
      </c>
      <c r="U921" s="35">
        <f>IF($B921="P",VLOOKUP($E921,'[2]Costeo-JUL26'!$B$9:$CQ$307,U$1,0),0)</f>
        <v>0</v>
      </c>
      <c r="V921" s="36">
        <f t="shared" si="442"/>
        <v>0</v>
      </c>
      <c r="W921" s="36">
        <f t="shared" si="443"/>
        <v>0</v>
      </c>
      <c r="X921" s="34">
        <f>IF($B921="P",VLOOKUP($E921,'[2]Costeo-JUL26'!$B$9:$CQ$307,X$1,0),0)</f>
        <v>0</v>
      </c>
      <c r="Y921" s="16">
        <f>IF($B921="P",VLOOKUP($E921,'[2]Costeo-JUL26'!$B$9:$CQ$307,Y$1,0),0)*$G921</f>
        <v>0</v>
      </c>
      <c r="Z921" s="36">
        <f>IF($B921="P",VLOOKUP($E921,'[2]Costeo-JUL26'!$B$9:$CQ$307,Z$1,0),0)*$G921</f>
        <v>0</v>
      </c>
      <c r="AA921" s="35">
        <f>IF($B921="P",VLOOKUP($E921,'[2]Costeo-JUL26'!$B$9:$CQ$307,AA$1,0),0)</f>
        <v>0</v>
      </c>
      <c r="AB921" s="36">
        <f t="shared" si="444"/>
        <v>0</v>
      </c>
      <c r="AC921" s="36">
        <f t="shared" si="445"/>
        <v>0</v>
      </c>
      <c r="AD921" s="34">
        <f>IF($B921="P",VLOOKUP($E921,'[2]Costeo-JUL26'!$B$9:$CQ$307,AD$1,0),0)</f>
        <v>0</v>
      </c>
      <c r="AE921" s="16">
        <f>IF($B921="P",VLOOKUP($E921,'[2]Costeo-JUL26'!$B$9:$CQ$307,AE$1,0),0)*$G921</f>
        <v>0</v>
      </c>
      <c r="AF921" s="36">
        <f>IF($B921="P",VLOOKUP($E921,'[2]Costeo-JUL26'!$B$9:$CQ$307,AF$1,0),0)*$G921</f>
        <v>0</v>
      </c>
      <c r="AG921" s="35">
        <f>IF($B921="P",VLOOKUP($E921,'[2]Costeo-JUL26'!$B$9:$CQ$307,AG$1,0),0)</f>
        <v>0</v>
      </c>
      <c r="AH921" s="36">
        <f t="shared" si="446"/>
        <v>0</v>
      </c>
      <c r="AI921" s="36">
        <f t="shared" si="447"/>
        <v>0</v>
      </c>
      <c r="AJ921" s="34">
        <f>IF($B921="P",VLOOKUP($E921,'[2]Costeo-JUL26'!$B$9:$CQ$307,AJ$1,0),0)</f>
        <v>0</v>
      </c>
      <c r="AK921" s="16">
        <f>IF($B921="P",VLOOKUP($E921,'[2]Costeo-JUL26'!$B$9:$CQ$307,AK$1,0),0)*$G921</f>
        <v>0</v>
      </c>
      <c r="AL921" s="36">
        <f>IF($B921="P",VLOOKUP($E921,'[2]Costeo-JUL26'!$B$9:$CQ$307,AL$1,0),0)*$G921</f>
        <v>0</v>
      </c>
      <c r="AM921" s="35">
        <f>IF($B921="P",VLOOKUP($E921,'[2]Costeo-JUL26'!$B$9:$CQ$307,AM$1,0),0)</f>
        <v>0</v>
      </c>
      <c r="AN921" s="36">
        <f t="shared" si="448"/>
        <v>0</v>
      </c>
      <c r="AO921" s="36">
        <f t="shared" si="449"/>
        <v>0</v>
      </c>
      <c r="AP921" s="34">
        <f>IF($B921="P",VLOOKUP($E921,'[2]Costeo-JUL26'!$B$9:$CQ$307,AP$1,0),0)</f>
        <v>0</v>
      </c>
      <c r="AQ921" s="16">
        <f>IF($B921="P",VLOOKUP($E921,'[2]Costeo-JUL26'!$B$9:$CQ$307,AQ$1,0),0)*$G921</f>
        <v>0</v>
      </c>
      <c r="AR921" s="36">
        <f>IF($B921="P",VLOOKUP($E921,'[2]Costeo-JUL26'!$B$9:$CQ$307,AR$1,0),0)*$G921</f>
        <v>0</v>
      </c>
      <c r="AS921" s="35">
        <f>IF($B921="P",VLOOKUP($E921,'[2]Costeo-JUL26'!$B$9:$CQ$307,AS$1,0),0)</f>
        <v>0</v>
      </c>
      <c r="AT921" s="36">
        <f t="shared" si="450"/>
        <v>0</v>
      </c>
      <c r="AU921" s="36">
        <f t="shared" si="451"/>
        <v>0</v>
      </c>
      <c r="AV921" s="34">
        <f>IF($B921="P",VLOOKUP($E921,'[2]Costeo-JUL26'!$B$9:$CQ$307,AV$1,0),0)</f>
        <v>0</v>
      </c>
      <c r="AW921" s="16">
        <f>IF($B921="P",VLOOKUP($E921,'[2]Costeo-JUL26'!$B$9:$CQ$307,AW$1,0),0)*$G921</f>
        <v>0</v>
      </c>
      <c r="AX921" s="36">
        <f>IF($B921="P",VLOOKUP($E921,'[2]Costeo-JUL26'!$B$9:$CQ$307,AX$1,0),0)*$G921</f>
        <v>0</v>
      </c>
      <c r="AY921" s="35">
        <f>IF($B921="P",VLOOKUP($E921,'[2]Costeo-JUL26'!$B$9:$CQ$307,AY$1,0),0)</f>
        <v>0</v>
      </c>
      <c r="AZ921" s="36">
        <f t="shared" si="452"/>
        <v>0</v>
      </c>
      <c r="BA921" s="36">
        <f t="shared" si="453"/>
        <v>0</v>
      </c>
      <c r="BB921" s="34">
        <f>IF($B921="P",VLOOKUP($E921,'[2]Costeo-JUL26'!$B$9:$CQ$307,BB$1,0),0)</f>
        <v>0</v>
      </c>
      <c r="BC921" s="16">
        <f>IF($B921="P",VLOOKUP($E921,'[2]Costeo-JUL26'!$B$9:$CQ$307,BC$1,0),0)*$G921</f>
        <v>0</v>
      </c>
      <c r="BD921" s="36">
        <f>IF($B921="P",VLOOKUP($E921,'[2]Costeo-JUL26'!$B$9:$CQ$307,BD$1,0),0)*$G921</f>
        <v>0</v>
      </c>
      <c r="BE921" s="35">
        <f>IF($B921="P",VLOOKUP($E921,'[2]Costeo-JUL26'!$B$9:$CQ$307,BE$1,0),0)</f>
        <v>0</v>
      </c>
      <c r="BF921" s="36">
        <f t="shared" si="454"/>
        <v>0</v>
      </c>
      <c r="BG921" s="36">
        <f t="shared" si="455"/>
        <v>0</v>
      </c>
      <c r="BH921" s="34">
        <f>IF($B921="P",VLOOKUP($E921,'[2]Costeo-JUL26'!$B$9:$CQ$307,BH$1,0),0)</f>
        <v>0</v>
      </c>
      <c r="BI921" s="16">
        <f>IF($B921="P",VLOOKUP($E921,'[2]Costeo-JUL26'!$B$9:$CQ$307,BI$1,0),0)*$G921</f>
        <v>0</v>
      </c>
      <c r="BJ921" s="36">
        <f>IF($B921="P",VLOOKUP($E921,'[2]Costeo-JUL26'!$B$9:$CQ$307,BJ$1,0),0)*$G921</f>
        <v>0</v>
      </c>
      <c r="BK921" s="35">
        <f>IF(BH921=910319,0,IF($B921="P",VLOOKUP($E921,'[2]Costeo-JUL26'!$B$9:$CQ$307,BK$1,0),0))</f>
        <v>0</v>
      </c>
      <c r="BL921" s="36">
        <f t="shared" si="456"/>
        <v>0</v>
      </c>
      <c r="BM921" s="36">
        <f t="shared" si="457"/>
        <v>0</v>
      </c>
      <c r="BN921" s="34">
        <f>IF($B921="P",VLOOKUP($E921,'[2]Costeo-JUL26'!$B$9:$CQ$307,BN$1,0),0)</f>
        <v>0</v>
      </c>
      <c r="BO921" s="16">
        <f>IF($B921="P",VLOOKUP($E921,'[2]Costeo-JUL26'!$B$9:$CQ$307,BO$1,0),0)*$G921</f>
        <v>0</v>
      </c>
      <c r="BP921" s="36">
        <f>IF($B921="P",VLOOKUP($E921,'[2]Costeo-JUL26'!$B$9:$CQ$307,BP$1,0),0)*$G921</f>
        <v>0</v>
      </c>
      <c r="BQ921" s="35">
        <f>IF($B921="P",VLOOKUP($E921,'[2]Costeo-JUL26'!$B$9:$CQ$307,BQ$1,0),0)</f>
        <v>0</v>
      </c>
      <c r="BR921" s="36">
        <f t="shared" si="458"/>
        <v>0</v>
      </c>
      <c r="BS921" s="36">
        <f t="shared" si="459"/>
        <v>0</v>
      </c>
      <c r="BT921" s="34">
        <f>IF($B921="P",VLOOKUP($E921,'[2]Costeo-JUL26'!$B$9:$CQ$307,BT$1,0),0)</f>
        <v>0</v>
      </c>
      <c r="BU921" s="16">
        <f>IF($B921="P",VLOOKUP($E921,'[2]Costeo-JUL26'!$B$9:$CQ$307,BU$1,0),0)*$G921</f>
        <v>0</v>
      </c>
      <c r="BV921" s="36">
        <f>IF($B921="P",VLOOKUP($E921,'[2]Costeo-JUL26'!$B$9:$CQ$307,BV$1,0),0)*$G921</f>
        <v>0</v>
      </c>
      <c r="BW921" s="35">
        <f>IF($B921="P",VLOOKUP($E921,'[2]Costeo-JUL26'!$B$9:$CQ$307,BW$1,0),0)</f>
        <v>0</v>
      </c>
      <c r="BX921" s="36">
        <f t="shared" si="460"/>
        <v>0</v>
      </c>
      <c r="BY921" s="36">
        <f t="shared" si="461"/>
        <v>0</v>
      </c>
      <c r="BZ921" s="34">
        <f>IF($B921="P",VLOOKUP($E921,'[2]Costeo-JUL26'!$B$9:$CQ$307,BZ$1,0),0)</f>
        <v>0</v>
      </c>
      <c r="CA921" s="16">
        <f>IF($B921="P",VLOOKUP($E921,'[2]Costeo-JUL26'!$B$9:$CQ$307,CA$1,0),0)*$G921</f>
        <v>0</v>
      </c>
      <c r="CB921" s="36">
        <f>IF($B921="P",VLOOKUP($E921,'[2]Costeo-JUL26'!$B$9:$CQ$307,CB$1,0),0)*$G921</f>
        <v>0</v>
      </c>
      <c r="CC921" s="35">
        <f>IF($B921="P",VLOOKUP($E921,'[2]Costeo-JUL26'!$B$9:$CQ$307,CC$1,0),0)</f>
        <v>0</v>
      </c>
      <c r="CD921" s="36">
        <f t="shared" si="462"/>
        <v>0</v>
      </c>
      <c r="CE921" s="36">
        <f t="shared" si="463"/>
        <v>0</v>
      </c>
      <c r="CF921" s="37">
        <f t="shared" si="435"/>
        <v>0</v>
      </c>
      <c r="CG921" s="36">
        <f>IF($B921="r",VLOOKUP($E921,'[2]Costeo-JUL26'!$B$9:$CQ$307,CG$1,0),0)*$G921</f>
        <v>3009177.3706899993</v>
      </c>
      <c r="CH921" s="35">
        <f>VLOOKUP($E921,'[2]TEORICOS (05.26)'!$A$8:$T$251,CH$1,0)</f>
        <v>0</v>
      </c>
      <c r="CI921" s="36">
        <f t="shared" si="464"/>
        <v>0</v>
      </c>
      <c r="CJ921" s="37">
        <f t="shared" si="465"/>
        <v>3009177.3706899993</v>
      </c>
      <c r="CM921" s="16">
        <f>SUMIFS('[1]Ajuste Inventario'!$I:$I,'[1]Ajuste Inventario'!$B:$B,E921,'[1]Ajuste Inventario'!$S:$S,D921)*-1</f>
        <v>1.8340000000000001</v>
      </c>
      <c r="CN921" s="36">
        <f t="shared" si="436"/>
        <v>13384.403619999997</v>
      </c>
      <c r="CP921" t="str">
        <f t="shared" si="437"/>
        <v>3211Org.Vtas StaTeresita</v>
      </c>
      <c r="CQ921" s="10">
        <f t="shared" si="438"/>
        <v>7297.9299999999985</v>
      </c>
    </row>
    <row r="922" spans="1:95" x14ac:dyDescent="0.25">
      <c r="A922" s="30">
        <v>46204</v>
      </c>
      <c r="B922" s="31" t="str">
        <f>VLOOKUP($E922,'[2]TEORICOS (05.26)'!$A$8:$T$251,B$1,0)</f>
        <v>R</v>
      </c>
      <c r="C922" s="32" t="str">
        <f>VLOOKUP($E922,'[2]TEORICOS (05.26)'!$A$8:$T$251,C$1,0)</f>
        <v>Monster</v>
      </c>
      <c r="D922" t="s">
        <v>230</v>
      </c>
      <c r="E922">
        <v>3212</v>
      </c>
      <c r="F922" t="s">
        <v>174</v>
      </c>
      <c r="G922" s="16">
        <v>32</v>
      </c>
      <c r="H922" s="16">
        <v>16</v>
      </c>
      <c r="I922" s="33">
        <v>419700.09</v>
      </c>
      <c r="J922" s="33">
        <v>412497.31000000006</v>
      </c>
      <c r="K922" s="34">
        <f>IF($B922="P",VLOOKUP($E922,'[2]Costeo-JUL26'!$B$9:$CQ$307,K$1,0),0)</f>
        <v>0</v>
      </c>
      <c r="L922" s="35">
        <f>VLOOKUP($E922,'[2]TEORICOS (05.26)'!$A$8:$T$251,L$1,0)</f>
        <v>0</v>
      </c>
      <c r="M922" s="36">
        <f t="shared" si="439"/>
        <v>0</v>
      </c>
      <c r="N922" s="35">
        <f>IF($B922="P",VLOOKUP($E922,'[2]Costeo-JUL26'!$B$9:$CQ$307,N$1,0),0)</f>
        <v>0</v>
      </c>
      <c r="O922" s="36">
        <f t="shared" si="440"/>
        <v>0</v>
      </c>
      <c r="P922" s="36">
        <f>IF($B922="P",VLOOKUP($E922,'[2]Costeo-JUL26'!$B$9:$CQ$307,P$1,0),0)*H922</f>
        <v>0</v>
      </c>
      <c r="Q922" s="36">
        <f t="shared" si="441"/>
        <v>0</v>
      </c>
      <c r="R922" s="34">
        <f>IF($B922="P",VLOOKUP($E922,'[2]Costeo-JUL26'!$B$9:$CQ$307,R$1,0),0)</f>
        <v>0</v>
      </c>
      <c r="S922" s="16">
        <f>IF($B922="P",VLOOKUP($E922,'[2]Costeo-JUL26'!$B$9:$CQ$307,S$1,0),0)*$G922</f>
        <v>0</v>
      </c>
      <c r="T922" s="36">
        <f>IF($B922="P",VLOOKUP($E922,'[2]Costeo-JUL26'!$B$9:$CQ$307,T$1,0),0)*$G922</f>
        <v>0</v>
      </c>
      <c r="U922" s="35">
        <f>IF($B922="P",VLOOKUP($E922,'[2]Costeo-JUL26'!$B$9:$CQ$307,U$1,0),0)</f>
        <v>0</v>
      </c>
      <c r="V922" s="36">
        <f t="shared" si="442"/>
        <v>0</v>
      </c>
      <c r="W922" s="36">
        <f t="shared" si="443"/>
        <v>0</v>
      </c>
      <c r="X922" s="34">
        <f>IF($B922="P",VLOOKUP($E922,'[2]Costeo-JUL26'!$B$9:$CQ$307,X$1,0),0)</f>
        <v>0</v>
      </c>
      <c r="Y922" s="16">
        <f>IF($B922="P",VLOOKUP($E922,'[2]Costeo-JUL26'!$B$9:$CQ$307,Y$1,0),0)*$G922</f>
        <v>0</v>
      </c>
      <c r="Z922" s="36">
        <f>IF($B922="P",VLOOKUP($E922,'[2]Costeo-JUL26'!$B$9:$CQ$307,Z$1,0),0)*$G922</f>
        <v>0</v>
      </c>
      <c r="AA922" s="35">
        <f>IF($B922="P",VLOOKUP($E922,'[2]Costeo-JUL26'!$B$9:$CQ$307,AA$1,0),0)</f>
        <v>0</v>
      </c>
      <c r="AB922" s="36">
        <f t="shared" si="444"/>
        <v>0</v>
      </c>
      <c r="AC922" s="36">
        <f t="shared" si="445"/>
        <v>0</v>
      </c>
      <c r="AD922" s="34">
        <f>IF($B922="P",VLOOKUP($E922,'[2]Costeo-JUL26'!$B$9:$CQ$307,AD$1,0),0)</f>
        <v>0</v>
      </c>
      <c r="AE922" s="16">
        <f>IF($B922="P",VLOOKUP($E922,'[2]Costeo-JUL26'!$B$9:$CQ$307,AE$1,0),0)*$G922</f>
        <v>0</v>
      </c>
      <c r="AF922" s="36">
        <f>IF($B922="P",VLOOKUP($E922,'[2]Costeo-JUL26'!$B$9:$CQ$307,AF$1,0),0)*$G922</f>
        <v>0</v>
      </c>
      <c r="AG922" s="35">
        <f>IF($B922="P",VLOOKUP($E922,'[2]Costeo-JUL26'!$B$9:$CQ$307,AG$1,0),0)</f>
        <v>0</v>
      </c>
      <c r="AH922" s="36">
        <f t="shared" si="446"/>
        <v>0</v>
      </c>
      <c r="AI922" s="36">
        <f t="shared" si="447"/>
        <v>0</v>
      </c>
      <c r="AJ922" s="34">
        <f>IF($B922="P",VLOOKUP($E922,'[2]Costeo-JUL26'!$B$9:$CQ$307,AJ$1,0),0)</f>
        <v>0</v>
      </c>
      <c r="AK922" s="16">
        <f>IF($B922="P",VLOOKUP($E922,'[2]Costeo-JUL26'!$B$9:$CQ$307,AK$1,0),0)*$G922</f>
        <v>0</v>
      </c>
      <c r="AL922" s="36">
        <f>IF($B922="P",VLOOKUP($E922,'[2]Costeo-JUL26'!$B$9:$CQ$307,AL$1,0),0)*$G922</f>
        <v>0</v>
      </c>
      <c r="AM922" s="35">
        <f>IF($B922="P",VLOOKUP($E922,'[2]Costeo-JUL26'!$B$9:$CQ$307,AM$1,0),0)</f>
        <v>0</v>
      </c>
      <c r="AN922" s="36">
        <f t="shared" si="448"/>
        <v>0</v>
      </c>
      <c r="AO922" s="36">
        <f t="shared" si="449"/>
        <v>0</v>
      </c>
      <c r="AP922" s="34">
        <f>IF($B922="P",VLOOKUP($E922,'[2]Costeo-JUL26'!$B$9:$CQ$307,AP$1,0),0)</f>
        <v>0</v>
      </c>
      <c r="AQ922" s="16">
        <f>IF($B922="P",VLOOKUP($E922,'[2]Costeo-JUL26'!$B$9:$CQ$307,AQ$1,0),0)*$G922</f>
        <v>0</v>
      </c>
      <c r="AR922" s="36">
        <f>IF($B922="P",VLOOKUP($E922,'[2]Costeo-JUL26'!$B$9:$CQ$307,AR$1,0),0)*$G922</f>
        <v>0</v>
      </c>
      <c r="AS922" s="35">
        <f>IF($B922="P",VLOOKUP($E922,'[2]Costeo-JUL26'!$B$9:$CQ$307,AS$1,0),0)</f>
        <v>0</v>
      </c>
      <c r="AT922" s="36">
        <f t="shared" si="450"/>
        <v>0</v>
      </c>
      <c r="AU922" s="36">
        <f t="shared" si="451"/>
        <v>0</v>
      </c>
      <c r="AV922" s="34">
        <f>IF($B922="P",VLOOKUP($E922,'[2]Costeo-JUL26'!$B$9:$CQ$307,AV$1,0),0)</f>
        <v>0</v>
      </c>
      <c r="AW922" s="16">
        <f>IF($B922="P",VLOOKUP($E922,'[2]Costeo-JUL26'!$B$9:$CQ$307,AW$1,0),0)*$G922</f>
        <v>0</v>
      </c>
      <c r="AX922" s="36">
        <f>IF($B922="P",VLOOKUP($E922,'[2]Costeo-JUL26'!$B$9:$CQ$307,AX$1,0),0)*$G922</f>
        <v>0</v>
      </c>
      <c r="AY922" s="35">
        <f>IF($B922="P",VLOOKUP($E922,'[2]Costeo-JUL26'!$B$9:$CQ$307,AY$1,0),0)</f>
        <v>0</v>
      </c>
      <c r="AZ922" s="36">
        <f t="shared" si="452"/>
        <v>0</v>
      </c>
      <c r="BA922" s="36">
        <f t="shared" si="453"/>
        <v>0</v>
      </c>
      <c r="BB922" s="34">
        <f>IF($B922="P",VLOOKUP($E922,'[2]Costeo-JUL26'!$B$9:$CQ$307,BB$1,0),0)</f>
        <v>0</v>
      </c>
      <c r="BC922" s="16">
        <f>IF($B922="P",VLOOKUP($E922,'[2]Costeo-JUL26'!$B$9:$CQ$307,BC$1,0),0)*$G922</f>
        <v>0</v>
      </c>
      <c r="BD922" s="36">
        <f>IF($B922="P",VLOOKUP($E922,'[2]Costeo-JUL26'!$B$9:$CQ$307,BD$1,0),0)*$G922</f>
        <v>0</v>
      </c>
      <c r="BE922" s="35">
        <f>IF($B922="P",VLOOKUP($E922,'[2]Costeo-JUL26'!$B$9:$CQ$307,BE$1,0),0)</f>
        <v>0</v>
      </c>
      <c r="BF922" s="36">
        <f t="shared" si="454"/>
        <v>0</v>
      </c>
      <c r="BG922" s="36">
        <f t="shared" si="455"/>
        <v>0</v>
      </c>
      <c r="BH922" s="34">
        <f>IF($B922="P",VLOOKUP($E922,'[2]Costeo-JUL26'!$B$9:$CQ$307,BH$1,0),0)</f>
        <v>0</v>
      </c>
      <c r="BI922" s="16">
        <f>IF($B922="P",VLOOKUP($E922,'[2]Costeo-JUL26'!$B$9:$CQ$307,BI$1,0),0)*$G922</f>
        <v>0</v>
      </c>
      <c r="BJ922" s="36">
        <f>IF($B922="P",VLOOKUP($E922,'[2]Costeo-JUL26'!$B$9:$CQ$307,BJ$1,0),0)*$G922</f>
        <v>0</v>
      </c>
      <c r="BK922" s="35">
        <f>IF(BH922=910319,0,IF($B922="P",VLOOKUP($E922,'[2]Costeo-JUL26'!$B$9:$CQ$307,BK$1,0),0))</f>
        <v>0</v>
      </c>
      <c r="BL922" s="36">
        <f t="shared" si="456"/>
        <v>0</v>
      </c>
      <c r="BM922" s="36">
        <f t="shared" si="457"/>
        <v>0</v>
      </c>
      <c r="BN922" s="34">
        <f>IF($B922="P",VLOOKUP($E922,'[2]Costeo-JUL26'!$B$9:$CQ$307,BN$1,0),0)</f>
        <v>0</v>
      </c>
      <c r="BO922" s="16">
        <f>IF($B922="P",VLOOKUP($E922,'[2]Costeo-JUL26'!$B$9:$CQ$307,BO$1,0),0)*$G922</f>
        <v>0</v>
      </c>
      <c r="BP922" s="36">
        <f>IF($B922="P",VLOOKUP($E922,'[2]Costeo-JUL26'!$B$9:$CQ$307,BP$1,0),0)*$G922</f>
        <v>0</v>
      </c>
      <c r="BQ922" s="35">
        <f>IF($B922="P",VLOOKUP($E922,'[2]Costeo-JUL26'!$B$9:$CQ$307,BQ$1,0),0)</f>
        <v>0</v>
      </c>
      <c r="BR922" s="36">
        <f t="shared" si="458"/>
        <v>0</v>
      </c>
      <c r="BS922" s="36">
        <f t="shared" si="459"/>
        <v>0</v>
      </c>
      <c r="BT922" s="34">
        <f>IF($B922="P",VLOOKUP($E922,'[2]Costeo-JUL26'!$B$9:$CQ$307,BT$1,0),0)</f>
        <v>0</v>
      </c>
      <c r="BU922" s="16">
        <f>IF($B922="P",VLOOKUP($E922,'[2]Costeo-JUL26'!$B$9:$CQ$307,BU$1,0),0)*$G922</f>
        <v>0</v>
      </c>
      <c r="BV922" s="36">
        <f>IF($B922="P",VLOOKUP($E922,'[2]Costeo-JUL26'!$B$9:$CQ$307,BV$1,0),0)*$G922</f>
        <v>0</v>
      </c>
      <c r="BW922" s="35">
        <f>IF($B922="P",VLOOKUP($E922,'[2]Costeo-JUL26'!$B$9:$CQ$307,BW$1,0),0)</f>
        <v>0</v>
      </c>
      <c r="BX922" s="36">
        <f t="shared" si="460"/>
        <v>0</v>
      </c>
      <c r="BY922" s="36">
        <f t="shared" si="461"/>
        <v>0</v>
      </c>
      <c r="BZ922" s="34">
        <f>IF($B922="P",VLOOKUP($E922,'[2]Costeo-JUL26'!$B$9:$CQ$307,BZ$1,0),0)</f>
        <v>0</v>
      </c>
      <c r="CA922" s="16">
        <f>IF($B922="P",VLOOKUP($E922,'[2]Costeo-JUL26'!$B$9:$CQ$307,CA$1,0),0)*$G922</f>
        <v>0</v>
      </c>
      <c r="CB922" s="36">
        <f>IF($B922="P",VLOOKUP($E922,'[2]Costeo-JUL26'!$B$9:$CQ$307,CB$1,0),0)*$G922</f>
        <v>0</v>
      </c>
      <c r="CC922" s="35">
        <f>IF($B922="P",VLOOKUP($E922,'[2]Costeo-JUL26'!$B$9:$CQ$307,CC$1,0),0)</f>
        <v>0</v>
      </c>
      <c r="CD922" s="36">
        <f t="shared" si="462"/>
        <v>0</v>
      </c>
      <c r="CE922" s="36">
        <f t="shared" si="463"/>
        <v>0</v>
      </c>
      <c r="CF922" s="37">
        <f t="shared" si="435"/>
        <v>0</v>
      </c>
      <c r="CG922" s="36">
        <f>IF($B922="r",VLOOKUP($E922,'[2]Costeo-JUL26'!$B$9:$CQ$307,CG$1,0),0)*$G922</f>
        <v>237182.4</v>
      </c>
      <c r="CH922" s="35">
        <f>VLOOKUP($E922,'[2]TEORICOS (05.26)'!$A$8:$T$251,CH$1,0)</f>
        <v>0</v>
      </c>
      <c r="CI922" s="36">
        <f t="shared" si="464"/>
        <v>0</v>
      </c>
      <c r="CJ922" s="37">
        <f t="shared" si="465"/>
        <v>237182.4</v>
      </c>
      <c r="CM922" s="16">
        <f>SUMIFS('[1]Ajuste Inventario'!$I:$I,'[1]Ajuste Inventario'!$B:$B,E922,'[1]Ajuste Inventario'!$S:$S,D922)*-1</f>
        <v>0</v>
      </c>
      <c r="CN922" s="36">
        <f t="shared" si="436"/>
        <v>0</v>
      </c>
      <c r="CP922" t="str">
        <f t="shared" si="437"/>
        <v>3212Org.Vtas StaTeresita</v>
      </c>
      <c r="CQ922" s="10" t="e">
        <f t="shared" si="438"/>
        <v>#DIV/0!</v>
      </c>
    </row>
    <row r="923" spans="1:95" x14ac:dyDescent="0.25">
      <c r="A923" s="30">
        <v>46204</v>
      </c>
      <c r="B923" s="31" t="str">
        <f>VLOOKUP($E923,'[2]TEORICOS (05.26)'!$A$8:$T$251,B$1,0)</f>
        <v>R</v>
      </c>
      <c r="C923" s="32" t="str">
        <f>VLOOKUP($E923,'[2]TEORICOS (05.26)'!$A$8:$T$251,C$1,0)</f>
        <v>Monster</v>
      </c>
      <c r="D923" t="s">
        <v>230</v>
      </c>
      <c r="E923">
        <v>3213</v>
      </c>
      <c r="F923" t="s">
        <v>175</v>
      </c>
      <c r="G923" s="16">
        <v>76</v>
      </c>
      <c r="H923" s="16">
        <v>38</v>
      </c>
      <c r="I923" s="33">
        <v>1002148.9200000006</v>
      </c>
      <c r="J923" s="33">
        <v>983180.49000000046</v>
      </c>
      <c r="K923" s="34">
        <f>IF($B923="P",VLOOKUP($E923,'[2]Costeo-JUL26'!$B$9:$CQ$307,K$1,0),0)</f>
        <v>0</v>
      </c>
      <c r="L923" s="35">
        <f>VLOOKUP($E923,'[2]TEORICOS (05.26)'!$A$8:$T$251,L$1,0)</f>
        <v>0</v>
      </c>
      <c r="M923" s="36">
        <f t="shared" si="439"/>
        <v>0</v>
      </c>
      <c r="N923" s="35">
        <f>IF($B923="P",VLOOKUP($E923,'[2]Costeo-JUL26'!$B$9:$CQ$307,N$1,0),0)</f>
        <v>0</v>
      </c>
      <c r="O923" s="36">
        <f t="shared" si="440"/>
        <v>0</v>
      </c>
      <c r="P923" s="36">
        <f>IF($B923="P",VLOOKUP($E923,'[2]Costeo-JUL26'!$B$9:$CQ$307,P$1,0),0)*H923</f>
        <v>0</v>
      </c>
      <c r="Q923" s="36">
        <f t="shared" si="441"/>
        <v>0</v>
      </c>
      <c r="R923" s="34">
        <f>IF($B923="P",VLOOKUP($E923,'[2]Costeo-JUL26'!$B$9:$CQ$307,R$1,0),0)</f>
        <v>0</v>
      </c>
      <c r="S923" s="16">
        <f>IF($B923="P",VLOOKUP($E923,'[2]Costeo-JUL26'!$B$9:$CQ$307,S$1,0),0)*$G923</f>
        <v>0</v>
      </c>
      <c r="T923" s="36">
        <f>IF($B923="P",VLOOKUP($E923,'[2]Costeo-JUL26'!$B$9:$CQ$307,T$1,0),0)*$G923</f>
        <v>0</v>
      </c>
      <c r="U923" s="35">
        <f>IF($B923="P",VLOOKUP($E923,'[2]Costeo-JUL26'!$B$9:$CQ$307,U$1,0),0)</f>
        <v>0</v>
      </c>
      <c r="V923" s="36">
        <f t="shared" si="442"/>
        <v>0</v>
      </c>
      <c r="W923" s="36">
        <f t="shared" si="443"/>
        <v>0</v>
      </c>
      <c r="X923" s="34">
        <f>IF($B923="P",VLOOKUP($E923,'[2]Costeo-JUL26'!$B$9:$CQ$307,X$1,0),0)</f>
        <v>0</v>
      </c>
      <c r="Y923" s="16">
        <f>IF($B923="P",VLOOKUP($E923,'[2]Costeo-JUL26'!$B$9:$CQ$307,Y$1,0),0)*$G923</f>
        <v>0</v>
      </c>
      <c r="Z923" s="36">
        <f>IF($B923="P",VLOOKUP($E923,'[2]Costeo-JUL26'!$B$9:$CQ$307,Z$1,0),0)*$G923</f>
        <v>0</v>
      </c>
      <c r="AA923" s="35">
        <f>IF($B923="P",VLOOKUP($E923,'[2]Costeo-JUL26'!$B$9:$CQ$307,AA$1,0),0)</f>
        <v>0</v>
      </c>
      <c r="AB923" s="36">
        <f t="shared" si="444"/>
        <v>0</v>
      </c>
      <c r="AC923" s="36">
        <f t="shared" si="445"/>
        <v>0</v>
      </c>
      <c r="AD923" s="34">
        <f>IF($B923="P",VLOOKUP($E923,'[2]Costeo-JUL26'!$B$9:$CQ$307,AD$1,0),0)</f>
        <v>0</v>
      </c>
      <c r="AE923" s="16">
        <f>IF($B923="P",VLOOKUP($E923,'[2]Costeo-JUL26'!$B$9:$CQ$307,AE$1,0),0)*$G923</f>
        <v>0</v>
      </c>
      <c r="AF923" s="36">
        <f>IF($B923="P",VLOOKUP($E923,'[2]Costeo-JUL26'!$B$9:$CQ$307,AF$1,0),0)*$G923</f>
        <v>0</v>
      </c>
      <c r="AG923" s="35">
        <f>IF($B923="P",VLOOKUP($E923,'[2]Costeo-JUL26'!$B$9:$CQ$307,AG$1,0),0)</f>
        <v>0</v>
      </c>
      <c r="AH923" s="36">
        <f t="shared" si="446"/>
        <v>0</v>
      </c>
      <c r="AI923" s="36">
        <f t="shared" si="447"/>
        <v>0</v>
      </c>
      <c r="AJ923" s="34">
        <f>IF($B923="P",VLOOKUP($E923,'[2]Costeo-JUL26'!$B$9:$CQ$307,AJ$1,0),0)</f>
        <v>0</v>
      </c>
      <c r="AK923" s="16">
        <f>IF($B923="P",VLOOKUP($E923,'[2]Costeo-JUL26'!$B$9:$CQ$307,AK$1,0),0)*$G923</f>
        <v>0</v>
      </c>
      <c r="AL923" s="36">
        <f>IF($B923="P",VLOOKUP($E923,'[2]Costeo-JUL26'!$B$9:$CQ$307,AL$1,0),0)*$G923</f>
        <v>0</v>
      </c>
      <c r="AM923" s="35">
        <f>IF($B923="P",VLOOKUP($E923,'[2]Costeo-JUL26'!$B$9:$CQ$307,AM$1,0),0)</f>
        <v>0</v>
      </c>
      <c r="AN923" s="36">
        <f t="shared" si="448"/>
        <v>0</v>
      </c>
      <c r="AO923" s="36">
        <f t="shared" si="449"/>
        <v>0</v>
      </c>
      <c r="AP923" s="34">
        <f>IF($B923="P",VLOOKUP($E923,'[2]Costeo-JUL26'!$B$9:$CQ$307,AP$1,0),0)</f>
        <v>0</v>
      </c>
      <c r="AQ923" s="16">
        <f>IF($B923="P",VLOOKUP($E923,'[2]Costeo-JUL26'!$B$9:$CQ$307,AQ$1,0),0)*$G923</f>
        <v>0</v>
      </c>
      <c r="AR923" s="36">
        <f>IF($B923="P",VLOOKUP($E923,'[2]Costeo-JUL26'!$B$9:$CQ$307,AR$1,0),0)*$G923</f>
        <v>0</v>
      </c>
      <c r="AS923" s="35">
        <f>IF($B923="P",VLOOKUP($E923,'[2]Costeo-JUL26'!$B$9:$CQ$307,AS$1,0),0)</f>
        <v>0</v>
      </c>
      <c r="AT923" s="36">
        <f t="shared" si="450"/>
        <v>0</v>
      </c>
      <c r="AU923" s="36">
        <f t="shared" si="451"/>
        <v>0</v>
      </c>
      <c r="AV923" s="34">
        <f>IF($B923="P",VLOOKUP($E923,'[2]Costeo-JUL26'!$B$9:$CQ$307,AV$1,0),0)</f>
        <v>0</v>
      </c>
      <c r="AW923" s="16">
        <f>IF($B923="P",VLOOKUP($E923,'[2]Costeo-JUL26'!$B$9:$CQ$307,AW$1,0),0)*$G923</f>
        <v>0</v>
      </c>
      <c r="AX923" s="36">
        <f>IF($B923="P",VLOOKUP($E923,'[2]Costeo-JUL26'!$B$9:$CQ$307,AX$1,0),0)*$G923</f>
        <v>0</v>
      </c>
      <c r="AY923" s="35">
        <f>IF($B923="P",VLOOKUP($E923,'[2]Costeo-JUL26'!$B$9:$CQ$307,AY$1,0),0)</f>
        <v>0</v>
      </c>
      <c r="AZ923" s="36">
        <f t="shared" si="452"/>
        <v>0</v>
      </c>
      <c r="BA923" s="36">
        <f t="shared" si="453"/>
        <v>0</v>
      </c>
      <c r="BB923" s="34">
        <f>IF($B923="P",VLOOKUP($E923,'[2]Costeo-JUL26'!$B$9:$CQ$307,BB$1,0),0)</f>
        <v>0</v>
      </c>
      <c r="BC923" s="16">
        <f>IF($B923="P",VLOOKUP($E923,'[2]Costeo-JUL26'!$B$9:$CQ$307,BC$1,0),0)*$G923</f>
        <v>0</v>
      </c>
      <c r="BD923" s="36">
        <f>IF($B923="P",VLOOKUP($E923,'[2]Costeo-JUL26'!$B$9:$CQ$307,BD$1,0),0)*$G923</f>
        <v>0</v>
      </c>
      <c r="BE923" s="35">
        <f>IF($B923="P",VLOOKUP($E923,'[2]Costeo-JUL26'!$B$9:$CQ$307,BE$1,0),0)</f>
        <v>0</v>
      </c>
      <c r="BF923" s="36">
        <f t="shared" si="454"/>
        <v>0</v>
      </c>
      <c r="BG923" s="36">
        <f t="shared" si="455"/>
        <v>0</v>
      </c>
      <c r="BH923" s="34">
        <f>IF($B923="P",VLOOKUP($E923,'[2]Costeo-JUL26'!$B$9:$CQ$307,BH$1,0),0)</f>
        <v>0</v>
      </c>
      <c r="BI923" s="16">
        <f>IF($B923="P",VLOOKUP($E923,'[2]Costeo-JUL26'!$B$9:$CQ$307,BI$1,0),0)*$G923</f>
        <v>0</v>
      </c>
      <c r="BJ923" s="36">
        <f>IF($B923="P",VLOOKUP($E923,'[2]Costeo-JUL26'!$B$9:$CQ$307,BJ$1,0),0)*$G923</f>
        <v>0</v>
      </c>
      <c r="BK923" s="35">
        <f>IF(BH923=910319,0,IF($B923="P",VLOOKUP($E923,'[2]Costeo-JUL26'!$B$9:$CQ$307,BK$1,0),0))</f>
        <v>0</v>
      </c>
      <c r="BL923" s="36">
        <f t="shared" si="456"/>
        <v>0</v>
      </c>
      <c r="BM923" s="36">
        <f t="shared" si="457"/>
        <v>0</v>
      </c>
      <c r="BN923" s="34">
        <f>IF($B923="P",VLOOKUP($E923,'[2]Costeo-JUL26'!$B$9:$CQ$307,BN$1,0),0)</f>
        <v>0</v>
      </c>
      <c r="BO923" s="16">
        <f>IF($B923="P",VLOOKUP($E923,'[2]Costeo-JUL26'!$B$9:$CQ$307,BO$1,0),0)*$G923</f>
        <v>0</v>
      </c>
      <c r="BP923" s="36">
        <f>IF($B923="P",VLOOKUP($E923,'[2]Costeo-JUL26'!$B$9:$CQ$307,BP$1,0),0)*$G923</f>
        <v>0</v>
      </c>
      <c r="BQ923" s="35">
        <f>IF($B923="P",VLOOKUP($E923,'[2]Costeo-JUL26'!$B$9:$CQ$307,BQ$1,0),0)</f>
        <v>0</v>
      </c>
      <c r="BR923" s="36">
        <f t="shared" si="458"/>
        <v>0</v>
      </c>
      <c r="BS923" s="36">
        <f t="shared" si="459"/>
        <v>0</v>
      </c>
      <c r="BT923" s="34">
        <f>IF($B923="P",VLOOKUP($E923,'[2]Costeo-JUL26'!$B$9:$CQ$307,BT$1,0),0)</f>
        <v>0</v>
      </c>
      <c r="BU923" s="16">
        <f>IF($B923="P",VLOOKUP($E923,'[2]Costeo-JUL26'!$B$9:$CQ$307,BU$1,0),0)*$G923</f>
        <v>0</v>
      </c>
      <c r="BV923" s="36">
        <f>IF($B923="P",VLOOKUP($E923,'[2]Costeo-JUL26'!$B$9:$CQ$307,BV$1,0),0)*$G923</f>
        <v>0</v>
      </c>
      <c r="BW923" s="35">
        <f>IF($B923="P",VLOOKUP($E923,'[2]Costeo-JUL26'!$B$9:$CQ$307,BW$1,0),0)</f>
        <v>0</v>
      </c>
      <c r="BX923" s="36">
        <f t="shared" si="460"/>
        <v>0</v>
      </c>
      <c r="BY923" s="36">
        <f t="shared" si="461"/>
        <v>0</v>
      </c>
      <c r="BZ923" s="34">
        <f>IF($B923="P",VLOOKUP($E923,'[2]Costeo-JUL26'!$B$9:$CQ$307,BZ$1,0),0)</f>
        <v>0</v>
      </c>
      <c r="CA923" s="16">
        <f>IF($B923="P",VLOOKUP($E923,'[2]Costeo-JUL26'!$B$9:$CQ$307,CA$1,0),0)*$G923</f>
        <v>0</v>
      </c>
      <c r="CB923" s="36">
        <f>IF($B923="P",VLOOKUP($E923,'[2]Costeo-JUL26'!$B$9:$CQ$307,CB$1,0),0)*$G923</f>
        <v>0</v>
      </c>
      <c r="CC923" s="35">
        <f>IF($B923="P",VLOOKUP($E923,'[2]Costeo-JUL26'!$B$9:$CQ$307,CC$1,0),0)</f>
        <v>0</v>
      </c>
      <c r="CD923" s="36">
        <f t="shared" si="462"/>
        <v>0</v>
      </c>
      <c r="CE923" s="36">
        <f t="shared" si="463"/>
        <v>0</v>
      </c>
      <c r="CF923" s="37">
        <f t="shared" si="435"/>
        <v>0</v>
      </c>
      <c r="CG923" s="36">
        <f>IF($B923="r",VLOOKUP($E923,'[2]Costeo-JUL26'!$B$9:$CQ$307,CG$1,0),0)*$G923</f>
        <v>554823.56000000006</v>
      </c>
      <c r="CH923" s="35">
        <f>VLOOKUP($E923,'[2]TEORICOS (05.26)'!$A$8:$T$251,CH$1,0)</f>
        <v>0</v>
      </c>
      <c r="CI923" s="36">
        <f t="shared" si="464"/>
        <v>0</v>
      </c>
      <c r="CJ923" s="37">
        <f t="shared" si="465"/>
        <v>554823.56000000006</v>
      </c>
      <c r="CM923" s="16">
        <f>SUMIFS('[1]Ajuste Inventario'!$I:$I,'[1]Ajuste Inventario'!$B:$B,E923,'[1]Ajuste Inventario'!$S:$S,D923)*-1</f>
        <v>0</v>
      </c>
      <c r="CN923" s="36">
        <f t="shared" si="436"/>
        <v>0</v>
      </c>
      <c r="CP923" t="str">
        <f t="shared" si="437"/>
        <v>3213Org.Vtas StaTeresita</v>
      </c>
      <c r="CQ923" s="10" t="e">
        <f t="shared" si="438"/>
        <v>#DIV/0!</v>
      </c>
    </row>
    <row r="924" spans="1:95" x14ac:dyDescent="0.25">
      <c r="A924" s="30">
        <v>46204</v>
      </c>
      <c r="B924" s="31" t="str">
        <f>VLOOKUP($E924,'[2]TEORICOS (05.26)'!$A$8:$T$251,B$1,0)</f>
        <v>R</v>
      </c>
      <c r="C924" s="32" t="str">
        <f>VLOOKUP($E924,'[2]TEORICOS (05.26)'!$A$8:$T$251,C$1,0)</f>
        <v>Monster</v>
      </c>
      <c r="D924" t="s">
        <v>230</v>
      </c>
      <c r="E924">
        <v>3214</v>
      </c>
      <c r="F924" t="s">
        <v>176</v>
      </c>
      <c r="G924" s="16">
        <v>46</v>
      </c>
      <c r="H924" s="16">
        <v>23</v>
      </c>
      <c r="I924" s="33">
        <v>602973.28999999992</v>
      </c>
      <c r="J924" s="33">
        <v>585238.66999999993</v>
      </c>
      <c r="K924" s="34">
        <f>IF($B924="P",VLOOKUP($E924,'[2]Costeo-JUL26'!$B$9:$CQ$307,K$1,0),0)</f>
        <v>0</v>
      </c>
      <c r="L924" s="35">
        <f>VLOOKUP($E924,'[2]TEORICOS (05.26)'!$A$8:$T$251,L$1,0)</f>
        <v>0</v>
      </c>
      <c r="M924" s="36">
        <f t="shared" si="439"/>
        <v>0</v>
      </c>
      <c r="N924" s="35">
        <f>IF($B924="P",VLOOKUP($E924,'[2]Costeo-JUL26'!$B$9:$CQ$307,N$1,0),0)</f>
        <v>0</v>
      </c>
      <c r="O924" s="36">
        <f t="shared" si="440"/>
        <v>0</v>
      </c>
      <c r="P924" s="36">
        <f>IF($B924="P",VLOOKUP($E924,'[2]Costeo-JUL26'!$B$9:$CQ$307,P$1,0),0)*H924</f>
        <v>0</v>
      </c>
      <c r="Q924" s="36">
        <f t="shared" si="441"/>
        <v>0</v>
      </c>
      <c r="R924" s="34">
        <f>IF($B924="P",VLOOKUP($E924,'[2]Costeo-JUL26'!$B$9:$CQ$307,R$1,0),0)</f>
        <v>0</v>
      </c>
      <c r="S924" s="16">
        <f>IF($B924="P",VLOOKUP($E924,'[2]Costeo-JUL26'!$B$9:$CQ$307,S$1,0),0)*$G924</f>
        <v>0</v>
      </c>
      <c r="T924" s="36">
        <f>IF($B924="P",VLOOKUP($E924,'[2]Costeo-JUL26'!$B$9:$CQ$307,T$1,0),0)*$G924</f>
        <v>0</v>
      </c>
      <c r="U924" s="35">
        <f>IF($B924="P",VLOOKUP($E924,'[2]Costeo-JUL26'!$B$9:$CQ$307,U$1,0),0)</f>
        <v>0</v>
      </c>
      <c r="V924" s="36">
        <f t="shared" si="442"/>
        <v>0</v>
      </c>
      <c r="W924" s="36">
        <f t="shared" si="443"/>
        <v>0</v>
      </c>
      <c r="X924" s="34">
        <f>IF($B924="P",VLOOKUP($E924,'[2]Costeo-JUL26'!$B$9:$CQ$307,X$1,0),0)</f>
        <v>0</v>
      </c>
      <c r="Y924" s="16">
        <f>IF($B924="P",VLOOKUP($E924,'[2]Costeo-JUL26'!$B$9:$CQ$307,Y$1,0),0)*$G924</f>
        <v>0</v>
      </c>
      <c r="Z924" s="36">
        <f>IF($B924="P",VLOOKUP($E924,'[2]Costeo-JUL26'!$B$9:$CQ$307,Z$1,0),0)*$G924</f>
        <v>0</v>
      </c>
      <c r="AA924" s="35">
        <f>IF($B924="P",VLOOKUP($E924,'[2]Costeo-JUL26'!$B$9:$CQ$307,AA$1,0),0)</f>
        <v>0</v>
      </c>
      <c r="AB924" s="36">
        <f t="shared" si="444"/>
        <v>0</v>
      </c>
      <c r="AC924" s="36">
        <f t="shared" si="445"/>
        <v>0</v>
      </c>
      <c r="AD924" s="34">
        <f>IF($B924="P",VLOOKUP($E924,'[2]Costeo-JUL26'!$B$9:$CQ$307,AD$1,0),0)</f>
        <v>0</v>
      </c>
      <c r="AE924" s="16">
        <f>IF($B924="P",VLOOKUP($E924,'[2]Costeo-JUL26'!$B$9:$CQ$307,AE$1,0),0)*$G924</f>
        <v>0</v>
      </c>
      <c r="AF924" s="36">
        <f>IF($B924="P",VLOOKUP($E924,'[2]Costeo-JUL26'!$B$9:$CQ$307,AF$1,0),0)*$G924</f>
        <v>0</v>
      </c>
      <c r="AG924" s="35">
        <f>IF($B924="P",VLOOKUP($E924,'[2]Costeo-JUL26'!$B$9:$CQ$307,AG$1,0),0)</f>
        <v>0</v>
      </c>
      <c r="AH924" s="36">
        <f t="shared" si="446"/>
        <v>0</v>
      </c>
      <c r="AI924" s="36">
        <f t="shared" si="447"/>
        <v>0</v>
      </c>
      <c r="AJ924" s="34">
        <f>IF($B924="P",VLOOKUP($E924,'[2]Costeo-JUL26'!$B$9:$CQ$307,AJ$1,0),0)</f>
        <v>0</v>
      </c>
      <c r="AK924" s="16">
        <f>IF($B924="P",VLOOKUP($E924,'[2]Costeo-JUL26'!$B$9:$CQ$307,AK$1,0),0)*$G924</f>
        <v>0</v>
      </c>
      <c r="AL924" s="36">
        <f>IF($B924="P",VLOOKUP($E924,'[2]Costeo-JUL26'!$B$9:$CQ$307,AL$1,0),0)*$G924</f>
        <v>0</v>
      </c>
      <c r="AM924" s="35">
        <f>IF($B924="P",VLOOKUP($E924,'[2]Costeo-JUL26'!$B$9:$CQ$307,AM$1,0),0)</f>
        <v>0</v>
      </c>
      <c r="AN924" s="36">
        <f t="shared" si="448"/>
        <v>0</v>
      </c>
      <c r="AO924" s="36">
        <f t="shared" si="449"/>
        <v>0</v>
      </c>
      <c r="AP924" s="34">
        <f>IF($B924="P",VLOOKUP($E924,'[2]Costeo-JUL26'!$B$9:$CQ$307,AP$1,0),0)</f>
        <v>0</v>
      </c>
      <c r="AQ924" s="16">
        <f>IF($B924="P",VLOOKUP($E924,'[2]Costeo-JUL26'!$B$9:$CQ$307,AQ$1,0),0)*$G924</f>
        <v>0</v>
      </c>
      <c r="AR924" s="36">
        <f>IF($B924="P",VLOOKUP($E924,'[2]Costeo-JUL26'!$B$9:$CQ$307,AR$1,0),0)*$G924</f>
        <v>0</v>
      </c>
      <c r="AS924" s="35">
        <f>IF($B924="P",VLOOKUP($E924,'[2]Costeo-JUL26'!$B$9:$CQ$307,AS$1,0),0)</f>
        <v>0</v>
      </c>
      <c r="AT924" s="36">
        <f t="shared" si="450"/>
        <v>0</v>
      </c>
      <c r="AU924" s="36">
        <f t="shared" si="451"/>
        <v>0</v>
      </c>
      <c r="AV924" s="34">
        <f>IF($B924="P",VLOOKUP($E924,'[2]Costeo-JUL26'!$B$9:$CQ$307,AV$1,0),0)</f>
        <v>0</v>
      </c>
      <c r="AW924" s="16">
        <f>IF($B924="P",VLOOKUP($E924,'[2]Costeo-JUL26'!$B$9:$CQ$307,AW$1,0),0)*$G924</f>
        <v>0</v>
      </c>
      <c r="AX924" s="36">
        <f>IF($B924="P",VLOOKUP($E924,'[2]Costeo-JUL26'!$B$9:$CQ$307,AX$1,0),0)*$G924</f>
        <v>0</v>
      </c>
      <c r="AY924" s="35">
        <f>IF($B924="P",VLOOKUP($E924,'[2]Costeo-JUL26'!$B$9:$CQ$307,AY$1,0),0)</f>
        <v>0</v>
      </c>
      <c r="AZ924" s="36">
        <f t="shared" si="452"/>
        <v>0</v>
      </c>
      <c r="BA924" s="36">
        <f t="shared" si="453"/>
        <v>0</v>
      </c>
      <c r="BB924" s="34">
        <f>IF($B924="P",VLOOKUP($E924,'[2]Costeo-JUL26'!$B$9:$CQ$307,BB$1,0),0)</f>
        <v>0</v>
      </c>
      <c r="BC924" s="16">
        <f>IF($B924="P",VLOOKUP($E924,'[2]Costeo-JUL26'!$B$9:$CQ$307,BC$1,0),0)*$G924</f>
        <v>0</v>
      </c>
      <c r="BD924" s="36">
        <f>IF($B924="P",VLOOKUP($E924,'[2]Costeo-JUL26'!$B$9:$CQ$307,BD$1,0),0)*$G924</f>
        <v>0</v>
      </c>
      <c r="BE924" s="35">
        <f>IF($B924="P",VLOOKUP($E924,'[2]Costeo-JUL26'!$B$9:$CQ$307,BE$1,0),0)</f>
        <v>0</v>
      </c>
      <c r="BF924" s="36">
        <f t="shared" si="454"/>
        <v>0</v>
      </c>
      <c r="BG924" s="36">
        <f t="shared" si="455"/>
        <v>0</v>
      </c>
      <c r="BH924" s="34">
        <f>IF($B924="P",VLOOKUP($E924,'[2]Costeo-JUL26'!$B$9:$CQ$307,BH$1,0),0)</f>
        <v>0</v>
      </c>
      <c r="BI924" s="16">
        <f>IF($B924="P",VLOOKUP($E924,'[2]Costeo-JUL26'!$B$9:$CQ$307,BI$1,0),0)*$G924</f>
        <v>0</v>
      </c>
      <c r="BJ924" s="36">
        <f>IF($B924="P",VLOOKUP($E924,'[2]Costeo-JUL26'!$B$9:$CQ$307,BJ$1,0),0)*$G924</f>
        <v>0</v>
      </c>
      <c r="BK924" s="35">
        <f>IF(BH924=910319,0,IF($B924="P",VLOOKUP($E924,'[2]Costeo-JUL26'!$B$9:$CQ$307,BK$1,0),0))</f>
        <v>0</v>
      </c>
      <c r="BL924" s="36">
        <f t="shared" si="456"/>
        <v>0</v>
      </c>
      <c r="BM924" s="36">
        <f t="shared" si="457"/>
        <v>0</v>
      </c>
      <c r="BN924" s="34">
        <f>IF($B924="P",VLOOKUP($E924,'[2]Costeo-JUL26'!$B$9:$CQ$307,BN$1,0),0)</f>
        <v>0</v>
      </c>
      <c r="BO924" s="16">
        <f>IF($B924="P",VLOOKUP($E924,'[2]Costeo-JUL26'!$B$9:$CQ$307,BO$1,0),0)*$G924</f>
        <v>0</v>
      </c>
      <c r="BP924" s="36">
        <f>IF($B924="P",VLOOKUP($E924,'[2]Costeo-JUL26'!$B$9:$CQ$307,BP$1,0),0)*$G924</f>
        <v>0</v>
      </c>
      <c r="BQ924" s="35">
        <f>IF($B924="P",VLOOKUP($E924,'[2]Costeo-JUL26'!$B$9:$CQ$307,BQ$1,0),0)</f>
        <v>0</v>
      </c>
      <c r="BR924" s="36">
        <f t="shared" si="458"/>
        <v>0</v>
      </c>
      <c r="BS924" s="36">
        <f t="shared" si="459"/>
        <v>0</v>
      </c>
      <c r="BT924" s="34">
        <f>IF($B924="P",VLOOKUP($E924,'[2]Costeo-JUL26'!$B$9:$CQ$307,BT$1,0),0)</f>
        <v>0</v>
      </c>
      <c r="BU924" s="16">
        <f>IF($B924="P",VLOOKUP($E924,'[2]Costeo-JUL26'!$B$9:$CQ$307,BU$1,0),0)*$G924</f>
        <v>0</v>
      </c>
      <c r="BV924" s="36">
        <f>IF($B924="P",VLOOKUP($E924,'[2]Costeo-JUL26'!$B$9:$CQ$307,BV$1,0),0)*$G924</f>
        <v>0</v>
      </c>
      <c r="BW924" s="35">
        <f>IF($B924="P",VLOOKUP($E924,'[2]Costeo-JUL26'!$B$9:$CQ$307,BW$1,0),0)</f>
        <v>0</v>
      </c>
      <c r="BX924" s="36">
        <f t="shared" si="460"/>
        <v>0</v>
      </c>
      <c r="BY924" s="36">
        <f t="shared" si="461"/>
        <v>0</v>
      </c>
      <c r="BZ924" s="34">
        <f>IF($B924="P",VLOOKUP($E924,'[2]Costeo-JUL26'!$B$9:$CQ$307,BZ$1,0),0)</f>
        <v>0</v>
      </c>
      <c r="CA924" s="16">
        <f>IF($B924="P",VLOOKUP($E924,'[2]Costeo-JUL26'!$B$9:$CQ$307,CA$1,0),0)*$G924</f>
        <v>0</v>
      </c>
      <c r="CB924" s="36">
        <f>IF($B924="P",VLOOKUP($E924,'[2]Costeo-JUL26'!$B$9:$CQ$307,CB$1,0),0)*$G924</f>
        <v>0</v>
      </c>
      <c r="CC924" s="35">
        <f>IF($B924="P",VLOOKUP($E924,'[2]Costeo-JUL26'!$B$9:$CQ$307,CC$1,0),0)</f>
        <v>0</v>
      </c>
      <c r="CD924" s="36">
        <f t="shared" si="462"/>
        <v>0</v>
      </c>
      <c r="CE924" s="36">
        <f t="shared" si="463"/>
        <v>0</v>
      </c>
      <c r="CF924" s="37">
        <f t="shared" si="435"/>
        <v>0</v>
      </c>
      <c r="CG924" s="36">
        <f>IF($B924="r",VLOOKUP($E924,'[2]Costeo-JUL26'!$B$9:$CQ$307,CG$1,0),0)*$G924</f>
        <v>338896.26</v>
      </c>
      <c r="CH924" s="35">
        <f>VLOOKUP($E924,'[2]TEORICOS (05.26)'!$A$8:$T$251,CH$1,0)</f>
        <v>0</v>
      </c>
      <c r="CI924" s="36">
        <f t="shared" si="464"/>
        <v>0</v>
      </c>
      <c r="CJ924" s="37">
        <f t="shared" si="465"/>
        <v>338896.26</v>
      </c>
      <c r="CM924" s="16">
        <f>SUMIFS('[1]Ajuste Inventario'!$I:$I,'[1]Ajuste Inventario'!$B:$B,E924,'[1]Ajuste Inventario'!$S:$S,D924)*-1</f>
        <v>0.16700000000000001</v>
      </c>
      <c r="CN924" s="36">
        <f t="shared" si="436"/>
        <v>1230.3407700000002</v>
      </c>
      <c r="CP924" t="str">
        <f t="shared" si="437"/>
        <v>3214Org.Vtas StaTeresita</v>
      </c>
      <c r="CQ924" s="10">
        <f t="shared" si="438"/>
        <v>7367.3100000000013</v>
      </c>
    </row>
    <row r="925" spans="1:95" x14ac:dyDescent="0.25">
      <c r="A925" s="30">
        <v>46204</v>
      </c>
      <c r="B925" s="31" t="str">
        <f>VLOOKUP($E925,'[2]TEORICOS (05.26)'!$A$8:$T$251,B$1,0)</f>
        <v>P</v>
      </c>
      <c r="C925" s="32" t="str">
        <f>VLOOKUP($E925,'[2]TEORICOS (05.26)'!$A$8:$T$251,C$1,0)</f>
        <v>Schweppes</v>
      </c>
      <c r="D925" t="s">
        <v>230</v>
      </c>
      <c r="E925">
        <v>3510</v>
      </c>
      <c r="F925" t="s">
        <v>177</v>
      </c>
      <c r="G925" s="16">
        <v>16</v>
      </c>
      <c r="H925" s="16">
        <v>23.663999999999998</v>
      </c>
      <c r="I925" s="33">
        <v>459432.89</v>
      </c>
      <c r="J925" s="33">
        <v>396152.14</v>
      </c>
      <c r="K925" s="34">
        <f>IF($B925="P",VLOOKUP($E925,'[2]Costeo-JUL26'!$B$9:$CQ$307,K$1,0),0)</f>
        <v>928732</v>
      </c>
      <c r="L925" s="35">
        <f>VLOOKUP($E925,'[2]TEORICOS (05.26)'!$A$8:$T$251,L$1,0)</f>
        <v>0.23499999999999999</v>
      </c>
      <c r="M925" s="36">
        <f t="shared" si="439"/>
        <v>93095.752899999992</v>
      </c>
      <c r="N925" s="35">
        <f>IF($B925="P",VLOOKUP($E925,'[2]Costeo-JUL26'!$B$9:$CQ$307,N$1,0),0)</f>
        <v>2.5000000000000001E-2</v>
      </c>
      <c r="O925" s="36">
        <f t="shared" si="440"/>
        <v>2327.3938224999997</v>
      </c>
      <c r="P925" s="36">
        <f>IF($B925="P",VLOOKUP($E925,'[2]Costeo-JUL26'!$B$9:$CQ$307,P$1,0),0)*H925</f>
        <v>0</v>
      </c>
      <c r="Q925" s="36">
        <f t="shared" si="441"/>
        <v>95423.146722499994</v>
      </c>
      <c r="R925" s="34">
        <f>IF($B925="P",VLOOKUP($E925,'[2]Costeo-JUL26'!$B$9:$CQ$307,R$1,0),0)</f>
        <v>0</v>
      </c>
      <c r="S925" s="16">
        <f>IF($B925="P",VLOOKUP($E925,'[2]Costeo-JUL26'!$B$9:$CQ$307,S$1,0),0)*$G925</f>
        <v>0</v>
      </c>
      <c r="T925" s="36">
        <f>IF($B925="P",VLOOKUP($E925,'[2]Costeo-JUL26'!$B$9:$CQ$307,T$1,0),0)*$G925</f>
        <v>0</v>
      </c>
      <c r="U925" s="35">
        <f>IF($B925="P",VLOOKUP($E925,'[2]Costeo-JUL26'!$B$9:$CQ$307,U$1,0),0)</f>
        <v>0</v>
      </c>
      <c r="V925" s="36">
        <f t="shared" si="442"/>
        <v>0</v>
      </c>
      <c r="W925" s="36">
        <f t="shared" si="443"/>
        <v>0</v>
      </c>
      <c r="X925" s="34">
        <f>IF($B925="P",VLOOKUP($E925,'[2]Costeo-JUL26'!$B$9:$CQ$307,X$1,0),0)</f>
        <v>902338</v>
      </c>
      <c r="Y925" s="16">
        <f>IF($B925="P",VLOOKUP($E925,'[2]Costeo-JUL26'!$B$9:$CQ$307,Y$1,0),0)*$G925</f>
        <v>0.87816959999999988</v>
      </c>
      <c r="Z925" s="36">
        <f>IF($B925="P",VLOOKUP($E925,'[2]Costeo-JUL26'!$B$9:$CQ$307,Z$1,0),0)*$G925</f>
        <v>248.29367270399999</v>
      </c>
      <c r="AA925" s="35">
        <f>IF($B925="P",VLOOKUP($E925,'[2]Costeo-JUL26'!$B$9:$CQ$307,AA$1,0),0)</f>
        <v>0.45</v>
      </c>
      <c r="AB925" s="36">
        <f t="shared" si="444"/>
        <v>111.7321527168</v>
      </c>
      <c r="AC925" s="36">
        <f t="shared" si="445"/>
        <v>360.0258254208</v>
      </c>
      <c r="AD925" s="34">
        <f>IF($B925="P",VLOOKUP($E925,'[2]Costeo-JUL26'!$B$9:$CQ$307,AD$1,0),0)</f>
        <v>933139</v>
      </c>
      <c r="AE925" s="16">
        <f>IF($B925="P",VLOOKUP($E925,'[2]Costeo-JUL26'!$B$9:$CQ$307,AE$1,0),0)*$G925</f>
        <v>384</v>
      </c>
      <c r="AF925" s="36">
        <f>IF($B925="P",VLOOKUP($E925,'[2]Costeo-JUL26'!$B$9:$CQ$307,AF$1,0),0)*$G925</f>
        <v>4161.9916800000001</v>
      </c>
      <c r="AG925" s="35">
        <f>IF($B925="P",VLOOKUP($E925,'[2]Costeo-JUL26'!$B$9:$CQ$307,AG$1,0),0)</f>
        <v>6.0000000000000001E-3</v>
      </c>
      <c r="AH925" s="36">
        <f t="shared" si="446"/>
        <v>24.971950080000003</v>
      </c>
      <c r="AI925" s="36">
        <f t="shared" si="447"/>
        <v>4186.9636300800003</v>
      </c>
      <c r="AJ925" s="34">
        <f>IF($B925="P",VLOOKUP($E925,'[2]Costeo-JUL26'!$B$9:$CQ$307,AJ$1,0),0)</f>
        <v>934634</v>
      </c>
      <c r="AK925" s="16">
        <f>IF($B925="P",VLOOKUP($E925,'[2]Costeo-JUL26'!$B$9:$CQ$307,AK$1,0),0)*$G925</f>
        <v>384</v>
      </c>
      <c r="AL925" s="36">
        <f>IF($B925="P",VLOOKUP($E925,'[2]Costeo-JUL26'!$B$9:$CQ$307,AL$1,0),0)*$G925</f>
        <v>17636.037120000001</v>
      </c>
      <c r="AM925" s="35">
        <f>IF($B925="P",VLOOKUP($E925,'[2]Costeo-JUL26'!$B$9:$CQ$307,AM$1,0),0)</f>
        <v>1.7999999999999999E-2</v>
      </c>
      <c r="AN925" s="36">
        <f t="shared" si="448"/>
        <v>317.44866816000001</v>
      </c>
      <c r="AO925" s="36">
        <f t="shared" si="449"/>
        <v>17953.48578816</v>
      </c>
      <c r="AP925" s="34">
        <f>IF($B925="P",VLOOKUP($E925,'[2]Costeo-JUL26'!$B$9:$CQ$307,AP$1,0),0)</f>
        <v>0</v>
      </c>
      <c r="AQ925" s="16">
        <f>IF($B925="P",VLOOKUP($E925,'[2]Costeo-JUL26'!$B$9:$CQ$307,AQ$1,0),0)*$G925</f>
        <v>0</v>
      </c>
      <c r="AR925" s="36">
        <f>IF($B925="P",VLOOKUP($E925,'[2]Costeo-JUL26'!$B$9:$CQ$307,AR$1,0),0)*$G925</f>
        <v>0</v>
      </c>
      <c r="AS925" s="35">
        <f>IF($B925="P",VLOOKUP($E925,'[2]Costeo-JUL26'!$B$9:$CQ$307,AS$1,0),0)</f>
        <v>0</v>
      </c>
      <c r="AT925" s="36">
        <f t="shared" si="450"/>
        <v>0</v>
      </c>
      <c r="AU925" s="36">
        <f t="shared" si="451"/>
        <v>0</v>
      </c>
      <c r="AV925" s="34">
        <f>IF($B925="P",VLOOKUP($E925,'[2]Costeo-JUL26'!$B$9:$CQ$307,AV$1,0),0)</f>
        <v>0</v>
      </c>
      <c r="AW925" s="16">
        <f>IF($B925="P",VLOOKUP($E925,'[2]Costeo-JUL26'!$B$9:$CQ$307,AW$1,0),0)*$G925</f>
        <v>0</v>
      </c>
      <c r="AX925" s="36">
        <f>IF($B925="P",VLOOKUP($E925,'[2]Costeo-JUL26'!$B$9:$CQ$307,AX$1,0),0)*$G925</f>
        <v>0</v>
      </c>
      <c r="AY925" s="35">
        <f>IF($B925="P",VLOOKUP($E925,'[2]Costeo-JUL26'!$B$9:$CQ$307,AY$1,0),0)</f>
        <v>0</v>
      </c>
      <c r="AZ925" s="36">
        <f t="shared" si="452"/>
        <v>0</v>
      </c>
      <c r="BA925" s="36">
        <f t="shared" si="453"/>
        <v>0</v>
      </c>
      <c r="BB925" s="34">
        <f>IF($B925="P",VLOOKUP($E925,'[2]Costeo-JUL26'!$B$9:$CQ$307,BB$1,0),0)</f>
        <v>0</v>
      </c>
      <c r="BC925" s="16">
        <f>IF($B925="P",VLOOKUP($E925,'[2]Costeo-JUL26'!$B$9:$CQ$307,BC$1,0),0)*$G925</f>
        <v>0</v>
      </c>
      <c r="BD925" s="36">
        <f>IF($B925="P",VLOOKUP($E925,'[2]Costeo-JUL26'!$B$9:$CQ$307,BD$1,0),0)*$G925</f>
        <v>0</v>
      </c>
      <c r="BE925" s="35">
        <f>IF($B925="P",VLOOKUP($E925,'[2]Costeo-JUL26'!$B$9:$CQ$307,BE$1,0),0)</f>
        <v>0</v>
      </c>
      <c r="BF925" s="36">
        <f t="shared" si="454"/>
        <v>0</v>
      </c>
      <c r="BG925" s="36">
        <f t="shared" si="455"/>
        <v>0</v>
      </c>
      <c r="BH925" s="34">
        <f>IF($B925="P",VLOOKUP($E925,'[2]Costeo-JUL26'!$B$9:$CQ$307,BH$1,0),0)</f>
        <v>0</v>
      </c>
      <c r="BI925" s="16">
        <f>IF($B925="P",VLOOKUP($E925,'[2]Costeo-JUL26'!$B$9:$CQ$307,BI$1,0),0)*$G925</f>
        <v>0</v>
      </c>
      <c r="BJ925" s="36">
        <f>IF($B925="P",VLOOKUP($E925,'[2]Costeo-JUL26'!$B$9:$CQ$307,BJ$1,0),0)*$G925</f>
        <v>0</v>
      </c>
      <c r="BK925" s="35">
        <f>IF(BH925=910319,0,IF($B925="P",VLOOKUP($E925,'[2]Costeo-JUL26'!$B$9:$CQ$307,BK$1,0),0))</f>
        <v>0</v>
      </c>
      <c r="BL925" s="36">
        <f t="shared" si="456"/>
        <v>0</v>
      </c>
      <c r="BM925" s="36">
        <f t="shared" si="457"/>
        <v>0</v>
      </c>
      <c r="BN925" s="34">
        <f>IF($B925="P",VLOOKUP($E925,'[2]Costeo-JUL26'!$B$9:$CQ$307,BN$1,0),0)</f>
        <v>0</v>
      </c>
      <c r="BO925" s="16">
        <f>IF($B925="P",VLOOKUP($E925,'[2]Costeo-JUL26'!$B$9:$CQ$307,BO$1,0),0)*$G925</f>
        <v>0</v>
      </c>
      <c r="BP925" s="36">
        <f>IF($B925="P",VLOOKUP($E925,'[2]Costeo-JUL26'!$B$9:$CQ$307,BP$1,0),0)*$G925</f>
        <v>0</v>
      </c>
      <c r="BQ925" s="35">
        <f>IF($B925="P",VLOOKUP($E925,'[2]Costeo-JUL26'!$B$9:$CQ$307,BQ$1,0),0)</f>
        <v>0</v>
      </c>
      <c r="BR925" s="36">
        <f t="shared" si="458"/>
        <v>0</v>
      </c>
      <c r="BS925" s="36">
        <f t="shared" si="459"/>
        <v>0</v>
      </c>
      <c r="BT925" s="34">
        <f>IF($B925="P",VLOOKUP($E925,'[2]Costeo-JUL26'!$B$9:$CQ$307,BT$1,0),0)</f>
        <v>0</v>
      </c>
      <c r="BU925" s="16">
        <f>IF($B925="P",VLOOKUP($E925,'[2]Costeo-JUL26'!$B$9:$CQ$307,BU$1,0),0)*$G925</f>
        <v>0</v>
      </c>
      <c r="BV925" s="36">
        <f>IF($B925="P",VLOOKUP($E925,'[2]Costeo-JUL26'!$B$9:$CQ$307,BV$1,0),0)*$G925</f>
        <v>0</v>
      </c>
      <c r="BW925" s="35">
        <f>IF($B925="P",VLOOKUP($E925,'[2]Costeo-JUL26'!$B$9:$CQ$307,BW$1,0),0)</f>
        <v>0</v>
      </c>
      <c r="BX925" s="36">
        <f t="shared" si="460"/>
        <v>0</v>
      </c>
      <c r="BY925" s="36">
        <f t="shared" si="461"/>
        <v>0</v>
      </c>
      <c r="BZ925" s="34">
        <f>IF($B925="P",VLOOKUP($E925,'[2]Costeo-JUL26'!$B$9:$CQ$307,BZ$1,0),0)</f>
        <v>0</v>
      </c>
      <c r="CA925" s="16">
        <f>IF($B925="P",VLOOKUP($E925,'[2]Costeo-JUL26'!$B$9:$CQ$307,CA$1,0),0)*$G925</f>
        <v>0</v>
      </c>
      <c r="CB925" s="36">
        <f>IF($B925="P",VLOOKUP($E925,'[2]Costeo-JUL26'!$B$9:$CQ$307,CB$1,0),0)*$G925</f>
        <v>0</v>
      </c>
      <c r="CC925" s="35">
        <f>IF($B925="P",VLOOKUP($E925,'[2]Costeo-JUL26'!$B$9:$CQ$307,CC$1,0),0)</f>
        <v>0</v>
      </c>
      <c r="CD925" s="36">
        <f t="shared" si="462"/>
        <v>0</v>
      </c>
      <c r="CE925" s="36">
        <f t="shared" si="463"/>
        <v>0</v>
      </c>
      <c r="CF925" s="37">
        <f t="shared" si="435"/>
        <v>117923.6219661608</v>
      </c>
      <c r="CG925" s="36">
        <f>IF($B925="r",VLOOKUP($E925,'[2]Costeo-JUL26'!$B$9:$CQ$307,CG$1,0),0)*$G925</f>
        <v>0</v>
      </c>
      <c r="CH925" s="35">
        <f>VLOOKUP($E925,'[2]TEORICOS (05.26)'!$A$8:$T$251,CH$1,0)</f>
        <v>0</v>
      </c>
      <c r="CI925" s="36">
        <f t="shared" si="464"/>
        <v>0</v>
      </c>
      <c r="CJ925" s="37">
        <f t="shared" si="465"/>
        <v>0</v>
      </c>
      <c r="CM925" s="16">
        <f>SUMIFS('[1]Ajuste Inventario'!$I:$I,'[1]Ajuste Inventario'!$B:$B,E925,'[1]Ajuste Inventario'!$S:$S,D925)*-1</f>
        <v>0</v>
      </c>
      <c r="CN925" s="36">
        <f t="shared" si="436"/>
        <v>0</v>
      </c>
      <c r="CP925" t="str">
        <f t="shared" si="437"/>
        <v>3510Org.Vtas StaTeresita</v>
      </c>
      <c r="CQ925" s="10" t="e">
        <f t="shared" si="438"/>
        <v>#DIV/0!</v>
      </c>
    </row>
    <row r="926" spans="1:95" x14ac:dyDescent="0.25">
      <c r="A926" s="30">
        <v>46204</v>
      </c>
      <c r="B926" s="31" t="str">
        <f>VLOOKUP($E926,'[2]TEORICOS (05.26)'!$A$8:$T$251,B$1,0)</f>
        <v>R</v>
      </c>
      <c r="C926" s="32" t="str">
        <f>VLOOKUP($E926,'[2]TEORICOS (05.26)'!$A$8:$T$251,C$1,0)</f>
        <v>Schweppes</v>
      </c>
      <c r="D926" t="s">
        <v>230</v>
      </c>
      <c r="E926">
        <v>3518</v>
      </c>
      <c r="F926" t="s">
        <v>178</v>
      </c>
      <c r="G926" s="16">
        <v>26</v>
      </c>
      <c r="H926" s="16">
        <v>9.7240000000000002</v>
      </c>
      <c r="I926" s="33">
        <v>208290.28000000003</v>
      </c>
      <c r="J926" s="33">
        <v>203855.34000000003</v>
      </c>
      <c r="K926" s="34">
        <f>IF($B926="P",VLOOKUP($E926,'[2]Costeo-JUL26'!$B$9:$CQ$307,K$1,0),0)</f>
        <v>0</v>
      </c>
      <c r="L926" s="35">
        <f>VLOOKUP($E926,'[2]TEORICOS (05.26)'!$A$8:$T$251,L$1,0)</f>
        <v>0.23499999999999999</v>
      </c>
      <c r="M926" s="36">
        <f t="shared" si="439"/>
        <v>0</v>
      </c>
      <c r="N926" s="35">
        <f>IF($B926="P",VLOOKUP($E926,'[2]Costeo-JUL26'!$B$9:$CQ$307,N$1,0),0)</f>
        <v>0</v>
      </c>
      <c r="O926" s="36">
        <f t="shared" si="440"/>
        <v>0</v>
      </c>
      <c r="P926" s="36">
        <f>IF($B926="P",VLOOKUP($E926,'[2]Costeo-JUL26'!$B$9:$CQ$307,P$1,0),0)*H926</f>
        <v>0</v>
      </c>
      <c r="Q926" s="36">
        <f t="shared" si="441"/>
        <v>0</v>
      </c>
      <c r="R926" s="34">
        <f>IF($B926="P",VLOOKUP($E926,'[2]Costeo-JUL26'!$B$9:$CQ$307,R$1,0),0)</f>
        <v>0</v>
      </c>
      <c r="S926" s="16">
        <f>IF($B926="P",VLOOKUP($E926,'[2]Costeo-JUL26'!$B$9:$CQ$307,S$1,0),0)*$G926</f>
        <v>0</v>
      </c>
      <c r="T926" s="36">
        <f>IF($B926="P",VLOOKUP($E926,'[2]Costeo-JUL26'!$B$9:$CQ$307,T$1,0),0)*$G926</f>
        <v>0</v>
      </c>
      <c r="U926" s="35">
        <f>IF($B926="P",VLOOKUP($E926,'[2]Costeo-JUL26'!$B$9:$CQ$307,U$1,0),0)</f>
        <v>0</v>
      </c>
      <c r="V926" s="36">
        <f t="shared" si="442"/>
        <v>0</v>
      </c>
      <c r="W926" s="36">
        <f t="shared" si="443"/>
        <v>0</v>
      </c>
      <c r="X926" s="34">
        <f>IF($B926="P",VLOOKUP($E926,'[2]Costeo-JUL26'!$B$9:$CQ$307,X$1,0),0)</f>
        <v>0</v>
      </c>
      <c r="Y926" s="16">
        <f>IF($B926="P",VLOOKUP($E926,'[2]Costeo-JUL26'!$B$9:$CQ$307,Y$1,0),0)*$G926</f>
        <v>0</v>
      </c>
      <c r="Z926" s="36">
        <f>IF($B926="P",VLOOKUP($E926,'[2]Costeo-JUL26'!$B$9:$CQ$307,Z$1,0),0)*$G926</f>
        <v>0</v>
      </c>
      <c r="AA926" s="35">
        <f>IF($B926="P",VLOOKUP($E926,'[2]Costeo-JUL26'!$B$9:$CQ$307,AA$1,0),0)</f>
        <v>0</v>
      </c>
      <c r="AB926" s="36">
        <f t="shared" si="444"/>
        <v>0</v>
      </c>
      <c r="AC926" s="36">
        <f t="shared" si="445"/>
        <v>0</v>
      </c>
      <c r="AD926" s="34">
        <f>IF($B926="P",VLOOKUP($E926,'[2]Costeo-JUL26'!$B$9:$CQ$307,AD$1,0),0)</f>
        <v>0</v>
      </c>
      <c r="AE926" s="16">
        <f>IF($B926="P",VLOOKUP($E926,'[2]Costeo-JUL26'!$B$9:$CQ$307,AE$1,0),0)*$G926</f>
        <v>0</v>
      </c>
      <c r="AF926" s="36">
        <f>IF($B926="P",VLOOKUP($E926,'[2]Costeo-JUL26'!$B$9:$CQ$307,AF$1,0),0)*$G926</f>
        <v>0</v>
      </c>
      <c r="AG926" s="35">
        <f>IF($B926="P",VLOOKUP($E926,'[2]Costeo-JUL26'!$B$9:$CQ$307,AG$1,0),0)</f>
        <v>0</v>
      </c>
      <c r="AH926" s="36">
        <f t="shared" si="446"/>
        <v>0</v>
      </c>
      <c r="AI926" s="36">
        <f t="shared" si="447"/>
        <v>0</v>
      </c>
      <c r="AJ926" s="34">
        <f>IF($B926="P",VLOOKUP($E926,'[2]Costeo-JUL26'!$B$9:$CQ$307,AJ$1,0),0)</f>
        <v>0</v>
      </c>
      <c r="AK926" s="16">
        <f>IF($B926="P",VLOOKUP($E926,'[2]Costeo-JUL26'!$B$9:$CQ$307,AK$1,0),0)*$G926</f>
        <v>0</v>
      </c>
      <c r="AL926" s="36">
        <f>IF($B926="P",VLOOKUP($E926,'[2]Costeo-JUL26'!$B$9:$CQ$307,AL$1,0),0)*$G926</f>
        <v>0</v>
      </c>
      <c r="AM926" s="35">
        <f>IF($B926="P",VLOOKUP($E926,'[2]Costeo-JUL26'!$B$9:$CQ$307,AM$1,0),0)</f>
        <v>0</v>
      </c>
      <c r="AN926" s="36">
        <f t="shared" si="448"/>
        <v>0</v>
      </c>
      <c r="AO926" s="36">
        <f t="shared" si="449"/>
        <v>0</v>
      </c>
      <c r="AP926" s="34">
        <f>IF($B926="P",VLOOKUP($E926,'[2]Costeo-JUL26'!$B$9:$CQ$307,AP$1,0),0)</f>
        <v>0</v>
      </c>
      <c r="AQ926" s="16">
        <f>IF($B926="P",VLOOKUP($E926,'[2]Costeo-JUL26'!$B$9:$CQ$307,AQ$1,0),0)*$G926</f>
        <v>0</v>
      </c>
      <c r="AR926" s="36">
        <f>IF($B926="P",VLOOKUP($E926,'[2]Costeo-JUL26'!$B$9:$CQ$307,AR$1,0),0)*$G926</f>
        <v>0</v>
      </c>
      <c r="AS926" s="35">
        <f>IF($B926="P",VLOOKUP($E926,'[2]Costeo-JUL26'!$B$9:$CQ$307,AS$1,0),0)</f>
        <v>0</v>
      </c>
      <c r="AT926" s="36">
        <f t="shared" si="450"/>
        <v>0</v>
      </c>
      <c r="AU926" s="36">
        <f t="shared" si="451"/>
        <v>0</v>
      </c>
      <c r="AV926" s="34">
        <f>IF($B926="P",VLOOKUP($E926,'[2]Costeo-JUL26'!$B$9:$CQ$307,AV$1,0),0)</f>
        <v>0</v>
      </c>
      <c r="AW926" s="16">
        <f>IF($B926="P",VLOOKUP($E926,'[2]Costeo-JUL26'!$B$9:$CQ$307,AW$1,0),0)*$G926</f>
        <v>0</v>
      </c>
      <c r="AX926" s="36">
        <f>IF($B926="P",VLOOKUP($E926,'[2]Costeo-JUL26'!$B$9:$CQ$307,AX$1,0),0)*$G926</f>
        <v>0</v>
      </c>
      <c r="AY926" s="35">
        <f>IF($B926="P",VLOOKUP($E926,'[2]Costeo-JUL26'!$B$9:$CQ$307,AY$1,0),0)</f>
        <v>0</v>
      </c>
      <c r="AZ926" s="36">
        <f t="shared" si="452"/>
        <v>0</v>
      </c>
      <c r="BA926" s="36">
        <f t="shared" si="453"/>
        <v>0</v>
      </c>
      <c r="BB926" s="34">
        <f>IF($B926="P",VLOOKUP($E926,'[2]Costeo-JUL26'!$B$9:$CQ$307,BB$1,0),0)</f>
        <v>0</v>
      </c>
      <c r="BC926" s="16">
        <f>IF($B926="P",VLOOKUP($E926,'[2]Costeo-JUL26'!$B$9:$CQ$307,BC$1,0),0)*$G926</f>
        <v>0</v>
      </c>
      <c r="BD926" s="36">
        <f>IF($B926="P",VLOOKUP($E926,'[2]Costeo-JUL26'!$B$9:$CQ$307,BD$1,0),0)*$G926</f>
        <v>0</v>
      </c>
      <c r="BE926" s="35">
        <f>IF($B926="P",VLOOKUP($E926,'[2]Costeo-JUL26'!$B$9:$CQ$307,BE$1,0),0)</f>
        <v>0</v>
      </c>
      <c r="BF926" s="36">
        <f t="shared" si="454"/>
        <v>0</v>
      </c>
      <c r="BG926" s="36">
        <f t="shared" si="455"/>
        <v>0</v>
      </c>
      <c r="BH926" s="34">
        <f>IF($B926="P",VLOOKUP($E926,'[2]Costeo-JUL26'!$B$9:$CQ$307,BH$1,0),0)</f>
        <v>0</v>
      </c>
      <c r="BI926" s="16">
        <f>IF($B926="P",VLOOKUP($E926,'[2]Costeo-JUL26'!$B$9:$CQ$307,BI$1,0),0)*$G926</f>
        <v>0</v>
      </c>
      <c r="BJ926" s="36">
        <f>IF($B926="P",VLOOKUP($E926,'[2]Costeo-JUL26'!$B$9:$CQ$307,BJ$1,0),0)*$G926</f>
        <v>0</v>
      </c>
      <c r="BK926" s="35">
        <f>IF(BH926=910319,0,IF($B926="P",VLOOKUP($E926,'[2]Costeo-JUL26'!$B$9:$CQ$307,BK$1,0),0))</f>
        <v>0</v>
      </c>
      <c r="BL926" s="36">
        <f t="shared" si="456"/>
        <v>0</v>
      </c>
      <c r="BM926" s="36">
        <f t="shared" si="457"/>
        <v>0</v>
      </c>
      <c r="BN926" s="34">
        <f>IF($B926="P",VLOOKUP($E926,'[2]Costeo-JUL26'!$B$9:$CQ$307,BN$1,0),0)</f>
        <v>0</v>
      </c>
      <c r="BO926" s="16">
        <f>IF($B926="P",VLOOKUP($E926,'[2]Costeo-JUL26'!$B$9:$CQ$307,BO$1,0),0)*$G926</f>
        <v>0</v>
      </c>
      <c r="BP926" s="36">
        <f>IF($B926="P",VLOOKUP($E926,'[2]Costeo-JUL26'!$B$9:$CQ$307,BP$1,0),0)*$G926</f>
        <v>0</v>
      </c>
      <c r="BQ926" s="35">
        <f>IF($B926="P",VLOOKUP($E926,'[2]Costeo-JUL26'!$B$9:$CQ$307,BQ$1,0),0)</f>
        <v>0</v>
      </c>
      <c r="BR926" s="36">
        <f t="shared" si="458"/>
        <v>0</v>
      </c>
      <c r="BS926" s="36">
        <f t="shared" si="459"/>
        <v>0</v>
      </c>
      <c r="BT926" s="34">
        <f>IF($B926="P",VLOOKUP($E926,'[2]Costeo-JUL26'!$B$9:$CQ$307,BT$1,0),0)</f>
        <v>0</v>
      </c>
      <c r="BU926" s="16">
        <f>IF($B926="P",VLOOKUP($E926,'[2]Costeo-JUL26'!$B$9:$CQ$307,BU$1,0),0)*$G926</f>
        <v>0</v>
      </c>
      <c r="BV926" s="36">
        <f>IF($B926="P",VLOOKUP($E926,'[2]Costeo-JUL26'!$B$9:$CQ$307,BV$1,0),0)*$G926</f>
        <v>0</v>
      </c>
      <c r="BW926" s="35">
        <f>IF($B926="P",VLOOKUP($E926,'[2]Costeo-JUL26'!$B$9:$CQ$307,BW$1,0),0)</f>
        <v>0</v>
      </c>
      <c r="BX926" s="36">
        <f t="shared" si="460"/>
        <v>0</v>
      </c>
      <c r="BY926" s="36">
        <f t="shared" si="461"/>
        <v>0</v>
      </c>
      <c r="BZ926" s="34">
        <f>IF($B926="P",VLOOKUP($E926,'[2]Costeo-JUL26'!$B$9:$CQ$307,BZ$1,0),0)</f>
        <v>0</v>
      </c>
      <c r="CA926" s="16">
        <f>IF($B926="P",VLOOKUP($E926,'[2]Costeo-JUL26'!$B$9:$CQ$307,CA$1,0),0)*$G926</f>
        <v>0</v>
      </c>
      <c r="CB926" s="36">
        <f>IF($B926="P",VLOOKUP($E926,'[2]Costeo-JUL26'!$B$9:$CQ$307,CB$1,0),0)*$G926</f>
        <v>0</v>
      </c>
      <c r="CC926" s="35">
        <f>IF($B926="P",VLOOKUP($E926,'[2]Costeo-JUL26'!$B$9:$CQ$307,CC$1,0),0)</f>
        <v>0</v>
      </c>
      <c r="CD926" s="36">
        <f t="shared" si="462"/>
        <v>0</v>
      </c>
      <c r="CE926" s="36">
        <f t="shared" si="463"/>
        <v>0</v>
      </c>
      <c r="CF926" s="37">
        <f t="shared" si="435"/>
        <v>0</v>
      </c>
      <c r="CG926" s="36">
        <f>IF($B926="r",VLOOKUP($E926,'[2]Costeo-JUL26'!$B$9:$CQ$307,CG$1,0),0)*$G926</f>
        <v>44584.28</v>
      </c>
      <c r="CH926" s="35">
        <f>VLOOKUP($E926,'[2]TEORICOS (05.26)'!$A$8:$T$251,CH$1,0)</f>
        <v>0.05</v>
      </c>
      <c r="CI926" s="36">
        <f t="shared" si="464"/>
        <v>45676.7909</v>
      </c>
      <c r="CJ926" s="37">
        <f t="shared" si="465"/>
        <v>90261.070899999992</v>
      </c>
      <c r="CM926" s="16">
        <f>SUMIFS('[1]Ajuste Inventario'!$I:$I,'[1]Ajuste Inventario'!$B:$B,E926,'[1]Ajuste Inventario'!$S:$S,D926)*-1</f>
        <v>0</v>
      </c>
      <c r="CN926" s="36">
        <f t="shared" si="436"/>
        <v>0</v>
      </c>
      <c r="CP926" t="str">
        <f t="shared" si="437"/>
        <v>3518Org.Vtas StaTeresita</v>
      </c>
      <c r="CQ926" s="10" t="e">
        <f t="shared" si="438"/>
        <v>#DIV/0!</v>
      </c>
    </row>
    <row r="927" spans="1:95" x14ac:dyDescent="0.25">
      <c r="A927" s="30">
        <v>46204</v>
      </c>
      <c r="B927" s="31" t="str">
        <f>VLOOKUP($E927,'[2]TEORICOS (05.26)'!$A$8:$T$251,B$1,0)</f>
        <v>P</v>
      </c>
      <c r="C927" s="32" t="str">
        <f>VLOOKUP($E927,'[2]TEORICOS (05.26)'!$A$8:$T$251,C$1,0)</f>
        <v>Schweppes</v>
      </c>
      <c r="D927" t="s">
        <v>230</v>
      </c>
      <c r="E927">
        <v>3527</v>
      </c>
      <c r="F927" t="s">
        <v>179</v>
      </c>
      <c r="G927" s="16">
        <v>44.582999999999998</v>
      </c>
      <c r="H927" s="16">
        <v>47.124230999999995</v>
      </c>
      <c r="I927" s="33">
        <v>707492.4299999997</v>
      </c>
      <c r="J927" s="33">
        <v>684117.70999999985</v>
      </c>
      <c r="K927" s="34">
        <f>IF($B927="P",VLOOKUP($E927,'[2]Costeo-JUL26'!$B$9:$CQ$307,K$1,0),0)</f>
        <v>928732</v>
      </c>
      <c r="L927" s="35">
        <f>VLOOKUP($E927,'[2]TEORICOS (05.26)'!$A$8:$T$251,L$1,0)</f>
        <v>0.23499999999999999</v>
      </c>
      <c r="M927" s="36">
        <f t="shared" si="439"/>
        <v>160767.66184999995</v>
      </c>
      <c r="N927" s="35">
        <f>IF($B927="P",VLOOKUP($E927,'[2]Costeo-JUL26'!$B$9:$CQ$307,N$1,0),0)</f>
        <v>2.5000000000000001E-2</v>
      </c>
      <c r="O927" s="36">
        <f t="shared" si="440"/>
        <v>4019.1915462499987</v>
      </c>
      <c r="P927" s="36">
        <f>IF($B927="P",VLOOKUP($E927,'[2]Costeo-JUL26'!$B$9:$CQ$307,P$1,0),0)*H927</f>
        <v>0</v>
      </c>
      <c r="Q927" s="36">
        <f t="shared" si="441"/>
        <v>164786.85339624994</v>
      </c>
      <c r="R927" s="34">
        <f>IF($B927="P",VLOOKUP($E927,'[2]Costeo-JUL26'!$B$9:$CQ$307,R$1,0),0)</f>
        <v>0</v>
      </c>
      <c r="S927" s="16">
        <f>IF($B927="P",VLOOKUP($E927,'[2]Costeo-JUL26'!$B$9:$CQ$307,S$1,0),0)*$G927</f>
        <v>0</v>
      </c>
      <c r="T927" s="36">
        <f>IF($B927="P",VLOOKUP($E927,'[2]Costeo-JUL26'!$B$9:$CQ$307,T$1,0),0)*$G927</f>
        <v>0</v>
      </c>
      <c r="U927" s="35">
        <f>IF($B927="P",VLOOKUP($E927,'[2]Costeo-JUL26'!$B$9:$CQ$307,U$1,0),0)</f>
        <v>0</v>
      </c>
      <c r="V927" s="36">
        <f t="shared" si="442"/>
        <v>0</v>
      </c>
      <c r="W927" s="36">
        <f t="shared" si="443"/>
        <v>0</v>
      </c>
      <c r="X927" s="34">
        <f>IF($B927="P",VLOOKUP($E927,'[2]Costeo-JUL26'!$B$9:$CQ$307,X$1,0),0)</f>
        <v>902338</v>
      </c>
      <c r="Y927" s="16">
        <f>IF($B927="P",VLOOKUP($E927,'[2]Costeo-JUL26'!$B$9:$CQ$307,Y$1,0),0)*$G927</f>
        <v>1.747831932</v>
      </c>
      <c r="Z927" s="36">
        <f>IF($B927="P",VLOOKUP($E927,'[2]Costeo-JUL26'!$B$9:$CQ$307,Z$1,0),0)*$G927</f>
        <v>494.18200045368008</v>
      </c>
      <c r="AA927" s="35">
        <f>IF($B927="P",VLOOKUP($E927,'[2]Costeo-JUL26'!$B$9:$CQ$307,AA$1,0),0)</f>
        <v>0.45</v>
      </c>
      <c r="AB927" s="36">
        <f t="shared" si="444"/>
        <v>222.38190020415604</v>
      </c>
      <c r="AC927" s="36">
        <f t="shared" si="445"/>
        <v>716.56390065783614</v>
      </c>
      <c r="AD927" s="34">
        <f>IF($B927="P",VLOOKUP($E927,'[2]Costeo-JUL26'!$B$9:$CQ$307,AD$1,0),0)</f>
        <v>901781</v>
      </c>
      <c r="AE927" s="16">
        <f>IF($B927="P",VLOOKUP($E927,'[2]Costeo-JUL26'!$B$9:$CQ$307,AE$1,0),0)*$G927</f>
        <v>534.99599999999998</v>
      </c>
      <c r="AF927" s="36">
        <f>IF($B927="P",VLOOKUP($E927,'[2]Costeo-JUL26'!$B$9:$CQ$307,AF$1,0),0)*$G927</f>
        <v>8210.6906111999997</v>
      </c>
      <c r="AG927" s="35">
        <f>IF($B927="P",VLOOKUP($E927,'[2]Costeo-JUL26'!$B$9:$CQ$307,AG$1,0),0)</f>
        <v>6.0000000000000001E-3</v>
      </c>
      <c r="AH927" s="36">
        <f t="shared" si="446"/>
        <v>49.264143667200003</v>
      </c>
      <c r="AI927" s="36">
        <f t="shared" si="447"/>
        <v>8259.9547548671999</v>
      </c>
      <c r="AJ927" s="34">
        <f>IF($B927="P",VLOOKUP($E927,'[2]Costeo-JUL26'!$B$9:$CQ$307,AJ$1,0),0)</f>
        <v>909965</v>
      </c>
      <c r="AK927" s="16">
        <f>IF($B927="P",VLOOKUP($E927,'[2]Costeo-JUL26'!$B$9:$CQ$307,AK$1,0),0)*$G927</f>
        <v>534.99599999999998</v>
      </c>
      <c r="AL927" s="36">
        <f>IF($B927="P",VLOOKUP($E927,'[2]Costeo-JUL26'!$B$9:$CQ$307,AL$1,0),0)*$G927</f>
        <v>3734.3897791200002</v>
      </c>
      <c r="AM927" s="35">
        <f>IF($B927="P",VLOOKUP($E927,'[2]Costeo-JUL26'!$B$9:$CQ$307,AM$1,0),0)</f>
        <v>1.7999999999999999E-2</v>
      </c>
      <c r="AN927" s="36">
        <f t="shared" si="448"/>
        <v>67.219016024159998</v>
      </c>
      <c r="AO927" s="36">
        <f t="shared" si="449"/>
        <v>3801.60879514416</v>
      </c>
      <c r="AP927" s="34">
        <f>IF($B927="P",VLOOKUP($E927,'[2]Costeo-JUL26'!$B$9:$CQ$307,AP$1,0),0)</f>
        <v>901189</v>
      </c>
      <c r="AQ927" s="16">
        <f>IF($B927="P",VLOOKUP($E927,'[2]Costeo-JUL26'!$B$9:$CQ$307,AQ$1,0),0)*$G927</f>
        <v>534.99599999999998</v>
      </c>
      <c r="AR927" s="36">
        <f>IF($B927="P",VLOOKUP($E927,'[2]Costeo-JUL26'!$B$9:$CQ$307,AR$1,0),0)*$G927</f>
        <v>41025.740263942309</v>
      </c>
      <c r="AS927" s="35">
        <f>IF($B927="P",VLOOKUP($E927,'[2]Costeo-JUL26'!$B$9:$CQ$307,AS$1,0),0)</f>
        <v>0.02</v>
      </c>
      <c r="AT927" s="36">
        <f t="shared" si="450"/>
        <v>820.51480527884621</v>
      </c>
      <c r="AU927" s="36">
        <f t="shared" si="451"/>
        <v>41846.255069221152</v>
      </c>
      <c r="AV927" s="34">
        <f>IF($B927="P",VLOOKUP($E927,'[2]Costeo-JUL26'!$B$9:$CQ$307,AV$1,0),0)</f>
        <v>932317</v>
      </c>
      <c r="AW927" s="16">
        <f>IF($B927="P",VLOOKUP($E927,'[2]Costeo-JUL26'!$B$9:$CQ$307,AW$1,0),0)*$G927</f>
        <v>0.88720169999999998</v>
      </c>
      <c r="AX927" s="36">
        <f>IF($B927="P",VLOOKUP($E927,'[2]Costeo-JUL26'!$B$9:$CQ$307,AX$1,0),0)*$G927</f>
        <v>3813.0154662600003</v>
      </c>
      <c r="AY927" s="35">
        <f>IF($B927="P",VLOOKUP($E927,'[2]Costeo-JUL26'!$B$9:$CQ$307,AY$1,0),0)</f>
        <v>0.03</v>
      </c>
      <c r="AZ927" s="36">
        <f t="shared" si="452"/>
        <v>114.3904639878</v>
      </c>
      <c r="BA927" s="36">
        <f t="shared" si="453"/>
        <v>3927.4059302478004</v>
      </c>
      <c r="BB927" s="34">
        <f>IF($B927="P",VLOOKUP($E927,'[2]Costeo-JUL26'!$B$9:$CQ$307,BB$1,0),0)</f>
        <v>902311</v>
      </c>
      <c r="BC927" s="16">
        <f>IF($B927="P",VLOOKUP($E927,'[2]Costeo-JUL26'!$B$9:$CQ$307,BC$1,0),0)*$G927</f>
        <v>0.12384166666666667</v>
      </c>
      <c r="BD927" s="36">
        <f>IF($B927="P",VLOOKUP($E927,'[2]Costeo-JUL26'!$B$9:$CQ$307,BD$1,0),0)*$G927</f>
        <v>485.66305287500006</v>
      </c>
      <c r="BE927" s="35">
        <f>IF($B927="P",VLOOKUP($E927,'[2]Costeo-JUL26'!$B$9:$CQ$307,BE$1,0),0)</f>
        <v>0.03</v>
      </c>
      <c r="BF927" s="36">
        <f t="shared" si="454"/>
        <v>14.569891586250002</v>
      </c>
      <c r="BG927" s="36">
        <f t="shared" si="455"/>
        <v>500.23294446125004</v>
      </c>
      <c r="BH927" s="34">
        <f>IF($B927="P",VLOOKUP($E927,'[2]Costeo-JUL26'!$B$9:$CQ$307,BH$1,0),0)</f>
        <v>933089</v>
      </c>
      <c r="BI927" s="16">
        <f>IF($B927="P",VLOOKUP($E927,'[2]Costeo-JUL26'!$B$9:$CQ$307,BI$1,0),0)*$G927</f>
        <v>1.5480208333333334</v>
      </c>
      <c r="BJ927" s="36">
        <f>IF($B927="P",VLOOKUP($E927,'[2]Costeo-JUL26'!$B$9:$CQ$307,BJ$1,0),0)*$G927</f>
        <v>1152.7686114329267</v>
      </c>
      <c r="BK927" s="35">
        <f>IF(BH927=910319,0,IF($B927="P",VLOOKUP($E927,'[2]Costeo-JUL26'!$B$9:$CQ$307,BK$1,0),0))</f>
        <v>0.02</v>
      </c>
      <c r="BL927" s="36">
        <f t="shared" si="456"/>
        <v>23.055372228658534</v>
      </c>
      <c r="BM927" s="36">
        <f t="shared" si="457"/>
        <v>1175.8239836615853</v>
      </c>
      <c r="BN927" s="34">
        <f>IF($B927="P",VLOOKUP($E927,'[2]Costeo-JUL26'!$B$9:$CQ$307,BN$1,0),0)</f>
        <v>0</v>
      </c>
      <c r="BO927" s="16">
        <f>IF($B927="P",VLOOKUP($E927,'[2]Costeo-JUL26'!$B$9:$CQ$307,BO$1,0),0)*$G927</f>
        <v>0</v>
      </c>
      <c r="BP927" s="36">
        <f>IF($B927="P",VLOOKUP($E927,'[2]Costeo-JUL26'!$B$9:$CQ$307,BP$1,0),0)*$G927</f>
        <v>0</v>
      </c>
      <c r="BQ927" s="35">
        <f>IF($B927="P",VLOOKUP($E927,'[2]Costeo-JUL26'!$B$9:$CQ$307,BQ$1,0),0)</f>
        <v>0</v>
      </c>
      <c r="BR927" s="36">
        <f t="shared" si="458"/>
        <v>0</v>
      </c>
      <c r="BS927" s="36">
        <f t="shared" si="459"/>
        <v>0</v>
      </c>
      <c r="BT927" s="34">
        <f>IF($B927="P",VLOOKUP($E927,'[2]Costeo-JUL26'!$B$9:$CQ$307,BT$1,0),0)</f>
        <v>0</v>
      </c>
      <c r="BU927" s="16">
        <f>IF($B927="P",VLOOKUP($E927,'[2]Costeo-JUL26'!$B$9:$CQ$307,BU$1,0),0)*$G927</f>
        <v>0</v>
      </c>
      <c r="BV927" s="36">
        <f>IF($B927="P",VLOOKUP($E927,'[2]Costeo-JUL26'!$B$9:$CQ$307,BV$1,0),0)*$G927</f>
        <v>0</v>
      </c>
      <c r="BW927" s="35">
        <f>IF($B927="P",VLOOKUP($E927,'[2]Costeo-JUL26'!$B$9:$CQ$307,BW$1,0),0)</f>
        <v>0</v>
      </c>
      <c r="BX927" s="36">
        <f t="shared" si="460"/>
        <v>0</v>
      </c>
      <c r="BY927" s="36">
        <f t="shared" si="461"/>
        <v>0</v>
      </c>
      <c r="BZ927" s="34">
        <f>IF($B927="P",VLOOKUP($E927,'[2]Costeo-JUL26'!$B$9:$CQ$307,BZ$1,0),0)</f>
        <v>0</v>
      </c>
      <c r="CA927" s="16">
        <f>IF($B927="P",VLOOKUP($E927,'[2]Costeo-JUL26'!$B$9:$CQ$307,CA$1,0),0)*$G927</f>
        <v>0</v>
      </c>
      <c r="CB927" s="36">
        <f>IF($B927="P",VLOOKUP($E927,'[2]Costeo-JUL26'!$B$9:$CQ$307,CB$1,0),0)*$G927</f>
        <v>0</v>
      </c>
      <c r="CC927" s="35">
        <f>IF($B927="P",VLOOKUP($E927,'[2]Costeo-JUL26'!$B$9:$CQ$307,CC$1,0),0)</f>
        <v>0</v>
      </c>
      <c r="CD927" s="36">
        <f t="shared" si="462"/>
        <v>0</v>
      </c>
      <c r="CE927" s="36">
        <f t="shared" si="463"/>
        <v>0</v>
      </c>
      <c r="CF927" s="37">
        <f t="shared" si="435"/>
        <v>225014.69877451097</v>
      </c>
      <c r="CG927" s="36">
        <f>IF($B927="r",VLOOKUP($E927,'[2]Costeo-JUL26'!$B$9:$CQ$307,CG$1,0),0)*$G927</f>
        <v>0</v>
      </c>
      <c r="CH927" s="35">
        <f>VLOOKUP($E927,'[2]TEORICOS (05.26)'!$A$8:$T$251,CH$1,0)</f>
        <v>0</v>
      </c>
      <c r="CI927" s="36">
        <f t="shared" si="464"/>
        <v>0</v>
      </c>
      <c r="CJ927" s="37">
        <f t="shared" si="465"/>
        <v>0</v>
      </c>
      <c r="CM927" s="16">
        <f>SUMIFS('[1]Ajuste Inventario'!$I:$I,'[1]Ajuste Inventario'!$B:$B,E927,'[1]Ajuste Inventario'!$S:$S,D927)*-1</f>
        <v>1.667</v>
      </c>
      <c r="CN927" s="36">
        <f t="shared" si="436"/>
        <v>8413.509697802072</v>
      </c>
      <c r="CP927" t="str">
        <f t="shared" si="437"/>
        <v>3527Org.Vtas StaTeresita</v>
      </c>
      <c r="CQ927" s="10">
        <f t="shared" si="438"/>
        <v>5047.0963994013628</v>
      </c>
    </row>
    <row r="928" spans="1:95" x14ac:dyDescent="0.25">
      <c r="A928" s="30">
        <v>46204</v>
      </c>
      <c r="B928" s="31" t="str">
        <f>VLOOKUP($E928,'[2]TEORICOS (05.26)'!$A$8:$T$251,B$1,0)</f>
        <v>P</v>
      </c>
      <c r="C928" s="32" t="str">
        <f>VLOOKUP($E928,'[2]TEORICOS (05.26)'!$A$8:$T$251,C$1,0)</f>
        <v>Schweppes</v>
      </c>
      <c r="D928" t="s">
        <v>230</v>
      </c>
      <c r="E928">
        <v>3535</v>
      </c>
      <c r="F928" t="s">
        <v>180</v>
      </c>
      <c r="G928" s="16">
        <v>22</v>
      </c>
      <c r="H928" s="16">
        <v>69.740000000000023</v>
      </c>
      <c r="I928" s="33">
        <v>435019.86000000004</v>
      </c>
      <c r="J928" s="33">
        <v>430978.38000000006</v>
      </c>
      <c r="K928" s="34">
        <f>IF($B928="P",VLOOKUP($E928,'[2]Costeo-JUL26'!$B$9:$CQ$307,K$1,0),0)</f>
        <v>928732</v>
      </c>
      <c r="L928" s="35">
        <f>VLOOKUP($E928,'[2]TEORICOS (05.26)'!$A$8:$T$251,L$1,0)</f>
        <v>0.23499999999999999</v>
      </c>
      <c r="M928" s="36">
        <f t="shared" si="439"/>
        <v>101279.91930000001</v>
      </c>
      <c r="N928" s="35">
        <f>IF($B928="P",VLOOKUP($E928,'[2]Costeo-JUL26'!$B$9:$CQ$307,N$1,0),0)</f>
        <v>2.5000000000000001E-2</v>
      </c>
      <c r="O928" s="36">
        <f t="shared" si="440"/>
        <v>2531.9979825000005</v>
      </c>
      <c r="P928" s="36">
        <f>IF($B928="P",VLOOKUP($E928,'[2]Costeo-JUL26'!$B$9:$CQ$307,P$1,0),0)*H928</f>
        <v>0</v>
      </c>
      <c r="Q928" s="36">
        <f t="shared" si="441"/>
        <v>103811.91728250001</v>
      </c>
      <c r="R928" s="34">
        <f>IF($B928="P",VLOOKUP($E928,'[2]Costeo-JUL26'!$B$9:$CQ$307,R$1,0),0)</f>
        <v>0</v>
      </c>
      <c r="S928" s="16">
        <f>IF($B928="P",VLOOKUP($E928,'[2]Costeo-JUL26'!$B$9:$CQ$307,S$1,0),0)*$G928</f>
        <v>0</v>
      </c>
      <c r="T928" s="36">
        <f>IF($B928="P",VLOOKUP($E928,'[2]Costeo-JUL26'!$B$9:$CQ$307,T$1,0),0)*$G928</f>
        <v>0</v>
      </c>
      <c r="U928" s="35">
        <f>IF($B928="P",VLOOKUP($E928,'[2]Costeo-JUL26'!$B$9:$CQ$307,U$1,0),0)</f>
        <v>0</v>
      </c>
      <c r="V928" s="36">
        <f t="shared" si="442"/>
        <v>0</v>
      </c>
      <c r="W928" s="36">
        <f t="shared" si="443"/>
        <v>0</v>
      </c>
      <c r="X928" s="34">
        <f>IF($B928="P",VLOOKUP($E928,'[2]Costeo-JUL26'!$B$9:$CQ$307,X$1,0),0)</f>
        <v>902338</v>
      </c>
      <c r="Y928" s="16">
        <f>IF($B928="P",VLOOKUP($E928,'[2]Costeo-JUL26'!$B$9:$CQ$307,Y$1,0),0)*$G928</f>
        <v>2.5874639999999998</v>
      </c>
      <c r="Z928" s="36">
        <f>IF($B928="P",VLOOKUP($E928,'[2]Costeo-JUL26'!$B$9:$CQ$307,Z$1,0),0)*$G928</f>
        <v>731.57957136000005</v>
      </c>
      <c r="AA928" s="35">
        <f>IF($B928="P",VLOOKUP($E928,'[2]Costeo-JUL26'!$B$9:$CQ$307,AA$1,0),0)</f>
        <v>0.45</v>
      </c>
      <c r="AB928" s="36">
        <f t="shared" si="444"/>
        <v>329.21080711200005</v>
      </c>
      <c r="AC928" s="36">
        <f t="shared" si="445"/>
        <v>1060.7903784720002</v>
      </c>
      <c r="AD928" s="34">
        <f>IF($B928="P",VLOOKUP($E928,'[2]Costeo-JUL26'!$B$9:$CQ$307,AD$1,0),0)</f>
        <v>939557</v>
      </c>
      <c r="AE928" s="16">
        <f>IF($B928="P",VLOOKUP($E928,'[2]Costeo-JUL26'!$B$9:$CQ$307,AE$1,0),0)*$G928</f>
        <v>198</v>
      </c>
      <c r="AF928" s="36">
        <f>IF($B928="P",VLOOKUP($E928,'[2]Costeo-JUL26'!$B$9:$CQ$307,AF$1,0),0)*$G928</f>
        <v>4108.1040000000003</v>
      </c>
      <c r="AG928" s="35">
        <f>IF($B928="P",VLOOKUP($E928,'[2]Costeo-JUL26'!$B$9:$CQ$307,AG$1,0),0)</f>
        <v>6.0000000000000001E-3</v>
      </c>
      <c r="AH928" s="36">
        <f t="shared" si="446"/>
        <v>24.648624000000002</v>
      </c>
      <c r="AI928" s="36">
        <f t="shared" si="447"/>
        <v>4132.7526240000007</v>
      </c>
      <c r="AJ928" s="34">
        <f>IF($B928="P",VLOOKUP($E928,'[2]Costeo-JUL26'!$B$9:$CQ$307,AJ$1,0),0)</f>
        <v>942251</v>
      </c>
      <c r="AK928" s="16">
        <f>IF($B928="P",VLOOKUP($E928,'[2]Costeo-JUL26'!$B$9:$CQ$307,AK$1,0),0)*$G928</f>
        <v>198</v>
      </c>
      <c r="AL928" s="36">
        <f>IF($B928="P",VLOOKUP($E928,'[2]Costeo-JUL26'!$B$9:$CQ$307,AL$1,0),0)*$G928</f>
        <v>5710.2645599999996</v>
      </c>
      <c r="AM928" s="35">
        <f>IF($B928="P",VLOOKUP($E928,'[2]Costeo-JUL26'!$B$9:$CQ$307,AM$1,0),0)</f>
        <v>1.7999999999999999E-2</v>
      </c>
      <c r="AN928" s="36">
        <f t="shared" si="448"/>
        <v>102.78476207999998</v>
      </c>
      <c r="AO928" s="36">
        <f t="shared" si="449"/>
        <v>5813.0493220799999</v>
      </c>
      <c r="AP928" s="34">
        <f>IF($B928="P",VLOOKUP($E928,'[2]Costeo-JUL26'!$B$9:$CQ$307,AP$1,0),0)</f>
        <v>0</v>
      </c>
      <c r="AQ928" s="16">
        <f>IF($B928="P",VLOOKUP($E928,'[2]Costeo-JUL26'!$B$9:$CQ$307,AQ$1,0),0)*$G928</f>
        <v>0</v>
      </c>
      <c r="AR928" s="36">
        <f>IF($B928="P",VLOOKUP($E928,'[2]Costeo-JUL26'!$B$9:$CQ$307,AR$1,0),0)*$G928</f>
        <v>0</v>
      </c>
      <c r="AS928" s="35">
        <f>IF($B928="P",VLOOKUP($E928,'[2]Costeo-JUL26'!$B$9:$CQ$307,AS$1,0),0)</f>
        <v>0</v>
      </c>
      <c r="AT928" s="36">
        <f t="shared" si="450"/>
        <v>0</v>
      </c>
      <c r="AU928" s="36">
        <f t="shared" si="451"/>
        <v>0</v>
      </c>
      <c r="AV928" s="34">
        <f>IF($B928="P",VLOOKUP($E928,'[2]Costeo-JUL26'!$B$9:$CQ$307,AV$1,0),0)</f>
        <v>0</v>
      </c>
      <c r="AW928" s="16">
        <f>IF($B928="P",VLOOKUP($E928,'[2]Costeo-JUL26'!$B$9:$CQ$307,AW$1,0),0)*$G928</f>
        <v>0</v>
      </c>
      <c r="AX928" s="36">
        <f>IF($B928="P",VLOOKUP($E928,'[2]Costeo-JUL26'!$B$9:$CQ$307,AX$1,0),0)*$G928</f>
        <v>0</v>
      </c>
      <c r="AY928" s="35">
        <f>IF($B928="P",VLOOKUP($E928,'[2]Costeo-JUL26'!$B$9:$CQ$307,AY$1,0),0)</f>
        <v>0</v>
      </c>
      <c r="AZ928" s="36">
        <f t="shared" si="452"/>
        <v>0</v>
      </c>
      <c r="BA928" s="36">
        <f t="shared" si="453"/>
        <v>0</v>
      </c>
      <c r="BB928" s="34">
        <f>IF($B928="P",VLOOKUP($E928,'[2]Costeo-JUL26'!$B$9:$CQ$307,BB$1,0),0)</f>
        <v>0</v>
      </c>
      <c r="BC928" s="16">
        <f>IF($B928="P",VLOOKUP($E928,'[2]Costeo-JUL26'!$B$9:$CQ$307,BC$1,0),0)*$G928</f>
        <v>0</v>
      </c>
      <c r="BD928" s="36">
        <f>IF($B928="P",VLOOKUP($E928,'[2]Costeo-JUL26'!$B$9:$CQ$307,BD$1,0),0)*$G928</f>
        <v>0</v>
      </c>
      <c r="BE928" s="35">
        <f>IF($B928="P",VLOOKUP($E928,'[2]Costeo-JUL26'!$B$9:$CQ$307,BE$1,0),0)</f>
        <v>0</v>
      </c>
      <c r="BF928" s="36">
        <f t="shared" si="454"/>
        <v>0</v>
      </c>
      <c r="BG928" s="36">
        <f t="shared" si="455"/>
        <v>0</v>
      </c>
      <c r="BH928" s="34">
        <f>IF($B928="P",VLOOKUP($E928,'[2]Costeo-JUL26'!$B$9:$CQ$307,BH$1,0),0)</f>
        <v>0</v>
      </c>
      <c r="BI928" s="16">
        <f>IF($B928="P",VLOOKUP($E928,'[2]Costeo-JUL26'!$B$9:$CQ$307,BI$1,0),0)*$G928</f>
        <v>0</v>
      </c>
      <c r="BJ928" s="36">
        <f>IF($B928="P",VLOOKUP($E928,'[2]Costeo-JUL26'!$B$9:$CQ$307,BJ$1,0),0)*$G928</f>
        <v>0</v>
      </c>
      <c r="BK928" s="35">
        <f>IF(BH928=910319,0,IF($B928="P",VLOOKUP($E928,'[2]Costeo-JUL26'!$B$9:$CQ$307,BK$1,0),0))</f>
        <v>0</v>
      </c>
      <c r="BL928" s="36">
        <f t="shared" si="456"/>
        <v>0</v>
      </c>
      <c r="BM928" s="36">
        <f t="shared" si="457"/>
        <v>0</v>
      </c>
      <c r="BN928" s="34">
        <f>IF($B928="P",VLOOKUP($E928,'[2]Costeo-JUL26'!$B$9:$CQ$307,BN$1,0),0)</f>
        <v>0</v>
      </c>
      <c r="BO928" s="16">
        <f>IF($B928="P",VLOOKUP($E928,'[2]Costeo-JUL26'!$B$9:$CQ$307,BO$1,0),0)*$G928</f>
        <v>0</v>
      </c>
      <c r="BP928" s="36">
        <f>IF($B928="P",VLOOKUP($E928,'[2]Costeo-JUL26'!$B$9:$CQ$307,BP$1,0),0)*$G928</f>
        <v>0</v>
      </c>
      <c r="BQ928" s="35">
        <f>IF($B928="P",VLOOKUP($E928,'[2]Costeo-JUL26'!$B$9:$CQ$307,BQ$1,0),0)</f>
        <v>0</v>
      </c>
      <c r="BR928" s="36">
        <f t="shared" si="458"/>
        <v>0</v>
      </c>
      <c r="BS928" s="36">
        <f t="shared" si="459"/>
        <v>0</v>
      </c>
      <c r="BT928" s="34">
        <f>IF($B928="P",VLOOKUP($E928,'[2]Costeo-JUL26'!$B$9:$CQ$307,BT$1,0),0)</f>
        <v>0</v>
      </c>
      <c r="BU928" s="16">
        <f>IF($B928="P",VLOOKUP($E928,'[2]Costeo-JUL26'!$B$9:$CQ$307,BU$1,0),0)*$G928</f>
        <v>0</v>
      </c>
      <c r="BV928" s="36">
        <f>IF($B928="P",VLOOKUP($E928,'[2]Costeo-JUL26'!$B$9:$CQ$307,BV$1,0),0)*$G928</f>
        <v>0</v>
      </c>
      <c r="BW928" s="35">
        <f>IF($B928="P",VLOOKUP($E928,'[2]Costeo-JUL26'!$B$9:$CQ$307,BW$1,0),0)</f>
        <v>0</v>
      </c>
      <c r="BX928" s="36">
        <f t="shared" si="460"/>
        <v>0</v>
      </c>
      <c r="BY928" s="36">
        <f t="shared" si="461"/>
        <v>0</v>
      </c>
      <c r="BZ928" s="34">
        <f>IF($B928="P",VLOOKUP($E928,'[2]Costeo-JUL26'!$B$9:$CQ$307,BZ$1,0),0)</f>
        <v>0</v>
      </c>
      <c r="CA928" s="16">
        <f>IF($B928="P",VLOOKUP($E928,'[2]Costeo-JUL26'!$B$9:$CQ$307,CA$1,0),0)*$G928</f>
        <v>0</v>
      </c>
      <c r="CB928" s="36">
        <f>IF($B928="P",VLOOKUP($E928,'[2]Costeo-JUL26'!$B$9:$CQ$307,CB$1,0),0)*$G928</f>
        <v>0</v>
      </c>
      <c r="CC928" s="35">
        <f>IF($B928="P",VLOOKUP($E928,'[2]Costeo-JUL26'!$B$9:$CQ$307,CC$1,0),0)</f>
        <v>0</v>
      </c>
      <c r="CD928" s="36">
        <f t="shared" si="462"/>
        <v>0</v>
      </c>
      <c r="CE928" s="36">
        <f t="shared" si="463"/>
        <v>0</v>
      </c>
      <c r="CF928" s="37">
        <f t="shared" si="435"/>
        <v>114818.50960705201</v>
      </c>
      <c r="CG928" s="36">
        <f>IF($B928="r",VLOOKUP($E928,'[2]Costeo-JUL26'!$B$9:$CQ$307,CG$1,0),0)*$G928</f>
        <v>0</v>
      </c>
      <c r="CH928" s="35">
        <f>VLOOKUP($E928,'[2]TEORICOS (05.26)'!$A$8:$T$251,CH$1,0)</f>
        <v>0</v>
      </c>
      <c r="CI928" s="36">
        <f t="shared" si="464"/>
        <v>0</v>
      </c>
      <c r="CJ928" s="37">
        <f t="shared" si="465"/>
        <v>0</v>
      </c>
      <c r="CM928" s="16">
        <f>SUMIFS('[1]Ajuste Inventario'!$I:$I,'[1]Ajuste Inventario'!$B:$B,E928,'[1]Ajuste Inventario'!$S:$S,D928)*-1</f>
        <v>0</v>
      </c>
      <c r="CN928" s="36">
        <f t="shared" si="436"/>
        <v>0</v>
      </c>
      <c r="CP928" t="str">
        <f t="shared" si="437"/>
        <v>3535Org.Vtas StaTeresita</v>
      </c>
      <c r="CQ928" s="10" t="e">
        <f t="shared" si="438"/>
        <v>#DIV/0!</v>
      </c>
    </row>
    <row r="929" spans="1:95" x14ac:dyDescent="0.25">
      <c r="A929" s="30">
        <v>46204</v>
      </c>
      <c r="B929" s="31" t="str">
        <f>VLOOKUP($E929,'[2]TEORICOS (05.26)'!$A$8:$T$251,B$1,0)</f>
        <v>P</v>
      </c>
      <c r="C929" s="32" t="str">
        <f>VLOOKUP($E929,'[2]TEORICOS (05.26)'!$A$8:$T$251,C$1,0)</f>
        <v>Schweppes</v>
      </c>
      <c r="D929" t="s">
        <v>230</v>
      </c>
      <c r="E929">
        <v>3536</v>
      </c>
      <c r="F929" t="s">
        <v>181</v>
      </c>
      <c r="G929" s="16">
        <v>212.666</v>
      </c>
      <c r="H929" s="16">
        <v>337.07560999999998</v>
      </c>
      <c r="I929" s="33">
        <v>3151114.4599999995</v>
      </c>
      <c r="J929" s="33">
        <v>3052393.6400000006</v>
      </c>
      <c r="K929" s="34">
        <f>IF($B929="P",VLOOKUP($E929,'[2]Costeo-JUL26'!$B$9:$CQ$307,K$1,0),0)</f>
        <v>928732</v>
      </c>
      <c r="L929" s="35">
        <f>VLOOKUP($E929,'[2]TEORICOS (05.26)'!$A$8:$T$251,L$1,0)</f>
        <v>0.23499999999999999</v>
      </c>
      <c r="M929" s="36">
        <f t="shared" si="439"/>
        <v>717312.50540000014</v>
      </c>
      <c r="N929" s="35">
        <f>IF($B929="P",VLOOKUP($E929,'[2]Costeo-JUL26'!$B$9:$CQ$307,N$1,0),0)</f>
        <v>2.5000000000000001E-2</v>
      </c>
      <c r="O929" s="36">
        <f t="shared" si="440"/>
        <v>17932.812635000006</v>
      </c>
      <c r="P929" s="36">
        <f>IF($B929="P",VLOOKUP($E929,'[2]Costeo-JUL26'!$B$9:$CQ$307,P$1,0),0)*H929</f>
        <v>0</v>
      </c>
      <c r="Q929" s="36">
        <f t="shared" si="441"/>
        <v>735245.31803500012</v>
      </c>
      <c r="R929" s="34">
        <f>IF($B929="P",VLOOKUP($E929,'[2]Costeo-JUL26'!$B$9:$CQ$307,R$1,0),0)</f>
        <v>0</v>
      </c>
      <c r="S929" s="16">
        <f>IF($B929="P",VLOOKUP($E929,'[2]Costeo-JUL26'!$B$9:$CQ$307,S$1,0),0)*$G929</f>
        <v>0</v>
      </c>
      <c r="T929" s="36">
        <f>IF($B929="P",VLOOKUP($E929,'[2]Costeo-JUL26'!$B$9:$CQ$307,T$1,0),0)*$G929</f>
        <v>0</v>
      </c>
      <c r="U929" s="35">
        <f>IF($B929="P",VLOOKUP($E929,'[2]Costeo-JUL26'!$B$9:$CQ$307,U$1,0),0)</f>
        <v>0</v>
      </c>
      <c r="V929" s="36">
        <f t="shared" si="442"/>
        <v>0</v>
      </c>
      <c r="W929" s="36">
        <f t="shared" si="443"/>
        <v>0</v>
      </c>
      <c r="X929" s="34">
        <f>IF($B929="P",VLOOKUP($E929,'[2]Costeo-JUL26'!$B$9:$CQ$307,X$1,0),0)</f>
        <v>902338</v>
      </c>
      <c r="Y929" s="16">
        <f>IF($B929="P",VLOOKUP($E929,'[2]Costeo-JUL26'!$B$9:$CQ$307,Y$1,0),0)*$G929</f>
        <v>12.506036796</v>
      </c>
      <c r="Z929" s="36">
        <f>IF($B929="P",VLOOKUP($E929,'[2]Costeo-JUL26'!$B$9:$CQ$307,Z$1,0),0)*$G929</f>
        <v>3535.9568437010403</v>
      </c>
      <c r="AA929" s="35">
        <f>IF($B929="P",VLOOKUP($E929,'[2]Costeo-JUL26'!$B$9:$CQ$307,AA$1,0),0)</f>
        <v>0.45</v>
      </c>
      <c r="AB929" s="36">
        <f t="shared" si="444"/>
        <v>1591.1805796654683</v>
      </c>
      <c r="AC929" s="36">
        <f t="shared" si="445"/>
        <v>5127.1374233665083</v>
      </c>
      <c r="AD929" s="34">
        <f>IF($B929="P",VLOOKUP($E929,'[2]Costeo-JUL26'!$B$9:$CQ$307,AD$1,0),0)</f>
        <v>901781</v>
      </c>
      <c r="AE929" s="16">
        <f>IF($B929="P",VLOOKUP($E929,'[2]Costeo-JUL26'!$B$9:$CQ$307,AE$1,0),0)*$G929</f>
        <v>1275.9960000000001</v>
      </c>
      <c r="AF929" s="36">
        <f>IF($B929="P",VLOOKUP($E929,'[2]Costeo-JUL26'!$B$9:$CQ$307,AF$1,0),0)*$G929</f>
        <v>19582.9658112</v>
      </c>
      <c r="AG929" s="35">
        <f>IF($B929="P",VLOOKUP($E929,'[2]Costeo-JUL26'!$B$9:$CQ$307,AG$1,0),0)</f>
        <v>6.0000000000000001E-3</v>
      </c>
      <c r="AH929" s="36">
        <f t="shared" si="446"/>
        <v>117.4977948672</v>
      </c>
      <c r="AI929" s="36">
        <f t="shared" si="447"/>
        <v>19700.463606067198</v>
      </c>
      <c r="AJ929" s="34">
        <f>IF($B929="P",VLOOKUP($E929,'[2]Costeo-JUL26'!$B$9:$CQ$307,AJ$1,0),0)</f>
        <v>923737</v>
      </c>
      <c r="AK929" s="16">
        <f>IF($B929="P",VLOOKUP($E929,'[2]Costeo-JUL26'!$B$9:$CQ$307,AK$1,0),0)*$G929</f>
        <v>1275.9960000000001</v>
      </c>
      <c r="AL929" s="36">
        <f>IF($B929="P",VLOOKUP($E929,'[2]Costeo-JUL26'!$B$9:$CQ$307,AL$1,0),0)*$G929</f>
        <v>16565.38839072</v>
      </c>
      <c r="AM929" s="35">
        <f>IF($B929="P",VLOOKUP($E929,'[2]Costeo-JUL26'!$B$9:$CQ$307,AM$1,0),0)</f>
        <v>1.7999999999999999E-2</v>
      </c>
      <c r="AN929" s="36">
        <f t="shared" si="448"/>
        <v>298.17699103295996</v>
      </c>
      <c r="AO929" s="36">
        <f t="shared" si="449"/>
        <v>16863.56538175296</v>
      </c>
      <c r="AP929" s="34">
        <f>IF($B929="P",VLOOKUP($E929,'[2]Costeo-JUL26'!$B$9:$CQ$307,AP$1,0),0)</f>
        <v>913486</v>
      </c>
      <c r="AQ929" s="16">
        <f>IF($B929="P",VLOOKUP($E929,'[2]Costeo-JUL26'!$B$9:$CQ$307,AQ$1,0),0)*$G929</f>
        <v>1275.9960000000001</v>
      </c>
      <c r="AR929" s="36">
        <f>IF($B929="P",VLOOKUP($E929,'[2]Costeo-JUL26'!$B$9:$CQ$307,AR$1,0),0)*$G929</f>
        <v>157504.35856793524</v>
      </c>
      <c r="AS929" s="35">
        <f>IF($B929="P",VLOOKUP($E929,'[2]Costeo-JUL26'!$B$9:$CQ$307,AS$1,0),0)</f>
        <v>0.02</v>
      </c>
      <c r="AT929" s="36">
        <f t="shared" si="450"/>
        <v>3150.0871713587048</v>
      </c>
      <c r="AU929" s="36">
        <f t="shared" si="451"/>
        <v>160654.44573929394</v>
      </c>
      <c r="AV929" s="34">
        <f>IF($B929="P",VLOOKUP($E929,'[2]Costeo-JUL26'!$B$9:$CQ$307,AV$1,0),0)</f>
        <v>917330</v>
      </c>
      <c r="AW929" s="16">
        <f>IF($B929="P",VLOOKUP($E929,'[2]Costeo-JUL26'!$B$9:$CQ$307,AW$1,0),0)*$G929</f>
        <v>4.9551178</v>
      </c>
      <c r="AX929" s="36">
        <f>IF($B929="P",VLOOKUP($E929,'[2]Costeo-JUL26'!$B$9:$CQ$307,AX$1,0),0)*$G929</f>
        <v>19480.085952339257</v>
      </c>
      <c r="AY929" s="35">
        <f>IF($B929="P",VLOOKUP($E929,'[2]Costeo-JUL26'!$B$9:$CQ$307,AY$1,0),0)</f>
        <v>0.03</v>
      </c>
      <c r="AZ929" s="36">
        <f t="shared" si="452"/>
        <v>584.40257857017775</v>
      </c>
      <c r="BA929" s="36">
        <f t="shared" si="453"/>
        <v>20064.488530909435</v>
      </c>
      <c r="BB929" s="34">
        <f>IF($B929="P",VLOOKUP($E929,'[2]Costeo-JUL26'!$B$9:$CQ$307,BB$1,0),0)</f>
        <v>902311</v>
      </c>
      <c r="BC929" s="16">
        <f>IF($B929="P",VLOOKUP($E929,'[2]Costeo-JUL26'!$B$9:$CQ$307,BC$1,0),0)*$G929</f>
        <v>0.85446160714285724</v>
      </c>
      <c r="BD929" s="36">
        <f>IF($B929="P",VLOOKUP($E929,'[2]Costeo-JUL26'!$B$9:$CQ$307,BD$1,0),0)*$G929</f>
        <v>3350.8950893437509</v>
      </c>
      <c r="BE929" s="35">
        <f>IF($B929="P",VLOOKUP($E929,'[2]Costeo-JUL26'!$B$9:$CQ$307,BE$1,0),0)</f>
        <v>0.03</v>
      </c>
      <c r="BF929" s="36">
        <f t="shared" si="454"/>
        <v>100.52685268031253</v>
      </c>
      <c r="BG929" s="36">
        <f t="shared" si="455"/>
        <v>3451.4219420240634</v>
      </c>
      <c r="BH929" s="34">
        <f>IF($B929="P",VLOOKUP($E929,'[2]Costeo-JUL26'!$B$9:$CQ$307,BH$1,0),0)</f>
        <v>910319</v>
      </c>
      <c r="BI929" s="16">
        <f>IF($B929="P",VLOOKUP($E929,'[2]Costeo-JUL26'!$B$9:$CQ$307,BI$1,0),0)*$G929</f>
        <v>2.8482053571428572</v>
      </c>
      <c r="BJ929" s="36">
        <f>IF($B929="P",VLOOKUP($E929,'[2]Costeo-JUL26'!$B$9:$CQ$307,BJ$1,0),0)*$G929</f>
        <v>7446.6329062499999</v>
      </c>
      <c r="BK929" s="35">
        <f>IF(BH929=910319,0,IF($B929="P",VLOOKUP($E929,'[2]Costeo-JUL26'!$B$9:$CQ$307,BK$1,0),0))</f>
        <v>0</v>
      </c>
      <c r="BL929" s="36">
        <f t="shared" si="456"/>
        <v>0</v>
      </c>
      <c r="BM929" s="36">
        <f t="shared" si="457"/>
        <v>7446.6329062499999</v>
      </c>
      <c r="BN929" s="34">
        <f>IF($B929="P",VLOOKUP($E929,'[2]Costeo-JUL26'!$B$9:$CQ$307,BN$1,0),0)</f>
        <v>0</v>
      </c>
      <c r="BO929" s="16">
        <f>IF($B929="P",VLOOKUP($E929,'[2]Costeo-JUL26'!$B$9:$CQ$307,BO$1,0),0)*$G929</f>
        <v>0</v>
      </c>
      <c r="BP929" s="36">
        <f>IF($B929="P",VLOOKUP($E929,'[2]Costeo-JUL26'!$B$9:$CQ$307,BP$1,0),0)*$G929</f>
        <v>0</v>
      </c>
      <c r="BQ929" s="35">
        <f>IF($B929="P",VLOOKUP($E929,'[2]Costeo-JUL26'!$B$9:$CQ$307,BQ$1,0),0)</f>
        <v>0</v>
      </c>
      <c r="BR929" s="36">
        <f t="shared" si="458"/>
        <v>0</v>
      </c>
      <c r="BS929" s="36">
        <f t="shared" si="459"/>
        <v>0</v>
      </c>
      <c r="BT929" s="34">
        <f>IF($B929="P",VLOOKUP($E929,'[2]Costeo-JUL26'!$B$9:$CQ$307,BT$1,0),0)</f>
        <v>0</v>
      </c>
      <c r="BU929" s="16">
        <f>IF($B929="P",VLOOKUP($E929,'[2]Costeo-JUL26'!$B$9:$CQ$307,BU$1,0),0)*$G929</f>
        <v>0</v>
      </c>
      <c r="BV929" s="36">
        <f>IF($B929="P",VLOOKUP($E929,'[2]Costeo-JUL26'!$B$9:$CQ$307,BV$1,0),0)*$G929</f>
        <v>0</v>
      </c>
      <c r="BW929" s="35">
        <f>IF($B929="P",VLOOKUP($E929,'[2]Costeo-JUL26'!$B$9:$CQ$307,BW$1,0),0)</f>
        <v>0</v>
      </c>
      <c r="BX929" s="36">
        <f t="shared" si="460"/>
        <v>0</v>
      </c>
      <c r="BY929" s="36">
        <f t="shared" si="461"/>
        <v>0</v>
      </c>
      <c r="BZ929" s="34">
        <f>IF($B929="P",VLOOKUP($E929,'[2]Costeo-JUL26'!$B$9:$CQ$307,BZ$1,0),0)</f>
        <v>0</v>
      </c>
      <c r="CA929" s="16">
        <f>IF($B929="P",VLOOKUP($E929,'[2]Costeo-JUL26'!$B$9:$CQ$307,CA$1,0),0)*$G929</f>
        <v>0</v>
      </c>
      <c r="CB929" s="36">
        <f>IF($B929="P",VLOOKUP($E929,'[2]Costeo-JUL26'!$B$9:$CQ$307,CB$1,0),0)*$G929</f>
        <v>0</v>
      </c>
      <c r="CC929" s="35">
        <f>IF($B929="P",VLOOKUP($E929,'[2]Costeo-JUL26'!$B$9:$CQ$307,CC$1,0),0)</f>
        <v>0</v>
      </c>
      <c r="CD929" s="36">
        <f t="shared" si="462"/>
        <v>0</v>
      </c>
      <c r="CE929" s="36">
        <f t="shared" si="463"/>
        <v>0</v>
      </c>
      <c r="CF929" s="37">
        <f t="shared" si="435"/>
        <v>968553.47356466413</v>
      </c>
      <c r="CG929" s="36">
        <f>IF($B929="r",VLOOKUP($E929,'[2]Costeo-JUL26'!$B$9:$CQ$307,CG$1,0),0)*$G929</f>
        <v>0</v>
      </c>
      <c r="CH929" s="35">
        <f>VLOOKUP($E929,'[2]TEORICOS (05.26)'!$A$8:$T$251,CH$1,0)</f>
        <v>0</v>
      </c>
      <c r="CI929" s="36">
        <f t="shared" si="464"/>
        <v>0</v>
      </c>
      <c r="CJ929" s="37">
        <f t="shared" si="465"/>
        <v>0</v>
      </c>
      <c r="CM929" s="16">
        <f>SUMIFS('[1]Ajuste Inventario'!$I:$I,'[1]Ajuste Inventario'!$B:$B,E929,'[1]Ajuste Inventario'!$S:$S,D929)*-1</f>
        <v>26</v>
      </c>
      <c r="CN929" s="36">
        <f t="shared" si="436"/>
        <v>118412.86483350075</v>
      </c>
      <c r="CP929" t="str">
        <f t="shared" si="437"/>
        <v>3536Org.Vtas StaTeresita</v>
      </c>
      <c r="CQ929" s="10">
        <f t="shared" si="438"/>
        <v>4554.340955134644</v>
      </c>
    </row>
    <row r="930" spans="1:95" x14ac:dyDescent="0.25">
      <c r="A930" s="30">
        <v>46204</v>
      </c>
      <c r="B930" s="31" t="str">
        <f>VLOOKUP($E930,'[2]TEORICOS (05.26)'!$A$8:$T$251,B$1,0)</f>
        <v>P</v>
      </c>
      <c r="C930" s="32" t="str">
        <f>VLOOKUP($E930,'[2]TEORICOS (05.26)'!$A$8:$T$251,C$1,0)</f>
        <v>Schweppes</v>
      </c>
      <c r="D930" t="s">
        <v>230</v>
      </c>
      <c r="E930">
        <v>3559</v>
      </c>
      <c r="F930" t="s">
        <v>182</v>
      </c>
      <c r="G930" s="16">
        <v>134</v>
      </c>
      <c r="H930" s="16">
        <v>318.6519999999997</v>
      </c>
      <c r="I930" s="33">
        <v>2678422.0800000029</v>
      </c>
      <c r="J930" s="33">
        <v>2619136.0900000017</v>
      </c>
      <c r="K930" s="34">
        <f>IF($B930="P",VLOOKUP($E930,'[2]Costeo-JUL26'!$B$9:$CQ$307,K$1,0),0)</f>
        <v>928732</v>
      </c>
      <c r="L930" s="35">
        <f>VLOOKUP($E930,'[2]TEORICOS (05.26)'!$A$8:$T$251,L$1,0)</f>
        <v>0.23499999999999999</v>
      </c>
      <c r="M930" s="36">
        <f t="shared" si="439"/>
        <v>615496.98115000036</v>
      </c>
      <c r="N930" s="35">
        <f>IF($B930="P",VLOOKUP($E930,'[2]Costeo-JUL26'!$B$9:$CQ$307,N$1,0),0)</f>
        <v>2.5000000000000001E-2</v>
      </c>
      <c r="O930" s="36">
        <f t="shared" si="440"/>
        <v>15387.424528750009</v>
      </c>
      <c r="P930" s="36">
        <f>IF($B930="P",VLOOKUP($E930,'[2]Costeo-JUL26'!$B$9:$CQ$307,P$1,0),0)*H930</f>
        <v>0</v>
      </c>
      <c r="Q930" s="36">
        <f t="shared" si="441"/>
        <v>630884.40567875037</v>
      </c>
      <c r="R930" s="34">
        <f>IF($B930="P",VLOOKUP($E930,'[2]Costeo-JUL26'!$B$9:$CQ$307,R$1,0),0)</f>
        <v>0</v>
      </c>
      <c r="S930" s="16">
        <f>IF($B930="P",VLOOKUP($E930,'[2]Costeo-JUL26'!$B$9:$CQ$307,S$1,0),0)*$G930</f>
        <v>0</v>
      </c>
      <c r="T930" s="36">
        <f>IF($B930="P",VLOOKUP($E930,'[2]Costeo-JUL26'!$B$9:$CQ$307,T$1,0),0)*$G930</f>
        <v>0</v>
      </c>
      <c r="U930" s="35">
        <f>IF($B930="P",VLOOKUP($E930,'[2]Costeo-JUL26'!$B$9:$CQ$307,U$1,0),0)</f>
        <v>0</v>
      </c>
      <c r="V930" s="36">
        <f t="shared" si="442"/>
        <v>0</v>
      </c>
      <c r="W930" s="36">
        <f t="shared" si="443"/>
        <v>0</v>
      </c>
      <c r="X930" s="34">
        <f>IF($B930="P",VLOOKUP($E930,'[2]Costeo-JUL26'!$B$9:$CQ$307,X$1,0),0)</f>
        <v>902338</v>
      </c>
      <c r="Y930" s="16">
        <f>IF($B930="P",VLOOKUP($E930,'[2]Costeo-JUL26'!$B$9:$CQ$307,Y$1,0),0)*$G930</f>
        <v>11.820005999999999</v>
      </c>
      <c r="Z930" s="36">
        <f>IF($B930="P",VLOOKUP($E930,'[2]Costeo-JUL26'!$B$9:$CQ$307,Z$1,0),0)*$G930</f>
        <v>3341.9884964399998</v>
      </c>
      <c r="AA930" s="35">
        <f>IF($B930="P",VLOOKUP($E930,'[2]Costeo-JUL26'!$B$9:$CQ$307,AA$1,0),0)</f>
        <v>0.45</v>
      </c>
      <c r="AB930" s="36">
        <f t="shared" si="444"/>
        <v>1503.894823398</v>
      </c>
      <c r="AC930" s="36">
        <f t="shared" si="445"/>
        <v>4845.8833198379998</v>
      </c>
      <c r="AD930" s="34">
        <f>IF($B930="P",VLOOKUP($E930,'[2]Costeo-JUL26'!$B$9:$CQ$307,AD$1,0),0)</f>
        <v>901781</v>
      </c>
      <c r="AE930" s="16">
        <f>IF($B930="P",VLOOKUP($E930,'[2]Costeo-JUL26'!$B$9:$CQ$307,AE$1,0),0)*$G930</f>
        <v>804</v>
      </c>
      <c r="AF930" s="36">
        <f>IF($B930="P",VLOOKUP($E930,'[2]Costeo-JUL26'!$B$9:$CQ$307,AF$1,0),0)*$G930</f>
        <v>12339.148800000001</v>
      </c>
      <c r="AG930" s="35">
        <f>IF($B930="P",VLOOKUP($E930,'[2]Costeo-JUL26'!$B$9:$CQ$307,AG$1,0),0)</f>
        <v>6.0000000000000001E-3</v>
      </c>
      <c r="AH930" s="36">
        <f t="shared" si="446"/>
        <v>74.034892800000009</v>
      </c>
      <c r="AI930" s="36">
        <f t="shared" si="447"/>
        <v>12413.183692800001</v>
      </c>
      <c r="AJ930" s="34">
        <f>IF($B930="P",VLOOKUP($E930,'[2]Costeo-JUL26'!$B$9:$CQ$307,AJ$1,0),0)</f>
        <v>923738</v>
      </c>
      <c r="AK930" s="16">
        <f>IF($B930="P",VLOOKUP($E930,'[2]Costeo-JUL26'!$B$9:$CQ$307,AK$1,0),0)*$G930</f>
        <v>804</v>
      </c>
      <c r="AL930" s="36">
        <f>IF($B930="P",VLOOKUP($E930,'[2]Costeo-JUL26'!$B$9:$CQ$307,AL$1,0),0)*$G930</f>
        <v>16397.248110414053</v>
      </c>
      <c r="AM930" s="35">
        <f>IF($B930="P",VLOOKUP($E930,'[2]Costeo-JUL26'!$B$9:$CQ$307,AM$1,0),0)</f>
        <v>1.7999999999999999E-2</v>
      </c>
      <c r="AN930" s="36">
        <f t="shared" si="448"/>
        <v>295.15046598745295</v>
      </c>
      <c r="AO930" s="36">
        <f t="shared" si="449"/>
        <v>16692.398576401505</v>
      </c>
      <c r="AP930" s="34">
        <f>IF($B930="P",VLOOKUP($E930,'[2]Costeo-JUL26'!$B$9:$CQ$307,AP$1,0),0)</f>
        <v>916882</v>
      </c>
      <c r="AQ930" s="16">
        <f>IF($B930="P",VLOOKUP($E930,'[2]Costeo-JUL26'!$B$9:$CQ$307,AQ$1,0),0)*$G930</f>
        <v>804</v>
      </c>
      <c r="AR930" s="36">
        <f>IF($B930="P",VLOOKUP($E930,'[2]Costeo-JUL26'!$B$9:$CQ$307,AR$1,0),0)*$G930</f>
        <v>131177.58473557691</v>
      </c>
      <c r="AS930" s="35">
        <f>IF($B930="P",VLOOKUP($E930,'[2]Costeo-JUL26'!$B$9:$CQ$307,AS$1,0),0)</f>
        <v>0.02</v>
      </c>
      <c r="AT930" s="36">
        <f t="shared" si="450"/>
        <v>2623.5516947115384</v>
      </c>
      <c r="AU930" s="36">
        <f t="shared" si="451"/>
        <v>133801.13643028843</v>
      </c>
      <c r="AV930" s="34">
        <f>IF($B930="P",VLOOKUP($E930,'[2]Costeo-JUL26'!$B$9:$CQ$307,AV$1,0),0)</f>
        <v>932442</v>
      </c>
      <c r="AW930" s="16">
        <f>IF($B930="P",VLOOKUP($E930,'[2]Costeo-JUL26'!$B$9:$CQ$307,AW$1,0),0)*$G930</f>
        <v>3.7117999999999998</v>
      </c>
      <c r="AX930" s="36">
        <f>IF($B930="P",VLOOKUP($E930,'[2]Costeo-JUL26'!$B$9:$CQ$307,AX$1,0),0)*$G930</f>
        <v>13701.272011681358</v>
      </c>
      <c r="AY930" s="35">
        <f>IF($B930="P",VLOOKUP($E930,'[2]Costeo-JUL26'!$B$9:$CQ$307,AY$1,0),0)</f>
        <v>0.03</v>
      </c>
      <c r="AZ930" s="36">
        <f t="shared" si="452"/>
        <v>411.03816035044071</v>
      </c>
      <c r="BA930" s="36">
        <f t="shared" si="453"/>
        <v>14112.310172031799</v>
      </c>
      <c r="BB930" s="34">
        <f>IF($B930="P",VLOOKUP($E930,'[2]Costeo-JUL26'!$B$9:$CQ$307,BB$1,0),0)</f>
        <v>902311</v>
      </c>
      <c r="BC930" s="16">
        <f>IF($B930="P",VLOOKUP($E930,'[2]Costeo-JUL26'!$B$9:$CQ$307,BC$1,0),0)*$G930</f>
        <v>0.58625000000000005</v>
      </c>
      <c r="BD930" s="36">
        <f>IF($B930="P",VLOOKUP($E930,'[2]Costeo-JUL26'!$B$9:$CQ$307,BD$1,0),0)*$G930</f>
        <v>2299.0643812500007</v>
      </c>
      <c r="BE930" s="35">
        <f>IF($B930="P",VLOOKUP($E930,'[2]Costeo-JUL26'!$B$9:$CQ$307,BE$1,0),0)</f>
        <v>0.03</v>
      </c>
      <c r="BF930" s="36">
        <f t="shared" si="454"/>
        <v>68.971931437500018</v>
      </c>
      <c r="BG930" s="36">
        <f t="shared" si="455"/>
        <v>2368.0363126875009</v>
      </c>
      <c r="BH930" s="34">
        <f>IF($B930="P",VLOOKUP($E930,'[2]Costeo-JUL26'!$B$9:$CQ$307,BH$1,0),0)</f>
        <v>933089</v>
      </c>
      <c r="BI930" s="16">
        <f>IF($B930="P",VLOOKUP($E930,'[2]Costeo-JUL26'!$B$9:$CQ$307,BI$1,0),0)*$G930</f>
        <v>5.0249999999999995</v>
      </c>
      <c r="BJ930" s="36">
        <f>IF($B930="P",VLOOKUP($E930,'[2]Costeo-JUL26'!$B$9:$CQ$307,BJ$1,0),0)*$G930</f>
        <v>3741.9795313588852</v>
      </c>
      <c r="BK930" s="35">
        <f>IF(BH930=910319,0,IF($B930="P",VLOOKUP($E930,'[2]Costeo-JUL26'!$B$9:$CQ$307,BK$1,0),0))</f>
        <v>0.02</v>
      </c>
      <c r="BL930" s="36">
        <f t="shared" si="456"/>
        <v>74.839590627177699</v>
      </c>
      <c r="BM930" s="36">
        <f t="shared" si="457"/>
        <v>3816.8191219860628</v>
      </c>
      <c r="BN930" s="34">
        <f>IF($B930="P",VLOOKUP($E930,'[2]Costeo-JUL26'!$B$9:$CQ$307,BN$1,0),0)</f>
        <v>0</v>
      </c>
      <c r="BO930" s="16">
        <f>IF($B930="P",VLOOKUP($E930,'[2]Costeo-JUL26'!$B$9:$CQ$307,BO$1,0),0)*$G930</f>
        <v>0</v>
      </c>
      <c r="BP930" s="36">
        <f>IF($B930="P",VLOOKUP($E930,'[2]Costeo-JUL26'!$B$9:$CQ$307,BP$1,0),0)*$G930</f>
        <v>0</v>
      </c>
      <c r="BQ930" s="35">
        <f>IF($B930="P",VLOOKUP($E930,'[2]Costeo-JUL26'!$B$9:$CQ$307,BQ$1,0),0)</f>
        <v>0</v>
      </c>
      <c r="BR930" s="36">
        <f t="shared" si="458"/>
        <v>0</v>
      </c>
      <c r="BS930" s="36">
        <f t="shared" si="459"/>
        <v>0</v>
      </c>
      <c r="BT930" s="34">
        <f>IF($B930="P",VLOOKUP($E930,'[2]Costeo-JUL26'!$B$9:$CQ$307,BT$1,0),0)</f>
        <v>0</v>
      </c>
      <c r="BU930" s="16">
        <f>IF($B930="P",VLOOKUP($E930,'[2]Costeo-JUL26'!$B$9:$CQ$307,BU$1,0),0)*$G930</f>
        <v>0</v>
      </c>
      <c r="BV930" s="36">
        <f>IF($B930="P",VLOOKUP($E930,'[2]Costeo-JUL26'!$B$9:$CQ$307,BV$1,0),0)*$G930</f>
        <v>0</v>
      </c>
      <c r="BW930" s="35">
        <f>IF($B930="P",VLOOKUP($E930,'[2]Costeo-JUL26'!$B$9:$CQ$307,BW$1,0),0)</f>
        <v>0</v>
      </c>
      <c r="BX930" s="36">
        <f t="shared" si="460"/>
        <v>0</v>
      </c>
      <c r="BY930" s="36">
        <f t="shared" si="461"/>
        <v>0</v>
      </c>
      <c r="BZ930" s="34">
        <f>IF($B930="P",VLOOKUP($E930,'[2]Costeo-JUL26'!$B$9:$CQ$307,BZ$1,0),0)</f>
        <v>0</v>
      </c>
      <c r="CA930" s="16">
        <f>IF($B930="P",VLOOKUP($E930,'[2]Costeo-JUL26'!$B$9:$CQ$307,CA$1,0),0)*$G930</f>
        <v>0</v>
      </c>
      <c r="CB930" s="36">
        <f>IF($B930="P",VLOOKUP($E930,'[2]Costeo-JUL26'!$B$9:$CQ$307,CB$1,0),0)*$G930</f>
        <v>0</v>
      </c>
      <c r="CC930" s="35">
        <f>IF($B930="P",VLOOKUP($E930,'[2]Costeo-JUL26'!$B$9:$CQ$307,CC$1,0),0)</f>
        <v>0</v>
      </c>
      <c r="CD930" s="36">
        <f t="shared" si="462"/>
        <v>0</v>
      </c>
      <c r="CE930" s="36">
        <f t="shared" si="463"/>
        <v>0</v>
      </c>
      <c r="CF930" s="37">
        <f t="shared" si="435"/>
        <v>818934.17330478353</v>
      </c>
      <c r="CG930" s="36">
        <f>IF($B930="r",VLOOKUP($E930,'[2]Costeo-JUL26'!$B$9:$CQ$307,CG$1,0),0)*$G930</f>
        <v>0</v>
      </c>
      <c r="CH930" s="35">
        <f>VLOOKUP($E930,'[2]TEORICOS (05.26)'!$A$8:$T$251,CH$1,0)</f>
        <v>0</v>
      </c>
      <c r="CI930" s="36">
        <f t="shared" si="464"/>
        <v>0</v>
      </c>
      <c r="CJ930" s="37">
        <f t="shared" si="465"/>
        <v>0</v>
      </c>
      <c r="CM930" s="16">
        <f>SUMIFS('[1]Ajuste Inventario'!$I:$I,'[1]Ajuste Inventario'!$B:$B,E930,'[1]Ajuste Inventario'!$S:$S,D930)*-1</f>
        <v>15.833</v>
      </c>
      <c r="CN930" s="36">
        <f t="shared" si="436"/>
        <v>96762.572880109248</v>
      </c>
      <c r="CP930" t="str">
        <f t="shared" si="437"/>
        <v>3559Org.Vtas StaTeresita</v>
      </c>
      <c r="CQ930" s="10">
        <f t="shared" si="438"/>
        <v>6111.4490545133103</v>
      </c>
    </row>
    <row r="931" spans="1:95" x14ac:dyDescent="0.25">
      <c r="A931" s="30">
        <v>46204</v>
      </c>
      <c r="B931" s="31" t="str">
        <f>VLOOKUP($E931,'[2]TEORICOS (05.26)'!$A$8:$T$251,B$1,0)</f>
        <v>P</v>
      </c>
      <c r="C931" s="32" t="str">
        <f>VLOOKUP($E931,'[2]TEORICOS (05.26)'!$A$8:$T$251,C$1,0)</f>
        <v>Cepita</v>
      </c>
      <c r="D931" t="s">
        <v>230</v>
      </c>
      <c r="E931">
        <v>3800</v>
      </c>
      <c r="F931" t="s">
        <v>183</v>
      </c>
      <c r="G931" s="16">
        <v>29</v>
      </c>
      <c r="H931" s="16">
        <v>9.1930000000000032</v>
      </c>
      <c r="I931" s="33">
        <v>180272.59</v>
      </c>
      <c r="J931" s="33">
        <v>172859.84000000003</v>
      </c>
      <c r="K931" s="34">
        <f>IF($B931="P",VLOOKUP($E931,'[2]Costeo-JUL26'!$B$9:$CQ$307,K$1,0),0)</f>
        <v>932505</v>
      </c>
      <c r="L931" s="35">
        <f>VLOOKUP($E931,'[2]TEORICOS (05.26)'!$A$8:$T$251,L$1,0)</f>
        <v>0.2</v>
      </c>
      <c r="M931" s="36">
        <f t="shared" si="439"/>
        <v>34571.968000000008</v>
      </c>
      <c r="N931" s="35">
        <f>IF($B931="P",VLOOKUP($E931,'[2]Costeo-JUL26'!$B$9:$CQ$307,N$1,0),0)</f>
        <v>0.2</v>
      </c>
      <c r="O931" s="36">
        <f t="shared" si="440"/>
        <v>6914.3936000000022</v>
      </c>
      <c r="P931" s="36">
        <f>IF($B931="P",VLOOKUP($E931,'[2]Costeo-JUL26'!$B$9:$CQ$307,P$1,0),0)*H931</f>
        <v>0</v>
      </c>
      <c r="Q931" s="36">
        <f t="shared" si="441"/>
        <v>41486.361600000011</v>
      </c>
      <c r="R931" s="34">
        <f>IF($B931="P",VLOOKUP($E931,'[2]Costeo-JUL26'!$B$9:$CQ$307,R$1,0),0)</f>
        <v>0</v>
      </c>
      <c r="S931" s="16">
        <f>IF($B931="P",VLOOKUP($E931,'[2]Costeo-JUL26'!$B$9:$CQ$307,S$1,0),0)*$G931</f>
        <v>0</v>
      </c>
      <c r="T931" s="36">
        <f>IF($B931="P",VLOOKUP($E931,'[2]Costeo-JUL26'!$B$9:$CQ$307,T$1,0),0)*$G931</f>
        <v>0</v>
      </c>
      <c r="U931" s="35">
        <f>IF($B931="P",VLOOKUP($E931,'[2]Costeo-JUL26'!$B$9:$CQ$307,U$1,0),0)</f>
        <v>0</v>
      </c>
      <c r="V931" s="36">
        <f t="shared" si="442"/>
        <v>0</v>
      </c>
      <c r="W931" s="36">
        <f t="shared" si="443"/>
        <v>0</v>
      </c>
      <c r="X931" s="34">
        <f>IF($B931="P",VLOOKUP($E931,'[2]Costeo-JUL26'!$B$9:$CQ$307,X$1,0),0)</f>
        <v>0</v>
      </c>
      <c r="Y931" s="16">
        <f>IF($B931="P",VLOOKUP($E931,'[2]Costeo-JUL26'!$B$9:$CQ$307,Y$1,0),0)*$G931</f>
        <v>0</v>
      </c>
      <c r="Z931" s="36">
        <f>IF($B931="P",VLOOKUP($E931,'[2]Costeo-JUL26'!$B$9:$CQ$307,Z$1,0),0)*$G931</f>
        <v>0</v>
      </c>
      <c r="AA931" s="35">
        <f>IF($B931="P",VLOOKUP($E931,'[2]Costeo-JUL26'!$B$9:$CQ$307,AA$1,0),0)</f>
        <v>0</v>
      </c>
      <c r="AB931" s="36">
        <f t="shared" si="444"/>
        <v>0</v>
      </c>
      <c r="AC931" s="36">
        <f t="shared" si="445"/>
        <v>0</v>
      </c>
      <c r="AD931" s="34">
        <f>IF($B931="P",VLOOKUP($E931,'[2]Costeo-JUL26'!$B$9:$CQ$307,AD$1,0),0)</f>
        <v>917993</v>
      </c>
      <c r="AE931" s="16">
        <f>IF($B931="P",VLOOKUP($E931,'[2]Costeo-JUL26'!$B$9:$CQ$307,AE$1,0),0)*$G931</f>
        <v>174</v>
      </c>
      <c r="AF931" s="36">
        <f>IF($B931="P",VLOOKUP($E931,'[2]Costeo-JUL26'!$B$9:$CQ$307,AF$1,0),0)*$G931</f>
        <v>4728.3456000000006</v>
      </c>
      <c r="AG931" s="35">
        <f>IF($B931="P",VLOOKUP($E931,'[2]Costeo-JUL26'!$B$9:$CQ$307,AG$1,0),0)</f>
        <v>6.0000000000000001E-3</v>
      </c>
      <c r="AH931" s="36">
        <f t="shared" si="446"/>
        <v>28.370073600000005</v>
      </c>
      <c r="AI931" s="36">
        <f t="shared" si="447"/>
        <v>4756.7156736000006</v>
      </c>
      <c r="AJ931" s="34">
        <f>IF($B931="P",VLOOKUP($E931,'[2]Costeo-JUL26'!$B$9:$CQ$307,AJ$1,0),0)</f>
        <v>929253</v>
      </c>
      <c r="AK931" s="16">
        <f>IF($B931="P",VLOOKUP($E931,'[2]Costeo-JUL26'!$B$9:$CQ$307,AK$1,0),0)*$G931</f>
        <v>174</v>
      </c>
      <c r="AL931" s="36">
        <f>IF($B931="P",VLOOKUP($E931,'[2]Costeo-JUL26'!$B$9:$CQ$307,AL$1,0),0)*$G931</f>
        <v>2681.8271999999997</v>
      </c>
      <c r="AM931" s="35">
        <f>IF($B931="P",VLOOKUP($E931,'[2]Costeo-JUL26'!$B$9:$CQ$307,AM$1,0),0)</f>
        <v>1.7999999999999999E-2</v>
      </c>
      <c r="AN931" s="36">
        <f t="shared" si="448"/>
        <v>48.272889599999992</v>
      </c>
      <c r="AO931" s="36">
        <f t="shared" si="449"/>
        <v>2730.1000895999996</v>
      </c>
      <c r="AP931" s="34">
        <f>IF($B931="P",VLOOKUP($E931,'[2]Costeo-JUL26'!$B$9:$CQ$307,AP$1,0),0)</f>
        <v>929269</v>
      </c>
      <c r="AQ931" s="16">
        <f>IF($B931="P",VLOOKUP($E931,'[2]Costeo-JUL26'!$B$9:$CQ$307,AQ$1,0),0)*$G931</f>
        <v>174</v>
      </c>
      <c r="AR931" s="36">
        <f>IF($B931="P",VLOOKUP($E931,'[2]Costeo-JUL26'!$B$9:$CQ$307,AR$1,0),0)*$G931</f>
        <v>15430.821120000002</v>
      </c>
      <c r="AS931" s="35">
        <f>IF($B931="P",VLOOKUP($E931,'[2]Costeo-JUL26'!$B$9:$CQ$307,AS$1,0),0)</f>
        <v>0.02</v>
      </c>
      <c r="AT931" s="36">
        <f t="shared" si="450"/>
        <v>308.61642240000003</v>
      </c>
      <c r="AU931" s="36">
        <f t="shared" si="451"/>
        <v>15739.437542400003</v>
      </c>
      <c r="AV931" s="34">
        <f>IF($B931="P",VLOOKUP($E931,'[2]Costeo-JUL26'!$B$9:$CQ$307,AV$1,0),0)</f>
        <v>934139</v>
      </c>
      <c r="AW931" s="16">
        <f>IF($B931="P",VLOOKUP($E931,'[2]Costeo-JUL26'!$B$9:$CQ$307,AW$1,0),0)*$G931</f>
        <v>0.26099999999999995</v>
      </c>
      <c r="AX931" s="36">
        <f>IF($B931="P",VLOOKUP($E931,'[2]Costeo-JUL26'!$B$9:$CQ$307,AX$1,0),0)*$G931</f>
        <v>1342.2029399999999</v>
      </c>
      <c r="AY931" s="35">
        <f>IF($B931="P",VLOOKUP($E931,'[2]Costeo-JUL26'!$B$9:$CQ$307,AY$1,0),0)</f>
        <v>0.03</v>
      </c>
      <c r="AZ931" s="36">
        <f t="shared" si="452"/>
        <v>40.266088199999999</v>
      </c>
      <c r="BA931" s="36">
        <f t="shared" si="453"/>
        <v>1382.4690281999999</v>
      </c>
      <c r="BB931" s="34">
        <f>IF($B931="P",VLOOKUP($E931,'[2]Costeo-JUL26'!$B$9:$CQ$307,BB$1,0),0)</f>
        <v>902311</v>
      </c>
      <c r="BC931" s="16">
        <f>IF($B931="P",VLOOKUP($E931,'[2]Costeo-JUL26'!$B$9:$CQ$307,BC$1,0),0)*$G931</f>
        <v>3.0879200000000002E-2</v>
      </c>
      <c r="BD931" s="36">
        <f>IF($B931="P",VLOOKUP($E931,'[2]Costeo-JUL26'!$B$9:$CQ$307,BD$1,0),0)*$G931</f>
        <v>121.09726028400003</v>
      </c>
      <c r="BE931" s="35">
        <f>IF($B931="P",VLOOKUP($E931,'[2]Costeo-JUL26'!$B$9:$CQ$307,BE$1,0),0)</f>
        <v>0.03</v>
      </c>
      <c r="BF931" s="36">
        <f t="shared" si="454"/>
        <v>3.6329178085200007</v>
      </c>
      <c r="BG931" s="36">
        <f t="shared" si="455"/>
        <v>124.73017809252003</v>
      </c>
      <c r="BH931" s="34">
        <f>IF($B931="P",VLOOKUP($E931,'[2]Costeo-JUL26'!$B$9:$CQ$307,BH$1,0),0)</f>
        <v>902302</v>
      </c>
      <c r="BI931" s="16">
        <f>IF($B931="P",VLOOKUP($E931,'[2]Costeo-JUL26'!$B$9:$CQ$307,BI$1,0),0)*$G931</f>
        <v>0.53703703703703698</v>
      </c>
      <c r="BJ931" s="36">
        <f>IF($B931="P",VLOOKUP($E931,'[2]Costeo-JUL26'!$B$9:$CQ$307,BJ$1,0),0)*$G931</f>
        <v>353.26296296296294</v>
      </c>
      <c r="BK931" s="35">
        <f>IF(BH931=910319,0,IF($B931="P",VLOOKUP($E931,'[2]Costeo-JUL26'!$B$9:$CQ$307,BK$1,0),0))</f>
        <v>0.02</v>
      </c>
      <c r="BL931" s="36">
        <f t="shared" si="456"/>
        <v>7.0652592592592587</v>
      </c>
      <c r="BM931" s="36">
        <f t="shared" si="457"/>
        <v>360.32822222222222</v>
      </c>
      <c r="BN931" s="34">
        <f>IF($B931="P",VLOOKUP($E931,'[2]Costeo-JUL26'!$B$9:$CQ$307,BN$1,0),0)</f>
        <v>0</v>
      </c>
      <c r="BO931" s="16">
        <f>IF($B931="P",VLOOKUP($E931,'[2]Costeo-JUL26'!$B$9:$CQ$307,BO$1,0),0)*$G931</f>
        <v>0</v>
      </c>
      <c r="BP931" s="36">
        <f>IF($B931="P",VLOOKUP($E931,'[2]Costeo-JUL26'!$B$9:$CQ$307,BP$1,0),0)*$G931</f>
        <v>0</v>
      </c>
      <c r="BQ931" s="35">
        <f>IF($B931="P",VLOOKUP($E931,'[2]Costeo-JUL26'!$B$9:$CQ$307,BQ$1,0),0)</f>
        <v>0</v>
      </c>
      <c r="BR931" s="36">
        <f t="shared" si="458"/>
        <v>0</v>
      </c>
      <c r="BS931" s="36">
        <f t="shared" si="459"/>
        <v>0</v>
      </c>
      <c r="BT931" s="34">
        <f>IF($B931="P",VLOOKUP($E931,'[2]Costeo-JUL26'!$B$9:$CQ$307,BT$1,0),0)</f>
        <v>0</v>
      </c>
      <c r="BU931" s="16">
        <f>IF($B931="P",VLOOKUP($E931,'[2]Costeo-JUL26'!$B$9:$CQ$307,BU$1,0),0)*$G931</f>
        <v>0</v>
      </c>
      <c r="BV931" s="36">
        <f>IF($B931="P",VLOOKUP($E931,'[2]Costeo-JUL26'!$B$9:$CQ$307,BV$1,0),0)*$G931</f>
        <v>0</v>
      </c>
      <c r="BW931" s="35">
        <f>IF($B931="P",VLOOKUP($E931,'[2]Costeo-JUL26'!$B$9:$CQ$307,BW$1,0),0)</f>
        <v>0</v>
      </c>
      <c r="BX931" s="36">
        <f t="shared" si="460"/>
        <v>0</v>
      </c>
      <c r="BY931" s="36">
        <f t="shared" si="461"/>
        <v>0</v>
      </c>
      <c r="BZ931" s="34">
        <f>IF($B931="P",VLOOKUP($E931,'[2]Costeo-JUL26'!$B$9:$CQ$307,BZ$1,0),0)</f>
        <v>0</v>
      </c>
      <c r="CA931" s="16">
        <f>IF($B931="P",VLOOKUP($E931,'[2]Costeo-JUL26'!$B$9:$CQ$307,CA$1,0),0)*$G931</f>
        <v>0</v>
      </c>
      <c r="CB931" s="36">
        <f>IF($B931="P",VLOOKUP($E931,'[2]Costeo-JUL26'!$B$9:$CQ$307,CB$1,0),0)*$G931</f>
        <v>0</v>
      </c>
      <c r="CC931" s="35">
        <f>IF($B931="P",VLOOKUP($E931,'[2]Costeo-JUL26'!$B$9:$CQ$307,CC$1,0),0)</f>
        <v>0</v>
      </c>
      <c r="CD931" s="36">
        <f t="shared" si="462"/>
        <v>0</v>
      </c>
      <c r="CE931" s="36">
        <f t="shared" si="463"/>
        <v>0</v>
      </c>
      <c r="CF931" s="37">
        <f t="shared" si="435"/>
        <v>66580.142334114746</v>
      </c>
      <c r="CG931" s="36">
        <f>IF($B931="r",VLOOKUP($E931,'[2]Costeo-JUL26'!$B$9:$CQ$307,CG$1,0),0)*$G931</f>
        <v>0</v>
      </c>
      <c r="CH931" s="35">
        <f>VLOOKUP($E931,'[2]TEORICOS (05.26)'!$A$8:$T$251,CH$1,0)</f>
        <v>0.15</v>
      </c>
      <c r="CI931" s="36">
        <f t="shared" si="464"/>
        <v>0</v>
      </c>
      <c r="CJ931" s="37">
        <f t="shared" si="465"/>
        <v>0</v>
      </c>
      <c r="CM931" s="16">
        <f>SUMIFS('[1]Ajuste Inventario'!$I:$I,'[1]Ajuste Inventario'!$B:$B,E931,'[1]Ajuste Inventario'!$S:$S,D931)*-1</f>
        <v>7.3339999999999996</v>
      </c>
      <c r="CN931" s="36">
        <f t="shared" si="436"/>
        <v>16837.888409599913</v>
      </c>
      <c r="CP931" t="str">
        <f t="shared" si="437"/>
        <v>3800Org.Vtas StaTeresita</v>
      </c>
      <c r="CQ931" s="10">
        <f t="shared" si="438"/>
        <v>2295.8669770384395</v>
      </c>
    </row>
    <row r="932" spans="1:95" x14ac:dyDescent="0.25">
      <c r="A932" s="30">
        <v>46204</v>
      </c>
      <c r="B932" s="31" t="str">
        <f>VLOOKUP($E932,'[2]TEORICOS (05.26)'!$A$8:$T$251,B$1,0)</f>
        <v>P</v>
      </c>
      <c r="C932" s="32" t="str">
        <f>VLOOKUP($E932,'[2]TEORICOS (05.26)'!$A$8:$T$251,C$1,0)</f>
        <v>Powerade</v>
      </c>
      <c r="D932" t="s">
        <v>230</v>
      </c>
      <c r="E932">
        <v>3817</v>
      </c>
      <c r="F932" t="s">
        <v>184</v>
      </c>
      <c r="G932" s="16">
        <v>27</v>
      </c>
      <c r="H932" s="16">
        <v>14.256000000000009</v>
      </c>
      <c r="I932" s="33">
        <v>192839.06000000003</v>
      </c>
      <c r="J932" s="33">
        <v>186811.38999999998</v>
      </c>
      <c r="K932" s="34">
        <f>IF($B932="P",VLOOKUP($E932,'[2]Costeo-JUL26'!$B$9:$CQ$307,K$1,0),0)</f>
        <v>942087</v>
      </c>
      <c r="L932" s="35">
        <f>VLOOKUP($E932,'[2]TEORICOS (05.26)'!$A$8:$T$251,L$1,0)</f>
        <v>0.22</v>
      </c>
      <c r="M932" s="36">
        <f t="shared" si="439"/>
        <v>41098.505799999999</v>
      </c>
      <c r="N932" s="35">
        <f>IF($B932="P",VLOOKUP($E932,'[2]Costeo-JUL26'!$B$9:$CQ$307,N$1,0),0)</f>
        <v>0.2</v>
      </c>
      <c r="O932" s="36">
        <f t="shared" si="440"/>
        <v>8219.7011600000005</v>
      </c>
      <c r="P932" s="36">
        <f>IF($B932="P",VLOOKUP($E932,'[2]Costeo-JUL26'!$B$9:$CQ$307,P$1,0),0)*H932</f>
        <v>0</v>
      </c>
      <c r="Q932" s="36">
        <f t="shared" si="441"/>
        <v>49318.206959999996</v>
      </c>
      <c r="R932" s="34">
        <f>IF($B932="P",VLOOKUP($E932,'[2]Costeo-JUL26'!$B$9:$CQ$307,R$1,0),0)</f>
        <v>902332</v>
      </c>
      <c r="S932" s="16">
        <f>IF($B932="P",VLOOKUP($E932,'[2]Costeo-JUL26'!$B$9:$CQ$307,S$1,0),0)*$G932</f>
        <v>4.4392315011547341</v>
      </c>
      <c r="T932" s="36">
        <f>IF($B932="P",VLOOKUP($E932,'[2]Costeo-JUL26'!$B$9:$CQ$307,T$1,0),0)*$G932</f>
        <v>3096.6032225336558</v>
      </c>
      <c r="U932" s="35">
        <f>IF($B932="P",VLOOKUP($E932,'[2]Costeo-JUL26'!$B$9:$CQ$307,U$1,0),0)</f>
        <v>1.4999999999999999E-2</v>
      </c>
      <c r="V932" s="36">
        <f t="shared" si="442"/>
        <v>46.449048338004836</v>
      </c>
      <c r="W932" s="36">
        <f t="shared" si="443"/>
        <v>3143.0522708716608</v>
      </c>
      <c r="X932" s="34">
        <f>IF($B932="P",VLOOKUP($E932,'[2]Costeo-JUL26'!$B$9:$CQ$307,X$1,0),0)</f>
        <v>0</v>
      </c>
      <c r="Y932" s="16">
        <f>IF($B932="P",VLOOKUP($E932,'[2]Costeo-JUL26'!$B$9:$CQ$307,Y$1,0),0)*$G932</f>
        <v>0</v>
      </c>
      <c r="Z932" s="36">
        <f>IF($B932="P",VLOOKUP($E932,'[2]Costeo-JUL26'!$B$9:$CQ$307,Z$1,0),0)*$G932</f>
        <v>0</v>
      </c>
      <c r="AA932" s="35">
        <f>IF($B932="P",VLOOKUP($E932,'[2]Costeo-JUL26'!$B$9:$CQ$307,AA$1,0),0)</f>
        <v>0</v>
      </c>
      <c r="AB932" s="36">
        <f t="shared" si="444"/>
        <v>0</v>
      </c>
      <c r="AC932" s="36">
        <f t="shared" si="445"/>
        <v>0</v>
      </c>
      <c r="AD932" s="34">
        <f>IF($B932="P",VLOOKUP($E932,'[2]Costeo-JUL26'!$B$9:$CQ$307,AD$1,0),0)</f>
        <v>917993</v>
      </c>
      <c r="AE932" s="16">
        <f>IF($B932="P",VLOOKUP($E932,'[2]Costeo-JUL26'!$B$9:$CQ$307,AE$1,0),0)*$G932</f>
        <v>162</v>
      </c>
      <c r="AF932" s="36">
        <f>IF($B932="P",VLOOKUP($E932,'[2]Costeo-JUL26'!$B$9:$CQ$307,AF$1,0),0)*$G932</f>
        <v>4402.2528000000002</v>
      </c>
      <c r="AG932" s="35">
        <f>IF($B932="P",VLOOKUP($E932,'[2]Costeo-JUL26'!$B$9:$CQ$307,AG$1,0),0)</f>
        <v>6.0000000000000001E-3</v>
      </c>
      <c r="AH932" s="36">
        <f t="shared" si="446"/>
        <v>26.4135168</v>
      </c>
      <c r="AI932" s="36">
        <f t="shared" si="447"/>
        <v>4428.6663168000005</v>
      </c>
      <c r="AJ932" s="34">
        <f>IF($B932="P",VLOOKUP($E932,'[2]Costeo-JUL26'!$B$9:$CQ$307,AJ$1,0),0)</f>
        <v>941907</v>
      </c>
      <c r="AK932" s="16">
        <f>IF($B932="P",VLOOKUP($E932,'[2]Costeo-JUL26'!$B$9:$CQ$307,AK$1,0),0)*$G932</f>
        <v>162</v>
      </c>
      <c r="AL932" s="36">
        <f>IF($B932="P",VLOOKUP($E932,'[2]Costeo-JUL26'!$B$9:$CQ$307,AL$1,0),0)*$G932</f>
        <v>14054.51736</v>
      </c>
      <c r="AM932" s="35">
        <f>IF($B932="P",VLOOKUP($E932,'[2]Costeo-JUL26'!$B$9:$CQ$307,AM$1,0),0)</f>
        <v>1.7999999999999999E-2</v>
      </c>
      <c r="AN932" s="36">
        <f t="shared" si="448"/>
        <v>252.98131247999999</v>
      </c>
      <c r="AO932" s="36">
        <f t="shared" si="449"/>
        <v>14307.49867248</v>
      </c>
      <c r="AP932" s="34">
        <f>IF($B932="P",VLOOKUP($E932,'[2]Costeo-JUL26'!$B$9:$CQ$307,AP$1,0),0)</f>
        <v>929270</v>
      </c>
      <c r="AQ932" s="16">
        <f>IF($B932="P",VLOOKUP($E932,'[2]Costeo-JUL26'!$B$9:$CQ$307,AQ$1,0),0)*$G932</f>
        <v>162</v>
      </c>
      <c r="AR932" s="36">
        <f>IF($B932="P",VLOOKUP($E932,'[2]Costeo-JUL26'!$B$9:$CQ$307,AR$1,0),0)*$G932</f>
        <v>17398.887480000001</v>
      </c>
      <c r="AS932" s="35">
        <f>IF($B932="P",VLOOKUP($E932,'[2]Costeo-JUL26'!$B$9:$CQ$307,AS$1,0),0)</f>
        <v>0.02</v>
      </c>
      <c r="AT932" s="36">
        <f t="shared" si="450"/>
        <v>347.97774960000004</v>
      </c>
      <c r="AU932" s="36">
        <f t="shared" si="451"/>
        <v>17746.8652296</v>
      </c>
      <c r="AV932" s="34">
        <f>IF($B932="P",VLOOKUP($E932,'[2]Costeo-JUL26'!$B$9:$CQ$307,AV$1,0),0)</f>
        <v>934139</v>
      </c>
      <c r="AW932" s="16">
        <f>IF($B932="P",VLOOKUP($E932,'[2]Costeo-JUL26'!$B$9:$CQ$307,AW$1,0),0)*$G932</f>
        <v>0.42389999999999994</v>
      </c>
      <c r="AX932" s="36">
        <f>IF($B932="P",VLOOKUP($E932,'[2]Costeo-JUL26'!$B$9:$CQ$307,AX$1,0),0)*$G932</f>
        <v>2179.9227059999998</v>
      </c>
      <c r="AY932" s="35">
        <f>IF($B932="P",VLOOKUP($E932,'[2]Costeo-JUL26'!$B$9:$CQ$307,AY$1,0),0)</f>
        <v>0.03</v>
      </c>
      <c r="AZ932" s="36">
        <f t="shared" si="452"/>
        <v>65.397681179999992</v>
      </c>
      <c r="BA932" s="36">
        <f t="shared" si="453"/>
        <v>2245.3203871799997</v>
      </c>
      <c r="BB932" s="34">
        <f>IF($B932="P",VLOOKUP($E932,'[2]Costeo-JUL26'!$B$9:$CQ$307,BB$1,0),0)</f>
        <v>902311</v>
      </c>
      <c r="BC932" s="16">
        <f>IF($B932="P",VLOOKUP($E932,'[2]Costeo-JUL26'!$B$9:$CQ$307,BC$1,0),0)*$G932</f>
        <v>3.85695E-2</v>
      </c>
      <c r="BD932" s="36">
        <f>IF($B932="P",VLOOKUP($E932,'[2]Costeo-JUL26'!$B$9:$CQ$307,BD$1,0),0)*$G932</f>
        <v>151.25588682750003</v>
      </c>
      <c r="BE932" s="35">
        <f>IF($B932="P",VLOOKUP($E932,'[2]Costeo-JUL26'!$B$9:$CQ$307,BE$1,0),0)</f>
        <v>0.03</v>
      </c>
      <c r="BF932" s="36">
        <f t="shared" si="454"/>
        <v>4.537676604825001</v>
      </c>
      <c r="BG932" s="36">
        <f t="shared" si="455"/>
        <v>155.79356343232504</v>
      </c>
      <c r="BH932" s="34">
        <f>IF($B932="P",VLOOKUP($E932,'[2]Costeo-JUL26'!$B$9:$CQ$307,BH$1,0),0)</f>
        <v>933089</v>
      </c>
      <c r="BI932" s="16">
        <f>IF($B932="P",VLOOKUP($E932,'[2]Costeo-JUL26'!$B$9:$CQ$307,BI$1,0),0)*$G932</f>
        <v>0.51428571428571435</v>
      </c>
      <c r="BJ932" s="36">
        <f>IF($B932="P",VLOOKUP($E932,'[2]Costeo-JUL26'!$B$9:$CQ$307,BJ$1,0),0)*$G932</f>
        <v>382.97445097063218</v>
      </c>
      <c r="BK932" s="35">
        <f>IF(BH932=910319,0,IF($B932="P",VLOOKUP($E932,'[2]Costeo-JUL26'!$B$9:$CQ$307,BK$1,0),0))</f>
        <v>0.02</v>
      </c>
      <c r="BL932" s="36">
        <f t="shared" si="456"/>
        <v>7.6594890194126437</v>
      </c>
      <c r="BM932" s="36">
        <f t="shared" si="457"/>
        <v>390.63393999004484</v>
      </c>
      <c r="BN932" s="34">
        <f>IF($B932="P",VLOOKUP($E932,'[2]Costeo-JUL26'!$B$9:$CQ$307,BN$1,0),0)</f>
        <v>0</v>
      </c>
      <c r="BO932" s="16">
        <f>IF($B932="P",VLOOKUP($E932,'[2]Costeo-JUL26'!$B$9:$CQ$307,BO$1,0),0)*$G932</f>
        <v>0</v>
      </c>
      <c r="BP932" s="36">
        <f>IF($B932="P",VLOOKUP($E932,'[2]Costeo-JUL26'!$B$9:$CQ$307,BP$1,0),0)*$G932</f>
        <v>0</v>
      </c>
      <c r="BQ932" s="35">
        <f>IF($B932="P",VLOOKUP($E932,'[2]Costeo-JUL26'!$B$9:$CQ$307,BQ$1,0),0)</f>
        <v>0</v>
      </c>
      <c r="BR932" s="36">
        <f t="shared" si="458"/>
        <v>0</v>
      </c>
      <c r="BS932" s="36">
        <f t="shared" si="459"/>
        <v>0</v>
      </c>
      <c r="BT932" s="34">
        <f>IF($B932="P",VLOOKUP($E932,'[2]Costeo-JUL26'!$B$9:$CQ$307,BT$1,0),0)</f>
        <v>0</v>
      </c>
      <c r="BU932" s="16">
        <f>IF($B932="P",VLOOKUP($E932,'[2]Costeo-JUL26'!$B$9:$CQ$307,BU$1,0),0)*$G932</f>
        <v>0</v>
      </c>
      <c r="BV932" s="36">
        <f>IF($B932="P",VLOOKUP($E932,'[2]Costeo-JUL26'!$B$9:$CQ$307,BV$1,0),0)*$G932</f>
        <v>0</v>
      </c>
      <c r="BW932" s="35">
        <f>IF($B932="P",VLOOKUP($E932,'[2]Costeo-JUL26'!$B$9:$CQ$307,BW$1,0),0)</f>
        <v>0</v>
      </c>
      <c r="BX932" s="36">
        <f t="shared" si="460"/>
        <v>0</v>
      </c>
      <c r="BY932" s="36">
        <f t="shared" si="461"/>
        <v>0</v>
      </c>
      <c r="BZ932" s="34">
        <f>IF($B932="P",VLOOKUP($E932,'[2]Costeo-JUL26'!$B$9:$CQ$307,BZ$1,0),0)</f>
        <v>0</v>
      </c>
      <c r="CA932" s="16">
        <f>IF($B932="P",VLOOKUP($E932,'[2]Costeo-JUL26'!$B$9:$CQ$307,CA$1,0),0)*$G932</f>
        <v>0</v>
      </c>
      <c r="CB932" s="36">
        <f>IF($B932="P",VLOOKUP($E932,'[2]Costeo-JUL26'!$B$9:$CQ$307,CB$1,0),0)*$G932</f>
        <v>0</v>
      </c>
      <c r="CC932" s="35">
        <f>IF($B932="P",VLOOKUP($E932,'[2]Costeo-JUL26'!$B$9:$CQ$307,CC$1,0),0)</f>
        <v>0</v>
      </c>
      <c r="CD932" s="36">
        <f t="shared" si="462"/>
        <v>0</v>
      </c>
      <c r="CE932" s="36">
        <f t="shared" si="463"/>
        <v>0</v>
      </c>
      <c r="CF932" s="37">
        <f t="shared" si="435"/>
        <v>91736.037340354029</v>
      </c>
      <c r="CG932" s="36">
        <f>IF($B932="r",VLOOKUP($E932,'[2]Costeo-JUL26'!$B$9:$CQ$307,CG$1,0),0)*$G932</f>
        <v>0</v>
      </c>
      <c r="CH932" s="35">
        <f>VLOOKUP($E932,'[2]TEORICOS (05.26)'!$A$8:$T$251,CH$1,0)</f>
        <v>0</v>
      </c>
      <c r="CI932" s="36">
        <f t="shared" si="464"/>
        <v>0</v>
      </c>
      <c r="CJ932" s="37">
        <f t="shared" si="465"/>
        <v>0</v>
      </c>
      <c r="CM932" s="16">
        <f>SUMIFS('[1]Ajuste Inventario'!$I:$I,'[1]Ajuste Inventario'!$B:$B,E932,'[1]Ajuste Inventario'!$S:$S,D932)*-1</f>
        <v>1</v>
      </c>
      <c r="CN932" s="36">
        <f t="shared" si="436"/>
        <v>3397.6310126057047</v>
      </c>
      <c r="CP932" t="str">
        <f t="shared" si="437"/>
        <v>3817Org.Vtas StaTeresita</v>
      </c>
      <c r="CQ932" s="10">
        <f t="shared" si="438"/>
        <v>3397.6310126057047</v>
      </c>
    </row>
    <row r="933" spans="1:95" x14ac:dyDescent="0.25">
      <c r="A933" s="30">
        <v>46204</v>
      </c>
      <c r="B933" s="31" t="str">
        <f>VLOOKUP($E933,'[2]TEORICOS (05.26)'!$A$8:$T$251,B$1,0)</f>
        <v>R</v>
      </c>
      <c r="C933" s="32" t="str">
        <f>VLOOKUP($E933,'[2]TEORICOS (05.26)'!$A$8:$T$251,C$1,0)</f>
        <v>Ades</v>
      </c>
      <c r="D933" t="s">
        <v>230</v>
      </c>
      <c r="E933">
        <v>509</v>
      </c>
      <c r="F933" t="s">
        <v>192</v>
      </c>
      <c r="G933" s="16">
        <v>32</v>
      </c>
      <c r="H933" s="16">
        <v>6.7520000000000016</v>
      </c>
      <c r="I933" s="33">
        <v>147443.24000000008</v>
      </c>
      <c r="J933" s="33">
        <v>143720.59000000003</v>
      </c>
      <c r="K933" s="34">
        <f>IF($B933="P",VLOOKUP($E933,'[2]Costeo-JUL26'!$B$9:$CQ$307,K$1,0),0)</f>
        <v>0</v>
      </c>
      <c r="L933" s="35">
        <f>VLOOKUP($E933,'[2]TEORICOS (05.26)'!$A$8:$T$251,L$1,0)</f>
        <v>0.24</v>
      </c>
      <c r="M933" s="36">
        <f t="shared" si="439"/>
        <v>0</v>
      </c>
      <c r="N933" s="35">
        <f>IF($B933="P",VLOOKUP($E933,'[2]Costeo-JUL26'!$B$9:$CQ$307,N$1,0),0)</f>
        <v>0</v>
      </c>
      <c r="O933" s="36">
        <f t="shared" si="440"/>
        <v>0</v>
      </c>
      <c r="P933" s="36">
        <f>IF($B933="P",VLOOKUP($E933,'[2]Costeo-JUL26'!$B$9:$CQ$307,P$1,0),0)*H933</f>
        <v>0</v>
      </c>
      <c r="Q933" s="36">
        <f t="shared" si="441"/>
        <v>0</v>
      </c>
      <c r="R933" s="34">
        <f>IF($B933="P",VLOOKUP($E933,'[2]Costeo-JUL26'!$B$9:$CQ$307,R$1,0),0)</f>
        <v>0</v>
      </c>
      <c r="S933" s="16">
        <f>IF($B933="P",VLOOKUP($E933,'[2]Costeo-JUL26'!$B$9:$CQ$307,S$1,0),0)*$G933</f>
        <v>0</v>
      </c>
      <c r="T933" s="36">
        <f>IF($B933="P",VLOOKUP($E933,'[2]Costeo-JUL26'!$B$9:$CQ$307,T$1,0),0)*$G933</f>
        <v>0</v>
      </c>
      <c r="U933" s="35">
        <f>IF($B933="P",VLOOKUP($E933,'[2]Costeo-JUL26'!$B$9:$CQ$307,U$1,0),0)</f>
        <v>0</v>
      </c>
      <c r="V933" s="36">
        <f t="shared" si="442"/>
        <v>0</v>
      </c>
      <c r="W933" s="36">
        <f t="shared" si="443"/>
        <v>0</v>
      </c>
      <c r="X933" s="34">
        <f>IF($B933="P",VLOOKUP($E933,'[2]Costeo-JUL26'!$B$9:$CQ$307,X$1,0),0)</f>
        <v>0</v>
      </c>
      <c r="Y933" s="16">
        <f>IF($B933="P",VLOOKUP($E933,'[2]Costeo-JUL26'!$B$9:$CQ$307,Y$1,0),0)*$G933</f>
        <v>0</v>
      </c>
      <c r="Z933" s="36">
        <f>IF($B933="P",VLOOKUP($E933,'[2]Costeo-JUL26'!$B$9:$CQ$307,Z$1,0),0)*$G933</f>
        <v>0</v>
      </c>
      <c r="AA933" s="35">
        <f>IF($B933="P",VLOOKUP($E933,'[2]Costeo-JUL26'!$B$9:$CQ$307,AA$1,0),0)</f>
        <v>0</v>
      </c>
      <c r="AB933" s="36">
        <f t="shared" si="444"/>
        <v>0</v>
      </c>
      <c r="AC933" s="36">
        <f t="shared" si="445"/>
        <v>0</v>
      </c>
      <c r="AD933" s="34">
        <f>IF($B933="P",VLOOKUP($E933,'[2]Costeo-JUL26'!$B$9:$CQ$307,AD$1,0),0)</f>
        <v>0</v>
      </c>
      <c r="AE933" s="16">
        <f>IF($B933="P",VLOOKUP($E933,'[2]Costeo-JUL26'!$B$9:$CQ$307,AE$1,0),0)*$G933</f>
        <v>0</v>
      </c>
      <c r="AF933" s="36">
        <f>IF($B933="P",VLOOKUP($E933,'[2]Costeo-JUL26'!$B$9:$CQ$307,AF$1,0),0)*$G933</f>
        <v>0</v>
      </c>
      <c r="AG933" s="35">
        <f>IF($B933="P",VLOOKUP($E933,'[2]Costeo-JUL26'!$B$9:$CQ$307,AG$1,0),0)</f>
        <v>0</v>
      </c>
      <c r="AH933" s="36">
        <f t="shared" si="446"/>
        <v>0</v>
      </c>
      <c r="AI933" s="36">
        <f t="shared" si="447"/>
        <v>0</v>
      </c>
      <c r="AJ933" s="34">
        <f>IF($B933="P",VLOOKUP($E933,'[2]Costeo-JUL26'!$B$9:$CQ$307,AJ$1,0),0)</f>
        <v>0</v>
      </c>
      <c r="AK933" s="16">
        <f>IF($B933="P",VLOOKUP($E933,'[2]Costeo-JUL26'!$B$9:$CQ$307,AK$1,0),0)*$G933</f>
        <v>0</v>
      </c>
      <c r="AL933" s="36">
        <f>IF($B933="P",VLOOKUP($E933,'[2]Costeo-JUL26'!$B$9:$CQ$307,AL$1,0),0)*$G933</f>
        <v>0</v>
      </c>
      <c r="AM933" s="35">
        <f>IF($B933="P",VLOOKUP($E933,'[2]Costeo-JUL26'!$B$9:$CQ$307,AM$1,0),0)</f>
        <v>0</v>
      </c>
      <c r="AN933" s="36">
        <f t="shared" si="448"/>
        <v>0</v>
      </c>
      <c r="AO933" s="36">
        <f t="shared" si="449"/>
        <v>0</v>
      </c>
      <c r="AP933" s="34">
        <f>IF($B933="P",VLOOKUP($E933,'[2]Costeo-JUL26'!$B$9:$CQ$307,AP$1,0),0)</f>
        <v>0</v>
      </c>
      <c r="AQ933" s="16">
        <f>IF($B933="P",VLOOKUP($E933,'[2]Costeo-JUL26'!$B$9:$CQ$307,AQ$1,0),0)*$G933</f>
        <v>0</v>
      </c>
      <c r="AR933" s="36">
        <f>IF($B933="P",VLOOKUP($E933,'[2]Costeo-JUL26'!$B$9:$CQ$307,AR$1,0),0)*$G933</f>
        <v>0</v>
      </c>
      <c r="AS933" s="35">
        <f>IF($B933="P",VLOOKUP($E933,'[2]Costeo-JUL26'!$B$9:$CQ$307,AS$1,0),0)</f>
        <v>0</v>
      </c>
      <c r="AT933" s="36">
        <f t="shared" si="450"/>
        <v>0</v>
      </c>
      <c r="AU933" s="36">
        <f t="shared" si="451"/>
        <v>0</v>
      </c>
      <c r="AV933" s="34">
        <f>IF($B933="P",VLOOKUP($E933,'[2]Costeo-JUL26'!$B$9:$CQ$307,AV$1,0),0)</f>
        <v>0</v>
      </c>
      <c r="AW933" s="16">
        <f>IF($B933="P",VLOOKUP($E933,'[2]Costeo-JUL26'!$B$9:$CQ$307,AW$1,0),0)*$G933</f>
        <v>0</v>
      </c>
      <c r="AX933" s="36">
        <f>IF($B933="P",VLOOKUP($E933,'[2]Costeo-JUL26'!$B$9:$CQ$307,AX$1,0),0)*$G933</f>
        <v>0</v>
      </c>
      <c r="AY933" s="35">
        <f>IF($B933="P",VLOOKUP($E933,'[2]Costeo-JUL26'!$B$9:$CQ$307,AY$1,0),0)</f>
        <v>0</v>
      </c>
      <c r="AZ933" s="36">
        <f t="shared" si="452"/>
        <v>0</v>
      </c>
      <c r="BA933" s="36">
        <f t="shared" si="453"/>
        <v>0</v>
      </c>
      <c r="BB933" s="34">
        <f>IF($B933="P",VLOOKUP($E933,'[2]Costeo-JUL26'!$B$9:$CQ$307,BB$1,0),0)</f>
        <v>0</v>
      </c>
      <c r="BC933" s="16">
        <f>IF($B933="P",VLOOKUP($E933,'[2]Costeo-JUL26'!$B$9:$CQ$307,BC$1,0),0)*$G933</f>
        <v>0</v>
      </c>
      <c r="BD933" s="36">
        <f>IF($B933="P",VLOOKUP($E933,'[2]Costeo-JUL26'!$B$9:$CQ$307,BD$1,0),0)*$G933</f>
        <v>0</v>
      </c>
      <c r="BE933" s="35">
        <f>IF($B933="P",VLOOKUP($E933,'[2]Costeo-JUL26'!$B$9:$CQ$307,BE$1,0),0)</f>
        <v>0</v>
      </c>
      <c r="BF933" s="36">
        <f t="shared" si="454"/>
        <v>0</v>
      </c>
      <c r="BG933" s="36">
        <f t="shared" si="455"/>
        <v>0</v>
      </c>
      <c r="BH933" s="34">
        <f>IF($B933="P",VLOOKUP($E933,'[2]Costeo-JUL26'!$B$9:$CQ$307,BH$1,0),0)</f>
        <v>0</v>
      </c>
      <c r="BI933" s="16">
        <f>IF($B933="P",VLOOKUP($E933,'[2]Costeo-JUL26'!$B$9:$CQ$307,BI$1,0),0)*$G933</f>
        <v>0</v>
      </c>
      <c r="BJ933" s="36">
        <f>IF($B933="P",VLOOKUP($E933,'[2]Costeo-JUL26'!$B$9:$CQ$307,BJ$1,0),0)*$G933</f>
        <v>0</v>
      </c>
      <c r="BK933" s="35">
        <f>IF(BH933=910319,0,IF($B933="P",VLOOKUP($E933,'[2]Costeo-JUL26'!$B$9:$CQ$307,BK$1,0),0))</f>
        <v>0</v>
      </c>
      <c r="BL933" s="36">
        <f t="shared" si="456"/>
        <v>0</v>
      </c>
      <c r="BM933" s="36">
        <f t="shared" si="457"/>
        <v>0</v>
      </c>
      <c r="BN933" s="34">
        <f>IF($B933="P",VLOOKUP($E933,'[2]Costeo-JUL26'!$B$9:$CQ$307,BN$1,0),0)</f>
        <v>0</v>
      </c>
      <c r="BO933" s="16">
        <f>IF($B933="P",VLOOKUP($E933,'[2]Costeo-JUL26'!$B$9:$CQ$307,BO$1,0),0)*$G933</f>
        <v>0</v>
      </c>
      <c r="BP933" s="36">
        <f>IF($B933="P",VLOOKUP($E933,'[2]Costeo-JUL26'!$B$9:$CQ$307,BP$1,0),0)*$G933</f>
        <v>0</v>
      </c>
      <c r="BQ933" s="35">
        <f>IF($B933="P",VLOOKUP($E933,'[2]Costeo-JUL26'!$B$9:$CQ$307,BQ$1,0),0)</f>
        <v>0</v>
      </c>
      <c r="BR933" s="36">
        <f t="shared" si="458"/>
        <v>0</v>
      </c>
      <c r="BS933" s="36">
        <f t="shared" si="459"/>
        <v>0</v>
      </c>
      <c r="BT933" s="34">
        <f>IF($B933="P",VLOOKUP($E933,'[2]Costeo-JUL26'!$B$9:$CQ$307,BT$1,0),0)</f>
        <v>0</v>
      </c>
      <c r="BU933" s="16">
        <f>IF($B933="P",VLOOKUP($E933,'[2]Costeo-JUL26'!$B$9:$CQ$307,BU$1,0),0)*$G933</f>
        <v>0</v>
      </c>
      <c r="BV933" s="36">
        <f>IF($B933="P",VLOOKUP($E933,'[2]Costeo-JUL26'!$B$9:$CQ$307,BV$1,0),0)*$G933</f>
        <v>0</v>
      </c>
      <c r="BW933" s="35">
        <f>IF($B933="P",VLOOKUP($E933,'[2]Costeo-JUL26'!$B$9:$CQ$307,BW$1,0),0)</f>
        <v>0</v>
      </c>
      <c r="BX933" s="36">
        <f t="shared" si="460"/>
        <v>0</v>
      </c>
      <c r="BY933" s="36">
        <f t="shared" si="461"/>
        <v>0</v>
      </c>
      <c r="BZ933" s="34">
        <f>IF($B933="P",VLOOKUP($E933,'[2]Costeo-JUL26'!$B$9:$CQ$307,BZ$1,0),0)</f>
        <v>0</v>
      </c>
      <c r="CA933" s="16">
        <f>IF($B933="P",VLOOKUP($E933,'[2]Costeo-JUL26'!$B$9:$CQ$307,CA$1,0),0)*$G933</f>
        <v>0</v>
      </c>
      <c r="CB933" s="36">
        <f>IF($B933="P",VLOOKUP($E933,'[2]Costeo-JUL26'!$B$9:$CQ$307,CB$1,0),0)*$G933</f>
        <v>0</v>
      </c>
      <c r="CC933" s="35">
        <f>IF($B933="P",VLOOKUP($E933,'[2]Costeo-JUL26'!$B$9:$CQ$307,CC$1,0),0)</f>
        <v>0</v>
      </c>
      <c r="CD933" s="36">
        <f t="shared" si="462"/>
        <v>0</v>
      </c>
      <c r="CE933" s="36">
        <f t="shared" si="463"/>
        <v>0</v>
      </c>
      <c r="CF933" s="37">
        <f t="shared" si="435"/>
        <v>0</v>
      </c>
      <c r="CG933" s="36">
        <f>IF($B933="r",VLOOKUP($E933,'[2]Costeo-JUL26'!$B$9:$CQ$307,CG$1,0),0)*$G933</f>
        <v>54066.879999999997</v>
      </c>
      <c r="CH933" s="35">
        <f>VLOOKUP($E933,'[2]TEORICOS (05.26)'!$A$8:$T$251,CH$1,0)</f>
        <v>0.14000000000000001</v>
      </c>
      <c r="CI933" s="36">
        <f t="shared" si="464"/>
        <v>26923.578400000006</v>
      </c>
      <c r="CJ933" s="37">
        <f t="shared" si="465"/>
        <v>80990.458400000003</v>
      </c>
      <c r="CM933" s="16">
        <f>SUMIFS('[1]Ajuste Inventario'!$I:$I,'[1]Ajuste Inventario'!$B:$B,E933,'[1]Ajuste Inventario'!$S:$S,D933)*-1</f>
        <v>0</v>
      </c>
      <c r="CN933" s="36">
        <f t="shared" si="436"/>
        <v>0</v>
      </c>
      <c r="CP933" t="str">
        <f t="shared" si="437"/>
        <v>509Org.Vtas StaTeresita</v>
      </c>
      <c r="CQ933" s="10" t="e">
        <f t="shared" si="438"/>
        <v>#DIV/0!</v>
      </c>
    </row>
    <row r="934" spans="1:95" x14ac:dyDescent="0.25">
      <c r="A934" s="30">
        <v>46204</v>
      </c>
      <c r="B934" s="31" t="str">
        <f>VLOOKUP($E934,'[2]TEORICOS (05.26)'!$A$8:$T$251,B$1,0)</f>
        <v>R</v>
      </c>
      <c r="C934" s="32" t="str">
        <f>VLOOKUP($E934,'[2]TEORICOS (05.26)'!$A$8:$T$251,C$1,0)</f>
        <v>Ades</v>
      </c>
      <c r="D934" t="s">
        <v>230</v>
      </c>
      <c r="E934">
        <v>593</v>
      </c>
      <c r="F934" t="s">
        <v>193</v>
      </c>
      <c r="G934" s="16">
        <v>15</v>
      </c>
      <c r="H934" s="16">
        <v>21.135000000000002</v>
      </c>
      <c r="I934" s="33">
        <v>282647.13000000006</v>
      </c>
      <c r="J934" s="33">
        <v>274197.34999999998</v>
      </c>
      <c r="K934" s="34">
        <f>IF($B934="P",VLOOKUP($E934,'[2]Costeo-JUL26'!$B$9:$CQ$307,K$1,0),0)</f>
        <v>0</v>
      </c>
      <c r="L934" s="35">
        <f>VLOOKUP($E934,'[2]TEORICOS (05.26)'!$A$8:$T$251,L$1,0)</f>
        <v>0.24</v>
      </c>
      <c r="M934" s="36">
        <f t="shared" si="439"/>
        <v>0</v>
      </c>
      <c r="N934" s="35">
        <f>IF($B934="P",VLOOKUP($E934,'[2]Costeo-JUL26'!$B$9:$CQ$307,N$1,0),0)</f>
        <v>0</v>
      </c>
      <c r="O934" s="36">
        <f t="shared" si="440"/>
        <v>0</v>
      </c>
      <c r="P934" s="36">
        <f>IF($B934="P",VLOOKUP($E934,'[2]Costeo-JUL26'!$B$9:$CQ$307,P$1,0),0)*H934</f>
        <v>0</v>
      </c>
      <c r="Q934" s="36">
        <f t="shared" si="441"/>
        <v>0</v>
      </c>
      <c r="R934" s="34">
        <f>IF($B934="P",VLOOKUP($E934,'[2]Costeo-JUL26'!$B$9:$CQ$307,R$1,0),0)</f>
        <v>0</v>
      </c>
      <c r="S934" s="16">
        <f>IF($B934="P",VLOOKUP($E934,'[2]Costeo-JUL26'!$B$9:$CQ$307,S$1,0),0)*$G934</f>
        <v>0</v>
      </c>
      <c r="T934" s="36">
        <f>IF($B934="P",VLOOKUP($E934,'[2]Costeo-JUL26'!$B$9:$CQ$307,T$1,0),0)*$G934</f>
        <v>0</v>
      </c>
      <c r="U934" s="35">
        <f>IF($B934="P",VLOOKUP($E934,'[2]Costeo-JUL26'!$B$9:$CQ$307,U$1,0),0)</f>
        <v>0</v>
      </c>
      <c r="V934" s="36">
        <f t="shared" si="442"/>
        <v>0</v>
      </c>
      <c r="W934" s="36">
        <f t="shared" si="443"/>
        <v>0</v>
      </c>
      <c r="X934" s="34">
        <f>IF($B934="P",VLOOKUP($E934,'[2]Costeo-JUL26'!$B$9:$CQ$307,X$1,0),0)</f>
        <v>0</v>
      </c>
      <c r="Y934" s="16">
        <f>IF($B934="P",VLOOKUP($E934,'[2]Costeo-JUL26'!$B$9:$CQ$307,Y$1,0),0)*$G934</f>
        <v>0</v>
      </c>
      <c r="Z934" s="36">
        <f>IF($B934="P",VLOOKUP($E934,'[2]Costeo-JUL26'!$B$9:$CQ$307,Z$1,0),0)*$G934</f>
        <v>0</v>
      </c>
      <c r="AA934" s="35">
        <f>IF($B934="P",VLOOKUP($E934,'[2]Costeo-JUL26'!$B$9:$CQ$307,AA$1,0),0)</f>
        <v>0</v>
      </c>
      <c r="AB934" s="36">
        <f t="shared" si="444"/>
        <v>0</v>
      </c>
      <c r="AC934" s="36">
        <f t="shared" si="445"/>
        <v>0</v>
      </c>
      <c r="AD934" s="34">
        <f>IF($B934="P",VLOOKUP($E934,'[2]Costeo-JUL26'!$B$9:$CQ$307,AD$1,0),0)</f>
        <v>0</v>
      </c>
      <c r="AE934" s="16">
        <f>IF($B934="P",VLOOKUP($E934,'[2]Costeo-JUL26'!$B$9:$CQ$307,AE$1,0),0)*$G934</f>
        <v>0</v>
      </c>
      <c r="AF934" s="36">
        <f>IF($B934="P",VLOOKUP($E934,'[2]Costeo-JUL26'!$B$9:$CQ$307,AF$1,0),0)*$G934</f>
        <v>0</v>
      </c>
      <c r="AG934" s="35">
        <f>IF($B934="P",VLOOKUP($E934,'[2]Costeo-JUL26'!$B$9:$CQ$307,AG$1,0),0)</f>
        <v>0</v>
      </c>
      <c r="AH934" s="36">
        <f t="shared" si="446"/>
        <v>0</v>
      </c>
      <c r="AI934" s="36">
        <f t="shared" si="447"/>
        <v>0</v>
      </c>
      <c r="AJ934" s="34">
        <f>IF($B934="P",VLOOKUP($E934,'[2]Costeo-JUL26'!$B$9:$CQ$307,AJ$1,0),0)</f>
        <v>0</v>
      </c>
      <c r="AK934" s="16">
        <f>IF($B934="P",VLOOKUP($E934,'[2]Costeo-JUL26'!$B$9:$CQ$307,AK$1,0),0)*$G934</f>
        <v>0</v>
      </c>
      <c r="AL934" s="36">
        <f>IF($B934="P",VLOOKUP($E934,'[2]Costeo-JUL26'!$B$9:$CQ$307,AL$1,0),0)*$G934</f>
        <v>0</v>
      </c>
      <c r="AM934" s="35">
        <f>IF($B934="P",VLOOKUP($E934,'[2]Costeo-JUL26'!$B$9:$CQ$307,AM$1,0),0)</f>
        <v>0</v>
      </c>
      <c r="AN934" s="36">
        <f t="shared" si="448"/>
        <v>0</v>
      </c>
      <c r="AO934" s="36">
        <f t="shared" si="449"/>
        <v>0</v>
      </c>
      <c r="AP934" s="34">
        <f>IF($B934="P",VLOOKUP($E934,'[2]Costeo-JUL26'!$B$9:$CQ$307,AP$1,0),0)</f>
        <v>0</v>
      </c>
      <c r="AQ934" s="16">
        <f>IF($B934="P",VLOOKUP($E934,'[2]Costeo-JUL26'!$B$9:$CQ$307,AQ$1,0),0)*$G934</f>
        <v>0</v>
      </c>
      <c r="AR934" s="36">
        <f>IF($B934="P",VLOOKUP($E934,'[2]Costeo-JUL26'!$B$9:$CQ$307,AR$1,0),0)*$G934</f>
        <v>0</v>
      </c>
      <c r="AS934" s="35">
        <f>IF($B934="P",VLOOKUP($E934,'[2]Costeo-JUL26'!$B$9:$CQ$307,AS$1,0),0)</f>
        <v>0</v>
      </c>
      <c r="AT934" s="36">
        <f t="shared" si="450"/>
        <v>0</v>
      </c>
      <c r="AU934" s="36">
        <f t="shared" si="451"/>
        <v>0</v>
      </c>
      <c r="AV934" s="34">
        <f>IF($B934="P",VLOOKUP($E934,'[2]Costeo-JUL26'!$B$9:$CQ$307,AV$1,0),0)</f>
        <v>0</v>
      </c>
      <c r="AW934" s="16">
        <f>IF($B934="P",VLOOKUP($E934,'[2]Costeo-JUL26'!$B$9:$CQ$307,AW$1,0),0)*$G934</f>
        <v>0</v>
      </c>
      <c r="AX934" s="36">
        <f>IF($B934="P",VLOOKUP($E934,'[2]Costeo-JUL26'!$B$9:$CQ$307,AX$1,0),0)*$G934</f>
        <v>0</v>
      </c>
      <c r="AY934" s="35">
        <f>IF($B934="P",VLOOKUP($E934,'[2]Costeo-JUL26'!$B$9:$CQ$307,AY$1,0),0)</f>
        <v>0</v>
      </c>
      <c r="AZ934" s="36">
        <f t="shared" si="452"/>
        <v>0</v>
      </c>
      <c r="BA934" s="36">
        <f t="shared" si="453"/>
        <v>0</v>
      </c>
      <c r="BB934" s="34">
        <f>IF($B934="P",VLOOKUP($E934,'[2]Costeo-JUL26'!$B$9:$CQ$307,BB$1,0),0)</f>
        <v>0</v>
      </c>
      <c r="BC934" s="16">
        <f>IF($B934="P",VLOOKUP($E934,'[2]Costeo-JUL26'!$B$9:$CQ$307,BC$1,0),0)*$G934</f>
        <v>0</v>
      </c>
      <c r="BD934" s="36">
        <f>IF($B934="P",VLOOKUP($E934,'[2]Costeo-JUL26'!$B$9:$CQ$307,BD$1,0),0)*$G934</f>
        <v>0</v>
      </c>
      <c r="BE934" s="35">
        <f>IF($B934="P",VLOOKUP($E934,'[2]Costeo-JUL26'!$B$9:$CQ$307,BE$1,0),0)</f>
        <v>0</v>
      </c>
      <c r="BF934" s="36">
        <f t="shared" si="454"/>
        <v>0</v>
      </c>
      <c r="BG934" s="36">
        <f t="shared" si="455"/>
        <v>0</v>
      </c>
      <c r="BH934" s="34">
        <f>IF($B934="P",VLOOKUP($E934,'[2]Costeo-JUL26'!$B$9:$CQ$307,BH$1,0),0)</f>
        <v>0</v>
      </c>
      <c r="BI934" s="16">
        <f>IF($B934="P",VLOOKUP($E934,'[2]Costeo-JUL26'!$B$9:$CQ$307,BI$1,0),0)*$G934</f>
        <v>0</v>
      </c>
      <c r="BJ934" s="36">
        <f>IF($B934="P",VLOOKUP($E934,'[2]Costeo-JUL26'!$B$9:$CQ$307,BJ$1,0),0)*$G934</f>
        <v>0</v>
      </c>
      <c r="BK934" s="35">
        <f>IF(BH934=910319,0,IF($B934="P",VLOOKUP($E934,'[2]Costeo-JUL26'!$B$9:$CQ$307,BK$1,0),0))</f>
        <v>0</v>
      </c>
      <c r="BL934" s="36">
        <f t="shared" si="456"/>
        <v>0</v>
      </c>
      <c r="BM934" s="36">
        <f t="shared" si="457"/>
        <v>0</v>
      </c>
      <c r="BN934" s="34">
        <f>IF($B934="P",VLOOKUP($E934,'[2]Costeo-JUL26'!$B$9:$CQ$307,BN$1,0),0)</f>
        <v>0</v>
      </c>
      <c r="BO934" s="16">
        <f>IF($B934="P",VLOOKUP($E934,'[2]Costeo-JUL26'!$B$9:$CQ$307,BO$1,0),0)*$G934</f>
        <v>0</v>
      </c>
      <c r="BP934" s="36">
        <f>IF($B934="P",VLOOKUP($E934,'[2]Costeo-JUL26'!$B$9:$CQ$307,BP$1,0),0)*$G934</f>
        <v>0</v>
      </c>
      <c r="BQ934" s="35">
        <f>IF($B934="P",VLOOKUP($E934,'[2]Costeo-JUL26'!$B$9:$CQ$307,BQ$1,0),0)</f>
        <v>0</v>
      </c>
      <c r="BR934" s="36">
        <f t="shared" si="458"/>
        <v>0</v>
      </c>
      <c r="BS934" s="36">
        <f t="shared" si="459"/>
        <v>0</v>
      </c>
      <c r="BT934" s="34">
        <f>IF($B934="P",VLOOKUP($E934,'[2]Costeo-JUL26'!$B$9:$CQ$307,BT$1,0),0)</f>
        <v>0</v>
      </c>
      <c r="BU934" s="16">
        <f>IF($B934="P",VLOOKUP($E934,'[2]Costeo-JUL26'!$B$9:$CQ$307,BU$1,0),0)*$G934</f>
        <v>0</v>
      </c>
      <c r="BV934" s="36">
        <f>IF($B934="P",VLOOKUP($E934,'[2]Costeo-JUL26'!$B$9:$CQ$307,BV$1,0),0)*$G934</f>
        <v>0</v>
      </c>
      <c r="BW934" s="35">
        <f>IF($B934="P",VLOOKUP($E934,'[2]Costeo-JUL26'!$B$9:$CQ$307,BW$1,0),0)</f>
        <v>0</v>
      </c>
      <c r="BX934" s="36">
        <f t="shared" si="460"/>
        <v>0</v>
      </c>
      <c r="BY934" s="36">
        <f t="shared" si="461"/>
        <v>0</v>
      </c>
      <c r="BZ934" s="34">
        <f>IF($B934="P",VLOOKUP($E934,'[2]Costeo-JUL26'!$B$9:$CQ$307,BZ$1,0),0)</f>
        <v>0</v>
      </c>
      <c r="CA934" s="16">
        <f>IF($B934="P",VLOOKUP($E934,'[2]Costeo-JUL26'!$B$9:$CQ$307,CA$1,0),0)*$G934</f>
        <v>0</v>
      </c>
      <c r="CB934" s="36">
        <f>IF($B934="P",VLOOKUP($E934,'[2]Costeo-JUL26'!$B$9:$CQ$307,CB$1,0),0)*$G934</f>
        <v>0</v>
      </c>
      <c r="CC934" s="35">
        <f>IF($B934="P",VLOOKUP($E934,'[2]Costeo-JUL26'!$B$9:$CQ$307,CC$1,0),0)</f>
        <v>0</v>
      </c>
      <c r="CD934" s="36">
        <f t="shared" si="462"/>
        <v>0</v>
      </c>
      <c r="CE934" s="36">
        <f t="shared" si="463"/>
        <v>0</v>
      </c>
      <c r="CF934" s="37">
        <f t="shared" si="435"/>
        <v>0</v>
      </c>
      <c r="CG934" s="36">
        <f>IF($B934="r",VLOOKUP($E934,'[2]Costeo-JUL26'!$B$9:$CQ$307,CG$1,0),0)*$G934</f>
        <v>117968.54999999999</v>
      </c>
      <c r="CH934" s="35">
        <f>VLOOKUP($E934,'[2]TEORICOS (05.26)'!$A$8:$T$251,CH$1,0)</f>
        <v>0.14000000000000001</v>
      </c>
      <c r="CI934" s="36">
        <f t="shared" si="464"/>
        <v>49291.766999999985</v>
      </c>
      <c r="CJ934" s="37">
        <f t="shared" si="465"/>
        <v>167260.31699999998</v>
      </c>
      <c r="CM934" s="16">
        <f>SUMIFS('[1]Ajuste Inventario'!$I:$I,'[1]Ajuste Inventario'!$B:$B,E934,'[1]Ajuste Inventario'!$S:$S,D934)*-1</f>
        <v>1</v>
      </c>
      <c r="CN934" s="36">
        <f t="shared" si="436"/>
        <v>11150.687799999998</v>
      </c>
      <c r="CP934" t="str">
        <f t="shared" si="437"/>
        <v>593Org.Vtas StaTeresita</v>
      </c>
      <c r="CQ934" s="10">
        <f t="shared" si="438"/>
        <v>11150.687799999998</v>
      </c>
    </row>
    <row r="935" spans="1:95" x14ac:dyDescent="0.25">
      <c r="A935" s="30">
        <v>46204</v>
      </c>
      <c r="B935" s="31" t="str">
        <f>VLOOKUP($E935,'[2]TEORICOS (05.26)'!$A$8:$T$251,B$1,0)</f>
        <v>R</v>
      </c>
      <c r="C935" s="32" t="str">
        <f>VLOOKUP($E935,'[2]TEORICOS (05.26)'!$A$8:$T$251,C$1,0)</f>
        <v>Ades</v>
      </c>
      <c r="D935" t="s">
        <v>230</v>
      </c>
      <c r="E935">
        <v>594</v>
      </c>
      <c r="F935" t="s">
        <v>194</v>
      </c>
      <c r="G935" s="16">
        <v>15</v>
      </c>
      <c r="H935" s="16">
        <v>21.135000000000005</v>
      </c>
      <c r="I935" s="33">
        <v>285936.49000000005</v>
      </c>
      <c r="J935" s="33">
        <v>274547.34999999998</v>
      </c>
      <c r="K935" s="34">
        <f>IF($B935="P",VLOOKUP($E935,'[2]Costeo-JUL26'!$B$9:$CQ$307,K$1,0),0)</f>
        <v>0</v>
      </c>
      <c r="L935" s="35">
        <f>VLOOKUP($E935,'[2]TEORICOS (05.26)'!$A$8:$T$251,L$1,0)</f>
        <v>0.24</v>
      </c>
      <c r="M935" s="36">
        <f t="shared" si="439"/>
        <v>0</v>
      </c>
      <c r="N935" s="35">
        <f>IF($B935="P",VLOOKUP($E935,'[2]Costeo-JUL26'!$B$9:$CQ$307,N$1,0),0)</f>
        <v>0</v>
      </c>
      <c r="O935" s="36">
        <f t="shared" si="440"/>
        <v>0</v>
      </c>
      <c r="P935" s="36">
        <f>IF($B935="P",VLOOKUP($E935,'[2]Costeo-JUL26'!$B$9:$CQ$307,P$1,0),0)*H935</f>
        <v>0</v>
      </c>
      <c r="Q935" s="36">
        <f t="shared" si="441"/>
        <v>0</v>
      </c>
      <c r="R935" s="34">
        <f>IF($B935="P",VLOOKUP($E935,'[2]Costeo-JUL26'!$B$9:$CQ$307,R$1,0),0)</f>
        <v>0</v>
      </c>
      <c r="S935" s="16">
        <f>IF($B935="P",VLOOKUP($E935,'[2]Costeo-JUL26'!$B$9:$CQ$307,S$1,0),0)*$G935</f>
        <v>0</v>
      </c>
      <c r="T935" s="36">
        <f>IF($B935="P",VLOOKUP($E935,'[2]Costeo-JUL26'!$B$9:$CQ$307,T$1,0),0)*$G935</f>
        <v>0</v>
      </c>
      <c r="U935" s="35">
        <f>IF($B935="P",VLOOKUP($E935,'[2]Costeo-JUL26'!$B$9:$CQ$307,U$1,0),0)</f>
        <v>0</v>
      </c>
      <c r="V935" s="36">
        <f t="shared" si="442"/>
        <v>0</v>
      </c>
      <c r="W935" s="36">
        <f t="shared" si="443"/>
        <v>0</v>
      </c>
      <c r="X935" s="34">
        <f>IF($B935="P",VLOOKUP($E935,'[2]Costeo-JUL26'!$B$9:$CQ$307,X$1,0),0)</f>
        <v>0</v>
      </c>
      <c r="Y935" s="16">
        <f>IF($B935="P",VLOOKUP($E935,'[2]Costeo-JUL26'!$B$9:$CQ$307,Y$1,0),0)*$G935</f>
        <v>0</v>
      </c>
      <c r="Z935" s="36">
        <f>IF($B935="P",VLOOKUP($E935,'[2]Costeo-JUL26'!$B$9:$CQ$307,Z$1,0),0)*$G935</f>
        <v>0</v>
      </c>
      <c r="AA935" s="35">
        <f>IF($B935="P",VLOOKUP($E935,'[2]Costeo-JUL26'!$B$9:$CQ$307,AA$1,0),0)</f>
        <v>0</v>
      </c>
      <c r="AB935" s="36">
        <f t="shared" si="444"/>
        <v>0</v>
      </c>
      <c r="AC935" s="36">
        <f t="shared" si="445"/>
        <v>0</v>
      </c>
      <c r="AD935" s="34">
        <f>IF($B935="P",VLOOKUP($E935,'[2]Costeo-JUL26'!$B$9:$CQ$307,AD$1,0),0)</f>
        <v>0</v>
      </c>
      <c r="AE935" s="16">
        <f>IF($B935="P",VLOOKUP($E935,'[2]Costeo-JUL26'!$B$9:$CQ$307,AE$1,0),0)*$G935</f>
        <v>0</v>
      </c>
      <c r="AF935" s="36">
        <f>IF($B935="P",VLOOKUP($E935,'[2]Costeo-JUL26'!$B$9:$CQ$307,AF$1,0),0)*$G935</f>
        <v>0</v>
      </c>
      <c r="AG935" s="35">
        <f>IF($B935="P",VLOOKUP($E935,'[2]Costeo-JUL26'!$B$9:$CQ$307,AG$1,0),0)</f>
        <v>0</v>
      </c>
      <c r="AH935" s="36">
        <f t="shared" si="446"/>
        <v>0</v>
      </c>
      <c r="AI935" s="36">
        <f t="shared" si="447"/>
        <v>0</v>
      </c>
      <c r="AJ935" s="34">
        <f>IF($B935="P",VLOOKUP($E935,'[2]Costeo-JUL26'!$B$9:$CQ$307,AJ$1,0),0)</f>
        <v>0</v>
      </c>
      <c r="AK935" s="16">
        <f>IF($B935="P",VLOOKUP($E935,'[2]Costeo-JUL26'!$B$9:$CQ$307,AK$1,0),0)*$G935</f>
        <v>0</v>
      </c>
      <c r="AL935" s="36">
        <f>IF($B935="P",VLOOKUP($E935,'[2]Costeo-JUL26'!$B$9:$CQ$307,AL$1,0),0)*$G935</f>
        <v>0</v>
      </c>
      <c r="AM935" s="35">
        <f>IF($B935="P",VLOOKUP($E935,'[2]Costeo-JUL26'!$B$9:$CQ$307,AM$1,0),0)</f>
        <v>0</v>
      </c>
      <c r="AN935" s="36">
        <f t="shared" si="448"/>
        <v>0</v>
      </c>
      <c r="AO935" s="36">
        <f t="shared" si="449"/>
        <v>0</v>
      </c>
      <c r="AP935" s="34">
        <f>IF($B935="P",VLOOKUP($E935,'[2]Costeo-JUL26'!$B$9:$CQ$307,AP$1,0),0)</f>
        <v>0</v>
      </c>
      <c r="AQ935" s="16">
        <f>IF($B935="P",VLOOKUP($E935,'[2]Costeo-JUL26'!$B$9:$CQ$307,AQ$1,0),0)*$G935</f>
        <v>0</v>
      </c>
      <c r="AR935" s="36">
        <f>IF($B935="P",VLOOKUP($E935,'[2]Costeo-JUL26'!$B$9:$CQ$307,AR$1,0),0)*$G935</f>
        <v>0</v>
      </c>
      <c r="AS935" s="35">
        <f>IF($B935="P",VLOOKUP($E935,'[2]Costeo-JUL26'!$B$9:$CQ$307,AS$1,0),0)</f>
        <v>0</v>
      </c>
      <c r="AT935" s="36">
        <f t="shared" si="450"/>
        <v>0</v>
      </c>
      <c r="AU935" s="36">
        <f t="shared" si="451"/>
        <v>0</v>
      </c>
      <c r="AV935" s="34">
        <f>IF($B935="P",VLOOKUP($E935,'[2]Costeo-JUL26'!$B$9:$CQ$307,AV$1,0),0)</f>
        <v>0</v>
      </c>
      <c r="AW935" s="16">
        <f>IF($B935="P",VLOOKUP($E935,'[2]Costeo-JUL26'!$B$9:$CQ$307,AW$1,0),0)*$G935</f>
        <v>0</v>
      </c>
      <c r="AX935" s="36">
        <f>IF($B935="P",VLOOKUP($E935,'[2]Costeo-JUL26'!$B$9:$CQ$307,AX$1,0),0)*$G935</f>
        <v>0</v>
      </c>
      <c r="AY935" s="35">
        <f>IF($B935="P",VLOOKUP($E935,'[2]Costeo-JUL26'!$B$9:$CQ$307,AY$1,0),0)</f>
        <v>0</v>
      </c>
      <c r="AZ935" s="36">
        <f t="shared" si="452"/>
        <v>0</v>
      </c>
      <c r="BA935" s="36">
        <f t="shared" si="453"/>
        <v>0</v>
      </c>
      <c r="BB935" s="34">
        <f>IF($B935="P",VLOOKUP($E935,'[2]Costeo-JUL26'!$B$9:$CQ$307,BB$1,0),0)</f>
        <v>0</v>
      </c>
      <c r="BC935" s="16">
        <f>IF($B935="P",VLOOKUP($E935,'[2]Costeo-JUL26'!$B$9:$CQ$307,BC$1,0),0)*$G935</f>
        <v>0</v>
      </c>
      <c r="BD935" s="36">
        <f>IF($B935="P",VLOOKUP($E935,'[2]Costeo-JUL26'!$B$9:$CQ$307,BD$1,0),0)*$G935</f>
        <v>0</v>
      </c>
      <c r="BE935" s="35">
        <f>IF($B935="P",VLOOKUP($E935,'[2]Costeo-JUL26'!$B$9:$CQ$307,BE$1,0),0)</f>
        <v>0</v>
      </c>
      <c r="BF935" s="36">
        <f t="shared" si="454"/>
        <v>0</v>
      </c>
      <c r="BG935" s="36">
        <f t="shared" si="455"/>
        <v>0</v>
      </c>
      <c r="BH935" s="34">
        <f>IF($B935="P",VLOOKUP($E935,'[2]Costeo-JUL26'!$B$9:$CQ$307,BH$1,0),0)</f>
        <v>0</v>
      </c>
      <c r="BI935" s="16">
        <f>IF($B935="P",VLOOKUP($E935,'[2]Costeo-JUL26'!$B$9:$CQ$307,BI$1,0),0)*$G935</f>
        <v>0</v>
      </c>
      <c r="BJ935" s="36">
        <f>IF($B935="P",VLOOKUP($E935,'[2]Costeo-JUL26'!$B$9:$CQ$307,BJ$1,0),0)*$G935</f>
        <v>0</v>
      </c>
      <c r="BK935" s="35">
        <f>IF(BH935=910319,0,IF($B935="P",VLOOKUP($E935,'[2]Costeo-JUL26'!$B$9:$CQ$307,BK$1,0),0))</f>
        <v>0</v>
      </c>
      <c r="BL935" s="36">
        <f t="shared" si="456"/>
        <v>0</v>
      </c>
      <c r="BM935" s="36">
        <f t="shared" si="457"/>
        <v>0</v>
      </c>
      <c r="BN935" s="34">
        <f>IF($B935="P",VLOOKUP($E935,'[2]Costeo-JUL26'!$B$9:$CQ$307,BN$1,0),0)</f>
        <v>0</v>
      </c>
      <c r="BO935" s="16">
        <f>IF($B935="P",VLOOKUP($E935,'[2]Costeo-JUL26'!$B$9:$CQ$307,BO$1,0),0)*$G935</f>
        <v>0</v>
      </c>
      <c r="BP935" s="36">
        <f>IF($B935="P",VLOOKUP($E935,'[2]Costeo-JUL26'!$B$9:$CQ$307,BP$1,0),0)*$G935</f>
        <v>0</v>
      </c>
      <c r="BQ935" s="35">
        <f>IF($B935="P",VLOOKUP($E935,'[2]Costeo-JUL26'!$B$9:$CQ$307,BQ$1,0),0)</f>
        <v>0</v>
      </c>
      <c r="BR935" s="36">
        <f t="shared" si="458"/>
        <v>0</v>
      </c>
      <c r="BS935" s="36">
        <f t="shared" si="459"/>
        <v>0</v>
      </c>
      <c r="BT935" s="34">
        <f>IF($B935="P",VLOOKUP($E935,'[2]Costeo-JUL26'!$B$9:$CQ$307,BT$1,0),0)</f>
        <v>0</v>
      </c>
      <c r="BU935" s="16">
        <f>IF($B935="P",VLOOKUP($E935,'[2]Costeo-JUL26'!$B$9:$CQ$307,BU$1,0),0)*$G935</f>
        <v>0</v>
      </c>
      <c r="BV935" s="36">
        <f>IF($B935="P",VLOOKUP($E935,'[2]Costeo-JUL26'!$B$9:$CQ$307,BV$1,0),0)*$G935</f>
        <v>0</v>
      </c>
      <c r="BW935" s="35">
        <f>IF($B935="P",VLOOKUP($E935,'[2]Costeo-JUL26'!$B$9:$CQ$307,BW$1,0),0)</f>
        <v>0</v>
      </c>
      <c r="BX935" s="36">
        <f t="shared" si="460"/>
        <v>0</v>
      </c>
      <c r="BY935" s="36">
        <f t="shared" si="461"/>
        <v>0</v>
      </c>
      <c r="BZ935" s="34">
        <f>IF($B935="P",VLOOKUP($E935,'[2]Costeo-JUL26'!$B$9:$CQ$307,BZ$1,0),0)</f>
        <v>0</v>
      </c>
      <c r="CA935" s="16">
        <f>IF($B935="P",VLOOKUP($E935,'[2]Costeo-JUL26'!$B$9:$CQ$307,CA$1,0),0)*$G935</f>
        <v>0</v>
      </c>
      <c r="CB935" s="36">
        <f>IF($B935="P",VLOOKUP($E935,'[2]Costeo-JUL26'!$B$9:$CQ$307,CB$1,0),0)*$G935</f>
        <v>0</v>
      </c>
      <c r="CC935" s="35">
        <f>IF($B935="P",VLOOKUP($E935,'[2]Costeo-JUL26'!$B$9:$CQ$307,CC$1,0),0)</f>
        <v>0</v>
      </c>
      <c r="CD935" s="36">
        <f t="shared" si="462"/>
        <v>0</v>
      </c>
      <c r="CE935" s="36">
        <f t="shared" si="463"/>
        <v>0</v>
      </c>
      <c r="CF935" s="37">
        <f t="shared" si="435"/>
        <v>0</v>
      </c>
      <c r="CG935" s="36">
        <f>IF($B935="r",VLOOKUP($E935,'[2]Costeo-JUL26'!$B$9:$CQ$307,CG$1,0),0)*$G935</f>
        <v>117968.54999999999</v>
      </c>
      <c r="CH935" s="35">
        <f>VLOOKUP($E935,'[2]TEORICOS (05.26)'!$A$8:$T$251,CH$1,0)</f>
        <v>0.14000000000000001</v>
      </c>
      <c r="CI935" s="36">
        <f t="shared" si="464"/>
        <v>49375.766999999985</v>
      </c>
      <c r="CJ935" s="37">
        <f t="shared" si="465"/>
        <v>167344.31699999998</v>
      </c>
      <c r="CM935" s="16">
        <f>SUMIFS('[1]Ajuste Inventario'!$I:$I,'[1]Ajuste Inventario'!$B:$B,E935,'[1]Ajuste Inventario'!$S:$S,D935)*-1</f>
        <v>0.5</v>
      </c>
      <c r="CN935" s="36">
        <f t="shared" si="436"/>
        <v>5578.1438999999991</v>
      </c>
      <c r="CP935" t="str">
        <f t="shared" si="437"/>
        <v>594Org.Vtas StaTeresita</v>
      </c>
      <c r="CQ935" s="10">
        <f t="shared" si="438"/>
        <v>11156.287799999998</v>
      </c>
    </row>
    <row r="936" spans="1:95" x14ac:dyDescent="0.25">
      <c r="A936" s="30">
        <v>46204</v>
      </c>
      <c r="B936" s="31" t="str">
        <f>VLOOKUP($E936,'[2]TEORICOS (05.26)'!$A$8:$T$251,B$1,0)</f>
        <v>R</v>
      </c>
      <c r="C936" s="32" t="str">
        <f>VLOOKUP($E936,'[2]TEORICOS (05.26)'!$A$8:$T$251,C$1,0)</f>
        <v>Ades</v>
      </c>
      <c r="D936" t="s">
        <v>230</v>
      </c>
      <c r="E936">
        <v>595</v>
      </c>
      <c r="F936" t="s">
        <v>195</v>
      </c>
      <c r="G936" s="16">
        <v>9</v>
      </c>
      <c r="H936" s="16">
        <v>12.681000000000001</v>
      </c>
      <c r="I936" s="33">
        <v>173302.6</v>
      </c>
      <c r="J936" s="33">
        <v>165406.28</v>
      </c>
      <c r="K936" s="34">
        <f>IF($B936="P",VLOOKUP($E936,'[2]Costeo-JUL26'!$B$9:$CQ$307,K$1,0),0)</f>
        <v>0</v>
      </c>
      <c r="L936" s="35">
        <f>VLOOKUP($E936,'[2]TEORICOS (05.26)'!$A$8:$T$251,L$1,0)</f>
        <v>0.24</v>
      </c>
      <c r="M936" s="36">
        <f t="shared" si="439"/>
        <v>0</v>
      </c>
      <c r="N936" s="35">
        <f>IF($B936="P",VLOOKUP($E936,'[2]Costeo-JUL26'!$B$9:$CQ$307,N$1,0),0)</f>
        <v>0</v>
      </c>
      <c r="O936" s="36">
        <f t="shared" si="440"/>
        <v>0</v>
      </c>
      <c r="P936" s="36">
        <f>IF($B936="P",VLOOKUP($E936,'[2]Costeo-JUL26'!$B$9:$CQ$307,P$1,0),0)*H936</f>
        <v>0</v>
      </c>
      <c r="Q936" s="36">
        <f t="shared" si="441"/>
        <v>0</v>
      </c>
      <c r="R936" s="34">
        <f>IF($B936="P",VLOOKUP($E936,'[2]Costeo-JUL26'!$B$9:$CQ$307,R$1,0),0)</f>
        <v>0</v>
      </c>
      <c r="S936" s="16">
        <f>IF($B936="P",VLOOKUP($E936,'[2]Costeo-JUL26'!$B$9:$CQ$307,S$1,0),0)*$G936</f>
        <v>0</v>
      </c>
      <c r="T936" s="36">
        <f>IF($B936="P",VLOOKUP($E936,'[2]Costeo-JUL26'!$B$9:$CQ$307,T$1,0),0)*$G936</f>
        <v>0</v>
      </c>
      <c r="U936" s="35">
        <f>IF($B936="P",VLOOKUP($E936,'[2]Costeo-JUL26'!$B$9:$CQ$307,U$1,0),0)</f>
        <v>0</v>
      </c>
      <c r="V936" s="36">
        <f t="shared" si="442"/>
        <v>0</v>
      </c>
      <c r="W936" s="36">
        <f t="shared" si="443"/>
        <v>0</v>
      </c>
      <c r="X936" s="34">
        <f>IF($B936="P",VLOOKUP($E936,'[2]Costeo-JUL26'!$B$9:$CQ$307,X$1,0),0)</f>
        <v>0</v>
      </c>
      <c r="Y936" s="16">
        <f>IF($B936="P",VLOOKUP($E936,'[2]Costeo-JUL26'!$B$9:$CQ$307,Y$1,0),0)*$G936</f>
        <v>0</v>
      </c>
      <c r="Z936" s="36">
        <f>IF($B936="P",VLOOKUP($E936,'[2]Costeo-JUL26'!$B$9:$CQ$307,Z$1,0),0)*$G936</f>
        <v>0</v>
      </c>
      <c r="AA936" s="35">
        <f>IF($B936="P",VLOOKUP($E936,'[2]Costeo-JUL26'!$B$9:$CQ$307,AA$1,0),0)</f>
        <v>0</v>
      </c>
      <c r="AB936" s="36">
        <f t="shared" si="444"/>
        <v>0</v>
      </c>
      <c r="AC936" s="36">
        <f t="shared" si="445"/>
        <v>0</v>
      </c>
      <c r="AD936" s="34">
        <f>IF($B936="P",VLOOKUP($E936,'[2]Costeo-JUL26'!$B$9:$CQ$307,AD$1,0),0)</f>
        <v>0</v>
      </c>
      <c r="AE936" s="16">
        <f>IF($B936="P",VLOOKUP($E936,'[2]Costeo-JUL26'!$B$9:$CQ$307,AE$1,0),0)*$G936</f>
        <v>0</v>
      </c>
      <c r="AF936" s="36">
        <f>IF($B936="P",VLOOKUP($E936,'[2]Costeo-JUL26'!$B$9:$CQ$307,AF$1,0),0)*$G936</f>
        <v>0</v>
      </c>
      <c r="AG936" s="35">
        <f>IF($B936="P",VLOOKUP($E936,'[2]Costeo-JUL26'!$B$9:$CQ$307,AG$1,0),0)</f>
        <v>0</v>
      </c>
      <c r="AH936" s="36">
        <f t="shared" si="446"/>
        <v>0</v>
      </c>
      <c r="AI936" s="36">
        <f t="shared" si="447"/>
        <v>0</v>
      </c>
      <c r="AJ936" s="34">
        <f>IF($B936="P",VLOOKUP($E936,'[2]Costeo-JUL26'!$B$9:$CQ$307,AJ$1,0),0)</f>
        <v>0</v>
      </c>
      <c r="AK936" s="16">
        <f>IF($B936="P",VLOOKUP($E936,'[2]Costeo-JUL26'!$B$9:$CQ$307,AK$1,0),0)*$G936</f>
        <v>0</v>
      </c>
      <c r="AL936" s="36">
        <f>IF($B936="P",VLOOKUP($E936,'[2]Costeo-JUL26'!$B$9:$CQ$307,AL$1,0),0)*$G936</f>
        <v>0</v>
      </c>
      <c r="AM936" s="35">
        <f>IF($B936="P",VLOOKUP($E936,'[2]Costeo-JUL26'!$B$9:$CQ$307,AM$1,0),0)</f>
        <v>0</v>
      </c>
      <c r="AN936" s="36">
        <f t="shared" si="448"/>
        <v>0</v>
      </c>
      <c r="AO936" s="36">
        <f t="shared" si="449"/>
        <v>0</v>
      </c>
      <c r="AP936" s="34">
        <f>IF($B936="P",VLOOKUP($E936,'[2]Costeo-JUL26'!$B$9:$CQ$307,AP$1,0),0)</f>
        <v>0</v>
      </c>
      <c r="AQ936" s="16">
        <f>IF($B936="P",VLOOKUP($E936,'[2]Costeo-JUL26'!$B$9:$CQ$307,AQ$1,0),0)*$G936</f>
        <v>0</v>
      </c>
      <c r="AR936" s="36">
        <f>IF($B936="P",VLOOKUP($E936,'[2]Costeo-JUL26'!$B$9:$CQ$307,AR$1,0),0)*$G936</f>
        <v>0</v>
      </c>
      <c r="AS936" s="35">
        <f>IF($B936="P",VLOOKUP($E936,'[2]Costeo-JUL26'!$B$9:$CQ$307,AS$1,0),0)</f>
        <v>0</v>
      </c>
      <c r="AT936" s="36">
        <f t="shared" si="450"/>
        <v>0</v>
      </c>
      <c r="AU936" s="36">
        <f t="shared" si="451"/>
        <v>0</v>
      </c>
      <c r="AV936" s="34">
        <f>IF($B936="P",VLOOKUP($E936,'[2]Costeo-JUL26'!$B$9:$CQ$307,AV$1,0),0)</f>
        <v>0</v>
      </c>
      <c r="AW936" s="16">
        <f>IF($B936="P",VLOOKUP($E936,'[2]Costeo-JUL26'!$B$9:$CQ$307,AW$1,0),0)*$G936</f>
        <v>0</v>
      </c>
      <c r="AX936" s="36">
        <f>IF($B936="P",VLOOKUP($E936,'[2]Costeo-JUL26'!$B$9:$CQ$307,AX$1,0),0)*$G936</f>
        <v>0</v>
      </c>
      <c r="AY936" s="35">
        <f>IF($B936="P",VLOOKUP($E936,'[2]Costeo-JUL26'!$B$9:$CQ$307,AY$1,0),0)</f>
        <v>0</v>
      </c>
      <c r="AZ936" s="36">
        <f t="shared" si="452"/>
        <v>0</v>
      </c>
      <c r="BA936" s="36">
        <f t="shared" si="453"/>
        <v>0</v>
      </c>
      <c r="BB936" s="34">
        <f>IF($B936="P",VLOOKUP($E936,'[2]Costeo-JUL26'!$B$9:$CQ$307,BB$1,0),0)</f>
        <v>0</v>
      </c>
      <c r="BC936" s="16">
        <f>IF($B936="P",VLOOKUP($E936,'[2]Costeo-JUL26'!$B$9:$CQ$307,BC$1,0),0)*$G936</f>
        <v>0</v>
      </c>
      <c r="BD936" s="36">
        <f>IF($B936="P",VLOOKUP($E936,'[2]Costeo-JUL26'!$B$9:$CQ$307,BD$1,0),0)*$G936</f>
        <v>0</v>
      </c>
      <c r="BE936" s="35">
        <f>IF($B936="P",VLOOKUP($E936,'[2]Costeo-JUL26'!$B$9:$CQ$307,BE$1,0),0)</f>
        <v>0</v>
      </c>
      <c r="BF936" s="36">
        <f t="shared" si="454"/>
        <v>0</v>
      </c>
      <c r="BG936" s="36">
        <f t="shared" si="455"/>
        <v>0</v>
      </c>
      <c r="BH936" s="34">
        <f>IF($B936="P",VLOOKUP($E936,'[2]Costeo-JUL26'!$B$9:$CQ$307,BH$1,0),0)</f>
        <v>0</v>
      </c>
      <c r="BI936" s="16">
        <f>IF($B936="P",VLOOKUP($E936,'[2]Costeo-JUL26'!$B$9:$CQ$307,BI$1,0),0)*$G936</f>
        <v>0</v>
      </c>
      <c r="BJ936" s="36">
        <f>IF($B936="P",VLOOKUP($E936,'[2]Costeo-JUL26'!$B$9:$CQ$307,BJ$1,0),0)*$G936</f>
        <v>0</v>
      </c>
      <c r="BK936" s="35">
        <f>IF(BH936=910319,0,IF($B936="P",VLOOKUP($E936,'[2]Costeo-JUL26'!$B$9:$CQ$307,BK$1,0),0))</f>
        <v>0</v>
      </c>
      <c r="BL936" s="36">
        <f t="shared" si="456"/>
        <v>0</v>
      </c>
      <c r="BM936" s="36">
        <f t="shared" si="457"/>
        <v>0</v>
      </c>
      <c r="BN936" s="34">
        <f>IF($B936="P",VLOOKUP($E936,'[2]Costeo-JUL26'!$B$9:$CQ$307,BN$1,0),0)</f>
        <v>0</v>
      </c>
      <c r="BO936" s="16">
        <f>IF($B936="P",VLOOKUP($E936,'[2]Costeo-JUL26'!$B$9:$CQ$307,BO$1,0),0)*$G936</f>
        <v>0</v>
      </c>
      <c r="BP936" s="36">
        <f>IF($B936="P",VLOOKUP($E936,'[2]Costeo-JUL26'!$B$9:$CQ$307,BP$1,0),0)*$G936</f>
        <v>0</v>
      </c>
      <c r="BQ936" s="35">
        <f>IF($B936="P",VLOOKUP($E936,'[2]Costeo-JUL26'!$B$9:$CQ$307,BQ$1,0),0)</f>
        <v>0</v>
      </c>
      <c r="BR936" s="36">
        <f t="shared" si="458"/>
        <v>0</v>
      </c>
      <c r="BS936" s="36">
        <f t="shared" si="459"/>
        <v>0</v>
      </c>
      <c r="BT936" s="34">
        <f>IF($B936="P",VLOOKUP($E936,'[2]Costeo-JUL26'!$B$9:$CQ$307,BT$1,0),0)</f>
        <v>0</v>
      </c>
      <c r="BU936" s="16">
        <f>IF($B936="P",VLOOKUP($E936,'[2]Costeo-JUL26'!$B$9:$CQ$307,BU$1,0),0)*$G936</f>
        <v>0</v>
      </c>
      <c r="BV936" s="36">
        <f>IF($B936="P",VLOOKUP($E936,'[2]Costeo-JUL26'!$B$9:$CQ$307,BV$1,0),0)*$G936</f>
        <v>0</v>
      </c>
      <c r="BW936" s="35">
        <f>IF($B936="P",VLOOKUP($E936,'[2]Costeo-JUL26'!$B$9:$CQ$307,BW$1,0),0)</f>
        <v>0</v>
      </c>
      <c r="BX936" s="36">
        <f t="shared" si="460"/>
        <v>0</v>
      </c>
      <c r="BY936" s="36">
        <f t="shared" si="461"/>
        <v>0</v>
      </c>
      <c r="BZ936" s="34">
        <f>IF($B936="P",VLOOKUP($E936,'[2]Costeo-JUL26'!$B$9:$CQ$307,BZ$1,0),0)</f>
        <v>0</v>
      </c>
      <c r="CA936" s="16">
        <f>IF($B936="P",VLOOKUP($E936,'[2]Costeo-JUL26'!$B$9:$CQ$307,CA$1,0),0)*$G936</f>
        <v>0</v>
      </c>
      <c r="CB936" s="36">
        <f>IF($B936="P",VLOOKUP($E936,'[2]Costeo-JUL26'!$B$9:$CQ$307,CB$1,0),0)*$G936</f>
        <v>0</v>
      </c>
      <c r="CC936" s="35">
        <f>IF($B936="P",VLOOKUP($E936,'[2]Costeo-JUL26'!$B$9:$CQ$307,CC$1,0),0)</f>
        <v>0</v>
      </c>
      <c r="CD936" s="36">
        <f t="shared" si="462"/>
        <v>0</v>
      </c>
      <c r="CE936" s="36">
        <f t="shared" si="463"/>
        <v>0</v>
      </c>
      <c r="CF936" s="37">
        <f t="shared" si="435"/>
        <v>0</v>
      </c>
      <c r="CG936" s="36">
        <f>IF($B936="r",VLOOKUP($E936,'[2]Costeo-JUL26'!$B$9:$CQ$307,CG$1,0),0)*$G936</f>
        <v>70781.13</v>
      </c>
      <c r="CH936" s="35">
        <f>VLOOKUP($E936,'[2]TEORICOS (05.26)'!$A$8:$T$251,CH$1,0)</f>
        <v>0.14000000000000001</v>
      </c>
      <c r="CI936" s="36">
        <f t="shared" si="464"/>
        <v>29788.148999999998</v>
      </c>
      <c r="CJ936" s="37">
        <f t="shared" si="465"/>
        <v>100569.27900000001</v>
      </c>
      <c r="CM936" s="16">
        <f>SUMIFS('[1]Ajuste Inventario'!$I:$I,'[1]Ajuste Inventario'!$B:$B,E936,'[1]Ajuste Inventario'!$S:$S,D936)*-1</f>
        <v>-2</v>
      </c>
      <c r="CN936" s="36">
        <f t="shared" si="436"/>
        <v>-22348.72866666667</v>
      </c>
      <c r="CP936" t="str">
        <f t="shared" si="437"/>
        <v>595Org.Vtas StaTeresita</v>
      </c>
      <c r="CQ936" s="10">
        <f t="shared" si="438"/>
        <v>11174.364333333335</v>
      </c>
    </row>
    <row r="937" spans="1:95" x14ac:dyDescent="0.25">
      <c r="A937" s="30">
        <v>46204</v>
      </c>
      <c r="B937" s="31" t="str">
        <f>VLOOKUP($E937,'[2]TEORICOS (05.26)'!$A$8:$T$251,B$1,0)</f>
        <v>R</v>
      </c>
      <c r="C937" s="32" t="str">
        <f>VLOOKUP($E937,'[2]TEORICOS (05.26)'!$A$8:$T$251,C$1,0)</f>
        <v>Sprite</v>
      </c>
      <c r="D937" t="s">
        <v>230</v>
      </c>
      <c r="E937">
        <v>2728</v>
      </c>
      <c r="F937" t="s">
        <v>200</v>
      </c>
      <c r="G937" s="16">
        <v>-1.5</v>
      </c>
      <c r="H937" s="16">
        <v>-0.56100000000000005</v>
      </c>
      <c r="I937" s="33">
        <v>-15868.71</v>
      </c>
      <c r="J937" s="33">
        <v>-15868.71</v>
      </c>
      <c r="K937" s="34">
        <f>IF($B937="P",VLOOKUP($E937,'[2]Costeo-JUL26'!$B$9:$CQ$307,K$1,0),0)</f>
        <v>0</v>
      </c>
      <c r="L937" s="35">
        <f>VLOOKUP($E937,'[2]TEORICOS (05.26)'!$A$8:$T$251,L$1,0)</f>
        <v>0.27500000000000002</v>
      </c>
      <c r="M937" s="36">
        <f t="shared" si="439"/>
        <v>0</v>
      </c>
      <c r="N937" s="35">
        <f>IF($B937="P",VLOOKUP($E937,'[2]Costeo-JUL26'!$B$9:$CQ$307,N$1,0),0)</f>
        <v>0</v>
      </c>
      <c r="O937" s="36">
        <f t="shared" si="440"/>
        <v>0</v>
      </c>
      <c r="P937" s="36">
        <f>IF($B937="P",VLOOKUP($E937,'[2]Costeo-JUL26'!$B$9:$CQ$307,P$1,0),0)*H937</f>
        <v>0</v>
      </c>
      <c r="Q937" s="36">
        <f t="shared" si="441"/>
        <v>0</v>
      </c>
      <c r="R937" s="34">
        <f>IF($B937="P",VLOOKUP($E937,'[2]Costeo-JUL26'!$B$9:$CQ$307,R$1,0),0)</f>
        <v>0</v>
      </c>
      <c r="S937" s="16">
        <f>IF($B937="P",VLOOKUP($E937,'[2]Costeo-JUL26'!$B$9:$CQ$307,S$1,0),0)*$G937</f>
        <v>0</v>
      </c>
      <c r="T937" s="36">
        <f>IF($B937="P",VLOOKUP($E937,'[2]Costeo-JUL26'!$B$9:$CQ$307,T$1,0),0)*$G937</f>
        <v>0</v>
      </c>
      <c r="U937" s="35">
        <f>IF($B937="P",VLOOKUP($E937,'[2]Costeo-JUL26'!$B$9:$CQ$307,U$1,0),0)</f>
        <v>0</v>
      </c>
      <c r="V937" s="36">
        <f t="shared" si="442"/>
        <v>0</v>
      </c>
      <c r="W937" s="36">
        <f t="shared" si="443"/>
        <v>0</v>
      </c>
      <c r="X937" s="34">
        <f>IF($B937="P",VLOOKUP($E937,'[2]Costeo-JUL26'!$B$9:$CQ$307,X$1,0),0)</f>
        <v>0</v>
      </c>
      <c r="Y937" s="16">
        <f>IF($B937="P",VLOOKUP($E937,'[2]Costeo-JUL26'!$B$9:$CQ$307,Y$1,0),0)*$G937</f>
        <v>0</v>
      </c>
      <c r="Z937" s="36">
        <f>IF($B937="P",VLOOKUP($E937,'[2]Costeo-JUL26'!$B$9:$CQ$307,Z$1,0),0)*$G937</f>
        <v>0</v>
      </c>
      <c r="AA937" s="35">
        <f>IF($B937="P",VLOOKUP($E937,'[2]Costeo-JUL26'!$B$9:$CQ$307,AA$1,0),0)</f>
        <v>0</v>
      </c>
      <c r="AB937" s="36">
        <f t="shared" si="444"/>
        <v>0</v>
      </c>
      <c r="AC937" s="36">
        <f t="shared" si="445"/>
        <v>0</v>
      </c>
      <c r="AD937" s="34">
        <f>IF($B937="P",VLOOKUP($E937,'[2]Costeo-JUL26'!$B$9:$CQ$307,AD$1,0),0)</f>
        <v>0</v>
      </c>
      <c r="AE937" s="16">
        <f>IF($B937="P",VLOOKUP($E937,'[2]Costeo-JUL26'!$B$9:$CQ$307,AE$1,0),0)*$G937</f>
        <v>0</v>
      </c>
      <c r="AF937" s="36">
        <f>IF($B937="P",VLOOKUP($E937,'[2]Costeo-JUL26'!$B$9:$CQ$307,AF$1,0),0)*$G937</f>
        <v>0</v>
      </c>
      <c r="AG937" s="35">
        <f>IF($B937="P",VLOOKUP($E937,'[2]Costeo-JUL26'!$B$9:$CQ$307,AG$1,0),0)</f>
        <v>0</v>
      </c>
      <c r="AH937" s="36">
        <f t="shared" si="446"/>
        <v>0</v>
      </c>
      <c r="AI937" s="36">
        <f t="shared" si="447"/>
        <v>0</v>
      </c>
      <c r="AJ937" s="34">
        <f>IF($B937="P",VLOOKUP($E937,'[2]Costeo-JUL26'!$B$9:$CQ$307,AJ$1,0),0)</f>
        <v>0</v>
      </c>
      <c r="AK937" s="16">
        <f>IF($B937="P",VLOOKUP($E937,'[2]Costeo-JUL26'!$B$9:$CQ$307,AK$1,0),0)*$G937</f>
        <v>0</v>
      </c>
      <c r="AL937" s="36">
        <f>IF($B937="P",VLOOKUP($E937,'[2]Costeo-JUL26'!$B$9:$CQ$307,AL$1,0),0)*$G937</f>
        <v>0</v>
      </c>
      <c r="AM937" s="35">
        <f>IF($B937="P",VLOOKUP($E937,'[2]Costeo-JUL26'!$B$9:$CQ$307,AM$1,0),0)</f>
        <v>0</v>
      </c>
      <c r="AN937" s="36">
        <f t="shared" si="448"/>
        <v>0</v>
      </c>
      <c r="AO937" s="36">
        <f t="shared" si="449"/>
        <v>0</v>
      </c>
      <c r="AP937" s="34">
        <f>IF($B937="P",VLOOKUP($E937,'[2]Costeo-JUL26'!$B$9:$CQ$307,AP$1,0),0)</f>
        <v>0</v>
      </c>
      <c r="AQ937" s="16">
        <f>IF($B937="P",VLOOKUP($E937,'[2]Costeo-JUL26'!$B$9:$CQ$307,AQ$1,0),0)*$G937</f>
        <v>0</v>
      </c>
      <c r="AR937" s="36">
        <f>IF($B937="P",VLOOKUP($E937,'[2]Costeo-JUL26'!$B$9:$CQ$307,AR$1,0),0)*$G937</f>
        <v>0</v>
      </c>
      <c r="AS937" s="35">
        <f>IF($B937="P",VLOOKUP($E937,'[2]Costeo-JUL26'!$B$9:$CQ$307,AS$1,0),0)</f>
        <v>0</v>
      </c>
      <c r="AT937" s="36">
        <f t="shared" si="450"/>
        <v>0</v>
      </c>
      <c r="AU937" s="36">
        <f t="shared" si="451"/>
        <v>0</v>
      </c>
      <c r="AV937" s="34">
        <f>IF($B937="P",VLOOKUP($E937,'[2]Costeo-JUL26'!$B$9:$CQ$307,AV$1,0),0)</f>
        <v>0</v>
      </c>
      <c r="AW937" s="16">
        <f>IF($B937="P",VLOOKUP($E937,'[2]Costeo-JUL26'!$B$9:$CQ$307,AW$1,0),0)*$G937</f>
        <v>0</v>
      </c>
      <c r="AX937" s="36">
        <f>IF($B937="P",VLOOKUP($E937,'[2]Costeo-JUL26'!$B$9:$CQ$307,AX$1,0),0)*$G937</f>
        <v>0</v>
      </c>
      <c r="AY937" s="35">
        <f>IF($B937="P",VLOOKUP($E937,'[2]Costeo-JUL26'!$B$9:$CQ$307,AY$1,0),0)</f>
        <v>0</v>
      </c>
      <c r="AZ937" s="36">
        <f t="shared" si="452"/>
        <v>0</v>
      </c>
      <c r="BA937" s="36">
        <f t="shared" si="453"/>
        <v>0</v>
      </c>
      <c r="BB937" s="34">
        <f>IF($B937="P",VLOOKUP($E937,'[2]Costeo-JUL26'!$B$9:$CQ$307,BB$1,0),0)</f>
        <v>0</v>
      </c>
      <c r="BC937" s="16">
        <f>IF($B937="P",VLOOKUP($E937,'[2]Costeo-JUL26'!$B$9:$CQ$307,BC$1,0),0)*$G937</f>
        <v>0</v>
      </c>
      <c r="BD937" s="36">
        <f>IF($B937="P",VLOOKUP($E937,'[2]Costeo-JUL26'!$B$9:$CQ$307,BD$1,0),0)*$G937</f>
        <v>0</v>
      </c>
      <c r="BE937" s="35">
        <f>IF($B937="P",VLOOKUP($E937,'[2]Costeo-JUL26'!$B$9:$CQ$307,BE$1,0),0)</f>
        <v>0</v>
      </c>
      <c r="BF937" s="36">
        <f t="shared" si="454"/>
        <v>0</v>
      </c>
      <c r="BG937" s="36">
        <f t="shared" si="455"/>
        <v>0</v>
      </c>
      <c r="BH937" s="34">
        <f>IF($B937="P",VLOOKUP($E937,'[2]Costeo-JUL26'!$B$9:$CQ$307,BH$1,0),0)</f>
        <v>0</v>
      </c>
      <c r="BI937" s="16">
        <f>IF($B937="P",VLOOKUP($E937,'[2]Costeo-JUL26'!$B$9:$CQ$307,BI$1,0),0)*$G937</f>
        <v>0</v>
      </c>
      <c r="BJ937" s="36">
        <f>IF($B937="P",VLOOKUP($E937,'[2]Costeo-JUL26'!$B$9:$CQ$307,BJ$1,0),0)*$G937</f>
        <v>0</v>
      </c>
      <c r="BK937" s="35">
        <f>IF(BH937=910319,0,IF($B937="P",VLOOKUP($E937,'[2]Costeo-JUL26'!$B$9:$CQ$307,BK$1,0),0))</f>
        <v>0</v>
      </c>
      <c r="BL937" s="36">
        <f t="shared" si="456"/>
        <v>0</v>
      </c>
      <c r="BM937" s="36">
        <f t="shared" si="457"/>
        <v>0</v>
      </c>
      <c r="BN937" s="34">
        <f>IF($B937="P",VLOOKUP($E937,'[2]Costeo-JUL26'!$B$9:$CQ$307,BN$1,0),0)</f>
        <v>0</v>
      </c>
      <c r="BO937" s="16">
        <f>IF($B937="P",VLOOKUP($E937,'[2]Costeo-JUL26'!$B$9:$CQ$307,BO$1,0),0)*$G937</f>
        <v>0</v>
      </c>
      <c r="BP937" s="36">
        <f>IF($B937="P",VLOOKUP($E937,'[2]Costeo-JUL26'!$B$9:$CQ$307,BP$1,0),0)*$G937</f>
        <v>0</v>
      </c>
      <c r="BQ937" s="35">
        <f>IF($B937="P",VLOOKUP($E937,'[2]Costeo-JUL26'!$B$9:$CQ$307,BQ$1,0),0)</f>
        <v>0</v>
      </c>
      <c r="BR937" s="36">
        <f t="shared" si="458"/>
        <v>0</v>
      </c>
      <c r="BS937" s="36">
        <f t="shared" si="459"/>
        <v>0</v>
      </c>
      <c r="BT937" s="34">
        <f>IF($B937="P",VLOOKUP($E937,'[2]Costeo-JUL26'!$B$9:$CQ$307,BT$1,0),0)</f>
        <v>0</v>
      </c>
      <c r="BU937" s="16">
        <f>IF($B937="P",VLOOKUP($E937,'[2]Costeo-JUL26'!$B$9:$CQ$307,BU$1,0),0)*$G937</f>
        <v>0</v>
      </c>
      <c r="BV937" s="36">
        <f>IF($B937="P",VLOOKUP($E937,'[2]Costeo-JUL26'!$B$9:$CQ$307,BV$1,0),0)*$G937</f>
        <v>0</v>
      </c>
      <c r="BW937" s="35">
        <f>IF($B937="P",VLOOKUP($E937,'[2]Costeo-JUL26'!$B$9:$CQ$307,BW$1,0),0)</f>
        <v>0</v>
      </c>
      <c r="BX937" s="36">
        <f t="shared" si="460"/>
        <v>0</v>
      </c>
      <c r="BY937" s="36">
        <f t="shared" si="461"/>
        <v>0</v>
      </c>
      <c r="BZ937" s="34">
        <f>IF($B937="P",VLOOKUP($E937,'[2]Costeo-JUL26'!$B$9:$CQ$307,BZ$1,0),0)</f>
        <v>0</v>
      </c>
      <c r="CA937" s="16">
        <f>IF($B937="P",VLOOKUP($E937,'[2]Costeo-JUL26'!$B$9:$CQ$307,CA$1,0),0)*$G937</f>
        <v>0</v>
      </c>
      <c r="CB937" s="36">
        <f>IF($B937="P",VLOOKUP($E937,'[2]Costeo-JUL26'!$B$9:$CQ$307,CB$1,0),0)*$G937</f>
        <v>0</v>
      </c>
      <c r="CC937" s="35">
        <f>IF($B937="P",VLOOKUP($E937,'[2]Costeo-JUL26'!$B$9:$CQ$307,CC$1,0),0)</f>
        <v>0</v>
      </c>
      <c r="CD937" s="36">
        <f t="shared" si="462"/>
        <v>0</v>
      </c>
      <c r="CE937" s="36">
        <f t="shared" si="463"/>
        <v>0</v>
      </c>
      <c r="CF937" s="37">
        <f t="shared" si="435"/>
        <v>0</v>
      </c>
      <c r="CG937" s="36">
        <f>IF($B937="r",VLOOKUP($E937,'[2]Costeo-JUL26'!$B$9:$CQ$307,CG$1,0),0)*$G937</f>
        <v>-2496.5549999999998</v>
      </c>
      <c r="CH937" s="35">
        <f>VLOOKUP($E937,'[2]TEORICOS (05.26)'!$A$8:$T$251,CH$1,0)</f>
        <v>0.1</v>
      </c>
      <c r="CI937" s="36">
        <f t="shared" si="464"/>
        <v>-4114.2397500000006</v>
      </c>
      <c r="CJ937" s="37">
        <f t="shared" si="465"/>
        <v>-6610.7947500000009</v>
      </c>
      <c r="CM937" s="16">
        <f>SUMIFS('[1]Ajuste Inventario'!$I:$I,'[1]Ajuste Inventario'!$B:$B,E937,'[1]Ajuste Inventario'!$S:$S,D937)*-1</f>
        <v>1.5</v>
      </c>
      <c r="CN937" s="36">
        <f t="shared" si="436"/>
        <v>6610.7947500000009</v>
      </c>
      <c r="CP937" t="str">
        <f t="shared" si="437"/>
        <v>2728Org.Vtas StaTeresita</v>
      </c>
      <c r="CQ937" s="10">
        <f t="shared" si="438"/>
        <v>4407.1965000000009</v>
      </c>
    </row>
    <row r="938" spans="1:95" x14ac:dyDescent="0.25">
      <c r="A938" s="30">
        <v>46204</v>
      </c>
      <c r="B938" s="31" t="str">
        <f>VLOOKUP($E938,'[2]TEORICOS (05.26)'!$A$8:$T$251,B$1,0)</f>
        <v>P</v>
      </c>
      <c r="C938" s="32" t="str">
        <f>VLOOKUP($E938,'[2]TEORICOS (05.26)'!$A$8:$T$251,C$1,0)</f>
        <v>Aquarius</v>
      </c>
      <c r="D938" t="s">
        <v>230</v>
      </c>
      <c r="E938">
        <v>3826</v>
      </c>
      <c r="F938" t="s">
        <v>201</v>
      </c>
      <c r="G938" s="16">
        <v>4</v>
      </c>
      <c r="H938" s="16">
        <v>6.34</v>
      </c>
      <c r="I938" s="33">
        <v>42115.020000000004</v>
      </c>
      <c r="J938" s="33">
        <v>41680.770000000004</v>
      </c>
      <c r="K938" s="34">
        <f>IF($B938="P",VLOOKUP($E938,'[2]Costeo-JUL26'!$B$9:$CQ$307,K$1,0),0)</f>
        <v>931337</v>
      </c>
      <c r="L938" s="35">
        <f>VLOOKUP($E938,'[2]TEORICOS (05.26)'!$A$8:$T$251,L$1,0)</f>
        <v>0.17</v>
      </c>
      <c r="M938" s="36">
        <f t="shared" si="439"/>
        <v>7085.7309000000014</v>
      </c>
      <c r="N938" s="35">
        <f>IF($B938="P",VLOOKUP($E938,'[2]Costeo-JUL26'!$B$9:$CQ$307,N$1,0),0)</f>
        <v>0.1</v>
      </c>
      <c r="O938" s="36">
        <f t="shared" si="440"/>
        <v>708.57309000000021</v>
      </c>
      <c r="P938" s="36">
        <f>IF($B938="P",VLOOKUP($E938,'[2]Costeo-JUL26'!$B$9:$CQ$307,P$1,0),0)*H938</f>
        <v>0</v>
      </c>
      <c r="Q938" s="36">
        <f t="shared" si="441"/>
        <v>7794.3039900000012</v>
      </c>
      <c r="R938" s="34">
        <f>IF($B938="P",VLOOKUP($E938,'[2]Costeo-JUL26'!$B$9:$CQ$307,R$1,0),0)</f>
        <v>0</v>
      </c>
      <c r="S938" s="16">
        <f>IF($B938="P",VLOOKUP($E938,'[2]Costeo-JUL26'!$B$9:$CQ$307,S$1,0),0)*$G938</f>
        <v>0</v>
      </c>
      <c r="T938" s="36">
        <f>IF($B938="P",VLOOKUP($E938,'[2]Costeo-JUL26'!$B$9:$CQ$307,T$1,0),0)*$G938</f>
        <v>0</v>
      </c>
      <c r="U938" s="35">
        <f>IF($B938="P",VLOOKUP($E938,'[2]Costeo-JUL26'!$B$9:$CQ$307,U$1,0),0)</f>
        <v>0</v>
      </c>
      <c r="V938" s="36">
        <f t="shared" si="442"/>
        <v>0</v>
      </c>
      <c r="W938" s="36">
        <f t="shared" si="443"/>
        <v>0</v>
      </c>
      <c r="X938" s="34">
        <f>IF($B938="P",VLOOKUP($E938,'[2]Costeo-JUL26'!$B$9:$CQ$307,X$1,0),0)</f>
        <v>0</v>
      </c>
      <c r="Y938" s="16">
        <f>IF($B938="P",VLOOKUP($E938,'[2]Costeo-JUL26'!$B$9:$CQ$307,Y$1,0),0)*$G938</f>
        <v>0</v>
      </c>
      <c r="Z938" s="36">
        <f>IF($B938="P",VLOOKUP($E938,'[2]Costeo-JUL26'!$B$9:$CQ$307,Z$1,0),0)*$G938</f>
        <v>0</v>
      </c>
      <c r="AA938" s="35">
        <f>IF($B938="P",VLOOKUP($E938,'[2]Costeo-JUL26'!$B$9:$CQ$307,AA$1,0),0)</f>
        <v>0</v>
      </c>
      <c r="AB938" s="36">
        <f t="shared" si="444"/>
        <v>0</v>
      </c>
      <c r="AC938" s="36">
        <f t="shared" si="445"/>
        <v>0</v>
      </c>
      <c r="AD938" s="34">
        <f>IF($B938="P",VLOOKUP($E938,'[2]Costeo-JUL26'!$B$9:$CQ$307,AD$1,0),0)</f>
        <v>902257</v>
      </c>
      <c r="AE938" s="16">
        <f>IF($B938="P",VLOOKUP($E938,'[2]Costeo-JUL26'!$B$9:$CQ$307,AE$1,0),0)*$G938</f>
        <v>24</v>
      </c>
      <c r="AF938" s="36">
        <f>IF($B938="P",VLOOKUP($E938,'[2]Costeo-JUL26'!$B$9:$CQ$307,AF$1,0),0)*$G938</f>
        <v>368.33280000000002</v>
      </c>
      <c r="AG938" s="35">
        <f>IF($B938="P",VLOOKUP($E938,'[2]Costeo-JUL26'!$B$9:$CQ$307,AG$1,0),0)</f>
        <v>6.0000000000000001E-3</v>
      </c>
      <c r="AH938" s="36">
        <f t="shared" si="446"/>
        <v>2.2099968000000003</v>
      </c>
      <c r="AI938" s="36">
        <f t="shared" si="447"/>
        <v>370.54279680000002</v>
      </c>
      <c r="AJ938" s="34">
        <f>IF($B938="P",VLOOKUP($E938,'[2]Costeo-JUL26'!$B$9:$CQ$307,AJ$1,0),0)</f>
        <v>931327</v>
      </c>
      <c r="AK938" s="16">
        <f>IF($B938="P",VLOOKUP($E938,'[2]Costeo-JUL26'!$B$9:$CQ$307,AK$1,0),0)*$G938</f>
        <v>24</v>
      </c>
      <c r="AL938" s="36">
        <f>IF($B938="P",VLOOKUP($E938,'[2]Costeo-JUL26'!$B$9:$CQ$307,AL$1,0),0)*$G938</f>
        <v>436.41935999999998</v>
      </c>
      <c r="AM938" s="35">
        <f>IF($B938="P",VLOOKUP($E938,'[2]Costeo-JUL26'!$B$9:$CQ$307,AM$1,0),0)</f>
        <v>1.7999999999999999E-2</v>
      </c>
      <c r="AN938" s="36">
        <f t="shared" si="448"/>
        <v>7.8555484799999995</v>
      </c>
      <c r="AO938" s="36">
        <f t="shared" si="449"/>
        <v>444.27490847999997</v>
      </c>
      <c r="AP938" s="34">
        <f>IF($B938="P",VLOOKUP($E938,'[2]Costeo-JUL26'!$B$9:$CQ$307,AP$1,0),0)</f>
        <v>933429</v>
      </c>
      <c r="AQ938" s="16">
        <f>IF($B938="P",VLOOKUP($E938,'[2]Costeo-JUL26'!$B$9:$CQ$307,AQ$1,0),0)*$G938</f>
        <v>24</v>
      </c>
      <c r="AR938" s="36">
        <f>IF($B938="P",VLOOKUP($E938,'[2]Costeo-JUL26'!$B$9:$CQ$307,AR$1,0),0)*$G938</f>
        <v>2357.8027200000006</v>
      </c>
      <c r="AS938" s="35">
        <f>IF($B938="P",VLOOKUP($E938,'[2]Costeo-JUL26'!$B$9:$CQ$307,AS$1,0),0)</f>
        <v>0.02</v>
      </c>
      <c r="AT938" s="36">
        <f t="shared" si="450"/>
        <v>47.156054400000009</v>
      </c>
      <c r="AU938" s="36">
        <f t="shared" si="451"/>
        <v>2404.9587744000005</v>
      </c>
      <c r="AV938" s="34">
        <f>IF($B938="P",VLOOKUP($E938,'[2]Costeo-JUL26'!$B$9:$CQ$307,AV$1,0),0)</f>
        <v>939125</v>
      </c>
      <c r="AW938" s="16">
        <f>IF($B938="P",VLOOKUP($E938,'[2]Costeo-JUL26'!$B$9:$CQ$307,AW$1,0),0)*$G938</f>
        <v>0.1168</v>
      </c>
      <c r="AX938" s="36">
        <f>IF($B938="P",VLOOKUP($E938,'[2]Costeo-JUL26'!$B$9:$CQ$307,AX$1,0),0)*$G938</f>
        <v>600.64867200000003</v>
      </c>
      <c r="AY938" s="35">
        <f>IF($B938="P",VLOOKUP($E938,'[2]Costeo-JUL26'!$B$9:$CQ$307,AY$1,0),0)</f>
        <v>0.03</v>
      </c>
      <c r="AZ938" s="36">
        <f t="shared" si="452"/>
        <v>18.019460160000001</v>
      </c>
      <c r="BA938" s="36">
        <f t="shared" si="453"/>
        <v>618.66813216000003</v>
      </c>
      <c r="BB938" s="34">
        <f>IF($B938="P",VLOOKUP($E938,'[2]Costeo-JUL26'!$B$9:$CQ$307,BB$1,0),0)</f>
        <v>902311</v>
      </c>
      <c r="BC938" s="16">
        <f>IF($B938="P",VLOOKUP($E938,'[2]Costeo-JUL26'!$B$9:$CQ$307,BC$1,0),0)*$G938</f>
        <v>1.6071428571428573E-2</v>
      </c>
      <c r="BD938" s="36">
        <f>IF($B938="P",VLOOKUP($E938,'[2]Costeo-JUL26'!$B$9:$CQ$307,BD$1,0),0)*$G938</f>
        <v>63.026437500000014</v>
      </c>
      <c r="BE938" s="35">
        <f>IF($B938="P",VLOOKUP($E938,'[2]Costeo-JUL26'!$B$9:$CQ$307,BE$1,0),0)</f>
        <v>0.03</v>
      </c>
      <c r="BF938" s="36">
        <f t="shared" si="454"/>
        <v>1.8907931250000003</v>
      </c>
      <c r="BG938" s="36">
        <f t="shared" si="455"/>
        <v>64.917230625000016</v>
      </c>
      <c r="BH938" s="34">
        <f>IF($B938="P",VLOOKUP($E938,'[2]Costeo-JUL26'!$B$9:$CQ$307,BH$1,0),0)</f>
        <v>933089</v>
      </c>
      <c r="BI938" s="16">
        <f>IF($B938="P",VLOOKUP($E938,'[2]Costeo-JUL26'!$B$9:$CQ$307,BI$1,0),0)*$G938</f>
        <v>0.10714285714285714</v>
      </c>
      <c r="BJ938" s="36">
        <f>IF($B938="P",VLOOKUP($E938,'[2]Costeo-JUL26'!$B$9:$CQ$307,BJ$1,0),0)*$G938</f>
        <v>79.786343952215034</v>
      </c>
      <c r="BK938" s="35">
        <f>IF(BH938=910319,0,IF($B938="P",VLOOKUP($E938,'[2]Costeo-JUL26'!$B$9:$CQ$307,BK$1,0),0))</f>
        <v>0.02</v>
      </c>
      <c r="BL938" s="36">
        <f t="shared" si="456"/>
        <v>1.5957268790443007</v>
      </c>
      <c r="BM938" s="36">
        <f t="shared" si="457"/>
        <v>81.382070831259341</v>
      </c>
      <c r="BN938" s="34">
        <f>IF($B938="P",VLOOKUP($E938,'[2]Costeo-JUL26'!$B$9:$CQ$307,BN$1,0),0)</f>
        <v>0</v>
      </c>
      <c r="BO938" s="16">
        <f>IF($B938="P",VLOOKUP($E938,'[2]Costeo-JUL26'!$B$9:$CQ$307,BO$1,0),0)*$G938</f>
        <v>0</v>
      </c>
      <c r="BP938" s="36">
        <f>IF($B938="P",VLOOKUP($E938,'[2]Costeo-JUL26'!$B$9:$CQ$307,BP$1,0),0)*$G938</f>
        <v>0</v>
      </c>
      <c r="BQ938" s="35">
        <f>IF($B938="P",VLOOKUP($E938,'[2]Costeo-JUL26'!$B$9:$CQ$307,BQ$1,0),0)</f>
        <v>0</v>
      </c>
      <c r="BR938" s="36">
        <f t="shared" si="458"/>
        <v>0</v>
      </c>
      <c r="BS938" s="36">
        <f t="shared" si="459"/>
        <v>0</v>
      </c>
      <c r="BT938" s="34">
        <f>IF($B938="P",VLOOKUP($E938,'[2]Costeo-JUL26'!$B$9:$CQ$307,BT$1,0),0)</f>
        <v>0</v>
      </c>
      <c r="BU938" s="16">
        <f>IF($B938="P",VLOOKUP($E938,'[2]Costeo-JUL26'!$B$9:$CQ$307,BU$1,0),0)*$G938</f>
        <v>0</v>
      </c>
      <c r="BV938" s="36">
        <f>IF($B938="P",VLOOKUP($E938,'[2]Costeo-JUL26'!$B$9:$CQ$307,BV$1,0),0)*$G938</f>
        <v>0</v>
      </c>
      <c r="BW938" s="35">
        <f>IF($B938="P",VLOOKUP($E938,'[2]Costeo-JUL26'!$B$9:$CQ$307,BW$1,0),0)</f>
        <v>0</v>
      </c>
      <c r="BX938" s="36">
        <f t="shared" si="460"/>
        <v>0</v>
      </c>
      <c r="BY938" s="36">
        <f t="shared" si="461"/>
        <v>0</v>
      </c>
      <c r="BZ938" s="34">
        <f>IF($B938="P",VLOOKUP($E938,'[2]Costeo-JUL26'!$B$9:$CQ$307,BZ$1,0),0)</f>
        <v>936704</v>
      </c>
      <c r="CA938" s="16">
        <f>IF($B938="P",VLOOKUP($E938,'[2]Costeo-JUL26'!$B$9:$CQ$307,CA$1,0),0)*$G938</f>
        <v>0.21881113453983422</v>
      </c>
      <c r="CB938" s="36">
        <f>IF($B938="P",VLOOKUP($E938,'[2]Costeo-JUL26'!$B$9:$CQ$307,CB$1,0),0)*$G938</f>
        <v>104.45246702460791</v>
      </c>
      <c r="CC938" s="35">
        <f>IF($B938="P",VLOOKUP($E938,'[2]Costeo-JUL26'!$B$9:$CQ$307,CC$1,0),0)</f>
        <v>0.5</v>
      </c>
      <c r="CD938" s="36">
        <f t="shared" si="462"/>
        <v>52.226233512303956</v>
      </c>
      <c r="CE938" s="36">
        <f t="shared" si="463"/>
        <v>156.67870053691186</v>
      </c>
      <c r="CF938" s="37">
        <f t="shared" si="435"/>
        <v>11935.726603833175</v>
      </c>
      <c r="CG938" s="36">
        <f>IF($B938="r",VLOOKUP($E938,'[2]Costeo-JUL26'!$B$9:$CQ$307,CG$1,0),0)*$G938</f>
        <v>0</v>
      </c>
      <c r="CH938" s="35">
        <f>VLOOKUP($E938,'[2]TEORICOS (05.26)'!$A$8:$T$251,CH$1,0)</f>
        <v>0</v>
      </c>
      <c r="CI938" s="36">
        <f t="shared" si="464"/>
        <v>0</v>
      </c>
      <c r="CJ938" s="37">
        <f t="shared" si="465"/>
        <v>0</v>
      </c>
      <c r="CM938" s="16">
        <f>SUMIFS('[1]Ajuste Inventario'!$I:$I,'[1]Ajuste Inventario'!$B:$B,E938,'[1]Ajuste Inventario'!$S:$S,D938)*-1</f>
        <v>0</v>
      </c>
      <c r="CN938" s="36">
        <f t="shared" si="436"/>
        <v>0</v>
      </c>
      <c r="CP938" t="str">
        <f t="shared" si="437"/>
        <v>3826Org.Vtas StaTeresita</v>
      </c>
      <c r="CQ938" s="10" t="e">
        <f t="shared" si="438"/>
        <v>#DIV/0!</v>
      </c>
    </row>
    <row r="939" spans="1:95" x14ac:dyDescent="0.25">
      <c r="A939" s="30">
        <v>46204</v>
      </c>
      <c r="B939" s="31" t="str">
        <f>VLOOKUP($E939,'[2]TEORICOS (05.26)'!$A$8:$T$251,B$1,0)</f>
        <v>P</v>
      </c>
      <c r="C939" s="32" t="str">
        <f>VLOOKUP($E939,'[2]TEORICOS (05.26)'!$A$8:$T$251,C$1,0)</f>
        <v>Aquarius</v>
      </c>
      <c r="D939" t="s">
        <v>230</v>
      </c>
      <c r="E939">
        <v>3836</v>
      </c>
      <c r="F939" t="s">
        <v>202</v>
      </c>
      <c r="G939" s="16">
        <v>13</v>
      </c>
      <c r="H939" s="16">
        <v>20.605000000000004</v>
      </c>
      <c r="I939" s="33">
        <v>136596.54999999999</v>
      </c>
      <c r="J939" s="33">
        <v>135149.83000000002</v>
      </c>
      <c r="K939" s="34">
        <f>IF($B939="P",VLOOKUP($E939,'[2]Costeo-JUL26'!$B$9:$CQ$307,K$1,0),0)</f>
        <v>931336</v>
      </c>
      <c r="L939" s="35">
        <f>VLOOKUP($E939,'[2]TEORICOS (05.26)'!$A$8:$T$251,L$1,0)</f>
        <v>0.17</v>
      </c>
      <c r="M939" s="36">
        <f t="shared" si="439"/>
        <v>22975.471100000006</v>
      </c>
      <c r="N939" s="35">
        <f>IF($B939="P",VLOOKUP($E939,'[2]Costeo-JUL26'!$B$9:$CQ$307,N$1,0),0)</f>
        <v>0.1</v>
      </c>
      <c r="O939" s="36">
        <f t="shared" si="440"/>
        <v>2297.5471100000009</v>
      </c>
      <c r="P939" s="36">
        <f>IF($B939="P",VLOOKUP($E939,'[2]Costeo-JUL26'!$B$9:$CQ$307,P$1,0),0)*H939</f>
        <v>0</v>
      </c>
      <c r="Q939" s="36">
        <f t="shared" si="441"/>
        <v>25273.018210000006</v>
      </c>
      <c r="R939" s="34">
        <f>IF($B939="P",VLOOKUP($E939,'[2]Costeo-JUL26'!$B$9:$CQ$307,R$1,0),0)</f>
        <v>0</v>
      </c>
      <c r="S939" s="16">
        <f>IF($B939="P",VLOOKUP($E939,'[2]Costeo-JUL26'!$B$9:$CQ$307,S$1,0),0)*$G939</f>
        <v>0</v>
      </c>
      <c r="T939" s="36">
        <f>IF($B939="P",VLOOKUP($E939,'[2]Costeo-JUL26'!$B$9:$CQ$307,T$1,0),0)*$G939</f>
        <v>0</v>
      </c>
      <c r="U939" s="35">
        <f>IF($B939="P",VLOOKUP($E939,'[2]Costeo-JUL26'!$B$9:$CQ$307,U$1,0),0)</f>
        <v>0</v>
      </c>
      <c r="V939" s="36">
        <f t="shared" si="442"/>
        <v>0</v>
      </c>
      <c r="W939" s="36">
        <f t="shared" si="443"/>
        <v>0</v>
      </c>
      <c r="X939" s="34">
        <f>IF($B939="P",VLOOKUP($E939,'[2]Costeo-JUL26'!$B$9:$CQ$307,X$1,0),0)</f>
        <v>0</v>
      </c>
      <c r="Y939" s="16">
        <f>IF($B939="P",VLOOKUP($E939,'[2]Costeo-JUL26'!$B$9:$CQ$307,Y$1,0),0)*$G939</f>
        <v>0</v>
      </c>
      <c r="Z939" s="36">
        <f>IF($B939="P",VLOOKUP($E939,'[2]Costeo-JUL26'!$B$9:$CQ$307,Z$1,0),0)*$G939</f>
        <v>0</v>
      </c>
      <c r="AA939" s="35">
        <f>IF($B939="P",VLOOKUP($E939,'[2]Costeo-JUL26'!$B$9:$CQ$307,AA$1,0),0)</f>
        <v>0</v>
      </c>
      <c r="AB939" s="36">
        <f t="shared" si="444"/>
        <v>0</v>
      </c>
      <c r="AC939" s="36">
        <f t="shared" si="445"/>
        <v>0</v>
      </c>
      <c r="AD939" s="34">
        <f>IF($B939="P",VLOOKUP($E939,'[2]Costeo-JUL26'!$B$9:$CQ$307,AD$1,0),0)</f>
        <v>902257</v>
      </c>
      <c r="AE939" s="16">
        <f>IF($B939="P",VLOOKUP($E939,'[2]Costeo-JUL26'!$B$9:$CQ$307,AE$1,0),0)*$G939</f>
        <v>78</v>
      </c>
      <c r="AF939" s="36">
        <f>IF($B939="P",VLOOKUP($E939,'[2]Costeo-JUL26'!$B$9:$CQ$307,AF$1,0),0)*$G939</f>
        <v>1197.0816</v>
      </c>
      <c r="AG939" s="35">
        <f>IF($B939="P",VLOOKUP($E939,'[2]Costeo-JUL26'!$B$9:$CQ$307,AG$1,0),0)</f>
        <v>6.0000000000000001E-3</v>
      </c>
      <c r="AH939" s="36">
        <f t="shared" si="446"/>
        <v>7.1824896000000003</v>
      </c>
      <c r="AI939" s="36">
        <f t="shared" si="447"/>
        <v>1204.2640896</v>
      </c>
      <c r="AJ939" s="34">
        <f>IF($B939="P",VLOOKUP($E939,'[2]Costeo-JUL26'!$B$9:$CQ$307,AJ$1,0),0)</f>
        <v>931324</v>
      </c>
      <c r="AK939" s="16">
        <f>IF($B939="P",VLOOKUP($E939,'[2]Costeo-JUL26'!$B$9:$CQ$307,AK$1,0),0)*$G939</f>
        <v>78</v>
      </c>
      <c r="AL939" s="36">
        <f>IF($B939="P",VLOOKUP($E939,'[2]Costeo-JUL26'!$B$9:$CQ$307,AL$1,0),0)*$G939</f>
        <v>1418.36292</v>
      </c>
      <c r="AM939" s="35">
        <f>IF($B939="P",VLOOKUP($E939,'[2]Costeo-JUL26'!$B$9:$CQ$307,AM$1,0),0)</f>
        <v>1.7999999999999999E-2</v>
      </c>
      <c r="AN939" s="36">
        <f t="shared" si="448"/>
        <v>25.530532559999997</v>
      </c>
      <c r="AO939" s="36">
        <f t="shared" si="449"/>
        <v>1443.89345256</v>
      </c>
      <c r="AP939" s="34">
        <f>IF($B939="P",VLOOKUP($E939,'[2]Costeo-JUL26'!$B$9:$CQ$307,AP$1,0),0)</f>
        <v>933429</v>
      </c>
      <c r="AQ939" s="16">
        <f>IF($B939="P",VLOOKUP($E939,'[2]Costeo-JUL26'!$B$9:$CQ$307,AQ$1,0),0)*$G939</f>
        <v>78</v>
      </c>
      <c r="AR939" s="36">
        <f>IF($B939="P",VLOOKUP($E939,'[2]Costeo-JUL26'!$B$9:$CQ$307,AR$1,0),0)*$G939</f>
        <v>7662.8588400000017</v>
      </c>
      <c r="AS939" s="35">
        <f>IF($B939="P",VLOOKUP($E939,'[2]Costeo-JUL26'!$B$9:$CQ$307,AS$1,0),0)</f>
        <v>0.02</v>
      </c>
      <c r="AT939" s="36">
        <f t="shared" si="450"/>
        <v>153.25717680000002</v>
      </c>
      <c r="AU939" s="36">
        <f t="shared" si="451"/>
        <v>7816.1160168000015</v>
      </c>
      <c r="AV939" s="34">
        <f>IF($B939="P",VLOOKUP($E939,'[2]Costeo-JUL26'!$B$9:$CQ$307,AV$1,0),0)</f>
        <v>939125</v>
      </c>
      <c r="AW939" s="16">
        <f>IF($B939="P",VLOOKUP($E939,'[2]Costeo-JUL26'!$B$9:$CQ$307,AW$1,0),0)*$G939</f>
        <v>0.37959999999999999</v>
      </c>
      <c r="AX939" s="36">
        <f>IF($B939="P",VLOOKUP($E939,'[2]Costeo-JUL26'!$B$9:$CQ$307,AX$1,0),0)*$G939</f>
        <v>1952.1081840000002</v>
      </c>
      <c r="AY939" s="35">
        <f>IF($B939="P",VLOOKUP($E939,'[2]Costeo-JUL26'!$B$9:$CQ$307,AY$1,0),0)</f>
        <v>0.03</v>
      </c>
      <c r="AZ939" s="36">
        <f t="shared" si="452"/>
        <v>58.563245520000002</v>
      </c>
      <c r="BA939" s="36">
        <f t="shared" si="453"/>
        <v>2010.6714295200002</v>
      </c>
      <c r="BB939" s="34">
        <f>IF($B939="P",VLOOKUP($E939,'[2]Costeo-JUL26'!$B$9:$CQ$307,BB$1,0),0)</f>
        <v>902311</v>
      </c>
      <c r="BC939" s="16">
        <f>IF($B939="P",VLOOKUP($E939,'[2]Costeo-JUL26'!$B$9:$CQ$307,BC$1,0),0)*$G939</f>
        <v>5.2232142857142866E-2</v>
      </c>
      <c r="BD939" s="36">
        <f>IF($B939="P",VLOOKUP($E939,'[2]Costeo-JUL26'!$B$9:$CQ$307,BD$1,0),0)*$G939</f>
        <v>204.83592187500005</v>
      </c>
      <c r="BE939" s="35">
        <f>IF($B939="P",VLOOKUP($E939,'[2]Costeo-JUL26'!$B$9:$CQ$307,BE$1,0),0)</f>
        <v>0.03</v>
      </c>
      <c r="BF939" s="36">
        <f t="shared" si="454"/>
        <v>6.1450776562500016</v>
      </c>
      <c r="BG939" s="36">
        <f t="shared" si="455"/>
        <v>210.98099953125006</v>
      </c>
      <c r="BH939" s="34">
        <f>IF($B939="P",VLOOKUP($E939,'[2]Costeo-JUL26'!$B$9:$CQ$307,BH$1,0),0)</f>
        <v>933089</v>
      </c>
      <c r="BI939" s="16">
        <f>IF($B939="P",VLOOKUP($E939,'[2]Costeo-JUL26'!$B$9:$CQ$307,BI$1,0),0)*$G939</f>
        <v>0.3482142857142857</v>
      </c>
      <c r="BJ939" s="36">
        <f>IF($B939="P",VLOOKUP($E939,'[2]Costeo-JUL26'!$B$9:$CQ$307,BJ$1,0),0)*$G939</f>
        <v>259.30561784469887</v>
      </c>
      <c r="BK939" s="35">
        <f>IF(BH939=910319,0,IF($B939="P",VLOOKUP($E939,'[2]Costeo-JUL26'!$B$9:$CQ$307,BK$1,0),0))</f>
        <v>0.02</v>
      </c>
      <c r="BL939" s="36">
        <f t="shared" si="456"/>
        <v>5.186112356893978</v>
      </c>
      <c r="BM939" s="36">
        <f t="shared" si="457"/>
        <v>264.49173020159287</v>
      </c>
      <c r="BN939" s="34">
        <f>IF($B939="P",VLOOKUP($E939,'[2]Costeo-JUL26'!$B$9:$CQ$307,BN$1,0),0)</f>
        <v>0</v>
      </c>
      <c r="BO939" s="16">
        <f>IF($B939="P",VLOOKUP($E939,'[2]Costeo-JUL26'!$B$9:$CQ$307,BO$1,0),0)*$G939</f>
        <v>0</v>
      </c>
      <c r="BP939" s="36">
        <f>IF($B939="P",VLOOKUP($E939,'[2]Costeo-JUL26'!$B$9:$CQ$307,BP$1,0),0)*$G939</f>
        <v>0</v>
      </c>
      <c r="BQ939" s="35">
        <f>IF($B939="P",VLOOKUP($E939,'[2]Costeo-JUL26'!$B$9:$CQ$307,BQ$1,0),0)</f>
        <v>0</v>
      </c>
      <c r="BR939" s="36">
        <f t="shared" si="458"/>
        <v>0</v>
      </c>
      <c r="BS939" s="36">
        <f t="shared" si="459"/>
        <v>0</v>
      </c>
      <c r="BT939" s="34">
        <f>IF($B939="P",VLOOKUP($E939,'[2]Costeo-JUL26'!$B$9:$CQ$307,BT$1,0),0)</f>
        <v>0</v>
      </c>
      <c r="BU939" s="16">
        <f>IF($B939="P",VLOOKUP($E939,'[2]Costeo-JUL26'!$B$9:$CQ$307,BU$1,0),0)*$G939</f>
        <v>0</v>
      </c>
      <c r="BV939" s="36">
        <f>IF($B939="P",VLOOKUP($E939,'[2]Costeo-JUL26'!$B$9:$CQ$307,BV$1,0),0)*$G939</f>
        <v>0</v>
      </c>
      <c r="BW939" s="35">
        <f>IF($B939="P",VLOOKUP($E939,'[2]Costeo-JUL26'!$B$9:$CQ$307,BW$1,0),0)</f>
        <v>0</v>
      </c>
      <c r="BX939" s="36">
        <f t="shared" si="460"/>
        <v>0</v>
      </c>
      <c r="BY939" s="36">
        <f t="shared" si="461"/>
        <v>0</v>
      </c>
      <c r="BZ939" s="34">
        <f>IF($B939="P",VLOOKUP($E939,'[2]Costeo-JUL26'!$B$9:$CQ$307,BZ$1,0),0)</f>
        <v>936704</v>
      </c>
      <c r="CA939" s="16">
        <f>IF($B939="P",VLOOKUP($E939,'[2]Costeo-JUL26'!$B$9:$CQ$307,CA$1,0),0)*$G939</f>
        <v>0.71113618725446126</v>
      </c>
      <c r="CB939" s="36">
        <f>IF($B939="P",VLOOKUP($E939,'[2]Costeo-JUL26'!$B$9:$CQ$307,CB$1,0),0)*$G939</f>
        <v>339.47051782997573</v>
      </c>
      <c r="CC939" s="35">
        <f>IF($B939="P",VLOOKUP($E939,'[2]Costeo-JUL26'!$B$9:$CQ$307,CC$1,0),0)</f>
        <v>0.5</v>
      </c>
      <c r="CD939" s="36">
        <f t="shared" si="462"/>
        <v>169.73525891498787</v>
      </c>
      <c r="CE939" s="36">
        <f t="shared" si="463"/>
        <v>509.2057767449636</v>
      </c>
      <c r="CF939" s="37">
        <f t="shared" si="435"/>
        <v>38732.641704957823</v>
      </c>
      <c r="CG939" s="36">
        <f>IF($B939="r",VLOOKUP($E939,'[2]Costeo-JUL26'!$B$9:$CQ$307,CG$1,0),0)*$G939</f>
        <v>0</v>
      </c>
      <c r="CH939" s="35">
        <f>VLOOKUP($E939,'[2]TEORICOS (05.26)'!$A$8:$T$251,CH$1,0)</f>
        <v>0</v>
      </c>
      <c r="CI939" s="36">
        <f t="shared" si="464"/>
        <v>0</v>
      </c>
      <c r="CJ939" s="37">
        <f t="shared" si="465"/>
        <v>0</v>
      </c>
      <c r="CM939" s="16">
        <f>SUMIFS('[1]Ajuste Inventario'!$I:$I,'[1]Ajuste Inventario'!$B:$B,E939,'[1]Ajuste Inventario'!$S:$S,D939)*-1</f>
        <v>0</v>
      </c>
      <c r="CN939" s="36">
        <f t="shared" si="436"/>
        <v>0</v>
      </c>
      <c r="CP939" t="str">
        <f t="shared" si="437"/>
        <v>3836Org.Vtas StaTeresita</v>
      </c>
      <c r="CQ939" s="10" t="e">
        <f t="shared" si="438"/>
        <v>#DIV/0!</v>
      </c>
    </row>
    <row r="940" spans="1:95" x14ac:dyDescent="0.25">
      <c r="A940" s="30">
        <v>46204</v>
      </c>
      <c r="B940" s="31" t="str">
        <f>VLOOKUP($E940,'[2]TEORICOS (05.26)'!$A$8:$T$251,B$1,0)</f>
        <v>P</v>
      </c>
      <c r="C940" s="32" t="str">
        <f>VLOOKUP($E940,'[2]TEORICOS (05.26)'!$A$8:$T$251,C$1,0)</f>
        <v>Aquarius</v>
      </c>
      <c r="D940" t="s">
        <v>230</v>
      </c>
      <c r="E940">
        <v>3838</v>
      </c>
      <c r="F940" t="s">
        <v>203</v>
      </c>
      <c r="G940" s="16">
        <v>3</v>
      </c>
      <c r="H940" s="16">
        <v>7.1340000000000003</v>
      </c>
      <c r="I940" s="33">
        <v>42267.12</v>
      </c>
      <c r="J940" s="33">
        <v>41440.089999999997</v>
      </c>
      <c r="K940" s="34">
        <f>IF($B940="P",VLOOKUP($E940,'[2]Costeo-JUL26'!$B$9:$CQ$307,K$1,0),0)</f>
        <v>931336</v>
      </c>
      <c r="L940" s="35">
        <f>VLOOKUP($E940,'[2]TEORICOS (05.26)'!$A$8:$T$251,L$1,0)</f>
        <v>0.17</v>
      </c>
      <c r="M940" s="36">
        <f t="shared" si="439"/>
        <v>7044.8153000000002</v>
      </c>
      <c r="N940" s="35">
        <f>IF($B940="P",VLOOKUP($E940,'[2]Costeo-JUL26'!$B$9:$CQ$307,N$1,0),0)</f>
        <v>0.1</v>
      </c>
      <c r="O940" s="36">
        <f t="shared" si="440"/>
        <v>704.48153000000002</v>
      </c>
      <c r="P940" s="36">
        <f>IF($B940="P",VLOOKUP($E940,'[2]Costeo-JUL26'!$B$9:$CQ$307,P$1,0),0)*H940</f>
        <v>0</v>
      </c>
      <c r="Q940" s="36">
        <f t="shared" si="441"/>
        <v>7749.2968300000002</v>
      </c>
      <c r="R940" s="34">
        <f>IF($B940="P",VLOOKUP($E940,'[2]Costeo-JUL26'!$B$9:$CQ$307,R$1,0),0)</f>
        <v>0</v>
      </c>
      <c r="S940" s="16">
        <f>IF($B940="P",VLOOKUP($E940,'[2]Costeo-JUL26'!$B$9:$CQ$307,S$1,0),0)*$G940</f>
        <v>0</v>
      </c>
      <c r="T940" s="36">
        <f>IF($B940="P",VLOOKUP($E940,'[2]Costeo-JUL26'!$B$9:$CQ$307,T$1,0),0)*$G940</f>
        <v>0</v>
      </c>
      <c r="U940" s="35">
        <f>IF($B940="P",VLOOKUP($E940,'[2]Costeo-JUL26'!$B$9:$CQ$307,U$1,0),0)</f>
        <v>0</v>
      </c>
      <c r="V940" s="36">
        <f t="shared" si="442"/>
        <v>0</v>
      </c>
      <c r="W940" s="36">
        <f t="shared" si="443"/>
        <v>0</v>
      </c>
      <c r="X940" s="34">
        <f>IF($B940="P",VLOOKUP($E940,'[2]Costeo-JUL26'!$B$9:$CQ$307,X$1,0),0)</f>
        <v>0</v>
      </c>
      <c r="Y940" s="16">
        <f>IF($B940="P",VLOOKUP($E940,'[2]Costeo-JUL26'!$B$9:$CQ$307,Y$1,0),0)*$G940</f>
        <v>0</v>
      </c>
      <c r="Z940" s="36">
        <f>IF($B940="P",VLOOKUP($E940,'[2]Costeo-JUL26'!$B$9:$CQ$307,Z$1,0),0)*$G940</f>
        <v>0</v>
      </c>
      <c r="AA940" s="35">
        <f>IF($B940="P",VLOOKUP($E940,'[2]Costeo-JUL26'!$B$9:$CQ$307,AA$1,0),0)</f>
        <v>0</v>
      </c>
      <c r="AB940" s="36">
        <f t="shared" si="444"/>
        <v>0</v>
      </c>
      <c r="AC940" s="36">
        <f t="shared" si="445"/>
        <v>0</v>
      </c>
      <c r="AD940" s="34">
        <f>IF($B940="P",VLOOKUP($E940,'[2]Costeo-JUL26'!$B$9:$CQ$307,AD$1,0),0)</f>
        <v>902257</v>
      </c>
      <c r="AE940" s="16">
        <f>IF($B940="P",VLOOKUP($E940,'[2]Costeo-JUL26'!$B$9:$CQ$307,AE$1,0),0)*$G940</f>
        <v>18</v>
      </c>
      <c r="AF940" s="36">
        <f>IF($B940="P",VLOOKUP($E940,'[2]Costeo-JUL26'!$B$9:$CQ$307,AF$1,0),0)*$G940</f>
        <v>276.24959999999999</v>
      </c>
      <c r="AG940" s="35">
        <f>IF($B940="P",VLOOKUP($E940,'[2]Costeo-JUL26'!$B$9:$CQ$307,AG$1,0),0)</f>
        <v>6.0000000000000001E-3</v>
      </c>
      <c r="AH940" s="36">
        <f t="shared" si="446"/>
        <v>1.6574975999999999</v>
      </c>
      <c r="AI940" s="36">
        <f t="shared" si="447"/>
        <v>277.90709759999999</v>
      </c>
      <c r="AJ940" s="34">
        <f>IF($B940="P",VLOOKUP($E940,'[2]Costeo-JUL26'!$B$9:$CQ$307,AJ$1,0),0)</f>
        <v>931325</v>
      </c>
      <c r="AK940" s="16">
        <f>IF($B940="P",VLOOKUP($E940,'[2]Costeo-JUL26'!$B$9:$CQ$307,AK$1,0),0)*$G940</f>
        <v>18</v>
      </c>
      <c r="AL940" s="36">
        <f>IF($B940="P",VLOOKUP($E940,'[2]Costeo-JUL26'!$B$9:$CQ$307,AL$1,0),0)*$G940</f>
        <v>402.00732000000005</v>
      </c>
      <c r="AM940" s="35">
        <f>IF($B940="P",VLOOKUP($E940,'[2]Costeo-JUL26'!$B$9:$CQ$307,AM$1,0),0)</f>
        <v>1.7999999999999999E-2</v>
      </c>
      <c r="AN940" s="36">
        <f t="shared" si="448"/>
        <v>7.2361317600000001</v>
      </c>
      <c r="AO940" s="36">
        <f t="shared" si="449"/>
        <v>409.24345176000003</v>
      </c>
      <c r="AP940" s="34">
        <f>IF($B940="P",VLOOKUP($E940,'[2]Costeo-JUL26'!$B$9:$CQ$307,AP$1,0),0)</f>
        <v>911881</v>
      </c>
      <c r="AQ940" s="16">
        <f>IF($B940="P",VLOOKUP($E940,'[2]Costeo-JUL26'!$B$9:$CQ$307,AQ$1,0),0)*$G940</f>
        <v>18</v>
      </c>
      <c r="AR940" s="36">
        <f>IF($B940="P",VLOOKUP($E940,'[2]Costeo-JUL26'!$B$9:$CQ$307,AR$1,0),0)*$G940</f>
        <v>2442.4416000406818</v>
      </c>
      <c r="AS940" s="35">
        <f>IF($B940="P",VLOOKUP($E940,'[2]Costeo-JUL26'!$B$9:$CQ$307,AS$1,0),0)</f>
        <v>0.02</v>
      </c>
      <c r="AT940" s="36">
        <f t="shared" si="450"/>
        <v>48.848832000813637</v>
      </c>
      <c r="AU940" s="36">
        <f t="shared" si="451"/>
        <v>2491.2904320414955</v>
      </c>
      <c r="AV940" s="34">
        <f>IF($B940="P",VLOOKUP($E940,'[2]Costeo-JUL26'!$B$9:$CQ$307,AV$1,0),0)</f>
        <v>939124</v>
      </c>
      <c r="AW940" s="16">
        <f>IF($B940="P",VLOOKUP($E940,'[2]Costeo-JUL26'!$B$9:$CQ$307,AW$1,0),0)*$G940</f>
        <v>0.12329999999999999</v>
      </c>
      <c r="AX940" s="36">
        <f>IF($B940="P",VLOOKUP($E940,'[2]Costeo-JUL26'!$B$9:$CQ$307,AX$1,0),0)*$G940</f>
        <v>634.07518199999993</v>
      </c>
      <c r="AY940" s="35">
        <f>IF($B940="P",VLOOKUP($E940,'[2]Costeo-JUL26'!$B$9:$CQ$307,AY$1,0),0)</f>
        <v>0.03</v>
      </c>
      <c r="AZ940" s="36">
        <f t="shared" si="452"/>
        <v>19.022255459999997</v>
      </c>
      <c r="BA940" s="36">
        <f t="shared" si="453"/>
        <v>653.09743745999992</v>
      </c>
      <c r="BB940" s="34">
        <f>IF($B940="P",VLOOKUP($E940,'[2]Costeo-JUL26'!$B$9:$CQ$307,BB$1,0),0)</f>
        <v>902311</v>
      </c>
      <c r="BC940" s="16">
        <f>IF($B940="P",VLOOKUP($E940,'[2]Costeo-JUL26'!$B$9:$CQ$307,BC$1,0),0)*$G940</f>
        <v>1.3125000000000001E-2</v>
      </c>
      <c r="BD940" s="36">
        <f>IF($B940="P",VLOOKUP($E940,'[2]Costeo-JUL26'!$B$9:$CQ$307,BD$1,0),0)*$G940</f>
        <v>51.471590625000012</v>
      </c>
      <c r="BE940" s="35">
        <f>IF($B940="P",VLOOKUP($E940,'[2]Costeo-JUL26'!$B$9:$CQ$307,BE$1,0),0)</f>
        <v>0.03</v>
      </c>
      <c r="BF940" s="36">
        <f t="shared" si="454"/>
        <v>1.5441477187500003</v>
      </c>
      <c r="BG940" s="36">
        <f t="shared" si="455"/>
        <v>53.015738343750009</v>
      </c>
      <c r="BH940" s="34">
        <f>IF($B940="P",VLOOKUP($E940,'[2]Costeo-JUL26'!$B$9:$CQ$307,BH$1,0),0)</f>
        <v>933089</v>
      </c>
      <c r="BI940" s="16">
        <f>IF($B940="P",VLOOKUP($E940,'[2]Costeo-JUL26'!$B$9:$CQ$307,BI$1,0),0)*$G940</f>
        <v>0.11249999999999999</v>
      </c>
      <c r="BJ940" s="36">
        <f>IF($B940="P",VLOOKUP($E940,'[2]Costeo-JUL26'!$B$9:$CQ$307,BJ$1,0),0)*$G940</f>
        <v>83.775661149825794</v>
      </c>
      <c r="BK940" s="35">
        <f>IF(BH940=910319,0,IF($B940="P",VLOOKUP($E940,'[2]Costeo-JUL26'!$B$9:$CQ$307,BK$1,0),0))</f>
        <v>0.02</v>
      </c>
      <c r="BL940" s="36">
        <f t="shared" si="456"/>
        <v>1.6755132229965159</v>
      </c>
      <c r="BM940" s="36">
        <f t="shared" si="457"/>
        <v>85.451174372822308</v>
      </c>
      <c r="BN940" s="34">
        <f>IF($B940="P",VLOOKUP($E940,'[2]Costeo-JUL26'!$B$9:$CQ$307,BN$1,0),0)</f>
        <v>0</v>
      </c>
      <c r="BO940" s="16">
        <f>IF($B940="P",VLOOKUP($E940,'[2]Costeo-JUL26'!$B$9:$CQ$307,BO$1,0),0)*$G940</f>
        <v>0</v>
      </c>
      <c r="BP940" s="36">
        <f>IF($B940="P",VLOOKUP($E940,'[2]Costeo-JUL26'!$B$9:$CQ$307,BP$1,0),0)*$G940</f>
        <v>0</v>
      </c>
      <c r="BQ940" s="35">
        <f>IF($B940="P",VLOOKUP($E940,'[2]Costeo-JUL26'!$B$9:$CQ$307,BQ$1,0),0)</f>
        <v>0</v>
      </c>
      <c r="BR940" s="36">
        <f t="shared" si="458"/>
        <v>0</v>
      </c>
      <c r="BS940" s="36">
        <f t="shared" si="459"/>
        <v>0</v>
      </c>
      <c r="BT940" s="34">
        <f>IF($B940="P",VLOOKUP($E940,'[2]Costeo-JUL26'!$B$9:$CQ$307,BT$1,0),0)</f>
        <v>0</v>
      </c>
      <c r="BU940" s="16">
        <f>IF($B940="P",VLOOKUP($E940,'[2]Costeo-JUL26'!$B$9:$CQ$307,BU$1,0),0)*$G940</f>
        <v>0</v>
      </c>
      <c r="BV940" s="36">
        <f>IF($B940="P",VLOOKUP($E940,'[2]Costeo-JUL26'!$B$9:$CQ$307,BV$1,0),0)*$G940</f>
        <v>0</v>
      </c>
      <c r="BW940" s="35">
        <f>IF($B940="P",VLOOKUP($E940,'[2]Costeo-JUL26'!$B$9:$CQ$307,BW$1,0),0)</f>
        <v>0</v>
      </c>
      <c r="BX940" s="36">
        <f t="shared" si="460"/>
        <v>0</v>
      </c>
      <c r="BY940" s="36">
        <f t="shared" si="461"/>
        <v>0</v>
      </c>
      <c r="BZ940" s="34">
        <f>IF($B940="P",VLOOKUP($E940,'[2]Costeo-JUL26'!$B$9:$CQ$307,BZ$1,0),0)</f>
        <v>936704</v>
      </c>
      <c r="CA940" s="16">
        <f>IF($B940="P",VLOOKUP($E940,'[2]Costeo-JUL26'!$B$9:$CQ$307,CA$1,0),0)*$G940</f>
        <v>0.24616252635731345</v>
      </c>
      <c r="CB940" s="36">
        <f>IF($B940="P",VLOOKUP($E940,'[2]Costeo-JUL26'!$B$9:$CQ$307,CB$1,0),0)*$G940</f>
        <v>117.50902540268387</v>
      </c>
      <c r="CC940" s="35">
        <f>IF($B940="P",VLOOKUP($E940,'[2]Costeo-JUL26'!$B$9:$CQ$307,CC$1,0),0)</f>
        <v>0.5</v>
      </c>
      <c r="CD940" s="36">
        <f t="shared" si="462"/>
        <v>58.754512701341937</v>
      </c>
      <c r="CE940" s="36">
        <f t="shared" si="463"/>
        <v>176.26353810402583</v>
      </c>
      <c r="CF940" s="37">
        <f t="shared" si="435"/>
        <v>11895.565699682094</v>
      </c>
      <c r="CG940" s="36">
        <f>IF($B940="r",VLOOKUP($E940,'[2]Costeo-JUL26'!$B$9:$CQ$307,CG$1,0),0)*$G940</f>
        <v>0</v>
      </c>
      <c r="CH940" s="35">
        <f>VLOOKUP($E940,'[2]TEORICOS (05.26)'!$A$8:$T$251,CH$1,0)</f>
        <v>0</v>
      </c>
      <c r="CI940" s="36">
        <f t="shared" si="464"/>
        <v>0</v>
      </c>
      <c r="CJ940" s="37">
        <f t="shared" si="465"/>
        <v>0</v>
      </c>
      <c r="CM940" s="16">
        <f>SUMIFS('[1]Ajuste Inventario'!$I:$I,'[1]Ajuste Inventario'!$B:$B,E940,'[1]Ajuste Inventario'!$S:$S,D940)*-1</f>
        <v>1</v>
      </c>
      <c r="CN940" s="36">
        <f t="shared" si="436"/>
        <v>3965.1885665606983</v>
      </c>
      <c r="CP940" t="str">
        <f t="shared" si="437"/>
        <v>3838Org.Vtas StaTeresita</v>
      </c>
      <c r="CQ940" s="10">
        <f t="shared" si="438"/>
        <v>3965.1885665606983</v>
      </c>
    </row>
    <row r="941" spans="1:95" x14ac:dyDescent="0.25">
      <c r="A941" s="30">
        <v>46204</v>
      </c>
      <c r="B941" s="31" t="str">
        <f>VLOOKUP($E941,'[2]TEORICOS (05.26)'!$A$8:$T$251,B$1,0)</f>
        <v>P</v>
      </c>
      <c r="C941" s="32" t="str">
        <f>VLOOKUP($E941,'[2]TEORICOS (05.26)'!$A$8:$T$251,C$1,0)</f>
        <v>Aquarius</v>
      </c>
      <c r="D941" t="s">
        <v>230</v>
      </c>
      <c r="E941">
        <v>3848</v>
      </c>
      <c r="F941" t="s">
        <v>204</v>
      </c>
      <c r="G941" s="16">
        <v>9</v>
      </c>
      <c r="H941" s="16">
        <v>21.402000000000001</v>
      </c>
      <c r="I941" s="33">
        <v>124787.46000000002</v>
      </c>
      <c r="J941" s="33">
        <v>123960.43000000002</v>
      </c>
      <c r="K941" s="34">
        <f>IF($B941="P",VLOOKUP($E941,'[2]Costeo-JUL26'!$B$9:$CQ$307,K$1,0),0)</f>
        <v>931338</v>
      </c>
      <c r="L941" s="35">
        <f>VLOOKUP($E941,'[2]TEORICOS (05.26)'!$A$8:$T$251,L$1,0)</f>
        <v>0.17</v>
      </c>
      <c r="M941" s="36">
        <f t="shared" si="439"/>
        <v>21073.273100000006</v>
      </c>
      <c r="N941" s="35">
        <f>IF($B941="P",VLOOKUP($E941,'[2]Costeo-JUL26'!$B$9:$CQ$307,N$1,0),0)</f>
        <v>0.1</v>
      </c>
      <c r="O941" s="36">
        <f t="shared" si="440"/>
        <v>2107.3273100000006</v>
      </c>
      <c r="P941" s="36">
        <f>IF($B941="P",VLOOKUP($E941,'[2]Costeo-JUL26'!$B$9:$CQ$307,P$1,0),0)*H941</f>
        <v>0</v>
      </c>
      <c r="Q941" s="36">
        <f t="shared" si="441"/>
        <v>23180.600410000006</v>
      </c>
      <c r="R941" s="34">
        <f>IF($B941="P",VLOOKUP($E941,'[2]Costeo-JUL26'!$B$9:$CQ$307,R$1,0),0)</f>
        <v>0</v>
      </c>
      <c r="S941" s="16">
        <f>IF($B941="P",VLOOKUP($E941,'[2]Costeo-JUL26'!$B$9:$CQ$307,S$1,0),0)*$G941</f>
        <v>0</v>
      </c>
      <c r="T941" s="36">
        <f>IF($B941="P",VLOOKUP($E941,'[2]Costeo-JUL26'!$B$9:$CQ$307,T$1,0),0)*$G941</f>
        <v>0</v>
      </c>
      <c r="U941" s="35">
        <f>IF($B941="P",VLOOKUP($E941,'[2]Costeo-JUL26'!$B$9:$CQ$307,U$1,0),0)</f>
        <v>0</v>
      </c>
      <c r="V941" s="36">
        <f t="shared" si="442"/>
        <v>0</v>
      </c>
      <c r="W941" s="36">
        <f t="shared" si="443"/>
        <v>0</v>
      </c>
      <c r="X941" s="34">
        <f>IF($B941="P",VLOOKUP($E941,'[2]Costeo-JUL26'!$B$9:$CQ$307,X$1,0),0)</f>
        <v>0</v>
      </c>
      <c r="Y941" s="16">
        <f>IF($B941="P",VLOOKUP($E941,'[2]Costeo-JUL26'!$B$9:$CQ$307,Y$1,0),0)*$G941</f>
        <v>0</v>
      </c>
      <c r="Z941" s="36">
        <f>IF($B941="P",VLOOKUP($E941,'[2]Costeo-JUL26'!$B$9:$CQ$307,Z$1,0),0)*$G941</f>
        <v>0</v>
      </c>
      <c r="AA941" s="35">
        <f>IF($B941="P",VLOOKUP($E941,'[2]Costeo-JUL26'!$B$9:$CQ$307,AA$1,0),0)</f>
        <v>0</v>
      </c>
      <c r="AB941" s="36">
        <f t="shared" si="444"/>
        <v>0</v>
      </c>
      <c r="AC941" s="36">
        <f t="shared" si="445"/>
        <v>0</v>
      </c>
      <c r="AD941" s="34">
        <f>IF($B941="P",VLOOKUP($E941,'[2]Costeo-JUL26'!$B$9:$CQ$307,AD$1,0),0)</f>
        <v>902257</v>
      </c>
      <c r="AE941" s="16">
        <f>IF($B941="P",VLOOKUP($E941,'[2]Costeo-JUL26'!$B$9:$CQ$307,AE$1,0),0)*$G941</f>
        <v>54</v>
      </c>
      <c r="AF941" s="36">
        <f>IF($B941="P",VLOOKUP($E941,'[2]Costeo-JUL26'!$B$9:$CQ$307,AF$1,0),0)*$G941</f>
        <v>828.74880000000007</v>
      </c>
      <c r="AG941" s="35">
        <f>IF($B941="P",VLOOKUP($E941,'[2]Costeo-JUL26'!$B$9:$CQ$307,AG$1,0),0)</f>
        <v>6.0000000000000001E-3</v>
      </c>
      <c r="AH941" s="36">
        <f t="shared" si="446"/>
        <v>4.9724928000000004</v>
      </c>
      <c r="AI941" s="36">
        <f t="shared" si="447"/>
        <v>833.72129280000013</v>
      </c>
      <c r="AJ941" s="34">
        <f>IF($B941="P",VLOOKUP($E941,'[2]Costeo-JUL26'!$B$9:$CQ$307,AJ$1,0),0)</f>
        <v>931331</v>
      </c>
      <c r="AK941" s="16">
        <f>IF($B941="P",VLOOKUP($E941,'[2]Costeo-JUL26'!$B$9:$CQ$307,AK$1,0),0)*$G941</f>
        <v>54</v>
      </c>
      <c r="AL941" s="36">
        <f>IF($B941="P",VLOOKUP($E941,'[2]Costeo-JUL26'!$B$9:$CQ$307,AL$1,0),0)*$G941</f>
        <v>1206.02196</v>
      </c>
      <c r="AM941" s="35">
        <f>IF($B941="P",VLOOKUP($E941,'[2]Costeo-JUL26'!$B$9:$CQ$307,AM$1,0),0)</f>
        <v>1.7999999999999999E-2</v>
      </c>
      <c r="AN941" s="36">
        <f t="shared" si="448"/>
        <v>21.708395279999998</v>
      </c>
      <c r="AO941" s="36">
        <f t="shared" si="449"/>
        <v>1227.7303552800001</v>
      </c>
      <c r="AP941" s="34">
        <f>IF($B941="P",VLOOKUP($E941,'[2]Costeo-JUL26'!$B$9:$CQ$307,AP$1,0),0)</f>
        <v>911881</v>
      </c>
      <c r="AQ941" s="16">
        <f>IF($B941="P",VLOOKUP($E941,'[2]Costeo-JUL26'!$B$9:$CQ$307,AQ$1,0),0)*$G941</f>
        <v>54</v>
      </c>
      <c r="AR941" s="36">
        <f>IF($B941="P",VLOOKUP($E941,'[2]Costeo-JUL26'!$B$9:$CQ$307,AR$1,0),0)*$G941</f>
        <v>7327.3248001220463</v>
      </c>
      <c r="AS941" s="35">
        <f>IF($B941="P",VLOOKUP($E941,'[2]Costeo-JUL26'!$B$9:$CQ$307,AS$1,0),0)</f>
        <v>0.02</v>
      </c>
      <c r="AT941" s="36">
        <f t="shared" si="450"/>
        <v>146.54649600244093</v>
      </c>
      <c r="AU941" s="36">
        <f t="shared" si="451"/>
        <v>7473.8712961244873</v>
      </c>
      <c r="AV941" s="34">
        <f>IF($B941="P",VLOOKUP($E941,'[2]Costeo-JUL26'!$B$9:$CQ$307,AV$1,0),0)</f>
        <v>939124</v>
      </c>
      <c r="AW941" s="16">
        <f>IF($B941="P",VLOOKUP($E941,'[2]Costeo-JUL26'!$B$9:$CQ$307,AW$1,0),0)*$G941</f>
        <v>0.36990000000000001</v>
      </c>
      <c r="AX941" s="36">
        <f>IF($B941="P",VLOOKUP($E941,'[2]Costeo-JUL26'!$B$9:$CQ$307,AX$1,0),0)*$G941</f>
        <v>1902.2255459999997</v>
      </c>
      <c r="AY941" s="35">
        <f>IF($B941="P",VLOOKUP($E941,'[2]Costeo-JUL26'!$B$9:$CQ$307,AY$1,0),0)</f>
        <v>0.03</v>
      </c>
      <c r="AZ941" s="36">
        <f t="shared" si="452"/>
        <v>57.06676637999999</v>
      </c>
      <c r="BA941" s="36">
        <f t="shared" si="453"/>
        <v>1959.2923123799997</v>
      </c>
      <c r="BB941" s="34">
        <f>IF($B941="P",VLOOKUP($E941,'[2]Costeo-JUL26'!$B$9:$CQ$307,BB$1,0),0)</f>
        <v>902311</v>
      </c>
      <c r="BC941" s="16">
        <f>IF($B941="P",VLOOKUP($E941,'[2]Costeo-JUL26'!$B$9:$CQ$307,BC$1,0),0)*$G941</f>
        <v>3.9375000000000007E-2</v>
      </c>
      <c r="BD941" s="36">
        <f>IF($B941="P",VLOOKUP($E941,'[2]Costeo-JUL26'!$B$9:$CQ$307,BD$1,0),0)*$G941</f>
        <v>154.41477187500004</v>
      </c>
      <c r="BE941" s="35">
        <f>IF($B941="P",VLOOKUP($E941,'[2]Costeo-JUL26'!$B$9:$CQ$307,BE$1,0),0)</f>
        <v>0.03</v>
      </c>
      <c r="BF941" s="36">
        <f t="shared" si="454"/>
        <v>4.6324431562500008</v>
      </c>
      <c r="BG941" s="36">
        <f t="shared" si="455"/>
        <v>159.04721503125003</v>
      </c>
      <c r="BH941" s="34">
        <f>IF($B941="P",VLOOKUP($E941,'[2]Costeo-JUL26'!$B$9:$CQ$307,BH$1,0),0)</f>
        <v>933089</v>
      </c>
      <c r="BI941" s="16">
        <f>IF($B941="P",VLOOKUP($E941,'[2]Costeo-JUL26'!$B$9:$CQ$307,BI$1,0),0)*$G941</f>
        <v>0.33749999999999997</v>
      </c>
      <c r="BJ941" s="36">
        <f>IF($B941="P",VLOOKUP($E941,'[2]Costeo-JUL26'!$B$9:$CQ$307,BJ$1,0),0)*$G941</f>
        <v>251.32698344947738</v>
      </c>
      <c r="BK941" s="35">
        <f>IF(BH941=910319,0,IF($B941="P",VLOOKUP($E941,'[2]Costeo-JUL26'!$B$9:$CQ$307,BK$1,0),0))</f>
        <v>0.02</v>
      </c>
      <c r="BL941" s="36">
        <f t="shared" si="456"/>
        <v>5.0265396689895478</v>
      </c>
      <c r="BM941" s="36">
        <f t="shared" si="457"/>
        <v>256.35352311846691</v>
      </c>
      <c r="BN941" s="34">
        <f>IF($B941="P",VLOOKUP($E941,'[2]Costeo-JUL26'!$B$9:$CQ$307,BN$1,0),0)</f>
        <v>0</v>
      </c>
      <c r="BO941" s="16">
        <f>IF($B941="P",VLOOKUP($E941,'[2]Costeo-JUL26'!$B$9:$CQ$307,BO$1,0),0)*$G941</f>
        <v>0</v>
      </c>
      <c r="BP941" s="36">
        <f>IF($B941="P",VLOOKUP($E941,'[2]Costeo-JUL26'!$B$9:$CQ$307,BP$1,0),0)*$G941</f>
        <v>0</v>
      </c>
      <c r="BQ941" s="35">
        <f>IF($B941="P",VLOOKUP($E941,'[2]Costeo-JUL26'!$B$9:$CQ$307,BQ$1,0),0)</f>
        <v>0</v>
      </c>
      <c r="BR941" s="36">
        <f t="shared" si="458"/>
        <v>0</v>
      </c>
      <c r="BS941" s="36">
        <f t="shared" si="459"/>
        <v>0</v>
      </c>
      <c r="BT941" s="34">
        <f>IF($B941="P",VLOOKUP($E941,'[2]Costeo-JUL26'!$B$9:$CQ$307,BT$1,0),0)</f>
        <v>0</v>
      </c>
      <c r="BU941" s="16">
        <f>IF($B941="P",VLOOKUP($E941,'[2]Costeo-JUL26'!$B$9:$CQ$307,BU$1,0),0)*$G941</f>
        <v>0</v>
      </c>
      <c r="BV941" s="36">
        <f>IF($B941="P",VLOOKUP($E941,'[2]Costeo-JUL26'!$B$9:$CQ$307,BV$1,0),0)*$G941</f>
        <v>0</v>
      </c>
      <c r="BW941" s="35">
        <f>IF($B941="P",VLOOKUP($E941,'[2]Costeo-JUL26'!$B$9:$CQ$307,BW$1,0),0)</f>
        <v>0</v>
      </c>
      <c r="BX941" s="36">
        <f t="shared" si="460"/>
        <v>0</v>
      </c>
      <c r="BY941" s="36">
        <f t="shared" si="461"/>
        <v>0</v>
      </c>
      <c r="BZ941" s="34">
        <f>IF($B941="P",VLOOKUP($E941,'[2]Costeo-JUL26'!$B$9:$CQ$307,BZ$1,0),0)</f>
        <v>936704</v>
      </c>
      <c r="CA941" s="16">
        <f>IF($B941="P",VLOOKUP($E941,'[2]Costeo-JUL26'!$B$9:$CQ$307,CA$1,0),0)*$G941</f>
        <v>0.73848757907194029</v>
      </c>
      <c r="CB941" s="36">
        <f>IF($B941="P",VLOOKUP($E941,'[2]Costeo-JUL26'!$B$9:$CQ$307,CB$1,0),0)*$G941</f>
        <v>352.52707620805165</v>
      </c>
      <c r="CC941" s="35">
        <f>IF($B941="P",VLOOKUP($E941,'[2]Costeo-JUL26'!$B$9:$CQ$307,CC$1,0),0)</f>
        <v>0.5</v>
      </c>
      <c r="CD941" s="36">
        <f t="shared" si="462"/>
        <v>176.26353810402583</v>
      </c>
      <c r="CE941" s="36">
        <f t="shared" si="463"/>
        <v>528.79061431207742</v>
      </c>
      <c r="CF941" s="37">
        <f t="shared" si="435"/>
        <v>35619.407019046288</v>
      </c>
      <c r="CG941" s="36">
        <f>IF($B941="r",VLOOKUP($E941,'[2]Costeo-JUL26'!$B$9:$CQ$307,CG$1,0),0)*$G941</f>
        <v>0</v>
      </c>
      <c r="CH941" s="35">
        <f>VLOOKUP($E941,'[2]TEORICOS (05.26)'!$A$8:$T$251,CH$1,0)</f>
        <v>0</v>
      </c>
      <c r="CI941" s="36">
        <f t="shared" si="464"/>
        <v>0</v>
      </c>
      <c r="CJ941" s="37">
        <f t="shared" si="465"/>
        <v>0</v>
      </c>
      <c r="CM941" s="16">
        <f>SUMIFS('[1]Ajuste Inventario'!$I:$I,'[1]Ajuste Inventario'!$B:$B,E941,'[1]Ajuste Inventario'!$S:$S,D941)*-1</f>
        <v>-2</v>
      </c>
      <c r="CN941" s="36">
        <f t="shared" si="436"/>
        <v>-7915.4237820102862</v>
      </c>
      <c r="CP941" t="str">
        <f t="shared" si="437"/>
        <v>3848Org.Vtas StaTeresita</v>
      </c>
      <c r="CQ941" s="10">
        <f t="shared" si="438"/>
        <v>3957.7118910051431</v>
      </c>
    </row>
    <row r="942" spans="1:95" x14ac:dyDescent="0.25">
      <c r="A942" s="30">
        <v>46204</v>
      </c>
      <c r="B942" s="31" t="str">
        <f>VLOOKUP($E942,'[2]TEORICOS (05.26)'!$A$8:$T$251,B$1,0)</f>
        <v>P</v>
      </c>
      <c r="C942" s="32" t="str">
        <f>VLOOKUP($E942,'[2]TEORICOS (05.26)'!$A$8:$T$251,C$1,0)</f>
        <v>Cepita</v>
      </c>
      <c r="D942" t="s">
        <v>230</v>
      </c>
      <c r="E942">
        <v>2104</v>
      </c>
      <c r="F942" t="s">
        <v>219</v>
      </c>
      <c r="G942" s="16">
        <v>5</v>
      </c>
      <c r="H942" s="16">
        <v>7.9249999999999998</v>
      </c>
      <c r="I942" s="33">
        <v>49566</v>
      </c>
      <c r="J942" s="33">
        <v>47841.020000000004</v>
      </c>
      <c r="K942" s="34">
        <f>IF($B942="P",VLOOKUP($E942,'[2]Costeo-JUL26'!$B$9:$CQ$307,K$1,0),0)</f>
        <v>938058</v>
      </c>
      <c r="L942" s="35">
        <f>VLOOKUP($E942,'[2]TEORICOS (05.26)'!$A$8:$T$251,L$1,0)</f>
        <v>0.17</v>
      </c>
      <c r="M942" s="36">
        <f t="shared" si="439"/>
        <v>8132.9734000000017</v>
      </c>
      <c r="N942" s="35">
        <f>IF($B942="P",VLOOKUP($E942,'[2]Costeo-JUL26'!$B$9:$CQ$307,N$1,0),0)</f>
        <v>1.4999999999999999E-2</v>
      </c>
      <c r="O942" s="36">
        <f t="shared" si="440"/>
        <v>121.99460100000002</v>
      </c>
      <c r="P942" s="36">
        <f>IF($B942="P",VLOOKUP($E942,'[2]Costeo-JUL26'!$B$9:$CQ$307,P$1,0),0)*H942</f>
        <v>0</v>
      </c>
      <c r="Q942" s="36">
        <f t="shared" si="441"/>
        <v>8254.9680010000011</v>
      </c>
      <c r="R942" s="34">
        <f>IF($B942="P",VLOOKUP($E942,'[2]Costeo-JUL26'!$B$9:$CQ$307,R$1,0),0)</f>
        <v>902332</v>
      </c>
      <c r="S942" s="16">
        <f>IF($B942="P",VLOOKUP($E942,'[2]Costeo-JUL26'!$B$9:$CQ$307,S$1,0),0)*$G942</f>
        <v>0</v>
      </c>
      <c r="T942" s="36">
        <f>IF($B942="P",VLOOKUP($E942,'[2]Costeo-JUL26'!$B$9:$CQ$307,T$1,0),0)*$G942</f>
        <v>0</v>
      </c>
      <c r="U942" s="35">
        <f>IF($B942="P",VLOOKUP($E942,'[2]Costeo-JUL26'!$B$9:$CQ$307,U$1,0),0)</f>
        <v>1.4999999999999999E-2</v>
      </c>
      <c r="V942" s="36">
        <f t="shared" si="442"/>
        <v>0</v>
      </c>
      <c r="W942" s="36">
        <f t="shared" si="443"/>
        <v>0</v>
      </c>
      <c r="X942" s="34">
        <f>IF($B942="P",VLOOKUP($E942,'[2]Costeo-JUL26'!$B$9:$CQ$307,X$1,0),0)</f>
        <v>0</v>
      </c>
      <c r="Y942" s="16">
        <f>IF($B942="P",VLOOKUP($E942,'[2]Costeo-JUL26'!$B$9:$CQ$307,Y$1,0),0)*$G942</f>
        <v>0</v>
      </c>
      <c r="Z942" s="36">
        <f>IF($B942="P",VLOOKUP($E942,'[2]Costeo-JUL26'!$B$9:$CQ$307,Z$1,0),0)*$G942</f>
        <v>0</v>
      </c>
      <c r="AA942" s="35">
        <f>IF($B942="P",VLOOKUP($E942,'[2]Costeo-JUL26'!$B$9:$CQ$307,AA$1,0),0)</f>
        <v>0</v>
      </c>
      <c r="AB942" s="36">
        <f t="shared" si="444"/>
        <v>0</v>
      </c>
      <c r="AC942" s="36">
        <f t="shared" si="445"/>
        <v>0</v>
      </c>
      <c r="AD942" s="34">
        <f>IF($B942="P",VLOOKUP($E942,'[2]Costeo-JUL26'!$B$9:$CQ$307,AD$1,0),0)</f>
        <v>901781</v>
      </c>
      <c r="AE942" s="16">
        <f>IF($B942="P",VLOOKUP($E942,'[2]Costeo-JUL26'!$B$9:$CQ$307,AE$1,0),0)*$G942</f>
        <v>30</v>
      </c>
      <c r="AF942" s="36">
        <f>IF($B942="P",VLOOKUP($E942,'[2]Costeo-JUL26'!$B$9:$CQ$307,AF$1,0),0)*$G942</f>
        <v>460.41600000000005</v>
      </c>
      <c r="AG942" s="35">
        <f>IF($B942="P",VLOOKUP($E942,'[2]Costeo-JUL26'!$B$9:$CQ$307,AG$1,0),0)</f>
        <v>6.0000000000000001E-3</v>
      </c>
      <c r="AH942" s="36">
        <f t="shared" si="446"/>
        <v>2.7624960000000005</v>
      </c>
      <c r="AI942" s="36">
        <f t="shared" si="447"/>
        <v>463.17849600000005</v>
      </c>
      <c r="AJ942" s="34">
        <f>IF($B942="P",VLOOKUP($E942,'[2]Costeo-JUL26'!$B$9:$CQ$307,AJ$1,0),0)</f>
        <v>928578</v>
      </c>
      <c r="AK942" s="16">
        <f>IF($B942="P",VLOOKUP($E942,'[2]Costeo-JUL26'!$B$9:$CQ$307,AK$1,0),0)*$G942</f>
        <v>30</v>
      </c>
      <c r="AL942" s="36">
        <f>IF($B942="P",VLOOKUP($E942,'[2]Costeo-JUL26'!$B$9:$CQ$307,AL$1,0),0)*$G942</f>
        <v>574.42319999999995</v>
      </c>
      <c r="AM942" s="35">
        <f>IF($B942="P",VLOOKUP($E942,'[2]Costeo-JUL26'!$B$9:$CQ$307,AM$1,0),0)</f>
        <v>1.7999999999999999E-2</v>
      </c>
      <c r="AN942" s="36">
        <f t="shared" si="448"/>
        <v>10.339617599999999</v>
      </c>
      <c r="AO942" s="36">
        <f t="shared" si="449"/>
        <v>584.76281759999995</v>
      </c>
      <c r="AP942" s="34">
        <f>IF($B942="P",VLOOKUP($E942,'[2]Costeo-JUL26'!$B$9:$CQ$307,AP$1,0),0)</f>
        <v>933429</v>
      </c>
      <c r="AQ942" s="16">
        <f>IF($B942="P",VLOOKUP($E942,'[2]Costeo-JUL26'!$B$9:$CQ$307,AQ$1,0),0)*$G942</f>
        <v>30</v>
      </c>
      <c r="AR942" s="36">
        <f>IF($B942="P",VLOOKUP($E942,'[2]Costeo-JUL26'!$B$9:$CQ$307,AR$1,0),0)*$G942</f>
        <v>2947.2534000000005</v>
      </c>
      <c r="AS942" s="35">
        <f>IF($B942="P",VLOOKUP($E942,'[2]Costeo-JUL26'!$B$9:$CQ$307,AS$1,0),0)</f>
        <v>0.02</v>
      </c>
      <c r="AT942" s="36">
        <f t="shared" si="450"/>
        <v>58.945068000000013</v>
      </c>
      <c r="AU942" s="36">
        <f t="shared" si="451"/>
        <v>3006.1984680000005</v>
      </c>
      <c r="AV942" s="34">
        <f>IF($B942="P",VLOOKUP($E942,'[2]Costeo-JUL26'!$B$9:$CQ$307,AV$1,0),0)</f>
        <v>932317</v>
      </c>
      <c r="AW942" s="16">
        <f>IF($B942="P",VLOOKUP($E942,'[2]Costeo-JUL26'!$B$9:$CQ$307,AW$1,0),0)*$G942</f>
        <v>0.1</v>
      </c>
      <c r="AX942" s="36">
        <f>IF($B942="P",VLOOKUP($E942,'[2]Costeo-JUL26'!$B$9:$CQ$307,AX$1,0),0)*$G942</f>
        <v>429.78000000000003</v>
      </c>
      <c r="AY942" s="35">
        <f>IF($B942="P",VLOOKUP($E942,'[2]Costeo-JUL26'!$B$9:$CQ$307,AY$1,0),0)</f>
        <v>0.03</v>
      </c>
      <c r="AZ942" s="36">
        <f t="shared" si="452"/>
        <v>12.8934</v>
      </c>
      <c r="BA942" s="36">
        <f t="shared" si="453"/>
        <v>442.67340000000002</v>
      </c>
      <c r="BB942" s="34">
        <f>IF($B942="P",VLOOKUP($E942,'[2]Costeo-JUL26'!$B$9:$CQ$307,BB$1,0),0)</f>
        <v>902311</v>
      </c>
      <c r="BC942" s="16">
        <f>IF($B942="P",VLOOKUP($E942,'[2]Costeo-JUL26'!$B$9:$CQ$307,BC$1,0),0)*$G942</f>
        <v>1.388888888888889E-2</v>
      </c>
      <c r="BD942" s="36">
        <f>IF($B942="P",VLOOKUP($E942,'[2]Costeo-JUL26'!$B$9:$CQ$307,BD$1,0),0)*$G942</f>
        <v>54.467291666666675</v>
      </c>
      <c r="BE942" s="35">
        <f>IF($B942="P",VLOOKUP($E942,'[2]Costeo-JUL26'!$B$9:$CQ$307,BE$1,0),0)</f>
        <v>0.03</v>
      </c>
      <c r="BF942" s="36">
        <f t="shared" si="454"/>
        <v>1.6340187500000003</v>
      </c>
      <c r="BG942" s="36">
        <f t="shared" si="455"/>
        <v>56.101310416666678</v>
      </c>
      <c r="BH942" s="34">
        <f>IF($B942="P",VLOOKUP($E942,'[2]Costeo-JUL26'!$B$9:$CQ$307,BH$1,0),0)</f>
        <v>933089</v>
      </c>
      <c r="BI942" s="16">
        <f>IF($B942="P",VLOOKUP($E942,'[2]Costeo-JUL26'!$B$9:$CQ$307,BI$1,0),0)*$G942</f>
        <v>0.13392857142857142</v>
      </c>
      <c r="BJ942" s="36">
        <f>IF($B942="P",VLOOKUP($E942,'[2]Costeo-JUL26'!$B$9:$CQ$307,BJ$1,0),0)*$G942</f>
        <v>99.732929940268789</v>
      </c>
      <c r="BK942" s="35">
        <f>IF(BH942=910319,0,IF($B942="P",VLOOKUP($E942,'[2]Costeo-JUL26'!$B$9:$CQ$307,BK$1,0),0))</f>
        <v>0.02</v>
      </c>
      <c r="BL942" s="36">
        <f t="shared" si="456"/>
        <v>1.9946585988053758</v>
      </c>
      <c r="BM942" s="36">
        <f t="shared" si="457"/>
        <v>101.72758853907416</v>
      </c>
      <c r="BN942" s="34">
        <f>IF($B942="P",VLOOKUP($E942,'[2]Costeo-JUL26'!$B$9:$CQ$307,BN$1,0),0)</f>
        <v>0</v>
      </c>
      <c r="BO942" s="16">
        <f>IF($B942="P",VLOOKUP($E942,'[2]Costeo-JUL26'!$B$9:$CQ$307,BO$1,0),0)*$G942</f>
        <v>0</v>
      </c>
      <c r="BP942" s="36">
        <f>IF($B942="P",VLOOKUP($E942,'[2]Costeo-JUL26'!$B$9:$CQ$307,BP$1,0),0)*$G942</f>
        <v>0</v>
      </c>
      <c r="BQ942" s="35">
        <f>IF($B942="P",VLOOKUP($E942,'[2]Costeo-JUL26'!$B$9:$CQ$307,BQ$1,0),0)</f>
        <v>0</v>
      </c>
      <c r="BR942" s="36">
        <f t="shared" si="458"/>
        <v>0</v>
      </c>
      <c r="BS942" s="36">
        <f t="shared" si="459"/>
        <v>0</v>
      </c>
      <c r="BT942" s="34">
        <f>IF($B942="P",VLOOKUP($E942,'[2]Costeo-JUL26'!$B$9:$CQ$307,BT$1,0),0)</f>
        <v>0</v>
      </c>
      <c r="BU942" s="16">
        <f>IF($B942="P",VLOOKUP($E942,'[2]Costeo-JUL26'!$B$9:$CQ$307,BU$1,0),0)*$G942</f>
        <v>0</v>
      </c>
      <c r="BV942" s="36">
        <f>IF($B942="P",VLOOKUP($E942,'[2]Costeo-JUL26'!$B$9:$CQ$307,BV$1,0),0)*$G942</f>
        <v>0</v>
      </c>
      <c r="BW942" s="35">
        <f>IF($B942="P",VLOOKUP($E942,'[2]Costeo-JUL26'!$B$9:$CQ$307,BW$1,0),0)</f>
        <v>0</v>
      </c>
      <c r="BX942" s="36">
        <f t="shared" si="460"/>
        <v>0</v>
      </c>
      <c r="BY942" s="36">
        <f t="shared" si="461"/>
        <v>0</v>
      </c>
      <c r="BZ942" s="34">
        <f>IF($B942="P",VLOOKUP($E942,'[2]Costeo-JUL26'!$B$9:$CQ$307,BZ$1,0),0)</f>
        <v>0</v>
      </c>
      <c r="CA942" s="16">
        <f>IF($B942="P",VLOOKUP($E942,'[2]Costeo-JUL26'!$B$9:$CQ$307,CA$1,0),0)*$G942</f>
        <v>0</v>
      </c>
      <c r="CB942" s="36">
        <f>IF($B942="P",VLOOKUP($E942,'[2]Costeo-JUL26'!$B$9:$CQ$307,CB$1,0),0)*$G942</f>
        <v>0</v>
      </c>
      <c r="CC942" s="35">
        <f>IF($B942="P",VLOOKUP($E942,'[2]Costeo-JUL26'!$B$9:$CQ$307,CC$1,0),0)</f>
        <v>0</v>
      </c>
      <c r="CD942" s="36">
        <f t="shared" si="462"/>
        <v>0</v>
      </c>
      <c r="CE942" s="36">
        <f t="shared" si="463"/>
        <v>0</v>
      </c>
      <c r="CF942" s="37">
        <f t="shared" si="435"/>
        <v>12909.610081555742</v>
      </c>
      <c r="CG942" s="36">
        <f>IF($B942="r",VLOOKUP($E942,'[2]Costeo-JUL26'!$B$9:$CQ$307,CG$1,0),0)*$G942</f>
        <v>0</v>
      </c>
      <c r="CH942" s="35">
        <f>VLOOKUP($E942,'[2]TEORICOS (05.26)'!$A$8:$T$251,CH$1,0)</f>
        <v>0.15</v>
      </c>
      <c r="CI942" s="36">
        <f t="shared" si="464"/>
        <v>0</v>
      </c>
      <c r="CJ942" s="37">
        <f t="shared" si="465"/>
        <v>0</v>
      </c>
      <c r="CM942" s="16">
        <f>SUMIFS('[1]Ajuste Inventario'!$I:$I,'[1]Ajuste Inventario'!$B:$B,E942,'[1]Ajuste Inventario'!$S:$S,D942)*-1</f>
        <v>4.1669999999999998</v>
      </c>
      <c r="CN942" s="36">
        <f t="shared" si="436"/>
        <v>10758.869041968555</v>
      </c>
      <c r="CP942" t="str">
        <f t="shared" si="437"/>
        <v>2104Org.Vtas StaTeresita</v>
      </c>
      <c r="CQ942" s="10">
        <f t="shared" si="438"/>
        <v>2581.9220163111486</v>
      </c>
    </row>
    <row r="943" spans="1:95" x14ac:dyDescent="0.25">
      <c r="A943" s="30">
        <v>46204</v>
      </c>
      <c r="B943" s="31" t="str">
        <f>VLOOKUP($E943,'[2]TEORICOS (05.26)'!$A$8:$T$251,B$1,0)</f>
        <v>R</v>
      </c>
      <c r="C943" s="32" t="str">
        <f>VLOOKUP($E943,'[2]TEORICOS (05.26)'!$A$8:$T$251,C$1,0)</f>
        <v>Cepita</v>
      </c>
      <c r="D943" t="s">
        <v>230</v>
      </c>
      <c r="E943">
        <v>3305</v>
      </c>
      <c r="F943" t="s">
        <v>220</v>
      </c>
      <c r="G943" s="16">
        <v>2</v>
      </c>
      <c r="H943" s="16">
        <v>0.63400000000000001</v>
      </c>
      <c r="I943" s="33">
        <v>12460.02</v>
      </c>
      <c r="J943" s="33">
        <v>12001.92</v>
      </c>
      <c r="K943" s="34">
        <f>IF($B943="P",VLOOKUP($E943,'[2]Costeo-JUL26'!$B$9:$CQ$307,K$1,0),0)</f>
        <v>0</v>
      </c>
      <c r="L943" s="35">
        <f>VLOOKUP($E943,'[2]TEORICOS (05.26)'!$A$8:$T$251,L$1,0)</f>
        <v>0.2</v>
      </c>
      <c r="M943" s="36">
        <f t="shared" si="439"/>
        <v>0</v>
      </c>
      <c r="N943" s="35">
        <f>IF($B943="P",VLOOKUP($E943,'[2]Costeo-JUL26'!$B$9:$CQ$307,N$1,0),0)</f>
        <v>0</v>
      </c>
      <c r="O943" s="36">
        <f t="shared" si="440"/>
        <v>0</v>
      </c>
      <c r="P943" s="36">
        <f>IF($B943="P",VLOOKUP($E943,'[2]Costeo-JUL26'!$B$9:$CQ$307,P$1,0),0)*H943</f>
        <v>0</v>
      </c>
      <c r="Q943" s="36">
        <f t="shared" si="441"/>
        <v>0</v>
      </c>
      <c r="R943" s="34">
        <f>IF($B943="P",VLOOKUP($E943,'[2]Costeo-JUL26'!$B$9:$CQ$307,R$1,0),0)</f>
        <v>0</v>
      </c>
      <c r="S943" s="16">
        <f>IF($B943="P",VLOOKUP($E943,'[2]Costeo-JUL26'!$B$9:$CQ$307,S$1,0),0)*$G943</f>
        <v>0</v>
      </c>
      <c r="T943" s="36">
        <f>IF($B943="P",VLOOKUP($E943,'[2]Costeo-JUL26'!$B$9:$CQ$307,T$1,0),0)*$G943</f>
        <v>0</v>
      </c>
      <c r="U943" s="35">
        <f>IF($B943="P",VLOOKUP($E943,'[2]Costeo-JUL26'!$B$9:$CQ$307,U$1,0),0)</f>
        <v>0</v>
      </c>
      <c r="V943" s="36">
        <f t="shared" si="442"/>
        <v>0</v>
      </c>
      <c r="W943" s="36">
        <f t="shared" si="443"/>
        <v>0</v>
      </c>
      <c r="X943" s="34">
        <f>IF($B943="P",VLOOKUP($E943,'[2]Costeo-JUL26'!$B$9:$CQ$307,X$1,0),0)</f>
        <v>0</v>
      </c>
      <c r="Y943" s="16">
        <f>IF($B943="P",VLOOKUP($E943,'[2]Costeo-JUL26'!$B$9:$CQ$307,Y$1,0),0)*$G943</f>
        <v>0</v>
      </c>
      <c r="Z943" s="36">
        <f>IF($B943="P",VLOOKUP($E943,'[2]Costeo-JUL26'!$B$9:$CQ$307,Z$1,0),0)*$G943</f>
        <v>0</v>
      </c>
      <c r="AA943" s="35">
        <f>IF($B943="P",VLOOKUP($E943,'[2]Costeo-JUL26'!$B$9:$CQ$307,AA$1,0),0)</f>
        <v>0</v>
      </c>
      <c r="AB943" s="36">
        <f t="shared" si="444"/>
        <v>0</v>
      </c>
      <c r="AC943" s="36">
        <f t="shared" si="445"/>
        <v>0</v>
      </c>
      <c r="AD943" s="34">
        <f>IF($B943="P",VLOOKUP($E943,'[2]Costeo-JUL26'!$B$9:$CQ$307,AD$1,0),0)</f>
        <v>0</v>
      </c>
      <c r="AE943" s="16">
        <f>IF($B943="P",VLOOKUP($E943,'[2]Costeo-JUL26'!$B$9:$CQ$307,AE$1,0),0)*$G943</f>
        <v>0</v>
      </c>
      <c r="AF943" s="36">
        <f>IF($B943="P",VLOOKUP($E943,'[2]Costeo-JUL26'!$B$9:$CQ$307,AF$1,0),0)*$G943</f>
        <v>0</v>
      </c>
      <c r="AG943" s="35">
        <f>IF($B943="P",VLOOKUP($E943,'[2]Costeo-JUL26'!$B$9:$CQ$307,AG$1,0),0)</f>
        <v>0</v>
      </c>
      <c r="AH943" s="36">
        <f t="shared" si="446"/>
        <v>0</v>
      </c>
      <c r="AI943" s="36">
        <f t="shared" si="447"/>
        <v>0</v>
      </c>
      <c r="AJ943" s="34">
        <f>IF($B943="P",VLOOKUP($E943,'[2]Costeo-JUL26'!$B$9:$CQ$307,AJ$1,0),0)</f>
        <v>0</v>
      </c>
      <c r="AK943" s="16">
        <f>IF($B943="P",VLOOKUP($E943,'[2]Costeo-JUL26'!$B$9:$CQ$307,AK$1,0),0)*$G943</f>
        <v>0</v>
      </c>
      <c r="AL943" s="36">
        <f>IF($B943="P",VLOOKUP($E943,'[2]Costeo-JUL26'!$B$9:$CQ$307,AL$1,0),0)*$G943</f>
        <v>0</v>
      </c>
      <c r="AM943" s="35">
        <f>IF($B943="P",VLOOKUP($E943,'[2]Costeo-JUL26'!$B$9:$CQ$307,AM$1,0),0)</f>
        <v>0</v>
      </c>
      <c r="AN943" s="36">
        <f t="shared" si="448"/>
        <v>0</v>
      </c>
      <c r="AO943" s="36">
        <f t="shared" si="449"/>
        <v>0</v>
      </c>
      <c r="AP943" s="34">
        <f>IF($B943="P",VLOOKUP($E943,'[2]Costeo-JUL26'!$B$9:$CQ$307,AP$1,0),0)</f>
        <v>0</v>
      </c>
      <c r="AQ943" s="16">
        <f>IF($B943="P",VLOOKUP($E943,'[2]Costeo-JUL26'!$B$9:$CQ$307,AQ$1,0),0)*$G943</f>
        <v>0</v>
      </c>
      <c r="AR943" s="36">
        <f>IF($B943="P",VLOOKUP($E943,'[2]Costeo-JUL26'!$B$9:$CQ$307,AR$1,0),0)*$G943</f>
        <v>0</v>
      </c>
      <c r="AS943" s="35">
        <f>IF($B943="P",VLOOKUP($E943,'[2]Costeo-JUL26'!$B$9:$CQ$307,AS$1,0),0)</f>
        <v>0</v>
      </c>
      <c r="AT943" s="36">
        <f t="shared" si="450"/>
        <v>0</v>
      </c>
      <c r="AU943" s="36">
        <f t="shared" si="451"/>
        <v>0</v>
      </c>
      <c r="AV943" s="34">
        <f>IF($B943="P",VLOOKUP($E943,'[2]Costeo-JUL26'!$B$9:$CQ$307,AV$1,0),0)</f>
        <v>0</v>
      </c>
      <c r="AW943" s="16">
        <f>IF($B943="P",VLOOKUP($E943,'[2]Costeo-JUL26'!$B$9:$CQ$307,AW$1,0),0)*$G943</f>
        <v>0</v>
      </c>
      <c r="AX943" s="36">
        <f>IF($B943="P",VLOOKUP($E943,'[2]Costeo-JUL26'!$B$9:$CQ$307,AX$1,0),0)*$G943</f>
        <v>0</v>
      </c>
      <c r="AY943" s="35">
        <f>IF($B943="P",VLOOKUP($E943,'[2]Costeo-JUL26'!$B$9:$CQ$307,AY$1,0),0)</f>
        <v>0</v>
      </c>
      <c r="AZ943" s="36">
        <f t="shared" si="452"/>
        <v>0</v>
      </c>
      <c r="BA943" s="36">
        <f t="shared" si="453"/>
        <v>0</v>
      </c>
      <c r="BB943" s="34">
        <f>IF($B943="P",VLOOKUP($E943,'[2]Costeo-JUL26'!$B$9:$CQ$307,BB$1,0),0)</f>
        <v>0</v>
      </c>
      <c r="BC943" s="16">
        <f>IF($B943="P",VLOOKUP($E943,'[2]Costeo-JUL26'!$B$9:$CQ$307,BC$1,0),0)*$G943</f>
        <v>0</v>
      </c>
      <c r="BD943" s="36">
        <f>IF($B943="P",VLOOKUP($E943,'[2]Costeo-JUL26'!$B$9:$CQ$307,BD$1,0),0)*$G943</f>
        <v>0</v>
      </c>
      <c r="BE943" s="35">
        <f>IF($B943="P",VLOOKUP($E943,'[2]Costeo-JUL26'!$B$9:$CQ$307,BE$1,0),0)</f>
        <v>0</v>
      </c>
      <c r="BF943" s="36">
        <f t="shared" si="454"/>
        <v>0</v>
      </c>
      <c r="BG943" s="36">
        <f t="shared" si="455"/>
        <v>0</v>
      </c>
      <c r="BH943" s="34">
        <f>IF($B943="P",VLOOKUP($E943,'[2]Costeo-JUL26'!$B$9:$CQ$307,BH$1,0),0)</f>
        <v>0</v>
      </c>
      <c r="BI943" s="16">
        <f>IF($B943="P",VLOOKUP($E943,'[2]Costeo-JUL26'!$B$9:$CQ$307,BI$1,0),0)*$G943</f>
        <v>0</v>
      </c>
      <c r="BJ943" s="36">
        <f>IF($B943="P",VLOOKUP($E943,'[2]Costeo-JUL26'!$B$9:$CQ$307,BJ$1,0),0)*$G943</f>
        <v>0</v>
      </c>
      <c r="BK943" s="35">
        <f>IF(BH943=910319,0,IF($B943="P",VLOOKUP($E943,'[2]Costeo-JUL26'!$B$9:$CQ$307,BK$1,0),0))</f>
        <v>0</v>
      </c>
      <c r="BL943" s="36">
        <f t="shared" si="456"/>
        <v>0</v>
      </c>
      <c r="BM943" s="36">
        <f t="shared" si="457"/>
        <v>0</v>
      </c>
      <c r="BN943" s="34">
        <f>IF($B943="P",VLOOKUP($E943,'[2]Costeo-JUL26'!$B$9:$CQ$307,BN$1,0),0)</f>
        <v>0</v>
      </c>
      <c r="BO943" s="16">
        <f>IF($B943="P",VLOOKUP($E943,'[2]Costeo-JUL26'!$B$9:$CQ$307,BO$1,0),0)*$G943</f>
        <v>0</v>
      </c>
      <c r="BP943" s="36">
        <f>IF($B943="P",VLOOKUP($E943,'[2]Costeo-JUL26'!$B$9:$CQ$307,BP$1,0),0)*$G943</f>
        <v>0</v>
      </c>
      <c r="BQ943" s="35">
        <f>IF($B943="P",VLOOKUP($E943,'[2]Costeo-JUL26'!$B$9:$CQ$307,BQ$1,0),0)</f>
        <v>0</v>
      </c>
      <c r="BR943" s="36">
        <f t="shared" si="458"/>
        <v>0</v>
      </c>
      <c r="BS943" s="36">
        <f t="shared" si="459"/>
        <v>0</v>
      </c>
      <c r="BT943" s="34">
        <f>IF($B943="P",VLOOKUP($E943,'[2]Costeo-JUL26'!$B$9:$CQ$307,BT$1,0),0)</f>
        <v>0</v>
      </c>
      <c r="BU943" s="16">
        <f>IF($B943="P",VLOOKUP($E943,'[2]Costeo-JUL26'!$B$9:$CQ$307,BU$1,0),0)*$G943</f>
        <v>0</v>
      </c>
      <c r="BV943" s="36">
        <f>IF($B943="P",VLOOKUP($E943,'[2]Costeo-JUL26'!$B$9:$CQ$307,BV$1,0),0)*$G943</f>
        <v>0</v>
      </c>
      <c r="BW943" s="35">
        <f>IF($B943="P",VLOOKUP($E943,'[2]Costeo-JUL26'!$B$9:$CQ$307,BW$1,0),0)</f>
        <v>0</v>
      </c>
      <c r="BX943" s="36">
        <f t="shared" si="460"/>
        <v>0</v>
      </c>
      <c r="BY943" s="36">
        <f t="shared" si="461"/>
        <v>0</v>
      </c>
      <c r="BZ943" s="34">
        <f>IF($B943="P",VLOOKUP($E943,'[2]Costeo-JUL26'!$B$9:$CQ$307,BZ$1,0),0)</f>
        <v>0</v>
      </c>
      <c r="CA943" s="16">
        <f>IF($B943="P",VLOOKUP($E943,'[2]Costeo-JUL26'!$B$9:$CQ$307,CA$1,0),0)*$G943</f>
        <v>0</v>
      </c>
      <c r="CB943" s="36">
        <f>IF($B943="P",VLOOKUP($E943,'[2]Costeo-JUL26'!$B$9:$CQ$307,CB$1,0),0)*$G943</f>
        <v>0</v>
      </c>
      <c r="CC943" s="35">
        <f>IF($B943="P",VLOOKUP($E943,'[2]Costeo-JUL26'!$B$9:$CQ$307,CC$1,0),0)</f>
        <v>0</v>
      </c>
      <c r="CD943" s="36">
        <f t="shared" si="462"/>
        <v>0</v>
      </c>
      <c r="CE943" s="36">
        <f t="shared" si="463"/>
        <v>0</v>
      </c>
      <c r="CF943" s="37">
        <f t="shared" si="435"/>
        <v>0</v>
      </c>
      <c r="CG943" s="36">
        <f>IF($B943="r",VLOOKUP($E943,'[2]Costeo-JUL26'!$B$9:$CQ$307,CG$1,0),0)*$G943</f>
        <v>2961.32</v>
      </c>
      <c r="CH943" s="35">
        <f>VLOOKUP($E943,'[2]TEORICOS (05.26)'!$A$8:$T$251,CH$1,0)</f>
        <v>0.15</v>
      </c>
      <c r="CI943" s="36">
        <f t="shared" si="464"/>
        <v>1956.1859999999999</v>
      </c>
      <c r="CJ943" s="37">
        <f t="shared" si="465"/>
        <v>4917.5060000000003</v>
      </c>
      <c r="CM943" s="16">
        <f>SUMIFS('[1]Ajuste Inventario'!$I:$I,'[1]Ajuste Inventario'!$B:$B,E943,'[1]Ajuste Inventario'!$S:$S,D943)*-1</f>
        <v>0</v>
      </c>
      <c r="CN943" s="36">
        <f t="shared" si="436"/>
        <v>0</v>
      </c>
      <c r="CP943" t="str">
        <f t="shared" si="437"/>
        <v>3305Org.Vtas StaTeresita</v>
      </c>
      <c r="CQ943" s="10" t="e">
        <f t="shared" si="438"/>
        <v>#DIV/0!</v>
      </c>
    </row>
    <row r="944" spans="1:95" x14ac:dyDescent="0.25">
      <c r="A944" s="30">
        <v>46204</v>
      </c>
      <c r="B944" s="31" t="str">
        <f>VLOOKUP($E944,'[2]TEORICOS (05.26)'!$A$8:$T$251,B$1,0)</f>
        <v>P</v>
      </c>
      <c r="C944" s="32" t="str">
        <f>VLOOKUP($E944,'[2]TEORICOS (05.26)'!$A$8:$T$251,C$1,0)</f>
        <v>Coca Cola</v>
      </c>
      <c r="D944" t="s">
        <v>230</v>
      </c>
      <c r="E944">
        <v>1227</v>
      </c>
      <c r="F944" t="s">
        <v>206</v>
      </c>
      <c r="G944" s="16">
        <v>-0.25</v>
      </c>
      <c r="H944" s="16">
        <v>-0.26424999999999998</v>
      </c>
      <c r="I944" s="33">
        <v>-4973.3999999999996</v>
      </c>
      <c r="J944" s="33">
        <v>-4973.3999999999996</v>
      </c>
      <c r="K944" s="34">
        <f>IF($B944="P",VLOOKUP($E944,'[2]Costeo-JUL26'!$B$9:$CQ$307,K$1,0),0)</f>
        <v>902314</v>
      </c>
      <c r="L944" s="35">
        <f>VLOOKUP($E944,'[2]TEORICOS (05.26)'!$A$8:$T$251,L$1,0)</f>
        <v>0.23499999999999999</v>
      </c>
      <c r="M944" s="36">
        <f t="shared" si="439"/>
        <v>-1168.7489999999998</v>
      </c>
      <c r="N944" s="35">
        <f>IF($B944="P",VLOOKUP($E944,'[2]Costeo-JUL26'!$B$9:$CQ$307,N$1,0),0)</f>
        <v>0.05</v>
      </c>
      <c r="O944" s="36">
        <f t="shared" si="440"/>
        <v>-58.437449999999991</v>
      </c>
      <c r="P944" s="36">
        <f>IF($B944="P",VLOOKUP($E944,'[2]Costeo-JUL26'!$B$9:$CQ$307,P$1,0),0)*H944</f>
        <v>0</v>
      </c>
      <c r="Q944" s="36">
        <f t="shared" si="441"/>
        <v>-1227.1864499999997</v>
      </c>
      <c r="R944" s="34">
        <f>IF($B944="P",VLOOKUP($E944,'[2]Costeo-JUL26'!$B$9:$CQ$307,R$1,0),0)</f>
        <v>0</v>
      </c>
      <c r="S944" s="16">
        <f>IF($B944="P",VLOOKUP($E944,'[2]Costeo-JUL26'!$B$9:$CQ$307,S$1,0),0)*$G944</f>
        <v>0</v>
      </c>
      <c r="T944" s="36">
        <f>IF($B944="P",VLOOKUP($E944,'[2]Costeo-JUL26'!$B$9:$CQ$307,T$1,0),0)*$G944</f>
        <v>0</v>
      </c>
      <c r="U944" s="35">
        <f>IF($B944="P",VLOOKUP($E944,'[2]Costeo-JUL26'!$B$9:$CQ$307,U$1,0),0)</f>
        <v>0</v>
      </c>
      <c r="V944" s="36">
        <f t="shared" si="442"/>
        <v>0</v>
      </c>
      <c r="W944" s="36">
        <f t="shared" si="443"/>
        <v>0</v>
      </c>
      <c r="X944" s="34">
        <f>IF($B944="P",VLOOKUP($E944,'[2]Costeo-JUL26'!$B$9:$CQ$307,X$1,0),0)</f>
        <v>902338</v>
      </c>
      <c r="Y944" s="16">
        <f>IF($B944="P",VLOOKUP($E944,'[2]Costeo-JUL26'!$B$9:$CQ$307,Y$1,0),0)*$G944</f>
        <v>-1.2474000000000001E-2</v>
      </c>
      <c r="Z944" s="36">
        <f>IF($B944="P",VLOOKUP($E944,'[2]Costeo-JUL26'!$B$9:$CQ$307,Z$1,0),0)*$G944</f>
        <v>-3.5268987600000004</v>
      </c>
      <c r="AA944" s="35">
        <f>IF($B944="P",VLOOKUP($E944,'[2]Costeo-JUL26'!$B$9:$CQ$307,AA$1,0),0)</f>
        <v>0.45</v>
      </c>
      <c r="AB944" s="36">
        <f t="shared" si="444"/>
        <v>-1.5871044420000002</v>
      </c>
      <c r="AC944" s="36">
        <f t="shared" si="445"/>
        <v>-5.114003202000001</v>
      </c>
      <c r="AD944" s="34">
        <f>IF($B944="P",VLOOKUP($E944,'[2]Costeo-JUL26'!$B$9:$CQ$307,AD$1,0),0)</f>
        <v>901829</v>
      </c>
      <c r="AE944" s="16">
        <f>IF($B944="P",VLOOKUP($E944,'[2]Costeo-JUL26'!$B$9:$CQ$307,AE$1,0),0)*$G944</f>
        <v>-3</v>
      </c>
      <c r="AF944" s="36">
        <f>IF($B944="P",VLOOKUP($E944,'[2]Costeo-JUL26'!$B$9:$CQ$307,AF$1,0),0)*$G944</f>
        <v>-44.904600000000002</v>
      </c>
      <c r="AG944" s="35">
        <f>IF($B944="P",VLOOKUP($E944,'[2]Costeo-JUL26'!$B$9:$CQ$307,AG$1,0),0)</f>
        <v>6.0000000000000001E-3</v>
      </c>
      <c r="AH944" s="36">
        <f t="shared" si="446"/>
        <v>-0.26942760000000004</v>
      </c>
      <c r="AI944" s="36">
        <f t="shared" si="447"/>
        <v>-45.174027600000002</v>
      </c>
      <c r="AJ944" s="34">
        <f>IF($B944="P",VLOOKUP($E944,'[2]Costeo-JUL26'!$B$9:$CQ$307,AJ$1,0),0)</f>
        <v>911764</v>
      </c>
      <c r="AK944" s="16">
        <f>IF($B944="P",VLOOKUP($E944,'[2]Costeo-JUL26'!$B$9:$CQ$307,AK$1,0),0)*$G944</f>
        <v>-3</v>
      </c>
      <c r="AL944" s="36">
        <f>IF($B944="P",VLOOKUP($E944,'[2]Costeo-JUL26'!$B$9:$CQ$307,AL$1,0),0)*$G944</f>
        <v>-22.274459999999998</v>
      </c>
      <c r="AM944" s="35">
        <f>IF($B944="P",VLOOKUP($E944,'[2]Costeo-JUL26'!$B$9:$CQ$307,AM$1,0),0)</f>
        <v>1.7999999999999999E-2</v>
      </c>
      <c r="AN944" s="36">
        <f t="shared" si="448"/>
        <v>-0.40094027999999993</v>
      </c>
      <c r="AO944" s="36">
        <f t="shared" si="449"/>
        <v>-22.675400279999998</v>
      </c>
      <c r="AP944" s="34">
        <f>IF($B944="P",VLOOKUP($E944,'[2]Costeo-JUL26'!$B$9:$CQ$307,AP$1,0),0)</f>
        <v>901189</v>
      </c>
      <c r="AQ944" s="16">
        <f>IF($B944="P",VLOOKUP($E944,'[2]Costeo-JUL26'!$B$9:$CQ$307,AQ$1,0),0)*$G944</f>
        <v>-3</v>
      </c>
      <c r="AR944" s="36">
        <f>IF($B944="P",VLOOKUP($E944,'[2]Costeo-JUL26'!$B$9:$CQ$307,AR$1,0),0)*$G944</f>
        <v>-230.05260000416251</v>
      </c>
      <c r="AS944" s="35">
        <f>IF($B944="P",VLOOKUP($E944,'[2]Costeo-JUL26'!$B$9:$CQ$307,AS$1,0),0)</f>
        <v>0.02</v>
      </c>
      <c r="AT944" s="36">
        <f t="shared" si="450"/>
        <v>-4.60105200008325</v>
      </c>
      <c r="AU944" s="36">
        <f t="shared" si="451"/>
        <v>-234.65365200424577</v>
      </c>
      <c r="AV944" s="34">
        <f>IF($B944="P",VLOOKUP($E944,'[2]Costeo-JUL26'!$B$9:$CQ$307,AV$1,0),0)</f>
        <v>932317</v>
      </c>
      <c r="AW944" s="16">
        <f>IF($B944="P",VLOOKUP($E944,'[2]Costeo-JUL26'!$B$9:$CQ$307,AW$1,0),0)*$G944</f>
        <v>-4.9750000000000003E-3</v>
      </c>
      <c r="AX944" s="36">
        <f>IF($B944="P",VLOOKUP($E944,'[2]Costeo-JUL26'!$B$9:$CQ$307,AX$1,0),0)*$G944</f>
        <v>-21.381555000000002</v>
      </c>
      <c r="AY944" s="35">
        <f>IF($B944="P",VLOOKUP($E944,'[2]Costeo-JUL26'!$B$9:$CQ$307,AY$1,0),0)</f>
        <v>0.03</v>
      </c>
      <c r="AZ944" s="36">
        <f t="shared" si="452"/>
        <v>-0.64144665000000001</v>
      </c>
      <c r="BA944" s="36">
        <f t="shared" si="453"/>
        <v>-22.023001650000001</v>
      </c>
      <c r="BB944" s="34">
        <f>IF($B944="P",VLOOKUP($E944,'[2]Costeo-JUL26'!$B$9:$CQ$307,BB$1,0),0)</f>
        <v>902311</v>
      </c>
      <c r="BC944" s="16">
        <f>IF($B944="P",VLOOKUP($E944,'[2]Costeo-JUL26'!$B$9:$CQ$307,BC$1,0),0)*$G944</f>
        <v>-6.9444444444444447E-4</v>
      </c>
      <c r="BD944" s="36">
        <f>IF($B944="P",VLOOKUP($E944,'[2]Costeo-JUL26'!$B$9:$CQ$307,BD$1,0),0)*$G944</f>
        <v>-2.7233645833333338</v>
      </c>
      <c r="BE944" s="35">
        <f>IF($B944="P",VLOOKUP($E944,'[2]Costeo-JUL26'!$B$9:$CQ$307,BE$1,0),0)</f>
        <v>0.03</v>
      </c>
      <c r="BF944" s="36">
        <f t="shared" si="454"/>
        <v>-8.1700937500000015E-2</v>
      </c>
      <c r="BG944" s="36">
        <f t="shared" si="455"/>
        <v>-2.8050655208333337</v>
      </c>
      <c r="BH944" s="34">
        <f>IF($B944="P",VLOOKUP($E944,'[2]Costeo-JUL26'!$B$9:$CQ$307,BH$1,0),0)</f>
        <v>933089</v>
      </c>
      <c r="BI944" s="16">
        <f>IF($B944="P",VLOOKUP($E944,'[2]Costeo-JUL26'!$B$9:$CQ$307,BI$1,0),0)*$G944</f>
        <v>-8.6805555555555559E-3</v>
      </c>
      <c r="BJ944" s="36">
        <f>IF($B944="P",VLOOKUP($E944,'[2]Costeo-JUL26'!$B$9:$CQ$307,BJ$1,0),0)*$G944</f>
        <v>-6.4641713850174218</v>
      </c>
      <c r="BK944" s="35">
        <f>IF(BH944=910319,0,IF($B944="P",VLOOKUP($E944,'[2]Costeo-JUL26'!$B$9:$CQ$307,BK$1,0),0))</f>
        <v>0.02</v>
      </c>
      <c r="BL944" s="36">
        <f t="shared" si="456"/>
        <v>-0.12928342770034845</v>
      </c>
      <c r="BM944" s="36">
        <f t="shared" si="457"/>
        <v>-6.5934548127177699</v>
      </c>
      <c r="BN944" s="34">
        <f>IF($B944="P",VLOOKUP($E944,'[2]Costeo-JUL26'!$B$9:$CQ$307,BN$1,0),0)</f>
        <v>0</v>
      </c>
      <c r="BO944" s="16">
        <f>IF($B944="P",VLOOKUP($E944,'[2]Costeo-JUL26'!$B$9:$CQ$307,BO$1,0),0)*$G944</f>
        <v>0</v>
      </c>
      <c r="BP944" s="36">
        <f>IF($B944="P",VLOOKUP($E944,'[2]Costeo-JUL26'!$B$9:$CQ$307,BP$1,0),0)*$G944</f>
        <v>0</v>
      </c>
      <c r="BQ944" s="35">
        <f>IF($B944="P",VLOOKUP($E944,'[2]Costeo-JUL26'!$B$9:$CQ$307,BQ$1,0),0)</f>
        <v>0</v>
      </c>
      <c r="BR944" s="36">
        <f t="shared" si="458"/>
        <v>0</v>
      </c>
      <c r="BS944" s="36">
        <f t="shared" si="459"/>
        <v>0</v>
      </c>
      <c r="BT944" s="34">
        <f>IF($B944="P",VLOOKUP($E944,'[2]Costeo-JUL26'!$B$9:$CQ$307,BT$1,0),0)</f>
        <v>0</v>
      </c>
      <c r="BU944" s="16">
        <f>IF($B944="P",VLOOKUP($E944,'[2]Costeo-JUL26'!$B$9:$CQ$307,BU$1,0),0)*$G944</f>
        <v>0</v>
      </c>
      <c r="BV944" s="36">
        <f>IF($B944="P",VLOOKUP($E944,'[2]Costeo-JUL26'!$B$9:$CQ$307,BV$1,0),0)*$G944</f>
        <v>0</v>
      </c>
      <c r="BW944" s="35">
        <f>IF($B944="P",VLOOKUP($E944,'[2]Costeo-JUL26'!$B$9:$CQ$307,BW$1,0),0)</f>
        <v>0</v>
      </c>
      <c r="BX944" s="36">
        <f t="shared" si="460"/>
        <v>0</v>
      </c>
      <c r="BY944" s="36">
        <f t="shared" si="461"/>
        <v>0</v>
      </c>
      <c r="BZ944" s="34">
        <f>IF($B944="P",VLOOKUP($E944,'[2]Costeo-JUL26'!$B$9:$CQ$307,BZ$1,0),0)</f>
        <v>0</v>
      </c>
      <c r="CA944" s="16">
        <f>IF($B944="P",VLOOKUP($E944,'[2]Costeo-JUL26'!$B$9:$CQ$307,CA$1,0),0)*$G944</f>
        <v>0</v>
      </c>
      <c r="CB944" s="36">
        <f>IF($B944="P",VLOOKUP($E944,'[2]Costeo-JUL26'!$B$9:$CQ$307,CB$1,0),0)*$G944</f>
        <v>0</v>
      </c>
      <c r="CC944" s="35">
        <f>IF($B944="P",VLOOKUP($E944,'[2]Costeo-JUL26'!$B$9:$CQ$307,CC$1,0),0)</f>
        <v>0</v>
      </c>
      <c r="CD944" s="36">
        <f t="shared" si="462"/>
        <v>0</v>
      </c>
      <c r="CE944" s="36">
        <f t="shared" si="463"/>
        <v>0</v>
      </c>
      <c r="CF944" s="37">
        <f t="shared" si="435"/>
        <v>-1566.2250550697966</v>
      </c>
      <c r="CG944" s="36">
        <f>IF($B944="r",VLOOKUP($E944,'[2]Costeo-JUL26'!$B$9:$CQ$307,CG$1,0),0)*$G944</f>
        <v>0</v>
      </c>
      <c r="CH944" s="35">
        <f>VLOOKUP($E944,'[2]TEORICOS (05.26)'!$A$8:$T$251,CH$1,0)</f>
        <v>0</v>
      </c>
      <c r="CI944" s="36">
        <f t="shared" si="464"/>
        <v>0</v>
      </c>
      <c r="CJ944" s="37">
        <f t="shared" si="465"/>
        <v>0</v>
      </c>
      <c r="CM944" s="16">
        <f>SUMIFS('[1]Ajuste Inventario'!$I:$I,'[1]Ajuste Inventario'!$B:$B,E944,'[1]Ajuste Inventario'!$S:$S,D944)*-1</f>
        <v>0.25</v>
      </c>
      <c r="CN944" s="36">
        <f t="shared" si="436"/>
        <v>1566.2250550697966</v>
      </c>
      <c r="CP944" t="str">
        <f t="shared" si="437"/>
        <v>1227Org.Vtas StaTeresita</v>
      </c>
      <c r="CQ944" s="10">
        <f t="shared" si="438"/>
        <v>6264.9002202791862</v>
      </c>
    </row>
    <row r="945" spans="1:95" x14ac:dyDescent="0.25">
      <c r="A945" s="30">
        <v>46204</v>
      </c>
      <c r="B945" s="31" t="str">
        <f>VLOOKUP($E945,'[2]TEORICOS (05.26)'!$A$8:$T$251,B$1,0)</f>
        <v>R</v>
      </c>
      <c r="C945" s="32" t="str">
        <f>VLOOKUP($E945,'[2]TEORICOS (05.26)'!$A$8:$T$251,C$1,0)</f>
        <v>Monster</v>
      </c>
      <c r="D945" t="s">
        <v>230</v>
      </c>
      <c r="E945">
        <v>3112</v>
      </c>
      <c r="F945" t="s">
        <v>231</v>
      </c>
      <c r="G945" s="16">
        <v>-2.6669999999999998</v>
      </c>
      <c r="H945" s="16">
        <v>-1.3334999999999999</v>
      </c>
      <c r="I945" s="33">
        <v>-29944.48</v>
      </c>
      <c r="J945" s="33">
        <v>-24853.919999999998</v>
      </c>
      <c r="K945" s="34">
        <f>IF($B945="P",VLOOKUP($E945,'[2]Costeo-JUL26'!$B$9:$CQ$307,K$1,0),0)</f>
        <v>0</v>
      </c>
      <c r="L945" s="35">
        <f>VLOOKUP($E945,'[2]TEORICOS (05.26)'!$A$8:$T$251,L$1,0)</f>
        <v>0</v>
      </c>
      <c r="M945" s="36">
        <f t="shared" si="439"/>
        <v>0</v>
      </c>
      <c r="N945" s="35">
        <f>IF($B945="P",VLOOKUP($E945,'[2]Costeo-JUL26'!$B$9:$CQ$307,N$1,0),0)</f>
        <v>0</v>
      </c>
      <c r="O945" s="36">
        <f t="shared" si="440"/>
        <v>0</v>
      </c>
      <c r="P945" s="36">
        <f>IF($B945="P",VLOOKUP($E945,'[2]Costeo-JUL26'!$B$9:$CQ$307,P$1,0),0)*H945</f>
        <v>0</v>
      </c>
      <c r="Q945" s="36">
        <f t="shared" si="441"/>
        <v>0</v>
      </c>
      <c r="R945" s="34">
        <f>IF($B945="P",VLOOKUP($E945,'[2]Costeo-JUL26'!$B$9:$CQ$307,R$1,0),0)</f>
        <v>0</v>
      </c>
      <c r="S945" s="16">
        <f>IF($B945="P",VLOOKUP($E945,'[2]Costeo-JUL26'!$B$9:$CQ$307,S$1,0),0)*$G945</f>
        <v>0</v>
      </c>
      <c r="T945" s="36">
        <f>IF($B945="P",VLOOKUP($E945,'[2]Costeo-JUL26'!$B$9:$CQ$307,T$1,0),0)*$G945</f>
        <v>0</v>
      </c>
      <c r="U945" s="35">
        <f>IF($B945="P",VLOOKUP($E945,'[2]Costeo-JUL26'!$B$9:$CQ$307,U$1,0),0)</f>
        <v>0</v>
      </c>
      <c r="V945" s="36">
        <f t="shared" si="442"/>
        <v>0</v>
      </c>
      <c r="W945" s="36">
        <f t="shared" si="443"/>
        <v>0</v>
      </c>
      <c r="X945" s="34">
        <f>IF($B945="P",VLOOKUP($E945,'[2]Costeo-JUL26'!$B$9:$CQ$307,X$1,0),0)</f>
        <v>0</v>
      </c>
      <c r="Y945" s="16">
        <f>IF($B945="P",VLOOKUP($E945,'[2]Costeo-JUL26'!$B$9:$CQ$307,Y$1,0),0)*$G945</f>
        <v>0</v>
      </c>
      <c r="Z945" s="36">
        <f>IF($B945="P",VLOOKUP($E945,'[2]Costeo-JUL26'!$B$9:$CQ$307,Z$1,0),0)*$G945</f>
        <v>0</v>
      </c>
      <c r="AA945" s="35">
        <f>IF($B945="P",VLOOKUP($E945,'[2]Costeo-JUL26'!$B$9:$CQ$307,AA$1,0),0)</f>
        <v>0</v>
      </c>
      <c r="AB945" s="36">
        <f t="shared" si="444"/>
        <v>0</v>
      </c>
      <c r="AC945" s="36">
        <f t="shared" si="445"/>
        <v>0</v>
      </c>
      <c r="AD945" s="34">
        <f>IF($B945="P",VLOOKUP($E945,'[2]Costeo-JUL26'!$B$9:$CQ$307,AD$1,0),0)</f>
        <v>0</v>
      </c>
      <c r="AE945" s="16">
        <f>IF($B945="P",VLOOKUP($E945,'[2]Costeo-JUL26'!$B$9:$CQ$307,AE$1,0),0)*$G945</f>
        <v>0</v>
      </c>
      <c r="AF945" s="36">
        <f>IF($B945="P",VLOOKUP($E945,'[2]Costeo-JUL26'!$B$9:$CQ$307,AF$1,0),0)*$G945</f>
        <v>0</v>
      </c>
      <c r="AG945" s="35">
        <f>IF($B945="P",VLOOKUP($E945,'[2]Costeo-JUL26'!$B$9:$CQ$307,AG$1,0),0)</f>
        <v>0</v>
      </c>
      <c r="AH945" s="36">
        <f t="shared" si="446"/>
        <v>0</v>
      </c>
      <c r="AI945" s="36">
        <f t="shared" si="447"/>
        <v>0</v>
      </c>
      <c r="AJ945" s="34">
        <f>IF($B945="P",VLOOKUP($E945,'[2]Costeo-JUL26'!$B$9:$CQ$307,AJ$1,0),0)</f>
        <v>0</v>
      </c>
      <c r="AK945" s="16">
        <f>IF($B945="P",VLOOKUP($E945,'[2]Costeo-JUL26'!$B$9:$CQ$307,AK$1,0),0)*$G945</f>
        <v>0</v>
      </c>
      <c r="AL945" s="36">
        <f>IF($B945="P",VLOOKUP($E945,'[2]Costeo-JUL26'!$B$9:$CQ$307,AL$1,0),0)*$G945</f>
        <v>0</v>
      </c>
      <c r="AM945" s="35">
        <f>IF($B945="P",VLOOKUP($E945,'[2]Costeo-JUL26'!$B$9:$CQ$307,AM$1,0),0)</f>
        <v>0</v>
      </c>
      <c r="AN945" s="36">
        <f t="shared" si="448"/>
        <v>0</v>
      </c>
      <c r="AO945" s="36">
        <f t="shared" si="449"/>
        <v>0</v>
      </c>
      <c r="AP945" s="34">
        <f>IF($B945="P",VLOOKUP($E945,'[2]Costeo-JUL26'!$B$9:$CQ$307,AP$1,0),0)</f>
        <v>0</v>
      </c>
      <c r="AQ945" s="16">
        <f>IF($B945="P",VLOOKUP($E945,'[2]Costeo-JUL26'!$B$9:$CQ$307,AQ$1,0),0)*$G945</f>
        <v>0</v>
      </c>
      <c r="AR945" s="36">
        <f>IF($B945="P",VLOOKUP($E945,'[2]Costeo-JUL26'!$B$9:$CQ$307,AR$1,0),0)*$G945</f>
        <v>0</v>
      </c>
      <c r="AS945" s="35">
        <f>IF($B945="P",VLOOKUP($E945,'[2]Costeo-JUL26'!$B$9:$CQ$307,AS$1,0),0)</f>
        <v>0</v>
      </c>
      <c r="AT945" s="36">
        <f t="shared" si="450"/>
        <v>0</v>
      </c>
      <c r="AU945" s="36">
        <f t="shared" si="451"/>
        <v>0</v>
      </c>
      <c r="AV945" s="34">
        <f>IF($B945="P",VLOOKUP($E945,'[2]Costeo-JUL26'!$B$9:$CQ$307,AV$1,0),0)</f>
        <v>0</v>
      </c>
      <c r="AW945" s="16">
        <f>IF($B945="P",VLOOKUP($E945,'[2]Costeo-JUL26'!$B$9:$CQ$307,AW$1,0),0)*$G945</f>
        <v>0</v>
      </c>
      <c r="AX945" s="36">
        <f>IF($B945="P",VLOOKUP($E945,'[2]Costeo-JUL26'!$B$9:$CQ$307,AX$1,0),0)*$G945</f>
        <v>0</v>
      </c>
      <c r="AY945" s="35">
        <f>IF($B945="P",VLOOKUP($E945,'[2]Costeo-JUL26'!$B$9:$CQ$307,AY$1,0),0)</f>
        <v>0</v>
      </c>
      <c r="AZ945" s="36">
        <f t="shared" si="452"/>
        <v>0</v>
      </c>
      <c r="BA945" s="36">
        <f t="shared" si="453"/>
        <v>0</v>
      </c>
      <c r="BB945" s="34">
        <f>IF($B945="P",VLOOKUP($E945,'[2]Costeo-JUL26'!$B$9:$CQ$307,BB$1,0),0)</f>
        <v>0</v>
      </c>
      <c r="BC945" s="16">
        <f>IF($B945="P",VLOOKUP($E945,'[2]Costeo-JUL26'!$B$9:$CQ$307,BC$1,0),0)*$G945</f>
        <v>0</v>
      </c>
      <c r="BD945" s="36">
        <f>IF($B945="P",VLOOKUP($E945,'[2]Costeo-JUL26'!$B$9:$CQ$307,BD$1,0),0)*$G945</f>
        <v>0</v>
      </c>
      <c r="BE945" s="35">
        <f>IF($B945="P",VLOOKUP($E945,'[2]Costeo-JUL26'!$B$9:$CQ$307,BE$1,0),0)</f>
        <v>0</v>
      </c>
      <c r="BF945" s="36">
        <f t="shared" si="454"/>
        <v>0</v>
      </c>
      <c r="BG945" s="36">
        <f t="shared" si="455"/>
        <v>0</v>
      </c>
      <c r="BH945" s="34">
        <f>IF($B945="P",VLOOKUP($E945,'[2]Costeo-JUL26'!$B$9:$CQ$307,BH$1,0),0)</f>
        <v>0</v>
      </c>
      <c r="BI945" s="16">
        <f>IF($B945="P",VLOOKUP($E945,'[2]Costeo-JUL26'!$B$9:$CQ$307,BI$1,0),0)*$G945</f>
        <v>0</v>
      </c>
      <c r="BJ945" s="36">
        <f>IF($B945="P",VLOOKUP($E945,'[2]Costeo-JUL26'!$B$9:$CQ$307,BJ$1,0),0)*$G945</f>
        <v>0</v>
      </c>
      <c r="BK945" s="35">
        <f>IF(BH945=910319,0,IF($B945="P",VLOOKUP($E945,'[2]Costeo-JUL26'!$B$9:$CQ$307,BK$1,0),0))</f>
        <v>0</v>
      </c>
      <c r="BL945" s="36">
        <f t="shared" si="456"/>
        <v>0</v>
      </c>
      <c r="BM945" s="36">
        <f t="shared" si="457"/>
        <v>0</v>
      </c>
      <c r="BN945" s="34">
        <f>IF($B945="P",VLOOKUP($E945,'[2]Costeo-JUL26'!$B$9:$CQ$307,BN$1,0),0)</f>
        <v>0</v>
      </c>
      <c r="BO945" s="16">
        <f>IF($B945="P",VLOOKUP($E945,'[2]Costeo-JUL26'!$B$9:$CQ$307,BO$1,0),0)*$G945</f>
        <v>0</v>
      </c>
      <c r="BP945" s="36">
        <f>IF($B945="P",VLOOKUP($E945,'[2]Costeo-JUL26'!$B$9:$CQ$307,BP$1,0),0)*$G945</f>
        <v>0</v>
      </c>
      <c r="BQ945" s="35">
        <f>IF($B945="P",VLOOKUP($E945,'[2]Costeo-JUL26'!$B$9:$CQ$307,BQ$1,0),0)</f>
        <v>0</v>
      </c>
      <c r="BR945" s="36">
        <f t="shared" si="458"/>
        <v>0</v>
      </c>
      <c r="BS945" s="36">
        <f t="shared" si="459"/>
        <v>0</v>
      </c>
      <c r="BT945" s="34">
        <f>IF($B945="P",VLOOKUP($E945,'[2]Costeo-JUL26'!$B$9:$CQ$307,BT$1,0),0)</f>
        <v>0</v>
      </c>
      <c r="BU945" s="16">
        <f>IF($B945="P",VLOOKUP($E945,'[2]Costeo-JUL26'!$B$9:$CQ$307,BU$1,0),0)*$G945</f>
        <v>0</v>
      </c>
      <c r="BV945" s="36">
        <f>IF($B945="P",VLOOKUP($E945,'[2]Costeo-JUL26'!$B$9:$CQ$307,BV$1,0),0)*$G945</f>
        <v>0</v>
      </c>
      <c r="BW945" s="35">
        <f>IF($B945="P",VLOOKUP($E945,'[2]Costeo-JUL26'!$B$9:$CQ$307,BW$1,0),0)</f>
        <v>0</v>
      </c>
      <c r="BX945" s="36">
        <f t="shared" si="460"/>
        <v>0</v>
      </c>
      <c r="BY945" s="36">
        <f t="shared" si="461"/>
        <v>0</v>
      </c>
      <c r="BZ945" s="34">
        <f>IF($B945="P",VLOOKUP($E945,'[2]Costeo-JUL26'!$B$9:$CQ$307,BZ$1,0),0)</f>
        <v>0</v>
      </c>
      <c r="CA945" s="16">
        <f>IF($B945="P",VLOOKUP($E945,'[2]Costeo-JUL26'!$B$9:$CQ$307,CA$1,0),0)*$G945</f>
        <v>0</v>
      </c>
      <c r="CB945" s="36">
        <f>IF($B945="P",VLOOKUP($E945,'[2]Costeo-JUL26'!$B$9:$CQ$307,CB$1,0),0)*$G945</f>
        <v>0</v>
      </c>
      <c r="CC945" s="35">
        <f>IF($B945="P",VLOOKUP($E945,'[2]Costeo-JUL26'!$B$9:$CQ$307,CC$1,0),0)</f>
        <v>0</v>
      </c>
      <c r="CD945" s="36">
        <f t="shared" si="462"/>
        <v>0</v>
      </c>
      <c r="CE945" s="36">
        <f t="shared" si="463"/>
        <v>0</v>
      </c>
      <c r="CF945" s="37">
        <f t="shared" si="435"/>
        <v>0</v>
      </c>
      <c r="CG945" s="36">
        <f>IF($B945="r",VLOOKUP($E945,'[2]Costeo-JUL26'!$B$9:$CQ$307,CG$1,0),0)*$G945</f>
        <v>-19709.476709999999</v>
      </c>
      <c r="CH945" s="35">
        <f>VLOOKUP($E945,'[2]TEORICOS (05.26)'!$A$8:$T$251,CH$1,0)</f>
        <v>0</v>
      </c>
      <c r="CI945" s="36">
        <f t="shared" si="464"/>
        <v>0</v>
      </c>
      <c r="CJ945" s="37">
        <f t="shared" si="465"/>
        <v>-19709.476709999999</v>
      </c>
      <c r="CM945" s="16">
        <f>SUMIFS('[1]Ajuste Inventario'!$I:$I,'[1]Ajuste Inventario'!$B:$B,E945,'[1]Ajuste Inventario'!$S:$S,D945)*-1</f>
        <v>2.6669999999999998</v>
      </c>
      <c r="CN945" s="36">
        <f t="shared" si="436"/>
        <v>19709.476709999999</v>
      </c>
      <c r="CP945" t="str">
        <f t="shared" si="437"/>
        <v>3112Org.Vtas StaTeresita</v>
      </c>
      <c r="CQ945" s="10">
        <f t="shared" si="438"/>
        <v>7390.13</v>
      </c>
    </row>
    <row r="946" spans="1:95" x14ac:dyDescent="0.25">
      <c r="A946" s="30">
        <v>46204</v>
      </c>
      <c r="B946" s="31" t="str">
        <f>VLOOKUP($E946,'[2]TEORICOS (05.26)'!$A$8:$T$251,B$1,0)</f>
        <v>P</v>
      </c>
      <c r="C946" s="32" t="str">
        <f>VLOOKUP($E946,'[2]TEORICOS (05.26)'!$A$8:$T$251,C$1,0)</f>
        <v>Coca Cola</v>
      </c>
      <c r="D946" t="s">
        <v>232</v>
      </c>
      <c r="E946">
        <v>105</v>
      </c>
      <c r="F946" t="s">
        <v>67</v>
      </c>
      <c r="G946" s="16">
        <v>314</v>
      </c>
      <c r="H946" s="16">
        <v>165.79200000000017</v>
      </c>
      <c r="I946" s="33">
        <v>2753746.4200000111</v>
      </c>
      <c r="J946" s="33">
        <v>2664109.2700000065</v>
      </c>
      <c r="K946" s="34">
        <f>IF($B946="P",VLOOKUP($E946,'[2]Costeo-JUL26'!$B$9:$CQ$307,K$1,0),0)</f>
        <v>902026</v>
      </c>
      <c r="L946" s="35">
        <f>VLOOKUP($E946,'[2]TEORICOS (05.26)'!$A$8:$T$251,L$1,0)</f>
        <v>0.2</v>
      </c>
      <c r="M946" s="36">
        <f t="shared" si="439"/>
        <v>532821.85400000133</v>
      </c>
      <c r="N946" s="35">
        <f>IF($B946="P",VLOOKUP($E946,'[2]Costeo-JUL26'!$B$9:$CQ$307,N$1,0),0)</f>
        <v>0.01</v>
      </c>
      <c r="O946" s="36">
        <f t="shared" si="440"/>
        <v>5328.2185400000135</v>
      </c>
      <c r="P946" s="36">
        <f>IF($B946="P",VLOOKUP($E946,'[2]Costeo-JUL26'!$B$9:$CQ$307,P$1,0),0)*H946</f>
        <v>0</v>
      </c>
      <c r="Q946" s="36">
        <f t="shared" si="441"/>
        <v>538150.07254000136</v>
      </c>
      <c r="R946" s="34">
        <f>IF($B946="P",VLOOKUP($E946,'[2]Costeo-JUL26'!$B$9:$CQ$307,R$1,0),0)</f>
        <v>902332</v>
      </c>
      <c r="S946" s="16">
        <f>IF($B946="P",VLOOKUP($E946,'[2]Costeo-JUL26'!$B$9:$CQ$307,S$1,0),0)*$G946</f>
        <v>136.604031875</v>
      </c>
      <c r="T946" s="36">
        <f>IF($B946="P",VLOOKUP($E946,'[2]Costeo-JUL26'!$B$9:$CQ$307,T$1,0),0)*$G946</f>
        <v>95288.674448535108</v>
      </c>
      <c r="U946" s="35">
        <f>IF($B946="P",VLOOKUP($E946,'[2]Costeo-JUL26'!$B$9:$CQ$307,U$1,0),0)</f>
        <v>1.4999999999999999E-2</v>
      </c>
      <c r="V946" s="36">
        <f t="shared" si="442"/>
        <v>1429.3301167280265</v>
      </c>
      <c r="W946" s="36">
        <f t="shared" si="443"/>
        <v>96718.004565263138</v>
      </c>
      <c r="X946" s="34">
        <f>IF($B946="P",VLOOKUP($E946,'[2]Costeo-JUL26'!$B$9:$CQ$307,X$1,0),0)</f>
        <v>902338</v>
      </c>
      <c r="Y946" s="16">
        <f>IF($B946="P",VLOOKUP($E946,'[2]Costeo-JUL26'!$B$9:$CQ$307,Y$1,0),0)*$G946</f>
        <v>8.2067040000000002</v>
      </c>
      <c r="Z946" s="36">
        <f>IF($B946="P",VLOOKUP($E946,'[2]Costeo-JUL26'!$B$9:$CQ$307,Z$1,0),0)*$G946</f>
        <v>2320.3634889599998</v>
      </c>
      <c r="AA946" s="35">
        <f>IF($B946="P",VLOOKUP($E946,'[2]Costeo-JUL26'!$B$9:$CQ$307,AA$1,0),0)</f>
        <v>0.45</v>
      </c>
      <c r="AB946" s="36">
        <f t="shared" si="444"/>
        <v>1044.1635700320001</v>
      </c>
      <c r="AC946" s="36">
        <f t="shared" si="445"/>
        <v>3364.5270589920001</v>
      </c>
      <c r="AD946" s="34">
        <f>IF($B946="P",VLOOKUP($E946,'[2]Costeo-JUL26'!$B$9:$CQ$307,AD$1,0),0)</f>
        <v>901733</v>
      </c>
      <c r="AE946" s="16">
        <f>IF($B946="P",VLOOKUP($E946,'[2]Costeo-JUL26'!$B$9:$CQ$307,AE$1,0),0)*$G946</f>
        <v>3768</v>
      </c>
      <c r="AF946" s="36">
        <f>IF($B946="P",VLOOKUP($E946,'[2]Costeo-JUL26'!$B$9:$CQ$307,AF$1,0),0)*$G946</f>
        <v>57828.249600000003</v>
      </c>
      <c r="AG946" s="35">
        <f>IF($B946="P",VLOOKUP($E946,'[2]Costeo-JUL26'!$B$9:$CQ$307,AG$1,0),0)</f>
        <v>6.0000000000000001E-3</v>
      </c>
      <c r="AH946" s="36">
        <f t="shared" si="446"/>
        <v>346.96949760000001</v>
      </c>
      <c r="AI946" s="36">
        <f t="shared" si="447"/>
        <v>58175.219097600006</v>
      </c>
      <c r="AJ946" s="34">
        <f>IF($B946="P",VLOOKUP($E946,'[2]Costeo-JUL26'!$B$9:$CQ$307,AJ$1,0),0)</f>
        <v>939214</v>
      </c>
      <c r="AK946" s="16">
        <f>IF($B946="P",VLOOKUP($E946,'[2]Costeo-JUL26'!$B$9:$CQ$307,AK$1,0),0)*$G946</f>
        <v>3768</v>
      </c>
      <c r="AL946" s="36">
        <f>IF($B946="P",VLOOKUP($E946,'[2]Costeo-JUL26'!$B$9:$CQ$307,AL$1,0),0)*$G946</f>
        <v>23380.440000000002</v>
      </c>
      <c r="AM946" s="35">
        <f>IF($B946="P",VLOOKUP($E946,'[2]Costeo-JUL26'!$B$9:$CQ$307,AM$1,0),0)</f>
        <v>1.7999999999999999E-2</v>
      </c>
      <c r="AN946" s="36">
        <f t="shared" si="448"/>
        <v>420.84791999999999</v>
      </c>
      <c r="AO946" s="36">
        <f t="shared" si="449"/>
        <v>23801.287920000002</v>
      </c>
      <c r="AP946" s="34">
        <f>IF($B946="P",VLOOKUP($E946,'[2]Costeo-JUL26'!$B$9:$CQ$307,AP$1,0),0)</f>
        <v>901189</v>
      </c>
      <c r="AQ946" s="16">
        <f>IF($B946="P",VLOOKUP($E946,'[2]Costeo-JUL26'!$B$9:$CQ$307,AQ$1,0),0)*$G946</f>
        <v>3768</v>
      </c>
      <c r="AR946" s="36">
        <f>IF($B946="P",VLOOKUP($E946,'[2]Costeo-JUL26'!$B$9:$CQ$307,AR$1,0),0)*$G946</f>
        <v>288946.06560522813</v>
      </c>
      <c r="AS946" s="35">
        <f>IF($B946="P",VLOOKUP($E946,'[2]Costeo-JUL26'!$B$9:$CQ$307,AS$1,0),0)</f>
        <v>0.02</v>
      </c>
      <c r="AT946" s="36">
        <f t="shared" si="450"/>
        <v>5778.9213121045623</v>
      </c>
      <c r="AU946" s="36">
        <f t="shared" si="451"/>
        <v>294724.98691733269</v>
      </c>
      <c r="AV946" s="34">
        <f>IF($B946="P",VLOOKUP($E946,'[2]Costeo-JUL26'!$B$9:$CQ$307,AV$1,0),0)</f>
        <v>939510</v>
      </c>
      <c r="AW946" s="16">
        <f>IF($B946="P",VLOOKUP($E946,'[2]Costeo-JUL26'!$B$9:$CQ$307,AW$1,0),0)*$G946</f>
        <v>4.4901999999999997</v>
      </c>
      <c r="AX946" s="36">
        <f>IF($B946="P",VLOOKUP($E946,'[2]Costeo-JUL26'!$B$9:$CQ$307,AX$1,0),0)*$G946</f>
        <v>19297.981560000004</v>
      </c>
      <c r="AY946" s="35">
        <f>IF($B946="P",VLOOKUP($E946,'[2]Costeo-JUL26'!$B$9:$CQ$307,AY$1,0),0)</f>
        <v>0.03</v>
      </c>
      <c r="AZ946" s="36">
        <f t="shared" si="452"/>
        <v>578.93944680000004</v>
      </c>
      <c r="BA946" s="36">
        <f t="shared" si="453"/>
        <v>19876.921006800003</v>
      </c>
      <c r="BB946" s="34">
        <f>IF($B946="P",VLOOKUP($E946,'[2]Costeo-JUL26'!$B$9:$CQ$307,BB$1,0),0)</f>
        <v>902311</v>
      </c>
      <c r="BC946" s="16">
        <f>IF($B946="P",VLOOKUP($E946,'[2]Costeo-JUL26'!$B$9:$CQ$307,BC$1,0),0)*$G946</f>
        <v>0.87222222222222223</v>
      </c>
      <c r="BD946" s="36">
        <f>IF($B946="P",VLOOKUP($E946,'[2]Costeo-JUL26'!$B$9:$CQ$307,BD$1,0),0)*$G946</f>
        <v>3420.5459166666674</v>
      </c>
      <c r="BE946" s="35">
        <f>IF($B946="P",VLOOKUP($E946,'[2]Costeo-JUL26'!$B$9:$CQ$307,BE$1,0),0)</f>
        <v>0.03</v>
      </c>
      <c r="BF946" s="36">
        <f t="shared" si="454"/>
        <v>102.61637750000001</v>
      </c>
      <c r="BG946" s="36">
        <f t="shared" si="455"/>
        <v>3523.1622941666674</v>
      </c>
      <c r="BH946" s="34">
        <f>IF($B946="P",VLOOKUP($E946,'[2]Costeo-JUL26'!$B$9:$CQ$307,BH$1,0),0)</f>
        <v>933089</v>
      </c>
      <c r="BI946" s="16">
        <f>IF($B946="P",VLOOKUP($E946,'[2]Costeo-JUL26'!$B$9:$CQ$307,BI$1,0),0)*$G946</f>
        <v>8.5859375</v>
      </c>
      <c r="BJ946" s="36">
        <f>IF($B946="P",VLOOKUP($E946,'[2]Costeo-JUL26'!$B$9:$CQ$307,BJ$1,0),0)*$G946</f>
        <v>6393.7119169207326</v>
      </c>
      <c r="BK946" s="35">
        <f>IF(BH946=910319,0,IF($B946="P",VLOOKUP($E946,'[2]Costeo-JUL26'!$B$9:$CQ$307,BK$1,0),0))</f>
        <v>0.02</v>
      </c>
      <c r="BL946" s="36">
        <f t="shared" si="456"/>
        <v>127.87423833841466</v>
      </c>
      <c r="BM946" s="36">
        <f t="shared" si="457"/>
        <v>6521.5861552591468</v>
      </c>
      <c r="BN946" s="34">
        <f>IF($B946="P",VLOOKUP($E946,'[2]Costeo-JUL26'!$B$9:$CQ$307,BN$1,0),0)</f>
        <v>0</v>
      </c>
      <c r="BO946" s="16">
        <f>IF($B946="P",VLOOKUP($E946,'[2]Costeo-JUL26'!$B$9:$CQ$307,BO$1,0),0)*$G946</f>
        <v>0</v>
      </c>
      <c r="BP946" s="36">
        <f>IF($B946="P",VLOOKUP($E946,'[2]Costeo-JUL26'!$B$9:$CQ$307,BP$1,0),0)*$G946</f>
        <v>0</v>
      </c>
      <c r="BQ946" s="35">
        <f>IF($B946="P",VLOOKUP($E946,'[2]Costeo-JUL26'!$B$9:$CQ$307,BQ$1,0),0)</f>
        <v>0</v>
      </c>
      <c r="BR946" s="36">
        <f t="shared" si="458"/>
        <v>0</v>
      </c>
      <c r="BS946" s="36">
        <f t="shared" si="459"/>
        <v>0</v>
      </c>
      <c r="BT946" s="34">
        <f>IF($B946="P",VLOOKUP($E946,'[2]Costeo-JUL26'!$B$9:$CQ$307,BT$1,0),0)</f>
        <v>0</v>
      </c>
      <c r="BU946" s="16">
        <f>IF($B946="P",VLOOKUP($E946,'[2]Costeo-JUL26'!$B$9:$CQ$307,BU$1,0),0)*$G946</f>
        <v>0</v>
      </c>
      <c r="BV946" s="36">
        <f>IF($B946="P",VLOOKUP($E946,'[2]Costeo-JUL26'!$B$9:$CQ$307,BV$1,0),0)*$G946</f>
        <v>0</v>
      </c>
      <c r="BW946" s="35">
        <f>IF($B946="P",VLOOKUP($E946,'[2]Costeo-JUL26'!$B$9:$CQ$307,BW$1,0),0)</f>
        <v>0</v>
      </c>
      <c r="BX946" s="36">
        <f t="shared" si="460"/>
        <v>0</v>
      </c>
      <c r="BY946" s="36">
        <f t="shared" si="461"/>
        <v>0</v>
      </c>
      <c r="BZ946" s="34">
        <f>IF($B946="P",VLOOKUP($E946,'[2]Costeo-JUL26'!$B$9:$CQ$307,BZ$1,0),0)</f>
        <v>0</v>
      </c>
      <c r="CA946" s="16">
        <f>IF($B946="P",VLOOKUP($E946,'[2]Costeo-JUL26'!$B$9:$CQ$307,CA$1,0),0)*$G946</f>
        <v>0</v>
      </c>
      <c r="CB946" s="36">
        <f>IF($B946="P",VLOOKUP($E946,'[2]Costeo-JUL26'!$B$9:$CQ$307,CB$1,0),0)*$G946</f>
        <v>0</v>
      </c>
      <c r="CC946" s="35">
        <f>IF($B946="P",VLOOKUP($E946,'[2]Costeo-JUL26'!$B$9:$CQ$307,CC$1,0),0)</f>
        <v>0</v>
      </c>
      <c r="CD946" s="36">
        <f t="shared" si="462"/>
        <v>0</v>
      </c>
      <c r="CE946" s="36">
        <f t="shared" si="463"/>
        <v>0</v>
      </c>
      <c r="CF946" s="37">
        <f t="shared" si="435"/>
        <v>1044855.7675554149</v>
      </c>
      <c r="CG946" s="36">
        <f>IF($B946="r",VLOOKUP($E946,'[2]Costeo-JUL26'!$B$9:$CQ$307,CG$1,0),0)*$G946</f>
        <v>0</v>
      </c>
      <c r="CH946" s="35">
        <f>VLOOKUP($E946,'[2]TEORICOS (05.26)'!$A$8:$T$251,CH$1,0)</f>
        <v>0.05</v>
      </c>
      <c r="CI946" s="36">
        <f t="shared" si="464"/>
        <v>0</v>
      </c>
      <c r="CJ946" s="37">
        <f t="shared" si="465"/>
        <v>0</v>
      </c>
      <c r="CM946" s="16">
        <f>SUMIFS('[1]Ajuste Inventario'!$I:$I,'[1]Ajuste Inventario'!$B:$B,E946,'[1]Ajuste Inventario'!$S:$S,D946)*-1</f>
        <v>13.917</v>
      </c>
      <c r="CN946" s="36">
        <f t="shared" si="436"/>
        <v>46309.737952448115</v>
      </c>
      <c r="CP946" t="str">
        <f t="shared" si="437"/>
        <v>105Org.Vtas Tandil</v>
      </c>
      <c r="CQ946" s="10">
        <f t="shared" si="438"/>
        <v>3327.5661387115124</v>
      </c>
    </row>
    <row r="947" spans="1:95" x14ac:dyDescent="0.25">
      <c r="A947" s="30">
        <v>46204</v>
      </c>
      <c r="B947" s="31" t="str">
        <f>VLOOKUP($E947,'[2]TEORICOS (05.26)'!$A$8:$T$251,B$1,0)</f>
        <v>P</v>
      </c>
      <c r="C947" s="32" t="str">
        <f>VLOOKUP($E947,'[2]TEORICOS (05.26)'!$A$8:$T$251,C$1,0)</f>
        <v>Coca Cola</v>
      </c>
      <c r="D947" t="s">
        <v>232</v>
      </c>
      <c r="E947">
        <v>110</v>
      </c>
      <c r="F947" t="s">
        <v>68</v>
      </c>
      <c r="G947" s="16">
        <v>395</v>
      </c>
      <c r="H947" s="16">
        <v>584.2050000000005</v>
      </c>
      <c r="I947" s="33">
        <v>10925119.269999987</v>
      </c>
      <c r="J947" s="33">
        <v>9935331.0599999949</v>
      </c>
      <c r="K947" s="34">
        <f>IF($B947="P",VLOOKUP($E947,'[2]Costeo-JUL26'!$B$9:$CQ$307,K$1,0),0)</f>
        <v>902026</v>
      </c>
      <c r="L947" s="35">
        <f>VLOOKUP($E947,'[2]TEORICOS (05.26)'!$A$8:$T$251,L$1,0)</f>
        <v>0.2</v>
      </c>
      <c r="M947" s="36">
        <f t="shared" si="439"/>
        <v>1987066.2119999991</v>
      </c>
      <c r="N947" s="35">
        <f>IF($B947="P",VLOOKUP($E947,'[2]Costeo-JUL26'!$B$9:$CQ$307,N$1,0),0)</f>
        <v>0.01</v>
      </c>
      <c r="O947" s="36">
        <f t="shared" si="440"/>
        <v>19870.66211999999</v>
      </c>
      <c r="P947" s="36">
        <f>IF($B947="P",VLOOKUP($E947,'[2]Costeo-JUL26'!$B$9:$CQ$307,P$1,0),0)*H947</f>
        <v>0</v>
      </c>
      <c r="Q947" s="36">
        <f t="shared" si="441"/>
        <v>2006936.8741199991</v>
      </c>
      <c r="R947" s="34">
        <f>IF($B947="P",VLOOKUP($E947,'[2]Costeo-JUL26'!$B$9:$CQ$307,R$1,0),0)</f>
        <v>902332</v>
      </c>
      <c r="S947" s="16">
        <f>IF($B947="P",VLOOKUP($E947,'[2]Costeo-JUL26'!$B$9:$CQ$307,S$1,0),0)*$G947</f>
        <v>481.15942437500001</v>
      </c>
      <c r="T947" s="36">
        <f>IF($B947="P",VLOOKUP($E947,'[2]Costeo-JUL26'!$B$9:$CQ$307,T$1,0),0)*$G947</f>
        <v>335634.63038241985</v>
      </c>
      <c r="U947" s="35">
        <f>IF($B947="P",VLOOKUP($E947,'[2]Costeo-JUL26'!$B$9:$CQ$307,U$1,0),0)</f>
        <v>1.4999999999999999E-2</v>
      </c>
      <c r="V947" s="36">
        <f t="shared" si="442"/>
        <v>5034.5194557362975</v>
      </c>
      <c r="W947" s="36">
        <f t="shared" si="443"/>
        <v>340669.14983815613</v>
      </c>
      <c r="X947" s="34">
        <f>IF($B947="P",VLOOKUP($E947,'[2]Costeo-JUL26'!$B$9:$CQ$307,X$1,0),0)</f>
        <v>902338</v>
      </c>
      <c r="Y947" s="16">
        <f>IF($B947="P",VLOOKUP($E947,'[2]Costeo-JUL26'!$B$9:$CQ$307,Y$1,0),0)*$G947</f>
        <v>26.278559999999995</v>
      </c>
      <c r="Z947" s="36">
        <f>IF($B947="P",VLOOKUP($E947,'[2]Costeo-JUL26'!$B$9:$CQ$307,Z$1,0),0)*$G947</f>
        <v>7430.0000543999995</v>
      </c>
      <c r="AA947" s="35">
        <f>IF($B947="P",VLOOKUP($E947,'[2]Costeo-JUL26'!$B$9:$CQ$307,AA$1,0),0)</f>
        <v>0.45</v>
      </c>
      <c r="AB947" s="36">
        <f t="shared" si="444"/>
        <v>3343.5000244799999</v>
      </c>
      <c r="AC947" s="36">
        <f t="shared" si="445"/>
        <v>10773.500078879999</v>
      </c>
      <c r="AD947" s="34">
        <f>IF($B947="P",VLOOKUP($E947,'[2]Costeo-JUL26'!$B$9:$CQ$307,AD$1,0),0)</f>
        <v>933139</v>
      </c>
      <c r="AE947" s="16">
        <f>IF($B947="P",VLOOKUP($E947,'[2]Costeo-JUL26'!$B$9:$CQ$307,AE$1,0),0)*$G947</f>
        <v>9480</v>
      </c>
      <c r="AF947" s="36">
        <f>IF($B947="P",VLOOKUP($E947,'[2]Costeo-JUL26'!$B$9:$CQ$307,AF$1,0),0)*$G947</f>
        <v>102749.16960000001</v>
      </c>
      <c r="AG947" s="35">
        <f>IF($B947="P",VLOOKUP($E947,'[2]Costeo-JUL26'!$B$9:$CQ$307,AG$1,0),0)</f>
        <v>6.0000000000000001E-3</v>
      </c>
      <c r="AH947" s="36">
        <f t="shared" si="446"/>
        <v>616.4950176000001</v>
      </c>
      <c r="AI947" s="36">
        <f t="shared" si="447"/>
        <v>103365.66461760001</v>
      </c>
      <c r="AJ947" s="34">
        <f>IF($B947="P",VLOOKUP($E947,'[2]Costeo-JUL26'!$B$9:$CQ$307,AJ$1,0),0)</f>
        <v>938219</v>
      </c>
      <c r="AK947" s="16">
        <f>IF($B947="P",VLOOKUP($E947,'[2]Costeo-JUL26'!$B$9:$CQ$307,AK$1,0),0)*$G947</f>
        <v>9480</v>
      </c>
      <c r="AL947" s="36">
        <f>IF($B947="P",VLOOKUP($E947,'[2]Costeo-JUL26'!$B$9:$CQ$307,AL$1,0),0)*$G947</f>
        <v>115626.23280000001</v>
      </c>
      <c r="AM947" s="35">
        <f>IF($B947="P",VLOOKUP($E947,'[2]Costeo-JUL26'!$B$9:$CQ$307,AM$1,0),0)</f>
        <v>1.7999999999999999E-2</v>
      </c>
      <c r="AN947" s="36">
        <f t="shared" si="448"/>
        <v>2081.2721904</v>
      </c>
      <c r="AO947" s="36">
        <f t="shared" si="449"/>
        <v>117707.50499040002</v>
      </c>
      <c r="AP947" s="34">
        <f>IF($B947="P",VLOOKUP($E947,'[2]Costeo-JUL26'!$B$9:$CQ$307,AP$1,0),0)</f>
        <v>0</v>
      </c>
      <c r="AQ947" s="16">
        <f>IF($B947="P",VLOOKUP($E947,'[2]Costeo-JUL26'!$B$9:$CQ$307,AQ$1,0),0)*$G947</f>
        <v>0</v>
      </c>
      <c r="AR947" s="36">
        <f>IF($B947="P",VLOOKUP($E947,'[2]Costeo-JUL26'!$B$9:$CQ$307,AR$1,0),0)*$G947</f>
        <v>0</v>
      </c>
      <c r="AS947" s="35">
        <f>IF($B947="P",VLOOKUP($E947,'[2]Costeo-JUL26'!$B$9:$CQ$307,AS$1,0),0)</f>
        <v>0</v>
      </c>
      <c r="AT947" s="36">
        <f t="shared" si="450"/>
        <v>0</v>
      </c>
      <c r="AU947" s="36">
        <f t="shared" si="451"/>
        <v>0</v>
      </c>
      <c r="AV947" s="34">
        <f>IF($B947="P",VLOOKUP($E947,'[2]Costeo-JUL26'!$B$9:$CQ$307,AV$1,0),0)</f>
        <v>0</v>
      </c>
      <c r="AW947" s="16">
        <f>IF($B947="P",VLOOKUP($E947,'[2]Costeo-JUL26'!$B$9:$CQ$307,AW$1,0),0)*$G947</f>
        <v>0</v>
      </c>
      <c r="AX947" s="36">
        <f>IF($B947="P",VLOOKUP($E947,'[2]Costeo-JUL26'!$B$9:$CQ$307,AX$1,0),0)*$G947</f>
        <v>0</v>
      </c>
      <c r="AY947" s="35">
        <f>IF($B947="P",VLOOKUP($E947,'[2]Costeo-JUL26'!$B$9:$CQ$307,AY$1,0),0)</f>
        <v>0</v>
      </c>
      <c r="AZ947" s="36">
        <f t="shared" si="452"/>
        <v>0</v>
      </c>
      <c r="BA947" s="36">
        <f t="shared" si="453"/>
        <v>0</v>
      </c>
      <c r="BB947" s="34">
        <f>IF($B947="P",VLOOKUP($E947,'[2]Costeo-JUL26'!$B$9:$CQ$307,BB$1,0),0)</f>
        <v>0</v>
      </c>
      <c r="BC947" s="16">
        <f>IF($B947="P",VLOOKUP($E947,'[2]Costeo-JUL26'!$B$9:$CQ$307,BC$1,0),0)*$G947</f>
        <v>0</v>
      </c>
      <c r="BD947" s="36">
        <f>IF($B947="P",VLOOKUP($E947,'[2]Costeo-JUL26'!$B$9:$CQ$307,BD$1,0),0)*$G947</f>
        <v>0</v>
      </c>
      <c r="BE947" s="35">
        <f>IF($B947="P",VLOOKUP($E947,'[2]Costeo-JUL26'!$B$9:$CQ$307,BE$1,0),0)</f>
        <v>0</v>
      </c>
      <c r="BF947" s="36">
        <f t="shared" si="454"/>
        <v>0</v>
      </c>
      <c r="BG947" s="36">
        <f t="shared" si="455"/>
        <v>0</v>
      </c>
      <c r="BH947" s="34">
        <f>IF($B947="P",VLOOKUP($E947,'[2]Costeo-JUL26'!$B$9:$CQ$307,BH$1,0),0)</f>
        <v>0</v>
      </c>
      <c r="BI947" s="16">
        <f>IF($B947="P",VLOOKUP($E947,'[2]Costeo-JUL26'!$B$9:$CQ$307,BI$1,0),0)*$G947</f>
        <v>0</v>
      </c>
      <c r="BJ947" s="36">
        <f>IF($B947="P",VLOOKUP($E947,'[2]Costeo-JUL26'!$B$9:$CQ$307,BJ$1,0),0)*$G947</f>
        <v>0</v>
      </c>
      <c r="BK947" s="35">
        <f>IF(BH947=910319,0,IF($B947="P",VLOOKUP($E947,'[2]Costeo-JUL26'!$B$9:$CQ$307,BK$1,0),0))</f>
        <v>0</v>
      </c>
      <c r="BL947" s="36">
        <f t="shared" si="456"/>
        <v>0</v>
      </c>
      <c r="BM947" s="36">
        <f t="shared" si="457"/>
        <v>0</v>
      </c>
      <c r="BN947" s="34">
        <f>IF($B947="P",VLOOKUP($E947,'[2]Costeo-JUL26'!$B$9:$CQ$307,BN$1,0),0)</f>
        <v>0</v>
      </c>
      <c r="BO947" s="16">
        <f>IF($B947="P",VLOOKUP($E947,'[2]Costeo-JUL26'!$B$9:$CQ$307,BO$1,0),0)*$G947</f>
        <v>0</v>
      </c>
      <c r="BP947" s="36">
        <f>IF($B947="P",VLOOKUP($E947,'[2]Costeo-JUL26'!$B$9:$CQ$307,BP$1,0),0)*$G947</f>
        <v>0</v>
      </c>
      <c r="BQ947" s="35">
        <f>IF($B947="P",VLOOKUP($E947,'[2]Costeo-JUL26'!$B$9:$CQ$307,BQ$1,0),0)</f>
        <v>0</v>
      </c>
      <c r="BR947" s="36">
        <f t="shared" si="458"/>
        <v>0</v>
      </c>
      <c r="BS947" s="36">
        <f t="shared" si="459"/>
        <v>0</v>
      </c>
      <c r="BT947" s="34">
        <f>IF($B947="P",VLOOKUP($E947,'[2]Costeo-JUL26'!$B$9:$CQ$307,BT$1,0),0)</f>
        <v>0</v>
      </c>
      <c r="BU947" s="16">
        <f>IF($B947="P",VLOOKUP($E947,'[2]Costeo-JUL26'!$B$9:$CQ$307,BU$1,0),0)*$G947</f>
        <v>0</v>
      </c>
      <c r="BV947" s="36">
        <f>IF($B947="P",VLOOKUP($E947,'[2]Costeo-JUL26'!$B$9:$CQ$307,BV$1,0),0)*$G947</f>
        <v>0</v>
      </c>
      <c r="BW947" s="35">
        <f>IF($B947="P",VLOOKUP($E947,'[2]Costeo-JUL26'!$B$9:$CQ$307,BW$1,0),0)</f>
        <v>0</v>
      </c>
      <c r="BX947" s="36">
        <f t="shared" si="460"/>
        <v>0</v>
      </c>
      <c r="BY947" s="36">
        <f t="shared" si="461"/>
        <v>0</v>
      </c>
      <c r="BZ947" s="34">
        <f>IF($B947="P",VLOOKUP($E947,'[2]Costeo-JUL26'!$B$9:$CQ$307,BZ$1,0),0)</f>
        <v>0</v>
      </c>
      <c r="CA947" s="16">
        <f>IF($B947="P",VLOOKUP($E947,'[2]Costeo-JUL26'!$B$9:$CQ$307,CA$1,0),0)*$G947</f>
        <v>0</v>
      </c>
      <c r="CB947" s="36">
        <f>IF($B947="P",VLOOKUP($E947,'[2]Costeo-JUL26'!$B$9:$CQ$307,CB$1,0),0)*$G947</f>
        <v>0</v>
      </c>
      <c r="CC947" s="35">
        <f>IF($B947="P",VLOOKUP($E947,'[2]Costeo-JUL26'!$B$9:$CQ$307,CC$1,0),0)</f>
        <v>0</v>
      </c>
      <c r="CD947" s="36">
        <f t="shared" si="462"/>
        <v>0</v>
      </c>
      <c r="CE947" s="36">
        <f t="shared" si="463"/>
        <v>0</v>
      </c>
      <c r="CF947" s="37">
        <f t="shared" si="435"/>
        <v>2579452.6936450354</v>
      </c>
      <c r="CG947" s="36">
        <f>IF($B947="r",VLOOKUP($E947,'[2]Costeo-JUL26'!$B$9:$CQ$307,CG$1,0),0)*$G947</f>
        <v>0</v>
      </c>
      <c r="CH947" s="35">
        <f>VLOOKUP($E947,'[2]TEORICOS (05.26)'!$A$8:$T$251,CH$1,0)</f>
        <v>0</v>
      </c>
      <c r="CI947" s="36">
        <f t="shared" si="464"/>
        <v>0</v>
      </c>
      <c r="CJ947" s="37">
        <f t="shared" si="465"/>
        <v>0</v>
      </c>
      <c r="CM947" s="16">
        <f>SUMIFS('[1]Ajuste Inventario'!$I:$I,'[1]Ajuste Inventario'!$B:$B,E947,'[1]Ajuste Inventario'!$S:$S,D947)*-1</f>
        <v>8.6669999999999998</v>
      </c>
      <c r="CN947" s="36">
        <f t="shared" si="436"/>
        <v>56597.763280560815</v>
      </c>
      <c r="CP947" t="str">
        <f t="shared" si="437"/>
        <v>110Org.Vtas Tandil</v>
      </c>
      <c r="CQ947" s="10">
        <f t="shared" si="438"/>
        <v>6530.2599839114819</v>
      </c>
    </row>
    <row r="948" spans="1:95" x14ac:dyDescent="0.25">
      <c r="A948" s="30">
        <v>46204</v>
      </c>
      <c r="B948" s="31" t="str">
        <f>VLOOKUP($E948,'[2]TEORICOS (05.26)'!$A$8:$T$251,B$1,0)</f>
        <v>R</v>
      </c>
      <c r="C948" s="32" t="str">
        <f>VLOOKUP($E948,'[2]TEORICOS (05.26)'!$A$8:$T$251,C$1,0)</f>
        <v>Coca Cola</v>
      </c>
      <c r="D948" t="s">
        <v>232</v>
      </c>
      <c r="E948">
        <v>118</v>
      </c>
      <c r="F948" t="s">
        <v>69</v>
      </c>
      <c r="G948" s="16">
        <v>1350.6669999999999</v>
      </c>
      <c r="H948" s="16">
        <v>505.1494580000026</v>
      </c>
      <c r="I948" s="33">
        <v>10881939.079999929</v>
      </c>
      <c r="J948" s="33">
        <v>10772552.789999936</v>
      </c>
      <c r="K948" s="34">
        <f>IF($B948="P",VLOOKUP($E948,'[2]Costeo-JUL26'!$B$9:$CQ$307,K$1,0),0)</f>
        <v>0</v>
      </c>
      <c r="L948" s="35">
        <f>VLOOKUP($E948,'[2]TEORICOS (05.26)'!$A$8:$T$251,L$1,0)</f>
        <v>0.2</v>
      </c>
      <c r="M948" s="36">
        <f t="shared" si="439"/>
        <v>0</v>
      </c>
      <c r="N948" s="35">
        <f>IF($B948="P",VLOOKUP($E948,'[2]Costeo-JUL26'!$B$9:$CQ$307,N$1,0),0)</f>
        <v>0</v>
      </c>
      <c r="O948" s="36">
        <f t="shared" si="440"/>
        <v>0</v>
      </c>
      <c r="P948" s="36">
        <f>IF($B948="P",VLOOKUP($E948,'[2]Costeo-JUL26'!$B$9:$CQ$307,P$1,0),0)*H948</f>
        <v>0</v>
      </c>
      <c r="Q948" s="36">
        <f t="shared" si="441"/>
        <v>0</v>
      </c>
      <c r="R948" s="34">
        <f>IF($B948="P",VLOOKUP($E948,'[2]Costeo-JUL26'!$B$9:$CQ$307,R$1,0),0)</f>
        <v>0</v>
      </c>
      <c r="S948" s="16">
        <f>IF($B948="P",VLOOKUP($E948,'[2]Costeo-JUL26'!$B$9:$CQ$307,S$1,0),0)*$G948</f>
        <v>0</v>
      </c>
      <c r="T948" s="36">
        <f>IF($B948="P",VLOOKUP($E948,'[2]Costeo-JUL26'!$B$9:$CQ$307,T$1,0),0)*$G948</f>
        <v>0</v>
      </c>
      <c r="U948" s="35">
        <f>IF($B948="P",VLOOKUP($E948,'[2]Costeo-JUL26'!$B$9:$CQ$307,U$1,0),0)</f>
        <v>0</v>
      </c>
      <c r="V948" s="36">
        <f t="shared" si="442"/>
        <v>0</v>
      </c>
      <c r="W948" s="36">
        <f t="shared" si="443"/>
        <v>0</v>
      </c>
      <c r="X948" s="34">
        <f>IF($B948="P",VLOOKUP($E948,'[2]Costeo-JUL26'!$B$9:$CQ$307,X$1,0),0)</f>
        <v>0</v>
      </c>
      <c r="Y948" s="16">
        <f>IF($B948="P",VLOOKUP($E948,'[2]Costeo-JUL26'!$B$9:$CQ$307,Y$1,0),0)*$G948</f>
        <v>0</v>
      </c>
      <c r="Z948" s="36">
        <f>IF($B948="P",VLOOKUP($E948,'[2]Costeo-JUL26'!$B$9:$CQ$307,Z$1,0),0)*$G948</f>
        <v>0</v>
      </c>
      <c r="AA948" s="35">
        <f>IF($B948="P",VLOOKUP($E948,'[2]Costeo-JUL26'!$B$9:$CQ$307,AA$1,0),0)</f>
        <v>0</v>
      </c>
      <c r="AB948" s="36">
        <f t="shared" si="444"/>
        <v>0</v>
      </c>
      <c r="AC948" s="36">
        <f t="shared" si="445"/>
        <v>0</v>
      </c>
      <c r="AD948" s="34">
        <f>IF($B948="P",VLOOKUP($E948,'[2]Costeo-JUL26'!$B$9:$CQ$307,AD$1,0),0)</f>
        <v>0</v>
      </c>
      <c r="AE948" s="16">
        <f>IF($B948="P",VLOOKUP($E948,'[2]Costeo-JUL26'!$B$9:$CQ$307,AE$1,0),0)*$G948</f>
        <v>0</v>
      </c>
      <c r="AF948" s="36">
        <f>IF($B948="P",VLOOKUP($E948,'[2]Costeo-JUL26'!$B$9:$CQ$307,AF$1,0),0)*$G948</f>
        <v>0</v>
      </c>
      <c r="AG948" s="35">
        <f>IF($B948="P",VLOOKUP($E948,'[2]Costeo-JUL26'!$B$9:$CQ$307,AG$1,0),0)</f>
        <v>0</v>
      </c>
      <c r="AH948" s="36">
        <f t="shared" si="446"/>
        <v>0</v>
      </c>
      <c r="AI948" s="36">
        <f t="shared" si="447"/>
        <v>0</v>
      </c>
      <c r="AJ948" s="34">
        <f>IF($B948="P",VLOOKUP($E948,'[2]Costeo-JUL26'!$B$9:$CQ$307,AJ$1,0),0)</f>
        <v>0</v>
      </c>
      <c r="AK948" s="16">
        <f>IF($B948="P",VLOOKUP($E948,'[2]Costeo-JUL26'!$B$9:$CQ$307,AK$1,0),0)*$G948</f>
        <v>0</v>
      </c>
      <c r="AL948" s="36">
        <f>IF($B948="P",VLOOKUP($E948,'[2]Costeo-JUL26'!$B$9:$CQ$307,AL$1,0),0)*$G948</f>
        <v>0</v>
      </c>
      <c r="AM948" s="35">
        <f>IF($B948="P",VLOOKUP($E948,'[2]Costeo-JUL26'!$B$9:$CQ$307,AM$1,0),0)</f>
        <v>0</v>
      </c>
      <c r="AN948" s="36">
        <f t="shared" si="448"/>
        <v>0</v>
      </c>
      <c r="AO948" s="36">
        <f t="shared" si="449"/>
        <v>0</v>
      </c>
      <c r="AP948" s="34">
        <f>IF($B948="P",VLOOKUP($E948,'[2]Costeo-JUL26'!$B$9:$CQ$307,AP$1,0),0)</f>
        <v>0</v>
      </c>
      <c r="AQ948" s="16">
        <f>IF($B948="P",VLOOKUP($E948,'[2]Costeo-JUL26'!$B$9:$CQ$307,AQ$1,0),0)*$G948</f>
        <v>0</v>
      </c>
      <c r="AR948" s="36">
        <f>IF($B948="P",VLOOKUP($E948,'[2]Costeo-JUL26'!$B$9:$CQ$307,AR$1,0),0)*$G948</f>
        <v>0</v>
      </c>
      <c r="AS948" s="35">
        <f>IF($B948="P",VLOOKUP($E948,'[2]Costeo-JUL26'!$B$9:$CQ$307,AS$1,0),0)</f>
        <v>0</v>
      </c>
      <c r="AT948" s="36">
        <f t="shared" si="450"/>
        <v>0</v>
      </c>
      <c r="AU948" s="36">
        <f t="shared" si="451"/>
        <v>0</v>
      </c>
      <c r="AV948" s="34">
        <f>IF($B948="P",VLOOKUP($E948,'[2]Costeo-JUL26'!$B$9:$CQ$307,AV$1,0),0)</f>
        <v>0</v>
      </c>
      <c r="AW948" s="16">
        <f>IF($B948="P",VLOOKUP($E948,'[2]Costeo-JUL26'!$B$9:$CQ$307,AW$1,0),0)*$G948</f>
        <v>0</v>
      </c>
      <c r="AX948" s="36">
        <f>IF($B948="P",VLOOKUP($E948,'[2]Costeo-JUL26'!$B$9:$CQ$307,AX$1,0),0)*$G948</f>
        <v>0</v>
      </c>
      <c r="AY948" s="35">
        <f>IF($B948="P",VLOOKUP($E948,'[2]Costeo-JUL26'!$B$9:$CQ$307,AY$1,0),0)</f>
        <v>0</v>
      </c>
      <c r="AZ948" s="36">
        <f t="shared" si="452"/>
        <v>0</v>
      </c>
      <c r="BA948" s="36">
        <f t="shared" si="453"/>
        <v>0</v>
      </c>
      <c r="BB948" s="34">
        <f>IF($B948="P",VLOOKUP($E948,'[2]Costeo-JUL26'!$B$9:$CQ$307,BB$1,0),0)</f>
        <v>0</v>
      </c>
      <c r="BC948" s="16">
        <f>IF($B948="P",VLOOKUP($E948,'[2]Costeo-JUL26'!$B$9:$CQ$307,BC$1,0),0)*$G948</f>
        <v>0</v>
      </c>
      <c r="BD948" s="36">
        <f>IF($B948="P",VLOOKUP($E948,'[2]Costeo-JUL26'!$B$9:$CQ$307,BD$1,0),0)*$G948</f>
        <v>0</v>
      </c>
      <c r="BE948" s="35">
        <f>IF($B948="P",VLOOKUP($E948,'[2]Costeo-JUL26'!$B$9:$CQ$307,BE$1,0),0)</f>
        <v>0</v>
      </c>
      <c r="BF948" s="36">
        <f t="shared" si="454"/>
        <v>0</v>
      </c>
      <c r="BG948" s="36">
        <f t="shared" si="455"/>
        <v>0</v>
      </c>
      <c r="BH948" s="34">
        <f>IF($B948="P",VLOOKUP($E948,'[2]Costeo-JUL26'!$B$9:$CQ$307,BH$1,0),0)</f>
        <v>0</v>
      </c>
      <c r="BI948" s="16">
        <f>IF($B948="P",VLOOKUP($E948,'[2]Costeo-JUL26'!$B$9:$CQ$307,BI$1,0),0)*$G948</f>
        <v>0</v>
      </c>
      <c r="BJ948" s="36">
        <f>IF($B948="P",VLOOKUP($E948,'[2]Costeo-JUL26'!$B$9:$CQ$307,BJ$1,0),0)*$G948</f>
        <v>0</v>
      </c>
      <c r="BK948" s="35">
        <f>IF(BH948=910319,0,IF($B948="P",VLOOKUP($E948,'[2]Costeo-JUL26'!$B$9:$CQ$307,BK$1,0),0))</f>
        <v>0</v>
      </c>
      <c r="BL948" s="36">
        <f t="shared" si="456"/>
        <v>0</v>
      </c>
      <c r="BM948" s="36">
        <f t="shared" si="457"/>
        <v>0</v>
      </c>
      <c r="BN948" s="34">
        <f>IF($B948="P",VLOOKUP($E948,'[2]Costeo-JUL26'!$B$9:$CQ$307,BN$1,0),0)</f>
        <v>0</v>
      </c>
      <c r="BO948" s="16">
        <f>IF($B948="P",VLOOKUP($E948,'[2]Costeo-JUL26'!$B$9:$CQ$307,BO$1,0),0)*$G948</f>
        <v>0</v>
      </c>
      <c r="BP948" s="36">
        <f>IF($B948="P",VLOOKUP($E948,'[2]Costeo-JUL26'!$B$9:$CQ$307,BP$1,0),0)*$G948</f>
        <v>0</v>
      </c>
      <c r="BQ948" s="35">
        <f>IF($B948="P",VLOOKUP($E948,'[2]Costeo-JUL26'!$B$9:$CQ$307,BQ$1,0),0)</f>
        <v>0</v>
      </c>
      <c r="BR948" s="36">
        <f t="shared" si="458"/>
        <v>0</v>
      </c>
      <c r="BS948" s="36">
        <f t="shared" si="459"/>
        <v>0</v>
      </c>
      <c r="BT948" s="34">
        <f>IF($B948="P",VLOOKUP($E948,'[2]Costeo-JUL26'!$B$9:$CQ$307,BT$1,0),0)</f>
        <v>0</v>
      </c>
      <c r="BU948" s="16">
        <f>IF($B948="P",VLOOKUP($E948,'[2]Costeo-JUL26'!$B$9:$CQ$307,BU$1,0),0)*$G948</f>
        <v>0</v>
      </c>
      <c r="BV948" s="36">
        <f>IF($B948="P",VLOOKUP($E948,'[2]Costeo-JUL26'!$B$9:$CQ$307,BV$1,0),0)*$G948</f>
        <v>0</v>
      </c>
      <c r="BW948" s="35">
        <f>IF($B948="P",VLOOKUP($E948,'[2]Costeo-JUL26'!$B$9:$CQ$307,BW$1,0),0)</f>
        <v>0</v>
      </c>
      <c r="BX948" s="36">
        <f t="shared" si="460"/>
        <v>0</v>
      </c>
      <c r="BY948" s="36">
        <f t="shared" si="461"/>
        <v>0</v>
      </c>
      <c r="BZ948" s="34">
        <f>IF($B948="P",VLOOKUP($E948,'[2]Costeo-JUL26'!$B$9:$CQ$307,BZ$1,0),0)</f>
        <v>0</v>
      </c>
      <c r="CA948" s="16">
        <f>IF($B948="P",VLOOKUP($E948,'[2]Costeo-JUL26'!$B$9:$CQ$307,CA$1,0),0)*$G948</f>
        <v>0</v>
      </c>
      <c r="CB948" s="36">
        <f>IF($B948="P",VLOOKUP($E948,'[2]Costeo-JUL26'!$B$9:$CQ$307,CB$1,0),0)*$G948</f>
        <v>0</v>
      </c>
      <c r="CC948" s="35">
        <f>IF($B948="P",VLOOKUP($E948,'[2]Costeo-JUL26'!$B$9:$CQ$307,CC$1,0),0)</f>
        <v>0</v>
      </c>
      <c r="CD948" s="36">
        <f t="shared" si="462"/>
        <v>0</v>
      </c>
      <c r="CE948" s="36">
        <f t="shared" si="463"/>
        <v>0</v>
      </c>
      <c r="CF948" s="37">
        <f t="shared" si="435"/>
        <v>0</v>
      </c>
      <c r="CG948" s="36">
        <f>IF($B948="r",VLOOKUP($E948,'[2]Costeo-JUL26'!$B$9:$CQ$307,CG$1,0),0)*$G948</f>
        <v>2401094.23257</v>
      </c>
      <c r="CH948" s="35">
        <f>VLOOKUP($E948,'[2]TEORICOS (05.26)'!$A$8:$T$251,CH$1,0)</f>
        <v>0.05</v>
      </c>
      <c r="CI948" s="36">
        <f t="shared" si="464"/>
        <v>2034455.8463714872</v>
      </c>
      <c r="CJ948" s="37">
        <f t="shared" si="465"/>
        <v>4435550.0789414868</v>
      </c>
      <c r="CM948" s="16">
        <f>SUMIFS('[1]Ajuste Inventario'!$I:$I,'[1]Ajuste Inventario'!$B:$B,E948,'[1]Ajuste Inventario'!$S:$S,D948)*-1</f>
        <v>2.5049999999999999</v>
      </c>
      <c r="CN948" s="36">
        <f t="shared" si="436"/>
        <v>8226.3451670533323</v>
      </c>
      <c r="CP948" t="str">
        <f t="shared" si="437"/>
        <v>118Org.Vtas Tandil</v>
      </c>
      <c r="CQ948" s="10">
        <f t="shared" si="438"/>
        <v>3283.9701265681965</v>
      </c>
    </row>
    <row r="949" spans="1:95" x14ac:dyDescent="0.25">
      <c r="A949" s="30">
        <v>46204</v>
      </c>
      <c r="B949" s="31" t="str">
        <f>VLOOKUP($E949,'[2]TEORICOS (05.26)'!$A$8:$T$251,B$1,0)</f>
        <v>P</v>
      </c>
      <c r="C949" s="32" t="str">
        <f>VLOOKUP($E949,'[2]TEORICOS (05.26)'!$A$8:$T$251,C$1,0)</f>
        <v>Coca Cola</v>
      </c>
      <c r="D949" t="s">
        <v>232</v>
      </c>
      <c r="E949">
        <v>127</v>
      </c>
      <c r="F949" t="s">
        <v>70</v>
      </c>
      <c r="G949" s="16">
        <v>3994.75</v>
      </c>
      <c r="H949" s="16">
        <v>4222.4507499999236</v>
      </c>
      <c r="I949" s="33">
        <v>58877726.759999573</v>
      </c>
      <c r="J949" s="33">
        <v>56113514.859999552</v>
      </c>
      <c r="K949" s="34">
        <f>IF($B949="P",VLOOKUP($E949,'[2]Costeo-JUL26'!$B$9:$CQ$307,K$1,0),0)</f>
        <v>902026</v>
      </c>
      <c r="L949" s="35">
        <f>VLOOKUP($E949,'[2]TEORICOS (05.26)'!$A$8:$T$251,L$1,0)</f>
        <v>0.2</v>
      </c>
      <c r="M949" s="36">
        <f t="shared" si="439"/>
        <v>11222702.971999912</v>
      </c>
      <c r="N949" s="35">
        <f>IF($B949="P",VLOOKUP($E949,'[2]Costeo-JUL26'!$B$9:$CQ$307,N$1,0),0)</f>
        <v>0.01</v>
      </c>
      <c r="O949" s="36">
        <f t="shared" si="440"/>
        <v>112227.02971999912</v>
      </c>
      <c r="P949" s="36">
        <f>IF($B949="P",VLOOKUP($E949,'[2]Costeo-JUL26'!$B$9:$CQ$307,P$1,0),0)*H949</f>
        <v>0</v>
      </c>
      <c r="Q949" s="36">
        <f t="shared" si="441"/>
        <v>11334930.001719911</v>
      </c>
      <c r="R949" s="34">
        <f>IF($B949="P",VLOOKUP($E949,'[2]Costeo-JUL26'!$B$9:$CQ$307,R$1,0),0)</f>
        <v>902332</v>
      </c>
      <c r="S949" s="16">
        <f>IF($B949="P",VLOOKUP($E949,'[2]Costeo-JUL26'!$B$9:$CQ$307,S$1,0),0)*$G949</f>
        <v>3475.7895307812501</v>
      </c>
      <c r="T949" s="36">
        <f>IF($B949="P",VLOOKUP($E949,'[2]Costeo-JUL26'!$B$9:$CQ$307,T$1,0),0)*$G949</f>
        <v>2424550.523906278</v>
      </c>
      <c r="U949" s="35">
        <f>IF($B949="P",VLOOKUP($E949,'[2]Costeo-JUL26'!$B$9:$CQ$307,U$1,0),0)</f>
        <v>1.4999999999999999E-2</v>
      </c>
      <c r="V949" s="36">
        <f t="shared" si="442"/>
        <v>36368.257858594166</v>
      </c>
      <c r="W949" s="36">
        <f t="shared" si="443"/>
        <v>2460918.7817648719</v>
      </c>
      <c r="X949" s="34">
        <f>IF($B949="P",VLOOKUP($E949,'[2]Costeo-JUL26'!$B$9:$CQ$307,X$1,0),0)</f>
        <v>902338</v>
      </c>
      <c r="Y949" s="16">
        <f>IF($B949="P",VLOOKUP($E949,'[2]Costeo-JUL26'!$B$9:$CQ$307,Y$1,0),0)*$G949</f>
        <v>208.81357199999999</v>
      </c>
      <c r="Z949" s="36">
        <f>IF($B949="P",VLOOKUP($E949,'[2]Costeo-JUL26'!$B$9:$CQ$307,Z$1,0),0)*$G949</f>
        <v>59039.949347279995</v>
      </c>
      <c r="AA949" s="35">
        <f>IF($B949="P",VLOOKUP($E949,'[2]Costeo-JUL26'!$B$9:$CQ$307,AA$1,0),0)</f>
        <v>0.45</v>
      </c>
      <c r="AB949" s="36">
        <f t="shared" si="444"/>
        <v>26567.977206275998</v>
      </c>
      <c r="AC949" s="36">
        <f t="shared" si="445"/>
        <v>85607.926553555997</v>
      </c>
      <c r="AD949" s="34">
        <f>IF($B949="P",VLOOKUP($E949,'[2]Costeo-JUL26'!$B$9:$CQ$307,AD$1,0),0)</f>
        <v>901733</v>
      </c>
      <c r="AE949" s="16">
        <f>IF($B949="P",VLOOKUP($E949,'[2]Costeo-JUL26'!$B$9:$CQ$307,AE$1,0),0)*$G949</f>
        <v>47937</v>
      </c>
      <c r="AF949" s="36">
        <f>IF($B949="P",VLOOKUP($E949,'[2]Costeo-JUL26'!$B$9:$CQ$307,AF$1,0),0)*$G949</f>
        <v>735698.72640000004</v>
      </c>
      <c r="AG949" s="35">
        <f>IF($B949="P",VLOOKUP($E949,'[2]Costeo-JUL26'!$B$9:$CQ$307,AG$1,0),0)</f>
        <v>6.0000000000000001E-3</v>
      </c>
      <c r="AH949" s="36">
        <f t="shared" si="446"/>
        <v>4414.1923584000006</v>
      </c>
      <c r="AI949" s="36">
        <f t="shared" si="447"/>
        <v>740112.91875840002</v>
      </c>
      <c r="AJ949" s="34">
        <f>IF($B949="P",VLOOKUP($E949,'[2]Costeo-JUL26'!$B$9:$CQ$307,AJ$1,0),0)</f>
        <v>910242</v>
      </c>
      <c r="AK949" s="16">
        <f>IF($B949="P",VLOOKUP($E949,'[2]Costeo-JUL26'!$B$9:$CQ$307,AK$1,0),0)*$G949</f>
        <v>47937</v>
      </c>
      <c r="AL949" s="36">
        <f>IF($B949="P",VLOOKUP($E949,'[2]Costeo-JUL26'!$B$9:$CQ$307,AL$1,0),0)*$G949</f>
        <v>188262.98010000002</v>
      </c>
      <c r="AM949" s="35">
        <f>IF($B949="P",VLOOKUP($E949,'[2]Costeo-JUL26'!$B$9:$CQ$307,AM$1,0),0)</f>
        <v>1.7999999999999999E-2</v>
      </c>
      <c r="AN949" s="36">
        <f t="shared" si="448"/>
        <v>3388.7336418</v>
      </c>
      <c r="AO949" s="36">
        <f t="shared" si="449"/>
        <v>191651.71374180002</v>
      </c>
      <c r="AP949" s="34">
        <f>IF($B949="P",VLOOKUP($E949,'[2]Costeo-JUL26'!$B$9:$CQ$307,AP$1,0),0)</f>
        <v>901189</v>
      </c>
      <c r="AQ949" s="16">
        <f>IF($B949="P",VLOOKUP($E949,'[2]Costeo-JUL26'!$B$9:$CQ$307,AQ$1,0),0)*$G949</f>
        <v>47937</v>
      </c>
      <c r="AR949" s="36">
        <f>IF($B949="P",VLOOKUP($E949,'[2]Costeo-JUL26'!$B$9:$CQ$307,AR$1,0),0)*$G949</f>
        <v>3676010.4954665126</v>
      </c>
      <c r="AS949" s="35">
        <f>IF($B949="P",VLOOKUP($E949,'[2]Costeo-JUL26'!$B$9:$CQ$307,AS$1,0),0)</f>
        <v>0.02</v>
      </c>
      <c r="AT949" s="36">
        <f t="shared" si="450"/>
        <v>73520.209909330253</v>
      </c>
      <c r="AU949" s="36">
        <f t="shared" si="451"/>
        <v>3749530.7053758428</v>
      </c>
      <c r="AV949" s="34">
        <f>IF($B949="P",VLOOKUP($E949,'[2]Costeo-JUL26'!$B$9:$CQ$307,AV$1,0),0)</f>
        <v>932317</v>
      </c>
      <c r="AW949" s="16">
        <f>IF($B949="P",VLOOKUP($E949,'[2]Costeo-JUL26'!$B$9:$CQ$307,AW$1,0),0)*$G949</f>
        <v>79.495525000000001</v>
      </c>
      <c r="AX949" s="36">
        <f>IF($B949="P",VLOOKUP($E949,'[2]Costeo-JUL26'!$B$9:$CQ$307,AX$1,0),0)*$G949</f>
        <v>341655.86734500004</v>
      </c>
      <c r="AY949" s="35">
        <f>IF($B949="P",VLOOKUP($E949,'[2]Costeo-JUL26'!$B$9:$CQ$307,AY$1,0),0)</f>
        <v>0.03</v>
      </c>
      <c r="AZ949" s="36">
        <f t="shared" si="452"/>
        <v>10249.67602035</v>
      </c>
      <c r="BA949" s="36">
        <f t="shared" si="453"/>
        <v>351905.54336535005</v>
      </c>
      <c r="BB949" s="34">
        <f>IF($B949="P",VLOOKUP($E949,'[2]Costeo-JUL26'!$B$9:$CQ$307,BB$1,0),0)</f>
        <v>902311</v>
      </c>
      <c r="BC949" s="16">
        <f>IF($B949="P",VLOOKUP($E949,'[2]Costeo-JUL26'!$B$9:$CQ$307,BC$1,0),0)*$G949</f>
        <v>11.096527777777778</v>
      </c>
      <c r="BD949" s="36">
        <f>IF($B949="P",VLOOKUP($E949,'[2]Costeo-JUL26'!$B$9:$CQ$307,BD$1,0),0)*$G949</f>
        <v>43516.642677083342</v>
      </c>
      <c r="BE949" s="35">
        <f>IF($B949="P",VLOOKUP($E949,'[2]Costeo-JUL26'!$B$9:$CQ$307,BE$1,0),0)</f>
        <v>0.03</v>
      </c>
      <c r="BF949" s="36">
        <f t="shared" si="454"/>
        <v>1305.4992803125003</v>
      </c>
      <c r="BG949" s="36">
        <f t="shared" si="455"/>
        <v>44822.141957395841</v>
      </c>
      <c r="BH949" s="34">
        <f>IF($B949="P",VLOOKUP($E949,'[2]Costeo-JUL26'!$B$9:$CQ$307,BH$1,0),0)</f>
        <v>933089</v>
      </c>
      <c r="BI949" s="16">
        <f>IF($B949="P",VLOOKUP($E949,'[2]Costeo-JUL26'!$B$9:$CQ$307,BI$1,0),0)*$G949</f>
        <v>138.70659722222223</v>
      </c>
      <c r="BJ949" s="36">
        <f>IF($B949="P",VLOOKUP($E949,'[2]Costeo-JUL26'!$B$9:$CQ$307,BJ$1,0),0)*$G949</f>
        <v>103290.99456119338</v>
      </c>
      <c r="BK949" s="35">
        <f>IF(BH949=910319,0,IF($B949="P",VLOOKUP($E949,'[2]Costeo-JUL26'!$B$9:$CQ$307,BK$1,0),0))</f>
        <v>0.02</v>
      </c>
      <c r="BL949" s="36">
        <f t="shared" si="456"/>
        <v>2065.8198912238677</v>
      </c>
      <c r="BM949" s="36">
        <f t="shared" si="457"/>
        <v>105356.81445241725</v>
      </c>
      <c r="BN949" s="34">
        <f>IF($B949="P",VLOOKUP($E949,'[2]Costeo-JUL26'!$B$9:$CQ$307,BN$1,0),0)</f>
        <v>0</v>
      </c>
      <c r="BO949" s="16">
        <f>IF($B949="P",VLOOKUP($E949,'[2]Costeo-JUL26'!$B$9:$CQ$307,BO$1,0),0)*$G949</f>
        <v>0</v>
      </c>
      <c r="BP949" s="36">
        <f>IF($B949="P",VLOOKUP($E949,'[2]Costeo-JUL26'!$B$9:$CQ$307,BP$1,0),0)*$G949</f>
        <v>0</v>
      </c>
      <c r="BQ949" s="35">
        <f>IF($B949="P",VLOOKUP($E949,'[2]Costeo-JUL26'!$B$9:$CQ$307,BQ$1,0),0)</f>
        <v>0</v>
      </c>
      <c r="BR949" s="36">
        <f t="shared" si="458"/>
        <v>0</v>
      </c>
      <c r="BS949" s="36">
        <f t="shared" si="459"/>
        <v>0</v>
      </c>
      <c r="BT949" s="34">
        <f>IF($B949="P",VLOOKUP($E949,'[2]Costeo-JUL26'!$B$9:$CQ$307,BT$1,0),0)</f>
        <v>0</v>
      </c>
      <c r="BU949" s="16">
        <f>IF($B949="P",VLOOKUP($E949,'[2]Costeo-JUL26'!$B$9:$CQ$307,BU$1,0),0)*$G949</f>
        <v>0</v>
      </c>
      <c r="BV949" s="36">
        <f>IF($B949="P",VLOOKUP($E949,'[2]Costeo-JUL26'!$B$9:$CQ$307,BV$1,0),0)*$G949</f>
        <v>0</v>
      </c>
      <c r="BW949" s="35">
        <f>IF($B949="P",VLOOKUP($E949,'[2]Costeo-JUL26'!$B$9:$CQ$307,BW$1,0),0)</f>
        <v>0</v>
      </c>
      <c r="BX949" s="36">
        <f t="shared" si="460"/>
        <v>0</v>
      </c>
      <c r="BY949" s="36">
        <f t="shared" si="461"/>
        <v>0</v>
      </c>
      <c r="BZ949" s="34">
        <f>IF($B949="P",VLOOKUP($E949,'[2]Costeo-JUL26'!$B$9:$CQ$307,BZ$1,0),0)</f>
        <v>0</v>
      </c>
      <c r="CA949" s="16">
        <f>IF($B949="P",VLOOKUP($E949,'[2]Costeo-JUL26'!$B$9:$CQ$307,CA$1,0),0)*$G949</f>
        <v>0</v>
      </c>
      <c r="CB949" s="36">
        <f>IF($B949="P",VLOOKUP($E949,'[2]Costeo-JUL26'!$B$9:$CQ$307,CB$1,0),0)*$G949</f>
        <v>0</v>
      </c>
      <c r="CC949" s="35">
        <f>IF($B949="P",VLOOKUP($E949,'[2]Costeo-JUL26'!$B$9:$CQ$307,CC$1,0),0)</f>
        <v>0</v>
      </c>
      <c r="CD949" s="36">
        <f t="shared" si="462"/>
        <v>0</v>
      </c>
      <c r="CE949" s="36">
        <f t="shared" si="463"/>
        <v>0</v>
      </c>
      <c r="CF949" s="37">
        <f t="shared" si="435"/>
        <v>19064836.547689546</v>
      </c>
      <c r="CG949" s="36">
        <f>IF($B949="r",VLOOKUP($E949,'[2]Costeo-JUL26'!$B$9:$CQ$307,CG$1,0),0)*$G949</f>
        <v>0</v>
      </c>
      <c r="CH949" s="35">
        <f>VLOOKUP($E949,'[2]TEORICOS (05.26)'!$A$8:$T$251,CH$1,0)</f>
        <v>0</v>
      </c>
      <c r="CI949" s="36">
        <f t="shared" si="464"/>
        <v>0</v>
      </c>
      <c r="CJ949" s="37">
        <f t="shared" si="465"/>
        <v>0</v>
      </c>
      <c r="CM949" s="16">
        <f>SUMIFS('[1]Ajuste Inventario'!$I:$I,'[1]Ajuste Inventario'!$B:$B,E949,'[1]Ajuste Inventario'!$S:$S,D949)*-1</f>
        <v>12.999000000000001</v>
      </c>
      <c r="CN949" s="36">
        <f t="shared" si="436"/>
        <v>62037.376627677935</v>
      </c>
      <c r="CP949" t="str">
        <f t="shared" si="437"/>
        <v>127Org.Vtas Tandil</v>
      </c>
      <c r="CQ949" s="10">
        <f t="shared" si="438"/>
        <v>4772.4730077450522</v>
      </c>
    </row>
    <row r="950" spans="1:95" x14ac:dyDescent="0.25">
      <c r="A950" s="30">
        <v>46204</v>
      </c>
      <c r="B950" s="31" t="str">
        <f>VLOOKUP($E950,'[2]TEORICOS (05.26)'!$A$8:$T$251,B$1,0)</f>
        <v>P</v>
      </c>
      <c r="C950" s="32" t="str">
        <f>VLOOKUP($E950,'[2]TEORICOS (05.26)'!$A$8:$T$251,C$1,0)</f>
        <v>Coca Cola</v>
      </c>
      <c r="D950" t="s">
        <v>232</v>
      </c>
      <c r="E950">
        <v>135</v>
      </c>
      <c r="F950" t="s">
        <v>71</v>
      </c>
      <c r="G950" s="16">
        <v>2241</v>
      </c>
      <c r="H950" s="16">
        <v>7103.9700000001121</v>
      </c>
      <c r="I950" s="33">
        <v>39230729.519999266</v>
      </c>
      <c r="J950" s="33">
        <v>39068784.949999325</v>
      </c>
      <c r="K950" s="34">
        <f>IF($B950="P",VLOOKUP($E950,'[2]Costeo-JUL26'!$B$9:$CQ$307,K$1,0),0)</f>
        <v>933975</v>
      </c>
      <c r="L950" s="35">
        <f>VLOOKUP($E950,'[2]TEORICOS (05.26)'!$A$8:$T$251,L$1,0)</f>
        <v>0.2</v>
      </c>
      <c r="M950" s="36">
        <f t="shared" si="439"/>
        <v>7813756.9899998652</v>
      </c>
      <c r="N950" s="35">
        <f>IF($B950="P",VLOOKUP($E950,'[2]Costeo-JUL26'!$B$9:$CQ$307,N$1,0),0)</f>
        <v>5.0000000000000001E-3</v>
      </c>
      <c r="O950" s="36">
        <f t="shared" si="440"/>
        <v>39068.784949999324</v>
      </c>
      <c r="P950" s="36">
        <f>IF($B950="P",VLOOKUP($E950,'[2]Costeo-JUL26'!$B$9:$CQ$307,P$1,0),0)*H950</f>
        <v>764224.65481132083</v>
      </c>
      <c r="Q950" s="36">
        <f t="shared" si="441"/>
        <v>8617050.4297611862</v>
      </c>
      <c r="R950" s="34">
        <f>IF($B950="P",VLOOKUP($E950,'[2]Costeo-JUL26'!$B$9:$CQ$307,R$1,0),0)</f>
        <v>902332</v>
      </c>
      <c r="S950" s="16">
        <f>IF($B950="P",VLOOKUP($E950,'[2]Costeo-JUL26'!$B$9:$CQ$307,S$1,0),0)*$G950</f>
        <v>4094.7276076875005</v>
      </c>
      <c r="T950" s="36">
        <f>IF($B950="P",VLOOKUP($E950,'[2]Costeo-JUL26'!$B$9:$CQ$307,T$1,0),0)*$G950</f>
        <v>2856293.1899506436</v>
      </c>
      <c r="U950" s="35">
        <f>IF($B950="P",VLOOKUP($E950,'[2]Costeo-JUL26'!$B$9:$CQ$307,U$1,0),0)</f>
        <v>1.4999999999999999E-2</v>
      </c>
      <c r="V950" s="36">
        <f t="shared" si="442"/>
        <v>42844.397849259651</v>
      </c>
      <c r="W950" s="36">
        <f t="shared" si="443"/>
        <v>2899137.587799903</v>
      </c>
      <c r="X950" s="34">
        <f>IF($B950="P",VLOOKUP($E950,'[2]Costeo-JUL26'!$B$9:$CQ$307,X$1,0),0)</f>
        <v>902338</v>
      </c>
      <c r="Y950" s="16">
        <f>IF($B950="P",VLOOKUP($E950,'[2]Costeo-JUL26'!$B$9:$CQ$307,Y$1,0),0)*$G950</f>
        <v>351.42465599999997</v>
      </c>
      <c r="Z950" s="36">
        <f>IF($B950="P",VLOOKUP($E950,'[2]Costeo-JUL26'!$B$9:$CQ$307,Z$1,0),0)*$G950</f>
        <v>99361.807237439993</v>
      </c>
      <c r="AA950" s="35">
        <f>IF($B950="P",VLOOKUP($E950,'[2]Costeo-JUL26'!$B$9:$CQ$307,AA$1,0),0)</f>
        <v>0.45</v>
      </c>
      <c r="AB950" s="36">
        <f t="shared" si="444"/>
        <v>44712.813256848</v>
      </c>
      <c r="AC950" s="36">
        <f t="shared" si="445"/>
        <v>144074.62049428798</v>
      </c>
      <c r="AD950" s="34">
        <f>IF($B950="P",VLOOKUP($E950,'[2]Costeo-JUL26'!$B$9:$CQ$307,AD$1,0),0)</f>
        <v>939557</v>
      </c>
      <c r="AE950" s="16">
        <f>IF($B950="P",VLOOKUP($E950,'[2]Costeo-JUL26'!$B$9:$CQ$307,AE$1,0),0)*$G950</f>
        <v>20169</v>
      </c>
      <c r="AF950" s="36">
        <f>IF($B950="P",VLOOKUP($E950,'[2]Costeo-JUL26'!$B$9:$CQ$307,AF$1,0),0)*$G950</f>
        <v>418466.41200000001</v>
      </c>
      <c r="AG950" s="35">
        <f>IF($B950="P",VLOOKUP($E950,'[2]Costeo-JUL26'!$B$9:$CQ$307,AG$1,0),0)</f>
        <v>6.0000000000000001E-3</v>
      </c>
      <c r="AH950" s="36">
        <f t="shared" si="446"/>
        <v>2510.7984719999999</v>
      </c>
      <c r="AI950" s="36">
        <f t="shared" si="447"/>
        <v>420977.21047200001</v>
      </c>
      <c r="AJ950" s="34">
        <f>IF($B950="P",VLOOKUP($E950,'[2]Costeo-JUL26'!$B$9:$CQ$307,AJ$1,0),0)</f>
        <v>939633</v>
      </c>
      <c r="AK950" s="16">
        <f>IF($B950="P",VLOOKUP($E950,'[2]Costeo-JUL26'!$B$9:$CQ$307,AK$1,0),0)*$G950</f>
        <v>20169</v>
      </c>
      <c r="AL950" s="36">
        <f>IF($B950="P",VLOOKUP($E950,'[2]Costeo-JUL26'!$B$9:$CQ$307,AL$1,0),0)*$G950</f>
        <v>233083.04854709853</v>
      </c>
      <c r="AM950" s="35">
        <f>IF($B950="P",VLOOKUP($E950,'[2]Costeo-JUL26'!$B$9:$CQ$307,AM$1,0),0)</f>
        <v>1.7999999999999999E-2</v>
      </c>
      <c r="AN950" s="36">
        <f t="shared" si="448"/>
        <v>4195.4948738477733</v>
      </c>
      <c r="AO950" s="36">
        <f t="shared" si="449"/>
        <v>237278.54342094631</v>
      </c>
      <c r="AP950" s="34">
        <f>IF($B950="P",VLOOKUP($E950,'[2]Costeo-JUL26'!$B$9:$CQ$307,AP$1,0),0)</f>
        <v>0</v>
      </c>
      <c r="AQ950" s="16">
        <f>IF($B950="P",VLOOKUP($E950,'[2]Costeo-JUL26'!$B$9:$CQ$307,AQ$1,0),0)*$G950</f>
        <v>0</v>
      </c>
      <c r="AR950" s="36">
        <f>IF($B950="P",VLOOKUP($E950,'[2]Costeo-JUL26'!$B$9:$CQ$307,AR$1,0),0)*$G950</f>
        <v>0</v>
      </c>
      <c r="AS950" s="35">
        <f>IF($B950="P",VLOOKUP($E950,'[2]Costeo-JUL26'!$B$9:$CQ$307,AS$1,0),0)</f>
        <v>0</v>
      </c>
      <c r="AT950" s="36">
        <f t="shared" si="450"/>
        <v>0</v>
      </c>
      <c r="AU950" s="36">
        <f t="shared" si="451"/>
        <v>0</v>
      </c>
      <c r="AV950" s="34">
        <f>IF($B950="P",VLOOKUP($E950,'[2]Costeo-JUL26'!$B$9:$CQ$307,AV$1,0),0)</f>
        <v>0</v>
      </c>
      <c r="AW950" s="16">
        <f>IF($B950="P",VLOOKUP($E950,'[2]Costeo-JUL26'!$B$9:$CQ$307,AW$1,0),0)*$G950</f>
        <v>0</v>
      </c>
      <c r="AX950" s="36">
        <f>IF($B950="P",VLOOKUP($E950,'[2]Costeo-JUL26'!$B$9:$CQ$307,AX$1,0),0)*$G950</f>
        <v>0</v>
      </c>
      <c r="AY950" s="35">
        <f>IF($B950="P",VLOOKUP($E950,'[2]Costeo-JUL26'!$B$9:$CQ$307,AY$1,0),0)</f>
        <v>0</v>
      </c>
      <c r="AZ950" s="36">
        <f t="shared" si="452"/>
        <v>0</v>
      </c>
      <c r="BA950" s="36">
        <f t="shared" si="453"/>
        <v>0</v>
      </c>
      <c r="BB950" s="34">
        <f>IF($B950="P",VLOOKUP($E950,'[2]Costeo-JUL26'!$B$9:$CQ$307,BB$1,0),0)</f>
        <v>0</v>
      </c>
      <c r="BC950" s="16">
        <f>IF($B950="P",VLOOKUP($E950,'[2]Costeo-JUL26'!$B$9:$CQ$307,BC$1,0),0)*$G950</f>
        <v>0</v>
      </c>
      <c r="BD950" s="36">
        <f>IF($B950="P",VLOOKUP($E950,'[2]Costeo-JUL26'!$B$9:$CQ$307,BD$1,0),0)*$G950</f>
        <v>0</v>
      </c>
      <c r="BE950" s="35">
        <f>IF($B950="P",VLOOKUP($E950,'[2]Costeo-JUL26'!$B$9:$CQ$307,BE$1,0),0)</f>
        <v>0</v>
      </c>
      <c r="BF950" s="36">
        <f t="shared" si="454"/>
        <v>0</v>
      </c>
      <c r="BG950" s="36">
        <f t="shared" si="455"/>
        <v>0</v>
      </c>
      <c r="BH950" s="34">
        <f>IF($B950="P",VLOOKUP($E950,'[2]Costeo-JUL26'!$B$9:$CQ$307,BH$1,0),0)</f>
        <v>0</v>
      </c>
      <c r="BI950" s="16">
        <f>IF($B950="P",VLOOKUP($E950,'[2]Costeo-JUL26'!$B$9:$CQ$307,BI$1,0),0)*$G950</f>
        <v>0</v>
      </c>
      <c r="BJ950" s="36">
        <f>IF($B950="P",VLOOKUP($E950,'[2]Costeo-JUL26'!$B$9:$CQ$307,BJ$1,0),0)*$G950</f>
        <v>0</v>
      </c>
      <c r="BK950" s="35">
        <f>IF(BH950=910319,0,IF($B950="P",VLOOKUP($E950,'[2]Costeo-JUL26'!$B$9:$CQ$307,BK$1,0),0))</f>
        <v>0</v>
      </c>
      <c r="BL950" s="36">
        <f t="shared" si="456"/>
        <v>0</v>
      </c>
      <c r="BM950" s="36">
        <f t="shared" si="457"/>
        <v>0</v>
      </c>
      <c r="BN950" s="34">
        <f>IF($B950="P",VLOOKUP($E950,'[2]Costeo-JUL26'!$B$9:$CQ$307,BN$1,0),0)</f>
        <v>0</v>
      </c>
      <c r="BO950" s="16">
        <f>IF($B950="P",VLOOKUP($E950,'[2]Costeo-JUL26'!$B$9:$CQ$307,BO$1,0),0)*$G950</f>
        <v>0</v>
      </c>
      <c r="BP950" s="36">
        <f>IF($B950="P",VLOOKUP($E950,'[2]Costeo-JUL26'!$B$9:$CQ$307,BP$1,0),0)*$G950</f>
        <v>0</v>
      </c>
      <c r="BQ950" s="35">
        <f>IF($B950="P",VLOOKUP($E950,'[2]Costeo-JUL26'!$B$9:$CQ$307,BQ$1,0),0)</f>
        <v>0</v>
      </c>
      <c r="BR950" s="36">
        <f t="shared" si="458"/>
        <v>0</v>
      </c>
      <c r="BS950" s="36">
        <f t="shared" si="459"/>
        <v>0</v>
      </c>
      <c r="BT950" s="34">
        <f>IF($B950="P",VLOOKUP($E950,'[2]Costeo-JUL26'!$B$9:$CQ$307,BT$1,0),0)</f>
        <v>0</v>
      </c>
      <c r="BU950" s="16">
        <f>IF($B950="P",VLOOKUP($E950,'[2]Costeo-JUL26'!$B$9:$CQ$307,BU$1,0),0)*$G950</f>
        <v>0</v>
      </c>
      <c r="BV950" s="36">
        <f>IF($B950="P",VLOOKUP($E950,'[2]Costeo-JUL26'!$B$9:$CQ$307,BV$1,0),0)*$G950</f>
        <v>0</v>
      </c>
      <c r="BW950" s="35">
        <f>IF($B950="P",VLOOKUP($E950,'[2]Costeo-JUL26'!$B$9:$CQ$307,BW$1,0),0)</f>
        <v>0</v>
      </c>
      <c r="BX950" s="36">
        <f t="shared" si="460"/>
        <v>0</v>
      </c>
      <c r="BY950" s="36">
        <f t="shared" si="461"/>
        <v>0</v>
      </c>
      <c r="BZ950" s="34">
        <f>IF($B950="P",VLOOKUP($E950,'[2]Costeo-JUL26'!$B$9:$CQ$307,BZ$1,0),0)</f>
        <v>0</v>
      </c>
      <c r="CA950" s="16">
        <f>IF($B950="P",VLOOKUP($E950,'[2]Costeo-JUL26'!$B$9:$CQ$307,CA$1,0),0)*$G950</f>
        <v>0</v>
      </c>
      <c r="CB950" s="36">
        <f>IF($B950="P",VLOOKUP($E950,'[2]Costeo-JUL26'!$B$9:$CQ$307,CB$1,0),0)*$G950</f>
        <v>0</v>
      </c>
      <c r="CC950" s="35">
        <f>IF($B950="P",VLOOKUP($E950,'[2]Costeo-JUL26'!$B$9:$CQ$307,CC$1,0),0)</f>
        <v>0</v>
      </c>
      <c r="CD950" s="36">
        <f t="shared" si="462"/>
        <v>0</v>
      </c>
      <c r="CE950" s="36">
        <f t="shared" si="463"/>
        <v>0</v>
      </c>
      <c r="CF950" s="37">
        <f t="shared" si="435"/>
        <v>12318518.391948324</v>
      </c>
      <c r="CG950" s="36">
        <f>IF($B950="r",VLOOKUP($E950,'[2]Costeo-JUL26'!$B$9:$CQ$307,CG$1,0),0)*$G950</f>
        <v>0</v>
      </c>
      <c r="CH950" s="35">
        <f>VLOOKUP($E950,'[2]TEORICOS (05.26)'!$A$8:$T$251,CH$1,0)</f>
        <v>0</v>
      </c>
      <c r="CI950" s="36">
        <f t="shared" si="464"/>
        <v>0</v>
      </c>
      <c r="CJ950" s="37">
        <f t="shared" si="465"/>
        <v>0</v>
      </c>
      <c r="CM950" s="16">
        <f>SUMIFS('[1]Ajuste Inventario'!$I:$I,'[1]Ajuste Inventario'!$B:$B,E950,'[1]Ajuste Inventario'!$S:$S,D950)*-1</f>
        <v>7.5529999999999999</v>
      </c>
      <c r="CN950" s="36">
        <f t="shared" si="436"/>
        <v>41517.969395085085</v>
      </c>
      <c r="CP950" t="str">
        <f t="shared" si="437"/>
        <v>135Org.Vtas Tandil</v>
      </c>
      <c r="CQ950" s="10">
        <f t="shared" si="438"/>
        <v>5496.88460149412</v>
      </c>
    </row>
    <row r="951" spans="1:95" x14ac:dyDescent="0.25">
      <c r="A951" s="30">
        <v>46204</v>
      </c>
      <c r="B951" s="31" t="str">
        <f>VLOOKUP($E951,'[2]TEORICOS (05.26)'!$A$8:$T$251,B$1,0)</f>
        <v>P</v>
      </c>
      <c r="C951" s="32" t="str">
        <f>VLOOKUP($E951,'[2]TEORICOS (05.26)'!$A$8:$T$251,C$1,0)</f>
        <v>Coca Cola</v>
      </c>
      <c r="D951" t="s">
        <v>232</v>
      </c>
      <c r="E951">
        <v>140</v>
      </c>
      <c r="F951" t="s">
        <v>72</v>
      </c>
      <c r="G951" s="16">
        <v>10043.875</v>
      </c>
      <c r="H951" s="16">
        <v>21222.707874999887</v>
      </c>
      <c r="I951" s="33">
        <v>184543583.46999335</v>
      </c>
      <c r="J951" s="33">
        <v>183481586.12999395</v>
      </c>
      <c r="K951" s="34">
        <f>IF($B951="P",VLOOKUP($E951,'[2]Costeo-JUL26'!$B$9:$CQ$307,K$1,0),0)</f>
        <v>933975</v>
      </c>
      <c r="L951" s="35">
        <f>VLOOKUP($E951,'[2]TEORICOS (05.26)'!$A$8:$T$251,L$1,0)</f>
        <v>0.2</v>
      </c>
      <c r="M951" s="36">
        <f t="shared" si="439"/>
        <v>36696317.225998789</v>
      </c>
      <c r="N951" s="35">
        <f>IF($B951="P",VLOOKUP($E951,'[2]Costeo-JUL26'!$B$9:$CQ$307,N$1,0),0)</f>
        <v>5.0000000000000001E-3</v>
      </c>
      <c r="O951" s="36">
        <f t="shared" si="440"/>
        <v>183481.58612999396</v>
      </c>
      <c r="P951" s="36">
        <f>IF($B951="P",VLOOKUP($E951,'[2]Costeo-JUL26'!$B$9:$CQ$307,P$1,0),0)*H951</f>
        <v>2283077.8564567463</v>
      </c>
      <c r="Q951" s="36">
        <f t="shared" si="441"/>
        <v>39162876.668585531</v>
      </c>
      <c r="R951" s="34">
        <f>IF($B951="P",VLOOKUP($E951,'[2]Costeo-JUL26'!$B$9:$CQ$307,R$1,0),0)</f>
        <v>902332</v>
      </c>
      <c r="S951" s="16">
        <f>IF($B951="P",VLOOKUP($E951,'[2]Costeo-JUL26'!$B$9:$CQ$307,S$1,0),0)*$G951</f>
        <v>12234.696489859376</v>
      </c>
      <c r="T951" s="36">
        <f>IF($B951="P",VLOOKUP($E951,'[2]Costeo-JUL26'!$B$9:$CQ$307,T$1,0),0)*$G951</f>
        <v>8534360.1853980441</v>
      </c>
      <c r="U951" s="35">
        <f>IF($B951="P",VLOOKUP($E951,'[2]Costeo-JUL26'!$B$9:$CQ$307,U$1,0),0)</f>
        <v>1.4999999999999999E-2</v>
      </c>
      <c r="V951" s="36">
        <f t="shared" si="442"/>
        <v>128015.40278097066</v>
      </c>
      <c r="W951" s="36">
        <f t="shared" si="443"/>
        <v>8662375.5881790146</v>
      </c>
      <c r="X951" s="34">
        <f>IF($B951="P",VLOOKUP($E951,'[2]Costeo-JUL26'!$B$9:$CQ$307,X$1,0),0)</f>
        <v>902338</v>
      </c>
      <c r="Y951" s="16">
        <f>IF($B951="P",VLOOKUP($E951,'[2]Costeo-JUL26'!$B$9:$CQ$307,Y$1,0),0)*$G951</f>
        <v>1050.0268679999999</v>
      </c>
      <c r="Z951" s="36">
        <f>IF($B951="P",VLOOKUP($E951,'[2]Costeo-JUL26'!$B$9:$CQ$307,Z$1,0),0)*$G951</f>
        <v>296884.59665831999</v>
      </c>
      <c r="AA951" s="35">
        <f>IF($B951="P",VLOOKUP($E951,'[2]Costeo-JUL26'!$B$9:$CQ$307,AA$1,0),0)</f>
        <v>0.45</v>
      </c>
      <c r="AB951" s="36">
        <f t="shared" si="444"/>
        <v>133598.068496244</v>
      </c>
      <c r="AC951" s="36">
        <f t="shared" si="445"/>
        <v>430482.66515456396</v>
      </c>
      <c r="AD951" s="34">
        <f>IF($B951="P",VLOOKUP($E951,'[2]Costeo-JUL26'!$B$9:$CQ$307,AD$1,0),0)</f>
        <v>901733</v>
      </c>
      <c r="AE951" s="16">
        <f>IF($B951="P",VLOOKUP($E951,'[2]Costeo-JUL26'!$B$9:$CQ$307,AE$1,0),0)*$G951</f>
        <v>80351</v>
      </c>
      <c r="AF951" s="36">
        <f>IF($B951="P",VLOOKUP($E951,'[2]Costeo-JUL26'!$B$9:$CQ$307,AF$1,0),0)*$G951</f>
        <v>1233162.8672</v>
      </c>
      <c r="AG951" s="35">
        <f>IF($B951="P",VLOOKUP($E951,'[2]Costeo-JUL26'!$B$9:$CQ$307,AG$1,0),0)</f>
        <v>6.0000000000000001E-3</v>
      </c>
      <c r="AH951" s="36">
        <f t="shared" si="446"/>
        <v>7398.9772032000001</v>
      </c>
      <c r="AI951" s="36">
        <f t="shared" si="447"/>
        <v>1240561.8444032001</v>
      </c>
      <c r="AJ951" s="34">
        <f>IF($B951="P",VLOOKUP($E951,'[2]Costeo-JUL26'!$B$9:$CQ$307,AJ$1,0),0)</f>
        <v>924134</v>
      </c>
      <c r="AK951" s="16">
        <f>IF($B951="P",VLOOKUP($E951,'[2]Costeo-JUL26'!$B$9:$CQ$307,AK$1,0),0)*$G951</f>
        <v>80351</v>
      </c>
      <c r="AL951" s="36">
        <f>IF($B951="P",VLOOKUP($E951,'[2]Costeo-JUL26'!$B$9:$CQ$307,AL$1,0),0)*$G951</f>
        <v>634518.97265282646</v>
      </c>
      <c r="AM951" s="35">
        <f>IF($B951="P",VLOOKUP($E951,'[2]Costeo-JUL26'!$B$9:$CQ$307,AM$1,0),0)</f>
        <v>1.7999999999999999E-2</v>
      </c>
      <c r="AN951" s="36">
        <f t="shared" si="448"/>
        <v>11421.341507750876</v>
      </c>
      <c r="AO951" s="36">
        <f t="shared" si="449"/>
        <v>645940.31416057737</v>
      </c>
      <c r="AP951" s="34">
        <f>IF($B951="P",VLOOKUP($E951,'[2]Costeo-JUL26'!$B$9:$CQ$307,AP$1,0),0)</f>
        <v>913486</v>
      </c>
      <c r="AQ951" s="16">
        <f>IF($B951="P",VLOOKUP($E951,'[2]Costeo-JUL26'!$B$9:$CQ$307,AQ$1,0),0)*$G951</f>
        <v>80351</v>
      </c>
      <c r="AR951" s="36">
        <f>IF($B951="P",VLOOKUP($E951,'[2]Costeo-JUL26'!$B$9:$CQ$307,AR$1,0),0)*$G951</f>
        <v>9918238.548782412</v>
      </c>
      <c r="AS951" s="35">
        <f>IF($B951="P",VLOOKUP($E951,'[2]Costeo-JUL26'!$B$9:$CQ$307,AS$1,0),0)</f>
        <v>0.02</v>
      </c>
      <c r="AT951" s="36">
        <f t="shared" si="450"/>
        <v>198364.77097564825</v>
      </c>
      <c r="AU951" s="36">
        <f t="shared" si="451"/>
        <v>10116603.319758059</v>
      </c>
      <c r="AV951" s="34">
        <f>IF($B951="P",VLOOKUP($E951,'[2]Costeo-JUL26'!$B$9:$CQ$307,AV$1,0),0)</f>
        <v>902310</v>
      </c>
      <c r="AW951" s="16">
        <f>IF($B951="P",VLOOKUP($E951,'[2]Costeo-JUL26'!$B$9:$CQ$307,AW$1,0),0)*$G951</f>
        <v>313.3689</v>
      </c>
      <c r="AX951" s="36">
        <f>IF($B951="P",VLOOKUP($E951,'[2]Costeo-JUL26'!$B$9:$CQ$307,AX$1,0),0)*$G951</f>
        <v>1097902.3850171925</v>
      </c>
      <c r="AY951" s="35">
        <f>IF($B951="P",VLOOKUP($E951,'[2]Costeo-JUL26'!$B$9:$CQ$307,AY$1,0),0)</f>
        <v>0.03</v>
      </c>
      <c r="AZ951" s="36">
        <f t="shared" si="452"/>
        <v>32937.071550515771</v>
      </c>
      <c r="BA951" s="36">
        <f t="shared" si="453"/>
        <v>1130839.4565677082</v>
      </c>
      <c r="BB951" s="34">
        <f>IF($B951="P",VLOOKUP($E951,'[2]Costeo-JUL26'!$B$9:$CQ$307,BB$1,0),0)</f>
        <v>902311</v>
      </c>
      <c r="BC951" s="16">
        <f>IF($B951="P",VLOOKUP($E951,'[2]Costeo-JUL26'!$B$9:$CQ$307,BC$1,0),0)*$G951</f>
        <v>50.219374999999999</v>
      </c>
      <c r="BD951" s="36">
        <f>IF($B951="P",VLOOKUP($E951,'[2]Costeo-JUL26'!$B$9:$CQ$307,BD$1,0),0)*$G951</f>
        <v>196942.560871875</v>
      </c>
      <c r="BE951" s="35">
        <f>IF($B951="P",VLOOKUP($E951,'[2]Costeo-JUL26'!$B$9:$CQ$307,BE$1,0),0)</f>
        <v>0.03</v>
      </c>
      <c r="BF951" s="36">
        <f t="shared" si="454"/>
        <v>5908.2768261562496</v>
      </c>
      <c r="BG951" s="36">
        <f t="shared" si="455"/>
        <v>202850.83769803125</v>
      </c>
      <c r="BH951" s="34">
        <f>IF($B951="P",VLOOKUP($E951,'[2]Costeo-JUL26'!$B$9:$CQ$307,BH$1,0),0)</f>
        <v>910319</v>
      </c>
      <c r="BI951" s="16">
        <f>IF($B951="P",VLOOKUP($E951,'[2]Costeo-JUL26'!$B$9:$CQ$307,BI$1,0),0)*$G951</f>
        <v>179.35491071428569</v>
      </c>
      <c r="BJ951" s="36">
        <f>IF($B951="P",VLOOKUP($E951,'[2]Costeo-JUL26'!$B$9:$CQ$307,BJ$1,0),0)*$G951</f>
        <v>468923.4140625</v>
      </c>
      <c r="BK951" s="35">
        <f>IF(BH951=910319,0,IF($B951="P",VLOOKUP($E951,'[2]Costeo-JUL26'!$B$9:$CQ$307,BK$1,0),0))</f>
        <v>0</v>
      </c>
      <c r="BL951" s="36">
        <f t="shared" si="456"/>
        <v>0</v>
      </c>
      <c r="BM951" s="36">
        <f t="shared" si="457"/>
        <v>468923.4140625</v>
      </c>
      <c r="BN951" s="34">
        <f>IF($B951="P",VLOOKUP($E951,'[2]Costeo-JUL26'!$B$9:$CQ$307,BN$1,0),0)</f>
        <v>0</v>
      </c>
      <c r="BO951" s="16">
        <f>IF($B951="P",VLOOKUP($E951,'[2]Costeo-JUL26'!$B$9:$CQ$307,BO$1,0),0)*$G951</f>
        <v>0</v>
      </c>
      <c r="BP951" s="36">
        <f>IF($B951="P",VLOOKUP($E951,'[2]Costeo-JUL26'!$B$9:$CQ$307,BP$1,0),0)*$G951</f>
        <v>0</v>
      </c>
      <c r="BQ951" s="35">
        <f>IF($B951="P",VLOOKUP($E951,'[2]Costeo-JUL26'!$B$9:$CQ$307,BQ$1,0),0)</f>
        <v>0</v>
      </c>
      <c r="BR951" s="36">
        <f t="shared" si="458"/>
        <v>0</v>
      </c>
      <c r="BS951" s="36">
        <f t="shared" si="459"/>
        <v>0</v>
      </c>
      <c r="BT951" s="34">
        <f>IF($B951="P",VLOOKUP($E951,'[2]Costeo-JUL26'!$B$9:$CQ$307,BT$1,0),0)</f>
        <v>0</v>
      </c>
      <c r="BU951" s="16">
        <f>IF($B951="P",VLOOKUP($E951,'[2]Costeo-JUL26'!$B$9:$CQ$307,BU$1,0),0)*$G951</f>
        <v>0</v>
      </c>
      <c r="BV951" s="36">
        <f>IF($B951="P",VLOOKUP($E951,'[2]Costeo-JUL26'!$B$9:$CQ$307,BV$1,0),0)*$G951</f>
        <v>0</v>
      </c>
      <c r="BW951" s="35">
        <f>IF($B951="P",VLOOKUP($E951,'[2]Costeo-JUL26'!$B$9:$CQ$307,BW$1,0),0)</f>
        <v>0</v>
      </c>
      <c r="BX951" s="36">
        <f t="shared" si="460"/>
        <v>0</v>
      </c>
      <c r="BY951" s="36">
        <f t="shared" si="461"/>
        <v>0</v>
      </c>
      <c r="BZ951" s="34">
        <f>IF($B951="P",VLOOKUP($E951,'[2]Costeo-JUL26'!$B$9:$CQ$307,BZ$1,0),0)</f>
        <v>0</v>
      </c>
      <c r="CA951" s="16">
        <f>IF($B951="P",VLOOKUP($E951,'[2]Costeo-JUL26'!$B$9:$CQ$307,CA$1,0),0)*$G951</f>
        <v>0</v>
      </c>
      <c r="CB951" s="36">
        <f>IF($B951="P",VLOOKUP($E951,'[2]Costeo-JUL26'!$B$9:$CQ$307,CB$1,0),0)*$G951</f>
        <v>0</v>
      </c>
      <c r="CC951" s="35">
        <f>IF($B951="P",VLOOKUP($E951,'[2]Costeo-JUL26'!$B$9:$CQ$307,CC$1,0),0)</f>
        <v>0</v>
      </c>
      <c r="CD951" s="36">
        <f t="shared" si="462"/>
        <v>0</v>
      </c>
      <c r="CE951" s="36">
        <f t="shared" si="463"/>
        <v>0</v>
      </c>
      <c r="CF951" s="37">
        <f t="shared" si="435"/>
        <v>62061454.108569182</v>
      </c>
      <c r="CG951" s="36">
        <f>IF($B951="r",VLOOKUP($E951,'[2]Costeo-JUL26'!$B$9:$CQ$307,CG$1,0),0)*$G951</f>
        <v>0</v>
      </c>
      <c r="CH951" s="35">
        <f>VLOOKUP($E951,'[2]TEORICOS (05.26)'!$A$8:$T$251,CH$1,0)</f>
        <v>0</v>
      </c>
      <c r="CI951" s="36">
        <f t="shared" si="464"/>
        <v>0</v>
      </c>
      <c r="CJ951" s="37">
        <f t="shared" si="465"/>
        <v>0</v>
      </c>
      <c r="CM951" s="16">
        <f>SUMIFS('[1]Ajuste Inventario'!$I:$I,'[1]Ajuste Inventario'!$B:$B,E951,'[1]Ajuste Inventario'!$S:$S,D951)*-1</f>
        <v>16.375</v>
      </c>
      <c r="CN951" s="36">
        <f t="shared" si="436"/>
        <v>101181.69640978411</v>
      </c>
      <c r="CP951" t="str">
        <f t="shared" si="437"/>
        <v>140Org.Vtas Tandil</v>
      </c>
      <c r="CQ951" s="10">
        <f t="shared" si="438"/>
        <v>6179.0348952539916</v>
      </c>
    </row>
    <row r="952" spans="1:95" x14ac:dyDescent="0.25">
      <c r="A952" s="30">
        <v>46204</v>
      </c>
      <c r="B952" s="31" t="str">
        <f>VLOOKUP($E952,'[2]TEORICOS (05.26)'!$A$8:$T$251,B$1,0)</f>
        <v>P</v>
      </c>
      <c r="C952" s="32" t="str">
        <f>VLOOKUP($E952,'[2]TEORICOS (05.26)'!$A$8:$T$251,C$1,0)</f>
        <v>Coca Cola</v>
      </c>
      <c r="D952" t="s">
        <v>232</v>
      </c>
      <c r="E952">
        <v>144</v>
      </c>
      <c r="F952" t="s">
        <v>73</v>
      </c>
      <c r="G952" s="16">
        <v>986</v>
      </c>
      <c r="H952" s="16">
        <v>2431.4759999999824</v>
      </c>
      <c r="I952" s="33">
        <v>19923689.490000099</v>
      </c>
      <c r="J952" s="33">
        <v>19827586.720000084</v>
      </c>
      <c r="K952" s="34">
        <f>IF($B952="P",VLOOKUP($E952,'[2]Costeo-JUL26'!$B$9:$CQ$307,K$1,0),0)</f>
        <v>933975</v>
      </c>
      <c r="L952" s="35">
        <f>VLOOKUP($E952,'[2]TEORICOS (05.26)'!$A$8:$T$251,L$1,0)</f>
        <v>0.2</v>
      </c>
      <c r="M952" s="36">
        <f t="shared" si="439"/>
        <v>3965517.3440000173</v>
      </c>
      <c r="N952" s="35">
        <f>IF($B952="P",VLOOKUP($E952,'[2]Costeo-JUL26'!$B$9:$CQ$307,N$1,0),0)</f>
        <v>5.0000000000000001E-3</v>
      </c>
      <c r="O952" s="36">
        <f t="shared" si="440"/>
        <v>19827.586720000087</v>
      </c>
      <c r="P952" s="36">
        <f>IF($B952="P",VLOOKUP($E952,'[2]Costeo-JUL26'!$B$9:$CQ$307,P$1,0),0)*H952</f>
        <v>261571.19283752161</v>
      </c>
      <c r="Q952" s="36">
        <f t="shared" si="441"/>
        <v>4246916.1235575387</v>
      </c>
      <c r="R952" s="34">
        <f>IF($B952="P",VLOOKUP($E952,'[2]Costeo-JUL26'!$B$9:$CQ$307,R$1,0),0)</f>
        <v>902332</v>
      </c>
      <c r="S952" s="16">
        <f>IF($B952="P",VLOOKUP($E952,'[2]Costeo-JUL26'!$B$9:$CQ$307,S$1,0),0)*$G952</f>
        <v>1401.2499354583333</v>
      </c>
      <c r="T952" s="36">
        <f>IF($B952="P",VLOOKUP($E952,'[2]Costeo-JUL26'!$B$9:$CQ$307,T$1,0),0)*$G952</f>
        <v>977447.34974660829</v>
      </c>
      <c r="U952" s="35">
        <f>IF($B952="P",VLOOKUP($E952,'[2]Costeo-JUL26'!$B$9:$CQ$307,U$1,0),0)</f>
        <v>1.4999999999999999E-2</v>
      </c>
      <c r="V952" s="36">
        <f t="shared" si="442"/>
        <v>14661.710246199124</v>
      </c>
      <c r="W952" s="36">
        <f t="shared" si="443"/>
        <v>992109.05999280745</v>
      </c>
      <c r="X952" s="34">
        <f>IF($B952="P",VLOOKUP($E952,'[2]Costeo-JUL26'!$B$9:$CQ$307,X$1,0),0)</f>
        <v>902338</v>
      </c>
      <c r="Y952" s="16">
        <f>IF($B952="P",VLOOKUP($E952,'[2]Costeo-JUL26'!$B$9:$CQ$307,Y$1,0),0)*$G952</f>
        <v>120.260448</v>
      </c>
      <c r="Z952" s="36">
        <f>IF($B952="P",VLOOKUP($E952,'[2]Costeo-JUL26'!$B$9:$CQ$307,Z$1,0),0)*$G952</f>
        <v>34002.439067520005</v>
      </c>
      <c r="AA952" s="35">
        <f>IF($B952="P",VLOOKUP($E952,'[2]Costeo-JUL26'!$B$9:$CQ$307,AA$1,0),0)</f>
        <v>0.45</v>
      </c>
      <c r="AB952" s="36">
        <f t="shared" si="444"/>
        <v>15301.097580384003</v>
      </c>
      <c r="AC952" s="36">
        <f t="shared" si="445"/>
        <v>49303.536647904009</v>
      </c>
      <c r="AD952" s="34">
        <f>IF($B952="P",VLOOKUP($E952,'[2]Costeo-JUL26'!$B$9:$CQ$307,AD$1,0),0)</f>
        <v>901733</v>
      </c>
      <c r="AE952" s="16">
        <f>IF($B952="P",VLOOKUP($E952,'[2]Costeo-JUL26'!$B$9:$CQ$307,AE$1,0),0)*$G952</f>
        <v>7888</v>
      </c>
      <c r="AF952" s="36">
        <f>IF($B952="P",VLOOKUP($E952,'[2]Costeo-JUL26'!$B$9:$CQ$307,AF$1,0),0)*$G952</f>
        <v>121058.7136</v>
      </c>
      <c r="AG952" s="35">
        <f>IF($B952="P",VLOOKUP($E952,'[2]Costeo-JUL26'!$B$9:$CQ$307,AG$1,0),0)</f>
        <v>6.0000000000000001E-3</v>
      </c>
      <c r="AH952" s="36">
        <f t="shared" si="446"/>
        <v>726.35228160000008</v>
      </c>
      <c r="AI952" s="36">
        <f t="shared" si="447"/>
        <v>121785.06588160001</v>
      </c>
      <c r="AJ952" s="34">
        <f>IF($B952="P",VLOOKUP($E952,'[2]Costeo-JUL26'!$B$9:$CQ$307,AJ$1,0),0)</f>
        <v>930636</v>
      </c>
      <c r="AK952" s="16">
        <f>IF($B952="P",VLOOKUP($E952,'[2]Costeo-JUL26'!$B$9:$CQ$307,AK$1,0),0)*$G952</f>
        <v>7888</v>
      </c>
      <c r="AL952" s="36">
        <f>IF($B952="P",VLOOKUP($E952,'[2]Costeo-JUL26'!$B$9:$CQ$307,AL$1,0),0)*$G952</f>
        <v>85220.216640000013</v>
      </c>
      <c r="AM952" s="35">
        <f>IF($B952="P",VLOOKUP($E952,'[2]Costeo-JUL26'!$B$9:$CQ$307,AM$1,0),0)</f>
        <v>1.7999999999999999E-2</v>
      </c>
      <c r="AN952" s="36">
        <f t="shared" si="448"/>
        <v>1533.96389952</v>
      </c>
      <c r="AO952" s="36">
        <f t="shared" si="449"/>
        <v>86754.180539520006</v>
      </c>
      <c r="AP952" s="34">
        <f>IF($B952="P",VLOOKUP($E952,'[2]Costeo-JUL26'!$B$9:$CQ$307,AP$1,0),0)</f>
        <v>911881</v>
      </c>
      <c r="AQ952" s="16">
        <f>IF($B952="P",VLOOKUP($E952,'[2]Costeo-JUL26'!$B$9:$CQ$307,AQ$1,0),0)*$G952</f>
        <v>7888</v>
      </c>
      <c r="AR952" s="36">
        <f>IF($B952="P",VLOOKUP($E952,'[2]Costeo-JUL26'!$B$9:$CQ$307,AR$1,0),0)*$G952</f>
        <v>1070332.1856178278</v>
      </c>
      <c r="AS952" s="35">
        <f>IF($B952="P",VLOOKUP($E952,'[2]Costeo-JUL26'!$B$9:$CQ$307,AS$1,0),0)</f>
        <v>0.02</v>
      </c>
      <c r="AT952" s="36">
        <f t="shared" si="450"/>
        <v>21406.643712356556</v>
      </c>
      <c r="AU952" s="36">
        <f t="shared" si="451"/>
        <v>1091738.8293301843</v>
      </c>
      <c r="AV952" s="34">
        <f>IF($B952="P",VLOOKUP($E952,'[2]Costeo-JUL26'!$B$9:$CQ$307,AV$1,0),0)</f>
        <v>902310</v>
      </c>
      <c r="AW952" s="16">
        <f>IF($B952="P",VLOOKUP($E952,'[2]Costeo-JUL26'!$B$9:$CQ$307,AW$1,0),0)*$G952</f>
        <v>32.636599999999994</v>
      </c>
      <c r="AX952" s="36">
        <f>IF($B952="P",VLOOKUP($E952,'[2]Costeo-JUL26'!$B$9:$CQ$307,AX$1,0),0)*$G952</f>
        <v>114343.83239323398</v>
      </c>
      <c r="AY952" s="35">
        <f>IF($B952="P",VLOOKUP($E952,'[2]Costeo-JUL26'!$B$9:$CQ$307,AY$1,0),0)</f>
        <v>0.03</v>
      </c>
      <c r="AZ952" s="36">
        <f t="shared" si="452"/>
        <v>3430.3149717970196</v>
      </c>
      <c r="BA952" s="36">
        <f t="shared" si="453"/>
        <v>117774.14736503101</v>
      </c>
      <c r="BB952" s="34">
        <f>IF($B952="P",VLOOKUP($E952,'[2]Costeo-JUL26'!$B$9:$CQ$307,BB$1,0),0)</f>
        <v>923266</v>
      </c>
      <c r="BC952" s="16">
        <f>IF($B952="P",VLOOKUP($E952,'[2]Costeo-JUL26'!$B$9:$CQ$307,BC$1,0),0)*$G952</f>
        <v>4.93</v>
      </c>
      <c r="BD952" s="36">
        <f>IF($B952="P",VLOOKUP($E952,'[2]Costeo-JUL26'!$B$9:$CQ$307,BD$1,0),0)*$G952</f>
        <v>19946.089800000002</v>
      </c>
      <c r="BE952" s="35">
        <f>IF($B952="P",VLOOKUP($E952,'[2]Costeo-JUL26'!$B$9:$CQ$307,BE$1,0),0)</f>
        <v>0.03</v>
      </c>
      <c r="BF952" s="36">
        <f t="shared" si="454"/>
        <v>598.38269400000001</v>
      </c>
      <c r="BG952" s="36">
        <f t="shared" si="455"/>
        <v>20544.472494000001</v>
      </c>
      <c r="BH952" s="34">
        <f>IF($B952="P",VLOOKUP($E952,'[2]Costeo-JUL26'!$B$9:$CQ$307,BH$1,0),0)</f>
        <v>910319</v>
      </c>
      <c r="BI952" s="16">
        <f>IF($B952="P",VLOOKUP($E952,'[2]Costeo-JUL26'!$B$9:$CQ$307,BI$1,0),0)*$G952</f>
        <v>26.293333333333337</v>
      </c>
      <c r="BJ952" s="36">
        <f>IF($B952="P",VLOOKUP($E952,'[2]Costeo-JUL26'!$B$9:$CQ$307,BJ$1,0),0)*$G952</f>
        <v>68743.92</v>
      </c>
      <c r="BK952" s="35">
        <f>IF(BH952=910319,0,IF($B952="P",VLOOKUP($E952,'[2]Costeo-JUL26'!$B$9:$CQ$307,BK$1,0),0))</f>
        <v>0</v>
      </c>
      <c r="BL952" s="36">
        <f t="shared" si="456"/>
        <v>0</v>
      </c>
      <c r="BM952" s="36">
        <f t="shared" si="457"/>
        <v>68743.92</v>
      </c>
      <c r="BN952" s="34">
        <f>IF($B952="P",VLOOKUP($E952,'[2]Costeo-JUL26'!$B$9:$CQ$307,BN$1,0),0)</f>
        <v>0</v>
      </c>
      <c r="BO952" s="16">
        <f>IF($B952="P",VLOOKUP($E952,'[2]Costeo-JUL26'!$B$9:$CQ$307,BO$1,0),0)*$G952</f>
        <v>0</v>
      </c>
      <c r="BP952" s="36">
        <f>IF($B952="P",VLOOKUP($E952,'[2]Costeo-JUL26'!$B$9:$CQ$307,BP$1,0),0)*$G952</f>
        <v>0</v>
      </c>
      <c r="BQ952" s="35">
        <f>IF($B952="P",VLOOKUP($E952,'[2]Costeo-JUL26'!$B$9:$CQ$307,BQ$1,0),0)</f>
        <v>0</v>
      </c>
      <c r="BR952" s="36">
        <f t="shared" si="458"/>
        <v>0</v>
      </c>
      <c r="BS952" s="36">
        <f t="shared" si="459"/>
        <v>0</v>
      </c>
      <c r="BT952" s="34">
        <f>IF($B952="P",VLOOKUP($E952,'[2]Costeo-JUL26'!$B$9:$CQ$307,BT$1,0),0)</f>
        <v>0</v>
      </c>
      <c r="BU952" s="16">
        <f>IF($B952="P",VLOOKUP($E952,'[2]Costeo-JUL26'!$B$9:$CQ$307,BU$1,0),0)*$G952</f>
        <v>0</v>
      </c>
      <c r="BV952" s="36">
        <f>IF($B952="P",VLOOKUP($E952,'[2]Costeo-JUL26'!$B$9:$CQ$307,BV$1,0),0)*$G952</f>
        <v>0</v>
      </c>
      <c r="BW952" s="35">
        <f>IF($B952="P",VLOOKUP($E952,'[2]Costeo-JUL26'!$B$9:$CQ$307,BW$1,0),0)</f>
        <v>0</v>
      </c>
      <c r="BX952" s="36">
        <f t="shared" si="460"/>
        <v>0</v>
      </c>
      <c r="BY952" s="36">
        <f t="shared" si="461"/>
        <v>0</v>
      </c>
      <c r="BZ952" s="34">
        <f>IF($B952="P",VLOOKUP($E952,'[2]Costeo-JUL26'!$B$9:$CQ$307,BZ$1,0),0)</f>
        <v>0</v>
      </c>
      <c r="CA952" s="16">
        <f>IF($B952="P",VLOOKUP($E952,'[2]Costeo-JUL26'!$B$9:$CQ$307,CA$1,0),0)*$G952</f>
        <v>0</v>
      </c>
      <c r="CB952" s="36">
        <f>IF($B952="P",VLOOKUP($E952,'[2]Costeo-JUL26'!$B$9:$CQ$307,CB$1,0),0)*$G952</f>
        <v>0</v>
      </c>
      <c r="CC952" s="35">
        <f>IF($B952="P",VLOOKUP($E952,'[2]Costeo-JUL26'!$B$9:$CQ$307,CC$1,0),0)</f>
        <v>0</v>
      </c>
      <c r="CD952" s="36">
        <f t="shared" si="462"/>
        <v>0</v>
      </c>
      <c r="CE952" s="36">
        <f t="shared" si="463"/>
        <v>0</v>
      </c>
      <c r="CF952" s="37">
        <f t="shared" si="435"/>
        <v>6795669.3358085854</v>
      </c>
      <c r="CG952" s="36">
        <f>IF($B952="r",VLOOKUP($E952,'[2]Costeo-JUL26'!$B$9:$CQ$307,CG$1,0),0)*$G952</f>
        <v>0</v>
      </c>
      <c r="CH952" s="35">
        <f>VLOOKUP($E952,'[2]TEORICOS (05.26)'!$A$8:$T$251,CH$1,0)</f>
        <v>0</v>
      </c>
      <c r="CI952" s="36">
        <f t="shared" si="464"/>
        <v>0</v>
      </c>
      <c r="CJ952" s="37">
        <f t="shared" si="465"/>
        <v>0</v>
      </c>
      <c r="CM952" s="16">
        <f>SUMIFS('[1]Ajuste Inventario'!$I:$I,'[1]Ajuste Inventario'!$B:$B,E952,'[1]Ajuste Inventario'!$S:$S,D952)*-1</f>
        <v>2.875</v>
      </c>
      <c r="CN952" s="36">
        <f t="shared" si="436"/>
        <v>19814.958763133553</v>
      </c>
      <c r="CP952" t="str">
        <f t="shared" si="437"/>
        <v>144Org.Vtas Tandil</v>
      </c>
      <c r="CQ952" s="10">
        <f t="shared" si="438"/>
        <v>6892.1595697855837</v>
      </c>
    </row>
    <row r="953" spans="1:95" x14ac:dyDescent="0.25">
      <c r="A953" s="30">
        <v>46204</v>
      </c>
      <c r="B953" s="31" t="str">
        <f>VLOOKUP($E953,'[2]TEORICOS (05.26)'!$A$8:$T$251,B$1,0)</f>
        <v>P</v>
      </c>
      <c r="C953" s="32" t="str">
        <f>VLOOKUP($E953,'[2]TEORICOS (05.26)'!$A$8:$T$251,C$1,0)</f>
        <v>Coca Cola</v>
      </c>
      <c r="D953" t="s">
        <v>232</v>
      </c>
      <c r="E953">
        <v>159</v>
      </c>
      <c r="F953" t="s">
        <v>74</v>
      </c>
      <c r="G953" s="16">
        <v>12317</v>
      </c>
      <c r="H953" s="16">
        <v>29289.826000000445</v>
      </c>
      <c r="I953" s="33">
        <v>225294612.47999486</v>
      </c>
      <c r="J953" s="33">
        <v>223213377.03999576</v>
      </c>
      <c r="K953" s="34">
        <f>IF($B953="P",VLOOKUP($E953,'[2]Costeo-JUL26'!$B$9:$CQ$307,K$1,0),0)</f>
        <v>933975</v>
      </c>
      <c r="L953" s="35">
        <f>VLOOKUP($E953,'[2]TEORICOS (05.26)'!$A$8:$T$251,L$1,0)</f>
        <v>0.2</v>
      </c>
      <c r="M953" s="36">
        <f t="shared" si="439"/>
        <v>44642675.407999158</v>
      </c>
      <c r="N953" s="35">
        <f>IF($B953="P",VLOOKUP($E953,'[2]Costeo-JUL26'!$B$9:$CQ$307,N$1,0),0)</f>
        <v>5.0000000000000001E-3</v>
      </c>
      <c r="O953" s="36">
        <f t="shared" si="440"/>
        <v>223213.3770399958</v>
      </c>
      <c r="P953" s="36">
        <f>IF($B953="P",VLOOKUP($E953,'[2]Costeo-JUL26'!$B$9:$CQ$307,P$1,0),0)*H953</f>
        <v>3150915.2156236074</v>
      </c>
      <c r="Q953" s="36">
        <f t="shared" si="441"/>
        <v>48016804.000662766</v>
      </c>
      <c r="R953" s="34">
        <f>IF($B953="P",VLOOKUP($E953,'[2]Costeo-JUL26'!$B$9:$CQ$307,R$1,0),0)</f>
        <v>902332</v>
      </c>
      <c r="S953" s="16">
        <f>IF($B953="P",VLOOKUP($E953,'[2]Costeo-JUL26'!$B$9:$CQ$307,S$1,0),0)*$G953</f>
        <v>16879.103060203124</v>
      </c>
      <c r="T953" s="36">
        <f>IF($B953="P",VLOOKUP($E953,'[2]Costeo-JUL26'!$B$9:$CQ$307,T$1,0),0)*$G953</f>
        <v>11774084.076513413</v>
      </c>
      <c r="U953" s="35">
        <f>IF($B953="P",VLOOKUP($E953,'[2]Costeo-JUL26'!$B$9:$CQ$307,U$1,0),0)</f>
        <v>1.4999999999999999E-2</v>
      </c>
      <c r="V953" s="36">
        <f t="shared" si="442"/>
        <v>176611.26114770118</v>
      </c>
      <c r="W953" s="36">
        <f t="shared" si="443"/>
        <v>11950695.337661114</v>
      </c>
      <c r="X953" s="34">
        <f>IF($B953="P",VLOOKUP($E953,'[2]Costeo-JUL26'!$B$9:$CQ$307,X$1,0),0)</f>
        <v>902338</v>
      </c>
      <c r="Y953" s="16">
        <f>IF($B953="P",VLOOKUP($E953,'[2]Costeo-JUL26'!$B$9:$CQ$307,Y$1,0),0)*$G953</f>
        <v>1448.6270039999999</v>
      </c>
      <c r="Z953" s="36">
        <f>IF($B953="P",VLOOKUP($E953,'[2]Costeo-JUL26'!$B$9:$CQ$307,Z$1,0),0)*$G953</f>
        <v>409584.79911096004</v>
      </c>
      <c r="AA953" s="35">
        <f>IF($B953="P",VLOOKUP($E953,'[2]Costeo-JUL26'!$B$9:$CQ$307,AA$1,0),0)</f>
        <v>0.45</v>
      </c>
      <c r="AB953" s="36">
        <f t="shared" si="444"/>
        <v>184313.15959993203</v>
      </c>
      <c r="AC953" s="36">
        <f t="shared" si="445"/>
        <v>593897.95871089213</v>
      </c>
      <c r="AD953" s="34">
        <f>IF($B953="P",VLOOKUP($E953,'[2]Costeo-JUL26'!$B$9:$CQ$307,AD$1,0),0)</f>
        <v>901733</v>
      </c>
      <c r="AE953" s="16">
        <f>IF($B953="P",VLOOKUP($E953,'[2]Costeo-JUL26'!$B$9:$CQ$307,AE$1,0),0)*$G953</f>
        <v>73902</v>
      </c>
      <c r="AF953" s="36">
        <f>IF($B953="P",VLOOKUP($E953,'[2]Costeo-JUL26'!$B$9:$CQ$307,AF$1,0),0)*$G953</f>
        <v>1134188.7744</v>
      </c>
      <c r="AG953" s="35">
        <f>IF($B953="P",VLOOKUP($E953,'[2]Costeo-JUL26'!$B$9:$CQ$307,AG$1,0),0)</f>
        <v>6.0000000000000001E-3</v>
      </c>
      <c r="AH953" s="36">
        <f t="shared" si="446"/>
        <v>6805.1326464000003</v>
      </c>
      <c r="AI953" s="36">
        <f t="shared" si="447"/>
        <v>1140993.9070464</v>
      </c>
      <c r="AJ953" s="34">
        <f>IF($B953="P",VLOOKUP($E953,'[2]Costeo-JUL26'!$B$9:$CQ$307,AJ$1,0),0)</f>
        <v>906101</v>
      </c>
      <c r="AK953" s="16">
        <f>IF($B953="P",VLOOKUP($E953,'[2]Costeo-JUL26'!$B$9:$CQ$307,AK$1,0),0)*$G953</f>
        <v>73902</v>
      </c>
      <c r="AL953" s="36">
        <f>IF($B953="P",VLOOKUP($E953,'[2]Costeo-JUL26'!$B$9:$CQ$307,AL$1,0),0)*$G953</f>
        <v>803897.08776000002</v>
      </c>
      <c r="AM953" s="35">
        <f>IF($B953="P",VLOOKUP($E953,'[2]Costeo-JUL26'!$B$9:$CQ$307,AM$1,0),0)</f>
        <v>1.7999999999999999E-2</v>
      </c>
      <c r="AN953" s="36">
        <f t="shared" si="448"/>
        <v>14470.147579679999</v>
      </c>
      <c r="AO953" s="36">
        <f t="shared" si="449"/>
        <v>818367.23533967999</v>
      </c>
      <c r="AP953" s="34">
        <f>IF($B953="P",VLOOKUP($E953,'[2]Costeo-JUL26'!$B$9:$CQ$307,AP$1,0),0)</f>
        <v>911881</v>
      </c>
      <c r="AQ953" s="16">
        <f>IF($B953="P",VLOOKUP($E953,'[2]Costeo-JUL26'!$B$9:$CQ$307,AQ$1,0),0)*$G953</f>
        <v>73902</v>
      </c>
      <c r="AR953" s="36">
        <f>IF($B953="P",VLOOKUP($E953,'[2]Costeo-JUL26'!$B$9:$CQ$307,AR$1,0),0)*$G953</f>
        <v>10027851.062567027</v>
      </c>
      <c r="AS953" s="35">
        <f>IF($B953="P",VLOOKUP($E953,'[2]Costeo-JUL26'!$B$9:$CQ$307,AS$1,0),0)</f>
        <v>0.02</v>
      </c>
      <c r="AT953" s="36">
        <f t="shared" si="450"/>
        <v>200557.02125134054</v>
      </c>
      <c r="AU953" s="36">
        <f t="shared" si="451"/>
        <v>10228408.083818369</v>
      </c>
      <c r="AV953" s="34">
        <f>IF($B953="P",VLOOKUP($E953,'[2]Costeo-JUL26'!$B$9:$CQ$307,AV$1,0),0)</f>
        <v>932442</v>
      </c>
      <c r="AW953" s="16">
        <f>IF($B953="P",VLOOKUP($E953,'[2]Costeo-JUL26'!$B$9:$CQ$307,AW$1,0),0)*$G953</f>
        <v>341.18090000000001</v>
      </c>
      <c r="AX953" s="36">
        <f>IF($B953="P",VLOOKUP($E953,'[2]Costeo-JUL26'!$B$9:$CQ$307,AX$1,0),0)*$G953</f>
        <v>1259392.2937901439</v>
      </c>
      <c r="AY953" s="35">
        <f>IF($B953="P",VLOOKUP($E953,'[2]Costeo-JUL26'!$B$9:$CQ$307,AY$1,0),0)</f>
        <v>0.03</v>
      </c>
      <c r="AZ953" s="36">
        <f t="shared" si="452"/>
        <v>37781.768813704315</v>
      </c>
      <c r="BA953" s="36">
        <f t="shared" si="453"/>
        <v>1297174.0626038483</v>
      </c>
      <c r="BB953" s="34">
        <f>IF($B953="P",VLOOKUP($E953,'[2]Costeo-JUL26'!$B$9:$CQ$307,BB$1,0),0)</f>
        <v>902311</v>
      </c>
      <c r="BC953" s="16">
        <f>IF($B953="P",VLOOKUP($E953,'[2]Costeo-JUL26'!$B$9:$CQ$307,BC$1,0),0)*$G953</f>
        <v>53.886875000000003</v>
      </c>
      <c r="BD953" s="36">
        <f>IF($B953="P",VLOOKUP($E953,'[2]Costeo-JUL26'!$B$9:$CQ$307,BD$1,0),0)*$G953</f>
        <v>211325.19390937506</v>
      </c>
      <c r="BE953" s="35">
        <f>IF($B953="P",VLOOKUP($E953,'[2]Costeo-JUL26'!$B$9:$CQ$307,BE$1,0),0)</f>
        <v>0.03</v>
      </c>
      <c r="BF953" s="36">
        <f t="shared" si="454"/>
        <v>6339.7558172812514</v>
      </c>
      <c r="BG953" s="36">
        <f t="shared" si="455"/>
        <v>217664.94972665631</v>
      </c>
      <c r="BH953" s="34">
        <f>IF($B953="P",VLOOKUP($E953,'[2]Costeo-JUL26'!$B$9:$CQ$307,BH$1,0),0)</f>
        <v>933089</v>
      </c>
      <c r="BI953" s="16">
        <f>IF($B953="P",VLOOKUP($E953,'[2]Costeo-JUL26'!$B$9:$CQ$307,BI$1,0),0)*$G953</f>
        <v>461.88749999999999</v>
      </c>
      <c r="BJ953" s="36">
        <f>IF($B953="P",VLOOKUP($E953,'[2]Costeo-JUL26'!$B$9:$CQ$307,BJ$1,0),0)*$G953</f>
        <v>343954.93946080143</v>
      </c>
      <c r="BK953" s="35">
        <f>IF(BH953=910319,0,IF($B953="P",VLOOKUP($E953,'[2]Costeo-JUL26'!$B$9:$CQ$307,BK$1,0),0))</f>
        <v>0.02</v>
      </c>
      <c r="BL953" s="36">
        <f t="shared" si="456"/>
        <v>6879.0987892160283</v>
      </c>
      <c r="BM953" s="36">
        <f t="shared" si="457"/>
        <v>350834.03825001745</v>
      </c>
      <c r="BN953" s="34">
        <f>IF($B953="P",VLOOKUP($E953,'[2]Costeo-JUL26'!$B$9:$CQ$307,BN$1,0),0)</f>
        <v>0</v>
      </c>
      <c r="BO953" s="16">
        <f>IF($B953="P",VLOOKUP($E953,'[2]Costeo-JUL26'!$B$9:$CQ$307,BO$1,0),0)*$G953</f>
        <v>0</v>
      </c>
      <c r="BP953" s="36">
        <f>IF($B953="P",VLOOKUP($E953,'[2]Costeo-JUL26'!$B$9:$CQ$307,BP$1,0),0)*$G953</f>
        <v>0</v>
      </c>
      <c r="BQ953" s="35">
        <f>IF($B953="P",VLOOKUP($E953,'[2]Costeo-JUL26'!$B$9:$CQ$307,BQ$1,0),0)</f>
        <v>0</v>
      </c>
      <c r="BR953" s="36">
        <f t="shared" si="458"/>
        <v>0</v>
      </c>
      <c r="BS953" s="36">
        <f t="shared" si="459"/>
        <v>0</v>
      </c>
      <c r="BT953" s="34">
        <f>IF($B953="P",VLOOKUP($E953,'[2]Costeo-JUL26'!$B$9:$CQ$307,BT$1,0),0)</f>
        <v>0</v>
      </c>
      <c r="BU953" s="16">
        <f>IF($B953="P",VLOOKUP($E953,'[2]Costeo-JUL26'!$B$9:$CQ$307,BU$1,0),0)*$G953</f>
        <v>0</v>
      </c>
      <c r="BV953" s="36">
        <f>IF($B953="P",VLOOKUP($E953,'[2]Costeo-JUL26'!$B$9:$CQ$307,BV$1,0),0)*$G953</f>
        <v>0</v>
      </c>
      <c r="BW953" s="35">
        <f>IF($B953="P",VLOOKUP($E953,'[2]Costeo-JUL26'!$B$9:$CQ$307,BW$1,0),0)</f>
        <v>0</v>
      </c>
      <c r="BX953" s="36">
        <f t="shared" si="460"/>
        <v>0</v>
      </c>
      <c r="BY953" s="36">
        <f t="shared" si="461"/>
        <v>0</v>
      </c>
      <c r="BZ953" s="34">
        <f>IF($B953="P",VLOOKUP($E953,'[2]Costeo-JUL26'!$B$9:$CQ$307,BZ$1,0),0)</f>
        <v>0</v>
      </c>
      <c r="CA953" s="16">
        <f>IF($B953="P",VLOOKUP($E953,'[2]Costeo-JUL26'!$B$9:$CQ$307,CA$1,0),0)*$G953</f>
        <v>0</v>
      </c>
      <c r="CB953" s="36">
        <f>IF($B953="P",VLOOKUP($E953,'[2]Costeo-JUL26'!$B$9:$CQ$307,CB$1,0),0)*$G953</f>
        <v>0</v>
      </c>
      <c r="CC953" s="35">
        <f>IF($B953="P",VLOOKUP($E953,'[2]Costeo-JUL26'!$B$9:$CQ$307,CC$1,0),0)</f>
        <v>0</v>
      </c>
      <c r="CD953" s="36">
        <f t="shared" si="462"/>
        <v>0</v>
      </c>
      <c r="CE953" s="36">
        <f t="shared" si="463"/>
        <v>0</v>
      </c>
      <c r="CF953" s="37">
        <f t="shared" si="435"/>
        <v>74614839.573819742</v>
      </c>
      <c r="CG953" s="36">
        <f>IF($B953="r",VLOOKUP($E953,'[2]Costeo-JUL26'!$B$9:$CQ$307,CG$1,0),0)*$G953</f>
        <v>0</v>
      </c>
      <c r="CH953" s="35">
        <f>VLOOKUP($E953,'[2]TEORICOS (05.26)'!$A$8:$T$251,CH$1,0)</f>
        <v>0</v>
      </c>
      <c r="CI953" s="36">
        <f t="shared" si="464"/>
        <v>0</v>
      </c>
      <c r="CJ953" s="37">
        <f t="shared" si="465"/>
        <v>0</v>
      </c>
      <c r="CM953" s="16">
        <f>SUMIFS('[1]Ajuste Inventario'!$I:$I,'[1]Ajuste Inventario'!$B:$B,E953,'[1]Ajuste Inventario'!$S:$S,D953)*-1</f>
        <v>19.841999999999999</v>
      </c>
      <c r="CN953" s="36">
        <f t="shared" si="436"/>
        <v>120200.34479367794</v>
      </c>
      <c r="CP953" t="str">
        <f t="shared" si="437"/>
        <v>159Org.Vtas Tandil</v>
      </c>
      <c r="CQ953" s="10">
        <f t="shared" si="438"/>
        <v>6057.8744478216886</v>
      </c>
    </row>
    <row r="954" spans="1:95" x14ac:dyDescent="0.25">
      <c r="A954" s="30">
        <v>46204</v>
      </c>
      <c r="B954" s="31" t="str">
        <f>VLOOKUP($E954,'[2]TEORICOS (05.26)'!$A$8:$T$251,B$1,0)</f>
        <v>P</v>
      </c>
      <c r="C954" s="32" t="str">
        <f>VLOOKUP($E954,'[2]TEORICOS (05.26)'!$A$8:$T$251,C$1,0)</f>
        <v>Coca Cola</v>
      </c>
      <c r="D954" t="s">
        <v>232</v>
      </c>
      <c r="E954">
        <v>161</v>
      </c>
      <c r="F954" t="s">
        <v>75</v>
      </c>
      <c r="G954" s="16">
        <v>1407</v>
      </c>
      <c r="H954" s="16">
        <v>4460.1900000000251</v>
      </c>
      <c r="I954" s="33">
        <v>29211756.890000131</v>
      </c>
      <c r="J954" s="33">
        <v>29051547.660000134</v>
      </c>
      <c r="K954" s="34">
        <f>IF($B954="P",VLOOKUP($E954,'[2]Costeo-JUL26'!$B$9:$CQ$307,K$1,0),0)</f>
        <v>933975</v>
      </c>
      <c r="L954" s="35">
        <f>VLOOKUP($E954,'[2]TEORICOS (05.26)'!$A$8:$T$251,L$1,0)</f>
        <v>0.2</v>
      </c>
      <c r="M954" s="36">
        <f t="shared" si="439"/>
        <v>5810309.5320000276</v>
      </c>
      <c r="N954" s="35">
        <f>IF($B954="P",VLOOKUP($E954,'[2]Costeo-JUL26'!$B$9:$CQ$307,N$1,0),0)</f>
        <v>5.0000000000000001E-3</v>
      </c>
      <c r="O954" s="36">
        <f t="shared" si="440"/>
        <v>29051.547660000138</v>
      </c>
      <c r="P954" s="36">
        <f>IF($B954="P",VLOOKUP($E954,'[2]Costeo-JUL26'!$B$9:$CQ$307,P$1,0),0)*H954</f>
        <v>479814.40844244423</v>
      </c>
      <c r="Q954" s="36">
        <f t="shared" si="441"/>
        <v>6319175.4881024715</v>
      </c>
      <c r="R954" s="34">
        <f>IF($B954="P",VLOOKUP($E954,'[2]Costeo-JUL26'!$B$9:$CQ$307,R$1,0),0)</f>
        <v>902332</v>
      </c>
      <c r="S954" s="16">
        <f>IF($B954="P",VLOOKUP($E954,'[2]Costeo-JUL26'!$B$9:$CQ$307,S$1,0),0)*$G954</f>
        <v>2570.8530763125</v>
      </c>
      <c r="T954" s="36">
        <f>IF($B954="P",VLOOKUP($E954,'[2]Costeo-JUL26'!$B$9:$CQ$307,T$1,0),0)*$G954</f>
        <v>1793308.5757521442</v>
      </c>
      <c r="U954" s="35">
        <f>IF($B954="P",VLOOKUP($E954,'[2]Costeo-JUL26'!$B$9:$CQ$307,U$1,0),0)</f>
        <v>1.4999999999999999E-2</v>
      </c>
      <c r="V954" s="36">
        <f t="shared" si="442"/>
        <v>26899.628636282163</v>
      </c>
      <c r="W954" s="36">
        <f t="shared" si="443"/>
        <v>1820208.2043884264</v>
      </c>
      <c r="X954" s="34">
        <f>IF($B954="P",VLOOKUP($E954,'[2]Costeo-JUL26'!$B$9:$CQ$307,X$1,0),0)</f>
        <v>902338</v>
      </c>
      <c r="Y954" s="16">
        <f>IF($B954="P",VLOOKUP($E954,'[2]Costeo-JUL26'!$B$9:$CQ$307,Y$1,0),0)*$G954</f>
        <v>220.64011200000002</v>
      </c>
      <c r="Z954" s="36">
        <f>IF($B954="P",VLOOKUP($E954,'[2]Costeo-JUL26'!$B$9:$CQ$307,Z$1,0),0)*$G954</f>
        <v>62383.785266880011</v>
      </c>
      <c r="AA954" s="35">
        <f>IF($B954="P",VLOOKUP($E954,'[2]Costeo-JUL26'!$B$9:$CQ$307,AA$1,0),0)</f>
        <v>0.45</v>
      </c>
      <c r="AB954" s="36">
        <f t="shared" si="444"/>
        <v>28072.703370096006</v>
      </c>
      <c r="AC954" s="36">
        <f t="shared" si="445"/>
        <v>90456.488636976021</v>
      </c>
      <c r="AD954" s="34">
        <f>IF($B954="P",VLOOKUP($E954,'[2]Costeo-JUL26'!$B$9:$CQ$307,AD$1,0),0)</f>
        <v>901733</v>
      </c>
      <c r="AE954" s="16">
        <f>IF($B954="P",VLOOKUP($E954,'[2]Costeo-JUL26'!$B$9:$CQ$307,AE$1,0),0)*$G954</f>
        <v>8442</v>
      </c>
      <c r="AF954" s="36">
        <f>IF($B954="P",VLOOKUP($E954,'[2]Costeo-JUL26'!$B$9:$CQ$307,AF$1,0),0)*$G954</f>
        <v>129561.06240000001</v>
      </c>
      <c r="AG954" s="35">
        <f>IF($B954="P",VLOOKUP($E954,'[2]Costeo-JUL26'!$B$9:$CQ$307,AG$1,0),0)</f>
        <v>6.0000000000000001E-3</v>
      </c>
      <c r="AH954" s="36">
        <f t="shared" si="446"/>
        <v>777.36637440000004</v>
      </c>
      <c r="AI954" s="36">
        <f t="shared" si="447"/>
        <v>130338.4287744</v>
      </c>
      <c r="AJ954" s="34">
        <f>IF($B954="P",VLOOKUP($E954,'[2]Costeo-JUL26'!$B$9:$CQ$307,AJ$1,0),0)</f>
        <v>919914</v>
      </c>
      <c r="AK954" s="16">
        <f>IF($B954="P",VLOOKUP($E954,'[2]Costeo-JUL26'!$B$9:$CQ$307,AK$1,0),0)*$G954</f>
        <v>8442</v>
      </c>
      <c r="AL954" s="36">
        <f>IF($B954="P",VLOOKUP($E954,'[2]Costeo-JUL26'!$B$9:$CQ$307,AL$1,0),0)*$G954</f>
        <v>124359.77736000001</v>
      </c>
      <c r="AM954" s="35">
        <f>IF($B954="P",VLOOKUP($E954,'[2]Costeo-JUL26'!$B$9:$CQ$307,AM$1,0),0)</f>
        <v>1.7999999999999999E-2</v>
      </c>
      <c r="AN954" s="36">
        <f t="shared" si="448"/>
        <v>2238.4759924800001</v>
      </c>
      <c r="AO954" s="36">
        <f t="shared" si="449"/>
        <v>126598.25335248001</v>
      </c>
      <c r="AP954" s="34">
        <f>IF($B954="P",VLOOKUP($E954,'[2]Costeo-JUL26'!$B$9:$CQ$307,AP$1,0),0)</f>
        <v>913487</v>
      </c>
      <c r="AQ954" s="16">
        <f>IF($B954="P",VLOOKUP($E954,'[2]Costeo-JUL26'!$B$9:$CQ$307,AQ$1,0),0)*$G954</f>
        <v>8442</v>
      </c>
      <c r="AR954" s="36">
        <f>IF($B954="P",VLOOKUP($E954,'[2]Costeo-JUL26'!$B$9:$CQ$307,AR$1,0),0)*$G954</f>
        <v>1615048.3907334679</v>
      </c>
      <c r="AS954" s="35">
        <f>IF($B954="P",VLOOKUP($E954,'[2]Costeo-JUL26'!$B$9:$CQ$307,AS$1,0),0)</f>
        <v>0.02</v>
      </c>
      <c r="AT954" s="36">
        <f t="shared" si="450"/>
        <v>32300.967814669359</v>
      </c>
      <c r="AU954" s="36">
        <f t="shared" si="451"/>
        <v>1647349.3585481371</v>
      </c>
      <c r="AV954" s="34">
        <f>IF($B954="P",VLOOKUP($E954,'[2]Costeo-JUL26'!$B$9:$CQ$307,AV$1,0),0)</f>
        <v>902310</v>
      </c>
      <c r="AW954" s="16">
        <f>IF($B954="P",VLOOKUP($E954,'[2]Costeo-JUL26'!$B$9:$CQ$307,AW$1,0),0)*$G954</f>
        <v>50.933400000000006</v>
      </c>
      <c r="AX954" s="36">
        <f>IF($B954="P",VLOOKUP($E954,'[2]Costeo-JUL26'!$B$9:$CQ$307,AX$1,0),0)*$G954</f>
        <v>178447.51453330141</v>
      </c>
      <c r="AY954" s="35">
        <f>IF($B954="P",VLOOKUP($E954,'[2]Costeo-JUL26'!$B$9:$CQ$307,AY$1,0),0)</f>
        <v>0.03</v>
      </c>
      <c r="AZ954" s="36">
        <f t="shared" si="452"/>
        <v>5353.4254359990418</v>
      </c>
      <c r="BA954" s="36">
        <f t="shared" si="453"/>
        <v>183800.93996930044</v>
      </c>
      <c r="BB954" s="34">
        <f>IF($B954="P",VLOOKUP($E954,'[2]Costeo-JUL26'!$B$9:$CQ$307,BB$1,0),0)</f>
        <v>923266</v>
      </c>
      <c r="BC954" s="16">
        <f>IF($B954="P",VLOOKUP($E954,'[2]Costeo-JUL26'!$B$9:$CQ$307,BC$1,0),0)*$G954</f>
        <v>11.490406199999999</v>
      </c>
      <c r="BD954" s="36">
        <f>IF($B954="P",VLOOKUP($E954,'[2]Costeo-JUL26'!$B$9:$CQ$307,BD$1,0),0)*$G954</f>
        <v>46488.574828331999</v>
      </c>
      <c r="BE954" s="35">
        <f>IF($B954="P",VLOOKUP($E954,'[2]Costeo-JUL26'!$B$9:$CQ$307,BE$1,0),0)</f>
        <v>0.03</v>
      </c>
      <c r="BF954" s="36">
        <f t="shared" si="454"/>
        <v>1394.6572448499599</v>
      </c>
      <c r="BG954" s="36">
        <f t="shared" si="455"/>
        <v>47883.232073181956</v>
      </c>
      <c r="BH954" s="34">
        <f>IF($B954="P",VLOOKUP($E954,'[2]Costeo-JUL26'!$B$9:$CQ$307,BH$1,0),0)</f>
        <v>910319</v>
      </c>
      <c r="BI954" s="16">
        <f>IF($B954="P",VLOOKUP($E954,'[2]Costeo-JUL26'!$B$9:$CQ$307,BI$1,0),0)*$G954</f>
        <v>35.175000000000004</v>
      </c>
      <c r="BJ954" s="36">
        <f>IF($B954="P",VLOOKUP($E954,'[2]Costeo-JUL26'!$B$9:$CQ$307,BJ$1,0),0)*$G954</f>
        <v>91965.037499999991</v>
      </c>
      <c r="BK954" s="35">
        <f>IF(BH954=910319,0,IF($B954="P",VLOOKUP($E954,'[2]Costeo-JUL26'!$B$9:$CQ$307,BK$1,0),0))</f>
        <v>0</v>
      </c>
      <c r="BL954" s="36">
        <f t="shared" si="456"/>
        <v>0</v>
      </c>
      <c r="BM954" s="36">
        <f t="shared" si="457"/>
        <v>91965.037499999991</v>
      </c>
      <c r="BN954" s="34">
        <f>IF($B954="P",VLOOKUP($E954,'[2]Costeo-JUL26'!$B$9:$CQ$307,BN$1,0),0)</f>
        <v>0</v>
      </c>
      <c r="BO954" s="16">
        <f>IF($B954="P",VLOOKUP($E954,'[2]Costeo-JUL26'!$B$9:$CQ$307,BO$1,0),0)*$G954</f>
        <v>0</v>
      </c>
      <c r="BP954" s="36">
        <f>IF($B954="P",VLOOKUP($E954,'[2]Costeo-JUL26'!$B$9:$CQ$307,BP$1,0),0)*$G954</f>
        <v>0</v>
      </c>
      <c r="BQ954" s="35">
        <f>IF($B954="P",VLOOKUP($E954,'[2]Costeo-JUL26'!$B$9:$CQ$307,BQ$1,0),0)</f>
        <v>0</v>
      </c>
      <c r="BR954" s="36">
        <f t="shared" si="458"/>
        <v>0</v>
      </c>
      <c r="BS954" s="36">
        <f t="shared" si="459"/>
        <v>0</v>
      </c>
      <c r="BT954" s="34">
        <f>IF($B954="P",VLOOKUP($E954,'[2]Costeo-JUL26'!$B$9:$CQ$307,BT$1,0),0)</f>
        <v>0</v>
      </c>
      <c r="BU954" s="16">
        <f>IF($B954="P",VLOOKUP($E954,'[2]Costeo-JUL26'!$B$9:$CQ$307,BU$1,0),0)*$G954</f>
        <v>0</v>
      </c>
      <c r="BV954" s="36">
        <f>IF($B954="P",VLOOKUP($E954,'[2]Costeo-JUL26'!$B$9:$CQ$307,BV$1,0),0)*$G954</f>
        <v>0</v>
      </c>
      <c r="BW954" s="35">
        <f>IF($B954="P",VLOOKUP($E954,'[2]Costeo-JUL26'!$B$9:$CQ$307,BW$1,0),0)</f>
        <v>0</v>
      </c>
      <c r="BX954" s="36">
        <f t="shared" si="460"/>
        <v>0</v>
      </c>
      <c r="BY954" s="36">
        <f t="shared" si="461"/>
        <v>0</v>
      </c>
      <c r="BZ954" s="34">
        <f>IF($B954="P",VLOOKUP($E954,'[2]Costeo-JUL26'!$B$9:$CQ$307,BZ$1,0),0)</f>
        <v>0</v>
      </c>
      <c r="CA954" s="16">
        <f>IF($B954="P",VLOOKUP($E954,'[2]Costeo-JUL26'!$B$9:$CQ$307,CA$1,0),0)*$G954</f>
        <v>0</v>
      </c>
      <c r="CB954" s="36">
        <f>IF($B954="P",VLOOKUP($E954,'[2]Costeo-JUL26'!$B$9:$CQ$307,CB$1,0),0)*$G954</f>
        <v>0</v>
      </c>
      <c r="CC954" s="35">
        <f>IF($B954="P",VLOOKUP($E954,'[2]Costeo-JUL26'!$B$9:$CQ$307,CC$1,0),0)</f>
        <v>0</v>
      </c>
      <c r="CD954" s="36">
        <f t="shared" si="462"/>
        <v>0</v>
      </c>
      <c r="CE954" s="36">
        <f t="shared" si="463"/>
        <v>0</v>
      </c>
      <c r="CF954" s="37">
        <f t="shared" si="435"/>
        <v>10457775.431345373</v>
      </c>
      <c r="CG954" s="36">
        <f>IF($B954="r",VLOOKUP($E954,'[2]Costeo-JUL26'!$B$9:$CQ$307,CG$1,0),0)*$G954</f>
        <v>0</v>
      </c>
      <c r="CH954" s="35">
        <f>VLOOKUP($E954,'[2]TEORICOS (05.26)'!$A$8:$T$251,CH$1,0)</f>
        <v>0</v>
      </c>
      <c r="CI954" s="36">
        <f t="shared" si="464"/>
        <v>0</v>
      </c>
      <c r="CJ954" s="37">
        <f t="shared" si="465"/>
        <v>0</v>
      </c>
      <c r="CM954" s="16">
        <f>SUMIFS('[1]Ajuste Inventario'!$I:$I,'[1]Ajuste Inventario'!$B:$B,E954,'[1]Ajuste Inventario'!$S:$S,D954)*-1</f>
        <v>3.1699999999999995</v>
      </c>
      <c r="CN954" s="36">
        <f t="shared" si="436"/>
        <v>23561.583594431293</v>
      </c>
      <c r="CP954" t="str">
        <f t="shared" si="437"/>
        <v>161Org.Vtas Tandil</v>
      </c>
      <c r="CQ954" s="10">
        <f t="shared" si="438"/>
        <v>7432.6762127543525</v>
      </c>
    </row>
    <row r="955" spans="1:95" x14ac:dyDescent="0.25">
      <c r="A955" s="30">
        <v>46204</v>
      </c>
      <c r="B955" s="31" t="str">
        <f>VLOOKUP($E955,'[2]TEORICOS (05.26)'!$A$8:$T$251,B$1,0)</f>
        <v>P</v>
      </c>
      <c r="C955" s="32" t="str">
        <f>VLOOKUP($E955,'[2]TEORICOS (05.26)'!$A$8:$T$251,C$1,0)</f>
        <v>Coca Cola</v>
      </c>
      <c r="D955" t="s">
        <v>232</v>
      </c>
      <c r="E955">
        <v>180</v>
      </c>
      <c r="F955" t="s">
        <v>76</v>
      </c>
      <c r="G955" s="16">
        <v>55</v>
      </c>
      <c r="H955" s="16">
        <v>619.96</v>
      </c>
      <c r="I955" s="33">
        <v>7327595.7599999998</v>
      </c>
      <c r="J955" s="33">
        <v>7327595.7599999998</v>
      </c>
      <c r="K955" s="34">
        <f>IF($B955="P",VLOOKUP($E955,'[2]Costeo-JUL26'!$B$9:$CQ$307,K$1,0),0)</f>
        <v>902026</v>
      </c>
      <c r="L955" s="35">
        <f>VLOOKUP($E955,'[2]TEORICOS (05.26)'!$A$8:$T$251,L$1,0)</f>
        <v>0.2</v>
      </c>
      <c r="M955" s="36">
        <f t="shared" si="439"/>
        <v>1465519.152</v>
      </c>
      <c r="N955" s="35">
        <f>IF($B955="P",VLOOKUP($E955,'[2]Costeo-JUL26'!$B$9:$CQ$307,N$1,0),0)</f>
        <v>0.01</v>
      </c>
      <c r="O955" s="36">
        <f t="shared" si="440"/>
        <v>14655.19152</v>
      </c>
      <c r="P955" s="36">
        <f>IF($B955="P",VLOOKUP($E955,'[2]Costeo-JUL26'!$B$9:$CQ$307,P$1,0),0)*H955</f>
        <v>0</v>
      </c>
      <c r="Q955" s="36">
        <f t="shared" si="441"/>
        <v>1480174.3435200001</v>
      </c>
      <c r="R955" s="34">
        <f>IF($B955="P",VLOOKUP($E955,'[2]Costeo-JUL26'!$B$9:$CQ$307,R$1,0),0)</f>
        <v>902332</v>
      </c>
      <c r="S955" s="16">
        <f>IF($B955="P",VLOOKUP($E955,'[2]Costeo-JUL26'!$B$9:$CQ$307,S$1,0),0)*$G955</f>
        <v>510.45243333333337</v>
      </c>
      <c r="T955" s="36">
        <f>IF($B955="P",VLOOKUP($E955,'[2]Costeo-JUL26'!$B$9:$CQ$307,T$1,0),0)*$G955</f>
        <v>356068.08286501444</v>
      </c>
      <c r="U955" s="35">
        <f>IF($B955="P",VLOOKUP($E955,'[2]Costeo-JUL26'!$B$9:$CQ$307,U$1,0),0)</f>
        <v>1.4999999999999999E-2</v>
      </c>
      <c r="V955" s="36">
        <f t="shared" si="442"/>
        <v>5341.0212429752164</v>
      </c>
      <c r="W955" s="36">
        <f t="shared" si="443"/>
        <v>361409.10410798964</v>
      </c>
      <c r="X955" s="34">
        <f>IF($B955="P",VLOOKUP($E955,'[2]Costeo-JUL26'!$B$9:$CQ$307,X$1,0),0)</f>
        <v>0</v>
      </c>
      <c r="Y955" s="16">
        <f>IF($B955="P",VLOOKUP($E955,'[2]Costeo-JUL26'!$B$9:$CQ$307,Y$1,0),0)*$G955</f>
        <v>0</v>
      </c>
      <c r="Z955" s="36">
        <f>IF($B955="P",VLOOKUP($E955,'[2]Costeo-JUL26'!$B$9:$CQ$307,Z$1,0),0)*$G955</f>
        <v>0</v>
      </c>
      <c r="AA955" s="35">
        <f>IF($B955="P",VLOOKUP($E955,'[2]Costeo-JUL26'!$B$9:$CQ$307,AA$1,0),0)</f>
        <v>0</v>
      </c>
      <c r="AB955" s="36">
        <f t="shared" si="444"/>
        <v>0</v>
      </c>
      <c r="AC955" s="36">
        <f t="shared" si="445"/>
        <v>0</v>
      </c>
      <c r="AD955" s="34">
        <f>IF($B955="P",VLOOKUP($E955,'[2]Costeo-JUL26'!$B$9:$CQ$307,AD$1,0),0)</f>
        <v>0</v>
      </c>
      <c r="AE955" s="16">
        <f>IF($B955="P",VLOOKUP($E955,'[2]Costeo-JUL26'!$B$9:$CQ$307,AE$1,0),0)*$G955</f>
        <v>0</v>
      </c>
      <c r="AF955" s="36">
        <f>IF($B955="P",VLOOKUP($E955,'[2]Costeo-JUL26'!$B$9:$CQ$307,AF$1,0),0)*$G955</f>
        <v>0</v>
      </c>
      <c r="AG955" s="35">
        <f>IF($B955="P",VLOOKUP($E955,'[2]Costeo-JUL26'!$B$9:$CQ$307,AG$1,0),0)</f>
        <v>0</v>
      </c>
      <c r="AH955" s="36">
        <f t="shared" si="446"/>
        <v>0</v>
      </c>
      <c r="AI955" s="36">
        <f t="shared" si="447"/>
        <v>0</v>
      </c>
      <c r="AJ955" s="34">
        <f>IF($B955="P",VLOOKUP($E955,'[2]Costeo-JUL26'!$B$9:$CQ$307,AJ$1,0),0)</f>
        <v>931923</v>
      </c>
      <c r="AK955" s="16">
        <f>IF($B955="P",VLOOKUP($E955,'[2]Costeo-JUL26'!$B$9:$CQ$307,AK$1,0),0)*$G955</f>
        <v>55</v>
      </c>
      <c r="AL955" s="36">
        <f>IF($B955="P",VLOOKUP($E955,'[2]Costeo-JUL26'!$B$9:$CQ$307,AL$1,0),0)*$G955</f>
        <v>4729.45</v>
      </c>
      <c r="AM955" s="35">
        <f>IF($B955="P",VLOOKUP($E955,'[2]Costeo-JUL26'!$B$9:$CQ$307,AM$1,0),0)</f>
        <v>1.7999999999999999E-2</v>
      </c>
      <c r="AN955" s="36">
        <f t="shared" si="448"/>
        <v>85.130099999999985</v>
      </c>
      <c r="AO955" s="36">
        <f t="shared" si="449"/>
        <v>4814.5801000000001</v>
      </c>
      <c r="AP955" s="34">
        <f>IF($B955="P",VLOOKUP($E955,'[2]Costeo-JUL26'!$B$9:$CQ$307,AP$1,0),0)</f>
        <v>0</v>
      </c>
      <c r="AQ955" s="16">
        <f>IF($B955="P",VLOOKUP($E955,'[2]Costeo-JUL26'!$B$9:$CQ$307,AQ$1,0),0)*$G955</f>
        <v>0</v>
      </c>
      <c r="AR955" s="36">
        <f>IF($B955="P",VLOOKUP($E955,'[2]Costeo-JUL26'!$B$9:$CQ$307,AR$1,0),0)*$G955</f>
        <v>0</v>
      </c>
      <c r="AS955" s="35">
        <f>IF($B955="P",VLOOKUP($E955,'[2]Costeo-JUL26'!$B$9:$CQ$307,AS$1,0),0)</f>
        <v>0</v>
      </c>
      <c r="AT955" s="36">
        <f t="shared" si="450"/>
        <v>0</v>
      </c>
      <c r="AU955" s="36">
        <f t="shared" si="451"/>
        <v>0</v>
      </c>
      <c r="AV955" s="34">
        <f>IF($B955="P",VLOOKUP($E955,'[2]Costeo-JUL26'!$B$9:$CQ$307,AV$1,0),0)</f>
        <v>0</v>
      </c>
      <c r="AW955" s="16">
        <f>IF($B955="P",VLOOKUP($E955,'[2]Costeo-JUL26'!$B$9:$CQ$307,AW$1,0),0)*$G955</f>
        <v>0</v>
      </c>
      <c r="AX955" s="36">
        <f>IF($B955="P",VLOOKUP($E955,'[2]Costeo-JUL26'!$B$9:$CQ$307,AX$1,0),0)*$G955</f>
        <v>0</v>
      </c>
      <c r="AY955" s="35">
        <f>IF($B955="P",VLOOKUP($E955,'[2]Costeo-JUL26'!$B$9:$CQ$307,AY$1,0),0)</f>
        <v>0</v>
      </c>
      <c r="AZ955" s="36">
        <f t="shared" si="452"/>
        <v>0</v>
      </c>
      <c r="BA955" s="36">
        <f t="shared" si="453"/>
        <v>0</v>
      </c>
      <c r="BB955" s="34">
        <f>IF($B955="P",VLOOKUP($E955,'[2]Costeo-JUL26'!$B$9:$CQ$307,BB$1,0),0)</f>
        <v>902311</v>
      </c>
      <c r="BC955" s="16">
        <f>IF($B955="P",VLOOKUP($E955,'[2]Costeo-JUL26'!$B$9:$CQ$307,BC$1,0),0)*$G955</f>
        <v>9.1663000000000008E-2</v>
      </c>
      <c r="BD955" s="36">
        <f>IF($B955="P",VLOOKUP($E955,'[2]Costeo-JUL26'!$B$9:$CQ$307,BD$1,0),0)*$G955</f>
        <v>359.46974563500004</v>
      </c>
      <c r="BE955" s="35">
        <f>IF($B955="P",VLOOKUP($E955,'[2]Costeo-JUL26'!$B$9:$CQ$307,BE$1,0),0)</f>
        <v>0.03</v>
      </c>
      <c r="BF955" s="36">
        <f t="shared" si="454"/>
        <v>10.784092369050001</v>
      </c>
      <c r="BG955" s="36">
        <f t="shared" si="455"/>
        <v>370.25383800405007</v>
      </c>
      <c r="BH955" s="34">
        <f>IF($B955="P",VLOOKUP($E955,'[2]Costeo-JUL26'!$B$9:$CQ$307,BH$1,0),0)</f>
        <v>0</v>
      </c>
      <c r="BI955" s="16">
        <f>IF($B955="P",VLOOKUP($E955,'[2]Costeo-JUL26'!$B$9:$CQ$307,BI$1,0),0)*$G955</f>
        <v>0</v>
      </c>
      <c r="BJ955" s="36">
        <f>IF($B955="P",VLOOKUP($E955,'[2]Costeo-JUL26'!$B$9:$CQ$307,BJ$1,0),0)*$G955</f>
        <v>0</v>
      </c>
      <c r="BK955" s="35">
        <f>IF(BH955=910319,0,IF($B955="P",VLOOKUP($E955,'[2]Costeo-JUL26'!$B$9:$CQ$307,BK$1,0),0))</f>
        <v>0</v>
      </c>
      <c r="BL955" s="36">
        <f t="shared" si="456"/>
        <v>0</v>
      </c>
      <c r="BM955" s="36">
        <f t="shared" si="457"/>
        <v>0</v>
      </c>
      <c r="BN955" s="34">
        <f>IF($B955="P",VLOOKUP($E955,'[2]Costeo-JUL26'!$B$9:$CQ$307,BN$1,0),0)</f>
        <v>931919</v>
      </c>
      <c r="BO955" s="16">
        <f>IF($B955="P",VLOOKUP($E955,'[2]Costeo-JUL26'!$B$9:$CQ$307,BO$1,0),0)*$G955</f>
        <v>55</v>
      </c>
      <c r="BP955" s="36">
        <f>IF($B955="P",VLOOKUP($E955,'[2]Costeo-JUL26'!$B$9:$CQ$307,BP$1,0),0)*$G955</f>
        <v>42046.29</v>
      </c>
      <c r="BQ955" s="35">
        <f>IF($B955="P",VLOOKUP($E955,'[2]Costeo-JUL26'!$B$9:$CQ$307,BQ$1,0),0)</f>
        <v>0.02</v>
      </c>
      <c r="BR955" s="36">
        <f t="shared" si="458"/>
        <v>840.92579999999998</v>
      </c>
      <c r="BS955" s="36">
        <f t="shared" si="459"/>
        <v>42887.215799999998</v>
      </c>
      <c r="BT955" s="34">
        <f>IF($B955="P",VLOOKUP($E955,'[2]Costeo-JUL26'!$B$9:$CQ$307,BT$1,0),0)</f>
        <v>931922</v>
      </c>
      <c r="BU955" s="16">
        <f>IF($B955="P",VLOOKUP($E955,'[2]Costeo-JUL26'!$B$9:$CQ$307,BU$1,0),0)*$G955</f>
        <v>55</v>
      </c>
      <c r="BV955" s="36">
        <f>IF($B955="P",VLOOKUP($E955,'[2]Costeo-JUL26'!$B$9:$CQ$307,BV$1,0),0)*$G955</f>
        <v>109345.5</v>
      </c>
      <c r="BW955" s="35">
        <f>IF($B955="P",VLOOKUP($E955,'[2]Costeo-JUL26'!$B$9:$CQ$307,BW$1,0),0)</f>
        <v>0.02</v>
      </c>
      <c r="BX955" s="36">
        <f t="shared" si="460"/>
        <v>2186.91</v>
      </c>
      <c r="BY955" s="36">
        <f t="shared" si="461"/>
        <v>111532.41</v>
      </c>
      <c r="BZ955" s="34">
        <f>IF($B955="P",VLOOKUP($E955,'[2]Costeo-JUL26'!$B$9:$CQ$307,BZ$1,0),0)</f>
        <v>0</v>
      </c>
      <c r="CA955" s="16">
        <f>IF($B955="P",VLOOKUP($E955,'[2]Costeo-JUL26'!$B$9:$CQ$307,CA$1,0),0)*$G955</f>
        <v>0</v>
      </c>
      <c r="CB955" s="36">
        <f>IF($B955="P",VLOOKUP($E955,'[2]Costeo-JUL26'!$B$9:$CQ$307,CB$1,0),0)*$G955</f>
        <v>0</v>
      </c>
      <c r="CC955" s="35">
        <f>IF($B955="P",VLOOKUP($E955,'[2]Costeo-JUL26'!$B$9:$CQ$307,CC$1,0),0)</f>
        <v>0</v>
      </c>
      <c r="CD955" s="36">
        <f t="shared" si="462"/>
        <v>0</v>
      </c>
      <c r="CE955" s="36">
        <f t="shared" si="463"/>
        <v>0</v>
      </c>
      <c r="CF955" s="37">
        <f t="shared" si="435"/>
        <v>2001187.9073659936</v>
      </c>
      <c r="CG955" s="36">
        <f>IF($B955="r",VLOOKUP($E955,'[2]Costeo-JUL26'!$B$9:$CQ$307,CG$1,0),0)*$G955</f>
        <v>0</v>
      </c>
      <c r="CH955" s="35">
        <f>VLOOKUP($E955,'[2]TEORICOS (05.26)'!$A$8:$T$251,CH$1,0)</f>
        <v>0</v>
      </c>
      <c r="CI955" s="36">
        <f t="shared" si="464"/>
        <v>0</v>
      </c>
      <c r="CJ955" s="37">
        <f t="shared" si="465"/>
        <v>0</v>
      </c>
      <c r="CM955" s="16">
        <f>SUMIFS('[1]Ajuste Inventario'!$I:$I,'[1]Ajuste Inventario'!$B:$B,E955,'[1]Ajuste Inventario'!$S:$S,D955)*-1</f>
        <v>0</v>
      </c>
      <c r="CN955" s="36">
        <f t="shared" si="436"/>
        <v>0</v>
      </c>
      <c r="CP955" t="str">
        <f t="shared" si="437"/>
        <v>180Org.Vtas Tandil</v>
      </c>
      <c r="CQ955" s="10" t="e">
        <f t="shared" si="438"/>
        <v>#DIV/0!</v>
      </c>
    </row>
    <row r="956" spans="1:95" x14ac:dyDescent="0.25">
      <c r="A956" s="30">
        <v>46204</v>
      </c>
      <c r="B956" s="31" t="str">
        <f>VLOOKUP($E956,'[2]TEORICOS (05.26)'!$A$8:$T$251,B$1,0)</f>
        <v>P</v>
      </c>
      <c r="C956" s="32" t="str">
        <f>VLOOKUP($E956,'[2]TEORICOS (05.26)'!$A$8:$T$251,C$1,0)</f>
        <v>Fanta</v>
      </c>
      <c r="D956" t="s">
        <v>232</v>
      </c>
      <c r="E956">
        <v>310</v>
      </c>
      <c r="F956" t="s">
        <v>77</v>
      </c>
      <c r="G956" s="16">
        <v>37</v>
      </c>
      <c r="H956" s="16">
        <v>54.722999999999978</v>
      </c>
      <c r="I956" s="33">
        <v>1021216.5100000001</v>
      </c>
      <c r="J956" s="33">
        <v>912846.05000000016</v>
      </c>
      <c r="K956" s="34">
        <f>IF($B956="P",VLOOKUP($E956,'[2]Costeo-JUL26'!$B$9:$CQ$307,K$1,0),0)</f>
        <v>902315</v>
      </c>
      <c r="L956" s="35">
        <f>VLOOKUP($E956,'[2]TEORICOS (05.26)'!$A$8:$T$251,L$1,0)</f>
        <v>0.20250000000000001</v>
      </c>
      <c r="M956" s="36">
        <f t="shared" si="439"/>
        <v>184851.32512500003</v>
      </c>
      <c r="N956" s="35">
        <f>IF($B956="P",VLOOKUP($E956,'[2]Costeo-JUL26'!$B$9:$CQ$307,N$1,0),0)</f>
        <v>0.01</v>
      </c>
      <c r="O956" s="36">
        <f t="shared" si="440"/>
        <v>1848.5132512500004</v>
      </c>
      <c r="P956" s="36">
        <f>IF($B956="P",VLOOKUP($E956,'[2]Costeo-JUL26'!$B$9:$CQ$307,P$1,0),0)*H956</f>
        <v>0</v>
      </c>
      <c r="Q956" s="36">
        <f t="shared" si="441"/>
        <v>186699.83837625003</v>
      </c>
      <c r="R956" s="34">
        <f>IF($B956="P",VLOOKUP($E956,'[2]Costeo-JUL26'!$B$9:$CQ$307,R$1,0),0)</f>
        <v>902332</v>
      </c>
      <c r="S956" s="16">
        <f>IF($B956="P",VLOOKUP($E956,'[2]Costeo-JUL26'!$B$9:$CQ$307,S$1,0),0)*$G956</f>
        <v>49.52893259999999</v>
      </c>
      <c r="T956" s="36">
        <f>IF($B956="P",VLOOKUP($E956,'[2]Costeo-JUL26'!$B$9:$CQ$307,T$1,0),0)*$G956</f>
        <v>34549.099829084655</v>
      </c>
      <c r="U956" s="35">
        <f>IF($B956="P",VLOOKUP($E956,'[2]Costeo-JUL26'!$B$9:$CQ$307,U$1,0),0)</f>
        <v>1.4999999999999999E-2</v>
      </c>
      <c r="V956" s="36">
        <f t="shared" si="442"/>
        <v>518.23649743626981</v>
      </c>
      <c r="W956" s="36">
        <f t="shared" si="443"/>
        <v>35067.336326520926</v>
      </c>
      <c r="X956" s="34">
        <f>IF($B956="P",VLOOKUP($E956,'[2]Costeo-JUL26'!$B$9:$CQ$307,X$1,0),0)</f>
        <v>902338</v>
      </c>
      <c r="Y956" s="16">
        <f>IF($B956="P",VLOOKUP($E956,'[2]Costeo-JUL26'!$B$9:$CQ$307,Y$1,0),0)*$G956</f>
        <v>1.7230751999999996</v>
      </c>
      <c r="Z956" s="36">
        <f>IF($B956="P",VLOOKUP($E956,'[2]Costeo-JUL26'!$B$9:$CQ$307,Z$1,0),0)*$G956</f>
        <v>487.18228204799993</v>
      </c>
      <c r="AA956" s="35">
        <f>IF($B956="P",VLOOKUP($E956,'[2]Costeo-JUL26'!$B$9:$CQ$307,AA$1,0),0)</f>
        <v>0.45</v>
      </c>
      <c r="AB956" s="36">
        <f t="shared" si="444"/>
        <v>219.23202692159998</v>
      </c>
      <c r="AC956" s="36">
        <f t="shared" si="445"/>
        <v>706.41430896959992</v>
      </c>
      <c r="AD956" s="34">
        <f>IF($B956="P",VLOOKUP($E956,'[2]Costeo-JUL26'!$B$9:$CQ$307,AD$1,0),0)</f>
        <v>933139</v>
      </c>
      <c r="AE956" s="16">
        <f>IF($B956="P",VLOOKUP($E956,'[2]Costeo-JUL26'!$B$9:$CQ$307,AE$1,0),0)*$G956</f>
        <v>888</v>
      </c>
      <c r="AF956" s="36">
        <f>IF($B956="P",VLOOKUP($E956,'[2]Costeo-JUL26'!$B$9:$CQ$307,AF$1,0),0)*$G956</f>
        <v>9624.6057600000004</v>
      </c>
      <c r="AG956" s="35">
        <f>IF($B956="P",VLOOKUP($E956,'[2]Costeo-JUL26'!$B$9:$CQ$307,AG$1,0),0)</f>
        <v>6.0000000000000001E-3</v>
      </c>
      <c r="AH956" s="36">
        <f t="shared" si="446"/>
        <v>57.747634560000002</v>
      </c>
      <c r="AI956" s="36">
        <f t="shared" si="447"/>
        <v>9682.3533945600011</v>
      </c>
      <c r="AJ956" s="34">
        <f>IF($B956="P",VLOOKUP($E956,'[2]Costeo-JUL26'!$B$9:$CQ$307,AJ$1,0),0)</f>
        <v>935188</v>
      </c>
      <c r="AK956" s="16">
        <f>IF($B956="P",VLOOKUP($E956,'[2]Costeo-JUL26'!$B$9:$CQ$307,AK$1,0),0)*$G956</f>
        <v>888</v>
      </c>
      <c r="AL956" s="36">
        <f>IF($B956="P",VLOOKUP($E956,'[2]Costeo-JUL26'!$B$9:$CQ$307,AL$1,0),0)*$G956</f>
        <v>36848.447999999997</v>
      </c>
      <c r="AM956" s="35">
        <f>IF($B956="P",VLOOKUP($E956,'[2]Costeo-JUL26'!$B$9:$CQ$307,AM$1,0),0)</f>
        <v>1.7999999999999999E-2</v>
      </c>
      <c r="AN956" s="36">
        <f t="shared" si="448"/>
        <v>663.27206399999989</v>
      </c>
      <c r="AO956" s="36">
        <f t="shared" si="449"/>
        <v>37511.720063999994</v>
      </c>
      <c r="AP956" s="34">
        <f>IF($B956="P",VLOOKUP($E956,'[2]Costeo-JUL26'!$B$9:$CQ$307,AP$1,0),0)</f>
        <v>0</v>
      </c>
      <c r="AQ956" s="16">
        <f>IF($B956="P",VLOOKUP($E956,'[2]Costeo-JUL26'!$B$9:$CQ$307,AQ$1,0),0)*$G956</f>
        <v>0</v>
      </c>
      <c r="AR956" s="36">
        <f>IF($B956="P",VLOOKUP($E956,'[2]Costeo-JUL26'!$B$9:$CQ$307,AR$1,0),0)*$G956</f>
        <v>0</v>
      </c>
      <c r="AS956" s="35">
        <f>IF($B956="P",VLOOKUP($E956,'[2]Costeo-JUL26'!$B$9:$CQ$307,AS$1,0),0)</f>
        <v>0</v>
      </c>
      <c r="AT956" s="36">
        <f t="shared" si="450"/>
        <v>0</v>
      </c>
      <c r="AU956" s="36">
        <f t="shared" si="451"/>
        <v>0</v>
      </c>
      <c r="AV956" s="34">
        <f>IF($B956="P",VLOOKUP($E956,'[2]Costeo-JUL26'!$B$9:$CQ$307,AV$1,0),0)</f>
        <v>0</v>
      </c>
      <c r="AW956" s="16">
        <f>IF($B956="P",VLOOKUP($E956,'[2]Costeo-JUL26'!$B$9:$CQ$307,AW$1,0),0)*$G956</f>
        <v>0</v>
      </c>
      <c r="AX956" s="36">
        <f>IF($B956="P",VLOOKUP($E956,'[2]Costeo-JUL26'!$B$9:$CQ$307,AX$1,0),0)*$G956</f>
        <v>0</v>
      </c>
      <c r="AY956" s="35">
        <f>IF($B956="P",VLOOKUP($E956,'[2]Costeo-JUL26'!$B$9:$CQ$307,AY$1,0),0)</f>
        <v>0</v>
      </c>
      <c r="AZ956" s="36">
        <f t="shared" si="452"/>
        <v>0</v>
      </c>
      <c r="BA956" s="36">
        <f t="shared" si="453"/>
        <v>0</v>
      </c>
      <c r="BB956" s="34">
        <f>IF($B956="P",VLOOKUP($E956,'[2]Costeo-JUL26'!$B$9:$CQ$307,BB$1,0),0)</f>
        <v>0</v>
      </c>
      <c r="BC956" s="16">
        <f>IF($B956="P",VLOOKUP($E956,'[2]Costeo-JUL26'!$B$9:$CQ$307,BC$1,0),0)*$G956</f>
        <v>0</v>
      </c>
      <c r="BD956" s="36">
        <f>IF($B956="P",VLOOKUP($E956,'[2]Costeo-JUL26'!$B$9:$CQ$307,BD$1,0),0)*$G956</f>
        <v>0</v>
      </c>
      <c r="BE956" s="35">
        <f>IF($B956="P",VLOOKUP($E956,'[2]Costeo-JUL26'!$B$9:$CQ$307,BE$1,0),0)</f>
        <v>0</v>
      </c>
      <c r="BF956" s="36">
        <f t="shared" si="454"/>
        <v>0</v>
      </c>
      <c r="BG956" s="36">
        <f t="shared" si="455"/>
        <v>0</v>
      </c>
      <c r="BH956" s="34">
        <f>IF($B956="P",VLOOKUP($E956,'[2]Costeo-JUL26'!$B$9:$CQ$307,BH$1,0),0)</f>
        <v>0</v>
      </c>
      <c r="BI956" s="16">
        <f>IF($B956="P",VLOOKUP($E956,'[2]Costeo-JUL26'!$B$9:$CQ$307,BI$1,0),0)*$G956</f>
        <v>0</v>
      </c>
      <c r="BJ956" s="36">
        <f>IF($B956="P",VLOOKUP($E956,'[2]Costeo-JUL26'!$B$9:$CQ$307,BJ$1,0),0)*$G956</f>
        <v>0</v>
      </c>
      <c r="BK956" s="35">
        <f>IF(BH956=910319,0,IF($B956="P",VLOOKUP($E956,'[2]Costeo-JUL26'!$B$9:$CQ$307,BK$1,0),0))</f>
        <v>0</v>
      </c>
      <c r="BL956" s="36">
        <f t="shared" si="456"/>
        <v>0</v>
      </c>
      <c r="BM956" s="36">
        <f t="shared" si="457"/>
        <v>0</v>
      </c>
      <c r="BN956" s="34">
        <f>IF($B956="P",VLOOKUP($E956,'[2]Costeo-JUL26'!$B$9:$CQ$307,BN$1,0),0)</f>
        <v>0</v>
      </c>
      <c r="BO956" s="16">
        <f>IF($B956="P",VLOOKUP($E956,'[2]Costeo-JUL26'!$B$9:$CQ$307,BO$1,0),0)*$G956</f>
        <v>0</v>
      </c>
      <c r="BP956" s="36">
        <f>IF($B956="P",VLOOKUP($E956,'[2]Costeo-JUL26'!$B$9:$CQ$307,BP$1,0),0)*$G956</f>
        <v>0</v>
      </c>
      <c r="BQ956" s="35">
        <f>IF($B956="P",VLOOKUP($E956,'[2]Costeo-JUL26'!$B$9:$CQ$307,BQ$1,0),0)</f>
        <v>0</v>
      </c>
      <c r="BR956" s="36">
        <f t="shared" si="458"/>
        <v>0</v>
      </c>
      <c r="BS956" s="36">
        <f t="shared" si="459"/>
        <v>0</v>
      </c>
      <c r="BT956" s="34">
        <f>IF($B956="P",VLOOKUP($E956,'[2]Costeo-JUL26'!$B$9:$CQ$307,BT$1,0),0)</f>
        <v>0</v>
      </c>
      <c r="BU956" s="16">
        <f>IF($B956="P",VLOOKUP($E956,'[2]Costeo-JUL26'!$B$9:$CQ$307,BU$1,0),0)*$G956</f>
        <v>0</v>
      </c>
      <c r="BV956" s="36">
        <f>IF($B956="P",VLOOKUP($E956,'[2]Costeo-JUL26'!$B$9:$CQ$307,BV$1,0),0)*$G956</f>
        <v>0</v>
      </c>
      <c r="BW956" s="35">
        <f>IF($B956="P",VLOOKUP($E956,'[2]Costeo-JUL26'!$B$9:$CQ$307,BW$1,0),0)</f>
        <v>0</v>
      </c>
      <c r="BX956" s="36">
        <f t="shared" si="460"/>
        <v>0</v>
      </c>
      <c r="BY956" s="36">
        <f t="shared" si="461"/>
        <v>0</v>
      </c>
      <c r="BZ956" s="34">
        <f>IF($B956="P",VLOOKUP($E956,'[2]Costeo-JUL26'!$B$9:$CQ$307,BZ$1,0),0)</f>
        <v>0</v>
      </c>
      <c r="CA956" s="16">
        <f>IF($B956="P",VLOOKUP($E956,'[2]Costeo-JUL26'!$B$9:$CQ$307,CA$1,0),0)*$G956</f>
        <v>0</v>
      </c>
      <c r="CB956" s="36">
        <f>IF($B956="P",VLOOKUP($E956,'[2]Costeo-JUL26'!$B$9:$CQ$307,CB$1,0),0)*$G956</f>
        <v>0</v>
      </c>
      <c r="CC956" s="35">
        <f>IF($B956="P",VLOOKUP($E956,'[2]Costeo-JUL26'!$B$9:$CQ$307,CC$1,0),0)</f>
        <v>0</v>
      </c>
      <c r="CD956" s="36">
        <f t="shared" si="462"/>
        <v>0</v>
      </c>
      <c r="CE956" s="36">
        <f t="shared" si="463"/>
        <v>0</v>
      </c>
      <c r="CF956" s="37">
        <f t="shared" si="435"/>
        <v>269667.66247030057</v>
      </c>
      <c r="CG956" s="36">
        <f>IF($B956="r",VLOOKUP($E956,'[2]Costeo-JUL26'!$B$9:$CQ$307,CG$1,0),0)*$G956</f>
        <v>0</v>
      </c>
      <c r="CH956" s="35">
        <f>VLOOKUP($E956,'[2]TEORICOS (05.26)'!$A$8:$T$251,CH$1,0)</f>
        <v>0</v>
      </c>
      <c r="CI956" s="36">
        <f t="shared" si="464"/>
        <v>0</v>
      </c>
      <c r="CJ956" s="37">
        <f t="shared" si="465"/>
        <v>0</v>
      </c>
      <c r="CM956" s="16">
        <f>SUMIFS('[1]Ajuste Inventario'!$I:$I,'[1]Ajuste Inventario'!$B:$B,E956,'[1]Ajuste Inventario'!$S:$S,D956)*-1</f>
        <v>8.3000000000000004E-2</v>
      </c>
      <c r="CN956" s="36">
        <f t="shared" si="436"/>
        <v>604.93016175770128</v>
      </c>
      <c r="CP956" t="str">
        <f t="shared" si="437"/>
        <v>310Org.Vtas Tandil</v>
      </c>
      <c r="CQ956" s="10">
        <f t="shared" si="438"/>
        <v>7288.3152019000154</v>
      </c>
    </row>
    <row r="957" spans="1:95" x14ac:dyDescent="0.25">
      <c r="A957" s="30">
        <v>46204</v>
      </c>
      <c r="B957" s="31" t="str">
        <f>VLOOKUP($E957,'[2]TEORICOS (05.26)'!$A$8:$T$251,B$1,0)</f>
        <v>P</v>
      </c>
      <c r="C957" s="32" t="str">
        <f>VLOOKUP($E957,'[2]TEORICOS (05.26)'!$A$8:$T$251,C$1,0)</f>
        <v>Fanta</v>
      </c>
      <c r="D957" t="s">
        <v>232</v>
      </c>
      <c r="E957">
        <v>327</v>
      </c>
      <c r="F957" t="s">
        <v>78</v>
      </c>
      <c r="G957" s="16">
        <v>312</v>
      </c>
      <c r="H957" s="16">
        <v>329.78399999999937</v>
      </c>
      <c r="I957" s="33">
        <v>4609383.980000007</v>
      </c>
      <c r="J957" s="33">
        <v>4512558.6300000055</v>
      </c>
      <c r="K957" s="34">
        <f>IF($B957="P",VLOOKUP($E957,'[2]Costeo-JUL26'!$B$9:$CQ$307,K$1,0),0)</f>
        <v>902315</v>
      </c>
      <c r="L957" s="35">
        <f>VLOOKUP($E957,'[2]TEORICOS (05.26)'!$A$8:$T$251,L$1,0)</f>
        <v>0.20250000000000001</v>
      </c>
      <c r="M957" s="36">
        <f t="shared" si="439"/>
        <v>913793.12257500121</v>
      </c>
      <c r="N957" s="35">
        <f>IF($B957="P",VLOOKUP($E957,'[2]Costeo-JUL26'!$B$9:$CQ$307,N$1,0),0)</f>
        <v>0.01</v>
      </c>
      <c r="O957" s="36">
        <f t="shared" si="440"/>
        <v>9137.9312257500114</v>
      </c>
      <c r="P957" s="36">
        <f>IF($B957="P",VLOOKUP($E957,'[2]Costeo-JUL26'!$B$9:$CQ$307,P$1,0),0)*H957</f>
        <v>0</v>
      </c>
      <c r="Q957" s="36">
        <f t="shared" si="441"/>
        <v>922931.05380075122</v>
      </c>
      <c r="R957" s="34">
        <f>IF($B957="P",VLOOKUP($E957,'[2]Costeo-JUL26'!$B$9:$CQ$307,R$1,0),0)</f>
        <v>902332</v>
      </c>
      <c r="S957" s="16">
        <f>IF($B957="P",VLOOKUP($E957,'[2]Costeo-JUL26'!$B$9:$CQ$307,S$1,0),0)*$G957</f>
        <v>298.32098399999995</v>
      </c>
      <c r="T957" s="36">
        <f>IF($B957="P",VLOOKUP($E957,'[2]Costeo-JUL26'!$B$9:$CQ$307,T$1,0),0)*$G957</f>
        <v>208094.96422151374</v>
      </c>
      <c r="U957" s="35">
        <f>IF($B957="P",VLOOKUP($E957,'[2]Costeo-JUL26'!$B$9:$CQ$307,U$1,0),0)</f>
        <v>1.4999999999999999E-2</v>
      </c>
      <c r="V957" s="36">
        <f t="shared" si="442"/>
        <v>3121.4244633227058</v>
      </c>
      <c r="W957" s="36">
        <f t="shared" si="443"/>
        <v>211216.38868483645</v>
      </c>
      <c r="X957" s="34">
        <f>IF($B957="P",VLOOKUP($E957,'[2]Costeo-JUL26'!$B$9:$CQ$307,X$1,0),0)</f>
        <v>902338</v>
      </c>
      <c r="Y957" s="16">
        <f>IF($B957="P",VLOOKUP($E957,'[2]Costeo-JUL26'!$B$9:$CQ$307,Y$1,0),0)*$G957</f>
        <v>11.860992</v>
      </c>
      <c r="Z957" s="36">
        <f>IF($B957="P",VLOOKUP($E957,'[2]Costeo-JUL26'!$B$9:$CQ$307,Z$1,0),0)*$G957</f>
        <v>3353.5768780800004</v>
      </c>
      <c r="AA957" s="35">
        <f>IF($B957="P",VLOOKUP($E957,'[2]Costeo-JUL26'!$B$9:$CQ$307,AA$1,0),0)</f>
        <v>0.45</v>
      </c>
      <c r="AB957" s="36">
        <f t="shared" si="444"/>
        <v>1509.1095951360003</v>
      </c>
      <c r="AC957" s="36">
        <f t="shared" si="445"/>
        <v>4862.6864732160011</v>
      </c>
      <c r="AD957" s="34">
        <f>IF($B957="P",VLOOKUP($E957,'[2]Costeo-JUL26'!$B$9:$CQ$307,AD$1,0),0)</f>
        <v>902255</v>
      </c>
      <c r="AE957" s="16">
        <f>IF($B957="P",VLOOKUP($E957,'[2]Costeo-JUL26'!$B$9:$CQ$307,AE$1,0),0)*$G957</f>
        <v>3744</v>
      </c>
      <c r="AF957" s="36">
        <f>IF($B957="P",VLOOKUP($E957,'[2]Costeo-JUL26'!$B$9:$CQ$307,AF$1,0),0)*$G957</f>
        <v>56040.940800000004</v>
      </c>
      <c r="AG957" s="35">
        <f>IF($B957="P",VLOOKUP($E957,'[2]Costeo-JUL26'!$B$9:$CQ$307,AG$1,0),0)</f>
        <v>6.0000000000000001E-3</v>
      </c>
      <c r="AH957" s="36">
        <f t="shared" si="446"/>
        <v>336.24564480000004</v>
      </c>
      <c r="AI957" s="36">
        <f t="shared" si="447"/>
        <v>56377.186444800005</v>
      </c>
      <c r="AJ957" s="34">
        <f>IF($B957="P",VLOOKUP($E957,'[2]Costeo-JUL26'!$B$9:$CQ$307,AJ$1,0),0)</f>
        <v>912887</v>
      </c>
      <c r="AK957" s="16">
        <f>IF($B957="P",VLOOKUP($E957,'[2]Costeo-JUL26'!$B$9:$CQ$307,AK$1,0),0)*$G957</f>
        <v>3744</v>
      </c>
      <c r="AL957" s="36">
        <f>IF($B957="P",VLOOKUP($E957,'[2]Costeo-JUL26'!$B$9:$CQ$307,AL$1,0),0)*$G957</f>
        <v>18365.892480000002</v>
      </c>
      <c r="AM957" s="35">
        <f>IF($B957="P",VLOOKUP($E957,'[2]Costeo-JUL26'!$B$9:$CQ$307,AM$1,0),0)</f>
        <v>1.7999999999999999E-2</v>
      </c>
      <c r="AN957" s="36">
        <f t="shared" si="448"/>
        <v>330.58606464000002</v>
      </c>
      <c r="AO957" s="36">
        <f t="shared" si="449"/>
        <v>18696.478544640002</v>
      </c>
      <c r="AP957" s="34">
        <f>IF($B957="P",VLOOKUP($E957,'[2]Costeo-JUL26'!$B$9:$CQ$307,AP$1,0),0)</f>
        <v>901189</v>
      </c>
      <c r="AQ957" s="16">
        <f>IF($B957="P",VLOOKUP($E957,'[2]Costeo-JUL26'!$B$9:$CQ$307,AQ$1,0),0)*$G957</f>
        <v>3744</v>
      </c>
      <c r="AR957" s="36">
        <f>IF($B957="P",VLOOKUP($E957,'[2]Costeo-JUL26'!$B$9:$CQ$307,AR$1,0),0)*$G957</f>
        <v>287105.64480519481</v>
      </c>
      <c r="AS957" s="35">
        <f>IF($B957="P",VLOOKUP($E957,'[2]Costeo-JUL26'!$B$9:$CQ$307,AS$1,0),0)</f>
        <v>0.02</v>
      </c>
      <c r="AT957" s="36">
        <f t="shared" si="450"/>
        <v>5742.1128961038967</v>
      </c>
      <c r="AU957" s="36">
        <f t="shared" si="451"/>
        <v>292847.75770129869</v>
      </c>
      <c r="AV957" s="34">
        <f>IF($B957="P",VLOOKUP($E957,'[2]Costeo-JUL26'!$B$9:$CQ$307,AV$1,0),0)</f>
        <v>932317</v>
      </c>
      <c r="AW957" s="16">
        <f>IF($B957="P",VLOOKUP($E957,'[2]Costeo-JUL26'!$B$9:$CQ$307,AW$1,0),0)*$G957</f>
        <v>6.2088000000000001</v>
      </c>
      <c r="AX957" s="36">
        <f>IF($B957="P",VLOOKUP($E957,'[2]Costeo-JUL26'!$B$9:$CQ$307,AX$1,0),0)*$G957</f>
        <v>26684.180640000002</v>
      </c>
      <c r="AY957" s="35">
        <f>IF($B957="P",VLOOKUP($E957,'[2]Costeo-JUL26'!$B$9:$CQ$307,AY$1,0),0)</f>
        <v>0.03</v>
      </c>
      <c r="AZ957" s="36">
        <f t="shared" si="452"/>
        <v>800.52541919999999</v>
      </c>
      <c r="BA957" s="36">
        <f t="shared" si="453"/>
        <v>27484.706059200002</v>
      </c>
      <c r="BB957" s="34">
        <f>IF($B957="P",VLOOKUP($E957,'[2]Costeo-JUL26'!$B$9:$CQ$307,BB$1,0),0)</f>
        <v>902311</v>
      </c>
      <c r="BC957" s="16">
        <f>IF($B957="P",VLOOKUP($E957,'[2]Costeo-JUL26'!$B$9:$CQ$307,BC$1,0),0)*$G957</f>
        <v>0.8666666666666667</v>
      </c>
      <c r="BD957" s="36">
        <f>IF($B957="P",VLOOKUP($E957,'[2]Costeo-JUL26'!$B$9:$CQ$307,BD$1,0),0)*$G957</f>
        <v>3398.7590000000005</v>
      </c>
      <c r="BE957" s="35">
        <f>IF($B957="P",VLOOKUP($E957,'[2]Costeo-JUL26'!$B$9:$CQ$307,BE$1,0),0)</f>
        <v>0.03</v>
      </c>
      <c r="BF957" s="36">
        <f t="shared" si="454"/>
        <v>101.96277000000001</v>
      </c>
      <c r="BG957" s="36">
        <f t="shared" si="455"/>
        <v>3500.7217700000006</v>
      </c>
      <c r="BH957" s="34">
        <f>IF($B957="P",VLOOKUP($E957,'[2]Costeo-JUL26'!$B$9:$CQ$307,BH$1,0),0)</f>
        <v>933089</v>
      </c>
      <c r="BI957" s="16">
        <f>IF($B957="P",VLOOKUP($E957,'[2]Costeo-JUL26'!$B$9:$CQ$307,BI$1,0),0)*$G957</f>
        <v>10.833333333333334</v>
      </c>
      <c r="BJ957" s="36">
        <f>IF($B957="P",VLOOKUP($E957,'[2]Costeo-JUL26'!$B$9:$CQ$307,BJ$1,0),0)*$G957</f>
        <v>8067.2858885017422</v>
      </c>
      <c r="BK957" s="35">
        <f>IF(BH957=910319,0,IF($B957="P",VLOOKUP($E957,'[2]Costeo-JUL26'!$B$9:$CQ$307,BK$1,0),0))</f>
        <v>0.02</v>
      </c>
      <c r="BL957" s="36">
        <f t="shared" si="456"/>
        <v>161.34571777003484</v>
      </c>
      <c r="BM957" s="36">
        <f t="shared" si="457"/>
        <v>8228.6316062717779</v>
      </c>
      <c r="BN957" s="34">
        <f>IF($B957="P",VLOOKUP($E957,'[2]Costeo-JUL26'!$B$9:$CQ$307,BN$1,0),0)</f>
        <v>0</v>
      </c>
      <c r="BO957" s="16">
        <f>IF($B957="P",VLOOKUP($E957,'[2]Costeo-JUL26'!$B$9:$CQ$307,BO$1,0),0)*$G957</f>
        <v>0</v>
      </c>
      <c r="BP957" s="36">
        <f>IF($B957="P",VLOOKUP($E957,'[2]Costeo-JUL26'!$B$9:$CQ$307,BP$1,0),0)*$G957</f>
        <v>0</v>
      </c>
      <c r="BQ957" s="35">
        <f>IF($B957="P",VLOOKUP($E957,'[2]Costeo-JUL26'!$B$9:$CQ$307,BQ$1,0),0)</f>
        <v>0</v>
      </c>
      <c r="BR957" s="36">
        <f t="shared" si="458"/>
        <v>0</v>
      </c>
      <c r="BS957" s="36">
        <f t="shared" si="459"/>
        <v>0</v>
      </c>
      <c r="BT957" s="34">
        <f>IF($B957="P",VLOOKUP($E957,'[2]Costeo-JUL26'!$B$9:$CQ$307,BT$1,0),0)</f>
        <v>0</v>
      </c>
      <c r="BU957" s="16">
        <f>IF($B957="P",VLOOKUP($E957,'[2]Costeo-JUL26'!$B$9:$CQ$307,BU$1,0),0)*$G957</f>
        <v>0</v>
      </c>
      <c r="BV957" s="36">
        <f>IF($B957="P",VLOOKUP($E957,'[2]Costeo-JUL26'!$B$9:$CQ$307,BV$1,0),0)*$G957</f>
        <v>0</v>
      </c>
      <c r="BW957" s="35">
        <f>IF($B957="P",VLOOKUP($E957,'[2]Costeo-JUL26'!$B$9:$CQ$307,BW$1,0),0)</f>
        <v>0</v>
      </c>
      <c r="BX957" s="36">
        <f t="shared" si="460"/>
        <v>0</v>
      </c>
      <c r="BY957" s="36">
        <f t="shared" si="461"/>
        <v>0</v>
      </c>
      <c r="BZ957" s="34">
        <f>IF($B957="P",VLOOKUP($E957,'[2]Costeo-JUL26'!$B$9:$CQ$307,BZ$1,0),0)</f>
        <v>0</v>
      </c>
      <c r="CA957" s="16">
        <f>IF($B957="P",VLOOKUP($E957,'[2]Costeo-JUL26'!$B$9:$CQ$307,CA$1,0),0)*$G957</f>
        <v>0</v>
      </c>
      <c r="CB957" s="36">
        <f>IF($B957="P",VLOOKUP($E957,'[2]Costeo-JUL26'!$B$9:$CQ$307,CB$1,0),0)*$G957</f>
        <v>0</v>
      </c>
      <c r="CC957" s="35">
        <f>IF($B957="P",VLOOKUP($E957,'[2]Costeo-JUL26'!$B$9:$CQ$307,CC$1,0),0)</f>
        <v>0</v>
      </c>
      <c r="CD957" s="36">
        <f t="shared" si="462"/>
        <v>0</v>
      </c>
      <c r="CE957" s="36">
        <f t="shared" si="463"/>
        <v>0</v>
      </c>
      <c r="CF957" s="37">
        <f t="shared" si="435"/>
        <v>1546145.611085014</v>
      </c>
      <c r="CG957" s="36">
        <f>IF($B957="r",VLOOKUP($E957,'[2]Costeo-JUL26'!$B$9:$CQ$307,CG$1,0),0)*$G957</f>
        <v>0</v>
      </c>
      <c r="CH957" s="35">
        <f>VLOOKUP($E957,'[2]TEORICOS (05.26)'!$A$8:$T$251,CH$1,0)</f>
        <v>0</v>
      </c>
      <c r="CI957" s="36">
        <f t="shared" si="464"/>
        <v>0</v>
      </c>
      <c r="CJ957" s="37">
        <f t="shared" si="465"/>
        <v>0</v>
      </c>
      <c r="CM957" s="16">
        <f>SUMIFS('[1]Ajuste Inventario'!$I:$I,'[1]Ajuste Inventario'!$B:$B,E957,'[1]Ajuste Inventario'!$S:$S,D957)*-1</f>
        <v>1.1660000000000001</v>
      </c>
      <c r="CN957" s="36">
        <f t="shared" si="436"/>
        <v>5778.223661939508</v>
      </c>
      <c r="CP957" t="str">
        <f t="shared" si="437"/>
        <v>327Org.Vtas Tandil</v>
      </c>
      <c r="CQ957" s="10">
        <f t="shared" si="438"/>
        <v>4955.5949073237625</v>
      </c>
    </row>
    <row r="958" spans="1:95" x14ac:dyDescent="0.25">
      <c r="A958" s="30">
        <v>46204</v>
      </c>
      <c r="B958" s="31" t="str">
        <f>VLOOKUP($E958,'[2]TEORICOS (05.26)'!$A$8:$T$251,B$1,0)</f>
        <v>P</v>
      </c>
      <c r="C958" s="32" t="str">
        <f>VLOOKUP($E958,'[2]TEORICOS (05.26)'!$A$8:$T$251,C$1,0)</f>
        <v>Fanta</v>
      </c>
      <c r="D958" t="s">
        <v>232</v>
      </c>
      <c r="E958">
        <v>335</v>
      </c>
      <c r="F958" t="s">
        <v>79</v>
      </c>
      <c r="G958" s="16">
        <v>52</v>
      </c>
      <c r="H958" s="16">
        <v>164.83999999999989</v>
      </c>
      <c r="I958" s="33">
        <v>903363.91999999923</v>
      </c>
      <c r="J958" s="33">
        <v>889792.88999999908</v>
      </c>
      <c r="K958" s="34">
        <f>IF($B958="P",VLOOKUP($E958,'[2]Costeo-JUL26'!$B$9:$CQ$307,K$1,0),0)</f>
        <v>902315</v>
      </c>
      <c r="L958" s="35">
        <f>VLOOKUP($E958,'[2]TEORICOS (05.26)'!$A$8:$T$251,L$1,0)</f>
        <v>0.20250000000000001</v>
      </c>
      <c r="M958" s="36">
        <f t="shared" si="439"/>
        <v>180183.06022499982</v>
      </c>
      <c r="N958" s="35">
        <f>IF($B958="P",VLOOKUP($E958,'[2]Costeo-JUL26'!$B$9:$CQ$307,N$1,0),0)</f>
        <v>0.01</v>
      </c>
      <c r="O958" s="36">
        <f t="shared" si="440"/>
        <v>1801.8306022499983</v>
      </c>
      <c r="P958" s="36">
        <f>IF($B958="P",VLOOKUP($E958,'[2]Costeo-JUL26'!$B$9:$CQ$307,P$1,0),0)*H958</f>
        <v>0</v>
      </c>
      <c r="Q958" s="36">
        <f t="shared" si="441"/>
        <v>181984.89082724982</v>
      </c>
      <c r="R958" s="34">
        <f>IF($B958="P",VLOOKUP($E958,'[2]Costeo-JUL26'!$B$9:$CQ$307,R$1,0),0)</f>
        <v>902332</v>
      </c>
      <c r="S958" s="16">
        <f>IF($B958="P",VLOOKUP($E958,'[2]Costeo-JUL26'!$B$9:$CQ$307,S$1,0),0)*$G958</f>
        <v>149.16049199999998</v>
      </c>
      <c r="T958" s="36">
        <f>IF($B958="P",VLOOKUP($E958,'[2]Costeo-JUL26'!$B$9:$CQ$307,T$1,0),0)*$G958</f>
        <v>104047.48211075687</v>
      </c>
      <c r="U958" s="35">
        <f>IF($B958="P",VLOOKUP($E958,'[2]Costeo-JUL26'!$B$9:$CQ$307,U$1,0),0)</f>
        <v>1.4999999999999999E-2</v>
      </c>
      <c r="V958" s="36">
        <f t="shared" si="442"/>
        <v>1560.7122316613529</v>
      </c>
      <c r="W958" s="36">
        <f t="shared" si="443"/>
        <v>105608.19434241822</v>
      </c>
      <c r="X958" s="34">
        <f>IF($B958="P",VLOOKUP($E958,'[2]Costeo-JUL26'!$B$9:$CQ$307,X$1,0),0)</f>
        <v>902338</v>
      </c>
      <c r="Y958" s="16">
        <f>IF($B958="P",VLOOKUP($E958,'[2]Costeo-JUL26'!$B$9:$CQ$307,Y$1,0),0)*$G958</f>
        <v>5.9304960000000007</v>
      </c>
      <c r="Z958" s="36">
        <f>IF($B958="P",VLOOKUP($E958,'[2]Costeo-JUL26'!$B$9:$CQ$307,Z$1,0),0)*$G958</f>
        <v>1676.7884390400004</v>
      </c>
      <c r="AA958" s="35">
        <f>IF($B958="P",VLOOKUP($E958,'[2]Costeo-JUL26'!$B$9:$CQ$307,AA$1,0),0)</f>
        <v>0.45</v>
      </c>
      <c r="AB958" s="36">
        <f t="shared" si="444"/>
        <v>754.55479756800025</v>
      </c>
      <c r="AC958" s="36">
        <f t="shared" si="445"/>
        <v>2431.3432366080006</v>
      </c>
      <c r="AD958" s="34">
        <f>IF($B958="P",VLOOKUP($E958,'[2]Costeo-JUL26'!$B$9:$CQ$307,AD$1,0),0)</f>
        <v>939557</v>
      </c>
      <c r="AE958" s="16">
        <f>IF($B958="P",VLOOKUP($E958,'[2]Costeo-JUL26'!$B$9:$CQ$307,AE$1,0),0)*$G958</f>
        <v>468</v>
      </c>
      <c r="AF958" s="36">
        <f>IF($B958="P",VLOOKUP($E958,'[2]Costeo-JUL26'!$B$9:$CQ$307,AF$1,0),0)*$G958</f>
        <v>9710.0640000000003</v>
      </c>
      <c r="AG958" s="35">
        <f>IF($B958="P",VLOOKUP($E958,'[2]Costeo-JUL26'!$B$9:$CQ$307,AG$1,0),0)</f>
        <v>6.0000000000000001E-3</v>
      </c>
      <c r="AH958" s="36">
        <f t="shared" si="446"/>
        <v>58.260384000000002</v>
      </c>
      <c r="AI958" s="36">
        <f t="shared" si="447"/>
        <v>9768.3243839999996</v>
      </c>
      <c r="AJ958" s="34">
        <f>IF($B958="P",VLOOKUP($E958,'[2]Costeo-JUL26'!$B$9:$CQ$307,AJ$1,0),0)</f>
        <v>939636</v>
      </c>
      <c r="AK958" s="16">
        <f>IF($B958="P",VLOOKUP($E958,'[2]Costeo-JUL26'!$B$9:$CQ$307,AK$1,0),0)*$G958</f>
        <v>468</v>
      </c>
      <c r="AL958" s="36">
        <f>IF($B958="P",VLOOKUP($E958,'[2]Costeo-JUL26'!$B$9:$CQ$307,AL$1,0),0)*$G958</f>
        <v>8905.5158400000018</v>
      </c>
      <c r="AM958" s="35">
        <f>IF($B958="P",VLOOKUP($E958,'[2]Costeo-JUL26'!$B$9:$CQ$307,AM$1,0),0)</f>
        <v>1.7999999999999999E-2</v>
      </c>
      <c r="AN958" s="36">
        <f t="shared" si="448"/>
        <v>160.29928512000001</v>
      </c>
      <c r="AO958" s="36">
        <f t="shared" si="449"/>
        <v>9065.8151251200015</v>
      </c>
      <c r="AP958" s="34">
        <f>IF($B958="P",VLOOKUP($E958,'[2]Costeo-JUL26'!$B$9:$CQ$307,AP$1,0),0)</f>
        <v>0</v>
      </c>
      <c r="AQ958" s="16">
        <f>IF($B958="P",VLOOKUP($E958,'[2]Costeo-JUL26'!$B$9:$CQ$307,AQ$1,0),0)*$G958</f>
        <v>0</v>
      </c>
      <c r="AR958" s="36">
        <f>IF($B958="P",VLOOKUP($E958,'[2]Costeo-JUL26'!$B$9:$CQ$307,AR$1,0),0)*$G958</f>
        <v>0</v>
      </c>
      <c r="AS958" s="35">
        <f>IF($B958="P",VLOOKUP($E958,'[2]Costeo-JUL26'!$B$9:$CQ$307,AS$1,0),0)</f>
        <v>0</v>
      </c>
      <c r="AT958" s="36">
        <f t="shared" si="450"/>
        <v>0</v>
      </c>
      <c r="AU958" s="36">
        <f t="shared" si="451"/>
        <v>0</v>
      </c>
      <c r="AV958" s="34">
        <f>IF($B958="P",VLOOKUP($E958,'[2]Costeo-JUL26'!$B$9:$CQ$307,AV$1,0),0)</f>
        <v>0</v>
      </c>
      <c r="AW958" s="16">
        <f>IF($B958="P",VLOOKUP($E958,'[2]Costeo-JUL26'!$B$9:$CQ$307,AW$1,0),0)*$G958</f>
        <v>0</v>
      </c>
      <c r="AX958" s="36">
        <f>IF($B958="P",VLOOKUP($E958,'[2]Costeo-JUL26'!$B$9:$CQ$307,AX$1,0),0)*$G958</f>
        <v>0</v>
      </c>
      <c r="AY958" s="35">
        <f>IF($B958="P",VLOOKUP($E958,'[2]Costeo-JUL26'!$B$9:$CQ$307,AY$1,0),0)</f>
        <v>0</v>
      </c>
      <c r="AZ958" s="36">
        <f t="shared" si="452"/>
        <v>0</v>
      </c>
      <c r="BA958" s="36">
        <f t="shared" si="453"/>
        <v>0</v>
      </c>
      <c r="BB958" s="34">
        <f>IF($B958="P",VLOOKUP($E958,'[2]Costeo-JUL26'!$B$9:$CQ$307,BB$1,0),0)</f>
        <v>0</v>
      </c>
      <c r="BC958" s="16">
        <f>IF($B958="P",VLOOKUP($E958,'[2]Costeo-JUL26'!$B$9:$CQ$307,BC$1,0),0)*$G958</f>
        <v>0</v>
      </c>
      <c r="BD958" s="36">
        <f>IF($B958="P",VLOOKUP($E958,'[2]Costeo-JUL26'!$B$9:$CQ$307,BD$1,0),0)*$G958</f>
        <v>0</v>
      </c>
      <c r="BE958" s="35">
        <f>IF($B958="P",VLOOKUP($E958,'[2]Costeo-JUL26'!$B$9:$CQ$307,BE$1,0),0)</f>
        <v>0</v>
      </c>
      <c r="BF958" s="36">
        <f t="shared" si="454"/>
        <v>0</v>
      </c>
      <c r="BG958" s="36">
        <f t="shared" si="455"/>
        <v>0</v>
      </c>
      <c r="BH958" s="34">
        <f>IF($B958="P",VLOOKUP($E958,'[2]Costeo-JUL26'!$B$9:$CQ$307,BH$1,0),0)</f>
        <v>0</v>
      </c>
      <c r="BI958" s="16">
        <f>IF($B958="P",VLOOKUP($E958,'[2]Costeo-JUL26'!$B$9:$CQ$307,BI$1,0),0)*$G958</f>
        <v>0</v>
      </c>
      <c r="BJ958" s="36">
        <f>IF($B958="P",VLOOKUP($E958,'[2]Costeo-JUL26'!$B$9:$CQ$307,BJ$1,0),0)*$G958</f>
        <v>0</v>
      </c>
      <c r="BK958" s="35">
        <f>IF(BH958=910319,0,IF($B958="P",VLOOKUP($E958,'[2]Costeo-JUL26'!$B$9:$CQ$307,BK$1,0),0))</f>
        <v>0</v>
      </c>
      <c r="BL958" s="36">
        <f t="shared" si="456"/>
        <v>0</v>
      </c>
      <c r="BM958" s="36">
        <f t="shared" si="457"/>
        <v>0</v>
      </c>
      <c r="BN958" s="34">
        <f>IF($B958="P",VLOOKUP($E958,'[2]Costeo-JUL26'!$B$9:$CQ$307,BN$1,0),0)</f>
        <v>0</v>
      </c>
      <c r="BO958" s="16">
        <f>IF($B958="P",VLOOKUP($E958,'[2]Costeo-JUL26'!$B$9:$CQ$307,BO$1,0),0)*$G958</f>
        <v>0</v>
      </c>
      <c r="BP958" s="36">
        <f>IF($B958="P",VLOOKUP($E958,'[2]Costeo-JUL26'!$B$9:$CQ$307,BP$1,0),0)*$G958</f>
        <v>0</v>
      </c>
      <c r="BQ958" s="35">
        <f>IF($B958="P",VLOOKUP($E958,'[2]Costeo-JUL26'!$B$9:$CQ$307,BQ$1,0),0)</f>
        <v>0</v>
      </c>
      <c r="BR958" s="36">
        <f t="shared" si="458"/>
        <v>0</v>
      </c>
      <c r="BS958" s="36">
        <f t="shared" si="459"/>
        <v>0</v>
      </c>
      <c r="BT958" s="34">
        <f>IF($B958="P",VLOOKUP($E958,'[2]Costeo-JUL26'!$B$9:$CQ$307,BT$1,0),0)</f>
        <v>0</v>
      </c>
      <c r="BU958" s="16">
        <f>IF($B958="P",VLOOKUP($E958,'[2]Costeo-JUL26'!$B$9:$CQ$307,BU$1,0),0)*$G958</f>
        <v>0</v>
      </c>
      <c r="BV958" s="36">
        <f>IF($B958="P",VLOOKUP($E958,'[2]Costeo-JUL26'!$B$9:$CQ$307,BV$1,0),0)*$G958</f>
        <v>0</v>
      </c>
      <c r="BW958" s="35">
        <f>IF($B958="P",VLOOKUP($E958,'[2]Costeo-JUL26'!$B$9:$CQ$307,BW$1,0),0)</f>
        <v>0</v>
      </c>
      <c r="BX958" s="36">
        <f t="shared" si="460"/>
        <v>0</v>
      </c>
      <c r="BY958" s="36">
        <f t="shared" si="461"/>
        <v>0</v>
      </c>
      <c r="BZ958" s="34">
        <f>IF($B958="P",VLOOKUP($E958,'[2]Costeo-JUL26'!$B$9:$CQ$307,BZ$1,0),0)</f>
        <v>0</v>
      </c>
      <c r="CA958" s="16">
        <f>IF($B958="P",VLOOKUP($E958,'[2]Costeo-JUL26'!$B$9:$CQ$307,CA$1,0),0)*$G958</f>
        <v>0</v>
      </c>
      <c r="CB958" s="36">
        <f>IF($B958="P",VLOOKUP($E958,'[2]Costeo-JUL26'!$B$9:$CQ$307,CB$1,0),0)*$G958</f>
        <v>0</v>
      </c>
      <c r="CC958" s="35">
        <f>IF($B958="P",VLOOKUP($E958,'[2]Costeo-JUL26'!$B$9:$CQ$307,CC$1,0),0)</f>
        <v>0</v>
      </c>
      <c r="CD958" s="36">
        <f t="shared" si="462"/>
        <v>0</v>
      </c>
      <c r="CE958" s="36">
        <f t="shared" si="463"/>
        <v>0</v>
      </c>
      <c r="CF958" s="37">
        <f t="shared" si="435"/>
        <v>308858.56791539607</v>
      </c>
      <c r="CG958" s="36">
        <f>IF($B958="r",VLOOKUP($E958,'[2]Costeo-JUL26'!$B$9:$CQ$307,CG$1,0),0)*$G958</f>
        <v>0</v>
      </c>
      <c r="CH958" s="35">
        <f>VLOOKUP($E958,'[2]TEORICOS (05.26)'!$A$8:$T$251,CH$1,0)</f>
        <v>0</v>
      </c>
      <c r="CI958" s="36">
        <f t="shared" si="464"/>
        <v>0</v>
      </c>
      <c r="CJ958" s="37">
        <f t="shared" si="465"/>
        <v>0</v>
      </c>
      <c r="CM958" s="16">
        <f>SUMIFS('[1]Ajuste Inventario'!$I:$I,'[1]Ajuste Inventario'!$B:$B,E958,'[1]Ajuste Inventario'!$S:$S,D958)*-1</f>
        <v>-9.9999999999994538E-4</v>
      </c>
      <c r="CN958" s="36">
        <f t="shared" si="436"/>
        <v>-5.9395878445265229</v>
      </c>
      <c r="CP958" t="str">
        <f t="shared" si="437"/>
        <v>335Org.Vtas Tandil</v>
      </c>
      <c r="CQ958" s="10">
        <f t="shared" si="438"/>
        <v>5939.5878445268472</v>
      </c>
    </row>
    <row r="959" spans="1:95" x14ac:dyDescent="0.25">
      <c r="A959" s="30">
        <v>46204</v>
      </c>
      <c r="B959" s="31" t="str">
        <f>VLOOKUP($E959,'[2]TEORICOS (05.26)'!$A$8:$T$251,B$1,0)</f>
        <v>P</v>
      </c>
      <c r="C959" s="32" t="str">
        <f>VLOOKUP($E959,'[2]TEORICOS (05.26)'!$A$8:$T$251,C$1,0)</f>
        <v>Fanta</v>
      </c>
      <c r="D959" t="s">
        <v>232</v>
      </c>
      <c r="E959">
        <v>340</v>
      </c>
      <c r="F959" t="s">
        <v>80</v>
      </c>
      <c r="G959" s="16">
        <v>644.625</v>
      </c>
      <c r="H959" s="16">
        <v>1362.0926250000155</v>
      </c>
      <c r="I959" s="33">
        <v>11766110.449999958</v>
      </c>
      <c r="J959" s="33">
        <v>11725273.649999965</v>
      </c>
      <c r="K959" s="34">
        <f>IF($B959="P",VLOOKUP($E959,'[2]Costeo-JUL26'!$B$9:$CQ$307,K$1,0),0)</f>
        <v>902315</v>
      </c>
      <c r="L959" s="35">
        <f>VLOOKUP($E959,'[2]TEORICOS (05.26)'!$A$8:$T$251,L$1,0)</f>
        <v>0.20250000000000001</v>
      </c>
      <c r="M959" s="36">
        <f t="shared" si="439"/>
        <v>2374367.9141249931</v>
      </c>
      <c r="N959" s="35">
        <f>IF($B959="P",VLOOKUP($E959,'[2]Costeo-JUL26'!$B$9:$CQ$307,N$1,0),0)</f>
        <v>0.01</v>
      </c>
      <c r="O959" s="36">
        <f t="shared" si="440"/>
        <v>23743.679141249933</v>
      </c>
      <c r="P959" s="36">
        <f>IF($B959="P",VLOOKUP($E959,'[2]Costeo-JUL26'!$B$9:$CQ$307,P$1,0),0)*H959</f>
        <v>0</v>
      </c>
      <c r="Q959" s="36">
        <f t="shared" si="441"/>
        <v>2398111.5932662431</v>
      </c>
      <c r="R959" s="34">
        <f>IF($B959="P",VLOOKUP($E959,'[2]Costeo-JUL26'!$B$9:$CQ$307,R$1,0),0)</f>
        <v>902332</v>
      </c>
      <c r="S959" s="16">
        <f>IF($B959="P",VLOOKUP($E959,'[2]Costeo-JUL26'!$B$9:$CQ$307,S$1,0),0)*$G959</f>
        <v>1232.7254122499999</v>
      </c>
      <c r="T959" s="36">
        <f>IF($B959="P",VLOOKUP($E959,'[2]Costeo-JUL26'!$B$9:$CQ$307,T$1,0),0)*$G959</f>
        <v>859892.41225188016</v>
      </c>
      <c r="U959" s="35">
        <f>IF($B959="P",VLOOKUP($E959,'[2]Costeo-JUL26'!$B$9:$CQ$307,U$1,0),0)</f>
        <v>1.4999999999999999E-2</v>
      </c>
      <c r="V959" s="36">
        <f t="shared" si="442"/>
        <v>12898.386183778202</v>
      </c>
      <c r="W959" s="36">
        <f t="shared" si="443"/>
        <v>872790.79843565833</v>
      </c>
      <c r="X959" s="34">
        <f>IF($B959="P",VLOOKUP($E959,'[2]Costeo-JUL26'!$B$9:$CQ$307,X$1,0),0)</f>
        <v>902338</v>
      </c>
      <c r="Y959" s="16">
        <f>IF($B959="P",VLOOKUP($E959,'[2]Costeo-JUL26'!$B$9:$CQ$307,Y$1,0),0)*$G959</f>
        <v>49.012128000000004</v>
      </c>
      <c r="Z959" s="36">
        <f>IF($B959="P",VLOOKUP($E959,'[2]Costeo-JUL26'!$B$9:$CQ$307,Z$1,0),0)*$G959</f>
        <v>13857.689070720002</v>
      </c>
      <c r="AA959" s="35">
        <f>IF($B959="P",VLOOKUP($E959,'[2]Costeo-JUL26'!$B$9:$CQ$307,AA$1,0),0)</f>
        <v>0.45</v>
      </c>
      <c r="AB959" s="36">
        <f t="shared" si="444"/>
        <v>6235.9600818240006</v>
      </c>
      <c r="AC959" s="36">
        <f t="shared" si="445"/>
        <v>20093.649152544003</v>
      </c>
      <c r="AD959" s="34">
        <f>IF($B959="P",VLOOKUP($E959,'[2]Costeo-JUL26'!$B$9:$CQ$307,AD$1,0),0)</f>
        <v>902255</v>
      </c>
      <c r="AE959" s="16">
        <f>IF($B959="P",VLOOKUP($E959,'[2]Costeo-JUL26'!$B$9:$CQ$307,AE$1,0),0)*$G959</f>
        <v>5157</v>
      </c>
      <c r="AF959" s="36">
        <f>IF($B959="P",VLOOKUP($E959,'[2]Costeo-JUL26'!$B$9:$CQ$307,AF$1,0),0)*$G959</f>
        <v>77191.007400000002</v>
      </c>
      <c r="AG959" s="35">
        <f>IF($B959="P",VLOOKUP($E959,'[2]Costeo-JUL26'!$B$9:$CQ$307,AG$1,0),0)</f>
        <v>6.0000000000000001E-3</v>
      </c>
      <c r="AH959" s="36">
        <f t="shared" si="446"/>
        <v>463.14604440000005</v>
      </c>
      <c r="AI959" s="36">
        <f t="shared" si="447"/>
        <v>77654.153444399999</v>
      </c>
      <c r="AJ959" s="34">
        <f>IF($B959="P",VLOOKUP($E959,'[2]Costeo-JUL26'!$B$9:$CQ$307,AJ$1,0),0)</f>
        <v>930211</v>
      </c>
      <c r="AK959" s="16">
        <f>IF($B959="P",VLOOKUP($E959,'[2]Costeo-JUL26'!$B$9:$CQ$307,AK$1,0),0)*$G959</f>
        <v>5157</v>
      </c>
      <c r="AL959" s="36">
        <f>IF($B959="P",VLOOKUP($E959,'[2]Costeo-JUL26'!$B$9:$CQ$307,AL$1,0),0)*$G959</f>
        <v>55103.679539999997</v>
      </c>
      <c r="AM959" s="35">
        <f>IF($B959="P",VLOOKUP($E959,'[2]Costeo-JUL26'!$B$9:$CQ$307,AM$1,0),0)</f>
        <v>1.7999999999999999E-2</v>
      </c>
      <c r="AN959" s="36">
        <f t="shared" si="448"/>
        <v>991.86623171999986</v>
      </c>
      <c r="AO959" s="36">
        <f t="shared" si="449"/>
        <v>56095.545771719997</v>
      </c>
      <c r="AP959" s="34">
        <f>IF($B959="P",VLOOKUP($E959,'[2]Costeo-JUL26'!$B$9:$CQ$307,AP$1,0),0)</f>
        <v>913486</v>
      </c>
      <c r="AQ959" s="16">
        <f>IF($B959="P",VLOOKUP($E959,'[2]Costeo-JUL26'!$B$9:$CQ$307,AQ$1,0),0)*$G959</f>
        <v>5157</v>
      </c>
      <c r="AR959" s="36">
        <f>IF($B959="P",VLOOKUP($E959,'[2]Costeo-JUL26'!$B$9:$CQ$307,AR$1,0),0)*$G959</f>
        <v>636561.53869984066</v>
      </c>
      <c r="AS959" s="35">
        <f>IF($B959="P",VLOOKUP($E959,'[2]Costeo-JUL26'!$B$9:$CQ$307,AS$1,0),0)</f>
        <v>0.02</v>
      </c>
      <c r="AT959" s="36">
        <f t="shared" si="450"/>
        <v>12731.230773996813</v>
      </c>
      <c r="AU959" s="36">
        <f t="shared" si="451"/>
        <v>649292.76947383746</v>
      </c>
      <c r="AV959" s="34">
        <f>IF($B959="P",VLOOKUP($E959,'[2]Costeo-JUL26'!$B$9:$CQ$307,AV$1,0),0)</f>
        <v>902310</v>
      </c>
      <c r="AW959" s="16">
        <f>IF($B959="P",VLOOKUP($E959,'[2]Costeo-JUL26'!$B$9:$CQ$307,AW$1,0),0)*$G959</f>
        <v>20.112299999999998</v>
      </c>
      <c r="AX959" s="36">
        <f>IF($B959="P",VLOOKUP($E959,'[2]Costeo-JUL26'!$B$9:$CQ$307,AX$1,0),0)*$G959</f>
        <v>70464.370070486519</v>
      </c>
      <c r="AY959" s="35">
        <f>IF($B959="P",VLOOKUP($E959,'[2]Costeo-JUL26'!$B$9:$CQ$307,AY$1,0),0)</f>
        <v>0.03</v>
      </c>
      <c r="AZ959" s="36">
        <f t="shared" si="452"/>
        <v>2113.9311021145954</v>
      </c>
      <c r="BA959" s="36">
        <f t="shared" si="453"/>
        <v>72578.301172601117</v>
      </c>
      <c r="BB959" s="34">
        <f>IF($B959="P",VLOOKUP($E959,'[2]Costeo-JUL26'!$B$9:$CQ$307,BB$1,0),0)</f>
        <v>902311</v>
      </c>
      <c r="BC959" s="16">
        <f>IF($B959="P",VLOOKUP($E959,'[2]Costeo-JUL26'!$B$9:$CQ$307,BC$1,0),0)*$G959</f>
        <v>3.223125</v>
      </c>
      <c r="BD959" s="36">
        <f>IF($B959="P",VLOOKUP($E959,'[2]Costeo-JUL26'!$B$9:$CQ$307,BD$1,0),0)*$G959</f>
        <v>12639.952040625001</v>
      </c>
      <c r="BE959" s="35">
        <f>IF($B959="P",VLOOKUP($E959,'[2]Costeo-JUL26'!$B$9:$CQ$307,BE$1,0),0)</f>
        <v>0.03</v>
      </c>
      <c r="BF959" s="36">
        <f t="shared" si="454"/>
        <v>379.19856121875</v>
      </c>
      <c r="BG959" s="36">
        <f t="shared" si="455"/>
        <v>13019.15060184375</v>
      </c>
      <c r="BH959" s="34">
        <f>IF($B959="P",VLOOKUP($E959,'[2]Costeo-JUL26'!$B$9:$CQ$307,BH$1,0),0)</f>
        <v>910319</v>
      </c>
      <c r="BI959" s="16">
        <f>IF($B959="P",VLOOKUP($E959,'[2]Costeo-JUL26'!$B$9:$CQ$307,BI$1,0),0)*$G959</f>
        <v>11.511160714285714</v>
      </c>
      <c r="BJ959" s="36">
        <f>IF($B959="P",VLOOKUP($E959,'[2]Costeo-JUL26'!$B$9:$CQ$307,BJ$1,0),0)*$G959</f>
        <v>30095.9296875</v>
      </c>
      <c r="BK959" s="35">
        <f>IF(BH959=910319,0,IF($B959="P",VLOOKUP($E959,'[2]Costeo-JUL26'!$B$9:$CQ$307,BK$1,0),0))</f>
        <v>0</v>
      </c>
      <c r="BL959" s="36">
        <f t="shared" si="456"/>
        <v>0</v>
      </c>
      <c r="BM959" s="36">
        <f t="shared" si="457"/>
        <v>30095.9296875</v>
      </c>
      <c r="BN959" s="34">
        <f>IF($B959="P",VLOOKUP($E959,'[2]Costeo-JUL26'!$B$9:$CQ$307,BN$1,0),0)</f>
        <v>0</v>
      </c>
      <c r="BO959" s="16">
        <f>IF($B959="P",VLOOKUP($E959,'[2]Costeo-JUL26'!$B$9:$CQ$307,BO$1,0),0)*$G959</f>
        <v>0</v>
      </c>
      <c r="BP959" s="36">
        <f>IF($B959="P",VLOOKUP($E959,'[2]Costeo-JUL26'!$B$9:$CQ$307,BP$1,0),0)*$G959</f>
        <v>0</v>
      </c>
      <c r="BQ959" s="35">
        <f>IF($B959="P",VLOOKUP($E959,'[2]Costeo-JUL26'!$B$9:$CQ$307,BQ$1,0),0)</f>
        <v>0</v>
      </c>
      <c r="BR959" s="36">
        <f t="shared" si="458"/>
        <v>0</v>
      </c>
      <c r="BS959" s="36">
        <f t="shared" si="459"/>
        <v>0</v>
      </c>
      <c r="BT959" s="34">
        <f>IF($B959="P",VLOOKUP($E959,'[2]Costeo-JUL26'!$B$9:$CQ$307,BT$1,0),0)</f>
        <v>0</v>
      </c>
      <c r="BU959" s="16">
        <f>IF($B959="P",VLOOKUP($E959,'[2]Costeo-JUL26'!$B$9:$CQ$307,BU$1,0),0)*$G959</f>
        <v>0</v>
      </c>
      <c r="BV959" s="36">
        <f>IF($B959="P",VLOOKUP($E959,'[2]Costeo-JUL26'!$B$9:$CQ$307,BV$1,0),0)*$G959</f>
        <v>0</v>
      </c>
      <c r="BW959" s="35">
        <f>IF($B959="P",VLOOKUP($E959,'[2]Costeo-JUL26'!$B$9:$CQ$307,BW$1,0),0)</f>
        <v>0</v>
      </c>
      <c r="BX959" s="36">
        <f t="shared" si="460"/>
        <v>0</v>
      </c>
      <c r="BY959" s="36">
        <f t="shared" si="461"/>
        <v>0</v>
      </c>
      <c r="BZ959" s="34">
        <f>IF($B959="P",VLOOKUP($E959,'[2]Costeo-JUL26'!$B$9:$CQ$307,BZ$1,0),0)</f>
        <v>0</v>
      </c>
      <c r="CA959" s="16">
        <f>IF($B959="P",VLOOKUP($E959,'[2]Costeo-JUL26'!$B$9:$CQ$307,CA$1,0),0)*$G959</f>
        <v>0</v>
      </c>
      <c r="CB959" s="36">
        <f>IF($B959="P",VLOOKUP($E959,'[2]Costeo-JUL26'!$B$9:$CQ$307,CB$1,0),0)*$G959</f>
        <v>0</v>
      </c>
      <c r="CC959" s="35">
        <f>IF($B959="P",VLOOKUP($E959,'[2]Costeo-JUL26'!$B$9:$CQ$307,CC$1,0),0)</f>
        <v>0</v>
      </c>
      <c r="CD959" s="36">
        <f t="shared" si="462"/>
        <v>0</v>
      </c>
      <c r="CE959" s="36">
        <f t="shared" si="463"/>
        <v>0</v>
      </c>
      <c r="CF959" s="37">
        <f t="shared" si="435"/>
        <v>4189731.8910063473</v>
      </c>
      <c r="CG959" s="36">
        <f>IF($B959="r",VLOOKUP($E959,'[2]Costeo-JUL26'!$B$9:$CQ$307,CG$1,0),0)*$G959</f>
        <v>0</v>
      </c>
      <c r="CH959" s="35">
        <f>VLOOKUP($E959,'[2]TEORICOS (05.26)'!$A$8:$T$251,CH$1,0)</f>
        <v>0</v>
      </c>
      <c r="CI959" s="36">
        <f t="shared" si="464"/>
        <v>0</v>
      </c>
      <c r="CJ959" s="37">
        <f t="shared" si="465"/>
        <v>0</v>
      </c>
      <c r="CM959" s="16">
        <f>SUMIFS('[1]Ajuste Inventario'!$I:$I,'[1]Ajuste Inventario'!$B:$B,E959,'[1]Ajuste Inventario'!$S:$S,D959)*-1</f>
        <v>3.75</v>
      </c>
      <c r="CN959" s="36">
        <f t="shared" si="436"/>
        <v>24373.076736511619</v>
      </c>
      <c r="CP959" t="str">
        <f t="shared" si="437"/>
        <v>340Org.Vtas Tandil</v>
      </c>
      <c r="CQ959" s="10">
        <f t="shared" si="438"/>
        <v>6499.4871297364316</v>
      </c>
    </row>
    <row r="960" spans="1:95" x14ac:dyDescent="0.25">
      <c r="A960" s="30">
        <v>46204</v>
      </c>
      <c r="B960" s="31" t="str">
        <f>VLOOKUP($E960,'[2]TEORICOS (05.26)'!$A$8:$T$251,B$1,0)</f>
        <v>P</v>
      </c>
      <c r="C960" s="32" t="str">
        <f>VLOOKUP($E960,'[2]TEORICOS (05.26)'!$A$8:$T$251,C$1,0)</f>
        <v>Fanta</v>
      </c>
      <c r="D960" t="s">
        <v>232</v>
      </c>
      <c r="E960">
        <v>344</v>
      </c>
      <c r="F960" t="s">
        <v>81</v>
      </c>
      <c r="G960" s="16">
        <v>30</v>
      </c>
      <c r="H960" s="16">
        <v>73.97999999999999</v>
      </c>
      <c r="I960" s="33">
        <v>601402.07000000007</v>
      </c>
      <c r="J960" s="33">
        <v>600874.74</v>
      </c>
      <c r="K960" s="34">
        <f>IF($B960="P",VLOOKUP($E960,'[2]Costeo-JUL26'!$B$9:$CQ$307,K$1,0),0)</f>
        <v>902315</v>
      </c>
      <c r="L960" s="35">
        <f>VLOOKUP($E960,'[2]TEORICOS (05.26)'!$A$8:$T$251,L$1,0)</f>
        <v>0.20250000000000001</v>
      </c>
      <c r="M960" s="36">
        <f t="shared" si="439"/>
        <v>121677.13485</v>
      </c>
      <c r="N960" s="35">
        <f>IF($B960="P",VLOOKUP($E960,'[2]Costeo-JUL26'!$B$9:$CQ$307,N$1,0),0)</f>
        <v>0.01</v>
      </c>
      <c r="O960" s="36">
        <f t="shared" si="440"/>
        <v>1216.7713485000002</v>
      </c>
      <c r="P960" s="36">
        <f>IF($B960="P",VLOOKUP($E960,'[2]Costeo-JUL26'!$B$9:$CQ$307,P$1,0),0)*H960</f>
        <v>0</v>
      </c>
      <c r="Q960" s="36">
        <f t="shared" si="441"/>
        <v>122893.9061985</v>
      </c>
      <c r="R960" s="34">
        <f>IF($B960="P",VLOOKUP($E960,'[2]Costeo-JUL26'!$B$9:$CQ$307,R$1,0),0)</f>
        <v>902332</v>
      </c>
      <c r="S960" s="16">
        <f>IF($B960="P",VLOOKUP($E960,'[2]Costeo-JUL26'!$B$9:$CQ$307,S$1,0),0)*$G960</f>
        <v>66.930990000000008</v>
      </c>
      <c r="T960" s="36">
        <f>IF($B960="P",VLOOKUP($E960,'[2]Costeo-JUL26'!$B$9:$CQ$307,T$1,0),0)*$G960</f>
        <v>46687.972742006292</v>
      </c>
      <c r="U960" s="35">
        <f>IF($B960="P",VLOOKUP($E960,'[2]Costeo-JUL26'!$B$9:$CQ$307,U$1,0),0)</f>
        <v>1.4999999999999999E-2</v>
      </c>
      <c r="V960" s="36">
        <f t="shared" si="442"/>
        <v>700.3195911300943</v>
      </c>
      <c r="W960" s="36">
        <f t="shared" si="443"/>
        <v>47388.292333136385</v>
      </c>
      <c r="X960" s="34">
        <f>IF($B960="P",VLOOKUP($E960,'[2]Costeo-JUL26'!$B$9:$CQ$307,X$1,0),0)</f>
        <v>902338</v>
      </c>
      <c r="Y960" s="16">
        <f>IF($B960="P",VLOOKUP($E960,'[2]Costeo-JUL26'!$B$9:$CQ$307,Y$1,0),0)*$G960</f>
        <v>2.6611200000000004</v>
      </c>
      <c r="Z960" s="36">
        <f>IF($B960="P",VLOOKUP($E960,'[2]Costeo-JUL26'!$B$9:$CQ$307,Z$1,0),0)*$G960</f>
        <v>752.40506880000009</v>
      </c>
      <c r="AA960" s="35">
        <f>IF($B960="P",VLOOKUP($E960,'[2]Costeo-JUL26'!$B$9:$CQ$307,AA$1,0),0)</f>
        <v>0.45</v>
      </c>
      <c r="AB960" s="36">
        <f t="shared" si="444"/>
        <v>338.58228096000005</v>
      </c>
      <c r="AC960" s="36">
        <f t="shared" si="445"/>
        <v>1090.9873497600001</v>
      </c>
      <c r="AD960" s="34">
        <f>IF($B960="P",VLOOKUP($E960,'[2]Costeo-JUL26'!$B$9:$CQ$307,AD$1,0),0)</f>
        <v>902255</v>
      </c>
      <c r="AE960" s="16">
        <f>IF($B960="P",VLOOKUP($E960,'[2]Costeo-JUL26'!$B$9:$CQ$307,AE$1,0),0)*$G960</f>
        <v>240</v>
      </c>
      <c r="AF960" s="36">
        <f>IF($B960="P",VLOOKUP($E960,'[2]Costeo-JUL26'!$B$9:$CQ$307,AF$1,0),0)*$G960</f>
        <v>3592.3679999999999</v>
      </c>
      <c r="AG960" s="35">
        <f>IF($B960="P",VLOOKUP($E960,'[2]Costeo-JUL26'!$B$9:$CQ$307,AG$1,0),0)</f>
        <v>6.0000000000000001E-3</v>
      </c>
      <c r="AH960" s="36">
        <f t="shared" si="446"/>
        <v>21.554207999999999</v>
      </c>
      <c r="AI960" s="36">
        <f t="shared" si="447"/>
        <v>3613.922208</v>
      </c>
      <c r="AJ960" s="34">
        <f>IF($B960="P",VLOOKUP($E960,'[2]Costeo-JUL26'!$B$9:$CQ$307,AJ$1,0),0)</f>
        <v>930637</v>
      </c>
      <c r="AK960" s="16">
        <f>IF($B960="P",VLOOKUP($E960,'[2]Costeo-JUL26'!$B$9:$CQ$307,AK$1,0),0)*$G960</f>
        <v>240</v>
      </c>
      <c r="AL960" s="36">
        <f>IF($B960="P",VLOOKUP($E960,'[2]Costeo-JUL26'!$B$9:$CQ$307,AL$1,0),0)*$G960</f>
        <v>10851.7968</v>
      </c>
      <c r="AM960" s="35">
        <f>IF($B960="P",VLOOKUP($E960,'[2]Costeo-JUL26'!$B$9:$CQ$307,AM$1,0),0)</f>
        <v>1.7999999999999999E-2</v>
      </c>
      <c r="AN960" s="36">
        <f t="shared" si="448"/>
        <v>195.33234239999999</v>
      </c>
      <c r="AO960" s="36">
        <f t="shared" si="449"/>
        <v>11047.129142399999</v>
      </c>
      <c r="AP960" s="34">
        <f>IF($B960="P",VLOOKUP($E960,'[2]Costeo-JUL26'!$B$9:$CQ$307,AP$1,0),0)</f>
        <v>911881</v>
      </c>
      <c r="AQ960" s="16">
        <f>IF($B960="P",VLOOKUP($E960,'[2]Costeo-JUL26'!$B$9:$CQ$307,AQ$1,0),0)*$G960</f>
        <v>240</v>
      </c>
      <c r="AR960" s="36">
        <f>IF($B960="P",VLOOKUP($E960,'[2]Costeo-JUL26'!$B$9:$CQ$307,AR$1,0),0)*$G960</f>
        <v>32565.888000542425</v>
      </c>
      <c r="AS960" s="35">
        <f>IF($B960="P",VLOOKUP($E960,'[2]Costeo-JUL26'!$B$9:$CQ$307,AS$1,0),0)</f>
        <v>0.02</v>
      </c>
      <c r="AT960" s="36">
        <f t="shared" si="450"/>
        <v>651.31776001084847</v>
      </c>
      <c r="AU960" s="36">
        <f t="shared" si="451"/>
        <v>33217.205760553275</v>
      </c>
      <c r="AV960" s="34">
        <f>IF($B960="P",VLOOKUP($E960,'[2]Costeo-JUL26'!$B$9:$CQ$307,AV$1,0),0)</f>
        <v>902310</v>
      </c>
      <c r="AW960" s="16">
        <f>IF($B960="P",VLOOKUP($E960,'[2]Costeo-JUL26'!$B$9:$CQ$307,AW$1,0),0)*$G960</f>
        <v>0.99299999999999988</v>
      </c>
      <c r="AX960" s="36">
        <f>IF($B960="P",VLOOKUP($E960,'[2]Costeo-JUL26'!$B$9:$CQ$307,AX$1,0),0)*$G960</f>
        <v>3479.0212695710138</v>
      </c>
      <c r="AY960" s="35">
        <f>IF($B960="P",VLOOKUP($E960,'[2]Costeo-JUL26'!$B$9:$CQ$307,AY$1,0),0)</f>
        <v>0.03</v>
      </c>
      <c r="AZ960" s="36">
        <f t="shared" si="452"/>
        <v>104.37063808713042</v>
      </c>
      <c r="BA960" s="36">
        <f t="shared" si="453"/>
        <v>3583.3919076581442</v>
      </c>
      <c r="BB960" s="34">
        <f>IF($B960="P",VLOOKUP($E960,'[2]Costeo-JUL26'!$B$9:$CQ$307,BB$1,0),0)</f>
        <v>923266</v>
      </c>
      <c r="BC960" s="16">
        <f>IF($B960="P",VLOOKUP($E960,'[2]Costeo-JUL26'!$B$9:$CQ$307,BC$1,0),0)*$G960</f>
        <v>0.15</v>
      </c>
      <c r="BD960" s="36">
        <f>IF($B960="P",VLOOKUP($E960,'[2]Costeo-JUL26'!$B$9:$CQ$307,BD$1,0),0)*$G960</f>
        <v>606.87900000000002</v>
      </c>
      <c r="BE960" s="35">
        <f>IF($B960="P",VLOOKUP($E960,'[2]Costeo-JUL26'!$B$9:$CQ$307,BE$1,0),0)</f>
        <v>0.03</v>
      </c>
      <c r="BF960" s="36">
        <f t="shared" si="454"/>
        <v>18.20637</v>
      </c>
      <c r="BG960" s="36">
        <f t="shared" si="455"/>
        <v>625.08537000000001</v>
      </c>
      <c r="BH960" s="34">
        <f>IF($B960="P",VLOOKUP($E960,'[2]Costeo-JUL26'!$B$9:$CQ$307,BH$1,0),0)</f>
        <v>910319</v>
      </c>
      <c r="BI960" s="16">
        <f>IF($B960="P",VLOOKUP($E960,'[2]Costeo-JUL26'!$B$9:$CQ$307,BI$1,0),0)*$G960</f>
        <v>0.8</v>
      </c>
      <c r="BJ960" s="36">
        <f>IF($B960="P",VLOOKUP($E960,'[2]Costeo-JUL26'!$B$9:$CQ$307,BJ$1,0),0)*$G960</f>
        <v>2091.6</v>
      </c>
      <c r="BK960" s="35">
        <f>IF(BH960=910319,0,IF($B960="P",VLOOKUP($E960,'[2]Costeo-JUL26'!$B$9:$CQ$307,BK$1,0),0))</f>
        <v>0</v>
      </c>
      <c r="BL960" s="36">
        <f t="shared" si="456"/>
        <v>0</v>
      </c>
      <c r="BM960" s="36">
        <f t="shared" si="457"/>
        <v>2091.6</v>
      </c>
      <c r="BN960" s="34">
        <f>IF($B960="P",VLOOKUP($E960,'[2]Costeo-JUL26'!$B$9:$CQ$307,BN$1,0),0)</f>
        <v>0</v>
      </c>
      <c r="BO960" s="16">
        <f>IF($B960="P",VLOOKUP($E960,'[2]Costeo-JUL26'!$B$9:$CQ$307,BO$1,0),0)*$G960</f>
        <v>0</v>
      </c>
      <c r="BP960" s="36">
        <f>IF($B960="P",VLOOKUP($E960,'[2]Costeo-JUL26'!$B$9:$CQ$307,BP$1,0),0)*$G960</f>
        <v>0</v>
      </c>
      <c r="BQ960" s="35">
        <f>IF($B960="P",VLOOKUP($E960,'[2]Costeo-JUL26'!$B$9:$CQ$307,BQ$1,0),0)</f>
        <v>0</v>
      </c>
      <c r="BR960" s="36">
        <f t="shared" si="458"/>
        <v>0</v>
      </c>
      <c r="BS960" s="36">
        <f t="shared" si="459"/>
        <v>0</v>
      </c>
      <c r="BT960" s="34">
        <f>IF($B960="P",VLOOKUP($E960,'[2]Costeo-JUL26'!$B$9:$CQ$307,BT$1,0),0)</f>
        <v>0</v>
      </c>
      <c r="BU960" s="16">
        <f>IF($B960="P",VLOOKUP($E960,'[2]Costeo-JUL26'!$B$9:$CQ$307,BU$1,0),0)*$G960</f>
        <v>0</v>
      </c>
      <c r="BV960" s="36">
        <f>IF($B960="P",VLOOKUP($E960,'[2]Costeo-JUL26'!$B$9:$CQ$307,BV$1,0),0)*$G960</f>
        <v>0</v>
      </c>
      <c r="BW960" s="35">
        <f>IF($B960="P",VLOOKUP($E960,'[2]Costeo-JUL26'!$B$9:$CQ$307,BW$1,0),0)</f>
        <v>0</v>
      </c>
      <c r="BX960" s="36">
        <f t="shared" si="460"/>
        <v>0</v>
      </c>
      <c r="BY960" s="36">
        <f t="shared" si="461"/>
        <v>0</v>
      </c>
      <c r="BZ960" s="34">
        <f>IF($B960="P",VLOOKUP($E960,'[2]Costeo-JUL26'!$B$9:$CQ$307,BZ$1,0),0)</f>
        <v>0</v>
      </c>
      <c r="CA960" s="16">
        <f>IF($B960="P",VLOOKUP($E960,'[2]Costeo-JUL26'!$B$9:$CQ$307,CA$1,0),0)*$G960</f>
        <v>0</v>
      </c>
      <c r="CB960" s="36">
        <f>IF($B960="P",VLOOKUP($E960,'[2]Costeo-JUL26'!$B$9:$CQ$307,CB$1,0),0)*$G960</f>
        <v>0</v>
      </c>
      <c r="CC960" s="35">
        <f>IF($B960="P",VLOOKUP($E960,'[2]Costeo-JUL26'!$B$9:$CQ$307,CC$1,0),0)</f>
        <v>0</v>
      </c>
      <c r="CD960" s="36">
        <f t="shared" si="462"/>
        <v>0</v>
      </c>
      <c r="CE960" s="36">
        <f t="shared" si="463"/>
        <v>0</v>
      </c>
      <c r="CF960" s="37">
        <f t="shared" si="435"/>
        <v>225551.52027000778</v>
      </c>
      <c r="CG960" s="36">
        <f>IF($B960="r",VLOOKUP($E960,'[2]Costeo-JUL26'!$B$9:$CQ$307,CG$1,0),0)*$G960</f>
        <v>0</v>
      </c>
      <c r="CH960" s="35">
        <f>VLOOKUP($E960,'[2]TEORICOS (05.26)'!$A$8:$T$251,CH$1,0)</f>
        <v>0</v>
      </c>
      <c r="CI960" s="36">
        <f t="shared" si="464"/>
        <v>0</v>
      </c>
      <c r="CJ960" s="37">
        <f t="shared" si="465"/>
        <v>0</v>
      </c>
      <c r="CM960" s="16">
        <f>SUMIFS('[1]Ajuste Inventario'!$I:$I,'[1]Ajuste Inventario'!$B:$B,E960,'[1]Ajuste Inventario'!$S:$S,D960)*-1</f>
        <v>0</v>
      </c>
      <c r="CN960" s="36">
        <f t="shared" si="436"/>
        <v>0</v>
      </c>
      <c r="CP960" t="str">
        <f t="shared" si="437"/>
        <v>344Org.Vtas Tandil</v>
      </c>
      <c r="CQ960" s="10" t="e">
        <f t="shared" si="438"/>
        <v>#DIV/0!</v>
      </c>
    </row>
    <row r="961" spans="1:95" x14ac:dyDescent="0.25">
      <c r="A961" s="30">
        <v>46204</v>
      </c>
      <c r="B961" s="31" t="str">
        <f>VLOOKUP($E961,'[2]TEORICOS (05.26)'!$A$8:$T$251,B$1,0)</f>
        <v>P</v>
      </c>
      <c r="C961" s="32" t="str">
        <f>VLOOKUP($E961,'[2]TEORICOS (05.26)'!$A$8:$T$251,C$1,0)</f>
        <v>Fanta</v>
      </c>
      <c r="D961" t="s">
        <v>232</v>
      </c>
      <c r="E961">
        <v>359</v>
      </c>
      <c r="F961" t="s">
        <v>82</v>
      </c>
      <c r="G961" s="16">
        <v>502</v>
      </c>
      <c r="H961" s="16">
        <v>1193.7560000000035</v>
      </c>
      <c r="I961" s="33">
        <v>9162234.2099999655</v>
      </c>
      <c r="J961" s="33">
        <v>9108684.7699999698</v>
      </c>
      <c r="K961" s="34">
        <f>IF($B961="P",VLOOKUP($E961,'[2]Costeo-JUL26'!$B$9:$CQ$307,K$1,0),0)</f>
        <v>902315</v>
      </c>
      <c r="L961" s="35">
        <f>VLOOKUP($E961,'[2]TEORICOS (05.26)'!$A$8:$T$251,L$1,0)</f>
        <v>0.20250000000000001</v>
      </c>
      <c r="M961" s="36">
        <f t="shared" si="439"/>
        <v>1844508.665924994</v>
      </c>
      <c r="N961" s="35">
        <f>IF($B961="P",VLOOKUP($E961,'[2]Costeo-JUL26'!$B$9:$CQ$307,N$1,0),0)</f>
        <v>0.01</v>
      </c>
      <c r="O961" s="36">
        <f t="shared" si="440"/>
        <v>18445.086659249941</v>
      </c>
      <c r="P961" s="36">
        <f>IF($B961="P",VLOOKUP($E961,'[2]Costeo-JUL26'!$B$9:$CQ$307,P$1,0),0)*H961</f>
        <v>0</v>
      </c>
      <c r="Q961" s="36">
        <f t="shared" si="441"/>
        <v>1862953.7525842439</v>
      </c>
      <c r="R961" s="34">
        <f>IF($B961="P",VLOOKUP($E961,'[2]Costeo-JUL26'!$B$9:$CQ$307,R$1,0),0)</f>
        <v>902332</v>
      </c>
      <c r="S961" s="16">
        <f>IF($B961="P",VLOOKUP($E961,'[2]Costeo-JUL26'!$B$9:$CQ$307,S$1,0),0)*$G961</f>
        <v>1079.9793314999997</v>
      </c>
      <c r="T961" s="36">
        <f>IF($B961="P",VLOOKUP($E961,'[2]Costeo-JUL26'!$B$9:$CQ$307,T$1,0),0)*$G961</f>
        <v>753343.78874422994</v>
      </c>
      <c r="U961" s="35">
        <f>IF($B961="P",VLOOKUP($E961,'[2]Costeo-JUL26'!$B$9:$CQ$307,U$1,0),0)</f>
        <v>1.4999999999999999E-2</v>
      </c>
      <c r="V961" s="36">
        <f t="shared" si="442"/>
        <v>11300.156831163449</v>
      </c>
      <c r="W961" s="36">
        <f t="shared" si="443"/>
        <v>764643.94557539339</v>
      </c>
      <c r="X961" s="34">
        <f>IF($B961="P",VLOOKUP($E961,'[2]Costeo-JUL26'!$B$9:$CQ$307,X$1,0),0)</f>
        <v>902338</v>
      </c>
      <c r="Y961" s="16">
        <f>IF($B961="P",VLOOKUP($E961,'[2]Costeo-JUL26'!$B$9:$CQ$307,Y$1,0),0)*$G961</f>
        <v>42.939072000000003</v>
      </c>
      <c r="Z961" s="36">
        <f>IF($B961="P",VLOOKUP($E961,'[2]Costeo-JUL26'!$B$9:$CQ$307,Z$1,0),0)*$G961</f>
        <v>12140.59321728</v>
      </c>
      <c r="AA961" s="35">
        <f>IF($B961="P",VLOOKUP($E961,'[2]Costeo-JUL26'!$B$9:$CQ$307,AA$1,0),0)</f>
        <v>0.45</v>
      </c>
      <c r="AB961" s="36">
        <f t="shared" si="444"/>
        <v>5463.2669477760001</v>
      </c>
      <c r="AC961" s="36">
        <f t="shared" si="445"/>
        <v>17603.860165056001</v>
      </c>
      <c r="AD961" s="34">
        <f>IF($B961="P",VLOOKUP($E961,'[2]Costeo-JUL26'!$B$9:$CQ$307,AD$1,0),0)</f>
        <v>902255</v>
      </c>
      <c r="AE961" s="16">
        <f>IF($B961="P",VLOOKUP($E961,'[2]Costeo-JUL26'!$B$9:$CQ$307,AE$1,0),0)*$G961</f>
        <v>3012</v>
      </c>
      <c r="AF961" s="36">
        <f>IF($B961="P",VLOOKUP($E961,'[2]Costeo-JUL26'!$B$9:$CQ$307,AF$1,0),0)*$G961</f>
        <v>45084.218400000005</v>
      </c>
      <c r="AG961" s="35">
        <f>IF($B961="P",VLOOKUP($E961,'[2]Costeo-JUL26'!$B$9:$CQ$307,AG$1,0),0)</f>
        <v>6.0000000000000001E-3</v>
      </c>
      <c r="AH961" s="36">
        <f t="shared" si="446"/>
        <v>270.50531040000004</v>
      </c>
      <c r="AI961" s="36">
        <f t="shared" si="447"/>
        <v>45354.723710400009</v>
      </c>
      <c r="AJ961" s="34">
        <f>IF($B961="P",VLOOKUP($E961,'[2]Costeo-JUL26'!$B$9:$CQ$307,AJ$1,0),0)</f>
        <v>930212</v>
      </c>
      <c r="AK961" s="16">
        <f>IF($B961="P",VLOOKUP($E961,'[2]Costeo-JUL26'!$B$9:$CQ$307,AK$1,0),0)*$G961</f>
        <v>3012</v>
      </c>
      <c r="AL961" s="36">
        <f>IF($B961="P",VLOOKUP($E961,'[2]Costeo-JUL26'!$B$9:$CQ$307,AL$1,0),0)*$G961</f>
        <v>36603.0288</v>
      </c>
      <c r="AM961" s="35">
        <f>IF($B961="P",VLOOKUP($E961,'[2]Costeo-JUL26'!$B$9:$CQ$307,AM$1,0),0)</f>
        <v>1.7999999999999999E-2</v>
      </c>
      <c r="AN961" s="36">
        <f t="shared" si="448"/>
        <v>658.85451839999996</v>
      </c>
      <c r="AO961" s="36">
        <f t="shared" si="449"/>
        <v>37261.883318400003</v>
      </c>
      <c r="AP961" s="34">
        <f>IF($B961="P",VLOOKUP($E961,'[2]Costeo-JUL26'!$B$9:$CQ$307,AP$1,0),0)</f>
        <v>911423</v>
      </c>
      <c r="AQ961" s="16">
        <f>IF($B961="P",VLOOKUP($E961,'[2]Costeo-JUL26'!$B$9:$CQ$307,AQ$1,0),0)*$G961</f>
        <v>3012</v>
      </c>
      <c r="AR961" s="36">
        <f>IF($B961="P",VLOOKUP($E961,'[2]Costeo-JUL26'!$B$9:$CQ$307,AR$1,0),0)*$G961</f>
        <v>459781.49878760014</v>
      </c>
      <c r="AS961" s="35">
        <f>IF($B961="P",VLOOKUP($E961,'[2]Costeo-JUL26'!$B$9:$CQ$307,AS$1,0),0)</f>
        <v>0.02</v>
      </c>
      <c r="AT961" s="36">
        <f t="shared" si="450"/>
        <v>9195.6299757520028</v>
      </c>
      <c r="AU961" s="36">
        <f t="shared" si="451"/>
        <v>468977.12876335217</v>
      </c>
      <c r="AV961" s="34">
        <f>IF($B961="P",VLOOKUP($E961,'[2]Costeo-JUL26'!$B$9:$CQ$307,AV$1,0),0)</f>
        <v>932442</v>
      </c>
      <c r="AW961" s="16">
        <f>IF($B961="P",VLOOKUP($E961,'[2]Costeo-JUL26'!$B$9:$CQ$307,AW$1,0),0)*$G961</f>
        <v>13.9054</v>
      </c>
      <c r="AX961" s="36">
        <f>IF($B961="P",VLOOKUP($E961,'[2]Costeo-JUL26'!$B$9:$CQ$307,AX$1,0),0)*$G961</f>
        <v>51328.645894507776</v>
      </c>
      <c r="AY961" s="35">
        <f>IF($B961="P",VLOOKUP($E961,'[2]Costeo-JUL26'!$B$9:$CQ$307,AY$1,0),0)</f>
        <v>0.03</v>
      </c>
      <c r="AZ961" s="36">
        <f t="shared" si="452"/>
        <v>1539.8593768352332</v>
      </c>
      <c r="BA961" s="36">
        <f t="shared" si="453"/>
        <v>52868.505271343012</v>
      </c>
      <c r="BB961" s="34">
        <f>IF($B961="P",VLOOKUP($E961,'[2]Costeo-JUL26'!$B$9:$CQ$307,BB$1,0),0)</f>
        <v>902311</v>
      </c>
      <c r="BC961" s="16">
        <f>IF($B961="P",VLOOKUP($E961,'[2]Costeo-JUL26'!$B$9:$CQ$307,BC$1,0),0)*$G961</f>
        <v>2.19625</v>
      </c>
      <c r="BD961" s="36">
        <f>IF($B961="P",VLOOKUP($E961,'[2]Costeo-JUL26'!$B$9:$CQ$307,BD$1,0),0)*$G961</f>
        <v>8612.9128312500015</v>
      </c>
      <c r="BE961" s="35">
        <f>IF($B961="P",VLOOKUP($E961,'[2]Costeo-JUL26'!$B$9:$CQ$307,BE$1,0),0)</f>
        <v>0.03</v>
      </c>
      <c r="BF961" s="36">
        <f t="shared" si="454"/>
        <v>258.38738493750003</v>
      </c>
      <c r="BG961" s="36">
        <f t="shared" si="455"/>
        <v>8871.3002161875011</v>
      </c>
      <c r="BH961" s="34">
        <f>IF($B961="P",VLOOKUP($E961,'[2]Costeo-JUL26'!$B$9:$CQ$307,BH$1,0),0)</f>
        <v>933089</v>
      </c>
      <c r="BI961" s="16">
        <f>IF($B961="P",VLOOKUP($E961,'[2]Costeo-JUL26'!$B$9:$CQ$307,BI$1,0),0)*$G961</f>
        <v>18.824999999999999</v>
      </c>
      <c r="BJ961" s="36">
        <f>IF($B961="P",VLOOKUP($E961,'[2]Costeo-JUL26'!$B$9:$CQ$307,BJ$1,0),0)*$G961</f>
        <v>14018.460632404182</v>
      </c>
      <c r="BK961" s="35">
        <f>IF(BH961=910319,0,IF($B961="P",VLOOKUP($E961,'[2]Costeo-JUL26'!$B$9:$CQ$307,BK$1,0),0))</f>
        <v>0.02</v>
      </c>
      <c r="BL961" s="36">
        <f t="shared" si="456"/>
        <v>280.36921264808365</v>
      </c>
      <c r="BM961" s="36">
        <f t="shared" si="457"/>
        <v>14298.829845052265</v>
      </c>
      <c r="BN961" s="34">
        <f>IF($B961="P",VLOOKUP($E961,'[2]Costeo-JUL26'!$B$9:$CQ$307,BN$1,0),0)</f>
        <v>0</v>
      </c>
      <c r="BO961" s="16">
        <f>IF($B961="P",VLOOKUP($E961,'[2]Costeo-JUL26'!$B$9:$CQ$307,BO$1,0),0)*$G961</f>
        <v>0</v>
      </c>
      <c r="BP961" s="36">
        <f>IF($B961="P",VLOOKUP($E961,'[2]Costeo-JUL26'!$B$9:$CQ$307,BP$1,0),0)*$G961</f>
        <v>0</v>
      </c>
      <c r="BQ961" s="35">
        <f>IF($B961="P",VLOOKUP($E961,'[2]Costeo-JUL26'!$B$9:$CQ$307,BQ$1,0),0)</f>
        <v>0</v>
      </c>
      <c r="BR961" s="36">
        <f t="shared" si="458"/>
        <v>0</v>
      </c>
      <c r="BS961" s="36">
        <f t="shared" si="459"/>
        <v>0</v>
      </c>
      <c r="BT961" s="34">
        <f>IF($B961="P",VLOOKUP($E961,'[2]Costeo-JUL26'!$B$9:$CQ$307,BT$1,0),0)</f>
        <v>0</v>
      </c>
      <c r="BU961" s="16">
        <f>IF($B961="P",VLOOKUP($E961,'[2]Costeo-JUL26'!$B$9:$CQ$307,BU$1,0),0)*$G961</f>
        <v>0</v>
      </c>
      <c r="BV961" s="36">
        <f>IF($B961="P",VLOOKUP($E961,'[2]Costeo-JUL26'!$B$9:$CQ$307,BV$1,0),0)*$G961</f>
        <v>0</v>
      </c>
      <c r="BW961" s="35">
        <f>IF($B961="P",VLOOKUP($E961,'[2]Costeo-JUL26'!$B$9:$CQ$307,BW$1,0),0)</f>
        <v>0</v>
      </c>
      <c r="BX961" s="36">
        <f t="shared" si="460"/>
        <v>0</v>
      </c>
      <c r="BY961" s="36">
        <f t="shared" si="461"/>
        <v>0</v>
      </c>
      <c r="BZ961" s="34">
        <f>IF($B961="P",VLOOKUP($E961,'[2]Costeo-JUL26'!$B$9:$CQ$307,BZ$1,0),0)</f>
        <v>0</v>
      </c>
      <c r="CA961" s="16">
        <f>IF($B961="P",VLOOKUP($E961,'[2]Costeo-JUL26'!$B$9:$CQ$307,CA$1,0),0)*$G961</f>
        <v>0</v>
      </c>
      <c r="CB961" s="36">
        <f>IF($B961="P",VLOOKUP($E961,'[2]Costeo-JUL26'!$B$9:$CQ$307,CB$1,0),0)*$G961</f>
        <v>0</v>
      </c>
      <c r="CC961" s="35">
        <f>IF($B961="P",VLOOKUP($E961,'[2]Costeo-JUL26'!$B$9:$CQ$307,CC$1,0),0)</f>
        <v>0</v>
      </c>
      <c r="CD961" s="36">
        <f t="shared" si="462"/>
        <v>0</v>
      </c>
      <c r="CE961" s="36">
        <f t="shared" si="463"/>
        <v>0</v>
      </c>
      <c r="CF961" s="37">
        <f t="shared" si="435"/>
        <v>3272833.9294494283</v>
      </c>
      <c r="CG961" s="36">
        <f>IF($B961="r",VLOOKUP($E961,'[2]Costeo-JUL26'!$B$9:$CQ$307,CG$1,0),0)*$G961</f>
        <v>0</v>
      </c>
      <c r="CH961" s="35">
        <f>VLOOKUP($E961,'[2]TEORICOS (05.26)'!$A$8:$T$251,CH$1,0)</f>
        <v>0</v>
      </c>
      <c r="CI961" s="36">
        <f t="shared" si="464"/>
        <v>0</v>
      </c>
      <c r="CJ961" s="37">
        <f t="shared" si="465"/>
        <v>0</v>
      </c>
      <c r="CM961" s="16">
        <f>SUMIFS('[1]Ajuste Inventario'!$I:$I,'[1]Ajuste Inventario'!$B:$B,E961,'[1]Ajuste Inventario'!$S:$S,D961)*-1</f>
        <v>0.5</v>
      </c>
      <c r="CN961" s="36">
        <f t="shared" si="436"/>
        <v>3259.7947504476379</v>
      </c>
      <c r="CP961" t="str">
        <f t="shared" si="437"/>
        <v>359Org.Vtas Tandil</v>
      </c>
      <c r="CQ961" s="10">
        <f t="shared" si="438"/>
        <v>6519.5895008952757</v>
      </c>
    </row>
    <row r="962" spans="1:95" x14ac:dyDescent="0.25">
      <c r="A962" s="30">
        <v>46204</v>
      </c>
      <c r="B962" s="31" t="str">
        <f>VLOOKUP($E962,'[2]TEORICOS (05.26)'!$A$8:$T$251,B$1,0)</f>
        <v>P</v>
      </c>
      <c r="C962" s="32" t="str">
        <f>VLOOKUP($E962,'[2]TEORICOS (05.26)'!$A$8:$T$251,C$1,0)</f>
        <v>Fanta</v>
      </c>
      <c r="D962" t="s">
        <v>232</v>
      </c>
      <c r="E962">
        <v>361</v>
      </c>
      <c r="F962" t="s">
        <v>83</v>
      </c>
      <c r="G962" s="16">
        <v>43</v>
      </c>
      <c r="H962" s="16">
        <v>136.31000000000003</v>
      </c>
      <c r="I962" s="33">
        <v>877499.24999999942</v>
      </c>
      <c r="J962" s="33">
        <v>872507.9099999998</v>
      </c>
      <c r="K962" s="34">
        <f>IF($B962="P",VLOOKUP($E962,'[2]Costeo-JUL26'!$B$9:$CQ$307,K$1,0),0)</f>
        <v>902315</v>
      </c>
      <c r="L962" s="35">
        <f>VLOOKUP($E962,'[2]TEORICOS (05.26)'!$A$8:$T$251,L$1,0)</f>
        <v>0.20250000000000001</v>
      </c>
      <c r="M962" s="36">
        <f t="shared" si="439"/>
        <v>176682.85177499996</v>
      </c>
      <c r="N962" s="35">
        <f>IF($B962="P",VLOOKUP($E962,'[2]Costeo-JUL26'!$B$9:$CQ$307,N$1,0),0)</f>
        <v>0.01</v>
      </c>
      <c r="O962" s="36">
        <f t="shared" si="440"/>
        <v>1766.8285177499997</v>
      </c>
      <c r="P962" s="36">
        <f>IF($B962="P",VLOOKUP($E962,'[2]Costeo-JUL26'!$B$9:$CQ$307,P$1,0),0)*H962</f>
        <v>0</v>
      </c>
      <c r="Q962" s="36">
        <f t="shared" si="441"/>
        <v>178449.68029274995</v>
      </c>
      <c r="R962" s="34">
        <f>IF($B962="P",VLOOKUP($E962,'[2]Costeo-JUL26'!$B$9:$CQ$307,R$1,0),0)</f>
        <v>902332</v>
      </c>
      <c r="S962" s="16">
        <f>IF($B962="P",VLOOKUP($E962,'[2]Costeo-JUL26'!$B$9:$CQ$307,S$1,0),0)*$G962</f>
        <v>123.34425299999998</v>
      </c>
      <c r="T962" s="36">
        <f>IF($B962="P",VLOOKUP($E962,'[2]Costeo-JUL26'!$B$9:$CQ$307,T$1,0),0)*$G962</f>
        <v>86039.264053125866</v>
      </c>
      <c r="U962" s="35">
        <f>IF($B962="P",VLOOKUP($E962,'[2]Costeo-JUL26'!$B$9:$CQ$307,U$1,0),0)</f>
        <v>1.4999999999999999E-2</v>
      </c>
      <c r="V962" s="36">
        <f t="shared" si="442"/>
        <v>1290.5889607968879</v>
      </c>
      <c r="W962" s="36">
        <f t="shared" si="443"/>
        <v>87329.853013922751</v>
      </c>
      <c r="X962" s="34">
        <f>IF($B962="P",VLOOKUP($E962,'[2]Costeo-JUL26'!$B$9:$CQ$307,X$1,0),0)</f>
        <v>902338</v>
      </c>
      <c r="Y962" s="16">
        <f>IF($B962="P",VLOOKUP($E962,'[2]Costeo-JUL26'!$B$9:$CQ$307,Y$1,0),0)*$G962</f>
        <v>4.9040640000000009</v>
      </c>
      <c r="Z962" s="36">
        <f>IF($B962="P",VLOOKUP($E962,'[2]Costeo-JUL26'!$B$9:$CQ$307,Z$1,0),0)*$G962</f>
        <v>1386.5750553600003</v>
      </c>
      <c r="AA962" s="35">
        <f>IF($B962="P",VLOOKUP($E962,'[2]Costeo-JUL26'!$B$9:$CQ$307,AA$1,0),0)</f>
        <v>0.45</v>
      </c>
      <c r="AB962" s="36">
        <f t="shared" si="444"/>
        <v>623.95877491200019</v>
      </c>
      <c r="AC962" s="36">
        <f t="shared" si="445"/>
        <v>2010.5338302720006</v>
      </c>
      <c r="AD962" s="34">
        <f>IF($B962="P",VLOOKUP($E962,'[2]Costeo-JUL26'!$B$9:$CQ$307,AD$1,0),0)</f>
        <v>902255</v>
      </c>
      <c r="AE962" s="16">
        <f>IF($B962="P",VLOOKUP($E962,'[2]Costeo-JUL26'!$B$9:$CQ$307,AE$1,0),0)*$G962</f>
        <v>258</v>
      </c>
      <c r="AF962" s="36">
        <f>IF($B962="P",VLOOKUP($E962,'[2]Costeo-JUL26'!$B$9:$CQ$307,AF$1,0),0)*$G962</f>
        <v>3861.7956000000004</v>
      </c>
      <c r="AG962" s="35">
        <f>IF($B962="P",VLOOKUP($E962,'[2]Costeo-JUL26'!$B$9:$CQ$307,AG$1,0),0)</f>
        <v>6.0000000000000001E-3</v>
      </c>
      <c r="AH962" s="36">
        <f t="shared" si="446"/>
        <v>23.170773600000004</v>
      </c>
      <c r="AI962" s="36">
        <f t="shared" si="447"/>
        <v>3884.9663736000002</v>
      </c>
      <c r="AJ962" s="34">
        <f>IF($B962="P",VLOOKUP($E962,'[2]Costeo-JUL26'!$B$9:$CQ$307,AJ$1,0),0)</f>
        <v>930213</v>
      </c>
      <c r="AK962" s="16">
        <f>IF($B962="P",VLOOKUP($E962,'[2]Costeo-JUL26'!$B$9:$CQ$307,AK$1,0),0)*$G962</f>
        <v>258</v>
      </c>
      <c r="AL962" s="36">
        <f>IF($B962="P",VLOOKUP($E962,'[2]Costeo-JUL26'!$B$9:$CQ$307,AL$1,0),0)*$G962</f>
        <v>5892.105959999999</v>
      </c>
      <c r="AM962" s="35">
        <f>IF($B962="P",VLOOKUP($E962,'[2]Costeo-JUL26'!$B$9:$CQ$307,AM$1,0),0)</f>
        <v>1.7999999999999999E-2</v>
      </c>
      <c r="AN962" s="36">
        <f t="shared" si="448"/>
        <v>106.05790727999997</v>
      </c>
      <c r="AO962" s="36">
        <f t="shared" si="449"/>
        <v>5998.1638672799991</v>
      </c>
      <c r="AP962" s="34">
        <f>IF($B962="P",VLOOKUP($E962,'[2]Costeo-JUL26'!$B$9:$CQ$307,AP$1,0),0)</f>
        <v>913487</v>
      </c>
      <c r="AQ962" s="16">
        <f>IF($B962="P",VLOOKUP($E962,'[2]Costeo-JUL26'!$B$9:$CQ$307,AQ$1,0),0)*$G962</f>
        <v>258</v>
      </c>
      <c r="AR962" s="36">
        <f>IF($B962="P",VLOOKUP($E962,'[2]Costeo-JUL26'!$B$9:$CQ$307,AR$1,0),0)*$G962</f>
        <v>49358.266383467744</v>
      </c>
      <c r="AS962" s="35">
        <f>IF($B962="P",VLOOKUP($E962,'[2]Costeo-JUL26'!$B$9:$CQ$307,AS$1,0),0)</f>
        <v>0.02</v>
      </c>
      <c r="AT962" s="36">
        <f t="shared" si="450"/>
        <v>987.16532766935495</v>
      </c>
      <c r="AU962" s="36">
        <f t="shared" si="451"/>
        <v>50345.431711137098</v>
      </c>
      <c r="AV962" s="34">
        <f>IF($B962="P",VLOOKUP($E962,'[2]Costeo-JUL26'!$B$9:$CQ$307,AV$1,0),0)</f>
        <v>902310</v>
      </c>
      <c r="AW962" s="16">
        <f>IF($B962="P",VLOOKUP($E962,'[2]Costeo-JUL26'!$B$9:$CQ$307,AW$1,0),0)*$G962</f>
        <v>1.5566000000000002</v>
      </c>
      <c r="AX962" s="36">
        <f>IF($B962="P",VLOOKUP($E962,'[2]Costeo-JUL26'!$B$9:$CQ$307,AX$1,0),0)*$G962</f>
        <v>5453.6198471442513</v>
      </c>
      <c r="AY962" s="35">
        <f>IF($B962="P",VLOOKUP($E962,'[2]Costeo-JUL26'!$B$9:$CQ$307,AY$1,0),0)</f>
        <v>0.03</v>
      </c>
      <c r="AZ962" s="36">
        <f t="shared" si="452"/>
        <v>163.60859541432754</v>
      </c>
      <c r="BA962" s="36">
        <f t="shared" si="453"/>
        <v>5617.2284425585785</v>
      </c>
      <c r="BB962" s="34">
        <f>IF($B962="P",VLOOKUP($E962,'[2]Costeo-JUL26'!$B$9:$CQ$307,BB$1,0),0)</f>
        <v>923266</v>
      </c>
      <c r="BC962" s="16">
        <f>IF($B962="P",VLOOKUP($E962,'[2]Costeo-JUL26'!$B$9:$CQ$307,BC$1,0),0)*$G962</f>
        <v>0.35116379999999997</v>
      </c>
      <c r="BD962" s="36">
        <f>IF($B962="P",VLOOKUP($E962,'[2]Costeo-JUL26'!$B$9:$CQ$307,BD$1,0),0)*$G962</f>
        <v>1420.759571868</v>
      </c>
      <c r="BE962" s="35">
        <f>IF($B962="P",VLOOKUP($E962,'[2]Costeo-JUL26'!$B$9:$CQ$307,BE$1,0),0)</f>
        <v>0.03</v>
      </c>
      <c r="BF962" s="36">
        <f t="shared" si="454"/>
        <v>42.622787156039998</v>
      </c>
      <c r="BG962" s="36">
        <f t="shared" si="455"/>
        <v>1463.3823590240399</v>
      </c>
      <c r="BH962" s="34">
        <f>IF($B962="P",VLOOKUP($E962,'[2]Costeo-JUL26'!$B$9:$CQ$307,BH$1,0),0)</f>
        <v>910319</v>
      </c>
      <c r="BI962" s="16">
        <f>IF($B962="P",VLOOKUP($E962,'[2]Costeo-JUL26'!$B$9:$CQ$307,BI$1,0),0)*$G962</f>
        <v>1.075</v>
      </c>
      <c r="BJ962" s="36">
        <f>IF($B962="P",VLOOKUP($E962,'[2]Costeo-JUL26'!$B$9:$CQ$307,BJ$1,0),0)*$G962</f>
        <v>2810.5875000000001</v>
      </c>
      <c r="BK962" s="35">
        <f>IF(BH962=910319,0,IF($B962="P",VLOOKUP($E962,'[2]Costeo-JUL26'!$B$9:$CQ$307,BK$1,0),0))</f>
        <v>0</v>
      </c>
      <c r="BL962" s="36">
        <f t="shared" si="456"/>
        <v>0</v>
      </c>
      <c r="BM962" s="36">
        <f t="shared" si="457"/>
        <v>2810.5875000000001</v>
      </c>
      <c r="BN962" s="34">
        <f>IF($B962="P",VLOOKUP($E962,'[2]Costeo-JUL26'!$B$9:$CQ$307,BN$1,0),0)</f>
        <v>0</v>
      </c>
      <c r="BO962" s="16">
        <f>IF($B962="P",VLOOKUP($E962,'[2]Costeo-JUL26'!$B$9:$CQ$307,BO$1,0),0)*$G962</f>
        <v>0</v>
      </c>
      <c r="BP962" s="36">
        <f>IF($B962="P",VLOOKUP($E962,'[2]Costeo-JUL26'!$B$9:$CQ$307,BP$1,0),0)*$G962</f>
        <v>0</v>
      </c>
      <c r="BQ962" s="35">
        <f>IF($B962="P",VLOOKUP($E962,'[2]Costeo-JUL26'!$B$9:$CQ$307,BQ$1,0),0)</f>
        <v>0</v>
      </c>
      <c r="BR962" s="36">
        <f t="shared" si="458"/>
        <v>0</v>
      </c>
      <c r="BS962" s="36">
        <f t="shared" si="459"/>
        <v>0</v>
      </c>
      <c r="BT962" s="34">
        <f>IF($B962="P",VLOOKUP($E962,'[2]Costeo-JUL26'!$B$9:$CQ$307,BT$1,0),0)</f>
        <v>0</v>
      </c>
      <c r="BU962" s="16">
        <f>IF($B962="P",VLOOKUP($E962,'[2]Costeo-JUL26'!$B$9:$CQ$307,BU$1,0),0)*$G962</f>
        <v>0</v>
      </c>
      <c r="BV962" s="36">
        <f>IF($B962="P",VLOOKUP($E962,'[2]Costeo-JUL26'!$B$9:$CQ$307,BV$1,0),0)*$G962</f>
        <v>0</v>
      </c>
      <c r="BW962" s="35">
        <f>IF($B962="P",VLOOKUP($E962,'[2]Costeo-JUL26'!$B$9:$CQ$307,BW$1,0),0)</f>
        <v>0</v>
      </c>
      <c r="BX962" s="36">
        <f t="shared" si="460"/>
        <v>0</v>
      </c>
      <c r="BY962" s="36">
        <f t="shared" si="461"/>
        <v>0</v>
      </c>
      <c r="BZ962" s="34">
        <f>IF($B962="P",VLOOKUP($E962,'[2]Costeo-JUL26'!$B$9:$CQ$307,BZ$1,0),0)</f>
        <v>0</v>
      </c>
      <c r="CA962" s="16">
        <f>IF($B962="P",VLOOKUP($E962,'[2]Costeo-JUL26'!$B$9:$CQ$307,CA$1,0),0)*$G962</f>
        <v>0</v>
      </c>
      <c r="CB962" s="36">
        <f>IF($B962="P",VLOOKUP($E962,'[2]Costeo-JUL26'!$B$9:$CQ$307,CB$1,0),0)*$G962</f>
        <v>0</v>
      </c>
      <c r="CC962" s="35">
        <f>IF($B962="P",VLOOKUP($E962,'[2]Costeo-JUL26'!$B$9:$CQ$307,CC$1,0),0)</f>
        <v>0</v>
      </c>
      <c r="CD962" s="36">
        <f t="shared" si="462"/>
        <v>0</v>
      </c>
      <c r="CE962" s="36">
        <f t="shared" si="463"/>
        <v>0</v>
      </c>
      <c r="CF962" s="37">
        <f t="shared" si="435"/>
        <v>337909.82739054441</v>
      </c>
      <c r="CG962" s="36">
        <f>IF($B962="r",VLOOKUP($E962,'[2]Costeo-JUL26'!$B$9:$CQ$307,CG$1,0),0)*$G962</f>
        <v>0</v>
      </c>
      <c r="CH962" s="35">
        <f>VLOOKUP($E962,'[2]TEORICOS (05.26)'!$A$8:$T$251,CH$1,0)</f>
        <v>0</v>
      </c>
      <c r="CI962" s="36">
        <f t="shared" si="464"/>
        <v>0</v>
      </c>
      <c r="CJ962" s="37">
        <f t="shared" si="465"/>
        <v>0</v>
      </c>
      <c r="CM962" s="16">
        <f>SUMIFS('[1]Ajuste Inventario'!$I:$I,'[1]Ajuste Inventario'!$B:$B,E962,'[1]Ajuste Inventario'!$S:$S,D962)*-1</f>
        <v>3.8350000000000004</v>
      </c>
      <c r="CN962" s="36">
        <f t="shared" si="436"/>
        <v>30136.841582389254</v>
      </c>
      <c r="CP962" t="str">
        <f t="shared" si="437"/>
        <v>361Org.Vtas Tandil</v>
      </c>
      <c r="CQ962" s="10">
        <f t="shared" si="438"/>
        <v>7858.3680788498696</v>
      </c>
    </row>
    <row r="963" spans="1:95" x14ac:dyDescent="0.25">
      <c r="A963" s="30">
        <v>46204</v>
      </c>
      <c r="B963" s="31" t="str">
        <f>VLOOKUP($E963,'[2]TEORICOS (05.26)'!$A$8:$T$251,B$1,0)</f>
        <v>R</v>
      </c>
      <c r="C963" s="32" t="str">
        <f>VLOOKUP($E963,'[2]TEORICOS (05.26)'!$A$8:$T$251,C$1,0)</f>
        <v>Ades</v>
      </c>
      <c r="D963" t="s">
        <v>232</v>
      </c>
      <c r="E963">
        <v>440</v>
      </c>
      <c r="F963" t="s">
        <v>84</v>
      </c>
      <c r="G963" s="16">
        <v>29</v>
      </c>
      <c r="H963" s="16">
        <v>40.861000000000004</v>
      </c>
      <c r="I963" s="33">
        <v>575364.16</v>
      </c>
      <c r="J963" s="33">
        <v>562668.03</v>
      </c>
      <c r="K963" s="34">
        <f>IF($B963="P",VLOOKUP($E963,'[2]Costeo-JUL26'!$B$9:$CQ$307,K$1,0),0)</f>
        <v>0</v>
      </c>
      <c r="L963" s="35">
        <f>VLOOKUP($E963,'[2]TEORICOS (05.26)'!$A$8:$T$251,L$1,0)</f>
        <v>0.24</v>
      </c>
      <c r="M963" s="36">
        <f t="shared" si="439"/>
        <v>0</v>
      </c>
      <c r="N963" s="35">
        <f>IF($B963="P",VLOOKUP($E963,'[2]Costeo-JUL26'!$B$9:$CQ$307,N$1,0),0)</f>
        <v>0</v>
      </c>
      <c r="O963" s="36">
        <f t="shared" si="440"/>
        <v>0</v>
      </c>
      <c r="P963" s="36">
        <f>IF($B963="P",VLOOKUP($E963,'[2]Costeo-JUL26'!$B$9:$CQ$307,P$1,0),0)*H963</f>
        <v>0</v>
      </c>
      <c r="Q963" s="36">
        <f t="shared" si="441"/>
        <v>0</v>
      </c>
      <c r="R963" s="34">
        <f>IF($B963="P",VLOOKUP($E963,'[2]Costeo-JUL26'!$B$9:$CQ$307,R$1,0),0)</f>
        <v>0</v>
      </c>
      <c r="S963" s="16">
        <f>IF($B963="P",VLOOKUP($E963,'[2]Costeo-JUL26'!$B$9:$CQ$307,S$1,0),0)*$G963</f>
        <v>0</v>
      </c>
      <c r="T963" s="36">
        <f>IF($B963="P",VLOOKUP($E963,'[2]Costeo-JUL26'!$B$9:$CQ$307,T$1,0),0)*$G963</f>
        <v>0</v>
      </c>
      <c r="U963" s="35">
        <f>IF($B963="P",VLOOKUP($E963,'[2]Costeo-JUL26'!$B$9:$CQ$307,U$1,0),0)</f>
        <v>0</v>
      </c>
      <c r="V963" s="36">
        <f t="shared" si="442"/>
        <v>0</v>
      </c>
      <c r="W963" s="36">
        <f t="shared" si="443"/>
        <v>0</v>
      </c>
      <c r="X963" s="34">
        <f>IF($B963="P",VLOOKUP($E963,'[2]Costeo-JUL26'!$B$9:$CQ$307,X$1,0),0)</f>
        <v>0</v>
      </c>
      <c r="Y963" s="16">
        <f>IF($B963="P",VLOOKUP($E963,'[2]Costeo-JUL26'!$B$9:$CQ$307,Y$1,0),0)*$G963</f>
        <v>0</v>
      </c>
      <c r="Z963" s="36">
        <f>IF($B963="P",VLOOKUP($E963,'[2]Costeo-JUL26'!$B$9:$CQ$307,Z$1,0),0)*$G963</f>
        <v>0</v>
      </c>
      <c r="AA963" s="35">
        <f>IF($B963="P",VLOOKUP($E963,'[2]Costeo-JUL26'!$B$9:$CQ$307,AA$1,0),0)</f>
        <v>0</v>
      </c>
      <c r="AB963" s="36">
        <f t="shared" si="444"/>
        <v>0</v>
      </c>
      <c r="AC963" s="36">
        <f t="shared" si="445"/>
        <v>0</v>
      </c>
      <c r="AD963" s="34">
        <f>IF($B963="P",VLOOKUP($E963,'[2]Costeo-JUL26'!$B$9:$CQ$307,AD$1,0),0)</f>
        <v>0</v>
      </c>
      <c r="AE963" s="16">
        <f>IF($B963="P",VLOOKUP($E963,'[2]Costeo-JUL26'!$B$9:$CQ$307,AE$1,0),0)*$G963</f>
        <v>0</v>
      </c>
      <c r="AF963" s="36">
        <f>IF($B963="P",VLOOKUP($E963,'[2]Costeo-JUL26'!$B$9:$CQ$307,AF$1,0),0)*$G963</f>
        <v>0</v>
      </c>
      <c r="AG963" s="35">
        <f>IF($B963="P",VLOOKUP($E963,'[2]Costeo-JUL26'!$B$9:$CQ$307,AG$1,0),0)</f>
        <v>0</v>
      </c>
      <c r="AH963" s="36">
        <f t="shared" si="446"/>
        <v>0</v>
      </c>
      <c r="AI963" s="36">
        <f t="shared" si="447"/>
        <v>0</v>
      </c>
      <c r="AJ963" s="34">
        <f>IF($B963="P",VLOOKUP($E963,'[2]Costeo-JUL26'!$B$9:$CQ$307,AJ$1,0),0)</f>
        <v>0</v>
      </c>
      <c r="AK963" s="16">
        <f>IF($B963="P",VLOOKUP($E963,'[2]Costeo-JUL26'!$B$9:$CQ$307,AK$1,0),0)*$G963</f>
        <v>0</v>
      </c>
      <c r="AL963" s="36">
        <f>IF($B963="P",VLOOKUP($E963,'[2]Costeo-JUL26'!$B$9:$CQ$307,AL$1,0),0)*$G963</f>
        <v>0</v>
      </c>
      <c r="AM963" s="35">
        <f>IF($B963="P",VLOOKUP($E963,'[2]Costeo-JUL26'!$B$9:$CQ$307,AM$1,0),0)</f>
        <v>0</v>
      </c>
      <c r="AN963" s="36">
        <f t="shared" si="448"/>
        <v>0</v>
      </c>
      <c r="AO963" s="36">
        <f t="shared" si="449"/>
        <v>0</v>
      </c>
      <c r="AP963" s="34">
        <f>IF($B963="P",VLOOKUP($E963,'[2]Costeo-JUL26'!$B$9:$CQ$307,AP$1,0),0)</f>
        <v>0</v>
      </c>
      <c r="AQ963" s="16">
        <f>IF($B963="P",VLOOKUP($E963,'[2]Costeo-JUL26'!$B$9:$CQ$307,AQ$1,0),0)*$G963</f>
        <v>0</v>
      </c>
      <c r="AR963" s="36">
        <f>IF($B963="P",VLOOKUP($E963,'[2]Costeo-JUL26'!$B$9:$CQ$307,AR$1,0),0)*$G963</f>
        <v>0</v>
      </c>
      <c r="AS963" s="35">
        <f>IF($B963="P",VLOOKUP($E963,'[2]Costeo-JUL26'!$B$9:$CQ$307,AS$1,0),0)</f>
        <v>0</v>
      </c>
      <c r="AT963" s="36">
        <f t="shared" si="450"/>
        <v>0</v>
      </c>
      <c r="AU963" s="36">
        <f t="shared" si="451"/>
        <v>0</v>
      </c>
      <c r="AV963" s="34">
        <f>IF($B963="P",VLOOKUP($E963,'[2]Costeo-JUL26'!$B$9:$CQ$307,AV$1,0),0)</f>
        <v>0</v>
      </c>
      <c r="AW963" s="16">
        <f>IF($B963="P",VLOOKUP($E963,'[2]Costeo-JUL26'!$B$9:$CQ$307,AW$1,0),0)*$G963</f>
        <v>0</v>
      </c>
      <c r="AX963" s="36">
        <f>IF($B963="P",VLOOKUP($E963,'[2]Costeo-JUL26'!$B$9:$CQ$307,AX$1,0),0)*$G963</f>
        <v>0</v>
      </c>
      <c r="AY963" s="35">
        <f>IF($B963="P",VLOOKUP($E963,'[2]Costeo-JUL26'!$B$9:$CQ$307,AY$1,0),0)</f>
        <v>0</v>
      </c>
      <c r="AZ963" s="36">
        <f t="shared" si="452"/>
        <v>0</v>
      </c>
      <c r="BA963" s="36">
        <f t="shared" si="453"/>
        <v>0</v>
      </c>
      <c r="BB963" s="34">
        <f>IF($B963="P",VLOOKUP($E963,'[2]Costeo-JUL26'!$B$9:$CQ$307,BB$1,0),0)</f>
        <v>0</v>
      </c>
      <c r="BC963" s="16">
        <f>IF($B963="P",VLOOKUP($E963,'[2]Costeo-JUL26'!$B$9:$CQ$307,BC$1,0),0)*$G963</f>
        <v>0</v>
      </c>
      <c r="BD963" s="36">
        <f>IF($B963="P",VLOOKUP($E963,'[2]Costeo-JUL26'!$B$9:$CQ$307,BD$1,0),0)*$G963</f>
        <v>0</v>
      </c>
      <c r="BE963" s="35">
        <f>IF($B963="P",VLOOKUP($E963,'[2]Costeo-JUL26'!$B$9:$CQ$307,BE$1,0),0)</f>
        <v>0</v>
      </c>
      <c r="BF963" s="36">
        <f t="shared" si="454"/>
        <v>0</v>
      </c>
      <c r="BG963" s="36">
        <f t="shared" si="455"/>
        <v>0</v>
      </c>
      <c r="BH963" s="34">
        <f>IF($B963="P",VLOOKUP($E963,'[2]Costeo-JUL26'!$B$9:$CQ$307,BH$1,0),0)</f>
        <v>0</v>
      </c>
      <c r="BI963" s="16">
        <f>IF($B963="P",VLOOKUP($E963,'[2]Costeo-JUL26'!$B$9:$CQ$307,BI$1,0),0)*$G963</f>
        <v>0</v>
      </c>
      <c r="BJ963" s="36">
        <f>IF($B963="P",VLOOKUP($E963,'[2]Costeo-JUL26'!$B$9:$CQ$307,BJ$1,0),0)*$G963</f>
        <v>0</v>
      </c>
      <c r="BK963" s="35">
        <f>IF(BH963=910319,0,IF($B963="P",VLOOKUP($E963,'[2]Costeo-JUL26'!$B$9:$CQ$307,BK$1,0),0))</f>
        <v>0</v>
      </c>
      <c r="BL963" s="36">
        <f t="shared" si="456"/>
        <v>0</v>
      </c>
      <c r="BM963" s="36">
        <f t="shared" si="457"/>
        <v>0</v>
      </c>
      <c r="BN963" s="34">
        <f>IF($B963="P",VLOOKUP($E963,'[2]Costeo-JUL26'!$B$9:$CQ$307,BN$1,0),0)</f>
        <v>0</v>
      </c>
      <c r="BO963" s="16">
        <f>IF($B963="P",VLOOKUP($E963,'[2]Costeo-JUL26'!$B$9:$CQ$307,BO$1,0),0)*$G963</f>
        <v>0</v>
      </c>
      <c r="BP963" s="36">
        <f>IF($B963="P",VLOOKUP($E963,'[2]Costeo-JUL26'!$B$9:$CQ$307,BP$1,0),0)*$G963</f>
        <v>0</v>
      </c>
      <c r="BQ963" s="35">
        <f>IF($B963="P",VLOOKUP($E963,'[2]Costeo-JUL26'!$B$9:$CQ$307,BQ$1,0),0)</f>
        <v>0</v>
      </c>
      <c r="BR963" s="36">
        <f t="shared" si="458"/>
        <v>0</v>
      </c>
      <c r="BS963" s="36">
        <f t="shared" si="459"/>
        <v>0</v>
      </c>
      <c r="BT963" s="34">
        <f>IF($B963="P",VLOOKUP($E963,'[2]Costeo-JUL26'!$B$9:$CQ$307,BT$1,0),0)</f>
        <v>0</v>
      </c>
      <c r="BU963" s="16">
        <f>IF($B963="P",VLOOKUP($E963,'[2]Costeo-JUL26'!$B$9:$CQ$307,BU$1,0),0)*$G963</f>
        <v>0</v>
      </c>
      <c r="BV963" s="36">
        <f>IF($B963="P",VLOOKUP($E963,'[2]Costeo-JUL26'!$B$9:$CQ$307,BV$1,0),0)*$G963</f>
        <v>0</v>
      </c>
      <c r="BW963" s="35">
        <f>IF($B963="P",VLOOKUP($E963,'[2]Costeo-JUL26'!$B$9:$CQ$307,BW$1,0),0)</f>
        <v>0</v>
      </c>
      <c r="BX963" s="36">
        <f t="shared" si="460"/>
        <v>0</v>
      </c>
      <c r="BY963" s="36">
        <f t="shared" si="461"/>
        <v>0</v>
      </c>
      <c r="BZ963" s="34">
        <f>IF($B963="P",VLOOKUP($E963,'[2]Costeo-JUL26'!$B$9:$CQ$307,BZ$1,0),0)</f>
        <v>0</v>
      </c>
      <c r="CA963" s="16">
        <f>IF($B963="P",VLOOKUP($E963,'[2]Costeo-JUL26'!$B$9:$CQ$307,CA$1,0),0)*$G963</f>
        <v>0</v>
      </c>
      <c r="CB963" s="36">
        <f>IF($B963="P",VLOOKUP($E963,'[2]Costeo-JUL26'!$B$9:$CQ$307,CB$1,0),0)*$G963</f>
        <v>0</v>
      </c>
      <c r="CC963" s="35">
        <f>IF($B963="P",VLOOKUP($E963,'[2]Costeo-JUL26'!$B$9:$CQ$307,CC$1,0),0)</f>
        <v>0</v>
      </c>
      <c r="CD963" s="36">
        <f t="shared" si="462"/>
        <v>0</v>
      </c>
      <c r="CE963" s="36">
        <f t="shared" si="463"/>
        <v>0</v>
      </c>
      <c r="CF963" s="37">
        <f t="shared" si="435"/>
        <v>0</v>
      </c>
      <c r="CG963" s="36">
        <f>IF($B963="r",VLOOKUP($E963,'[2]Costeo-JUL26'!$B$9:$CQ$307,CG$1,0),0)*$G963</f>
        <v>228072.53</v>
      </c>
      <c r="CH963" s="35">
        <f>VLOOKUP($E963,'[2]TEORICOS (05.26)'!$A$8:$T$251,CH$1,0)</f>
        <v>0.14000000000000001</v>
      </c>
      <c r="CI963" s="36">
        <f t="shared" si="464"/>
        <v>103110.173</v>
      </c>
      <c r="CJ963" s="37">
        <f t="shared" si="465"/>
        <v>331182.70299999998</v>
      </c>
      <c r="CM963" s="16">
        <f>SUMIFS('[1]Ajuste Inventario'!$I:$I,'[1]Ajuste Inventario'!$B:$B,E963,'[1]Ajuste Inventario'!$S:$S,D963)*-1</f>
        <v>0</v>
      </c>
      <c r="CN963" s="36">
        <f t="shared" si="436"/>
        <v>0</v>
      </c>
      <c r="CP963" t="str">
        <f t="shared" si="437"/>
        <v>440Org.Vtas Tandil</v>
      </c>
      <c r="CQ963" s="10" t="e">
        <f t="shared" si="438"/>
        <v>#DIV/0!</v>
      </c>
    </row>
    <row r="964" spans="1:95" x14ac:dyDescent="0.25">
      <c r="A964" s="30">
        <v>46204</v>
      </c>
      <c r="B964" s="31" t="str">
        <f>VLOOKUP($E964,'[2]TEORICOS (05.26)'!$A$8:$T$251,B$1,0)</f>
        <v>R</v>
      </c>
      <c r="C964" s="32" t="str">
        <f>VLOOKUP($E964,'[2]TEORICOS (05.26)'!$A$8:$T$251,C$1,0)</f>
        <v>Ades</v>
      </c>
      <c r="D964" t="s">
        <v>232</v>
      </c>
      <c r="E964">
        <v>502</v>
      </c>
      <c r="F964" t="s">
        <v>85</v>
      </c>
      <c r="G964" s="16">
        <v>18</v>
      </c>
      <c r="H964" s="16">
        <v>3.7979999999999996</v>
      </c>
      <c r="I964" s="33">
        <v>85277.520000000019</v>
      </c>
      <c r="J964" s="33">
        <v>84888.88</v>
      </c>
      <c r="K964" s="34">
        <f>IF($B964="P",VLOOKUP($E964,'[2]Costeo-JUL26'!$B$9:$CQ$307,K$1,0),0)</f>
        <v>0</v>
      </c>
      <c r="L964" s="35">
        <f>VLOOKUP($E964,'[2]TEORICOS (05.26)'!$A$8:$T$251,L$1,0)</f>
        <v>0.24</v>
      </c>
      <c r="M964" s="36">
        <f t="shared" si="439"/>
        <v>0</v>
      </c>
      <c r="N964" s="35">
        <f>IF($B964="P",VLOOKUP($E964,'[2]Costeo-JUL26'!$B$9:$CQ$307,N$1,0),0)</f>
        <v>0</v>
      </c>
      <c r="O964" s="36">
        <f t="shared" si="440"/>
        <v>0</v>
      </c>
      <c r="P964" s="36">
        <f>IF($B964="P",VLOOKUP($E964,'[2]Costeo-JUL26'!$B$9:$CQ$307,P$1,0),0)*H964</f>
        <v>0</v>
      </c>
      <c r="Q964" s="36">
        <f t="shared" si="441"/>
        <v>0</v>
      </c>
      <c r="R964" s="34">
        <f>IF($B964="P",VLOOKUP($E964,'[2]Costeo-JUL26'!$B$9:$CQ$307,R$1,0),0)</f>
        <v>0</v>
      </c>
      <c r="S964" s="16">
        <f>IF($B964="P",VLOOKUP($E964,'[2]Costeo-JUL26'!$B$9:$CQ$307,S$1,0),0)*$G964</f>
        <v>0</v>
      </c>
      <c r="T964" s="36">
        <f>IF($B964="P",VLOOKUP($E964,'[2]Costeo-JUL26'!$B$9:$CQ$307,T$1,0),0)*$G964</f>
        <v>0</v>
      </c>
      <c r="U964" s="35">
        <f>IF($B964="P",VLOOKUP($E964,'[2]Costeo-JUL26'!$B$9:$CQ$307,U$1,0),0)</f>
        <v>0</v>
      </c>
      <c r="V964" s="36">
        <f t="shared" si="442"/>
        <v>0</v>
      </c>
      <c r="W964" s="36">
        <f t="shared" si="443"/>
        <v>0</v>
      </c>
      <c r="X964" s="34">
        <f>IF($B964="P",VLOOKUP($E964,'[2]Costeo-JUL26'!$B$9:$CQ$307,X$1,0),0)</f>
        <v>0</v>
      </c>
      <c r="Y964" s="16">
        <f>IF($B964="P",VLOOKUP($E964,'[2]Costeo-JUL26'!$B$9:$CQ$307,Y$1,0),0)*$G964</f>
        <v>0</v>
      </c>
      <c r="Z964" s="36">
        <f>IF($B964="P",VLOOKUP($E964,'[2]Costeo-JUL26'!$B$9:$CQ$307,Z$1,0),0)*$G964</f>
        <v>0</v>
      </c>
      <c r="AA964" s="35">
        <f>IF($B964="P",VLOOKUP($E964,'[2]Costeo-JUL26'!$B$9:$CQ$307,AA$1,0),0)</f>
        <v>0</v>
      </c>
      <c r="AB964" s="36">
        <f t="shared" si="444"/>
        <v>0</v>
      </c>
      <c r="AC964" s="36">
        <f t="shared" si="445"/>
        <v>0</v>
      </c>
      <c r="AD964" s="34">
        <f>IF($B964="P",VLOOKUP($E964,'[2]Costeo-JUL26'!$B$9:$CQ$307,AD$1,0),0)</f>
        <v>0</v>
      </c>
      <c r="AE964" s="16">
        <f>IF($B964="P",VLOOKUP($E964,'[2]Costeo-JUL26'!$B$9:$CQ$307,AE$1,0),0)*$G964</f>
        <v>0</v>
      </c>
      <c r="AF964" s="36">
        <f>IF($B964="P",VLOOKUP($E964,'[2]Costeo-JUL26'!$B$9:$CQ$307,AF$1,0),0)*$G964</f>
        <v>0</v>
      </c>
      <c r="AG964" s="35">
        <f>IF($B964="P",VLOOKUP($E964,'[2]Costeo-JUL26'!$B$9:$CQ$307,AG$1,0),0)</f>
        <v>0</v>
      </c>
      <c r="AH964" s="36">
        <f t="shared" si="446"/>
        <v>0</v>
      </c>
      <c r="AI964" s="36">
        <f t="shared" si="447"/>
        <v>0</v>
      </c>
      <c r="AJ964" s="34">
        <f>IF($B964="P",VLOOKUP($E964,'[2]Costeo-JUL26'!$B$9:$CQ$307,AJ$1,0),0)</f>
        <v>0</v>
      </c>
      <c r="AK964" s="16">
        <f>IF($B964="P",VLOOKUP($E964,'[2]Costeo-JUL26'!$B$9:$CQ$307,AK$1,0),0)*$G964</f>
        <v>0</v>
      </c>
      <c r="AL964" s="36">
        <f>IF($B964="P",VLOOKUP($E964,'[2]Costeo-JUL26'!$B$9:$CQ$307,AL$1,0),0)*$G964</f>
        <v>0</v>
      </c>
      <c r="AM964" s="35">
        <f>IF($B964="P",VLOOKUP($E964,'[2]Costeo-JUL26'!$B$9:$CQ$307,AM$1,0),0)</f>
        <v>0</v>
      </c>
      <c r="AN964" s="36">
        <f t="shared" si="448"/>
        <v>0</v>
      </c>
      <c r="AO964" s="36">
        <f t="shared" si="449"/>
        <v>0</v>
      </c>
      <c r="AP964" s="34">
        <f>IF($B964="P",VLOOKUP($E964,'[2]Costeo-JUL26'!$B$9:$CQ$307,AP$1,0),0)</f>
        <v>0</v>
      </c>
      <c r="AQ964" s="16">
        <f>IF($B964="P",VLOOKUP($E964,'[2]Costeo-JUL26'!$B$9:$CQ$307,AQ$1,0),0)*$G964</f>
        <v>0</v>
      </c>
      <c r="AR964" s="36">
        <f>IF($B964="P",VLOOKUP($E964,'[2]Costeo-JUL26'!$B$9:$CQ$307,AR$1,0),0)*$G964</f>
        <v>0</v>
      </c>
      <c r="AS964" s="35">
        <f>IF($B964="P",VLOOKUP($E964,'[2]Costeo-JUL26'!$B$9:$CQ$307,AS$1,0),0)</f>
        <v>0</v>
      </c>
      <c r="AT964" s="36">
        <f t="shared" si="450"/>
        <v>0</v>
      </c>
      <c r="AU964" s="36">
        <f t="shared" si="451"/>
        <v>0</v>
      </c>
      <c r="AV964" s="34">
        <f>IF($B964="P",VLOOKUP($E964,'[2]Costeo-JUL26'!$B$9:$CQ$307,AV$1,0),0)</f>
        <v>0</v>
      </c>
      <c r="AW964" s="16">
        <f>IF($B964="P",VLOOKUP($E964,'[2]Costeo-JUL26'!$B$9:$CQ$307,AW$1,0),0)*$G964</f>
        <v>0</v>
      </c>
      <c r="AX964" s="36">
        <f>IF($B964="P",VLOOKUP($E964,'[2]Costeo-JUL26'!$B$9:$CQ$307,AX$1,0),0)*$G964</f>
        <v>0</v>
      </c>
      <c r="AY964" s="35">
        <f>IF($B964="P",VLOOKUP($E964,'[2]Costeo-JUL26'!$B$9:$CQ$307,AY$1,0),0)</f>
        <v>0</v>
      </c>
      <c r="AZ964" s="36">
        <f t="shared" si="452"/>
        <v>0</v>
      </c>
      <c r="BA964" s="36">
        <f t="shared" si="453"/>
        <v>0</v>
      </c>
      <c r="BB964" s="34">
        <f>IF($B964="P",VLOOKUP($E964,'[2]Costeo-JUL26'!$B$9:$CQ$307,BB$1,0),0)</f>
        <v>0</v>
      </c>
      <c r="BC964" s="16">
        <f>IF($B964="P",VLOOKUP($E964,'[2]Costeo-JUL26'!$B$9:$CQ$307,BC$1,0),0)*$G964</f>
        <v>0</v>
      </c>
      <c r="BD964" s="36">
        <f>IF($B964="P",VLOOKUP($E964,'[2]Costeo-JUL26'!$B$9:$CQ$307,BD$1,0),0)*$G964</f>
        <v>0</v>
      </c>
      <c r="BE964" s="35">
        <f>IF($B964="P",VLOOKUP($E964,'[2]Costeo-JUL26'!$B$9:$CQ$307,BE$1,0),0)</f>
        <v>0</v>
      </c>
      <c r="BF964" s="36">
        <f t="shared" si="454"/>
        <v>0</v>
      </c>
      <c r="BG964" s="36">
        <f t="shared" si="455"/>
        <v>0</v>
      </c>
      <c r="BH964" s="34">
        <f>IF($B964="P",VLOOKUP($E964,'[2]Costeo-JUL26'!$B$9:$CQ$307,BH$1,0),0)</f>
        <v>0</v>
      </c>
      <c r="BI964" s="16">
        <f>IF($B964="P",VLOOKUP($E964,'[2]Costeo-JUL26'!$B$9:$CQ$307,BI$1,0),0)*$G964</f>
        <v>0</v>
      </c>
      <c r="BJ964" s="36">
        <f>IF($B964="P",VLOOKUP($E964,'[2]Costeo-JUL26'!$B$9:$CQ$307,BJ$1,0),0)*$G964</f>
        <v>0</v>
      </c>
      <c r="BK964" s="35">
        <f>IF(BH964=910319,0,IF($B964="P",VLOOKUP($E964,'[2]Costeo-JUL26'!$B$9:$CQ$307,BK$1,0),0))</f>
        <v>0</v>
      </c>
      <c r="BL964" s="36">
        <f t="shared" si="456"/>
        <v>0</v>
      </c>
      <c r="BM964" s="36">
        <f t="shared" si="457"/>
        <v>0</v>
      </c>
      <c r="BN964" s="34">
        <f>IF($B964="P",VLOOKUP($E964,'[2]Costeo-JUL26'!$B$9:$CQ$307,BN$1,0),0)</f>
        <v>0</v>
      </c>
      <c r="BO964" s="16">
        <f>IF($B964="P",VLOOKUP($E964,'[2]Costeo-JUL26'!$B$9:$CQ$307,BO$1,0),0)*$G964</f>
        <v>0</v>
      </c>
      <c r="BP964" s="36">
        <f>IF($B964="P",VLOOKUP($E964,'[2]Costeo-JUL26'!$B$9:$CQ$307,BP$1,0),0)*$G964</f>
        <v>0</v>
      </c>
      <c r="BQ964" s="35">
        <f>IF($B964="P",VLOOKUP($E964,'[2]Costeo-JUL26'!$B$9:$CQ$307,BQ$1,0),0)</f>
        <v>0</v>
      </c>
      <c r="BR964" s="36">
        <f t="shared" si="458"/>
        <v>0</v>
      </c>
      <c r="BS964" s="36">
        <f t="shared" si="459"/>
        <v>0</v>
      </c>
      <c r="BT964" s="34">
        <f>IF($B964="P",VLOOKUP($E964,'[2]Costeo-JUL26'!$B$9:$CQ$307,BT$1,0),0)</f>
        <v>0</v>
      </c>
      <c r="BU964" s="16">
        <f>IF($B964="P",VLOOKUP($E964,'[2]Costeo-JUL26'!$B$9:$CQ$307,BU$1,0),0)*$G964</f>
        <v>0</v>
      </c>
      <c r="BV964" s="36">
        <f>IF($B964="P",VLOOKUP($E964,'[2]Costeo-JUL26'!$B$9:$CQ$307,BV$1,0),0)*$G964</f>
        <v>0</v>
      </c>
      <c r="BW964" s="35">
        <f>IF($B964="P",VLOOKUP($E964,'[2]Costeo-JUL26'!$B$9:$CQ$307,BW$1,0),0)</f>
        <v>0</v>
      </c>
      <c r="BX964" s="36">
        <f t="shared" si="460"/>
        <v>0</v>
      </c>
      <c r="BY964" s="36">
        <f t="shared" si="461"/>
        <v>0</v>
      </c>
      <c r="BZ964" s="34">
        <f>IF($B964="P",VLOOKUP($E964,'[2]Costeo-JUL26'!$B$9:$CQ$307,BZ$1,0),0)</f>
        <v>0</v>
      </c>
      <c r="CA964" s="16">
        <f>IF($B964="P",VLOOKUP($E964,'[2]Costeo-JUL26'!$B$9:$CQ$307,CA$1,0),0)*$G964</f>
        <v>0</v>
      </c>
      <c r="CB964" s="36">
        <f>IF($B964="P",VLOOKUP($E964,'[2]Costeo-JUL26'!$B$9:$CQ$307,CB$1,0),0)*$G964</f>
        <v>0</v>
      </c>
      <c r="CC964" s="35">
        <f>IF($B964="P",VLOOKUP($E964,'[2]Costeo-JUL26'!$B$9:$CQ$307,CC$1,0),0)</f>
        <v>0</v>
      </c>
      <c r="CD964" s="36">
        <f t="shared" si="462"/>
        <v>0</v>
      </c>
      <c r="CE964" s="36">
        <f t="shared" si="463"/>
        <v>0</v>
      </c>
      <c r="CF964" s="37">
        <f t="shared" si="435"/>
        <v>0</v>
      </c>
      <c r="CG964" s="36">
        <f>IF($B964="r",VLOOKUP($E964,'[2]Costeo-JUL26'!$B$9:$CQ$307,CG$1,0),0)*$G964</f>
        <v>30412.62</v>
      </c>
      <c r="CH964" s="35">
        <f>VLOOKUP($E964,'[2]TEORICOS (05.26)'!$A$8:$T$251,CH$1,0)</f>
        <v>0.14000000000000001</v>
      </c>
      <c r="CI964" s="36">
        <f t="shared" si="464"/>
        <v>16115.564399999999</v>
      </c>
      <c r="CJ964" s="37">
        <f t="shared" si="465"/>
        <v>46528.184399999998</v>
      </c>
      <c r="CM964" s="16">
        <f>SUMIFS('[1]Ajuste Inventario'!$I:$I,'[1]Ajuste Inventario'!$B:$B,E964,'[1]Ajuste Inventario'!$S:$S,D964)*-1</f>
        <v>3.3330000000000002</v>
      </c>
      <c r="CN964" s="36">
        <f t="shared" si="436"/>
        <v>8615.4688114</v>
      </c>
      <c r="CP964" t="str">
        <f t="shared" si="437"/>
        <v>502Org.Vtas Tandil</v>
      </c>
      <c r="CQ964" s="10">
        <f t="shared" si="438"/>
        <v>2584.8991333333333</v>
      </c>
    </row>
    <row r="965" spans="1:95" x14ac:dyDescent="0.25">
      <c r="A965" s="30">
        <v>46204</v>
      </c>
      <c r="B965" s="31" t="str">
        <f>VLOOKUP($E965,'[2]TEORICOS (05.26)'!$A$8:$T$251,B$1,0)</f>
        <v>R</v>
      </c>
      <c r="C965" s="32" t="str">
        <f>VLOOKUP($E965,'[2]TEORICOS (05.26)'!$A$8:$T$251,C$1,0)</f>
        <v>Ades</v>
      </c>
      <c r="D965" t="s">
        <v>232</v>
      </c>
      <c r="E965">
        <v>592</v>
      </c>
      <c r="F965" t="s">
        <v>86</v>
      </c>
      <c r="G965" s="16">
        <v>27</v>
      </c>
      <c r="H965" s="16">
        <v>38.043000000000006</v>
      </c>
      <c r="I965" s="33">
        <v>532231.55000000005</v>
      </c>
      <c r="J965" s="33">
        <v>520771.22000000009</v>
      </c>
      <c r="K965" s="34">
        <f>IF($B965="P",VLOOKUP($E965,'[2]Costeo-JUL26'!$B$9:$CQ$307,K$1,0),0)</f>
        <v>0</v>
      </c>
      <c r="L965" s="35">
        <f>VLOOKUP($E965,'[2]TEORICOS (05.26)'!$A$8:$T$251,L$1,0)</f>
        <v>0.24</v>
      </c>
      <c r="M965" s="36">
        <f t="shared" si="439"/>
        <v>0</v>
      </c>
      <c r="N965" s="35">
        <f>IF($B965="P",VLOOKUP($E965,'[2]Costeo-JUL26'!$B$9:$CQ$307,N$1,0),0)</f>
        <v>0</v>
      </c>
      <c r="O965" s="36">
        <f t="shared" si="440"/>
        <v>0</v>
      </c>
      <c r="P965" s="36">
        <f>IF($B965="P",VLOOKUP($E965,'[2]Costeo-JUL26'!$B$9:$CQ$307,P$1,0),0)*H965</f>
        <v>0</v>
      </c>
      <c r="Q965" s="36">
        <f t="shared" si="441"/>
        <v>0</v>
      </c>
      <c r="R965" s="34">
        <f>IF($B965="P",VLOOKUP($E965,'[2]Costeo-JUL26'!$B$9:$CQ$307,R$1,0),0)</f>
        <v>0</v>
      </c>
      <c r="S965" s="16">
        <f>IF($B965="P",VLOOKUP($E965,'[2]Costeo-JUL26'!$B$9:$CQ$307,S$1,0),0)*$G965</f>
        <v>0</v>
      </c>
      <c r="T965" s="36">
        <f>IF($B965="P",VLOOKUP($E965,'[2]Costeo-JUL26'!$B$9:$CQ$307,T$1,0),0)*$G965</f>
        <v>0</v>
      </c>
      <c r="U965" s="35">
        <f>IF($B965="P",VLOOKUP($E965,'[2]Costeo-JUL26'!$B$9:$CQ$307,U$1,0),0)</f>
        <v>0</v>
      </c>
      <c r="V965" s="36">
        <f t="shared" si="442"/>
        <v>0</v>
      </c>
      <c r="W965" s="36">
        <f t="shared" si="443"/>
        <v>0</v>
      </c>
      <c r="X965" s="34">
        <f>IF($B965="P",VLOOKUP($E965,'[2]Costeo-JUL26'!$B$9:$CQ$307,X$1,0),0)</f>
        <v>0</v>
      </c>
      <c r="Y965" s="16">
        <f>IF($B965="P",VLOOKUP($E965,'[2]Costeo-JUL26'!$B$9:$CQ$307,Y$1,0),0)*$G965</f>
        <v>0</v>
      </c>
      <c r="Z965" s="36">
        <f>IF($B965="P",VLOOKUP($E965,'[2]Costeo-JUL26'!$B$9:$CQ$307,Z$1,0),0)*$G965</f>
        <v>0</v>
      </c>
      <c r="AA965" s="35">
        <f>IF($B965="P",VLOOKUP($E965,'[2]Costeo-JUL26'!$B$9:$CQ$307,AA$1,0),0)</f>
        <v>0</v>
      </c>
      <c r="AB965" s="36">
        <f t="shared" si="444"/>
        <v>0</v>
      </c>
      <c r="AC965" s="36">
        <f t="shared" si="445"/>
        <v>0</v>
      </c>
      <c r="AD965" s="34">
        <f>IF($B965="P",VLOOKUP($E965,'[2]Costeo-JUL26'!$B$9:$CQ$307,AD$1,0),0)</f>
        <v>0</v>
      </c>
      <c r="AE965" s="16">
        <f>IF($B965="P",VLOOKUP($E965,'[2]Costeo-JUL26'!$B$9:$CQ$307,AE$1,0),0)*$G965</f>
        <v>0</v>
      </c>
      <c r="AF965" s="36">
        <f>IF($B965="P",VLOOKUP($E965,'[2]Costeo-JUL26'!$B$9:$CQ$307,AF$1,0),0)*$G965</f>
        <v>0</v>
      </c>
      <c r="AG965" s="35">
        <f>IF($B965="P",VLOOKUP($E965,'[2]Costeo-JUL26'!$B$9:$CQ$307,AG$1,0),0)</f>
        <v>0</v>
      </c>
      <c r="AH965" s="36">
        <f t="shared" si="446"/>
        <v>0</v>
      </c>
      <c r="AI965" s="36">
        <f t="shared" si="447"/>
        <v>0</v>
      </c>
      <c r="AJ965" s="34">
        <f>IF($B965="P",VLOOKUP($E965,'[2]Costeo-JUL26'!$B$9:$CQ$307,AJ$1,0),0)</f>
        <v>0</v>
      </c>
      <c r="AK965" s="16">
        <f>IF($B965="P",VLOOKUP($E965,'[2]Costeo-JUL26'!$B$9:$CQ$307,AK$1,0),0)*$G965</f>
        <v>0</v>
      </c>
      <c r="AL965" s="36">
        <f>IF($B965="P",VLOOKUP($E965,'[2]Costeo-JUL26'!$B$9:$CQ$307,AL$1,0),0)*$G965</f>
        <v>0</v>
      </c>
      <c r="AM965" s="35">
        <f>IF($B965="P",VLOOKUP($E965,'[2]Costeo-JUL26'!$B$9:$CQ$307,AM$1,0),0)</f>
        <v>0</v>
      </c>
      <c r="AN965" s="36">
        <f t="shared" si="448"/>
        <v>0</v>
      </c>
      <c r="AO965" s="36">
        <f t="shared" si="449"/>
        <v>0</v>
      </c>
      <c r="AP965" s="34">
        <f>IF($B965="P",VLOOKUP($E965,'[2]Costeo-JUL26'!$B$9:$CQ$307,AP$1,0),0)</f>
        <v>0</v>
      </c>
      <c r="AQ965" s="16">
        <f>IF($B965="P",VLOOKUP($E965,'[2]Costeo-JUL26'!$B$9:$CQ$307,AQ$1,0),0)*$G965</f>
        <v>0</v>
      </c>
      <c r="AR965" s="36">
        <f>IF($B965="P",VLOOKUP($E965,'[2]Costeo-JUL26'!$B$9:$CQ$307,AR$1,0),0)*$G965</f>
        <v>0</v>
      </c>
      <c r="AS965" s="35">
        <f>IF($B965="P",VLOOKUP($E965,'[2]Costeo-JUL26'!$B$9:$CQ$307,AS$1,0),0)</f>
        <v>0</v>
      </c>
      <c r="AT965" s="36">
        <f t="shared" si="450"/>
        <v>0</v>
      </c>
      <c r="AU965" s="36">
        <f t="shared" si="451"/>
        <v>0</v>
      </c>
      <c r="AV965" s="34">
        <f>IF($B965="P",VLOOKUP($E965,'[2]Costeo-JUL26'!$B$9:$CQ$307,AV$1,0),0)</f>
        <v>0</v>
      </c>
      <c r="AW965" s="16">
        <f>IF($B965="P",VLOOKUP($E965,'[2]Costeo-JUL26'!$B$9:$CQ$307,AW$1,0),0)*$G965</f>
        <v>0</v>
      </c>
      <c r="AX965" s="36">
        <f>IF($B965="P",VLOOKUP($E965,'[2]Costeo-JUL26'!$B$9:$CQ$307,AX$1,0),0)*$G965</f>
        <v>0</v>
      </c>
      <c r="AY965" s="35">
        <f>IF($B965="P",VLOOKUP($E965,'[2]Costeo-JUL26'!$B$9:$CQ$307,AY$1,0),0)</f>
        <v>0</v>
      </c>
      <c r="AZ965" s="36">
        <f t="shared" si="452"/>
        <v>0</v>
      </c>
      <c r="BA965" s="36">
        <f t="shared" si="453"/>
        <v>0</v>
      </c>
      <c r="BB965" s="34">
        <f>IF($B965="P",VLOOKUP($E965,'[2]Costeo-JUL26'!$B$9:$CQ$307,BB$1,0),0)</f>
        <v>0</v>
      </c>
      <c r="BC965" s="16">
        <f>IF($B965="P",VLOOKUP($E965,'[2]Costeo-JUL26'!$B$9:$CQ$307,BC$1,0),0)*$G965</f>
        <v>0</v>
      </c>
      <c r="BD965" s="36">
        <f>IF($B965="P",VLOOKUP($E965,'[2]Costeo-JUL26'!$B$9:$CQ$307,BD$1,0),0)*$G965</f>
        <v>0</v>
      </c>
      <c r="BE965" s="35">
        <f>IF($B965="P",VLOOKUP($E965,'[2]Costeo-JUL26'!$B$9:$CQ$307,BE$1,0),0)</f>
        <v>0</v>
      </c>
      <c r="BF965" s="36">
        <f t="shared" si="454"/>
        <v>0</v>
      </c>
      <c r="BG965" s="36">
        <f t="shared" si="455"/>
        <v>0</v>
      </c>
      <c r="BH965" s="34">
        <f>IF($B965="P",VLOOKUP($E965,'[2]Costeo-JUL26'!$B$9:$CQ$307,BH$1,0),0)</f>
        <v>0</v>
      </c>
      <c r="BI965" s="16">
        <f>IF($B965="P",VLOOKUP($E965,'[2]Costeo-JUL26'!$B$9:$CQ$307,BI$1,0),0)*$G965</f>
        <v>0</v>
      </c>
      <c r="BJ965" s="36">
        <f>IF($B965="P",VLOOKUP($E965,'[2]Costeo-JUL26'!$B$9:$CQ$307,BJ$1,0),0)*$G965</f>
        <v>0</v>
      </c>
      <c r="BK965" s="35">
        <f>IF(BH965=910319,0,IF($B965="P",VLOOKUP($E965,'[2]Costeo-JUL26'!$B$9:$CQ$307,BK$1,0),0))</f>
        <v>0</v>
      </c>
      <c r="BL965" s="36">
        <f t="shared" si="456"/>
        <v>0</v>
      </c>
      <c r="BM965" s="36">
        <f t="shared" si="457"/>
        <v>0</v>
      </c>
      <c r="BN965" s="34">
        <f>IF($B965="P",VLOOKUP($E965,'[2]Costeo-JUL26'!$B$9:$CQ$307,BN$1,0),0)</f>
        <v>0</v>
      </c>
      <c r="BO965" s="16">
        <f>IF($B965="P",VLOOKUP($E965,'[2]Costeo-JUL26'!$B$9:$CQ$307,BO$1,0),0)*$G965</f>
        <v>0</v>
      </c>
      <c r="BP965" s="36">
        <f>IF($B965="P",VLOOKUP($E965,'[2]Costeo-JUL26'!$B$9:$CQ$307,BP$1,0),0)*$G965</f>
        <v>0</v>
      </c>
      <c r="BQ965" s="35">
        <f>IF($B965="P",VLOOKUP($E965,'[2]Costeo-JUL26'!$B$9:$CQ$307,BQ$1,0),0)</f>
        <v>0</v>
      </c>
      <c r="BR965" s="36">
        <f t="shared" si="458"/>
        <v>0</v>
      </c>
      <c r="BS965" s="36">
        <f t="shared" si="459"/>
        <v>0</v>
      </c>
      <c r="BT965" s="34">
        <f>IF($B965="P",VLOOKUP($E965,'[2]Costeo-JUL26'!$B$9:$CQ$307,BT$1,0),0)</f>
        <v>0</v>
      </c>
      <c r="BU965" s="16">
        <f>IF($B965="P",VLOOKUP($E965,'[2]Costeo-JUL26'!$B$9:$CQ$307,BU$1,0),0)*$G965</f>
        <v>0</v>
      </c>
      <c r="BV965" s="36">
        <f>IF($B965="P",VLOOKUP($E965,'[2]Costeo-JUL26'!$B$9:$CQ$307,BV$1,0),0)*$G965</f>
        <v>0</v>
      </c>
      <c r="BW965" s="35">
        <f>IF($B965="P",VLOOKUP($E965,'[2]Costeo-JUL26'!$B$9:$CQ$307,BW$1,0),0)</f>
        <v>0</v>
      </c>
      <c r="BX965" s="36">
        <f t="shared" si="460"/>
        <v>0</v>
      </c>
      <c r="BY965" s="36">
        <f t="shared" si="461"/>
        <v>0</v>
      </c>
      <c r="BZ965" s="34">
        <f>IF($B965="P",VLOOKUP($E965,'[2]Costeo-JUL26'!$B$9:$CQ$307,BZ$1,0),0)</f>
        <v>0</v>
      </c>
      <c r="CA965" s="16">
        <f>IF($B965="P",VLOOKUP($E965,'[2]Costeo-JUL26'!$B$9:$CQ$307,CA$1,0),0)*$G965</f>
        <v>0</v>
      </c>
      <c r="CB965" s="36">
        <f>IF($B965="P",VLOOKUP($E965,'[2]Costeo-JUL26'!$B$9:$CQ$307,CB$1,0),0)*$G965</f>
        <v>0</v>
      </c>
      <c r="CC965" s="35">
        <f>IF($B965="P",VLOOKUP($E965,'[2]Costeo-JUL26'!$B$9:$CQ$307,CC$1,0),0)</f>
        <v>0</v>
      </c>
      <c r="CD965" s="36">
        <f t="shared" si="462"/>
        <v>0</v>
      </c>
      <c r="CE965" s="36">
        <f t="shared" si="463"/>
        <v>0</v>
      </c>
      <c r="CF965" s="37">
        <f t="shared" si="435"/>
        <v>0</v>
      </c>
      <c r="CG965" s="36">
        <f>IF($B965="r",VLOOKUP($E965,'[2]Costeo-JUL26'!$B$9:$CQ$307,CG$1,0),0)*$G965</f>
        <v>212343.38999999998</v>
      </c>
      <c r="CH965" s="35">
        <f>VLOOKUP($E965,'[2]TEORICOS (05.26)'!$A$8:$T$251,CH$1,0)</f>
        <v>0.14000000000000001</v>
      </c>
      <c r="CI965" s="36">
        <f t="shared" si="464"/>
        <v>95257.01820000002</v>
      </c>
      <c r="CJ965" s="37">
        <f t="shared" si="465"/>
        <v>307600.40820000001</v>
      </c>
      <c r="CM965" s="16">
        <f>SUMIFS('[1]Ajuste Inventario'!$I:$I,'[1]Ajuste Inventario'!$B:$B,E965,'[1]Ajuste Inventario'!$S:$S,D965)*-1</f>
        <v>0.125</v>
      </c>
      <c r="CN965" s="36">
        <f t="shared" si="436"/>
        <v>1424.075963888889</v>
      </c>
      <c r="CP965" t="str">
        <f t="shared" si="437"/>
        <v>592Org.Vtas Tandil</v>
      </c>
      <c r="CQ965" s="10">
        <f t="shared" si="438"/>
        <v>11392.607711111112</v>
      </c>
    </row>
    <row r="966" spans="1:95" x14ac:dyDescent="0.25">
      <c r="A966" s="30">
        <v>46204</v>
      </c>
      <c r="B966" s="31" t="str">
        <f>VLOOKUP($E966,'[2]TEORICOS (05.26)'!$A$8:$T$251,B$1,0)</f>
        <v>P</v>
      </c>
      <c r="C966" s="32" t="str">
        <f>VLOOKUP($E966,'[2]TEORICOS (05.26)'!$A$8:$T$251,C$1,0)</f>
        <v>Sprite</v>
      </c>
      <c r="D966" t="s">
        <v>232</v>
      </c>
      <c r="E966">
        <v>610</v>
      </c>
      <c r="F966" t="s">
        <v>87</v>
      </c>
      <c r="G966" s="16">
        <v>138</v>
      </c>
      <c r="H966" s="16">
        <v>204.10200000000023</v>
      </c>
      <c r="I966" s="33">
        <v>3942886.3700000015</v>
      </c>
      <c r="J966" s="33">
        <v>3550168.3600000027</v>
      </c>
      <c r="K966" s="34">
        <f>IF($B966="P",VLOOKUP($E966,'[2]Costeo-JUL26'!$B$9:$CQ$307,K$1,0),0)</f>
        <v>933147</v>
      </c>
      <c r="L966" s="35">
        <f>VLOOKUP($E966,'[2]TEORICOS (05.26)'!$A$8:$T$251,L$1,0)</f>
        <v>0.25119999999999998</v>
      </c>
      <c r="M966" s="36">
        <f t="shared" si="439"/>
        <v>891802.29203200061</v>
      </c>
      <c r="N966" s="35">
        <f>IF($B966="P",VLOOKUP($E966,'[2]Costeo-JUL26'!$B$9:$CQ$307,N$1,0),0)</f>
        <v>5.0000000000000001E-3</v>
      </c>
      <c r="O966" s="36">
        <f t="shared" si="440"/>
        <v>4459.0114601600035</v>
      </c>
      <c r="P966" s="36">
        <f>IF($B966="P",VLOOKUP($E966,'[2]Costeo-JUL26'!$B$9:$CQ$307,P$1,0),0)*H966</f>
        <v>0</v>
      </c>
      <c r="Q966" s="36">
        <f t="shared" si="441"/>
        <v>896261.30349216063</v>
      </c>
      <c r="R966" s="34">
        <f>IF($B966="P",VLOOKUP($E966,'[2]Costeo-JUL26'!$B$9:$CQ$307,R$1,0),0)</f>
        <v>902332</v>
      </c>
      <c r="S966" s="16">
        <f>IF($B966="P",VLOOKUP($E966,'[2]Costeo-JUL26'!$B$9:$CQ$307,S$1,0),0)*$G966</f>
        <v>111.16727999999999</v>
      </c>
      <c r="T966" s="36">
        <f>IF($B966="P",VLOOKUP($E966,'[2]Costeo-JUL26'!$B$9:$CQ$307,T$1,0),0)*$G966</f>
        <v>77545.169112887481</v>
      </c>
      <c r="U966" s="35">
        <f>IF($B966="P",VLOOKUP($E966,'[2]Costeo-JUL26'!$B$9:$CQ$307,U$1,0),0)</f>
        <v>1.4999999999999999E-2</v>
      </c>
      <c r="V966" s="36">
        <f t="shared" si="442"/>
        <v>1163.1775366933123</v>
      </c>
      <c r="W966" s="36">
        <f t="shared" si="443"/>
        <v>78708.346649580795</v>
      </c>
      <c r="X966" s="34">
        <f>IF($B966="P",VLOOKUP($E966,'[2]Costeo-JUL26'!$B$9:$CQ$307,X$1,0),0)</f>
        <v>902338</v>
      </c>
      <c r="Y966" s="16">
        <f>IF($B966="P",VLOOKUP($E966,'[2]Costeo-JUL26'!$B$9:$CQ$307,Y$1,0),0)*$G966</f>
        <v>9.1808639999999979</v>
      </c>
      <c r="Z966" s="36">
        <f>IF($B966="P",VLOOKUP($E966,'[2]Costeo-JUL26'!$B$9:$CQ$307,Z$1,0),0)*$G966</f>
        <v>2595.7974873600001</v>
      </c>
      <c r="AA966" s="35">
        <f>IF($B966="P",VLOOKUP($E966,'[2]Costeo-JUL26'!$B$9:$CQ$307,AA$1,0),0)</f>
        <v>0.45</v>
      </c>
      <c r="AB966" s="36">
        <f t="shared" si="444"/>
        <v>1168.108869312</v>
      </c>
      <c r="AC966" s="36">
        <f t="shared" si="445"/>
        <v>3763.9063566720001</v>
      </c>
      <c r="AD966" s="34">
        <f>IF($B966="P",VLOOKUP($E966,'[2]Costeo-JUL26'!$B$9:$CQ$307,AD$1,0),0)</f>
        <v>933139</v>
      </c>
      <c r="AE966" s="16">
        <f>IF($B966="P",VLOOKUP($E966,'[2]Costeo-JUL26'!$B$9:$CQ$307,AE$1,0),0)*$G966</f>
        <v>3312</v>
      </c>
      <c r="AF966" s="36">
        <f>IF($B966="P",VLOOKUP($E966,'[2]Costeo-JUL26'!$B$9:$CQ$307,AF$1,0),0)*$G966</f>
        <v>35897.178240000001</v>
      </c>
      <c r="AG966" s="35">
        <f>IF($B966="P",VLOOKUP($E966,'[2]Costeo-JUL26'!$B$9:$CQ$307,AG$1,0),0)</f>
        <v>6.0000000000000001E-3</v>
      </c>
      <c r="AH966" s="36">
        <f t="shared" si="446"/>
        <v>215.38306944000001</v>
      </c>
      <c r="AI966" s="36">
        <f t="shared" si="447"/>
        <v>36112.561309440003</v>
      </c>
      <c r="AJ966" s="34">
        <f>IF($B966="P",VLOOKUP($E966,'[2]Costeo-JUL26'!$B$9:$CQ$307,AJ$1,0),0)</f>
        <v>938243</v>
      </c>
      <c r="AK966" s="16">
        <f>IF($B966="P",VLOOKUP($E966,'[2]Costeo-JUL26'!$B$9:$CQ$307,AK$1,0),0)*$G966</f>
        <v>3312</v>
      </c>
      <c r="AL966" s="36">
        <f>IF($B966="P",VLOOKUP($E966,'[2]Costeo-JUL26'!$B$9:$CQ$307,AL$1,0),0)*$G966</f>
        <v>81920.928960000005</v>
      </c>
      <c r="AM966" s="35">
        <f>IF($B966="P",VLOOKUP($E966,'[2]Costeo-JUL26'!$B$9:$CQ$307,AM$1,0),0)</f>
        <v>1.7999999999999999E-2</v>
      </c>
      <c r="AN966" s="36">
        <f t="shared" si="448"/>
        <v>1474.5767212799999</v>
      </c>
      <c r="AO966" s="36">
        <f t="shared" si="449"/>
        <v>83395.505681280003</v>
      </c>
      <c r="AP966" s="34">
        <f>IF($B966="P",VLOOKUP($E966,'[2]Costeo-JUL26'!$B$9:$CQ$307,AP$1,0),0)</f>
        <v>0</v>
      </c>
      <c r="AQ966" s="16">
        <f>IF($B966="P",VLOOKUP($E966,'[2]Costeo-JUL26'!$B$9:$CQ$307,AQ$1,0),0)*$G966</f>
        <v>0</v>
      </c>
      <c r="AR966" s="36">
        <f>IF($B966="P",VLOOKUP($E966,'[2]Costeo-JUL26'!$B$9:$CQ$307,AR$1,0),0)*$G966</f>
        <v>0</v>
      </c>
      <c r="AS966" s="35">
        <f>IF($B966="P",VLOOKUP($E966,'[2]Costeo-JUL26'!$B$9:$CQ$307,AS$1,0),0)</f>
        <v>0</v>
      </c>
      <c r="AT966" s="36">
        <f t="shared" si="450"/>
        <v>0</v>
      </c>
      <c r="AU966" s="36">
        <f t="shared" si="451"/>
        <v>0</v>
      </c>
      <c r="AV966" s="34">
        <f>IF($B966="P",VLOOKUP($E966,'[2]Costeo-JUL26'!$B$9:$CQ$307,AV$1,0),0)</f>
        <v>0</v>
      </c>
      <c r="AW966" s="16">
        <f>IF($B966="P",VLOOKUP($E966,'[2]Costeo-JUL26'!$B$9:$CQ$307,AW$1,0),0)*$G966</f>
        <v>0</v>
      </c>
      <c r="AX966" s="36">
        <f>IF($B966="P",VLOOKUP($E966,'[2]Costeo-JUL26'!$B$9:$CQ$307,AX$1,0),0)*$G966</f>
        <v>0</v>
      </c>
      <c r="AY966" s="35">
        <f>IF($B966="P",VLOOKUP($E966,'[2]Costeo-JUL26'!$B$9:$CQ$307,AY$1,0),0)</f>
        <v>0</v>
      </c>
      <c r="AZ966" s="36">
        <f t="shared" si="452"/>
        <v>0</v>
      </c>
      <c r="BA966" s="36">
        <f t="shared" si="453"/>
        <v>0</v>
      </c>
      <c r="BB966" s="34">
        <f>IF($B966="P",VLOOKUP($E966,'[2]Costeo-JUL26'!$B$9:$CQ$307,BB$1,0),0)</f>
        <v>0</v>
      </c>
      <c r="BC966" s="16">
        <f>IF($B966="P",VLOOKUP($E966,'[2]Costeo-JUL26'!$B$9:$CQ$307,BC$1,0),0)*$G966</f>
        <v>0</v>
      </c>
      <c r="BD966" s="36">
        <f>IF($B966="P",VLOOKUP($E966,'[2]Costeo-JUL26'!$B$9:$CQ$307,BD$1,0),0)*$G966</f>
        <v>0</v>
      </c>
      <c r="BE966" s="35">
        <f>IF($B966="P",VLOOKUP($E966,'[2]Costeo-JUL26'!$B$9:$CQ$307,BE$1,0),0)</f>
        <v>0</v>
      </c>
      <c r="BF966" s="36">
        <f t="shared" si="454"/>
        <v>0</v>
      </c>
      <c r="BG966" s="36">
        <f t="shared" si="455"/>
        <v>0</v>
      </c>
      <c r="BH966" s="34">
        <f>IF($B966="P",VLOOKUP($E966,'[2]Costeo-JUL26'!$B$9:$CQ$307,BH$1,0),0)</f>
        <v>0</v>
      </c>
      <c r="BI966" s="16">
        <f>IF($B966="P",VLOOKUP($E966,'[2]Costeo-JUL26'!$B$9:$CQ$307,BI$1,0),0)*$G966</f>
        <v>0</v>
      </c>
      <c r="BJ966" s="36">
        <f>IF($B966="P",VLOOKUP($E966,'[2]Costeo-JUL26'!$B$9:$CQ$307,BJ$1,0),0)*$G966</f>
        <v>0</v>
      </c>
      <c r="BK966" s="35">
        <f>IF(BH966=910319,0,IF($B966="P",VLOOKUP($E966,'[2]Costeo-JUL26'!$B$9:$CQ$307,BK$1,0),0))</f>
        <v>0</v>
      </c>
      <c r="BL966" s="36">
        <f t="shared" si="456"/>
        <v>0</v>
      </c>
      <c r="BM966" s="36">
        <f t="shared" si="457"/>
        <v>0</v>
      </c>
      <c r="BN966" s="34">
        <f>IF($B966="P",VLOOKUP($E966,'[2]Costeo-JUL26'!$B$9:$CQ$307,BN$1,0),0)</f>
        <v>0</v>
      </c>
      <c r="BO966" s="16">
        <f>IF($B966="P",VLOOKUP($E966,'[2]Costeo-JUL26'!$B$9:$CQ$307,BO$1,0),0)*$G966</f>
        <v>0</v>
      </c>
      <c r="BP966" s="36">
        <f>IF($B966="P",VLOOKUP($E966,'[2]Costeo-JUL26'!$B$9:$CQ$307,BP$1,0),0)*$G966</f>
        <v>0</v>
      </c>
      <c r="BQ966" s="35">
        <f>IF($B966="P",VLOOKUP($E966,'[2]Costeo-JUL26'!$B$9:$CQ$307,BQ$1,0),0)</f>
        <v>0</v>
      </c>
      <c r="BR966" s="36">
        <f t="shared" si="458"/>
        <v>0</v>
      </c>
      <c r="BS966" s="36">
        <f t="shared" si="459"/>
        <v>0</v>
      </c>
      <c r="BT966" s="34">
        <f>IF($B966="P",VLOOKUP($E966,'[2]Costeo-JUL26'!$B$9:$CQ$307,BT$1,0),0)</f>
        <v>0</v>
      </c>
      <c r="BU966" s="16">
        <f>IF($B966="P",VLOOKUP($E966,'[2]Costeo-JUL26'!$B$9:$CQ$307,BU$1,0),0)*$G966</f>
        <v>0</v>
      </c>
      <c r="BV966" s="36">
        <f>IF($B966="P",VLOOKUP($E966,'[2]Costeo-JUL26'!$B$9:$CQ$307,BV$1,0),0)*$G966</f>
        <v>0</v>
      </c>
      <c r="BW966" s="35">
        <f>IF($B966="P",VLOOKUP($E966,'[2]Costeo-JUL26'!$B$9:$CQ$307,BW$1,0),0)</f>
        <v>0</v>
      </c>
      <c r="BX966" s="36">
        <f t="shared" si="460"/>
        <v>0</v>
      </c>
      <c r="BY966" s="36">
        <f t="shared" si="461"/>
        <v>0</v>
      </c>
      <c r="BZ966" s="34">
        <f>IF($B966="P",VLOOKUP($E966,'[2]Costeo-JUL26'!$B$9:$CQ$307,BZ$1,0),0)</f>
        <v>0</v>
      </c>
      <c r="CA966" s="16">
        <f>IF($B966="P",VLOOKUP($E966,'[2]Costeo-JUL26'!$B$9:$CQ$307,CA$1,0),0)*$G966</f>
        <v>0</v>
      </c>
      <c r="CB966" s="36">
        <f>IF($B966="P",VLOOKUP($E966,'[2]Costeo-JUL26'!$B$9:$CQ$307,CB$1,0),0)*$G966</f>
        <v>0</v>
      </c>
      <c r="CC966" s="35">
        <f>IF($B966="P",VLOOKUP($E966,'[2]Costeo-JUL26'!$B$9:$CQ$307,CC$1,0),0)</f>
        <v>0</v>
      </c>
      <c r="CD966" s="36">
        <f t="shared" si="462"/>
        <v>0</v>
      </c>
      <c r="CE966" s="36">
        <f t="shared" si="463"/>
        <v>0</v>
      </c>
      <c r="CF966" s="37">
        <f t="shared" si="435"/>
        <v>1098241.6234891335</v>
      </c>
      <c r="CG966" s="36">
        <f>IF($B966="r",VLOOKUP($E966,'[2]Costeo-JUL26'!$B$9:$CQ$307,CG$1,0),0)*$G966</f>
        <v>0</v>
      </c>
      <c r="CH966" s="35">
        <f>VLOOKUP($E966,'[2]TEORICOS (05.26)'!$A$8:$T$251,CH$1,0)</f>
        <v>0</v>
      </c>
      <c r="CI966" s="36">
        <f t="shared" si="464"/>
        <v>0</v>
      </c>
      <c r="CJ966" s="37">
        <f t="shared" si="465"/>
        <v>0</v>
      </c>
      <c r="CM966" s="16">
        <f>SUMIFS('[1]Ajuste Inventario'!$I:$I,'[1]Ajuste Inventario'!$B:$B,E966,'[1]Ajuste Inventario'!$S:$S,D966)*-1</f>
        <v>1.583</v>
      </c>
      <c r="CN966" s="36">
        <f t="shared" si="436"/>
        <v>12597.945579589119</v>
      </c>
      <c r="CP966" t="str">
        <f t="shared" si="437"/>
        <v>610Org.Vtas Tandil</v>
      </c>
      <c r="CQ966" s="10">
        <f t="shared" si="438"/>
        <v>7958.2726339792289</v>
      </c>
    </row>
    <row r="967" spans="1:95" x14ac:dyDescent="0.25">
      <c r="A967" s="30">
        <v>46204</v>
      </c>
      <c r="B967" s="31" t="str">
        <f>VLOOKUP($E967,'[2]TEORICOS (05.26)'!$A$8:$T$251,B$1,0)</f>
        <v>R</v>
      </c>
      <c r="C967" s="32" t="str">
        <f>VLOOKUP($E967,'[2]TEORICOS (05.26)'!$A$8:$T$251,C$1,0)</f>
        <v>Sprite</v>
      </c>
      <c r="D967" t="s">
        <v>232</v>
      </c>
      <c r="E967">
        <v>618</v>
      </c>
      <c r="F967" t="s">
        <v>88</v>
      </c>
      <c r="G967" s="16">
        <v>293</v>
      </c>
      <c r="H967" s="16">
        <v>109.58199999999994</v>
      </c>
      <c r="I967" s="33">
        <v>2454242.1500000018</v>
      </c>
      <c r="J967" s="33">
        <v>2428628.7900000014</v>
      </c>
      <c r="K967" s="34">
        <f>IF($B967="P",VLOOKUP($E967,'[2]Costeo-JUL26'!$B$9:$CQ$307,K$1,0),0)</f>
        <v>0</v>
      </c>
      <c r="L967" s="35">
        <f>VLOOKUP($E967,'[2]TEORICOS (05.26)'!$A$8:$T$251,L$1,0)</f>
        <v>0.25119999999999998</v>
      </c>
      <c r="M967" s="36">
        <f t="shared" si="439"/>
        <v>0</v>
      </c>
      <c r="N967" s="35">
        <f>IF($B967="P",VLOOKUP($E967,'[2]Costeo-JUL26'!$B$9:$CQ$307,N$1,0),0)</f>
        <v>0</v>
      </c>
      <c r="O967" s="36">
        <f t="shared" si="440"/>
        <v>0</v>
      </c>
      <c r="P967" s="36">
        <f>IF($B967="P",VLOOKUP($E967,'[2]Costeo-JUL26'!$B$9:$CQ$307,P$1,0),0)*H967</f>
        <v>0</v>
      </c>
      <c r="Q967" s="36">
        <f t="shared" si="441"/>
        <v>0</v>
      </c>
      <c r="R967" s="34">
        <f>IF($B967="P",VLOOKUP($E967,'[2]Costeo-JUL26'!$B$9:$CQ$307,R$1,0),0)</f>
        <v>0</v>
      </c>
      <c r="S967" s="16">
        <f>IF($B967="P",VLOOKUP($E967,'[2]Costeo-JUL26'!$B$9:$CQ$307,S$1,0),0)*$G967</f>
        <v>0</v>
      </c>
      <c r="T967" s="36">
        <f>IF($B967="P",VLOOKUP($E967,'[2]Costeo-JUL26'!$B$9:$CQ$307,T$1,0),0)*$G967</f>
        <v>0</v>
      </c>
      <c r="U967" s="35">
        <f>IF($B967="P",VLOOKUP($E967,'[2]Costeo-JUL26'!$B$9:$CQ$307,U$1,0),0)</f>
        <v>0</v>
      </c>
      <c r="V967" s="36">
        <f t="shared" si="442"/>
        <v>0</v>
      </c>
      <c r="W967" s="36">
        <f t="shared" si="443"/>
        <v>0</v>
      </c>
      <c r="X967" s="34">
        <f>IF($B967="P",VLOOKUP($E967,'[2]Costeo-JUL26'!$B$9:$CQ$307,X$1,0),0)</f>
        <v>0</v>
      </c>
      <c r="Y967" s="16">
        <f>IF($B967="P",VLOOKUP($E967,'[2]Costeo-JUL26'!$B$9:$CQ$307,Y$1,0),0)*$G967</f>
        <v>0</v>
      </c>
      <c r="Z967" s="36">
        <f>IF($B967="P",VLOOKUP($E967,'[2]Costeo-JUL26'!$B$9:$CQ$307,Z$1,0),0)*$G967</f>
        <v>0</v>
      </c>
      <c r="AA967" s="35">
        <f>IF($B967="P",VLOOKUP($E967,'[2]Costeo-JUL26'!$B$9:$CQ$307,AA$1,0),0)</f>
        <v>0</v>
      </c>
      <c r="AB967" s="36">
        <f t="shared" si="444"/>
        <v>0</v>
      </c>
      <c r="AC967" s="36">
        <f t="shared" si="445"/>
        <v>0</v>
      </c>
      <c r="AD967" s="34">
        <f>IF($B967="P",VLOOKUP($E967,'[2]Costeo-JUL26'!$B$9:$CQ$307,AD$1,0),0)</f>
        <v>0</v>
      </c>
      <c r="AE967" s="16">
        <f>IF($B967="P",VLOOKUP($E967,'[2]Costeo-JUL26'!$B$9:$CQ$307,AE$1,0),0)*$G967</f>
        <v>0</v>
      </c>
      <c r="AF967" s="36">
        <f>IF($B967="P",VLOOKUP($E967,'[2]Costeo-JUL26'!$B$9:$CQ$307,AF$1,0),0)*$G967</f>
        <v>0</v>
      </c>
      <c r="AG967" s="35">
        <f>IF($B967="P",VLOOKUP($E967,'[2]Costeo-JUL26'!$B$9:$CQ$307,AG$1,0),0)</f>
        <v>0</v>
      </c>
      <c r="AH967" s="36">
        <f t="shared" si="446"/>
        <v>0</v>
      </c>
      <c r="AI967" s="36">
        <f t="shared" si="447"/>
        <v>0</v>
      </c>
      <c r="AJ967" s="34">
        <f>IF($B967="P",VLOOKUP($E967,'[2]Costeo-JUL26'!$B$9:$CQ$307,AJ$1,0),0)</f>
        <v>0</v>
      </c>
      <c r="AK967" s="16">
        <f>IF($B967="P",VLOOKUP($E967,'[2]Costeo-JUL26'!$B$9:$CQ$307,AK$1,0),0)*$G967</f>
        <v>0</v>
      </c>
      <c r="AL967" s="36">
        <f>IF($B967="P",VLOOKUP($E967,'[2]Costeo-JUL26'!$B$9:$CQ$307,AL$1,0),0)*$G967</f>
        <v>0</v>
      </c>
      <c r="AM967" s="35">
        <f>IF($B967="P",VLOOKUP($E967,'[2]Costeo-JUL26'!$B$9:$CQ$307,AM$1,0),0)</f>
        <v>0</v>
      </c>
      <c r="AN967" s="36">
        <f t="shared" si="448"/>
        <v>0</v>
      </c>
      <c r="AO967" s="36">
        <f t="shared" si="449"/>
        <v>0</v>
      </c>
      <c r="AP967" s="34">
        <f>IF($B967="P",VLOOKUP($E967,'[2]Costeo-JUL26'!$B$9:$CQ$307,AP$1,0),0)</f>
        <v>0</v>
      </c>
      <c r="AQ967" s="16">
        <f>IF($B967="P",VLOOKUP($E967,'[2]Costeo-JUL26'!$B$9:$CQ$307,AQ$1,0),0)*$G967</f>
        <v>0</v>
      </c>
      <c r="AR967" s="36">
        <f>IF($B967="P",VLOOKUP($E967,'[2]Costeo-JUL26'!$B$9:$CQ$307,AR$1,0),0)*$G967</f>
        <v>0</v>
      </c>
      <c r="AS967" s="35">
        <f>IF($B967="P",VLOOKUP($E967,'[2]Costeo-JUL26'!$B$9:$CQ$307,AS$1,0),0)</f>
        <v>0</v>
      </c>
      <c r="AT967" s="36">
        <f t="shared" si="450"/>
        <v>0</v>
      </c>
      <c r="AU967" s="36">
        <f t="shared" si="451"/>
        <v>0</v>
      </c>
      <c r="AV967" s="34">
        <f>IF($B967="P",VLOOKUP($E967,'[2]Costeo-JUL26'!$B$9:$CQ$307,AV$1,0),0)</f>
        <v>0</v>
      </c>
      <c r="AW967" s="16">
        <f>IF($B967="P",VLOOKUP($E967,'[2]Costeo-JUL26'!$B$9:$CQ$307,AW$1,0),0)*$G967</f>
        <v>0</v>
      </c>
      <c r="AX967" s="36">
        <f>IF($B967="P",VLOOKUP($E967,'[2]Costeo-JUL26'!$B$9:$CQ$307,AX$1,0),0)*$G967</f>
        <v>0</v>
      </c>
      <c r="AY967" s="35">
        <f>IF($B967="P",VLOOKUP($E967,'[2]Costeo-JUL26'!$B$9:$CQ$307,AY$1,0),0)</f>
        <v>0</v>
      </c>
      <c r="AZ967" s="36">
        <f t="shared" si="452"/>
        <v>0</v>
      </c>
      <c r="BA967" s="36">
        <f t="shared" si="453"/>
        <v>0</v>
      </c>
      <c r="BB967" s="34">
        <f>IF($B967="P",VLOOKUP($E967,'[2]Costeo-JUL26'!$B$9:$CQ$307,BB$1,0),0)</f>
        <v>0</v>
      </c>
      <c r="BC967" s="16">
        <f>IF($B967="P",VLOOKUP($E967,'[2]Costeo-JUL26'!$B$9:$CQ$307,BC$1,0),0)*$G967</f>
        <v>0</v>
      </c>
      <c r="BD967" s="36">
        <f>IF($B967="P",VLOOKUP($E967,'[2]Costeo-JUL26'!$B$9:$CQ$307,BD$1,0),0)*$G967</f>
        <v>0</v>
      </c>
      <c r="BE967" s="35">
        <f>IF($B967="P",VLOOKUP($E967,'[2]Costeo-JUL26'!$B$9:$CQ$307,BE$1,0),0)</f>
        <v>0</v>
      </c>
      <c r="BF967" s="36">
        <f t="shared" si="454"/>
        <v>0</v>
      </c>
      <c r="BG967" s="36">
        <f t="shared" si="455"/>
        <v>0</v>
      </c>
      <c r="BH967" s="34">
        <f>IF($B967="P",VLOOKUP($E967,'[2]Costeo-JUL26'!$B$9:$CQ$307,BH$1,0),0)</f>
        <v>0</v>
      </c>
      <c r="BI967" s="16">
        <f>IF($B967="P",VLOOKUP($E967,'[2]Costeo-JUL26'!$B$9:$CQ$307,BI$1,0),0)*$G967</f>
        <v>0</v>
      </c>
      <c r="BJ967" s="36">
        <f>IF($B967="P",VLOOKUP($E967,'[2]Costeo-JUL26'!$B$9:$CQ$307,BJ$1,0),0)*$G967</f>
        <v>0</v>
      </c>
      <c r="BK967" s="35">
        <f>IF(BH967=910319,0,IF($B967="P",VLOOKUP($E967,'[2]Costeo-JUL26'!$B$9:$CQ$307,BK$1,0),0))</f>
        <v>0</v>
      </c>
      <c r="BL967" s="36">
        <f t="shared" si="456"/>
        <v>0</v>
      </c>
      <c r="BM967" s="36">
        <f t="shared" si="457"/>
        <v>0</v>
      </c>
      <c r="BN967" s="34">
        <f>IF($B967="P",VLOOKUP($E967,'[2]Costeo-JUL26'!$B$9:$CQ$307,BN$1,0),0)</f>
        <v>0</v>
      </c>
      <c r="BO967" s="16">
        <f>IF($B967="P",VLOOKUP($E967,'[2]Costeo-JUL26'!$B$9:$CQ$307,BO$1,0),0)*$G967</f>
        <v>0</v>
      </c>
      <c r="BP967" s="36">
        <f>IF($B967="P",VLOOKUP($E967,'[2]Costeo-JUL26'!$B$9:$CQ$307,BP$1,0),0)*$G967</f>
        <v>0</v>
      </c>
      <c r="BQ967" s="35">
        <f>IF($B967="P",VLOOKUP($E967,'[2]Costeo-JUL26'!$B$9:$CQ$307,BQ$1,0),0)</f>
        <v>0</v>
      </c>
      <c r="BR967" s="36">
        <f t="shared" si="458"/>
        <v>0</v>
      </c>
      <c r="BS967" s="36">
        <f t="shared" si="459"/>
        <v>0</v>
      </c>
      <c r="BT967" s="34">
        <f>IF($B967="P",VLOOKUP($E967,'[2]Costeo-JUL26'!$B$9:$CQ$307,BT$1,0),0)</f>
        <v>0</v>
      </c>
      <c r="BU967" s="16">
        <f>IF($B967="P",VLOOKUP($E967,'[2]Costeo-JUL26'!$B$9:$CQ$307,BU$1,0),0)*$G967</f>
        <v>0</v>
      </c>
      <c r="BV967" s="36">
        <f>IF($B967="P",VLOOKUP($E967,'[2]Costeo-JUL26'!$B$9:$CQ$307,BV$1,0),0)*$G967</f>
        <v>0</v>
      </c>
      <c r="BW967" s="35">
        <f>IF($B967="P",VLOOKUP($E967,'[2]Costeo-JUL26'!$B$9:$CQ$307,BW$1,0),0)</f>
        <v>0</v>
      </c>
      <c r="BX967" s="36">
        <f t="shared" si="460"/>
        <v>0</v>
      </c>
      <c r="BY967" s="36">
        <f t="shared" si="461"/>
        <v>0</v>
      </c>
      <c r="BZ967" s="34">
        <f>IF($B967="P",VLOOKUP($E967,'[2]Costeo-JUL26'!$B$9:$CQ$307,BZ$1,0),0)</f>
        <v>0</v>
      </c>
      <c r="CA967" s="16">
        <f>IF($B967="P",VLOOKUP($E967,'[2]Costeo-JUL26'!$B$9:$CQ$307,CA$1,0),0)*$G967</f>
        <v>0</v>
      </c>
      <c r="CB967" s="36">
        <f>IF($B967="P",VLOOKUP($E967,'[2]Costeo-JUL26'!$B$9:$CQ$307,CB$1,0),0)*$G967</f>
        <v>0</v>
      </c>
      <c r="CC967" s="35">
        <f>IF($B967="P",VLOOKUP($E967,'[2]Costeo-JUL26'!$B$9:$CQ$307,CC$1,0),0)</f>
        <v>0</v>
      </c>
      <c r="CD967" s="36">
        <f t="shared" si="462"/>
        <v>0</v>
      </c>
      <c r="CE967" s="36">
        <f t="shared" si="463"/>
        <v>0</v>
      </c>
      <c r="CF967" s="37">
        <f t="shared" si="435"/>
        <v>0</v>
      </c>
      <c r="CG967" s="36">
        <f>IF($B967="r",VLOOKUP($E967,'[2]Costeo-JUL26'!$B$9:$CQ$307,CG$1,0),0)*$G967</f>
        <v>532509.91999999993</v>
      </c>
      <c r="CH967" s="35">
        <f>VLOOKUP($E967,'[2]TEORICOS (05.26)'!$A$8:$T$251,CH$1,0)</f>
        <v>0.1</v>
      </c>
      <c r="CI967" s="36">
        <f t="shared" si="464"/>
        <v>556820.5600480003</v>
      </c>
      <c r="CJ967" s="37">
        <f t="shared" si="465"/>
        <v>1089330.4800480003</v>
      </c>
      <c r="CM967" s="16">
        <f>SUMIFS('[1]Ajuste Inventario'!$I:$I,'[1]Ajuste Inventario'!$B:$B,E967,'[1]Ajuste Inventario'!$S:$S,D967)*-1</f>
        <v>6</v>
      </c>
      <c r="CN967" s="36">
        <f t="shared" si="436"/>
        <v>22307.108806443692</v>
      </c>
      <c r="CP967" t="str">
        <f t="shared" si="437"/>
        <v>618Org.Vtas Tandil</v>
      </c>
      <c r="CQ967" s="10">
        <f t="shared" si="438"/>
        <v>3717.8514677406151</v>
      </c>
    </row>
    <row r="968" spans="1:95" x14ac:dyDescent="0.25">
      <c r="A968" s="30">
        <v>46204</v>
      </c>
      <c r="B968" s="31" t="str">
        <f>VLOOKUP($E968,'[2]TEORICOS (05.26)'!$A$8:$T$251,B$1,0)</f>
        <v>P</v>
      </c>
      <c r="C968" s="32" t="str">
        <f>VLOOKUP($E968,'[2]TEORICOS (05.26)'!$A$8:$T$251,C$1,0)</f>
        <v>Sprite</v>
      </c>
      <c r="D968" t="s">
        <v>232</v>
      </c>
      <c r="E968">
        <v>627</v>
      </c>
      <c r="F968" t="s">
        <v>89</v>
      </c>
      <c r="G968" s="16">
        <v>1115.75</v>
      </c>
      <c r="H968" s="16">
        <v>1179.3477500000063</v>
      </c>
      <c r="I968" s="33">
        <v>16417849.200000102</v>
      </c>
      <c r="J968" s="33">
        <v>15737708.760000084</v>
      </c>
      <c r="K968" s="34">
        <f>IF($B968="P",VLOOKUP($E968,'[2]Costeo-JUL26'!$B$9:$CQ$307,K$1,0),0)</f>
        <v>933147</v>
      </c>
      <c r="L968" s="35">
        <f>VLOOKUP($E968,'[2]TEORICOS (05.26)'!$A$8:$T$251,L$1,0)</f>
        <v>0.25119999999999998</v>
      </c>
      <c r="M968" s="36">
        <f t="shared" si="439"/>
        <v>3953312.4405120206</v>
      </c>
      <c r="N968" s="35">
        <f>IF($B968="P",VLOOKUP($E968,'[2]Costeo-JUL26'!$B$9:$CQ$307,N$1,0),0)</f>
        <v>5.0000000000000001E-3</v>
      </c>
      <c r="O968" s="36">
        <f t="shared" si="440"/>
        <v>19766.562202560104</v>
      </c>
      <c r="P968" s="36">
        <f>IF($B968="P",VLOOKUP($E968,'[2]Costeo-JUL26'!$B$9:$CQ$307,P$1,0),0)*H968</f>
        <v>0</v>
      </c>
      <c r="Q968" s="36">
        <f t="shared" si="441"/>
        <v>3973079.0027145809</v>
      </c>
      <c r="R968" s="34">
        <f>IF($B968="P",VLOOKUP($E968,'[2]Costeo-JUL26'!$B$9:$CQ$307,R$1,0),0)</f>
        <v>902332</v>
      </c>
      <c r="S968" s="16">
        <f>IF($B968="P",VLOOKUP($E968,'[2]Costeo-JUL26'!$B$9:$CQ$307,S$1,0),0)*$G968</f>
        <v>642.00255000000004</v>
      </c>
      <c r="T968" s="36">
        <f>IF($B968="P",VLOOKUP($E968,'[2]Costeo-JUL26'!$B$9:$CQ$307,T$1,0),0)*$G968</f>
        <v>447831.37907714397</v>
      </c>
      <c r="U968" s="35">
        <f>IF($B968="P",VLOOKUP($E968,'[2]Costeo-JUL26'!$B$9:$CQ$307,U$1,0),0)</f>
        <v>1.4999999999999999E-2</v>
      </c>
      <c r="V968" s="36">
        <f t="shared" si="442"/>
        <v>6717.4706861571594</v>
      </c>
      <c r="W968" s="36">
        <f t="shared" si="443"/>
        <v>454548.84976330114</v>
      </c>
      <c r="X968" s="34">
        <f>IF($B968="P",VLOOKUP($E968,'[2]Costeo-JUL26'!$B$9:$CQ$307,X$1,0),0)</f>
        <v>902338</v>
      </c>
      <c r="Y968" s="16">
        <f>IF($B968="P",VLOOKUP($E968,'[2]Costeo-JUL26'!$B$9:$CQ$307,Y$1,0),0)*$G968</f>
        <v>58.322483999999996</v>
      </c>
      <c r="Z968" s="36">
        <f>IF($B968="P",VLOOKUP($E968,'[2]Costeo-JUL26'!$B$9:$CQ$307,Z$1,0),0)*$G968</f>
        <v>16490.099126159999</v>
      </c>
      <c r="AA968" s="35">
        <f>IF($B968="P",VLOOKUP($E968,'[2]Costeo-JUL26'!$B$9:$CQ$307,AA$1,0),0)</f>
        <v>0.45</v>
      </c>
      <c r="AB968" s="36">
        <f t="shared" si="444"/>
        <v>7420.5446067719995</v>
      </c>
      <c r="AC968" s="36">
        <f t="shared" si="445"/>
        <v>23910.643732932</v>
      </c>
      <c r="AD968" s="34">
        <f>IF($B968="P",VLOOKUP($E968,'[2]Costeo-JUL26'!$B$9:$CQ$307,AD$1,0),0)</f>
        <v>901767</v>
      </c>
      <c r="AE968" s="16">
        <f>IF($B968="P",VLOOKUP($E968,'[2]Costeo-JUL26'!$B$9:$CQ$307,AE$1,0),0)*$G968</f>
        <v>13389</v>
      </c>
      <c r="AF968" s="36">
        <f>IF($B968="P",VLOOKUP($E968,'[2]Costeo-JUL26'!$B$9:$CQ$307,AF$1,0),0)*$G968</f>
        <v>205483.66080000001</v>
      </c>
      <c r="AG968" s="35">
        <f>IF($B968="P",VLOOKUP($E968,'[2]Costeo-JUL26'!$B$9:$CQ$307,AG$1,0),0)</f>
        <v>6.0000000000000001E-3</v>
      </c>
      <c r="AH968" s="36">
        <f t="shared" si="446"/>
        <v>1232.9019648000001</v>
      </c>
      <c r="AI968" s="36">
        <f t="shared" si="447"/>
        <v>206716.56276480001</v>
      </c>
      <c r="AJ968" s="34">
        <f>IF($B968="P",VLOOKUP($E968,'[2]Costeo-JUL26'!$B$9:$CQ$307,AJ$1,0),0)</f>
        <v>912948</v>
      </c>
      <c r="AK968" s="16">
        <f>IF($B968="P",VLOOKUP($E968,'[2]Costeo-JUL26'!$B$9:$CQ$307,AK$1,0),0)*$G968</f>
        <v>13389</v>
      </c>
      <c r="AL968" s="36">
        <f>IF($B968="P",VLOOKUP($E968,'[2]Costeo-JUL26'!$B$9:$CQ$307,AL$1,0),0)*$G968</f>
        <v>60650.161649999995</v>
      </c>
      <c r="AM968" s="35">
        <f>IF($B968="P",VLOOKUP($E968,'[2]Costeo-JUL26'!$B$9:$CQ$307,AM$1,0),0)</f>
        <v>1.7999999999999999E-2</v>
      </c>
      <c r="AN968" s="36">
        <f t="shared" si="448"/>
        <v>1091.7029096999997</v>
      </c>
      <c r="AO968" s="36">
        <f t="shared" si="449"/>
        <v>61741.864559699992</v>
      </c>
      <c r="AP968" s="34">
        <f>IF($B968="P",VLOOKUP($E968,'[2]Costeo-JUL26'!$B$9:$CQ$307,AP$1,0),0)</f>
        <v>901189</v>
      </c>
      <c r="AQ968" s="16">
        <f>IF($B968="P",VLOOKUP($E968,'[2]Costeo-JUL26'!$B$9:$CQ$307,AQ$1,0),0)*$G968</f>
        <v>13389</v>
      </c>
      <c r="AR968" s="36">
        <f>IF($B968="P",VLOOKUP($E968,'[2]Costeo-JUL26'!$B$9:$CQ$307,AR$1,0),0)*$G968</f>
        <v>1026724.7538185773</v>
      </c>
      <c r="AS968" s="35">
        <f>IF($B968="P",VLOOKUP($E968,'[2]Costeo-JUL26'!$B$9:$CQ$307,AS$1,0),0)</f>
        <v>0.02</v>
      </c>
      <c r="AT968" s="36">
        <f t="shared" si="450"/>
        <v>20534.495076371546</v>
      </c>
      <c r="AU968" s="36">
        <f t="shared" si="451"/>
        <v>1047259.2488949489</v>
      </c>
      <c r="AV968" s="34">
        <f>IF($B968="P",VLOOKUP($E968,'[2]Costeo-JUL26'!$B$9:$CQ$307,AV$1,0),0)</f>
        <v>932317</v>
      </c>
      <c r="AW968" s="16">
        <f>IF($B968="P",VLOOKUP($E968,'[2]Costeo-JUL26'!$B$9:$CQ$307,AW$1,0),0)*$G968</f>
        <v>22.203425000000003</v>
      </c>
      <c r="AX968" s="36">
        <f>IF($B968="P",VLOOKUP($E968,'[2]Costeo-JUL26'!$B$9:$CQ$307,AX$1,0),0)*$G968</f>
        <v>95425.879965000015</v>
      </c>
      <c r="AY968" s="35">
        <f>IF($B968="P",VLOOKUP($E968,'[2]Costeo-JUL26'!$B$9:$CQ$307,AY$1,0),0)</f>
        <v>0.03</v>
      </c>
      <c r="AZ968" s="36">
        <f t="shared" si="452"/>
        <v>2862.7763989500004</v>
      </c>
      <c r="BA968" s="36">
        <f t="shared" si="453"/>
        <v>98288.656363950009</v>
      </c>
      <c r="BB968" s="34">
        <f>IF($B968="P",VLOOKUP($E968,'[2]Costeo-JUL26'!$B$9:$CQ$307,BB$1,0),0)</f>
        <v>902311</v>
      </c>
      <c r="BC968" s="16">
        <f>IF($B968="P",VLOOKUP($E968,'[2]Costeo-JUL26'!$B$9:$CQ$307,BC$1,0),0)*$G968</f>
        <v>3.0993055555555555</v>
      </c>
      <c r="BD968" s="36">
        <f>IF($B968="P",VLOOKUP($E968,'[2]Costeo-JUL26'!$B$9:$CQ$307,BD$1,0),0)*$G968</f>
        <v>12154.376135416669</v>
      </c>
      <c r="BE968" s="35">
        <f>IF($B968="P",VLOOKUP($E968,'[2]Costeo-JUL26'!$B$9:$CQ$307,BE$1,0),0)</f>
        <v>0.03</v>
      </c>
      <c r="BF968" s="36">
        <f t="shared" si="454"/>
        <v>364.63128406250007</v>
      </c>
      <c r="BG968" s="36">
        <f t="shared" si="455"/>
        <v>12519.007419479169</v>
      </c>
      <c r="BH968" s="34">
        <f>IF($B968="P",VLOOKUP($E968,'[2]Costeo-JUL26'!$B$9:$CQ$307,BH$1,0),0)</f>
        <v>933089</v>
      </c>
      <c r="BI968" s="16">
        <f>IF($B968="P",VLOOKUP($E968,'[2]Costeo-JUL26'!$B$9:$CQ$307,BI$1,0),0)*$G968</f>
        <v>38.741319444444443</v>
      </c>
      <c r="BJ968" s="36">
        <f>IF($B968="P",VLOOKUP($E968,'[2]Costeo-JUL26'!$B$9:$CQ$307,BJ$1,0),0)*$G968</f>
        <v>28849.596891332752</v>
      </c>
      <c r="BK968" s="35">
        <f>IF(BH968=910319,0,IF($B968="P",VLOOKUP($E968,'[2]Costeo-JUL26'!$B$9:$CQ$307,BK$1,0),0))</f>
        <v>0.02</v>
      </c>
      <c r="BL968" s="36">
        <f t="shared" si="456"/>
        <v>576.99193782665509</v>
      </c>
      <c r="BM968" s="36">
        <f t="shared" si="457"/>
        <v>29426.588829159409</v>
      </c>
      <c r="BN968" s="34">
        <f>IF($B968="P",VLOOKUP($E968,'[2]Costeo-JUL26'!$B$9:$CQ$307,BN$1,0),0)</f>
        <v>0</v>
      </c>
      <c r="BO968" s="16">
        <f>IF($B968="P",VLOOKUP($E968,'[2]Costeo-JUL26'!$B$9:$CQ$307,BO$1,0),0)*$G968</f>
        <v>0</v>
      </c>
      <c r="BP968" s="36">
        <f>IF($B968="P",VLOOKUP($E968,'[2]Costeo-JUL26'!$B$9:$CQ$307,BP$1,0),0)*$G968</f>
        <v>0</v>
      </c>
      <c r="BQ968" s="35">
        <f>IF($B968="P",VLOOKUP($E968,'[2]Costeo-JUL26'!$B$9:$CQ$307,BQ$1,0),0)</f>
        <v>0</v>
      </c>
      <c r="BR968" s="36">
        <f t="shared" si="458"/>
        <v>0</v>
      </c>
      <c r="BS968" s="36">
        <f t="shared" si="459"/>
        <v>0</v>
      </c>
      <c r="BT968" s="34">
        <f>IF($B968="P",VLOOKUP($E968,'[2]Costeo-JUL26'!$B$9:$CQ$307,BT$1,0),0)</f>
        <v>0</v>
      </c>
      <c r="BU968" s="16">
        <f>IF($B968="P",VLOOKUP($E968,'[2]Costeo-JUL26'!$B$9:$CQ$307,BU$1,0),0)*$G968</f>
        <v>0</v>
      </c>
      <c r="BV968" s="36">
        <f>IF($B968="P",VLOOKUP($E968,'[2]Costeo-JUL26'!$B$9:$CQ$307,BV$1,0),0)*$G968</f>
        <v>0</v>
      </c>
      <c r="BW968" s="35">
        <f>IF($B968="P",VLOOKUP($E968,'[2]Costeo-JUL26'!$B$9:$CQ$307,BW$1,0),0)</f>
        <v>0</v>
      </c>
      <c r="BX968" s="36">
        <f t="shared" si="460"/>
        <v>0</v>
      </c>
      <c r="BY968" s="36">
        <f t="shared" si="461"/>
        <v>0</v>
      </c>
      <c r="BZ968" s="34">
        <f>IF($B968="P",VLOOKUP($E968,'[2]Costeo-JUL26'!$B$9:$CQ$307,BZ$1,0),0)</f>
        <v>0</v>
      </c>
      <c r="CA968" s="16">
        <f>IF($B968="P",VLOOKUP($E968,'[2]Costeo-JUL26'!$B$9:$CQ$307,CA$1,0),0)*$G968</f>
        <v>0</v>
      </c>
      <c r="CB968" s="36">
        <f>IF($B968="P",VLOOKUP($E968,'[2]Costeo-JUL26'!$B$9:$CQ$307,CB$1,0),0)*$G968</f>
        <v>0</v>
      </c>
      <c r="CC968" s="35">
        <f>IF($B968="P",VLOOKUP($E968,'[2]Costeo-JUL26'!$B$9:$CQ$307,CC$1,0),0)</f>
        <v>0</v>
      </c>
      <c r="CD968" s="36">
        <f t="shared" si="462"/>
        <v>0</v>
      </c>
      <c r="CE968" s="36">
        <f t="shared" si="463"/>
        <v>0</v>
      </c>
      <c r="CF968" s="37">
        <f t="shared" si="435"/>
        <v>5907490.4250428518</v>
      </c>
      <c r="CG968" s="36">
        <f>IF($B968="r",VLOOKUP($E968,'[2]Costeo-JUL26'!$B$9:$CQ$307,CG$1,0),0)*$G968</f>
        <v>0</v>
      </c>
      <c r="CH968" s="35">
        <f>VLOOKUP($E968,'[2]TEORICOS (05.26)'!$A$8:$T$251,CH$1,0)</f>
        <v>0</v>
      </c>
      <c r="CI968" s="36">
        <f t="shared" si="464"/>
        <v>0</v>
      </c>
      <c r="CJ968" s="37">
        <f t="shared" si="465"/>
        <v>0</v>
      </c>
      <c r="CM968" s="16">
        <f>SUMIFS('[1]Ajuste Inventario'!$I:$I,'[1]Ajuste Inventario'!$B:$B,E968,'[1]Ajuste Inventario'!$S:$S,D968)*-1</f>
        <v>8.8339999999999996</v>
      </c>
      <c r="CN968" s="36">
        <f t="shared" si="436"/>
        <v>46772.816862942913</v>
      </c>
      <c r="CP968" t="str">
        <f t="shared" si="437"/>
        <v>627Org.Vtas Tandil</v>
      </c>
      <c r="CQ968" s="10">
        <f t="shared" si="438"/>
        <v>5294.6362760859083</v>
      </c>
    </row>
    <row r="969" spans="1:95" x14ac:dyDescent="0.25">
      <c r="A969" s="30">
        <v>46204</v>
      </c>
      <c r="B969" s="31" t="str">
        <f>VLOOKUP($E969,'[2]TEORICOS (05.26)'!$A$8:$T$251,B$1,0)</f>
        <v>P</v>
      </c>
      <c r="C969" s="32" t="str">
        <f>VLOOKUP($E969,'[2]TEORICOS (05.26)'!$A$8:$T$251,C$1,0)</f>
        <v>Sprite</v>
      </c>
      <c r="D969" t="s">
        <v>232</v>
      </c>
      <c r="E969">
        <v>635</v>
      </c>
      <c r="F969" t="s">
        <v>90</v>
      </c>
      <c r="G969" s="16">
        <v>286</v>
      </c>
      <c r="H969" s="16">
        <v>906.61999999999568</v>
      </c>
      <c r="I969" s="33">
        <v>5170230.9599999953</v>
      </c>
      <c r="J969" s="33">
        <v>5144717.0399999954</v>
      </c>
      <c r="K969" s="34">
        <f>IF($B969="P",VLOOKUP($E969,'[2]Costeo-JUL26'!$B$9:$CQ$307,K$1,0),0)</f>
        <v>933147</v>
      </c>
      <c r="L969" s="35">
        <f>VLOOKUP($E969,'[2]TEORICOS (05.26)'!$A$8:$T$251,L$1,0)</f>
        <v>0.25119999999999998</v>
      </c>
      <c r="M969" s="36">
        <f t="shared" si="439"/>
        <v>1292352.9204479987</v>
      </c>
      <c r="N969" s="35">
        <f>IF($B969="P",VLOOKUP($E969,'[2]Costeo-JUL26'!$B$9:$CQ$307,N$1,0),0)</f>
        <v>5.0000000000000001E-3</v>
      </c>
      <c r="O969" s="36">
        <f t="shared" si="440"/>
        <v>6461.7646022399931</v>
      </c>
      <c r="P969" s="36">
        <f>IF($B969="P",VLOOKUP($E969,'[2]Costeo-JUL26'!$B$9:$CQ$307,P$1,0),0)*H969</f>
        <v>0</v>
      </c>
      <c r="Q969" s="36">
        <f t="shared" si="441"/>
        <v>1298814.6850502386</v>
      </c>
      <c r="R969" s="34">
        <f>IF($B969="P",VLOOKUP($E969,'[2]Costeo-JUL26'!$B$9:$CQ$307,R$1,0),0)</f>
        <v>902332</v>
      </c>
      <c r="S969" s="16">
        <f>IF($B969="P",VLOOKUP($E969,'[2]Costeo-JUL26'!$B$9:$CQ$307,S$1,0),0)*$G969</f>
        <v>493.69319999999999</v>
      </c>
      <c r="T969" s="36">
        <f>IF($B969="P",VLOOKUP($E969,'[2]Costeo-JUL26'!$B$9:$CQ$307,T$1,0),0)*$G969</f>
        <v>344377.61438332015</v>
      </c>
      <c r="U969" s="35">
        <f>IF($B969="P",VLOOKUP($E969,'[2]Costeo-JUL26'!$B$9:$CQ$307,U$1,0),0)</f>
        <v>1.4999999999999999E-2</v>
      </c>
      <c r="V969" s="36">
        <f t="shared" si="442"/>
        <v>5165.6642157498018</v>
      </c>
      <c r="W969" s="36">
        <f t="shared" si="443"/>
        <v>349543.27859906998</v>
      </c>
      <c r="X969" s="34">
        <f>IF($B969="P",VLOOKUP($E969,'[2]Costeo-JUL26'!$B$9:$CQ$307,X$1,0),0)</f>
        <v>902338</v>
      </c>
      <c r="Y969" s="16">
        <f>IF($B969="P",VLOOKUP($E969,'[2]Costeo-JUL26'!$B$9:$CQ$307,Y$1,0),0)*$G969</f>
        <v>44.849375999999992</v>
      </c>
      <c r="Z969" s="36">
        <f>IF($B969="P",VLOOKUP($E969,'[2]Costeo-JUL26'!$B$9:$CQ$307,Z$1,0),0)*$G969</f>
        <v>12680.712570239999</v>
      </c>
      <c r="AA969" s="35">
        <f>IF($B969="P",VLOOKUP($E969,'[2]Costeo-JUL26'!$B$9:$CQ$307,AA$1,0),0)</f>
        <v>0.45</v>
      </c>
      <c r="AB969" s="36">
        <f t="shared" si="444"/>
        <v>5706.3206566079998</v>
      </c>
      <c r="AC969" s="36">
        <f t="shared" si="445"/>
        <v>18387.033226847998</v>
      </c>
      <c r="AD969" s="34">
        <f>IF($B969="P",VLOOKUP($E969,'[2]Costeo-JUL26'!$B$9:$CQ$307,AD$1,0),0)</f>
        <v>939557</v>
      </c>
      <c r="AE969" s="16">
        <f>IF($B969="P",VLOOKUP($E969,'[2]Costeo-JUL26'!$B$9:$CQ$307,AE$1,0),0)*$G969</f>
        <v>2574</v>
      </c>
      <c r="AF969" s="36">
        <f>IF($B969="P",VLOOKUP($E969,'[2]Costeo-JUL26'!$B$9:$CQ$307,AF$1,0),0)*$G969</f>
        <v>53405.351999999999</v>
      </c>
      <c r="AG969" s="35">
        <f>IF($B969="P",VLOOKUP($E969,'[2]Costeo-JUL26'!$B$9:$CQ$307,AG$1,0),0)</f>
        <v>6.0000000000000001E-3</v>
      </c>
      <c r="AH969" s="36">
        <f t="shared" si="446"/>
        <v>320.43211200000002</v>
      </c>
      <c r="AI969" s="36">
        <f t="shared" si="447"/>
        <v>53725.784112000001</v>
      </c>
      <c r="AJ969" s="34">
        <f>IF($B969="P",VLOOKUP($E969,'[2]Costeo-JUL26'!$B$9:$CQ$307,AJ$1,0),0)</f>
        <v>939635</v>
      </c>
      <c r="AK969" s="16">
        <f>IF($B969="P",VLOOKUP($E969,'[2]Costeo-JUL26'!$B$9:$CQ$307,AK$1,0),0)*$G969</f>
        <v>2574</v>
      </c>
      <c r="AL969" s="36">
        <f>IF($B969="P",VLOOKUP($E969,'[2]Costeo-JUL26'!$B$9:$CQ$307,AL$1,0),0)*$G969</f>
        <v>48980.337120000004</v>
      </c>
      <c r="AM969" s="35">
        <f>IF($B969="P",VLOOKUP($E969,'[2]Costeo-JUL26'!$B$9:$CQ$307,AM$1,0),0)</f>
        <v>1.7999999999999999E-2</v>
      </c>
      <c r="AN969" s="36">
        <f t="shared" si="448"/>
        <v>881.64606816000003</v>
      </c>
      <c r="AO969" s="36">
        <f t="shared" si="449"/>
        <v>49861.983188160004</v>
      </c>
      <c r="AP969" s="34">
        <f>IF($B969="P",VLOOKUP($E969,'[2]Costeo-JUL26'!$B$9:$CQ$307,AP$1,0),0)</f>
        <v>0</v>
      </c>
      <c r="AQ969" s="16">
        <f>IF($B969="P",VLOOKUP($E969,'[2]Costeo-JUL26'!$B$9:$CQ$307,AQ$1,0),0)*$G969</f>
        <v>0</v>
      </c>
      <c r="AR969" s="36">
        <f>IF($B969="P",VLOOKUP($E969,'[2]Costeo-JUL26'!$B$9:$CQ$307,AR$1,0),0)*$G969</f>
        <v>0</v>
      </c>
      <c r="AS969" s="35">
        <f>IF($B969="P",VLOOKUP($E969,'[2]Costeo-JUL26'!$B$9:$CQ$307,AS$1,0),0)</f>
        <v>0</v>
      </c>
      <c r="AT969" s="36">
        <f t="shared" si="450"/>
        <v>0</v>
      </c>
      <c r="AU969" s="36">
        <f t="shared" si="451"/>
        <v>0</v>
      </c>
      <c r="AV969" s="34">
        <f>IF($B969="P",VLOOKUP($E969,'[2]Costeo-JUL26'!$B$9:$CQ$307,AV$1,0),0)</f>
        <v>0</v>
      </c>
      <c r="AW969" s="16">
        <f>IF($B969="P",VLOOKUP($E969,'[2]Costeo-JUL26'!$B$9:$CQ$307,AW$1,0),0)*$G969</f>
        <v>0</v>
      </c>
      <c r="AX969" s="36">
        <f>IF($B969="P",VLOOKUP($E969,'[2]Costeo-JUL26'!$B$9:$CQ$307,AX$1,0),0)*$G969</f>
        <v>0</v>
      </c>
      <c r="AY969" s="35">
        <f>IF($B969="P",VLOOKUP($E969,'[2]Costeo-JUL26'!$B$9:$CQ$307,AY$1,0),0)</f>
        <v>0</v>
      </c>
      <c r="AZ969" s="36">
        <f t="shared" si="452"/>
        <v>0</v>
      </c>
      <c r="BA969" s="36">
        <f t="shared" si="453"/>
        <v>0</v>
      </c>
      <c r="BB969" s="34">
        <f>IF($B969="P",VLOOKUP($E969,'[2]Costeo-JUL26'!$B$9:$CQ$307,BB$1,0),0)</f>
        <v>0</v>
      </c>
      <c r="BC969" s="16">
        <f>IF($B969="P",VLOOKUP($E969,'[2]Costeo-JUL26'!$B$9:$CQ$307,BC$1,0),0)*$G969</f>
        <v>0</v>
      </c>
      <c r="BD969" s="36">
        <f>IF($B969="P",VLOOKUP($E969,'[2]Costeo-JUL26'!$B$9:$CQ$307,BD$1,0),0)*$G969</f>
        <v>0</v>
      </c>
      <c r="BE969" s="35">
        <f>IF($B969="P",VLOOKUP($E969,'[2]Costeo-JUL26'!$B$9:$CQ$307,BE$1,0),0)</f>
        <v>0</v>
      </c>
      <c r="BF969" s="36">
        <f t="shared" si="454"/>
        <v>0</v>
      </c>
      <c r="BG969" s="36">
        <f t="shared" si="455"/>
        <v>0</v>
      </c>
      <c r="BH969" s="34">
        <f>IF($B969="P",VLOOKUP($E969,'[2]Costeo-JUL26'!$B$9:$CQ$307,BH$1,0),0)</f>
        <v>0</v>
      </c>
      <c r="BI969" s="16">
        <f>IF($B969="P",VLOOKUP($E969,'[2]Costeo-JUL26'!$B$9:$CQ$307,BI$1,0),0)*$G969</f>
        <v>0</v>
      </c>
      <c r="BJ969" s="36">
        <f>IF($B969="P",VLOOKUP($E969,'[2]Costeo-JUL26'!$B$9:$CQ$307,BJ$1,0),0)*$G969</f>
        <v>0</v>
      </c>
      <c r="BK969" s="35">
        <f>IF(BH969=910319,0,IF($B969="P",VLOOKUP($E969,'[2]Costeo-JUL26'!$B$9:$CQ$307,BK$1,0),0))</f>
        <v>0</v>
      </c>
      <c r="BL969" s="36">
        <f t="shared" si="456"/>
        <v>0</v>
      </c>
      <c r="BM969" s="36">
        <f t="shared" si="457"/>
        <v>0</v>
      </c>
      <c r="BN969" s="34">
        <f>IF($B969="P",VLOOKUP($E969,'[2]Costeo-JUL26'!$B$9:$CQ$307,BN$1,0),0)</f>
        <v>0</v>
      </c>
      <c r="BO969" s="16">
        <f>IF($B969="P",VLOOKUP($E969,'[2]Costeo-JUL26'!$B$9:$CQ$307,BO$1,0),0)*$G969</f>
        <v>0</v>
      </c>
      <c r="BP969" s="36">
        <f>IF($B969="P",VLOOKUP($E969,'[2]Costeo-JUL26'!$B$9:$CQ$307,BP$1,0),0)*$G969</f>
        <v>0</v>
      </c>
      <c r="BQ969" s="35">
        <f>IF($B969="P",VLOOKUP($E969,'[2]Costeo-JUL26'!$B$9:$CQ$307,BQ$1,0),0)</f>
        <v>0</v>
      </c>
      <c r="BR969" s="36">
        <f t="shared" si="458"/>
        <v>0</v>
      </c>
      <c r="BS969" s="36">
        <f t="shared" si="459"/>
        <v>0</v>
      </c>
      <c r="BT969" s="34">
        <f>IF($B969="P",VLOOKUP($E969,'[2]Costeo-JUL26'!$B$9:$CQ$307,BT$1,0),0)</f>
        <v>0</v>
      </c>
      <c r="BU969" s="16">
        <f>IF($B969="P",VLOOKUP($E969,'[2]Costeo-JUL26'!$B$9:$CQ$307,BU$1,0),0)*$G969</f>
        <v>0</v>
      </c>
      <c r="BV969" s="36">
        <f>IF($B969="P",VLOOKUP($E969,'[2]Costeo-JUL26'!$B$9:$CQ$307,BV$1,0),0)*$G969</f>
        <v>0</v>
      </c>
      <c r="BW969" s="35">
        <f>IF($B969="P",VLOOKUP($E969,'[2]Costeo-JUL26'!$B$9:$CQ$307,BW$1,0),0)</f>
        <v>0</v>
      </c>
      <c r="BX969" s="36">
        <f t="shared" si="460"/>
        <v>0</v>
      </c>
      <c r="BY969" s="36">
        <f t="shared" si="461"/>
        <v>0</v>
      </c>
      <c r="BZ969" s="34">
        <f>IF($B969="P",VLOOKUP($E969,'[2]Costeo-JUL26'!$B$9:$CQ$307,BZ$1,0),0)</f>
        <v>0</v>
      </c>
      <c r="CA969" s="16">
        <f>IF($B969="P",VLOOKUP($E969,'[2]Costeo-JUL26'!$B$9:$CQ$307,CA$1,0),0)*$G969</f>
        <v>0</v>
      </c>
      <c r="CB969" s="36">
        <f>IF($B969="P",VLOOKUP($E969,'[2]Costeo-JUL26'!$B$9:$CQ$307,CB$1,0),0)*$G969</f>
        <v>0</v>
      </c>
      <c r="CC969" s="35">
        <f>IF($B969="P",VLOOKUP($E969,'[2]Costeo-JUL26'!$B$9:$CQ$307,CC$1,0),0)</f>
        <v>0</v>
      </c>
      <c r="CD969" s="36">
        <f t="shared" si="462"/>
        <v>0</v>
      </c>
      <c r="CE969" s="36">
        <f t="shared" si="463"/>
        <v>0</v>
      </c>
      <c r="CF969" s="37">
        <f t="shared" si="435"/>
        <v>1770332.7641763163</v>
      </c>
      <c r="CG969" s="36">
        <f>IF($B969="r",VLOOKUP($E969,'[2]Costeo-JUL26'!$B$9:$CQ$307,CG$1,0),0)*$G969</f>
        <v>0</v>
      </c>
      <c r="CH969" s="35">
        <f>VLOOKUP($E969,'[2]TEORICOS (05.26)'!$A$8:$T$251,CH$1,0)</f>
        <v>0</v>
      </c>
      <c r="CI969" s="36">
        <f t="shared" si="464"/>
        <v>0</v>
      </c>
      <c r="CJ969" s="37">
        <f t="shared" si="465"/>
        <v>0</v>
      </c>
      <c r="CM969" s="16">
        <f>SUMIFS('[1]Ajuste Inventario'!$I:$I,'[1]Ajuste Inventario'!$B:$B,E969,'[1]Ajuste Inventario'!$S:$S,D969)*-1</f>
        <v>-1.667999999999999</v>
      </c>
      <c r="CN969" s="36">
        <f t="shared" si="436"/>
        <v>-10324.877799461867</v>
      </c>
      <c r="CP969" t="str">
        <f t="shared" si="437"/>
        <v>635Org.Vtas Tandil</v>
      </c>
      <c r="CQ969" s="10">
        <f t="shared" si="438"/>
        <v>6189.9746999171903</v>
      </c>
    </row>
    <row r="970" spans="1:95" x14ac:dyDescent="0.25">
      <c r="A970" s="30">
        <v>46204</v>
      </c>
      <c r="B970" s="31" t="str">
        <f>VLOOKUP($E970,'[2]TEORICOS (05.26)'!$A$8:$T$251,B$1,0)</f>
        <v>P</v>
      </c>
      <c r="C970" s="32" t="str">
        <f>VLOOKUP($E970,'[2]TEORICOS (05.26)'!$A$8:$T$251,C$1,0)</f>
        <v>Sprite</v>
      </c>
      <c r="D970" t="s">
        <v>232</v>
      </c>
      <c r="E970">
        <v>640</v>
      </c>
      <c r="F970" t="s">
        <v>91</v>
      </c>
      <c r="G970" s="16">
        <v>3002.5</v>
      </c>
      <c r="H970" s="16">
        <v>6344.2825000000303</v>
      </c>
      <c r="I970" s="33">
        <v>57133701.139999978</v>
      </c>
      <c r="J970" s="33">
        <v>56914322.850000031</v>
      </c>
      <c r="K970" s="34">
        <f>IF($B970="P",VLOOKUP($E970,'[2]Costeo-JUL26'!$B$9:$CQ$307,K$1,0),0)</f>
        <v>933147</v>
      </c>
      <c r="L970" s="35">
        <f>VLOOKUP($E970,'[2]TEORICOS (05.26)'!$A$8:$T$251,L$1,0)</f>
        <v>0.25119999999999998</v>
      </c>
      <c r="M970" s="36">
        <f t="shared" si="439"/>
        <v>14296877.899920007</v>
      </c>
      <c r="N970" s="35">
        <f>IF($B970="P",VLOOKUP($E970,'[2]Costeo-JUL26'!$B$9:$CQ$307,N$1,0),0)</f>
        <v>5.0000000000000001E-3</v>
      </c>
      <c r="O970" s="36">
        <f t="shared" si="440"/>
        <v>71484.389499600031</v>
      </c>
      <c r="P970" s="36">
        <f>IF($B970="P",VLOOKUP($E970,'[2]Costeo-JUL26'!$B$9:$CQ$307,P$1,0),0)*H970</f>
        <v>0</v>
      </c>
      <c r="Q970" s="36">
        <f t="shared" si="441"/>
        <v>14368362.289419606</v>
      </c>
      <c r="R970" s="34">
        <f>IF($B970="P",VLOOKUP($E970,'[2]Costeo-JUL26'!$B$9:$CQ$307,R$1,0),0)</f>
        <v>902332</v>
      </c>
      <c r="S970" s="16">
        <f>IF($B970="P",VLOOKUP($E970,'[2]Costeo-JUL26'!$B$9:$CQ$307,S$1,0),0)*$G970</f>
        <v>3455.277</v>
      </c>
      <c r="T970" s="36">
        <f>IF($B970="P",VLOOKUP($E970,'[2]Costeo-JUL26'!$B$9:$CQ$307,T$1,0),0)*$G970</f>
        <v>2410241.9281723052</v>
      </c>
      <c r="U970" s="35">
        <f>IF($B970="P",VLOOKUP($E970,'[2]Costeo-JUL26'!$B$9:$CQ$307,U$1,0),0)</f>
        <v>1.4999999999999999E-2</v>
      </c>
      <c r="V970" s="36">
        <f t="shared" si="442"/>
        <v>36153.628922584576</v>
      </c>
      <c r="W970" s="36">
        <f t="shared" si="443"/>
        <v>2446395.5570948897</v>
      </c>
      <c r="X970" s="34">
        <f>IF($B970="P",VLOOKUP($E970,'[2]Costeo-JUL26'!$B$9:$CQ$307,X$1,0),0)</f>
        <v>902338</v>
      </c>
      <c r="Y970" s="16">
        <f>IF($B970="P",VLOOKUP($E970,'[2]Costeo-JUL26'!$B$9:$CQ$307,Y$1,0),0)*$G970</f>
        <v>313.89335999999997</v>
      </c>
      <c r="Z970" s="36">
        <f>IF($B970="P",VLOOKUP($E970,'[2]Costeo-JUL26'!$B$9:$CQ$307,Z$1,0),0)*$G970</f>
        <v>88750.208606400003</v>
      </c>
      <c r="AA970" s="35">
        <f>IF($B970="P",VLOOKUP($E970,'[2]Costeo-JUL26'!$B$9:$CQ$307,AA$1,0),0)</f>
        <v>0.45</v>
      </c>
      <c r="AB970" s="36">
        <f t="shared" si="444"/>
        <v>39937.593872880003</v>
      </c>
      <c r="AC970" s="36">
        <f t="shared" si="445"/>
        <v>128687.80247928001</v>
      </c>
      <c r="AD970" s="34">
        <f>IF($B970="P",VLOOKUP($E970,'[2]Costeo-JUL26'!$B$9:$CQ$307,AD$1,0),0)</f>
        <v>901767</v>
      </c>
      <c r="AE970" s="16">
        <f>IF($B970="P",VLOOKUP($E970,'[2]Costeo-JUL26'!$B$9:$CQ$307,AE$1,0),0)*$G970</f>
        <v>24020</v>
      </c>
      <c r="AF970" s="36">
        <f>IF($B970="P",VLOOKUP($E970,'[2]Costeo-JUL26'!$B$9:$CQ$307,AF$1,0),0)*$G970</f>
        <v>368639.74400000001</v>
      </c>
      <c r="AG970" s="35">
        <f>IF($B970="P",VLOOKUP($E970,'[2]Costeo-JUL26'!$B$9:$CQ$307,AG$1,0),0)</f>
        <v>6.0000000000000001E-3</v>
      </c>
      <c r="AH970" s="36">
        <f t="shared" si="446"/>
        <v>2211.8384639999999</v>
      </c>
      <c r="AI970" s="36">
        <f t="shared" si="447"/>
        <v>370851.58246399998</v>
      </c>
      <c r="AJ970" s="34">
        <f>IF($B970="P",VLOOKUP($E970,'[2]Costeo-JUL26'!$B$9:$CQ$307,AJ$1,0),0)</f>
        <v>910882</v>
      </c>
      <c r="AK970" s="16">
        <f>IF($B970="P",VLOOKUP($E970,'[2]Costeo-JUL26'!$B$9:$CQ$307,AK$1,0),0)*$G970</f>
        <v>24020</v>
      </c>
      <c r="AL970" s="36">
        <f>IF($B970="P",VLOOKUP($E970,'[2]Costeo-JUL26'!$B$9:$CQ$307,AL$1,0),0)*$G970</f>
        <v>233055.25100000002</v>
      </c>
      <c r="AM970" s="35">
        <f>IF($B970="P",VLOOKUP($E970,'[2]Costeo-JUL26'!$B$9:$CQ$307,AM$1,0),0)</f>
        <v>1.7999999999999999E-2</v>
      </c>
      <c r="AN970" s="36">
        <f t="shared" si="448"/>
        <v>4194.9945180000004</v>
      </c>
      <c r="AO970" s="36">
        <f t="shared" si="449"/>
        <v>237250.24551800001</v>
      </c>
      <c r="AP970" s="34">
        <f>IF($B970="P",VLOOKUP($E970,'[2]Costeo-JUL26'!$B$9:$CQ$307,AP$1,0),0)</f>
        <v>913486</v>
      </c>
      <c r="AQ970" s="16">
        <f>IF($B970="P",VLOOKUP($E970,'[2]Costeo-JUL26'!$B$9:$CQ$307,AQ$1,0),0)*$G970</f>
        <v>24020</v>
      </c>
      <c r="AR970" s="36">
        <f>IF($B970="P",VLOOKUP($E970,'[2]Costeo-JUL26'!$B$9:$CQ$307,AR$1,0),0)*$G970</f>
        <v>2964942.4393194052</v>
      </c>
      <c r="AS970" s="35">
        <f>IF($B970="P",VLOOKUP($E970,'[2]Costeo-JUL26'!$B$9:$CQ$307,AS$1,0),0)</f>
        <v>0.02</v>
      </c>
      <c r="AT970" s="36">
        <f t="shared" si="450"/>
        <v>59298.848786388109</v>
      </c>
      <c r="AU970" s="36">
        <f t="shared" si="451"/>
        <v>3024241.2881057933</v>
      </c>
      <c r="AV970" s="34">
        <f>IF($B970="P",VLOOKUP($E970,'[2]Costeo-JUL26'!$B$9:$CQ$307,AV$1,0),0)</f>
        <v>902310</v>
      </c>
      <c r="AW970" s="16">
        <f>IF($B970="P",VLOOKUP($E970,'[2]Costeo-JUL26'!$B$9:$CQ$307,AW$1,0),0)*$G970</f>
        <v>93.677999999999997</v>
      </c>
      <c r="AX970" s="36">
        <f>IF($B970="P",VLOOKUP($E970,'[2]Costeo-JUL26'!$B$9:$CQ$307,AX$1,0),0)*$G970</f>
        <v>328205.19082666008</v>
      </c>
      <c r="AY970" s="35">
        <f>IF($B970="P",VLOOKUP($E970,'[2]Costeo-JUL26'!$B$9:$CQ$307,AY$1,0),0)</f>
        <v>0.03</v>
      </c>
      <c r="AZ970" s="36">
        <f t="shared" si="452"/>
        <v>9846.1557247998026</v>
      </c>
      <c r="BA970" s="36">
        <f t="shared" si="453"/>
        <v>338051.34655145986</v>
      </c>
      <c r="BB970" s="34">
        <f>IF($B970="P",VLOOKUP($E970,'[2]Costeo-JUL26'!$B$9:$CQ$307,BB$1,0),0)</f>
        <v>902311</v>
      </c>
      <c r="BC970" s="16">
        <f>IF($B970="P",VLOOKUP($E970,'[2]Costeo-JUL26'!$B$9:$CQ$307,BC$1,0),0)*$G970</f>
        <v>15.012500000000001</v>
      </c>
      <c r="BD970" s="36">
        <f>IF($B970="P",VLOOKUP($E970,'[2]Costeo-JUL26'!$B$9:$CQ$307,BD$1,0),0)*$G970</f>
        <v>58873.695562500005</v>
      </c>
      <c r="BE970" s="35">
        <f>IF($B970="P",VLOOKUP($E970,'[2]Costeo-JUL26'!$B$9:$CQ$307,BE$1,0),0)</f>
        <v>0.03</v>
      </c>
      <c r="BF970" s="36">
        <f t="shared" si="454"/>
        <v>1766.210866875</v>
      </c>
      <c r="BG970" s="36">
        <f t="shared" si="455"/>
        <v>60639.906429375005</v>
      </c>
      <c r="BH970" s="34">
        <f>IF($B970="P",VLOOKUP($E970,'[2]Costeo-JUL26'!$B$9:$CQ$307,BH$1,0),0)</f>
        <v>910319</v>
      </c>
      <c r="BI970" s="16">
        <f>IF($B970="P",VLOOKUP($E970,'[2]Costeo-JUL26'!$B$9:$CQ$307,BI$1,0),0)*$G970</f>
        <v>53.616071428571423</v>
      </c>
      <c r="BJ970" s="36">
        <f>IF($B970="P",VLOOKUP($E970,'[2]Costeo-JUL26'!$B$9:$CQ$307,BJ$1,0),0)*$G970</f>
        <v>140179.21875</v>
      </c>
      <c r="BK970" s="35">
        <f>IF(BH970=910319,0,IF($B970="P",VLOOKUP($E970,'[2]Costeo-JUL26'!$B$9:$CQ$307,BK$1,0),0))</f>
        <v>0</v>
      </c>
      <c r="BL970" s="36">
        <f t="shared" si="456"/>
        <v>0</v>
      </c>
      <c r="BM970" s="36">
        <f t="shared" si="457"/>
        <v>140179.21875</v>
      </c>
      <c r="BN970" s="34">
        <f>IF($B970="P",VLOOKUP($E970,'[2]Costeo-JUL26'!$B$9:$CQ$307,BN$1,0),0)</f>
        <v>0</v>
      </c>
      <c r="BO970" s="16">
        <f>IF($B970="P",VLOOKUP($E970,'[2]Costeo-JUL26'!$B$9:$CQ$307,BO$1,0),0)*$G970</f>
        <v>0</v>
      </c>
      <c r="BP970" s="36">
        <f>IF($B970="P",VLOOKUP($E970,'[2]Costeo-JUL26'!$B$9:$CQ$307,BP$1,0),0)*$G970</f>
        <v>0</v>
      </c>
      <c r="BQ970" s="35">
        <f>IF($B970="P",VLOOKUP($E970,'[2]Costeo-JUL26'!$B$9:$CQ$307,BQ$1,0),0)</f>
        <v>0</v>
      </c>
      <c r="BR970" s="36">
        <f t="shared" si="458"/>
        <v>0</v>
      </c>
      <c r="BS970" s="36">
        <f t="shared" si="459"/>
        <v>0</v>
      </c>
      <c r="BT970" s="34">
        <f>IF($B970="P",VLOOKUP($E970,'[2]Costeo-JUL26'!$B$9:$CQ$307,BT$1,0),0)</f>
        <v>0</v>
      </c>
      <c r="BU970" s="16">
        <f>IF($B970="P",VLOOKUP($E970,'[2]Costeo-JUL26'!$B$9:$CQ$307,BU$1,0),0)*$G970</f>
        <v>0</v>
      </c>
      <c r="BV970" s="36">
        <f>IF($B970="P",VLOOKUP($E970,'[2]Costeo-JUL26'!$B$9:$CQ$307,BV$1,0),0)*$G970</f>
        <v>0</v>
      </c>
      <c r="BW970" s="35">
        <f>IF($B970="P",VLOOKUP($E970,'[2]Costeo-JUL26'!$B$9:$CQ$307,BW$1,0),0)</f>
        <v>0</v>
      </c>
      <c r="BX970" s="36">
        <f t="shared" si="460"/>
        <v>0</v>
      </c>
      <c r="BY970" s="36">
        <f t="shared" si="461"/>
        <v>0</v>
      </c>
      <c r="BZ970" s="34">
        <f>IF($B970="P",VLOOKUP($E970,'[2]Costeo-JUL26'!$B$9:$CQ$307,BZ$1,0),0)</f>
        <v>0</v>
      </c>
      <c r="CA970" s="16">
        <f>IF($B970="P",VLOOKUP($E970,'[2]Costeo-JUL26'!$B$9:$CQ$307,CA$1,0),0)*$G970</f>
        <v>0</v>
      </c>
      <c r="CB970" s="36">
        <f>IF($B970="P",VLOOKUP($E970,'[2]Costeo-JUL26'!$B$9:$CQ$307,CB$1,0),0)*$G970</f>
        <v>0</v>
      </c>
      <c r="CC970" s="35">
        <f>IF($B970="P",VLOOKUP($E970,'[2]Costeo-JUL26'!$B$9:$CQ$307,CC$1,0),0)</f>
        <v>0</v>
      </c>
      <c r="CD970" s="36">
        <f t="shared" si="462"/>
        <v>0</v>
      </c>
      <c r="CE970" s="36">
        <f t="shared" si="463"/>
        <v>0</v>
      </c>
      <c r="CF970" s="37">
        <f t="shared" ref="CF970:CF1033" si="466">Q970+W970+AC970+AI970+AO970+AU970+BA970+BG970+BM970+BS970+BY970+CE970</f>
        <v>21114659.236812402</v>
      </c>
      <c r="CG970" s="36">
        <f>IF($B970="r",VLOOKUP($E970,'[2]Costeo-JUL26'!$B$9:$CQ$307,CG$1,0),0)*$G970</f>
        <v>0</v>
      </c>
      <c r="CH970" s="35">
        <f>VLOOKUP($E970,'[2]TEORICOS (05.26)'!$A$8:$T$251,CH$1,0)</f>
        <v>0</v>
      </c>
      <c r="CI970" s="36">
        <f t="shared" si="464"/>
        <v>0</v>
      </c>
      <c r="CJ970" s="37">
        <f t="shared" si="465"/>
        <v>0</v>
      </c>
      <c r="CM970" s="16">
        <f>SUMIFS('[1]Ajuste Inventario'!$I:$I,'[1]Ajuste Inventario'!$B:$B,E970,'[1]Ajuste Inventario'!$S:$S,D970)*-1</f>
        <v>2.875</v>
      </c>
      <c r="CN970" s="36">
        <f t="shared" ref="CN970:CN1033" si="467">IF(CM970=0,0,IF(B970="P",CF970/G970,CJ970/G970))*CM970</f>
        <v>20218.033407439019</v>
      </c>
      <c r="CP970" t="str">
        <f t="shared" ref="CP970:CP1033" si="468">E970&amp;D970</f>
        <v>640Org.Vtas Tandil</v>
      </c>
      <c r="CQ970" s="10">
        <f t="shared" ref="CQ970:CQ1033" si="469">+CN970/CM970</f>
        <v>7032.3594460657459</v>
      </c>
    </row>
    <row r="971" spans="1:95" x14ac:dyDescent="0.25">
      <c r="A971" s="30">
        <v>46204</v>
      </c>
      <c r="B971" s="31" t="str">
        <f>VLOOKUP($E971,'[2]TEORICOS (05.26)'!$A$8:$T$251,B$1,0)</f>
        <v>P</v>
      </c>
      <c r="C971" s="32" t="str">
        <f>VLOOKUP($E971,'[2]TEORICOS (05.26)'!$A$8:$T$251,C$1,0)</f>
        <v>Sprite</v>
      </c>
      <c r="D971" t="s">
        <v>232</v>
      </c>
      <c r="E971">
        <v>644</v>
      </c>
      <c r="F971" t="s">
        <v>92</v>
      </c>
      <c r="G971" s="16">
        <v>109</v>
      </c>
      <c r="H971" s="16">
        <v>268.7940000000001</v>
      </c>
      <c r="I971" s="33">
        <v>2265529.2699999996</v>
      </c>
      <c r="J971" s="33">
        <v>2260652.25</v>
      </c>
      <c r="K971" s="34">
        <f>IF($B971="P",VLOOKUP($E971,'[2]Costeo-JUL26'!$B$9:$CQ$307,K$1,0),0)</f>
        <v>933147</v>
      </c>
      <c r="L971" s="35">
        <f>VLOOKUP($E971,'[2]TEORICOS (05.26)'!$A$8:$T$251,L$1,0)</f>
        <v>0.25119999999999998</v>
      </c>
      <c r="M971" s="36">
        <f t="shared" si="439"/>
        <v>567875.84519999998</v>
      </c>
      <c r="N971" s="35">
        <f>IF($B971="P",VLOOKUP($E971,'[2]Costeo-JUL26'!$B$9:$CQ$307,N$1,0),0)</f>
        <v>5.0000000000000001E-3</v>
      </c>
      <c r="O971" s="36">
        <f t="shared" si="440"/>
        <v>2839.379226</v>
      </c>
      <c r="P971" s="36">
        <f>IF($B971="P",VLOOKUP($E971,'[2]Costeo-JUL26'!$B$9:$CQ$307,P$1,0),0)*H971</f>
        <v>0</v>
      </c>
      <c r="Q971" s="36">
        <f t="shared" si="441"/>
        <v>570715.22442600003</v>
      </c>
      <c r="R971" s="34">
        <f>IF($B971="P",VLOOKUP($E971,'[2]Costeo-JUL26'!$B$9:$CQ$307,R$1,0),0)</f>
        <v>902332</v>
      </c>
      <c r="S971" s="16">
        <f>IF($B971="P",VLOOKUP($E971,'[2]Costeo-JUL26'!$B$9:$CQ$307,S$1,0),0)*$G971</f>
        <v>146.3434</v>
      </c>
      <c r="T971" s="36">
        <f>IF($B971="P",VLOOKUP($E971,'[2]Costeo-JUL26'!$B$9:$CQ$307,T$1,0),0)*$G971</f>
        <v>102082.40861479149</v>
      </c>
      <c r="U971" s="35">
        <f>IF($B971="P",VLOOKUP($E971,'[2]Costeo-JUL26'!$B$9:$CQ$307,U$1,0),0)</f>
        <v>1.4999999999999999E-2</v>
      </c>
      <c r="V971" s="36">
        <f t="shared" si="442"/>
        <v>1531.2361292218723</v>
      </c>
      <c r="W971" s="36">
        <f t="shared" si="443"/>
        <v>103613.64474401336</v>
      </c>
      <c r="X971" s="34">
        <f>IF($B971="P",VLOOKUP($E971,'[2]Costeo-JUL26'!$B$9:$CQ$307,X$1,0),0)</f>
        <v>902338</v>
      </c>
      <c r="Y971" s="16">
        <f>IF($B971="P",VLOOKUP($E971,'[2]Costeo-JUL26'!$B$9:$CQ$307,Y$1,0),0)*$G971</f>
        <v>12.085920000000002</v>
      </c>
      <c r="Z971" s="36">
        <f>IF($B971="P",VLOOKUP($E971,'[2]Costeo-JUL26'!$B$9:$CQ$307,Z$1,0),0)*$G971</f>
        <v>3417.1730208000004</v>
      </c>
      <c r="AA971" s="35">
        <f>IF($B971="P",VLOOKUP($E971,'[2]Costeo-JUL26'!$B$9:$CQ$307,AA$1,0),0)</f>
        <v>0.45</v>
      </c>
      <c r="AB971" s="36">
        <f t="shared" si="444"/>
        <v>1537.7278593600001</v>
      </c>
      <c r="AC971" s="36">
        <f t="shared" si="445"/>
        <v>4954.9008801600003</v>
      </c>
      <c r="AD971" s="34">
        <f>IF($B971="P",VLOOKUP($E971,'[2]Costeo-JUL26'!$B$9:$CQ$307,AD$1,0),0)</f>
        <v>901767</v>
      </c>
      <c r="AE971" s="16">
        <f>IF($B971="P",VLOOKUP($E971,'[2]Costeo-JUL26'!$B$9:$CQ$307,AE$1,0),0)*$G971</f>
        <v>872</v>
      </c>
      <c r="AF971" s="36">
        <f>IF($B971="P",VLOOKUP($E971,'[2]Costeo-JUL26'!$B$9:$CQ$307,AF$1,0),0)*$G971</f>
        <v>13382.758400000001</v>
      </c>
      <c r="AG971" s="35">
        <f>IF($B971="P",VLOOKUP($E971,'[2]Costeo-JUL26'!$B$9:$CQ$307,AG$1,0),0)</f>
        <v>6.0000000000000001E-3</v>
      </c>
      <c r="AH971" s="36">
        <f t="shared" si="446"/>
        <v>80.296550400000001</v>
      </c>
      <c r="AI971" s="36">
        <f t="shared" si="447"/>
        <v>13463.054950400001</v>
      </c>
      <c r="AJ971" s="34">
        <f>IF($B971="P",VLOOKUP($E971,'[2]Costeo-JUL26'!$B$9:$CQ$307,AJ$1,0),0)</f>
        <v>930638</v>
      </c>
      <c r="AK971" s="16">
        <f>IF($B971="P",VLOOKUP($E971,'[2]Costeo-JUL26'!$B$9:$CQ$307,AK$1,0),0)*$G971</f>
        <v>872</v>
      </c>
      <c r="AL971" s="36">
        <f>IF($B971="P",VLOOKUP($E971,'[2]Costeo-JUL26'!$B$9:$CQ$307,AL$1,0),0)*$G971</f>
        <v>20038.908800000001</v>
      </c>
      <c r="AM971" s="35">
        <f>IF($B971="P",VLOOKUP($E971,'[2]Costeo-JUL26'!$B$9:$CQ$307,AM$1,0),0)</f>
        <v>1.7999999999999999E-2</v>
      </c>
      <c r="AN971" s="36">
        <f t="shared" si="448"/>
        <v>360.70035839999997</v>
      </c>
      <c r="AO971" s="36">
        <f t="shared" si="449"/>
        <v>20399.609158400002</v>
      </c>
      <c r="AP971" s="34">
        <f>IF($B971="P",VLOOKUP($E971,'[2]Costeo-JUL26'!$B$9:$CQ$307,AP$1,0),0)</f>
        <v>911881</v>
      </c>
      <c r="AQ971" s="16">
        <f>IF($B971="P",VLOOKUP($E971,'[2]Costeo-JUL26'!$B$9:$CQ$307,AQ$1,0),0)*$G971</f>
        <v>872</v>
      </c>
      <c r="AR971" s="36">
        <f>IF($B971="P",VLOOKUP($E971,'[2]Costeo-JUL26'!$B$9:$CQ$307,AR$1,0),0)*$G971</f>
        <v>118322.72640197081</v>
      </c>
      <c r="AS971" s="35">
        <f>IF($B971="P",VLOOKUP($E971,'[2]Costeo-JUL26'!$B$9:$CQ$307,AS$1,0),0)</f>
        <v>0.02</v>
      </c>
      <c r="AT971" s="36">
        <f t="shared" si="450"/>
        <v>2366.4545280394163</v>
      </c>
      <c r="AU971" s="36">
        <f t="shared" si="451"/>
        <v>120689.18093001023</v>
      </c>
      <c r="AV971" s="34">
        <f>IF($B971="P",VLOOKUP($E971,'[2]Costeo-JUL26'!$B$9:$CQ$307,AV$1,0),0)</f>
        <v>902310</v>
      </c>
      <c r="AW971" s="16">
        <f>IF($B971="P",VLOOKUP($E971,'[2]Costeo-JUL26'!$B$9:$CQ$307,AW$1,0),0)*$G971</f>
        <v>3.6078999999999999</v>
      </c>
      <c r="AX971" s="36">
        <f>IF($B971="P",VLOOKUP($E971,'[2]Costeo-JUL26'!$B$9:$CQ$307,AX$1,0),0)*$G971</f>
        <v>12640.443946108016</v>
      </c>
      <c r="AY971" s="35">
        <f>IF($B971="P",VLOOKUP($E971,'[2]Costeo-JUL26'!$B$9:$CQ$307,AY$1,0),0)</f>
        <v>0.03</v>
      </c>
      <c r="AZ971" s="36">
        <f t="shared" si="452"/>
        <v>379.21331838324051</v>
      </c>
      <c r="BA971" s="36">
        <f t="shared" si="453"/>
        <v>13019.657264491258</v>
      </c>
      <c r="BB971" s="34">
        <f>IF($B971="P",VLOOKUP($E971,'[2]Costeo-JUL26'!$B$9:$CQ$307,BB$1,0),0)</f>
        <v>923266</v>
      </c>
      <c r="BC971" s="16">
        <f>IF($B971="P",VLOOKUP($E971,'[2]Costeo-JUL26'!$B$9:$CQ$307,BC$1,0),0)*$G971</f>
        <v>0.54500000000000004</v>
      </c>
      <c r="BD971" s="36">
        <f>IF($B971="P",VLOOKUP($E971,'[2]Costeo-JUL26'!$B$9:$CQ$307,BD$1,0),0)*$G971</f>
        <v>2204.9937000000004</v>
      </c>
      <c r="BE971" s="35">
        <f>IF($B971="P",VLOOKUP($E971,'[2]Costeo-JUL26'!$B$9:$CQ$307,BE$1,0),0)</f>
        <v>0.03</v>
      </c>
      <c r="BF971" s="36">
        <f t="shared" si="454"/>
        <v>66.149811000000014</v>
      </c>
      <c r="BG971" s="36">
        <f t="shared" si="455"/>
        <v>2271.1435110000007</v>
      </c>
      <c r="BH971" s="34">
        <f>IF($B971="P",VLOOKUP($E971,'[2]Costeo-JUL26'!$B$9:$CQ$307,BH$1,0),0)</f>
        <v>910319</v>
      </c>
      <c r="BI971" s="16">
        <f>IF($B971="P",VLOOKUP($E971,'[2]Costeo-JUL26'!$B$9:$CQ$307,BI$1,0),0)*$G971</f>
        <v>2.9066666666666667</v>
      </c>
      <c r="BJ971" s="36">
        <f>IF($B971="P",VLOOKUP($E971,'[2]Costeo-JUL26'!$B$9:$CQ$307,BJ$1,0),0)*$G971</f>
        <v>7599.48</v>
      </c>
      <c r="BK971" s="35">
        <f>IF(BH971=910319,0,IF($B971="P",VLOOKUP($E971,'[2]Costeo-JUL26'!$B$9:$CQ$307,BK$1,0),0))</f>
        <v>0</v>
      </c>
      <c r="BL971" s="36">
        <f t="shared" si="456"/>
        <v>0</v>
      </c>
      <c r="BM971" s="36">
        <f t="shared" si="457"/>
        <v>7599.48</v>
      </c>
      <c r="BN971" s="34">
        <f>IF($B971="P",VLOOKUP($E971,'[2]Costeo-JUL26'!$B$9:$CQ$307,BN$1,0),0)</f>
        <v>0</v>
      </c>
      <c r="BO971" s="16">
        <f>IF($B971="P",VLOOKUP($E971,'[2]Costeo-JUL26'!$B$9:$CQ$307,BO$1,0),0)*$G971</f>
        <v>0</v>
      </c>
      <c r="BP971" s="36">
        <f>IF($B971="P",VLOOKUP($E971,'[2]Costeo-JUL26'!$B$9:$CQ$307,BP$1,0),0)*$G971</f>
        <v>0</v>
      </c>
      <c r="BQ971" s="35">
        <f>IF($B971="P",VLOOKUP($E971,'[2]Costeo-JUL26'!$B$9:$CQ$307,BQ$1,0),0)</f>
        <v>0</v>
      </c>
      <c r="BR971" s="36">
        <f t="shared" si="458"/>
        <v>0</v>
      </c>
      <c r="BS971" s="36">
        <f t="shared" si="459"/>
        <v>0</v>
      </c>
      <c r="BT971" s="34">
        <f>IF($B971="P",VLOOKUP($E971,'[2]Costeo-JUL26'!$B$9:$CQ$307,BT$1,0),0)</f>
        <v>0</v>
      </c>
      <c r="BU971" s="16">
        <f>IF($B971="P",VLOOKUP($E971,'[2]Costeo-JUL26'!$B$9:$CQ$307,BU$1,0),0)*$G971</f>
        <v>0</v>
      </c>
      <c r="BV971" s="36">
        <f>IF($B971="P",VLOOKUP($E971,'[2]Costeo-JUL26'!$B$9:$CQ$307,BV$1,0),0)*$G971</f>
        <v>0</v>
      </c>
      <c r="BW971" s="35">
        <f>IF($B971="P",VLOOKUP($E971,'[2]Costeo-JUL26'!$B$9:$CQ$307,BW$1,0),0)</f>
        <v>0</v>
      </c>
      <c r="BX971" s="36">
        <f t="shared" si="460"/>
        <v>0</v>
      </c>
      <c r="BY971" s="36">
        <f t="shared" si="461"/>
        <v>0</v>
      </c>
      <c r="BZ971" s="34">
        <f>IF($B971="P",VLOOKUP($E971,'[2]Costeo-JUL26'!$B$9:$CQ$307,BZ$1,0),0)</f>
        <v>0</v>
      </c>
      <c r="CA971" s="16">
        <f>IF($B971="P",VLOOKUP($E971,'[2]Costeo-JUL26'!$B$9:$CQ$307,CA$1,0),0)*$G971</f>
        <v>0</v>
      </c>
      <c r="CB971" s="36">
        <f>IF($B971="P",VLOOKUP($E971,'[2]Costeo-JUL26'!$B$9:$CQ$307,CB$1,0),0)*$G971</f>
        <v>0</v>
      </c>
      <c r="CC971" s="35">
        <f>IF($B971="P",VLOOKUP($E971,'[2]Costeo-JUL26'!$B$9:$CQ$307,CC$1,0),0)</f>
        <v>0</v>
      </c>
      <c r="CD971" s="36">
        <f t="shared" si="462"/>
        <v>0</v>
      </c>
      <c r="CE971" s="36">
        <f t="shared" si="463"/>
        <v>0</v>
      </c>
      <c r="CF971" s="37">
        <f t="shared" si="466"/>
        <v>856725.89586447494</v>
      </c>
      <c r="CG971" s="36">
        <f>IF($B971="r",VLOOKUP($E971,'[2]Costeo-JUL26'!$B$9:$CQ$307,CG$1,0),0)*$G971</f>
        <v>0</v>
      </c>
      <c r="CH971" s="35">
        <f>VLOOKUP($E971,'[2]TEORICOS (05.26)'!$A$8:$T$251,CH$1,0)</f>
        <v>0</v>
      </c>
      <c r="CI971" s="36">
        <f t="shared" si="464"/>
        <v>0</v>
      </c>
      <c r="CJ971" s="37">
        <f t="shared" si="465"/>
        <v>0</v>
      </c>
      <c r="CM971" s="16">
        <f>SUMIFS('[1]Ajuste Inventario'!$I:$I,'[1]Ajuste Inventario'!$B:$B,E971,'[1]Ajuste Inventario'!$S:$S,D971)*-1</f>
        <v>0.75</v>
      </c>
      <c r="CN971" s="36">
        <f t="shared" si="467"/>
        <v>5894.9029531959277</v>
      </c>
      <c r="CP971" t="str">
        <f t="shared" si="468"/>
        <v>644Org.Vtas Tandil</v>
      </c>
      <c r="CQ971" s="10">
        <f t="shared" si="469"/>
        <v>7859.8706042612366</v>
      </c>
    </row>
    <row r="972" spans="1:95" x14ac:dyDescent="0.25">
      <c r="A972" s="30">
        <v>46204</v>
      </c>
      <c r="B972" s="31" t="str">
        <f>VLOOKUP($E972,'[2]TEORICOS (05.26)'!$A$8:$T$251,B$1,0)</f>
        <v>P</v>
      </c>
      <c r="C972" s="32" t="str">
        <f>VLOOKUP($E972,'[2]TEORICOS (05.26)'!$A$8:$T$251,C$1,0)</f>
        <v>Sprite</v>
      </c>
      <c r="D972" t="s">
        <v>232</v>
      </c>
      <c r="E972">
        <v>659</v>
      </c>
      <c r="F972" t="s">
        <v>93</v>
      </c>
      <c r="G972" s="16">
        <v>3302</v>
      </c>
      <c r="H972" s="16">
        <v>7852.1559999999345</v>
      </c>
      <c r="I972" s="33">
        <v>61655498.33000166</v>
      </c>
      <c r="J972" s="33">
        <v>61210589.880001515</v>
      </c>
      <c r="K972" s="34">
        <f>IF($B972="P",VLOOKUP($E972,'[2]Costeo-JUL26'!$B$9:$CQ$307,K$1,0),0)</f>
        <v>933147</v>
      </c>
      <c r="L972" s="35">
        <f>VLOOKUP($E972,'[2]TEORICOS (05.26)'!$A$8:$T$251,L$1,0)</f>
        <v>0.25119999999999998</v>
      </c>
      <c r="M972" s="36">
        <f t="shared" ref="M972:M1035" si="470">IF(B972="P",L972*J972,0)</f>
        <v>15376100.17785638</v>
      </c>
      <c r="N972" s="35">
        <f>IF($B972="P",VLOOKUP($E972,'[2]Costeo-JUL26'!$B$9:$CQ$307,N$1,0),0)</f>
        <v>5.0000000000000001E-3</v>
      </c>
      <c r="O972" s="36">
        <f t="shared" ref="O972:O1035" si="471">N972*M972</f>
        <v>76880.500889281902</v>
      </c>
      <c r="P972" s="36">
        <f>IF($B972="P",VLOOKUP($E972,'[2]Costeo-JUL26'!$B$9:$CQ$307,P$1,0),0)*H972</f>
        <v>0</v>
      </c>
      <c r="Q972" s="36">
        <f t="shared" ref="Q972:Q1035" si="472">+M972+O972+P972</f>
        <v>15452980.678745663</v>
      </c>
      <c r="R972" s="34">
        <f>IF($B972="P",VLOOKUP($E972,'[2]Costeo-JUL26'!$B$9:$CQ$307,R$1,0),0)</f>
        <v>902332</v>
      </c>
      <c r="S972" s="16">
        <f>IF($B972="P",VLOOKUP($E972,'[2]Costeo-JUL26'!$B$9:$CQ$307,S$1,0),0)*$G972</f>
        <v>4274.9342999999999</v>
      </c>
      <c r="T972" s="36">
        <f>IF($B972="P",VLOOKUP($E972,'[2]Costeo-JUL26'!$B$9:$CQ$307,T$1,0),0)*$G972</f>
        <v>2981997.0700010224</v>
      </c>
      <c r="U972" s="35">
        <f>IF($B972="P",VLOOKUP($E972,'[2]Costeo-JUL26'!$B$9:$CQ$307,U$1,0),0)</f>
        <v>1.4999999999999999E-2</v>
      </c>
      <c r="V972" s="36">
        <f t="shared" ref="V972:V1035" si="473">U972*T972</f>
        <v>44729.956050015331</v>
      </c>
      <c r="W972" s="36">
        <f t="shared" ref="W972:W1035" si="474">T972+V972</f>
        <v>3026727.0260510379</v>
      </c>
      <c r="X972" s="34">
        <f>IF($B972="P",VLOOKUP($E972,'[2]Costeo-JUL26'!$B$9:$CQ$307,X$1,0),0)</f>
        <v>902338</v>
      </c>
      <c r="Y972" s="16">
        <f>IF($B972="P",VLOOKUP($E972,'[2]Costeo-JUL26'!$B$9:$CQ$307,Y$1,0),0)*$G972</f>
        <v>388.35482400000001</v>
      </c>
      <c r="Z972" s="36">
        <f>IF($B972="P",VLOOKUP($E972,'[2]Costeo-JUL26'!$B$9:$CQ$307,Z$1,0),0)*$G972</f>
        <v>109803.44293776</v>
      </c>
      <c r="AA972" s="35">
        <f>IF($B972="P",VLOOKUP($E972,'[2]Costeo-JUL26'!$B$9:$CQ$307,AA$1,0),0)</f>
        <v>0.45</v>
      </c>
      <c r="AB972" s="36">
        <f t="shared" ref="AB972:AB1035" si="475">AA972*Z972</f>
        <v>49411.549321992003</v>
      </c>
      <c r="AC972" s="36">
        <f t="shared" ref="AC972:AC1035" si="476">Z972+AB972</f>
        <v>159214.99225975201</v>
      </c>
      <c r="AD972" s="34">
        <f>IF($B972="P",VLOOKUP($E972,'[2]Costeo-JUL26'!$B$9:$CQ$307,AD$1,0),0)</f>
        <v>901767</v>
      </c>
      <c r="AE972" s="16">
        <f>IF($B972="P",VLOOKUP($E972,'[2]Costeo-JUL26'!$B$9:$CQ$307,AE$1,0),0)*$G972</f>
        <v>19812</v>
      </c>
      <c r="AF972" s="36">
        <f>IF($B972="P",VLOOKUP($E972,'[2]Costeo-JUL26'!$B$9:$CQ$307,AF$1,0),0)*$G972</f>
        <v>304058.72640000004</v>
      </c>
      <c r="AG972" s="35">
        <f>IF($B972="P",VLOOKUP($E972,'[2]Costeo-JUL26'!$B$9:$CQ$307,AG$1,0),0)</f>
        <v>6.0000000000000001E-3</v>
      </c>
      <c r="AH972" s="36">
        <f t="shared" ref="AH972:AH1035" si="477">AG972*AF972</f>
        <v>1824.3523584000002</v>
      </c>
      <c r="AI972" s="36">
        <f t="shared" ref="AI972:AI1035" si="478">AF972+AH972</f>
        <v>305883.07875840005</v>
      </c>
      <c r="AJ972" s="34">
        <f>IF($B972="P",VLOOKUP($E972,'[2]Costeo-JUL26'!$B$9:$CQ$307,AJ$1,0),0)</f>
        <v>905625</v>
      </c>
      <c r="AK972" s="16">
        <f>IF($B972="P",VLOOKUP($E972,'[2]Costeo-JUL26'!$B$9:$CQ$307,AK$1,0),0)*$G972</f>
        <v>19812</v>
      </c>
      <c r="AL972" s="36">
        <f>IF($B972="P",VLOOKUP($E972,'[2]Costeo-JUL26'!$B$9:$CQ$307,AL$1,0),0)*$G972</f>
        <v>226371.91199999998</v>
      </c>
      <c r="AM972" s="35">
        <f>IF($B972="P",VLOOKUP($E972,'[2]Costeo-JUL26'!$B$9:$CQ$307,AM$1,0),0)</f>
        <v>1.7999999999999999E-2</v>
      </c>
      <c r="AN972" s="36">
        <f t="shared" ref="AN972:AN1035" si="479">AM972*AL972</f>
        <v>4074.6944159999994</v>
      </c>
      <c r="AO972" s="36">
        <f t="shared" ref="AO972:AO1035" si="480">AL972+AN972</f>
        <v>230446.606416</v>
      </c>
      <c r="AP972" s="34">
        <f>IF($B972="P",VLOOKUP($E972,'[2]Costeo-JUL26'!$B$9:$CQ$307,AP$1,0),0)</f>
        <v>911881</v>
      </c>
      <c r="AQ972" s="16">
        <f>IF($B972="P",VLOOKUP($E972,'[2]Costeo-JUL26'!$B$9:$CQ$307,AQ$1,0),0)*$G972</f>
        <v>19812</v>
      </c>
      <c r="AR972" s="36">
        <f>IF($B972="P",VLOOKUP($E972,'[2]Costeo-JUL26'!$B$9:$CQ$307,AR$1,0),0)*$G972</f>
        <v>2688314.0544447773</v>
      </c>
      <c r="AS972" s="35">
        <f>IF($B972="P",VLOOKUP($E972,'[2]Costeo-JUL26'!$B$9:$CQ$307,AS$1,0),0)</f>
        <v>0.02</v>
      </c>
      <c r="AT972" s="36">
        <f t="shared" ref="AT972:AT1035" si="481">AS972*AR972</f>
        <v>53766.28108889555</v>
      </c>
      <c r="AU972" s="36">
        <f t="shared" ref="AU972:AU1035" si="482">AR972+AT972</f>
        <v>2742080.3355336729</v>
      </c>
      <c r="AV972" s="34">
        <f>IF($B972="P",VLOOKUP($E972,'[2]Costeo-JUL26'!$B$9:$CQ$307,AV$1,0),0)</f>
        <v>932442</v>
      </c>
      <c r="AW972" s="16">
        <f>IF($B972="P",VLOOKUP($E972,'[2]Costeo-JUL26'!$B$9:$CQ$307,AW$1,0),0)*$G972</f>
        <v>91.465400000000002</v>
      </c>
      <c r="AX972" s="36">
        <f>IF($B972="P",VLOOKUP($E972,'[2]Costeo-JUL26'!$B$9:$CQ$307,AX$1,0),0)*$G972</f>
        <v>337623.88195949141</v>
      </c>
      <c r="AY972" s="35">
        <f>IF($B972="P",VLOOKUP($E972,'[2]Costeo-JUL26'!$B$9:$CQ$307,AY$1,0),0)</f>
        <v>0.03</v>
      </c>
      <c r="AZ972" s="36">
        <f t="shared" ref="AZ972:AZ1035" si="483">AY972*AX972</f>
        <v>10128.716458784742</v>
      </c>
      <c r="BA972" s="36">
        <f t="shared" ref="BA972:BA1035" si="484">AX972+AZ972</f>
        <v>347752.59841827617</v>
      </c>
      <c r="BB972" s="34">
        <f>IF($B972="P",VLOOKUP($E972,'[2]Costeo-JUL26'!$B$9:$CQ$307,BB$1,0),0)</f>
        <v>902311</v>
      </c>
      <c r="BC972" s="16">
        <f>IF($B972="P",VLOOKUP($E972,'[2]Costeo-JUL26'!$B$9:$CQ$307,BC$1,0),0)*$G972</f>
        <v>14.446250000000001</v>
      </c>
      <c r="BD972" s="36">
        <f>IF($B972="P",VLOOKUP($E972,'[2]Costeo-JUL26'!$B$9:$CQ$307,BD$1,0),0)*$G972</f>
        <v>56653.064081250013</v>
      </c>
      <c r="BE972" s="35">
        <f>IF($B972="P",VLOOKUP($E972,'[2]Costeo-JUL26'!$B$9:$CQ$307,BE$1,0),0)</f>
        <v>0.03</v>
      </c>
      <c r="BF972" s="36">
        <f t="shared" ref="BF972:BF1035" si="485">BE972*BD972</f>
        <v>1699.5919224375004</v>
      </c>
      <c r="BG972" s="36">
        <f t="shared" ref="BG972:BG1035" si="486">BD972+BF972</f>
        <v>58352.656003687516</v>
      </c>
      <c r="BH972" s="34">
        <f>IF($B972="P",VLOOKUP($E972,'[2]Costeo-JUL26'!$B$9:$CQ$307,BH$1,0),0)</f>
        <v>933089</v>
      </c>
      <c r="BI972" s="16">
        <f>IF($B972="P",VLOOKUP($E972,'[2]Costeo-JUL26'!$B$9:$CQ$307,BI$1,0),0)*$G972</f>
        <v>123.82499999999999</v>
      </c>
      <c r="BJ972" s="36">
        <f>IF($B972="P",VLOOKUP($E972,'[2]Costeo-JUL26'!$B$9:$CQ$307,BJ$1,0),0)*$G972</f>
        <v>92209.07770557492</v>
      </c>
      <c r="BK972" s="35">
        <f>IF(BH972=910319,0,IF($B972="P",VLOOKUP($E972,'[2]Costeo-JUL26'!$B$9:$CQ$307,BK$1,0),0))</f>
        <v>0.02</v>
      </c>
      <c r="BL972" s="36">
        <f t="shared" ref="BL972:BL1035" si="487">BK972*BJ972</f>
        <v>1844.1815541114984</v>
      </c>
      <c r="BM972" s="36">
        <f t="shared" ref="BM972:BM1035" si="488">BJ972+BL972</f>
        <v>94053.259259686412</v>
      </c>
      <c r="BN972" s="34">
        <f>IF($B972="P",VLOOKUP($E972,'[2]Costeo-JUL26'!$B$9:$CQ$307,BN$1,0),0)</f>
        <v>0</v>
      </c>
      <c r="BO972" s="16">
        <f>IF($B972="P",VLOOKUP($E972,'[2]Costeo-JUL26'!$B$9:$CQ$307,BO$1,0),0)*$G972</f>
        <v>0</v>
      </c>
      <c r="BP972" s="36">
        <f>IF($B972="P",VLOOKUP($E972,'[2]Costeo-JUL26'!$B$9:$CQ$307,BP$1,0),0)*$G972</f>
        <v>0</v>
      </c>
      <c r="BQ972" s="35">
        <f>IF($B972="P",VLOOKUP($E972,'[2]Costeo-JUL26'!$B$9:$CQ$307,BQ$1,0),0)</f>
        <v>0</v>
      </c>
      <c r="BR972" s="36">
        <f t="shared" ref="BR972:BR1035" si="489">BQ972*BP972</f>
        <v>0</v>
      </c>
      <c r="BS972" s="36">
        <f t="shared" ref="BS972:BS1035" si="490">BP972+BR972</f>
        <v>0</v>
      </c>
      <c r="BT972" s="34">
        <f>IF($B972="P",VLOOKUP($E972,'[2]Costeo-JUL26'!$B$9:$CQ$307,BT$1,0),0)</f>
        <v>0</v>
      </c>
      <c r="BU972" s="16">
        <f>IF($B972="P",VLOOKUP($E972,'[2]Costeo-JUL26'!$B$9:$CQ$307,BU$1,0),0)*$G972</f>
        <v>0</v>
      </c>
      <c r="BV972" s="36">
        <f>IF($B972="P",VLOOKUP($E972,'[2]Costeo-JUL26'!$B$9:$CQ$307,BV$1,0),0)*$G972</f>
        <v>0</v>
      </c>
      <c r="BW972" s="35">
        <f>IF($B972="P",VLOOKUP($E972,'[2]Costeo-JUL26'!$B$9:$CQ$307,BW$1,0),0)</f>
        <v>0</v>
      </c>
      <c r="BX972" s="36">
        <f t="shared" ref="BX972:BX1035" si="491">BW972*BV972</f>
        <v>0</v>
      </c>
      <c r="BY972" s="36">
        <f t="shared" ref="BY972:BY1035" si="492">BV972+BX972</f>
        <v>0</v>
      </c>
      <c r="BZ972" s="34">
        <f>IF($B972="P",VLOOKUP($E972,'[2]Costeo-JUL26'!$B$9:$CQ$307,BZ$1,0),0)</f>
        <v>0</v>
      </c>
      <c r="CA972" s="16">
        <f>IF($B972="P",VLOOKUP($E972,'[2]Costeo-JUL26'!$B$9:$CQ$307,CA$1,0),0)*$G972</f>
        <v>0</v>
      </c>
      <c r="CB972" s="36">
        <f>IF($B972="P",VLOOKUP($E972,'[2]Costeo-JUL26'!$B$9:$CQ$307,CB$1,0),0)*$G972</f>
        <v>0</v>
      </c>
      <c r="CC972" s="35">
        <f>IF($B972="P",VLOOKUP($E972,'[2]Costeo-JUL26'!$B$9:$CQ$307,CC$1,0),0)</f>
        <v>0</v>
      </c>
      <c r="CD972" s="36">
        <f t="shared" ref="CD972:CD1035" si="493">CC972*CB972</f>
        <v>0</v>
      </c>
      <c r="CE972" s="36">
        <f t="shared" ref="CE972:CE1035" si="494">CB972+CD972</f>
        <v>0</v>
      </c>
      <c r="CF972" s="37">
        <f t="shared" si="466"/>
        <v>22417491.231446177</v>
      </c>
      <c r="CG972" s="36">
        <f>IF($B972="r",VLOOKUP($E972,'[2]Costeo-JUL26'!$B$9:$CQ$307,CG$1,0),0)*$G972</f>
        <v>0</v>
      </c>
      <c r="CH972" s="35">
        <f>VLOOKUP($E972,'[2]TEORICOS (05.26)'!$A$8:$T$251,CH$1,0)</f>
        <v>0</v>
      </c>
      <c r="CI972" s="36">
        <f t="shared" ref="CI972:CI1035" si="495">IF($B972="P",0,J972*L972-CG972*CH972)</f>
        <v>0</v>
      </c>
      <c r="CJ972" s="37">
        <f t="shared" ref="CJ972:CJ1035" si="496">CG972+CI972</f>
        <v>0</v>
      </c>
      <c r="CM972" s="16">
        <f>SUMIFS('[1]Ajuste Inventario'!$I:$I,'[1]Ajuste Inventario'!$B:$B,E972,'[1]Ajuste Inventario'!$S:$S,D972)*-1</f>
        <v>5.8339999999999996</v>
      </c>
      <c r="CN972" s="36">
        <f t="shared" si="467"/>
        <v>39607.402739023921</v>
      </c>
      <c r="CP972" t="str">
        <f t="shared" si="468"/>
        <v>659Org.Vtas Tandil</v>
      </c>
      <c r="CQ972" s="10">
        <f t="shared" si="469"/>
        <v>6789.0645764525061</v>
      </c>
    </row>
    <row r="973" spans="1:95" x14ac:dyDescent="0.25">
      <c r="A973" s="30">
        <v>46204</v>
      </c>
      <c r="B973" s="31" t="str">
        <f>VLOOKUP($E973,'[2]TEORICOS (05.26)'!$A$8:$T$251,B$1,0)</f>
        <v>P</v>
      </c>
      <c r="C973" s="32" t="str">
        <f>VLOOKUP($E973,'[2]TEORICOS (05.26)'!$A$8:$T$251,C$1,0)</f>
        <v>Sprite</v>
      </c>
      <c r="D973" t="s">
        <v>232</v>
      </c>
      <c r="E973">
        <v>661</v>
      </c>
      <c r="F973" t="s">
        <v>94</v>
      </c>
      <c r="G973" s="16">
        <v>374</v>
      </c>
      <c r="H973" s="16">
        <v>1185.5799999999977</v>
      </c>
      <c r="I973" s="33">
        <v>8153627.6399999838</v>
      </c>
      <c r="J973" s="33">
        <v>8100318.829999987</v>
      </c>
      <c r="K973" s="34">
        <f>IF($B973="P",VLOOKUP($E973,'[2]Costeo-JUL26'!$B$9:$CQ$307,K$1,0),0)</f>
        <v>933147</v>
      </c>
      <c r="L973" s="35">
        <f>VLOOKUP($E973,'[2]TEORICOS (05.26)'!$A$8:$T$251,L$1,0)</f>
        <v>0.25119999999999998</v>
      </c>
      <c r="M973" s="36">
        <f t="shared" si="470"/>
        <v>2034800.0900959966</v>
      </c>
      <c r="N973" s="35">
        <f>IF($B973="P",VLOOKUP($E973,'[2]Costeo-JUL26'!$B$9:$CQ$307,N$1,0),0)</f>
        <v>5.0000000000000001E-3</v>
      </c>
      <c r="O973" s="36">
        <f t="shared" si="471"/>
        <v>10174.000450479984</v>
      </c>
      <c r="P973" s="36">
        <f>IF($B973="P",VLOOKUP($E973,'[2]Costeo-JUL26'!$B$9:$CQ$307,P$1,0),0)*H973</f>
        <v>0</v>
      </c>
      <c r="Q973" s="36">
        <f t="shared" si="472"/>
        <v>2044974.0905464767</v>
      </c>
      <c r="R973" s="34">
        <f>IF($B973="P",VLOOKUP($E973,'[2]Costeo-JUL26'!$B$9:$CQ$307,R$1,0),0)</f>
        <v>902332</v>
      </c>
      <c r="S973" s="16">
        <f>IF($B973="P",VLOOKUP($E973,'[2]Costeo-JUL26'!$B$9:$CQ$307,S$1,0),0)*$G973</f>
        <v>645.59879999999998</v>
      </c>
      <c r="T973" s="36">
        <f>IF($B973="P",VLOOKUP($E973,'[2]Costeo-JUL26'!$B$9:$CQ$307,T$1,0),0)*$G973</f>
        <v>450339.95727049559</v>
      </c>
      <c r="U973" s="35">
        <f>IF($B973="P",VLOOKUP($E973,'[2]Costeo-JUL26'!$B$9:$CQ$307,U$1,0),0)</f>
        <v>1.4999999999999999E-2</v>
      </c>
      <c r="V973" s="36">
        <f t="shared" si="473"/>
        <v>6755.0993590574335</v>
      </c>
      <c r="W973" s="36">
        <f t="shared" si="474"/>
        <v>457095.05662955303</v>
      </c>
      <c r="X973" s="34">
        <f>IF($B973="P",VLOOKUP($E973,'[2]Costeo-JUL26'!$B$9:$CQ$307,X$1,0),0)</f>
        <v>902338</v>
      </c>
      <c r="Y973" s="16">
        <f>IF($B973="P",VLOOKUP($E973,'[2]Costeo-JUL26'!$B$9:$CQ$307,Y$1,0),0)*$G973</f>
        <v>58.649184000000005</v>
      </c>
      <c r="Z973" s="36">
        <f>IF($B973="P",VLOOKUP($E973,'[2]Costeo-JUL26'!$B$9:$CQ$307,Z$1,0),0)*$G973</f>
        <v>16582.470284160001</v>
      </c>
      <c r="AA973" s="35">
        <f>IF($B973="P",VLOOKUP($E973,'[2]Costeo-JUL26'!$B$9:$CQ$307,AA$1,0),0)</f>
        <v>0.45</v>
      </c>
      <c r="AB973" s="36">
        <f t="shared" si="475"/>
        <v>7462.111627872001</v>
      </c>
      <c r="AC973" s="36">
        <f t="shared" si="476"/>
        <v>24044.581912032001</v>
      </c>
      <c r="AD973" s="34">
        <f>IF($B973="P",VLOOKUP($E973,'[2]Costeo-JUL26'!$B$9:$CQ$307,AD$1,0),0)</f>
        <v>901767</v>
      </c>
      <c r="AE973" s="16">
        <f>IF($B973="P",VLOOKUP($E973,'[2]Costeo-JUL26'!$B$9:$CQ$307,AE$1,0),0)*$G973</f>
        <v>2244</v>
      </c>
      <c r="AF973" s="36">
        <f>IF($B973="P",VLOOKUP($E973,'[2]Costeo-JUL26'!$B$9:$CQ$307,AF$1,0),0)*$G973</f>
        <v>34439.116800000003</v>
      </c>
      <c r="AG973" s="35">
        <f>IF($B973="P",VLOOKUP($E973,'[2]Costeo-JUL26'!$B$9:$CQ$307,AG$1,0),0)</f>
        <v>6.0000000000000001E-3</v>
      </c>
      <c r="AH973" s="36">
        <f t="shared" si="477"/>
        <v>206.63470080000002</v>
      </c>
      <c r="AI973" s="36">
        <f t="shared" si="478"/>
        <v>34645.751500800005</v>
      </c>
      <c r="AJ973" s="34">
        <f>IF($B973="P",VLOOKUP($E973,'[2]Costeo-JUL26'!$B$9:$CQ$307,AJ$1,0),0)</f>
        <v>919915</v>
      </c>
      <c r="AK973" s="16">
        <f>IF($B973="P",VLOOKUP($E973,'[2]Costeo-JUL26'!$B$9:$CQ$307,AK$1,0),0)*$G973</f>
        <v>2244</v>
      </c>
      <c r="AL973" s="36">
        <f>IF($B973="P",VLOOKUP($E973,'[2]Costeo-JUL26'!$B$9:$CQ$307,AL$1,0),0)*$G973</f>
        <v>41570.1</v>
      </c>
      <c r="AM973" s="35">
        <f>IF($B973="P",VLOOKUP($E973,'[2]Costeo-JUL26'!$B$9:$CQ$307,AM$1,0),0)</f>
        <v>1.7999999999999999E-2</v>
      </c>
      <c r="AN973" s="36">
        <f t="shared" si="479"/>
        <v>748.26179999999988</v>
      </c>
      <c r="AO973" s="36">
        <f t="shared" si="480"/>
        <v>42318.361799999999</v>
      </c>
      <c r="AP973" s="34">
        <f>IF($B973="P",VLOOKUP($E973,'[2]Costeo-JUL26'!$B$9:$CQ$307,AP$1,0),0)</f>
        <v>913487</v>
      </c>
      <c r="AQ973" s="16">
        <f>IF($B973="P",VLOOKUP($E973,'[2]Costeo-JUL26'!$B$9:$CQ$307,AQ$1,0),0)*$G973</f>
        <v>2244</v>
      </c>
      <c r="AR973" s="36">
        <f>IF($B973="P",VLOOKUP($E973,'[2]Costeo-JUL26'!$B$9:$CQ$307,AR$1,0),0)*$G973</f>
        <v>429302.13087016135</v>
      </c>
      <c r="AS973" s="35">
        <f>IF($B973="P",VLOOKUP($E973,'[2]Costeo-JUL26'!$B$9:$CQ$307,AS$1,0),0)</f>
        <v>0.02</v>
      </c>
      <c r="AT973" s="36">
        <f t="shared" si="481"/>
        <v>8586.0426174032273</v>
      </c>
      <c r="AU973" s="36">
        <f t="shared" si="482"/>
        <v>437888.17348756455</v>
      </c>
      <c r="AV973" s="34">
        <f>IF($B973="P",VLOOKUP($E973,'[2]Costeo-JUL26'!$B$9:$CQ$307,AV$1,0),0)</f>
        <v>902310</v>
      </c>
      <c r="AW973" s="16">
        <f>IF($B973="P",VLOOKUP($E973,'[2]Costeo-JUL26'!$B$9:$CQ$307,AW$1,0),0)*$G973</f>
        <v>13.538800000000002</v>
      </c>
      <c r="AX973" s="36">
        <f>IF($B973="P",VLOOKUP($E973,'[2]Costeo-JUL26'!$B$9:$CQ$307,AX$1,0),0)*$G973</f>
        <v>47433.809833301159</v>
      </c>
      <c r="AY973" s="35">
        <f>IF($B973="P",VLOOKUP($E973,'[2]Costeo-JUL26'!$B$9:$CQ$307,AY$1,0),0)</f>
        <v>0.03</v>
      </c>
      <c r="AZ973" s="36">
        <f t="shared" si="483"/>
        <v>1423.0142949990347</v>
      </c>
      <c r="BA973" s="36">
        <f t="shared" si="484"/>
        <v>48856.824128300192</v>
      </c>
      <c r="BB973" s="34">
        <f>IF($B973="P",VLOOKUP($E973,'[2]Costeo-JUL26'!$B$9:$CQ$307,BB$1,0),0)</f>
        <v>923266</v>
      </c>
      <c r="BC973" s="16">
        <f>IF($B973="P",VLOOKUP($E973,'[2]Costeo-JUL26'!$B$9:$CQ$307,BC$1,0),0)*$G973</f>
        <v>3.0543084</v>
      </c>
      <c r="BD973" s="36">
        <f>IF($B973="P",VLOOKUP($E973,'[2]Costeo-JUL26'!$B$9:$CQ$307,BD$1,0),0)*$G973</f>
        <v>12357.304183224</v>
      </c>
      <c r="BE973" s="35">
        <f>IF($B973="P",VLOOKUP($E973,'[2]Costeo-JUL26'!$B$9:$CQ$307,BE$1,0),0)</f>
        <v>0.03</v>
      </c>
      <c r="BF973" s="36">
        <f t="shared" si="485"/>
        <v>370.71912549671998</v>
      </c>
      <c r="BG973" s="36">
        <f t="shared" si="486"/>
        <v>12728.02330872072</v>
      </c>
      <c r="BH973" s="34">
        <f>IF($B973="P",VLOOKUP($E973,'[2]Costeo-JUL26'!$B$9:$CQ$307,BH$1,0),0)</f>
        <v>910319</v>
      </c>
      <c r="BI973" s="16">
        <f>IF($B973="P",VLOOKUP($E973,'[2]Costeo-JUL26'!$B$9:$CQ$307,BI$1,0),0)*$G973</f>
        <v>9.35</v>
      </c>
      <c r="BJ973" s="36">
        <f>IF($B973="P",VLOOKUP($E973,'[2]Costeo-JUL26'!$B$9:$CQ$307,BJ$1,0),0)*$G973</f>
        <v>24445.575000000001</v>
      </c>
      <c r="BK973" s="35">
        <f>IF(BH973=910319,0,IF($B973="P",VLOOKUP($E973,'[2]Costeo-JUL26'!$B$9:$CQ$307,BK$1,0),0))</f>
        <v>0</v>
      </c>
      <c r="BL973" s="36">
        <f t="shared" si="487"/>
        <v>0</v>
      </c>
      <c r="BM973" s="36">
        <f t="shared" si="488"/>
        <v>24445.575000000001</v>
      </c>
      <c r="BN973" s="34">
        <f>IF($B973="P",VLOOKUP($E973,'[2]Costeo-JUL26'!$B$9:$CQ$307,BN$1,0),0)</f>
        <v>0</v>
      </c>
      <c r="BO973" s="16">
        <f>IF($B973="P",VLOOKUP($E973,'[2]Costeo-JUL26'!$B$9:$CQ$307,BO$1,0),0)*$G973</f>
        <v>0</v>
      </c>
      <c r="BP973" s="36">
        <f>IF($B973="P",VLOOKUP($E973,'[2]Costeo-JUL26'!$B$9:$CQ$307,BP$1,0),0)*$G973</f>
        <v>0</v>
      </c>
      <c r="BQ973" s="35">
        <f>IF($B973="P",VLOOKUP($E973,'[2]Costeo-JUL26'!$B$9:$CQ$307,BQ$1,0),0)</f>
        <v>0</v>
      </c>
      <c r="BR973" s="36">
        <f t="shared" si="489"/>
        <v>0</v>
      </c>
      <c r="BS973" s="36">
        <f t="shared" si="490"/>
        <v>0</v>
      </c>
      <c r="BT973" s="34">
        <f>IF($B973="P",VLOOKUP($E973,'[2]Costeo-JUL26'!$B$9:$CQ$307,BT$1,0),0)</f>
        <v>0</v>
      </c>
      <c r="BU973" s="16">
        <f>IF($B973="P",VLOOKUP($E973,'[2]Costeo-JUL26'!$B$9:$CQ$307,BU$1,0),0)*$G973</f>
        <v>0</v>
      </c>
      <c r="BV973" s="36">
        <f>IF($B973="P",VLOOKUP($E973,'[2]Costeo-JUL26'!$B$9:$CQ$307,BV$1,0),0)*$G973</f>
        <v>0</v>
      </c>
      <c r="BW973" s="35">
        <f>IF($B973="P",VLOOKUP($E973,'[2]Costeo-JUL26'!$B$9:$CQ$307,BW$1,0),0)</f>
        <v>0</v>
      </c>
      <c r="BX973" s="36">
        <f t="shared" si="491"/>
        <v>0</v>
      </c>
      <c r="BY973" s="36">
        <f t="shared" si="492"/>
        <v>0</v>
      </c>
      <c r="BZ973" s="34">
        <f>IF($B973="P",VLOOKUP($E973,'[2]Costeo-JUL26'!$B$9:$CQ$307,BZ$1,0),0)</f>
        <v>0</v>
      </c>
      <c r="CA973" s="16">
        <f>IF($B973="P",VLOOKUP($E973,'[2]Costeo-JUL26'!$B$9:$CQ$307,CA$1,0),0)*$G973</f>
        <v>0</v>
      </c>
      <c r="CB973" s="36">
        <f>IF($B973="P",VLOOKUP($E973,'[2]Costeo-JUL26'!$B$9:$CQ$307,CB$1,0),0)*$G973</f>
        <v>0</v>
      </c>
      <c r="CC973" s="35">
        <f>IF($B973="P",VLOOKUP($E973,'[2]Costeo-JUL26'!$B$9:$CQ$307,CC$1,0),0)</f>
        <v>0</v>
      </c>
      <c r="CD973" s="36">
        <f t="shared" si="493"/>
        <v>0</v>
      </c>
      <c r="CE973" s="36">
        <f t="shared" si="494"/>
        <v>0</v>
      </c>
      <c r="CF973" s="37">
        <f t="shared" si="466"/>
        <v>3126996.4383134474</v>
      </c>
      <c r="CG973" s="36">
        <f>IF($B973="r",VLOOKUP($E973,'[2]Costeo-JUL26'!$B$9:$CQ$307,CG$1,0),0)*$G973</f>
        <v>0</v>
      </c>
      <c r="CH973" s="35">
        <f>VLOOKUP($E973,'[2]TEORICOS (05.26)'!$A$8:$T$251,CH$1,0)</f>
        <v>0</v>
      </c>
      <c r="CI973" s="36">
        <f t="shared" si="495"/>
        <v>0</v>
      </c>
      <c r="CJ973" s="37">
        <f t="shared" si="496"/>
        <v>0</v>
      </c>
      <c r="CM973" s="16">
        <f>SUMIFS('[1]Ajuste Inventario'!$I:$I,'[1]Ajuste Inventario'!$B:$B,E973,'[1]Ajuste Inventario'!$S:$S,D973)*-1</f>
        <v>0.83500000000000008</v>
      </c>
      <c r="CN973" s="36">
        <f t="shared" si="467"/>
        <v>6981.3957914217344</v>
      </c>
      <c r="CP973" t="str">
        <f t="shared" si="468"/>
        <v>661Org.Vtas Tandil</v>
      </c>
      <c r="CQ973" s="10">
        <f t="shared" si="469"/>
        <v>8360.9530436188434</v>
      </c>
    </row>
    <row r="974" spans="1:95" x14ac:dyDescent="0.25">
      <c r="A974" s="30">
        <v>46204</v>
      </c>
      <c r="B974" s="31" t="str">
        <f>VLOOKUP($E974,'[2]TEORICOS (05.26)'!$A$8:$T$251,B$1,0)</f>
        <v>R</v>
      </c>
      <c r="C974" s="32" t="str">
        <f>VLOOKUP($E974,'[2]TEORICOS (05.26)'!$A$8:$T$251,C$1,0)</f>
        <v>Cepita</v>
      </c>
      <c r="D974" t="s">
        <v>232</v>
      </c>
      <c r="E974">
        <v>1001</v>
      </c>
      <c r="F974" t="s">
        <v>95</v>
      </c>
      <c r="G974" s="16">
        <v>106</v>
      </c>
      <c r="H974" s="16">
        <v>22.366</v>
      </c>
      <c r="I974" s="33">
        <v>481810.49000000034</v>
      </c>
      <c r="J974" s="33">
        <v>465304.25000000012</v>
      </c>
      <c r="K974" s="34">
        <f>IF($B974="P",VLOOKUP($E974,'[2]Costeo-JUL26'!$B$9:$CQ$307,K$1,0),0)</f>
        <v>0</v>
      </c>
      <c r="L974" s="35">
        <f>VLOOKUP($E974,'[2]TEORICOS (05.26)'!$A$8:$T$251,L$1,0)</f>
        <v>0.2</v>
      </c>
      <c r="M974" s="36">
        <f t="shared" si="470"/>
        <v>0</v>
      </c>
      <c r="N974" s="35">
        <f>IF($B974="P",VLOOKUP($E974,'[2]Costeo-JUL26'!$B$9:$CQ$307,N$1,0),0)</f>
        <v>0</v>
      </c>
      <c r="O974" s="36">
        <f t="shared" si="471"/>
        <v>0</v>
      </c>
      <c r="P974" s="36">
        <f>IF($B974="P",VLOOKUP($E974,'[2]Costeo-JUL26'!$B$9:$CQ$307,P$1,0),0)*H974</f>
        <v>0</v>
      </c>
      <c r="Q974" s="36">
        <f t="shared" si="472"/>
        <v>0</v>
      </c>
      <c r="R974" s="34">
        <f>IF($B974="P",VLOOKUP($E974,'[2]Costeo-JUL26'!$B$9:$CQ$307,R$1,0),0)</f>
        <v>0</v>
      </c>
      <c r="S974" s="16">
        <f>IF($B974="P",VLOOKUP($E974,'[2]Costeo-JUL26'!$B$9:$CQ$307,S$1,0),0)*$G974</f>
        <v>0</v>
      </c>
      <c r="T974" s="36">
        <f>IF($B974="P",VLOOKUP($E974,'[2]Costeo-JUL26'!$B$9:$CQ$307,T$1,0),0)*$G974</f>
        <v>0</v>
      </c>
      <c r="U974" s="35">
        <f>IF($B974="P",VLOOKUP($E974,'[2]Costeo-JUL26'!$B$9:$CQ$307,U$1,0),0)</f>
        <v>0</v>
      </c>
      <c r="V974" s="36">
        <f t="shared" si="473"/>
        <v>0</v>
      </c>
      <c r="W974" s="36">
        <f t="shared" si="474"/>
        <v>0</v>
      </c>
      <c r="X974" s="34">
        <f>IF($B974="P",VLOOKUP($E974,'[2]Costeo-JUL26'!$B$9:$CQ$307,X$1,0),0)</f>
        <v>0</v>
      </c>
      <c r="Y974" s="16">
        <f>IF($B974="P",VLOOKUP($E974,'[2]Costeo-JUL26'!$B$9:$CQ$307,Y$1,0),0)*$G974</f>
        <v>0</v>
      </c>
      <c r="Z974" s="36">
        <f>IF($B974="P",VLOOKUP($E974,'[2]Costeo-JUL26'!$B$9:$CQ$307,Z$1,0),0)*$G974</f>
        <v>0</v>
      </c>
      <c r="AA974" s="35">
        <f>IF($B974="P",VLOOKUP($E974,'[2]Costeo-JUL26'!$B$9:$CQ$307,AA$1,0),0)</f>
        <v>0</v>
      </c>
      <c r="AB974" s="36">
        <f t="shared" si="475"/>
        <v>0</v>
      </c>
      <c r="AC974" s="36">
        <f t="shared" si="476"/>
        <v>0</v>
      </c>
      <c r="AD974" s="34">
        <f>IF($B974="P",VLOOKUP($E974,'[2]Costeo-JUL26'!$B$9:$CQ$307,AD$1,0),0)</f>
        <v>0</v>
      </c>
      <c r="AE974" s="16">
        <f>IF($B974="P",VLOOKUP($E974,'[2]Costeo-JUL26'!$B$9:$CQ$307,AE$1,0),0)*$G974</f>
        <v>0</v>
      </c>
      <c r="AF974" s="36">
        <f>IF($B974="P",VLOOKUP($E974,'[2]Costeo-JUL26'!$B$9:$CQ$307,AF$1,0),0)*$G974</f>
        <v>0</v>
      </c>
      <c r="AG974" s="35">
        <f>IF($B974="P",VLOOKUP($E974,'[2]Costeo-JUL26'!$B$9:$CQ$307,AG$1,0),0)</f>
        <v>0</v>
      </c>
      <c r="AH974" s="36">
        <f t="shared" si="477"/>
        <v>0</v>
      </c>
      <c r="AI974" s="36">
        <f t="shared" si="478"/>
        <v>0</v>
      </c>
      <c r="AJ974" s="34">
        <f>IF($B974="P",VLOOKUP($E974,'[2]Costeo-JUL26'!$B$9:$CQ$307,AJ$1,0),0)</f>
        <v>0</v>
      </c>
      <c r="AK974" s="16">
        <f>IF($B974="P",VLOOKUP($E974,'[2]Costeo-JUL26'!$B$9:$CQ$307,AK$1,0),0)*$G974</f>
        <v>0</v>
      </c>
      <c r="AL974" s="36">
        <f>IF($B974="P",VLOOKUP($E974,'[2]Costeo-JUL26'!$B$9:$CQ$307,AL$1,0),0)*$G974</f>
        <v>0</v>
      </c>
      <c r="AM974" s="35">
        <f>IF($B974="P",VLOOKUP($E974,'[2]Costeo-JUL26'!$B$9:$CQ$307,AM$1,0),0)</f>
        <v>0</v>
      </c>
      <c r="AN974" s="36">
        <f t="shared" si="479"/>
        <v>0</v>
      </c>
      <c r="AO974" s="36">
        <f t="shared" si="480"/>
        <v>0</v>
      </c>
      <c r="AP974" s="34">
        <f>IF($B974="P",VLOOKUP($E974,'[2]Costeo-JUL26'!$B$9:$CQ$307,AP$1,0),0)</f>
        <v>0</v>
      </c>
      <c r="AQ974" s="16">
        <f>IF($B974="P",VLOOKUP($E974,'[2]Costeo-JUL26'!$B$9:$CQ$307,AQ$1,0),0)*$G974</f>
        <v>0</v>
      </c>
      <c r="AR974" s="36">
        <f>IF($B974="P",VLOOKUP($E974,'[2]Costeo-JUL26'!$B$9:$CQ$307,AR$1,0),0)*$G974</f>
        <v>0</v>
      </c>
      <c r="AS974" s="35">
        <f>IF($B974="P",VLOOKUP($E974,'[2]Costeo-JUL26'!$B$9:$CQ$307,AS$1,0),0)</f>
        <v>0</v>
      </c>
      <c r="AT974" s="36">
        <f t="shared" si="481"/>
        <v>0</v>
      </c>
      <c r="AU974" s="36">
        <f t="shared" si="482"/>
        <v>0</v>
      </c>
      <c r="AV974" s="34">
        <f>IF($B974="P",VLOOKUP($E974,'[2]Costeo-JUL26'!$B$9:$CQ$307,AV$1,0),0)</f>
        <v>0</v>
      </c>
      <c r="AW974" s="16">
        <f>IF($B974="P",VLOOKUP($E974,'[2]Costeo-JUL26'!$B$9:$CQ$307,AW$1,0),0)*$G974</f>
        <v>0</v>
      </c>
      <c r="AX974" s="36">
        <f>IF($B974="P",VLOOKUP($E974,'[2]Costeo-JUL26'!$B$9:$CQ$307,AX$1,0),0)*$G974</f>
        <v>0</v>
      </c>
      <c r="AY974" s="35">
        <f>IF($B974="P",VLOOKUP($E974,'[2]Costeo-JUL26'!$B$9:$CQ$307,AY$1,0),0)</f>
        <v>0</v>
      </c>
      <c r="AZ974" s="36">
        <f t="shared" si="483"/>
        <v>0</v>
      </c>
      <c r="BA974" s="36">
        <f t="shared" si="484"/>
        <v>0</v>
      </c>
      <c r="BB974" s="34">
        <f>IF($B974="P",VLOOKUP($E974,'[2]Costeo-JUL26'!$B$9:$CQ$307,BB$1,0),0)</f>
        <v>0</v>
      </c>
      <c r="BC974" s="16">
        <f>IF($B974="P",VLOOKUP($E974,'[2]Costeo-JUL26'!$B$9:$CQ$307,BC$1,0),0)*$G974</f>
        <v>0</v>
      </c>
      <c r="BD974" s="36">
        <f>IF($B974="P",VLOOKUP($E974,'[2]Costeo-JUL26'!$B$9:$CQ$307,BD$1,0),0)*$G974</f>
        <v>0</v>
      </c>
      <c r="BE974" s="35">
        <f>IF($B974="P",VLOOKUP($E974,'[2]Costeo-JUL26'!$B$9:$CQ$307,BE$1,0),0)</f>
        <v>0</v>
      </c>
      <c r="BF974" s="36">
        <f t="shared" si="485"/>
        <v>0</v>
      </c>
      <c r="BG974" s="36">
        <f t="shared" si="486"/>
        <v>0</v>
      </c>
      <c r="BH974" s="34">
        <f>IF($B974="P",VLOOKUP($E974,'[2]Costeo-JUL26'!$B$9:$CQ$307,BH$1,0),0)</f>
        <v>0</v>
      </c>
      <c r="BI974" s="16">
        <f>IF($B974="P",VLOOKUP($E974,'[2]Costeo-JUL26'!$B$9:$CQ$307,BI$1,0),0)*$G974</f>
        <v>0</v>
      </c>
      <c r="BJ974" s="36">
        <f>IF($B974="P",VLOOKUP($E974,'[2]Costeo-JUL26'!$B$9:$CQ$307,BJ$1,0),0)*$G974</f>
        <v>0</v>
      </c>
      <c r="BK974" s="35">
        <f>IF(BH974=910319,0,IF($B974="P",VLOOKUP($E974,'[2]Costeo-JUL26'!$B$9:$CQ$307,BK$1,0),0))</f>
        <v>0</v>
      </c>
      <c r="BL974" s="36">
        <f t="shared" si="487"/>
        <v>0</v>
      </c>
      <c r="BM974" s="36">
        <f t="shared" si="488"/>
        <v>0</v>
      </c>
      <c r="BN974" s="34">
        <f>IF($B974="P",VLOOKUP($E974,'[2]Costeo-JUL26'!$B$9:$CQ$307,BN$1,0),0)</f>
        <v>0</v>
      </c>
      <c r="BO974" s="16">
        <f>IF($B974="P",VLOOKUP($E974,'[2]Costeo-JUL26'!$B$9:$CQ$307,BO$1,0),0)*$G974</f>
        <v>0</v>
      </c>
      <c r="BP974" s="36">
        <f>IF($B974="P",VLOOKUP($E974,'[2]Costeo-JUL26'!$B$9:$CQ$307,BP$1,0),0)*$G974</f>
        <v>0</v>
      </c>
      <c r="BQ974" s="35">
        <f>IF($B974="P",VLOOKUP($E974,'[2]Costeo-JUL26'!$B$9:$CQ$307,BQ$1,0),0)</f>
        <v>0</v>
      </c>
      <c r="BR974" s="36">
        <f t="shared" si="489"/>
        <v>0</v>
      </c>
      <c r="BS974" s="36">
        <f t="shared" si="490"/>
        <v>0</v>
      </c>
      <c r="BT974" s="34">
        <f>IF($B974="P",VLOOKUP($E974,'[2]Costeo-JUL26'!$B$9:$CQ$307,BT$1,0),0)</f>
        <v>0</v>
      </c>
      <c r="BU974" s="16">
        <f>IF($B974="P",VLOOKUP($E974,'[2]Costeo-JUL26'!$B$9:$CQ$307,BU$1,0),0)*$G974</f>
        <v>0</v>
      </c>
      <c r="BV974" s="36">
        <f>IF($B974="P",VLOOKUP($E974,'[2]Costeo-JUL26'!$B$9:$CQ$307,BV$1,0),0)*$G974</f>
        <v>0</v>
      </c>
      <c r="BW974" s="35">
        <f>IF($B974="P",VLOOKUP($E974,'[2]Costeo-JUL26'!$B$9:$CQ$307,BW$1,0),0)</f>
        <v>0</v>
      </c>
      <c r="BX974" s="36">
        <f t="shared" si="491"/>
        <v>0</v>
      </c>
      <c r="BY974" s="36">
        <f t="shared" si="492"/>
        <v>0</v>
      </c>
      <c r="BZ974" s="34">
        <f>IF($B974="P",VLOOKUP($E974,'[2]Costeo-JUL26'!$B$9:$CQ$307,BZ$1,0),0)</f>
        <v>0</v>
      </c>
      <c r="CA974" s="16">
        <f>IF($B974="P",VLOOKUP($E974,'[2]Costeo-JUL26'!$B$9:$CQ$307,CA$1,0),0)*$G974</f>
        <v>0</v>
      </c>
      <c r="CB974" s="36">
        <f>IF($B974="P",VLOOKUP($E974,'[2]Costeo-JUL26'!$B$9:$CQ$307,CB$1,0),0)*$G974</f>
        <v>0</v>
      </c>
      <c r="CC974" s="35">
        <f>IF($B974="P",VLOOKUP($E974,'[2]Costeo-JUL26'!$B$9:$CQ$307,CC$1,0),0)</f>
        <v>0</v>
      </c>
      <c r="CD974" s="36">
        <f t="shared" si="493"/>
        <v>0</v>
      </c>
      <c r="CE974" s="36">
        <f t="shared" si="494"/>
        <v>0</v>
      </c>
      <c r="CF974" s="37">
        <f t="shared" si="466"/>
        <v>0</v>
      </c>
      <c r="CG974" s="36">
        <f>IF($B974="r",VLOOKUP($E974,'[2]Costeo-JUL26'!$B$9:$CQ$307,CG$1,0),0)*$G974</f>
        <v>130569.73999999999</v>
      </c>
      <c r="CH974" s="35">
        <f>VLOOKUP($E974,'[2]TEORICOS (05.26)'!$A$8:$T$251,CH$1,0)</f>
        <v>0.15</v>
      </c>
      <c r="CI974" s="36">
        <f t="shared" si="495"/>
        <v>73475.389000000039</v>
      </c>
      <c r="CJ974" s="37">
        <f t="shared" si="496"/>
        <v>204045.12900000002</v>
      </c>
      <c r="CM974" s="16">
        <f>SUMIFS('[1]Ajuste Inventario'!$I:$I,'[1]Ajuste Inventario'!$B:$B,E974,'[1]Ajuste Inventario'!$S:$S,D974)*-1</f>
        <v>1.5</v>
      </c>
      <c r="CN974" s="36">
        <f t="shared" si="467"/>
        <v>2887.4310707547174</v>
      </c>
      <c r="CP974" t="str">
        <f t="shared" si="468"/>
        <v>1001Org.Vtas Tandil</v>
      </c>
      <c r="CQ974" s="10">
        <f t="shared" si="469"/>
        <v>1924.9540471698117</v>
      </c>
    </row>
    <row r="975" spans="1:95" x14ac:dyDescent="0.25">
      <c r="A975" s="30">
        <v>46204</v>
      </c>
      <c r="B975" s="31" t="str">
        <f>VLOOKUP($E975,'[2]TEORICOS (05.26)'!$A$8:$T$251,B$1,0)</f>
        <v>R</v>
      </c>
      <c r="C975" s="32" t="str">
        <f>VLOOKUP($E975,'[2]TEORICOS (05.26)'!$A$8:$T$251,C$1,0)</f>
        <v>Fanta</v>
      </c>
      <c r="D975" t="s">
        <v>232</v>
      </c>
      <c r="E975">
        <v>1028</v>
      </c>
      <c r="F975" t="s">
        <v>96</v>
      </c>
      <c r="G975" s="16">
        <v>81</v>
      </c>
      <c r="H975" s="16">
        <v>30.293999999999986</v>
      </c>
      <c r="I975" s="33">
        <v>635278.97</v>
      </c>
      <c r="J975" s="33">
        <v>631955.30999999994</v>
      </c>
      <c r="K975" s="34">
        <f>IF($B975="P",VLOOKUP($E975,'[2]Costeo-JUL26'!$B$9:$CQ$307,K$1,0),0)</f>
        <v>0</v>
      </c>
      <c r="L975" s="35">
        <f>VLOOKUP($E975,'[2]TEORICOS (05.26)'!$A$8:$T$251,L$1,0)</f>
        <v>0.23499999999999999</v>
      </c>
      <c r="M975" s="36">
        <f t="shared" si="470"/>
        <v>0</v>
      </c>
      <c r="N975" s="35">
        <f>IF($B975="P",VLOOKUP($E975,'[2]Costeo-JUL26'!$B$9:$CQ$307,N$1,0),0)</f>
        <v>0</v>
      </c>
      <c r="O975" s="36">
        <f t="shared" si="471"/>
        <v>0</v>
      </c>
      <c r="P975" s="36">
        <f>IF($B975="P",VLOOKUP($E975,'[2]Costeo-JUL26'!$B$9:$CQ$307,P$1,0),0)*H975</f>
        <v>0</v>
      </c>
      <c r="Q975" s="36">
        <f t="shared" si="472"/>
        <v>0</v>
      </c>
      <c r="R975" s="34">
        <f>IF($B975="P",VLOOKUP($E975,'[2]Costeo-JUL26'!$B$9:$CQ$307,R$1,0),0)</f>
        <v>0</v>
      </c>
      <c r="S975" s="16">
        <f>IF($B975="P",VLOOKUP($E975,'[2]Costeo-JUL26'!$B$9:$CQ$307,S$1,0),0)*$G975</f>
        <v>0</v>
      </c>
      <c r="T975" s="36">
        <f>IF($B975="P",VLOOKUP($E975,'[2]Costeo-JUL26'!$B$9:$CQ$307,T$1,0),0)*$G975</f>
        <v>0</v>
      </c>
      <c r="U975" s="35">
        <f>IF($B975="P",VLOOKUP($E975,'[2]Costeo-JUL26'!$B$9:$CQ$307,U$1,0),0)</f>
        <v>0</v>
      </c>
      <c r="V975" s="36">
        <f t="shared" si="473"/>
        <v>0</v>
      </c>
      <c r="W975" s="36">
        <f t="shared" si="474"/>
        <v>0</v>
      </c>
      <c r="X975" s="34">
        <f>IF($B975="P",VLOOKUP($E975,'[2]Costeo-JUL26'!$B$9:$CQ$307,X$1,0),0)</f>
        <v>0</v>
      </c>
      <c r="Y975" s="16">
        <f>IF($B975="P",VLOOKUP($E975,'[2]Costeo-JUL26'!$B$9:$CQ$307,Y$1,0),0)*$G975</f>
        <v>0</v>
      </c>
      <c r="Z975" s="36">
        <f>IF($B975="P",VLOOKUP($E975,'[2]Costeo-JUL26'!$B$9:$CQ$307,Z$1,0),0)*$G975</f>
        <v>0</v>
      </c>
      <c r="AA975" s="35">
        <f>IF($B975="P",VLOOKUP($E975,'[2]Costeo-JUL26'!$B$9:$CQ$307,AA$1,0),0)</f>
        <v>0</v>
      </c>
      <c r="AB975" s="36">
        <f t="shared" si="475"/>
        <v>0</v>
      </c>
      <c r="AC975" s="36">
        <f t="shared" si="476"/>
        <v>0</v>
      </c>
      <c r="AD975" s="34">
        <f>IF($B975="P",VLOOKUP($E975,'[2]Costeo-JUL26'!$B$9:$CQ$307,AD$1,0),0)</f>
        <v>0</v>
      </c>
      <c r="AE975" s="16">
        <f>IF($B975="P",VLOOKUP($E975,'[2]Costeo-JUL26'!$B$9:$CQ$307,AE$1,0),0)*$G975</f>
        <v>0</v>
      </c>
      <c r="AF975" s="36">
        <f>IF($B975="P",VLOOKUP($E975,'[2]Costeo-JUL26'!$B$9:$CQ$307,AF$1,0),0)*$G975</f>
        <v>0</v>
      </c>
      <c r="AG975" s="35">
        <f>IF($B975="P",VLOOKUP($E975,'[2]Costeo-JUL26'!$B$9:$CQ$307,AG$1,0),0)</f>
        <v>0</v>
      </c>
      <c r="AH975" s="36">
        <f t="shared" si="477"/>
        <v>0</v>
      </c>
      <c r="AI975" s="36">
        <f t="shared" si="478"/>
        <v>0</v>
      </c>
      <c r="AJ975" s="34">
        <f>IF($B975="P",VLOOKUP($E975,'[2]Costeo-JUL26'!$B$9:$CQ$307,AJ$1,0),0)</f>
        <v>0</v>
      </c>
      <c r="AK975" s="16">
        <f>IF($B975="P",VLOOKUP($E975,'[2]Costeo-JUL26'!$B$9:$CQ$307,AK$1,0),0)*$G975</f>
        <v>0</v>
      </c>
      <c r="AL975" s="36">
        <f>IF($B975="P",VLOOKUP($E975,'[2]Costeo-JUL26'!$B$9:$CQ$307,AL$1,0),0)*$G975</f>
        <v>0</v>
      </c>
      <c r="AM975" s="35">
        <f>IF($B975="P",VLOOKUP($E975,'[2]Costeo-JUL26'!$B$9:$CQ$307,AM$1,0),0)</f>
        <v>0</v>
      </c>
      <c r="AN975" s="36">
        <f t="shared" si="479"/>
        <v>0</v>
      </c>
      <c r="AO975" s="36">
        <f t="shared" si="480"/>
        <v>0</v>
      </c>
      <c r="AP975" s="34">
        <f>IF($B975="P",VLOOKUP($E975,'[2]Costeo-JUL26'!$B$9:$CQ$307,AP$1,0),0)</f>
        <v>0</v>
      </c>
      <c r="AQ975" s="16">
        <f>IF($B975="P",VLOOKUP($E975,'[2]Costeo-JUL26'!$B$9:$CQ$307,AQ$1,0),0)*$G975</f>
        <v>0</v>
      </c>
      <c r="AR975" s="36">
        <f>IF($B975="P",VLOOKUP($E975,'[2]Costeo-JUL26'!$B$9:$CQ$307,AR$1,0),0)*$G975</f>
        <v>0</v>
      </c>
      <c r="AS975" s="35">
        <f>IF($B975="P",VLOOKUP($E975,'[2]Costeo-JUL26'!$B$9:$CQ$307,AS$1,0),0)</f>
        <v>0</v>
      </c>
      <c r="AT975" s="36">
        <f t="shared" si="481"/>
        <v>0</v>
      </c>
      <c r="AU975" s="36">
        <f t="shared" si="482"/>
        <v>0</v>
      </c>
      <c r="AV975" s="34">
        <f>IF($B975="P",VLOOKUP($E975,'[2]Costeo-JUL26'!$B$9:$CQ$307,AV$1,0),0)</f>
        <v>0</v>
      </c>
      <c r="AW975" s="16">
        <f>IF($B975="P",VLOOKUP($E975,'[2]Costeo-JUL26'!$B$9:$CQ$307,AW$1,0),0)*$G975</f>
        <v>0</v>
      </c>
      <c r="AX975" s="36">
        <f>IF($B975="P",VLOOKUP($E975,'[2]Costeo-JUL26'!$B$9:$CQ$307,AX$1,0),0)*$G975</f>
        <v>0</v>
      </c>
      <c r="AY975" s="35">
        <f>IF($B975="P",VLOOKUP($E975,'[2]Costeo-JUL26'!$B$9:$CQ$307,AY$1,0),0)</f>
        <v>0</v>
      </c>
      <c r="AZ975" s="36">
        <f t="shared" si="483"/>
        <v>0</v>
      </c>
      <c r="BA975" s="36">
        <f t="shared" si="484"/>
        <v>0</v>
      </c>
      <c r="BB975" s="34">
        <f>IF($B975="P",VLOOKUP($E975,'[2]Costeo-JUL26'!$B$9:$CQ$307,BB$1,0),0)</f>
        <v>0</v>
      </c>
      <c r="BC975" s="16">
        <f>IF($B975="P",VLOOKUP($E975,'[2]Costeo-JUL26'!$B$9:$CQ$307,BC$1,0),0)*$G975</f>
        <v>0</v>
      </c>
      <c r="BD975" s="36">
        <f>IF($B975="P",VLOOKUP($E975,'[2]Costeo-JUL26'!$B$9:$CQ$307,BD$1,0),0)*$G975</f>
        <v>0</v>
      </c>
      <c r="BE975" s="35">
        <f>IF($B975="P",VLOOKUP($E975,'[2]Costeo-JUL26'!$B$9:$CQ$307,BE$1,0),0)</f>
        <v>0</v>
      </c>
      <c r="BF975" s="36">
        <f t="shared" si="485"/>
        <v>0</v>
      </c>
      <c r="BG975" s="36">
        <f t="shared" si="486"/>
        <v>0</v>
      </c>
      <c r="BH975" s="34">
        <f>IF($B975="P",VLOOKUP($E975,'[2]Costeo-JUL26'!$B$9:$CQ$307,BH$1,0),0)</f>
        <v>0</v>
      </c>
      <c r="BI975" s="16">
        <f>IF($B975="P",VLOOKUP($E975,'[2]Costeo-JUL26'!$B$9:$CQ$307,BI$1,0),0)*$G975</f>
        <v>0</v>
      </c>
      <c r="BJ975" s="36">
        <f>IF($B975="P",VLOOKUP($E975,'[2]Costeo-JUL26'!$B$9:$CQ$307,BJ$1,0),0)*$G975</f>
        <v>0</v>
      </c>
      <c r="BK975" s="35">
        <f>IF(BH975=910319,0,IF($B975="P",VLOOKUP($E975,'[2]Costeo-JUL26'!$B$9:$CQ$307,BK$1,0),0))</f>
        <v>0</v>
      </c>
      <c r="BL975" s="36">
        <f t="shared" si="487"/>
        <v>0</v>
      </c>
      <c r="BM975" s="36">
        <f t="shared" si="488"/>
        <v>0</v>
      </c>
      <c r="BN975" s="34">
        <f>IF($B975="P",VLOOKUP($E975,'[2]Costeo-JUL26'!$B$9:$CQ$307,BN$1,0),0)</f>
        <v>0</v>
      </c>
      <c r="BO975" s="16">
        <f>IF($B975="P",VLOOKUP($E975,'[2]Costeo-JUL26'!$B$9:$CQ$307,BO$1,0),0)*$G975</f>
        <v>0</v>
      </c>
      <c r="BP975" s="36">
        <f>IF($B975="P",VLOOKUP($E975,'[2]Costeo-JUL26'!$B$9:$CQ$307,BP$1,0),0)*$G975</f>
        <v>0</v>
      </c>
      <c r="BQ975" s="35">
        <f>IF($B975="P",VLOOKUP($E975,'[2]Costeo-JUL26'!$B$9:$CQ$307,BQ$1,0),0)</f>
        <v>0</v>
      </c>
      <c r="BR975" s="36">
        <f t="shared" si="489"/>
        <v>0</v>
      </c>
      <c r="BS975" s="36">
        <f t="shared" si="490"/>
        <v>0</v>
      </c>
      <c r="BT975" s="34">
        <f>IF($B975="P",VLOOKUP($E975,'[2]Costeo-JUL26'!$B$9:$CQ$307,BT$1,0),0)</f>
        <v>0</v>
      </c>
      <c r="BU975" s="16">
        <f>IF($B975="P",VLOOKUP($E975,'[2]Costeo-JUL26'!$B$9:$CQ$307,BU$1,0),0)*$G975</f>
        <v>0</v>
      </c>
      <c r="BV975" s="36">
        <f>IF($B975="P",VLOOKUP($E975,'[2]Costeo-JUL26'!$B$9:$CQ$307,BV$1,0),0)*$G975</f>
        <v>0</v>
      </c>
      <c r="BW975" s="35">
        <f>IF($B975="P",VLOOKUP($E975,'[2]Costeo-JUL26'!$B$9:$CQ$307,BW$1,0),0)</f>
        <v>0</v>
      </c>
      <c r="BX975" s="36">
        <f t="shared" si="491"/>
        <v>0</v>
      </c>
      <c r="BY975" s="36">
        <f t="shared" si="492"/>
        <v>0</v>
      </c>
      <c r="BZ975" s="34">
        <f>IF($B975="P",VLOOKUP($E975,'[2]Costeo-JUL26'!$B$9:$CQ$307,BZ$1,0),0)</f>
        <v>0</v>
      </c>
      <c r="CA975" s="16">
        <f>IF($B975="P",VLOOKUP($E975,'[2]Costeo-JUL26'!$B$9:$CQ$307,CA$1,0),0)*$G975</f>
        <v>0</v>
      </c>
      <c r="CB975" s="36">
        <f>IF($B975="P",VLOOKUP($E975,'[2]Costeo-JUL26'!$B$9:$CQ$307,CB$1,0),0)*$G975</f>
        <v>0</v>
      </c>
      <c r="CC975" s="35">
        <f>IF($B975="P",VLOOKUP($E975,'[2]Costeo-JUL26'!$B$9:$CQ$307,CC$1,0),0)</f>
        <v>0</v>
      </c>
      <c r="CD975" s="36">
        <f t="shared" si="493"/>
        <v>0</v>
      </c>
      <c r="CE975" s="36">
        <f t="shared" si="494"/>
        <v>0</v>
      </c>
      <c r="CF975" s="37">
        <f t="shared" si="466"/>
        <v>0</v>
      </c>
      <c r="CG975" s="36">
        <f>IF($B975="r",VLOOKUP($E975,'[2]Costeo-JUL26'!$B$9:$CQ$307,CG$1,0),0)*$G975</f>
        <v>126159.93</v>
      </c>
      <c r="CH975" s="35">
        <f>VLOOKUP($E975,'[2]TEORICOS (05.26)'!$A$8:$T$251,CH$1,0)</f>
        <v>0.05</v>
      </c>
      <c r="CI975" s="36">
        <f t="shared" si="495"/>
        <v>142201.50134999998</v>
      </c>
      <c r="CJ975" s="37">
        <f t="shared" si="496"/>
        <v>268361.43134999997</v>
      </c>
      <c r="CM975" s="16">
        <f>SUMIFS('[1]Ajuste Inventario'!$I:$I,'[1]Ajuste Inventario'!$B:$B,E975,'[1]Ajuste Inventario'!$S:$S,D975)*-1</f>
        <v>2</v>
      </c>
      <c r="CN975" s="36">
        <f t="shared" si="467"/>
        <v>6626.208181481481</v>
      </c>
      <c r="CP975" t="str">
        <f t="shared" si="468"/>
        <v>1028Org.Vtas Tandil</v>
      </c>
      <c r="CQ975" s="10">
        <f t="shared" si="469"/>
        <v>3313.1040907407405</v>
      </c>
    </row>
    <row r="976" spans="1:95" x14ac:dyDescent="0.25">
      <c r="A976" s="30">
        <v>46204</v>
      </c>
      <c r="B976" s="31" t="str">
        <f>VLOOKUP($E976,'[2]TEORICOS (05.26)'!$A$8:$T$251,B$1,0)</f>
        <v>P</v>
      </c>
      <c r="C976" s="32" t="str">
        <f>VLOOKUP($E976,'[2]TEORICOS (05.26)'!$A$8:$T$251,C$1,0)</f>
        <v>Fanta</v>
      </c>
      <c r="D976" t="s">
        <v>232</v>
      </c>
      <c r="E976">
        <v>1040</v>
      </c>
      <c r="F976" t="s">
        <v>97</v>
      </c>
      <c r="G976" s="16">
        <v>119.75</v>
      </c>
      <c r="H976" s="16">
        <v>253.03174999999999</v>
      </c>
      <c r="I976" s="33">
        <v>2261405.9500000016</v>
      </c>
      <c r="J976" s="33">
        <v>2241448.8400000012</v>
      </c>
      <c r="K976" s="34">
        <f>IF($B976="P",VLOOKUP($E976,'[2]Costeo-JUL26'!$B$9:$CQ$307,K$1,0),0)</f>
        <v>919744</v>
      </c>
      <c r="L976" s="35">
        <f>VLOOKUP($E976,'[2]TEORICOS (05.26)'!$A$8:$T$251,L$1,0)</f>
        <v>0.23499999999999999</v>
      </c>
      <c r="M976" s="36">
        <f t="shared" si="470"/>
        <v>526740.47740000021</v>
      </c>
      <c r="N976" s="35">
        <f>IF($B976="P",VLOOKUP($E976,'[2]Costeo-JUL26'!$B$9:$CQ$307,N$1,0),0)</f>
        <v>7.4999999999999997E-2</v>
      </c>
      <c r="O976" s="36">
        <f t="shared" si="471"/>
        <v>39505.535805000014</v>
      </c>
      <c r="P976" s="36">
        <f>IF($B976="P",VLOOKUP($E976,'[2]Costeo-JUL26'!$B$9:$CQ$307,P$1,0),0)*H976</f>
        <v>0</v>
      </c>
      <c r="Q976" s="36">
        <f t="shared" si="472"/>
        <v>566246.0132050002</v>
      </c>
      <c r="R976" s="34">
        <f>IF($B976="P",VLOOKUP($E976,'[2]Costeo-JUL26'!$B$9:$CQ$307,R$1,0),0)</f>
        <v>0</v>
      </c>
      <c r="S976" s="16">
        <f>IF($B976="P",VLOOKUP($E976,'[2]Costeo-JUL26'!$B$9:$CQ$307,S$1,0),0)*$G976</f>
        <v>0</v>
      </c>
      <c r="T976" s="36">
        <f>IF($B976="P",VLOOKUP($E976,'[2]Costeo-JUL26'!$B$9:$CQ$307,T$1,0),0)*$G976</f>
        <v>0</v>
      </c>
      <c r="U976" s="35">
        <f>IF($B976="P",VLOOKUP($E976,'[2]Costeo-JUL26'!$B$9:$CQ$307,U$1,0),0)</f>
        <v>0</v>
      </c>
      <c r="V976" s="36">
        <f t="shared" si="473"/>
        <v>0</v>
      </c>
      <c r="W976" s="36">
        <f t="shared" si="474"/>
        <v>0</v>
      </c>
      <c r="X976" s="34">
        <f>IF($B976="P",VLOOKUP($E976,'[2]Costeo-JUL26'!$B$9:$CQ$307,X$1,0),0)</f>
        <v>902338</v>
      </c>
      <c r="Y976" s="16">
        <f>IF($B976="P",VLOOKUP($E976,'[2]Costeo-JUL26'!$B$9:$CQ$307,Y$1,0),0)*$G976</f>
        <v>9.3893580000000014</v>
      </c>
      <c r="Z976" s="36">
        <f>IF($B976="P",VLOOKUP($E976,'[2]Costeo-JUL26'!$B$9:$CQ$307,Z$1,0),0)*$G976</f>
        <v>2654.7470809200004</v>
      </c>
      <c r="AA976" s="35">
        <f>IF($B976="P",VLOOKUP($E976,'[2]Costeo-JUL26'!$B$9:$CQ$307,AA$1,0),0)</f>
        <v>0.45</v>
      </c>
      <c r="AB976" s="36">
        <f t="shared" si="475"/>
        <v>1194.6361864140001</v>
      </c>
      <c r="AC976" s="36">
        <f t="shared" si="476"/>
        <v>3849.3832673340003</v>
      </c>
      <c r="AD976" s="34">
        <f>IF($B976="P",VLOOKUP($E976,'[2]Costeo-JUL26'!$B$9:$CQ$307,AD$1,0),0)</f>
        <v>901829</v>
      </c>
      <c r="AE976" s="16">
        <f>IF($B976="P",VLOOKUP($E976,'[2]Costeo-JUL26'!$B$9:$CQ$307,AE$1,0),0)*$G976</f>
        <v>958</v>
      </c>
      <c r="AF976" s="36">
        <f>IF($B976="P",VLOOKUP($E976,'[2]Costeo-JUL26'!$B$9:$CQ$307,AF$1,0),0)*$G976</f>
        <v>14339.535599999999</v>
      </c>
      <c r="AG976" s="35">
        <f>IF($B976="P",VLOOKUP($E976,'[2]Costeo-JUL26'!$B$9:$CQ$307,AG$1,0),0)</f>
        <v>6.0000000000000001E-3</v>
      </c>
      <c r="AH976" s="36">
        <f t="shared" si="477"/>
        <v>86.037213600000001</v>
      </c>
      <c r="AI976" s="36">
        <f t="shared" si="478"/>
        <v>14425.5728136</v>
      </c>
      <c r="AJ976" s="34">
        <f>IF($B976="P",VLOOKUP($E976,'[2]Costeo-JUL26'!$B$9:$CQ$307,AJ$1,0),0)</f>
        <v>926529</v>
      </c>
      <c r="AK976" s="16">
        <f>IF($B976="P",VLOOKUP($E976,'[2]Costeo-JUL26'!$B$9:$CQ$307,AK$1,0),0)*$G976</f>
        <v>958</v>
      </c>
      <c r="AL976" s="36">
        <f>IF($B976="P",VLOOKUP($E976,'[2]Costeo-JUL26'!$B$9:$CQ$307,AL$1,0),0)*$G976</f>
        <v>14495.708760000001</v>
      </c>
      <c r="AM976" s="35">
        <f>IF($B976="P",VLOOKUP($E976,'[2]Costeo-JUL26'!$B$9:$CQ$307,AM$1,0),0)</f>
        <v>1.7999999999999999E-2</v>
      </c>
      <c r="AN976" s="36">
        <f t="shared" si="479"/>
        <v>260.92275768000002</v>
      </c>
      <c r="AO976" s="36">
        <f t="shared" si="480"/>
        <v>14756.631517680002</v>
      </c>
      <c r="AP976" s="34">
        <f>IF($B976="P",VLOOKUP($E976,'[2]Costeo-JUL26'!$B$9:$CQ$307,AP$1,0),0)</f>
        <v>913486</v>
      </c>
      <c r="AQ976" s="16">
        <f>IF($B976="P",VLOOKUP($E976,'[2]Costeo-JUL26'!$B$9:$CQ$307,AQ$1,0),0)*$G976</f>
        <v>958</v>
      </c>
      <c r="AR976" s="36">
        <f>IF($B976="P",VLOOKUP($E976,'[2]Costeo-JUL26'!$B$9:$CQ$307,AR$1,0),0)*$G976</f>
        <v>118252.07563979976</v>
      </c>
      <c r="AS976" s="35">
        <f>IF($B976="P",VLOOKUP($E976,'[2]Costeo-JUL26'!$B$9:$CQ$307,AS$1,0),0)</f>
        <v>0.02</v>
      </c>
      <c r="AT976" s="36">
        <f t="shared" si="481"/>
        <v>2365.0415127959955</v>
      </c>
      <c r="AU976" s="36">
        <f t="shared" si="482"/>
        <v>120617.11715259576</v>
      </c>
      <c r="AV976" s="34">
        <f>IF($B976="P",VLOOKUP($E976,'[2]Costeo-JUL26'!$B$9:$CQ$307,AV$1,0),0)</f>
        <v>925698</v>
      </c>
      <c r="AW976" s="16">
        <f>IF($B976="P",VLOOKUP($E976,'[2]Costeo-JUL26'!$B$9:$CQ$307,AW$1,0),0)*$G976</f>
        <v>3.7361999999999997</v>
      </c>
      <c r="AX976" s="36">
        <f>IF($B976="P",VLOOKUP($E976,'[2]Costeo-JUL26'!$B$9:$CQ$307,AX$1,0),0)*$G976</f>
        <v>19213.557948000001</v>
      </c>
      <c r="AY976" s="35">
        <f>IF($B976="P",VLOOKUP($E976,'[2]Costeo-JUL26'!$B$9:$CQ$307,AY$1,0),0)</f>
        <v>0.03</v>
      </c>
      <c r="AZ976" s="36">
        <f t="shared" si="483"/>
        <v>576.40673844000003</v>
      </c>
      <c r="BA976" s="36">
        <f t="shared" si="484"/>
        <v>19789.964686440002</v>
      </c>
      <c r="BB976" s="34">
        <f>IF($B976="P",VLOOKUP($E976,'[2]Costeo-JUL26'!$B$9:$CQ$307,BB$1,0),0)</f>
        <v>902311</v>
      </c>
      <c r="BC976" s="16">
        <f>IF($B976="P",VLOOKUP($E976,'[2]Costeo-JUL26'!$B$9:$CQ$307,BC$1,0),0)*$G976</f>
        <v>0.59875</v>
      </c>
      <c r="BD976" s="36">
        <f>IF($B976="P",VLOOKUP($E976,'[2]Costeo-JUL26'!$B$9:$CQ$307,BD$1,0),0)*$G976</f>
        <v>2348.0849437500001</v>
      </c>
      <c r="BE976" s="35">
        <f>IF($B976="P",VLOOKUP($E976,'[2]Costeo-JUL26'!$B$9:$CQ$307,BE$1,0),0)</f>
        <v>0.03</v>
      </c>
      <c r="BF976" s="36">
        <f t="shared" si="485"/>
        <v>70.442548312499994</v>
      </c>
      <c r="BG976" s="36">
        <f t="shared" si="486"/>
        <v>2418.5274920625002</v>
      </c>
      <c r="BH976" s="34">
        <f>IF($B976="P",VLOOKUP($E976,'[2]Costeo-JUL26'!$B$9:$CQ$307,BH$1,0),0)</f>
        <v>910319</v>
      </c>
      <c r="BI976" s="16">
        <f>IF($B976="P",VLOOKUP($E976,'[2]Costeo-JUL26'!$B$9:$CQ$307,BI$1,0),0)*$G976</f>
        <v>2.1383928571428572</v>
      </c>
      <c r="BJ976" s="36">
        <f>IF($B976="P",VLOOKUP($E976,'[2]Costeo-JUL26'!$B$9:$CQ$307,BJ$1,0),0)*$G976</f>
        <v>5590.828125</v>
      </c>
      <c r="BK976" s="35">
        <f>IF(BH976=910319,0,IF($B976="P",VLOOKUP($E976,'[2]Costeo-JUL26'!$B$9:$CQ$307,BK$1,0),0))</f>
        <v>0</v>
      </c>
      <c r="BL976" s="36">
        <f t="shared" si="487"/>
        <v>0</v>
      </c>
      <c r="BM976" s="36">
        <f t="shared" si="488"/>
        <v>5590.828125</v>
      </c>
      <c r="BN976" s="34">
        <f>IF($B976="P",VLOOKUP($E976,'[2]Costeo-JUL26'!$B$9:$CQ$307,BN$1,0),0)</f>
        <v>0</v>
      </c>
      <c r="BO976" s="16">
        <f>IF($B976="P",VLOOKUP($E976,'[2]Costeo-JUL26'!$B$9:$CQ$307,BO$1,0),0)*$G976</f>
        <v>0</v>
      </c>
      <c r="BP976" s="36">
        <f>IF($B976="P",VLOOKUP($E976,'[2]Costeo-JUL26'!$B$9:$CQ$307,BP$1,0),0)*$G976</f>
        <v>0</v>
      </c>
      <c r="BQ976" s="35">
        <f>IF($B976="P",VLOOKUP($E976,'[2]Costeo-JUL26'!$B$9:$CQ$307,BQ$1,0),0)</f>
        <v>0</v>
      </c>
      <c r="BR976" s="36">
        <f t="shared" si="489"/>
        <v>0</v>
      </c>
      <c r="BS976" s="36">
        <f t="shared" si="490"/>
        <v>0</v>
      </c>
      <c r="BT976" s="34">
        <f>IF($B976="P",VLOOKUP($E976,'[2]Costeo-JUL26'!$B$9:$CQ$307,BT$1,0),0)</f>
        <v>0</v>
      </c>
      <c r="BU976" s="16">
        <f>IF($B976="P",VLOOKUP($E976,'[2]Costeo-JUL26'!$B$9:$CQ$307,BU$1,0),0)*$G976</f>
        <v>0</v>
      </c>
      <c r="BV976" s="36">
        <f>IF($B976="P",VLOOKUP($E976,'[2]Costeo-JUL26'!$B$9:$CQ$307,BV$1,0),0)*$G976</f>
        <v>0</v>
      </c>
      <c r="BW976" s="35">
        <f>IF($B976="P",VLOOKUP($E976,'[2]Costeo-JUL26'!$B$9:$CQ$307,BW$1,0),0)</f>
        <v>0</v>
      </c>
      <c r="BX976" s="36">
        <f t="shared" si="491"/>
        <v>0</v>
      </c>
      <c r="BY976" s="36">
        <f t="shared" si="492"/>
        <v>0</v>
      </c>
      <c r="BZ976" s="34">
        <f>IF($B976="P",VLOOKUP($E976,'[2]Costeo-JUL26'!$B$9:$CQ$307,BZ$1,0),0)</f>
        <v>0</v>
      </c>
      <c r="CA976" s="16">
        <f>IF($B976="P",VLOOKUP($E976,'[2]Costeo-JUL26'!$B$9:$CQ$307,CA$1,0),0)*$G976</f>
        <v>0</v>
      </c>
      <c r="CB976" s="36">
        <f>IF($B976="P",VLOOKUP($E976,'[2]Costeo-JUL26'!$B$9:$CQ$307,CB$1,0),0)*$G976</f>
        <v>0</v>
      </c>
      <c r="CC976" s="35">
        <f>IF($B976="P",VLOOKUP($E976,'[2]Costeo-JUL26'!$B$9:$CQ$307,CC$1,0),0)</f>
        <v>0</v>
      </c>
      <c r="CD976" s="36">
        <f t="shared" si="493"/>
        <v>0</v>
      </c>
      <c r="CE976" s="36">
        <f t="shared" si="494"/>
        <v>0</v>
      </c>
      <c r="CF976" s="37">
        <f t="shared" si="466"/>
        <v>747694.0382597124</v>
      </c>
      <c r="CG976" s="36">
        <f>IF($B976="r",VLOOKUP($E976,'[2]Costeo-JUL26'!$B$9:$CQ$307,CG$1,0),0)*$G976</f>
        <v>0</v>
      </c>
      <c r="CH976" s="35">
        <f>VLOOKUP($E976,'[2]TEORICOS (05.26)'!$A$8:$T$251,CH$1,0)</f>
        <v>0</v>
      </c>
      <c r="CI976" s="36">
        <f t="shared" si="495"/>
        <v>0</v>
      </c>
      <c r="CJ976" s="37">
        <f t="shared" si="496"/>
        <v>0</v>
      </c>
      <c r="CM976" s="16">
        <f>SUMIFS('[1]Ajuste Inventario'!$I:$I,'[1]Ajuste Inventario'!$B:$B,E976,'[1]Ajuste Inventario'!$S:$S,D976)*-1</f>
        <v>1.75</v>
      </c>
      <c r="CN976" s="36">
        <f t="shared" si="467"/>
        <v>10926.635214651329</v>
      </c>
      <c r="CP976" t="str">
        <f t="shared" si="468"/>
        <v>1040Org.Vtas Tandil</v>
      </c>
      <c r="CQ976" s="10">
        <f t="shared" si="469"/>
        <v>6243.7915512293312</v>
      </c>
    </row>
    <row r="977" spans="1:95" x14ac:dyDescent="0.25">
      <c r="A977" s="30">
        <v>46204</v>
      </c>
      <c r="B977" s="31" t="str">
        <f>VLOOKUP($E977,'[2]TEORICOS (05.26)'!$A$8:$T$251,B$1,0)</f>
        <v>P</v>
      </c>
      <c r="C977" s="32" t="str">
        <f>VLOOKUP($E977,'[2]TEORICOS (05.26)'!$A$8:$T$251,C$1,0)</f>
        <v>Fanta</v>
      </c>
      <c r="D977" t="s">
        <v>232</v>
      </c>
      <c r="E977">
        <v>1080</v>
      </c>
      <c r="F977" t="s">
        <v>98</v>
      </c>
      <c r="G977" s="16">
        <v>7</v>
      </c>
      <c r="H977" s="16">
        <v>61.641999999999996</v>
      </c>
      <c r="I977" s="33">
        <v>949605.61999999988</v>
      </c>
      <c r="J977" s="33">
        <v>949605.61999999988</v>
      </c>
      <c r="K977" s="34">
        <f>IF($B977="P",VLOOKUP($E977,'[2]Costeo-JUL26'!$B$9:$CQ$307,K$1,0),0)</f>
        <v>919744</v>
      </c>
      <c r="L977" s="35">
        <f>VLOOKUP($E977,'[2]TEORICOS (05.26)'!$A$8:$T$251,L$1,0)</f>
        <v>0.23499999999999999</v>
      </c>
      <c r="M977" s="36">
        <f t="shared" si="470"/>
        <v>223157.32069999995</v>
      </c>
      <c r="N977" s="35">
        <f>IF($B977="P",VLOOKUP($E977,'[2]Costeo-JUL26'!$B$9:$CQ$307,N$1,0),0)</f>
        <v>7.4999999999999997E-2</v>
      </c>
      <c r="O977" s="36">
        <f t="shared" si="471"/>
        <v>16736.799052499995</v>
      </c>
      <c r="P977" s="36">
        <f>IF($B977="P",VLOOKUP($E977,'[2]Costeo-JUL26'!$B$9:$CQ$307,P$1,0),0)*H977</f>
        <v>0</v>
      </c>
      <c r="Q977" s="36">
        <f t="shared" si="472"/>
        <v>239894.11975249994</v>
      </c>
      <c r="R977" s="34">
        <f>IF($B977="P",VLOOKUP($E977,'[2]Costeo-JUL26'!$B$9:$CQ$307,R$1,0),0)</f>
        <v>0</v>
      </c>
      <c r="S977" s="16">
        <f>IF($B977="P",VLOOKUP($E977,'[2]Costeo-JUL26'!$B$9:$CQ$307,S$1,0),0)*$G977</f>
        <v>0</v>
      </c>
      <c r="T977" s="36">
        <f>IF($B977="P",VLOOKUP($E977,'[2]Costeo-JUL26'!$B$9:$CQ$307,T$1,0),0)*$G977</f>
        <v>0</v>
      </c>
      <c r="U977" s="35">
        <f>IF($B977="P",VLOOKUP($E977,'[2]Costeo-JUL26'!$B$9:$CQ$307,U$1,0),0)</f>
        <v>0</v>
      </c>
      <c r="V977" s="36">
        <f t="shared" si="473"/>
        <v>0</v>
      </c>
      <c r="W977" s="36">
        <f t="shared" si="474"/>
        <v>0</v>
      </c>
      <c r="X977" s="34">
        <f>IF($B977="P",VLOOKUP($E977,'[2]Costeo-JUL26'!$B$9:$CQ$307,X$1,0),0)</f>
        <v>0</v>
      </c>
      <c r="Y977" s="16">
        <f>IF($B977="P",VLOOKUP($E977,'[2]Costeo-JUL26'!$B$9:$CQ$307,Y$1,0),0)*$G977</f>
        <v>0</v>
      </c>
      <c r="Z977" s="36">
        <f>IF($B977="P",VLOOKUP($E977,'[2]Costeo-JUL26'!$B$9:$CQ$307,Z$1,0),0)*$G977</f>
        <v>0</v>
      </c>
      <c r="AA977" s="35">
        <f>IF($B977="P",VLOOKUP($E977,'[2]Costeo-JUL26'!$B$9:$CQ$307,AA$1,0),0)</f>
        <v>0</v>
      </c>
      <c r="AB977" s="36">
        <f t="shared" si="475"/>
        <v>0</v>
      </c>
      <c r="AC977" s="36">
        <f t="shared" si="476"/>
        <v>0</v>
      </c>
      <c r="AD977" s="34">
        <f>IF($B977="P",VLOOKUP($E977,'[2]Costeo-JUL26'!$B$9:$CQ$307,AD$1,0),0)</f>
        <v>0</v>
      </c>
      <c r="AE977" s="16">
        <f>IF($B977="P",VLOOKUP($E977,'[2]Costeo-JUL26'!$B$9:$CQ$307,AE$1,0),0)*$G977</f>
        <v>0</v>
      </c>
      <c r="AF977" s="36">
        <f>IF($B977="P",VLOOKUP($E977,'[2]Costeo-JUL26'!$B$9:$CQ$307,AF$1,0),0)*$G977</f>
        <v>0</v>
      </c>
      <c r="AG977" s="35">
        <f>IF($B977="P",VLOOKUP($E977,'[2]Costeo-JUL26'!$B$9:$CQ$307,AG$1,0),0)</f>
        <v>0</v>
      </c>
      <c r="AH977" s="36">
        <f t="shared" si="477"/>
        <v>0</v>
      </c>
      <c r="AI977" s="36">
        <f t="shared" si="478"/>
        <v>0</v>
      </c>
      <c r="AJ977" s="34">
        <f>IF($B977="P",VLOOKUP($E977,'[2]Costeo-JUL26'!$B$9:$CQ$307,AJ$1,0),0)</f>
        <v>932370</v>
      </c>
      <c r="AK977" s="16">
        <f>IF($B977="P",VLOOKUP($E977,'[2]Costeo-JUL26'!$B$9:$CQ$307,AK$1,0),0)*$G977</f>
        <v>7</v>
      </c>
      <c r="AL977" s="36">
        <f>IF($B977="P",VLOOKUP($E977,'[2]Costeo-JUL26'!$B$9:$CQ$307,AL$1,0),0)*$G977</f>
        <v>1454.53</v>
      </c>
      <c r="AM977" s="35">
        <f>IF($B977="P",VLOOKUP($E977,'[2]Costeo-JUL26'!$B$9:$CQ$307,AM$1,0),0)</f>
        <v>1.7999999999999999E-2</v>
      </c>
      <c r="AN977" s="36">
        <f t="shared" si="479"/>
        <v>26.181539999999998</v>
      </c>
      <c r="AO977" s="36">
        <f t="shared" si="480"/>
        <v>1480.71154</v>
      </c>
      <c r="AP977" s="34">
        <f>IF($B977="P",VLOOKUP($E977,'[2]Costeo-JUL26'!$B$9:$CQ$307,AP$1,0),0)</f>
        <v>0</v>
      </c>
      <c r="AQ977" s="16">
        <f>IF($B977="P",VLOOKUP($E977,'[2]Costeo-JUL26'!$B$9:$CQ$307,AQ$1,0),0)*$G977</f>
        <v>0</v>
      </c>
      <c r="AR977" s="36">
        <f>IF($B977="P",VLOOKUP($E977,'[2]Costeo-JUL26'!$B$9:$CQ$307,AR$1,0),0)*$G977</f>
        <v>0</v>
      </c>
      <c r="AS977" s="35">
        <f>IF($B977="P",VLOOKUP($E977,'[2]Costeo-JUL26'!$B$9:$CQ$307,AS$1,0),0)</f>
        <v>0</v>
      </c>
      <c r="AT977" s="36">
        <f t="shared" si="481"/>
        <v>0</v>
      </c>
      <c r="AU977" s="36">
        <f t="shared" si="482"/>
        <v>0</v>
      </c>
      <c r="AV977" s="34">
        <f>IF($B977="P",VLOOKUP($E977,'[2]Costeo-JUL26'!$B$9:$CQ$307,AV$1,0),0)</f>
        <v>0</v>
      </c>
      <c r="AW977" s="16">
        <f>IF($B977="P",VLOOKUP($E977,'[2]Costeo-JUL26'!$B$9:$CQ$307,AW$1,0),0)*$G977</f>
        <v>0</v>
      </c>
      <c r="AX977" s="36">
        <f>IF($B977="P",VLOOKUP($E977,'[2]Costeo-JUL26'!$B$9:$CQ$307,AX$1,0),0)*$G977</f>
        <v>0</v>
      </c>
      <c r="AY977" s="35">
        <f>IF($B977="P",VLOOKUP($E977,'[2]Costeo-JUL26'!$B$9:$CQ$307,AY$1,0),0)</f>
        <v>0</v>
      </c>
      <c r="AZ977" s="36">
        <f t="shared" si="483"/>
        <v>0</v>
      </c>
      <c r="BA977" s="36">
        <f t="shared" si="484"/>
        <v>0</v>
      </c>
      <c r="BB977" s="34">
        <f>IF($B977="P",VLOOKUP($E977,'[2]Costeo-JUL26'!$B$9:$CQ$307,BB$1,0),0)</f>
        <v>902311</v>
      </c>
      <c r="BC977" s="16">
        <f>IF($B977="P",VLOOKUP($E977,'[2]Costeo-JUL26'!$B$9:$CQ$307,BC$1,0),0)*$G977</f>
        <v>2.9166200000000003E-2</v>
      </c>
      <c r="BD977" s="36">
        <f>IF($B977="P",VLOOKUP($E977,'[2]Costeo-JUL26'!$B$9:$CQ$307,BD$1,0),0)*$G977</f>
        <v>114.37948239900003</v>
      </c>
      <c r="BE977" s="35">
        <f>IF($B977="P",VLOOKUP($E977,'[2]Costeo-JUL26'!$B$9:$CQ$307,BE$1,0),0)</f>
        <v>0.03</v>
      </c>
      <c r="BF977" s="36">
        <f t="shared" si="485"/>
        <v>3.4313844719700008</v>
      </c>
      <c r="BG977" s="36">
        <f t="shared" si="486"/>
        <v>117.81086687097003</v>
      </c>
      <c r="BH977" s="34">
        <f>IF($B977="P",VLOOKUP($E977,'[2]Costeo-JUL26'!$B$9:$CQ$307,BH$1,0),0)</f>
        <v>0</v>
      </c>
      <c r="BI977" s="16">
        <f>IF($B977="P",VLOOKUP($E977,'[2]Costeo-JUL26'!$B$9:$CQ$307,BI$1,0),0)*$G977</f>
        <v>0</v>
      </c>
      <c r="BJ977" s="36">
        <f>IF($B977="P",VLOOKUP($E977,'[2]Costeo-JUL26'!$B$9:$CQ$307,BJ$1,0),0)*$G977</f>
        <v>0</v>
      </c>
      <c r="BK977" s="35">
        <f>IF(BH977=910319,0,IF($B977="P",VLOOKUP($E977,'[2]Costeo-JUL26'!$B$9:$CQ$307,BK$1,0),0))</f>
        <v>0</v>
      </c>
      <c r="BL977" s="36">
        <f t="shared" si="487"/>
        <v>0</v>
      </c>
      <c r="BM977" s="36">
        <f t="shared" si="488"/>
        <v>0</v>
      </c>
      <c r="BN977" s="34">
        <f>IF($B977="P",VLOOKUP($E977,'[2]Costeo-JUL26'!$B$9:$CQ$307,BN$1,0),0)</f>
        <v>931919</v>
      </c>
      <c r="BO977" s="16">
        <f>IF($B977="P",VLOOKUP($E977,'[2]Costeo-JUL26'!$B$9:$CQ$307,BO$1,0),0)*$G977</f>
        <v>7</v>
      </c>
      <c r="BP977" s="36">
        <f>IF($B977="P",VLOOKUP($E977,'[2]Costeo-JUL26'!$B$9:$CQ$307,BP$1,0),0)*$G977</f>
        <v>5351.3460000000005</v>
      </c>
      <c r="BQ977" s="35">
        <f>IF($B977="P",VLOOKUP($E977,'[2]Costeo-JUL26'!$B$9:$CQ$307,BQ$1,0),0)</f>
        <v>0.02</v>
      </c>
      <c r="BR977" s="36">
        <f t="shared" si="489"/>
        <v>107.02692000000002</v>
      </c>
      <c r="BS977" s="36">
        <f t="shared" si="490"/>
        <v>5458.3729200000007</v>
      </c>
      <c r="BT977" s="34">
        <f>IF($B977="P",VLOOKUP($E977,'[2]Costeo-JUL26'!$B$9:$CQ$307,BT$1,0),0)</f>
        <v>932564</v>
      </c>
      <c r="BU977" s="16">
        <f>IF($B977="P",VLOOKUP($E977,'[2]Costeo-JUL26'!$B$9:$CQ$307,BU$1,0),0)*$G977</f>
        <v>7</v>
      </c>
      <c r="BV977" s="36">
        <f>IF($B977="P",VLOOKUP($E977,'[2]Costeo-JUL26'!$B$9:$CQ$307,BV$1,0),0)*$G977</f>
        <v>13916.699999999999</v>
      </c>
      <c r="BW977" s="35">
        <f>IF($B977="P",VLOOKUP($E977,'[2]Costeo-JUL26'!$B$9:$CQ$307,BW$1,0),0)</f>
        <v>0.02</v>
      </c>
      <c r="BX977" s="36">
        <f t="shared" si="491"/>
        <v>278.334</v>
      </c>
      <c r="BY977" s="36">
        <f t="shared" si="492"/>
        <v>14195.034</v>
      </c>
      <c r="BZ977" s="34">
        <f>IF($B977="P",VLOOKUP($E977,'[2]Costeo-JUL26'!$B$9:$CQ$307,BZ$1,0),0)</f>
        <v>0</v>
      </c>
      <c r="CA977" s="16">
        <f>IF($B977="P",VLOOKUP($E977,'[2]Costeo-JUL26'!$B$9:$CQ$307,CA$1,0),0)*$G977</f>
        <v>0</v>
      </c>
      <c r="CB977" s="36">
        <f>IF($B977="P",VLOOKUP($E977,'[2]Costeo-JUL26'!$B$9:$CQ$307,CB$1,0),0)*$G977</f>
        <v>0</v>
      </c>
      <c r="CC977" s="35">
        <f>IF($B977="P",VLOOKUP($E977,'[2]Costeo-JUL26'!$B$9:$CQ$307,CC$1,0),0)</f>
        <v>0</v>
      </c>
      <c r="CD977" s="36">
        <f t="shared" si="493"/>
        <v>0</v>
      </c>
      <c r="CE977" s="36">
        <f t="shared" si="494"/>
        <v>0</v>
      </c>
      <c r="CF977" s="37">
        <f t="shared" si="466"/>
        <v>261146.04907937092</v>
      </c>
      <c r="CG977" s="36">
        <f>IF($B977="r",VLOOKUP($E977,'[2]Costeo-JUL26'!$B$9:$CQ$307,CG$1,0),0)*$G977</f>
        <v>0</v>
      </c>
      <c r="CH977" s="35">
        <f>VLOOKUP($E977,'[2]TEORICOS (05.26)'!$A$8:$T$251,CH$1,0)</f>
        <v>0</v>
      </c>
      <c r="CI977" s="36">
        <f t="shared" si="495"/>
        <v>0</v>
      </c>
      <c r="CJ977" s="37">
        <f t="shared" si="496"/>
        <v>0</v>
      </c>
      <c r="CM977" s="16">
        <f>SUMIFS('[1]Ajuste Inventario'!$I:$I,'[1]Ajuste Inventario'!$B:$B,E977,'[1]Ajuste Inventario'!$S:$S,D977)*-1</f>
        <v>0</v>
      </c>
      <c r="CN977" s="36">
        <f t="shared" si="467"/>
        <v>0</v>
      </c>
      <c r="CP977" t="str">
        <f t="shared" si="468"/>
        <v>1080Org.Vtas Tandil</v>
      </c>
      <c r="CQ977" s="10" t="e">
        <f t="shared" si="469"/>
        <v>#DIV/0!</v>
      </c>
    </row>
    <row r="978" spans="1:95" x14ac:dyDescent="0.25">
      <c r="A978" s="30">
        <v>46204</v>
      </c>
      <c r="B978" s="31" t="str">
        <f>VLOOKUP($E978,'[2]TEORICOS (05.26)'!$A$8:$T$251,B$1,0)</f>
        <v>P</v>
      </c>
      <c r="C978" s="32" t="str">
        <f>VLOOKUP($E978,'[2]TEORICOS (05.26)'!$A$8:$T$251,C$1,0)</f>
        <v>Coca Cola</v>
      </c>
      <c r="D978" t="s">
        <v>232</v>
      </c>
      <c r="E978">
        <v>1110</v>
      </c>
      <c r="F978" t="s">
        <v>99</v>
      </c>
      <c r="G978" s="16">
        <v>166</v>
      </c>
      <c r="H978" s="16">
        <v>245.51400000000024</v>
      </c>
      <c r="I978" s="33">
        <v>4590423.5799999954</v>
      </c>
      <c r="J978" s="33">
        <v>4160034.1299999976</v>
      </c>
      <c r="K978" s="34">
        <f>IF($B978="P",VLOOKUP($E978,'[2]Costeo-JUL26'!$B$9:$CQ$307,K$1,0),0)</f>
        <v>915254</v>
      </c>
      <c r="L978" s="35">
        <f>VLOOKUP($E978,'[2]TEORICOS (05.26)'!$A$8:$T$251,L$1,0)</f>
        <v>0.23499999999999999</v>
      </c>
      <c r="M978" s="36">
        <f t="shared" si="470"/>
        <v>977608.02054999932</v>
      </c>
      <c r="N978" s="35">
        <f>IF($B978="P",VLOOKUP($E978,'[2]Costeo-JUL26'!$B$9:$CQ$307,N$1,0),0)</f>
        <v>5.0000000000000001E-3</v>
      </c>
      <c r="O978" s="36">
        <f t="shared" si="471"/>
        <v>4888.0401027499965</v>
      </c>
      <c r="P978" s="36">
        <f>IF($B978="P",VLOOKUP($E978,'[2]Costeo-JUL26'!$B$9:$CQ$307,P$1,0),0)*H978</f>
        <v>0</v>
      </c>
      <c r="Q978" s="36">
        <f t="shared" si="472"/>
        <v>982496.06065274926</v>
      </c>
      <c r="R978" s="34">
        <f>IF($B978="P",VLOOKUP($E978,'[2]Costeo-JUL26'!$B$9:$CQ$307,R$1,0),0)</f>
        <v>0</v>
      </c>
      <c r="S978" s="16">
        <f>IF($B978="P",VLOOKUP($E978,'[2]Costeo-JUL26'!$B$9:$CQ$307,S$1,0),0)*$G978</f>
        <v>0</v>
      </c>
      <c r="T978" s="36">
        <f>IF($B978="P",VLOOKUP($E978,'[2]Costeo-JUL26'!$B$9:$CQ$307,T$1,0),0)*$G978</f>
        <v>0</v>
      </c>
      <c r="U978" s="35">
        <f>IF($B978="P",VLOOKUP($E978,'[2]Costeo-JUL26'!$B$9:$CQ$307,U$1,0),0)</f>
        <v>0</v>
      </c>
      <c r="V978" s="36">
        <f t="shared" si="473"/>
        <v>0</v>
      </c>
      <c r="W978" s="36">
        <f t="shared" si="474"/>
        <v>0</v>
      </c>
      <c r="X978" s="34">
        <f>IF($B978="P",VLOOKUP($E978,'[2]Costeo-JUL26'!$B$9:$CQ$307,X$1,0),0)</f>
        <v>902338</v>
      </c>
      <c r="Y978" s="16">
        <f>IF($B978="P",VLOOKUP($E978,'[2]Costeo-JUL26'!$B$9:$CQ$307,Y$1,0),0)*$G978</f>
        <v>11.043647999999997</v>
      </c>
      <c r="Z978" s="36">
        <f>IF($B978="P",VLOOKUP($E978,'[2]Costeo-JUL26'!$B$9:$CQ$307,Z$1,0),0)*$G978</f>
        <v>3122.4810355199998</v>
      </c>
      <c r="AA978" s="35">
        <f>IF($B978="P",VLOOKUP($E978,'[2]Costeo-JUL26'!$B$9:$CQ$307,AA$1,0),0)</f>
        <v>0.45</v>
      </c>
      <c r="AB978" s="36">
        <f t="shared" si="475"/>
        <v>1405.1164659839999</v>
      </c>
      <c r="AC978" s="36">
        <f t="shared" si="476"/>
        <v>4527.5975015039994</v>
      </c>
      <c r="AD978" s="34">
        <f>IF($B978="P",VLOOKUP($E978,'[2]Costeo-JUL26'!$B$9:$CQ$307,AD$1,0),0)</f>
        <v>933139</v>
      </c>
      <c r="AE978" s="16">
        <f>IF($B978="P",VLOOKUP($E978,'[2]Costeo-JUL26'!$B$9:$CQ$307,AE$1,0),0)*$G978</f>
        <v>3984</v>
      </c>
      <c r="AF978" s="36">
        <f>IF($B978="P",VLOOKUP($E978,'[2]Costeo-JUL26'!$B$9:$CQ$307,AF$1,0),0)*$G978</f>
        <v>43180.663679999998</v>
      </c>
      <c r="AG978" s="35">
        <f>IF($B978="P",VLOOKUP($E978,'[2]Costeo-JUL26'!$B$9:$CQ$307,AG$1,0),0)</f>
        <v>6.0000000000000001E-3</v>
      </c>
      <c r="AH978" s="36">
        <f t="shared" si="477"/>
        <v>259.08398208</v>
      </c>
      <c r="AI978" s="36">
        <f t="shared" si="478"/>
        <v>43439.747662080001</v>
      </c>
      <c r="AJ978" s="34">
        <f>IF($B978="P",VLOOKUP($E978,'[2]Costeo-JUL26'!$B$9:$CQ$307,AJ$1,0),0)</f>
        <v>933556</v>
      </c>
      <c r="AK978" s="16">
        <f>IF($B978="P",VLOOKUP($E978,'[2]Costeo-JUL26'!$B$9:$CQ$307,AK$1,0),0)*$G978</f>
        <v>3984</v>
      </c>
      <c r="AL978" s="36">
        <f>IF($B978="P",VLOOKUP($E978,'[2]Costeo-JUL26'!$B$9:$CQ$307,AL$1,0),0)*$G978</f>
        <v>98542.566720000017</v>
      </c>
      <c r="AM978" s="35">
        <f>IF($B978="P",VLOOKUP($E978,'[2]Costeo-JUL26'!$B$9:$CQ$307,AM$1,0),0)</f>
        <v>1.7999999999999999E-2</v>
      </c>
      <c r="AN978" s="36">
        <f t="shared" si="479"/>
        <v>1773.7662009600001</v>
      </c>
      <c r="AO978" s="36">
        <f t="shared" si="480"/>
        <v>100316.33292096002</v>
      </c>
      <c r="AP978" s="34">
        <f>IF($B978="P",VLOOKUP($E978,'[2]Costeo-JUL26'!$B$9:$CQ$307,AP$1,0),0)</f>
        <v>0</v>
      </c>
      <c r="AQ978" s="16">
        <f>IF($B978="P",VLOOKUP($E978,'[2]Costeo-JUL26'!$B$9:$CQ$307,AQ$1,0),0)*$G978</f>
        <v>0</v>
      </c>
      <c r="AR978" s="36">
        <f>IF($B978="P",VLOOKUP($E978,'[2]Costeo-JUL26'!$B$9:$CQ$307,AR$1,0),0)*$G978</f>
        <v>0</v>
      </c>
      <c r="AS978" s="35">
        <f>IF($B978="P",VLOOKUP($E978,'[2]Costeo-JUL26'!$B$9:$CQ$307,AS$1,0),0)</f>
        <v>0</v>
      </c>
      <c r="AT978" s="36">
        <f t="shared" si="481"/>
        <v>0</v>
      </c>
      <c r="AU978" s="36">
        <f t="shared" si="482"/>
        <v>0</v>
      </c>
      <c r="AV978" s="34">
        <f>IF($B978="P",VLOOKUP($E978,'[2]Costeo-JUL26'!$B$9:$CQ$307,AV$1,0),0)</f>
        <v>0</v>
      </c>
      <c r="AW978" s="16">
        <f>IF($B978="P",VLOOKUP($E978,'[2]Costeo-JUL26'!$B$9:$CQ$307,AW$1,0),0)*$G978</f>
        <v>0</v>
      </c>
      <c r="AX978" s="36">
        <f>IF($B978="P",VLOOKUP($E978,'[2]Costeo-JUL26'!$B$9:$CQ$307,AX$1,0),0)*$G978</f>
        <v>0</v>
      </c>
      <c r="AY978" s="35">
        <f>IF($B978="P",VLOOKUP($E978,'[2]Costeo-JUL26'!$B$9:$CQ$307,AY$1,0),0)</f>
        <v>0</v>
      </c>
      <c r="AZ978" s="36">
        <f t="shared" si="483"/>
        <v>0</v>
      </c>
      <c r="BA978" s="36">
        <f t="shared" si="484"/>
        <v>0</v>
      </c>
      <c r="BB978" s="34">
        <f>IF($B978="P",VLOOKUP($E978,'[2]Costeo-JUL26'!$B$9:$CQ$307,BB$1,0),0)</f>
        <v>0</v>
      </c>
      <c r="BC978" s="16">
        <f>IF($B978="P",VLOOKUP($E978,'[2]Costeo-JUL26'!$B$9:$CQ$307,BC$1,0),0)*$G978</f>
        <v>0</v>
      </c>
      <c r="BD978" s="36">
        <f>IF($B978="P",VLOOKUP($E978,'[2]Costeo-JUL26'!$B$9:$CQ$307,BD$1,0),0)*$G978</f>
        <v>0</v>
      </c>
      <c r="BE978" s="35">
        <f>IF($B978="P",VLOOKUP($E978,'[2]Costeo-JUL26'!$B$9:$CQ$307,BE$1,0),0)</f>
        <v>0</v>
      </c>
      <c r="BF978" s="36">
        <f t="shared" si="485"/>
        <v>0</v>
      </c>
      <c r="BG978" s="36">
        <f t="shared" si="486"/>
        <v>0</v>
      </c>
      <c r="BH978" s="34">
        <f>IF($B978="P",VLOOKUP($E978,'[2]Costeo-JUL26'!$B$9:$CQ$307,BH$1,0),0)</f>
        <v>0</v>
      </c>
      <c r="BI978" s="16">
        <f>IF($B978="P",VLOOKUP($E978,'[2]Costeo-JUL26'!$B$9:$CQ$307,BI$1,0),0)*$G978</f>
        <v>0</v>
      </c>
      <c r="BJ978" s="36">
        <f>IF($B978="P",VLOOKUP($E978,'[2]Costeo-JUL26'!$B$9:$CQ$307,BJ$1,0),0)*$G978</f>
        <v>0</v>
      </c>
      <c r="BK978" s="35">
        <f>IF(BH978=910319,0,IF($B978="P",VLOOKUP($E978,'[2]Costeo-JUL26'!$B$9:$CQ$307,BK$1,0),0))</f>
        <v>0</v>
      </c>
      <c r="BL978" s="36">
        <f t="shared" si="487"/>
        <v>0</v>
      </c>
      <c r="BM978" s="36">
        <f t="shared" si="488"/>
        <v>0</v>
      </c>
      <c r="BN978" s="34">
        <f>IF($B978="P",VLOOKUP($E978,'[2]Costeo-JUL26'!$B$9:$CQ$307,BN$1,0),0)</f>
        <v>0</v>
      </c>
      <c r="BO978" s="16">
        <f>IF($B978="P",VLOOKUP($E978,'[2]Costeo-JUL26'!$B$9:$CQ$307,BO$1,0),0)*$G978</f>
        <v>0</v>
      </c>
      <c r="BP978" s="36">
        <f>IF($B978="P",VLOOKUP($E978,'[2]Costeo-JUL26'!$B$9:$CQ$307,BP$1,0),0)*$G978</f>
        <v>0</v>
      </c>
      <c r="BQ978" s="35">
        <f>IF($B978="P",VLOOKUP($E978,'[2]Costeo-JUL26'!$B$9:$CQ$307,BQ$1,0),0)</f>
        <v>0</v>
      </c>
      <c r="BR978" s="36">
        <f t="shared" si="489"/>
        <v>0</v>
      </c>
      <c r="BS978" s="36">
        <f t="shared" si="490"/>
        <v>0</v>
      </c>
      <c r="BT978" s="34">
        <f>IF($B978="P",VLOOKUP($E978,'[2]Costeo-JUL26'!$B$9:$CQ$307,BT$1,0),0)</f>
        <v>0</v>
      </c>
      <c r="BU978" s="16">
        <f>IF($B978="P",VLOOKUP($E978,'[2]Costeo-JUL26'!$B$9:$CQ$307,BU$1,0),0)*$G978</f>
        <v>0</v>
      </c>
      <c r="BV978" s="36">
        <f>IF($B978="P",VLOOKUP($E978,'[2]Costeo-JUL26'!$B$9:$CQ$307,BV$1,0),0)*$G978</f>
        <v>0</v>
      </c>
      <c r="BW978" s="35">
        <f>IF($B978="P",VLOOKUP($E978,'[2]Costeo-JUL26'!$B$9:$CQ$307,BW$1,0),0)</f>
        <v>0</v>
      </c>
      <c r="BX978" s="36">
        <f t="shared" si="491"/>
        <v>0</v>
      </c>
      <c r="BY978" s="36">
        <f t="shared" si="492"/>
        <v>0</v>
      </c>
      <c r="BZ978" s="34">
        <f>IF($B978="P",VLOOKUP($E978,'[2]Costeo-JUL26'!$B$9:$CQ$307,BZ$1,0),0)</f>
        <v>0</v>
      </c>
      <c r="CA978" s="16">
        <f>IF($B978="P",VLOOKUP($E978,'[2]Costeo-JUL26'!$B$9:$CQ$307,CA$1,0),0)*$G978</f>
        <v>0</v>
      </c>
      <c r="CB978" s="36">
        <f>IF($B978="P",VLOOKUP($E978,'[2]Costeo-JUL26'!$B$9:$CQ$307,CB$1,0),0)*$G978</f>
        <v>0</v>
      </c>
      <c r="CC978" s="35">
        <f>IF($B978="P",VLOOKUP($E978,'[2]Costeo-JUL26'!$B$9:$CQ$307,CC$1,0),0)</f>
        <v>0</v>
      </c>
      <c r="CD978" s="36">
        <f t="shared" si="493"/>
        <v>0</v>
      </c>
      <c r="CE978" s="36">
        <f t="shared" si="494"/>
        <v>0</v>
      </c>
      <c r="CF978" s="37">
        <f t="shared" si="466"/>
        <v>1130779.7387372933</v>
      </c>
      <c r="CG978" s="36">
        <f>IF($B978="r",VLOOKUP($E978,'[2]Costeo-JUL26'!$B$9:$CQ$307,CG$1,0),0)*$G978</f>
        <v>0</v>
      </c>
      <c r="CH978" s="35">
        <f>VLOOKUP($E978,'[2]TEORICOS (05.26)'!$A$8:$T$251,CH$1,0)</f>
        <v>0</v>
      </c>
      <c r="CI978" s="36">
        <f t="shared" si="495"/>
        <v>0</v>
      </c>
      <c r="CJ978" s="37">
        <f t="shared" si="496"/>
        <v>0</v>
      </c>
      <c r="CM978" s="16">
        <f>SUMIFS('[1]Ajuste Inventario'!$I:$I,'[1]Ajuste Inventario'!$B:$B,E978,'[1]Ajuste Inventario'!$S:$S,D978)*-1</f>
        <v>-4.3339999999999996</v>
      </c>
      <c r="CN978" s="36">
        <f t="shared" si="467"/>
        <v>-29522.887877635112</v>
      </c>
      <c r="CP978" t="str">
        <f t="shared" si="468"/>
        <v>1110Org.Vtas Tandil</v>
      </c>
      <c r="CQ978" s="10">
        <f t="shared" si="469"/>
        <v>6811.926136971646</v>
      </c>
    </row>
    <row r="979" spans="1:95" x14ac:dyDescent="0.25">
      <c r="A979" s="30">
        <v>46204</v>
      </c>
      <c r="B979" s="31" t="str">
        <f>VLOOKUP($E979,'[2]TEORICOS (05.26)'!$A$8:$T$251,B$1,0)</f>
        <v>P</v>
      </c>
      <c r="C979" s="32" t="str">
        <f>VLOOKUP($E979,'[2]TEORICOS (05.26)'!$A$8:$T$251,C$1,0)</f>
        <v>Coca Cola</v>
      </c>
      <c r="D979" t="s">
        <v>232</v>
      </c>
      <c r="E979">
        <v>1127</v>
      </c>
      <c r="F979" t="s">
        <v>100</v>
      </c>
      <c r="G979" s="16">
        <v>1131</v>
      </c>
      <c r="H979" s="16">
        <v>1195.4670000000037</v>
      </c>
      <c r="I979" s="33">
        <v>17224230.500000015</v>
      </c>
      <c r="J979" s="33">
        <v>16194130.020000014</v>
      </c>
      <c r="K979" s="34">
        <f>IF($B979="P",VLOOKUP($E979,'[2]Costeo-JUL26'!$B$9:$CQ$307,K$1,0),0)</f>
        <v>915254</v>
      </c>
      <c r="L979" s="35">
        <f>VLOOKUP($E979,'[2]TEORICOS (05.26)'!$A$8:$T$251,L$1,0)</f>
        <v>0.23499999999999999</v>
      </c>
      <c r="M979" s="36">
        <f t="shared" si="470"/>
        <v>3805620.554700003</v>
      </c>
      <c r="N979" s="35">
        <f>IF($B979="P",VLOOKUP($E979,'[2]Costeo-JUL26'!$B$9:$CQ$307,N$1,0),0)</f>
        <v>5.0000000000000001E-3</v>
      </c>
      <c r="O979" s="36">
        <f t="shared" si="471"/>
        <v>19028.102773500017</v>
      </c>
      <c r="P979" s="36">
        <f>IF($B979="P",VLOOKUP($E979,'[2]Costeo-JUL26'!$B$9:$CQ$307,P$1,0),0)*H979</f>
        <v>0</v>
      </c>
      <c r="Q979" s="36">
        <f t="shared" si="472"/>
        <v>3824648.6574735031</v>
      </c>
      <c r="R979" s="34">
        <f>IF($B979="P",VLOOKUP($E979,'[2]Costeo-JUL26'!$B$9:$CQ$307,R$1,0),0)</f>
        <v>0</v>
      </c>
      <c r="S979" s="16">
        <f>IF($B979="P",VLOOKUP($E979,'[2]Costeo-JUL26'!$B$9:$CQ$307,S$1,0),0)*$G979</f>
        <v>0</v>
      </c>
      <c r="T979" s="36">
        <f>IF($B979="P",VLOOKUP($E979,'[2]Costeo-JUL26'!$B$9:$CQ$307,T$1,0),0)*$G979</f>
        <v>0</v>
      </c>
      <c r="U979" s="35">
        <f>IF($B979="P",VLOOKUP($E979,'[2]Costeo-JUL26'!$B$9:$CQ$307,U$1,0),0)</f>
        <v>0</v>
      </c>
      <c r="V979" s="36">
        <f t="shared" si="473"/>
        <v>0</v>
      </c>
      <c r="W979" s="36">
        <f t="shared" si="474"/>
        <v>0</v>
      </c>
      <c r="X979" s="34">
        <f>IF($B979="P",VLOOKUP($E979,'[2]Costeo-JUL26'!$B$9:$CQ$307,X$1,0),0)</f>
        <v>902338</v>
      </c>
      <c r="Y979" s="16">
        <f>IF($B979="P",VLOOKUP($E979,'[2]Costeo-JUL26'!$B$9:$CQ$307,Y$1,0),0)*$G979</f>
        <v>59.119631999999996</v>
      </c>
      <c r="Z979" s="36">
        <f>IF($B979="P",VLOOKUP($E979,'[2]Costeo-JUL26'!$B$9:$CQ$307,Z$1,0),0)*$G979</f>
        <v>16715.48475168</v>
      </c>
      <c r="AA979" s="35">
        <f>IF($B979="P",VLOOKUP($E979,'[2]Costeo-JUL26'!$B$9:$CQ$307,AA$1,0),0)</f>
        <v>0.45</v>
      </c>
      <c r="AB979" s="36">
        <f t="shared" si="475"/>
        <v>7521.9681382560002</v>
      </c>
      <c r="AC979" s="36">
        <f t="shared" si="476"/>
        <v>24237.452889936001</v>
      </c>
      <c r="AD979" s="34">
        <f>IF($B979="P",VLOOKUP($E979,'[2]Costeo-JUL26'!$B$9:$CQ$307,AD$1,0),0)</f>
        <v>901781</v>
      </c>
      <c r="AE979" s="16">
        <f>IF($B979="P",VLOOKUP($E979,'[2]Costeo-JUL26'!$B$9:$CQ$307,AE$1,0),0)*$G979</f>
        <v>13572</v>
      </c>
      <c r="AF979" s="36">
        <f>IF($B979="P",VLOOKUP($E979,'[2]Costeo-JUL26'!$B$9:$CQ$307,AF$1,0),0)*$G979</f>
        <v>208292.19840000002</v>
      </c>
      <c r="AG979" s="35">
        <f>IF($B979="P",VLOOKUP($E979,'[2]Costeo-JUL26'!$B$9:$CQ$307,AG$1,0),0)</f>
        <v>6.0000000000000001E-3</v>
      </c>
      <c r="AH979" s="36">
        <f t="shared" si="477"/>
        <v>1249.7531904000002</v>
      </c>
      <c r="AI979" s="36">
        <f t="shared" si="478"/>
        <v>209541.95159040001</v>
      </c>
      <c r="AJ979" s="34">
        <f>IF($B979="P",VLOOKUP($E979,'[2]Costeo-JUL26'!$B$9:$CQ$307,AJ$1,0),0)</f>
        <v>919361</v>
      </c>
      <c r="AK979" s="16">
        <f>IF($B979="P",VLOOKUP($E979,'[2]Costeo-JUL26'!$B$9:$CQ$307,AK$1,0),0)*$G979</f>
        <v>13572</v>
      </c>
      <c r="AL979" s="36">
        <f>IF($B979="P",VLOOKUP($E979,'[2]Costeo-JUL26'!$B$9:$CQ$307,AL$1,0),0)*$G979</f>
        <v>56720.645280000004</v>
      </c>
      <c r="AM979" s="35">
        <f>IF($B979="P",VLOOKUP($E979,'[2]Costeo-JUL26'!$B$9:$CQ$307,AM$1,0),0)</f>
        <v>1.7999999999999999E-2</v>
      </c>
      <c r="AN979" s="36">
        <f t="shared" si="479"/>
        <v>1020.97161504</v>
      </c>
      <c r="AO979" s="36">
        <f t="shared" si="480"/>
        <v>57741.616895040002</v>
      </c>
      <c r="AP979" s="34">
        <f>IF($B979="P",VLOOKUP($E979,'[2]Costeo-JUL26'!$B$9:$CQ$307,AP$1,0),0)</f>
        <v>901189</v>
      </c>
      <c r="AQ979" s="16">
        <f>IF($B979="P",VLOOKUP($E979,'[2]Costeo-JUL26'!$B$9:$CQ$307,AQ$1,0),0)*$G979</f>
        <v>13572</v>
      </c>
      <c r="AR979" s="36">
        <f>IF($B979="P",VLOOKUP($E979,'[2]Costeo-JUL26'!$B$9:$CQ$307,AR$1,0),0)*$G979</f>
        <v>1040757.9624188312</v>
      </c>
      <c r="AS979" s="35">
        <f>IF($B979="P",VLOOKUP($E979,'[2]Costeo-JUL26'!$B$9:$CQ$307,AS$1,0),0)</f>
        <v>0.02</v>
      </c>
      <c r="AT979" s="36">
        <f t="shared" si="481"/>
        <v>20815.159248376625</v>
      </c>
      <c r="AU979" s="36">
        <f t="shared" si="482"/>
        <v>1061573.1216672079</v>
      </c>
      <c r="AV979" s="34">
        <f>IF($B979="P",VLOOKUP($E979,'[2]Costeo-JUL26'!$B$9:$CQ$307,AV$1,0),0)</f>
        <v>932317</v>
      </c>
      <c r="AW979" s="16">
        <f>IF($B979="P",VLOOKUP($E979,'[2]Costeo-JUL26'!$B$9:$CQ$307,AW$1,0),0)*$G979</f>
        <v>22.506900000000002</v>
      </c>
      <c r="AX979" s="36">
        <f>IF($B979="P",VLOOKUP($E979,'[2]Costeo-JUL26'!$B$9:$CQ$307,AX$1,0),0)*$G979</f>
        <v>96730.154820000011</v>
      </c>
      <c r="AY979" s="35">
        <f>IF($B979="P",VLOOKUP($E979,'[2]Costeo-JUL26'!$B$9:$CQ$307,AY$1,0),0)</f>
        <v>0.03</v>
      </c>
      <c r="AZ979" s="36">
        <f t="shared" si="483"/>
        <v>2901.9046446000002</v>
      </c>
      <c r="BA979" s="36">
        <f t="shared" si="484"/>
        <v>99632.05946460001</v>
      </c>
      <c r="BB979" s="34">
        <f>IF($B979="P",VLOOKUP($E979,'[2]Costeo-JUL26'!$B$9:$CQ$307,BB$1,0),0)</f>
        <v>902311</v>
      </c>
      <c r="BC979" s="16">
        <f>IF($B979="P",VLOOKUP($E979,'[2]Costeo-JUL26'!$B$9:$CQ$307,BC$1,0),0)*$G979</f>
        <v>3.1416666666666666</v>
      </c>
      <c r="BD979" s="36">
        <f>IF($B979="P",VLOOKUP($E979,'[2]Costeo-JUL26'!$B$9:$CQ$307,BD$1,0),0)*$G979</f>
        <v>12320.501375000002</v>
      </c>
      <c r="BE979" s="35">
        <f>IF($B979="P",VLOOKUP($E979,'[2]Costeo-JUL26'!$B$9:$CQ$307,BE$1,0),0)</f>
        <v>0.03</v>
      </c>
      <c r="BF979" s="36">
        <f t="shared" si="485"/>
        <v>369.61504125000005</v>
      </c>
      <c r="BG979" s="36">
        <f t="shared" si="486"/>
        <v>12690.116416250001</v>
      </c>
      <c r="BH979" s="34">
        <f>IF($B979="P",VLOOKUP($E979,'[2]Costeo-JUL26'!$B$9:$CQ$307,BH$1,0),0)</f>
        <v>933089</v>
      </c>
      <c r="BI979" s="16">
        <f>IF($B979="P",VLOOKUP($E979,'[2]Costeo-JUL26'!$B$9:$CQ$307,BI$1,0),0)*$G979</f>
        <v>39.270833333333336</v>
      </c>
      <c r="BJ979" s="36">
        <f>IF($B979="P",VLOOKUP($E979,'[2]Costeo-JUL26'!$B$9:$CQ$307,BJ$1,0),0)*$G979</f>
        <v>29243.911345818815</v>
      </c>
      <c r="BK979" s="35">
        <f>IF(BH979=910319,0,IF($B979="P",VLOOKUP($E979,'[2]Costeo-JUL26'!$B$9:$CQ$307,BK$1,0),0))</f>
        <v>0.02</v>
      </c>
      <c r="BL979" s="36">
        <f t="shared" si="487"/>
        <v>584.87822691637632</v>
      </c>
      <c r="BM979" s="36">
        <f t="shared" si="488"/>
        <v>29828.78957273519</v>
      </c>
      <c r="BN979" s="34">
        <f>IF($B979="P",VLOOKUP($E979,'[2]Costeo-JUL26'!$B$9:$CQ$307,BN$1,0),0)</f>
        <v>0</v>
      </c>
      <c r="BO979" s="16">
        <f>IF($B979="P",VLOOKUP($E979,'[2]Costeo-JUL26'!$B$9:$CQ$307,BO$1,0),0)*$G979</f>
        <v>0</v>
      </c>
      <c r="BP979" s="36">
        <f>IF($B979="P",VLOOKUP($E979,'[2]Costeo-JUL26'!$B$9:$CQ$307,BP$1,0),0)*$G979</f>
        <v>0</v>
      </c>
      <c r="BQ979" s="35">
        <f>IF($B979="P",VLOOKUP($E979,'[2]Costeo-JUL26'!$B$9:$CQ$307,BQ$1,0),0)</f>
        <v>0</v>
      </c>
      <c r="BR979" s="36">
        <f t="shared" si="489"/>
        <v>0</v>
      </c>
      <c r="BS979" s="36">
        <f t="shared" si="490"/>
        <v>0</v>
      </c>
      <c r="BT979" s="34">
        <f>IF($B979="P",VLOOKUP($E979,'[2]Costeo-JUL26'!$B$9:$CQ$307,BT$1,0),0)</f>
        <v>0</v>
      </c>
      <c r="BU979" s="16">
        <f>IF($B979="P",VLOOKUP($E979,'[2]Costeo-JUL26'!$B$9:$CQ$307,BU$1,0),0)*$G979</f>
        <v>0</v>
      </c>
      <c r="BV979" s="36">
        <f>IF($B979="P",VLOOKUP($E979,'[2]Costeo-JUL26'!$B$9:$CQ$307,BV$1,0),0)*$G979</f>
        <v>0</v>
      </c>
      <c r="BW979" s="35">
        <f>IF($B979="P",VLOOKUP($E979,'[2]Costeo-JUL26'!$B$9:$CQ$307,BW$1,0),0)</f>
        <v>0</v>
      </c>
      <c r="BX979" s="36">
        <f t="shared" si="491"/>
        <v>0</v>
      </c>
      <c r="BY979" s="36">
        <f t="shared" si="492"/>
        <v>0</v>
      </c>
      <c r="BZ979" s="34">
        <f>IF($B979="P",VLOOKUP($E979,'[2]Costeo-JUL26'!$B$9:$CQ$307,BZ$1,0),0)</f>
        <v>0</v>
      </c>
      <c r="CA979" s="16">
        <f>IF($B979="P",VLOOKUP($E979,'[2]Costeo-JUL26'!$B$9:$CQ$307,CA$1,0),0)*$G979</f>
        <v>0</v>
      </c>
      <c r="CB979" s="36">
        <f>IF($B979="P",VLOOKUP($E979,'[2]Costeo-JUL26'!$B$9:$CQ$307,CB$1,0),0)*$G979</f>
        <v>0</v>
      </c>
      <c r="CC979" s="35">
        <f>IF($B979="P",VLOOKUP($E979,'[2]Costeo-JUL26'!$B$9:$CQ$307,CC$1,0),0)</f>
        <v>0</v>
      </c>
      <c r="CD979" s="36">
        <f t="shared" si="493"/>
        <v>0</v>
      </c>
      <c r="CE979" s="36">
        <f t="shared" si="494"/>
        <v>0</v>
      </c>
      <c r="CF979" s="37">
        <f t="shared" si="466"/>
        <v>5319893.7659696732</v>
      </c>
      <c r="CG979" s="36">
        <f>IF($B979="r",VLOOKUP($E979,'[2]Costeo-JUL26'!$B$9:$CQ$307,CG$1,0),0)*$G979</f>
        <v>0</v>
      </c>
      <c r="CH979" s="35">
        <f>VLOOKUP($E979,'[2]TEORICOS (05.26)'!$A$8:$T$251,CH$1,0)</f>
        <v>0</v>
      </c>
      <c r="CI979" s="36">
        <f t="shared" si="495"/>
        <v>0</v>
      </c>
      <c r="CJ979" s="37">
        <f t="shared" si="496"/>
        <v>0</v>
      </c>
      <c r="CM979" s="16">
        <f>SUMIFS('[1]Ajuste Inventario'!$I:$I,'[1]Ajuste Inventario'!$B:$B,E979,'[1]Ajuste Inventario'!$S:$S,D979)*-1</f>
        <v>-7.5009999999999994</v>
      </c>
      <c r="CN979" s="36">
        <f t="shared" si="467"/>
        <v>-35282.513827178176</v>
      </c>
      <c r="CP979" t="str">
        <f t="shared" si="468"/>
        <v>1127Org.Vtas Tandil</v>
      </c>
      <c r="CQ979" s="10">
        <f t="shared" si="469"/>
        <v>4703.7080158883055</v>
      </c>
    </row>
    <row r="980" spans="1:95" x14ac:dyDescent="0.25">
      <c r="A980" s="30">
        <v>46204</v>
      </c>
      <c r="B980" s="31" t="str">
        <f>VLOOKUP($E980,'[2]TEORICOS (05.26)'!$A$8:$T$251,B$1,0)</f>
        <v>R</v>
      </c>
      <c r="C980" s="32" t="str">
        <f>VLOOKUP($E980,'[2]TEORICOS (05.26)'!$A$8:$T$251,C$1,0)</f>
        <v>Coca Cola</v>
      </c>
      <c r="D980" t="s">
        <v>232</v>
      </c>
      <c r="E980">
        <v>1128</v>
      </c>
      <c r="F980" t="s">
        <v>101</v>
      </c>
      <c r="G980" s="16">
        <v>178</v>
      </c>
      <c r="H980" s="16">
        <v>66.572000000000003</v>
      </c>
      <c r="I980" s="33">
        <v>1575575.06</v>
      </c>
      <c r="J980" s="33">
        <v>1551421.35</v>
      </c>
      <c r="K980" s="34">
        <f>IF($B980="P",VLOOKUP($E980,'[2]Costeo-JUL26'!$B$9:$CQ$307,K$1,0),0)</f>
        <v>0</v>
      </c>
      <c r="L980" s="35">
        <f>VLOOKUP($E980,'[2]TEORICOS (05.26)'!$A$8:$T$251,L$1,0)</f>
        <v>0.23499999999999999</v>
      </c>
      <c r="M980" s="36">
        <f t="shared" si="470"/>
        <v>0</v>
      </c>
      <c r="N980" s="35">
        <f>IF($B980="P",VLOOKUP($E980,'[2]Costeo-JUL26'!$B$9:$CQ$307,N$1,0),0)</f>
        <v>0</v>
      </c>
      <c r="O980" s="36">
        <f t="shared" si="471"/>
        <v>0</v>
      </c>
      <c r="P980" s="36">
        <f>IF($B980="P",VLOOKUP($E980,'[2]Costeo-JUL26'!$B$9:$CQ$307,P$1,0),0)*H980</f>
        <v>0</v>
      </c>
      <c r="Q980" s="36">
        <f t="shared" si="472"/>
        <v>0</v>
      </c>
      <c r="R980" s="34">
        <f>IF($B980="P",VLOOKUP($E980,'[2]Costeo-JUL26'!$B$9:$CQ$307,R$1,0),0)</f>
        <v>0</v>
      </c>
      <c r="S980" s="16">
        <f>IF($B980="P",VLOOKUP($E980,'[2]Costeo-JUL26'!$B$9:$CQ$307,S$1,0),0)*$G980</f>
        <v>0</v>
      </c>
      <c r="T980" s="36">
        <f>IF($B980="P",VLOOKUP($E980,'[2]Costeo-JUL26'!$B$9:$CQ$307,T$1,0),0)*$G980</f>
        <v>0</v>
      </c>
      <c r="U980" s="35">
        <f>IF($B980="P",VLOOKUP($E980,'[2]Costeo-JUL26'!$B$9:$CQ$307,U$1,0),0)</f>
        <v>0</v>
      </c>
      <c r="V980" s="36">
        <f t="shared" si="473"/>
        <v>0</v>
      </c>
      <c r="W980" s="36">
        <f t="shared" si="474"/>
        <v>0</v>
      </c>
      <c r="X980" s="34">
        <f>IF($B980="P",VLOOKUP($E980,'[2]Costeo-JUL26'!$B$9:$CQ$307,X$1,0),0)</f>
        <v>0</v>
      </c>
      <c r="Y980" s="16">
        <f>IF($B980="P",VLOOKUP($E980,'[2]Costeo-JUL26'!$B$9:$CQ$307,Y$1,0),0)*$G980</f>
        <v>0</v>
      </c>
      <c r="Z980" s="36">
        <f>IF($B980="P",VLOOKUP($E980,'[2]Costeo-JUL26'!$B$9:$CQ$307,Z$1,0),0)*$G980</f>
        <v>0</v>
      </c>
      <c r="AA980" s="35">
        <f>IF($B980="P",VLOOKUP($E980,'[2]Costeo-JUL26'!$B$9:$CQ$307,AA$1,0),0)</f>
        <v>0</v>
      </c>
      <c r="AB980" s="36">
        <f t="shared" si="475"/>
        <v>0</v>
      </c>
      <c r="AC980" s="36">
        <f t="shared" si="476"/>
        <v>0</v>
      </c>
      <c r="AD980" s="34">
        <f>IF($B980="P",VLOOKUP($E980,'[2]Costeo-JUL26'!$B$9:$CQ$307,AD$1,0),0)</f>
        <v>0</v>
      </c>
      <c r="AE980" s="16">
        <f>IF($B980="P",VLOOKUP($E980,'[2]Costeo-JUL26'!$B$9:$CQ$307,AE$1,0),0)*$G980</f>
        <v>0</v>
      </c>
      <c r="AF980" s="36">
        <f>IF($B980="P",VLOOKUP($E980,'[2]Costeo-JUL26'!$B$9:$CQ$307,AF$1,0),0)*$G980</f>
        <v>0</v>
      </c>
      <c r="AG980" s="35">
        <f>IF($B980="P",VLOOKUP($E980,'[2]Costeo-JUL26'!$B$9:$CQ$307,AG$1,0),0)</f>
        <v>0</v>
      </c>
      <c r="AH980" s="36">
        <f t="shared" si="477"/>
        <v>0</v>
      </c>
      <c r="AI980" s="36">
        <f t="shared" si="478"/>
        <v>0</v>
      </c>
      <c r="AJ980" s="34">
        <f>IF($B980="P",VLOOKUP($E980,'[2]Costeo-JUL26'!$B$9:$CQ$307,AJ$1,0),0)</f>
        <v>0</v>
      </c>
      <c r="AK980" s="16">
        <f>IF($B980="P",VLOOKUP($E980,'[2]Costeo-JUL26'!$B$9:$CQ$307,AK$1,0),0)*$G980</f>
        <v>0</v>
      </c>
      <c r="AL980" s="36">
        <f>IF($B980="P",VLOOKUP($E980,'[2]Costeo-JUL26'!$B$9:$CQ$307,AL$1,0),0)*$G980</f>
        <v>0</v>
      </c>
      <c r="AM980" s="35">
        <f>IF($B980="P",VLOOKUP($E980,'[2]Costeo-JUL26'!$B$9:$CQ$307,AM$1,0),0)</f>
        <v>0</v>
      </c>
      <c r="AN980" s="36">
        <f t="shared" si="479"/>
        <v>0</v>
      </c>
      <c r="AO980" s="36">
        <f t="shared" si="480"/>
        <v>0</v>
      </c>
      <c r="AP980" s="34">
        <f>IF($B980="P",VLOOKUP($E980,'[2]Costeo-JUL26'!$B$9:$CQ$307,AP$1,0),0)</f>
        <v>0</v>
      </c>
      <c r="AQ980" s="16">
        <f>IF($B980="P",VLOOKUP($E980,'[2]Costeo-JUL26'!$B$9:$CQ$307,AQ$1,0),0)*$G980</f>
        <v>0</v>
      </c>
      <c r="AR980" s="36">
        <f>IF($B980="P",VLOOKUP($E980,'[2]Costeo-JUL26'!$B$9:$CQ$307,AR$1,0),0)*$G980</f>
        <v>0</v>
      </c>
      <c r="AS980" s="35">
        <f>IF($B980="P",VLOOKUP($E980,'[2]Costeo-JUL26'!$B$9:$CQ$307,AS$1,0),0)</f>
        <v>0</v>
      </c>
      <c r="AT980" s="36">
        <f t="shared" si="481"/>
        <v>0</v>
      </c>
      <c r="AU980" s="36">
        <f t="shared" si="482"/>
        <v>0</v>
      </c>
      <c r="AV980" s="34">
        <f>IF($B980="P",VLOOKUP($E980,'[2]Costeo-JUL26'!$B$9:$CQ$307,AV$1,0),0)</f>
        <v>0</v>
      </c>
      <c r="AW980" s="16">
        <f>IF($B980="P",VLOOKUP($E980,'[2]Costeo-JUL26'!$B$9:$CQ$307,AW$1,0),0)*$G980</f>
        <v>0</v>
      </c>
      <c r="AX980" s="36">
        <f>IF($B980="P",VLOOKUP($E980,'[2]Costeo-JUL26'!$B$9:$CQ$307,AX$1,0),0)*$G980</f>
        <v>0</v>
      </c>
      <c r="AY980" s="35">
        <f>IF($B980="P",VLOOKUP($E980,'[2]Costeo-JUL26'!$B$9:$CQ$307,AY$1,0),0)</f>
        <v>0</v>
      </c>
      <c r="AZ980" s="36">
        <f t="shared" si="483"/>
        <v>0</v>
      </c>
      <c r="BA980" s="36">
        <f t="shared" si="484"/>
        <v>0</v>
      </c>
      <c r="BB980" s="34">
        <f>IF($B980="P",VLOOKUP($E980,'[2]Costeo-JUL26'!$B$9:$CQ$307,BB$1,0),0)</f>
        <v>0</v>
      </c>
      <c r="BC980" s="16">
        <f>IF($B980="P",VLOOKUP($E980,'[2]Costeo-JUL26'!$B$9:$CQ$307,BC$1,0),0)*$G980</f>
        <v>0</v>
      </c>
      <c r="BD980" s="36">
        <f>IF($B980="P",VLOOKUP($E980,'[2]Costeo-JUL26'!$B$9:$CQ$307,BD$1,0),0)*$G980</f>
        <v>0</v>
      </c>
      <c r="BE980" s="35">
        <f>IF($B980="P",VLOOKUP($E980,'[2]Costeo-JUL26'!$B$9:$CQ$307,BE$1,0),0)</f>
        <v>0</v>
      </c>
      <c r="BF980" s="36">
        <f t="shared" si="485"/>
        <v>0</v>
      </c>
      <c r="BG980" s="36">
        <f t="shared" si="486"/>
        <v>0</v>
      </c>
      <c r="BH980" s="34">
        <f>IF($B980="P",VLOOKUP($E980,'[2]Costeo-JUL26'!$B$9:$CQ$307,BH$1,0),0)</f>
        <v>0</v>
      </c>
      <c r="BI980" s="16">
        <f>IF($B980="P",VLOOKUP($E980,'[2]Costeo-JUL26'!$B$9:$CQ$307,BI$1,0),0)*$G980</f>
        <v>0</v>
      </c>
      <c r="BJ980" s="36">
        <f>IF($B980="P",VLOOKUP($E980,'[2]Costeo-JUL26'!$B$9:$CQ$307,BJ$1,0),0)*$G980</f>
        <v>0</v>
      </c>
      <c r="BK980" s="35">
        <f>IF(BH980=910319,0,IF($B980="P",VLOOKUP($E980,'[2]Costeo-JUL26'!$B$9:$CQ$307,BK$1,0),0))</f>
        <v>0</v>
      </c>
      <c r="BL980" s="36">
        <f t="shared" si="487"/>
        <v>0</v>
      </c>
      <c r="BM980" s="36">
        <f t="shared" si="488"/>
        <v>0</v>
      </c>
      <c r="BN980" s="34">
        <f>IF($B980="P",VLOOKUP($E980,'[2]Costeo-JUL26'!$B$9:$CQ$307,BN$1,0),0)</f>
        <v>0</v>
      </c>
      <c r="BO980" s="16">
        <f>IF($B980="P",VLOOKUP($E980,'[2]Costeo-JUL26'!$B$9:$CQ$307,BO$1,0),0)*$G980</f>
        <v>0</v>
      </c>
      <c r="BP980" s="36">
        <f>IF($B980="P",VLOOKUP($E980,'[2]Costeo-JUL26'!$B$9:$CQ$307,BP$1,0),0)*$G980</f>
        <v>0</v>
      </c>
      <c r="BQ980" s="35">
        <f>IF($B980="P",VLOOKUP($E980,'[2]Costeo-JUL26'!$B$9:$CQ$307,BQ$1,0),0)</f>
        <v>0</v>
      </c>
      <c r="BR980" s="36">
        <f t="shared" si="489"/>
        <v>0</v>
      </c>
      <c r="BS980" s="36">
        <f t="shared" si="490"/>
        <v>0</v>
      </c>
      <c r="BT980" s="34">
        <f>IF($B980="P",VLOOKUP($E980,'[2]Costeo-JUL26'!$B$9:$CQ$307,BT$1,0),0)</f>
        <v>0</v>
      </c>
      <c r="BU980" s="16">
        <f>IF($B980="P",VLOOKUP($E980,'[2]Costeo-JUL26'!$B$9:$CQ$307,BU$1,0),0)*$G980</f>
        <v>0</v>
      </c>
      <c r="BV980" s="36">
        <f>IF($B980="P",VLOOKUP($E980,'[2]Costeo-JUL26'!$B$9:$CQ$307,BV$1,0),0)*$G980</f>
        <v>0</v>
      </c>
      <c r="BW980" s="35">
        <f>IF($B980="P",VLOOKUP($E980,'[2]Costeo-JUL26'!$B$9:$CQ$307,BW$1,0),0)</f>
        <v>0</v>
      </c>
      <c r="BX980" s="36">
        <f t="shared" si="491"/>
        <v>0</v>
      </c>
      <c r="BY980" s="36">
        <f t="shared" si="492"/>
        <v>0</v>
      </c>
      <c r="BZ980" s="34">
        <f>IF($B980="P",VLOOKUP($E980,'[2]Costeo-JUL26'!$B$9:$CQ$307,BZ$1,0),0)</f>
        <v>0</v>
      </c>
      <c r="CA980" s="16">
        <f>IF($B980="P",VLOOKUP($E980,'[2]Costeo-JUL26'!$B$9:$CQ$307,CA$1,0),0)*$G980</f>
        <v>0</v>
      </c>
      <c r="CB980" s="36">
        <f>IF($B980="P",VLOOKUP($E980,'[2]Costeo-JUL26'!$B$9:$CQ$307,CB$1,0),0)*$G980</f>
        <v>0</v>
      </c>
      <c r="CC980" s="35">
        <f>IF($B980="P",VLOOKUP($E980,'[2]Costeo-JUL26'!$B$9:$CQ$307,CC$1,0),0)</f>
        <v>0</v>
      </c>
      <c r="CD980" s="36">
        <f t="shared" si="493"/>
        <v>0</v>
      </c>
      <c r="CE980" s="36">
        <f t="shared" si="494"/>
        <v>0</v>
      </c>
      <c r="CF980" s="37">
        <f t="shared" si="466"/>
        <v>0</v>
      </c>
      <c r="CG980" s="36">
        <f>IF($B980="r",VLOOKUP($E980,'[2]Costeo-JUL26'!$B$9:$CQ$307,CG$1,0),0)*$G980</f>
        <v>277023.18000000005</v>
      </c>
      <c r="CH980" s="35">
        <f>VLOOKUP($E980,'[2]TEORICOS (05.26)'!$A$8:$T$251,CH$1,0)</f>
        <v>0.05</v>
      </c>
      <c r="CI980" s="36">
        <f t="shared" si="495"/>
        <v>350732.85824999999</v>
      </c>
      <c r="CJ980" s="37">
        <f t="shared" si="496"/>
        <v>627756.03824999998</v>
      </c>
      <c r="CM980" s="16">
        <f>SUMIFS('[1]Ajuste Inventario'!$I:$I,'[1]Ajuste Inventario'!$B:$B,E980,'[1]Ajuste Inventario'!$S:$S,D980)*-1</f>
        <v>2.0009999999999999</v>
      </c>
      <c r="CN980" s="36">
        <f t="shared" si="467"/>
        <v>7056.9653513384828</v>
      </c>
      <c r="CP980" t="str">
        <f t="shared" si="468"/>
        <v>1128Org.Vtas Tandil</v>
      </c>
      <c r="CQ980" s="10">
        <f t="shared" si="469"/>
        <v>3526.7193160112361</v>
      </c>
    </row>
    <row r="981" spans="1:95" x14ac:dyDescent="0.25">
      <c r="A981" s="30">
        <v>46204</v>
      </c>
      <c r="B981" s="31" t="str">
        <f>VLOOKUP($E981,'[2]TEORICOS (05.26)'!$A$8:$T$251,B$1,0)</f>
        <v>P</v>
      </c>
      <c r="C981" s="32" t="str">
        <f>VLOOKUP($E981,'[2]TEORICOS (05.26)'!$A$8:$T$251,C$1,0)</f>
        <v>Coca Cola</v>
      </c>
      <c r="D981" t="s">
        <v>232</v>
      </c>
      <c r="E981">
        <v>1135</v>
      </c>
      <c r="F981" t="s">
        <v>102</v>
      </c>
      <c r="G981" s="16">
        <v>328</v>
      </c>
      <c r="H981" s="16">
        <v>1039.7599999999957</v>
      </c>
      <c r="I981" s="33">
        <v>5788119.9200000046</v>
      </c>
      <c r="J981" s="33">
        <v>5746287.0600000052</v>
      </c>
      <c r="K981" s="34">
        <f>IF($B981="P",VLOOKUP($E981,'[2]Costeo-JUL26'!$B$9:$CQ$307,K$1,0),0)</f>
        <v>915254</v>
      </c>
      <c r="L981" s="35">
        <f>VLOOKUP($E981,'[2]TEORICOS (05.26)'!$A$8:$T$251,L$1,0)</f>
        <v>0.23499999999999999</v>
      </c>
      <c r="M981" s="36">
        <f t="shared" si="470"/>
        <v>1350377.459100001</v>
      </c>
      <c r="N981" s="35">
        <f>IF($B981="P",VLOOKUP($E981,'[2]Costeo-JUL26'!$B$9:$CQ$307,N$1,0),0)</f>
        <v>5.0000000000000001E-3</v>
      </c>
      <c r="O981" s="36">
        <f t="shared" si="471"/>
        <v>6751.8872955000052</v>
      </c>
      <c r="P981" s="36">
        <f>IF($B981="P",VLOOKUP($E981,'[2]Costeo-JUL26'!$B$9:$CQ$307,P$1,0),0)*H981</f>
        <v>0</v>
      </c>
      <c r="Q981" s="36">
        <f t="shared" si="472"/>
        <v>1357129.3463955009</v>
      </c>
      <c r="R981" s="34">
        <f>IF($B981="P",VLOOKUP($E981,'[2]Costeo-JUL26'!$B$9:$CQ$307,R$1,0),0)</f>
        <v>0</v>
      </c>
      <c r="S981" s="16">
        <f>IF($B981="P",VLOOKUP($E981,'[2]Costeo-JUL26'!$B$9:$CQ$307,S$1,0),0)*$G981</f>
        <v>0</v>
      </c>
      <c r="T981" s="36">
        <f>IF($B981="P",VLOOKUP($E981,'[2]Costeo-JUL26'!$B$9:$CQ$307,T$1,0),0)*$G981</f>
        <v>0</v>
      </c>
      <c r="U981" s="35">
        <f>IF($B981="P",VLOOKUP($E981,'[2]Costeo-JUL26'!$B$9:$CQ$307,U$1,0),0)</f>
        <v>0</v>
      </c>
      <c r="V981" s="36">
        <f t="shared" si="473"/>
        <v>0</v>
      </c>
      <c r="W981" s="36">
        <f t="shared" si="474"/>
        <v>0</v>
      </c>
      <c r="X981" s="34">
        <f>IF($B981="P",VLOOKUP($E981,'[2]Costeo-JUL26'!$B$9:$CQ$307,X$1,0),0)</f>
        <v>902338</v>
      </c>
      <c r="Y981" s="16">
        <f>IF($B981="P",VLOOKUP($E981,'[2]Costeo-JUL26'!$B$9:$CQ$307,Y$1,0),0)*$G981</f>
        <v>51.435647999999993</v>
      </c>
      <c r="Z981" s="36">
        <f>IF($B981="P",VLOOKUP($E981,'[2]Costeo-JUL26'!$B$9:$CQ$307,Z$1,0),0)*$G981</f>
        <v>14542.91511552</v>
      </c>
      <c r="AA981" s="35">
        <f>IF($B981="P",VLOOKUP($E981,'[2]Costeo-JUL26'!$B$9:$CQ$307,AA$1,0),0)</f>
        <v>0.45</v>
      </c>
      <c r="AB981" s="36">
        <f t="shared" si="475"/>
        <v>6544.3118019840003</v>
      </c>
      <c r="AC981" s="36">
        <f t="shared" si="476"/>
        <v>21087.226917503998</v>
      </c>
      <c r="AD981" s="34">
        <f>IF($B981="P",VLOOKUP($E981,'[2]Costeo-JUL26'!$B$9:$CQ$307,AD$1,0),0)</f>
        <v>939557</v>
      </c>
      <c r="AE981" s="16">
        <f>IF($B981="P",VLOOKUP($E981,'[2]Costeo-JUL26'!$B$9:$CQ$307,AE$1,0),0)*$G981</f>
        <v>2952</v>
      </c>
      <c r="AF981" s="36">
        <f>IF($B981="P",VLOOKUP($E981,'[2]Costeo-JUL26'!$B$9:$CQ$307,AF$1,0),0)*$G981</f>
        <v>61248.095999999998</v>
      </c>
      <c r="AG981" s="35">
        <f>IF($B981="P",VLOOKUP($E981,'[2]Costeo-JUL26'!$B$9:$CQ$307,AG$1,0),0)</f>
        <v>6.0000000000000001E-3</v>
      </c>
      <c r="AH981" s="36">
        <f t="shared" si="477"/>
        <v>367.48857599999997</v>
      </c>
      <c r="AI981" s="36">
        <f t="shared" si="478"/>
        <v>61615.584576000001</v>
      </c>
      <c r="AJ981" s="34">
        <f>IF($B981="P",VLOOKUP($E981,'[2]Costeo-JUL26'!$B$9:$CQ$307,AJ$1,0),0)</f>
        <v>939634</v>
      </c>
      <c r="AK981" s="16">
        <f>IF($B981="P",VLOOKUP($E981,'[2]Costeo-JUL26'!$B$9:$CQ$307,AK$1,0),0)*$G981</f>
        <v>2952</v>
      </c>
      <c r="AL981" s="36">
        <f>IF($B981="P",VLOOKUP($E981,'[2]Costeo-JUL26'!$B$9:$CQ$307,AL$1,0),0)*$G981</f>
        <v>37405.087200000002</v>
      </c>
      <c r="AM981" s="35">
        <f>IF($B981="P",VLOOKUP($E981,'[2]Costeo-JUL26'!$B$9:$CQ$307,AM$1,0),0)</f>
        <v>1.7999999999999999E-2</v>
      </c>
      <c r="AN981" s="36">
        <f t="shared" si="479"/>
        <v>673.2915696</v>
      </c>
      <c r="AO981" s="36">
        <f t="shared" si="480"/>
        <v>38078.3787696</v>
      </c>
      <c r="AP981" s="34">
        <f>IF($B981="P",VLOOKUP($E981,'[2]Costeo-JUL26'!$B$9:$CQ$307,AP$1,0),0)</f>
        <v>0</v>
      </c>
      <c r="AQ981" s="16">
        <f>IF($B981="P",VLOOKUP($E981,'[2]Costeo-JUL26'!$B$9:$CQ$307,AQ$1,0),0)*$G981</f>
        <v>0</v>
      </c>
      <c r="AR981" s="36">
        <f>IF($B981="P",VLOOKUP($E981,'[2]Costeo-JUL26'!$B$9:$CQ$307,AR$1,0),0)*$G981</f>
        <v>0</v>
      </c>
      <c r="AS981" s="35">
        <f>IF($B981="P",VLOOKUP($E981,'[2]Costeo-JUL26'!$B$9:$CQ$307,AS$1,0),0)</f>
        <v>0</v>
      </c>
      <c r="AT981" s="36">
        <f t="shared" si="481"/>
        <v>0</v>
      </c>
      <c r="AU981" s="36">
        <f t="shared" si="482"/>
        <v>0</v>
      </c>
      <c r="AV981" s="34">
        <f>IF($B981="P",VLOOKUP($E981,'[2]Costeo-JUL26'!$B$9:$CQ$307,AV$1,0),0)</f>
        <v>0</v>
      </c>
      <c r="AW981" s="16">
        <f>IF($B981="P",VLOOKUP($E981,'[2]Costeo-JUL26'!$B$9:$CQ$307,AW$1,0),0)*$G981</f>
        <v>0</v>
      </c>
      <c r="AX981" s="36">
        <f>IF($B981="P",VLOOKUP($E981,'[2]Costeo-JUL26'!$B$9:$CQ$307,AX$1,0),0)*$G981</f>
        <v>0</v>
      </c>
      <c r="AY981" s="35">
        <f>IF($B981="P",VLOOKUP($E981,'[2]Costeo-JUL26'!$B$9:$CQ$307,AY$1,0),0)</f>
        <v>0</v>
      </c>
      <c r="AZ981" s="36">
        <f t="shared" si="483"/>
        <v>0</v>
      </c>
      <c r="BA981" s="36">
        <f t="shared" si="484"/>
        <v>0</v>
      </c>
      <c r="BB981" s="34">
        <f>IF($B981="P",VLOOKUP($E981,'[2]Costeo-JUL26'!$B$9:$CQ$307,BB$1,0),0)</f>
        <v>0</v>
      </c>
      <c r="BC981" s="16">
        <f>IF($B981="P",VLOOKUP($E981,'[2]Costeo-JUL26'!$B$9:$CQ$307,BC$1,0),0)*$G981</f>
        <v>0</v>
      </c>
      <c r="BD981" s="36">
        <f>IF($B981="P",VLOOKUP($E981,'[2]Costeo-JUL26'!$B$9:$CQ$307,BD$1,0),0)*$G981</f>
        <v>0</v>
      </c>
      <c r="BE981" s="35">
        <f>IF($B981="P",VLOOKUP($E981,'[2]Costeo-JUL26'!$B$9:$CQ$307,BE$1,0),0)</f>
        <v>0</v>
      </c>
      <c r="BF981" s="36">
        <f t="shared" si="485"/>
        <v>0</v>
      </c>
      <c r="BG981" s="36">
        <f t="shared" si="486"/>
        <v>0</v>
      </c>
      <c r="BH981" s="34">
        <f>IF($B981="P",VLOOKUP($E981,'[2]Costeo-JUL26'!$B$9:$CQ$307,BH$1,0),0)</f>
        <v>0</v>
      </c>
      <c r="BI981" s="16">
        <f>IF($B981="P",VLOOKUP($E981,'[2]Costeo-JUL26'!$B$9:$CQ$307,BI$1,0),0)*$G981</f>
        <v>0</v>
      </c>
      <c r="BJ981" s="36">
        <f>IF($B981="P",VLOOKUP($E981,'[2]Costeo-JUL26'!$B$9:$CQ$307,BJ$1,0),0)*$G981</f>
        <v>0</v>
      </c>
      <c r="BK981" s="35">
        <f>IF(BH981=910319,0,IF($B981="P",VLOOKUP($E981,'[2]Costeo-JUL26'!$B$9:$CQ$307,BK$1,0),0))</f>
        <v>0</v>
      </c>
      <c r="BL981" s="36">
        <f t="shared" si="487"/>
        <v>0</v>
      </c>
      <c r="BM981" s="36">
        <f t="shared" si="488"/>
        <v>0</v>
      </c>
      <c r="BN981" s="34">
        <f>IF($B981="P",VLOOKUP($E981,'[2]Costeo-JUL26'!$B$9:$CQ$307,BN$1,0),0)</f>
        <v>0</v>
      </c>
      <c r="BO981" s="16">
        <f>IF($B981="P",VLOOKUP($E981,'[2]Costeo-JUL26'!$B$9:$CQ$307,BO$1,0),0)*$G981</f>
        <v>0</v>
      </c>
      <c r="BP981" s="36">
        <f>IF($B981="P",VLOOKUP($E981,'[2]Costeo-JUL26'!$B$9:$CQ$307,BP$1,0),0)*$G981</f>
        <v>0</v>
      </c>
      <c r="BQ981" s="35">
        <f>IF($B981="P",VLOOKUP($E981,'[2]Costeo-JUL26'!$B$9:$CQ$307,BQ$1,0),0)</f>
        <v>0</v>
      </c>
      <c r="BR981" s="36">
        <f t="shared" si="489"/>
        <v>0</v>
      </c>
      <c r="BS981" s="36">
        <f t="shared" si="490"/>
        <v>0</v>
      </c>
      <c r="BT981" s="34">
        <f>IF($B981="P",VLOOKUP($E981,'[2]Costeo-JUL26'!$B$9:$CQ$307,BT$1,0),0)</f>
        <v>0</v>
      </c>
      <c r="BU981" s="16">
        <f>IF($B981="P",VLOOKUP($E981,'[2]Costeo-JUL26'!$B$9:$CQ$307,BU$1,0),0)*$G981</f>
        <v>0</v>
      </c>
      <c r="BV981" s="36">
        <f>IF($B981="P",VLOOKUP($E981,'[2]Costeo-JUL26'!$B$9:$CQ$307,BV$1,0),0)*$G981</f>
        <v>0</v>
      </c>
      <c r="BW981" s="35">
        <f>IF($B981="P",VLOOKUP($E981,'[2]Costeo-JUL26'!$B$9:$CQ$307,BW$1,0),0)</f>
        <v>0</v>
      </c>
      <c r="BX981" s="36">
        <f t="shared" si="491"/>
        <v>0</v>
      </c>
      <c r="BY981" s="36">
        <f t="shared" si="492"/>
        <v>0</v>
      </c>
      <c r="BZ981" s="34">
        <f>IF($B981="P",VLOOKUP($E981,'[2]Costeo-JUL26'!$B$9:$CQ$307,BZ$1,0),0)</f>
        <v>0</v>
      </c>
      <c r="CA981" s="16">
        <f>IF($B981="P",VLOOKUP($E981,'[2]Costeo-JUL26'!$B$9:$CQ$307,CA$1,0),0)*$G981</f>
        <v>0</v>
      </c>
      <c r="CB981" s="36">
        <f>IF($B981="P",VLOOKUP($E981,'[2]Costeo-JUL26'!$B$9:$CQ$307,CB$1,0),0)*$G981</f>
        <v>0</v>
      </c>
      <c r="CC981" s="35">
        <f>IF($B981="P",VLOOKUP($E981,'[2]Costeo-JUL26'!$B$9:$CQ$307,CC$1,0),0)</f>
        <v>0</v>
      </c>
      <c r="CD981" s="36">
        <f t="shared" si="493"/>
        <v>0</v>
      </c>
      <c r="CE981" s="36">
        <f t="shared" si="494"/>
        <v>0</v>
      </c>
      <c r="CF981" s="37">
        <f t="shared" si="466"/>
        <v>1477910.5366586051</v>
      </c>
      <c r="CG981" s="36">
        <f>IF($B981="r",VLOOKUP($E981,'[2]Costeo-JUL26'!$B$9:$CQ$307,CG$1,0),0)*$G981</f>
        <v>0</v>
      </c>
      <c r="CH981" s="35">
        <f>VLOOKUP($E981,'[2]TEORICOS (05.26)'!$A$8:$T$251,CH$1,0)</f>
        <v>0</v>
      </c>
      <c r="CI981" s="36">
        <f t="shared" si="495"/>
        <v>0</v>
      </c>
      <c r="CJ981" s="37">
        <f t="shared" si="496"/>
        <v>0</v>
      </c>
      <c r="CM981" s="16">
        <f>SUMIFS('[1]Ajuste Inventario'!$I:$I,'[1]Ajuste Inventario'!$B:$B,E981,'[1]Ajuste Inventario'!$S:$S,D981)*-1</f>
        <v>-2</v>
      </c>
      <c r="CN981" s="36">
        <f t="shared" si="467"/>
        <v>-9011.6496137719823</v>
      </c>
      <c r="CP981" t="str">
        <f t="shared" si="468"/>
        <v>1135Org.Vtas Tandil</v>
      </c>
      <c r="CQ981" s="10">
        <f t="shared" si="469"/>
        <v>4505.8248068859912</v>
      </c>
    </row>
    <row r="982" spans="1:95" x14ac:dyDescent="0.25">
      <c r="A982" s="30">
        <v>46204</v>
      </c>
      <c r="B982" s="31" t="str">
        <f>VLOOKUP($E982,'[2]TEORICOS (05.26)'!$A$8:$T$251,B$1,0)</f>
        <v>P</v>
      </c>
      <c r="C982" s="32" t="str">
        <f>VLOOKUP($E982,'[2]TEORICOS (05.26)'!$A$8:$T$251,C$1,0)</f>
        <v>Coca Cola</v>
      </c>
      <c r="D982" t="s">
        <v>232</v>
      </c>
      <c r="E982">
        <v>1140</v>
      </c>
      <c r="F982" t="s">
        <v>103</v>
      </c>
      <c r="G982" s="16">
        <v>2391.5</v>
      </c>
      <c r="H982" s="16">
        <v>5053.2394999999551</v>
      </c>
      <c r="I982" s="33">
        <v>44848464.670000404</v>
      </c>
      <c r="J982" s="33">
        <v>44487741.460000351</v>
      </c>
      <c r="K982" s="34">
        <f>IF($B982="P",VLOOKUP($E982,'[2]Costeo-JUL26'!$B$9:$CQ$307,K$1,0),0)</f>
        <v>915254</v>
      </c>
      <c r="L982" s="35">
        <f>VLOOKUP($E982,'[2]TEORICOS (05.26)'!$A$8:$T$251,L$1,0)</f>
        <v>0.23499999999999999</v>
      </c>
      <c r="M982" s="36">
        <f t="shared" si="470"/>
        <v>10454619.243100083</v>
      </c>
      <c r="N982" s="35">
        <f>IF($B982="P",VLOOKUP($E982,'[2]Costeo-JUL26'!$B$9:$CQ$307,N$1,0),0)</f>
        <v>5.0000000000000001E-3</v>
      </c>
      <c r="O982" s="36">
        <f t="shared" si="471"/>
        <v>52273.096215500416</v>
      </c>
      <c r="P982" s="36">
        <f>IF($B982="P",VLOOKUP($E982,'[2]Costeo-JUL26'!$B$9:$CQ$307,P$1,0),0)*H982</f>
        <v>0</v>
      </c>
      <c r="Q982" s="36">
        <f t="shared" si="472"/>
        <v>10506892.339315582</v>
      </c>
      <c r="R982" s="34">
        <f>IF($B982="P",VLOOKUP($E982,'[2]Costeo-JUL26'!$B$9:$CQ$307,R$1,0),0)</f>
        <v>0</v>
      </c>
      <c r="S982" s="16">
        <f>IF($B982="P",VLOOKUP($E982,'[2]Costeo-JUL26'!$B$9:$CQ$307,S$1,0),0)*$G982</f>
        <v>0</v>
      </c>
      <c r="T982" s="36">
        <f>IF($B982="P",VLOOKUP($E982,'[2]Costeo-JUL26'!$B$9:$CQ$307,T$1,0),0)*$G982</f>
        <v>0</v>
      </c>
      <c r="U982" s="35">
        <f>IF($B982="P",VLOOKUP($E982,'[2]Costeo-JUL26'!$B$9:$CQ$307,U$1,0),0)</f>
        <v>0</v>
      </c>
      <c r="V982" s="36">
        <f t="shared" si="473"/>
        <v>0</v>
      </c>
      <c r="W982" s="36">
        <f t="shared" si="474"/>
        <v>0</v>
      </c>
      <c r="X982" s="34">
        <f>IF($B982="P",VLOOKUP($E982,'[2]Costeo-JUL26'!$B$9:$CQ$307,X$1,0),0)</f>
        <v>902338</v>
      </c>
      <c r="Y982" s="16">
        <f>IF($B982="P",VLOOKUP($E982,'[2]Costeo-JUL26'!$B$9:$CQ$307,Y$1,0),0)*$G982</f>
        <v>250.016976</v>
      </c>
      <c r="Z982" s="36">
        <f>IF($B982="P",VLOOKUP($E982,'[2]Costeo-JUL26'!$B$9:$CQ$307,Z$1,0),0)*$G982</f>
        <v>70689.799794239996</v>
      </c>
      <c r="AA982" s="35">
        <f>IF($B982="P",VLOOKUP($E982,'[2]Costeo-JUL26'!$B$9:$CQ$307,AA$1,0),0)</f>
        <v>0.45</v>
      </c>
      <c r="AB982" s="36">
        <f t="shared" si="475"/>
        <v>31810.409907408</v>
      </c>
      <c r="AC982" s="36">
        <f t="shared" si="476"/>
        <v>102500.209701648</v>
      </c>
      <c r="AD982" s="34">
        <f>IF($B982="P",VLOOKUP($E982,'[2]Costeo-JUL26'!$B$9:$CQ$307,AD$1,0),0)</f>
        <v>901781</v>
      </c>
      <c r="AE982" s="16">
        <f>IF($B982="P",VLOOKUP($E982,'[2]Costeo-JUL26'!$B$9:$CQ$307,AE$1,0),0)*$G982</f>
        <v>19132</v>
      </c>
      <c r="AF982" s="36">
        <f>IF($B982="P",VLOOKUP($E982,'[2]Costeo-JUL26'!$B$9:$CQ$307,AF$1,0),0)*$G982</f>
        <v>293622.63040000002</v>
      </c>
      <c r="AG982" s="35">
        <f>IF($B982="P",VLOOKUP($E982,'[2]Costeo-JUL26'!$B$9:$CQ$307,AG$1,0),0)</f>
        <v>6.0000000000000001E-3</v>
      </c>
      <c r="AH982" s="36">
        <f t="shared" si="477"/>
        <v>1761.7357824000003</v>
      </c>
      <c r="AI982" s="36">
        <f t="shared" si="478"/>
        <v>295384.36618240003</v>
      </c>
      <c r="AJ982" s="34">
        <f>IF($B982="P",VLOOKUP($E982,'[2]Costeo-JUL26'!$B$9:$CQ$307,AJ$1,0),0)</f>
        <v>935951</v>
      </c>
      <c r="AK982" s="16">
        <f>IF($B982="P",VLOOKUP($E982,'[2]Costeo-JUL26'!$B$9:$CQ$307,AK$1,0),0)*$G982</f>
        <v>19132</v>
      </c>
      <c r="AL982" s="36">
        <f>IF($B982="P",VLOOKUP($E982,'[2]Costeo-JUL26'!$B$9:$CQ$307,AL$1,0),0)*$G982</f>
        <v>164469.36321966391</v>
      </c>
      <c r="AM982" s="35">
        <f>IF($B982="P",VLOOKUP($E982,'[2]Costeo-JUL26'!$B$9:$CQ$307,AM$1,0),0)</f>
        <v>1.7999999999999999E-2</v>
      </c>
      <c r="AN982" s="36">
        <f t="shared" si="479"/>
        <v>2960.4485379539501</v>
      </c>
      <c r="AO982" s="36">
        <f t="shared" si="480"/>
        <v>167429.81175761786</v>
      </c>
      <c r="AP982" s="34">
        <f>IF($B982="P",VLOOKUP($E982,'[2]Costeo-JUL26'!$B$9:$CQ$307,AP$1,0),0)</f>
        <v>913486</v>
      </c>
      <c r="AQ982" s="16">
        <f>IF($B982="P",VLOOKUP($E982,'[2]Costeo-JUL26'!$B$9:$CQ$307,AQ$1,0),0)*$G982</f>
        <v>19132</v>
      </c>
      <c r="AR982" s="36">
        <f>IF($B982="P",VLOOKUP($E982,'[2]Costeo-JUL26'!$B$9:$CQ$307,AR$1,0),0)*$G982</f>
        <v>2361585.2934662309</v>
      </c>
      <c r="AS982" s="35">
        <f>IF($B982="P",VLOOKUP($E982,'[2]Costeo-JUL26'!$B$9:$CQ$307,AS$1,0),0)</f>
        <v>0.02</v>
      </c>
      <c r="AT982" s="36">
        <f t="shared" si="481"/>
        <v>47231.705869324614</v>
      </c>
      <c r="AU982" s="36">
        <f t="shared" si="482"/>
        <v>2408816.9993355554</v>
      </c>
      <c r="AV982" s="34">
        <f>IF($B982="P",VLOOKUP($E982,'[2]Costeo-JUL26'!$B$9:$CQ$307,AV$1,0),0)</f>
        <v>902310</v>
      </c>
      <c r="AW982" s="16">
        <f>IF($B982="P",VLOOKUP($E982,'[2]Costeo-JUL26'!$B$9:$CQ$307,AW$1,0),0)*$G982</f>
        <v>74.614800000000002</v>
      </c>
      <c r="AX982" s="36">
        <f>IF($B982="P",VLOOKUP($E982,'[2]Costeo-JUL26'!$B$9:$CQ$307,AX$1,0),0)*$G982</f>
        <v>261416.39096151793</v>
      </c>
      <c r="AY982" s="35">
        <f>IF($B982="P",VLOOKUP($E982,'[2]Costeo-JUL26'!$B$9:$CQ$307,AY$1,0),0)</f>
        <v>0.03</v>
      </c>
      <c r="AZ982" s="36">
        <f t="shared" si="483"/>
        <v>7842.4917288455372</v>
      </c>
      <c r="BA982" s="36">
        <f t="shared" si="484"/>
        <v>269258.88269036345</v>
      </c>
      <c r="BB982" s="34">
        <f>IF($B982="P",VLOOKUP($E982,'[2]Costeo-JUL26'!$B$9:$CQ$307,BB$1,0),0)</f>
        <v>902311</v>
      </c>
      <c r="BC982" s="16">
        <f>IF($B982="P",VLOOKUP($E982,'[2]Costeo-JUL26'!$B$9:$CQ$307,BC$1,0),0)*$G982</f>
        <v>11.9575</v>
      </c>
      <c r="BD982" s="36">
        <f>IF($B982="P",VLOOKUP($E982,'[2]Costeo-JUL26'!$B$9:$CQ$307,BD$1,0),0)*$G982</f>
        <v>46893.070087500004</v>
      </c>
      <c r="BE982" s="35">
        <f>IF($B982="P",VLOOKUP($E982,'[2]Costeo-JUL26'!$B$9:$CQ$307,BE$1,0),0)</f>
        <v>0.03</v>
      </c>
      <c r="BF982" s="36">
        <f t="shared" si="485"/>
        <v>1406.7921026250001</v>
      </c>
      <c r="BG982" s="36">
        <f t="shared" si="486"/>
        <v>48299.862190125001</v>
      </c>
      <c r="BH982" s="34">
        <f>IF($B982="P",VLOOKUP($E982,'[2]Costeo-JUL26'!$B$9:$CQ$307,BH$1,0),0)</f>
        <v>910319</v>
      </c>
      <c r="BI982" s="16">
        <f>IF($B982="P",VLOOKUP($E982,'[2]Costeo-JUL26'!$B$9:$CQ$307,BI$1,0),0)*$G982</f>
        <v>42.705357142857139</v>
      </c>
      <c r="BJ982" s="36">
        <f>IF($B982="P",VLOOKUP($E982,'[2]Costeo-JUL26'!$B$9:$CQ$307,BJ$1,0),0)*$G982</f>
        <v>111653.15625</v>
      </c>
      <c r="BK982" s="35">
        <f>IF(BH982=910319,0,IF($B982="P",VLOOKUP($E982,'[2]Costeo-JUL26'!$B$9:$CQ$307,BK$1,0),0))</f>
        <v>0</v>
      </c>
      <c r="BL982" s="36">
        <f t="shared" si="487"/>
        <v>0</v>
      </c>
      <c r="BM982" s="36">
        <f t="shared" si="488"/>
        <v>111653.15625</v>
      </c>
      <c r="BN982" s="34">
        <f>IF($B982="P",VLOOKUP($E982,'[2]Costeo-JUL26'!$B$9:$CQ$307,BN$1,0),0)</f>
        <v>0</v>
      </c>
      <c r="BO982" s="16">
        <f>IF($B982="P",VLOOKUP($E982,'[2]Costeo-JUL26'!$B$9:$CQ$307,BO$1,0),0)*$G982</f>
        <v>0</v>
      </c>
      <c r="BP982" s="36">
        <f>IF($B982="P",VLOOKUP($E982,'[2]Costeo-JUL26'!$B$9:$CQ$307,BP$1,0),0)*$G982</f>
        <v>0</v>
      </c>
      <c r="BQ982" s="35">
        <f>IF($B982="P",VLOOKUP($E982,'[2]Costeo-JUL26'!$B$9:$CQ$307,BQ$1,0),0)</f>
        <v>0</v>
      </c>
      <c r="BR982" s="36">
        <f t="shared" si="489"/>
        <v>0</v>
      </c>
      <c r="BS982" s="36">
        <f t="shared" si="490"/>
        <v>0</v>
      </c>
      <c r="BT982" s="34">
        <f>IF($B982="P",VLOOKUP($E982,'[2]Costeo-JUL26'!$B$9:$CQ$307,BT$1,0),0)</f>
        <v>0</v>
      </c>
      <c r="BU982" s="16">
        <f>IF($B982="P",VLOOKUP($E982,'[2]Costeo-JUL26'!$B$9:$CQ$307,BU$1,0),0)*$G982</f>
        <v>0</v>
      </c>
      <c r="BV982" s="36">
        <f>IF($B982="P",VLOOKUP($E982,'[2]Costeo-JUL26'!$B$9:$CQ$307,BV$1,0),0)*$G982</f>
        <v>0</v>
      </c>
      <c r="BW982" s="35">
        <f>IF($B982="P",VLOOKUP($E982,'[2]Costeo-JUL26'!$B$9:$CQ$307,BW$1,0),0)</f>
        <v>0</v>
      </c>
      <c r="BX982" s="36">
        <f t="shared" si="491"/>
        <v>0</v>
      </c>
      <c r="BY982" s="36">
        <f t="shared" si="492"/>
        <v>0</v>
      </c>
      <c r="BZ982" s="34">
        <f>IF($B982="P",VLOOKUP($E982,'[2]Costeo-JUL26'!$B$9:$CQ$307,BZ$1,0),0)</f>
        <v>0</v>
      </c>
      <c r="CA982" s="16">
        <f>IF($B982="P",VLOOKUP($E982,'[2]Costeo-JUL26'!$B$9:$CQ$307,CA$1,0),0)*$G982</f>
        <v>0</v>
      </c>
      <c r="CB982" s="36">
        <f>IF($B982="P",VLOOKUP($E982,'[2]Costeo-JUL26'!$B$9:$CQ$307,CB$1,0),0)*$G982</f>
        <v>0</v>
      </c>
      <c r="CC982" s="35">
        <f>IF($B982="P",VLOOKUP($E982,'[2]Costeo-JUL26'!$B$9:$CQ$307,CC$1,0),0)</f>
        <v>0</v>
      </c>
      <c r="CD982" s="36">
        <f t="shared" si="493"/>
        <v>0</v>
      </c>
      <c r="CE982" s="36">
        <f t="shared" si="494"/>
        <v>0</v>
      </c>
      <c r="CF982" s="37">
        <f t="shared" si="466"/>
        <v>13910235.627423292</v>
      </c>
      <c r="CG982" s="36">
        <f>IF($B982="r",VLOOKUP($E982,'[2]Costeo-JUL26'!$B$9:$CQ$307,CG$1,0),0)*$G982</f>
        <v>0</v>
      </c>
      <c r="CH982" s="35">
        <f>VLOOKUP($E982,'[2]TEORICOS (05.26)'!$A$8:$T$251,CH$1,0)</f>
        <v>0</v>
      </c>
      <c r="CI982" s="36">
        <f t="shared" si="495"/>
        <v>0</v>
      </c>
      <c r="CJ982" s="37">
        <f t="shared" si="496"/>
        <v>0</v>
      </c>
      <c r="CM982" s="16">
        <f>SUMIFS('[1]Ajuste Inventario'!$I:$I,'[1]Ajuste Inventario'!$B:$B,E982,'[1]Ajuste Inventario'!$S:$S,D982)*-1</f>
        <v>1.875</v>
      </c>
      <c r="CN982" s="36">
        <f t="shared" si="467"/>
        <v>10905.996989930451</v>
      </c>
      <c r="CP982" t="str">
        <f t="shared" si="468"/>
        <v>1140Org.Vtas Tandil</v>
      </c>
      <c r="CQ982" s="10">
        <f t="shared" si="469"/>
        <v>5816.5317279629071</v>
      </c>
    </row>
    <row r="983" spans="1:95" x14ac:dyDescent="0.25">
      <c r="A983" s="30">
        <v>46204</v>
      </c>
      <c r="B983" s="31" t="str">
        <f>VLOOKUP($E983,'[2]TEORICOS (05.26)'!$A$8:$T$251,B$1,0)</f>
        <v>P</v>
      </c>
      <c r="C983" s="32" t="str">
        <f>VLOOKUP($E983,'[2]TEORICOS (05.26)'!$A$8:$T$251,C$1,0)</f>
        <v>Coca Cola</v>
      </c>
      <c r="D983" t="s">
        <v>232</v>
      </c>
      <c r="E983">
        <v>1144</v>
      </c>
      <c r="F983" t="s">
        <v>104</v>
      </c>
      <c r="G983" s="16">
        <v>97</v>
      </c>
      <c r="H983" s="16">
        <v>239.202</v>
      </c>
      <c r="I983" s="33">
        <v>1939684.370000001</v>
      </c>
      <c r="J983" s="33">
        <v>1933345.820000001</v>
      </c>
      <c r="K983" s="34">
        <f>IF($B983="P",VLOOKUP($E983,'[2]Costeo-JUL26'!$B$9:$CQ$307,K$1,0),0)</f>
        <v>915254</v>
      </c>
      <c r="L983" s="35">
        <f>VLOOKUP($E983,'[2]TEORICOS (05.26)'!$A$8:$T$251,L$1,0)</f>
        <v>0.23499999999999999</v>
      </c>
      <c r="M983" s="36">
        <f t="shared" si="470"/>
        <v>454336.2677000002</v>
      </c>
      <c r="N983" s="35">
        <f>IF($B983="P",VLOOKUP($E983,'[2]Costeo-JUL26'!$B$9:$CQ$307,N$1,0),0)</f>
        <v>5.0000000000000001E-3</v>
      </c>
      <c r="O983" s="36">
        <f t="shared" si="471"/>
        <v>2271.6813385000009</v>
      </c>
      <c r="P983" s="36">
        <f>IF($B983="P",VLOOKUP($E983,'[2]Costeo-JUL26'!$B$9:$CQ$307,P$1,0),0)*H983</f>
        <v>0</v>
      </c>
      <c r="Q983" s="36">
        <f t="shared" si="472"/>
        <v>456607.9490385002</v>
      </c>
      <c r="R983" s="34">
        <f>IF($B983="P",VLOOKUP($E983,'[2]Costeo-JUL26'!$B$9:$CQ$307,R$1,0),0)</f>
        <v>0</v>
      </c>
      <c r="S983" s="16">
        <f>IF($B983="P",VLOOKUP($E983,'[2]Costeo-JUL26'!$B$9:$CQ$307,S$1,0),0)*$G983</f>
        <v>0</v>
      </c>
      <c r="T983" s="36">
        <f>IF($B983="P",VLOOKUP($E983,'[2]Costeo-JUL26'!$B$9:$CQ$307,T$1,0),0)*$G983</f>
        <v>0</v>
      </c>
      <c r="U983" s="35">
        <f>IF($B983="P",VLOOKUP($E983,'[2]Costeo-JUL26'!$B$9:$CQ$307,U$1,0),0)</f>
        <v>0</v>
      </c>
      <c r="V983" s="36">
        <f t="shared" si="473"/>
        <v>0</v>
      </c>
      <c r="W983" s="36">
        <f t="shared" si="474"/>
        <v>0</v>
      </c>
      <c r="X983" s="34">
        <f>IF($B983="P",VLOOKUP($E983,'[2]Costeo-JUL26'!$B$9:$CQ$307,X$1,0),0)</f>
        <v>902338</v>
      </c>
      <c r="Y983" s="16">
        <f>IF($B983="P",VLOOKUP($E983,'[2]Costeo-JUL26'!$B$9:$CQ$307,Y$1,0),0)*$G983</f>
        <v>11.830895999999999</v>
      </c>
      <c r="Z983" s="36">
        <f>IF($B983="P",VLOOKUP($E983,'[2]Costeo-JUL26'!$B$9:$CQ$307,Z$1,0),0)*$G983</f>
        <v>3345.0675350400002</v>
      </c>
      <c r="AA983" s="35">
        <f>IF($B983="P",VLOOKUP($E983,'[2]Costeo-JUL26'!$B$9:$CQ$307,AA$1,0),0)</f>
        <v>0.45</v>
      </c>
      <c r="AB983" s="36">
        <f t="shared" si="475"/>
        <v>1505.2803907680002</v>
      </c>
      <c r="AC983" s="36">
        <f t="shared" si="476"/>
        <v>4850.3479258080006</v>
      </c>
      <c r="AD983" s="34">
        <f>IF($B983="P",VLOOKUP($E983,'[2]Costeo-JUL26'!$B$9:$CQ$307,AD$1,0),0)</f>
        <v>901781</v>
      </c>
      <c r="AE983" s="16">
        <f>IF($B983="P",VLOOKUP($E983,'[2]Costeo-JUL26'!$B$9:$CQ$307,AE$1,0),0)*$G983</f>
        <v>776</v>
      </c>
      <c r="AF983" s="36">
        <f>IF($B983="P",VLOOKUP($E983,'[2]Costeo-JUL26'!$B$9:$CQ$307,AF$1,0),0)*$G983</f>
        <v>11909.4272</v>
      </c>
      <c r="AG983" s="35">
        <f>IF($B983="P",VLOOKUP($E983,'[2]Costeo-JUL26'!$B$9:$CQ$307,AG$1,0),0)</f>
        <v>6.0000000000000001E-3</v>
      </c>
      <c r="AH983" s="36">
        <f t="shared" si="477"/>
        <v>71.456563200000005</v>
      </c>
      <c r="AI983" s="36">
        <f t="shared" si="478"/>
        <v>11980.8837632</v>
      </c>
      <c r="AJ983" s="34">
        <f>IF($B983="P",VLOOKUP($E983,'[2]Costeo-JUL26'!$B$9:$CQ$307,AJ$1,0),0)</f>
        <v>930635</v>
      </c>
      <c r="AK983" s="16">
        <f>IF($B983="P",VLOOKUP($E983,'[2]Costeo-JUL26'!$B$9:$CQ$307,AK$1,0),0)*$G983</f>
        <v>776</v>
      </c>
      <c r="AL983" s="36">
        <f>IF($B983="P",VLOOKUP($E983,'[2]Costeo-JUL26'!$B$9:$CQ$307,AL$1,0),0)*$G983</f>
        <v>17514.987359999999</v>
      </c>
      <c r="AM983" s="35">
        <f>IF($B983="P",VLOOKUP($E983,'[2]Costeo-JUL26'!$B$9:$CQ$307,AM$1,0),0)</f>
        <v>1.7999999999999999E-2</v>
      </c>
      <c r="AN983" s="36">
        <f t="shared" si="479"/>
        <v>315.26977247999997</v>
      </c>
      <c r="AO983" s="36">
        <f t="shared" si="480"/>
        <v>17830.257132479997</v>
      </c>
      <c r="AP983" s="34">
        <f>IF($B983="P",VLOOKUP($E983,'[2]Costeo-JUL26'!$B$9:$CQ$307,AP$1,0),0)</f>
        <v>911881</v>
      </c>
      <c r="AQ983" s="16">
        <f>IF($B983="P",VLOOKUP($E983,'[2]Costeo-JUL26'!$B$9:$CQ$307,AQ$1,0),0)*$G983</f>
        <v>776</v>
      </c>
      <c r="AR983" s="36">
        <f>IF($B983="P",VLOOKUP($E983,'[2]Costeo-JUL26'!$B$9:$CQ$307,AR$1,0),0)*$G983</f>
        <v>105296.37120175383</v>
      </c>
      <c r="AS983" s="35">
        <f>IF($B983="P",VLOOKUP($E983,'[2]Costeo-JUL26'!$B$9:$CQ$307,AS$1,0),0)</f>
        <v>0.02</v>
      </c>
      <c r="AT983" s="36">
        <f t="shared" si="481"/>
        <v>2105.9274240350769</v>
      </c>
      <c r="AU983" s="36">
        <f t="shared" si="482"/>
        <v>107402.29862578891</v>
      </c>
      <c r="AV983" s="34">
        <f>IF($B983="P",VLOOKUP($E983,'[2]Costeo-JUL26'!$B$9:$CQ$307,AV$1,0),0)</f>
        <v>902310</v>
      </c>
      <c r="AW983" s="16">
        <f>IF($B983="P",VLOOKUP($E983,'[2]Costeo-JUL26'!$B$9:$CQ$307,AW$1,0),0)*$G983</f>
        <v>3.2106999999999997</v>
      </c>
      <c r="AX983" s="36">
        <f>IF($B983="P",VLOOKUP($E983,'[2]Costeo-JUL26'!$B$9:$CQ$307,AX$1,0),0)*$G983</f>
        <v>11248.835438279611</v>
      </c>
      <c r="AY983" s="35">
        <f>IF($B983="P",VLOOKUP($E983,'[2]Costeo-JUL26'!$B$9:$CQ$307,AY$1,0),0)</f>
        <v>0.03</v>
      </c>
      <c r="AZ983" s="36">
        <f t="shared" si="483"/>
        <v>337.46506314838831</v>
      </c>
      <c r="BA983" s="36">
        <f t="shared" si="484"/>
        <v>11586.300501428001</v>
      </c>
      <c r="BB983" s="34">
        <f>IF($B983="P",VLOOKUP($E983,'[2]Costeo-JUL26'!$B$9:$CQ$307,BB$1,0),0)</f>
        <v>923266</v>
      </c>
      <c r="BC983" s="16">
        <f>IF($B983="P",VLOOKUP($E983,'[2]Costeo-JUL26'!$B$9:$CQ$307,BC$1,0),0)*$G983</f>
        <v>0.48499999999999999</v>
      </c>
      <c r="BD983" s="36">
        <f>IF($B983="P",VLOOKUP($E983,'[2]Costeo-JUL26'!$B$9:$CQ$307,BD$1,0),0)*$G983</f>
        <v>1962.2421000000002</v>
      </c>
      <c r="BE983" s="35">
        <f>IF($B983="P",VLOOKUP($E983,'[2]Costeo-JUL26'!$B$9:$CQ$307,BE$1,0),0)</f>
        <v>0.03</v>
      </c>
      <c r="BF983" s="36">
        <f t="shared" si="485"/>
        <v>58.867263000000001</v>
      </c>
      <c r="BG983" s="36">
        <f t="shared" si="486"/>
        <v>2021.1093630000003</v>
      </c>
      <c r="BH983" s="34">
        <f>IF($B983="P",VLOOKUP($E983,'[2]Costeo-JUL26'!$B$9:$CQ$307,BH$1,0),0)</f>
        <v>910319</v>
      </c>
      <c r="BI983" s="16">
        <f>IF($B983="P",VLOOKUP($E983,'[2]Costeo-JUL26'!$B$9:$CQ$307,BI$1,0),0)*$G983</f>
        <v>2.5866666666666669</v>
      </c>
      <c r="BJ983" s="36">
        <f>IF($B983="P",VLOOKUP($E983,'[2]Costeo-JUL26'!$B$9:$CQ$307,BJ$1,0),0)*$G983</f>
        <v>6762.84</v>
      </c>
      <c r="BK983" s="35">
        <f>IF(BH983=910319,0,IF($B983="P",VLOOKUP($E983,'[2]Costeo-JUL26'!$B$9:$CQ$307,BK$1,0),0))</f>
        <v>0</v>
      </c>
      <c r="BL983" s="36">
        <f t="shared" si="487"/>
        <v>0</v>
      </c>
      <c r="BM983" s="36">
        <f t="shared" si="488"/>
        <v>6762.84</v>
      </c>
      <c r="BN983" s="34">
        <f>IF($B983="P",VLOOKUP($E983,'[2]Costeo-JUL26'!$B$9:$CQ$307,BN$1,0),0)</f>
        <v>0</v>
      </c>
      <c r="BO983" s="16">
        <f>IF($B983="P",VLOOKUP($E983,'[2]Costeo-JUL26'!$B$9:$CQ$307,BO$1,0),0)*$G983</f>
        <v>0</v>
      </c>
      <c r="BP983" s="36">
        <f>IF($B983="P",VLOOKUP($E983,'[2]Costeo-JUL26'!$B$9:$CQ$307,BP$1,0),0)*$G983</f>
        <v>0</v>
      </c>
      <c r="BQ983" s="35">
        <f>IF($B983="P",VLOOKUP($E983,'[2]Costeo-JUL26'!$B$9:$CQ$307,BQ$1,0),0)</f>
        <v>0</v>
      </c>
      <c r="BR983" s="36">
        <f t="shared" si="489"/>
        <v>0</v>
      </c>
      <c r="BS983" s="36">
        <f t="shared" si="490"/>
        <v>0</v>
      </c>
      <c r="BT983" s="34">
        <f>IF($B983="P",VLOOKUP($E983,'[2]Costeo-JUL26'!$B$9:$CQ$307,BT$1,0),0)</f>
        <v>0</v>
      </c>
      <c r="BU983" s="16">
        <f>IF($B983="P",VLOOKUP($E983,'[2]Costeo-JUL26'!$B$9:$CQ$307,BU$1,0),0)*$G983</f>
        <v>0</v>
      </c>
      <c r="BV983" s="36">
        <f>IF($B983="P",VLOOKUP($E983,'[2]Costeo-JUL26'!$B$9:$CQ$307,BV$1,0),0)*$G983</f>
        <v>0</v>
      </c>
      <c r="BW983" s="35">
        <f>IF($B983="P",VLOOKUP($E983,'[2]Costeo-JUL26'!$B$9:$CQ$307,BW$1,0),0)</f>
        <v>0</v>
      </c>
      <c r="BX983" s="36">
        <f t="shared" si="491"/>
        <v>0</v>
      </c>
      <c r="BY983" s="36">
        <f t="shared" si="492"/>
        <v>0</v>
      </c>
      <c r="BZ983" s="34">
        <f>IF($B983="P",VLOOKUP($E983,'[2]Costeo-JUL26'!$B$9:$CQ$307,BZ$1,0),0)</f>
        <v>0</v>
      </c>
      <c r="CA983" s="16">
        <f>IF($B983="P",VLOOKUP($E983,'[2]Costeo-JUL26'!$B$9:$CQ$307,CA$1,0),0)*$G983</f>
        <v>0</v>
      </c>
      <c r="CB983" s="36">
        <f>IF($B983="P",VLOOKUP($E983,'[2]Costeo-JUL26'!$B$9:$CQ$307,CB$1,0),0)*$G983</f>
        <v>0</v>
      </c>
      <c r="CC983" s="35">
        <f>IF($B983="P",VLOOKUP($E983,'[2]Costeo-JUL26'!$B$9:$CQ$307,CC$1,0),0)</f>
        <v>0</v>
      </c>
      <c r="CD983" s="36">
        <f t="shared" si="493"/>
        <v>0</v>
      </c>
      <c r="CE983" s="36">
        <f t="shared" si="494"/>
        <v>0</v>
      </c>
      <c r="CF983" s="37">
        <f t="shared" si="466"/>
        <v>619041.98635020503</v>
      </c>
      <c r="CG983" s="36">
        <f>IF($B983="r",VLOOKUP($E983,'[2]Costeo-JUL26'!$B$9:$CQ$307,CG$1,0),0)*$G983</f>
        <v>0</v>
      </c>
      <c r="CH983" s="35">
        <f>VLOOKUP($E983,'[2]TEORICOS (05.26)'!$A$8:$T$251,CH$1,0)</f>
        <v>0</v>
      </c>
      <c r="CI983" s="36">
        <f t="shared" si="495"/>
        <v>0</v>
      </c>
      <c r="CJ983" s="37">
        <f t="shared" si="496"/>
        <v>0</v>
      </c>
      <c r="CM983" s="16">
        <f>SUMIFS('[1]Ajuste Inventario'!$I:$I,'[1]Ajuste Inventario'!$B:$B,E983,'[1]Ajuste Inventario'!$S:$S,D983)*-1</f>
        <v>0</v>
      </c>
      <c r="CN983" s="36">
        <f t="shared" si="467"/>
        <v>0</v>
      </c>
      <c r="CP983" t="str">
        <f t="shared" si="468"/>
        <v>1144Org.Vtas Tandil</v>
      </c>
      <c r="CQ983" s="10" t="e">
        <f t="shared" si="469"/>
        <v>#DIV/0!</v>
      </c>
    </row>
    <row r="984" spans="1:95" x14ac:dyDescent="0.25">
      <c r="A984" s="30">
        <v>46204</v>
      </c>
      <c r="B984" s="31" t="str">
        <f>VLOOKUP($E984,'[2]TEORICOS (05.26)'!$A$8:$T$251,B$1,0)</f>
        <v>P</v>
      </c>
      <c r="C984" s="32" t="str">
        <f>VLOOKUP($E984,'[2]TEORICOS (05.26)'!$A$8:$T$251,C$1,0)</f>
        <v>Coca Cola</v>
      </c>
      <c r="D984" t="s">
        <v>232</v>
      </c>
      <c r="E984">
        <v>1159</v>
      </c>
      <c r="F984" t="s">
        <v>105</v>
      </c>
      <c r="G984" s="16">
        <v>1806.3330000000001</v>
      </c>
      <c r="H984" s="16">
        <v>4295.459874000021</v>
      </c>
      <c r="I984" s="33">
        <v>33687168.309999928</v>
      </c>
      <c r="J984" s="33">
        <v>33308459.169999938</v>
      </c>
      <c r="K984" s="34">
        <f>IF($B984="P",VLOOKUP($E984,'[2]Costeo-JUL26'!$B$9:$CQ$307,K$1,0),0)</f>
        <v>915254</v>
      </c>
      <c r="L984" s="35">
        <f>VLOOKUP($E984,'[2]TEORICOS (05.26)'!$A$8:$T$251,L$1,0)</f>
        <v>0.23499999999999999</v>
      </c>
      <c r="M984" s="36">
        <f t="shared" si="470"/>
        <v>7827487.9049499854</v>
      </c>
      <c r="N984" s="35">
        <f>IF($B984="P",VLOOKUP($E984,'[2]Costeo-JUL26'!$B$9:$CQ$307,N$1,0),0)</f>
        <v>5.0000000000000001E-3</v>
      </c>
      <c r="O984" s="36">
        <f t="shared" si="471"/>
        <v>39137.439524749927</v>
      </c>
      <c r="P984" s="36">
        <f>IF($B984="P",VLOOKUP($E984,'[2]Costeo-JUL26'!$B$9:$CQ$307,P$1,0),0)*H984</f>
        <v>0</v>
      </c>
      <c r="Q984" s="36">
        <f t="shared" si="472"/>
        <v>7866625.3444747357</v>
      </c>
      <c r="R984" s="34">
        <f>IF($B984="P",VLOOKUP($E984,'[2]Costeo-JUL26'!$B$9:$CQ$307,R$1,0),0)</f>
        <v>0</v>
      </c>
      <c r="S984" s="16">
        <f>IF($B984="P",VLOOKUP($E984,'[2]Costeo-JUL26'!$B$9:$CQ$307,S$1,0),0)*$G984</f>
        <v>0</v>
      </c>
      <c r="T984" s="36">
        <f>IF($B984="P",VLOOKUP($E984,'[2]Costeo-JUL26'!$B$9:$CQ$307,T$1,0),0)*$G984</f>
        <v>0</v>
      </c>
      <c r="U984" s="35">
        <f>IF($B984="P",VLOOKUP($E984,'[2]Costeo-JUL26'!$B$9:$CQ$307,U$1,0),0)</f>
        <v>0</v>
      </c>
      <c r="V984" s="36">
        <f t="shared" si="473"/>
        <v>0</v>
      </c>
      <c r="W984" s="36">
        <f t="shared" si="474"/>
        <v>0</v>
      </c>
      <c r="X984" s="34">
        <f>IF($B984="P",VLOOKUP($E984,'[2]Costeo-JUL26'!$B$9:$CQ$307,X$1,0),0)</f>
        <v>902338</v>
      </c>
      <c r="Y984" s="16">
        <f>IF($B984="P",VLOOKUP($E984,'[2]Costeo-JUL26'!$B$9:$CQ$307,Y$1,0),0)*$G984</f>
        <v>212.446436796</v>
      </c>
      <c r="Z984" s="36">
        <f>IF($B984="P",VLOOKUP($E984,'[2]Costeo-JUL26'!$B$9:$CQ$307,Z$1,0),0)*$G984</f>
        <v>60067.10553970105</v>
      </c>
      <c r="AA984" s="35">
        <f>IF($B984="P",VLOOKUP($E984,'[2]Costeo-JUL26'!$B$9:$CQ$307,AA$1,0),0)</f>
        <v>0.45</v>
      </c>
      <c r="AB984" s="36">
        <f t="shared" si="475"/>
        <v>27030.197492865474</v>
      </c>
      <c r="AC984" s="36">
        <f t="shared" si="476"/>
        <v>87097.303032566531</v>
      </c>
      <c r="AD984" s="34">
        <f>IF($B984="P",VLOOKUP($E984,'[2]Costeo-JUL26'!$B$9:$CQ$307,AD$1,0),0)</f>
        <v>901781</v>
      </c>
      <c r="AE984" s="16">
        <f>IF($B984="P",VLOOKUP($E984,'[2]Costeo-JUL26'!$B$9:$CQ$307,AE$1,0),0)*$G984</f>
        <v>10837.998</v>
      </c>
      <c r="AF984" s="36">
        <f>IF($B984="P",VLOOKUP($E984,'[2]Costeo-JUL26'!$B$9:$CQ$307,AF$1,0),0)*$G984</f>
        <v>166332.92290560002</v>
      </c>
      <c r="AG984" s="35">
        <f>IF($B984="P",VLOOKUP($E984,'[2]Costeo-JUL26'!$B$9:$CQ$307,AG$1,0),0)</f>
        <v>6.0000000000000001E-3</v>
      </c>
      <c r="AH984" s="36">
        <f t="shared" si="477"/>
        <v>997.99753743360009</v>
      </c>
      <c r="AI984" s="36">
        <f t="shared" si="478"/>
        <v>167330.92044303362</v>
      </c>
      <c r="AJ984" s="34">
        <f>IF($B984="P",VLOOKUP($E984,'[2]Costeo-JUL26'!$B$9:$CQ$307,AJ$1,0),0)</f>
        <v>915284</v>
      </c>
      <c r="AK984" s="16">
        <f>IF($B984="P",VLOOKUP($E984,'[2]Costeo-JUL26'!$B$9:$CQ$307,AK$1,0),0)*$G984</f>
        <v>10837.998</v>
      </c>
      <c r="AL984" s="36">
        <f>IF($B984="P",VLOOKUP($E984,'[2]Costeo-JUL26'!$B$9:$CQ$307,AL$1,0),0)*$G984</f>
        <v>95233.488425999996</v>
      </c>
      <c r="AM984" s="35">
        <f>IF($B984="P",VLOOKUP($E984,'[2]Costeo-JUL26'!$B$9:$CQ$307,AM$1,0),0)</f>
        <v>1.7999999999999999E-2</v>
      </c>
      <c r="AN984" s="36">
        <f t="shared" si="479"/>
        <v>1714.2027916679997</v>
      </c>
      <c r="AO984" s="36">
        <f t="shared" si="480"/>
        <v>96947.691217667991</v>
      </c>
      <c r="AP984" s="34">
        <f>IF($B984="P",VLOOKUP($E984,'[2]Costeo-JUL26'!$B$9:$CQ$307,AP$1,0),0)</f>
        <v>911881</v>
      </c>
      <c r="AQ984" s="16">
        <f>IF($B984="P",VLOOKUP($E984,'[2]Costeo-JUL26'!$B$9:$CQ$307,AQ$1,0),0)*$G984</f>
        <v>10837.998</v>
      </c>
      <c r="AR984" s="36">
        <f>IF($B984="P",VLOOKUP($E984,'[2]Costeo-JUL26'!$B$9:$CQ$307,AR$1,0),0)*$G984</f>
        <v>1470620.9542420951</v>
      </c>
      <c r="AS984" s="35">
        <f>IF($B984="P",VLOOKUP($E984,'[2]Costeo-JUL26'!$B$9:$CQ$307,AS$1,0),0)</f>
        <v>0.02</v>
      </c>
      <c r="AT984" s="36">
        <f t="shared" si="481"/>
        <v>29412.419084841902</v>
      </c>
      <c r="AU984" s="36">
        <f t="shared" si="482"/>
        <v>1500033.373326937</v>
      </c>
      <c r="AV984" s="34">
        <f>IF($B984="P",VLOOKUP($E984,'[2]Costeo-JUL26'!$B$9:$CQ$307,AV$1,0),0)</f>
        <v>932442</v>
      </c>
      <c r="AW984" s="16">
        <f>IF($B984="P",VLOOKUP($E984,'[2]Costeo-JUL26'!$B$9:$CQ$307,AW$1,0),0)*$G984</f>
        <v>50.0354241</v>
      </c>
      <c r="AX984" s="36">
        <f>IF($B984="P",VLOOKUP($E984,'[2]Costeo-JUL26'!$B$9:$CQ$307,AX$1,0),0)*$G984</f>
        <v>184694.47594534646</v>
      </c>
      <c r="AY984" s="35">
        <f>IF($B984="P",VLOOKUP($E984,'[2]Costeo-JUL26'!$B$9:$CQ$307,AY$1,0),0)</f>
        <v>0.03</v>
      </c>
      <c r="AZ984" s="36">
        <f t="shared" si="483"/>
        <v>5540.8342783603939</v>
      </c>
      <c r="BA984" s="36">
        <f t="shared" si="484"/>
        <v>190235.31022370685</v>
      </c>
      <c r="BB984" s="34">
        <f>IF($B984="P",VLOOKUP($E984,'[2]Costeo-JUL26'!$B$9:$CQ$307,BB$1,0),0)</f>
        <v>902311</v>
      </c>
      <c r="BC984" s="16">
        <f>IF($B984="P",VLOOKUP($E984,'[2]Costeo-JUL26'!$B$9:$CQ$307,BC$1,0),0)*$G984</f>
        <v>7.9027068750000007</v>
      </c>
      <c r="BD984" s="36">
        <f>IF($B984="P",VLOOKUP($E984,'[2]Costeo-JUL26'!$B$9:$CQ$307,BD$1,0),0)*$G984</f>
        <v>30991.610902809385</v>
      </c>
      <c r="BE984" s="35">
        <f>IF($B984="P",VLOOKUP($E984,'[2]Costeo-JUL26'!$B$9:$CQ$307,BE$1,0),0)</f>
        <v>0.03</v>
      </c>
      <c r="BF984" s="36">
        <f t="shared" si="485"/>
        <v>929.74832708428153</v>
      </c>
      <c r="BG984" s="36">
        <f t="shared" si="486"/>
        <v>31921.359229893667</v>
      </c>
      <c r="BH984" s="34">
        <f>IF($B984="P",VLOOKUP($E984,'[2]Costeo-JUL26'!$B$9:$CQ$307,BH$1,0),0)</f>
        <v>933089</v>
      </c>
      <c r="BI984" s="16">
        <f>IF($B984="P",VLOOKUP($E984,'[2]Costeo-JUL26'!$B$9:$CQ$307,BI$1,0),0)*$G984</f>
        <v>67.7374875</v>
      </c>
      <c r="BJ984" s="36">
        <f>IF($B984="P",VLOOKUP($E984,'[2]Costeo-JUL26'!$B$9:$CQ$307,BJ$1,0),0)*$G984</f>
        <v>50442.247110582757</v>
      </c>
      <c r="BK984" s="35">
        <f>IF(BH984=910319,0,IF($B984="P",VLOOKUP($E984,'[2]Costeo-JUL26'!$B$9:$CQ$307,BK$1,0),0))</f>
        <v>0.02</v>
      </c>
      <c r="BL984" s="36">
        <f t="shared" si="487"/>
        <v>1008.8449422116552</v>
      </c>
      <c r="BM984" s="36">
        <f t="shared" si="488"/>
        <v>51451.092052794411</v>
      </c>
      <c r="BN984" s="34">
        <f>IF($B984="P",VLOOKUP($E984,'[2]Costeo-JUL26'!$B$9:$CQ$307,BN$1,0),0)</f>
        <v>0</v>
      </c>
      <c r="BO984" s="16">
        <f>IF($B984="P",VLOOKUP($E984,'[2]Costeo-JUL26'!$B$9:$CQ$307,BO$1,0),0)*$G984</f>
        <v>0</v>
      </c>
      <c r="BP984" s="36">
        <f>IF($B984="P",VLOOKUP($E984,'[2]Costeo-JUL26'!$B$9:$CQ$307,BP$1,0),0)*$G984</f>
        <v>0</v>
      </c>
      <c r="BQ984" s="35">
        <f>IF($B984="P",VLOOKUP($E984,'[2]Costeo-JUL26'!$B$9:$CQ$307,BQ$1,0),0)</f>
        <v>0</v>
      </c>
      <c r="BR984" s="36">
        <f t="shared" si="489"/>
        <v>0</v>
      </c>
      <c r="BS984" s="36">
        <f t="shared" si="490"/>
        <v>0</v>
      </c>
      <c r="BT984" s="34">
        <f>IF($B984="P",VLOOKUP($E984,'[2]Costeo-JUL26'!$B$9:$CQ$307,BT$1,0),0)</f>
        <v>0</v>
      </c>
      <c r="BU984" s="16">
        <f>IF($B984="P",VLOOKUP($E984,'[2]Costeo-JUL26'!$B$9:$CQ$307,BU$1,0),0)*$G984</f>
        <v>0</v>
      </c>
      <c r="BV984" s="36">
        <f>IF($B984="P",VLOOKUP($E984,'[2]Costeo-JUL26'!$B$9:$CQ$307,BV$1,0),0)*$G984</f>
        <v>0</v>
      </c>
      <c r="BW984" s="35">
        <f>IF($B984="P",VLOOKUP($E984,'[2]Costeo-JUL26'!$B$9:$CQ$307,BW$1,0),0)</f>
        <v>0</v>
      </c>
      <c r="BX984" s="36">
        <f t="shared" si="491"/>
        <v>0</v>
      </c>
      <c r="BY984" s="36">
        <f t="shared" si="492"/>
        <v>0</v>
      </c>
      <c r="BZ984" s="34">
        <f>IF($B984="P",VLOOKUP($E984,'[2]Costeo-JUL26'!$B$9:$CQ$307,BZ$1,0),0)</f>
        <v>0</v>
      </c>
      <c r="CA984" s="16">
        <f>IF($B984="P",VLOOKUP($E984,'[2]Costeo-JUL26'!$B$9:$CQ$307,CA$1,0),0)*$G984</f>
        <v>0</v>
      </c>
      <c r="CB984" s="36">
        <f>IF($B984="P",VLOOKUP($E984,'[2]Costeo-JUL26'!$B$9:$CQ$307,CB$1,0),0)*$G984</f>
        <v>0</v>
      </c>
      <c r="CC984" s="35">
        <f>IF($B984="P",VLOOKUP($E984,'[2]Costeo-JUL26'!$B$9:$CQ$307,CC$1,0),0)</f>
        <v>0</v>
      </c>
      <c r="CD984" s="36">
        <f t="shared" si="493"/>
        <v>0</v>
      </c>
      <c r="CE984" s="36">
        <f t="shared" si="494"/>
        <v>0</v>
      </c>
      <c r="CF984" s="37">
        <f t="shared" si="466"/>
        <v>9991642.3940013368</v>
      </c>
      <c r="CG984" s="36">
        <f>IF($B984="r",VLOOKUP($E984,'[2]Costeo-JUL26'!$B$9:$CQ$307,CG$1,0),0)*$G984</f>
        <v>0</v>
      </c>
      <c r="CH984" s="35">
        <f>VLOOKUP($E984,'[2]TEORICOS (05.26)'!$A$8:$T$251,CH$1,0)</f>
        <v>0</v>
      </c>
      <c r="CI984" s="36">
        <f t="shared" si="495"/>
        <v>0</v>
      </c>
      <c r="CJ984" s="37">
        <f t="shared" si="496"/>
        <v>0</v>
      </c>
      <c r="CM984" s="16">
        <f>SUMIFS('[1]Ajuste Inventario'!$I:$I,'[1]Ajuste Inventario'!$B:$B,E984,'[1]Ajuste Inventario'!$S:$S,D984)*-1</f>
        <v>3.67</v>
      </c>
      <c r="CN984" s="36">
        <f t="shared" si="467"/>
        <v>20300.424996932958</v>
      </c>
      <c r="CP984" t="str">
        <f t="shared" si="468"/>
        <v>1159Org.Vtas Tandil</v>
      </c>
      <c r="CQ984" s="10">
        <f t="shared" si="469"/>
        <v>5531.4509528427679</v>
      </c>
    </row>
    <row r="985" spans="1:95" x14ac:dyDescent="0.25">
      <c r="A985" s="30">
        <v>46204</v>
      </c>
      <c r="B985" s="31" t="str">
        <f>VLOOKUP($E985,'[2]TEORICOS (05.26)'!$A$8:$T$251,B$1,0)</f>
        <v>P</v>
      </c>
      <c r="C985" s="32" t="str">
        <f>VLOOKUP($E985,'[2]TEORICOS (05.26)'!$A$8:$T$251,C$1,0)</f>
        <v>Coca Cola</v>
      </c>
      <c r="D985" t="s">
        <v>232</v>
      </c>
      <c r="E985">
        <v>1161</v>
      </c>
      <c r="F985" t="s">
        <v>106</v>
      </c>
      <c r="G985" s="16">
        <v>109</v>
      </c>
      <c r="H985" s="16">
        <v>345.52999999999986</v>
      </c>
      <c r="I985" s="33">
        <v>2346334.4300000006</v>
      </c>
      <c r="J985" s="33">
        <v>2326512.7700000005</v>
      </c>
      <c r="K985" s="34">
        <f>IF($B985="P",VLOOKUP($E985,'[2]Costeo-JUL26'!$B$9:$CQ$307,K$1,0),0)</f>
        <v>915254</v>
      </c>
      <c r="L985" s="35">
        <f>VLOOKUP($E985,'[2]TEORICOS (05.26)'!$A$8:$T$251,L$1,0)</f>
        <v>0.23499999999999999</v>
      </c>
      <c r="M985" s="36">
        <f t="shared" si="470"/>
        <v>546730.50095000013</v>
      </c>
      <c r="N985" s="35">
        <f>IF($B985="P",VLOOKUP($E985,'[2]Costeo-JUL26'!$B$9:$CQ$307,N$1,0),0)</f>
        <v>5.0000000000000001E-3</v>
      </c>
      <c r="O985" s="36">
        <f t="shared" si="471"/>
        <v>2733.6525047500008</v>
      </c>
      <c r="P985" s="36">
        <f>IF($B985="P",VLOOKUP($E985,'[2]Costeo-JUL26'!$B$9:$CQ$307,P$1,0),0)*H985</f>
        <v>0</v>
      </c>
      <c r="Q985" s="36">
        <f t="shared" si="472"/>
        <v>549464.15345475008</v>
      </c>
      <c r="R985" s="34">
        <f>IF($B985="P",VLOOKUP($E985,'[2]Costeo-JUL26'!$B$9:$CQ$307,R$1,0),0)</f>
        <v>0</v>
      </c>
      <c r="S985" s="16">
        <f>IF($B985="P",VLOOKUP($E985,'[2]Costeo-JUL26'!$B$9:$CQ$307,S$1,0),0)*$G985</f>
        <v>0</v>
      </c>
      <c r="T985" s="36">
        <f>IF($B985="P",VLOOKUP($E985,'[2]Costeo-JUL26'!$B$9:$CQ$307,T$1,0),0)*$G985</f>
        <v>0</v>
      </c>
      <c r="U985" s="35">
        <f>IF($B985="P",VLOOKUP($E985,'[2]Costeo-JUL26'!$B$9:$CQ$307,U$1,0),0)</f>
        <v>0</v>
      </c>
      <c r="V985" s="36">
        <f t="shared" si="473"/>
        <v>0</v>
      </c>
      <c r="W985" s="36">
        <f t="shared" si="474"/>
        <v>0</v>
      </c>
      <c r="X985" s="34">
        <f>IF($B985="P",VLOOKUP($E985,'[2]Costeo-JUL26'!$B$9:$CQ$307,X$1,0),0)</f>
        <v>902338</v>
      </c>
      <c r="Y985" s="16">
        <f>IF($B985="P",VLOOKUP($E985,'[2]Costeo-JUL26'!$B$9:$CQ$307,Y$1,0),0)*$G985</f>
        <v>17.092944000000003</v>
      </c>
      <c r="Z985" s="36">
        <f>IF($B985="P",VLOOKUP($E985,'[2]Costeo-JUL26'!$B$9:$CQ$307,Z$1,0),0)*$G985</f>
        <v>4832.8589865600006</v>
      </c>
      <c r="AA985" s="35">
        <f>IF($B985="P",VLOOKUP($E985,'[2]Costeo-JUL26'!$B$9:$CQ$307,AA$1,0),0)</f>
        <v>0.45</v>
      </c>
      <c r="AB985" s="36">
        <f t="shared" si="475"/>
        <v>2174.7865439520006</v>
      </c>
      <c r="AC985" s="36">
        <f t="shared" si="476"/>
        <v>7007.6455305120016</v>
      </c>
      <c r="AD985" s="34">
        <f>IF($B985="P",VLOOKUP($E985,'[2]Costeo-JUL26'!$B$9:$CQ$307,AD$1,0),0)</f>
        <v>901781</v>
      </c>
      <c r="AE985" s="16">
        <f>IF($B985="P",VLOOKUP($E985,'[2]Costeo-JUL26'!$B$9:$CQ$307,AE$1,0),0)*$G985</f>
        <v>654</v>
      </c>
      <c r="AF985" s="36">
        <f>IF($B985="P",VLOOKUP($E985,'[2]Costeo-JUL26'!$B$9:$CQ$307,AF$1,0),0)*$G985</f>
        <v>10037.068800000001</v>
      </c>
      <c r="AG985" s="35">
        <f>IF($B985="P",VLOOKUP($E985,'[2]Costeo-JUL26'!$B$9:$CQ$307,AG$1,0),0)</f>
        <v>6.0000000000000001E-3</v>
      </c>
      <c r="AH985" s="36">
        <f t="shared" si="477"/>
        <v>60.222412800000008</v>
      </c>
      <c r="AI985" s="36">
        <f t="shared" si="478"/>
        <v>10097.291212800001</v>
      </c>
      <c r="AJ985" s="34">
        <f>IF($B985="P",VLOOKUP($E985,'[2]Costeo-JUL26'!$B$9:$CQ$307,AJ$1,0),0)</f>
        <v>935952</v>
      </c>
      <c r="AK985" s="16">
        <f>IF($B985="P",VLOOKUP($E985,'[2]Costeo-JUL26'!$B$9:$CQ$307,AK$1,0),0)*$G985</f>
        <v>654</v>
      </c>
      <c r="AL985" s="36">
        <f>IF($B985="P",VLOOKUP($E985,'[2]Costeo-JUL26'!$B$9:$CQ$307,AL$1,0),0)*$G985</f>
        <v>14935.803479999997</v>
      </c>
      <c r="AM985" s="35">
        <f>IF($B985="P",VLOOKUP($E985,'[2]Costeo-JUL26'!$B$9:$CQ$307,AM$1,0),0)</f>
        <v>1.7999999999999999E-2</v>
      </c>
      <c r="AN985" s="36">
        <f t="shared" si="479"/>
        <v>268.8444626399999</v>
      </c>
      <c r="AO985" s="36">
        <f t="shared" si="480"/>
        <v>15204.647942639996</v>
      </c>
      <c r="AP985" s="34">
        <f>IF($B985="P",VLOOKUP($E985,'[2]Costeo-JUL26'!$B$9:$CQ$307,AP$1,0),0)</f>
        <v>913487</v>
      </c>
      <c r="AQ985" s="16">
        <f>IF($B985="P",VLOOKUP($E985,'[2]Costeo-JUL26'!$B$9:$CQ$307,AQ$1,0),0)*$G985</f>
        <v>654</v>
      </c>
      <c r="AR985" s="36">
        <f>IF($B985="P",VLOOKUP($E985,'[2]Costeo-JUL26'!$B$9:$CQ$307,AR$1,0),0)*$G985</f>
        <v>125117.46594879033</v>
      </c>
      <c r="AS985" s="35">
        <f>IF($B985="P",VLOOKUP($E985,'[2]Costeo-JUL26'!$B$9:$CQ$307,AS$1,0),0)</f>
        <v>0.02</v>
      </c>
      <c r="AT985" s="36">
        <f t="shared" si="481"/>
        <v>2502.3493189758065</v>
      </c>
      <c r="AU985" s="36">
        <f t="shared" si="482"/>
        <v>127619.81526776613</v>
      </c>
      <c r="AV985" s="34">
        <f>IF($B985="P",VLOOKUP($E985,'[2]Costeo-JUL26'!$B$9:$CQ$307,AV$1,0),0)</f>
        <v>902310</v>
      </c>
      <c r="AW985" s="16">
        <f>IF($B985="P",VLOOKUP($E985,'[2]Costeo-JUL26'!$B$9:$CQ$307,AW$1,0),0)*$G985</f>
        <v>3.9458000000000002</v>
      </c>
      <c r="AX985" s="36">
        <f>IF($B985="P",VLOOKUP($E985,'[2]Costeo-JUL26'!$B$9:$CQ$307,AX$1,0),0)*$G985</f>
        <v>13824.292170667984</v>
      </c>
      <c r="AY985" s="35">
        <f>IF($B985="P",VLOOKUP($E985,'[2]Costeo-JUL26'!$B$9:$CQ$307,AY$1,0),0)</f>
        <v>0.03</v>
      </c>
      <c r="AZ985" s="36">
        <f t="shared" si="483"/>
        <v>414.7287651200395</v>
      </c>
      <c r="BA985" s="36">
        <f t="shared" si="484"/>
        <v>14239.020935788023</v>
      </c>
      <c r="BB985" s="34">
        <f>IF($B985="P",VLOOKUP($E985,'[2]Costeo-JUL26'!$B$9:$CQ$307,BB$1,0),0)</f>
        <v>923266</v>
      </c>
      <c r="BC985" s="16">
        <f>IF($B985="P",VLOOKUP($E985,'[2]Costeo-JUL26'!$B$9:$CQ$307,BC$1,0),0)*$G985</f>
        <v>0.89015939999999993</v>
      </c>
      <c r="BD985" s="36">
        <f>IF($B985="P",VLOOKUP($E985,'[2]Costeo-JUL26'!$B$9:$CQ$307,BD$1,0),0)*$G985</f>
        <v>3601.460310084</v>
      </c>
      <c r="BE985" s="35">
        <f>IF($B985="P",VLOOKUP($E985,'[2]Costeo-JUL26'!$B$9:$CQ$307,BE$1,0),0)</f>
        <v>0.03</v>
      </c>
      <c r="BF985" s="36">
        <f t="shared" si="485"/>
        <v>108.04380930251999</v>
      </c>
      <c r="BG985" s="36">
        <f t="shared" si="486"/>
        <v>3709.50411938652</v>
      </c>
      <c r="BH985" s="34">
        <f>IF($B985="P",VLOOKUP($E985,'[2]Costeo-JUL26'!$B$9:$CQ$307,BH$1,0),0)</f>
        <v>910319</v>
      </c>
      <c r="BI985" s="16">
        <f>IF($B985="P",VLOOKUP($E985,'[2]Costeo-JUL26'!$B$9:$CQ$307,BI$1,0),0)*$G985</f>
        <v>2.7250000000000001</v>
      </c>
      <c r="BJ985" s="36">
        <f>IF($B985="P",VLOOKUP($E985,'[2]Costeo-JUL26'!$B$9:$CQ$307,BJ$1,0),0)*$G985</f>
        <v>7124.5124999999998</v>
      </c>
      <c r="BK985" s="35">
        <f>IF(BH985=910319,0,IF($B985="P",VLOOKUP($E985,'[2]Costeo-JUL26'!$B$9:$CQ$307,BK$1,0),0))</f>
        <v>0</v>
      </c>
      <c r="BL985" s="36">
        <f t="shared" si="487"/>
        <v>0</v>
      </c>
      <c r="BM985" s="36">
        <f t="shared" si="488"/>
        <v>7124.5124999999998</v>
      </c>
      <c r="BN985" s="34">
        <f>IF($B985="P",VLOOKUP($E985,'[2]Costeo-JUL26'!$B$9:$CQ$307,BN$1,0),0)</f>
        <v>0</v>
      </c>
      <c r="BO985" s="16">
        <f>IF($B985="P",VLOOKUP($E985,'[2]Costeo-JUL26'!$B$9:$CQ$307,BO$1,0),0)*$G985</f>
        <v>0</v>
      </c>
      <c r="BP985" s="36">
        <f>IF($B985="P",VLOOKUP($E985,'[2]Costeo-JUL26'!$B$9:$CQ$307,BP$1,0),0)*$G985</f>
        <v>0</v>
      </c>
      <c r="BQ985" s="35">
        <f>IF($B985="P",VLOOKUP($E985,'[2]Costeo-JUL26'!$B$9:$CQ$307,BQ$1,0),0)</f>
        <v>0</v>
      </c>
      <c r="BR985" s="36">
        <f t="shared" si="489"/>
        <v>0</v>
      </c>
      <c r="BS985" s="36">
        <f t="shared" si="490"/>
        <v>0</v>
      </c>
      <c r="BT985" s="34">
        <f>IF($B985="P",VLOOKUP($E985,'[2]Costeo-JUL26'!$B$9:$CQ$307,BT$1,0),0)</f>
        <v>0</v>
      </c>
      <c r="BU985" s="16">
        <f>IF($B985="P",VLOOKUP($E985,'[2]Costeo-JUL26'!$B$9:$CQ$307,BU$1,0),0)*$G985</f>
        <v>0</v>
      </c>
      <c r="BV985" s="36">
        <f>IF($B985="P",VLOOKUP($E985,'[2]Costeo-JUL26'!$B$9:$CQ$307,BV$1,0),0)*$G985</f>
        <v>0</v>
      </c>
      <c r="BW985" s="35">
        <f>IF($B985="P",VLOOKUP($E985,'[2]Costeo-JUL26'!$B$9:$CQ$307,BW$1,0),0)</f>
        <v>0</v>
      </c>
      <c r="BX985" s="36">
        <f t="shared" si="491"/>
        <v>0</v>
      </c>
      <c r="BY985" s="36">
        <f t="shared" si="492"/>
        <v>0</v>
      </c>
      <c r="BZ985" s="34">
        <f>IF($B985="P",VLOOKUP($E985,'[2]Costeo-JUL26'!$B$9:$CQ$307,BZ$1,0),0)</f>
        <v>0</v>
      </c>
      <c r="CA985" s="16">
        <f>IF($B985="P",VLOOKUP($E985,'[2]Costeo-JUL26'!$B$9:$CQ$307,CA$1,0),0)*$G985</f>
        <v>0</v>
      </c>
      <c r="CB985" s="36">
        <f>IF($B985="P",VLOOKUP($E985,'[2]Costeo-JUL26'!$B$9:$CQ$307,CB$1,0),0)*$G985</f>
        <v>0</v>
      </c>
      <c r="CC985" s="35">
        <f>IF($B985="P",VLOOKUP($E985,'[2]Costeo-JUL26'!$B$9:$CQ$307,CC$1,0),0)</f>
        <v>0</v>
      </c>
      <c r="CD985" s="36">
        <f t="shared" si="493"/>
        <v>0</v>
      </c>
      <c r="CE985" s="36">
        <f t="shared" si="494"/>
        <v>0</v>
      </c>
      <c r="CF985" s="37">
        <f t="shared" si="466"/>
        <v>734466.59096364269</v>
      </c>
      <c r="CG985" s="36">
        <f>IF($B985="r",VLOOKUP($E985,'[2]Costeo-JUL26'!$B$9:$CQ$307,CG$1,0),0)*$G985</f>
        <v>0</v>
      </c>
      <c r="CH985" s="35">
        <f>VLOOKUP($E985,'[2]TEORICOS (05.26)'!$A$8:$T$251,CH$1,0)</f>
        <v>0</v>
      </c>
      <c r="CI985" s="36">
        <f t="shared" si="495"/>
        <v>0</v>
      </c>
      <c r="CJ985" s="37">
        <f t="shared" si="496"/>
        <v>0</v>
      </c>
      <c r="CM985" s="16">
        <f>SUMIFS('[1]Ajuste Inventario'!$I:$I,'[1]Ajuste Inventario'!$B:$B,E985,'[1]Ajuste Inventario'!$S:$S,D985)*-1</f>
        <v>0</v>
      </c>
      <c r="CN985" s="36">
        <f t="shared" si="467"/>
        <v>0</v>
      </c>
      <c r="CP985" t="str">
        <f t="shared" si="468"/>
        <v>1161Org.Vtas Tandil</v>
      </c>
      <c r="CQ985" s="10" t="e">
        <f t="shared" si="469"/>
        <v>#DIV/0!</v>
      </c>
    </row>
    <row r="986" spans="1:95" x14ac:dyDescent="0.25">
      <c r="A986" s="30">
        <v>46204</v>
      </c>
      <c r="B986" s="31" t="str">
        <f>VLOOKUP($E986,'[2]TEORICOS (05.26)'!$A$8:$T$251,B$1,0)</f>
        <v>P</v>
      </c>
      <c r="C986" s="32" t="str">
        <f>VLOOKUP($E986,'[2]TEORICOS (05.26)'!$A$8:$T$251,C$1,0)</f>
        <v>Coca Cola</v>
      </c>
      <c r="D986" t="s">
        <v>232</v>
      </c>
      <c r="E986">
        <v>1180</v>
      </c>
      <c r="F986" t="s">
        <v>107</v>
      </c>
      <c r="G986" s="16">
        <v>11</v>
      </c>
      <c r="H986" s="16">
        <v>123.99199999999999</v>
      </c>
      <c r="I986" s="33">
        <v>1469198.28</v>
      </c>
      <c r="J986" s="33">
        <v>1469198.28</v>
      </c>
      <c r="K986" s="34">
        <f>IF($B986="P",VLOOKUP($E986,'[2]Costeo-JUL26'!$B$9:$CQ$307,K$1,0),0)</f>
        <v>915254</v>
      </c>
      <c r="L986" s="35">
        <f>VLOOKUP($E986,'[2]TEORICOS (05.26)'!$A$8:$T$251,L$1,0)</f>
        <v>0.23499999999999999</v>
      </c>
      <c r="M986" s="36">
        <f t="shared" si="470"/>
        <v>345261.59580000001</v>
      </c>
      <c r="N986" s="35">
        <f>IF($B986="P",VLOOKUP($E986,'[2]Costeo-JUL26'!$B$9:$CQ$307,N$1,0),0)</f>
        <v>5.0000000000000001E-3</v>
      </c>
      <c r="O986" s="36">
        <f t="shared" si="471"/>
        <v>1726.3079790000002</v>
      </c>
      <c r="P986" s="36">
        <f>IF($B986="P",VLOOKUP($E986,'[2]Costeo-JUL26'!$B$9:$CQ$307,P$1,0),0)*H986</f>
        <v>0</v>
      </c>
      <c r="Q986" s="36">
        <f t="shared" si="472"/>
        <v>346987.90377899999</v>
      </c>
      <c r="R986" s="34">
        <f>IF($B986="P",VLOOKUP($E986,'[2]Costeo-JUL26'!$B$9:$CQ$307,R$1,0),0)</f>
        <v>0</v>
      </c>
      <c r="S986" s="16">
        <f>IF($B986="P",VLOOKUP($E986,'[2]Costeo-JUL26'!$B$9:$CQ$307,S$1,0),0)*$G986</f>
        <v>0</v>
      </c>
      <c r="T986" s="36">
        <f>IF($B986="P",VLOOKUP($E986,'[2]Costeo-JUL26'!$B$9:$CQ$307,T$1,0),0)*$G986</f>
        <v>0</v>
      </c>
      <c r="U986" s="35">
        <f>IF($B986="P",VLOOKUP($E986,'[2]Costeo-JUL26'!$B$9:$CQ$307,U$1,0),0)</f>
        <v>0</v>
      </c>
      <c r="V986" s="36">
        <f t="shared" si="473"/>
        <v>0</v>
      </c>
      <c r="W986" s="36">
        <f t="shared" si="474"/>
        <v>0</v>
      </c>
      <c r="X986" s="34">
        <f>IF($B986="P",VLOOKUP($E986,'[2]Costeo-JUL26'!$B$9:$CQ$307,X$1,0),0)</f>
        <v>0</v>
      </c>
      <c r="Y986" s="16">
        <f>IF($B986="P",VLOOKUP($E986,'[2]Costeo-JUL26'!$B$9:$CQ$307,Y$1,0),0)*$G986</f>
        <v>0</v>
      </c>
      <c r="Z986" s="36">
        <f>IF($B986="P",VLOOKUP($E986,'[2]Costeo-JUL26'!$B$9:$CQ$307,Z$1,0),0)*$G986</f>
        <v>0</v>
      </c>
      <c r="AA986" s="35">
        <f>IF($B986="P",VLOOKUP($E986,'[2]Costeo-JUL26'!$B$9:$CQ$307,AA$1,0),0)</f>
        <v>0</v>
      </c>
      <c r="AB986" s="36">
        <f t="shared" si="475"/>
        <v>0</v>
      </c>
      <c r="AC986" s="36">
        <f t="shared" si="476"/>
        <v>0</v>
      </c>
      <c r="AD986" s="34">
        <f>IF($B986="P",VLOOKUP($E986,'[2]Costeo-JUL26'!$B$9:$CQ$307,AD$1,0),0)</f>
        <v>0</v>
      </c>
      <c r="AE986" s="16">
        <f>IF($B986="P",VLOOKUP($E986,'[2]Costeo-JUL26'!$B$9:$CQ$307,AE$1,0),0)*$G986</f>
        <v>0</v>
      </c>
      <c r="AF986" s="36">
        <f>IF($B986="P",VLOOKUP($E986,'[2]Costeo-JUL26'!$B$9:$CQ$307,AF$1,0),0)*$G986</f>
        <v>0</v>
      </c>
      <c r="AG986" s="35">
        <f>IF($B986="P",VLOOKUP($E986,'[2]Costeo-JUL26'!$B$9:$CQ$307,AG$1,0),0)</f>
        <v>0</v>
      </c>
      <c r="AH986" s="36">
        <f t="shared" si="477"/>
        <v>0</v>
      </c>
      <c r="AI986" s="36">
        <f t="shared" si="478"/>
        <v>0</v>
      </c>
      <c r="AJ986" s="34">
        <f>IF($B986="P",VLOOKUP($E986,'[2]Costeo-JUL26'!$B$9:$CQ$307,AJ$1,0),0)</f>
        <v>932675</v>
      </c>
      <c r="AK986" s="16">
        <f>IF($B986="P",VLOOKUP($E986,'[2]Costeo-JUL26'!$B$9:$CQ$307,AK$1,0),0)*$G986</f>
        <v>11</v>
      </c>
      <c r="AL986" s="36">
        <f>IF($B986="P",VLOOKUP($E986,'[2]Costeo-JUL26'!$B$9:$CQ$307,AL$1,0),0)*$G986</f>
        <v>2863.8500000000004</v>
      </c>
      <c r="AM986" s="35">
        <f>IF($B986="P",VLOOKUP($E986,'[2]Costeo-JUL26'!$B$9:$CQ$307,AM$1,0),0)</f>
        <v>1.7999999999999999E-2</v>
      </c>
      <c r="AN986" s="36">
        <f t="shared" si="479"/>
        <v>51.549300000000002</v>
      </c>
      <c r="AO986" s="36">
        <f t="shared" si="480"/>
        <v>2915.3993000000005</v>
      </c>
      <c r="AP986" s="34">
        <f>IF($B986="P",VLOOKUP($E986,'[2]Costeo-JUL26'!$B$9:$CQ$307,AP$1,0),0)</f>
        <v>0</v>
      </c>
      <c r="AQ986" s="16">
        <f>IF($B986="P",VLOOKUP($E986,'[2]Costeo-JUL26'!$B$9:$CQ$307,AQ$1,0),0)*$G986</f>
        <v>0</v>
      </c>
      <c r="AR986" s="36">
        <f>IF($B986="P",VLOOKUP($E986,'[2]Costeo-JUL26'!$B$9:$CQ$307,AR$1,0),0)*$G986</f>
        <v>0</v>
      </c>
      <c r="AS986" s="35">
        <f>IF($B986="P",VLOOKUP($E986,'[2]Costeo-JUL26'!$B$9:$CQ$307,AS$1,0),0)</f>
        <v>0</v>
      </c>
      <c r="AT986" s="36">
        <f t="shared" si="481"/>
        <v>0</v>
      </c>
      <c r="AU986" s="36">
        <f t="shared" si="482"/>
        <v>0</v>
      </c>
      <c r="AV986" s="34">
        <f>IF($B986="P",VLOOKUP($E986,'[2]Costeo-JUL26'!$B$9:$CQ$307,AV$1,0),0)</f>
        <v>0</v>
      </c>
      <c r="AW986" s="16">
        <f>IF($B986="P",VLOOKUP($E986,'[2]Costeo-JUL26'!$B$9:$CQ$307,AW$1,0),0)*$G986</f>
        <v>0</v>
      </c>
      <c r="AX986" s="36">
        <f>IF($B986="P",VLOOKUP($E986,'[2]Costeo-JUL26'!$B$9:$CQ$307,AX$1,0),0)*$G986</f>
        <v>0</v>
      </c>
      <c r="AY986" s="35">
        <f>IF($B986="P",VLOOKUP($E986,'[2]Costeo-JUL26'!$B$9:$CQ$307,AY$1,0),0)</f>
        <v>0</v>
      </c>
      <c r="AZ986" s="36">
        <f t="shared" si="483"/>
        <v>0</v>
      </c>
      <c r="BA986" s="36">
        <f t="shared" si="484"/>
        <v>0</v>
      </c>
      <c r="BB986" s="34">
        <f>IF($B986="P",VLOOKUP($E986,'[2]Costeo-JUL26'!$B$9:$CQ$307,BB$1,0),0)</f>
        <v>902311</v>
      </c>
      <c r="BC986" s="16">
        <f>IF($B986="P",VLOOKUP($E986,'[2]Costeo-JUL26'!$B$9:$CQ$307,BC$1,0),0)*$G986</f>
        <v>1.8332600000000001E-2</v>
      </c>
      <c r="BD986" s="36">
        <f>IF($B986="P",VLOOKUP($E986,'[2]Costeo-JUL26'!$B$9:$CQ$307,BD$1,0),0)*$G986</f>
        <v>71.893949127000013</v>
      </c>
      <c r="BE986" s="35">
        <f>IF($B986="P",VLOOKUP($E986,'[2]Costeo-JUL26'!$B$9:$CQ$307,BE$1,0),0)</f>
        <v>0.03</v>
      </c>
      <c r="BF986" s="36">
        <f t="shared" si="485"/>
        <v>2.1568184738100005</v>
      </c>
      <c r="BG986" s="36">
        <f t="shared" si="486"/>
        <v>74.050767600810019</v>
      </c>
      <c r="BH986" s="34">
        <f>IF($B986="P",VLOOKUP($E986,'[2]Costeo-JUL26'!$B$9:$CQ$307,BH$1,0),0)</f>
        <v>0</v>
      </c>
      <c r="BI986" s="16">
        <f>IF($B986="P",VLOOKUP($E986,'[2]Costeo-JUL26'!$B$9:$CQ$307,BI$1,0),0)*$G986</f>
        <v>0</v>
      </c>
      <c r="BJ986" s="36">
        <f>IF($B986="P",VLOOKUP($E986,'[2]Costeo-JUL26'!$B$9:$CQ$307,BJ$1,0),0)*$G986</f>
        <v>0</v>
      </c>
      <c r="BK986" s="35">
        <f>IF(BH986=910319,0,IF($B986="P",VLOOKUP($E986,'[2]Costeo-JUL26'!$B$9:$CQ$307,BK$1,0),0))</f>
        <v>0</v>
      </c>
      <c r="BL986" s="36">
        <f t="shared" si="487"/>
        <v>0</v>
      </c>
      <c r="BM986" s="36">
        <f t="shared" si="488"/>
        <v>0</v>
      </c>
      <c r="BN986" s="34">
        <f>IF($B986="P",VLOOKUP($E986,'[2]Costeo-JUL26'!$B$9:$CQ$307,BN$1,0),0)</f>
        <v>931919</v>
      </c>
      <c r="BO986" s="16">
        <f>IF($B986="P",VLOOKUP($E986,'[2]Costeo-JUL26'!$B$9:$CQ$307,BO$1,0),0)*$G986</f>
        <v>11</v>
      </c>
      <c r="BP986" s="36">
        <f>IF($B986="P",VLOOKUP($E986,'[2]Costeo-JUL26'!$B$9:$CQ$307,BP$1,0),0)*$G986</f>
        <v>8409.2580000000016</v>
      </c>
      <c r="BQ986" s="35">
        <f>IF($B986="P",VLOOKUP($E986,'[2]Costeo-JUL26'!$B$9:$CQ$307,BQ$1,0),0)</f>
        <v>0.02</v>
      </c>
      <c r="BR986" s="36">
        <f t="shared" si="489"/>
        <v>168.18516000000002</v>
      </c>
      <c r="BS986" s="36">
        <f t="shared" si="490"/>
        <v>8577.4431600000025</v>
      </c>
      <c r="BT986" s="34">
        <f>IF($B986="P",VLOOKUP($E986,'[2]Costeo-JUL26'!$B$9:$CQ$307,BT$1,0),0)</f>
        <v>932564</v>
      </c>
      <c r="BU986" s="16">
        <f>IF($B986="P",VLOOKUP($E986,'[2]Costeo-JUL26'!$B$9:$CQ$307,BU$1,0),0)*$G986</f>
        <v>11</v>
      </c>
      <c r="BV986" s="36">
        <f>IF($B986="P",VLOOKUP($E986,'[2]Costeo-JUL26'!$B$9:$CQ$307,BV$1,0),0)*$G986</f>
        <v>21869.1</v>
      </c>
      <c r="BW986" s="35">
        <f>IF($B986="P",VLOOKUP($E986,'[2]Costeo-JUL26'!$B$9:$CQ$307,BW$1,0),0)</f>
        <v>0.02</v>
      </c>
      <c r="BX986" s="36">
        <f t="shared" si="491"/>
        <v>437.38200000000001</v>
      </c>
      <c r="BY986" s="36">
        <f t="shared" si="492"/>
        <v>22306.482</v>
      </c>
      <c r="BZ986" s="34">
        <f>IF($B986="P",VLOOKUP($E986,'[2]Costeo-JUL26'!$B$9:$CQ$307,BZ$1,0),0)</f>
        <v>0</v>
      </c>
      <c r="CA986" s="16">
        <f>IF($B986="P",VLOOKUP($E986,'[2]Costeo-JUL26'!$B$9:$CQ$307,CA$1,0),0)*$G986</f>
        <v>0</v>
      </c>
      <c r="CB986" s="36">
        <f>IF($B986="P",VLOOKUP($E986,'[2]Costeo-JUL26'!$B$9:$CQ$307,CB$1,0),0)*$G986</f>
        <v>0</v>
      </c>
      <c r="CC986" s="35">
        <f>IF($B986="P",VLOOKUP($E986,'[2]Costeo-JUL26'!$B$9:$CQ$307,CC$1,0),0)</f>
        <v>0</v>
      </c>
      <c r="CD986" s="36">
        <f t="shared" si="493"/>
        <v>0</v>
      </c>
      <c r="CE986" s="36">
        <f t="shared" si="494"/>
        <v>0</v>
      </c>
      <c r="CF986" s="37">
        <f t="shared" si="466"/>
        <v>380861.27900660085</v>
      </c>
      <c r="CG986" s="36">
        <f>IF($B986="r",VLOOKUP($E986,'[2]Costeo-JUL26'!$B$9:$CQ$307,CG$1,0),0)*$G986</f>
        <v>0</v>
      </c>
      <c r="CH986" s="35">
        <f>VLOOKUP($E986,'[2]TEORICOS (05.26)'!$A$8:$T$251,CH$1,0)</f>
        <v>0.05</v>
      </c>
      <c r="CI986" s="36">
        <f t="shared" si="495"/>
        <v>0</v>
      </c>
      <c r="CJ986" s="37">
        <f t="shared" si="496"/>
        <v>0</v>
      </c>
      <c r="CM986" s="16">
        <f>SUMIFS('[1]Ajuste Inventario'!$I:$I,'[1]Ajuste Inventario'!$B:$B,E986,'[1]Ajuste Inventario'!$S:$S,D986)*-1</f>
        <v>-1</v>
      </c>
      <c r="CN986" s="36">
        <f t="shared" si="467"/>
        <v>-34623.752636963713</v>
      </c>
      <c r="CP986" t="str">
        <f t="shared" si="468"/>
        <v>1180Org.Vtas Tandil</v>
      </c>
      <c r="CQ986" s="10">
        <f t="shared" si="469"/>
        <v>34623.752636963713</v>
      </c>
    </row>
    <row r="987" spans="1:95" x14ac:dyDescent="0.25">
      <c r="A987" s="30">
        <v>46204</v>
      </c>
      <c r="B987" s="31" t="str">
        <f>VLOOKUP($E987,'[2]TEORICOS (05.26)'!$A$8:$T$251,B$1,0)</f>
        <v>P</v>
      </c>
      <c r="C987" s="32" t="str">
        <f>VLOOKUP($E987,'[2]TEORICOS (05.26)'!$A$8:$T$251,C$1,0)</f>
        <v>Coca Cola</v>
      </c>
      <c r="D987" t="s">
        <v>232</v>
      </c>
      <c r="E987">
        <v>1240</v>
      </c>
      <c r="F987" t="s">
        <v>108</v>
      </c>
      <c r="G987" s="16">
        <v>137.75</v>
      </c>
      <c r="H987" s="16">
        <v>291.06574999999998</v>
      </c>
      <c r="I987" s="33">
        <v>2575931.9200000027</v>
      </c>
      <c r="J987" s="33">
        <v>2557317.720000003</v>
      </c>
      <c r="K987" s="34">
        <f>IF($B987="P",VLOOKUP($E987,'[2]Costeo-JUL26'!$B$9:$CQ$307,K$1,0),0)</f>
        <v>902314</v>
      </c>
      <c r="L987" s="35">
        <f>VLOOKUP($E987,'[2]TEORICOS (05.26)'!$A$8:$T$251,L$1,0)</f>
        <v>0.23499999999999999</v>
      </c>
      <c r="M987" s="36">
        <f t="shared" si="470"/>
        <v>600969.6642000007</v>
      </c>
      <c r="N987" s="35">
        <f>IF($B987="P",VLOOKUP($E987,'[2]Costeo-JUL26'!$B$9:$CQ$307,N$1,0),0)</f>
        <v>0.05</v>
      </c>
      <c r="O987" s="36">
        <f t="shared" si="471"/>
        <v>30048.483210000035</v>
      </c>
      <c r="P987" s="36">
        <f>IF($B987="P",VLOOKUP($E987,'[2]Costeo-JUL26'!$B$9:$CQ$307,P$1,0),0)*H987</f>
        <v>0</v>
      </c>
      <c r="Q987" s="36">
        <f t="shared" si="472"/>
        <v>631018.14741000067</v>
      </c>
      <c r="R987" s="34">
        <f>IF($B987="P",VLOOKUP($E987,'[2]Costeo-JUL26'!$B$9:$CQ$307,R$1,0),0)</f>
        <v>0</v>
      </c>
      <c r="S987" s="16">
        <f>IF($B987="P",VLOOKUP($E987,'[2]Costeo-JUL26'!$B$9:$CQ$307,S$1,0),0)*$G987</f>
        <v>0</v>
      </c>
      <c r="T987" s="36">
        <f>IF($B987="P",VLOOKUP($E987,'[2]Costeo-JUL26'!$B$9:$CQ$307,T$1,0),0)*$G987</f>
        <v>0</v>
      </c>
      <c r="U987" s="35">
        <f>IF($B987="P",VLOOKUP($E987,'[2]Costeo-JUL26'!$B$9:$CQ$307,U$1,0),0)</f>
        <v>0</v>
      </c>
      <c r="V987" s="36">
        <f t="shared" si="473"/>
        <v>0</v>
      </c>
      <c r="W987" s="36">
        <f t="shared" si="474"/>
        <v>0</v>
      </c>
      <c r="X987" s="34">
        <f>IF($B987="P",VLOOKUP($E987,'[2]Costeo-JUL26'!$B$9:$CQ$307,X$1,0),0)</f>
        <v>902338</v>
      </c>
      <c r="Y987" s="16">
        <f>IF($B987="P",VLOOKUP($E987,'[2]Costeo-JUL26'!$B$9:$CQ$307,Y$1,0),0)*$G987</f>
        <v>13.746348000000001</v>
      </c>
      <c r="Z987" s="36">
        <f>IF($B987="P",VLOOKUP($E987,'[2]Costeo-JUL26'!$B$9:$CQ$307,Z$1,0),0)*$G987</f>
        <v>3886.6424335200004</v>
      </c>
      <c r="AA987" s="35">
        <f>IF($B987="P",VLOOKUP($E987,'[2]Costeo-JUL26'!$B$9:$CQ$307,AA$1,0),0)</f>
        <v>0.45</v>
      </c>
      <c r="AB987" s="36">
        <f t="shared" si="475"/>
        <v>1748.9890950840002</v>
      </c>
      <c r="AC987" s="36">
        <f t="shared" si="476"/>
        <v>5635.6315286040008</v>
      </c>
      <c r="AD987" s="34">
        <f>IF($B987="P",VLOOKUP($E987,'[2]Costeo-JUL26'!$B$9:$CQ$307,AD$1,0),0)</f>
        <v>901829</v>
      </c>
      <c r="AE987" s="16">
        <f>IF($B987="P",VLOOKUP($E987,'[2]Costeo-JUL26'!$B$9:$CQ$307,AE$1,0),0)*$G987</f>
        <v>1102</v>
      </c>
      <c r="AF987" s="36">
        <f>IF($B987="P",VLOOKUP($E987,'[2]Costeo-JUL26'!$B$9:$CQ$307,AF$1,0),0)*$G987</f>
        <v>16494.956399999999</v>
      </c>
      <c r="AG987" s="35">
        <f>IF($B987="P",VLOOKUP($E987,'[2]Costeo-JUL26'!$B$9:$CQ$307,AG$1,0),0)</f>
        <v>6.0000000000000001E-3</v>
      </c>
      <c r="AH987" s="36">
        <f t="shared" si="477"/>
        <v>98.969738399999997</v>
      </c>
      <c r="AI987" s="36">
        <f t="shared" si="478"/>
        <v>16593.926138399998</v>
      </c>
      <c r="AJ987" s="34">
        <f>IF($B987="P",VLOOKUP($E987,'[2]Costeo-JUL26'!$B$9:$CQ$307,AJ$1,0),0)</f>
        <v>925401</v>
      </c>
      <c r="AK987" s="16">
        <f>IF($B987="P",VLOOKUP($E987,'[2]Costeo-JUL26'!$B$9:$CQ$307,AK$1,0),0)*$G987</f>
        <v>1102</v>
      </c>
      <c r="AL987" s="36">
        <f>IF($B987="P",VLOOKUP($E987,'[2]Costeo-JUL26'!$B$9:$CQ$307,AL$1,0),0)*$G987</f>
        <v>13081.64364</v>
      </c>
      <c r="AM987" s="35">
        <f>IF($B987="P",VLOOKUP($E987,'[2]Costeo-JUL26'!$B$9:$CQ$307,AM$1,0),0)</f>
        <v>1.7999999999999999E-2</v>
      </c>
      <c r="AN987" s="36">
        <f t="shared" si="479"/>
        <v>235.46958551999998</v>
      </c>
      <c r="AO987" s="36">
        <f t="shared" si="480"/>
        <v>13317.113225520001</v>
      </c>
      <c r="AP987" s="34">
        <f>IF($B987="P",VLOOKUP($E987,'[2]Costeo-JUL26'!$B$9:$CQ$307,AP$1,0),0)</f>
        <v>913486</v>
      </c>
      <c r="AQ987" s="16">
        <f>IF($B987="P",VLOOKUP($E987,'[2]Costeo-JUL26'!$B$9:$CQ$307,AQ$1,0),0)*$G987</f>
        <v>1102</v>
      </c>
      <c r="AR987" s="36">
        <f>IF($B987="P",VLOOKUP($E987,'[2]Costeo-JUL26'!$B$9:$CQ$307,AR$1,0),0)*$G987</f>
        <v>136026.91790716007</v>
      </c>
      <c r="AS987" s="35">
        <f>IF($B987="P",VLOOKUP($E987,'[2]Costeo-JUL26'!$B$9:$CQ$307,AS$1,0),0)</f>
        <v>0.02</v>
      </c>
      <c r="AT987" s="36">
        <f t="shared" si="481"/>
        <v>2720.5383581432015</v>
      </c>
      <c r="AU987" s="36">
        <f t="shared" si="482"/>
        <v>138747.45626530328</v>
      </c>
      <c r="AV987" s="34">
        <f>IF($B987="P",VLOOKUP($E987,'[2]Costeo-JUL26'!$B$9:$CQ$307,AV$1,0),0)</f>
        <v>902310</v>
      </c>
      <c r="AW987" s="16">
        <f>IF($B987="P",VLOOKUP($E987,'[2]Costeo-JUL26'!$B$9:$CQ$307,AW$1,0),0)*$G987</f>
        <v>4.2977999999999996</v>
      </c>
      <c r="AX987" s="36">
        <f>IF($B987="P",VLOOKUP($E987,'[2]Costeo-JUL26'!$B$9:$CQ$307,AX$1,0),0)*$G987</f>
        <v>15057.540395128202</v>
      </c>
      <c r="AY987" s="35">
        <f>IF($B987="P",VLOOKUP($E987,'[2]Costeo-JUL26'!$B$9:$CQ$307,AY$1,0),0)</f>
        <v>0.03</v>
      </c>
      <c r="AZ987" s="36">
        <f t="shared" si="483"/>
        <v>451.72621185384605</v>
      </c>
      <c r="BA987" s="36">
        <f t="shared" si="484"/>
        <v>15509.266606982048</v>
      </c>
      <c r="BB987" s="34">
        <f>IF($B987="P",VLOOKUP($E987,'[2]Costeo-JUL26'!$B$9:$CQ$307,BB$1,0),0)</f>
        <v>902311</v>
      </c>
      <c r="BC987" s="16">
        <f>IF($B987="P",VLOOKUP($E987,'[2]Costeo-JUL26'!$B$9:$CQ$307,BC$1,0),0)*$G987</f>
        <v>0.68874999999999997</v>
      </c>
      <c r="BD987" s="36">
        <f>IF($B987="P",VLOOKUP($E987,'[2]Costeo-JUL26'!$B$9:$CQ$307,BD$1,0),0)*$G987</f>
        <v>2701.0329937500001</v>
      </c>
      <c r="BE987" s="35">
        <f>IF($B987="P",VLOOKUP($E987,'[2]Costeo-JUL26'!$B$9:$CQ$307,BE$1,0),0)</f>
        <v>0.03</v>
      </c>
      <c r="BF987" s="36">
        <f t="shared" si="485"/>
        <v>81.030989812499996</v>
      </c>
      <c r="BG987" s="36">
        <f t="shared" si="486"/>
        <v>2782.0639835625002</v>
      </c>
      <c r="BH987" s="34">
        <f>IF($B987="P",VLOOKUP($E987,'[2]Costeo-JUL26'!$B$9:$CQ$307,BH$1,0),0)</f>
        <v>910319</v>
      </c>
      <c r="BI987" s="16">
        <f>IF($B987="P",VLOOKUP($E987,'[2]Costeo-JUL26'!$B$9:$CQ$307,BI$1,0),0)*$G987</f>
        <v>2.4598214285714284</v>
      </c>
      <c r="BJ987" s="36">
        <f>IF($B987="P",VLOOKUP($E987,'[2]Costeo-JUL26'!$B$9:$CQ$307,BJ$1,0),0)*$G987</f>
        <v>6431.203125</v>
      </c>
      <c r="BK987" s="35">
        <f>IF(BH987=910319,0,IF($B987="P",VLOOKUP($E987,'[2]Costeo-JUL26'!$B$9:$CQ$307,BK$1,0),0))</f>
        <v>0</v>
      </c>
      <c r="BL987" s="36">
        <f t="shared" si="487"/>
        <v>0</v>
      </c>
      <c r="BM987" s="36">
        <f t="shared" si="488"/>
        <v>6431.203125</v>
      </c>
      <c r="BN987" s="34">
        <f>IF($B987="P",VLOOKUP($E987,'[2]Costeo-JUL26'!$B$9:$CQ$307,BN$1,0),0)</f>
        <v>0</v>
      </c>
      <c r="BO987" s="16">
        <f>IF($B987="P",VLOOKUP($E987,'[2]Costeo-JUL26'!$B$9:$CQ$307,BO$1,0),0)*$G987</f>
        <v>0</v>
      </c>
      <c r="BP987" s="36">
        <f>IF($B987="P",VLOOKUP($E987,'[2]Costeo-JUL26'!$B$9:$CQ$307,BP$1,0),0)*$G987</f>
        <v>0</v>
      </c>
      <c r="BQ987" s="35">
        <f>IF($B987="P",VLOOKUP($E987,'[2]Costeo-JUL26'!$B$9:$CQ$307,BQ$1,0),0)</f>
        <v>0</v>
      </c>
      <c r="BR987" s="36">
        <f t="shared" si="489"/>
        <v>0</v>
      </c>
      <c r="BS987" s="36">
        <f t="shared" si="490"/>
        <v>0</v>
      </c>
      <c r="BT987" s="34">
        <f>IF($B987="P",VLOOKUP($E987,'[2]Costeo-JUL26'!$B$9:$CQ$307,BT$1,0),0)</f>
        <v>0</v>
      </c>
      <c r="BU987" s="16">
        <f>IF($B987="P",VLOOKUP($E987,'[2]Costeo-JUL26'!$B$9:$CQ$307,BU$1,0),0)*$G987</f>
        <v>0</v>
      </c>
      <c r="BV987" s="36">
        <f>IF($B987="P",VLOOKUP($E987,'[2]Costeo-JUL26'!$B$9:$CQ$307,BV$1,0),0)*$G987</f>
        <v>0</v>
      </c>
      <c r="BW987" s="35">
        <f>IF($B987="P",VLOOKUP($E987,'[2]Costeo-JUL26'!$B$9:$CQ$307,BW$1,0),0)</f>
        <v>0</v>
      </c>
      <c r="BX987" s="36">
        <f t="shared" si="491"/>
        <v>0</v>
      </c>
      <c r="BY987" s="36">
        <f t="shared" si="492"/>
        <v>0</v>
      </c>
      <c r="BZ987" s="34">
        <f>IF($B987="P",VLOOKUP($E987,'[2]Costeo-JUL26'!$B$9:$CQ$307,BZ$1,0),0)</f>
        <v>0</v>
      </c>
      <c r="CA987" s="16">
        <f>IF($B987="P",VLOOKUP($E987,'[2]Costeo-JUL26'!$B$9:$CQ$307,CA$1,0),0)*$G987</f>
        <v>0</v>
      </c>
      <c r="CB987" s="36">
        <f>IF($B987="P",VLOOKUP($E987,'[2]Costeo-JUL26'!$B$9:$CQ$307,CB$1,0),0)*$G987</f>
        <v>0</v>
      </c>
      <c r="CC987" s="35">
        <f>IF($B987="P",VLOOKUP($E987,'[2]Costeo-JUL26'!$B$9:$CQ$307,CC$1,0),0)</f>
        <v>0</v>
      </c>
      <c r="CD987" s="36">
        <f t="shared" si="493"/>
        <v>0</v>
      </c>
      <c r="CE987" s="36">
        <f t="shared" si="494"/>
        <v>0</v>
      </c>
      <c r="CF987" s="37">
        <f t="shared" si="466"/>
        <v>830034.80828337255</v>
      </c>
      <c r="CG987" s="36">
        <f>IF($B987="r",VLOOKUP($E987,'[2]Costeo-JUL26'!$B$9:$CQ$307,CG$1,0),0)*$G987</f>
        <v>0</v>
      </c>
      <c r="CH987" s="35">
        <f>VLOOKUP($E987,'[2]TEORICOS (05.26)'!$A$8:$T$251,CH$1,0)</f>
        <v>0</v>
      </c>
      <c r="CI987" s="36">
        <f t="shared" si="495"/>
        <v>0</v>
      </c>
      <c r="CJ987" s="37">
        <f t="shared" si="496"/>
        <v>0</v>
      </c>
      <c r="CM987" s="16">
        <f>SUMIFS('[1]Ajuste Inventario'!$I:$I,'[1]Ajuste Inventario'!$B:$B,E987,'[1]Ajuste Inventario'!$S:$S,D987)*-1</f>
        <v>5.125</v>
      </c>
      <c r="CN987" s="36">
        <f t="shared" si="467"/>
        <v>30881.512830869575</v>
      </c>
      <c r="CP987" t="str">
        <f t="shared" si="468"/>
        <v>1240Org.Vtas Tandil</v>
      </c>
      <c r="CQ987" s="10">
        <f t="shared" si="469"/>
        <v>6025.6610401696735</v>
      </c>
    </row>
    <row r="988" spans="1:95" x14ac:dyDescent="0.25">
      <c r="A988" s="30">
        <v>46204</v>
      </c>
      <c r="B988" s="31" t="str">
        <f>VLOOKUP($E988,'[2]TEORICOS (05.26)'!$A$8:$T$251,B$1,0)</f>
        <v>P</v>
      </c>
      <c r="C988" s="32" t="str">
        <f>VLOOKUP($E988,'[2]TEORICOS (05.26)'!$A$8:$T$251,C$1,0)</f>
        <v>Coca Cola</v>
      </c>
      <c r="D988" t="s">
        <v>232</v>
      </c>
      <c r="E988">
        <v>1259</v>
      </c>
      <c r="F988" t="s">
        <v>109</v>
      </c>
      <c r="G988" s="16">
        <v>87.332999999999998</v>
      </c>
      <c r="H988" s="16">
        <v>207.677874</v>
      </c>
      <c r="I988" s="33">
        <v>1636510.2199999993</v>
      </c>
      <c r="J988" s="33">
        <v>1622960.5399999996</v>
      </c>
      <c r="K988" s="34">
        <f>IF($B988="P",VLOOKUP($E988,'[2]Costeo-JUL26'!$B$9:$CQ$307,K$1,0),0)</f>
        <v>902314</v>
      </c>
      <c r="L988" s="35">
        <f>VLOOKUP($E988,'[2]TEORICOS (05.26)'!$A$8:$T$251,L$1,0)</f>
        <v>0.23499999999999999</v>
      </c>
      <c r="M988" s="36">
        <f t="shared" si="470"/>
        <v>381395.72689999989</v>
      </c>
      <c r="N988" s="35">
        <f>IF($B988="P",VLOOKUP($E988,'[2]Costeo-JUL26'!$B$9:$CQ$307,N$1,0),0)</f>
        <v>0.05</v>
      </c>
      <c r="O988" s="36">
        <f t="shared" si="471"/>
        <v>19069.786344999997</v>
      </c>
      <c r="P988" s="36">
        <f>IF($B988="P",VLOOKUP($E988,'[2]Costeo-JUL26'!$B$9:$CQ$307,P$1,0),0)*H988</f>
        <v>0</v>
      </c>
      <c r="Q988" s="36">
        <f t="shared" si="472"/>
        <v>400465.51324499986</v>
      </c>
      <c r="R988" s="34">
        <f>IF($B988="P",VLOOKUP($E988,'[2]Costeo-JUL26'!$B$9:$CQ$307,R$1,0),0)</f>
        <v>0</v>
      </c>
      <c r="S988" s="16">
        <f>IF($B988="P",VLOOKUP($E988,'[2]Costeo-JUL26'!$B$9:$CQ$307,S$1,0),0)*$G988</f>
        <v>0</v>
      </c>
      <c r="T988" s="36">
        <f>IF($B988="P",VLOOKUP($E988,'[2]Costeo-JUL26'!$B$9:$CQ$307,T$1,0),0)*$G988</f>
        <v>0</v>
      </c>
      <c r="U988" s="35">
        <f>IF($B988="P",VLOOKUP($E988,'[2]Costeo-JUL26'!$B$9:$CQ$307,U$1,0),0)</f>
        <v>0</v>
      </c>
      <c r="V988" s="36">
        <f t="shared" si="473"/>
        <v>0</v>
      </c>
      <c r="W988" s="36">
        <f t="shared" si="474"/>
        <v>0</v>
      </c>
      <c r="X988" s="34">
        <f>IF($B988="P",VLOOKUP($E988,'[2]Costeo-JUL26'!$B$9:$CQ$307,X$1,0),0)</f>
        <v>902338</v>
      </c>
      <c r="Y988" s="16">
        <f>IF($B988="P",VLOOKUP($E988,'[2]Costeo-JUL26'!$B$9:$CQ$307,Y$1,0),0)*$G988</f>
        <v>9.8045265780000008</v>
      </c>
      <c r="Z988" s="36">
        <f>IF($B988="P",VLOOKUP($E988,'[2]Costeo-JUL26'!$B$9:$CQ$307,Z$1,0),0)*$G988</f>
        <v>2772.1318446637201</v>
      </c>
      <c r="AA988" s="35">
        <f>IF($B988="P",VLOOKUP($E988,'[2]Costeo-JUL26'!$B$9:$CQ$307,AA$1,0),0)</f>
        <v>0.45</v>
      </c>
      <c r="AB988" s="36">
        <f t="shared" si="475"/>
        <v>1247.4593300986742</v>
      </c>
      <c r="AC988" s="36">
        <f t="shared" si="476"/>
        <v>4019.5911747623941</v>
      </c>
      <c r="AD988" s="34">
        <f>IF($B988="P",VLOOKUP($E988,'[2]Costeo-JUL26'!$B$9:$CQ$307,AD$1,0),0)</f>
        <v>901829</v>
      </c>
      <c r="AE988" s="16">
        <f>IF($B988="P",VLOOKUP($E988,'[2]Costeo-JUL26'!$B$9:$CQ$307,AE$1,0),0)*$G988</f>
        <v>523.99800000000005</v>
      </c>
      <c r="AF988" s="36">
        <f>IF($B988="P",VLOOKUP($E988,'[2]Costeo-JUL26'!$B$9:$CQ$307,AF$1,0),0)*$G988</f>
        <v>7843.3068635999998</v>
      </c>
      <c r="AG988" s="35">
        <f>IF($B988="P",VLOOKUP($E988,'[2]Costeo-JUL26'!$B$9:$CQ$307,AG$1,0),0)</f>
        <v>6.0000000000000001E-3</v>
      </c>
      <c r="AH988" s="36">
        <f t="shared" si="477"/>
        <v>47.0598411816</v>
      </c>
      <c r="AI988" s="36">
        <f t="shared" si="478"/>
        <v>7890.3667047815998</v>
      </c>
      <c r="AJ988" s="34">
        <f>IF($B988="P",VLOOKUP($E988,'[2]Costeo-JUL26'!$B$9:$CQ$307,AJ$1,0),0)</f>
        <v>925402</v>
      </c>
      <c r="AK988" s="16">
        <f>IF($B988="P",VLOOKUP($E988,'[2]Costeo-JUL26'!$B$9:$CQ$307,AK$1,0),0)*$G988</f>
        <v>523.99800000000005</v>
      </c>
      <c r="AL988" s="36">
        <f>IF($B988="P",VLOOKUP($E988,'[2]Costeo-JUL26'!$B$9:$CQ$307,AL$1,0),0)*$G988</f>
        <v>6678.6165169257938</v>
      </c>
      <c r="AM988" s="35">
        <f>IF($B988="P",VLOOKUP($E988,'[2]Costeo-JUL26'!$B$9:$CQ$307,AM$1,0),0)</f>
        <v>1.7999999999999999E-2</v>
      </c>
      <c r="AN988" s="36">
        <f t="shared" si="479"/>
        <v>120.21509730466428</v>
      </c>
      <c r="AO988" s="36">
        <f t="shared" si="480"/>
        <v>6798.8316142304584</v>
      </c>
      <c r="AP988" s="34">
        <f>IF($B988="P",VLOOKUP($E988,'[2]Costeo-JUL26'!$B$9:$CQ$307,AP$1,0),0)</f>
        <v>911881</v>
      </c>
      <c r="AQ988" s="16">
        <f>IF($B988="P",VLOOKUP($E988,'[2]Costeo-JUL26'!$B$9:$CQ$307,AQ$1,0),0)*$G988</f>
        <v>523.99800000000005</v>
      </c>
      <c r="AR988" s="36">
        <f>IF($B988="P",VLOOKUP($E988,'[2]Costeo-JUL26'!$B$9:$CQ$307,AR$1,0),0)*$G988</f>
        <v>71101.917418784287</v>
      </c>
      <c r="AS988" s="35">
        <f>IF($B988="P",VLOOKUP($E988,'[2]Costeo-JUL26'!$B$9:$CQ$307,AS$1,0),0)</f>
        <v>0.02</v>
      </c>
      <c r="AT988" s="36">
        <f t="shared" si="481"/>
        <v>1422.0383483756857</v>
      </c>
      <c r="AU988" s="36">
        <f t="shared" si="482"/>
        <v>72523.955767159976</v>
      </c>
      <c r="AV988" s="34">
        <f>IF($B988="P",VLOOKUP($E988,'[2]Costeo-JUL26'!$B$9:$CQ$307,AV$1,0),0)</f>
        <v>932442</v>
      </c>
      <c r="AW988" s="16">
        <f>IF($B988="P",VLOOKUP($E988,'[2]Costeo-JUL26'!$B$9:$CQ$307,AW$1,0),0)*$G988</f>
        <v>2.4191240999999999</v>
      </c>
      <c r="AX988" s="36">
        <f>IF($B988="P",VLOOKUP($E988,'[2]Costeo-JUL26'!$B$9:$CQ$307,AX$1,0),0)*$G988</f>
        <v>8929.6506611654331</v>
      </c>
      <c r="AY988" s="35">
        <f>IF($B988="P",VLOOKUP($E988,'[2]Costeo-JUL26'!$B$9:$CQ$307,AY$1,0),0)</f>
        <v>0.03</v>
      </c>
      <c r="AZ988" s="36">
        <f t="shared" si="483"/>
        <v>267.88951983496298</v>
      </c>
      <c r="BA988" s="36">
        <f t="shared" si="484"/>
        <v>9197.5401810003968</v>
      </c>
      <c r="BB988" s="34">
        <f>IF($B988="P",VLOOKUP($E988,'[2]Costeo-JUL26'!$B$9:$CQ$307,BB$1,0),0)</f>
        <v>902311</v>
      </c>
      <c r="BC988" s="16">
        <f>IF($B988="P",VLOOKUP($E988,'[2]Costeo-JUL26'!$B$9:$CQ$307,BC$1,0),0)*$G988</f>
        <v>0.38208187500000002</v>
      </c>
      <c r="BD988" s="36">
        <f>IF($B988="P",VLOOKUP($E988,'[2]Costeo-JUL26'!$B$9:$CQ$307,BD$1,0),0)*$G988</f>
        <v>1498.3894746843753</v>
      </c>
      <c r="BE988" s="35">
        <f>IF($B988="P",VLOOKUP($E988,'[2]Costeo-JUL26'!$B$9:$CQ$307,BE$1,0),0)</f>
        <v>0.03</v>
      </c>
      <c r="BF988" s="36">
        <f t="shared" si="485"/>
        <v>44.951684240531257</v>
      </c>
      <c r="BG988" s="36">
        <f t="shared" si="486"/>
        <v>1543.3411589249065</v>
      </c>
      <c r="BH988" s="34">
        <f>IF($B988="P",VLOOKUP($E988,'[2]Costeo-JUL26'!$B$9:$CQ$307,BH$1,0),0)</f>
        <v>933089</v>
      </c>
      <c r="BI988" s="16">
        <f>IF($B988="P",VLOOKUP($E988,'[2]Costeo-JUL26'!$B$9:$CQ$307,BI$1,0),0)*$G988</f>
        <v>3.2749874999999999</v>
      </c>
      <c r="BJ988" s="36">
        <f>IF($B988="P",VLOOKUP($E988,'[2]Costeo-JUL26'!$B$9:$CQ$307,BJ$1,0),0)*$G988</f>
        <v>2438.7932717325784</v>
      </c>
      <c r="BK988" s="35">
        <f>IF(BH988=910319,0,IF($B988="P",VLOOKUP($E988,'[2]Costeo-JUL26'!$B$9:$CQ$307,BK$1,0),0))</f>
        <v>0.02</v>
      </c>
      <c r="BL988" s="36">
        <f t="shared" si="487"/>
        <v>48.775865434651571</v>
      </c>
      <c r="BM988" s="36">
        <f t="shared" si="488"/>
        <v>2487.5691371672301</v>
      </c>
      <c r="BN988" s="34">
        <f>IF($B988="P",VLOOKUP($E988,'[2]Costeo-JUL26'!$B$9:$CQ$307,BN$1,0),0)</f>
        <v>0</v>
      </c>
      <c r="BO988" s="16">
        <f>IF($B988="P",VLOOKUP($E988,'[2]Costeo-JUL26'!$B$9:$CQ$307,BO$1,0),0)*$G988</f>
        <v>0</v>
      </c>
      <c r="BP988" s="36">
        <f>IF($B988="P",VLOOKUP($E988,'[2]Costeo-JUL26'!$B$9:$CQ$307,BP$1,0),0)*$G988</f>
        <v>0</v>
      </c>
      <c r="BQ988" s="35">
        <f>IF($B988="P",VLOOKUP($E988,'[2]Costeo-JUL26'!$B$9:$CQ$307,BQ$1,0),0)</f>
        <v>0</v>
      </c>
      <c r="BR988" s="36">
        <f t="shared" si="489"/>
        <v>0</v>
      </c>
      <c r="BS988" s="36">
        <f t="shared" si="490"/>
        <v>0</v>
      </c>
      <c r="BT988" s="34">
        <f>IF($B988="P",VLOOKUP($E988,'[2]Costeo-JUL26'!$B$9:$CQ$307,BT$1,0),0)</f>
        <v>0</v>
      </c>
      <c r="BU988" s="16">
        <f>IF($B988="P",VLOOKUP($E988,'[2]Costeo-JUL26'!$B$9:$CQ$307,BU$1,0),0)*$G988</f>
        <v>0</v>
      </c>
      <c r="BV988" s="36">
        <f>IF($B988="P",VLOOKUP($E988,'[2]Costeo-JUL26'!$B$9:$CQ$307,BV$1,0),0)*$G988</f>
        <v>0</v>
      </c>
      <c r="BW988" s="35">
        <f>IF($B988="P",VLOOKUP($E988,'[2]Costeo-JUL26'!$B$9:$CQ$307,BW$1,0),0)</f>
        <v>0</v>
      </c>
      <c r="BX988" s="36">
        <f t="shared" si="491"/>
        <v>0</v>
      </c>
      <c r="BY988" s="36">
        <f t="shared" si="492"/>
        <v>0</v>
      </c>
      <c r="BZ988" s="34">
        <f>IF($B988="P",VLOOKUP($E988,'[2]Costeo-JUL26'!$B$9:$CQ$307,BZ$1,0),0)</f>
        <v>0</v>
      </c>
      <c r="CA988" s="16">
        <f>IF($B988="P",VLOOKUP($E988,'[2]Costeo-JUL26'!$B$9:$CQ$307,CA$1,0),0)*$G988</f>
        <v>0</v>
      </c>
      <c r="CB988" s="36">
        <f>IF($B988="P",VLOOKUP($E988,'[2]Costeo-JUL26'!$B$9:$CQ$307,CB$1,0),0)*$G988</f>
        <v>0</v>
      </c>
      <c r="CC988" s="35">
        <f>IF($B988="P",VLOOKUP($E988,'[2]Costeo-JUL26'!$B$9:$CQ$307,CC$1,0),0)</f>
        <v>0</v>
      </c>
      <c r="CD988" s="36">
        <f t="shared" si="493"/>
        <v>0</v>
      </c>
      <c r="CE988" s="36">
        <f t="shared" si="494"/>
        <v>0</v>
      </c>
      <c r="CF988" s="37">
        <f t="shared" si="466"/>
        <v>504926.70898302691</v>
      </c>
      <c r="CG988" s="36">
        <f>IF($B988="r",VLOOKUP($E988,'[2]Costeo-JUL26'!$B$9:$CQ$307,CG$1,0),0)*$G988</f>
        <v>0</v>
      </c>
      <c r="CH988" s="35">
        <f>VLOOKUP($E988,'[2]TEORICOS (05.26)'!$A$8:$T$251,CH$1,0)</f>
        <v>0</v>
      </c>
      <c r="CI988" s="36">
        <f t="shared" si="495"/>
        <v>0</v>
      </c>
      <c r="CJ988" s="37">
        <f t="shared" si="496"/>
        <v>0</v>
      </c>
      <c r="CM988" s="16">
        <f>SUMIFS('[1]Ajuste Inventario'!$I:$I,'[1]Ajuste Inventario'!$B:$B,E988,'[1]Ajuste Inventario'!$S:$S,D988)*-1</f>
        <v>11.667</v>
      </c>
      <c r="CN988" s="36">
        <f t="shared" si="467"/>
        <v>67454.225936415503</v>
      </c>
      <c r="CP988" t="str">
        <f t="shared" si="468"/>
        <v>1259Org.Vtas Tandil</v>
      </c>
      <c r="CQ988" s="10">
        <f t="shared" si="469"/>
        <v>5781.6256052468934</v>
      </c>
    </row>
    <row r="989" spans="1:95" x14ac:dyDescent="0.25">
      <c r="A989" s="30">
        <v>46204</v>
      </c>
      <c r="B989" s="31" t="str">
        <f>VLOOKUP($E989,'[2]TEORICOS (05.26)'!$A$8:$T$251,B$1,0)</f>
        <v>P</v>
      </c>
      <c r="C989" s="32" t="str">
        <f>VLOOKUP($E989,'[2]TEORICOS (05.26)'!$A$8:$T$251,C$1,0)</f>
        <v>Schweppes</v>
      </c>
      <c r="D989" t="s">
        <v>232</v>
      </c>
      <c r="E989">
        <v>1410</v>
      </c>
      <c r="F989" t="s">
        <v>110</v>
      </c>
      <c r="G989" s="16">
        <v>33</v>
      </c>
      <c r="H989" s="16">
        <v>48.806999999999981</v>
      </c>
      <c r="I989" s="33">
        <v>911268.37000000011</v>
      </c>
      <c r="J989" s="33">
        <v>814822.29000000027</v>
      </c>
      <c r="K989" s="34">
        <f>IF($B989="P",VLOOKUP($E989,'[2]Costeo-JUL26'!$B$9:$CQ$307,K$1,0),0)</f>
        <v>905752</v>
      </c>
      <c r="L989" s="35">
        <f>VLOOKUP($E989,'[2]TEORICOS (05.26)'!$A$8:$T$251,L$1,0)</f>
        <v>0.2</v>
      </c>
      <c r="M989" s="36">
        <f t="shared" si="470"/>
        <v>162964.45800000007</v>
      </c>
      <c r="N989" s="35">
        <f>IF($B989="P",VLOOKUP($E989,'[2]Costeo-JUL26'!$B$9:$CQ$307,N$1,0),0)</f>
        <v>2.5000000000000001E-2</v>
      </c>
      <c r="O989" s="36">
        <f t="shared" si="471"/>
        <v>4074.1114500000022</v>
      </c>
      <c r="P989" s="36">
        <f>IF($B989="P",VLOOKUP($E989,'[2]Costeo-JUL26'!$B$9:$CQ$307,P$1,0),0)*H989</f>
        <v>0</v>
      </c>
      <c r="Q989" s="36">
        <f t="shared" si="472"/>
        <v>167038.56945000007</v>
      </c>
      <c r="R989" s="34">
        <f>IF($B989="P",VLOOKUP($E989,'[2]Costeo-JUL26'!$B$9:$CQ$307,R$1,0),0)</f>
        <v>902332</v>
      </c>
      <c r="S989" s="16">
        <f>IF($B989="P",VLOOKUP($E989,'[2]Costeo-JUL26'!$B$9:$CQ$307,S$1,0),0)*$G989</f>
        <v>33.721379999999996</v>
      </c>
      <c r="T989" s="36">
        <f>IF($B989="P",VLOOKUP($E989,'[2]Costeo-JUL26'!$B$9:$CQ$307,T$1,0),0)*$G989</f>
        <v>23522.479949315497</v>
      </c>
      <c r="U989" s="35">
        <f>IF($B989="P",VLOOKUP($E989,'[2]Costeo-JUL26'!$B$9:$CQ$307,U$1,0),0)</f>
        <v>1.4999999999999999E-2</v>
      </c>
      <c r="V989" s="36">
        <f t="shared" si="473"/>
        <v>352.83719923973246</v>
      </c>
      <c r="W989" s="36">
        <f t="shared" si="474"/>
        <v>23875.31714855523</v>
      </c>
      <c r="X989" s="34">
        <f>IF($B989="P",VLOOKUP($E989,'[2]Costeo-JUL26'!$B$9:$CQ$307,X$1,0),0)</f>
        <v>902338</v>
      </c>
      <c r="Y989" s="16">
        <f>IF($B989="P",VLOOKUP($E989,'[2]Costeo-JUL26'!$B$9:$CQ$307,Y$1,0),0)*$G989</f>
        <v>2.1954239999999996</v>
      </c>
      <c r="Z989" s="36">
        <f>IF($B989="P",VLOOKUP($E989,'[2]Costeo-JUL26'!$B$9:$CQ$307,Z$1,0),0)*$G989</f>
        <v>620.73418175999996</v>
      </c>
      <c r="AA989" s="35">
        <f>IF($B989="P",VLOOKUP($E989,'[2]Costeo-JUL26'!$B$9:$CQ$307,AA$1,0),0)</f>
        <v>0.45</v>
      </c>
      <c r="AB989" s="36">
        <f t="shared" si="475"/>
        <v>279.33038179199997</v>
      </c>
      <c r="AC989" s="36">
        <f t="shared" si="476"/>
        <v>900.06456355199998</v>
      </c>
      <c r="AD989" s="34">
        <f>IF($B989="P",VLOOKUP($E989,'[2]Costeo-JUL26'!$B$9:$CQ$307,AD$1,0),0)</f>
        <v>933139</v>
      </c>
      <c r="AE989" s="16">
        <f>IF($B989="P",VLOOKUP($E989,'[2]Costeo-JUL26'!$B$9:$CQ$307,AE$1,0),0)*$G989</f>
        <v>792</v>
      </c>
      <c r="AF989" s="36">
        <f>IF($B989="P",VLOOKUP($E989,'[2]Costeo-JUL26'!$B$9:$CQ$307,AF$1,0),0)*$G989</f>
        <v>8584.1078400000006</v>
      </c>
      <c r="AG989" s="35">
        <f>IF($B989="P",VLOOKUP($E989,'[2]Costeo-JUL26'!$B$9:$CQ$307,AG$1,0),0)</f>
        <v>6.0000000000000001E-3</v>
      </c>
      <c r="AH989" s="36">
        <f t="shared" si="477"/>
        <v>51.504647040000002</v>
      </c>
      <c r="AI989" s="36">
        <f t="shared" si="478"/>
        <v>8635.6124870399999</v>
      </c>
      <c r="AJ989" s="34">
        <f>IF($B989="P",VLOOKUP($E989,'[2]Costeo-JUL26'!$B$9:$CQ$307,AJ$1,0),0)</f>
        <v>932981</v>
      </c>
      <c r="AK989" s="16">
        <f>IF($B989="P",VLOOKUP($E989,'[2]Costeo-JUL26'!$B$9:$CQ$307,AK$1,0),0)*$G989</f>
        <v>792</v>
      </c>
      <c r="AL989" s="36">
        <f>IF($B989="P",VLOOKUP($E989,'[2]Costeo-JUL26'!$B$9:$CQ$307,AL$1,0),0)*$G989</f>
        <v>32864.832000000002</v>
      </c>
      <c r="AM989" s="35">
        <f>IF($B989="P",VLOOKUP($E989,'[2]Costeo-JUL26'!$B$9:$CQ$307,AM$1,0),0)</f>
        <v>1.7999999999999999E-2</v>
      </c>
      <c r="AN989" s="36">
        <f t="shared" si="479"/>
        <v>591.56697599999995</v>
      </c>
      <c r="AO989" s="36">
        <f t="shared" si="480"/>
        <v>33456.398976000004</v>
      </c>
      <c r="AP989" s="34">
        <f>IF($B989="P",VLOOKUP($E989,'[2]Costeo-JUL26'!$B$9:$CQ$307,AP$1,0),0)</f>
        <v>0</v>
      </c>
      <c r="AQ989" s="16">
        <f>IF($B989="P",VLOOKUP($E989,'[2]Costeo-JUL26'!$B$9:$CQ$307,AQ$1,0),0)*$G989</f>
        <v>0</v>
      </c>
      <c r="AR989" s="36">
        <f>IF($B989="P",VLOOKUP($E989,'[2]Costeo-JUL26'!$B$9:$CQ$307,AR$1,0),0)*$G989</f>
        <v>0</v>
      </c>
      <c r="AS989" s="35">
        <f>IF($B989="P",VLOOKUP($E989,'[2]Costeo-JUL26'!$B$9:$CQ$307,AS$1,0),0)</f>
        <v>0</v>
      </c>
      <c r="AT989" s="36">
        <f t="shared" si="481"/>
        <v>0</v>
      </c>
      <c r="AU989" s="36">
        <f t="shared" si="482"/>
        <v>0</v>
      </c>
      <c r="AV989" s="34">
        <f>IF($B989="P",VLOOKUP($E989,'[2]Costeo-JUL26'!$B$9:$CQ$307,AV$1,0),0)</f>
        <v>0</v>
      </c>
      <c r="AW989" s="16">
        <f>IF($B989="P",VLOOKUP($E989,'[2]Costeo-JUL26'!$B$9:$CQ$307,AW$1,0),0)*$G989</f>
        <v>0</v>
      </c>
      <c r="AX989" s="36">
        <f>IF($B989="P",VLOOKUP($E989,'[2]Costeo-JUL26'!$B$9:$CQ$307,AX$1,0),0)*$G989</f>
        <v>0</v>
      </c>
      <c r="AY989" s="35">
        <f>IF($B989="P",VLOOKUP($E989,'[2]Costeo-JUL26'!$B$9:$CQ$307,AY$1,0),0)</f>
        <v>0</v>
      </c>
      <c r="AZ989" s="36">
        <f t="shared" si="483"/>
        <v>0</v>
      </c>
      <c r="BA989" s="36">
        <f t="shared" si="484"/>
        <v>0</v>
      </c>
      <c r="BB989" s="34">
        <f>IF($B989="P",VLOOKUP($E989,'[2]Costeo-JUL26'!$B$9:$CQ$307,BB$1,0),0)</f>
        <v>0</v>
      </c>
      <c r="BC989" s="16">
        <f>IF($B989="P",VLOOKUP($E989,'[2]Costeo-JUL26'!$B$9:$CQ$307,BC$1,0),0)*$G989</f>
        <v>0</v>
      </c>
      <c r="BD989" s="36">
        <f>IF($B989="P",VLOOKUP($E989,'[2]Costeo-JUL26'!$B$9:$CQ$307,BD$1,0),0)*$G989</f>
        <v>0</v>
      </c>
      <c r="BE989" s="35">
        <f>IF($B989="P",VLOOKUP($E989,'[2]Costeo-JUL26'!$B$9:$CQ$307,BE$1,0),0)</f>
        <v>0</v>
      </c>
      <c r="BF989" s="36">
        <f t="shared" si="485"/>
        <v>0</v>
      </c>
      <c r="BG989" s="36">
        <f t="shared" si="486"/>
        <v>0</v>
      </c>
      <c r="BH989" s="34">
        <f>IF($B989="P",VLOOKUP($E989,'[2]Costeo-JUL26'!$B$9:$CQ$307,BH$1,0),0)</f>
        <v>0</v>
      </c>
      <c r="BI989" s="16">
        <f>IF($B989="P",VLOOKUP($E989,'[2]Costeo-JUL26'!$B$9:$CQ$307,BI$1,0),0)*$G989</f>
        <v>0</v>
      </c>
      <c r="BJ989" s="36">
        <f>IF($B989="P",VLOOKUP($E989,'[2]Costeo-JUL26'!$B$9:$CQ$307,BJ$1,0),0)*$G989</f>
        <v>0</v>
      </c>
      <c r="BK989" s="35">
        <f>IF(BH989=910319,0,IF($B989="P",VLOOKUP($E989,'[2]Costeo-JUL26'!$B$9:$CQ$307,BK$1,0),0))</f>
        <v>0</v>
      </c>
      <c r="BL989" s="36">
        <f t="shared" si="487"/>
        <v>0</v>
      </c>
      <c r="BM989" s="36">
        <f t="shared" si="488"/>
        <v>0</v>
      </c>
      <c r="BN989" s="34">
        <f>IF($B989="P",VLOOKUP($E989,'[2]Costeo-JUL26'!$B$9:$CQ$307,BN$1,0),0)</f>
        <v>0</v>
      </c>
      <c r="BO989" s="16">
        <f>IF($B989="P",VLOOKUP($E989,'[2]Costeo-JUL26'!$B$9:$CQ$307,BO$1,0),0)*$G989</f>
        <v>0</v>
      </c>
      <c r="BP989" s="36">
        <f>IF($B989="P",VLOOKUP($E989,'[2]Costeo-JUL26'!$B$9:$CQ$307,BP$1,0),0)*$G989</f>
        <v>0</v>
      </c>
      <c r="BQ989" s="35">
        <f>IF($B989="P",VLOOKUP($E989,'[2]Costeo-JUL26'!$B$9:$CQ$307,BQ$1,0),0)</f>
        <v>0</v>
      </c>
      <c r="BR989" s="36">
        <f t="shared" si="489"/>
        <v>0</v>
      </c>
      <c r="BS989" s="36">
        <f t="shared" si="490"/>
        <v>0</v>
      </c>
      <c r="BT989" s="34">
        <f>IF($B989="P",VLOOKUP($E989,'[2]Costeo-JUL26'!$B$9:$CQ$307,BT$1,0),0)</f>
        <v>0</v>
      </c>
      <c r="BU989" s="16">
        <f>IF($B989="P",VLOOKUP($E989,'[2]Costeo-JUL26'!$B$9:$CQ$307,BU$1,0),0)*$G989</f>
        <v>0</v>
      </c>
      <c r="BV989" s="36">
        <f>IF($B989="P",VLOOKUP($E989,'[2]Costeo-JUL26'!$B$9:$CQ$307,BV$1,0),0)*$G989</f>
        <v>0</v>
      </c>
      <c r="BW989" s="35">
        <f>IF($B989="P",VLOOKUP($E989,'[2]Costeo-JUL26'!$B$9:$CQ$307,BW$1,0),0)</f>
        <v>0</v>
      </c>
      <c r="BX989" s="36">
        <f t="shared" si="491"/>
        <v>0</v>
      </c>
      <c r="BY989" s="36">
        <f t="shared" si="492"/>
        <v>0</v>
      </c>
      <c r="BZ989" s="34">
        <f>IF($B989="P",VLOOKUP($E989,'[2]Costeo-JUL26'!$B$9:$CQ$307,BZ$1,0),0)</f>
        <v>0</v>
      </c>
      <c r="CA989" s="16">
        <f>IF($B989="P",VLOOKUP($E989,'[2]Costeo-JUL26'!$B$9:$CQ$307,CA$1,0),0)*$G989</f>
        <v>0</v>
      </c>
      <c r="CB989" s="36">
        <f>IF($B989="P",VLOOKUP($E989,'[2]Costeo-JUL26'!$B$9:$CQ$307,CB$1,0),0)*$G989</f>
        <v>0</v>
      </c>
      <c r="CC989" s="35">
        <f>IF($B989="P",VLOOKUP($E989,'[2]Costeo-JUL26'!$B$9:$CQ$307,CC$1,0),0)</f>
        <v>0</v>
      </c>
      <c r="CD989" s="36">
        <f t="shared" si="493"/>
        <v>0</v>
      </c>
      <c r="CE989" s="36">
        <f t="shared" si="494"/>
        <v>0</v>
      </c>
      <c r="CF989" s="37">
        <f t="shared" si="466"/>
        <v>233905.96262514731</v>
      </c>
      <c r="CG989" s="36">
        <f>IF($B989="r",VLOOKUP($E989,'[2]Costeo-JUL26'!$B$9:$CQ$307,CG$1,0),0)*$G989</f>
        <v>0</v>
      </c>
      <c r="CH989" s="35">
        <f>VLOOKUP($E989,'[2]TEORICOS (05.26)'!$A$8:$T$251,CH$1,0)</f>
        <v>0</v>
      </c>
      <c r="CI989" s="36">
        <f t="shared" si="495"/>
        <v>0</v>
      </c>
      <c r="CJ989" s="37">
        <f t="shared" si="496"/>
        <v>0</v>
      </c>
      <c r="CM989" s="16">
        <f>SUMIFS('[1]Ajuste Inventario'!$I:$I,'[1]Ajuste Inventario'!$B:$B,E989,'[1]Ajuste Inventario'!$S:$S,D989)*-1</f>
        <v>1.042</v>
      </c>
      <c r="CN989" s="36">
        <f t="shared" si="467"/>
        <v>7385.7579713758632</v>
      </c>
      <c r="CP989" t="str">
        <f t="shared" si="468"/>
        <v>1410Org.Vtas Tandil</v>
      </c>
      <c r="CQ989" s="10">
        <f t="shared" si="469"/>
        <v>7088.059473489312</v>
      </c>
    </row>
    <row r="990" spans="1:95" x14ac:dyDescent="0.25">
      <c r="A990" s="30">
        <v>46204</v>
      </c>
      <c r="B990" s="31" t="str">
        <f>VLOOKUP($E990,'[2]TEORICOS (05.26)'!$A$8:$T$251,B$1,0)</f>
        <v>R</v>
      </c>
      <c r="C990" s="32" t="str">
        <f>VLOOKUP($E990,'[2]TEORICOS (05.26)'!$A$8:$T$251,C$1,0)</f>
        <v>Schweppes</v>
      </c>
      <c r="D990" t="s">
        <v>232</v>
      </c>
      <c r="E990">
        <v>1418</v>
      </c>
      <c r="F990" t="s">
        <v>111</v>
      </c>
      <c r="G990" s="16">
        <v>128</v>
      </c>
      <c r="H990" s="16">
        <v>47.871999999999993</v>
      </c>
      <c r="I990" s="33">
        <v>985653.80999999994</v>
      </c>
      <c r="J990" s="33">
        <v>977023.71999999986</v>
      </c>
      <c r="K990" s="34">
        <f>IF($B990="P",VLOOKUP($E990,'[2]Costeo-JUL26'!$B$9:$CQ$307,K$1,0),0)</f>
        <v>0</v>
      </c>
      <c r="L990" s="35">
        <f>VLOOKUP($E990,'[2]TEORICOS (05.26)'!$A$8:$T$251,L$1,0)</f>
        <v>0.2</v>
      </c>
      <c r="M990" s="36">
        <f t="shared" si="470"/>
        <v>0</v>
      </c>
      <c r="N990" s="35">
        <f>IF($B990="P",VLOOKUP($E990,'[2]Costeo-JUL26'!$B$9:$CQ$307,N$1,0),0)</f>
        <v>0</v>
      </c>
      <c r="O990" s="36">
        <f t="shared" si="471"/>
        <v>0</v>
      </c>
      <c r="P990" s="36">
        <f>IF($B990="P",VLOOKUP($E990,'[2]Costeo-JUL26'!$B$9:$CQ$307,P$1,0),0)*H990</f>
        <v>0</v>
      </c>
      <c r="Q990" s="36">
        <f t="shared" si="472"/>
        <v>0</v>
      </c>
      <c r="R990" s="34">
        <f>IF($B990="P",VLOOKUP($E990,'[2]Costeo-JUL26'!$B$9:$CQ$307,R$1,0),0)</f>
        <v>0</v>
      </c>
      <c r="S990" s="16">
        <f>IF($B990="P",VLOOKUP($E990,'[2]Costeo-JUL26'!$B$9:$CQ$307,S$1,0),0)*$G990</f>
        <v>0</v>
      </c>
      <c r="T990" s="36">
        <f>IF($B990="P",VLOOKUP($E990,'[2]Costeo-JUL26'!$B$9:$CQ$307,T$1,0),0)*$G990</f>
        <v>0</v>
      </c>
      <c r="U990" s="35">
        <f>IF($B990="P",VLOOKUP($E990,'[2]Costeo-JUL26'!$B$9:$CQ$307,U$1,0),0)</f>
        <v>0</v>
      </c>
      <c r="V990" s="36">
        <f t="shared" si="473"/>
        <v>0</v>
      </c>
      <c r="W990" s="36">
        <f t="shared" si="474"/>
        <v>0</v>
      </c>
      <c r="X990" s="34">
        <f>IF($B990="P",VLOOKUP($E990,'[2]Costeo-JUL26'!$B$9:$CQ$307,X$1,0),0)</f>
        <v>0</v>
      </c>
      <c r="Y990" s="16">
        <f>IF($B990="P",VLOOKUP($E990,'[2]Costeo-JUL26'!$B$9:$CQ$307,Y$1,0),0)*$G990</f>
        <v>0</v>
      </c>
      <c r="Z990" s="36">
        <f>IF($B990="P",VLOOKUP($E990,'[2]Costeo-JUL26'!$B$9:$CQ$307,Z$1,0),0)*$G990</f>
        <v>0</v>
      </c>
      <c r="AA990" s="35">
        <f>IF($B990="P",VLOOKUP($E990,'[2]Costeo-JUL26'!$B$9:$CQ$307,AA$1,0),0)</f>
        <v>0</v>
      </c>
      <c r="AB990" s="36">
        <f t="shared" si="475"/>
        <v>0</v>
      </c>
      <c r="AC990" s="36">
        <f t="shared" si="476"/>
        <v>0</v>
      </c>
      <c r="AD990" s="34">
        <f>IF($B990="P",VLOOKUP($E990,'[2]Costeo-JUL26'!$B$9:$CQ$307,AD$1,0),0)</f>
        <v>0</v>
      </c>
      <c r="AE990" s="16">
        <f>IF($B990="P",VLOOKUP($E990,'[2]Costeo-JUL26'!$B$9:$CQ$307,AE$1,0),0)*$G990</f>
        <v>0</v>
      </c>
      <c r="AF990" s="36">
        <f>IF($B990="P",VLOOKUP($E990,'[2]Costeo-JUL26'!$B$9:$CQ$307,AF$1,0),0)*$G990</f>
        <v>0</v>
      </c>
      <c r="AG990" s="35">
        <f>IF($B990="P",VLOOKUP($E990,'[2]Costeo-JUL26'!$B$9:$CQ$307,AG$1,0),0)</f>
        <v>0</v>
      </c>
      <c r="AH990" s="36">
        <f t="shared" si="477"/>
        <v>0</v>
      </c>
      <c r="AI990" s="36">
        <f t="shared" si="478"/>
        <v>0</v>
      </c>
      <c r="AJ990" s="34">
        <f>IF($B990="P",VLOOKUP($E990,'[2]Costeo-JUL26'!$B$9:$CQ$307,AJ$1,0),0)</f>
        <v>0</v>
      </c>
      <c r="AK990" s="16">
        <f>IF($B990="P",VLOOKUP($E990,'[2]Costeo-JUL26'!$B$9:$CQ$307,AK$1,0),0)*$G990</f>
        <v>0</v>
      </c>
      <c r="AL990" s="36">
        <f>IF($B990="P",VLOOKUP($E990,'[2]Costeo-JUL26'!$B$9:$CQ$307,AL$1,0),0)*$G990</f>
        <v>0</v>
      </c>
      <c r="AM990" s="35">
        <f>IF($B990="P",VLOOKUP($E990,'[2]Costeo-JUL26'!$B$9:$CQ$307,AM$1,0),0)</f>
        <v>0</v>
      </c>
      <c r="AN990" s="36">
        <f t="shared" si="479"/>
        <v>0</v>
      </c>
      <c r="AO990" s="36">
        <f t="shared" si="480"/>
        <v>0</v>
      </c>
      <c r="AP990" s="34">
        <f>IF($B990="P",VLOOKUP($E990,'[2]Costeo-JUL26'!$B$9:$CQ$307,AP$1,0),0)</f>
        <v>0</v>
      </c>
      <c r="AQ990" s="16">
        <f>IF($B990="P",VLOOKUP($E990,'[2]Costeo-JUL26'!$B$9:$CQ$307,AQ$1,0),0)*$G990</f>
        <v>0</v>
      </c>
      <c r="AR990" s="36">
        <f>IF($B990="P",VLOOKUP($E990,'[2]Costeo-JUL26'!$B$9:$CQ$307,AR$1,0),0)*$G990</f>
        <v>0</v>
      </c>
      <c r="AS990" s="35">
        <f>IF($B990="P",VLOOKUP($E990,'[2]Costeo-JUL26'!$B$9:$CQ$307,AS$1,0),0)</f>
        <v>0</v>
      </c>
      <c r="AT990" s="36">
        <f t="shared" si="481"/>
        <v>0</v>
      </c>
      <c r="AU990" s="36">
        <f t="shared" si="482"/>
        <v>0</v>
      </c>
      <c r="AV990" s="34">
        <f>IF($B990="P",VLOOKUP($E990,'[2]Costeo-JUL26'!$B$9:$CQ$307,AV$1,0),0)</f>
        <v>0</v>
      </c>
      <c r="AW990" s="16">
        <f>IF($B990="P",VLOOKUP($E990,'[2]Costeo-JUL26'!$B$9:$CQ$307,AW$1,0),0)*$G990</f>
        <v>0</v>
      </c>
      <c r="AX990" s="36">
        <f>IF($B990="P",VLOOKUP($E990,'[2]Costeo-JUL26'!$B$9:$CQ$307,AX$1,0),0)*$G990</f>
        <v>0</v>
      </c>
      <c r="AY990" s="35">
        <f>IF($B990="P",VLOOKUP($E990,'[2]Costeo-JUL26'!$B$9:$CQ$307,AY$1,0),0)</f>
        <v>0</v>
      </c>
      <c r="AZ990" s="36">
        <f t="shared" si="483"/>
        <v>0</v>
      </c>
      <c r="BA990" s="36">
        <f t="shared" si="484"/>
        <v>0</v>
      </c>
      <c r="BB990" s="34">
        <f>IF($B990="P",VLOOKUP($E990,'[2]Costeo-JUL26'!$B$9:$CQ$307,BB$1,0),0)</f>
        <v>0</v>
      </c>
      <c r="BC990" s="16">
        <f>IF($B990="P",VLOOKUP($E990,'[2]Costeo-JUL26'!$B$9:$CQ$307,BC$1,0),0)*$G990</f>
        <v>0</v>
      </c>
      <c r="BD990" s="36">
        <f>IF($B990="P",VLOOKUP($E990,'[2]Costeo-JUL26'!$B$9:$CQ$307,BD$1,0),0)*$G990</f>
        <v>0</v>
      </c>
      <c r="BE990" s="35">
        <f>IF($B990="P",VLOOKUP($E990,'[2]Costeo-JUL26'!$B$9:$CQ$307,BE$1,0),0)</f>
        <v>0</v>
      </c>
      <c r="BF990" s="36">
        <f t="shared" si="485"/>
        <v>0</v>
      </c>
      <c r="BG990" s="36">
        <f t="shared" si="486"/>
        <v>0</v>
      </c>
      <c r="BH990" s="34">
        <f>IF($B990="P",VLOOKUP($E990,'[2]Costeo-JUL26'!$B$9:$CQ$307,BH$1,0),0)</f>
        <v>0</v>
      </c>
      <c r="BI990" s="16">
        <f>IF($B990="P",VLOOKUP($E990,'[2]Costeo-JUL26'!$B$9:$CQ$307,BI$1,0),0)*$G990</f>
        <v>0</v>
      </c>
      <c r="BJ990" s="36">
        <f>IF($B990="P",VLOOKUP($E990,'[2]Costeo-JUL26'!$B$9:$CQ$307,BJ$1,0),0)*$G990</f>
        <v>0</v>
      </c>
      <c r="BK990" s="35">
        <f>IF(BH990=910319,0,IF($B990="P",VLOOKUP($E990,'[2]Costeo-JUL26'!$B$9:$CQ$307,BK$1,0),0))</f>
        <v>0</v>
      </c>
      <c r="BL990" s="36">
        <f t="shared" si="487"/>
        <v>0</v>
      </c>
      <c r="BM990" s="36">
        <f t="shared" si="488"/>
        <v>0</v>
      </c>
      <c r="BN990" s="34">
        <f>IF($B990="P",VLOOKUP($E990,'[2]Costeo-JUL26'!$B$9:$CQ$307,BN$1,0),0)</f>
        <v>0</v>
      </c>
      <c r="BO990" s="16">
        <f>IF($B990="P",VLOOKUP($E990,'[2]Costeo-JUL26'!$B$9:$CQ$307,BO$1,0),0)*$G990</f>
        <v>0</v>
      </c>
      <c r="BP990" s="36">
        <f>IF($B990="P",VLOOKUP($E990,'[2]Costeo-JUL26'!$B$9:$CQ$307,BP$1,0),0)*$G990</f>
        <v>0</v>
      </c>
      <c r="BQ990" s="35">
        <f>IF($B990="P",VLOOKUP($E990,'[2]Costeo-JUL26'!$B$9:$CQ$307,BQ$1,0),0)</f>
        <v>0</v>
      </c>
      <c r="BR990" s="36">
        <f t="shared" si="489"/>
        <v>0</v>
      </c>
      <c r="BS990" s="36">
        <f t="shared" si="490"/>
        <v>0</v>
      </c>
      <c r="BT990" s="34">
        <f>IF($B990="P",VLOOKUP($E990,'[2]Costeo-JUL26'!$B$9:$CQ$307,BT$1,0),0)</f>
        <v>0</v>
      </c>
      <c r="BU990" s="16">
        <f>IF($B990="P",VLOOKUP($E990,'[2]Costeo-JUL26'!$B$9:$CQ$307,BU$1,0),0)*$G990</f>
        <v>0</v>
      </c>
      <c r="BV990" s="36">
        <f>IF($B990="P",VLOOKUP($E990,'[2]Costeo-JUL26'!$B$9:$CQ$307,BV$1,0),0)*$G990</f>
        <v>0</v>
      </c>
      <c r="BW990" s="35">
        <f>IF($B990="P",VLOOKUP($E990,'[2]Costeo-JUL26'!$B$9:$CQ$307,BW$1,0),0)</f>
        <v>0</v>
      </c>
      <c r="BX990" s="36">
        <f t="shared" si="491"/>
        <v>0</v>
      </c>
      <c r="BY990" s="36">
        <f t="shared" si="492"/>
        <v>0</v>
      </c>
      <c r="BZ990" s="34">
        <f>IF($B990="P",VLOOKUP($E990,'[2]Costeo-JUL26'!$B$9:$CQ$307,BZ$1,0),0)</f>
        <v>0</v>
      </c>
      <c r="CA990" s="16">
        <f>IF($B990="P",VLOOKUP($E990,'[2]Costeo-JUL26'!$B$9:$CQ$307,CA$1,0),0)*$G990</f>
        <v>0</v>
      </c>
      <c r="CB990" s="36">
        <f>IF($B990="P",VLOOKUP($E990,'[2]Costeo-JUL26'!$B$9:$CQ$307,CB$1,0),0)*$G990</f>
        <v>0</v>
      </c>
      <c r="CC990" s="35">
        <f>IF($B990="P",VLOOKUP($E990,'[2]Costeo-JUL26'!$B$9:$CQ$307,CC$1,0),0)</f>
        <v>0</v>
      </c>
      <c r="CD990" s="36">
        <f t="shared" si="493"/>
        <v>0</v>
      </c>
      <c r="CE990" s="36">
        <f t="shared" si="494"/>
        <v>0</v>
      </c>
      <c r="CF990" s="37">
        <f t="shared" si="466"/>
        <v>0</v>
      </c>
      <c r="CG990" s="36">
        <f>IF($B990="r",VLOOKUP($E990,'[2]Costeo-JUL26'!$B$9:$CQ$307,CG$1,0),0)*$G990</f>
        <v>243301.7004048583</v>
      </c>
      <c r="CH990" s="35">
        <f>VLOOKUP($E990,'[2]TEORICOS (05.26)'!$A$8:$T$251,CH$1,0)</f>
        <v>0.05</v>
      </c>
      <c r="CI990" s="36">
        <f t="shared" si="495"/>
        <v>183239.65897975705</v>
      </c>
      <c r="CJ990" s="37">
        <f t="shared" si="496"/>
        <v>426541.35938461532</v>
      </c>
      <c r="CM990" s="16">
        <f>SUMIFS('[1]Ajuste Inventario'!$I:$I,'[1]Ajuste Inventario'!$B:$B,E990,'[1]Ajuste Inventario'!$S:$S,D990)*-1</f>
        <v>0.33300000000000002</v>
      </c>
      <c r="CN990" s="36">
        <f t="shared" si="467"/>
        <v>1109.6740052740383</v>
      </c>
      <c r="CP990" t="str">
        <f t="shared" si="468"/>
        <v>1418Org.Vtas Tandil</v>
      </c>
      <c r="CQ990" s="10">
        <f t="shared" si="469"/>
        <v>3332.3543701923072</v>
      </c>
    </row>
    <row r="991" spans="1:95" x14ac:dyDescent="0.25">
      <c r="A991" s="30">
        <v>46204</v>
      </c>
      <c r="B991" s="31" t="str">
        <f>VLOOKUP($E991,'[2]TEORICOS (05.26)'!$A$8:$T$251,B$1,0)</f>
        <v>P</v>
      </c>
      <c r="C991" s="32" t="str">
        <f>VLOOKUP($E991,'[2]TEORICOS (05.26)'!$A$8:$T$251,C$1,0)</f>
        <v>Schweppes</v>
      </c>
      <c r="D991" t="s">
        <v>232</v>
      </c>
      <c r="E991">
        <v>1436</v>
      </c>
      <c r="F991" t="s">
        <v>112</v>
      </c>
      <c r="G991" s="16">
        <v>529.33299999999997</v>
      </c>
      <c r="H991" s="16">
        <v>838.99280500000066</v>
      </c>
      <c r="I991" s="33">
        <v>7481626.349999981</v>
      </c>
      <c r="J991" s="33">
        <v>7451117.9899999863</v>
      </c>
      <c r="K991" s="34">
        <f>IF($B991="P",VLOOKUP($E991,'[2]Costeo-JUL26'!$B$9:$CQ$307,K$1,0),0)</f>
        <v>905752</v>
      </c>
      <c r="L991" s="35">
        <f>VLOOKUP($E991,'[2]TEORICOS (05.26)'!$A$8:$T$251,L$1,0)</f>
        <v>0.2</v>
      </c>
      <c r="M991" s="36">
        <f t="shared" si="470"/>
        <v>1490223.5979999974</v>
      </c>
      <c r="N991" s="35">
        <f>IF($B991="P",VLOOKUP($E991,'[2]Costeo-JUL26'!$B$9:$CQ$307,N$1,0),0)</f>
        <v>2.5000000000000001E-2</v>
      </c>
      <c r="O991" s="36">
        <f t="shared" si="471"/>
        <v>37255.589949999936</v>
      </c>
      <c r="P991" s="36">
        <f>IF($B991="P",VLOOKUP($E991,'[2]Costeo-JUL26'!$B$9:$CQ$307,P$1,0),0)*H991</f>
        <v>0</v>
      </c>
      <c r="Q991" s="36">
        <f t="shared" si="472"/>
        <v>1527479.1879499974</v>
      </c>
      <c r="R991" s="34">
        <f>IF($B991="P",VLOOKUP($E991,'[2]Costeo-JUL26'!$B$9:$CQ$307,R$1,0),0)</f>
        <v>902332</v>
      </c>
      <c r="S991" s="16">
        <f>IF($B991="P",VLOOKUP($E991,'[2]Costeo-JUL26'!$B$9:$CQ$307,S$1,0),0)*$G991</f>
        <v>579.54023504999998</v>
      </c>
      <c r="T991" s="36">
        <f>IF($B991="P",VLOOKUP($E991,'[2]Costeo-JUL26'!$B$9:$CQ$307,T$1,0),0)*$G991</f>
        <v>404260.54801983834</v>
      </c>
      <c r="U991" s="35">
        <f>IF($B991="P",VLOOKUP($E991,'[2]Costeo-JUL26'!$B$9:$CQ$307,U$1,0),0)</f>
        <v>1.4999999999999999E-2</v>
      </c>
      <c r="V991" s="36">
        <f t="shared" si="473"/>
        <v>6063.9082202975751</v>
      </c>
      <c r="W991" s="36">
        <f t="shared" si="474"/>
        <v>410324.45624013594</v>
      </c>
      <c r="X991" s="34">
        <f>IF($B991="P",VLOOKUP($E991,'[2]Costeo-JUL26'!$B$9:$CQ$307,X$1,0),0)</f>
        <v>902338</v>
      </c>
      <c r="Y991" s="16">
        <f>IF($B991="P",VLOOKUP($E991,'[2]Costeo-JUL26'!$B$9:$CQ$307,Y$1,0),0)*$G991</f>
        <v>41.503941863999998</v>
      </c>
      <c r="Z991" s="36">
        <f>IF($B991="P",VLOOKUP($E991,'[2]Costeo-JUL26'!$B$9:$CQ$307,Z$1,0),0)*$G991</f>
        <v>11734.824522627361</v>
      </c>
      <c r="AA991" s="35">
        <f>IF($B991="P",VLOOKUP($E991,'[2]Costeo-JUL26'!$B$9:$CQ$307,AA$1,0),0)</f>
        <v>0.45</v>
      </c>
      <c r="AB991" s="36">
        <f t="shared" si="475"/>
        <v>5280.6710351823131</v>
      </c>
      <c r="AC991" s="36">
        <f t="shared" si="476"/>
        <v>17015.495557809674</v>
      </c>
      <c r="AD991" s="34">
        <f>IF($B991="P",VLOOKUP($E991,'[2]Costeo-JUL26'!$B$9:$CQ$307,AD$1,0),0)</f>
        <v>902256</v>
      </c>
      <c r="AE991" s="16">
        <f>IF($B991="P",VLOOKUP($E991,'[2]Costeo-JUL26'!$B$9:$CQ$307,AE$1,0),0)*$G991</f>
        <v>3175.9979999999996</v>
      </c>
      <c r="AF991" s="36">
        <f>IF($B991="P",VLOOKUP($E991,'[2]Costeo-JUL26'!$B$9:$CQ$307,AF$1,0),0)*$G991</f>
        <v>47538.973263599997</v>
      </c>
      <c r="AG991" s="35">
        <f>IF($B991="P",VLOOKUP($E991,'[2]Costeo-JUL26'!$B$9:$CQ$307,AG$1,0),0)</f>
        <v>6.0000000000000001E-3</v>
      </c>
      <c r="AH991" s="36">
        <f t="shared" si="477"/>
        <v>285.23383958159997</v>
      </c>
      <c r="AI991" s="36">
        <f t="shared" si="478"/>
        <v>47824.207103181594</v>
      </c>
      <c r="AJ991" s="34">
        <f>IF($B991="P",VLOOKUP($E991,'[2]Costeo-JUL26'!$B$9:$CQ$307,AJ$1,0),0)</f>
        <v>909867</v>
      </c>
      <c r="AK991" s="16">
        <f>IF($B991="P",VLOOKUP($E991,'[2]Costeo-JUL26'!$B$9:$CQ$307,AK$1,0),0)*$G991</f>
        <v>3175.9979999999996</v>
      </c>
      <c r="AL991" s="36">
        <f>IF($B991="P",VLOOKUP($E991,'[2]Costeo-JUL26'!$B$9:$CQ$307,AL$1,0),0)*$G991</f>
        <v>41231.822355359996</v>
      </c>
      <c r="AM991" s="35">
        <f>IF($B991="P",VLOOKUP($E991,'[2]Costeo-JUL26'!$B$9:$CQ$307,AM$1,0),0)</f>
        <v>1.7999999999999999E-2</v>
      </c>
      <c r="AN991" s="36">
        <f t="shared" si="479"/>
        <v>742.17280239647982</v>
      </c>
      <c r="AO991" s="36">
        <f t="shared" si="480"/>
        <v>41973.995157756479</v>
      </c>
      <c r="AP991" s="34">
        <f>IF($B991="P",VLOOKUP($E991,'[2]Costeo-JUL26'!$B$9:$CQ$307,AP$1,0),0)</f>
        <v>913486</v>
      </c>
      <c r="AQ991" s="16">
        <f>IF($B991="P",VLOOKUP($E991,'[2]Costeo-JUL26'!$B$9:$CQ$307,AQ$1,0),0)*$G991</f>
        <v>3175.9979999999996</v>
      </c>
      <c r="AR991" s="36">
        <f>IF($B991="P",VLOOKUP($E991,'[2]Costeo-JUL26'!$B$9:$CQ$307,AR$1,0),0)*$G991</f>
        <v>392033.77424619289</v>
      </c>
      <c r="AS991" s="35">
        <f>IF($B991="P",VLOOKUP($E991,'[2]Costeo-JUL26'!$B$9:$CQ$307,AS$1,0),0)</f>
        <v>0.02</v>
      </c>
      <c r="AT991" s="36">
        <f t="shared" si="481"/>
        <v>7840.6754849238578</v>
      </c>
      <c r="AU991" s="36">
        <f t="shared" si="482"/>
        <v>399874.44973111677</v>
      </c>
      <c r="AV991" s="34">
        <f>IF($B991="P",VLOOKUP($E991,'[2]Costeo-JUL26'!$B$9:$CQ$307,AV$1,0),0)</f>
        <v>917330</v>
      </c>
      <c r="AW991" s="16">
        <f>IF($B991="P",VLOOKUP($E991,'[2]Costeo-JUL26'!$B$9:$CQ$307,AW$1,0),0)*$G991</f>
        <v>12.3334589</v>
      </c>
      <c r="AX991" s="36">
        <f>IF($B991="P",VLOOKUP($E991,'[2]Costeo-JUL26'!$B$9:$CQ$307,AX$1,0),0)*$G991</f>
        <v>48486.604992850742</v>
      </c>
      <c r="AY991" s="35">
        <f>IF($B991="P",VLOOKUP($E991,'[2]Costeo-JUL26'!$B$9:$CQ$307,AY$1,0),0)</f>
        <v>0.03</v>
      </c>
      <c r="AZ991" s="36">
        <f t="shared" si="483"/>
        <v>1454.5981497855223</v>
      </c>
      <c r="BA991" s="36">
        <f t="shared" si="484"/>
        <v>49941.203142636266</v>
      </c>
      <c r="BB991" s="34">
        <f>IF($B991="P",VLOOKUP($E991,'[2]Costeo-JUL26'!$B$9:$CQ$307,BB$1,0),0)</f>
        <v>902311</v>
      </c>
      <c r="BC991" s="16">
        <f>IF($B991="P",VLOOKUP($E991,'[2]Costeo-JUL26'!$B$9:$CQ$307,BC$1,0),0)*$G991</f>
        <v>2.1267843750000002</v>
      </c>
      <c r="BD991" s="36">
        <f>IF($B991="P",VLOOKUP($E991,'[2]Costeo-JUL26'!$B$9:$CQ$307,BD$1,0),0)*$G991</f>
        <v>8340.4933102968771</v>
      </c>
      <c r="BE991" s="35">
        <f>IF($B991="P",VLOOKUP($E991,'[2]Costeo-JUL26'!$B$9:$CQ$307,BE$1,0),0)</f>
        <v>0.03</v>
      </c>
      <c r="BF991" s="36">
        <f t="shared" si="485"/>
        <v>250.21479930890629</v>
      </c>
      <c r="BG991" s="36">
        <f t="shared" si="486"/>
        <v>8590.7081096057827</v>
      </c>
      <c r="BH991" s="34">
        <f>IF($B991="P",VLOOKUP($E991,'[2]Costeo-JUL26'!$B$9:$CQ$307,BH$1,0),0)</f>
        <v>910319</v>
      </c>
      <c r="BI991" s="16">
        <f>IF($B991="P",VLOOKUP($E991,'[2]Costeo-JUL26'!$B$9:$CQ$307,BI$1,0),0)*$G991</f>
        <v>7.0892812499999991</v>
      </c>
      <c r="BJ991" s="36">
        <f>IF($B991="P",VLOOKUP($E991,'[2]Costeo-JUL26'!$B$9:$CQ$307,BJ$1,0),0)*$G991</f>
        <v>18534.925828125</v>
      </c>
      <c r="BK991" s="35">
        <f>IF(BH991=910319,0,IF($B991="P",VLOOKUP($E991,'[2]Costeo-JUL26'!$B$9:$CQ$307,BK$1,0),0))</f>
        <v>0</v>
      </c>
      <c r="BL991" s="36">
        <f t="shared" si="487"/>
        <v>0</v>
      </c>
      <c r="BM991" s="36">
        <f t="shared" si="488"/>
        <v>18534.925828125</v>
      </c>
      <c r="BN991" s="34">
        <f>IF($B991="P",VLOOKUP($E991,'[2]Costeo-JUL26'!$B$9:$CQ$307,BN$1,0),0)</f>
        <v>0</v>
      </c>
      <c r="BO991" s="16">
        <f>IF($B991="P",VLOOKUP($E991,'[2]Costeo-JUL26'!$B$9:$CQ$307,BO$1,0),0)*$G991</f>
        <v>0</v>
      </c>
      <c r="BP991" s="36">
        <f>IF($B991="P",VLOOKUP($E991,'[2]Costeo-JUL26'!$B$9:$CQ$307,BP$1,0),0)*$G991</f>
        <v>0</v>
      </c>
      <c r="BQ991" s="35">
        <f>IF($B991="P",VLOOKUP($E991,'[2]Costeo-JUL26'!$B$9:$CQ$307,BQ$1,0),0)</f>
        <v>0</v>
      </c>
      <c r="BR991" s="36">
        <f t="shared" si="489"/>
        <v>0</v>
      </c>
      <c r="BS991" s="36">
        <f t="shared" si="490"/>
        <v>0</v>
      </c>
      <c r="BT991" s="34">
        <f>IF($B991="P",VLOOKUP($E991,'[2]Costeo-JUL26'!$B$9:$CQ$307,BT$1,0),0)</f>
        <v>0</v>
      </c>
      <c r="BU991" s="16">
        <f>IF($B991="P",VLOOKUP($E991,'[2]Costeo-JUL26'!$B$9:$CQ$307,BU$1,0),0)*$G991</f>
        <v>0</v>
      </c>
      <c r="BV991" s="36">
        <f>IF($B991="P",VLOOKUP($E991,'[2]Costeo-JUL26'!$B$9:$CQ$307,BV$1,0),0)*$G991</f>
        <v>0</v>
      </c>
      <c r="BW991" s="35">
        <f>IF($B991="P",VLOOKUP($E991,'[2]Costeo-JUL26'!$B$9:$CQ$307,BW$1,0),0)</f>
        <v>0</v>
      </c>
      <c r="BX991" s="36">
        <f t="shared" si="491"/>
        <v>0</v>
      </c>
      <c r="BY991" s="36">
        <f t="shared" si="492"/>
        <v>0</v>
      </c>
      <c r="BZ991" s="34">
        <f>IF($B991="P",VLOOKUP($E991,'[2]Costeo-JUL26'!$B$9:$CQ$307,BZ$1,0),0)</f>
        <v>0</v>
      </c>
      <c r="CA991" s="16">
        <f>IF($B991="P",VLOOKUP($E991,'[2]Costeo-JUL26'!$B$9:$CQ$307,CA$1,0),0)*$G991</f>
        <v>0</v>
      </c>
      <c r="CB991" s="36">
        <f>IF($B991="P",VLOOKUP($E991,'[2]Costeo-JUL26'!$B$9:$CQ$307,CB$1,0),0)*$G991</f>
        <v>0</v>
      </c>
      <c r="CC991" s="35">
        <f>IF($B991="P",VLOOKUP($E991,'[2]Costeo-JUL26'!$B$9:$CQ$307,CC$1,0),0)</f>
        <v>0</v>
      </c>
      <c r="CD991" s="36">
        <f t="shared" si="493"/>
        <v>0</v>
      </c>
      <c r="CE991" s="36">
        <f t="shared" si="494"/>
        <v>0</v>
      </c>
      <c r="CF991" s="37">
        <f t="shared" si="466"/>
        <v>2521558.6288203648</v>
      </c>
      <c r="CG991" s="36">
        <f>IF($B991="r",VLOOKUP($E991,'[2]Costeo-JUL26'!$B$9:$CQ$307,CG$1,0),0)*$G991</f>
        <v>0</v>
      </c>
      <c r="CH991" s="35">
        <f>VLOOKUP($E991,'[2]TEORICOS (05.26)'!$A$8:$T$251,CH$1,0)</f>
        <v>0</v>
      </c>
      <c r="CI991" s="36">
        <f t="shared" si="495"/>
        <v>0</v>
      </c>
      <c r="CJ991" s="37">
        <f t="shared" si="496"/>
        <v>0</v>
      </c>
      <c r="CM991" s="16">
        <f>SUMIFS('[1]Ajuste Inventario'!$I:$I,'[1]Ajuste Inventario'!$B:$B,E991,'[1]Ajuste Inventario'!$S:$S,D991)*-1</f>
        <v>9.5009999999999994</v>
      </c>
      <c r="CN991" s="36">
        <f t="shared" si="467"/>
        <v>45259.465275020237</v>
      </c>
      <c r="CP991" t="str">
        <f t="shared" si="468"/>
        <v>1436Org.Vtas Tandil</v>
      </c>
      <c r="CQ991" s="10">
        <f t="shared" si="469"/>
        <v>4763.6528023387264</v>
      </c>
    </row>
    <row r="992" spans="1:95" x14ac:dyDescent="0.25">
      <c r="A992" s="30">
        <v>46204</v>
      </c>
      <c r="B992" s="31" t="str">
        <f>VLOOKUP($E992,'[2]TEORICOS (05.26)'!$A$8:$T$251,B$1,0)</f>
        <v>P</v>
      </c>
      <c r="C992" s="32" t="str">
        <f>VLOOKUP($E992,'[2]TEORICOS (05.26)'!$A$8:$T$251,C$1,0)</f>
        <v>Schweppes</v>
      </c>
      <c r="D992" t="s">
        <v>232</v>
      </c>
      <c r="E992">
        <v>1459</v>
      </c>
      <c r="F992" t="s">
        <v>113</v>
      </c>
      <c r="G992" s="16">
        <v>200</v>
      </c>
      <c r="H992" s="16">
        <v>475.59999999999928</v>
      </c>
      <c r="I992" s="33">
        <v>3859515.6100000045</v>
      </c>
      <c r="J992" s="33">
        <v>3839047.6400000034</v>
      </c>
      <c r="K992" s="34">
        <f>IF($B992="P",VLOOKUP($E992,'[2]Costeo-JUL26'!$B$9:$CQ$307,K$1,0),0)</f>
        <v>905752</v>
      </c>
      <c r="L992" s="35">
        <f>VLOOKUP($E992,'[2]TEORICOS (05.26)'!$A$8:$T$251,L$1,0)</f>
        <v>0.2</v>
      </c>
      <c r="M992" s="36">
        <f t="shared" si="470"/>
        <v>767809.52800000075</v>
      </c>
      <c r="N992" s="35">
        <f>IF($B992="P",VLOOKUP($E992,'[2]Costeo-JUL26'!$B$9:$CQ$307,N$1,0),0)</f>
        <v>2.5000000000000001E-2</v>
      </c>
      <c r="O992" s="36">
        <f t="shared" si="471"/>
        <v>19195.238200000018</v>
      </c>
      <c r="P992" s="36">
        <f>IF($B992="P",VLOOKUP($E992,'[2]Costeo-JUL26'!$B$9:$CQ$307,P$1,0),0)*H992</f>
        <v>0</v>
      </c>
      <c r="Q992" s="36">
        <f t="shared" si="472"/>
        <v>787004.76620000077</v>
      </c>
      <c r="R992" s="34">
        <f>IF($B992="P",VLOOKUP($E992,'[2]Costeo-JUL26'!$B$9:$CQ$307,R$1,0),0)</f>
        <v>902332</v>
      </c>
      <c r="S992" s="16">
        <f>IF($B992="P",VLOOKUP($E992,'[2]Costeo-JUL26'!$B$9:$CQ$307,S$1,0),0)*$G992</f>
        <v>328.45500000000004</v>
      </c>
      <c r="T992" s="36">
        <f>IF($B992="P",VLOOKUP($E992,'[2]Costeo-JUL26'!$B$9:$CQ$307,T$1,0),0)*$G992</f>
        <v>229115.06444138472</v>
      </c>
      <c r="U992" s="35">
        <f>IF($B992="P",VLOOKUP($E992,'[2]Costeo-JUL26'!$B$9:$CQ$307,U$1,0),0)</f>
        <v>1.4999999999999999E-2</v>
      </c>
      <c r="V992" s="36">
        <f t="shared" si="473"/>
        <v>3436.7259666207706</v>
      </c>
      <c r="W992" s="36">
        <f t="shared" si="474"/>
        <v>232551.7904080055</v>
      </c>
      <c r="X992" s="34">
        <f>IF($B992="P",VLOOKUP($E992,'[2]Costeo-JUL26'!$B$9:$CQ$307,X$1,0),0)</f>
        <v>902338</v>
      </c>
      <c r="Y992" s="16">
        <f>IF($B992="P",VLOOKUP($E992,'[2]Costeo-JUL26'!$B$9:$CQ$307,Y$1,0),0)*$G992</f>
        <v>23.522399999999998</v>
      </c>
      <c r="Z992" s="36">
        <f>IF($B992="P",VLOOKUP($E992,'[2]Costeo-JUL26'!$B$9:$CQ$307,Z$1,0),0)*$G992</f>
        <v>6650.7233760000008</v>
      </c>
      <c r="AA992" s="35">
        <f>IF($B992="P",VLOOKUP($E992,'[2]Costeo-JUL26'!$B$9:$CQ$307,AA$1,0),0)</f>
        <v>0.45</v>
      </c>
      <c r="AB992" s="36">
        <f t="shared" si="475"/>
        <v>2992.8255192000006</v>
      </c>
      <c r="AC992" s="36">
        <f t="shared" si="476"/>
        <v>9643.5488952000014</v>
      </c>
      <c r="AD992" s="34">
        <f>IF($B992="P",VLOOKUP($E992,'[2]Costeo-JUL26'!$B$9:$CQ$307,AD$1,0),0)</f>
        <v>902256</v>
      </c>
      <c r="AE992" s="16">
        <f>IF($B992="P",VLOOKUP($E992,'[2]Costeo-JUL26'!$B$9:$CQ$307,AE$1,0),0)*$G992</f>
        <v>1200</v>
      </c>
      <c r="AF992" s="36">
        <f>IF($B992="P",VLOOKUP($E992,'[2]Costeo-JUL26'!$B$9:$CQ$307,AF$1,0),0)*$G992</f>
        <v>17961.84</v>
      </c>
      <c r="AG992" s="35">
        <f>IF($B992="P",VLOOKUP($E992,'[2]Costeo-JUL26'!$B$9:$CQ$307,AG$1,0),0)</f>
        <v>6.0000000000000001E-3</v>
      </c>
      <c r="AH992" s="36">
        <f t="shared" si="477"/>
        <v>107.77104</v>
      </c>
      <c r="AI992" s="36">
        <f t="shared" si="478"/>
        <v>18069.61104</v>
      </c>
      <c r="AJ992" s="34">
        <f>IF($B992="P",VLOOKUP($E992,'[2]Costeo-JUL26'!$B$9:$CQ$307,AJ$1,0),0)</f>
        <v>923740</v>
      </c>
      <c r="AK992" s="16">
        <f>IF($B992="P",VLOOKUP($E992,'[2]Costeo-JUL26'!$B$9:$CQ$307,AK$1,0),0)*$G992</f>
        <v>1200</v>
      </c>
      <c r="AL992" s="36">
        <f>IF($B992="P",VLOOKUP($E992,'[2]Costeo-JUL26'!$B$9:$CQ$307,AL$1,0),0)*$G992</f>
        <v>17961.84</v>
      </c>
      <c r="AM992" s="35">
        <f>IF($B992="P",VLOOKUP($E992,'[2]Costeo-JUL26'!$B$9:$CQ$307,AM$1,0),0)</f>
        <v>1.7999999999999999E-2</v>
      </c>
      <c r="AN992" s="36">
        <f t="shared" si="479"/>
        <v>323.31311999999997</v>
      </c>
      <c r="AO992" s="36">
        <f t="shared" si="480"/>
        <v>18285.153119999999</v>
      </c>
      <c r="AP992" s="34">
        <f>IF($B992="P",VLOOKUP($E992,'[2]Costeo-JUL26'!$B$9:$CQ$307,AP$1,0),0)</f>
        <v>916882</v>
      </c>
      <c r="AQ992" s="16">
        <f>IF($B992="P",VLOOKUP($E992,'[2]Costeo-JUL26'!$B$9:$CQ$307,AQ$1,0),0)*$G992</f>
        <v>1200</v>
      </c>
      <c r="AR992" s="36">
        <f>IF($B992="P",VLOOKUP($E992,'[2]Costeo-JUL26'!$B$9:$CQ$307,AR$1,0),0)*$G992</f>
        <v>195787.43990384616</v>
      </c>
      <c r="AS992" s="35">
        <f>IF($B992="P",VLOOKUP($E992,'[2]Costeo-JUL26'!$B$9:$CQ$307,AS$1,0),0)</f>
        <v>0.02</v>
      </c>
      <c r="AT992" s="36">
        <f t="shared" si="481"/>
        <v>3915.7487980769233</v>
      </c>
      <c r="AU992" s="36">
        <f t="shared" si="482"/>
        <v>199703.18870192309</v>
      </c>
      <c r="AV992" s="34">
        <f>IF($B992="P",VLOOKUP($E992,'[2]Costeo-JUL26'!$B$9:$CQ$307,AV$1,0),0)</f>
        <v>932442</v>
      </c>
      <c r="AW992" s="16">
        <f>IF($B992="P",VLOOKUP($E992,'[2]Costeo-JUL26'!$B$9:$CQ$307,AW$1,0),0)*$G992</f>
        <v>5.54</v>
      </c>
      <c r="AX992" s="36">
        <f>IF($B992="P",VLOOKUP($E992,'[2]Costeo-JUL26'!$B$9:$CQ$307,AX$1,0),0)*$G992</f>
        <v>20449.6597189274</v>
      </c>
      <c r="AY992" s="35">
        <f>IF($B992="P",VLOOKUP($E992,'[2]Costeo-JUL26'!$B$9:$CQ$307,AY$1,0),0)</f>
        <v>0.03</v>
      </c>
      <c r="AZ992" s="36">
        <f t="shared" si="483"/>
        <v>613.48979156782195</v>
      </c>
      <c r="BA992" s="36">
        <f t="shared" si="484"/>
        <v>21063.149510495223</v>
      </c>
      <c r="BB992" s="34">
        <f>IF($B992="P",VLOOKUP($E992,'[2]Costeo-JUL26'!$B$9:$CQ$307,BB$1,0),0)</f>
        <v>902311</v>
      </c>
      <c r="BC992" s="16">
        <f>IF($B992="P",VLOOKUP($E992,'[2]Costeo-JUL26'!$B$9:$CQ$307,BC$1,0),0)*$G992</f>
        <v>0.87500000000000011</v>
      </c>
      <c r="BD992" s="36">
        <f>IF($B992="P",VLOOKUP($E992,'[2]Costeo-JUL26'!$B$9:$CQ$307,BD$1,0),0)*$G992</f>
        <v>3431.4393750000008</v>
      </c>
      <c r="BE992" s="35">
        <f>IF($B992="P",VLOOKUP($E992,'[2]Costeo-JUL26'!$B$9:$CQ$307,BE$1,0),0)</f>
        <v>0.03</v>
      </c>
      <c r="BF992" s="36">
        <f t="shared" si="485"/>
        <v>102.94318125000002</v>
      </c>
      <c r="BG992" s="36">
        <f t="shared" si="486"/>
        <v>3534.382556250001</v>
      </c>
      <c r="BH992" s="34">
        <f>IF($B992="P",VLOOKUP($E992,'[2]Costeo-JUL26'!$B$9:$CQ$307,BH$1,0),0)</f>
        <v>933089</v>
      </c>
      <c r="BI992" s="16">
        <f>IF($B992="P",VLOOKUP($E992,'[2]Costeo-JUL26'!$B$9:$CQ$307,BI$1,0),0)*$G992</f>
        <v>7.5</v>
      </c>
      <c r="BJ992" s="36">
        <f>IF($B992="P",VLOOKUP($E992,'[2]Costeo-JUL26'!$B$9:$CQ$307,BJ$1,0),0)*$G992</f>
        <v>5585.0440766550528</v>
      </c>
      <c r="BK992" s="35">
        <f>IF(BH992=910319,0,IF($B992="P",VLOOKUP($E992,'[2]Costeo-JUL26'!$B$9:$CQ$307,BK$1,0),0))</f>
        <v>0.02</v>
      </c>
      <c r="BL992" s="36">
        <f t="shared" si="487"/>
        <v>111.70088153310105</v>
      </c>
      <c r="BM992" s="36">
        <f t="shared" si="488"/>
        <v>5696.7449581881538</v>
      </c>
      <c r="BN992" s="34">
        <f>IF($B992="P",VLOOKUP($E992,'[2]Costeo-JUL26'!$B$9:$CQ$307,BN$1,0),0)</f>
        <v>0</v>
      </c>
      <c r="BO992" s="16">
        <f>IF($B992="P",VLOOKUP($E992,'[2]Costeo-JUL26'!$B$9:$CQ$307,BO$1,0),0)*$G992</f>
        <v>0</v>
      </c>
      <c r="BP992" s="36">
        <f>IF($B992="P",VLOOKUP($E992,'[2]Costeo-JUL26'!$B$9:$CQ$307,BP$1,0),0)*$G992</f>
        <v>0</v>
      </c>
      <c r="BQ992" s="35">
        <f>IF($B992="P",VLOOKUP($E992,'[2]Costeo-JUL26'!$B$9:$CQ$307,BQ$1,0),0)</f>
        <v>0</v>
      </c>
      <c r="BR992" s="36">
        <f t="shared" si="489"/>
        <v>0</v>
      </c>
      <c r="BS992" s="36">
        <f t="shared" si="490"/>
        <v>0</v>
      </c>
      <c r="BT992" s="34">
        <f>IF($B992="P",VLOOKUP($E992,'[2]Costeo-JUL26'!$B$9:$CQ$307,BT$1,0),0)</f>
        <v>0</v>
      </c>
      <c r="BU992" s="16">
        <f>IF($B992="P",VLOOKUP($E992,'[2]Costeo-JUL26'!$B$9:$CQ$307,BU$1,0),0)*$G992</f>
        <v>0</v>
      </c>
      <c r="BV992" s="36">
        <f>IF($B992="P",VLOOKUP($E992,'[2]Costeo-JUL26'!$B$9:$CQ$307,BV$1,0),0)*$G992</f>
        <v>0</v>
      </c>
      <c r="BW992" s="35">
        <f>IF($B992="P",VLOOKUP($E992,'[2]Costeo-JUL26'!$B$9:$CQ$307,BW$1,0),0)</f>
        <v>0</v>
      </c>
      <c r="BX992" s="36">
        <f t="shared" si="491"/>
        <v>0</v>
      </c>
      <c r="BY992" s="36">
        <f t="shared" si="492"/>
        <v>0</v>
      </c>
      <c r="BZ992" s="34">
        <f>IF($B992="P",VLOOKUP($E992,'[2]Costeo-JUL26'!$B$9:$CQ$307,BZ$1,0),0)</f>
        <v>0</v>
      </c>
      <c r="CA992" s="16">
        <f>IF($B992="P",VLOOKUP($E992,'[2]Costeo-JUL26'!$B$9:$CQ$307,CA$1,0),0)*$G992</f>
        <v>0</v>
      </c>
      <c r="CB992" s="36">
        <f>IF($B992="P",VLOOKUP($E992,'[2]Costeo-JUL26'!$B$9:$CQ$307,CB$1,0),0)*$G992</f>
        <v>0</v>
      </c>
      <c r="CC992" s="35">
        <f>IF($B992="P",VLOOKUP($E992,'[2]Costeo-JUL26'!$B$9:$CQ$307,CC$1,0),0)</f>
        <v>0</v>
      </c>
      <c r="CD992" s="36">
        <f t="shared" si="493"/>
        <v>0</v>
      </c>
      <c r="CE992" s="36">
        <f t="shared" si="494"/>
        <v>0</v>
      </c>
      <c r="CF992" s="37">
        <f t="shared" si="466"/>
        <v>1295552.3353900625</v>
      </c>
      <c r="CG992" s="36">
        <f>IF($B992="r",VLOOKUP($E992,'[2]Costeo-JUL26'!$B$9:$CQ$307,CG$1,0),0)*$G992</f>
        <v>0</v>
      </c>
      <c r="CH992" s="35">
        <f>VLOOKUP($E992,'[2]TEORICOS (05.26)'!$A$8:$T$251,CH$1,0)</f>
        <v>0</v>
      </c>
      <c r="CI992" s="36">
        <f t="shared" si="495"/>
        <v>0</v>
      </c>
      <c r="CJ992" s="37">
        <f t="shared" si="496"/>
        <v>0</v>
      </c>
      <c r="CM992" s="16">
        <f>SUMIFS('[1]Ajuste Inventario'!$I:$I,'[1]Ajuste Inventario'!$B:$B,E992,'[1]Ajuste Inventario'!$S:$S,D992)*-1</f>
        <v>12.334</v>
      </c>
      <c r="CN992" s="36">
        <f t="shared" si="467"/>
        <v>79896.71252350515</v>
      </c>
      <c r="CP992" t="str">
        <f t="shared" si="468"/>
        <v>1459Org.Vtas Tandil</v>
      </c>
      <c r="CQ992" s="10">
        <f t="shared" si="469"/>
        <v>6477.761676950312</v>
      </c>
    </row>
    <row r="993" spans="1:95" x14ac:dyDescent="0.25">
      <c r="A993" s="30">
        <v>46204</v>
      </c>
      <c r="B993" s="31" t="str">
        <f>VLOOKUP($E993,'[2]TEORICOS (05.26)'!$A$8:$T$251,B$1,0)</f>
        <v>P</v>
      </c>
      <c r="C993" s="32" t="str">
        <f>VLOOKUP($E993,'[2]TEORICOS (05.26)'!$A$8:$T$251,C$1,0)</f>
        <v>Benedictino</v>
      </c>
      <c r="D993" t="s">
        <v>232</v>
      </c>
      <c r="E993">
        <v>1620</v>
      </c>
      <c r="F993" t="s">
        <v>114</v>
      </c>
      <c r="G993" s="16">
        <v>201</v>
      </c>
      <c r="H993" s="16">
        <v>212.45699999999979</v>
      </c>
      <c r="I993" s="33">
        <v>2106968.8599999994</v>
      </c>
      <c r="J993" s="33">
        <v>1896849.540000001</v>
      </c>
      <c r="K993" s="34">
        <f>IF($B993="P",VLOOKUP($E993,'[2]Costeo-JUL26'!$B$9:$CQ$307,K$1,0),0)</f>
        <v>939154</v>
      </c>
      <c r="L993" s="35">
        <f>VLOOKUP($E993,'[2]TEORICOS (05.26)'!$A$8:$T$251,L$1,0)</f>
        <v>2.5000000000000001E-2</v>
      </c>
      <c r="M993" s="36">
        <f t="shared" si="470"/>
        <v>47421.238500000029</v>
      </c>
      <c r="N993" s="35">
        <f>IF($B993="P",VLOOKUP($E993,'[2]Costeo-JUL26'!$B$9:$CQ$307,N$1,0),0)</f>
        <v>0.02</v>
      </c>
      <c r="O993" s="36">
        <f t="shared" si="471"/>
        <v>948.42477000000054</v>
      </c>
      <c r="P993" s="36">
        <f>IF($B993="P",VLOOKUP($E993,'[2]Costeo-JUL26'!$B$9:$CQ$307,P$1,0),0)*H993</f>
        <v>0</v>
      </c>
      <c r="Q993" s="36">
        <f t="shared" si="472"/>
        <v>48369.663270000026</v>
      </c>
      <c r="R993" s="34">
        <f>IF($B993="P",VLOOKUP($E993,'[2]Costeo-JUL26'!$B$9:$CQ$307,R$1,0),0)</f>
        <v>0</v>
      </c>
      <c r="S993" s="16">
        <f>IF($B993="P",VLOOKUP($E993,'[2]Costeo-JUL26'!$B$9:$CQ$307,S$1,0),0)*$G993</f>
        <v>0</v>
      </c>
      <c r="T993" s="36">
        <f>IF($B993="P",VLOOKUP($E993,'[2]Costeo-JUL26'!$B$9:$CQ$307,T$1,0),0)*$G993</f>
        <v>0</v>
      </c>
      <c r="U993" s="35">
        <f>IF($B993="P",VLOOKUP($E993,'[2]Costeo-JUL26'!$B$9:$CQ$307,U$1,0),0)</f>
        <v>0</v>
      </c>
      <c r="V993" s="36">
        <f t="shared" si="473"/>
        <v>0</v>
      </c>
      <c r="W993" s="36">
        <f t="shared" si="474"/>
        <v>0</v>
      </c>
      <c r="X993" s="34">
        <f>IF($B993="P",VLOOKUP($E993,'[2]Costeo-JUL26'!$B$9:$CQ$307,X$1,0),0)</f>
        <v>902338</v>
      </c>
      <c r="Y993" s="16">
        <f>IF($B993="P",VLOOKUP($E993,'[2]Costeo-JUL26'!$B$9:$CQ$307,Y$1,0),0)*$G993</f>
        <v>7.8800040000000005</v>
      </c>
      <c r="Z993" s="36">
        <f>IF($B993="P",VLOOKUP($E993,'[2]Costeo-JUL26'!$B$9:$CQ$307,Z$1,0),0)*$G993</f>
        <v>2227.9923309600003</v>
      </c>
      <c r="AA993" s="35">
        <f>IF($B993="P",VLOOKUP($E993,'[2]Costeo-JUL26'!$B$9:$CQ$307,AA$1,0),0)</f>
        <v>0.45</v>
      </c>
      <c r="AB993" s="36">
        <f t="shared" si="475"/>
        <v>1002.5965489320001</v>
      </c>
      <c r="AC993" s="36">
        <f t="shared" si="476"/>
        <v>3230.5888798920005</v>
      </c>
      <c r="AD993" s="34">
        <f>IF($B993="P",VLOOKUP($E993,'[2]Costeo-JUL26'!$B$9:$CQ$307,AD$1,0),0)</f>
        <v>931150</v>
      </c>
      <c r="AE993" s="16">
        <f>IF($B993="P",VLOOKUP($E993,'[2]Costeo-JUL26'!$B$9:$CQ$307,AE$1,0),0)*$G993</f>
        <v>2412</v>
      </c>
      <c r="AF993" s="36">
        <f>IF($B993="P",VLOOKUP($E993,'[2]Costeo-JUL26'!$B$9:$CQ$307,AF$1,0),0)*$G993</f>
        <v>36103.2984</v>
      </c>
      <c r="AG993" s="35">
        <f>IF($B993="P",VLOOKUP($E993,'[2]Costeo-JUL26'!$B$9:$CQ$307,AG$1,0),0)</f>
        <v>6.0000000000000001E-3</v>
      </c>
      <c r="AH993" s="36">
        <f t="shared" si="477"/>
        <v>216.6197904</v>
      </c>
      <c r="AI993" s="36">
        <f t="shared" si="478"/>
        <v>36319.9181904</v>
      </c>
      <c r="AJ993" s="34">
        <f>IF($B993="P",VLOOKUP($E993,'[2]Costeo-JUL26'!$B$9:$CQ$307,AJ$1,0),0)</f>
        <v>936448</v>
      </c>
      <c r="AK993" s="16">
        <f>IF($B993="P",VLOOKUP($E993,'[2]Costeo-JUL26'!$B$9:$CQ$307,AK$1,0),0)*$G993</f>
        <v>2412</v>
      </c>
      <c r="AL993" s="36">
        <f>IF($B993="P",VLOOKUP($E993,'[2]Costeo-JUL26'!$B$9:$CQ$307,AL$1,0),0)*$G993</f>
        <v>13833.640079999999</v>
      </c>
      <c r="AM993" s="35">
        <f>IF($B993="P",VLOOKUP($E993,'[2]Costeo-JUL26'!$B$9:$CQ$307,AM$1,0),0)</f>
        <v>1.7999999999999999E-2</v>
      </c>
      <c r="AN993" s="36">
        <f t="shared" si="479"/>
        <v>249.00552143999997</v>
      </c>
      <c r="AO993" s="36">
        <f t="shared" si="480"/>
        <v>14082.645601439999</v>
      </c>
      <c r="AP993" s="34">
        <f>IF($B993="P",VLOOKUP($E993,'[2]Costeo-JUL26'!$B$9:$CQ$307,AP$1,0),0)</f>
        <v>939863</v>
      </c>
      <c r="AQ993" s="16">
        <f>IF($B993="P",VLOOKUP($E993,'[2]Costeo-JUL26'!$B$9:$CQ$307,AQ$1,0),0)*$G993</f>
        <v>2412</v>
      </c>
      <c r="AR993" s="36">
        <f>IF($B993="P",VLOOKUP($E993,'[2]Costeo-JUL26'!$B$9:$CQ$307,AR$1,0),0)*$G993</f>
        <v>158675.78375999999</v>
      </c>
      <c r="AS993" s="35">
        <f>IF($B993="P",VLOOKUP($E993,'[2]Costeo-JUL26'!$B$9:$CQ$307,AS$1,0),0)</f>
        <v>0.02</v>
      </c>
      <c r="AT993" s="36">
        <f t="shared" si="481"/>
        <v>3173.5156751999998</v>
      </c>
      <c r="AU993" s="36">
        <f t="shared" si="482"/>
        <v>161849.2994352</v>
      </c>
      <c r="AV993" s="34">
        <f>IF($B993="P",VLOOKUP($E993,'[2]Costeo-JUL26'!$B$9:$CQ$307,AV$1,0),0)</f>
        <v>932317</v>
      </c>
      <c r="AW993" s="16">
        <f>IF($B993="P",VLOOKUP($E993,'[2]Costeo-JUL26'!$B$9:$CQ$307,AW$1,0),0)*$G993</f>
        <v>3.6582000000000003</v>
      </c>
      <c r="AX993" s="36">
        <f>IF($B993="P",VLOOKUP($E993,'[2]Costeo-JUL26'!$B$9:$CQ$307,AX$1,0),0)*$G993</f>
        <v>15722.211960000001</v>
      </c>
      <c r="AY993" s="35">
        <f>IF($B993="P",VLOOKUP($E993,'[2]Costeo-JUL26'!$B$9:$CQ$307,AY$1,0),0)</f>
        <v>0.03</v>
      </c>
      <c r="AZ993" s="36">
        <f t="shared" si="483"/>
        <v>471.66635880000001</v>
      </c>
      <c r="BA993" s="36">
        <f t="shared" si="484"/>
        <v>16193.8783188</v>
      </c>
      <c r="BB993" s="34">
        <f>IF($B993="P",VLOOKUP($E993,'[2]Costeo-JUL26'!$B$9:$CQ$307,BB$1,0),0)</f>
        <v>902311</v>
      </c>
      <c r="BC993" s="16">
        <f>IF($B993="P",VLOOKUP($E993,'[2]Costeo-JUL26'!$B$9:$CQ$307,BC$1,0),0)*$G993</f>
        <v>0.55833333333333335</v>
      </c>
      <c r="BD993" s="36">
        <f>IF($B993="P",VLOOKUP($E993,'[2]Costeo-JUL26'!$B$9:$CQ$307,BD$1,0),0)*$G993</f>
        <v>2189.5851250000005</v>
      </c>
      <c r="BE993" s="35">
        <f>IF($B993="P",VLOOKUP($E993,'[2]Costeo-JUL26'!$B$9:$CQ$307,BE$1,0),0)</f>
        <v>0.03</v>
      </c>
      <c r="BF993" s="36">
        <f t="shared" si="485"/>
        <v>65.687553750000006</v>
      </c>
      <c r="BG993" s="36">
        <f t="shared" si="486"/>
        <v>2255.2726787500005</v>
      </c>
      <c r="BH993" s="34">
        <f>IF($B993="P",VLOOKUP($E993,'[2]Costeo-JUL26'!$B$9:$CQ$307,BH$1,0),0)</f>
        <v>933089</v>
      </c>
      <c r="BI993" s="16">
        <f>IF($B993="P",VLOOKUP($E993,'[2]Costeo-JUL26'!$B$9:$CQ$307,BI$1,0),0)*$G993</f>
        <v>6.979166666666667</v>
      </c>
      <c r="BJ993" s="36">
        <f>IF($B993="P",VLOOKUP($E993,'[2]Costeo-JUL26'!$B$9:$CQ$307,BJ$1,0),0)*$G993</f>
        <v>5197.1937935540072</v>
      </c>
      <c r="BK993" s="35">
        <f>IF(BH993=910319,0,IF($B993="P",VLOOKUP($E993,'[2]Costeo-JUL26'!$B$9:$CQ$307,BK$1,0),0))</f>
        <v>0.02</v>
      </c>
      <c r="BL993" s="36">
        <f t="shared" si="487"/>
        <v>103.94387587108015</v>
      </c>
      <c r="BM993" s="36">
        <f t="shared" si="488"/>
        <v>5301.1376694250876</v>
      </c>
      <c r="BN993" s="34">
        <f>IF($B993="P",VLOOKUP($E993,'[2]Costeo-JUL26'!$B$9:$CQ$307,BN$1,0),0)</f>
        <v>0</v>
      </c>
      <c r="BO993" s="16">
        <f>IF($B993="P",VLOOKUP($E993,'[2]Costeo-JUL26'!$B$9:$CQ$307,BO$1,0),0)*$G993</f>
        <v>0</v>
      </c>
      <c r="BP993" s="36">
        <f>IF($B993="P",VLOOKUP($E993,'[2]Costeo-JUL26'!$B$9:$CQ$307,BP$1,0),0)*$G993</f>
        <v>0</v>
      </c>
      <c r="BQ993" s="35">
        <f>IF($B993="P",VLOOKUP($E993,'[2]Costeo-JUL26'!$B$9:$CQ$307,BQ$1,0),0)</f>
        <v>0</v>
      </c>
      <c r="BR993" s="36">
        <f t="shared" si="489"/>
        <v>0</v>
      </c>
      <c r="BS993" s="36">
        <f t="shared" si="490"/>
        <v>0</v>
      </c>
      <c r="BT993" s="34">
        <f>IF($B993="P",VLOOKUP($E993,'[2]Costeo-JUL26'!$B$9:$CQ$307,BT$1,0),0)</f>
        <v>0</v>
      </c>
      <c r="BU993" s="16">
        <f>IF($B993="P",VLOOKUP($E993,'[2]Costeo-JUL26'!$B$9:$CQ$307,BU$1,0),0)*$G993</f>
        <v>0</v>
      </c>
      <c r="BV993" s="36">
        <f>IF($B993="P",VLOOKUP($E993,'[2]Costeo-JUL26'!$B$9:$CQ$307,BV$1,0),0)*$G993</f>
        <v>0</v>
      </c>
      <c r="BW993" s="35">
        <f>IF($B993="P",VLOOKUP($E993,'[2]Costeo-JUL26'!$B$9:$CQ$307,BW$1,0),0)</f>
        <v>0</v>
      </c>
      <c r="BX993" s="36">
        <f t="shared" si="491"/>
        <v>0</v>
      </c>
      <c r="BY993" s="36">
        <f t="shared" si="492"/>
        <v>0</v>
      </c>
      <c r="BZ993" s="34">
        <f>IF($B993="P",VLOOKUP($E993,'[2]Costeo-JUL26'!$B$9:$CQ$307,BZ$1,0),0)</f>
        <v>0</v>
      </c>
      <c r="CA993" s="16">
        <f>IF($B993="P",VLOOKUP($E993,'[2]Costeo-JUL26'!$B$9:$CQ$307,CA$1,0),0)*$G993</f>
        <v>0</v>
      </c>
      <c r="CB993" s="36">
        <f>IF($B993="P",VLOOKUP($E993,'[2]Costeo-JUL26'!$B$9:$CQ$307,CB$1,0),0)*$G993</f>
        <v>0</v>
      </c>
      <c r="CC993" s="35">
        <f>IF($B993="P",VLOOKUP($E993,'[2]Costeo-JUL26'!$B$9:$CQ$307,CC$1,0),0)</f>
        <v>0</v>
      </c>
      <c r="CD993" s="36">
        <f t="shared" si="493"/>
        <v>0</v>
      </c>
      <c r="CE993" s="36">
        <f t="shared" si="494"/>
        <v>0</v>
      </c>
      <c r="CF993" s="37">
        <f t="shared" si="466"/>
        <v>287602.40404390713</v>
      </c>
      <c r="CG993" s="36">
        <f>IF($B993="r",VLOOKUP($E993,'[2]Costeo-JUL26'!$B$9:$CQ$307,CG$1,0),0)*$G993</f>
        <v>0</v>
      </c>
      <c r="CH993" s="35">
        <f>VLOOKUP($E993,'[2]TEORICOS (05.26)'!$A$8:$T$251,CH$1,0)</f>
        <v>0</v>
      </c>
      <c r="CI993" s="36">
        <f t="shared" si="495"/>
        <v>0</v>
      </c>
      <c r="CJ993" s="37">
        <f t="shared" si="496"/>
        <v>0</v>
      </c>
      <c r="CM993" s="16">
        <f>SUMIFS('[1]Ajuste Inventario'!$I:$I,'[1]Ajuste Inventario'!$B:$B,E993,'[1]Ajuste Inventario'!$S:$S,D993)*-1</f>
        <v>0.16700000000000001</v>
      </c>
      <c r="CN993" s="36">
        <f t="shared" si="467"/>
        <v>238.95324117080841</v>
      </c>
      <c r="CP993" t="str">
        <f t="shared" si="468"/>
        <v>1620Org.Vtas Tandil</v>
      </c>
      <c r="CQ993" s="10">
        <f t="shared" si="469"/>
        <v>1430.857731561727</v>
      </c>
    </row>
    <row r="994" spans="1:95" x14ac:dyDescent="0.25">
      <c r="A994" s="30">
        <v>46204</v>
      </c>
      <c r="B994" s="31" t="str">
        <f>VLOOKUP($E994,'[2]TEORICOS (05.26)'!$A$8:$T$251,B$1,0)</f>
        <v>P</v>
      </c>
      <c r="C994" s="32" t="str">
        <f>VLOOKUP($E994,'[2]TEORICOS (05.26)'!$A$8:$T$251,C$1,0)</f>
        <v>Benedictino</v>
      </c>
      <c r="D994" t="s">
        <v>232</v>
      </c>
      <c r="E994">
        <v>1640</v>
      </c>
      <c r="F994" t="s">
        <v>115</v>
      </c>
      <c r="G994" s="16">
        <v>43</v>
      </c>
      <c r="H994" s="16">
        <v>68.155000000000015</v>
      </c>
      <c r="I994" s="33">
        <v>288751.19</v>
      </c>
      <c r="J994" s="33">
        <v>272110.14999999997</v>
      </c>
      <c r="K994" s="34">
        <f>IF($B994="P",VLOOKUP($E994,'[2]Costeo-JUL26'!$B$9:$CQ$307,K$1,0),0)</f>
        <v>939154</v>
      </c>
      <c r="L994" s="35">
        <f>VLOOKUP($E994,'[2]TEORICOS (05.26)'!$A$8:$T$251,L$1,0)</f>
        <v>2.5000000000000001E-2</v>
      </c>
      <c r="M994" s="36">
        <f t="shared" si="470"/>
        <v>6802.7537499999999</v>
      </c>
      <c r="N994" s="35">
        <f>IF($B994="P",VLOOKUP($E994,'[2]Costeo-JUL26'!$B$9:$CQ$307,N$1,0),0)</f>
        <v>0.02</v>
      </c>
      <c r="O994" s="36">
        <f t="shared" si="471"/>
        <v>136.05507499999999</v>
      </c>
      <c r="P994" s="36">
        <f>IF($B994="P",VLOOKUP($E994,'[2]Costeo-JUL26'!$B$9:$CQ$307,P$1,0),0)*H994</f>
        <v>0</v>
      </c>
      <c r="Q994" s="36">
        <f t="shared" si="472"/>
        <v>6938.8088250000001</v>
      </c>
      <c r="R994" s="34">
        <f>IF($B994="P",VLOOKUP($E994,'[2]Costeo-JUL26'!$B$9:$CQ$307,R$1,0),0)</f>
        <v>0</v>
      </c>
      <c r="S994" s="16">
        <f>IF($B994="P",VLOOKUP($E994,'[2]Costeo-JUL26'!$B$9:$CQ$307,S$1,0),0)*$G994</f>
        <v>0</v>
      </c>
      <c r="T994" s="36">
        <f>IF($B994="P",VLOOKUP($E994,'[2]Costeo-JUL26'!$B$9:$CQ$307,T$1,0),0)*$G994</f>
        <v>0</v>
      </c>
      <c r="U994" s="35">
        <f>IF($B994="P",VLOOKUP($E994,'[2]Costeo-JUL26'!$B$9:$CQ$307,U$1,0),0)</f>
        <v>0</v>
      </c>
      <c r="V994" s="36">
        <f t="shared" si="473"/>
        <v>0</v>
      </c>
      <c r="W994" s="36">
        <f t="shared" si="474"/>
        <v>0</v>
      </c>
      <c r="X994" s="34">
        <f>IF($B994="P",VLOOKUP($E994,'[2]Costeo-JUL26'!$B$9:$CQ$307,X$1,0),0)</f>
        <v>902338</v>
      </c>
      <c r="Y994" s="16">
        <f>IF($B994="P",VLOOKUP($E994,'[2]Costeo-JUL26'!$B$9:$CQ$307,Y$1,0),0)*$G994</f>
        <v>2.5286580000000001</v>
      </c>
      <c r="Z994" s="36">
        <f>IF($B994="P",VLOOKUP($E994,'[2]Costeo-JUL26'!$B$9:$CQ$307,Z$1,0),0)*$G994</f>
        <v>714.95276292000005</v>
      </c>
      <c r="AA994" s="35">
        <f>IF($B994="P",VLOOKUP($E994,'[2]Costeo-JUL26'!$B$9:$CQ$307,AA$1,0),0)</f>
        <v>0.45</v>
      </c>
      <c r="AB994" s="36">
        <f t="shared" si="475"/>
        <v>321.72874331400004</v>
      </c>
      <c r="AC994" s="36">
        <f t="shared" si="476"/>
        <v>1036.6815062340002</v>
      </c>
      <c r="AD994" s="34">
        <f>IF($B994="P",VLOOKUP($E994,'[2]Costeo-JUL26'!$B$9:$CQ$307,AD$1,0),0)</f>
        <v>931150</v>
      </c>
      <c r="AE994" s="16">
        <f>IF($B994="P",VLOOKUP($E994,'[2]Costeo-JUL26'!$B$9:$CQ$307,AE$1,0),0)*$G994</f>
        <v>258</v>
      </c>
      <c r="AF994" s="36">
        <f>IF($B994="P",VLOOKUP($E994,'[2]Costeo-JUL26'!$B$9:$CQ$307,AF$1,0),0)*$G994</f>
        <v>3861.7956000000004</v>
      </c>
      <c r="AG994" s="35">
        <f>IF($B994="P",VLOOKUP($E994,'[2]Costeo-JUL26'!$B$9:$CQ$307,AG$1,0),0)</f>
        <v>6.0000000000000001E-3</v>
      </c>
      <c r="AH994" s="36">
        <f t="shared" si="477"/>
        <v>23.170773600000004</v>
      </c>
      <c r="AI994" s="36">
        <f t="shared" si="478"/>
        <v>3884.9663736000002</v>
      </c>
      <c r="AJ994" s="34">
        <f>IF($B994="P",VLOOKUP($E994,'[2]Costeo-JUL26'!$B$9:$CQ$307,AJ$1,0),0)</f>
        <v>936449</v>
      </c>
      <c r="AK994" s="16">
        <f>IF($B994="P",VLOOKUP($E994,'[2]Costeo-JUL26'!$B$9:$CQ$307,AK$1,0),0)*$G994</f>
        <v>258</v>
      </c>
      <c r="AL994" s="36">
        <f>IF($B994="P",VLOOKUP($E994,'[2]Costeo-JUL26'!$B$9:$CQ$307,AL$1,0),0)*$G994</f>
        <v>5203.8651600000003</v>
      </c>
      <c r="AM994" s="35">
        <f>IF($B994="P",VLOOKUP($E994,'[2]Costeo-JUL26'!$B$9:$CQ$307,AM$1,0),0)</f>
        <v>1.7999999999999999E-2</v>
      </c>
      <c r="AN994" s="36">
        <f t="shared" si="479"/>
        <v>93.669572880000004</v>
      </c>
      <c r="AO994" s="36">
        <f t="shared" si="480"/>
        <v>5297.5347328799999</v>
      </c>
      <c r="AP994" s="34">
        <f>IF($B994="P",VLOOKUP($E994,'[2]Costeo-JUL26'!$B$9:$CQ$307,AP$1,0),0)</f>
        <v>939522</v>
      </c>
      <c r="AQ994" s="16">
        <f>IF($B994="P",VLOOKUP($E994,'[2]Costeo-JUL26'!$B$9:$CQ$307,AQ$1,0),0)*$G994</f>
        <v>258</v>
      </c>
      <c r="AR994" s="36">
        <f>IF($B994="P",VLOOKUP($E994,'[2]Costeo-JUL26'!$B$9:$CQ$307,AR$1,0),0)*$G994</f>
        <v>31344.917909946238</v>
      </c>
      <c r="AS994" s="35">
        <f>IF($B994="P",VLOOKUP($E994,'[2]Costeo-JUL26'!$B$9:$CQ$307,AS$1,0),0)</f>
        <v>0.02</v>
      </c>
      <c r="AT994" s="36">
        <f t="shared" si="481"/>
        <v>626.89835819892483</v>
      </c>
      <c r="AU994" s="36">
        <f t="shared" si="482"/>
        <v>31971.816268145161</v>
      </c>
      <c r="AV994" s="34">
        <f>IF($B994="P",VLOOKUP($E994,'[2]Costeo-JUL26'!$B$9:$CQ$307,AV$1,0),0)</f>
        <v>932317</v>
      </c>
      <c r="AW994" s="16">
        <f>IF($B994="P",VLOOKUP($E994,'[2]Costeo-JUL26'!$B$9:$CQ$307,AW$1,0),0)*$G994</f>
        <v>0.94599999999999995</v>
      </c>
      <c r="AX994" s="36">
        <f>IF($B994="P",VLOOKUP($E994,'[2]Costeo-JUL26'!$B$9:$CQ$307,AX$1,0),0)*$G994</f>
        <v>4065.7187999999996</v>
      </c>
      <c r="AY994" s="35">
        <f>IF($B994="P",VLOOKUP($E994,'[2]Costeo-JUL26'!$B$9:$CQ$307,AY$1,0),0)</f>
        <v>0.03</v>
      </c>
      <c r="AZ994" s="36">
        <f t="shared" si="483"/>
        <v>121.97156399999999</v>
      </c>
      <c r="BA994" s="36">
        <f t="shared" si="484"/>
        <v>4187.690364</v>
      </c>
      <c r="BB994" s="34">
        <f>IF($B994="P",VLOOKUP($E994,'[2]Costeo-JUL26'!$B$9:$CQ$307,BB$1,0),0)</f>
        <v>902311</v>
      </c>
      <c r="BC994" s="16">
        <f>IF($B994="P",VLOOKUP($E994,'[2]Costeo-JUL26'!$B$9:$CQ$307,BC$1,0),0)*$G994</f>
        <v>0.17916666666666667</v>
      </c>
      <c r="BD994" s="36">
        <f>IF($B994="P",VLOOKUP($E994,'[2]Costeo-JUL26'!$B$9:$CQ$307,BD$1,0),0)*$G994</f>
        <v>702.62806250000006</v>
      </c>
      <c r="BE994" s="35">
        <f>IF($B994="P",VLOOKUP($E994,'[2]Costeo-JUL26'!$B$9:$CQ$307,BE$1,0),0)</f>
        <v>0.03</v>
      </c>
      <c r="BF994" s="36">
        <f t="shared" si="485"/>
        <v>21.078841875000002</v>
      </c>
      <c r="BG994" s="36">
        <f t="shared" si="486"/>
        <v>723.70690437500002</v>
      </c>
      <c r="BH994" s="34">
        <f>IF($B994="P",VLOOKUP($E994,'[2]Costeo-JUL26'!$B$9:$CQ$307,BH$1,0),0)</f>
        <v>933089</v>
      </c>
      <c r="BI994" s="16">
        <f>IF($B994="P",VLOOKUP($E994,'[2]Costeo-JUL26'!$B$9:$CQ$307,BI$1,0),0)*$G994</f>
        <v>1.1517857142857142</v>
      </c>
      <c r="BJ994" s="36">
        <f>IF($B994="P",VLOOKUP($E994,'[2]Costeo-JUL26'!$B$9:$CQ$307,BJ$1,0),0)*$G994</f>
        <v>857.70319748631164</v>
      </c>
      <c r="BK994" s="35">
        <f>IF(BH994=910319,0,IF($B994="P",VLOOKUP($E994,'[2]Costeo-JUL26'!$B$9:$CQ$307,BK$1,0),0))</f>
        <v>0.02</v>
      </c>
      <c r="BL994" s="36">
        <f t="shared" si="487"/>
        <v>17.154063949726233</v>
      </c>
      <c r="BM994" s="36">
        <f t="shared" si="488"/>
        <v>874.8572614360379</v>
      </c>
      <c r="BN994" s="34">
        <f>IF($B994="P",VLOOKUP($E994,'[2]Costeo-JUL26'!$B$9:$CQ$307,BN$1,0),0)</f>
        <v>0</v>
      </c>
      <c r="BO994" s="16">
        <f>IF($B994="P",VLOOKUP($E994,'[2]Costeo-JUL26'!$B$9:$CQ$307,BO$1,0),0)*$G994</f>
        <v>0</v>
      </c>
      <c r="BP994" s="36">
        <f>IF($B994="P",VLOOKUP($E994,'[2]Costeo-JUL26'!$B$9:$CQ$307,BP$1,0),0)*$G994</f>
        <v>0</v>
      </c>
      <c r="BQ994" s="35">
        <f>IF($B994="P",VLOOKUP($E994,'[2]Costeo-JUL26'!$B$9:$CQ$307,BQ$1,0),0)</f>
        <v>0</v>
      </c>
      <c r="BR994" s="36">
        <f t="shared" si="489"/>
        <v>0</v>
      </c>
      <c r="BS994" s="36">
        <f t="shared" si="490"/>
        <v>0</v>
      </c>
      <c r="BT994" s="34">
        <f>IF($B994="P",VLOOKUP($E994,'[2]Costeo-JUL26'!$B$9:$CQ$307,BT$1,0),0)</f>
        <v>0</v>
      </c>
      <c r="BU994" s="16">
        <f>IF($B994="P",VLOOKUP($E994,'[2]Costeo-JUL26'!$B$9:$CQ$307,BU$1,0),0)*$G994</f>
        <v>0</v>
      </c>
      <c r="BV994" s="36">
        <f>IF($B994="P",VLOOKUP($E994,'[2]Costeo-JUL26'!$B$9:$CQ$307,BV$1,0),0)*$G994</f>
        <v>0</v>
      </c>
      <c r="BW994" s="35">
        <f>IF($B994="P",VLOOKUP($E994,'[2]Costeo-JUL26'!$B$9:$CQ$307,BW$1,0),0)</f>
        <v>0</v>
      </c>
      <c r="BX994" s="36">
        <f t="shared" si="491"/>
        <v>0</v>
      </c>
      <c r="BY994" s="36">
        <f t="shared" si="492"/>
        <v>0</v>
      </c>
      <c r="BZ994" s="34">
        <f>IF($B994="P",VLOOKUP($E994,'[2]Costeo-JUL26'!$B$9:$CQ$307,BZ$1,0),0)</f>
        <v>0</v>
      </c>
      <c r="CA994" s="16">
        <f>IF($B994="P",VLOOKUP($E994,'[2]Costeo-JUL26'!$B$9:$CQ$307,CA$1,0),0)*$G994</f>
        <v>0</v>
      </c>
      <c r="CB994" s="36">
        <f>IF($B994="P",VLOOKUP($E994,'[2]Costeo-JUL26'!$B$9:$CQ$307,CB$1,0),0)*$G994</f>
        <v>0</v>
      </c>
      <c r="CC994" s="35">
        <f>IF($B994="P",VLOOKUP($E994,'[2]Costeo-JUL26'!$B$9:$CQ$307,CC$1,0),0)</f>
        <v>0</v>
      </c>
      <c r="CD994" s="36">
        <f t="shared" si="493"/>
        <v>0</v>
      </c>
      <c r="CE994" s="36">
        <f t="shared" si="494"/>
        <v>0</v>
      </c>
      <c r="CF994" s="37">
        <f t="shared" si="466"/>
        <v>54916.062235670201</v>
      </c>
      <c r="CG994" s="36">
        <f>IF($B994="r",VLOOKUP($E994,'[2]Costeo-JUL26'!$B$9:$CQ$307,CG$1,0),0)*$G994</f>
        <v>0</v>
      </c>
      <c r="CH994" s="35">
        <f>VLOOKUP($E994,'[2]TEORICOS (05.26)'!$A$8:$T$251,CH$1,0)</f>
        <v>0</v>
      </c>
      <c r="CI994" s="36">
        <f t="shared" si="495"/>
        <v>0</v>
      </c>
      <c r="CJ994" s="37">
        <f t="shared" si="496"/>
        <v>0</v>
      </c>
      <c r="CM994" s="16">
        <f>SUMIFS('[1]Ajuste Inventario'!$I:$I,'[1]Ajuste Inventario'!$B:$B,E994,'[1]Ajuste Inventario'!$S:$S,D994)*-1</f>
        <v>2.1669999999999998</v>
      </c>
      <c r="CN994" s="36">
        <f t="shared" si="467"/>
        <v>2767.5141131324958</v>
      </c>
      <c r="CP994" t="str">
        <f t="shared" si="468"/>
        <v>1640Org.Vtas Tandil</v>
      </c>
      <c r="CQ994" s="10">
        <f t="shared" si="469"/>
        <v>1277.1177264109349</v>
      </c>
    </row>
    <row r="995" spans="1:95" x14ac:dyDescent="0.25">
      <c r="A995" s="30">
        <v>46204</v>
      </c>
      <c r="B995" s="31" t="str">
        <f>VLOOKUP($E995,'[2]TEORICOS (05.26)'!$A$8:$T$251,B$1,0)</f>
        <v>P</v>
      </c>
      <c r="C995" s="32" t="str">
        <f>VLOOKUP($E995,'[2]TEORICOS (05.26)'!$A$8:$T$251,C$1,0)</f>
        <v>Benedictino</v>
      </c>
      <c r="D995" t="s">
        <v>232</v>
      </c>
      <c r="E995">
        <v>1658</v>
      </c>
      <c r="F995" t="s">
        <v>116</v>
      </c>
      <c r="G995" s="16">
        <v>63</v>
      </c>
      <c r="H995" s="16">
        <v>149.81399999999996</v>
      </c>
      <c r="I995" s="33">
        <v>540918.43999999983</v>
      </c>
      <c r="J995" s="33">
        <v>525271.78999999969</v>
      </c>
      <c r="K995" s="34">
        <f>IF($B995="P",VLOOKUP($E995,'[2]Costeo-JUL26'!$B$9:$CQ$307,K$1,0),0)</f>
        <v>939154</v>
      </c>
      <c r="L995" s="35">
        <f>VLOOKUP($E995,'[2]TEORICOS (05.26)'!$A$8:$T$251,L$1,0)</f>
        <v>2.5000000000000001E-2</v>
      </c>
      <c r="M995" s="36">
        <f t="shared" si="470"/>
        <v>13131.794749999994</v>
      </c>
      <c r="N995" s="35">
        <f>IF($B995="P",VLOOKUP($E995,'[2]Costeo-JUL26'!$B$9:$CQ$307,N$1,0),0)</f>
        <v>0.02</v>
      </c>
      <c r="O995" s="36">
        <f t="shared" si="471"/>
        <v>262.63589499999989</v>
      </c>
      <c r="P995" s="36">
        <f>IF($B995="P",VLOOKUP($E995,'[2]Costeo-JUL26'!$B$9:$CQ$307,P$1,0),0)*H995</f>
        <v>0</v>
      </c>
      <c r="Q995" s="36">
        <f t="shared" si="472"/>
        <v>13394.430644999993</v>
      </c>
      <c r="R995" s="34">
        <f>IF($B995="P",VLOOKUP($E995,'[2]Costeo-JUL26'!$B$9:$CQ$307,R$1,0),0)</f>
        <v>0</v>
      </c>
      <c r="S995" s="16">
        <f>IF($B995="P",VLOOKUP($E995,'[2]Costeo-JUL26'!$B$9:$CQ$307,S$1,0),0)*$G995</f>
        <v>0</v>
      </c>
      <c r="T995" s="36">
        <f>IF($B995="P",VLOOKUP($E995,'[2]Costeo-JUL26'!$B$9:$CQ$307,T$1,0),0)*$G995</f>
        <v>0</v>
      </c>
      <c r="U995" s="35">
        <f>IF($B995="P",VLOOKUP($E995,'[2]Costeo-JUL26'!$B$9:$CQ$307,U$1,0),0)</f>
        <v>0</v>
      </c>
      <c r="V995" s="36">
        <f t="shared" si="473"/>
        <v>0</v>
      </c>
      <c r="W995" s="36">
        <f t="shared" si="474"/>
        <v>0</v>
      </c>
      <c r="X995" s="34">
        <f>IF($B995="P",VLOOKUP($E995,'[2]Costeo-JUL26'!$B$9:$CQ$307,X$1,0),0)</f>
        <v>902338</v>
      </c>
      <c r="Y995" s="16">
        <f>IF($B995="P",VLOOKUP($E995,'[2]Costeo-JUL26'!$B$9:$CQ$307,Y$1,0),0)*$G995</f>
        <v>5.5571669999999997</v>
      </c>
      <c r="Z995" s="36">
        <f>IF($B995="P",VLOOKUP($E995,'[2]Costeo-JUL26'!$B$9:$CQ$307,Z$1,0),0)*$G995</f>
        <v>1571.23339758</v>
      </c>
      <c r="AA995" s="35">
        <f>IF($B995="P",VLOOKUP($E995,'[2]Costeo-JUL26'!$B$9:$CQ$307,AA$1,0),0)</f>
        <v>0.45</v>
      </c>
      <c r="AB995" s="36">
        <f t="shared" si="475"/>
        <v>707.05502891100002</v>
      </c>
      <c r="AC995" s="36">
        <f t="shared" si="476"/>
        <v>2278.2884264909999</v>
      </c>
      <c r="AD995" s="34">
        <f>IF($B995="P",VLOOKUP($E995,'[2]Costeo-JUL26'!$B$9:$CQ$307,AD$1,0),0)</f>
        <v>931150</v>
      </c>
      <c r="AE995" s="16">
        <f>IF($B995="P",VLOOKUP($E995,'[2]Costeo-JUL26'!$B$9:$CQ$307,AE$1,0),0)*$G995</f>
        <v>378</v>
      </c>
      <c r="AF995" s="36">
        <f>IF($B995="P",VLOOKUP($E995,'[2]Costeo-JUL26'!$B$9:$CQ$307,AF$1,0),0)*$G995</f>
        <v>5657.9796000000006</v>
      </c>
      <c r="AG995" s="35">
        <f>IF($B995="P",VLOOKUP($E995,'[2]Costeo-JUL26'!$B$9:$CQ$307,AG$1,0),0)</f>
        <v>6.0000000000000001E-3</v>
      </c>
      <c r="AH995" s="36">
        <f t="shared" si="477"/>
        <v>33.947877600000005</v>
      </c>
      <c r="AI995" s="36">
        <f t="shared" si="478"/>
        <v>5691.9274776000002</v>
      </c>
      <c r="AJ995" s="34">
        <f>IF($B995="P",VLOOKUP($E995,'[2]Costeo-JUL26'!$B$9:$CQ$307,AJ$1,0),0)</f>
        <v>936450</v>
      </c>
      <c r="AK995" s="16">
        <f>IF($B995="P",VLOOKUP($E995,'[2]Costeo-JUL26'!$B$9:$CQ$307,AK$1,0),0)*$G995</f>
        <v>378</v>
      </c>
      <c r="AL995" s="36">
        <f>IF($B995="P",VLOOKUP($E995,'[2]Costeo-JUL26'!$B$9:$CQ$307,AL$1,0),0)*$G995</f>
        <v>8369.3282399999989</v>
      </c>
      <c r="AM995" s="35">
        <f>IF($B995="P",VLOOKUP($E995,'[2]Costeo-JUL26'!$B$9:$CQ$307,AM$1,0),0)</f>
        <v>1.7999999999999999E-2</v>
      </c>
      <c r="AN995" s="36">
        <f t="shared" si="479"/>
        <v>150.64790831999997</v>
      </c>
      <c r="AO995" s="36">
        <f t="shared" si="480"/>
        <v>8519.9761483199982</v>
      </c>
      <c r="AP995" s="34">
        <f>IF($B995="P",VLOOKUP($E995,'[2]Costeo-JUL26'!$B$9:$CQ$307,AP$1,0),0)</f>
        <v>933390</v>
      </c>
      <c r="AQ995" s="16">
        <f>IF($B995="P",VLOOKUP($E995,'[2]Costeo-JUL26'!$B$9:$CQ$307,AQ$1,0),0)*$G995</f>
        <v>378</v>
      </c>
      <c r="AR995" s="36">
        <f>IF($B995="P",VLOOKUP($E995,'[2]Costeo-JUL26'!$B$9:$CQ$307,AR$1,0),0)*$G995</f>
        <v>55193.446980000001</v>
      </c>
      <c r="AS995" s="35">
        <f>IF($B995="P",VLOOKUP($E995,'[2]Costeo-JUL26'!$B$9:$CQ$307,AS$1,0),0)</f>
        <v>0.02</v>
      </c>
      <c r="AT995" s="36">
        <f t="shared" si="481"/>
        <v>1103.8689396</v>
      </c>
      <c r="AU995" s="36">
        <f t="shared" si="482"/>
        <v>56297.315919599998</v>
      </c>
      <c r="AV995" s="34">
        <f>IF($B995="P",VLOOKUP($E995,'[2]Costeo-JUL26'!$B$9:$CQ$307,AV$1,0),0)</f>
        <v>917330</v>
      </c>
      <c r="AW995" s="16">
        <f>IF($B995="P",VLOOKUP($E995,'[2]Costeo-JUL26'!$B$9:$CQ$307,AW$1,0),0)*$G995</f>
        <v>1.6632</v>
      </c>
      <c r="AX995" s="36">
        <f>IF($B995="P",VLOOKUP($E995,'[2]Costeo-JUL26'!$B$9:$CQ$307,AX$1,0),0)*$G995</f>
        <v>6538.548681109186</v>
      </c>
      <c r="AY995" s="35">
        <f>IF($B995="P",VLOOKUP($E995,'[2]Costeo-JUL26'!$B$9:$CQ$307,AY$1,0),0)</f>
        <v>0.03</v>
      </c>
      <c r="AZ995" s="36">
        <f t="shared" si="483"/>
        <v>196.15646043327558</v>
      </c>
      <c r="BA995" s="36">
        <f t="shared" si="484"/>
        <v>6734.7051415424612</v>
      </c>
      <c r="BB995" s="34">
        <f>IF($B995="P",VLOOKUP($E995,'[2]Costeo-JUL26'!$B$9:$CQ$307,BB$1,0),0)</f>
        <v>902311</v>
      </c>
      <c r="BC995" s="16">
        <f>IF($B995="P",VLOOKUP($E995,'[2]Costeo-JUL26'!$B$9:$CQ$307,BC$1,0),0)*$G995</f>
        <v>0.27562500000000001</v>
      </c>
      <c r="BD995" s="36">
        <f>IF($B995="P",VLOOKUP($E995,'[2]Costeo-JUL26'!$B$9:$CQ$307,BD$1,0),0)*$G995</f>
        <v>1080.9034031250003</v>
      </c>
      <c r="BE995" s="35">
        <f>IF($B995="P",VLOOKUP($E995,'[2]Costeo-JUL26'!$B$9:$CQ$307,BE$1,0),0)</f>
        <v>0.03</v>
      </c>
      <c r="BF995" s="36">
        <f t="shared" si="485"/>
        <v>32.427102093750008</v>
      </c>
      <c r="BG995" s="36">
        <f t="shared" si="486"/>
        <v>1113.3305052187502</v>
      </c>
      <c r="BH995" s="34">
        <f>IF($B995="P",VLOOKUP($E995,'[2]Costeo-JUL26'!$B$9:$CQ$307,BH$1,0),0)</f>
        <v>933089</v>
      </c>
      <c r="BI995" s="16">
        <f>IF($B995="P",VLOOKUP($E995,'[2]Costeo-JUL26'!$B$9:$CQ$307,BI$1,0),0)*$G995</f>
        <v>2.3624999999999998</v>
      </c>
      <c r="BJ995" s="36">
        <f>IF($B995="P",VLOOKUP($E995,'[2]Costeo-JUL26'!$B$9:$CQ$307,BJ$1,0),0)*$G995</f>
        <v>1759.2888841463416</v>
      </c>
      <c r="BK995" s="35">
        <f>IF(BH995=910319,0,IF($B995="P",VLOOKUP($E995,'[2]Costeo-JUL26'!$B$9:$CQ$307,BK$1,0),0))</f>
        <v>0.02</v>
      </c>
      <c r="BL995" s="36">
        <f t="shared" si="487"/>
        <v>35.185777682926833</v>
      </c>
      <c r="BM995" s="36">
        <f t="shared" si="488"/>
        <v>1794.4746618292684</v>
      </c>
      <c r="BN995" s="34">
        <f>IF($B995="P",VLOOKUP($E995,'[2]Costeo-JUL26'!$B$9:$CQ$307,BN$1,0),0)</f>
        <v>0</v>
      </c>
      <c r="BO995" s="16">
        <f>IF($B995="P",VLOOKUP($E995,'[2]Costeo-JUL26'!$B$9:$CQ$307,BO$1,0),0)*$G995</f>
        <v>0</v>
      </c>
      <c r="BP995" s="36">
        <f>IF($B995="P",VLOOKUP($E995,'[2]Costeo-JUL26'!$B$9:$CQ$307,BP$1,0),0)*$G995</f>
        <v>0</v>
      </c>
      <c r="BQ995" s="35">
        <f>IF($B995="P",VLOOKUP($E995,'[2]Costeo-JUL26'!$B$9:$CQ$307,BQ$1,0),0)</f>
        <v>0</v>
      </c>
      <c r="BR995" s="36">
        <f t="shared" si="489"/>
        <v>0</v>
      </c>
      <c r="BS995" s="36">
        <f t="shared" si="490"/>
        <v>0</v>
      </c>
      <c r="BT995" s="34">
        <f>IF($B995="P",VLOOKUP($E995,'[2]Costeo-JUL26'!$B$9:$CQ$307,BT$1,0),0)</f>
        <v>0</v>
      </c>
      <c r="BU995" s="16">
        <f>IF($B995="P",VLOOKUP($E995,'[2]Costeo-JUL26'!$B$9:$CQ$307,BU$1,0),0)*$G995</f>
        <v>0</v>
      </c>
      <c r="BV995" s="36">
        <f>IF($B995="P",VLOOKUP($E995,'[2]Costeo-JUL26'!$B$9:$CQ$307,BV$1,0),0)*$G995</f>
        <v>0</v>
      </c>
      <c r="BW995" s="35">
        <f>IF($B995="P",VLOOKUP($E995,'[2]Costeo-JUL26'!$B$9:$CQ$307,BW$1,0),0)</f>
        <v>0</v>
      </c>
      <c r="BX995" s="36">
        <f t="shared" si="491"/>
        <v>0</v>
      </c>
      <c r="BY995" s="36">
        <f t="shared" si="492"/>
        <v>0</v>
      </c>
      <c r="BZ995" s="34">
        <f>IF($B995="P",VLOOKUP($E995,'[2]Costeo-JUL26'!$B$9:$CQ$307,BZ$1,0),0)</f>
        <v>0</v>
      </c>
      <c r="CA995" s="16">
        <f>IF($B995="P",VLOOKUP($E995,'[2]Costeo-JUL26'!$B$9:$CQ$307,CA$1,0),0)*$G995</f>
        <v>0</v>
      </c>
      <c r="CB995" s="36">
        <f>IF($B995="P",VLOOKUP($E995,'[2]Costeo-JUL26'!$B$9:$CQ$307,CB$1,0),0)*$G995</f>
        <v>0</v>
      </c>
      <c r="CC995" s="35">
        <f>IF($B995="P",VLOOKUP($E995,'[2]Costeo-JUL26'!$B$9:$CQ$307,CC$1,0),0)</f>
        <v>0</v>
      </c>
      <c r="CD995" s="36">
        <f t="shared" si="493"/>
        <v>0</v>
      </c>
      <c r="CE995" s="36">
        <f t="shared" si="494"/>
        <v>0</v>
      </c>
      <c r="CF995" s="37">
        <f t="shared" si="466"/>
        <v>95824.448925601464</v>
      </c>
      <c r="CG995" s="36">
        <f>IF($B995="r",VLOOKUP($E995,'[2]Costeo-JUL26'!$B$9:$CQ$307,CG$1,0),0)*$G995</f>
        <v>0</v>
      </c>
      <c r="CH995" s="35">
        <f>VLOOKUP($E995,'[2]TEORICOS (05.26)'!$A$8:$T$251,CH$1,0)</f>
        <v>0</v>
      </c>
      <c r="CI995" s="36">
        <f t="shared" si="495"/>
        <v>0</v>
      </c>
      <c r="CJ995" s="37">
        <f t="shared" si="496"/>
        <v>0</v>
      </c>
      <c r="CM995" s="16">
        <f>SUMIFS('[1]Ajuste Inventario'!$I:$I,'[1]Ajuste Inventario'!$B:$B,E995,'[1]Ajuste Inventario'!$S:$S,D995)*-1</f>
        <v>1.333</v>
      </c>
      <c r="CN995" s="36">
        <f t="shared" si="467"/>
        <v>2027.5236574258213</v>
      </c>
      <c r="CP995" t="str">
        <f t="shared" si="468"/>
        <v>1658Org.Vtas Tandil</v>
      </c>
      <c r="CQ995" s="10">
        <f t="shared" si="469"/>
        <v>1521.0229988190708</v>
      </c>
    </row>
    <row r="996" spans="1:95" x14ac:dyDescent="0.25">
      <c r="A996" s="30">
        <v>46204</v>
      </c>
      <c r="B996" s="31" t="str">
        <f>VLOOKUP($E996,'[2]TEORICOS (05.26)'!$A$8:$T$251,B$1,0)</f>
        <v>R</v>
      </c>
      <c r="C996" s="32" t="str">
        <f>VLOOKUP($E996,'[2]TEORICOS (05.26)'!$A$8:$T$251,C$1,0)</f>
        <v>Smartwater</v>
      </c>
      <c r="D996" t="s">
        <v>232</v>
      </c>
      <c r="E996">
        <v>1659</v>
      </c>
      <c r="F996" t="s">
        <v>117</v>
      </c>
      <c r="G996" s="16">
        <v>37</v>
      </c>
      <c r="H996" s="16">
        <v>23.125</v>
      </c>
      <c r="I996" s="33">
        <v>362080.83</v>
      </c>
      <c r="J996" s="33">
        <v>353734.48</v>
      </c>
      <c r="K996" s="34">
        <f>IF($B996="P",VLOOKUP($E996,'[2]Costeo-JUL26'!$B$9:$CQ$307,K$1,0),0)</f>
        <v>0</v>
      </c>
      <c r="L996" s="35">
        <f>VLOOKUP($E996,'[2]TEORICOS (05.26)'!$A$8:$T$251,L$1,0)</f>
        <v>0.115</v>
      </c>
      <c r="M996" s="36">
        <f t="shared" si="470"/>
        <v>0</v>
      </c>
      <c r="N996" s="35">
        <f>IF($B996="P",VLOOKUP($E996,'[2]Costeo-JUL26'!$B$9:$CQ$307,N$1,0),0)</f>
        <v>0</v>
      </c>
      <c r="O996" s="36">
        <f t="shared" si="471"/>
        <v>0</v>
      </c>
      <c r="P996" s="36">
        <f>IF($B996="P",VLOOKUP($E996,'[2]Costeo-JUL26'!$B$9:$CQ$307,P$1,0),0)*H996</f>
        <v>0</v>
      </c>
      <c r="Q996" s="36">
        <f t="shared" si="472"/>
        <v>0</v>
      </c>
      <c r="R996" s="34">
        <f>IF($B996="P",VLOOKUP($E996,'[2]Costeo-JUL26'!$B$9:$CQ$307,R$1,0),0)</f>
        <v>0</v>
      </c>
      <c r="S996" s="16">
        <f>IF($B996="P",VLOOKUP($E996,'[2]Costeo-JUL26'!$B$9:$CQ$307,S$1,0),0)*$G996</f>
        <v>0</v>
      </c>
      <c r="T996" s="36">
        <f>IF($B996="P",VLOOKUP($E996,'[2]Costeo-JUL26'!$B$9:$CQ$307,T$1,0),0)*$G996</f>
        <v>0</v>
      </c>
      <c r="U996" s="35">
        <f>IF($B996="P",VLOOKUP($E996,'[2]Costeo-JUL26'!$B$9:$CQ$307,U$1,0),0)</f>
        <v>0</v>
      </c>
      <c r="V996" s="36">
        <f t="shared" si="473"/>
        <v>0</v>
      </c>
      <c r="W996" s="36">
        <f t="shared" si="474"/>
        <v>0</v>
      </c>
      <c r="X996" s="34">
        <f>IF($B996="P",VLOOKUP($E996,'[2]Costeo-JUL26'!$B$9:$CQ$307,X$1,0),0)</f>
        <v>0</v>
      </c>
      <c r="Y996" s="16">
        <f>IF($B996="P",VLOOKUP($E996,'[2]Costeo-JUL26'!$B$9:$CQ$307,Y$1,0),0)*$G996</f>
        <v>0</v>
      </c>
      <c r="Z996" s="36">
        <f>IF($B996="P",VLOOKUP($E996,'[2]Costeo-JUL26'!$B$9:$CQ$307,Z$1,0),0)*$G996</f>
        <v>0</v>
      </c>
      <c r="AA996" s="35">
        <f>IF($B996="P",VLOOKUP($E996,'[2]Costeo-JUL26'!$B$9:$CQ$307,AA$1,0),0)</f>
        <v>0</v>
      </c>
      <c r="AB996" s="36">
        <f t="shared" si="475"/>
        <v>0</v>
      </c>
      <c r="AC996" s="36">
        <f t="shared" si="476"/>
        <v>0</v>
      </c>
      <c r="AD996" s="34">
        <f>IF($B996="P",VLOOKUP($E996,'[2]Costeo-JUL26'!$B$9:$CQ$307,AD$1,0),0)</f>
        <v>0</v>
      </c>
      <c r="AE996" s="16">
        <f>IF($B996="P",VLOOKUP($E996,'[2]Costeo-JUL26'!$B$9:$CQ$307,AE$1,0),0)*$G996</f>
        <v>0</v>
      </c>
      <c r="AF996" s="36">
        <f>IF($B996="P",VLOOKUP($E996,'[2]Costeo-JUL26'!$B$9:$CQ$307,AF$1,0),0)*$G996</f>
        <v>0</v>
      </c>
      <c r="AG996" s="35">
        <f>IF($B996="P",VLOOKUP($E996,'[2]Costeo-JUL26'!$B$9:$CQ$307,AG$1,0),0)</f>
        <v>0</v>
      </c>
      <c r="AH996" s="36">
        <f t="shared" si="477"/>
        <v>0</v>
      </c>
      <c r="AI996" s="36">
        <f t="shared" si="478"/>
        <v>0</v>
      </c>
      <c r="AJ996" s="34">
        <f>IF($B996="P",VLOOKUP($E996,'[2]Costeo-JUL26'!$B$9:$CQ$307,AJ$1,0),0)</f>
        <v>0</v>
      </c>
      <c r="AK996" s="16">
        <f>IF($B996="P",VLOOKUP($E996,'[2]Costeo-JUL26'!$B$9:$CQ$307,AK$1,0),0)*$G996</f>
        <v>0</v>
      </c>
      <c r="AL996" s="36">
        <f>IF($B996="P",VLOOKUP($E996,'[2]Costeo-JUL26'!$B$9:$CQ$307,AL$1,0),0)*$G996</f>
        <v>0</v>
      </c>
      <c r="AM996" s="35">
        <f>IF($B996="P",VLOOKUP($E996,'[2]Costeo-JUL26'!$B$9:$CQ$307,AM$1,0),0)</f>
        <v>0</v>
      </c>
      <c r="AN996" s="36">
        <f t="shared" si="479"/>
        <v>0</v>
      </c>
      <c r="AO996" s="36">
        <f t="shared" si="480"/>
        <v>0</v>
      </c>
      <c r="AP996" s="34">
        <f>IF($B996="P",VLOOKUP($E996,'[2]Costeo-JUL26'!$B$9:$CQ$307,AP$1,0),0)</f>
        <v>0</v>
      </c>
      <c r="AQ996" s="16">
        <f>IF($B996="P",VLOOKUP($E996,'[2]Costeo-JUL26'!$B$9:$CQ$307,AQ$1,0),0)*$G996</f>
        <v>0</v>
      </c>
      <c r="AR996" s="36">
        <f>IF($B996="P",VLOOKUP($E996,'[2]Costeo-JUL26'!$B$9:$CQ$307,AR$1,0),0)*$G996</f>
        <v>0</v>
      </c>
      <c r="AS996" s="35">
        <f>IF($B996="P",VLOOKUP($E996,'[2]Costeo-JUL26'!$B$9:$CQ$307,AS$1,0),0)</f>
        <v>0</v>
      </c>
      <c r="AT996" s="36">
        <f t="shared" si="481"/>
        <v>0</v>
      </c>
      <c r="AU996" s="36">
        <f t="shared" si="482"/>
        <v>0</v>
      </c>
      <c r="AV996" s="34">
        <f>IF($B996="P",VLOOKUP($E996,'[2]Costeo-JUL26'!$B$9:$CQ$307,AV$1,0),0)</f>
        <v>0</v>
      </c>
      <c r="AW996" s="16">
        <f>IF($B996="P",VLOOKUP($E996,'[2]Costeo-JUL26'!$B$9:$CQ$307,AW$1,0),0)*$G996</f>
        <v>0</v>
      </c>
      <c r="AX996" s="36">
        <f>IF($B996="P",VLOOKUP($E996,'[2]Costeo-JUL26'!$B$9:$CQ$307,AX$1,0),0)*$G996</f>
        <v>0</v>
      </c>
      <c r="AY996" s="35">
        <f>IF($B996="P",VLOOKUP($E996,'[2]Costeo-JUL26'!$B$9:$CQ$307,AY$1,0),0)</f>
        <v>0</v>
      </c>
      <c r="AZ996" s="36">
        <f t="shared" si="483"/>
        <v>0</v>
      </c>
      <c r="BA996" s="36">
        <f t="shared" si="484"/>
        <v>0</v>
      </c>
      <c r="BB996" s="34">
        <f>IF($B996="P",VLOOKUP($E996,'[2]Costeo-JUL26'!$B$9:$CQ$307,BB$1,0),0)</f>
        <v>0</v>
      </c>
      <c r="BC996" s="16">
        <f>IF($B996="P",VLOOKUP($E996,'[2]Costeo-JUL26'!$B$9:$CQ$307,BC$1,0),0)*$G996</f>
        <v>0</v>
      </c>
      <c r="BD996" s="36">
        <f>IF($B996="P",VLOOKUP($E996,'[2]Costeo-JUL26'!$B$9:$CQ$307,BD$1,0),0)*$G996</f>
        <v>0</v>
      </c>
      <c r="BE996" s="35">
        <f>IF($B996="P",VLOOKUP($E996,'[2]Costeo-JUL26'!$B$9:$CQ$307,BE$1,0),0)</f>
        <v>0</v>
      </c>
      <c r="BF996" s="36">
        <f t="shared" si="485"/>
        <v>0</v>
      </c>
      <c r="BG996" s="36">
        <f t="shared" si="486"/>
        <v>0</v>
      </c>
      <c r="BH996" s="34">
        <f>IF($B996="P",VLOOKUP($E996,'[2]Costeo-JUL26'!$B$9:$CQ$307,BH$1,0),0)</f>
        <v>0</v>
      </c>
      <c r="BI996" s="16">
        <f>IF($B996="P",VLOOKUP($E996,'[2]Costeo-JUL26'!$B$9:$CQ$307,BI$1,0),0)*$G996</f>
        <v>0</v>
      </c>
      <c r="BJ996" s="36">
        <f>IF($B996="P",VLOOKUP($E996,'[2]Costeo-JUL26'!$B$9:$CQ$307,BJ$1,0),0)*$G996</f>
        <v>0</v>
      </c>
      <c r="BK996" s="35">
        <f>IF(BH996=910319,0,IF($B996="P",VLOOKUP($E996,'[2]Costeo-JUL26'!$B$9:$CQ$307,BK$1,0),0))</f>
        <v>0</v>
      </c>
      <c r="BL996" s="36">
        <f t="shared" si="487"/>
        <v>0</v>
      </c>
      <c r="BM996" s="36">
        <f t="shared" si="488"/>
        <v>0</v>
      </c>
      <c r="BN996" s="34">
        <f>IF($B996="P",VLOOKUP($E996,'[2]Costeo-JUL26'!$B$9:$CQ$307,BN$1,0),0)</f>
        <v>0</v>
      </c>
      <c r="BO996" s="16">
        <f>IF($B996="P",VLOOKUP($E996,'[2]Costeo-JUL26'!$B$9:$CQ$307,BO$1,0),0)*$G996</f>
        <v>0</v>
      </c>
      <c r="BP996" s="36">
        <f>IF($B996="P",VLOOKUP($E996,'[2]Costeo-JUL26'!$B$9:$CQ$307,BP$1,0),0)*$G996</f>
        <v>0</v>
      </c>
      <c r="BQ996" s="35">
        <f>IF($B996="P",VLOOKUP($E996,'[2]Costeo-JUL26'!$B$9:$CQ$307,BQ$1,0),0)</f>
        <v>0</v>
      </c>
      <c r="BR996" s="36">
        <f t="shared" si="489"/>
        <v>0</v>
      </c>
      <c r="BS996" s="36">
        <f t="shared" si="490"/>
        <v>0</v>
      </c>
      <c r="BT996" s="34">
        <f>IF($B996="P",VLOOKUP($E996,'[2]Costeo-JUL26'!$B$9:$CQ$307,BT$1,0),0)</f>
        <v>0</v>
      </c>
      <c r="BU996" s="16">
        <f>IF($B996="P",VLOOKUP($E996,'[2]Costeo-JUL26'!$B$9:$CQ$307,BU$1,0),0)*$G996</f>
        <v>0</v>
      </c>
      <c r="BV996" s="36">
        <f>IF($B996="P",VLOOKUP($E996,'[2]Costeo-JUL26'!$B$9:$CQ$307,BV$1,0),0)*$G996</f>
        <v>0</v>
      </c>
      <c r="BW996" s="35">
        <f>IF($B996="P",VLOOKUP($E996,'[2]Costeo-JUL26'!$B$9:$CQ$307,BW$1,0),0)</f>
        <v>0</v>
      </c>
      <c r="BX996" s="36">
        <f t="shared" si="491"/>
        <v>0</v>
      </c>
      <c r="BY996" s="36">
        <f t="shared" si="492"/>
        <v>0</v>
      </c>
      <c r="BZ996" s="34">
        <f>IF($B996="P",VLOOKUP($E996,'[2]Costeo-JUL26'!$B$9:$CQ$307,BZ$1,0),0)</f>
        <v>0</v>
      </c>
      <c r="CA996" s="16">
        <f>IF($B996="P",VLOOKUP($E996,'[2]Costeo-JUL26'!$B$9:$CQ$307,CA$1,0),0)*$G996</f>
        <v>0</v>
      </c>
      <c r="CB996" s="36">
        <f>IF($B996="P",VLOOKUP($E996,'[2]Costeo-JUL26'!$B$9:$CQ$307,CB$1,0),0)*$G996</f>
        <v>0</v>
      </c>
      <c r="CC996" s="35">
        <f>IF($B996="P",VLOOKUP($E996,'[2]Costeo-JUL26'!$B$9:$CQ$307,CC$1,0),0)</f>
        <v>0</v>
      </c>
      <c r="CD996" s="36">
        <f t="shared" si="493"/>
        <v>0</v>
      </c>
      <c r="CE996" s="36">
        <f t="shared" si="494"/>
        <v>0</v>
      </c>
      <c r="CF996" s="37">
        <f t="shared" si="466"/>
        <v>0</v>
      </c>
      <c r="CG996" s="36">
        <f>IF($B996="r",VLOOKUP($E996,'[2]Costeo-JUL26'!$B$9:$CQ$307,CG$1,0),0)*$G996</f>
        <v>64871.360000000001</v>
      </c>
      <c r="CH996" s="35">
        <f>VLOOKUP($E996,'[2]TEORICOS (05.26)'!$A$8:$T$251,CH$1,0)</f>
        <v>0.04</v>
      </c>
      <c r="CI996" s="36">
        <f t="shared" si="495"/>
        <v>38084.610799999995</v>
      </c>
      <c r="CJ996" s="37">
        <f t="shared" si="496"/>
        <v>102955.9708</v>
      </c>
      <c r="CM996" s="16">
        <f>SUMIFS('[1]Ajuste Inventario'!$I:$I,'[1]Ajuste Inventario'!$B:$B,E996,'[1]Ajuste Inventario'!$S:$S,D996)*-1</f>
        <v>0</v>
      </c>
      <c r="CN996" s="36">
        <f t="shared" si="467"/>
        <v>0</v>
      </c>
      <c r="CP996" t="str">
        <f t="shared" si="468"/>
        <v>1659Org.Vtas Tandil</v>
      </c>
      <c r="CQ996" s="10" t="e">
        <f t="shared" si="469"/>
        <v>#DIV/0!</v>
      </c>
    </row>
    <row r="997" spans="1:95" x14ac:dyDescent="0.25">
      <c r="A997" s="30">
        <v>46204</v>
      </c>
      <c r="B997" s="31" t="str">
        <f>VLOOKUP($E997,'[2]TEORICOS (05.26)'!$A$8:$T$251,B$1,0)</f>
        <v>R</v>
      </c>
      <c r="C997" s="32" t="str">
        <f>VLOOKUP($E997,'[2]TEORICOS (05.26)'!$A$8:$T$251,C$1,0)</f>
        <v>Smartwater</v>
      </c>
      <c r="D997" t="s">
        <v>232</v>
      </c>
      <c r="E997">
        <v>1715</v>
      </c>
      <c r="F997" t="s">
        <v>118</v>
      </c>
      <c r="G997" s="16">
        <v>59</v>
      </c>
      <c r="H997" s="16">
        <v>93.515000000000015</v>
      </c>
      <c r="I997" s="33">
        <v>796153.1100000001</v>
      </c>
      <c r="J997" s="33">
        <v>768612.04</v>
      </c>
      <c r="K997" s="34">
        <f>IF($B997="P",VLOOKUP($E997,'[2]Costeo-JUL26'!$B$9:$CQ$307,K$1,0),0)</f>
        <v>0</v>
      </c>
      <c r="L997" s="35">
        <f>VLOOKUP($E997,'[2]TEORICOS (05.26)'!$A$8:$T$251,L$1,0)</f>
        <v>0.115</v>
      </c>
      <c r="M997" s="36">
        <f t="shared" si="470"/>
        <v>0</v>
      </c>
      <c r="N997" s="35">
        <f>IF($B997="P",VLOOKUP($E997,'[2]Costeo-JUL26'!$B$9:$CQ$307,N$1,0),0)</f>
        <v>0</v>
      </c>
      <c r="O997" s="36">
        <f t="shared" si="471"/>
        <v>0</v>
      </c>
      <c r="P997" s="36">
        <f>IF($B997="P",VLOOKUP($E997,'[2]Costeo-JUL26'!$B$9:$CQ$307,P$1,0),0)*H997</f>
        <v>0</v>
      </c>
      <c r="Q997" s="36">
        <f t="shared" si="472"/>
        <v>0</v>
      </c>
      <c r="R997" s="34">
        <f>IF($B997="P",VLOOKUP($E997,'[2]Costeo-JUL26'!$B$9:$CQ$307,R$1,0),0)</f>
        <v>0</v>
      </c>
      <c r="S997" s="16">
        <f>IF($B997="P",VLOOKUP($E997,'[2]Costeo-JUL26'!$B$9:$CQ$307,S$1,0),0)*$G997</f>
        <v>0</v>
      </c>
      <c r="T997" s="36">
        <f>IF($B997="P",VLOOKUP($E997,'[2]Costeo-JUL26'!$B$9:$CQ$307,T$1,0),0)*$G997</f>
        <v>0</v>
      </c>
      <c r="U997" s="35">
        <f>IF($B997="P",VLOOKUP($E997,'[2]Costeo-JUL26'!$B$9:$CQ$307,U$1,0),0)</f>
        <v>0</v>
      </c>
      <c r="V997" s="36">
        <f t="shared" si="473"/>
        <v>0</v>
      </c>
      <c r="W997" s="36">
        <f t="shared" si="474"/>
        <v>0</v>
      </c>
      <c r="X997" s="34">
        <f>IF($B997="P",VLOOKUP($E997,'[2]Costeo-JUL26'!$B$9:$CQ$307,X$1,0),0)</f>
        <v>0</v>
      </c>
      <c r="Y997" s="16">
        <f>IF($B997="P",VLOOKUP($E997,'[2]Costeo-JUL26'!$B$9:$CQ$307,Y$1,0),0)*$G997</f>
        <v>0</v>
      </c>
      <c r="Z997" s="36">
        <f>IF($B997="P",VLOOKUP($E997,'[2]Costeo-JUL26'!$B$9:$CQ$307,Z$1,0),0)*$G997</f>
        <v>0</v>
      </c>
      <c r="AA997" s="35">
        <f>IF($B997="P",VLOOKUP($E997,'[2]Costeo-JUL26'!$B$9:$CQ$307,AA$1,0),0)</f>
        <v>0</v>
      </c>
      <c r="AB997" s="36">
        <f t="shared" si="475"/>
        <v>0</v>
      </c>
      <c r="AC997" s="36">
        <f t="shared" si="476"/>
        <v>0</v>
      </c>
      <c r="AD997" s="34">
        <f>IF($B997="P",VLOOKUP($E997,'[2]Costeo-JUL26'!$B$9:$CQ$307,AD$1,0),0)</f>
        <v>0</v>
      </c>
      <c r="AE997" s="16">
        <f>IF($B997="P",VLOOKUP($E997,'[2]Costeo-JUL26'!$B$9:$CQ$307,AE$1,0),0)*$G997</f>
        <v>0</v>
      </c>
      <c r="AF997" s="36">
        <f>IF($B997="P",VLOOKUP($E997,'[2]Costeo-JUL26'!$B$9:$CQ$307,AF$1,0),0)*$G997</f>
        <v>0</v>
      </c>
      <c r="AG997" s="35">
        <f>IF($B997="P",VLOOKUP($E997,'[2]Costeo-JUL26'!$B$9:$CQ$307,AG$1,0),0)</f>
        <v>0</v>
      </c>
      <c r="AH997" s="36">
        <f t="shared" si="477"/>
        <v>0</v>
      </c>
      <c r="AI997" s="36">
        <f t="shared" si="478"/>
        <v>0</v>
      </c>
      <c r="AJ997" s="34">
        <f>IF($B997="P",VLOOKUP($E997,'[2]Costeo-JUL26'!$B$9:$CQ$307,AJ$1,0),0)</f>
        <v>0</v>
      </c>
      <c r="AK997" s="16">
        <f>IF($B997="P",VLOOKUP($E997,'[2]Costeo-JUL26'!$B$9:$CQ$307,AK$1,0),0)*$G997</f>
        <v>0</v>
      </c>
      <c r="AL997" s="36">
        <f>IF($B997="P",VLOOKUP($E997,'[2]Costeo-JUL26'!$B$9:$CQ$307,AL$1,0),0)*$G997</f>
        <v>0</v>
      </c>
      <c r="AM997" s="35">
        <f>IF($B997="P",VLOOKUP($E997,'[2]Costeo-JUL26'!$B$9:$CQ$307,AM$1,0),0)</f>
        <v>0</v>
      </c>
      <c r="AN997" s="36">
        <f t="shared" si="479"/>
        <v>0</v>
      </c>
      <c r="AO997" s="36">
        <f t="shared" si="480"/>
        <v>0</v>
      </c>
      <c r="AP997" s="34">
        <f>IF($B997="P",VLOOKUP($E997,'[2]Costeo-JUL26'!$B$9:$CQ$307,AP$1,0),0)</f>
        <v>0</v>
      </c>
      <c r="AQ997" s="16">
        <f>IF($B997="P",VLOOKUP($E997,'[2]Costeo-JUL26'!$B$9:$CQ$307,AQ$1,0),0)*$G997</f>
        <v>0</v>
      </c>
      <c r="AR997" s="36">
        <f>IF($B997="P",VLOOKUP($E997,'[2]Costeo-JUL26'!$B$9:$CQ$307,AR$1,0),0)*$G997</f>
        <v>0</v>
      </c>
      <c r="AS997" s="35">
        <f>IF($B997="P",VLOOKUP($E997,'[2]Costeo-JUL26'!$B$9:$CQ$307,AS$1,0),0)</f>
        <v>0</v>
      </c>
      <c r="AT997" s="36">
        <f t="shared" si="481"/>
        <v>0</v>
      </c>
      <c r="AU997" s="36">
        <f t="shared" si="482"/>
        <v>0</v>
      </c>
      <c r="AV997" s="34">
        <f>IF($B997="P",VLOOKUP($E997,'[2]Costeo-JUL26'!$B$9:$CQ$307,AV$1,0),0)</f>
        <v>0</v>
      </c>
      <c r="AW997" s="16">
        <f>IF($B997="P",VLOOKUP($E997,'[2]Costeo-JUL26'!$B$9:$CQ$307,AW$1,0),0)*$G997</f>
        <v>0</v>
      </c>
      <c r="AX997" s="36">
        <f>IF($B997="P",VLOOKUP($E997,'[2]Costeo-JUL26'!$B$9:$CQ$307,AX$1,0),0)*$G997</f>
        <v>0</v>
      </c>
      <c r="AY997" s="35">
        <f>IF($B997="P",VLOOKUP($E997,'[2]Costeo-JUL26'!$B$9:$CQ$307,AY$1,0),0)</f>
        <v>0</v>
      </c>
      <c r="AZ997" s="36">
        <f t="shared" si="483"/>
        <v>0</v>
      </c>
      <c r="BA997" s="36">
        <f t="shared" si="484"/>
        <v>0</v>
      </c>
      <c r="BB997" s="34">
        <f>IF($B997="P",VLOOKUP($E997,'[2]Costeo-JUL26'!$B$9:$CQ$307,BB$1,0),0)</f>
        <v>0</v>
      </c>
      <c r="BC997" s="16">
        <f>IF($B997="P",VLOOKUP($E997,'[2]Costeo-JUL26'!$B$9:$CQ$307,BC$1,0),0)*$G997</f>
        <v>0</v>
      </c>
      <c r="BD997" s="36">
        <f>IF($B997="P",VLOOKUP($E997,'[2]Costeo-JUL26'!$B$9:$CQ$307,BD$1,0),0)*$G997</f>
        <v>0</v>
      </c>
      <c r="BE997" s="35">
        <f>IF($B997="P",VLOOKUP($E997,'[2]Costeo-JUL26'!$B$9:$CQ$307,BE$1,0),0)</f>
        <v>0</v>
      </c>
      <c r="BF997" s="36">
        <f t="shared" si="485"/>
        <v>0</v>
      </c>
      <c r="BG997" s="36">
        <f t="shared" si="486"/>
        <v>0</v>
      </c>
      <c r="BH997" s="34">
        <f>IF($B997="P",VLOOKUP($E997,'[2]Costeo-JUL26'!$B$9:$CQ$307,BH$1,0),0)</f>
        <v>0</v>
      </c>
      <c r="BI997" s="16">
        <f>IF($B997="P",VLOOKUP($E997,'[2]Costeo-JUL26'!$B$9:$CQ$307,BI$1,0),0)*$G997</f>
        <v>0</v>
      </c>
      <c r="BJ997" s="36">
        <f>IF($B997="P",VLOOKUP($E997,'[2]Costeo-JUL26'!$B$9:$CQ$307,BJ$1,0),0)*$G997</f>
        <v>0</v>
      </c>
      <c r="BK997" s="35">
        <f>IF(BH997=910319,0,IF($B997="P",VLOOKUP($E997,'[2]Costeo-JUL26'!$B$9:$CQ$307,BK$1,0),0))</f>
        <v>0</v>
      </c>
      <c r="BL997" s="36">
        <f t="shared" si="487"/>
        <v>0</v>
      </c>
      <c r="BM997" s="36">
        <f t="shared" si="488"/>
        <v>0</v>
      </c>
      <c r="BN997" s="34">
        <f>IF($B997="P",VLOOKUP($E997,'[2]Costeo-JUL26'!$B$9:$CQ$307,BN$1,0),0)</f>
        <v>0</v>
      </c>
      <c r="BO997" s="16">
        <f>IF($B997="P",VLOOKUP($E997,'[2]Costeo-JUL26'!$B$9:$CQ$307,BO$1,0),0)*$G997</f>
        <v>0</v>
      </c>
      <c r="BP997" s="36">
        <f>IF($B997="P",VLOOKUP($E997,'[2]Costeo-JUL26'!$B$9:$CQ$307,BP$1,0),0)*$G997</f>
        <v>0</v>
      </c>
      <c r="BQ997" s="35">
        <f>IF($B997="P",VLOOKUP($E997,'[2]Costeo-JUL26'!$B$9:$CQ$307,BQ$1,0),0)</f>
        <v>0</v>
      </c>
      <c r="BR997" s="36">
        <f t="shared" si="489"/>
        <v>0</v>
      </c>
      <c r="BS997" s="36">
        <f t="shared" si="490"/>
        <v>0</v>
      </c>
      <c r="BT997" s="34">
        <f>IF($B997="P",VLOOKUP($E997,'[2]Costeo-JUL26'!$B$9:$CQ$307,BT$1,0),0)</f>
        <v>0</v>
      </c>
      <c r="BU997" s="16">
        <f>IF($B997="P",VLOOKUP($E997,'[2]Costeo-JUL26'!$B$9:$CQ$307,BU$1,0),0)*$G997</f>
        <v>0</v>
      </c>
      <c r="BV997" s="36">
        <f>IF($B997="P",VLOOKUP($E997,'[2]Costeo-JUL26'!$B$9:$CQ$307,BV$1,0),0)*$G997</f>
        <v>0</v>
      </c>
      <c r="BW997" s="35">
        <f>IF($B997="P",VLOOKUP($E997,'[2]Costeo-JUL26'!$B$9:$CQ$307,BW$1,0),0)</f>
        <v>0</v>
      </c>
      <c r="BX997" s="36">
        <f t="shared" si="491"/>
        <v>0</v>
      </c>
      <c r="BY997" s="36">
        <f t="shared" si="492"/>
        <v>0</v>
      </c>
      <c r="BZ997" s="34">
        <f>IF($B997="P",VLOOKUP($E997,'[2]Costeo-JUL26'!$B$9:$CQ$307,BZ$1,0),0)</f>
        <v>0</v>
      </c>
      <c r="CA997" s="16">
        <f>IF($B997="P",VLOOKUP($E997,'[2]Costeo-JUL26'!$B$9:$CQ$307,CA$1,0),0)*$G997</f>
        <v>0</v>
      </c>
      <c r="CB997" s="36">
        <f>IF($B997="P",VLOOKUP($E997,'[2]Costeo-JUL26'!$B$9:$CQ$307,CB$1,0),0)*$G997</f>
        <v>0</v>
      </c>
      <c r="CC997" s="35">
        <f>IF($B997="P",VLOOKUP($E997,'[2]Costeo-JUL26'!$B$9:$CQ$307,CC$1,0),0)</f>
        <v>0</v>
      </c>
      <c r="CD997" s="36">
        <f t="shared" si="493"/>
        <v>0</v>
      </c>
      <c r="CE997" s="36">
        <f t="shared" si="494"/>
        <v>0</v>
      </c>
      <c r="CF997" s="37">
        <f t="shared" si="466"/>
        <v>0</v>
      </c>
      <c r="CG997" s="36">
        <f>IF($B997="r",VLOOKUP($E997,'[2]Costeo-JUL26'!$B$9:$CQ$307,CG$1,0),0)*$G997</f>
        <v>170354.24000000002</v>
      </c>
      <c r="CH997" s="35">
        <f>VLOOKUP($E997,'[2]TEORICOS (05.26)'!$A$8:$T$251,CH$1,0)</f>
        <v>0.04</v>
      </c>
      <c r="CI997" s="36">
        <f t="shared" si="495"/>
        <v>81576.214999999997</v>
      </c>
      <c r="CJ997" s="37">
        <f t="shared" si="496"/>
        <v>251930.45500000002</v>
      </c>
      <c r="CM997" s="16">
        <f>SUMIFS('[1]Ajuste Inventario'!$I:$I,'[1]Ajuste Inventario'!$B:$B,E997,'[1]Ajuste Inventario'!$S:$S,D997)*-1</f>
        <v>2</v>
      </c>
      <c r="CN997" s="36">
        <f t="shared" si="467"/>
        <v>8540.0154237288134</v>
      </c>
      <c r="CP997" t="str">
        <f t="shared" si="468"/>
        <v>1715Org.Vtas Tandil</v>
      </c>
      <c r="CQ997" s="10">
        <f t="shared" si="469"/>
        <v>4270.0077118644067</v>
      </c>
    </row>
    <row r="998" spans="1:95" x14ac:dyDescent="0.25">
      <c r="A998" s="30">
        <v>46204</v>
      </c>
      <c r="B998" s="31" t="str">
        <f>VLOOKUP($E998,'[2]TEORICOS (05.26)'!$A$8:$T$251,B$1,0)</f>
        <v>P</v>
      </c>
      <c r="C998" s="32" t="str">
        <f>VLOOKUP($E998,'[2]TEORICOS (05.26)'!$A$8:$T$251,C$1,0)</f>
        <v>Benedictino</v>
      </c>
      <c r="D998" t="s">
        <v>232</v>
      </c>
      <c r="E998">
        <v>1720</v>
      </c>
      <c r="F998" t="s">
        <v>119</v>
      </c>
      <c r="G998" s="16">
        <v>1041</v>
      </c>
      <c r="H998" s="16">
        <v>1100.3370000000025</v>
      </c>
      <c r="I998" s="33">
        <v>10442651.820000047</v>
      </c>
      <c r="J998" s="33">
        <v>9689309.0400000289</v>
      </c>
      <c r="K998" s="34">
        <f>IF($B998="P",VLOOKUP($E998,'[2]Costeo-JUL26'!$B$9:$CQ$307,K$1,0),0)</f>
        <v>939153</v>
      </c>
      <c r="L998" s="35">
        <f>VLOOKUP($E998,'[2]TEORICOS (05.26)'!$A$8:$T$251,L$1,0)</f>
        <v>2.5000000000000001E-2</v>
      </c>
      <c r="M998" s="36">
        <f t="shared" si="470"/>
        <v>242232.72600000072</v>
      </c>
      <c r="N998" s="35">
        <f>IF($B998="P",VLOOKUP($E998,'[2]Costeo-JUL26'!$B$9:$CQ$307,N$1,0),0)</f>
        <v>0.02</v>
      </c>
      <c r="O998" s="36">
        <f t="shared" si="471"/>
        <v>4844.6545200000146</v>
      </c>
      <c r="P998" s="36">
        <f>IF($B998="P",VLOOKUP($E998,'[2]Costeo-JUL26'!$B$9:$CQ$307,P$1,0),0)*H998</f>
        <v>0</v>
      </c>
      <c r="Q998" s="36">
        <f t="shared" si="472"/>
        <v>247077.38052000073</v>
      </c>
      <c r="R998" s="34">
        <f>IF($B998="P",VLOOKUP($E998,'[2]Costeo-JUL26'!$B$9:$CQ$307,R$1,0),0)</f>
        <v>0</v>
      </c>
      <c r="S998" s="16">
        <f>IF($B998="P",VLOOKUP($E998,'[2]Costeo-JUL26'!$B$9:$CQ$307,S$1,0),0)*$G998</f>
        <v>0</v>
      </c>
      <c r="T998" s="36">
        <f>IF($B998="P",VLOOKUP($E998,'[2]Costeo-JUL26'!$B$9:$CQ$307,T$1,0),0)*$G998</f>
        <v>0</v>
      </c>
      <c r="U998" s="35">
        <f>IF($B998="P",VLOOKUP($E998,'[2]Costeo-JUL26'!$B$9:$CQ$307,U$1,0),0)</f>
        <v>0</v>
      </c>
      <c r="V998" s="36">
        <f t="shared" si="473"/>
        <v>0</v>
      </c>
      <c r="W998" s="36">
        <f t="shared" si="474"/>
        <v>0</v>
      </c>
      <c r="X998" s="34">
        <f>IF($B998="P",VLOOKUP($E998,'[2]Costeo-JUL26'!$B$9:$CQ$307,X$1,0),0)</f>
        <v>0</v>
      </c>
      <c r="Y998" s="16">
        <f>IF($B998="P",VLOOKUP($E998,'[2]Costeo-JUL26'!$B$9:$CQ$307,Y$1,0),0)*$G998</f>
        <v>0</v>
      </c>
      <c r="Z998" s="36">
        <f>IF($B998="P",VLOOKUP($E998,'[2]Costeo-JUL26'!$B$9:$CQ$307,Z$1,0),0)*$G998</f>
        <v>0</v>
      </c>
      <c r="AA998" s="35">
        <f>IF($B998="P",VLOOKUP($E998,'[2]Costeo-JUL26'!$B$9:$CQ$307,AA$1,0),0)</f>
        <v>0</v>
      </c>
      <c r="AB998" s="36">
        <f t="shared" si="475"/>
        <v>0</v>
      </c>
      <c r="AC998" s="36">
        <f t="shared" si="476"/>
        <v>0</v>
      </c>
      <c r="AD998" s="34">
        <f>IF($B998="P",VLOOKUP($E998,'[2]Costeo-JUL26'!$B$9:$CQ$307,AD$1,0),0)</f>
        <v>938972</v>
      </c>
      <c r="AE998" s="16">
        <f>IF($B998="P",VLOOKUP($E998,'[2]Costeo-JUL26'!$B$9:$CQ$307,AE$1,0),0)*$G998</f>
        <v>12492</v>
      </c>
      <c r="AF998" s="36">
        <f>IF($B998="P",VLOOKUP($E998,'[2]Costeo-JUL26'!$B$9:$CQ$307,AF$1,0),0)*$G998</f>
        <v>191717.2224</v>
      </c>
      <c r="AG998" s="35">
        <f>IF($B998="P",VLOOKUP($E998,'[2]Costeo-JUL26'!$B$9:$CQ$307,AG$1,0),0)</f>
        <v>6.0000000000000001E-3</v>
      </c>
      <c r="AH998" s="36">
        <f t="shared" si="477"/>
        <v>1150.3033344</v>
      </c>
      <c r="AI998" s="36">
        <f t="shared" si="478"/>
        <v>192867.5257344</v>
      </c>
      <c r="AJ998" s="34">
        <f>IF($B998="P",VLOOKUP($E998,'[2]Costeo-JUL26'!$B$9:$CQ$307,AJ$1,0),0)</f>
        <v>936445</v>
      </c>
      <c r="AK998" s="16">
        <f>IF($B998="P",VLOOKUP($E998,'[2]Costeo-JUL26'!$B$9:$CQ$307,AK$1,0),0)*$G998</f>
        <v>12492</v>
      </c>
      <c r="AL998" s="36">
        <f>IF($B998="P",VLOOKUP($E998,'[2]Costeo-JUL26'!$B$9:$CQ$307,AL$1,0),0)*$G998</f>
        <v>58686.666480000007</v>
      </c>
      <c r="AM998" s="35">
        <f>IF($B998="P",VLOOKUP($E998,'[2]Costeo-JUL26'!$B$9:$CQ$307,AM$1,0),0)</f>
        <v>1.7999999999999999E-2</v>
      </c>
      <c r="AN998" s="36">
        <f t="shared" si="479"/>
        <v>1056.35999664</v>
      </c>
      <c r="AO998" s="36">
        <f t="shared" si="480"/>
        <v>59743.026476640007</v>
      </c>
      <c r="AP998" s="34">
        <f>IF($B998="P",VLOOKUP($E998,'[2]Costeo-JUL26'!$B$9:$CQ$307,AP$1,0),0)</f>
        <v>939863</v>
      </c>
      <c r="AQ998" s="16">
        <f>IF($B998="P",VLOOKUP($E998,'[2]Costeo-JUL26'!$B$9:$CQ$307,AQ$1,0),0)*$G998</f>
        <v>12492</v>
      </c>
      <c r="AR998" s="36">
        <f>IF($B998="P",VLOOKUP($E998,'[2]Costeo-JUL26'!$B$9:$CQ$307,AR$1,0),0)*$G998</f>
        <v>821798.46216</v>
      </c>
      <c r="AS998" s="35">
        <f>IF($B998="P",VLOOKUP($E998,'[2]Costeo-JUL26'!$B$9:$CQ$307,AS$1,0),0)</f>
        <v>0.02</v>
      </c>
      <c r="AT998" s="36">
        <f t="shared" si="481"/>
        <v>16435.969243200001</v>
      </c>
      <c r="AU998" s="36">
        <f t="shared" si="482"/>
        <v>838234.43140320003</v>
      </c>
      <c r="AV998" s="34">
        <f>IF($B998="P",VLOOKUP($E998,'[2]Costeo-JUL26'!$B$9:$CQ$307,AV$1,0),0)</f>
        <v>932317</v>
      </c>
      <c r="AW998" s="16">
        <f>IF($B998="P",VLOOKUP($E998,'[2]Costeo-JUL26'!$B$9:$CQ$307,AW$1,0),0)*$G998</f>
        <v>18.946200000000001</v>
      </c>
      <c r="AX998" s="36">
        <f>IF($B998="P",VLOOKUP($E998,'[2]Costeo-JUL26'!$B$9:$CQ$307,AX$1,0),0)*$G998</f>
        <v>81426.978359999994</v>
      </c>
      <c r="AY998" s="35">
        <f>IF($B998="P",VLOOKUP($E998,'[2]Costeo-JUL26'!$B$9:$CQ$307,AY$1,0),0)</f>
        <v>0.03</v>
      </c>
      <c r="AZ998" s="36">
        <f t="shared" si="483"/>
        <v>2442.8093507999997</v>
      </c>
      <c r="BA998" s="36">
        <f t="shared" si="484"/>
        <v>83869.787710799996</v>
      </c>
      <c r="BB998" s="34">
        <f>IF($B998="P",VLOOKUP($E998,'[2]Costeo-JUL26'!$B$9:$CQ$307,BB$1,0),0)</f>
        <v>902311</v>
      </c>
      <c r="BC998" s="16">
        <f>IF($B998="P",VLOOKUP($E998,'[2]Costeo-JUL26'!$B$9:$CQ$307,BC$1,0),0)*$G998</f>
        <v>2.8916666666666666</v>
      </c>
      <c r="BD998" s="36">
        <f>IF($B998="P",VLOOKUP($E998,'[2]Costeo-JUL26'!$B$9:$CQ$307,BD$1,0),0)*$G998</f>
        <v>11340.090125000002</v>
      </c>
      <c r="BE998" s="35">
        <f>IF($B998="P",VLOOKUP($E998,'[2]Costeo-JUL26'!$B$9:$CQ$307,BE$1,0),0)</f>
        <v>0.03</v>
      </c>
      <c r="BF998" s="36">
        <f t="shared" si="485"/>
        <v>340.20270375000007</v>
      </c>
      <c r="BG998" s="36">
        <f t="shared" si="486"/>
        <v>11680.292828750002</v>
      </c>
      <c r="BH998" s="34">
        <f>IF($B998="P",VLOOKUP($E998,'[2]Costeo-JUL26'!$B$9:$CQ$307,BH$1,0),0)</f>
        <v>933089</v>
      </c>
      <c r="BI998" s="16">
        <f>IF($B998="P",VLOOKUP($E998,'[2]Costeo-JUL26'!$B$9:$CQ$307,BI$1,0),0)*$G998</f>
        <v>36.145833333333336</v>
      </c>
      <c r="BJ998" s="36">
        <f>IF($B998="P",VLOOKUP($E998,'[2]Costeo-JUL26'!$B$9:$CQ$307,BJ$1,0),0)*$G998</f>
        <v>26916.809647212543</v>
      </c>
      <c r="BK998" s="35">
        <f>IF(BH998=910319,0,IF($B998="P",VLOOKUP($E998,'[2]Costeo-JUL26'!$B$9:$CQ$307,BK$1,0),0))</f>
        <v>0.02</v>
      </c>
      <c r="BL998" s="36">
        <f t="shared" si="487"/>
        <v>538.33619294425091</v>
      </c>
      <c r="BM998" s="36">
        <f t="shared" si="488"/>
        <v>27455.145840156794</v>
      </c>
      <c r="BN998" s="34">
        <f>IF($B998="P",VLOOKUP($E998,'[2]Costeo-JUL26'!$B$9:$CQ$307,BN$1,0),0)</f>
        <v>0</v>
      </c>
      <c r="BO998" s="16">
        <f>IF($B998="P",VLOOKUP($E998,'[2]Costeo-JUL26'!$B$9:$CQ$307,BO$1,0),0)*$G998</f>
        <v>0</v>
      </c>
      <c r="BP998" s="36">
        <f>IF($B998="P",VLOOKUP($E998,'[2]Costeo-JUL26'!$B$9:$CQ$307,BP$1,0),0)*$G998</f>
        <v>0</v>
      </c>
      <c r="BQ998" s="35">
        <f>IF($B998="P",VLOOKUP($E998,'[2]Costeo-JUL26'!$B$9:$CQ$307,BQ$1,0),0)</f>
        <v>0</v>
      </c>
      <c r="BR998" s="36">
        <f t="shared" si="489"/>
        <v>0</v>
      </c>
      <c r="BS998" s="36">
        <f t="shared" si="490"/>
        <v>0</v>
      </c>
      <c r="BT998" s="34">
        <f>IF($B998="P",VLOOKUP($E998,'[2]Costeo-JUL26'!$B$9:$CQ$307,BT$1,0),0)</f>
        <v>0</v>
      </c>
      <c r="BU998" s="16">
        <f>IF($B998="P",VLOOKUP($E998,'[2]Costeo-JUL26'!$B$9:$CQ$307,BU$1,0),0)*$G998</f>
        <v>0</v>
      </c>
      <c r="BV998" s="36">
        <f>IF($B998="P",VLOOKUP($E998,'[2]Costeo-JUL26'!$B$9:$CQ$307,BV$1,0),0)*$G998</f>
        <v>0</v>
      </c>
      <c r="BW998" s="35">
        <f>IF($B998="P",VLOOKUP($E998,'[2]Costeo-JUL26'!$B$9:$CQ$307,BW$1,0),0)</f>
        <v>0</v>
      </c>
      <c r="BX998" s="36">
        <f t="shared" si="491"/>
        <v>0</v>
      </c>
      <c r="BY998" s="36">
        <f t="shared" si="492"/>
        <v>0</v>
      </c>
      <c r="BZ998" s="34">
        <f>IF($B998="P",VLOOKUP($E998,'[2]Costeo-JUL26'!$B$9:$CQ$307,BZ$1,0),0)</f>
        <v>936704</v>
      </c>
      <c r="CA998" s="16">
        <f>IF($B998="P",VLOOKUP($E998,'[2]Costeo-JUL26'!$B$9:$CQ$307,CA$1,0),0)*$G998</f>
        <v>37.963731842661232</v>
      </c>
      <c r="CB998" s="36">
        <f>IF($B998="P",VLOOKUP($E998,'[2]Costeo-JUL26'!$B$9:$CQ$307,CB$1,0),0)*$G998</f>
        <v>18122.503028769468</v>
      </c>
      <c r="CC998" s="35">
        <f>IF($B998="P",VLOOKUP($E998,'[2]Costeo-JUL26'!$B$9:$CQ$307,CC$1,0),0)</f>
        <v>0.5</v>
      </c>
      <c r="CD998" s="36">
        <f t="shared" si="493"/>
        <v>9061.251514384734</v>
      </c>
      <c r="CE998" s="36">
        <f t="shared" si="494"/>
        <v>27183.754543154202</v>
      </c>
      <c r="CF998" s="37">
        <f t="shared" si="466"/>
        <v>1488111.3450571022</v>
      </c>
      <c r="CG998" s="36">
        <f>IF($B998="r",VLOOKUP($E998,'[2]Costeo-JUL26'!$B$9:$CQ$307,CG$1,0),0)*$G998</f>
        <v>0</v>
      </c>
      <c r="CH998" s="35">
        <f>VLOOKUP($E998,'[2]TEORICOS (05.26)'!$A$8:$T$251,CH$1,0)</f>
        <v>0</v>
      </c>
      <c r="CI998" s="36">
        <f t="shared" si="495"/>
        <v>0</v>
      </c>
      <c r="CJ998" s="37">
        <f t="shared" si="496"/>
        <v>0</v>
      </c>
      <c r="CM998" s="16">
        <f>SUMIFS('[1]Ajuste Inventario'!$I:$I,'[1]Ajuste Inventario'!$B:$B,E998,'[1]Ajuste Inventario'!$S:$S,D998)*-1</f>
        <v>43.498999999999995</v>
      </c>
      <c r="CN998" s="36">
        <f t="shared" si="467"/>
        <v>62181.897597155505</v>
      </c>
      <c r="CP998" t="str">
        <f t="shared" si="468"/>
        <v>1720Org.Vtas Tandil</v>
      </c>
      <c r="CQ998" s="10">
        <f t="shared" si="469"/>
        <v>1429.5017723891472</v>
      </c>
    </row>
    <row r="999" spans="1:95" x14ac:dyDescent="0.25">
      <c r="A999" s="30">
        <v>46204</v>
      </c>
      <c r="B999" s="31" t="str">
        <f>VLOOKUP($E999,'[2]TEORICOS (05.26)'!$A$8:$T$251,B$1,0)</f>
        <v>P</v>
      </c>
      <c r="C999" s="32" t="str">
        <f>VLOOKUP($E999,'[2]TEORICOS (05.26)'!$A$8:$T$251,C$1,0)</f>
        <v>Benedictino</v>
      </c>
      <c r="D999" t="s">
        <v>232</v>
      </c>
      <c r="E999">
        <v>1730</v>
      </c>
      <c r="F999" t="s">
        <v>120</v>
      </c>
      <c r="G999" s="16">
        <v>93</v>
      </c>
      <c r="H999" s="16">
        <v>294.80999999999995</v>
      </c>
      <c r="I999" s="33">
        <v>995286.21000000043</v>
      </c>
      <c r="J999" s="33">
        <v>983403.92000000016</v>
      </c>
      <c r="K999" s="34">
        <f>IF($B999="P",VLOOKUP($E999,'[2]Costeo-JUL26'!$B$9:$CQ$307,K$1,0),0)</f>
        <v>939153</v>
      </c>
      <c r="L999" s="35">
        <f>VLOOKUP($E999,'[2]TEORICOS (05.26)'!$A$8:$T$251,L$1,0)</f>
        <v>2.5000000000000001E-2</v>
      </c>
      <c r="M999" s="36">
        <f t="shared" si="470"/>
        <v>24585.098000000005</v>
      </c>
      <c r="N999" s="35">
        <f>IF($B999="P",VLOOKUP($E999,'[2]Costeo-JUL26'!$B$9:$CQ$307,N$1,0),0)</f>
        <v>0.02</v>
      </c>
      <c r="O999" s="36">
        <f t="shared" si="471"/>
        <v>491.7019600000001</v>
      </c>
      <c r="P999" s="36">
        <f>IF($B999="P",VLOOKUP($E999,'[2]Costeo-JUL26'!$B$9:$CQ$307,P$1,0),0)*H999</f>
        <v>0</v>
      </c>
      <c r="Q999" s="36">
        <f t="shared" si="472"/>
        <v>25076.799960000004</v>
      </c>
      <c r="R999" s="34">
        <f>IF($B999="P",VLOOKUP($E999,'[2]Costeo-JUL26'!$B$9:$CQ$307,R$1,0),0)</f>
        <v>0</v>
      </c>
      <c r="S999" s="16">
        <f>IF($B999="P",VLOOKUP($E999,'[2]Costeo-JUL26'!$B$9:$CQ$307,S$1,0),0)*$G999</f>
        <v>0</v>
      </c>
      <c r="T999" s="36">
        <f>IF($B999="P",VLOOKUP($E999,'[2]Costeo-JUL26'!$B$9:$CQ$307,T$1,0),0)*$G999</f>
        <v>0</v>
      </c>
      <c r="U999" s="35">
        <f>IF($B999="P",VLOOKUP($E999,'[2]Costeo-JUL26'!$B$9:$CQ$307,U$1,0),0)</f>
        <v>0</v>
      </c>
      <c r="V999" s="36">
        <f t="shared" si="473"/>
        <v>0</v>
      </c>
      <c r="W999" s="36">
        <f t="shared" si="474"/>
        <v>0</v>
      </c>
      <c r="X999" s="34">
        <f>IF($B999="P",VLOOKUP($E999,'[2]Costeo-JUL26'!$B$9:$CQ$307,X$1,0),0)</f>
        <v>0</v>
      </c>
      <c r="Y999" s="16">
        <f>IF($B999="P",VLOOKUP($E999,'[2]Costeo-JUL26'!$B$9:$CQ$307,Y$1,0),0)*$G999</f>
        <v>0</v>
      </c>
      <c r="Z999" s="36">
        <f>IF($B999="P",VLOOKUP($E999,'[2]Costeo-JUL26'!$B$9:$CQ$307,Z$1,0),0)*$G999</f>
        <v>0</v>
      </c>
      <c r="AA999" s="35">
        <f>IF($B999="P",VLOOKUP($E999,'[2]Costeo-JUL26'!$B$9:$CQ$307,AA$1,0),0)</f>
        <v>0</v>
      </c>
      <c r="AB999" s="36">
        <f t="shared" si="475"/>
        <v>0</v>
      </c>
      <c r="AC999" s="36">
        <f t="shared" si="476"/>
        <v>0</v>
      </c>
      <c r="AD999" s="34">
        <f>IF($B999="P",VLOOKUP($E999,'[2]Costeo-JUL26'!$B$9:$CQ$307,AD$1,0),0)</f>
        <v>938972</v>
      </c>
      <c r="AE999" s="16">
        <f>IF($B999="P",VLOOKUP($E999,'[2]Costeo-JUL26'!$B$9:$CQ$307,AE$1,0),0)*$G999</f>
        <v>558</v>
      </c>
      <c r="AF999" s="36">
        <f>IF($B999="P",VLOOKUP($E999,'[2]Costeo-JUL26'!$B$9:$CQ$307,AF$1,0),0)*$G999</f>
        <v>8563.7376000000004</v>
      </c>
      <c r="AG999" s="35">
        <f>IF($B999="P",VLOOKUP($E999,'[2]Costeo-JUL26'!$B$9:$CQ$307,AG$1,0),0)</f>
        <v>6.0000000000000001E-3</v>
      </c>
      <c r="AH999" s="36">
        <f t="shared" si="477"/>
        <v>51.382425600000005</v>
      </c>
      <c r="AI999" s="36">
        <f t="shared" si="478"/>
        <v>8615.1200256000011</v>
      </c>
      <c r="AJ999" s="34">
        <f>IF($B999="P",VLOOKUP($E999,'[2]Costeo-JUL26'!$B$9:$CQ$307,AJ$1,0),0)</f>
        <v>936975</v>
      </c>
      <c r="AK999" s="16">
        <f>IF($B999="P",VLOOKUP($E999,'[2]Costeo-JUL26'!$B$9:$CQ$307,AK$1,0),0)*$G999</f>
        <v>558</v>
      </c>
      <c r="AL999" s="36">
        <f>IF($B999="P",VLOOKUP($E999,'[2]Costeo-JUL26'!$B$9:$CQ$307,AL$1,0),0)*$G999</f>
        <v>15596.390160000001</v>
      </c>
      <c r="AM999" s="35">
        <f>IF($B999="P",VLOOKUP($E999,'[2]Costeo-JUL26'!$B$9:$CQ$307,AM$1,0),0)</f>
        <v>1.7999999999999999E-2</v>
      </c>
      <c r="AN999" s="36">
        <f t="shared" si="479"/>
        <v>280.73502287999997</v>
      </c>
      <c r="AO999" s="36">
        <f t="shared" si="480"/>
        <v>15877.125182880001</v>
      </c>
      <c r="AP999" s="34">
        <f>IF($B999="P",VLOOKUP($E999,'[2]Costeo-JUL26'!$B$9:$CQ$307,AP$1,0),0)</f>
        <v>938165</v>
      </c>
      <c r="AQ999" s="16">
        <f>IF($B999="P",VLOOKUP($E999,'[2]Costeo-JUL26'!$B$9:$CQ$307,AQ$1,0),0)*$G999</f>
        <v>558</v>
      </c>
      <c r="AR999" s="36">
        <f>IF($B999="P",VLOOKUP($E999,'[2]Costeo-JUL26'!$B$9:$CQ$307,AR$1,0),0)*$G999</f>
        <v>91502.681400000016</v>
      </c>
      <c r="AS999" s="35">
        <f>IF($B999="P",VLOOKUP($E999,'[2]Costeo-JUL26'!$B$9:$CQ$307,AS$1,0),0)</f>
        <v>0.02</v>
      </c>
      <c r="AT999" s="36">
        <f t="shared" si="481"/>
        <v>1830.0536280000003</v>
      </c>
      <c r="AU999" s="36">
        <f t="shared" si="482"/>
        <v>93332.73502800001</v>
      </c>
      <c r="AV999" s="34">
        <f>IF($B999="P",VLOOKUP($E999,'[2]Costeo-JUL26'!$B$9:$CQ$307,AV$1,0),0)</f>
        <v>902310</v>
      </c>
      <c r="AW999" s="16">
        <f>IF($B999="P",VLOOKUP($E999,'[2]Costeo-JUL26'!$B$9:$CQ$307,AW$1,0),0)*$G999</f>
        <v>3.1061999999999999</v>
      </c>
      <c r="AX999" s="36">
        <f>IF($B999="P",VLOOKUP($E999,'[2]Costeo-JUL26'!$B$9:$CQ$307,AX$1,0),0)*$G999</f>
        <v>10882.714871642984</v>
      </c>
      <c r="AY999" s="35">
        <f>IF($B999="P",VLOOKUP($E999,'[2]Costeo-JUL26'!$B$9:$CQ$307,AY$1,0),0)</f>
        <v>0.03</v>
      </c>
      <c r="AZ999" s="36">
        <f t="shared" si="483"/>
        <v>326.48144614928952</v>
      </c>
      <c r="BA999" s="36">
        <f t="shared" si="484"/>
        <v>11209.196317792273</v>
      </c>
      <c r="BB999" s="34">
        <f>IF($B999="P",VLOOKUP($E999,'[2]Costeo-JUL26'!$B$9:$CQ$307,BB$1,0),0)</f>
        <v>902311</v>
      </c>
      <c r="BC999" s="16">
        <f>IF($B999="P",VLOOKUP($E999,'[2]Costeo-JUL26'!$B$9:$CQ$307,BC$1,0),0)*$G999</f>
        <v>0.405945</v>
      </c>
      <c r="BD999" s="36">
        <f>IF($B999="P",VLOOKUP($E999,'[2]Costeo-JUL26'!$B$9:$CQ$307,BD$1,0),0)*$G999</f>
        <v>1591.9721795250002</v>
      </c>
      <c r="BE999" s="35">
        <f>IF($B999="P",VLOOKUP($E999,'[2]Costeo-JUL26'!$B$9:$CQ$307,BE$1,0),0)</f>
        <v>0.03</v>
      </c>
      <c r="BF999" s="36">
        <f t="shared" si="485"/>
        <v>47.759165385750002</v>
      </c>
      <c r="BG999" s="36">
        <f t="shared" si="486"/>
        <v>1639.7313449107503</v>
      </c>
      <c r="BH999" s="34">
        <f>IF($B999="P",VLOOKUP($E999,'[2]Costeo-JUL26'!$B$9:$CQ$307,BH$1,0),0)</f>
        <v>933089</v>
      </c>
      <c r="BI999" s="16">
        <f>IF($B999="P",VLOOKUP($E999,'[2]Costeo-JUL26'!$B$9:$CQ$307,BI$1,0),0)*$G999</f>
        <v>4.6500000000000004</v>
      </c>
      <c r="BJ999" s="36">
        <f>IF($B999="P",VLOOKUP($E999,'[2]Costeo-JUL26'!$B$9:$CQ$307,BJ$1,0),0)*$G999</f>
        <v>3462.7273275261323</v>
      </c>
      <c r="BK999" s="35">
        <f>IF(BH999=910319,0,IF($B999="P",VLOOKUP($E999,'[2]Costeo-JUL26'!$B$9:$CQ$307,BK$1,0),0))</f>
        <v>0.02</v>
      </c>
      <c r="BL999" s="36">
        <f t="shared" si="487"/>
        <v>69.254546550522647</v>
      </c>
      <c r="BM999" s="36">
        <f t="shared" si="488"/>
        <v>3531.981874076655</v>
      </c>
      <c r="BN999" s="34">
        <f>IF($B999="P",VLOOKUP($E999,'[2]Costeo-JUL26'!$B$9:$CQ$307,BN$1,0),0)</f>
        <v>0</v>
      </c>
      <c r="BO999" s="16">
        <f>IF($B999="P",VLOOKUP($E999,'[2]Costeo-JUL26'!$B$9:$CQ$307,BO$1,0),0)*$G999</f>
        <v>0</v>
      </c>
      <c r="BP999" s="36">
        <f>IF($B999="P",VLOOKUP($E999,'[2]Costeo-JUL26'!$B$9:$CQ$307,BP$1,0),0)*$G999</f>
        <v>0</v>
      </c>
      <c r="BQ999" s="35">
        <f>IF($B999="P",VLOOKUP($E999,'[2]Costeo-JUL26'!$B$9:$CQ$307,BQ$1,0),0)</f>
        <v>0</v>
      </c>
      <c r="BR999" s="36">
        <f t="shared" si="489"/>
        <v>0</v>
      </c>
      <c r="BS999" s="36">
        <f t="shared" si="490"/>
        <v>0</v>
      </c>
      <c r="BT999" s="34">
        <f>IF($B999="P",VLOOKUP($E999,'[2]Costeo-JUL26'!$B$9:$CQ$307,BT$1,0),0)</f>
        <v>0</v>
      </c>
      <c r="BU999" s="16">
        <f>IF($B999="P",VLOOKUP($E999,'[2]Costeo-JUL26'!$B$9:$CQ$307,BU$1,0),0)*$G999</f>
        <v>0</v>
      </c>
      <c r="BV999" s="36">
        <f>IF($B999="P",VLOOKUP($E999,'[2]Costeo-JUL26'!$B$9:$CQ$307,BV$1,0),0)*$G999</f>
        <v>0</v>
      </c>
      <c r="BW999" s="35">
        <f>IF($B999="P",VLOOKUP($E999,'[2]Costeo-JUL26'!$B$9:$CQ$307,BW$1,0),0)</f>
        <v>0</v>
      </c>
      <c r="BX999" s="36">
        <f t="shared" si="491"/>
        <v>0</v>
      </c>
      <c r="BY999" s="36">
        <f t="shared" si="492"/>
        <v>0</v>
      </c>
      <c r="BZ999" s="34">
        <f>IF($B999="P",VLOOKUP($E999,'[2]Costeo-JUL26'!$B$9:$CQ$307,BZ$1,0),0)</f>
        <v>936704</v>
      </c>
      <c r="CA999" s="16">
        <f>IF($B999="P",VLOOKUP($E999,'[2]Costeo-JUL26'!$B$9:$CQ$307,CA$1,0),0)*$G999</f>
        <v>10.174717756102291</v>
      </c>
      <c r="CB999" s="36">
        <f>IF($B999="P",VLOOKUP($E999,'[2]Costeo-JUL26'!$B$9:$CQ$307,CB$1,0),0)*$G999</f>
        <v>4857.0397166442681</v>
      </c>
      <c r="CC999" s="35">
        <f>IF($B999="P",VLOOKUP($E999,'[2]Costeo-JUL26'!$B$9:$CQ$307,CC$1,0),0)</f>
        <v>0.5</v>
      </c>
      <c r="CD999" s="36">
        <f t="shared" si="493"/>
        <v>2428.519858322134</v>
      </c>
      <c r="CE999" s="36">
        <f t="shared" si="494"/>
        <v>7285.5595749664026</v>
      </c>
      <c r="CF999" s="37">
        <f t="shared" si="466"/>
        <v>166568.24930822608</v>
      </c>
      <c r="CG999" s="36">
        <f>IF($B999="r",VLOOKUP($E999,'[2]Costeo-JUL26'!$B$9:$CQ$307,CG$1,0),0)*$G999</f>
        <v>0</v>
      </c>
      <c r="CH999" s="35">
        <f>VLOOKUP($E999,'[2]TEORICOS (05.26)'!$A$8:$T$251,CH$1,0)</f>
        <v>0</v>
      </c>
      <c r="CI999" s="36">
        <f t="shared" si="495"/>
        <v>0</v>
      </c>
      <c r="CJ999" s="37">
        <f t="shared" si="496"/>
        <v>0</v>
      </c>
      <c r="CM999" s="16">
        <f>SUMIFS('[1]Ajuste Inventario'!$I:$I,'[1]Ajuste Inventario'!$B:$B,E999,'[1]Ajuste Inventario'!$S:$S,D999)*-1</f>
        <v>-1</v>
      </c>
      <c r="CN999" s="36">
        <f t="shared" si="467"/>
        <v>-1791.0564441744739</v>
      </c>
      <c r="CP999" t="str">
        <f t="shared" si="468"/>
        <v>1730Org.Vtas Tandil</v>
      </c>
      <c r="CQ999" s="10">
        <f t="shared" si="469"/>
        <v>1791.0564441744739</v>
      </c>
    </row>
    <row r="1000" spans="1:95" x14ac:dyDescent="0.25">
      <c r="A1000" s="30">
        <v>46204</v>
      </c>
      <c r="B1000" s="31" t="str">
        <f>VLOOKUP($E1000,'[2]TEORICOS (05.26)'!$A$8:$T$251,B$1,0)</f>
        <v>P</v>
      </c>
      <c r="C1000" s="32" t="str">
        <f>VLOOKUP($E1000,'[2]TEORICOS (05.26)'!$A$8:$T$251,C$1,0)</f>
        <v>Benedictino</v>
      </c>
      <c r="D1000" t="s">
        <v>232</v>
      </c>
      <c r="E1000">
        <v>1740</v>
      </c>
      <c r="F1000" t="s">
        <v>121</v>
      </c>
      <c r="G1000" s="16">
        <v>449</v>
      </c>
      <c r="H1000" s="16">
        <v>711.66499999999962</v>
      </c>
      <c r="I1000" s="33">
        <v>3259372.3600000022</v>
      </c>
      <c r="J1000" s="33">
        <v>3218710.1600000011</v>
      </c>
      <c r="K1000" s="34">
        <f>IF($B1000="P",VLOOKUP($E1000,'[2]Costeo-JUL26'!$B$9:$CQ$307,K$1,0),0)</f>
        <v>939153</v>
      </c>
      <c r="L1000" s="35">
        <f>VLOOKUP($E1000,'[2]TEORICOS (05.26)'!$A$8:$T$251,L$1,0)</f>
        <v>2.5000000000000001E-2</v>
      </c>
      <c r="M1000" s="36">
        <f t="shared" si="470"/>
        <v>80467.75400000003</v>
      </c>
      <c r="N1000" s="35">
        <f>IF($B1000="P",VLOOKUP($E1000,'[2]Costeo-JUL26'!$B$9:$CQ$307,N$1,0),0)</f>
        <v>0.02</v>
      </c>
      <c r="O1000" s="36">
        <f t="shared" si="471"/>
        <v>1609.3550800000007</v>
      </c>
      <c r="P1000" s="36">
        <f>IF($B1000="P",VLOOKUP($E1000,'[2]Costeo-JUL26'!$B$9:$CQ$307,P$1,0),0)*H1000</f>
        <v>0</v>
      </c>
      <c r="Q1000" s="36">
        <f t="shared" si="472"/>
        <v>82077.109080000024</v>
      </c>
      <c r="R1000" s="34">
        <f>IF($B1000="P",VLOOKUP($E1000,'[2]Costeo-JUL26'!$B$9:$CQ$307,R$1,0),0)</f>
        <v>0</v>
      </c>
      <c r="S1000" s="16">
        <f>IF($B1000="P",VLOOKUP($E1000,'[2]Costeo-JUL26'!$B$9:$CQ$307,S$1,0),0)*$G1000</f>
        <v>0</v>
      </c>
      <c r="T1000" s="36">
        <f>IF($B1000="P",VLOOKUP($E1000,'[2]Costeo-JUL26'!$B$9:$CQ$307,T$1,0),0)*$G1000</f>
        <v>0</v>
      </c>
      <c r="U1000" s="35">
        <f>IF($B1000="P",VLOOKUP($E1000,'[2]Costeo-JUL26'!$B$9:$CQ$307,U$1,0),0)</f>
        <v>0</v>
      </c>
      <c r="V1000" s="36">
        <f t="shared" si="473"/>
        <v>0</v>
      </c>
      <c r="W1000" s="36">
        <f t="shared" si="474"/>
        <v>0</v>
      </c>
      <c r="X1000" s="34">
        <f>IF($B1000="P",VLOOKUP($E1000,'[2]Costeo-JUL26'!$B$9:$CQ$307,X$1,0),0)</f>
        <v>0</v>
      </c>
      <c r="Y1000" s="16">
        <f>IF($B1000="P",VLOOKUP($E1000,'[2]Costeo-JUL26'!$B$9:$CQ$307,Y$1,0),0)*$G1000</f>
        <v>0</v>
      </c>
      <c r="Z1000" s="36">
        <f>IF($B1000="P",VLOOKUP($E1000,'[2]Costeo-JUL26'!$B$9:$CQ$307,Z$1,0),0)*$G1000</f>
        <v>0</v>
      </c>
      <c r="AA1000" s="35">
        <f>IF($B1000="P",VLOOKUP($E1000,'[2]Costeo-JUL26'!$B$9:$CQ$307,AA$1,0),0)</f>
        <v>0</v>
      </c>
      <c r="AB1000" s="36">
        <f t="shared" si="475"/>
        <v>0</v>
      </c>
      <c r="AC1000" s="36">
        <f t="shared" si="476"/>
        <v>0</v>
      </c>
      <c r="AD1000" s="34">
        <f>IF($B1000="P",VLOOKUP($E1000,'[2]Costeo-JUL26'!$B$9:$CQ$307,AD$1,0),0)</f>
        <v>938972</v>
      </c>
      <c r="AE1000" s="16">
        <f>IF($B1000="P",VLOOKUP($E1000,'[2]Costeo-JUL26'!$B$9:$CQ$307,AE$1,0),0)*$G1000</f>
        <v>2694</v>
      </c>
      <c r="AF1000" s="36">
        <f>IF($B1000="P",VLOOKUP($E1000,'[2]Costeo-JUL26'!$B$9:$CQ$307,AF$1,0),0)*$G1000</f>
        <v>41345.356800000001</v>
      </c>
      <c r="AG1000" s="35">
        <f>IF($B1000="P",VLOOKUP($E1000,'[2]Costeo-JUL26'!$B$9:$CQ$307,AG$1,0),0)</f>
        <v>6.0000000000000001E-3</v>
      </c>
      <c r="AH1000" s="36">
        <f t="shared" si="477"/>
        <v>248.0721408</v>
      </c>
      <c r="AI1000" s="36">
        <f t="shared" si="478"/>
        <v>41593.428940800004</v>
      </c>
      <c r="AJ1000" s="34">
        <f>IF($B1000="P",VLOOKUP($E1000,'[2]Costeo-JUL26'!$B$9:$CQ$307,AJ$1,0),0)</f>
        <v>936446</v>
      </c>
      <c r="AK1000" s="16">
        <f>IF($B1000="P",VLOOKUP($E1000,'[2]Costeo-JUL26'!$B$9:$CQ$307,AK$1,0),0)*$G1000</f>
        <v>2694</v>
      </c>
      <c r="AL1000" s="36">
        <f>IF($B1000="P",VLOOKUP($E1000,'[2]Costeo-JUL26'!$B$9:$CQ$307,AL$1,0),0)*$G1000</f>
        <v>31580.738280000005</v>
      </c>
      <c r="AM1000" s="35">
        <f>IF($B1000="P",VLOOKUP($E1000,'[2]Costeo-JUL26'!$B$9:$CQ$307,AM$1,0),0)</f>
        <v>1.7999999999999999E-2</v>
      </c>
      <c r="AN1000" s="36">
        <f t="shared" si="479"/>
        <v>568.45328904000007</v>
      </c>
      <c r="AO1000" s="36">
        <f t="shared" si="480"/>
        <v>32149.191569040006</v>
      </c>
      <c r="AP1000" s="34">
        <f>IF($B1000="P",VLOOKUP($E1000,'[2]Costeo-JUL26'!$B$9:$CQ$307,AP$1,0),0)</f>
        <v>938979</v>
      </c>
      <c r="AQ1000" s="16">
        <f>IF($B1000="P",VLOOKUP($E1000,'[2]Costeo-JUL26'!$B$9:$CQ$307,AQ$1,0),0)*$G1000</f>
        <v>2694</v>
      </c>
      <c r="AR1000" s="36">
        <f>IF($B1000="P",VLOOKUP($E1000,'[2]Costeo-JUL26'!$B$9:$CQ$307,AR$1,0),0)*$G1000</f>
        <v>234280.36944000001</v>
      </c>
      <c r="AS1000" s="35">
        <f>IF($B1000="P",VLOOKUP($E1000,'[2]Costeo-JUL26'!$B$9:$CQ$307,AS$1,0),0)</f>
        <v>0.02</v>
      </c>
      <c r="AT1000" s="36">
        <f t="shared" si="481"/>
        <v>4685.6073888000001</v>
      </c>
      <c r="AU1000" s="36">
        <f t="shared" si="482"/>
        <v>238965.97682880002</v>
      </c>
      <c r="AV1000" s="34">
        <f>IF($B1000="P",VLOOKUP($E1000,'[2]Costeo-JUL26'!$B$9:$CQ$307,AV$1,0),0)</f>
        <v>932317</v>
      </c>
      <c r="AW1000" s="16">
        <f>IF($B1000="P",VLOOKUP($E1000,'[2]Costeo-JUL26'!$B$9:$CQ$307,AW$1,0),0)*$G1000</f>
        <v>9.8780000000000001</v>
      </c>
      <c r="AX1000" s="36">
        <f>IF($B1000="P",VLOOKUP($E1000,'[2]Costeo-JUL26'!$B$9:$CQ$307,AX$1,0),0)*$G1000</f>
        <v>42453.668399999995</v>
      </c>
      <c r="AY1000" s="35">
        <f>IF($B1000="P",VLOOKUP($E1000,'[2]Costeo-JUL26'!$B$9:$CQ$307,AY$1,0),0)</f>
        <v>0.03</v>
      </c>
      <c r="AZ1000" s="36">
        <f t="shared" si="483"/>
        <v>1273.6100519999998</v>
      </c>
      <c r="BA1000" s="36">
        <f t="shared" si="484"/>
        <v>43727.278451999991</v>
      </c>
      <c r="BB1000" s="34">
        <f>IF($B1000="P",VLOOKUP($E1000,'[2]Costeo-JUL26'!$B$9:$CQ$307,BB$1,0),0)</f>
        <v>902311</v>
      </c>
      <c r="BC1000" s="16">
        <f>IF($B1000="P",VLOOKUP($E1000,'[2]Costeo-JUL26'!$B$9:$CQ$307,BC$1,0),0)*$G1000</f>
        <v>1.8708333333333333</v>
      </c>
      <c r="BD1000" s="36">
        <f>IF($B1000="P",VLOOKUP($E1000,'[2]Costeo-JUL26'!$B$9:$CQ$307,BD$1,0),0)*$G1000</f>
        <v>7336.7441875000013</v>
      </c>
      <c r="BE1000" s="35">
        <f>IF($B1000="P",VLOOKUP($E1000,'[2]Costeo-JUL26'!$B$9:$CQ$307,BE$1,0),0)</f>
        <v>0.03</v>
      </c>
      <c r="BF1000" s="36">
        <f t="shared" si="485"/>
        <v>220.10232562500002</v>
      </c>
      <c r="BG1000" s="36">
        <f t="shared" si="486"/>
        <v>7556.8465131250014</v>
      </c>
      <c r="BH1000" s="34">
        <f>IF($B1000="P",VLOOKUP($E1000,'[2]Costeo-JUL26'!$B$9:$CQ$307,BH$1,0),0)</f>
        <v>933089</v>
      </c>
      <c r="BI1000" s="16">
        <f>IF($B1000="P",VLOOKUP($E1000,'[2]Costeo-JUL26'!$B$9:$CQ$307,BI$1,0),0)*$G1000</f>
        <v>12.026785714285714</v>
      </c>
      <c r="BJ1000" s="36">
        <f>IF($B1000="P",VLOOKUP($E1000,'[2]Costeo-JUL26'!$B$9:$CQ$307,BJ$1,0),0)*$G1000</f>
        <v>8956.017108636137</v>
      </c>
      <c r="BK1000" s="35">
        <f>IF(BH1000=910319,0,IF($B1000="P",VLOOKUP($E1000,'[2]Costeo-JUL26'!$B$9:$CQ$307,BK$1,0),0))</f>
        <v>0.02</v>
      </c>
      <c r="BL1000" s="36">
        <f t="shared" si="487"/>
        <v>179.12034217272273</v>
      </c>
      <c r="BM1000" s="36">
        <f t="shared" si="488"/>
        <v>9135.1374508088593</v>
      </c>
      <c r="BN1000" s="34">
        <f>IF($B1000="P",VLOOKUP($E1000,'[2]Costeo-JUL26'!$B$9:$CQ$307,BN$1,0),0)</f>
        <v>0</v>
      </c>
      <c r="BO1000" s="16">
        <f>IF($B1000="P",VLOOKUP($E1000,'[2]Costeo-JUL26'!$B$9:$CQ$307,BO$1,0),0)*$G1000</f>
        <v>0</v>
      </c>
      <c r="BP1000" s="36">
        <f>IF($B1000="P",VLOOKUP($E1000,'[2]Costeo-JUL26'!$B$9:$CQ$307,BP$1,0),0)*$G1000</f>
        <v>0</v>
      </c>
      <c r="BQ1000" s="35">
        <f>IF($B1000="P",VLOOKUP($E1000,'[2]Costeo-JUL26'!$B$9:$CQ$307,BQ$1,0),0)</f>
        <v>0</v>
      </c>
      <c r="BR1000" s="36">
        <f t="shared" si="489"/>
        <v>0</v>
      </c>
      <c r="BS1000" s="36">
        <f t="shared" si="490"/>
        <v>0</v>
      </c>
      <c r="BT1000" s="34">
        <f>IF($B1000="P",VLOOKUP($E1000,'[2]Costeo-JUL26'!$B$9:$CQ$307,BT$1,0),0)</f>
        <v>0</v>
      </c>
      <c r="BU1000" s="16">
        <f>IF($B1000="P",VLOOKUP($E1000,'[2]Costeo-JUL26'!$B$9:$CQ$307,BU$1,0),0)*$G1000</f>
        <v>0</v>
      </c>
      <c r="BV1000" s="36">
        <f>IF($B1000="P",VLOOKUP($E1000,'[2]Costeo-JUL26'!$B$9:$CQ$307,BV$1,0),0)*$G1000</f>
        <v>0</v>
      </c>
      <c r="BW1000" s="35">
        <f>IF($B1000="P",VLOOKUP($E1000,'[2]Costeo-JUL26'!$B$9:$CQ$307,BW$1,0),0)</f>
        <v>0</v>
      </c>
      <c r="BX1000" s="36">
        <f t="shared" si="491"/>
        <v>0</v>
      </c>
      <c r="BY1000" s="36">
        <f t="shared" si="492"/>
        <v>0</v>
      </c>
      <c r="BZ1000" s="34">
        <f>IF($B1000="P",VLOOKUP($E1000,'[2]Costeo-JUL26'!$B$9:$CQ$307,BZ$1,0),0)</f>
        <v>936704</v>
      </c>
      <c r="CA1000" s="16">
        <f>IF($B1000="P",VLOOKUP($E1000,'[2]Costeo-JUL26'!$B$9:$CQ$307,CA$1,0),0)*$G1000</f>
        <v>24.561549852096391</v>
      </c>
      <c r="CB1000" s="36">
        <f>IF($B1000="P",VLOOKUP($E1000,'[2]Costeo-JUL26'!$B$9:$CQ$307,CB$1,0),0)*$G1000</f>
        <v>11724.789423512238</v>
      </c>
      <c r="CC1000" s="35">
        <f>IF($B1000="P",VLOOKUP($E1000,'[2]Costeo-JUL26'!$B$9:$CQ$307,CC$1,0),0)</f>
        <v>0.5</v>
      </c>
      <c r="CD1000" s="36">
        <f t="shared" si="493"/>
        <v>5862.3947117561192</v>
      </c>
      <c r="CE1000" s="36">
        <f t="shared" si="494"/>
        <v>17587.184135268359</v>
      </c>
      <c r="CF1000" s="37">
        <f t="shared" si="466"/>
        <v>472792.15296984231</v>
      </c>
      <c r="CG1000" s="36">
        <f>IF($B1000="r",VLOOKUP($E1000,'[2]Costeo-JUL26'!$B$9:$CQ$307,CG$1,0),0)*$G1000</f>
        <v>0</v>
      </c>
      <c r="CH1000" s="35">
        <f>VLOOKUP($E1000,'[2]TEORICOS (05.26)'!$A$8:$T$251,CH$1,0)</f>
        <v>0</v>
      </c>
      <c r="CI1000" s="36">
        <f t="shared" si="495"/>
        <v>0</v>
      </c>
      <c r="CJ1000" s="37">
        <f t="shared" si="496"/>
        <v>0</v>
      </c>
      <c r="CM1000" s="16">
        <f>SUMIFS('[1]Ajuste Inventario'!$I:$I,'[1]Ajuste Inventario'!$B:$B,E1000,'[1]Ajuste Inventario'!$S:$S,D1000)*-1</f>
        <v>2.1669999999999998</v>
      </c>
      <c r="CN1000" s="36">
        <f t="shared" si="467"/>
        <v>2281.827606872268</v>
      </c>
      <c r="CP1000" t="str">
        <f t="shared" si="468"/>
        <v>1740Org.Vtas Tandil</v>
      </c>
      <c r="CQ1000" s="10">
        <f t="shared" si="469"/>
        <v>1052.989204832611</v>
      </c>
    </row>
    <row r="1001" spans="1:95" x14ac:dyDescent="0.25">
      <c r="A1001" s="30">
        <v>46204</v>
      </c>
      <c r="B1001" s="31" t="str">
        <f>VLOOKUP($E1001,'[2]TEORICOS (05.26)'!$A$8:$T$251,B$1,0)</f>
        <v>P</v>
      </c>
      <c r="C1001" s="32" t="str">
        <f>VLOOKUP($E1001,'[2]TEORICOS (05.26)'!$A$8:$T$251,C$1,0)</f>
        <v>Benedictino</v>
      </c>
      <c r="D1001" t="s">
        <v>232</v>
      </c>
      <c r="E1001">
        <v>1758</v>
      </c>
      <c r="F1001" t="s">
        <v>122</v>
      </c>
      <c r="G1001" s="16">
        <v>318</v>
      </c>
      <c r="H1001" s="16">
        <v>756.20400000000018</v>
      </c>
      <c r="I1001" s="33">
        <v>2766066.0599999987</v>
      </c>
      <c r="J1001" s="33">
        <v>2526745.6300000008</v>
      </c>
      <c r="K1001" s="34">
        <f>IF($B1001="P",VLOOKUP($E1001,'[2]Costeo-JUL26'!$B$9:$CQ$307,K$1,0),0)</f>
        <v>939153</v>
      </c>
      <c r="L1001" s="35">
        <f>VLOOKUP($E1001,'[2]TEORICOS (05.26)'!$A$8:$T$251,L$1,0)</f>
        <v>2.5000000000000001E-2</v>
      </c>
      <c r="M1001" s="36">
        <f t="shared" si="470"/>
        <v>63168.64075000002</v>
      </c>
      <c r="N1001" s="35">
        <f>IF($B1001="P",VLOOKUP($E1001,'[2]Costeo-JUL26'!$B$9:$CQ$307,N$1,0),0)</f>
        <v>0.02</v>
      </c>
      <c r="O1001" s="36">
        <f t="shared" si="471"/>
        <v>1263.3728150000004</v>
      </c>
      <c r="P1001" s="36">
        <f>IF($B1001="P",VLOOKUP($E1001,'[2]Costeo-JUL26'!$B$9:$CQ$307,P$1,0),0)*H1001</f>
        <v>0</v>
      </c>
      <c r="Q1001" s="36">
        <f t="shared" si="472"/>
        <v>64432.013565000023</v>
      </c>
      <c r="R1001" s="34">
        <f>IF($B1001="P",VLOOKUP($E1001,'[2]Costeo-JUL26'!$B$9:$CQ$307,R$1,0),0)</f>
        <v>0</v>
      </c>
      <c r="S1001" s="16">
        <f>IF($B1001="P",VLOOKUP($E1001,'[2]Costeo-JUL26'!$B$9:$CQ$307,S$1,0),0)*$G1001</f>
        <v>0</v>
      </c>
      <c r="T1001" s="36">
        <f>IF($B1001="P",VLOOKUP($E1001,'[2]Costeo-JUL26'!$B$9:$CQ$307,T$1,0),0)*$G1001</f>
        <v>0</v>
      </c>
      <c r="U1001" s="35">
        <f>IF($B1001="P",VLOOKUP($E1001,'[2]Costeo-JUL26'!$B$9:$CQ$307,U$1,0),0)</f>
        <v>0</v>
      </c>
      <c r="V1001" s="36">
        <f t="shared" si="473"/>
        <v>0</v>
      </c>
      <c r="W1001" s="36">
        <f t="shared" si="474"/>
        <v>0</v>
      </c>
      <c r="X1001" s="34">
        <f>IF($B1001="P",VLOOKUP($E1001,'[2]Costeo-JUL26'!$B$9:$CQ$307,X$1,0),0)</f>
        <v>0</v>
      </c>
      <c r="Y1001" s="16">
        <f>IF($B1001="P",VLOOKUP($E1001,'[2]Costeo-JUL26'!$B$9:$CQ$307,Y$1,0),0)*$G1001</f>
        <v>0</v>
      </c>
      <c r="Z1001" s="36">
        <f>IF($B1001="P",VLOOKUP($E1001,'[2]Costeo-JUL26'!$B$9:$CQ$307,Z$1,0),0)*$G1001</f>
        <v>0</v>
      </c>
      <c r="AA1001" s="35">
        <f>IF($B1001="P",VLOOKUP($E1001,'[2]Costeo-JUL26'!$B$9:$CQ$307,AA$1,0),0)</f>
        <v>0</v>
      </c>
      <c r="AB1001" s="36">
        <f t="shared" si="475"/>
        <v>0</v>
      </c>
      <c r="AC1001" s="36">
        <f t="shared" si="476"/>
        <v>0</v>
      </c>
      <c r="AD1001" s="34">
        <f>IF($B1001="P",VLOOKUP($E1001,'[2]Costeo-JUL26'!$B$9:$CQ$307,AD$1,0),0)</f>
        <v>938972</v>
      </c>
      <c r="AE1001" s="16">
        <f>IF($B1001="P",VLOOKUP($E1001,'[2]Costeo-JUL26'!$B$9:$CQ$307,AE$1,0),0)*$G1001</f>
        <v>1908</v>
      </c>
      <c r="AF1001" s="36">
        <f>IF($B1001="P",VLOOKUP($E1001,'[2]Costeo-JUL26'!$B$9:$CQ$307,AF$1,0),0)*$G1001</f>
        <v>29282.457600000002</v>
      </c>
      <c r="AG1001" s="35">
        <f>IF($B1001="P",VLOOKUP($E1001,'[2]Costeo-JUL26'!$B$9:$CQ$307,AG$1,0),0)</f>
        <v>6.0000000000000001E-3</v>
      </c>
      <c r="AH1001" s="36">
        <f t="shared" si="477"/>
        <v>175.6947456</v>
      </c>
      <c r="AI1001" s="36">
        <f t="shared" si="478"/>
        <v>29458.152345600003</v>
      </c>
      <c r="AJ1001" s="34">
        <f>IF($B1001="P",VLOOKUP($E1001,'[2]Costeo-JUL26'!$B$9:$CQ$307,AJ$1,0),0)</f>
        <v>936447</v>
      </c>
      <c r="AK1001" s="16">
        <f>IF($B1001="P",VLOOKUP($E1001,'[2]Costeo-JUL26'!$B$9:$CQ$307,AK$1,0),0)*$G1001</f>
        <v>1908</v>
      </c>
      <c r="AL1001" s="36">
        <f>IF($B1001="P",VLOOKUP($E1001,'[2]Costeo-JUL26'!$B$9:$CQ$307,AL$1,0),0)*$G1001</f>
        <v>29888.323919999999</v>
      </c>
      <c r="AM1001" s="35">
        <f>IF($B1001="P",VLOOKUP($E1001,'[2]Costeo-JUL26'!$B$9:$CQ$307,AM$1,0),0)</f>
        <v>1.7999999999999999E-2</v>
      </c>
      <c r="AN1001" s="36">
        <f t="shared" si="479"/>
        <v>537.98983055999997</v>
      </c>
      <c r="AO1001" s="36">
        <f t="shared" si="480"/>
        <v>30426.313750559999</v>
      </c>
      <c r="AP1001" s="34">
        <f>IF($B1001="P",VLOOKUP($E1001,'[2]Costeo-JUL26'!$B$9:$CQ$307,AP$1,0),0)</f>
        <v>904570</v>
      </c>
      <c r="AQ1001" s="16">
        <f>IF($B1001="P",VLOOKUP($E1001,'[2]Costeo-JUL26'!$B$9:$CQ$307,AQ$1,0),0)*$G1001</f>
        <v>1908</v>
      </c>
      <c r="AR1001" s="36">
        <f>IF($B1001="P",VLOOKUP($E1001,'[2]Costeo-JUL26'!$B$9:$CQ$307,AR$1,0),0)*$G1001</f>
        <v>256476.83255999998</v>
      </c>
      <c r="AS1001" s="35">
        <f>IF($B1001="P",VLOOKUP($E1001,'[2]Costeo-JUL26'!$B$9:$CQ$307,AS$1,0),0)</f>
        <v>0.02</v>
      </c>
      <c r="AT1001" s="36">
        <f t="shared" si="481"/>
        <v>5129.5366512000001</v>
      </c>
      <c r="AU1001" s="36">
        <f t="shared" si="482"/>
        <v>261606.36921119998</v>
      </c>
      <c r="AV1001" s="34">
        <f>IF($B1001="P",VLOOKUP($E1001,'[2]Costeo-JUL26'!$B$9:$CQ$307,AV$1,0),0)</f>
        <v>917330</v>
      </c>
      <c r="AW1001" s="16">
        <f>IF($B1001="P",VLOOKUP($E1001,'[2]Costeo-JUL26'!$B$9:$CQ$307,AW$1,0),0)*$G1001</f>
        <v>8.3951999999999991</v>
      </c>
      <c r="AX1001" s="36">
        <f>IF($B1001="P",VLOOKUP($E1001,'[2]Costeo-JUL26'!$B$9:$CQ$307,AX$1,0),0)*$G1001</f>
        <v>33004.102866551126</v>
      </c>
      <c r="AY1001" s="35">
        <f>IF($B1001="P",VLOOKUP($E1001,'[2]Costeo-JUL26'!$B$9:$CQ$307,AY$1,0),0)</f>
        <v>0.03</v>
      </c>
      <c r="AZ1001" s="36">
        <f t="shared" si="483"/>
        <v>990.12308599653375</v>
      </c>
      <c r="BA1001" s="36">
        <f t="shared" si="484"/>
        <v>33994.225952547662</v>
      </c>
      <c r="BB1001" s="34">
        <f>IF($B1001="P",VLOOKUP($E1001,'[2]Costeo-JUL26'!$B$9:$CQ$307,BB$1,0),0)</f>
        <v>902311</v>
      </c>
      <c r="BC1001" s="16">
        <f>IF($B1001="P",VLOOKUP($E1001,'[2]Costeo-JUL26'!$B$9:$CQ$307,BC$1,0),0)*$G1001</f>
        <v>1.3912500000000001</v>
      </c>
      <c r="BD1001" s="36">
        <f>IF($B1001="P",VLOOKUP($E1001,'[2]Costeo-JUL26'!$B$9:$CQ$307,BD$1,0),0)*$G1001</f>
        <v>5455.9886062500009</v>
      </c>
      <c r="BE1001" s="35">
        <f>IF($B1001="P",VLOOKUP($E1001,'[2]Costeo-JUL26'!$B$9:$CQ$307,BE$1,0),0)</f>
        <v>0.03</v>
      </c>
      <c r="BF1001" s="36">
        <f t="shared" si="485"/>
        <v>163.67965818750002</v>
      </c>
      <c r="BG1001" s="36">
        <f t="shared" si="486"/>
        <v>5619.6682644375005</v>
      </c>
      <c r="BH1001" s="34">
        <f>IF($B1001="P",VLOOKUP($E1001,'[2]Costeo-JUL26'!$B$9:$CQ$307,BH$1,0),0)</f>
        <v>933089</v>
      </c>
      <c r="BI1001" s="16">
        <f>IF($B1001="P",VLOOKUP($E1001,'[2]Costeo-JUL26'!$B$9:$CQ$307,BI$1,0),0)*$G1001</f>
        <v>11.924999999999999</v>
      </c>
      <c r="BJ1001" s="36">
        <f>IF($B1001="P",VLOOKUP($E1001,'[2]Costeo-JUL26'!$B$9:$CQ$307,BJ$1,0),0)*$G1001</f>
        <v>8880.2200818815345</v>
      </c>
      <c r="BK1001" s="35">
        <f>IF(BH1001=910319,0,IF($B1001="P",VLOOKUP($E1001,'[2]Costeo-JUL26'!$B$9:$CQ$307,BK$1,0),0))</f>
        <v>0.02</v>
      </c>
      <c r="BL1001" s="36">
        <f t="shared" si="487"/>
        <v>177.6044016376307</v>
      </c>
      <c r="BM1001" s="36">
        <f t="shared" si="488"/>
        <v>9057.8244835191654</v>
      </c>
      <c r="BN1001" s="34">
        <f>IF($B1001="P",VLOOKUP($E1001,'[2]Costeo-JUL26'!$B$9:$CQ$307,BN$1,0),0)</f>
        <v>0</v>
      </c>
      <c r="BO1001" s="16">
        <f>IF($B1001="P",VLOOKUP($E1001,'[2]Costeo-JUL26'!$B$9:$CQ$307,BO$1,0),0)*$G1001</f>
        <v>0</v>
      </c>
      <c r="BP1001" s="36">
        <f>IF($B1001="P",VLOOKUP($E1001,'[2]Costeo-JUL26'!$B$9:$CQ$307,BP$1,0),0)*$G1001</f>
        <v>0</v>
      </c>
      <c r="BQ1001" s="35">
        <f>IF($B1001="P",VLOOKUP($E1001,'[2]Costeo-JUL26'!$B$9:$CQ$307,BQ$1,0),0)</f>
        <v>0</v>
      </c>
      <c r="BR1001" s="36">
        <f t="shared" si="489"/>
        <v>0</v>
      </c>
      <c r="BS1001" s="36">
        <f t="shared" si="490"/>
        <v>0</v>
      </c>
      <c r="BT1001" s="34">
        <f>IF($B1001="P",VLOOKUP($E1001,'[2]Costeo-JUL26'!$B$9:$CQ$307,BT$1,0),0)</f>
        <v>0</v>
      </c>
      <c r="BU1001" s="16">
        <f>IF($B1001="P",VLOOKUP($E1001,'[2]Costeo-JUL26'!$B$9:$CQ$307,BU$1,0),0)*$G1001</f>
        <v>0</v>
      </c>
      <c r="BV1001" s="36">
        <f>IF($B1001="P",VLOOKUP($E1001,'[2]Costeo-JUL26'!$B$9:$CQ$307,BV$1,0),0)*$G1001</f>
        <v>0</v>
      </c>
      <c r="BW1001" s="35">
        <f>IF($B1001="P",VLOOKUP($E1001,'[2]Costeo-JUL26'!$B$9:$CQ$307,BW$1,0),0)</f>
        <v>0</v>
      </c>
      <c r="BX1001" s="36">
        <f t="shared" si="491"/>
        <v>0</v>
      </c>
      <c r="BY1001" s="36">
        <f t="shared" si="492"/>
        <v>0</v>
      </c>
      <c r="BZ1001" s="34">
        <f>IF($B1001="P",VLOOKUP($E1001,'[2]Costeo-JUL26'!$B$9:$CQ$307,BZ$1,0),0)</f>
        <v>936704</v>
      </c>
      <c r="CA1001" s="16">
        <f>IF($B1001="P",VLOOKUP($E1001,'[2]Costeo-JUL26'!$B$9:$CQ$307,CA$1,0),0)*$G1001</f>
        <v>26.093227793875226</v>
      </c>
      <c r="CB1001" s="36">
        <f>IF($B1001="P",VLOOKUP($E1001,'[2]Costeo-JUL26'!$B$9:$CQ$307,CB$1,0),0)*$G1001</f>
        <v>12455.956692684491</v>
      </c>
      <c r="CC1001" s="35">
        <f>IF($B1001="P",VLOOKUP($E1001,'[2]Costeo-JUL26'!$B$9:$CQ$307,CC$1,0),0)</f>
        <v>0.5</v>
      </c>
      <c r="CD1001" s="36">
        <f t="shared" si="493"/>
        <v>6227.9783463422455</v>
      </c>
      <c r="CE1001" s="36">
        <f t="shared" si="494"/>
        <v>18683.935039026735</v>
      </c>
      <c r="CF1001" s="37">
        <f t="shared" si="466"/>
        <v>453278.50261189113</v>
      </c>
      <c r="CG1001" s="36">
        <f>IF($B1001="r",VLOOKUP($E1001,'[2]Costeo-JUL26'!$B$9:$CQ$307,CG$1,0),0)*$G1001</f>
        <v>0</v>
      </c>
      <c r="CH1001" s="35">
        <f>VLOOKUP($E1001,'[2]TEORICOS (05.26)'!$A$8:$T$251,CH$1,0)</f>
        <v>0</v>
      </c>
      <c r="CI1001" s="36">
        <f t="shared" si="495"/>
        <v>0</v>
      </c>
      <c r="CJ1001" s="37">
        <f t="shared" si="496"/>
        <v>0</v>
      </c>
      <c r="CM1001" s="16">
        <f>SUMIFS('[1]Ajuste Inventario'!$I:$I,'[1]Ajuste Inventario'!$B:$B,E1001,'[1]Ajuste Inventario'!$S:$S,D1001)*-1</f>
        <v>0.33400000000000007</v>
      </c>
      <c r="CN1001" s="36">
        <f t="shared" si="467"/>
        <v>476.0849681521122</v>
      </c>
      <c r="CP1001" t="str">
        <f t="shared" si="468"/>
        <v>1758Org.Vtas Tandil</v>
      </c>
      <c r="CQ1001" s="10">
        <f t="shared" si="469"/>
        <v>1425.4040962638087</v>
      </c>
    </row>
    <row r="1002" spans="1:95" x14ac:dyDescent="0.25">
      <c r="A1002" s="30">
        <v>46204</v>
      </c>
      <c r="B1002" s="31" t="str">
        <f>VLOOKUP($E1002,'[2]TEORICOS (05.26)'!$A$8:$T$251,B$1,0)</f>
        <v>R</v>
      </c>
      <c r="C1002" s="32" t="str">
        <f>VLOOKUP($E1002,'[2]TEORICOS (05.26)'!$A$8:$T$251,C$1,0)</f>
        <v>Smartwater</v>
      </c>
      <c r="D1002" t="s">
        <v>232</v>
      </c>
      <c r="E1002">
        <v>1759</v>
      </c>
      <c r="F1002" t="s">
        <v>123</v>
      </c>
      <c r="G1002" s="16">
        <v>138</v>
      </c>
      <c r="H1002" s="16">
        <v>86.25</v>
      </c>
      <c r="I1002" s="33">
        <v>1263006.0399999998</v>
      </c>
      <c r="J1002" s="33">
        <v>1251798.2599999995</v>
      </c>
      <c r="K1002" s="34">
        <f>IF($B1002="P",VLOOKUP($E1002,'[2]Costeo-JUL26'!$B$9:$CQ$307,K$1,0),0)</f>
        <v>0</v>
      </c>
      <c r="L1002" s="35">
        <f>VLOOKUP($E1002,'[2]TEORICOS (05.26)'!$A$8:$T$251,L$1,0)</f>
        <v>0.115</v>
      </c>
      <c r="M1002" s="36">
        <f t="shared" si="470"/>
        <v>0</v>
      </c>
      <c r="N1002" s="35">
        <f>IF($B1002="P",VLOOKUP($E1002,'[2]Costeo-JUL26'!$B$9:$CQ$307,N$1,0),0)</f>
        <v>0</v>
      </c>
      <c r="O1002" s="36">
        <f t="shared" si="471"/>
        <v>0</v>
      </c>
      <c r="P1002" s="36">
        <f>IF($B1002="P",VLOOKUP($E1002,'[2]Costeo-JUL26'!$B$9:$CQ$307,P$1,0),0)*H1002</f>
        <v>0</v>
      </c>
      <c r="Q1002" s="36">
        <f t="shared" si="472"/>
        <v>0</v>
      </c>
      <c r="R1002" s="34">
        <f>IF($B1002="P",VLOOKUP($E1002,'[2]Costeo-JUL26'!$B$9:$CQ$307,R$1,0),0)</f>
        <v>0</v>
      </c>
      <c r="S1002" s="16">
        <f>IF($B1002="P",VLOOKUP($E1002,'[2]Costeo-JUL26'!$B$9:$CQ$307,S$1,0),0)*$G1002</f>
        <v>0</v>
      </c>
      <c r="T1002" s="36">
        <f>IF($B1002="P",VLOOKUP($E1002,'[2]Costeo-JUL26'!$B$9:$CQ$307,T$1,0),0)*$G1002</f>
        <v>0</v>
      </c>
      <c r="U1002" s="35">
        <f>IF($B1002="P",VLOOKUP($E1002,'[2]Costeo-JUL26'!$B$9:$CQ$307,U$1,0),0)</f>
        <v>0</v>
      </c>
      <c r="V1002" s="36">
        <f t="shared" si="473"/>
        <v>0</v>
      </c>
      <c r="W1002" s="36">
        <f t="shared" si="474"/>
        <v>0</v>
      </c>
      <c r="X1002" s="34">
        <f>IF($B1002="P",VLOOKUP($E1002,'[2]Costeo-JUL26'!$B$9:$CQ$307,X$1,0),0)</f>
        <v>0</v>
      </c>
      <c r="Y1002" s="16">
        <f>IF($B1002="P",VLOOKUP($E1002,'[2]Costeo-JUL26'!$B$9:$CQ$307,Y$1,0),0)*$G1002</f>
        <v>0</v>
      </c>
      <c r="Z1002" s="36">
        <f>IF($B1002="P",VLOOKUP($E1002,'[2]Costeo-JUL26'!$B$9:$CQ$307,Z$1,0),0)*$G1002</f>
        <v>0</v>
      </c>
      <c r="AA1002" s="35">
        <f>IF($B1002="P",VLOOKUP($E1002,'[2]Costeo-JUL26'!$B$9:$CQ$307,AA$1,0),0)</f>
        <v>0</v>
      </c>
      <c r="AB1002" s="36">
        <f t="shared" si="475"/>
        <v>0</v>
      </c>
      <c r="AC1002" s="36">
        <f t="shared" si="476"/>
        <v>0</v>
      </c>
      <c r="AD1002" s="34">
        <f>IF($B1002="P",VLOOKUP($E1002,'[2]Costeo-JUL26'!$B$9:$CQ$307,AD$1,0),0)</f>
        <v>0</v>
      </c>
      <c r="AE1002" s="16">
        <f>IF($B1002="P",VLOOKUP($E1002,'[2]Costeo-JUL26'!$B$9:$CQ$307,AE$1,0),0)*$G1002</f>
        <v>0</v>
      </c>
      <c r="AF1002" s="36">
        <f>IF($B1002="P",VLOOKUP($E1002,'[2]Costeo-JUL26'!$B$9:$CQ$307,AF$1,0),0)*$G1002</f>
        <v>0</v>
      </c>
      <c r="AG1002" s="35">
        <f>IF($B1002="P",VLOOKUP($E1002,'[2]Costeo-JUL26'!$B$9:$CQ$307,AG$1,0),0)</f>
        <v>0</v>
      </c>
      <c r="AH1002" s="36">
        <f t="shared" si="477"/>
        <v>0</v>
      </c>
      <c r="AI1002" s="36">
        <f t="shared" si="478"/>
        <v>0</v>
      </c>
      <c r="AJ1002" s="34">
        <f>IF($B1002="P",VLOOKUP($E1002,'[2]Costeo-JUL26'!$B$9:$CQ$307,AJ$1,0),0)</f>
        <v>0</v>
      </c>
      <c r="AK1002" s="16">
        <f>IF($B1002="P",VLOOKUP($E1002,'[2]Costeo-JUL26'!$B$9:$CQ$307,AK$1,0),0)*$G1002</f>
        <v>0</v>
      </c>
      <c r="AL1002" s="36">
        <f>IF($B1002="P",VLOOKUP($E1002,'[2]Costeo-JUL26'!$B$9:$CQ$307,AL$1,0),0)*$G1002</f>
        <v>0</v>
      </c>
      <c r="AM1002" s="35">
        <f>IF($B1002="P",VLOOKUP($E1002,'[2]Costeo-JUL26'!$B$9:$CQ$307,AM$1,0),0)</f>
        <v>0</v>
      </c>
      <c r="AN1002" s="36">
        <f t="shared" si="479"/>
        <v>0</v>
      </c>
      <c r="AO1002" s="36">
        <f t="shared" si="480"/>
        <v>0</v>
      </c>
      <c r="AP1002" s="34">
        <f>IF($B1002="P",VLOOKUP($E1002,'[2]Costeo-JUL26'!$B$9:$CQ$307,AP$1,0),0)</f>
        <v>0</v>
      </c>
      <c r="AQ1002" s="16">
        <f>IF($B1002="P",VLOOKUP($E1002,'[2]Costeo-JUL26'!$B$9:$CQ$307,AQ$1,0),0)*$G1002</f>
        <v>0</v>
      </c>
      <c r="AR1002" s="36">
        <f>IF($B1002="P",VLOOKUP($E1002,'[2]Costeo-JUL26'!$B$9:$CQ$307,AR$1,0),0)*$G1002</f>
        <v>0</v>
      </c>
      <c r="AS1002" s="35">
        <f>IF($B1002="P",VLOOKUP($E1002,'[2]Costeo-JUL26'!$B$9:$CQ$307,AS$1,0),0)</f>
        <v>0</v>
      </c>
      <c r="AT1002" s="36">
        <f t="shared" si="481"/>
        <v>0</v>
      </c>
      <c r="AU1002" s="36">
        <f t="shared" si="482"/>
        <v>0</v>
      </c>
      <c r="AV1002" s="34">
        <f>IF($B1002="P",VLOOKUP($E1002,'[2]Costeo-JUL26'!$B$9:$CQ$307,AV$1,0),0)</f>
        <v>0</v>
      </c>
      <c r="AW1002" s="16">
        <f>IF($B1002="P",VLOOKUP($E1002,'[2]Costeo-JUL26'!$B$9:$CQ$307,AW$1,0),0)*$G1002</f>
        <v>0</v>
      </c>
      <c r="AX1002" s="36">
        <f>IF($B1002="P",VLOOKUP($E1002,'[2]Costeo-JUL26'!$B$9:$CQ$307,AX$1,0),0)*$G1002</f>
        <v>0</v>
      </c>
      <c r="AY1002" s="35">
        <f>IF($B1002="P",VLOOKUP($E1002,'[2]Costeo-JUL26'!$B$9:$CQ$307,AY$1,0),0)</f>
        <v>0</v>
      </c>
      <c r="AZ1002" s="36">
        <f t="shared" si="483"/>
        <v>0</v>
      </c>
      <c r="BA1002" s="36">
        <f t="shared" si="484"/>
        <v>0</v>
      </c>
      <c r="BB1002" s="34">
        <f>IF($B1002="P",VLOOKUP($E1002,'[2]Costeo-JUL26'!$B$9:$CQ$307,BB$1,0),0)</f>
        <v>0</v>
      </c>
      <c r="BC1002" s="16">
        <f>IF($B1002="P",VLOOKUP($E1002,'[2]Costeo-JUL26'!$B$9:$CQ$307,BC$1,0),0)*$G1002</f>
        <v>0</v>
      </c>
      <c r="BD1002" s="36">
        <f>IF($B1002="P",VLOOKUP($E1002,'[2]Costeo-JUL26'!$B$9:$CQ$307,BD$1,0),0)*$G1002</f>
        <v>0</v>
      </c>
      <c r="BE1002" s="35">
        <f>IF($B1002="P",VLOOKUP($E1002,'[2]Costeo-JUL26'!$B$9:$CQ$307,BE$1,0),0)</f>
        <v>0</v>
      </c>
      <c r="BF1002" s="36">
        <f t="shared" si="485"/>
        <v>0</v>
      </c>
      <c r="BG1002" s="36">
        <f t="shared" si="486"/>
        <v>0</v>
      </c>
      <c r="BH1002" s="34">
        <f>IF($B1002="P",VLOOKUP($E1002,'[2]Costeo-JUL26'!$B$9:$CQ$307,BH$1,0),0)</f>
        <v>0</v>
      </c>
      <c r="BI1002" s="16">
        <f>IF($B1002="P",VLOOKUP($E1002,'[2]Costeo-JUL26'!$B$9:$CQ$307,BI$1,0),0)*$G1002</f>
        <v>0</v>
      </c>
      <c r="BJ1002" s="36">
        <f>IF($B1002="P",VLOOKUP($E1002,'[2]Costeo-JUL26'!$B$9:$CQ$307,BJ$1,0),0)*$G1002</f>
        <v>0</v>
      </c>
      <c r="BK1002" s="35">
        <f>IF(BH1002=910319,0,IF($B1002="P",VLOOKUP($E1002,'[2]Costeo-JUL26'!$B$9:$CQ$307,BK$1,0),0))</f>
        <v>0</v>
      </c>
      <c r="BL1002" s="36">
        <f t="shared" si="487"/>
        <v>0</v>
      </c>
      <c r="BM1002" s="36">
        <f t="shared" si="488"/>
        <v>0</v>
      </c>
      <c r="BN1002" s="34">
        <f>IF($B1002="P",VLOOKUP($E1002,'[2]Costeo-JUL26'!$B$9:$CQ$307,BN$1,0),0)</f>
        <v>0</v>
      </c>
      <c r="BO1002" s="16">
        <f>IF($B1002="P",VLOOKUP($E1002,'[2]Costeo-JUL26'!$B$9:$CQ$307,BO$1,0),0)*$G1002</f>
        <v>0</v>
      </c>
      <c r="BP1002" s="36">
        <f>IF($B1002="P",VLOOKUP($E1002,'[2]Costeo-JUL26'!$B$9:$CQ$307,BP$1,0),0)*$G1002</f>
        <v>0</v>
      </c>
      <c r="BQ1002" s="35">
        <f>IF($B1002="P",VLOOKUP($E1002,'[2]Costeo-JUL26'!$B$9:$CQ$307,BQ$1,0),0)</f>
        <v>0</v>
      </c>
      <c r="BR1002" s="36">
        <f t="shared" si="489"/>
        <v>0</v>
      </c>
      <c r="BS1002" s="36">
        <f t="shared" si="490"/>
        <v>0</v>
      </c>
      <c r="BT1002" s="34">
        <f>IF($B1002="P",VLOOKUP($E1002,'[2]Costeo-JUL26'!$B$9:$CQ$307,BT$1,0),0)</f>
        <v>0</v>
      </c>
      <c r="BU1002" s="16">
        <f>IF($B1002="P",VLOOKUP($E1002,'[2]Costeo-JUL26'!$B$9:$CQ$307,BU$1,0),0)*$G1002</f>
        <v>0</v>
      </c>
      <c r="BV1002" s="36">
        <f>IF($B1002="P",VLOOKUP($E1002,'[2]Costeo-JUL26'!$B$9:$CQ$307,BV$1,0),0)*$G1002</f>
        <v>0</v>
      </c>
      <c r="BW1002" s="35">
        <f>IF($B1002="P",VLOOKUP($E1002,'[2]Costeo-JUL26'!$B$9:$CQ$307,BW$1,0),0)</f>
        <v>0</v>
      </c>
      <c r="BX1002" s="36">
        <f t="shared" si="491"/>
        <v>0</v>
      </c>
      <c r="BY1002" s="36">
        <f t="shared" si="492"/>
        <v>0</v>
      </c>
      <c r="BZ1002" s="34">
        <f>IF($B1002="P",VLOOKUP($E1002,'[2]Costeo-JUL26'!$B$9:$CQ$307,BZ$1,0),0)</f>
        <v>0</v>
      </c>
      <c r="CA1002" s="16">
        <f>IF($B1002="P",VLOOKUP($E1002,'[2]Costeo-JUL26'!$B$9:$CQ$307,CA$1,0),0)*$G1002</f>
        <v>0</v>
      </c>
      <c r="CB1002" s="36">
        <f>IF($B1002="P",VLOOKUP($E1002,'[2]Costeo-JUL26'!$B$9:$CQ$307,CB$1,0),0)*$G1002</f>
        <v>0</v>
      </c>
      <c r="CC1002" s="35">
        <f>IF($B1002="P",VLOOKUP($E1002,'[2]Costeo-JUL26'!$B$9:$CQ$307,CC$1,0),0)</f>
        <v>0</v>
      </c>
      <c r="CD1002" s="36">
        <f t="shared" si="493"/>
        <v>0</v>
      </c>
      <c r="CE1002" s="36">
        <f t="shared" si="494"/>
        <v>0</v>
      </c>
      <c r="CF1002" s="37">
        <f t="shared" si="466"/>
        <v>0</v>
      </c>
      <c r="CG1002" s="36">
        <f>IF($B1002="r",VLOOKUP($E1002,'[2]Costeo-JUL26'!$B$9:$CQ$307,CG$1,0),0)*$G1002</f>
        <v>220163.81999999998</v>
      </c>
      <c r="CH1002" s="35">
        <f>VLOOKUP($E1002,'[2]TEORICOS (05.26)'!$A$8:$T$251,CH$1,0)</f>
        <v>0.04</v>
      </c>
      <c r="CI1002" s="36">
        <f t="shared" si="495"/>
        <v>135150.24709999995</v>
      </c>
      <c r="CJ1002" s="37">
        <f t="shared" si="496"/>
        <v>355314.06709999993</v>
      </c>
      <c r="CM1002" s="16">
        <f>SUMIFS('[1]Ajuste Inventario'!$I:$I,'[1]Ajuste Inventario'!$B:$B,E1002,'[1]Ajuste Inventario'!$S:$S,D1002)*-1</f>
        <v>0.16700000000000001</v>
      </c>
      <c r="CN1002" s="36">
        <f t="shared" si="467"/>
        <v>429.98151598333328</v>
      </c>
      <c r="CP1002" t="str">
        <f t="shared" si="468"/>
        <v>1759Org.Vtas Tandil</v>
      </c>
      <c r="CQ1002" s="10">
        <f t="shared" si="469"/>
        <v>2574.7396166666663</v>
      </c>
    </row>
    <row r="1003" spans="1:95" x14ac:dyDescent="0.25">
      <c r="A1003" s="30">
        <v>46204</v>
      </c>
      <c r="B1003" s="31" t="str">
        <f>VLOOKUP($E1003,'[2]TEORICOS (05.26)'!$A$8:$T$251,B$1,0)</f>
        <v>P</v>
      </c>
      <c r="C1003" s="32" t="str">
        <f>VLOOKUP($E1003,'[2]TEORICOS (05.26)'!$A$8:$T$251,C$1,0)</f>
        <v>Cepita</v>
      </c>
      <c r="D1003" t="s">
        <v>232</v>
      </c>
      <c r="E1003">
        <v>2003</v>
      </c>
      <c r="F1003" t="s">
        <v>124</v>
      </c>
      <c r="G1003" s="16">
        <v>561</v>
      </c>
      <c r="H1003" s="16">
        <v>592.97700000000134</v>
      </c>
      <c r="I1003" s="33">
        <v>6552372.2899999907</v>
      </c>
      <c r="J1003" s="33">
        <v>6454386.0899999952</v>
      </c>
      <c r="K1003" s="34">
        <f>IF($B1003="P",VLOOKUP($E1003,'[2]Costeo-JUL26'!$B$9:$CQ$307,K$1,0),0)</f>
        <v>929230</v>
      </c>
      <c r="L1003" s="35">
        <f>VLOOKUP($E1003,'[2]TEORICOS (05.26)'!$A$8:$T$251,L$1,0)</f>
        <v>0.2</v>
      </c>
      <c r="M1003" s="36">
        <f t="shared" si="470"/>
        <v>1290877.2179999992</v>
      </c>
      <c r="N1003" s="35">
        <f>IF($B1003="P",VLOOKUP($E1003,'[2]Costeo-JUL26'!$B$9:$CQ$307,N$1,0),0)</f>
        <v>0.03</v>
      </c>
      <c r="O1003" s="36">
        <f t="shared" si="471"/>
        <v>38726.316539999971</v>
      </c>
      <c r="P1003" s="36">
        <f>IF($B1003="P",VLOOKUP($E1003,'[2]Costeo-JUL26'!$B$9:$CQ$307,P$1,0),0)*H1003</f>
        <v>0</v>
      </c>
      <c r="Q1003" s="36">
        <f t="shared" si="472"/>
        <v>1329603.5345399992</v>
      </c>
      <c r="R1003" s="34">
        <f>IF($B1003="P",VLOOKUP($E1003,'[2]Costeo-JUL26'!$B$9:$CQ$307,R$1,0),0)</f>
        <v>902332</v>
      </c>
      <c r="S1003" s="16">
        <f>IF($B1003="P",VLOOKUP($E1003,'[2]Costeo-JUL26'!$B$9:$CQ$307,S$1,0),0)*$G1003</f>
        <v>435.43742542918454</v>
      </c>
      <c r="T1003" s="36">
        <f>IF($B1003="P",VLOOKUP($E1003,'[2]Costeo-JUL26'!$B$9:$CQ$307,T$1,0),0)*$G1003</f>
        <v>303741.07195018575</v>
      </c>
      <c r="U1003" s="35">
        <f>IF($B1003="P",VLOOKUP($E1003,'[2]Costeo-JUL26'!$B$9:$CQ$307,U$1,0),0)</f>
        <v>1.4999999999999999E-2</v>
      </c>
      <c r="V1003" s="36">
        <f t="shared" si="473"/>
        <v>4556.1160792527862</v>
      </c>
      <c r="W1003" s="36">
        <f t="shared" si="474"/>
        <v>308297.18802943855</v>
      </c>
      <c r="X1003" s="34">
        <f>IF($B1003="P",VLOOKUP($E1003,'[2]Costeo-JUL26'!$B$9:$CQ$307,X$1,0),0)</f>
        <v>0</v>
      </c>
      <c r="Y1003" s="16">
        <f>IF($B1003="P",VLOOKUP($E1003,'[2]Costeo-JUL26'!$B$9:$CQ$307,Y$1,0),0)*$G1003</f>
        <v>0</v>
      </c>
      <c r="Z1003" s="36">
        <f>IF($B1003="P",VLOOKUP($E1003,'[2]Costeo-JUL26'!$B$9:$CQ$307,Z$1,0),0)*$G1003</f>
        <v>0</v>
      </c>
      <c r="AA1003" s="35">
        <f>IF($B1003="P",VLOOKUP($E1003,'[2]Costeo-JUL26'!$B$9:$CQ$307,AA$1,0),0)</f>
        <v>0</v>
      </c>
      <c r="AB1003" s="36">
        <f t="shared" si="475"/>
        <v>0</v>
      </c>
      <c r="AC1003" s="36">
        <f t="shared" si="476"/>
        <v>0</v>
      </c>
      <c r="AD1003" s="34">
        <f>IF($B1003="P",VLOOKUP($E1003,'[2]Costeo-JUL26'!$B$9:$CQ$307,AD$1,0),0)</f>
        <v>917993</v>
      </c>
      <c r="AE1003" s="16">
        <f>IF($B1003="P",VLOOKUP($E1003,'[2]Costeo-JUL26'!$B$9:$CQ$307,AE$1,0),0)*$G1003</f>
        <v>3366</v>
      </c>
      <c r="AF1003" s="36">
        <f>IF($B1003="P",VLOOKUP($E1003,'[2]Costeo-JUL26'!$B$9:$CQ$307,AF$1,0),0)*$G1003</f>
        <v>91469.030400000003</v>
      </c>
      <c r="AG1003" s="35">
        <f>IF($B1003="P",VLOOKUP($E1003,'[2]Costeo-JUL26'!$B$9:$CQ$307,AG$1,0),0)</f>
        <v>6.0000000000000001E-3</v>
      </c>
      <c r="AH1003" s="36">
        <f t="shared" si="477"/>
        <v>548.81418240000005</v>
      </c>
      <c r="AI1003" s="36">
        <f t="shared" si="478"/>
        <v>92017.844582400008</v>
      </c>
      <c r="AJ1003" s="34">
        <f>IF($B1003="P",VLOOKUP($E1003,'[2]Costeo-JUL26'!$B$9:$CQ$307,AJ$1,0),0)</f>
        <v>940058</v>
      </c>
      <c r="AK1003" s="16">
        <f>IF($B1003="P",VLOOKUP($E1003,'[2]Costeo-JUL26'!$B$9:$CQ$307,AK$1,0),0)*$G1003</f>
        <v>3366</v>
      </c>
      <c r="AL1003" s="36">
        <f>IF($B1003="P",VLOOKUP($E1003,'[2]Costeo-JUL26'!$B$9:$CQ$307,AL$1,0),0)*$G1003</f>
        <v>197541.1152</v>
      </c>
      <c r="AM1003" s="35">
        <f>IF($B1003="P",VLOOKUP($E1003,'[2]Costeo-JUL26'!$B$9:$CQ$307,AM$1,0),0)</f>
        <v>1.7999999999999999E-2</v>
      </c>
      <c r="AN1003" s="36">
        <f t="shared" si="479"/>
        <v>3555.7400736</v>
      </c>
      <c r="AO1003" s="36">
        <f t="shared" si="480"/>
        <v>201096.8552736</v>
      </c>
      <c r="AP1003" s="34">
        <f>IF($B1003="P",VLOOKUP($E1003,'[2]Costeo-JUL26'!$B$9:$CQ$307,AP$1,0),0)</f>
        <v>929272</v>
      </c>
      <c r="AQ1003" s="16">
        <f>IF($B1003="P",VLOOKUP($E1003,'[2]Costeo-JUL26'!$B$9:$CQ$307,AQ$1,0),0)*$G1003</f>
        <v>3366</v>
      </c>
      <c r="AR1003" s="36">
        <f>IF($B1003="P",VLOOKUP($E1003,'[2]Costeo-JUL26'!$B$9:$CQ$307,AR$1,0),0)*$G1003</f>
        <v>494470.28071926511</v>
      </c>
      <c r="AS1003" s="35">
        <f>IF($B1003="P",VLOOKUP($E1003,'[2]Costeo-JUL26'!$B$9:$CQ$307,AS$1,0),0)</f>
        <v>0.02</v>
      </c>
      <c r="AT1003" s="36">
        <f t="shared" si="481"/>
        <v>9889.4056143853031</v>
      </c>
      <c r="AU1003" s="36">
        <f t="shared" si="482"/>
        <v>504359.68633365043</v>
      </c>
      <c r="AV1003" s="34">
        <f>IF($B1003="P",VLOOKUP($E1003,'[2]Costeo-JUL26'!$B$9:$CQ$307,AV$1,0),0)</f>
        <v>922605</v>
      </c>
      <c r="AW1003" s="16">
        <f>IF($B1003="P",VLOOKUP($E1003,'[2]Costeo-JUL26'!$B$9:$CQ$307,AW$1,0),0)*$G1003</f>
        <v>9.5370000000000008</v>
      </c>
      <c r="AX1003" s="36">
        <f>IF($B1003="P",VLOOKUP($E1003,'[2]Costeo-JUL26'!$B$9:$CQ$307,AX$1,0),0)*$G1003</f>
        <v>46531.968442857142</v>
      </c>
      <c r="AY1003" s="35">
        <f>IF($B1003="P",VLOOKUP($E1003,'[2]Costeo-JUL26'!$B$9:$CQ$307,AY$1,0),0)</f>
        <v>0.03</v>
      </c>
      <c r="AZ1003" s="36">
        <f t="shared" si="483"/>
        <v>1395.9590532857142</v>
      </c>
      <c r="BA1003" s="36">
        <f t="shared" si="484"/>
        <v>47927.927496142853</v>
      </c>
      <c r="BB1003" s="34">
        <f>IF($B1003="P",VLOOKUP($E1003,'[2]Costeo-JUL26'!$B$9:$CQ$307,BB$1,0),0)</f>
        <v>902311</v>
      </c>
      <c r="BC1003" s="16">
        <f>IF($B1003="P",VLOOKUP($E1003,'[2]Costeo-JUL26'!$B$9:$CQ$307,BC$1,0),0)*$G1003</f>
        <v>1.8031661999999999</v>
      </c>
      <c r="BD1003" s="36">
        <f>IF($B1003="P",VLOOKUP($E1003,'[2]Costeo-JUL26'!$B$9:$CQ$307,BD$1,0),0)*$G1003</f>
        <v>7071.3777123990003</v>
      </c>
      <c r="BE1003" s="35">
        <f>IF($B1003="P",VLOOKUP($E1003,'[2]Costeo-JUL26'!$B$9:$CQ$307,BE$1,0),0)</f>
        <v>0.03</v>
      </c>
      <c r="BF1003" s="36">
        <f t="shared" si="485"/>
        <v>212.14133137197001</v>
      </c>
      <c r="BG1003" s="36">
        <f t="shared" si="486"/>
        <v>7283.5190437709707</v>
      </c>
      <c r="BH1003" s="34">
        <f>IF($B1003="P",VLOOKUP($E1003,'[2]Costeo-JUL26'!$B$9:$CQ$307,BH$1,0),0)</f>
        <v>902302</v>
      </c>
      <c r="BI1003" s="16">
        <f>IF($B1003="P",VLOOKUP($E1003,'[2]Costeo-JUL26'!$B$9:$CQ$307,BI$1,0),0)*$G1003</f>
        <v>24.042857142857144</v>
      </c>
      <c r="BJ1003" s="36">
        <f>IF($B1003="P",VLOOKUP($E1003,'[2]Costeo-JUL26'!$B$9:$CQ$307,BJ$1,0),0)*$G1003</f>
        <v>15815.391428571427</v>
      </c>
      <c r="BK1003" s="35">
        <f>IF(BH1003=910319,0,IF($B1003="P",VLOOKUP($E1003,'[2]Costeo-JUL26'!$B$9:$CQ$307,BK$1,0),0))</f>
        <v>0.02</v>
      </c>
      <c r="BL1003" s="36">
        <f t="shared" si="487"/>
        <v>316.30782857142856</v>
      </c>
      <c r="BM1003" s="36">
        <f t="shared" si="488"/>
        <v>16131.699257142856</v>
      </c>
      <c r="BN1003" s="34">
        <f>IF($B1003="P",VLOOKUP($E1003,'[2]Costeo-JUL26'!$B$9:$CQ$307,BN$1,0),0)</f>
        <v>0</v>
      </c>
      <c r="BO1003" s="16">
        <f>IF($B1003="P",VLOOKUP($E1003,'[2]Costeo-JUL26'!$B$9:$CQ$307,BO$1,0),0)*$G1003</f>
        <v>0</v>
      </c>
      <c r="BP1003" s="36">
        <f>IF($B1003="P",VLOOKUP($E1003,'[2]Costeo-JUL26'!$B$9:$CQ$307,BP$1,0),0)*$G1003</f>
        <v>0</v>
      </c>
      <c r="BQ1003" s="35">
        <f>IF($B1003="P",VLOOKUP($E1003,'[2]Costeo-JUL26'!$B$9:$CQ$307,BQ$1,0),0)</f>
        <v>0</v>
      </c>
      <c r="BR1003" s="36">
        <f t="shared" si="489"/>
        <v>0</v>
      </c>
      <c r="BS1003" s="36">
        <f t="shared" si="490"/>
        <v>0</v>
      </c>
      <c r="BT1003" s="34">
        <f>IF($B1003="P",VLOOKUP($E1003,'[2]Costeo-JUL26'!$B$9:$CQ$307,BT$1,0),0)</f>
        <v>0</v>
      </c>
      <c r="BU1003" s="16">
        <f>IF($B1003="P",VLOOKUP($E1003,'[2]Costeo-JUL26'!$B$9:$CQ$307,BU$1,0),0)*$G1003</f>
        <v>0</v>
      </c>
      <c r="BV1003" s="36">
        <f>IF($B1003="P",VLOOKUP($E1003,'[2]Costeo-JUL26'!$B$9:$CQ$307,BV$1,0),0)*$G1003</f>
        <v>0</v>
      </c>
      <c r="BW1003" s="35">
        <f>IF($B1003="P",VLOOKUP($E1003,'[2]Costeo-JUL26'!$B$9:$CQ$307,BW$1,0),0)</f>
        <v>0</v>
      </c>
      <c r="BX1003" s="36">
        <f t="shared" si="491"/>
        <v>0</v>
      </c>
      <c r="BY1003" s="36">
        <f t="shared" si="492"/>
        <v>0</v>
      </c>
      <c r="BZ1003" s="34">
        <f>IF($B1003="P",VLOOKUP($E1003,'[2]Costeo-JUL26'!$B$9:$CQ$307,BZ$1,0),0)</f>
        <v>0</v>
      </c>
      <c r="CA1003" s="16">
        <f>IF($B1003="P",VLOOKUP($E1003,'[2]Costeo-JUL26'!$B$9:$CQ$307,CA$1,0),0)*$G1003</f>
        <v>0</v>
      </c>
      <c r="CB1003" s="36">
        <f>IF($B1003="P",VLOOKUP($E1003,'[2]Costeo-JUL26'!$B$9:$CQ$307,CB$1,0),0)*$G1003</f>
        <v>0</v>
      </c>
      <c r="CC1003" s="35">
        <f>IF($B1003="P",VLOOKUP($E1003,'[2]Costeo-JUL26'!$B$9:$CQ$307,CC$1,0),0)</f>
        <v>0</v>
      </c>
      <c r="CD1003" s="36">
        <f t="shared" si="493"/>
        <v>0</v>
      </c>
      <c r="CE1003" s="36">
        <f t="shared" si="494"/>
        <v>0</v>
      </c>
      <c r="CF1003" s="37">
        <f t="shared" si="466"/>
        <v>2506718.2545561446</v>
      </c>
      <c r="CG1003" s="36">
        <f>IF($B1003="r",VLOOKUP($E1003,'[2]Costeo-JUL26'!$B$9:$CQ$307,CG$1,0),0)*$G1003</f>
        <v>0</v>
      </c>
      <c r="CH1003" s="35">
        <f>VLOOKUP($E1003,'[2]TEORICOS (05.26)'!$A$8:$T$251,CH$1,0)</f>
        <v>0</v>
      </c>
      <c r="CI1003" s="36">
        <f t="shared" si="495"/>
        <v>0</v>
      </c>
      <c r="CJ1003" s="37">
        <f t="shared" si="496"/>
        <v>0</v>
      </c>
      <c r="CM1003" s="16">
        <f>SUMIFS('[1]Ajuste Inventario'!$I:$I,'[1]Ajuste Inventario'!$B:$B,E1003,'[1]Ajuste Inventario'!$S:$S,D1003)*-1</f>
        <v>3.8330000000000002</v>
      </c>
      <c r="CN1003" s="36">
        <f t="shared" si="467"/>
        <v>17127.007254391629</v>
      </c>
      <c r="CP1003" t="str">
        <f t="shared" si="468"/>
        <v>2003Org.Vtas Tandil</v>
      </c>
      <c r="CQ1003" s="10">
        <f t="shared" si="469"/>
        <v>4468.3034840572991</v>
      </c>
    </row>
    <row r="1004" spans="1:95" x14ac:dyDescent="0.25">
      <c r="A1004" s="30">
        <v>46204</v>
      </c>
      <c r="B1004" s="31" t="str">
        <f>VLOOKUP($E1004,'[2]TEORICOS (05.26)'!$A$8:$T$251,B$1,0)</f>
        <v>P</v>
      </c>
      <c r="C1004" s="32" t="str">
        <f>VLOOKUP($E1004,'[2]TEORICOS (05.26)'!$A$8:$T$251,C$1,0)</f>
        <v>Cepita</v>
      </c>
      <c r="D1004" t="s">
        <v>232</v>
      </c>
      <c r="E1004">
        <v>2004</v>
      </c>
      <c r="F1004" t="s">
        <v>125</v>
      </c>
      <c r="G1004" s="16">
        <v>377</v>
      </c>
      <c r="H1004" s="16">
        <v>398.48899999999958</v>
      </c>
      <c r="I1004" s="33">
        <v>4329114.410000002</v>
      </c>
      <c r="J1004" s="33">
        <v>4264146.5700000022</v>
      </c>
      <c r="K1004" s="34">
        <f>IF($B1004="P",VLOOKUP($E1004,'[2]Costeo-JUL26'!$B$9:$CQ$307,K$1,0),0)</f>
        <v>929230</v>
      </c>
      <c r="L1004" s="35">
        <f>VLOOKUP($E1004,'[2]TEORICOS (05.26)'!$A$8:$T$251,L$1,0)</f>
        <v>0.2</v>
      </c>
      <c r="M1004" s="36">
        <f t="shared" si="470"/>
        <v>852829.31400000048</v>
      </c>
      <c r="N1004" s="35">
        <f>IF($B1004="P",VLOOKUP($E1004,'[2]Costeo-JUL26'!$B$9:$CQ$307,N$1,0),0)</f>
        <v>0.03</v>
      </c>
      <c r="O1004" s="36">
        <f t="shared" si="471"/>
        <v>25584.879420000012</v>
      </c>
      <c r="P1004" s="36">
        <f>IF($B1004="P",VLOOKUP($E1004,'[2]Costeo-JUL26'!$B$9:$CQ$307,P$1,0),0)*H1004</f>
        <v>0</v>
      </c>
      <c r="Q1004" s="36">
        <f t="shared" si="472"/>
        <v>878414.19342000049</v>
      </c>
      <c r="R1004" s="34">
        <f>IF($B1004="P",VLOOKUP($E1004,'[2]Costeo-JUL26'!$B$9:$CQ$307,R$1,0),0)</f>
        <v>902332</v>
      </c>
      <c r="S1004" s="16">
        <f>IF($B1004="P",VLOOKUP($E1004,'[2]Costeo-JUL26'!$B$9:$CQ$307,S$1,0),0)*$G1004</f>
        <v>292.62015933476391</v>
      </c>
      <c r="T1004" s="36">
        <f>IF($B1004="P",VLOOKUP($E1004,'[2]Costeo-JUL26'!$B$9:$CQ$307,T$1,0),0)*$G1004</f>
        <v>204118.33177401076</v>
      </c>
      <c r="U1004" s="35">
        <f>IF($B1004="P",VLOOKUP($E1004,'[2]Costeo-JUL26'!$B$9:$CQ$307,U$1,0),0)</f>
        <v>1.4999999999999999E-2</v>
      </c>
      <c r="V1004" s="36">
        <f t="shared" si="473"/>
        <v>3061.7749766101615</v>
      </c>
      <c r="W1004" s="36">
        <f t="shared" si="474"/>
        <v>207180.10675062091</v>
      </c>
      <c r="X1004" s="34">
        <f>IF($B1004="P",VLOOKUP($E1004,'[2]Costeo-JUL26'!$B$9:$CQ$307,X$1,0),0)</f>
        <v>0</v>
      </c>
      <c r="Y1004" s="16">
        <f>IF($B1004="P",VLOOKUP($E1004,'[2]Costeo-JUL26'!$B$9:$CQ$307,Y$1,0),0)*$G1004</f>
        <v>0</v>
      </c>
      <c r="Z1004" s="36">
        <f>IF($B1004="P",VLOOKUP($E1004,'[2]Costeo-JUL26'!$B$9:$CQ$307,Z$1,0),0)*$G1004</f>
        <v>0</v>
      </c>
      <c r="AA1004" s="35">
        <f>IF($B1004="P",VLOOKUP($E1004,'[2]Costeo-JUL26'!$B$9:$CQ$307,AA$1,0),0)</f>
        <v>0</v>
      </c>
      <c r="AB1004" s="36">
        <f t="shared" si="475"/>
        <v>0</v>
      </c>
      <c r="AC1004" s="36">
        <f t="shared" si="476"/>
        <v>0</v>
      </c>
      <c r="AD1004" s="34">
        <f>IF($B1004="P",VLOOKUP($E1004,'[2]Costeo-JUL26'!$B$9:$CQ$307,AD$1,0),0)</f>
        <v>917993</v>
      </c>
      <c r="AE1004" s="16">
        <f>IF($B1004="P",VLOOKUP($E1004,'[2]Costeo-JUL26'!$B$9:$CQ$307,AE$1,0),0)*$G1004</f>
        <v>1508</v>
      </c>
      <c r="AF1004" s="36">
        <f>IF($B1004="P",VLOOKUP($E1004,'[2]Costeo-JUL26'!$B$9:$CQ$307,AF$1,0),0)*$G1004</f>
        <v>40978.995199999998</v>
      </c>
      <c r="AG1004" s="35">
        <f>IF($B1004="P",VLOOKUP($E1004,'[2]Costeo-JUL26'!$B$9:$CQ$307,AG$1,0),0)</f>
        <v>6.0000000000000001E-3</v>
      </c>
      <c r="AH1004" s="36">
        <f t="shared" si="477"/>
        <v>245.8739712</v>
      </c>
      <c r="AI1004" s="36">
        <f t="shared" si="478"/>
        <v>41224.8691712</v>
      </c>
      <c r="AJ1004" s="34">
        <f>IF($B1004="P",VLOOKUP($E1004,'[2]Costeo-JUL26'!$B$9:$CQ$307,AJ$1,0),0)</f>
        <v>940060</v>
      </c>
      <c r="AK1004" s="16">
        <f>IF($B1004="P",VLOOKUP($E1004,'[2]Costeo-JUL26'!$B$9:$CQ$307,AK$1,0),0)*$G1004</f>
        <v>1508</v>
      </c>
      <c r="AL1004" s="36">
        <f>IF($B1004="P",VLOOKUP($E1004,'[2]Costeo-JUL26'!$B$9:$CQ$307,AL$1,0),0)*$G1004</f>
        <v>134024.31431999998</v>
      </c>
      <c r="AM1004" s="35">
        <f>IF($B1004="P",VLOOKUP($E1004,'[2]Costeo-JUL26'!$B$9:$CQ$307,AM$1,0),0)</f>
        <v>1.7999999999999999E-2</v>
      </c>
      <c r="AN1004" s="36">
        <f t="shared" si="479"/>
        <v>2412.4376577599992</v>
      </c>
      <c r="AO1004" s="36">
        <f t="shared" si="480"/>
        <v>136436.75197775997</v>
      </c>
      <c r="AP1004" s="34">
        <f>IF($B1004="P",VLOOKUP($E1004,'[2]Costeo-JUL26'!$B$9:$CQ$307,AP$1,0),0)</f>
        <v>929273</v>
      </c>
      <c r="AQ1004" s="16">
        <f>IF($B1004="P",VLOOKUP($E1004,'[2]Costeo-JUL26'!$B$9:$CQ$307,AQ$1,0),0)*$G1004</f>
        <v>1508</v>
      </c>
      <c r="AR1004" s="36">
        <f>IF($B1004="P",VLOOKUP($E1004,'[2]Costeo-JUL26'!$B$9:$CQ$307,AR$1,0),0)*$G1004</f>
        <v>289793.77751999995</v>
      </c>
      <c r="AS1004" s="35">
        <f>IF($B1004="P",VLOOKUP($E1004,'[2]Costeo-JUL26'!$B$9:$CQ$307,AS$1,0),0)</f>
        <v>0.02</v>
      </c>
      <c r="AT1004" s="36">
        <f t="shared" si="481"/>
        <v>5795.8755503999992</v>
      </c>
      <c r="AU1004" s="36">
        <f t="shared" si="482"/>
        <v>295589.65307039995</v>
      </c>
      <c r="AV1004" s="34">
        <f>IF($B1004="P",VLOOKUP($E1004,'[2]Costeo-JUL26'!$B$9:$CQ$307,AV$1,0),0)</f>
        <v>934139</v>
      </c>
      <c r="AW1004" s="16">
        <f>IF($B1004="P",VLOOKUP($E1004,'[2]Costeo-JUL26'!$B$9:$CQ$307,AW$1,0),0)*$G1004</f>
        <v>6.4090000000000007</v>
      </c>
      <c r="AX1004" s="36">
        <f>IF($B1004="P",VLOOKUP($E1004,'[2]Costeo-JUL26'!$B$9:$CQ$307,AX$1,0),0)*$G1004</f>
        <v>32958.538860000001</v>
      </c>
      <c r="AY1004" s="35">
        <f>IF($B1004="P",VLOOKUP($E1004,'[2]Costeo-JUL26'!$B$9:$CQ$307,AY$1,0),0)</f>
        <v>0.03</v>
      </c>
      <c r="AZ1004" s="36">
        <f t="shared" si="483"/>
        <v>988.75616579999996</v>
      </c>
      <c r="BA1004" s="36">
        <f t="shared" si="484"/>
        <v>33947.295025799998</v>
      </c>
      <c r="BB1004" s="34">
        <f>IF($B1004="P",VLOOKUP($E1004,'[2]Costeo-JUL26'!$B$9:$CQ$307,BB$1,0),0)</f>
        <v>902311</v>
      </c>
      <c r="BC1004" s="16">
        <f>IF($B1004="P",VLOOKUP($E1004,'[2]Costeo-JUL26'!$B$9:$CQ$307,BC$1,0),0)*$G1004</f>
        <v>1.0995581999999999</v>
      </c>
      <c r="BD1004" s="36">
        <f>IF($B1004="P",VLOOKUP($E1004,'[2]Costeo-JUL26'!$B$9:$CQ$307,BD$1,0),0)*$G1004</f>
        <v>4312.076917239001</v>
      </c>
      <c r="BE1004" s="35">
        <f>IF($B1004="P",VLOOKUP($E1004,'[2]Costeo-JUL26'!$B$9:$CQ$307,BE$1,0),0)</f>
        <v>0.03</v>
      </c>
      <c r="BF1004" s="36">
        <f t="shared" si="485"/>
        <v>129.36230751717002</v>
      </c>
      <c r="BG1004" s="36">
        <f t="shared" si="486"/>
        <v>4441.4392247561709</v>
      </c>
      <c r="BH1004" s="34">
        <f>IF($B1004="P",VLOOKUP($E1004,'[2]Costeo-JUL26'!$B$9:$CQ$307,BH$1,0),0)</f>
        <v>902302</v>
      </c>
      <c r="BI1004" s="16">
        <f>IF($B1004="P",VLOOKUP($E1004,'[2]Costeo-JUL26'!$B$9:$CQ$307,BI$1,0),0)*$G1004</f>
        <v>9.4250000000000007</v>
      </c>
      <c r="BJ1004" s="36">
        <f>IF($B1004="P",VLOOKUP($E1004,'[2]Costeo-JUL26'!$B$9:$CQ$307,BJ$1,0),0)*$G1004</f>
        <v>6199.7650000000003</v>
      </c>
      <c r="BK1004" s="35">
        <f>IF(BH1004=910319,0,IF($B1004="P",VLOOKUP($E1004,'[2]Costeo-JUL26'!$B$9:$CQ$307,BK$1,0),0))</f>
        <v>0.02</v>
      </c>
      <c r="BL1004" s="36">
        <f t="shared" si="487"/>
        <v>123.99530000000001</v>
      </c>
      <c r="BM1004" s="36">
        <f t="shared" si="488"/>
        <v>6323.7602999999999</v>
      </c>
      <c r="BN1004" s="34">
        <f>IF($B1004="P",VLOOKUP($E1004,'[2]Costeo-JUL26'!$B$9:$CQ$307,BN$1,0),0)</f>
        <v>0</v>
      </c>
      <c r="BO1004" s="16">
        <f>IF($B1004="P",VLOOKUP($E1004,'[2]Costeo-JUL26'!$B$9:$CQ$307,BO$1,0),0)*$G1004</f>
        <v>0</v>
      </c>
      <c r="BP1004" s="36">
        <f>IF($B1004="P",VLOOKUP($E1004,'[2]Costeo-JUL26'!$B$9:$CQ$307,BP$1,0),0)*$G1004</f>
        <v>0</v>
      </c>
      <c r="BQ1004" s="35">
        <f>IF($B1004="P",VLOOKUP($E1004,'[2]Costeo-JUL26'!$B$9:$CQ$307,BQ$1,0),0)</f>
        <v>0</v>
      </c>
      <c r="BR1004" s="36">
        <f t="shared" si="489"/>
        <v>0</v>
      </c>
      <c r="BS1004" s="36">
        <f t="shared" si="490"/>
        <v>0</v>
      </c>
      <c r="BT1004" s="34">
        <f>IF($B1004="P",VLOOKUP($E1004,'[2]Costeo-JUL26'!$B$9:$CQ$307,BT$1,0),0)</f>
        <v>0</v>
      </c>
      <c r="BU1004" s="16">
        <f>IF($B1004="P",VLOOKUP($E1004,'[2]Costeo-JUL26'!$B$9:$CQ$307,BU$1,0),0)*$G1004</f>
        <v>0</v>
      </c>
      <c r="BV1004" s="36">
        <f>IF($B1004="P",VLOOKUP($E1004,'[2]Costeo-JUL26'!$B$9:$CQ$307,BV$1,0),0)*$G1004</f>
        <v>0</v>
      </c>
      <c r="BW1004" s="35">
        <f>IF($B1004="P",VLOOKUP($E1004,'[2]Costeo-JUL26'!$B$9:$CQ$307,BW$1,0),0)</f>
        <v>0</v>
      </c>
      <c r="BX1004" s="36">
        <f t="shared" si="491"/>
        <v>0</v>
      </c>
      <c r="BY1004" s="36">
        <f t="shared" si="492"/>
        <v>0</v>
      </c>
      <c r="BZ1004" s="34">
        <f>IF($B1004="P",VLOOKUP($E1004,'[2]Costeo-JUL26'!$B$9:$CQ$307,BZ$1,0),0)</f>
        <v>0</v>
      </c>
      <c r="CA1004" s="16">
        <f>IF($B1004="P",VLOOKUP($E1004,'[2]Costeo-JUL26'!$B$9:$CQ$307,CA$1,0),0)*$G1004</f>
        <v>0</v>
      </c>
      <c r="CB1004" s="36">
        <f>IF($B1004="P",VLOOKUP($E1004,'[2]Costeo-JUL26'!$B$9:$CQ$307,CB$1,0),0)*$G1004</f>
        <v>0</v>
      </c>
      <c r="CC1004" s="35">
        <f>IF($B1004="P",VLOOKUP($E1004,'[2]Costeo-JUL26'!$B$9:$CQ$307,CC$1,0),0)</f>
        <v>0</v>
      </c>
      <c r="CD1004" s="36">
        <f t="shared" si="493"/>
        <v>0</v>
      </c>
      <c r="CE1004" s="36">
        <f t="shared" si="494"/>
        <v>0</v>
      </c>
      <c r="CF1004" s="37">
        <f t="shared" si="466"/>
        <v>1603558.0689405373</v>
      </c>
      <c r="CG1004" s="36">
        <f>IF($B1004="r",VLOOKUP($E1004,'[2]Costeo-JUL26'!$B$9:$CQ$307,CG$1,0),0)*$G1004</f>
        <v>0</v>
      </c>
      <c r="CH1004" s="35">
        <f>VLOOKUP($E1004,'[2]TEORICOS (05.26)'!$A$8:$T$251,CH$1,0)</f>
        <v>0</v>
      </c>
      <c r="CI1004" s="36">
        <f t="shared" si="495"/>
        <v>0</v>
      </c>
      <c r="CJ1004" s="37">
        <f t="shared" si="496"/>
        <v>0</v>
      </c>
      <c r="CM1004" s="16">
        <f>SUMIFS('[1]Ajuste Inventario'!$I:$I,'[1]Ajuste Inventario'!$B:$B,E1004,'[1]Ajuste Inventario'!$S:$S,D1004)*-1</f>
        <v>1</v>
      </c>
      <c r="CN1004" s="36">
        <f t="shared" si="467"/>
        <v>4253.4696788873671</v>
      </c>
      <c r="CP1004" t="str">
        <f t="shared" si="468"/>
        <v>2004Org.Vtas Tandil</v>
      </c>
      <c r="CQ1004" s="10">
        <f t="shared" si="469"/>
        <v>4253.4696788873671</v>
      </c>
    </row>
    <row r="1005" spans="1:95" x14ac:dyDescent="0.25">
      <c r="A1005" s="30">
        <v>46204</v>
      </c>
      <c r="B1005" s="31" t="str">
        <f>VLOOKUP($E1005,'[2]TEORICOS (05.26)'!$A$8:$T$251,B$1,0)</f>
        <v>P</v>
      </c>
      <c r="C1005" s="32" t="str">
        <f>VLOOKUP($E1005,'[2]TEORICOS (05.26)'!$A$8:$T$251,C$1,0)</f>
        <v>Cepita</v>
      </c>
      <c r="D1005" t="s">
        <v>232</v>
      </c>
      <c r="E1005">
        <v>2013</v>
      </c>
      <c r="F1005" t="s">
        <v>126</v>
      </c>
      <c r="G1005" s="16">
        <v>453</v>
      </c>
      <c r="H1005" s="16">
        <v>478.82100000000065</v>
      </c>
      <c r="I1005" s="33">
        <v>5515529.6300000092</v>
      </c>
      <c r="J1005" s="33">
        <v>5451982.5500000101</v>
      </c>
      <c r="K1005" s="34">
        <f>IF($B1005="P",VLOOKUP($E1005,'[2]Costeo-JUL26'!$B$9:$CQ$307,K$1,0),0)</f>
        <v>936622</v>
      </c>
      <c r="L1005" s="35">
        <f>VLOOKUP($E1005,'[2]TEORICOS (05.26)'!$A$8:$T$251,L$1,0)</f>
        <v>0.2</v>
      </c>
      <c r="M1005" s="36">
        <f t="shared" si="470"/>
        <v>1090396.5100000021</v>
      </c>
      <c r="N1005" s="35">
        <f>IF($B1005="P",VLOOKUP($E1005,'[2]Costeo-JUL26'!$B$9:$CQ$307,N$1,0),0)</f>
        <v>0.03</v>
      </c>
      <c r="O1005" s="36">
        <f t="shared" si="471"/>
        <v>32711.895300000062</v>
      </c>
      <c r="P1005" s="36">
        <f>IF($B1005="P",VLOOKUP($E1005,'[2]Costeo-JUL26'!$B$9:$CQ$307,P$1,0),0)*H1005</f>
        <v>0</v>
      </c>
      <c r="Q1005" s="36">
        <f t="shared" si="472"/>
        <v>1123108.4053000021</v>
      </c>
      <c r="R1005" s="34">
        <f>IF($B1005="P",VLOOKUP($E1005,'[2]Costeo-JUL26'!$B$9:$CQ$307,R$1,0),0)</f>
        <v>902332</v>
      </c>
      <c r="S1005" s="16">
        <f>IF($B1005="P",VLOOKUP($E1005,'[2]Costeo-JUL26'!$B$9:$CQ$307,S$1,0),0)*$G1005</f>
        <v>281.77627130570761</v>
      </c>
      <c r="T1005" s="36">
        <f>IF($B1005="P",VLOOKUP($E1005,'[2]Costeo-JUL26'!$B$9:$CQ$307,T$1,0),0)*$G1005</f>
        <v>196554.13544704847</v>
      </c>
      <c r="U1005" s="35">
        <f>IF($B1005="P",VLOOKUP($E1005,'[2]Costeo-JUL26'!$B$9:$CQ$307,U$1,0),0)</f>
        <v>1.4999999999999999E-2</v>
      </c>
      <c r="V1005" s="36">
        <f t="shared" si="473"/>
        <v>2948.3120317057269</v>
      </c>
      <c r="W1005" s="36">
        <f t="shared" si="474"/>
        <v>199502.44747875418</v>
      </c>
      <c r="X1005" s="34">
        <f>IF($B1005="P",VLOOKUP($E1005,'[2]Costeo-JUL26'!$B$9:$CQ$307,X$1,0),0)</f>
        <v>0</v>
      </c>
      <c r="Y1005" s="16">
        <f>IF($B1005="P",VLOOKUP($E1005,'[2]Costeo-JUL26'!$B$9:$CQ$307,Y$1,0),0)*$G1005</f>
        <v>0</v>
      </c>
      <c r="Z1005" s="36">
        <f>IF($B1005="P",VLOOKUP($E1005,'[2]Costeo-JUL26'!$B$9:$CQ$307,Z$1,0),0)*$G1005</f>
        <v>0</v>
      </c>
      <c r="AA1005" s="35">
        <f>IF($B1005="P",VLOOKUP($E1005,'[2]Costeo-JUL26'!$B$9:$CQ$307,AA$1,0),0)</f>
        <v>0</v>
      </c>
      <c r="AB1005" s="36">
        <f t="shared" si="475"/>
        <v>0</v>
      </c>
      <c r="AC1005" s="36">
        <f t="shared" si="476"/>
        <v>0</v>
      </c>
      <c r="AD1005" s="34">
        <f>IF($B1005="P",VLOOKUP($E1005,'[2]Costeo-JUL26'!$B$9:$CQ$307,AD$1,0),0)</f>
        <v>917993</v>
      </c>
      <c r="AE1005" s="16">
        <f>IF($B1005="P",VLOOKUP($E1005,'[2]Costeo-JUL26'!$B$9:$CQ$307,AE$1,0),0)*$G1005</f>
        <v>2718</v>
      </c>
      <c r="AF1005" s="36">
        <f>IF($B1005="P",VLOOKUP($E1005,'[2]Costeo-JUL26'!$B$9:$CQ$307,AF$1,0),0)*$G1005</f>
        <v>73860.01920000001</v>
      </c>
      <c r="AG1005" s="35">
        <f>IF($B1005="P",VLOOKUP($E1005,'[2]Costeo-JUL26'!$B$9:$CQ$307,AG$1,0),0)</f>
        <v>6.0000000000000001E-3</v>
      </c>
      <c r="AH1005" s="36">
        <f t="shared" si="477"/>
        <v>443.16011520000006</v>
      </c>
      <c r="AI1005" s="36">
        <f t="shared" si="478"/>
        <v>74303.179315200003</v>
      </c>
      <c r="AJ1005" s="34">
        <f>IF($B1005="P",VLOOKUP($E1005,'[2]Costeo-JUL26'!$B$9:$CQ$307,AJ$1,0),0)</f>
        <v>930267</v>
      </c>
      <c r="AK1005" s="16">
        <f>IF($B1005="P",VLOOKUP($E1005,'[2]Costeo-JUL26'!$B$9:$CQ$307,AK$1,0),0)*$G1005</f>
        <v>2718</v>
      </c>
      <c r="AL1005" s="36">
        <f>IF($B1005="P",VLOOKUP($E1005,'[2]Costeo-JUL26'!$B$9:$CQ$307,AL$1,0),0)*$G1005</f>
        <v>165674.76588000002</v>
      </c>
      <c r="AM1005" s="35">
        <f>IF($B1005="P",VLOOKUP($E1005,'[2]Costeo-JUL26'!$B$9:$CQ$307,AM$1,0),0)</f>
        <v>1.7999999999999999E-2</v>
      </c>
      <c r="AN1005" s="36">
        <f t="shared" si="479"/>
        <v>2982.1457858400004</v>
      </c>
      <c r="AO1005" s="36">
        <f t="shared" si="480"/>
        <v>168656.91166584002</v>
      </c>
      <c r="AP1005" s="34">
        <f>IF($B1005="P",VLOOKUP($E1005,'[2]Costeo-JUL26'!$B$9:$CQ$307,AP$1,0),0)</f>
        <v>929272</v>
      </c>
      <c r="AQ1005" s="16">
        <f>IF($B1005="P",VLOOKUP($E1005,'[2]Costeo-JUL26'!$B$9:$CQ$307,AQ$1,0),0)*$G1005</f>
        <v>2718</v>
      </c>
      <c r="AR1005" s="36">
        <f>IF($B1005="P",VLOOKUP($E1005,'[2]Costeo-JUL26'!$B$9:$CQ$307,AR$1,0),0)*$G1005</f>
        <v>399278.1411155563</v>
      </c>
      <c r="AS1005" s="35">
        <f>IF($B1005="P",VLOOKUP($E1005,'[2]Costeo-JUL26'!$B$9:$CQ$307,AS$1,0),0)</f>
        <v>0.02</v>
      </c>
      <c r="AT1005" s="36">
        <f t="shared" si="481"/>
        <v>7985.5628223111262</v>
      </c>
      <c r="AU1005" s="36">
        <f t="shared" si="482"/>
        <v>407263.70393786742</v>
      </c>
      <c r="AV1005" s="34">
        <f>IF($B1005="P",VLOOKUP($E1005,'[2]Costeo-JUL26'!$B$9:$CQ$307,AV$1,0),0)</f>
        <v>922605</v>
      </c>
      <c r="AW1005" s="16">
        <f>IF($B1005="P",VLOOKUP($E1005,'[2]Costeo-JUL26'!$B$9:$CQ$307,AW$1,0),0)*$G1005</f>
        <v>7.7010000000000005</v>
      </c>
      <c r="AX1005" s="36">
        <f>IF($B1005="P",VLOOKUP($E1005,'[2]Costeo-JUL26'!$B$9:$CQ$307,AX$1,0),0)*$G1005</f>
        <v>37573.942432467527</v>
      </c>
      <c r="AY1005" s="35">
        <f>IF($B1005="P",VLOOKUP($E1005,'[2]Costeo-JUL26'!$B$9:$CQ$307,AY$1,0),0)</f>
        <v>0.03</v>
      </c>
      <c r="AZ1005" s="36">
        <f t="shared" si="483"/>
        <v>1127.2182729740257</v>
      </c>
      <c r="BA1005" s="36">
        <f t="shared" si="484"/>
        <v>38701.160705441551</v>
      </c>
      <c r="BB1005" s="34">
        <f>IF($B1005="P",VLOOKUP($E1005,'[2]Costeo-JUL26'!$B$9:$CQ$307,BB$1,0),0)</f>
        <v>902311</v>
      </c>
      <c r="BC1005" s="16">
        <f>IF($B1005="P",VLOOKUP($E1005,'[2]Costeo-JUL26'!$B$9:$CQ$307,BC$1,0),0)*$G1005</f>
        <v>1.4560325999999999</v>
      </c>
      <c r="BD1005" s="36">
        <f>IF($B1005="P",VLOOKUP($E1005,'[2]Costeo-JUL26'!$B$9:$CQ$307,BD$1,0),0)*$G1005</f>
        <v>5710.0429656270007</v>
      </c>
      <c r="BE1005" s="35">
        <f>IF($B1005="P",VLOOKUP($E1005,'[2]Costeo-JUL26'!$B$9:$CQ$307,BE$1,0),0)</f>
        <v>0.03</v>
      </c>
      <c r="BF1005" s="36">
        <f t="shared" si="485"/>
        <v>171.30128896881001</v>
      </c>
      <c r="BG1005" s="36">
        <f t="shared" si="486"/>
        <v>5881.3442545958105</v>
      </c>
      <c r="BH1005" s="34">
        <f>IF($B1005="P",VLOOKUP($E1005,'[2]Costeo-JUL26'!$B$9:$CQ$307,BH$1,0),0)</f>
        <v>902302</v>
      </c>
      <c r="BI1005" s="16">
        <f>IF($B1005="P",VLOOKUP($E1005,'[2]Costeo-JUL26'!$B$9:$CQ$307,BI$1,0),0)*$G1005</f>
        <v>19.414285714285715</v>
      </c>
      <c r="BJ1005" s="36">
        <f>IF($B1005="P",VLOOKUP($E1005,'[2]Costeo-JUL26'!$B$9:$CQ$307,BJ$1,0),0)*$G1005</f>
        <v>12770.717142857142</v>
      </c>
      <c r="BK1005" s="35">
        <f>IF(BH1005=910319,0,IF($B1005="P",VLOOKUP($E1005,'[2]Costeo-JUL26'!$B$9:$CQ$307,BK$1,0),0))</f>
        <v>0.02</v>
      </c>
      <c r="BL1005" s="36">
        <f t="shared" si="487"/>
        <v>255.41434285714286</v>
      </c>
      <c r="BM1005" s="36">
        <f t="shared" si="488"/>
        <v>13026.131485714284</v>
      </c>
      <c r="BN1005" s="34">
        <f>IF($B1005="P",VLOOKUP($E1005,'[2]Costeo-JUL26'!$B$9:$CQ$307,BN$1,0),0)</f>
        <v>0</v>
      </c>
      <c r="BO1005" s="16">
        <f>IF($B1005="P",VLOOKUP($E1005,'[2]Costeo-JUL26'!$B$9:$CQ$307,BO$1,0),0)*$G1005</f>
        <v>0</v>
      </c>
      <c r="BP1005" s="36">
        <f>IF($B1005="P",VLOOKUP($E1005,'[2]Costeo-JUL26'!$B$9:$CQ$307,BP$1,0),0)*$G1005</f>
        <v>0</v>
      </c>
      <c r="BQ1005" s="35">
        <f>IF($B1005="P",VLOOKUP($E1005,'[2]Costeo-JUL26'!$B$9:$CQ$307,BQ$1,0),0)</f>
        <v>0</v>
      </c>
      <c r="BR1005" s="36">
        <f t="shared" si="489"/>
        <v>0</v>
      </c>
      <c r="BS1005" s="36">
        <f t="shared" si="490"/>
        <v>0</v>
      </c>
      <c r="BT1005" s="34">
        <f>IF($B1005="P",VLOOKUP($E1005,'[2]Costeo-JUL26'!$B$9:$CQ$307,BT$1,0),0)</f>
        <v>0</v>
      </c>
      <c r="BU1005" s="16">
        <f>IF($B1005="P",VLOOKUP($E1005,'[2]Costeo-JUL26'!$B$9:$CQ$307,BU$1,0),0)*$G1005</f>
        <v>0</v>
      </c>
      <c r="BV1005" s="36">
        <f>IF($B1005="P",VLOOKUP($E1005,'[2]Costeo-JUL26'!$B$9:$CQ$307,BV$1,0),0)*$G1005</f>
        <v>0</v>
      </c>
      <c r="BW1005" s="35">
        <f>IF($B1005="P",VLOOKUP($E1005,'[2]Costeo-JUL26'!$B$9:$CQ$307,BW$1,0),0)</f>
        <v>0</v>
      </c>
      <c r="BX1005" s="36">
        <f t="shared" si="491"/>
        <v>0</v>
      </c>
      <c r="BY1005" s="36">
        <f t="shared" si="492"/>
        <v>0</v>
      </c>
      <c r="BZ1005" s="34">
        <f>IF($B1005="P",VLOOKUP($E1005,'[2]Costeo-JUL26'!$B$9:$CQ$307,BZ$1,0),0)</f>
        <v>0</v>
      </c>
      <c r="CA1005" s="16">
        <f>IF($B1005="P",VLOOKUP($E1005,'[2]Costeo-JUL26'!$B$9:$CQ$307,CA$1,0),0)*$G1005</f>
        <v>0</v>
      </c>
      <c r="CB1005" s="36">
        <f>IF($B1005="P",VLOOKUP($E1005,'[2]Costeo-JUL26'!$B$9:$CQ$307,CB$1,0),0)*$G1005</f>
        <v>0</v>
      </c>
      <c r="CC1005" s="35">
        <f>IF($B1005="P",VLOOKUP($E1005,'[2]Costeo-JUL26'!$B$9:$CQ$307,CC$1,0),0)</f>
        <v>0</v>
      </c>
      <c r="CD1005" s="36">
        <f t="shared" si="493"/>
        <v>0</v>
      </c>
      <c r="CE1005" s="36">
        <f t="shared" si="494"/>
        <v>0</v>
      </c>
      <c r="CF1005" s="37">
        <f t="shared" si="466"/>
        <v>2030443.2841434157</v>
      </c>
      <c r="CG1005" s="36">
        <f>IF($B1005="r",VLOOKUP($E1005,'[2]Costeo-JUL26'!$B$9:$CQ$307,CG$1,0),0)*$G1005</f>
        <v>0</v>
      </c>
      <c r="CH1005" s="35">
        <f>VLOOKUP($E1005,'[2]TEORICOS (05.26)'!$A$8:$T$251,CH$1,0)</f>
        <v>0</v>
      </c>
      <c r="CI1005" s="36">
        <f t="shared" si="495"/>
        <v>0</v>
      </c>
      <c r="CJ1005" s="37">
        <f t="shared" si="496"/>
        <v>0</v>
      </c>
      <c r="CM1005" s="16">
        <f>SUMIFS('[1]Ajuste Inventario'!$I:$I,'[1]Ajuste Inventario'!$B:$B,E1005,'[1]Ajuste Inventario'!$S:$S,D1005)*-1</f>
        <v>-0.83299999999999996</v>
      </c>
      <c r="CN1005" s="36">
        <f t="shared" si="467"/>
        <v>-3733.6848911511374</v>
      </c>
      <c r="CP1005" t="str">
        <f t="shared" si="468"/>
        <v>2013Org.Vtas Tandil</v>
      </c>
      <c r="CQ1005" s="10">
        <f t="shared" si="469"/>
        <v>4482.2147552834786</v>
      </c>
    </row>
    <row r="1006" spans="1:95" x14ac:dyDescent="0.25">
      <c r="A1006" s="30">
        <v>46204</v>
      </c>
      <c r="B1006" s="31" t="str">
        <f>VLOOKUP($E1006,'[2]TEORICOS (05.26)'!$A$8:$T$251,B$1,0)</f>
        <v>P</v>
      </c>
      <c r="C1006" s="32" t="str">
        <f>VLOOKUP($E1006,'[2]TEORICOS (05.26)'!$A$8:$T$251,C$1,0)</f>
        <v>Cepita</v>
      </c>
      <c r="D1006" t="s">
        <v>232</v>
      </c>
      <c r="E1006">
        <v>2014</v>
      </c>
      <c r="F1006" t="s">
        <v>127</v>
      </c>
      <c r="G1006" s="16">
        <v>182</v>
      </c>
      <c r="H1006" s="16">
        <v>192.37399999999994</v>
      </c>
      <c r="I1006" s="33">
        <v>2041536.4700000014</v>
      </c>
      <c r="J1006" s="33">
        <v>2018811.5900000012</v>
      </c>
      <c r="K1006" s="34">
        <f>IF($B1006="P",VLOOKUP($E1006,'[2]Costeo-JUL26'!$B$9:$CQ$307,K$1,0),0)</f>
        <v>936622</v>
      </c>
      <c r="L1006" s="35">
        <f>VLOOKUP($E1006,'[2]TEORICOS (05.26)'!$A$8:$T$251,L$1,0)</f>
        <v>0.2</v>
      </c>
      <c r="M1006" s="36">
        <f t="shared" si="470"/>
        <v>403762.31800000026</v>
      </c>
      <c r="N1006" s="35">
        <f>IF($B1006="P",VLOOKUP($E1006,'[2]Costeo-JUL26'!$B$9:$CQ$307,N$1,0),0)</f>
        <v>0.03</v>
      </c>
      <c r="O1006" s="36">
        <f t="shared" si="471"/>
        <v>12112.869540000007</v>
      </c>
      <c r="P1006" s="36">
        <f>IF($B1006="P",VLOOKUP($E1006,'[2]Costeo-JUL26'!$B$9:$CQ$307,P$1,0),0)*H1006</f>
        <v>0</v>
      </c>
      <c r="Q1006" s="36">
        <f t="shared" si="472"/>
        <v>415875.18754000025</v>
      </c>
      <c r="R1006" s="34">
        <f>IF($B1006="P",VLOOKUP($E1006,'[2]Costeo-JUL26'!$B$9:$CQ$307,R$1,0),0)</f>
        <v>902332</v>
      </c>
      <c r="S1006" s="16">
        <f>IF($B1006="P",VLOOKUP($E1006,'[2]Costeo-JUL26'!$B$9:$CQ$307,S$1,0),0)*$G1006</f>
        <v>113.20812666145427</v>
      </c>
      <c r="T1006" s="36">
        <f>IF($B1006="P",VLOOKUP($E1006,'[2]Costeo-JUL26'!$B$9:$CQ$307,T$1,0),0)*$G1006</f>
        <v>78968.769649807553</v>
      </c>
      <c r="U1006" s="35">
        <f>IF($B1006="P",VLOOKUP($E1006,'[2]Costeo-JUL26'!$B$9:$CQ$307,U$1,0),0)</f>
        <v>1.4999999999999999E-2</v>
      </c>
      <c r="V1006" s="36">
        <f t="shared" si="473"/>
        <v>1184.5315447471132</v>
      </c>
      <c r="W1006" s="36">
        <f t="shared" si="474"/>
        <v>80153.30119455466</v>
      </c>
      <c r="X1006" s="34">
        <f>IF($B1006="P",VLOOKUP($E1006,'[2]Costeo-JUL26'!$B$9:$CQ$307,X$1,0),0)</f>
        <v>0</v>
      </c>
      <c r="Y1006" s="16">
        <f>IF($B1006="P",VLOOKUP($E1006,'[2]Costeo-JUL26'!$B$9:$CQ$307,Y$1,0),0)*$G1006</f>
        <v>0</v>
      </c>
      <c r="Z1006" s="36">
        <f>IF($B1006="P",VLOOKUP($E1006,'[2]Costeo-JUL26'!$B$9:$CQ$307,Z$1,0),0)*$G1006</f>
        <v>0</v>
      </c>
      <c r="AA1006" s="35">
        <f>IF($B1006="P",VLOOKUP($E1006,'[2]Costeo-JUL26'!$B$9:$CQ$307,AA$1,0),0)</f>
        <v>0</v>
      </c>
      <c r="AB1006" s="36">
        <f t="shared" si="475"/>
        <v>0</v>
      </c>
      <c r="AC1006" s="36">
        <f t="shared" si="476"/>
        <v>0</v>
      </c>
      <c r="AD1006" s="34">
        <f>IF($B1006="P",VLOOKUP($E1006,'[2]Costeo-JUL26'!$B$9:$CQ$307,AD$1,0),0)</f>
        <v>917993</v>
      </c>
      <c r="AE1006" s="16">
        <f>IF($B1006="P",VLOOKUP($E1006,'[2]Costeo-JUL26'!$B$9:$CQ$307,AE$1,0),0)*$G1006</f>
        <v>728</v>
      </c>
      <c r="AF1006" s="36">
        <f>IF($B1006="P",VLOOKUP($E1006,'[2]Costeo-JUL26'!$B$9:$CQ$307,AF$1,0),0)*$G1006</f>
        <v>19782.963199999998</v>
      </c>
      <c r="AG1006" s="35">
        <f>IF($B1006="P",VLOOKUP($E1006,'[2]Costeo-JUL26'!$B$9:$CQ$307,AG$1,0),0)</f>
        <v>6.0000000000000001E-3</v>
      </c>
      <c r="AH1006" s="36">
        <f t="shared" si="477"/>
        <v>118.6977792</v>
      </c>
      <c r="AI1006" s="36">
        <f t="shared" si="478"/>
        <v>19901.660979199998</v>
      </c>
      <c r="AJ1006" s="34">
        <f>IF($B1006="P",VLOOKUP($E1006,'[2]Costeo-JUL26'!$B$9:$CQ$307,AJ$1,0),0)</f>
        <v>929255</v>
      </c>
      <c r="AK1006" s="16">
        <f>IF($B1006="P",VLOOKUP($E1006,'[2]Costeo-JUL26'!$B$9:$CQ$307,AK$1,0),0)*$G1006</f>
        <v>728</v>
      </c>
      <c r="AL1006" s="36">
        <f>IF($B1006="P",VLOOKUP($E1006,'[2]Costeo-JUL26'!$B$9:$CQ$307,AL$1,0),0)*$G1006</f>
        <v>64701.393119999993</v>
      </c>
      <c r="AM1006" s="35">
        <f>IF($B1006="P",VLOOKUP($E1006,'[2]Costeo-JUL26'!$B$9:$CQ$307,AM$1,0),0)</f>
        <v>1.7999999999999999E-2</v>
      </c>
      <c r="AN1006" s="36">
        <f t="shared" si="479"/>
        <v>1164.6250761599997</v>
      </c>
      <c r="AO1006" s="36">
        <f t="shared" si="480"/>
        <v>65866.018196159988</v>
      </c>
      <c r="AP1006" s="34">
        <f>IF($B1006="P",VLOOKUP($E1006,'[2]Costeo-JUL26'!$B$9:$CQ$307,AP$1,0),0)</f>
        <v>929273</v>
      </c>
      <c r="AQ1006" s="16">
        <f>IF($B1006="P",VLOOKUP($E1006,'[2]Costeo-JUL26'!$B$9:$CQ$307,AQ$1,0),0)*$G1006</f>
        <v>728</v>
      </c>
      <c r="AR1006" s="36">
        <f>IF($B1006="P",VLOOKUP($E1006,'[2]Costeo-JUL26'!$B$9:$CQ$307,AR$1,0),0)*$G1006</f>
        <v>139900.44431999998</v>
      </c>
      <c r="AS1006" s="35">
        <f>IF($B1006="P",VLOOKUP($E1006,'[2]Costeo-JUL26'!$B$9:$CQ$307,AS$1,0),0)</f>
        <v>0.02</v>
      </c>
      <c r="AT1006" s="36">
        <f t="shared" si="481"/>
        <v>2798.0088863999995</v>
      </c>
      <c r="AU1006" s="36">
        <f t="shared" si="482"/>
        <v>142698.45320639998</v>
      </c>
      <c r="AV1006" s="34">
        <f>IF($B1006="P",VLOOKUP($E1006,'[2]Costeo-JUL26'!$B$9:$CQ$307,AV$1,0),0)</f>
        <v>934139</v>
      </c>
      <c r="AW1006" s="16">
        <f>IF($B1006="P",VLOOKUP($E1006,'[2]Costeo-JUL26'!$B$9:$CQ$307,AW$1,0),0)*$G1006</f>
        <v>3.0940000000000003</v>
      </c>
      <c r="AX1006" s="36">
        <f>IF($B1006="P",VLOOKUP($E1006,'[2]Costeo-JUL26'!$B$9:$CQ$307,AX$1,0),0)*$G1006</f>
        <v>15911.018760000001</v>
      </c>
      <c r="AY1006" s="35">
        <f>IF($B1006="P",VLOOKUP($E1006,'[2]Costeo-JUL26'!$B$9:$CQ$307,AY$1,0),0)</f>
        <v>0.03</v>
      </c>
      <c r="AZ1006" s="36">
        <f t="shared" si="483"/>
        <v>477.3305628</v>
      </c>
      <c r="BA1006" s="36">
        <f t="shared" si="484"/>
        <v>16388.349322800001</v>
      </c>
      <c r="BB1006" s="34">
        <f>IF($B1006="P",VLOOKUP($E1006,'[2]Costeo-JUL26'!$B$9:$CQ$307,BB$1,0),0)</f>
        <v>902311</v>
      </c>
      <c r="BC1006" s="16">
        <f>IF($B1006="P",VLOOKUP($E1006,'[2]Costeo-JUL26'!$B$9:$CQ$307,BC$1,0),0)*$G1006</f>
        <v>0.53082119999999999</v>
      </c>
      <c r="BD1006" s="36">
        <f>IF($B1006="P",VLOOKUP($E1006,'[2]Costeo-JUL26'!$B$9:$CQ$307,BD$1,0),0)*$G1006</f>
        <v>2081.6923048740005</v>
      </c>
      <c r="BE1006" s="35">
        <f>IF($B1006="P",VLOOKUP($E1006,'[2]Costeo-JUL26'!$B$9:$CQ$307,BE$1,0),0)</f>
        <v>0.03</v>
      </c>
      <c r="BF1006" s="36">
        <f t="shared" si="485"/>
        <v>62.450769146220011</v>
      </c>
      <c r="BG1006" s="36">
        <f t="shared" si="486"/>
        <v>2144.1430740202204</v>
      </c>
      <c r="BH1006" s="34">
        <f>IF($B1006="P",VLOOKUP($E1006,'[2]Costeo-JUL26'!$B$9:$CQ$307,BH$1,0),0)</f>
        <v>902302</v>
      </c>
      <c r="BI1006" s="16">
        <f>IF($B1006="P",VLOOKUP($E1006,'[2]Costeo-JUL26'!$B$9:$CQ$307,BI$1,0),0)*$G1006</f>
        <v>4.55</v>
      </c>
      <c r="BJ1006" s="36">
        <f>IF($B1006="P",VLOOKUP($E1006,'[2]Costeo-JUL26'!$B$9:$CQ$307,BJ$1,0),0)*$G1006</f>
        <v>2992.9900000000002</v>
      </c>
      <c r="BK1006" s="35">
        <f>IF(BH1006=910319,0,IF($B1006="P",VLOOKUP($E1006,'[2]Costeo-JUL26'!$B$9:$CQ$307,BK$1,0),0))</f>
        <v>0.02</v>
      </c>
      <c r="BL1006" s="36">
        <f t="shared" si="487"/>
        <v>59.859800000000007</v>
      </c>
      <c r="BM1006" s="36">
        <f t="shared" si="488"/>
        <v>3052.8498000000004</v>
      </c>
      <c r="BN1006" s="34">
        <f>IF($B1006="P",VLOOKUP($E1006,'[2]Costeo-JUL26'!$B$9:$CQ$307,BN$1,0),0)</f>
        <v>0</v>
      </c>
      <c r="BO1006" s="16">
        <f>IF($B1006="P",VLOOKUP($E1006,'[2]Costeo-JUL26'!$B$9:$CQ$307,BO$1,0),0)*$G1006</f>
        <v>0</v>
      </c>
      <c r="BP1006" s="36">
        <f>IF($B1006="P",VLOOKUP($E1006,'[2]Costeo-JUL26'!$B$9:$CQ$307,BP$1,0),0)*$G1006</f>
        <v>0</v>
      </c>
      <c r="BQ1006" s="35">
        <f>IF($B1006="P",VLOOKUP($E1006,'[2]Costeo-JUL26'!$B$9:$CQ$307,BQ$1,0),0)</f>
        <v>0</v>
      </c>
      <c r="BR1006" s="36">
        <f t="shared" si="489"/>
        <v>0</v>
      </c>
      <c r="BS1006" s="36">
        <f t="shared" si="490"/>
        <v>0</v>
      </c>
      <c r="BT1006" s="34">
        <f>IF($B1006="P",VLOOKUP($E1006,'[2]Costeo-JUL26'!$B$9:$CQ$307,BT$1,0),0)</f>
        <v>0</v>
      </c>
      <c r="BU1006" s="16">
        <f>IF($B1006="P",VLOOKUP($E1006,'[2]Costeo-JUL26'!$B$9:$CQ$307,BU$1,0),0)*$G1006</f>
        <v>0</v>
      </c>
      <c r="BV1006" s="36">
        <f>IF($B1006="P",VLOOKUP($E1006,'[2]Costeo-JUL26'!$B$9:$CQ$307,BV$1,0),0)*$G1006</f>
        <v>0</v>
      </c>
      <c r="BW1006" s="35">
        <f>IF($B1006="P",VLOOKUP($E1006,'[2]Costeo-JUL26'!$B$9:$CQ$307,BW$1,0),0)</f>
        <v>0</v>
      </c>
      <c r="BX1006" s="36">
        <f t="shared" si="491"/>
        <v>0</v>
      </c>
      <c r="BY1006" s="36">
        <f t="shared" si="492"/>
        <v>0</v>
      </c>
      <c r="BZ1006" s="34">
        <f>IF($B1006="P",VLOOKUP($E1006,'[2]Costeo-JUL26'!$B$9:$CQ$307,BZ$1,0),0)</f>
        <v>0</v>
      </c>
      <c r="CA1006" s="16">
        <f>IF($B1006="P",VLOOKUP($E1006,'[2]Costeo-JUL26'!$B$9:$CQ$307,CA$1,0),0)*$G1006</f>
        <v>0</v>
      </c>
      <c r="CB1006" s="36">
        <f>IF($B1006="P",VLOOKUP($E1006,'[2]Costeo-JUL26'!$B$9:$CQ$307,CB$1,0),0)*$G1006</f>
        <v>0</v>
      </c>
      <c r="CC1006" s="35">
        <f>IF($B1006="P",VLOOKUP($E1006,'[2]Costeo-JUL26'!$B$9:$CQ$307,CC$1,0),0)</f>
        <v>0</v>
      </c>
      <c r="CD1006" s="36">
        <f t="shared" si="493"/>
        <v>0</v>
      </c>
      <c r="CE1006" s="36">
        <f t="shared" si="494"/>
        <v>0</v>
      </c>
      <c r="CF1006" s="37">
        <f t="shared" si="466"/>
        <v>746079.96331313509</v>
      </c>
      <c r="CG1006" s="36">
        <f>IF($B1006="r",VLOOKUP($E1006,'[2]Costeo-JUL26'!$B$9:$CQ$307,CG$1,0),0)*$G1006</f>
        <v>0</v>
      </c>
      <c r="CH1006" s="35">
        <f>VLOOKUP($E1006,'[2]TEORICOS (05.26)'!$A$8:$T$251,CH$1,0)</f>
        <v>0</v>
      </c>
      <c r="CI1006" s="36">
        <f t="shared" si="495"/>
        <v>0</v>
      </c>
      <c r="CJ1006" s="37">
        <f t="shared" si="496"/>
        <v>0</v>
      </c>
      <c r="CM1006" s="16">
        <f>SUMIFS('[1]Ajuste Inventario'!$I:$I,'[1]Ajuste Inventario'!$B:$B,E1006,'[1]Ajuste Inventario'!$S:$S,D1006)*-1</f>
        <v>-0.75</v>
      </c>
      <c r="CN1006" s="36">
        <f t="shared" si="467"/>
        <v>-3074.5053433233588</v>
      </c>
      <c r="CP1006" t="str">
        <f t="shared" si="468"/>
        <v>2014Org.Vtas Tandil</v>
      </c>
      <c r="CQ1006" s="10">
        <f t="shared" si="469"/>
        <v>4099.3404577644787</v>
      </c>
    </row>
    <row r="1007" spans="1:95" x14ac:dyDescent="0.25">
      <c r="A1007" s="30">
        <v>46204</v>
      </c>
      <c r="B1007" s="31" t="str">
        <f>VLOOKUP($E1007,'[2]TEORICOS (05.26)'!$A$8:$T$251,B$1,0)</f>
        <v>R</v>
      </c>
      <c r="C1007" s="32" t="str">
        <f>VLOOKUP($E1007,'[2]TEORICOS (05.26)'!$A$8:$T$251,C$1,0)</f>
        <v>Cepita</v>
      </c>
      <c r="D1007" t="s">
        <v>232</v>
      </c>
      <c r="E1007">
        <v>2021</v>
      </c>
      <c r="F1007" t="s">
        <v>128</v>
      </c>
      <c r="G1007" s="16">
        <v>60</v>
      </c>
      <c r="H1007" s="16">
        <v>12.660000000000009</v>
      </c>
      <c r="I1007" s="33">
        <v>271409.00000000012</v>
      </c>
      <c r="J1007" s="33">
        <v>267797.93000000005</v>
      </c>
      <c r="K1007" s="34">
        <f>IF($B1007="P",VLOOKUP($E1007,'[2]Costeo-JUL26'!$B$9:$CQ$307,K$1,0),0)</f>
        <v>0</v>
      </c>
      <c r="L1007" s="35">
        <f>VLOOKUP($E1007,'[2]TEORICOS (05.26)'!$A$8:$T$251,L$1,0)</f>
        <v>0.2</v>
      </c>
      <c r="M1007" s="36">
        <f t="shared" si="470"/>
        <v>0</v>
      </c>
      <c r="N1007" s="35">
        <f>IF($B1007="P",VLOOKUP($E1007,'[2]Costeo-JUL26'!$B$9:$CQ$307,N$1,0),0)</f>
        <v>0</v>
      </c>
      <c r="O1007" s="36">
        <f t="shared" si="471"/>
        <v>0</v>
      </c>
      <c r="P1007" s="36">
        <f>IF($B1007="P",VLOOKUP($E1007,'[2]Costeo-JUL26'!$B$9:$CQ$307,P$1,0),0)*H1007</f>
        <v>0</v>
      </c>
      <c r="Q1007" s="36">
        <f t="shared" si="472"/>
        <v>0</v>
      </c>
      <c r="R1007" s="34">
        <f>IF($B1007="P",VLOOKUP($E1007,'[2]Costeo-JUL26'!$B$9:$CQ$307,R$1,0),0)</f>
        <v>0</v>
      </c>
      <c r="S1007" s="16">
        <f>IF($B1007="P",VLOOKUP($E1007,'[2]Costeo-JUL26'!$B$9:$CQ$307,S$1,0),0)*$G1007</f>
        <v>0</v>
      </c>
      <c r="T1007" s="36">
        <f>IF($B1007="P",VLOOKUP($E1007,'[2]Costeo-JUL26'!$B$9:$CQ$307,T$1,0),0)*$G1007</f>
        <v>0</v>
      </c>
      <c r="U1007" s="35">
        <f>IF($B1007="P",VLOOKUP($E1007,'[2]Costeo-JUL26'!$B$9:$CQ$307,U$1,0),0)</f>
        <v>0</v>
      </c>
      <c r="V1007" s="36">
        <f t="shared" si="473"/>
        <v>0</v>
      </c>
      <c r="W1007" s="36">
        <f t="shared" si="474"/>
        <v>0</v>
      </c>
      <c r="X1007" s="34">
        <f>IF($B1007="P",VLOOKUP($E1007,'[2]Costeo-JUL26'!$B$9:$CQ$307,X$1,0),0)</f>
        <v>0</v>
      </c>
      <c r="Y1007" s="16">
        <f>IF($B1007="P",VLOOKUP($E1007,'[2]Costeo-JUL26'!$B$9:$CQ$307,Y$1,0),0)*$G1007</f>
        <v>0</v>
      </c>
      <c r="Z1007" s="36">
        <f>IF($B1007="P",VLOOKUP($E1007,'[2]Costeo-JUL26'!$B$9:$CQ$307,Z$1,0),0)*$G1007</f>
        <v>0</v>
      </c>
      <c r="AA1007" s="35">
        <f>IF($B1007="P",VLOOKUP($E1007,'[2]Costeo-JUL26'!$B$9:$CQ$307,AA$1,0),0)</f>
        <v>0</v>
      </c>
      <c r="AB1007" s="36">
        <f t="shared" si="475"/>
        <v>0</v>
      </c>
      <c r="AC1007" s="36">
        <f t="shared" si="476"/>
        <v>0</v>
      </c>
      <c r="AD1007" s="34">
        <f>IF($B1007="P",VLOOKUP($E1007,'[2]Costeo-JUL26'!$B$9:$CQ$307,AD$1,0),0)</f>
        <v>0</v>
      </c>
      <c r="AE1007" s="16">
        <f>IF($B1007="P",VLOOKUP($E1007,'[2]Costeo-JUL26'!$B$9:$CQ$307,AE$1,0),0)*$G1007</f>
        <v>0</v>
      </c>
      <c r="AF1007" s="36">
        <f>IF($B1007="P",VLOOKUP($E1007,'[2]Costeo-JUL26'!$B$9:$CQ$307,AF$1,0),0)*$G1007</f>
        <v>0</v>
      </c>
      <c r="AG1007" s="35">
        <f>IF($B1007="P",VLOOKUP($E1007,'[2]Costeo-JUL26'!$B$9:$CQ$307,AG$1,0),0)</f>
        <v>0</v>
      </c>
      <c r="AH1007" s="36">
        <f t="shared" si="477"/>
        <v>0</v>
      </c>
      <c r="AI1007" s="36">
        <f t="shared" si="478"/>
        <v>0</v>
      </c>
      <c r="AJ1007" s="34">
        <f>IF($B1007="P",VLOOKUP($E1007,'[2]Costeo-JUL26'!$B$9:$CQ$307,AJ$1,0),0)</f>
        <v>0</v>
      </c>
      <c r="AK1007" s="16">
        <f>IF($B1007="P",VLOOKUP($E1007,'[2]Costeo-JUL26'!$B$9:$CQ$307,AK$1,0),0)*$G1007</f>
        <v>0</v>
      </c>
      <c r="AL1007" s="36">
        <f>IF($B1007="P",VLOOKUP($E1007,'[2]Costeo-JUL26'!$B$9:$CQ$307,AL$1,0),0)*$G1007</f>
        <v>0</v>
      </c>
      <c r="AM1007" s="35">
        <f>IF($B1007="P",VLOOKUP($E1007,'[2]Costeo-JUL26'!$B$9:$CQ$307,AM$1,0),0)</f>
        <v>0</v>
      </c>
      <c r="AN1007" s="36">
        <f t="shared" si="479"/>
        <v>0</v>
      </c>
      <c r="AO1007" s="36">
        <f t="shared" si="480"/>
        <v>0</v>
      </c>
      <c r="AP1007" s="34">
        <f>IF($B1007="P",VLOOKUP($E1007,'[2]Costeo-JUL26'!$B$9:$CQ$307,AP$1,0),0)</f>
        <v>0</v>
      </c>
      <c r="AQ1007" s="16">
        <f>IF($B1007="P",VLOOKUP($E1007,'[2]Costeo-JUL26'!$B$9:$CQ$307,AQ$1,0),0)*$G1007</f>
        <v>0</v>
      </c>
      <c r="AR1007" s="36">
        <f>IF($B1007="P",VLOOKUP($E1007,'[2]Costeo-JUL26'!$B$9:$CQ$307,AR$1,0),0)*$G1007</f>
        <v>0</v>
      </c>
      <c r="AS1007" s="35">
        <f>IF($B1007="P",VLOOKUP($E1007,'[2]Costeo-JUL26'!$B$9:$CQ$307,AS$1,0),0)</f>
        <v>0</v>
      </c>
      <c r="AT1007" s="36">
        <f t="shared" si="481"/>
        <v>0</v>
      </c>
      <c r="AU1007" s="36">
        <f t="shared" si="482"/>
        <v>0</v>
      </c>
      <c r="AV1007" s="34">
        <f>IF($B1007="P",VLOOKUP($E1007,'[2]Costeo-JUL26'!$B$9:$CQ$307,AV$1,0),0)</f>
        <v>0</v>
      </c>
      <c r="AW1007" s="16">
        <f>IF($B1007="P",VLOOKUP($E1007,'[2]Costeo-JUL26'!$B$9:$CQ$307,AW$1,0),0)*$G1007</f>
        <v>0</v>
      </c>
      <c r="AX1007" s="36">
        <f>IF($B1007="P",VLOOKUP($E1007,'[2]Costeo-JUL26'!$B$9:$CQ$307,AX$1,0),0)*$G1007</f>
        <v>0</v>
      </c>
      <c r="AY1007" s="35">
        <f>IF($B1007="P",VLOOKUP($E1007,'[2]Costeo-JUL26'!$B$9:$CQ$307,AY$1,0),0)</f>
        <v>0</v>
      </c>
      <c r="AZ1007" s="36">
        <f t="shared" si="483"/>
        <v>0</v>
      </c>
      <c r="BA1007" s="36">
        <f t="shared" si="484"/>
        <v>0</v>
      </c>
      <c r="BB1007" s="34">
        <f>IF($B1007="P",VLOOKUP($E1007,'[2]Costeo-JUL26'!$B$9:$CQ$307,BB$1,0),0)</f>
        <v>0</v>
      </c>
      <c r="BC1007" s="16">
        <f>IF($B1007="P",VLOOKUP($E1007,'[2]Costeo-JUL26'!$B$9:$CQ$307,BC$1,0),0)*$G1007</f>
        <v>0</v>
      </c>
      <c r="BD1007" s="36">
        <f>IF($B1007="P",VLOOKUP($E1007,'[2]Costeo-JUL26'!$B$9:$CQ$307,BD$1,0),0)*$G1007</f>
        <v>0</v>
      </c>
      <c r="BE1007" s="35">
        <f>IF($B1007="P",VLOOKUP($E1007,'[2]Costeo-JUL26'!$B$9:$CQ$307,BE$1,0),0)</f>
        <v>0</v>
      </c>
      <c r="BF1007" s="36">
        <f t="shared" si="485"/>
        <v>0</v>
      </c>
      <c r="BG1007" s="36">
        <f t="shared" si="486"/>
        <v>0</v>
      </c>
      <c r="BH1007" s="34">
        <f>IF($B1007="P",VLOOKUP($E1007,'[2]Costeo-JUL26'!$B$9:$CQ$307,BH$1,0),0)</f>
        <v>0</v>
      </c>
      <c r="BI1007" s="16">
        <f>IF($B1007="P",VLOOKUP($E1007,'[2]Costeo-JUL26'!$B$9:$CQ$307,BI$1,0),0)*$G1007</f>
        <v>0</v>
      </c>
      <c r="BJ1007" s="36">
        <f>IF($B1007="P",VLOOKUP($E1007,'[2]Costeo-JUL26'!$B$9:$CQ$307,BJ$1,0),0)*$G1007</f>
        <v>0</v>
      </c>
      <c r="BK1007" s="35">
        <f>IF(BH1007=910319,0,IF($B1007="P",VLOOKUP($E1007,'[2]Costeo-JUL26'!$B$9:$CQ$307,BK$1,0),0))</f>
        <v>0</v>
      </c>
      <c r="BL1007" s="36">
        <f t="shared" si="487"/>
        <v>0</v>
      </c>
      <c r="BM1007" s="36">
        <f t="shared" si="488"/>
        <v>0</v>
      </c>
      <c r="BN1007" s="34">
        <f>IF($B1007="P",VLOOKUP($E1007,'[2]Costeo-JUL26'!$B$9:$CQ$307,BN$1,0),0)</f>
        <v>0</v>
      </c>
      <c r="BO1007" s="16">
        <f>IF($B1007="P",VLOOKUP($E1007,'[2]Costeo-JUL26'!$B$9:$CQ$307,BO$1,0),0)*$G1007</f>
        <v>0</v>
      </c>
      <c r="BP1007" s="36">
        <f>IF($B1007="P",VLOOKUP($E1007,'[2]Costeo-JUL26'!$B$9:$CQ$307,BP$1,0),0)*$G1007</f>
        <v>0</v>
      </c>
      <c r="BQ1007" s="35">
        <f>IF($B1007="P",VLOOKUP($E1007,'[2]Costeo-JUL26'!$B$9:$CQ$307,BQ$1,0),0)</f>
        <v>0</v>
      </c>
      <c r="BR1007" s="36">
        <f t="shared" si="489"/>
        <v>0</v>
      </c>
      <c r="BS1007" s="36">
        <f t="shared" si="490"/>
        <v>0</v>
      </c>
      <c r="BT1007" s="34">
        <f>IF($B1007="P",VLOOKUP($E1007,'[2]Costeo-JUL26'!$B$9:$CQ$307,BT$1,0),0)</f>
        <v>0</v>
      </c>
      <c r="BU1007" s="16">
        <f>IF($B1007="P",VLOOKUP($E1007,'[2]Costeo-JUL26'!$B$9:$CQ$307,BU$1,0),0)*$G1007</f>
        <v>0</v>
      </c>
      <c r="BV1007" s="36">
        <f>IF($B1007="P",VLOOKUP($E1007,'[2]Costeo-JUL26'!$B$9:$CQ$307,BV$1,0),0)*$G1007</f>
        <v>0</v>
      </c>
      <c r="BW1007" s="35">
        <f>IF($B1007="P",VLOOKUP($E1007,'[2]Costeo-JUL26'!$B$9:$CQ$307,BW$1,0),0)</f>
        <v>0</v>
      </c>
      <c r="BX1007" s="36">
        <f t="shared" si="491"/>
        <v>0</v>
      </c>
      <c r="BY1007" s="36">
        <f t="shared" si="492"/>
        <v>0</v>
      </c>
      <c r="BZ1007" s="34">
        <f>IF($B1007="P",VLOOKUP($E1007,'[2]Costeo-JUL26'!$B$9:$CQ$307,BZ$1,0),0)</f>
        <v>0</v>
      </c>
      <c r="CA1007" s="16">
        <f>IF($B1007="P",VLOOKUP($E1007,'[2]Costeo-JUL26'!$B$9:$CQ$307,CA$1,0),0)*$G1007</f>
        <v>0</v>
      </c>
      <c r="CB1007" s="36">
        <f>IF($B1007="P",VLOOKUP($E1007,'[2]Costeo-JUL26'!$B$9:$CQ$307,CB$1,0),0)*$G1007</f>
        <v>0</v>
      </c>
      <c r="CC1007" s="35">
        <f>IF($B1007="P",VLOOKUP($E1007,'[2]Costeo-JUL26'!$B$9:$CQ$307,CC$1,0),0)</f>
        <v>0</v>
      </c>
      <c r="CD1007" s="36">
        <f t="shared" si="493"/>
        <v>0</v>
      </c>
      <c r="CE1007" s="36">
        <f t="shared" si="494"/>
        <v>0</v>
      </c>
      <c r="CF1007" s="37">
        <f t="shared" si="466"/>
        <v>0</v>
      </c>
      <c r="CG1007" s="36">
        <f>IF($B1007="r",VLOOKUP($E1007,'[2]Costeo-JUL26'!$B$9:$CQ$307,CG$1,0),0)*$G1007</f>
        <v>72612</v>
      </c>
      <c r="CH1007" s="35">
        <f>VLOOKUP($E1007,'[2]TEORICOS (05.26)'!$A$8:$T$251,CH$1,0)</f>
        <v>0.15</v>
      </c>
      <c r="CI1007" s="36">
        <f t="shared" si="495"/>
        <v>42667.786000000007</v>
      </c>
      <c r="CJ1007" s="37">
        <f t="shared" si="496"/>
        <v>115279.78600000001</v>
      </c>
      <c r="CM1007" s="16">
        <f>SUMIFS('[1]Ajuste Inventario'!$I:$I,'[1]Ajuste Inventario'!$B:$B,E1007,'[1]Ajuste Inventario'!$S:$S,D1007)*-1</f>
        <v>-1</v>
      </c>
      <c r="CN1007" s="36">
        <f t="shared" si="467"/>
        <v>-1921.3297666666667</v>
      </c>
      <c r="CP1007" t="str">
        <f t="shared" si="468"/>
        <v>2021Org.Vtas Tandil</v>
      </c>
      <c r="CQ1007" s="10">
        <f t="shared" si="469"/>
        <v>1921.3297666666667</v>
      </c>
    </row>
    <row r="1008" spans="1:95" x14ac:dyDescent="0.25">
      <c r="A1008" s="30">
        <v>46204</v>
      </c>
      <c r="B1008" s="31" t="str">
        <f>VLOOKUP($E1008,'[2]TEORICOS (05.26)'!$A$8:$T$251,B$1,0)</f>
        <v>R</v>
      </c>
      <c r="C1008" s="32" t="str">
        <f>VLOOKUP($E1008,'[2]TEORICOS (05.26)'!$A$8:$T$251,C$1,0)</f>
        <v>Cepita</v>
      </c>
      <c r="D1008" t="s">
        <v>232</v>
      </c>
      <c r="E1008">
        <v>2031</v>
      </c>
      <c r="F1008" t="s">
        <v>129</v>
      </c>
      <c r="G1008" s="16">
        <v>101</v>
      </c>
      <c r="H1008" s="16">
        <v>21.310999999999993</v>
      </c>
      <c r="I1008" s="33">
        <v>445426.11999999912</v>
      </c>
      <c r="J1008" s="33">
        <v>436325.02999999933</v>
      </c>
      <c r="K1008" s="34">
        <f>IF($B1008="P",VLOOKUP($E1008,'[2]Costeo-JUL26'!$B$9:$CQ$307,K$1,0),0)</f>
        <v>0</v>
      </c>
      <c r="L1008" s="35">
        <f>VLOOKUP($E1008,'[2]TEORICOS (05.26)'!$A$8:$T$251,L$1,0)</f>
        <v>0.2</v>
      </c>
      <c r="M1008" s="36">
        <f t="shared" si="470"/>
        <v>0</v>
      </c>
      <c r="N1008" s="35">
        <f>IF($B1008="P",VLOOKUP($E1008,'[2]Costeo-JUL26'!$B$9:$CQ$307,N$1,0),0)</f>
        <v>0</v>
      </c>
      <c r="O1008" s="36">
        <f t="shared" si="471"/>
        <v>0</v>
      </c>
      <c r="P1008" s="36">
        <f>IF($B1008="P",VLOOKUP($E1008,'[2]Costeo-JUL26'!$B$9:$CQ$307,P$1,0),0)*H1008</f>
        <v>0</v>
      </c>
      <c r="Q1008" s="36">
        <f t="shared" si="472"/>
        <v>0</v>
      </c>
      <c r="R1008" s="34">
        <f>IF($B1008="P",VLOOKUP($E1008,'[2]Costeo-JUL26'!$B$9:$CQ$307,R$1,0),0)</f>
        <v>0</v>
      </c>
      <c r="S1008" s="16">
        <f>IF($B1008="P",VLOOKUP($E1008,'[2]Costeo-JUL26'!$B$9:$CQ$307,S$1,0),0)*$G1008</f>
        <v>0</v>
      </c>
      <c r="T1008" s="36">
        <f>IF($B1008="P",VLOOKUP($E1008,'[2]Costeo-JUL26'!$B$9:$CQ$307,T$1,0),0)*$G1008</f>
        <v>0</v>
      </c>
      <c r="U1008" s="35">
        <f>IF($B1008="P",VLOOKUP($E1008,'[2]Costeo-JUL26'!$B$9:$CQ$307,U$1,0),0)</f>
        <v>0</v>
      </c>
      <c r="V1008" s="36">
        <f t="shared" si="473"/>
        <v>0</v>
      </c>
      <c r="W1008" s="36">
        <f t="shared" si="474"/>
        <v>0</v>
      </c>
      <c r="X1008" s="34">
        <f>IF($B1008="P",VLOOKUP($E1008,'[2]Costeo-JUL26'!$B$9:$CQ$307,X$1,0),0)</f>
        <v>0</v>
      </c>
      <c r="Y1008" s="16">
        <f>IF($B1008="P",VLOOKUP($E1008,'[2]Costeo-JUL26'!$B$9:$CQ$307,Y$1,0),0)*$G1008</f>
        <v>0</v>
      </c>
      <c r="Z1008" s="36">
        <f>IF($B1008="P",VLOOKUP($E1008,'[2]Costeo-JUL26'!$B$9:$CQ$307,Z$1,0),0)*$G1008</f>
        <v>0</v>
      </c>
      <c r="AA1008" s="35">
        <f>IF($B1008="P",VLOOKUP($E1008,'[2]Costeo-JUL26'!$B$9:$CQ$307,AA$1,0),0)</f>
        <v>0</v>
      </c>
      <c r="AB1008" s="36">
        <f t="shared" si="475"/>
        <v>0</v>
      </c>
      <c r="AC1008" s="36">
        <f t="shared" si="476"/>
        <v>0</v>
      </c>
      <c r="AD1008" s="34">
        <f>IF($B1008="P",VLOOKUP($E1008,'[2]Costeo-JUL26'!$B$9:$CQ$307,AD$1,0),0)</f>
        <v>0</v>
      </c>
      <c r="AE1008" s="16">
        <f>IF($B1008="P",VLOOKUP($E1008,'[2]Costeo-JUL26'!$B$9:$CQ$307,AE$1,0),0)*$G1008</f>
        <v>0</v>
      </c>
      <c r="AF1008" s="36">
        <f>IF($B1008="P",VLOOKUP($E1008,'[2]Costeo-JUL26'!$B$9:$CQ$307,AF$1,0),0)*$G1008</f>
        <v>0</v>
      </c>
      <c r="AG1008" s="35">
        <f>IF($B1008="P",VLOOKUP($E1008,'[2]Costeo-JUL26'!$B$9:$CQ$307,AG$1,0),0)</f>
        <v>0</v>
      </c>
      <c r="AH1008" s="36">
        <f t="shared" si="477"/>
        <v>0</v>
      </c>
      <c r="AI1008" s="36">
        <f t="shared" si="478"/>
        <v>0</v>
      </c>
      <c r="AJ1008" s="34">
        <f>IF($B1008="P",VLOOKUP($E1008,'[2]Costeo-JUL26'!$B$9:$CQ$307,AJ$1,0),0)</f>
        <v>0</v>
      </c>
      <c r="AK1008" s="16">
        <f>IF($B1008="P",VLOOKUP($E1008,'[2]Costeo-JUL26'!$B$9:$CQ$307,AK$1,0),0)*$G1008</f>
        <v>0</v>
      </c>
      <c r="AL1008" s="36">
        <f>IF($B1008="P",VLOOKUP($E1008,'[2]Costeo-JUL26'!$B$9:$CQ$307,AL$1,0),0)*$G1008</f>
        <v>0</v>
      </c>
      <c r="AM1008" s="35">
        <f>IF($B1008="P",VLOOKUP($E1008,'[2]Costeo-JUL26'!$B$9:$CQ$307,AM$1,0),0)</f>
        <v>0</v>
      </c>
      <c r="AN1008" s="36">
        <f t="shared" si="479"/>
        <v>0</v>
      </c>
      <c r="AO1008" s="36">
        <f t="shared" si="480"/>
        <v>0</v>
      </c>
      <c r="AP1008" s="34">
        <f>IF($B1008="P",VLOOKUP($E1008,'[2]Costeo-JUL26'!$B$9:$CQ$307,AP$1,0),0)</f>
        <v>0</v>
      </c>
      <c r="AQ1008" s="16">
        <f>IF($B1008="P",VLOOKUP($E1008,'[2]Costeo-JUL26'!$B$9:$CQ$307,AQ$1,0),0)*$G1008</f>
        <v>0</v>
      </c>
      <c r="AR1008" s="36">
        <f>IF($B1008="P",VLOOKUP($E1008,'[2]Costeo-JUL26'!$B$9:$CQ$307,AR$1,0),0)*$G1008</f>
        <v>0</v>
      </c>
      <c r="AS1008" s="35">
        <f>IF($B1008="P",VLOOKUP($E1008,'[2]Costeo-JUL26'!$B$9:$CQ$307,AS$1,0),0)</f>
        <v>0</v>
      </c>
      <c r="AT1008" s="36">
        <f t="shared" si="481"/>
        <v>0</v>
      </c>
      <c r="AU1008" s="36">
        <f t="shared" si="482"/>
        <v>0</v>
      </c>
      <c r="AV1008" s="34">
        <f>IF($B1008="P",VLOOKUP($E1008,'[2]Costeo-JUL26'!$B$9:$CQ$307,AV$1,0),0)</f>
        <v>0</v>
      </c>
      <c r="AW1008" s="16">
        <f>IF($B1008="P",VLOOKUP($E1008,'[2]Costeo-JUL26'!$B$9:$CQ$307,AW$1,0),0)*$G1008</f>
        <v>0</v>
      </c>
      <c r="AX1008" s="36">
        <f>IF($B1008="P",VLOOKUP($E1008,'[2]Costeo-JUL26'!$B$9:$CQ$307,AX$1,0),0)*$G1008</f>
        <v>0</v>
      </c>
      <c r="AY1008" s="35">
        <f>IF($B1008="P",VLOOKUP($E1008,'[2]Costeo-JUL26'!$B$9:$CQ$307,AY$1,0),0)</f>
        <v>0</v>
      </c>
      <c r="AZ1008" s="36">
        <f t="shared" si="483"/>
        <v>0</v>
      </c>
      <c r="BA1008" s="36">
        <f t="shared" si="484"/>
        <v>0</v>
      </c>
      <c r="BB1008" s="34">
        <f>IF($B1008="P",VLOOKUP($E1008,'[2]Costeo-JUL26'!$B$9:$CQ$307,BB$1,0),0)</f>
        <v>0</v>
      </c>
      <c r="BC1008" s="16">
        <f>IF($B1008="P",VLOOKUP($E1008,'[2]Costeo-JUL26'!$B$9:$CQ$307,BC$1,0),0)*$G1008</f>
        <v>0</v>
      </c>
      <c r="BD1008" s="36">
        <f>IF($B1008="P",VLOOKUP($E1008,'[2]Costeo-JUL26'!$B$9:$CQ$307,BD$1,0),0)*$G1008</f>
        <v>0</v>
      </c>
      <c r="BE1008" s="35">
        <f>IF($B1008="P",VLOOKUP($E1008,'[2]Costeo-JUL26'!$B$9:$CQ$307,BE$1,0),0)</f>
        <v>0</v>
      </c>
      <c r="BF1008" s="36">
        <f t="shared" si="485"/>
        <v>0</v>
      </c>
      <c r="BG1008" s="36">
        <f t="shared" si="486"/>
        <v>0</v>
      </c>
      <c r="BH1008" s="34">
        <f>IF($B1008="P",VLOOKUP($E1008,'[2]Costeo-JUL26'!$B$9:$CQ$307,BH$1,0),0)</f>
        <v>0</v>
      </c>
      <c r="BI1008" s="16">
        <f>IF($B1008="P",VLOOKUP($E1008,'[2]Costeo-JUL26'!$B$9:$CQ$307,BI$1,0),0)*$G1008</f>
        <v>0</v>
      </c>
      <c r="BJ1008" s="36">
        <f>IF($B1008="P",VLOOKUP($E1008,'[2]Costeo-JUL26'!$B$9:$CQ$307,BJ$1,0),0)*$G1008</f>
        <v>0</v>
      </c>
      <c r="BK1008" s="35">
        <f>IF(BH1008=910319,0,IF($B1008="P",VLOOKUP($E1008,'[2]Costeo-JUL26'!$B$9:$CQ$307,BK$1,0),0))</f>
        <v>0</v>
      </c>
      <c r="BL1008" s="36">
        <f t="shared" si="487"/>
        <v>0</v>
      </c>
      <c r="BM1008" s="36">
        <f t="shared" si="488"/>
        <v>0</v>
      </c>
      <c r="BN1008" s="34">
        <f>IF($B1008="P",VLOOKUP($E1008,'[2]Costeo-JUL26'!$B$9:$CQ$307,BN$1,0),0)</f>
        <v>0</v>
      </c>
      <c r="BO1008" s="16">
        <f>IF($B1008="P",VLOOKUP($E1008,'[2]Costeo-JUL26'!$B$9:$CQ$307,BO$1,0),0)*$G1008</f>
        <v>0</v>
      </c>
      <c r="BP1008" s="36">
        <f>IF($B1008="P",VLOOKUP($E1008,'[2]Costeo-JUL26'!$B$9:$CQ$307,BP$1,0),0)*$G1008</f>
        <v>0</v>
      </c>
      <c r="BQ1008" s="35">
        <f>IF($B1008="P",VLOOKUP($E1008,'[2]Costeo-JUL26'!$B$9:$CQ$307,BQ$1,0),0)</f>
        <v>0</v>
      </c>
      <c r="BR1008" s="36">
        <f t="shared" si="489"/>
        <v>0</v>
      </c>
      <c r="BS1008" s="36">
        <f t="shared" si="490"/>
        <v>0</v>
      </c>
      <c r="BT1008" s="34">
        <f>IF($B1008="P",VLOOKUP($E1008,'[2]Costeo-JUL26'!$B$9:$CQ$307,BT$1,0),0)</f>
        <v>0</v>
      </c>
      <c r="BU1008" s="16">
        <f>IF($B1008="P",VLOOKUP($E1008,'[2]Costeo-JUL26'!$B$9:$CQ$307,BU$1,0),0)*$G1008</f>
        <v>0</v>
      </c>
      <c r="BV1008" s="36">
        <f>IF($B1008="P",VLOOKUP($E1008,'[2]Costeo-JUL26'!$B$9:$CQ$307,BV$1,0),0)*$G1008</f>
        <v>0</v>
      </c>
      <c r="BW1008" s="35">
        <f>IF($B1008="P",VLOOKUP($E1008,'[2]Costeo-JUL26'!$B$9:$CQ$307,BW$1,0),0)</f>
        <v>0</v>
      </c>
      <c r="BX1008" s="36">
        <f t="shared" si="491"/>
        <v>0</v>
      </c>
      <c r="BY1008" s="36">
        <f t="shared" si="492"/>
        <v>0</v>
      </c>
      <c r="BZ1008" s="34">
        <f>IF($B1008="P",VLOOKUP($E1008,'[2]Costeo-JUL26'!$B$9:$CQ$307,BZ$1,0),0)</f>
        <v>0</v>
      </c>
      <c r="CA1008" s="16">
        <f>IF($B1008="P",VLOOKUP($E1008,'[2]Costeo-JUL26'!$B$9:$CQ$307,CA$1,0),0)*$G1008</f>
        <v>0</v>
      </c>
      <c r="CB1008" s="36">
        <f>IF($B1008="P",VLOOKUP($E1008,'[2]Costeo-JUL26'!$B$9:$CQ$307,CB$1,0),0)*$G1008</f>
        <v>0</v>
      </c>
      <c r="CC1008" s="35">
        <f>IF($B1008="P",VLOOKUP($E1008,'[2]Costeo-JUL26'!$B$9:$CQ$307,CC$1,0),0)</f>
        <v>0</v>
      </c>
      <c r="CD1008" s="36">
        <f t="shared" si="493"/>
        <v>0</v>
      </c>
      <c r="CE1008" s="36">
        <f t="shared" si="494"/>
        <v>0</v>
      </c>
      <c r="CF1008" s="37">
        <f t="shared" si="466"/>
        <v>0</v>
      </c>
      <c r="CG1008" s="36">
        <f>IF($B1008="r",VLOOKUP($E1008,'[2]Costeo-JUL26'!$B$9:$CQ$307,CG$1,0),0)*$G1008</f>
        <v>121237.37000000001</v>
      </c>
      <c r="CH1008" s="35">
        <f>VLOOKUP($E1008,'[2]TEORICOS (05.26)'!$A$8:$T$251,CH$1,0)</f>
        <v>0.15</v>
      </c>
      <c r="CI1008" s="36">
        <f t="shared" si="495"/>
        <v>69079.400499999872</v>
      </c>
      <c r="CJ1008" s="37">
        <f t="shared" si="496"/>
        <v>190316.77049999987</v>
      </c>
      <c r="CM1008" s="16">
        <f>SUMIFS('[1]Ajuste Inventario'!$I:$I,'[1]Ajuste Inventario'!$B:$B,E1008,'[1]Ajuste Inventario'!$S:$S,D1008)*-1</f>
        <v>0.16700000000000001</v>
      </c>
      <c r="CN1008" s="36">
        <f t="shared" si="467"/>
        <v>314.68218488613843</v>
      </c>
      <c r="CP1008" t="str">
        <f t="shared" si="468"/>
        <v>2031Org.Vtas Tandil</v>
      </c>
      <c r="CQ1008" s="10">
        <f t="shared" si="469"/>
        <v>1884.3244603960384</v>
      </c>
    </row>
    <row r="1009" spans="1:95" x14ac:dyDescent="0.25">
      <c r="A1009" s="30">
        <v>46204</v>
      </c>
      <c r="B1009" s="31" t="str">
        <f>VLOOKUP($E1009,'[2]TEORICOS (05.26)'!$A$8:$T$251,B$1,0)</f>
        <v>P</v>
      </c>
      <c r="C1009" s="32" t="str">
        <f>VLOOKUP($E1009,'[2]TEORICOS (05.26)'!$A$8:$T$251,C$1,0)</f>
        <v>Cepita</v>
      </c>
      <c r="D1009" t="s">
        <v>232</v>
      </c>
      <c r="E1009">
        <v>2033</v>
      </c>
      <c r="F1009" t="s">
        <v>130</v>
      </c>
      <c r="G1009" s="16">
        <v>89</v>
      </c>
      <c r="H1009" s="16">
        <v>94.073000000000036</v>
      </c>
      <c r="I1009" s="33">
        <v>1102972.5700000003</v>
      </c>
      <c r="J1009" s="33">
        <v>1082499.1499999999</v>
      </c>
      <c r="K1009" s="34">
        <f>IF($B1009="P",VLOOKUP($E1009,'[2]Costeo-JUL26'!$B$9:$CQ$307,K$1,0),0)</f>
        <v>929439</v>
      </c>
      <c r="L1009" s="35">
        <f>VLOOKUP($E1009,'[2]TEORICOS (05.26)'!$A$8:$T$251,L$1,0)</f>
        <v>0.2</v>
      </c>
      <c r="M1009" s="36">
        <f t="shared" si="470"/>
        <v>216499.83</v>
      </c>
      <c r="N1009" s="35">
        <f>IF($B1009="P",VLOOKUP($E1009,'[2]Costeo-JUL26'!$B$9:$CQ$307,N$1,0),0)</f>
        <v>0.03</v>
      </c>
      <c r="O1009" s="36">
        <f t="shared" si="471"/>
        <v>6494.9948999999997</v>
      </c>
      <c r="P1009" s="36">
        <f>IF($B1009="P",VLOOKUP($E1009,'[2]Costeo-JUL26'!$B$9:$CQ$307,P$1,0),0)*H1009</f>
        <v>0</v>
      </c>
      <c r="Q1009" s="36">
        <f t="shared" si="472"/>
        <v>222994.82489999998</v>
      </c>
      <c r="R1009" s="34">
        <f>IF($B1009="P",VLOOKUP($E1009,'[2]Costeo-JUL26'!$B$9:$CQ$307,R$1,0),0)</f>
        <v>902332</v>
      </c>
      <c r="S1009" s="16">
        <f>IF($B1009="P",VLOOKUP($E1009,'[2]Costeo-JUL26'!$B$9:$CQ$307,S$1,0),0)*$G1009</f>
        <v>56.985076534610357</v>
      </c>
      <c r="T1009" s="36">
        <f>IF($B1009="P",VLOOKUP($E1009,'[2]Costeo-JUL26'!$B$9:$CQ$307,T$1,0),0)*$G1009</f>
        <v>39750.162069155565</v>
      </c>
      <c r="U1009" s="35">
        <f>IF($B1009="P",VLOOKUP($E1009,'[2]Costeo-JUL26'!$B$9:$CQ$307,U$1,0),0)</f>
        <v>1.4999999999999999E-2</v>
      </c>
      <c r="V1009" s="36">
        <f t="shared" si="473"/>
        <v>596.25243103733351</v>
      </c>
      <c r="W1009" s="36">
        <f t="shared" si="474"/>
        <v>40346.414500192899</v>
      </c>
      <c r="X1009" s="34">
        <f>IF($B1009="P",VLOOKUP($E1009,'[2]Costeo-JUL26'!$B$9:$CQ$307,X$1,0),0)</f>
        <v>0</v>
      </c>
      <c r="Y1009" s="16">
        <f>IF($B1009="P",VLOOKUP($E1009,'[2]Costeo-JUL26'!$B$9:$CQ$307,Y$1,0),0)*$G1009</f>
        <v>0</v>
      </c>
      <c r="Z1009" s="36">
        <f>IF($B1009="P",VLOOKUP($E1009,'[2]Costeo-JUL26'!$B$9:$CQ$307,Z$1,0),0)*$G1009</f>
        <v>0</v>
      </c>
      <c r="AA1009" s="35">
        <f>IF($B1009="P",VLOOKUP($E1009,'[2]Costeo-JUL26'!$B$9:$CQ$307,AA$1,0),0)</f>
        <v>0</v>
      </c>
      <c r="AB1009" s="36">
        <f t="shared" si="475"/>
        <v>0</v>
      </c>
      <c r="AC1009" s="36">
        <f t="shared" si="476"/>
        <v>0</v>
      </c>
      <c r="AD1009" s="34">
        <f>IF($B1009="P",VLOOKUP($E1009,'[2]Costeo-JUL26'!$B$9:$CQ$307,AD$1,0),0)</f>
        <v>917993</v>
      </c>
      <c r="AE1009" s="16">
        <f>IF($B1009="P",VLOOKUP($E1009,'[2]Costeo-JUL26'!$B$9:$CQ$307,AE$1,0),0)*$G1009</f>
        <v>534</v>
      </c>
      <c r="AF1009" s="36">
        <f>IF($B1009="P",VLOOKUP($E1009,'[2]Costeo-JUL26'!$B$9:$CQ$307,AF$1,0),0)*$G1009</f>
        <v>14511.1296</v>
      </c>
      <c r="AG1009" s="35">
        <f>IF($B1009="P",VLOOKUP($E1009,'[2]Costeo-JUL26'!$B$9:$CQ$307,AG$1,0),0)</f>
        <v>6.0000000000000001E-3</v>
      </c>
      <c r="AH1009" s="36">
        <f t="shared" si="477"/>
        <v>87.066777600000009</v>
      </c>
      <c r="AI1009" s="36">
        <f t="shared" si="478"/>
        <v>14598.196377599999</v>
      </c>
      <c r="AJ1009" s="34">
        <f>IF($B1009="P",VLOOKUP($E1009,'[2]Costeo-JUL26'!$B$9:$CQ$307,AJ$1,0),0)</f>
        <v>930266</v>
      </c>
      <c r="AK1009" s="16">
        <f>IF($B1009="P",VLOOKUP($E1009,'[2]Costeo-JUL26'!$B$9:$CQ$307,AK$1,0),0)*$G1009</f>
        <v>534</v>
      </c>
      <c r="AL1009" s="36">
        <f>IF($B1009="P",VLOOKUP($E1009,'[2]Costeo-JUL26'!$B$9:$CQ$307,AL$1,0),0)*$G1009</f>
        <v>33784.353719999999</v>
      </c>
      <c r="AM1009" s="35">
        <f>IF($B1009="P",VLOOKUP($E1009,'[2]Costeo-JUL26'!$B$9:$CQ$307,AM$1,0),0)</f>
        <v>1.7999999999999999E-2</v>
      </c>
      <c r="AN1009" s="36">
        <f t="shared" si="479"/>
        <v>608.11836695999989</v>
      </c>
      <c r="AO1009" s="36">
        <f t="shared" si="480"/>
        <v>34392.472086959999</v>
      </c>
      <c r="AP1009" s="34">
        <f>IF($B1009="P",VLOOKUP($E1009,'[2]Costeo-JUL26'!$B$9:$CQ$307,AP$1,0),0)</f>
        <v>929272</v>
      </c>
      <c r="AQ1009" s="16">
        <f>IF($B1009="P",VLOOKUP($E1009,'[2]Costeo-JUL26'!$B$9:$CQ$307,AQ$1,0),0)*$G1009</f>
        <v>534</v>
      </c>
      <c r="AR1009" s="36">
        <f>IF($B1009="P",VLOOKUP($E1009,'[2]Costeo-JUL26'!$B$9:$CQ$307,AR$1,0),0)*$G1009</f>
        <v>78445.37430305632</v>
      </c>
      <c r="AS1009" s="35">
        <f>IF($B1009="P",VLOOKUP($E1009,'[2]Costeo-JUL26'!$B$9:$CQ$307,AS$1,0),0)</f>
        <v>0.02</v>
      </c>
      <c r="AT1009" s="36">
        <f t="shared" si="481"/>
        <v>1568.9074860611265</v>
      </c>
      <c r="AU1009" s="36">
        <f t="shared" si="482"/>
        <v>80014.281789117449</v>
      </c>
      <c r="AV1009" s="34">
        <f>IF($B1009="P",VLOOKUP($E1009,'[2]Costeo-JUL26'!$B$9:$CQ$307,AV$1,0),0)</f>
        <v>922605</v>
      </c>
      <c r="AW1009" s="16">
        <f>IF($B1009="P",VLOOKUP($E1009,'[2]Costeo-JUL26'!$B$9:$CQ$307,AW$1,0),0)*$G1009</f>
        <v>1.5130000000000001</v>
      </c>
      <c r="AX1009" s="36">
        <f>IF($B1009="P",VLOOKUP($E1009,'[2]Costeo-JUL26'!$B$9:$CQ$307,AX$1,0),0)*$G1009</f>
        <v>7382.0769900432897</v>
      </c>
      <c r="AY1009" s="35">
        <f>IF($B1009="P",VLOOKUP($E1009,'[2]Costeo-JUL26'!$B$9:$CQ$307,AY$1,0),0)</f>
        <v>0.03</v>
      </c>
      <c r="AZ1009" s="36">
        <f t="shared" si="483"/>
        <v>221.46230970129869</v>
      </c>
      <c r="BA1009" s="36">
        <f t="shared" si="484"/>
        <v>7603.5392997445888</v>
      </c>
      <c r="BB1009" s="34">
        <f>IF($B1009="P",VLOOKUP($E1009,'[2]Costeo-JUL26'!$B$9:$CQ$307,BB$1,0),0)</f>
        <v>902311</v>
      </c>
      <c r="BC1009" s="16">
        <f>IF($B1009="P",VLOOKUP($E1009,'[2]Costeo-JUL26'!$B$9:$CQ$307,BC$1,0),0)*$G1009</f>
        <v>0.28606379999999998</v>
      </c>
      <c r="BD1009" s="36">
        <f>IF($B1009="P",VLOOKUP($E1009,'[2]Costeo-JUL26'!$B$9:$CQ$307,BD$1,0),0)*$G1009</f>
        <v>1121.840670951</v>
      </c>
      <c r="BE1009" s="35">
        <f>IF($B1009="P",VLOOKUP($E1009,'[2]Costeo-JUL26'!$B$9:$CQ$307,BE$1,0),0)</f>
        <v>0.03</v>
      </c>
      <c r="BF1009" s="36">
        <f t="shared" si="485"/>
        <v>33.655220128529997</v>
      </c>
      <c r="BG1009" s="36">
        <f t="shared" si="486"/>
        <v>1155.4958910795299</v>
      </c>
      <c r="BH1009" s="34">
        <f>IF($B1009="P",VLOOKUP($E1009,'[2]Costeo-JUL26'!$B$9:$CQ$307,BH$1,0),0)</f>
        <v>902302</v>
      </c>
      <c r="BI1009" s="16">
        <f>IF($B1009="P",VLOOKUP($E1009,'[2]Costeo-JUL26'!$B$9:$CQ$307,BI$1,0),0)*$G1009</f>
        <v>3.8142857142857145</v>
      </c>
      <c r="BJ1009" s="36">
        <f>IF($B1009="P",VLOOKUP($E1009,'[2]Costeo-JUL26'!$B$9:$CQ$307,BJ$1,0),0)*$G1009</f>
        <v>2509.037142857143</v>
      </c>
      <c r="BK1009" s="35">
        <f>IF(BH1009=910319,0,IF($B1009="P",VLOOKUP($E1009,'[2]Costeo-JUL26'!$B$9:$CQ$307,BK$1,0),0))</f>
        <v>0.02</v>
      </c>
      <c r="BL1009" s="36">
        <f t="shared" si="487"/>
        <v>50.18074285714286</v>
      </c>
      <c r="BM1009" s="36">
        <f t="shared" si="488"/>
        <v>2559.2178857142858</v>
      </c>
      <c r="BN1009" s="34">
        <f>IF($B1009="P",VLOOKUP($E1009,'[2]Costeo-JUL26'!$B$9:$CQ$307,BN$1,0),0)</f>
        <v>0</v>
      </c>
      <c r="BO1009" s="16">
        <f>IF($B1009="P",VLOOKUP($E1009,'[2]Costeo-JUL26'!$B$9:$CQ$307,BO$1,0),0)*$G1009</f>
        <v>0</v>
      </c>
      <c r="BP1009" s="36">
        <f>IF($B1009="P",VLOOKUP($E1009,'[2]Costeo-JUL26'!$B$9:$CQ$307,BP$1,0),0)*$G1009</f>
        <v>0</v>
      </c>
      <c r="BQ1009" s="35">
        <f>IF($B1009="P",VLOOKUP($E1009,'[2]Costeo-JUL26'!$B$9:$CQ$307,BQ$1,0),0)</f>
        <v>0</v>
      </c>
      <c r="BR1009" s="36">
        <f t="shared" si="489"/>
        <v>0</v>
      </c>
      <c r="BS1009" s="36">
        <f t="shared" si="490"/>
        <v>0</v>
      </c>
      <c r="BT1009" s="34">
        <f>IF($B1009="P",VLOOKUP($E1009,'[2]Costeo-JUL26'!$B$9:$CQ$307,BT$1,0),0)</f>
        <v>0</v>
      </c>
      <c r="BU1009" s="16">
        <f>IF($B1009="P",VLOOKUP($E1009,'[2]Costeo-JUL26'!$B$9:$CQ$307,BU$1,0),0)*$G1009</f>
        <v>0</v>
      </c>
      <c r="BV1009" s="36">
        <f>IF($B1009="P",VLOOKUP($E1009,'[2]Costeo-JUL26'!$B$9:$CQ$307,BV$1,0),0)*$G1009</f>
        <v>0</v>
      </c>
      <c r="BW1009" s="35">
        <f>IF($B1009="P",VLOOKUP($E1009,'[2]Costeo-JUL26'!$B$9:$CQ$307,BW$1,0),0)</f>
        <v>0</v>
      </c>
      <c r="BX1009" s="36">
        <f t="shared" si="491"/>
        <v>0</v>
      </c>
      <c r="BY1009" s="36">
        <f t="shared" si="492"/>
        <v>0</v>
      </c>
      <c r="BZ1009" s="34">
        <f>IF($B1009="P",VLOOKUP($E1009,'[2]Costeo-JUL26'!$B$9:$CQ$307,BZ$1,0),0)</f>
        <v>0</v>
      </c>
      <c r="CA1009" s="16">
        <f>IF($B1009="P",VLOOKUP($E1009,'[2]Costeo-JUL26'!$B$9:$CQ$307,CA$1,0),0)*$G1009</f>
        <v>0</v>
      </c>
      <c r="CB1009" s="36">
        <f>IF($B1009="P",VLOOKUP($E1009,'[2]Costeo-JUL26'!$B$9:$CQ$307,CB$1,0),0)*$G1009</f>
        <v>0</v>
      </c>
      <c r="CC1009" s="35">
        <f>IF($B1009="P",VLOOKUP($E1009,'[2]Costeo-JUL26'!$B$9:$CQ$307,CC$1,0),0)</f>
        <v>0</v>
      </c>
      <c r="CD1009" s="36">
        <f t="shared" si="493"/>
        <v>0</v>
      </c>
      <c r="CE1009" s="36">
        <f t="shared" si="494"/>
        <v>0</v>
      </c>
      <c r="CF1009" s="37">
        <f t="shared" si="466"/>
        <v>403664.44273040869</v>
      </c>
      <c r="CG1009" s="36">
        <f>IF($B1009="r",VLOOKUP($E1009,'[2]Costeo-JUL26'!$B$9:$CQ$307,CG$1,0),0)*$G1009</f>
        <v>0</v>
      </c>
      <c r="CH1009" s="35">
        <f>VLOOKUP($E1009,'[2]TEORICOS (05.26)'!$A$8:$T$251,CH$1,0)</f>
        <v>0</v>
      </c>
      <c r="CI1009" s="36">
        <f t="shared" si="495"/>
        <v>0</v>
      </c>
      <c r="CJ1009" s="37">
        <f t="shared" si="496"/>
        <v>0</v>
      </c>
      <c r="CM1009" s="16">
        <f>SUMIFS('[1]Ajuste Inventario'!$I:$I,'[1]Ajuste Inventario'!$B:$B,E1009,'[1]Ajuste Inventario'!$S:$S,D1009)*-1</f>
        <v>2.6659999999999999</v>
      </c>
      <c r="CN1009" s="36">
        <f t="shared" si="467"/>
        <v>12091.791059767074</v>
      </c>
      <c r="CP1009" t="str">
        <f t="shared" si="468"/>
        <v>2033Org.Vtas Tandil</v>
      </c>
      <c r="CQ1009" s="10">
        <f t="shared" si="469"/>
        <v>4535.555536296727</v>
      </c>
    </row>
    <row r="1010" spans="1:95" x14ac:dyDescent="0.25">
      <c r="A1010" s="30">
        <v>46204</v>
      </c>
      <c r="B1010" s="31" t="str">
        <f>VLOOKUP($E1010,'[2]TEORICOS (05.26)'!$A$8:$T$251,B$1,0)</f>
        <v>P</v>
      </c>
      <c r="C1010" s="32" t="str">
        <f>VLOOKUP($E1010,'[2]TEORICOS (05.26)'!$A$8:$T$251,C$1,0)</f>
        <v>Crush</v>
      </c>
      <c r="D1010" t="s">
        <v>232</v>
      </c>
      <c r="E1010">
        <v>2359</v>
      </c>
      <c r="F1010" t="s">
        <v>132</v>
      </c>
      <c r="G1010" s="16">
        <v>874</v>
      </c>
      <c r="H1010" s="16">
        <v>2078.371999999993</v>
      </c>
      <c r="I1010" s="33">
        <v>6979464.6699999515</v>
      </c>
      <c r="J1010" s="33">
        <v>6516716.0599999875</v>
      </c>
      <c r="K1010" s="34">
        <f>IF($B1010="P",VLOOKUP($E1010,'[2]Costeo-JUL26'!$B$9:$CQ$307,K$1,0),0)</f>
        <v>901768</v>
      </c>
      <c r="L1010" s="35">
        <f>VLOOKUP($E1010,'[2]TEORICOS (05.26)'!$A$8:$T$251,L$1,0)</f>
        <v>0.13</v>
      </c>
      <c r="M1010" s="36">
        <f t="shared" si="470"/>
        <v>847173.08779999835</v>
      </c>
      <c r="N1010" s="35">
        <f>IF($B1010="P",VLOOKUP($E1010,'[2]Costeo-JUL26'!$B$9:$CQ$307,N$1,0),0)</f>
        <v>8.0000000000000002E-3</v>
      </c>
      <c r="O1010" s="36">
        <f t="shared" si="471"/>
        <v>6777.384702399987</v>
      </c>
      <c r="P1010" s="36">
        <f>IF($B1010="P",VLOOKUP($E1010,'[2]Costeo-JUL26'!$B$9:$CQ$307,P$1,0),0)*H1010</f>
        <v>0</v>
      </c>
      <c r="Q1010" s="36">
        <f t="shared" si="472"/>
        <v>853950.4725023983</v>
      </c>
      <c r="R1010" s="34">
        <f>IF($B1010="P",VLOOKUP($E1010,'[2]Costeo-JUL26'!$B$9:$CQ$307,R$1,0),0)</f>
        <v>0</v>
      </c>
      <c r="S1010" s="16">
        <f>IF($B1010="P",VLOOKUP($E1010,'[2]Costeo-JUL26'!$B$9:$CQ$307,S$1,0),0)*$G1010</f>
        <v>0</v>
      </c>
      <c r="T1010" s="36">
        <f>IF($B1010="P",VLOOKUP($E1010,'[2]Costeo-JUL26'!$B$9:$CQ$307,T$1,0),0)*$G1010</f>
        <v>0</v>
      </c>
      <c r="U1010" s="35">
        <f>IF($B1010="P",VLOOKUP($E1010,'[2]Costeo-JUL26'!$B$9:$CQ$307,U$1,0),0)</f>
        <v>0</v>
      </c>
      <c r="V1010" s="36">
        <f t="shared" si="473"/>
        <v>0</v>
      </c>
      <c r="W1010" s="36">
        <f t="shared" si="474"/>
        <v>0</v>
      </c>
      <c r="X1010" s="34">
        <f>IF($B1010="P",VLOOKUP($E1010,'[2]Costeo-JUL26'!$B$9:$CQ$307,X$1,0),0)</f>
        <v>902338</v>
      </c>
      <c r="Y1010" s="16">
        <f>IF($B1010="P",VLOOKUP($E1010,'[2]Costeo-JUL26'!$B$9:$CQ$307,Y$1,0),0)*$G1010</f>
        <v>77.094665999999989</v>
      </c>
      <c r="Z1010" s="36">
        <f>IF($B1010="P",VLOOKUP($E1010,'[2]Costeo-JUL26'!$B$9:$CQ$307,Z$1,0),0)*$G1010</f>
        <v>21797.745864839999</v>
      </c>
      <c r="AA1010" s="35">
        <f>IF($B1010="P",VLOOKUP($E1010,'[2]Costeo-JUL26'!$B$9:$CQ$307,AA$1,0),0)</f>
        <v>0.45</v>
      </c>
      <c r="AB1010" s="36">
        <f t="shared" si="475"/>
        <v>9808.9856391779995</v>
      </c>
      <c r="AC1010" s="36">
        <f t="shared" si="476"/>
        <v>31606.731504017996</v>
      </c>
      <c r="AD1010" s="34">
        <f>IF($B1010="P",VLOOKUP($E1010,'[2]Costeo-JUL26'!$B$9:$CQ$307,AD$1,0),0)</f>
        <v>901767</v>
      </c>
      <c r="AE1010" s="16">
        <f>IF($B1010="P",VLOOKUP($E1010,'[2]Costeo-JUL26'!$B$9:$CQ$307,AE$1,0),0)*$G1010</f>
        <v>5244</v>
      </c>
      <c r="AF1010" s="36">
        <f>IF($B1010="P",VLOOKUP($E1010,'[2]Costeo-JUL26'!$B$9:$CQ$307,AF$1,0),0)*$G1010</f>
        <v>80480.716800000009</v>
      </c>
      <c r="AG1010" s="35">
        <f>IF($B1010="P",VLOOKUP($E1010,'[2]Costeo-JUL26'!$B$9:$CQ$307,AG$1,0),0)</f>
        <v>6.0000000000000001E-3</v>
      </c>
      <c r="AH1010" s="36">
        <f t="shared" si="477"/>
        <v>482.88430080000006</v>
      </c>
      <c r="AI1010" s="36">
        <f t="shared" si="478"/>
        <v>80963.601100800006</v>
      </c>
      <c r="AJ1010" s="34">
        <f>IF($B1010="P",VLOOKUP($E1010,'[2]Costeo-JUL26'!$B$9:$CQ$307,AJ$1,0),0)</f>
        <v>909141</v>
      </c>
      <c r="AK1010" s="16">
        <f>IF($B1010="P",VLOOKUP($E1010,'[2]Costeo-JUL26'!$B$9:$CQ$307,AK$1,0),0)*$G1010</f>
        <v>5244</v>
      </c>
      <c r="AL1010" s="36">
        <f>IF($B1010="P",VLOOKUP($E1010,'[2]Costeo-JUL26'!$B$9:$CQ$307,AL$1,0),0)*$G1010</f>
        <v>80436.142799999987</v>
      </c>
      <c r="AM1010" s="35">
        <f>IF($B1010="P",VLOOKUP($E1010,'[2]Costeo-JUL26'!$B$9:$CQ$307,AM$1,0),0)</f>
        <v>1.7999999999999999E-2</v>
      </c>
      <c r="AN1010" s="36">
        <f t="shared" si="479"/>
        <v>1447.8505703999997</v>
      </c>
      <c r="AO1010" s="36">
        <f t="shared" si="480"/>
        <v>81883.993370399985</v>
      </c>
      <c r="AP1010" s="34">
        <f>IF($B1010="P",VLOOKUP($E1010,'[2]Costeo-JUL26'!$B$9:$CQ$307,AP$1,0),0)</f>
        <v>911423</v>
      </c>
      <c r="AQ1010" s="16">
        <f>IF($B1010="P",VLOOKUP($E1010,'[2]Costeo-JUL26'!$B$9:$CQ$307,AQ$1,0),0)*$G1010</f>
        <v>5244</v>
      </c>
      <c r="AR1010" s="36">
        <f>IF($B1010="P",VLOOKUP($E1010,'[2]Costeo-JUL26'!$B$9:$CQ$307,AR$1,0),0)*$G1010</f>
        <v>800496.07557841134</v>
      </c>
      <c r="AS1010" s="35">
        <f>IF($B1010="P",VLOOKUP($E1010,'[2]Costeo-JUL26'!$B$9:$CQ$307,AS$1,0),0)</f>
        <v>0.02</v>
      </c>
      <c r="AT1010" s="36">
        <f t="shared" si="481"/>
        <v>16009.921511568227</v>
      </c>
      <c r="AU1010" s="36">
        <f t="shared" si="482"/>
        <v>816505.99708997959</v>
      </c>
      <c r="AV1010" s="34">
        <f>IF($B1010="P",VLOOKUP($E1010,'[2]Costeo-JUL26'!$B$9:$CQ$307,AV$1,0),0)</f>
        <v>932442</v>
      </c>
      <c r="AW1010" s="16">
        <f>IF($B1010="P",VLOOKUP($E1010,'[2]Costeo-JUL26'!$B$9:$CQ$307,AW$1,0),0)*$G1010</f>
        <v>24.209799999999998</v>
      </c>
      <c r="AX1010" s="36">
        <f>IF($B1010="P",VLOOKUP($E1010,'[2]Costeo-JUL26'!$B$9:$CQ$307,AX$1,0),0)*$G1010</f>
        <v>89365.012971712742</v>
      </c>
      <c r="AY1010" s="35">
        <f>IF($B1010="P",VLOOKUP($E1010,'[2]Costeo-JUL26'!$B$9:$CQ$307,AY$1,0),0)</f>
        <v>0.03</v>
      </c>
      <c r="AZ1010" s="36">
        <f t="shared" si="483"/>
        <v>2680.9503891513823</v>
      </c>
      <c r="BA1010" s="36">
        <f t="shared" si="484"/>
        <v>92045.963360864131</v>
      </c>
      <c r="BB1010" s="34">
        <f>IF($B1010="P",VLOOKUP($E1010,'[2]Costeo-JUL26'!$B$9:$CQ$307,BB$1,0),0)</f>
        <v>902311</v>
      </c>
      <c r="BC1010" s="16">
        <f>IF($B1010="P",VLOOKUP($E1010,'[2]Costeo-JUL26'!$B$9:$CQ$307,BC$1,0),0)*$G1010</f>
        <v>3.8237500000000004</v>
      </c>
      <c r="BD1010" s="36">
        <f>IF($B1010="P",VLOOKUP($E1010,'[2]Costeo-JUL26'!$B$9:$CQ$307,BD$1,0),0)*$G1010</f>
        <v>14995.390068750003</v>
      </c>
      <c r="BE1010" s="35">
        <f>IF($B1010="P",VLOOKUP($E1010,'[2]Costeo-JUL26'!$B$9:$CQ$307,BE$1,0),0)</f>
        <v>0.03</v>
      </c>
      <c r="BF1010" s="36">
        <f t="shared" si="485"/>
        <v>449.86170206250006</v>
      </c>
      <c r="BG1010" s="36">
        <f t="shared" si="486"/>
        <v>15445.251770812503</v>
      </c>
      <c r="BH1010" s="34">
        <f>IF($B1010="P",VLOOKUP($E1010,'[2]Costeo-JUL26'!$B$9:$CQ$307,BH$1,0),0)</f>
        <v>933089</v>
      </c>
      <c r="BI1010" s="16">
        <f>IF($B1010="P",VLOOKUP($E1010,'[2]Costeo-JUL26'!$B$9:$CQ$307,BI$1,0),0)*$G1010</f>
        <v>32.774999999999999</v>
      </c>
      <c r="BJ1010" s="36">
        <f>IF($B1010="P",VLOOKUP($E1010,'[2]Costeo-JUL26'!$B$9:$CQ$307,BJ$1,0),0)*$G1010</f>
        <v>24406.642614982582</v>
      </c>
      <c r="BK1010" s="35">
        <f>IF(BH1010=910319,0,IF($B1010="P",VLOOKUP($E1010,'[2]Costeo-JUL26'!$B$9:$CQ$307,BK$1,0),0))</f>
        <v>0.02</v>
      </c>
      <c r="BL1010" s="36">
        <f t="shared" si="487"/>
        <v>488.13285229965163</v>
      </c>
      <c r="BM1010" s="36">
        <f t="shared" si="488"/>
        <v>24894.775467282234</v>
      </c>
      <c r="BN1010" s="34">
        <f>IF($B1010="P",VLOOKUP($E1010,'[2]Costeo-JUL26'!$B$9:$CQ$307,BN$1,0),0)</f>
        <v>0</v>
      </c>
      <c r="BO1010" s="16">
        <f>IF($B1010="P",VLOOKUP($E1010,'[2]Costeo-JUL26'!$B$9:$CQ$307,BO$1,0),0)*$G1010</f>
        <v>0</v>
      </c>
      <c r="BP1010" s="36">
        <f>IF($B1010="P",VLOOKUP($E1010,'[2]Costeo-JUL26'!$B$9:$CQ$307,BP$1,0),0)*$G1010</f>
        <v>0</v>
      </c>
      <c r="BQ1010" s="35">
        <f>IF($B1010="P",VLOOKUP($E1010,'[2]Costeo-JUL26'!$B$9:$CQ$307,BQ$1,0),0)</f>
        <v>0</v>
      </c>
      <c r="BR1010" s="36">
        <f t="shared" si="489"/>
        <v>0</v>
      </c>
      <c r="BS1010" s="36">
        <f t="shared" si="490"/>
        <v>0</v>
      </c>
      <c r="BT1010" s="34">
        <f>IF($B1010="P",VLOOKUP($E1010,'[2]Costeo-JUL26'!$B$9:$CQ$307,BT$1,0),0)</f>
        <v>0</v>
      </c>
      <c r="BU1010" s="16">
        <f>IF($B1010="P",VLOOKUP($E1010,'[2]Costeo-JUL26'!$B$9:$CQ$307,BU$1,0),0)*$G1010</f>
        <v>0</v>
      </c>
      <c r="BV1010" s="36">
        <f>IF($B1010="P",VLOOKUP($E1010,'[2]Costeo-JUL26'!$B$9:$CQ$307,BV$1,0),0)*$G1010</f>
        <v>0</v>
      </c>
      <c r="BW1010" s="35">
        <f>IF($B1010="P",VLOOKUP($E1010,'[2]Costeo-JUL26'!$B$9:$CQ$307,BW$1,0),0)</f>
        <v>0</v>
      </c>
      <c r="BX1010" s="36">
        <f t="shared" si="491"/>
        <v>0</v>
      </c>
      <c r="BY1010" s="36">
        <f t="shared" si="492"/>
        <v>0</v>
      </c>
      <c r="BZ1010" s="34">
        <f>IF($B1010="P",VLOOKUP($E1010,'[2]Costeo-JUL26'!$B$9:$CQ$307,BZ$1,0),0)</f>
        <v>0</v>
      </c>
      <c r="CA1010" s="16">
        <f>IF($B1010="P",VLOOKUP($E1010,'[2]Costeo-JUL26'!$B$9:$CQ$307,CA$1,0),0)*$G1010</f>
        <v>0</v>
      </c>
      <c r="CB1010" s="36">
        <f>IF($B1010="P",VLOOKUP($E1010,'[2]Costeo-JUL26'!$B$9:$CQ$307,CB$1,0),0)*$G1010</f>
        <v>0</v>
      </c>
      <c r="CC1010" s="35">
        <f>IF($B1010="P",VLOOKUP($E1010,'[2]Costeo-JUL26'!$B$9:$CQ$307,CC$1,0),0)</f>
        <v>0</v>
      </c>
      <c r="CD1010" s="36">
        <f t="shared" si="493"/>
        <v>0</v>
      </c>
      <c r="CE1010" s="36">
        <f t="shared" si="494"/>
        <v>0</v>
      </c>
      <c r="CF1010" s="37">
        <f t="shared" si="466"/>
        <v>1997296.7861665548</v>
      </c>
      <c r="CG1010" s="36">
        <f>IF($B1010="r",VLOOKUP($E1010,'[2]Costeo-JUL26'!$B$9:$CQ$307,CG$1,0),0)*$G1010</f>
        <v>0</v>
      </c>
      <c r="CH1010" s="35">
        <f>VLOOKUP($E1010,'[2]TEORICOS (05.26)'!$A$8:$T$251,CH$1,0)</f>
        <v>0</v>
      </c>
      <c r="CI1010" s="36">
        <f t="shared" si="495"/>
        <v>0</v>
      </c>
      <c r="CJ1010" s="37">
        <f t="shared" si="496"/>
        <v>0</v>
      </c>
      <c r="CM1010" s="16">
        <f>SUMIFS('[1]Ajuste Inventario'!$I:$I,'[1]Ajuste Inventario'!$B:$B,E1010,'[1]Ajuste Inventario'!$S:$S,D1010)*-1</f>
        <v>14.334</v>
      </c>
      <c r="CN1010" s="36">
        <f t="shared" si="467"/>
        <v>32756.581387770475</v>
      </c>
      <c r="CP1010" t="str">
        <f t="shared" si="468"/>
        <v>2359Org.Vtas Tandil</v>
      </c>
      <c r="CQ1010" s="10">
        <f t="shared" si="469"/>
        <v>2285.2365974445706</v>
      </c>
    </row>
    <row r="1011" spans="1:95" x14ac:dyDescent="0.25">
      <c r="A1011" s="30">
        <v>46204</v>
      </c>
      <c r="B1011" s="31" t="str">
        <f>VLOOKUP($E1011,'[2]TEORICOS (05.26)'!$A$8:$T$251,B$1,0)</f>
        <v>P</v>
      </c>
      <c r="C1011" s="32" t="str">
        <f>VLOOKUP($E1011,'[2]TEORICOS (05.26)'!$A$8:$T$251,C$1,0)</f>
        <v>Aquarius</v>
      </c>
      <c r="D1011" t="s">
        <v>232</v>
      </c>
      <c r="E1011">
        <v>2423</v>
      </c>
      <c r="F1011" t="s">
        <v>133</v>
      </c>
      <c r="G1011" s="16">
        <v>25</v>
      </c>
      <c r="H1011" s="16">
        <v>17.600000000000005</v>
      </c>
      <c r="I1011" s="33">
        <v>245860.81000000003</v>
      </c>
      <c r="J1011" s="33">
        <v>242446.59</v>
      </c>
      <c r="K1011" s="34">
        <f>IF($B1011="P",VLOOKUP($E1011,'[2]Costeo-JUL26'!$B$9:$CQ$307,K$1,0),0)</f>
        <v>938684</v>
      </c>
      <c r="L1011" s="35">
        <f>VLOOKUP($E1011,'[2]TEORICOS (05.26)'!$A$8:$T$251,L$1,0)</f>
        <v>0.17</v>
      </c>
      <c r="M1011" s="36">
        <f t="shared" si="470"/>
        <v>41215.920300000005</v>
      </c>
      <c r="N1011" s="35">
        <f>IF($B1011="P",VLOOKUP($E1011,'[2]Costeo-JUL26'!$B$9:$CQ$307,N$1,0),0)</f>
        <v>0.05</v>
      </c>
      <c r="O1011" s="36">
        <f t="shared" si="471"/>
        <v>2060.7960150000004</v>
      </c>
      <c r="P1011" s="36">
        <f>IF($B1011="P",VLOOKUP($E1011,'[2]Costeo-JUL26'!$B$9:$CQ$307,P$1,0),0)*H1011</f>
        <v>0</v>
      </c>
      <c r="Q1011" s="36">
        <f t="shared" si="472"/>
        <v>43276.716315000005</v>
      </c>
      <c r="R1011" s="34">
        <f>IF($B1011="P",VLOOKUP($E1011,'[2]Costeo-JUL26'!$B$9:$CQ$307,R$1,0),0)</f>
        <v>902332</v>
      </c>
      <c r="S1011" s="16">
        <f>IF($B1011="P",VLOOKUP($E1011,'[2]Costeo-JUL26'!$B$9:$CQ$307,S$1,0),0)*$G1011</f>
        <v>10.555415000000002</v>
      </c>
      <c r="T1011" s="36">
        <f>IF($B1011="P",VLOOKUP($E1011,'[2]Costeo-JUL26'!$B$9:$CQ$307,T$1,0),0)*$G1011</f>
        <v>7362.9708420653033</v>
      </c>
      <c r="U1011" s="35">
        <f>IF($B1011="P",VLOOKUP($E1011,'[2]Costeo-JUL26'!$B$9:$CQ$307,U$1,0),0)</f>
        <v>1.4999999999999999E-2</v>
      </c>
      <c r="V1011" s="36">
        <f t="shared" si="473"/>
        <v>110.44456263097955</v>
      </c>
      <c r="W1011" s="36">
        <f t="shared" si="474"/>
        <v>7473.4154046962831</v>
      </c>
      <c r="X1011" s="34">
        <f>IF($B1011="P",VLOOKUP($E1011,'[2]Costeo-JUL26'!$B$9:$CQ$307,X$1,0),0)</f>
        <v>0</v>
      </c>
      <c r="Y1011" s="16">
        <f>IF($B1011="P",VLOOKUP($E1011,'[2]Costeo-JUL26'!$B$9:$CQ$307,Y$1,0),0)*$G1011</f>
        <v>0</v>
      </c>
      <c r="Z1011" s="36">
        <f>IF($B1011="P",VLOOKUP($E1011,'[2]Costeo-JUL26'!$B$9:$CQ$307,Z$1,0),0)*$G1011</f>
        <v>0</v>
      </c>
      <c r="AA1011" s="35">
        <f>IF($B1011="P",VLOOKUP($E1011,'[2]Costeo-JUL26'!$B$9:$CQ$307,AA$1,0),0)</f>
        <v>0</v>
      </c>
      <c r="AB1011" s="36">
        <f t="shared" si="475"/>
        <v>0</v>
      </c>
      <c r="AC1011" s="36">
        <f t="shared" si="476"/>
        <v>0</v>
      </c>
      <c r="AD1011" s="34">
        <f>IF($B1011="P",VLOOKUP($E1011,'[2]Costeo-JUL26'!$B$9:$CQ$307,AD$1,0),0)</f>
        <v>902257</v>
      </c>
      <c r="AE1011" s="16">
        <f>IF($B1011="P",VLOOKUP($E1011,'[2]Costeo-JUL26'!$B$9:$CQ$307,AE$1,0),0)*$G1011</f>
        <v>200</v>
      </c>
      <c r="AF1011" s="36">
        <f>IF($B1011="P",VLOOKUP($E1011,'[2]Costeo-JUL26'!$B$9:$CQ$307,AF$1,0),0)*$G1011</f>
        <v>3069.44</v>
      </c>
      <c r="AG1011" s="35">
        <f>IF($B1011="P",VLOOKUP($E1011,'[2]Costeo-JUL26'!$B$9:$CQ$307,AG$1,0),0)</f>
        <v>6.0000000000000001E-3</v>
      </c>
      <c r="AH1011" s="36">
        <f t="shared" si="477"/>
        <v>18.416640000000001</v>
      </c>
      <c r="AI1011" s="36">
        <f t="shared" si="478"/>
        <v>3087.85664</v>
      </c>
      <c r="AJ1011" s="34">
        <f>IF($B1011="P",VLOOKUP($E1011,'[2]Costeo-JUL26'!$B$9:$CQ$307,AJ$1,0),0)</f>
        <v>938574</v>
      </c>
      <c r="AK1011" s="16">
        <f>IF($B1011="P",VLOOKUP($E1011,'[2]Costeo-JUL26'!$B$9:$CQ$307,AK$1,0),0)*$G1011</f>
        <v>200</v>
      </c>
      <c r="AL1011" s="36">
        <f>IF($B1011="P",VLOOKUP($E1011,'[2]Costeo-JUL26'!$B$9:$CQ$307,AL$1,0),0)*$G1011</f>
        <v>2531.7000043601483</v>
      </c>
      <c r="AM1011" s="35">
        <f>IF($B1011="P",VLOOKUP($E1011,'[2]Costeo-JUL26'!$B$9:$CQ$307,AM$1,0),0)</f>
        <v>1.7999999999999999E-2</v>
      </c>
      <c r="AN1011" s="36">
        <f t="shared" si="479"/>
        <v>45.57060007848267</v>
      </c>
      <c r="AO1011" s="36">
        <f t="shared" si="480"/>
        <v>2577.2706044386309</v>
      </c>
      <c r="AP1011" s="34">
        <f>IF($B1011="P",VLOOKUP($E1011,'[2]Costeo-JUL26'!$B$9:$CQ$307,AP$1,0),0)</f>
        <v>901569</v>
      </c>
      <c r="AQ1011" s="16">
        <f>IF($B1011="P",VLOOKUP($E1011,'[2]Costeo-JUL26'!$B$9:$CQ$307,AQ$1,0),0)*$G1011</f>
        <v>200</v>
      </c>
      <c r="AR1011" s="36">
        <f>IF($B1011="P",VLOOKUP($E1011,'[2]Costeo-JUL26'!$B$9:$CQ$307,AR$1,0),0)*$G1011</f>
        <v>13007.004000914494</v>
      </c>
      <c r="AS1011" s="35">
        <f>IF($B1011="P",VLOOKUP($E1011,'[2]Costeo-JUL26'!$B$9:$CQ$307,AS$1,0),0)</f>
        <v>0.02</v>
      </c>
      <c r="AT1011" s="36">
        <f t="shared" si="481"/>
        <v>260.14008001828989</v>
      </c>
      <c r="AU1011" s="36">
        <f t="shared" si="482"/>
        <v>13267.144080932783</v>
      </c>
      <c r="AV1011" s="34">
        <f>IF($B1011="P",VLOOKUP($E1011,'[2]Costeo-JUL26'!$B$9:$CQ$307,AV$1,0),0)</f>
        <v>932435</v>
      </c>
      <c r="AW1011" s="16">
        <f>IF($B1011="P",VLOOKUP($E1011,'[2]Costeo-JUL26'!$B$9:$CQ$307,AW$1,0),0)*$G1011</f>
        <v>0.42500000000000004</v>
      </c>
      <c r="AX1011" s="36">
        <f>IF($B1011="P",VLOOKUP($E1011,'[2]Costeo-JUL26'!$B$9:$CQ$307,AX$1,0),0)*$G1011</f>
        <v>2185.5794999999998</v>
      </c>
      <c r="AY1011" s="35">
        <f>IF($B1011="P",VLOOKUP($E1011,'[2]Costeo-JUL26'!$B$9:$CQ$307,AY$1,0),0)</f>
        <v>0.03</v>
      </c>
      <c r="AZ1011" s="36">
        <f t="shared" si="483"/>
        <v>65.567384999999987</v>
      </c>
      <c r="BA1011" s="36">
        <f t="shared" si="484"/>
        <v>2251.1468849999997</v>
      </c>
      <c r="BB1011" s="34">
        <f>IF($B1011="P",VLOOKUP($E1011,'[2]Costeo-JUL26'!$B$9:$CQ$307,BB$1,0),0)</f>
        <v>902311</v>
      </c>
      <c r="BC1011" s="16">
        <f>IF($B1011="P",VLOOKUP($E1011,'[2]Costeo-JUL26'!$B$9:$CQ$307,BC$1,0),0)*$G1011</f>
        <v>5.2083333333333336E-2</v>
      </c>
      <c r="BD1011" s="36">
        <f>IF($B1011="P",VLOOKUP($E1011,'[2]Costeo-JUL26'!$B$9:$CQ$307,BD$1,0),0)*$G1011</f>
        <v>204.25234375000002</v>
      </c>
      <c r="BE1011" s="35">
        <f>IF($B1011="P",VLOOKUP($E1011,'[2]Costeo-JUL26'!$B$9:$CQ$307,BE$1,0),0)</f>
        <v>0.03</v>
      </c>
      <c r="BF1011" s="36">
        <f t="shared" si="485"/>
        <v>6.1275703125000005</v>
      </c>
      <c r="BG1011" s="36">
        <f t="shared" si="486"/>
        <v>210.37991406250003</v>
      </c>
      <c r="BH1011" s="34">
        <f>IF($B1011="P",VLOOKUP($E1011,'[2]Costeo-JUL26'!$B$9:$CQ$307,BH$1,0),0)</f>
        <v>933089</v>
      </c>
      <c r="BI1011" s="16">
        <f>IF($B1011="P",VLOOKUP($E1011,'[2]Costeo-JUL26'!$B$9:$CQ$307,BI$1,0),0)*$G1011</f>
        <v>0.57870370370370372</v>
      </c>
      <c r="BJ1011" s="36">
        <f>IF($B1011="P",VLOOKUP($E1011,'[2]Costeo-JUL26'!$B$9:$CQ$307,BJ$1,0),0)*$G1011</f>
        <v>430.9447590011614</v>
      </c>
      <c r="BK1011" s="35">
        <f>IF(BH1011=910319,0,IF($B1011="P",VLOOKUP($E1011,'[2]Costeo-JUL26'!$B$9:$CQ$307,BK$1,0),0))</f>
        <v>0.02</v>
      </c>
      <c r="BL1011" s="36">
        <f t="shared" si="487"/>
        <v>8.6188951800232285</v>
      </c>
      <c r="BM1011" s="36">
        <f t="shared" si="488"/>
        <v>439.56365418118463</v>
      </c>
      <c r="BN1011" s="34">
        <f>IF($B1011="P",VLOOKUP($E1011,'[2]Costeo-JUL26'!$B$9:$CQ$307,BN$1,0),0)</f>
        <v>0</v>
      </c>
      <c r="BO1011" s="16">
        <f>IF($B1011="P",VLOOKUP($E1011,'[2]Costeo-JUL26'!$B$9:$CQ$307,BO$1,0),0)*$G1011</f>
        <v>0</v>
      </c>
      <c r="BP1011" s="36">
        <f>IF($B1011="P",VLOOKUP($E1011,'[2]Costeo-JUL26'!$B$9:$CQ$307,BP$1,0),0)*$G1011</f>
        <v>0</v>
      </c>
      <c r="BQ1011" s="35">
        <f>IF($B1011="P",VLOOKUP($E1011,'[2]Costeo-JUL26'!$B$9:$CQ$307,BQ$1,0),0)</f>
        <v>0</v>
      </c>
      <c r="BR1011" s="36">
        <f t="shared" si="489"/>
        <v>0</v>
      </c>
      <c r="BS1011" s="36">
        <f t="shared" si="490"/>
        <v>0</v>
      </c>
      <c r="BT1011" s="34">
        <f>IF($B1011="P",VLOOKUP($E1011,'[2]Costeo-JUL26'!$B$9:$CQ$307,BT$1,0),0)</f>
        <v>0</v>
      </c>
      <c r="BU1011" s="16">
        <f>IF($B1011="P",VLOOKUP($E1011,'[2]Costeo-JUL26'!$B$9:$CQ$307,BU$1,0),0)*$G1011</f>
        <v>0</v>
      </c>
      <c r="BV1011" s="36">
        <f>IF($B1011="P",VLOOKUP($E1011,'[2]Costeo-JUL26'!$B$9:$CQ$307,BV$1,0),0)*$G1011</f>
        <v>0</v>
      </c>
      <c r="BW1011" s="35">
        <f>IF($B1011="P",VLOOKUP($E1011,'[2]Costeo-JUL26'!$B$9:$CQ$307,BW$1,0),0)</f>
        <v>0</v>
      </c>
      <c r="BX1011" s="36">
        <f t="shared" si="491"/>
        <v>0</v>
      </c>
      <c r="BY1011" s="36">
        <f t="shared" si="492"/>
        <v>0</v>
      </c>
      <c r="BZ1011" s="34">
        <f>IF($B1011="P",VLOOKUP($E1011,'[2]Costeo-JUL26'!$B$9:$CQ$307,BZ$1,0),0)</f>
        <v>936704</v>
      </c>
      <c r="CA1011" s="16">
        <f>IF($B1011="P",VLOOKUP($E1011,'[2]Costeo-JUL26'!$B$9:$CQ$307,CA$1,0),0)*$G1011</f>
        <v>0.60780870705509504</v>
      </c>
      <c r="CB1011" s="36">
        <f>IF($B1011="P",VLOOKUP($E1011,'[2]Costeo-JUL26'!$B$9:$CQ$307,CB$1,0),0)*$G1011</f>
        <v>290.14574173502194</v>
      </c>
      <c r="CC1011" s="35">
        <f>IF($B1011="P",VLOOKUP($E1011,'[2]Costeo-JUL26'!$B$9:$CQ$307,CC$1,0),0)</f>
        <v>0.5</v>
      </c>
      <c r="CD1011" s="36">
        <f t="shared" si="493"/>
        <v>145.07287086751097</v>
      </c>
      <c r="CE1011" s="36">
        <f t="shared" si="494"/>
        <v>435.21861260253291</v>
      </c>
      <c r="CF1011" s="37">
        <f t="shared" si="466"/>
        <v>73018.712110913926</v>
      </c>
      <c r="CG1011" s="36">
        <f>IF($B1011="r",VLOOKUP($E1011,'[2]Costeo-JUL26'!$B$9:$CQ$307,CG$1,0),0)*$G1011</f>
        <v>0</v>
      </c>
      <c r="CH1011" s="35">
        <f>VLOOKUP($E1011,'[2]TEORICOS (05.26)'!$A$8:$T$251,CH$1,0)</f>
        <v>0</v>
      </c>
      <c r="CI1011" s="36">
        <f t="shared" si="495"/>
        <v>0</v>
      </c>
      <c r="CJ1011" s="37">
        <f t="shared" si="496"/>
        <v>0</v>
      </c>
      <c r="CM1011" s="16">
        <f>SUMIFS('[1]Ajuste Inventario'!$I:$I,'[1]Ajuste Inventario'!$B:$B,E1011,'[1]Ajuste Inventario'!$S:$S,D1011)*-1</f>
        <v>0.125</v>
      </c>
      <c r="CN1011" s="36">
        <f t="shared" si="467"/>
        <v>365.09356055456965</v>
      </c>
      <c r="CP1011" t="str">
        <f t="shared" si="468"/>
        <v>2423Org.Vtas Tandil</v>
      </c>
      <c r="CQ1011" s="10">
        <f t="shared" si="469"/>
        <v>2920.7484844365572</v>
      </c>
    </row>
    <row r="1012" spans="1:95" x14ac:dyDescent="0.25">
      <c r="A1012" s="30">
        <v>46204</v>
      </c>
      <c r="B1012" s="31" t="str">
        <f>VLOOKUP($E1012,'[2]TEORICOS (05.26)'!$A$8:$T$251,B$1,0)</f>
        <v>P</v>
      </c>
      <c r="C1012" s="32" t="str">
        <f>VLOOKUP($E1012,'[2]TEORICOS (05.26)'!$A$8:$T$251,C$1,0)</f>
        <v>Aquarius</v>
      </c>
      <c r="D1012" t="s">
        <v>232</v>
      </c>
      <c r="E1012">
        <v>2426</v>
      </c>
      <c r="F1012" t="s">
        <v>134</v>
      </c>
      <c r="G1012" s="16">
        <v>75</v>
      </c>
      <c r="H1012" s="16">
        <v>118.87499999999983</v>
      </c>
      <c r="I1012" s="33">
        <v>791353.70999999973</v>
      </c>
      <c r="J1012" s="33">
        <v>789925.08999999973</v>
      </c>
      <c r="K1012" s="34">
        <f>IF($B1012="P",VLOOKUP($E1012,'[2]Costeo-JUL26'!$B$9:$CQ$307,K$1,0),0)</f>
        <v>938684</v>
      </c>
      <c r="L1012" s="35">
        <f>VLOOKUP($E1012,'[2]TEORICOS (05.26)'!$A$8:$T$251,L$1,0)</f>
        <v>0.17</v>
      </c>
      <c r="M1012" s="36">
        <f t="shared" si="470"/>
        <v>134287.26529999997</v>
      </c>
      <c r="N1012" s="35">
        <f>IF($B1012="P",VLOOKUP($E1012,'[2]Costeo-JUL26'!$B$9:$CQ$307,N$1,0),0)</f>
        <v>0.05</v>
      </c>
      <c r="O1012" s="36">
        <f t="shared" si="471"/>
        <v>6714.363264999999</v>
      </c>
      <c r="P1012" s="36">
        <f>IF($B1012="P",VLOOKUP($E1012,'[2]Costeo-JUL26'!$B$9:$CQ$307,P$1,0),0)*H1012</f>
        <v>0</v>
      </c>
      <c r="Q1012" s="36">
        <f t="shared" si="472"/>
        <v>141001.62856499996</v>
      </c>
      <c r="R1012" s="34">
        <f>IF($B1012="P",VLOOKUP($E1012,'[2]Costeo-JUL26'!$B$9:$CQ$307,R$1,0),0)</f>
        <v>902332</v>
      </c>
      <c r="S1012" s="16">
        <f>IF($B1012="P",VLOOKUP($E1012,'[2]Costeo-JUL26'!$B$9:$CQ$307,S$1,0),0)*$G1012</f>
        <v>71.249051250000008</v>
      </c>
      <c r="T1012" s="36">
        <f>IF($B1012="P",VLOOKUP($E1012,'[2]Costeo-JUL26'!$B$9:$CQ$307,T$1,0),0)*$G1012</f>
        <v>49700.053183940799</v>
      </c>
      <c r="U1012" s="35">
        <f>IF($B1012="P",VLOOKUP($E1012,'[2]Costeo-JUL26'!$B$9:$CQ$307,U$1,0),0)</f>
        <v>1.4999999999999999E-2</v>
      </c>
      <c r="V1012" s="36">
        <f t="shared" si="473"/>
        <v>745.50079775911195</v>
      </c>
      <c r="W1012" s="36">
        <f t="shared" si="474"/>
        <v>50445.553981699908</v>
      </c>
      <c r="X1012" s="34">
        <f>IF($B1012="P",VLOOKUP($E1012,'[2]Costeo-JUL26'!$B$9:$CQ$307,X$1,0),0)</f>
        <v>0</v>
      </c>
      <c r="Y1012" s="16">
        <f>IF($B1012="P",VLOOKUP($E1012,'[2]Costeo-JUL26'!$B$9:$CQ$307,Y$1,0),0)*$G1012</f>
        <v>0</v>
      </c>
      <c r="Z1012" s="36">
        <f>IF($B1012="P",VLOOKUP($E1012,'[2]Costeo-JUL26'!$B$9:$CQ$307,Z$1,0),0)*$G1012</f>
        <v>0</v>
      </c>
      <c r="AA1012" s="35">
        <f>IF($B1012="P",VLOOKUP($E1012,'[2]Costeo-JUL26'!$B$9:$CQ$307,AA$1,0),0)</f>
        <v>0</v>
      </c>
      <c r="AB1012" s="36">
        <f t="shared" si="475"/>
        <v>0</v>
      </c>
      <c r="AC1012" s="36">
        <f t="shared" si="476"/>
        <v>0</v>
      </c>
      <c r="AD1012" s="34">
        <f>IF($B1012="P",VLOOKUP($E1012,'[2]Costeo-JUL26'!$B$9:$CQ$307,AD$1,0),0)</f>
        <v>902257</v>
      </c>
      <c r="AE1012" s="16">
        <f>IF($B1012="P",VLOOKUP($E1012,'[2]Costeo-JUL26'!$B$9:$CQ$307,AE$1,0),0)*$G1012</f>
        <v>450</v>
      </c>
      <c r="AF1012" s="36">
        <f>IF($B1012="P",VLOOKUP($E1012,'[2]Costeo-JUL26'!$B$9:$CQ$307,AF$1,0),0)*$G1012</f>
        <v>6906.2400000000007</v>
      </c>
      <c r="AG1012" s="35">
        <f>IF($B1012="P",VLOOKUP($E1012,'[2]Costeo-JUL26'!$B$9:$CQ$307,AG$1,0),0)</f>
        <v>6.0000000000000001E-3</v>
      </c>
      <c r="AH1012" s="36">
        <f t="shared" si="477"/>
        <v>41.437440000000002</v>
      </c>
      <c r="AI1012" s="36">
        <f t="shared" si="478"/>
        <v>6947.6774400000004</v>
      </c>
      <c r="AJ1012" s="34">
        <f>IF($B1012="P",VLOOKUP($E1012,'[2]Costeo-JUL26'!$B$9:$CQ$307,AJ$1,0),0)</f>
        <v>940570</v>
      </c>
      <c r="AK1012" s="16">
        <f>IF($B1012="P",VLOOKUP($E1012,'[2]Costeo-JUL26'!$B$9:$CQ$307,AK$1,0),0)*$G1012</f>
        <v>450</v>
      </c>
      <c r="AL1012" s="36">
        <f>IF($B1012="P",VLOOKUP($E1012,'[2]Costeo-JUL26'!$B$9:$CQ$307,AL$1,0),0)*$G1012</f>
        <v>7942.7789999999995</v>
      </c>
      <c r="AM1012" s="35">
        <f>IF($B1012="P",VLOOKUP($E1012,'[2]Costeo-JUL26'!$B$9:$CQ$307,AM$1,0),0)</f>
        <v>1.7999999999999999E-2</v>
      </c>
      <c r="AN1012" s="36">
        <f t="shared" si="479"/>
        <v>142.97002199999997</v>
      </c>
      <c r="AO1012" s="36">
        <f t="shared" si="480"/>
        <v>8085.749022</v>
      </c>
      <c r="AP1012" s="34">
        <f>IF($B1012="P",VLOOKUP($E1012,'[2]Costeo-JUL26'!$B$9:$CQ$307,AP$1,0),0)</f>
        <v>933429</v>
      </c>
      <c r="AQ1012" s="16">
        <f>IF($B1012="P",VLOOKUP($E1012,'[2]Costeo-JUL26'!$B$9:$CQ$307,AQ$1,0),0)*$G1012</f>
        <v>450</v>
      </c>
      <c r="AR1012" s="36">
        <f>IF($B1012="P",VLOOKUP($E1012,'[2]Costeo-JUL26'!$B$9:$CQ$307,AR$1,0),0)*$G1012</f>
        <v>44208.801000000014</v>
      </c>
      <c r="AS1012" s="35">
        <f>IF($B1012="P",VLOOKUP($E1012,'[2]Costeo-JUL26'!$B$9:$CQ$307,AS$1,0),0)</f>
        <v>0.02</v>
      </c>
      <c r="AT1012" s="36">
        <f t="shared" si="481"/>
        <v>884.17602000000034</v>
      </c>
      <c r="AU1012" s="36">
        <f t="shared" si="482"/>
        <v>45092.977020000013</v>
      </c>
      <c r="AV1012" s="34">
        <f>IF($B1012="P",VLOOKUP($E1012,'[2]Costeo-JUL26'!$B$9:$CQ$307,AV$1,0),0)</f>
        <v>932437</v>
      </c>
      <c r="AW1012" s="16">
        <f>IF($B1012="P",VLOOKUP($E1012,'[2]Costeo-JUL26'!$B$9:$CQ$307,AW$1,0),0)*$G1012</f>
        <v>2.1825000000000001</v>
      </c>
      <c r="AX1012" s="36">
        <f>IF($B1012="P",VLOOKUP($E1012,'[2]Costeo-JUL26'!$B$9:$CQ$307,AX$1,0),0)*$G1012</f>
        <v>11223.593550000001</v>
      </c>
      <c r="AY1012" s="35">
        <f>IF($B1012="P",VLOOKUP($E1012,'[2]Costeo-JUL26'!$B$9:$CQ$307,AY$1,0),0)</f>
        <v>0.03</v>
      </c>
      <c r="AZ1012" s="36">
        <f t="shared" si="483"/>
        <v>336.7078065</v>
      </c>
      <c r="BA1012" s="36">
        <f t="shared" si="484"/>
        <v>11560.301356500002</v>
      </c>
      <c r="BB1012" s="34">
        <f>IF($B1012="P",VLOOKUP($E1012,'[2]Costeo-JUL26'!$B$9:$CQ$307,BB$1,0),0)</f>
        <v>902311</v>
      </c>
      <c r="BC1012" s="16">
        <f>IF($B1012="P",VLOOKUP($E1012,'[2]Costeo-JUL26'!$B$9:$CQ$307,BC$1,0),0)*$G1012</f>
        <v>0.30133928571428575</v>
      </c>
      <c r="BD1012" s="36">
        <f>IF($B1012="P",VLOOKUP($E1012,'[2]Costeo-JUL26'!$B$9:$CQ$307,BD$1,0),0)*$G1012</f>
        <v>1181.7457031250003</v>
      </c>
      <c r="BE1012" s="35">
        <f>IF($B1012="P",VLOOKUP($E1012,'[2]Costeo-JUL26'!$B$9:$CQ$307,BE$1,0),0)</f>
        <v>0.03</v>
      </c>
      <c r="BF1012" s="36">
        <f t="shared" si="485"/>
        <v>35.45237109375001</v>
      </c>
      <c r="BG1012" s="36">
        <f t="shared" si="486"/>
        <v>1217.1980742187504</v>
      </c>
      <c r="BH1012" s="34">
        <f>IF($B1012="P",VLOOKUP($E1012,'[2]Costeo-JUL26'!$B$9:$CQ$307,BH$1,0),0)</f>
        <v>933089</v>
      </c>
      <c r="BI1012" s="16">
        <f>IF($B1012="P",VLOOKUP($E1012,'[2]Costeo-JUL26'!$B$9:$CQ$307,BI$1,0),0)*$G1012</f>
        <v>2.0089285714285712</v>
      </c>
      <c r="BJ1012" s="36">
        <f>IF($B1012="P",VLOOKUP($E1012,'[2]Costeo-JUL26'!$B$9:$CQ$307,BJ$1,0),0)*$G1012</f>
        <v>1495.9939491040318</v>
      </c>
      <c r="BK1012" s="35">
        <f>IF(BH1012=910319,0,IF($B1012="P",VLOOKUP($E1012,'[2]Costeo-JUL26'!$B$9:$CQ$307,BK$1,0),0))</f>
        <v>0.02</v>
      </c>
      <c r="BL1012" s="36">
        <f t="shared" si="487"/>
        <v>29.919878982080636</v>
      </c>
      <c r="BM1012" s="36">
        <f t="shared" si="488"/>
        <v>1525.9138280861125</v>
      </c>
      <c r="BN1012" s="34">
        <f>IF($B1012="P",VLOOKUP($E1012,'[2]Costeo-JUL26'!$B$9:$CQ$307,BN$1,0),0)</f>
        <v>0</v>
      </c>
      <c r="BO1012" s="16">
        <f>IF($B1012="P",VLOOKUP($E1012,'[2]Costeo-JUL26'!$B$9:$CQ$307,BO$1,0),0)*$G1012</f>
        <v>0</v>
      </c>
      <c r="BP1012" s="36">
        <f>IF($B1012="P",VLOOKUP($E1012,'[2]Costeo-JUL26'!$B$9:$CQ$307,BP$1,0),0)*$G1012</f>
        <v>0</v>
      </c>
      <c r="BQ1012" s="35">
        <f>IF($B1012="P",VLOOKUP($E1012,'[2]Costeo-JUL26'!$B$9:$CQ$307,BQ$1,0),0)</f>
        <v>0</v>
      </c>
      <c r="BR1012" s="36">
        <f t="shared" si="489"/>
        <v>0</v>
      </c>
      <c r="BS1012" s="36">
        <f t="shared" si="490"/>
        <v>0</v>
      </c>
      <c r="BT1012" s="34">
        <f>IF($B1012="P",VLOOKUP($E1012,'[2]Costeo-JUL26'!$B$9:$CQ$307,BT$1,0),0)</f>
        <v>0</v>
      </c>
      <c r="BU1012" s="16">
        <f>IF($B1012="P",VLOOKUP($E1012,'[2]Costeo-JUL26'!$B$9:$CQ$307,BU$1,0),0)*$G1012</f>
        <v>0</v>
      </c>
      <c r="BV1012" s="36">
        <f>IF($B1012="P",VLOOKUP($E1012,'[2]Costeo-JUL26'!$B$9:$CQ$307,BV$1,0),0)*$G1012</f>
        <v>0</v>
      </c>
      <c r="BW1012" s="35">
        <f>IF($B1012="P",VLOOKUP($E1012,'[2]Costeo-JUL26'!$B$9:$CQ$307,BW$1,0),0)</f>
        <v>0</v>
      </c>
      <c r="BX1012" s="36">
        <f t="shared" si="491"/>
        <v>0</v>
      </c>
      <c r="BY1012" s="36">
        <f t="shared" si="492"/>
        <v>0</v>
      </c>
      <c r="BZ1012" s="34">
        <f>IF($B1012="P",VLOOKUP($E1012,'[2]Costeo-JUL26'!$B$9:$CQ$307,BZ$1,0),0)</f>
        <v>936704</v>
      </c>
      <c r="CA1012" s="16">
        <f>IF($B1012="P",VLOOKUP($E1012,'[2]Costeo-JUL26'!$B$9:$CQ$307,CA$1,0),0)*$G1012</f>
        <v>4.1027087726218916</v>
      </c>
      <c r="CB1012" s="36">
        <f>IF($B1012="P",VLOOKUP($E1012,'[2]Costeo-JUL26'!$B$9:$CQ$307,CB$1,0),0)*$G1012</f>
        <v>1958.4837567113984</v>
      </c>
      <c r="CC1012" s="35">
        <f>IF($B1012="P",VLOOKUP($E1012,'[2]Costeo-JUL26'!$B$9:$CQ$307,CC$1,0),0)</f>
        <v>0.5</v>
      </c>
      <c r="CD1012" s="36">
        <f t="shared" si="493"/>
        <v>979.24187835569921</v>
      </c>
      <c r="CE1012" s="36">
        <f t="shared" si="494"/>
        <v>2937.7256350670978</v>
      </c>
      <c r="CF1012" s="37">
        <f t="shared" si="466"/>
        <v>268814.72492257186</v>
      </c>
      <c r="CG1012" s="36">
        <f>IF($B1012="r",VLOOKUP($E1012,'[2]Costeo-JUL26'!$B$9:$CQ$307,CG$1,0),0)*$G1012</f>
        <v>0</v>
      </c>
      <c r="CH1012" s="35">
        <f>VLOOKUP($E1012,'[2]TEORICOS (05.26)'!$A$8:$T$251,CH$1,0)</f>
        <v>0</v>
      </c>
      <c r="CI1012" s="36">
        <f t="shared" si="495"/>
        <v>0</v>
      </c>
      <c r="CJ1012" s="37">
        <f t="shared" si="496"/>
        <v>0</v>
      </c>
      <c r="CM1012" s="16">
        <f>SUMIFS('[1]Ajuste Inventario'!$I:$I,'[1]Ajuste Inventario'!$B:$B,E1012,'[1]Ajuste Inventario'!$S:$S,D1012)*-1</f>
        <v>0.16700000000000001</v>
      </c>
      <c r="CN1012" s="36">
        <f t="shared" si="467"/>
        <v>598.56078749426001</v>
      </c>
      <c r="CP1012" t="str">
        <f t="shared" si="468"/>
        <v>2426Org.Vtas Tandil</v>
      </c>
      <c r="CQ1012" s="10">
        <f t="shared" si="469"/>
        <v>3584.1963323009581</v>
      </c>
    </row>
    <row r="1013" spans="1:95" x14ac:dyDescent="0.25">
      <c r="A1013" s="30">
        <v>46204</v>
      </c>
      <c r="B1013" s="31" t="str">
        <f>VLOOKUP($E1013,'[2]TEORICOS (05.26)'!$A$8:$T$251,B$1,0)</f>
        <v>P</v>
      </c>
      <c r="C1013" s="32" t="str">
        <f>VLOOKUP($E1013,'[2]TEORICOS (05.26)'!$A$8:$T$251,C$1,0)</f>
        <v>Aquarius</v>
      </c>
      <c r="D1013" t="s">
        <v>232</v>
      </c>
      <c r="E1013">
        <v>2428</v>
      </c>
      <c r="F1013" t="s">
        <v>135</v>
      </c>
      <c r="G1013" s="16">
        <v>25</v>
      </c>
      <c r="H1013" s="16">
        <v>59.45</v>
      </c>
      <c r="I1013" s="33">
        <v>352108.68000000005</v>
      </c>
      <c r="J1013" s="33">
        <v>348201.77000000008</v>
      </c>
      <c r="K1013" s="34">
        <f>IF($B1013="P",VLOOKUP($E1013,'[2]Costeo-JUL26'!$B$9:$CQ$307,K$1,0),0)</f>
        <v>938684</v>
      </c>
      <c r="L1013" s="35">
        <f>VLOOKUP($E1013,'[2]TEORICOS (05.26)'!$A$8:$T$251,L$1,0)</f>
        <v>0.17</v>
      </c>
      <c r="M1013" s="36">
        <f t="shared" si="470"/>
        <v>59194.300900000017</v>
      </c>
      <c r="N1013" s="35">
        <f>IF($B1013="P",VLOOKUP($E1013,'[2]Costeo-JUL26'!$B$9:$CQ$307,N$1,0),0)</f>
        <v>0.05</v>
      </c>
      <c r="O1013" s="36">
        <f t="shared" si="471"/>
        <v>2959.7150450000008</v>
      </c>
      <c r="P1013" s="36">
        <f>IF($B1013="P",VLOOKUP($E1013,'[2]Costeo-JUL26'!$B$9:$CQ$307,P$1,0),0)*H1013</f>
        <v>0</v>
      </c>
      <c r="Q1013" s="36">
        <f t="shared" si="472"/>
        <v>62154.015945000021</v>
      </c>
      <c r="R1013" s="34">
        <f>IF($B1013="P",VLOOKUP($E1013,'[2]Costeo-JUL26'!$B$9:$CQ$307,R$1,0),0)</f>
        <v>902332</v>
      </c>
      <c r="S1013" s="16">
        <f>IF($B1013="P",VLOOKUP($E1013,'[2]Costeo-JUL26'!$B$9:$CQ$307,S$1,0),0)*$G1013</f>
        <v>35.624525625000004</v>
      </c>
      <c r="T1013" s="36">
        <f>IF($B1013="P",VLOOKUP($E1013,'[2]Costeo-JUL26'!$B$9:$CQ$307,T$1,0),0)*$G1013</f>
        <v>24850.026591970396</v>
      </c>
      <c r="U1013" s="35">
        <f>IF($B1013="P",VLOOKUP($E1013,'[2]Costeo-JUL26'!$B$9:$CQ$307,U$1,0),0)</f>
        <v>1.4999999999999999E-2</v>
      </c>
      <c r="V1013" s="36">
        <f t="shared" si="473"/>
        <v>372.75039887955592</v>
      </c>
      <c r="W1013" s="36">
        <f t="shared" si="474"/>
        <v>25222.77699084995</v>
      </c>
      <c r="X1013" s="34">
        <f>IF($B1013="P",VLOOKUP($E1013,'[2]Costeo-JUL26'!$B$9:$CQ$307,X$1,0),0)</f>
        <v>0</v>
      </c>
      <c r="Y1013" s="16">
        <f>IF($B1013="P",VLOOKUP($E1013,'[2]Costeo-JUL26'!$B$9:$CQ$307,Y$1,0),0)*$G1013</f>
        <v>0</v>
      </c>
      <c r="Z1013" s="36">
        <f>IF($B1013="P",VLOOKUP($E1013,'[2]Costeo-JUL26'!$B$9:$CQ$307,Z$1,0),0)*$G1013</f>
        <v>0</v>
      </c>
      <c r="AA1013" s="35">
        <f>IF($B1013="P",VLOOKUP($E1013,'[2]Costeo-JUL26'!$B$9:$CQ$307,AA$1,0),0)</f>
        <v>0</v>
      </c>
      <c r="AB1013" s="36">
        <f t="shared" si="475"/>
        <v>0</v>
      </c>
      <c r="AC1013" s="36">
        <f t="shared" si="476"/>
        <v>0</v>
      </c>
      <c r="AD1013" s="34">
        <f>IF($B1013="P",VLOOKUP($E1013,'[2]Costeo-JUL26'!$B$9:$CQ$307,AD$1,0),0)</f>
        <v>902257</v>
      </c>
      <c r="AE1013" s="16">
        <f>IF($B1013="P",VLOOKUP($E1013,'[2]Costeo-JUL26'!$B$9:$CQ$307,AE$1,0),0)*$G1013</f>
        <v>150</v>
      </c>
      <c r="AF1013" s="36">
        <f>IF($B1013="P",VLOOKUP($E1013,'[2]Costeo-JUL26'!$B$9:$CQ$307,AF$1,0),0)*$G1013</f>
        <v>2302.08</v>
      </c>
      <c r="AG1013" s="35">
        <f>IF($B1013="P",VLOOKUP($E1013,'[2]Costeo-JUL26'!$B$9:$CQ$307,AG$1,0),0)</f>
        <v>6.0000000000000001E-3</v>
      </c>
      <c r="AH1013" s="36">
        <f t="shared" si="477"/>
        <v>13.812479999999999</v>
      </c>
      <c r="AI1013" s="36">
        <f t="shared" si="478"/>
        <v>2315.89248</v>
      </c>
      <c r="AJ1013" s="34">
        <f>IF($B1013="P",VLOOKUP($E1013,'[2]Costeo-JUL26'!$B$9:$CQ$307,AJ$1,0),0)</f>
        <v>938575</v>
      </c>
      <c r="AK1013" s="16">
        <f>IF($B1013="P",VLOOKUP($E1013,'[2]Costeo-JUL26'!$B$9:$CQ$307,AK$1,0),0)*$G1013</f>
        <v>150</v>
      </c>
      <c r="AL1013" s="36">
        <f>IF($B1013="P",VLOOKUP($E1013,'[2]Costeo-JUL26'!$B$9:$CQ$307,AL$1,0),0)*$G1013</f>
        <v>3198.8970000000004</v>
      </c>
      <c r="AM1013" s="35">
        <f>IF($B1013="P",VLOOKUP($E1013,'[2]Costeo-JUL26'!$B$9:$CQ$307,AM$1,0),0)</f>
        <v>1.7999999999999999E-2</v>
      </c>
      <c r="AN1013" s="36">
        <f t="shared" si="479"/>
        <v>57.580145999999999</v>
      </c>
      <c r="AO1013" s="36">
        <f t="shared" si="480"/>
        <v>3256.4771460000002</v>
      </c>
      <c r="AP1013" s="34">
        <f>IF($B1013="P",VLOOKUP($E1013,'[2]Costeo-JUL26'!$B$9:$CQ$307,AP$1,0),0)</f>
        <v>911881</v>
      </c>
      <c r="AQ1013" s="16">
        <f>IF($B1013="P",VLOOKUP($E1013,'[2]Costeo-JUL26'!$B$9:$CQ$307,AQ$1,0),0)*$G1013</f>
        <v>150</v>
      </c>
      <c r="AR1013" s="36">
        <f>IF($B1013="P",VLOOKUP($E1013,'[2]Costeo-JUL26'!$B$9:$CQ$307,AR$1,0),0)*$G1013</f>
        <v>20353.680000339016</v>
      </c>
      <c r="AS1013" s="35">
        <f>IF($B1013="P",VLOOKUP($E1013,'[2]Costeo-JUL26'!$B$9:$CQ$307,AS$1,0),0)</f>
        <v>0.02</v>
      </c>
      <c r="AT1013" s="36">
        <f t="shared" si="481"/>
        <v>407.07360000678034</v>
      </c>
      <c r="AU1013" s="36">
        <f t="shared" si="482"/>
        <v>20760.753600345797</v>
      </c>
      <c r="AV1013" s="34">
        <f>IF($B1013="P",VLOOKUP($E1013,'[2]Costeo-JUL26'!$B$9:$CQ$307,AV$1,0),0)</f>
        <v>925698</v>
      </c>
      <c r="AW1013" s="16">
        <f>IF($B1013="P",VLOOKUP($E1013,'[2]Costeo-JUL26'!$B$9:$CQ$307,AW$1,0),0)*$G1013</f>
        <v>0.99749999999999994</v>
      </c>
      <c r="AX1013" s="36">
        <f>IF($B1013="P",VLOOKUP($E1013,'[2]Costeo-JUL26'!$B$9:$CQ$307,AX$1,0),0)*$G1013</f>
        <v>5129.6836499999999</v>
      </c>
      <c r="AY1013" s="35">
        <f>IF($B1013="P",VLOOKUP($E1013,'[2]Costeo-JUL26'!$B$9:$CQ$307,AY$1,0),0)</f>
        <v>0.03</v>
      </c>
      <c r="AZ1013" s="36">
        <f t="shared" si="483"/>
        <v>153.89050949999998</v>
      </c>
      <c r="BA1013" s="36">
        <f t="shared" si="484"/>
        <v>5283.5741595</v>
      </c>
      <c r="BB1013" s="34">
        <f>IF($B1013="P",VLOOKUP($E1013,'[2]Costeo-JUL26'!$B$9:$CQ$307,BB$1,0),0)</f>
        <v>902311</v>
      </c>
      <c r="BC1013" s="16">
        <f>IF($B1013="P",VLOOKUP($E1013,'[2]Costeo-JUL26'!$B$9:$CQ$307,BC$1,0),0)*$G1013</f>
        <v>0.10937500000000001</v>
      </c>
      <c r="BD1013" s="36">
        <f>IF($B1013="P",VLOOKUP($E1013,'[2]Costeo-JUL26'!$B$9:$CQ$307,BD$1,0),0)*$G1013</f>
        <v>428.9299218750001</v>
      </c>
      <c r="BE1013" s="35">
        <f>IF($B1013="P",VLOOKUP($E1013,'[2]Costeo-JUL26'!$B$9:$CQ$307,BE$1,0),0)</f>
        <v>0.03</v>
      </c>
      <c r="BF1013" s="36">
        <f t="shared" si="485"/>
        <v>12.867897656250003</v>
      </c>
      <c r="BG1013" s="36">
        <f t="shared" si="486"/>
        <v>441.79781953125013</v>
      </c>
      <c r="BH1013" s="34">
        <f>IF($B1013="P",VLOOKUP($E1013,'[2]Costeo-JUL26'!$B$9:$CQ$307,BH$1,0),0)</f>
        <v>933089</v>
      </c>
      <c r="BI1013" s="16">
        <f>IF($B1013="P",VLOOKUP($E1013,'[2]Costeo-JUL26'!$B$9:$CQ$307,BI$1,0),0)*$G1013</f>
        <v>0.9375</v>
      </c>
      <c r="BJ1013" s="36">
        <f>IF($B1013="P",VLOOKUP($E1013,'[2]Costeo-JUL26'!$B$9:$CQ$307,BJ$1,0),0)*$G1013</f>
        <v>698.1305095818816</v>
      </c>
      <c r="BK1013" s="35">
        <f>IF(BH1013=910319,0,IF($B1013="P",VLOOKUP($E1013,'[2]Costeo-JUL26'!$B$9:$CQ$307,BK$1,0),0))</f>
        <v>0.02</v>
      </c>
      <c r="BL1013" s="36">
        <f t="shared" si="487"/>
        <v>13.962610191637632</v>
      </c>
      <c r="BM1013" s="36">
        <f t="shared" si="488"/>
        <v>712.09311977351922</v>
      </c>
      <c r="BN1013" s="34">
        <f>IF($B1013="P",VLOOKUP($E1013,'[2]Costeo-JUL26'!$B$9:$CQ$307,BN$1,0),0)</f>
        <v>0</v>
      </c>
      <c r="BO1013" s="16">
        <f>IF($B1013="P",VLOOKUP($E1013,'[2]Costeo-JUL26'!$B$9:$CQ$307,BO$1,0),0)*$G1013</f>
        <v>0</v>
      </c>
      <c r="BP1013" s="36">
        <f>IF($B1013="P",VLOOKUP($E1013,'[2]Costeo-JUL26'!$B$9:$CQ$307,BP$1,0),0)*$G1013</f>
        <v>0</v>
      </c>
      <c r="BQ1013" s="35">
        <f>IF($B1013="P",VLOOKUP($E1013,'[2]Costeo-JUL26'!$B$9:$CQ$307,BQ$1,0),0)</f>
        <v>0</v>
      </c>
      <c r="BR1013" s="36">
        <f t="shared" si="489"/>
        <v>0</v>
      </c>
      <c r="BS1013" s="36">
        <f t="shared" si="490"/>
        <v>0</v>
      </c>
      <c r="BT1013" s="34">
        <f>IF($B1013="P",VLOOKUP($E1013,'[2]Costeo-JUL26'!$B$9:$CQ$307,BT$1,0),0)</f>
        <v>0</v>
      </c>
      <c r="BU1013" s="16">
        <f>IF($B1013="P",VLOOKUP($E1013,'[2]Costeo-JUL26'!$B$9:$CQ$307,BU$1,0),0)*$G1013</f>
        <v>0</v>
      </c>
      <c r="BV1013" s="36">
        <f>IF($B1013="P",VLOOKUP($E1013,'[2]Costeo-JUL26'!$B$9:$CQ$307,BV$1,0),0)*$G1013</f>
        <v>0</v>
      </c>
      <c r="BW1013" s="35">
        <f>IF($B1013="P",VLOOKUP($E1013,'[2]Costeo-JUL26'!$B$9:$CQ$307,BW$1,0),0)</f>
        <v>0</v>
      </c>
      <c r="BX1013" s="36">
        <f t="shared" si="491"/>
        <v>0</v>
      </c>
      <c r="BY1013" s="36">
        <f t="shared" si="492"/>
        <v>0</v>
      </c>
      <c r="BZ1013" s="34">
        <f>IF($B1013="P",VLOOKUP($E1013,'[2]Costeo-JUL26'!$B$9:$CQ$307,BZ$1,0),0)</f>
        <v>936704</v>
      </c>
      <c r="CA1013" s="16">
        <f>IF($B1013="P",VLOOKUP($E1013,'[2]Costeo-JUL26'!$B$9:$CQ$307,CA$1,0),0)*$G1013</f>
        <v>2.0513543863109454</v>
      </c>
      <c r="CB1013" s="36">
        <f>IF($B1013="P",VLOOKUP($E1013,'[2]Costeo-JUL26'!$B$9:$CQ$307,CB$1,0),0)*$G1013</f>
        <v>979.24187835569899</v>
      </c>
      <c r="CC1013" s="35">
        <f>IF($B1013="P",VLOOKUP($E1013,'[2]Costeo-JUL26'!$B$9:$CQ$307,CC$1,0),0)</f>
        <v>0.5</v>
      </c>
      <c r="CD1013" s="36">
        <f t="shared" si="493"/>
        <v>489.62093917784949</v>
      </c>
      <c r="CE1013" s="36">
        <f t="shared" si="494"/>
        <v>1468.8628175335484</v>
      </c>
      <c r="CF1013" s="37">
        <f t="shared" si="466"/>
        <v>121616.24407853407</v>
      </c>
      <c r="CG1013" s="36">
        <f>IF($B1013="r",VLOOKUP($E1013,'[2]Costeo-JUL26'!$B$9:$CQ$307,CG$1,0),0)*$G1013</f>
        <v>0</v>
      </c>
      <c r="CH1013" s="35">
        <f>VLOOKUP($E1013,'[2]TEORICOS (05.26)'!$A$8:$T$251,CH$1,0)</f>
        <v>0</v>
      </c>
      <c r="CI1013" s="36">
        <f t="shared" si="495"/>
        <v>0</v>
      </c>
      <c r="CJ1013" s="37">
        <f t="shared" si="496"/>
        <v>0</v>
      </c>
      <c r="CM1013" s="16">
        <f>SUMIFS('[1]Ajuste Inventario'!$I:$I,'[1]Ajuste Inventario'!$B:$B,E1013,'[1]Ajuste Inventario'!$S:$S,D1013)*-1</f>
        <v>0</v>
      </c>
      <c r="CN1013" s="36">
        <f t="shared" si="467"/>
        <v>0</v>
      </c>
      <c r="CP1013" t="str">
        <f t="shared" si="468"/>
        <v>2428Org.Vtas Tandil</v>
      </c>
      <c r="CQ1013" s="10" t="e">
        <f t="shared" si="469"/>
        <v>#DIV/0!</v>
      </c>
    </row>
    <row r="1014" spans="1:95" x14ac:dyDescent="0.25">
      <c r="A1014" s="30">
        <v>46204</v>
      </c>
      <c r="B1014" s="31" t="str">
        <f>VLOOKUP($E1014,'[2]TEORICOS (05.26)'!$A$8:$T$251,B$1,0)</f>
        <v>P</v>
      </c>
      <c r="C1014" s="32" t="str">
        <f>VLOOKUP($E1014,'[2]TEORICOS (05.26)'!$A$8:$T$251,C$1,0)</f>
        <v>Aquarius</v>
      </c>
      <c r="D1014" t="s">
        <v>232</v>
      </c>
      <c r="E1014">
        <v>2443</v>
      </c>
      <c r="F1014" t="s">
        <v>136</v>
      </c>
      <c r="G1014" s="16">
        <v>150</v>
      </c>
      <c r="H1014" s="16">
        <v>105.59999999999985</v>
      </c>
      <c r="I1014" s="33">
        <v>1479189.0099999972</v>
      </c>
      <c r="J1014" s="33">
        <v>1447612.5199999977</v>
      </c>
      <c r="K1014" s="34">
        <f>IF($B1014="P",VLOOKUP($E1014,'[2]Costeo-JUL26'!$B$9:$CQ$307,K$1,0),0)</f>
        <v>919322</v>
      </c>
      <c r="L1014" s="35">
        <f>VLOOKUP($E1014,'[2]TEORICOS (05.26)'!$A$8:$T$251,L$1,0)</f>
        <v>0.17</v>
      </c>
      <c r="M1014" s="36">
        <f t="shared" si="470"/>
        <v>246094.12839999964</v>
      </c>
      <c r="N1014" s="35">
        <f>IF($B1014="P",VLOOKUP($E1014,'[2]Costeo-JUL26'!$B$9:$CQ$307,N$1,0),0)</f>
        <v>8.0000000000000002E-3</v>
      </c>
      <c r="O1014" s="36">
        <f t="shared" si="471"/>
        <v>1968.7530271999972</v>
      </c>
      <c r="P1014" s="36">
        <f>IF($B1014="P",VLOOKUP($E1014,'[2]Costeo-JUL26'!$B$9:$CQ$307,P$1,0),0)*H1014</f>
        <v>0</v>
      </c>
      <c r="Q1014" s="36">
        <f t="shared" si="472"/>
        <v>248062.88142719964</v>
      </c>
      <c r="R1014" s="34">
        <f>IF($B1014="P",VLOOKUP($E1014,'[2]Costeo-JUL26'!$B$9:$CQ$307,R$1,0),0)</f>
        <v>902332</v>
      </c>
      <c r="S1014" s="16">
        <f>IF($B1014="P",VLOOKUP($E1014,'[2]Costeo-JUL26'!$B$9:$CQ$307,S$1,0),0)*$G1014</f>
        <v>54.008399999999995</v>
      </c>
      <c r="T1014" s="36">
        <f>IF($B1014="P",VLOOKUP($E1014,'[2]Costeo-JUL26'!$B$9:$CQ$307,T$1,0),0)*$G1014</f>
        <v>37673.7697595594</v>
      </c>
      <c r="U1014" s="35">
        <f>IF($B1014="P",VLOOKUP($E1014,'[2]Costeo-JUL26'!$B$9:$CQ$307,U$1,0),0)</f>
        <v>1.4999999999999999E-2</v>
      </c>
      <c r="V1014" s="36">
        <f t="shared" si="473"/>
        <v>565.106546393391</v>
      </c>
      <c r="W1014" s="36">
        <f t="shared" si="474"/>
        <v>38238.876305952792</v>
      </c>
      <c r="X1014" s="34">
        <f>IF($B1014="P",VLOOKUP($E1014,'[2]Costeo-JUL26'!$B$9:$CQ$307,X$1,0),0)</f>
        <v>0</v>
      </c>
      <c r="Y1014" s="16">
        <f>IF($B1014="P",VLOOKUP($E1014,'[2]Costeo-JUL26'!$B$9:$CQ$307,Y$1,0),0)*$G1014</f>
        <v>0</v>
      </c>
      <c r="Z1014" s="36">
        <f>IF($B1014="P",VLOOKUP($E1014,'[2]Costeo-JUL26'!$B$9:$CQ$307,Z$1,0),0)*$G1014</f>
        <v>0</v>
      </c>
      <c r="AA1014" s="35">
        <f>IF($B1014="P",VLOOKUP($E1014,'[2]Costeo-JUL26'!$B$9:$CQ$307,AA$1,0),0)</f>
        <v>0</v>
      </c>
      <c r="AB1014" s="36">
        <f t="shared" si="475"/>
        <v>0</v>
      </c>
      <c r="AC1014" s="36">
        <f t="shared" si="476"/>
        <v>0</v>
      </c>
      <c r="AD1014" s="34">
        <f>IF($B1014="P",VLOOKUP($E1014,'[2]Costeo-JUL26'!$B$9:$CQ$307,AD$1,0),0)</f>
        <v>902257</v>
      </c>
      <c r="AE1014" s="16">
        <f>IF($B1014="P",VLOOKUP($E1014,'[2]Costeo-JUL26'!$B$9:$CQ$307,AE$1,0),0)*$G1014</f>
        <v>1200</v>
      </c>
      <c r="AF1014" s="36">
        <f>IF($B1014="P",VLOOKUP($E1014,'[2]Costeo-JUL26'!$B$9:$CQ$307,AF$1,0),0)*$G1014</f>
        <v>18416.64</v>
      </c>
      <c r="AG1014" s="35">
        <f>IF($B1014="P",VLOOKUP($E1014,'[2]Costeo-JUL26'!$B$9:$CQ$307,AG$1,0),0)</f>
        <v>6.0000000000000001E-3</v>
      </c>
      <c r="AH1014" s="36">
        <f t="shared" si="477"/>
        <v>110.49983999999999</v>
      </c>
      <c r="AI1014" s="36">
        <f t="shared" si="478"/>
        <v>18527.13984</v>
      </c>
      <c r="AJ1014" s="34">
        <f>IF($B1014="P",VLOOKUP($E1014,'[2]Costeo-JUL26'!$B$9:$CQ$307,AJ$1,0),0)</f>
        <v>919215</v>
      </c>
      <c r="AK1014" s="16">
        <f>IF($B1014="P",VLOOKUP($E1014,'[2]Costeo-JUL26'!$B$9:$CQ$307,AK$1,0),0)*$G1014</f>
        <v>1200</v>
      </c>
      <c r="AL1014" s="36">
        <f>IF($B1014="P",VLOOKUP($E1014,'[2]Costeo-JUL26'!$B$9:$CQ$307,AL$1,0),0)*$G1014</f>
        <v>8439</v>
      </c>
      <c r="AM1014" s="35">
        <f>IF($B1014="P",VLOOKUP($E1014,'[2]Costeo-JUL26'!$B$9:$CQ$307,AM$1,0),0)</f>
        <v>1.7999999999999999E-2</v>
      </c>
      <c r="AN1014" s="36">
        <f t="shared" si="479"/>
        <v>151.90199999999999</v>
      </c>
      <c r="AO1014" s="36">
        <f t="shared" si="480"/>
        <v>8590.902</v>
      </c>
      <c r="AP1014" s="34">
        <f>IF($B1014="P",VLOOKUP($E1014,'[2]Costeo-JUL26'!$B$9:$CQ$307,AP$1,0),0)</f>
        <v>901569</v>
      </c>
      <c r="AQ1014" s="16">
        <f>IF($B1014="P",VLOOKUP($E1014,'[2]Costeo-JUL26'!$B$9:$CQ$307,AQ$1,0),0)*$G1014</f>
        <v>1200</v>
      </c>
      <c r="AR1014" s="36">
        <f>IF($B1014="P",VLOOKUP($E1014,'[2]Costeo-JUL26'!$B$9:$CQ$307,AR$1,0),0)*$G1014</f>
        <v>78042.024005486965</v>
      </c>
      <c r="AS1014" s="35">
        <f>IF($B1014="P",VLOOKUP($E1014,'[2]Costeo-JUL26'!$B$9:$CQ$307,AS$1,0),0)</f>
        <v>0.02</v>
      </c>
      <c r="AT1014" s="36">
        <f t="shared" si="481"/>
        <v>1560.8404801097392</v>
      </c>
      <c r="AU1014" s="36">
        <f t="shared" si="482"/>
        <v>79602.8644855967</v>
      </c>
      <c r="AV1014" s="34">
        <f>IF($B1014="P",VLOOKUP($E1014,'[2]Costeo-JUL26'!$B$9:$CQ$307,AV$1,0),0)</f>
        <v>932436</v>
      </c>
      <c r="AW1014" s="16">
        <f>IF($B1014="P",VLOOKUP($E1014,'[2]Costeo-JUL26'!$B$9:$CQ$307,AW$1,0),0)*$G1014</f>
        <v>2.3250000000000002</v>
      </c>
      <c r="AX1014" s="36">
        <f>IF($B1014="P",VLOOKUP($E1014,'[2]Costeo-JUL26'!$B$9:$CQ$307,AX$1,0),0)*$G1014</f>
        <v>11094.992999999999</v>
      </c>
      <c r="AY1014" s="35">
        <f>IF($B1014="P",VLOOKUP($E1014,'[2]Costeo-JUL26'!$B$9:$CQ$307,AY$1,0),0)</f>
        <v>0.03</v>
      </c>
      <c r="AZ1014" s="36">
        <f t="shared" si="483"/>
        <v>332.84978999999993</v>
      </c>
      <c r="BA1014" s="36">
        <f t="shared" si="484"/>
        <v>11427.842789999999</v>
      </c>
      <c r="BB1014" s="34">
        <f>IF($B1014="P",VLOOKUP($E1014,'[2]Costeo-JUL26'!$B$9:$CQ$307,BB$1,0),0)</f>
        <v>902311</v>
      </c>
      <c r="BC1014" s="16">
        <f>IF($B1014="P",VLOOKUP($E1014,'[2]Costeo-JUL26'!$B$9:$CQ$307,BC$1,0),0)*$G1014</f>
        <v>0.3125</v>
      </c>
      <c r="BD1014" s="36">
        <f>IF($B1014="P",VLOOKUP($E1014,'[2]Costeo-JUL26'!$B$9:$CQ$307,BD$1,0),0)*$G1014</f>
        <v>1225.5140625000001</v>
      </c>
      <c r="BE1014" s="35">
        <f>IF($B1014="P",VLOOKUP($E1014,'[2]Costeo-JUL26'!$B$9:$CQ$307,BE$1,0),0)</f>
        <v>0.03</v>
      </c>
      <c r="BF1014" s="36">
        <f t="shared" si="485"/>
        <v>36.765421875000001</v>
      </c>
      <c r="BG1014" s="36">
        <f t="shared" si="486"/>
        <v>1262.279484375</v>
      </c>
      <c r="BH1014" s="34">
        <f>IF($B1014="P",VLOOKUP($E1014,'[2]Costeo-JUL26'!$B$9:$CQ$307,BH$1,0),0)</f>
        <v>933089</v>
      </c>
      <c r="BI1014" s="16">
        <f>IF($B1014="P",VLOOKUP($E1014,'[2]Costeo-JUL26'!$B$9:$CQ$307,BI$1,0),0)*$G1014</f>
        <v>3.4722222222222219</v>
      </c>
      <c r="BJ1014" s="36">
        <f>IF($B1014="P",VLOOKUP($E1014,'[2]Costeo-JUL26'!$B$9:$CQ$307,BJ$1,0),0)*$G1014</f>
        <v>2585.6685540069684</v>
      </c>
      <c r="BK1014" s="35">
        <f>IF(BH1014=910319,0,IF($B1014="P",VLOOKUP($E1014,'[2]Costeo-JUL26'!$B$9:$CQ$307,BK$1,0),0))</f>
        <v>0.02</v>
      </c>
      <c r="BL1014" s="36">
        <f t="shared" si="487"/>
        <v>51.713371080139368</v>
      </c>
      <c r="BM1014" s="36">
        <f t="shared" si="488"/>
        <v>2637.3819250871079</v>
      </c>
      <c r="BN1014" s="34">
        <f>IF($B1014="P",VLOOKUP($E1014,'[2]Costeo-JUL26'!$B$9:$CQ$307,BN$1,0),0)</f>
        <v>0</v>
      </c>
      <c r="BO1014" s="16">
        <f>IF($B1014="P",VLOOKUP($E1014,'[2]Costeo-JUL26'!$B$9:$CQ$307,BO$1,0),0)*$G1014</f>
        <v>0</v>
      </c>
      <c r="BP1014" s="36">
        <f>IF($B1014="P",VLOOKUP($E1014,'[2]Costeo-JUL26'!$B$9:$CQ$307,BP$1,0),0)*$G1014</f>
        <v>0</v>
      </c>
      <c r="BQ1014" s="35">
        <f>IF($B1014="P",VLOOKUP($E1014,'[2]Costeo-JUL26'!$B$9:$CQ$307,BQ$1,0),0)</f>
        <v>0</v>
      </c>
      <c r="BR1014" s="36">
        <f t="shared" si="489"/>
        <v>0</v>
      </c>
      <c r="BS1014" s="36">
        <f t="shared" si="490"/>
        <v>0</v>
      </c>
      <c r="BT1014" s="34">
        <f>IF($B1014="P",VLOOKUP($E1014,'[2]Costeo-JUL26'!$B$9:$CQ$307,BT$1,0),0)</f>
        <v>0</v>
      </c>
      <c r="BU1014" s="16">
        <f>IF($B1014="P",VLOOKUP($E1014,'[2]Costeo-JUL26'!$B$9:$CQ$307,BU$1,0),0)*$G1014</f>
        <v>0</v>
      </c>
      <c r="BV1014" s="36">
        <f>IF($B1014="P",VLOOKUP($E1014,'[2]Costeo-JUL26'!$B$9:$CQ$307,BV$1,0),0)*$G1014</f>
        <v>0</v>
      </c>
      <c r="BW1014" s="35">
        <f>IF($B1014="P",VLOOKUP($E1014,'[2]Costeo-JUL26'!$B$9:$CQ$307,BW$1,0),0)</f>
        <v>0</v>
      </c>
      <c r="BX1014" s="36">
        <f t="shared" si="491"/>
        <v>0</v>
      </c>
      <c r="BY1014" s="36">
        <f t="shared" si="492"/>
        <v>0</v>
      </c>
      <c r="BZ1014" s="34">
        <f>IF($B1014="P",VLOOKUP($E1014,'[2]Costeo-JUL26'!$B$9:$CQ$307,BZ$1,0),0)</f>
        <v>936704</v>
      </c>
      <c r="CA1014" s="16">
        <f>IF($B1014="P",VLOOKUP($E1014,'[2]Costeo-JUL26'!$B$9:$CQ$307,CA$1,0),0)*$G1014</f>
        <v>3.6468522423305698</v>
      </c>
      <c r="CB1014" s="36">
        <f>IF($B1014="P",VLOOKUP($E1014,'[2]Costeo-JUL26'!$B$9:$CQ$307,CB$1,0),0)*$G1014</f>
        <v>1740.8744504101317</v>
      </c>
      <c r="CC1014" s="35">
        <f>IF($B1014="P",VLOOKUP($E1014,'[2]Costeo-JUL26'!$B$9:$CQ$307,CC$1,0),0)</f>
        <v>0.5</v>
      </c>
      <c r="CD1014" s="36">
        <f t="shared" si="493"/>
        <v>870.43722520506583</v>
      </c>
      <c r="CE1014" s="36">
        <f t="shared" si="494"/>
        <v>2611.3116756151976</v>
      </c>
      <c r="CF1014" s="37">
        <f t="shared" si="466"/>
        <v>410961.47993382649</v>
      </c>
      <c r="CG1014" s="36">
        <f>IF($B1014="r",VLOOKUP($E1014,'[2]Costeo-JUL26'!$B$9:$CQ$307,CG$1,0),0)*$G1014</f>
        <v>0</v>
      </c>
      <c r="CH1014" s="35">
        <f>VLOOKUP($E1014,'[2]TEORICOS (05.26)'!$A$8:$T$251,CH$1,0)</f>
        <v>0</v>
      </c>
      <c r="CI1014" s="36">
        <f t="shared" si="495"/>
        <v>0</v>
      </c>
      <c r="CJ1014" s="37">
        <f t="shared" si="496"/>
        <v>0</v>
      </c>
      <c r="CM1014" s="16">
        <f>SUMIFS('[1]Ajuste Inventario'!$I:$I,'[1]Ajuste Inventario'!$B:$B,E1014,'[1]Ajuste Inventario'!$S:$S,D1014)*-1</f>
        <v>2.625</v>
      </c>
      <c r="CN1014" s="36">
        <f t="shared" si="467"/>
        <v>7191.825898841963</v>
      </c>
      <c r="CP1014" t="str">
        <f t="shared" si="468"/>
        <v>2443Org.Vtas Tandil</v>
      </c>
      <c r="CQ1014" s="10">
        <f t="shared" si="469"/>
        <v>2739.7431995588431</v>
      </c>
    </row>
    <row r="1015" spans="1:95" x14ac:dyDescent="0.25">
      <c r="A1015" s="30">
        <v>46204</v>
      </c>
      <c r="B1015" s="31" t="str">
        <f>VLOOKUP($E1015,'[2]TEORICOS (05.26)'!$A$8:$T$251,B$1,0)</f>
        <v>P</v>
      </c>
      <c r="C1015" s="32" t="str">
        <f>VLOOKUP($E1015,'[2]TEORICOS (05.26)'!$A$8:$T$251,C$1,0)</f>
        <v>Aquarius</v>
      </c>
      <c r="D1015" t="s">
        <v>232</v>
      </c>
      <c r="E1015">
        <v>2446</v>
      </c>
      <c r="F1015" t="s">
        <v>137</v>
      </c>
      <c r="G1015" s="16">
        <v>385</v>
      </c>
      <c r="H1015" s="16">
        <v>610.22499999999854</v>
      </c>
      <c r="I1015" s="33">
        <v>4106087.6299999864</v>
      </c>
      <c r="J1015" s="33">
        <v>4071890.2599999877</v>
      </c>
      <c r="K1015" s="34">
        <f>IF($B1015="P",VLOOKUP($E1015,'[2]Costeo-JUL26'!$B$9:$CQ$307,K$1,0),0)</f>
        <v>919322</v>
      </c>
      <c r="L1015" s="35">
        <f>VLOOKUP($E1015,'[2]TEORICOS (05.26)'!$A$8:$T$251,L$1,0)</f>
        <v>0.17</v>
      </c>
      <c r="M1015" s="36">
        <f t="shared" si="470"/>
        <v>692221.34419999796</v>
      </c>
      <c r="N1015" s="35">
        <f>IF($B1015="P",VLOOKUP($E1015,'[2]Costeo-JUL26'!$B$9:$CQ$307,N$1,0),0)</f>
        <v>8.0000000000000002E-3</v>
      </c>
      <c r="O1015" s="36">
        <f t="shared" si="471"/>
        <v>5537.7707535999834</v>
      </c>
      <c r="P1015" s="36">
        <f>IF($B1015="P",VLOOKUP($E1015,'[2]Costeo-JUL26'!$B$9:$CQ$307,P$1,0),0)*H1015</f>
        <v>0</v>
      </c>
      <c r="Q1015" s="36">
        <f t="shared" si="472"/>
        <v>697759.11495359789</v>
      </c>
      <c r="R1015" s="34">
        <f>IF($B1015="P",VLOOKUP($E1015,'[2]Costeo-JUL26'!$B$9:$CQ$307,R$1,0),0)</f>
        <v>902332</v>
      </c>
      <c r="S1015" s="16">
        <f>IF($B1015="P",VLOOKUP($E1015,'[2]Costeo-JUL26'!$B$9:$CQ$307,S$1,0),0)*$G1015</f>
        <v>311.89850999999999</v>
      </c>
      <c r="T1015" s="36">
        <f>IF($B1015="P",VLOOKUP($E1015,'[2]Costeo-JUL26'!$B$9:$CQ$307,T$1,0),0)*$G1015</f>
        <v>217566.02036145554</v>
      </c>
      <c r="U1015" s="35">
        <f>IF($B1015="P",VLOOKUP($E1015,'[2]Costeo-JUL26'!$B$9:$CQ$307,U$1,0),0)</f>
        <v>1.4999999999999999E-2</v>
      </c>
      <c r="V1015" s="36">
        <f t="shared" si="473"/>
        <v>3263.490305421833</v>
      </c>
      <c r="W1015" s="36">
        <f t="shared" si="474"/>
        <v>220829.51066687738</v>
      </c>
      <c r="X1015" s="34">
        <f>IF($B1015="P",VLOOKUP($E1015,'[2]Costeo-JUL26'!$B$9:$CQ$307,X$1,0),0)</f>
        <v>0</v>
      </c>
      <c r="Y1015" s="16">
        <f>IF($B1015="P",VLOOKUP($E1015,'[2]Costeo-JUL26'!$B$9:$CQ$307,Y$1,0),0)*$G1015</f>
        <v>0</v>
      </c>
      <c r="Z1015" s="36">
        <f>IF($B1015="P",VLOOKUP($E1015,'[2]Costeo-JUL26'!$B$9:$CQ$307,Z$1,0),0)*$G1015</f>
        <v>0</v>
      </c>
      <c r="AA1015" s="35">
        <f>IF($B1015="P",VLOOKUP($E1015,'[2]Costeo-JUL26'!$B$9:$CQ$307,AA$1,0),0)</f>
        <v>0</v>
      </c>
      <c r="AB1015" s="36">
        <f t="shared" si="475"/>
        <v>0</v>
      </c>
      <c r="AC1015" s="36">
        <f t="shared" si="476"/>
        <v>0</v>
      </c>
      <c r="AD1015" s="34">
        <f>IF($B1015="P",VLOOKUP($E1015,'[2]Costeo-JUL26'!$B$9:$CQ$307,AD$1,0),0)</f>
        <v>902257</v>
      </c>
      <c r="AE1015" s="16">
        <f>IF($B1015="P",VLOOKUP($E1015,'[2]Costeo-JUL26'!$B$9:$CQ$307,AE$1,0),0)*$G1015</f>
        <v>2310</v>
      </c>
      <c r="AF1015" s="36">
        <f>IF($B1015="P",VLOOKUP($E1015,'[2]Costeo-JUL26'!$B$9:$CQ$307,AF$1,0),0)*$G1015</f>
        <v>35452.031999999999</v>
      </c>
      <c r="AG1015" s="35">
        <f>IF($B1015="P",VLOOKUP($E1015,'[2]Costeo-JUL26'!$B$9:$CQ$307,AG$1,0),0)</f>
        <v>6.0000000000000001E-3</v>
      </c>
      <c r="AH1015" s="36">
        <f t="shared" si="477"/>
        <v>212.71219199999999</v>
      </c>
      <c r="AI1015" s="36">
        <f t="shared" si="478"/>
        <v>35664.744191999998</v>
      </c>
      <c r="AJ1015" s="34">
        <f>IF($B1015="P",VLOOKUP($E1015,'[2]Costeo-JUL26'!$B$9:$CQ$307,AJ$1,0),0)</f>
        <v>919216</v>
      </c>
      <c r="AK1015" s="16">
        <f>IF($B1015="P",VLOOKUP($E1015,'[2]Costeo-JUL26'!$B$9:$CQ$307,AK$1,0),0)*$G1015</f>
        <v>2310</v>
      </c>
      <c r="AL1015" s="36">
        <f>IF($B1015="P",VLOOKUP($E1015,'[2]Costeo-JUL26'!$B$9:$CQ$307,AL$1,0),0)*$G1015</f>
        <v>23108.084999999999</v>
      </c>
      <c r="AM1015" s="35">
        <f>IF($B1015="P",VLOOKUP($E1015,'[2]Costeo-JUL26'!$B$9:$CQ$307,AM$1,0),0)</f>
        <v>1.7999999999999999E-2</v>
      </c>
      <c r="AN1015" s="36">
        <f t="shared" si="479"/>
        <v>415.94552999999996</v>
      </c>
      <c r="AO1015" s="36">
        <f t="shared" si="480"/>
        <v>23524.03053</v>
      </c>
      <c r="AP1015" s="34">
        <f>IF($B1015="P",VLOOKUP($E1015,'[2]Costeo-JUL26'!$B$9:$CQ$307,AP$1,0),0)</f>
        <v>933429</v>
      </c>
      <c r="AQ1015" s="16">
        <f>IF($B1015="P",VLOOKUP($E1015,'[2]Costeo-JUL26'!$B$9:$CQ$307,AQ$1,0),0)*$G1015</f>
        <v>2310</v>
      </c>
      <c r="AR1015" s="36">
        <f>IF($B1015="P",VLOOKUP($E1015,'[2]Costeo-JUL26'!$B$9:$CQ$307,AR$1,0),0)*$G1015</f>
        <v>226938.51180000007</v>
      </c>
      <c r="AS1015" s="35">
        <f>IF($B1015="P",VLOOKUP($E1015,'[2]Costeo-JUL26'!$B$9:$CQ$307,AS$1,0),0)</f>
        <v>0.02</v>
      </c>
      <c r="AT1015" s="36">
        <f t="shared" si="481"/>
        <v>4538.7702360000012</v>
      </c>
      <c r="AU1015" s="36">
        <f t="shared" si="482"/>
        <v>231477.28203600008</v>
      </c>
      <c r="AV1015" s="34">
        <f>IF($B1015="P",VLOOKUP($E1015,'[2]Costeo-JUL26'!$B$9:$CQ$307,AV$1,0),0)</f>
        <v>932438</v>
      </c>
      <c r="AW1015" s="16">
        <f>IF($B1015="P",VLOOKUP($E1015,'[2]Costeo-JUL26'!$B$9:$CQ$307,AW$1,0),0)*$G1015</f>
        <v>11.242000000000001</v>
      </c>
      <c r="AX1015" s="36">
        <f>IF($B1015="P",VLOOKUP($E1015,'[2]Costeo-JUL26'!$B$9:$CQ$307,AX$1,0),0)*$G1015</f>
        <v>53647.273679999998</v>
      </c>
      <c r="AY1015" s="35">
        <f>IF($B1015="P",VLOOKUP($E1015,'[2]Costeo-JUL26'!$B$9:$CQ$307,AY$1,0),0)</f>
        <v>0.03</v>
      </c>
      <c r="AZ1015" s="36">
        <f t="shared" si="483"/>
        <v>1609.4182103999999</v>
      </c>
      <c r="BA1015" s="36">
        <f t="shared" si="484"/>
        <v>55256.691890399998</v>
      </c>
      <c r="BB1015" s="34">
        <f>IF($B1015="P",VLOOKUP($E1015,'[2]Costeo-JUL26'!$B$9:$CQ$307,BB$1,0),0)</f>
        <v>902311</v>
      </c>
      <c r="BC1015" s="16">
        <f>IF($B1015="P",VLOOKUP($E1015,'[2]Costeo-JUL26'!$B$9:$CQ$307,BC$1,0),0)*$G1015</f>
        <v>1.5468750000000002</v>
      </c>
      <c r="BD1015" s="36">
        <f>IF($B1015="P",VLOOKUP($E1015,'[2]Costeo-JUL26'!$B$9:$CQ$307,BD$1,0),0)*$G1015</f>
        <v>6066.2946093750015</v>
      </c>
      <c r="BE1015" s="35">
        <f>IF($B1015="P",VLOOKUP($E1015,'[2]Costeo-JUL26'!$B$9:$CQ$307,BE$1,0),0)</f>
        <v>0.03</v>
      </c>
      <c r="BF1015" s="36">
        <f t="shared" si="485"/>
        <v>181.98883828125003</v>
      </c>
      <c r="BG1015" s="36">
        <f t="shared" si="486"/>
        <v>6248.2834476562512</v>
      </c>
      <c r="BH1015" s="34">
        <f>IF($B1015="P",VLOOKUP($E1015,'[2]Costeo-JUL26'!$B$9:$CQ$307,BH$1,0),0)</f>
        <v>933089</v>
      </c>
      <c r="BI1015" s="16">
        <f>IF($B1015="P",VLOOKUP($E1015,'[2]Costeo-JUL26'!$B$9:$CQ$307,BI$1,0),0)*$G1015</f>
        <v>10.3125</v>
      </c>
      <c r="BJ1015" s="36">
        <f>IF($B1015="P",VLOOKUP($E1015,'[2]Costeo-JUL26'!$B$9:$CQ$307,BJ$1,0),0)*$G1015</f>
        <v>7679.4356054006967</v>
      </c>
      <c r="BK1015" s="35">
        <f>IF(BH1015=910319,0,IF($B1015="P",VLOOKUP($E1015,'[2]Costeo-JUL26'!$B$9:$CQ$307,BK$1,0),0))</f>
        <v>0.02</v>
      </c>
      <c r="BL1015" s="36">
        <f t="shared" si="487"/>
        <v>153.58871210801394</v>
      </c>
      <c r="BM1015" s="36">
        <f t="shared" si="488"/>
        <v>7833.0243175087107</v>
      </c>
      <c r="BN1015" s="34">
        <f>IF($B1015="P",VLOOKUP($E1015,'[2]Costeo-JUL26'!$B$9:$CQ$307,BN$1,0),0)</f>
        <v>0</v>
      </c>
      <c r="BO1015" s="16">
        <f>IF($B1015="P",VLOOKUP($E1015,'[2]Costeo-JUL26'!$B$9:$CQ$307,BO$1,0),0)*$G1015</f>
        <v>0</v>
      </c>
      <c r="BP1015" s="36">
        <f>IF($B1015="P",VLOOKUP($E1015,'[2]Costeo-JUL26'!$B$9:$CQ$307,BP$1,0),0)*$G1015</f>
        <v>0</v>
      </c>
      <c r="BQ1015" s="35">
        <f>IF($B1015="P",VLOOKUP($E1015,'[2]Costeo-JUL26'!$B$9:$CQ$307,BQ$1,0),0)</f>
        <v>0</v>
      </c>
      <c r="BR1015" s="36">
        <f t="shared" si="489"/>
        <v>0</v>
      </c>
      <c r="BS1015" s="36">
        <f t="shared" si="490"/>
        <v>0</v>
      </c>
      <c r="BT1015" s="34">
        <f>IF($B1015="P",VLOOKUP($E1015,'[2]Costeo-JUL26'!$B$9:$CQ$307,BT$1,0),0)</f>
        <v>0</v>
      </c>
      <c r="BU1015" s="16">
        <f>IF($B1015="P",VLOOKUP($E1015,'[2]Costeo-JUL26'!$B$9:$CQ$307,BU$1,0),0)*$G1015</f>
        <v>0</v>
      </c>
      <c r="BV1015" s="36">
        <f>IF($B1015="P",VLOOKUP($E1015,'[2]Costeo-JUL26'!$B$9:$CQ$307,BV$1,0),0)*$G1015</f>
        <v>0</v>
      </c>
      <c r="BW1015" s="35">
        <f>IF($B1015="P",VLOOKUP($E1015,'[2]Costeo-JUL26'!$B$9:$CQ$307,BW$1,0),0)</f>
        <v>0</v>
      </c>
      <c r="BX1015" s="36">
        <f t="shared" si="491"/>
        <v>0</v>
      </c>
      <c r="BY1015" s="36">
        <f t="shared" si="492"/>
        <v>0</v>
      </c>
      <c r="BZ1015" s="34">
        <f>IF($B1015="P",VLOOKUP($E1015,'[2]Costeo-JUL26'!$B$9:$CQ$307,BZ$1,0),0)</f>
        <v>936704</v>
      </c>
      <c r="CA1015" s="16">
        <f>IF($B1015="P",VLOOKUP($E1015,'[2]Costeo-JUL26'!$B$9:$CQ$307,CA$1,0),0)*$G1015</f>
        <v>21.060571699459043</v>
      </c>
      <c r="CB1015" s="36">
        <f>IF($B1015="P",VLOOKUP($E1015,'[2]Costeo-JUL26'!$B$9:$CQ$307,CB$1,0),0)*$G1015</f>
        <v>10053.549951118512</v>
      </c>
      <c r="CC1015" s="35">
        <f>IF($B1015="P",VLOOKUP($E1015,'[2]Costeo-JUL26'!$B$9:$CQ$307,CC$1,0),0)</f>
        <v>0.5</v>
      </c>
      <c r="CD1015" s="36">
        <f t="shared" si="493"/>
        <v>5026.7749755592558</v>
      </c>
      <c r="CE1015" s="36">
        <f t="shared" si="494"/>
        <v>15080.324926677768</v>
      </c>
      <c r="CF1015" s="37">
        <f t="shared" si="466"/>
        <v>1293673.0069607182</v>
      </c>
      <c r="CG1015" s="36">
        <f>IF($B1015="r",VLOOKUP($E1015,'[2]Costeo-JUL26'!$B$9:$CQ$307,CG$1,0),0)*$G1015</f>
        <v>0</v>
      </c>
      <c r="CH1015" s="35">
        <f>VLOOKUP($E1015,'[2]TEORICOS (05.26)'!$A$8:$T$251,CH$1,0)</f>
        <v>0</v>
      </c>
      <c r="CI1015" s="36">
        <f t="shared" si="495"/>
        <v>0</v>
      </c>
      <c r="CJ1015" s="37">
        <f t="shared" si="496"/>
        <v>0</v>
      </c>
      <c r="CM1015" s="16">
        <f>SUMIFS('[1]Ajuste Inventario'!$I:$I,'[1]Ajuste Inventario'!$B:$B,E1015,'[1]Ajuste Inventario'!$S:$S,D1015)*-1</f>
        <v>4.5</v>
      </c>
      <c r="CN1015" s="36">
        <f t="shared" si="467"/>
        <v>15120.853328112291</v>
      </c>
      <c r="CP1015" t="str">
        <f t="shared" si="468"/>
        <v>2446Org.Vtas Tandil</v>
      </c>
      <c r="CQ1015" s="10">
        <f t="shared" si="469"/>
        <v>3360.189628469398</v>
      </c>
    </row>
    <row r="1016" spans="1:95" x14ac:dyDescent="0.25">
      <c r="A1016" s="30">
        <v>46204</v>
      </c>
      <c r="B1016" s="31" t="str">
        <f>VLOOKUP($E1016,'[2]TEORICOS (05.26)'!$A$8:$T$251,B$1,0)</f>
        <v>P</v>
      </c>
      <c r="C1016" s="32" t="str">
        <f>VLOOKUP($E1016,'[2]TEORICOS (05.26)'!$A$8:$T$251,C$1,0)</f>
        <v>Aquarius</v>
      </c>
      <c r="D1016" t="s">
        <v>232</v>
      </c>
      <c r="E1016">
        <v>2448</v>
      </c>
      <c r="F1016" t="s">
        <v>138</v>
      </c>
      <c r="G1016" s="16">
        <v>175</v>
      </c>
      <c r="H1016" s="16">
        <v>416.14999999999964</v>
      </c>
      <c r="I1016" s="33">
        <v>2533679.5900000012</v>
      </c>
      <c r="J1016" s="33">
        <v>2485996.0700000008</v>
      </c>
      <c r="K1016" s="34">
        <f>IF($B1016="P",VLOOKUP($E1016,'[2]Costeo-JUL26'!$B$9:$CQ$307,K$1,0),0)</f>
        <v>919322</v>
      </c>
      <c r="L1016" s="35">
        <f>VLOOKUP($E1016,'[2]TEORICOS (05.26)'!$A$8:$T$251,L$1,0)</f>
        <v>0.17</v>
      </c>
      <c r="M1016" s="36">
        <f t="shared" si="470"/>
        <v>422619.33190000016</v>
      </c>
      <c r="N1016" s="35">
        <f>IF($B1016="P",VLOOKUP($E1016,'[2]Costeo-JUL26'!$B$9:$CQ$307,N$1,0),0)</f>
        <v>8.0000000000000002E-3</v>
      </c>
      <c r="O1016" s="36">
        <f t="shared" si="471"/>
        <v>3380.9546552000015</v>
      </c>
      <c r="P1016" s="36">
        <f>IF($B1016="P",VLOOKUP($E1016,'[2]Costeo-JUL26'!$B$9:$CQ$307,P$1,0),0)*H1016</f>
        <v>0</v>
      </c>
      <c r="Q1016" s="36">
        <f t="shared" si="472"/>
        <v>426000.28655520017</v>
      </c>
      <c r="R1016" s="34">
        <f>IF($B1016="P",VLOOKUP($E1016,'[2]Costeo-JUL26'!$B$9:$CQ$307,R$1,0),0)</f>
        <v>902332</v>
      </c>
      <c r="S1016" s="16">
        <f>IF($B1016="P",VLOOKUP($E1016,'[2]Costeo-JUL26'!$B$9:$CQ$307,S$1,0),0)*$G1016</f>
        <v>212.65807500000003</v>
      </c>
      <c r="T1016" s="36">
        <f>IF($B1016="P",VLOOKUP($E1016,'[2]Costeo-JUL26'!$B$9:$CQ$307,T$1,0),0)*$G1016</f>
        <v>148340.46842826513</v>
      </c>
      <c r="U1016" s="35">
        <f>IF($B1016="P",VLOOKUP($E1016,'[2]Costeo-JUL26'!$B$9:$CQ$307,U$1,0),0)</f>
        <v>1.4999999999999999E-2</v>
      </c>
      <c r="V1016" s="36">
        <f t="shared" si="473"/>
        <v>2225.107026423977</v>
      </c>
      <c r="W1016" s="36">
        <f t="shared" si="474"/>
        <v>150565.5754546891</v>
      </c>
      <c r="X1016" s="34">
        <f>IF($B1016="P",VLOOKUP($E1016,'[2]Costeo-JUL26'!$B$9:$CQ$307,X$1,0),0)</f>
        <v>0</v>
      </c>
      <c r="Y1016" s="16">
        <f>IF($B1016="P",VLOOKUP($E1016,'[2]Costeo-JUL26'!$B$9:$CQ$307,Y$1,0),0)*$G1016</f>
        <v>0</v>
      </c>
      <c r="Z1016" s="36">
        <f>IF($B1016="P",VLOOKUP($E1016,'[2]Costeo-JUL26'!$B$9:$CQ$307,Z$1,0),0)*$G1016</f>
        <v>0</v>
      </c>
      <c r="AA1016" s="35">
        <f>IF($B1016="P",VLOOKUP($E1016,'[2]Costeo-JUL26'!$B$9:$CQ$307,AA$1,0),0)</f>
        <v>0</v>
      </c>
      <c r="AB1016" s="36">
        <f t="shared" si="475"/>
        <v>0</v>
      </c>
      <c r="AC1016" s="36">
        <f t="shared" si="476"/>
        <v>0</v>
      </c>
      <c r="AD1016" s="34">
        <f>IF($B1016="P",VLOOKUP($E1016,'[2]Costeo-JUL26'!$B$9:$CQ$307,AD$1,0),0)</f>
        <v>902257</v>
      </c>
      <c r="AE1016" s="16">
        <f>IF($B1016="P",VLOOKUP($E1016,'[2]Costeo-JUL26'!$B$9:$CQ$307,AE$1,0),0)*$G1016</f>
        <v>1050</v>
      </c>
      <c r="AF1016" s="36">
        <f>IF($B1016="P",VLOOKUP($E1016,'[2]Costeo-JUL26'!$B$9:$CQ$307,AF$1,0),0)*$G1016</f>
        <v>16114.560000000001</v>
      </c>
      <c r="AG1016" s="35">
        <f>IF($B1016="P",VLOOKUP($E1016,'[2]Costeo-JUL26'!$B$9:$CQ$307,AG$1,0),0)</f>
        <v>6.0000000000000001E-3</v>
      </c>
      <c r="AH1016" s="36">
        <f t="shared" si="477"/>
        <v>96.687360000000012</v>
      </c>
      <c r="AI1016" s="36">
        <f t="shared" si="478"/>
        <v>16211.247360000001</v>
      </c>
      <c r="AJ1016" s="34">
        <f>IF($B1016="P",VLOOKUP($E1016,'[2]Costeo-JUL26'!$B$9:$CQ$307,AJ$1,0),0)</f>
        <v>925508</v>
      </c>
      <c r="AK1016" s="16">
        <f>IF($B1016="P",VLOOKUP($E1016,'[2]Costeo-JUL26'!$B$9:$CQ$307,AK$1,0),0)*$G1016</f>
        <v>1050</v>
      </c>
      <c r="AL1016" s="36">
        <f>IF($B1016="P",VLOOKUP($E1016,'[2]Costeo-JUL26'!$B$9:$CQ$307,AL$1,0),0)*$G1016</f>
        <v>14551.5825</v>
      </c>
      <c r="AM1016" s="35">
        <f>IF($B1016="P",VLOOKUP($E1016,'[2]Costeo-JUL26'!$B$9:$CQ$307,AM$1,0),0)</f>
        <v>1.7999999999999999E-2</v>
      </c>
      <c r="AN1016" s="36">
        <f t="shared" si="479"/>
        <v>261.92848499999997</v>
      </c>
      <c r="AO1016" s="36">
        <f t="shared" si="480"/>
        <v>14813.510985000001</v>
      </c>
      <c r="AP1016" s="34">
        <f>IF($B1016="P",VLOOKUP($E1016,'[2]Costeo-JUL26'!$B$9:$CQ$307,AP$1,0),0)</f>
        <v>911881</v>
      </c>
      <c r="AQ1016" s="16">
        <f>IF($B1016="P",VLOOKUP($E1016,'[2]Costeo-JUL26'!$B$9:$CQ$307,AQ$1,0),0)*$G1016</f>
        <v>1050</v>
      </c>
      <c r="AR1016" s="36">
        <f>IF($B1016="P",VLOOKUP($E1016,'[2]Costeo-JUL26'!$B$9:$CQ$307,AR$1,0),0)*$G1016</f>
        <v>142475.76000237311</v>
      </c>
      <c r="AS1016" s="35">
        <f>IF($B1016="P",VLOOKUP($E1016,'[2]Costeo-JUL26'!$B$9:$CQ$307,AS$1,0),0)</f>
        <v>0.02</v>
      </c>
      <c r="AT1016" s="36">
        <f t="shared" si="481"/>
        <v>2849.5152000474623</v>
      </c>
      <c r="AU1016" s="36">
        <f t="shared" si="482"/>
        <v>145325.27520242057</v>
      </c>
      <c r="AV1016" s="34">
        <f>IF($B1016="P",VLOOKUP($E1016,'[2]Costeo-JUL26'!$B$9:$CQ$307,AV$1,0),0)</f>
        <v>901729</v>
      </c>
      <c r="AW1016" s="16">
        <f>IF($B1016="P",VLOOKUP($E1016,'[2]Costeo-JUL26'!$B$9:$CQ$307,AW$1,0),0)*$G1016</f>
        <v>7.1924999999999999</v>
      </c>
      <c r="AX1016" s="36">
        <f>IF($B1016="P",VLOOKUP($E1016,'[2]Costeo-JUL26'!$B$9:$CQ$307,AX$1,0),0)*$G1016</f>
        <v>34322.897700000001</v>
      </c>
      <c r="AY1016" s="35">
        <f>IF($B1016="P",VLOOKUP($E1016,'[2]Costeo-JUL26'!$B$9:$CQ$307,AY$1,0),0)</f>
        <v>0.03</v>
      </c>
      <c r="AZ1016" s="36">
        <f t="shared" si="483"/>
        <v>1029.686931</v>
      </c>
      <c r="BA1016" s="36">
        <f t="shared" si="484"/>
        <v>35352.584630999998</v>
      </c>
      <c r="BB1016" s="34">
        <f>IF($B1016="P",VLOOKUP($E1016,'[2]Costeo-JUL26'!$B$9:$CQ$307,BB$1,0),0)</f>
        <v>902311</v>
      </c>
      <c r="BC1016" s="16">
        <f>IF($B1016="P",VLOOKUP($E1016,'[2]Costeo-JUL26'!$B$9:$CQ$307,BC$1,0),0)*$G1016</f>
        <v>0.76562500000000011</v>
      </c>
      <c r="BD1016" s="36">
        <f>IF($B1016="P",VLOOKUP($E1016,'[2]Costeo-JUL26'!$B$9:$CQ$307,BD$1,0),0)*$G1016</f>
        <v>3002.5094531250006</v>
      </c>
      <c r="BE1016" s="35">
        <f>IF($B1016="P",VLOOKUP($E1016,'[2]Costeo-JUL26'!$B$9:$CQ$307,BE$1,0),0)</f>
        <v>0.03</v>
      </c>
      <c r="BF1016" s="36">
        <f t="shared" si="485"/>
        <v>90.075283593750015</v>
      </c>
      <c r="BG1016" s="36">
        <f t="shared" si="486"/>
        <v>3092.5847367187507</v>
      </c>
      <c r="BH1016" s="34">
        <f>IF($B1016="P",VLOOKUP($E1016,'[2]Costeo-JUL26'!$B$9:$CQ$307,BH$1,0),0)</f>
        <v>933089</v>
      </c>
      <c r="BI1016" s="16">
        <f>IF($B1016="P",VLOOKUP($E1016,'[2]Costeo-JUL26'!$B$9:$CQ$307,BI$1,0),0)*$G1016</f>
        <v>6.5625</v>
      </c>
      <c r="BJ1016" s="36">
        <f>IF($B1016="P",VLOOKUP($E1016,'[2]Costeo-JUL26'!$B$9:$CQ$307,BJ$1,0),0)*$G1016</f>
        <v>4886.9135670731712</v>
      </c>
      <c r="BK1016" s="35">
        <f>IF(BH1016=910319,0,IF($B1016="P",VLOOKUP($E1016,'[2]Costeo-JUL26'!$B$9:$CQ$307,BK$1,0),0))</f>
        <v>0.02</v>
      </c>
      <c r="BL1016" s="36">
        <f t="shared" si="487"/>
        <v>97.738271341463431</v>
      </c>
      <c r="BM1016" s="36">
        <f t="shared" si="488"/>
        <v>4984.6518384146348</v>
      </c>
      <c r="BN1016" s="34">
        <f>IF($B1016="P",VLOOKUP($E1016,'[2]Costeo-JUL26'!$B$9:$CQ$307,BN$1,0),0)</f>
        <v>0</v>
      </c>
      <c r="BO1016" s="16">
        <f>IF($B1016="P",VLOOKUP($E1016,'[2]Costeo-JUL26'!$B$9:$CQ$307,BO$1,0),0)*$G1016</f>
        <v>0</v>
      </c>
      <c r="BP1016" s="36">
        <f>IF($B1016="P",VLOOKUP($E1016,'[2]Costeo-JUL26'!$B$9:$CQ$307,BP$1,0),0)*$G1016</f>
        <v>0</v>
      </c>
      <c r="BQ1016" s="35">
        <f>IF($B1016="P",VLOOKUP($E1016,'[2]Costeo-JUL26'!$B$9:$CQ$307,BQ$1,0),0)</f>
        <v>0</v>
      </c>
      <c r="BR1016" s="36">
        <f t="shared" si="489"/>
        <v>0</v>
      </c>
      <c r="BS1016" s="36">
        <f t="shared" si="490"/>
        <v>0</v>
      </c>
      <c r="BT1016" s="34">
        <f>IF($B1016="P",VLOOKUP($E1016,'[2]Costeo-JUL26'!$B$9:$CQ$307,BT$1,0),0)</f>
        <v>0</v>
      </c>
      <c r="BU1016" s="16">
        <f>IF($B1016="P",VLOOKUP($E1016,'[2]Costeo-JUL26'!$B$9:$CQ$307,BU$1,0),0)*$G1016</f>
        <v>0</v>
      </c>
      <c r="BV1016" s="36">
        <f>IF($B1016="P",VLOOKUP($E1016,'[2]Costeo-JUL26'!$B$9:$CQ$307,BV$1,0),0)*$G1016</f>
        <v>0</v>
      </c>
      <c r="BW1016" s="35">
        <f>IF($B1016="P",VLOOKUP($E1016,'[2]Costeo-JUL26'!$B$9:$CQ$307,BW$1,0),0)</f>
        <v>0</v>
      </c>
      <c r="BX1016" s="36">
        <f t="shared" si="491"/>
        <v>0</v>
      </c>
      <c r="BY1016" s="36">
        <f t="shared" si="492"/>
        <v>0</v>
      </c>
      <c r="BZ1016" s="34">
        <f>IF($B1016="P",VLOOKUP($E1016,'[2]Costeo-JUL26'!$B$9:$CQ$307,BZ$1,0),0)</f>
        <v>936704</v>
      </c>
      <c r="CA1016" s="16">
        <f>IF($B1016="P",VLOOKUP($E1016,'[2]Costeo-JUL26'!$B$9:$CQ$307,CA$1,0),0)*$G1016</f>
        <v>14.359480704176617</v>
      </c>
      <c r="CB1016" s="36">
        <f>IF($B1016="P",VLOOKUP($E1016,'[2]Costeo-JUL26'!$B$9:$CQ$307,CB$1,0),0)*$G1016</f>
        <v>6854.6931484898923</v>
      </c>
      <c r="CC1016" s="35">
        <f>IF($B1016="P",VLOOKUP($E1016,'[2]Costeo-JUL26'!$B$9:$CQ$307,CC$1,0),0)</f>
        <v>0.5</v>
      </c>
      <c r="CD1016" s="36">
        <f t="shared" si="493"/>
        <v>3427.3465742449462</v>
      </c>
      <c r="CE1016" s="36">
        <f t="shared" si="494"/>
        <v>10282.039722734839</v>
      </c>
      <c r="CF1016" s="37">
        <f t="shared" si="466"/>
        <v>806627.75648617791</v>
      </c>
      <c r="CG1016" s="36">
        <f>IF($B1016="r",VLOOKUP($E1016,'[2]Costeo-JUL26'!$B$9:$CQ$307,CG$1,0),0)*$G1016</f>
        <v>0</v>
      </c>
      <c r="CH1016" s="35">
        <f>VLOOKUP($E1016,'[2]TEORICOS (05.26)'!$A$8:$T$251,CH$1,0)</f>
        <v>0</v>
      </c>
      <c r="CI1016" s="36">
        <f t="shared" si="495"/>
        <v>0</v>
      </c>
      <c r="CJ1016" s="37">
        <f t="shared" si="496"/>
        <v>0</v>
      </c>
      <c r="CM1016" s="16">
        <f>SUMIFS('[1]Ajuste Inventario'!$I:$I,'[1]Ajuste Inventario'!$B:$B,E1016,'[1]Ajuste Inventario'!$S:$S,D1016)*-1</f>
        <v>2</v>
      </c>
      <c r="CN1016" s="36">
        <f t="shared" si="467"/>
        <v>9218.602931270605</v>
      </c>
      <c r="CP1016" t="str">
        <f t="shared" si="468"/>
        <v>2448Org.Vtas Tandil</v>
      </c>
      <c r="CQ1016" s="10">
        <f t="shared" si="469"/>
        <v>4609.3014656353025</v>
      </c>
    </row>
    <row r="1017" spans="1:95" x14ac:dyDescent="0.25">
      <c r="A1017" s="30">
        <v>46204</v>
      </c>
      <c r="B1017" s="31" t="str">
        <f>VLOOKUP($E1017,'[2]TEORICOS (05.26)'!$A$8:$T$251,B$1,0)</f>
        <v>P</v>
      </c>
      <c r="C1017" s="32" t="str">
        <f>VLOOKUP($E1017,'[2]TEORICOS (05.26)'!$A$8:$T$251,C$1,0)</f>
        <v>Aquarius</v>
      </c>
      <c r="D1017" t="s">
        <v>232</v>
      </c>
      <c r="E1017">
        <v>2453</v>
      </c>
      <c r="F1017" t="s">
        <v>139</v>
      </c>
      <c r="G1017" s="16">
        <v>200</v>
      </c>
      <c r="H1017" s="16">
        <v>140.79999999999978</v>
      </c>
      <c r="I1017" s="33">
        <v>1958641.3399999954</v>
      </c>
      <c r="J1017" s="33">
        <v>1907610.7899999961</v>
      </c>
      <c r="K1017" s="34">
        <f>IF($B1017="P",VLOOKUP($E1017,'[2]Costeo-JUL26'!$B$9:$CQ$307,K$1,0),0)</f>
        <v>919321</v>
      </c>
      <c r="L1017" s="35">
        <f>VLOOKUP($E1017,'[2]TEORICOS (05.26)'!$A$8:$T$251,L$1,0)</f>
        <v>0.17</v>
      </c>
      <c r="M1017" s="36">
        <f t="shared" si="470"/>
        <v>324293.83429999935</v>
      </c>
      <c r="N1017" s="35">
        <f>IF($B1017="P",VLOOKUP($E1017,'[2]Costeo-JUL26'!$B$9:$CQ$307,N$1,0),0)</f>
        <v>8.0000000000000002E-3</v>
      </c>
      <c r="O1017" s="36">
        <f t="shared" si="471"/>
        <v>2594.3506743999947</v>
      </c>
      <c r="P1017" s="36">
        <f>IF($B1017="P",VLOOKUP($E1017,'[2]Costeo-JUL26'!$B$9:$CQ$307,P$1,0),0)*H1017</f>
        <v>0</v>
      </c>
      <c r="Q1017" s="36">
        <f t="shared" si="472"/>
        <v>326888.18497439934</v>
      </c>
      <c r="R1017" s="34">
        <f>IF($B1017="P",VLOOKUP($E1017,'[2]Costeo-JUL26'!$B$9:$CQ$307,R$1,0),0)</f>
        <v>902332</v>
      </c>
      <c r="S1017" s="16">
        <f>IF($B1017="P",VLOOKUP($E1017,'[2]Costeo-JUL26'!$B$9:$CQ$307,S$1,0),0)*$G1017</f>
        <v>67.127854035277053</v>
      </c>
      <c r="T1017" s="36">
        <f>IF($B1017="P",VLOOKUP($E1017,'[2]Costeo-JUL26'!$B$9:$CQ$307,T$1,0),0)*$G1017</f>
        <v>46825.296016514803</v>
      </c>
      <c r="U1017" s="35">
        <f>IF($B1017="P",VLOOKUP($E1017,'[2]Costeo-JUL26'!$B$9:$CQ$307,U$1,0),0)</f>
        <v>1.4999999999999999E-2</v>
      </c>
      <c r="V1017" s="36">
        <f t="shared" si="473"/>
        <v>702.37944024772207</v>
      </c>
      <c r="W1017" s="36">
        <f t="shared" si="474"/>
        <v>47527.675456762525</v>
      </c>
      <c r="X1017" s="34">
        <f>IF($B1017="P",VLOOKUP($E1017,'[2]Costeo-JUL26'!$B$9:$CQ$307,X$1,0),0)</f>
        <v>0</v>
      </c>
      <c r="Y1017" s="16">
        <f>IF($B1017="P",VLOOKUP($E1017,'[2]Costeo-JUL26'!$B$9:$CQ$307,Y$1,0),0)*$G1017</f>
        <v>0</v>
      </c>
      <c r="Z1017" s="36">
        <f>IF($B1017="P",VLOOKUP($E1017,'[2]Costeo-JUL26'!$B$9:$CQ$307,Z$1,0),0)*$G1017</f>
        <v>0</v>
      </c>
      <c r="AA1017" s="35">
        <f>IF($B1017="P",VLOOKUP($E1017,'[2]Costeo-JUL26'!$B$9:$CQ$307,AA$1,0),0)</f>
        <v>0</v>
      </c>
      <c r="AB1017" s="36">
        <f t="shared" si="475"/>
        <v>0</v>
      </c>
      <c r="AC1017" s="36">
        <f t="shared" si="476"/>
        <v>0</v>
      </c>
      <c r="AD1017" s="34">
        <f>IF($B1017="P",VLOOKUP($E1017,'[2]Costeo-JUL26'!$B$9:$CQ$307,AD$1,0),0)</f>
        <v>902257</v>
      </c>
      <c r="AE1017" s="16">
        <f>IF($B1017="P",VLOOKUP($E1017,'[2]Costeo-JUL26'!$B$9:$CQ$307,AE$1,0),0)*$G1017</f>
        <v>1600</v>
      </c>
      <c r="AF1017" s="36">
        <f>IF($B1017="P",VLOOKUP($E1017,'[2]Costeo-JUL26'!$B$9:$CQ$307,AF$1,0),0)*$G1017</f>
        <v>24555.52</v>
      </c>
      <c r="AG1017" s="35">
        <f>IF($B1017="P",VLOOKUP($E1017,'[2]Costeo-JUL26'!$B$9:$CQ$307,AG$1,0),0)</f>
        <v>6.0000000000000001E-3</v>
      </c>
      <c r="AH1017" s="36">
        <f t="shared" si="477"/>
        <v>147.33312000000001</v>
      </c>
      <c r="AI1017" s="36">
        <f t="shared" si="478"/>
        <v>24702.85312</v>
      </c>
      <c r="AJ1017" s="34">
        <f>IF($B1017="P",VLOOKUP($E1017,'[2]Costeo-JUL26'!$B$9:$CQ$307,AJ$1,0),0)</f>
        <v>919214</v>
      </c>
      <c r="AK1017" s="16">
        <f>IF($B1017="P",VLOOKUP($E1017,'[2]Costeo-JUL26'!$B$9:$CQ$307,AK$1,0),0)*$G1017</f>
        <v>1600</v>
      </c>
      <c r="AL1017" s="36">
        <f>IF($B1017="P",VLOOKUP($E1017,'[2]Costeo-JUL26'!$B$9:$CQ$307,AL$1,0),0)*$G1017</f>
        <v>9342.5280000000002</v>
      </c>
      <c r="AM1017" s="35">
        <f>IF($B1017="P",VLOOKUP($E1017,'[2]Costeo-JUL26'!$B$9:$CQ$307,AM$1,0),0)</f>
        <v>1.7999999999999999E-2</v>
      </c>
      <c r="AN1017" s="36">
        <f t="shared" si="479"/>
        <v>168.165504</v>
      </c>
      <c r="AO1017" s="36">
        <f t="shared" si="480"/>
        <v>9510.6935040000008</v>
      </c>
      <c r="AP1017" s="34">
        <f>IF($B1017="P",VLOOKUP($E1017,'[2]Costeo-JUL26'!$B$9:$CQ$307,AP$1,0),0)</f>
        <v>901569</v>
      </c>
      <c r="AQ1017" s="16">
        <f>IF($B1017="P",VLOOKUP($E1017,'[2]Costeo-JUL26'!$B$9:$CQ$307,AQ$1,0),0)*$G1017</f>
        <v>1600</v>
      </c>
      <c r="AR1017" s="36">
        <f>IF($B1017="P",VLOOKUP($E1017,'[2]Costeo-JUL26'!$B$9:$CQ$307,AR$1,0),0)*$G1017</f>
        <v>104056.03200731595</v>
      </c>
      <c r="AS1017" s="35">
        <f>IF($B1017="P",VLOOKUP($E1017,'[2]Costeo-JUL26'!$B$9:$CQ$307,AS$1,0),0)</f>
        <v>0.02</v>
      </c>
      <c r="AT1017" s="36">
        <f t="shared" si="481"/>
        <v>2081.1206401463191</v>
      </c>
      <c r="AU1017" s="36">
        <f t="shared" si="482"/>
        <v>106137.15264746227</v>
      </c>
      <c r="AV1017" s="34">
        <f>IF($B1017="P",VLOOKUP($E1017,'[2]Costeo-JUL26'!$B$9:$CQ$307,AV$1,0),0)</f>
        <v>932436</v>
      </c>
      <c r="AW1017" s="16">
        <f>IF($B1017="P",VLOOKUP($E1017,'[2]Costeo-JUL26'!$B$9:$CQ$307,AW$1,0),0)*$G1017</f>
        <v>3.1</v>
      </c>
      <c r="AX1017" s="36">
        <f>IF($B1017="P",VLOOKUP($E1017,'[2]Costeo-JUL26'!$B$9:$CQ$307,AX$1,0),0)*$G1017</f>
        <v>14793.323999999999</v>
      </c>
      <c r="AY1017" s="35">
        <f>IF($B1017="P",VLOOKUP($E1017,'[2]Costeo-JUL26'!$B$9:$CQ$307,AY$1,0),0)</f>
        <v>0.03</v>
      </c>
      <c r="AZ1017" s="36">
        <f t="shared" si="483"/>
        <v>443.79971999999992</v>
      </c>
      <c r="BA1017" s="36">
        <f t="shared" si="484"/>
        <v>15237.123719999998</v>
      </c>
      <c r="BB1017" s="34">
        <f>IF($B1017="P",VLOOKUP($E1017,'[2]Costeo-JUL26'!$B$9:$CQ$307,BB$1,0),0)</f>
        <v>902311</v>
      </c>
      <c r="BC1017" s="16">
        <f>IF($B1017="P",VLOOKUP($E1017,'[2]Costeo-JUL26'!$B$9:$CQ$307,BC$1,0),0)*$G1017</f>
        <v>0.41666666666666669</v>
      </c>
      <c r="BD1017" s="36">
        <f>IF($B1017="P",VLOOKUP($E1017,'[2]Costeo-JUL26'!$B$9:$CQ$307,BD$1,0),0)*$G1017</f>
        <v>1634.0187500000002</v>
      </c>
      <c r="BE1017" s="35">
        <f>IF($B1017="P",VLOOKUP($E1017,'[2]Costeo-JUL26'!$B$9:$CQ$307,BE$1,0),0)</f>
        <v>0.03</v>
      </c>
      <c r="BF1017" s="36">
        <f t="shared" si="485"/>
        <v>49.020562500000004</v>
      </c>
      <c r="BG1017" s="36">
        <f t="shared" si="486"/>
        <v>1683.0393125000003</v>
      </c>
      <c r="BH1017" s="34">
        <f>IF($B1017="P",VLOOKUP($E1017,'[2]Costeo-JUL26'!$B$9:$CQ$307,BH$1,0),0)</f>
        <v>933089</v>
      </c>
      <c r="BI1017" s="16">
        <f>IF($B1017="P",VLOOKUP($E1017,'[2]Costeo-JUL26'!$B$9:$CQ$307,BI$1,0),0)*$G1017</f>
        <v>4.6296296296296298</v>
      </c>
      <c r="BJ1017" s="36">
        <f>IF($B1017="P",VLOOKUP($E1017,'[2]Costeo-JUL26'!$B$9:$CQ$307,BJ$1,0),0)*$G1017</f>
        <v>3447.5580720092912</v>
      </c>
      <c r="BK1017" s="35">
        <f>IF(BH1017=910319,0,IF($B1017="P",VLOOKUP($E1017,'[2]Costeo-JUL26'!$B$9:$CQ$307,BK$1,0),0))</f>
        <v>0.02</v>
      </c>
      <c r="BL1017" s="36">
        <f t="shared" si="487"/>
        <v>68.951161440185828</v>
      </c>
      <c r="BM1017" s="36">
        <f t="shared" si="488"/>
        <v>3516.5092334494771</v>
      </c>
      <c r="BN1017" s="34">
        <f>IF($B1017="P",VLOOKUP($E1017,'[2]Costeo-JUL26'!$B$9:$CQ$307,BN$1,0),0)</f>
        <v>0</v>
      </c>
      <c r="BO1017" s="16">
        <f>IF($B1017="P",VLOOKUP($E1017,'[2]Costeo-JUL26'!$B$9:$CQ$307,BO$1,0),0)*$G1017</f>
        <v>0</v>
      </c>
      <c r="BP1017" s="36">
        <f>IF($B1017="P",VLOOKUP($E1017,'[2]Costeo-JUL26'!$B$9:$CQ$307,BP$1,0),0)*$G1017</f>
        <v>0</v>
      </c>
      <c r="BQ1017" s="35">
        <f>IF($B1017="P",VLOOKUP($E1017,'[2]Costeo-JUL26'!$B$9:$CQ$307,BQ$1,0),0)</f>
        <v>0</v>
      </c>
      <c r="BR1017" s="36">
        <f t="shared" si="489"/>
        <v>0</v>
      </c>
      <c r="BS1017" s="36">
        <f t="shared" si="490"/>
        <v>0</v>
      </c>
      <c r="BT1017" s="34">
        <f>IF($B1017="P",VLOOKUP($E1017,'[2]Costeo-JUL26'!$B$9:$CQ$307,BT$1,0),0)</f>
        <v>0</v>
      </c>
      <c r="BU1017" s="16">
        <f>IF($B1017="P",VLOOKUP($E1017,'[2]Costeo-JUL26'!$B$9:$CQ$307,BU$1,0),0)*$G1017</f>
        <v>0</v>
      </c>
      <c r="BV1017" s="36">
        <f>IF($B1017="P",VLOOKUP($E1017,'[2]Costeo-JUL26'!$B$9:$CQ$307,BV$1,0),0)*$G1017</f>
        <v>0</v>
      </c>
      <c r="BW1017" s="35">
        <f>IF($B1017="P",VLOOKUP($E1017,'[2]Costeo-JUL26'!$B$9:$CQ$307,BW$1,0),0)</f>
        <v>0</v>
      </c>
      <c r="BX1017" s="36">
        <f t="shared" si="491"/>
        <v>0</v>
      </c>
      <c r="BY1017" s="36">
        <f t="shared" si="492"/>
        <v>0</v>
      </c>
      <c r="BZ1017" s="34">
        <f>IF($B1017="P",VLOOKUP($E1017,'[2]Costeo-JUL26'!$B$9:$CQ$307,BZ$1,0),0)</f>
        <v>936704</v>
      </c>
      <c r="CA1017" s="16">
        <f>IF($B1017="P",VLOOKUP($E1017,'[2]Costeo-JUL26'!$B$9:$CQ$307,CA$1,0),0)*$G1017</f>
        <v>4.8624696564407603</v>
      </c>
      <c r="CB1017" s="36">
        <f>IF($B1017="P",VLOOKUP($E1017,'[2]Costeo-JUL26'!$B$9:$CQ$307,CB$1,0),0)*$G1017</f>
        <v>2321.1659338801755</v>
      </c>
      <c r="CC1017" s="35">
        <f>IF($B1017="P",VLOOKUP($E1017,'[2]Costeo-JUL26'!$B$9:$CQ$307,CC$1,0),0)</f>
        <v>0.5</v>
      </c>
      <c r="CD1017" s="36">
        <f t="shared" si="493"/>
        <v>1160.5829669400878</v>
      </c>
      <c r="CE1017" s="36">
        <f t="shared" si="494"/>
        <v>3481.7489008202633</v>
      </c>
      <c r="CF1017" s="37">
        <f t="shared" si="466"/>
        <v>538684.98086939391</v>
      </c>
      <c r="CG1017" s="36">
        <f>IF($B1017="r",VLOOKUP($E1017,'[2]Costeo-JUL26'!$B$9:$CQ$307,CG$1,0),0)*$G1017</f>
        <v>0</v>
      </c>
      <c r="CH1017" s="35">
        <f>VLOOKUP($E1017,'[2]TEORICOS (05.26)'!$A$8:$T$251,CH$1,0)</f>
        <v>0</v>
      </c>
      <c r="CI1017" s="36">
        <f t="shared" si="495"/>
        <v>0</v>
      </c>
      <c r="CJ1017" s="37">
        <f t="shared" si="496"/>
        <v>0</v>
      </c>
      <c r="CM1017" s="16">
        <f>SUMIFS('[1]Ajuste Inventario'!$I:$I,'[1]Ajuste Inventario'!$B:$B,E1017,'[1]Ajuste Inventario'!$S:$S,D1017)*-1</f>
        <v>0.875</v>
      </c>
      <c r="CN1017" s="36">
        <f t="shared" si="467"/>
        <v>2356.7467913035985</v>
      </c>
      <c r="CP1017" t="str">
        <f t="shared" si="468"/>
        <v>2453Org.Vtas Tandil</v>
      </c>
      <c r="CQ1017" s="10">
        <f t="shared" si="469"/>
        <v>2693.4249043469695</v>
      </c>
    </row>
    <row r="1018" spans="1:95" x14ac:dyDescent="0.25">
      <c r="A1018" s="30">
        <v>46204</v>
      </c>
      <c r="B1018" s="31" t="str">
        <f>VLOOKUP($E1018,'[2]TEORICOS (05.26)'!$A$8:$T$251,B$1,0)</f>
        <v>P</v>
      </c>
      <c r="C1018" s="32" t="str">
        <f>VLOOKUP($E1018,'[2]TEORICOS (05.26)'!$A$8:$T$251,C$1,0)</f>
        <v>Aquarius</v>
      </c>
      <c r="D1018" t="s">
        <v>232</v>
      </c>
      <c r="E1018">
        <v>2456</v>
      </c>
      <c r="F1018" t="s">
        <v>140</v>
      </c>
      <c r="G1018" s="16">
        <v>634</v>
      </c>
      <c r="H1018" s="16">
        <v>1004.8900000000043</v>
      </c>
      <c r="I1018" s="33">
        <v>6678279.7400000235</v>
      </c>
      <c r="J1018" s="33">
        <v>6656929.5800000234</v>
      </c>
      <c r="K1018" s="34">
        <f>IF($B1018="P",VLOOKUP($E1018,'[2]Costeo-JUL26'!$B$9:$CQ$307,K$1,0),0)</f>
        <v>919321</v>
      </c>
      <c r="L1018" s="35">
        <f>VLOOKUP($E1018,'[2]TEORICOS (05.26)'!$A$8:$T$251,L$1,0)</f>
        <v>0.17</v>
      </c>
      <c r="M1018" s="36">
        <f t="shared" si="470"/>
        <v>1131678.028600004</v>
      </c>
      <c r="N1018" s="35">
        <f>IF($B1018="P",VLOOKUP($E1018,'[2]Costeo-JUL26'!$B$9:$CQ$307,N$1,0),0)</f>
        <v>8.0000000000000002E-3</v>
      </c>
      <c r="O1018" s="36">
        <f t="shared" si="471"/>
        <v>9053.4242288000332</v>
      </c>
      <c r="P1018" s="36">
        <f>IF($B1018="P",VLOOKUP($E1018,'[2]Costeo-JUL26'!$B$9:$CQ$307,P$1,0),0)*H1018</f>
        <v>0</v>
      </c>
      <c r="Q1018" s="36">
        <f t="shared" si="472"/>
        <v>1140731.452828804</v>
      </c>
      <c r="R1018" s="34">
        <f>IF($B1018="P",VLOOKUP($E1018,'[2]Costeo-JUL26'!$B$9:$CQ$307,R$1,0),0)</f>
        <v>902332</v>
      </c>
      <c r="S1018" s="16">
        <f>IF($B1018="P",VLOOKUP($E1018,'[2]Costeo-JUL26'!$B$9:$CQ$307,S$1,0),0)*$G1018</f>
        <v>478.78941890661361</v>
      </c>
      <c r="T1018" s="36">
        <f>IF($B1018="P",VLOOKUP($E1018,'[2]Costeo-JUL26'!$B$9:$CQ$307,T$1,0),0)*$G1018</f>
        <v>333981.42383779184</v>
      </c>
      <c r="U1018" s="35">
        <f>IF($B1018="P",VLOOKUP($E1018,'[2]Costeo-JUL26'!$B$9:$CQ$307,U$1,0),0)</f>
        <v>1.4999999999999999E-2</v>
      </c>
      <c r="V1018" s="36">
        <f t="shared" si="473"/>
        <v>5009.7213575668775</v>
      </c>
      <c r="W1018" s="36">
        <f t="shared" si="474"/>
        <v>338991.14519535872</v>
      </c>
      <c r="X1018" s="34">
        <f>IF($B1018="P",VLOOKUP($E1018,'[2]Costeo-JUL26'!$B$9:$CQ$307,X$1,0),0)</f>
        <v>0</v>
      </c>
      <c r="Y1018" s="16">
        <f>IF($B1018="P",VLOOKUP($E1018,'[2]Costeo-JUL26'!$B$9:$CQ$307,Y$1,0),0)*$G1018</f>
        <v>0</v>
      </c>
      <c r="Z1018" s="36">
        <f>IF($B1018="P",VLOOKUP($E1018,'[2]Costeo-JUL26'!$B$9:$CQ$307,Z$1,0),0)*$G1018</f>
        <v>0</v>
      </c>
      <c r="AA1018" s="35">
        <f>IF($B1018="P",VLOOKUP($E1018,'[2]Costeo-JUL26'!$B$9:$CQ$307,AA$1,0),0)</f>
        <v>0</v>
      </c>
      <c r="AB1018" s="36">
        <f t="shared" si="475"/>
        <v>0</v>
      </c>
      <c r="AC1018" s="36">
        <f t="shared" si="476"/>
        <v>0</v>
      </c>
      <c r="AD1018" s="34">
        <f>IF($B1018="P",VLOOKUP($E1018,'[2]Costeo-JUL26'!$B$9:$CQ$307,AD$1,0),0)</f>
        <v>902257</v>
      </c>
      <c r="AE1018" s="16">
        <f>IF($B1018="P",VLOOKUP($E1018,'[2]Costeo-JUL26'!$B$9:$CQ$307,AE$1,0),0)*$G1018</f>
        <v>3804</v>
      </c>
      <c r="AF1018" s="36">
        <f>IF($B1018="P",VLOOKUP($E1018,'[2]Costeo-JUL26'!$B$9:$CQ$307,AF$1,0),0)*$G1018</f>
        <v>58380.748800000001</v>
      </c>
      <c r="AG1018" s="35">
        <f>IF($B1018="P",VLOOKUP($E1018,'[2]Costeo-JUL26'!$B$9:$CQ$307,AG$1,0),0)</f>
        <v>6.0000000000000001E-3</v>
      </c>
      <c r="AH1018" s="36">
        <f t="shared" si="477"/>
        <v>350.28449280000001</v>
      </c>
      <c r="AI1018" s="36">
        <f t="shared" si="478"/>
        <v>58731.033292799999</v>
      </c>
      <c r="AJ1018" s="34">
        <f>IF($B1018="P",VLOOKUP($E1018,'[2]Costeo-JUL26'!$B$9:$CQ$307,AJ$1,0),0)</f>
        <v>919217</v>
      </c>
      <c r="AK1018" s="16">
        <f>IF($B1018="P",VLOOKUP($E1018,'[2]Costeo-JUL26'!$B$9:$CQ$307,AK$1,0),0)*$G1018</f>
        <v>3804</v>
      </c>
      <c r="AL1018" s="36">
        <f>IF($B1018="P",VLOOKUP($E1018,'[2]Costeo-JUL26'!$B$9:$CQ$307,AL$1,0),0)*$G1018</f>
        <v>32810.412960000001</v>
      </c>
      <c r="AM1018" s="35">
        <f>IF($B1018="P",VLOOKUP($E1018,'[2]Costeo-JUL26'!$B$9:$CQ$307,AM$1,0),0)</f>
        <v>1.7999999999999999E-2</v>
      </c>
      <c r="AN1018" s="36">
        <f t="shared" si="479"/>
        <v>590.58743328000003</v>
      </c>
      <c r="AO1018" s="36">
        <f t="shared" si="480"/>
        <v>33401.000393280003</v>
      </c>
      <c r="AP1018" s="34">
        <f>IF($B1018="P",VLOOKUP($E1018,'[2]Costeo-JUL26'!$B$9:$CQ$307,AP$1,0),0)</f>
        <v>933429</v>
      </c>
      <c r="AQ1018" s="16">
        <f>IF($B1018="P",VLOOKUP($E1018,'[2]Costeo-JUL26'!$B$9:$CQ$307,AQ$1,0),0)*$G1018</f>
        <v>3804</v>
      </c>
      <c r="AR1018" s="36">
        <f>IF($B1018="P",VLOOKUP($E1018,'[2]Costeo-JUL26'!$B$9:$CQ$307,AR$1,0),0)*$G1018</f>
        <v>373711.73112000007</v>
      </c>
      <c r="AS1018" s="35">
        <f>IF($B1018="P",VLOOKUP($E1018,'[2]Costeo-JUL26'!$B$9:$CQ$307,AS$1,0),0)</f>
        <v>0.02</v>
      </c>
      <c r="AT1018" s="36">
        <f t="shared" si="481"/>
        <v>7474.2346224000012</v>
      </c>
      <c r="AU1018" s="36">
        <f t="shared" si="482"/>
        <v>381185.96574240009</v>
      </c>
      <c r="AV1018" s="34">
        <f>IF($B1018="P",VLOOKUP($E1018,'[2]Costeo-JUL26'!$B$9:$CQ$307,AV$1,0),0)</f>
        <v>932438</v>
      </c>
      <c r="AW1018" s="16">
        <f>IF($B1018="P",VLOOKUP($E1018,'[2]Costeo-JUL26'!$B$9:$CQ$307,AW$1,0),0)*$G1018</f>
        <v>18.512799999999999</v>
      </c>
      <c r="AX1018" s="36">
        <f>IF($B1018="P",VLOOKUP($E1018,'[2]Costeo-JUL26'!$B$9:$CQ$307,AX$1,0),0)*$G1018</f>
        <v>88343.822112000009</v>
      </c>
      <c r="AY1018" s="35">
        <f>IF($B1018="P",VLOOKUP($E1018,'[2]Costeo-JUL26'!$B$9:$CQ$307,AY$1,0),0)</f>
        <v>0.03</v>
      </c>
      <c r="AZ1018" s="36">
        <f t="shared" si="483"/>
        <v>2650.3146633600004</v>
      </c>
      <c r="BA1018" s="36">
        <f t="shared" si="484"/>
        <v>90994.136775360006</v>
      </c>
      <c r="BB1018" s="34">
        <f>IF($B1018="P",VLOOKUP($E1018,'[2]Costeo-JUL26'!$B$9:$CQ$307,BB$1,0),0)</f>
        <v>902311</v>
      </c>
      <c r="BC1018" s="16">
        <f>IF($B1018="P",VLOOKUP($E1018,'[2]Costeo-JUL26'!$B$9:$CQ$307,BC$1,0),0)*$G1018</f>
        <v>2.5473214285714287</v>
      </c>
      <c r="BD1018" s="36">
        <f>IF($B1018="P",VLOOKUP($E1018,'[2]Costeo-JUL26'!$B$9:$CQ$307,BD$1,0),0)*$G1018</f>
        <v>9989.6903437500023</v>
      </c>
      <c r="BE1018" s="35">
        <f>IF($B1018="P",VLOOKUP($E1018,'[2]Costeo-JUL26'!$B$9:$CQ$307,BE$1,0),0)</f>
        <v>0.03</v>
      </c>
      <c r="BF1018" s="36">
        <f t="shared" si="485"/>
        <v>299.69071031250007</v>
      </c>
      <c r="BG1018" s="36">
        <f t="shared" si="486"/>
        <v>10289.381054062502</v>
      </c>
      <c r="BH1018" s="34">
        <f>IF($B1018="P",VLOOKUP($E1018,'[2]Costeo-JUL26'!$B$9:$CQ$307,BH$1,0),0)</f>
        <v>933089</v>
      </c>
      <c r="BI1018" s="16">
        <f>IF($B1018="P",VLOOKUP($E1018,'[2]Costeo-JUL26'!$B$9:$CQ$307,BI$1,0),0)*$G1018</f>
        <v>16.982142857142858</v>
      </c>
      <c r="BJ1018" s="36">
        <f>IF($B1018="P",VLOOKUP($E1018,'[2]Costeo-JUL26'!$B$9:$CQ$307,BJ$1,0),0)*$G1018</f>
        <v>12646.135516426082</v>
      </c>
      <c r="BK1018" s="35">
        <f>IF(BH1018=910319,0,IF($B1018="P",VLOOKUP($E1018,'[2]Costeo-JUL26'!$B$9:$CQ$307,BK$1,0),0))</f>
        <v>0.02</v>
      </c>
      <c r="BL1018" s="36">
        <f t="shared" si="487"/>
        <v>252.92271032852165</v>
      </c>
      <c r="BM1018" s="36">
        <f t="shared" si="488"/>
        <v>12899.058226754603</v>
      </c>
      <c r="BN1018" s="34">
        <f>IF($B1018="P",VLOOKUP($E1018,'[2]Costeo-JUL26'!$B$9:$CQ$307,BN$1,0),0)</f>
        <v>0</v>
      </c>
      <c r="BO1018" s="16">
        <f>IF($B1018="P",VLOOKUP($E1018,'[2]Costeo-JUL26'!$B$9:$CQ$307,BO$1,0),0)*$G1018</f>
        <v>0</v>
      </c>
      <c r="BP1018" s="36">
        <f>IF($B1018="P",VLOOKUP($E1018,'[2]Costeo-JUL26'!$B$9:$CQ$307,BP$1,0),0)*$G1018</f>
        <v>0</v>
      </c>
      <c r="BQ1018" s="35">
        <f>IF($B1018="P",VLOOKUP($E1018,'[2]Costeo-JUL26'!$B$9:$CQ$307,BQ$1,0),0)</f>
        <v>0</v>
      </c>
      <c r="BR1018" s="36">
        <f t="shared" si="489"/>
        <v>0</v>
      </c>
      <c r="BS1018" s="36">
        <f t="shared" si="490"/>
        <v>0</v>
      </c>
      <c r="BT1018" s="34">
        <f>IF($B1018="P",VLOOKUP($E1018,'[2]Costeo-JUL26'!$B$9:$CQ$307,BT$1,0),0)</f>
        <v>0</v>
      </c>
      <c r="BU1018" s="16">
        <f>IF($B1018="P",VLOOKUP($E1018,'[2]Costeo-JUL26'!$B$9:$CQ$307,BU$1,0),0)*$G1018</f>
        <v>0</v>
      </c>
      <c r="BV1018" s="36">
        <f>IF($B1018="P",VLOOKUP($E1018,'[2]Costeo-JUL26'!$B$9:$CQ$307,BV$1,0),0)*$G1018</f>
        <v>0</v>
      </c>
      <c r="BW1018" s="35">
        <f>IF($B1018="P",VLOOKUP($E1018,'[2]Costeo-JUL26'!$B$9:$CQ$307,BW$1,0),0)</f>
        <v>0</v>
      </c>
      <c r="BX1018" s="36">
        <f t="shared" si="491"/>
        <v>0</v>
      </c>
      <c r="BY1018" s="36">
        <f t="shared" si="492"/>
        <v>0</v>
      </c>
      <c r="BZ1018" s="34">
        <f>IF($B1018="P",VLOOKUP($E1018,'[2]Costeo-JUL26'!$B$9:$CQ$307,BZ$1,0),0)</f>
        <v>936704</v>
      </c>
      <c r="CA1018" s="16">
        <f>IF($B1018="P",VLOOKUP($E1018,'[2]Costeo-JUL26'!$B$9:$CQ$307,CA$1,0),0)*$G1018</f>
        <v>34.681564824563722</v>
      </c>
      <c r="CB1018" s="36">
        <f>IF($B1018="P",VLOOKUP($E1018,'[2]Costeo-JUL26'!$B$9:$CQ$307,CB$1,0),0)*$G1018</f>
        <v>16555.716023400353</v>
      </c>
      <c r="CC1018" s="35">
        <f>IF($B1018="P",VLOOKUP($E1018,'[2]Costeo-JUL26'!$B$9:$CQ$307,CC$1,0),0)</f>
        <v>0.5</v>
      </c>
      <c r="CD1018" s="36">
        <f t="shared" si="493"/>
        <v>8277.8580117001766</v>
      </c>
      <c r="CE1018" s="36">
        <f t="shared" si="494"/>
        <v>24833.57403510053</v>
      </c>
      <c r="CF1018" s="37">
        <f t="shared" si="466"/>
        <v>2092056.7475439205</v>
      </c>
      <c r="CG1018" s="36">
        <f>IF($B1018="r",VLOOKUP($E1018,'[2]Costeo-JUL26'!$B$9:$CQ$307,CG$1,0),0)*$G1018</f>
        <v>0</v>
      </c>
      <c r="CH1018" s="35">
        <f>VLOOKUP($E1018,'[2]TEORICOS (05.26)'!$A$8:$T$251,CH$1,0)</f>
        <v>0</v>
      </c>
      <c r="CI1018" s="36">
        <f t="shared" si="495"/>
        <v>0</v>
      </c>
      <c r="CJ1018" s="37">
        <f t="shared" si="496"/>
        <v>0</v>
      </c>
      <c r="CM1018" s="16">
        <f>SUMIFS('[1]Ajuste Inventario'!$I:$I,'[1]Ajuste Inventario'!$B:$B,E1018,'[1]Ajuste Inventario'!$S:$S,D1018)*-1</f>
        <v>0.50100000000000011</v>
      </c>
      <c r="CN1018" s="36">
        <f t="shared" si="467"/>
        <v>1653.1867989266632</v>
      </c>
      <c r="CP1018" t="str">
        <f t="shared" si="468"/>
        <v>2456Org.Vtas Tandil</v>
      </c>
      <c r="CQ1018" s="10">
        <f t="shared" si="469"/>
        <v>3299.774049753818</v>
      </c>
    </row>
    <row r="1019" spans="1:95" x14ac:dyDescent="0.25">
      <c r="A1019" s="30">
        <v>46204</v>
      </c>
      <c r="B1019" s="31" t="str">
        <f>VLOOKUP($E1019,'[2]TEORICOS (05.26)'!$A$8:$T$251,B$1,0)</f>
        <v>P</v>
      </c>
      <c r="C1019" s="32" t="str">
        <f>VLOOKUP($E1019,'[2]TEORICOS (05.26)'!$A$8:$T$251,C$1,0)</f>
        <v>Aquarius</v>
      </c>
      <c r="D1019" t="s">
        <v>232</v>
      </c>
      <c r="E1019">
        <v>2458</v>
      </c>
      <c r="F1019" t="s">
        <v>141</v>
      </c>
      <c r="G1019" s="16">
        <v>261</v>
      </c>
      <c r="H1019" s="16">
        <v>620.65799999999922</v>
      </c>
      <c r="I1019" s="33">
        <v>3647139.9100000062</v>
      </c>
      <c r="J1019" s="33">
        <v>3612629.8100000056</v>
      </c>
      <c r="K1019" s="34">
        <f>IF($B1019="P",VLOOKUP($E1019,'[2]Costeo-JUL26'!$B$9:$CQ$307,K$1,0),0)</f>
        <v>919321</v>
      </c>
      <c r="L1019" s="35">
        <f>VLOOKUP($E1019,'[2]TEORICOS (05.26)'!$A$8:$T$251,L$1,0)</f>
        <v>0.17</v>
      </c>
      <c r="M1019" s="36">
        <f t="shared" si="470"/>
        <v>614147.06770000095</v>
      </c>
      <c r="N1019" s="35">
        <f>IF($B1019="P",VLOOKUP($E1019,'[2]Costeo-JUL26'!$B$9:$CQ$307,N$1,0),0)</f>
        <v>8.0000000000000002E-3</v>
      </c>
      <c r="O1019" s="36">
        <f t="shared" si="471"/>
        <v>4913.176541600008</v>
      </c>
      <c r="P1019" s="36">
        <f>IF($B1019="P",VLOOKUP($E1019,'[2]Costeo-JUL26'!$B$9:$CQ$307,P$1,0),0)*H1019</f>
        <v>0</v>
      </c>
      <c r="Q1019" s="36">
        <f t="shared" si="472"/>
        <v>619060.24424160097</v>
      </c>
      <c r="R1019" s="34">
        <f>IF($B1019="P",VLOOKUP($E1019,'[2]Costeo-JUL26'!$B$9:$CQ$307,R$1,0),0)</f>
        <v>902332</v>
      </c>
      <c r="S1019" s="16">
        <f>IF($B1019="P",VLOOKUP($E1019,'[2]Costeo-JUL26'!$B$9:$CQ$307,S$1,0),0)*$G1019</f>
        <v>295.65624211662339</v>
      </c>
      <c r="T1019" s="36">
        <f>IF($B1019="P",VLOOKUP($E1019,'[2]Costeo-JUL26'!$B$9:$CQ$307,T$1,0),0)*$G1019</f>
        <v>206236.16314273741</v>
      </c>
      <c r="U1019" s="35">
        <f>IF($B1019="P",VLOOKUP($E1019,'[2]Costeo-JUL26'!$B$9:$CQ$307,U$1,0),0)</f>
        <v>1.4999999999999999E-2</v>
      </c>
      <c r="V1019" s="36">
        <f t="shared" si="473"/>
        <v>3093.5424471410611</v>
      </c>
      <c r="W1019" s="36">
        <f t="shared" si="474"/>
        <v>209329.70558987846</v>
      </c>
      <c r="X1019" s="34">
        <f>IF($B1019="P",VLOOKUP($E1019,'[2]Costeo-JUL26'!$B$9:$CQ$307,X$1,0),0)</f>
        <v>0</v>
      </c>
      <c r="Y1019" s="16">
        <f>IF($B1019="P",VLOOKUP($E1019,'[2]Costeo-JUL26'!$B$9:$CQ$307,Y$1,0),0)*$G1019</f>
        <v>0</v>
      </c>
      <c r="Z1019" s="36">
        <f>IF($B1019="P",VLOOKUP($E1019,'[2]Costeo-JUL26'!$B$9:$CQ$307,Z$1,0),0)*$G1019</f>
        <v>0</v>
      </c>
      <c r="AA1019" s="35">
        <f>IF($B1019="P",VLOOKUP($E1019,'[2]Costeo-JUL26'!$B$9:$CQ$307,AA$1,0),0)</f>
        <v>0</v>
      </c>
      <c r="AB1019" s="36">
        <f t="shared" si="475"/>
        <v>0</v>
      </c>
      <c r="AC1019" s="36">
        <f t="shared" si="476"/>
        <v>0</v>
      </c>
      <c r="AD1019" s="34">
        <f>IF($B1019="P",VLOOKUP($E1019,'[2]Costeo-JUL26'!$B$9:$CQ$307,AD$1,0),0)</f>
        <v>902257</v>
      </c>
      <c r="AE1019" s="16">
        <f>IF($B1019="P",VLOOKUP($E1019,'[2]Costeo-JUL26'!$B$9:$CQ$307,AE$1,0),0)*$G1019</f>
        <v>1566</v>
      </c>
      <c r="AF1019" s="36">
        <f>IF($B1019="P",VLOOKUP($E1019,'[2]Costeo-JUL26'!$B$9:$CQ$307,AF$1,0),0)*$G1019</f>
        <v>24033.715200000002</v>
      </c>
      <c r="AG1019" s="35">
        <f>IF($B1019="P",VLOOKUP($E1019,'[2]Costeo-JUL26'!$B$9:$CQ$307,AG$1,0),0)</f>
        <v>6.0000000000000001E-3</v>
      </c>
      <c r="AH1019" s="36">
        <f t="shared" si="477"/>
        <v>144.20229120000002</v>
      </c>
      <c r="AI1019" s="36">
        <f t="shared" si="478"/>
        <v>24177.917491200002</v>
      </c>
      <c r="AJ1019" s="34">
        <f>IF($B1019="P",VLOOKUP($E1019,'[2]Costeo-JUL26'!$B$9:$CQ$307,AJ$1,0),0)</f>
        <v>925511</v>
      </c>
      <c r="AK1019" s="16">
        <f>IF($B1019="P",VLOOKUP($E1019,'[2]Costeo-JUL26'!$B$9:$CQ$307,AK$1,0),0)*$G1019</f>
        <v>1566</v>
      </c>
      <c r="AL1019" s="36">
        <f>IF($B1019="P",VLOOKUP($E1019,'[2]Costeo-JUL26'!$B$9:$CQ$307,AL$1,0),0)*$G1019</f>
        <v>21513.927239999997</v>
      </c>
      <c r="AM1019" s="35">
        <f>IF($B1019="P",VLOOKUP($E1019,'[2]Costeo-JUL26'!$B$9:$CQ$307,AM$1,0),0)</f>
        <v>1.7999999999999999E-2</v>
      </c>
      <c r="AN1019" s="36">
        <f t="shared" si="479"/>
        <v>387.25069031999993</v>
      </c>
      <c r="AO1019" s="36">
        <f t="shared" si="480"/>
        <v>21901.177930319998</v>
      </c>
      <c r="AP1019" s="34">
        <f>IF($B1019="P",VLOOKUP($E1019,'[2]Costeo-JUL26'!$B$9:$CQ$307,AP$1,0),0)</f>
        <v>911881</v>
      </c>
      <c r="AQ1019" s="16">
        <f>IF($B1019="P",VLOOKUP($E1019,'[2]Costeo-JUL26'!$B$9:$CQ$307,AQ$1,0),0)*$G1019</f>
        <v>1566</v>
      </c>
      <c r="AR1019" s="36">
        <f>IF($B1019="P",VLOOKUP($E1019,'[2]Costeo-JUL26'!$B$9:$CQ$307,AR$1,0),0)*$G1019</f>
        <v>212492.41920353935</v>
      </c>
      <c r="AS1019" s="35">
        <f>IF($B1019="P",VLOOKUP($E1019,'[2]Costeo-JUL26'!$B$9:$CQ$307,AS$1,0),0)</f>
        <v>0.02</v>
      </c>
      <c r="AT1019" s="36">
        <f t="shared" si="481"/>
        <v>4249.8483840707868</v>
      </c>
      <c r="AU1019" s="36">
        <f t="shared" si="482"/>
        <v>216742.26758761014</v>
      </c>
      <c r="AV1019" s="34">
        <f>IF($B1019="P",VLOOKUP($E1019,'[2]Costeo-JUL26'!$B$9:$CQ$307,AV$1,0),0)</f>
        <v>901729</v>
      </c>
      <c r="AW1019" s="16">
        <f>IF($B1019="P",VLOOKUP($E1019,'[2]Costeo-JUL26'!$B$9:$CQ$307,AW$1,0),0)*$G1019</f>
        <v>10.7271</v>
      </c>
      <c r="AX1019" s="36">
        <f>IF($B1019="P",VLOOKUP($E1019,'[2]Costeo-JUL26'!$B$9:$CQ$307,AX$1,0),0)*$G1019</f>
        <v>51190.150283999996</v>
      </c>
      <c r="AY1019" s="35">
        <f>IF($B1019="P",VLOOKUP($E1019,'[2]Costeo-JUL26'!$B$9:$CQ$307,AY$1,0),0)</f>
        <v>0.03</v>
      </c>
      <c r="AZ1019" s="36">
        <f t="shared" si="483"/>
        <v>1535.7045085199998</v>
      </c>
      <c r="BA1019" s="36">
        <f t="shared" si="484"/>
        <v>52725.854792519996</v>
      </c>
      <c r="BB1019" s="34">
        <f>IF($B1019="P",VLOOKUP($E1019,'[2]Costeo-JUL26'!$B$9:$CQ$307,BB$1,0),0)</f>
        <v>902311</v>
      </c>
      <c r="BC1019" s="16">
        <f>IF($B1019="P",VLOOKUP($E1019,'[2]Costeo-JUL26'!$B$9:$CQ$307,BC$1,0),0)*$G1019</f>
        <v>1.1418750000000002</v>
      </c>
      <c r="BD1019" s="36">
        <f>IF($B1019="P",VLOOKUP($E1019,'[2]Costeo-JUL26'!$B$9:$CQ$307,BD$1,0),0)*$G1019</f>
        <v>4478.0283843750012</v>
      </c>
      <c r="BE1019" s="35">
        <f>IF($B1019="P",VLOOKUP($E1019,'[2]Costeo-JUL26'!$B$9:$CQ$307,BE$1,0),0)</f>
        <v>0.03</v>
      </c>
      <c r="BF1019" s="36">
        <f t="shared" si="485"/>
        <v>134.34085153125002</v>
      </c>
      <c r="BG1019" s="36">
        <f t="shared" si="486"/>
        <v>4612.3692359062516</v>
      </c>
      <c r="BH1019" s="34">
        <f>IF($B1019="P",VLOOKUP($E1019,'[2]Costeo-JUL26'!$B$9:$CQ$307,BH$1,0),0)</f>
        <v>933089</v>
      </c>
      <c r="BI1019" s="16">
        <f>IF($B1019="P",VLOOKUP($E1019,'[2]Costeo-JUL26'!$B$9:$CQ$307,BI$1,0),0)*$G1019</f>
        <v>9.7874999999999996</v>
      </c>
      <c r="BJ1019" s="36">
        <f>IF($B1019="P",VLOOKUP($E1019,'[2]Costeo-JUL26'!$B$9:$CQ$307,BJ$1,0),0)*$G1019</f>
        <v>7288.4825200348441</v>
      </c>
      <c r="BK1019" s="35">
        <f>IF(BH1019=910319,0,IF($B1019="P",VLOOKUP($E1019,'[2]Costeo-JUL26'!$B$9:$CQ$307,BK$1,0),0))</f>
        <v>0.02</v>
      </c>
      <c r="BL1019" s="36">
        <f t="shared" si="487"/>
        <v>145.76965040069689</v>
      </c>
      <c r="BM1019" s="36">
        <f t="shared" si="488"/>
        <v>7434.2521704355413</v>
      </c>
      <c r="BN1019" s="34">
        <f>IF($B1019="P",VLOOKUP($E1019,'[2]Costeo-JUL26'!$B$9:$CQ$307,BN$1,0),0)</f>
        <v>0</v>
      </c>
      <c r="BO1019" s="16">
        <f>IF($B1019="P",VLOOKUP($E1019,'[2]Costeo-JUL26'!$B$9:$CQ$307,BO$1,0),0)*$G1019</f>
        <v>0</v>
      </c>
      <c r="BP1019" s="36">
        <f>IF($B1019="P",VLOOKUP($E1019,'[2]Costeo-JUL26'!$B$9:$CQ$307,BP$1,0),0)*$G1019</f>
        <v>0</v>
      </c>
      <c r="BQ1019" s="35">
        <f>IF($B1019="P",VLOOKUP($E1019,'[2]Costeo-JUL26'!$B$9:$CQ$307,BQ$1,0),0)</f>
        <v>0</v>
      </c>
      <c r="BR1019" s="36">
        <f t="shared" si="489"/>
        <v>0</v>
      </c>
      <c r="BS1019" s="36">
        <f t="shared" si="490"/>
        <v>0</v>
      </c>
      <c r="BT1019" s="34">
        <f>IF($B1019="P",VLOOKUP($E1019,'[2]Costeo-JUL26'!$B$9:$CQ$307,BT$1,0),0)</f>
        <v>0</v>
      </c>
      <c r="BU1019" s="16">
        <f>IF($B1019="P",VLOOKUP($E1019,'[2]Costeo-JUL26'!$B$9:$CQ$307,BU$1,0),0)*$G1019</f>
        <v>0</v>
      </c>
      <c r="BV1019" s="36">
        <f>IF($B1019="P",VLOOKUP($E1019,'[2]Costeo-JUL26'!$B$9:$CQ$307,BV$1,0),0)*$G1019</f>
        <v>0</v>
      </c>
      <c r="BW1019" s="35">
        <f>IF($B1019="P",VLOOKUP($E1019,'[2]Costeo-JUL26'!$B$9:$CQ$307,BW$1,0),0)</f>
        <v>0</v>
      </c>
      <c r="BX1019" s="36">
        <f t="shared" si="491"/>
        <v>0</v>
      </c>
      <c r="BY1019" s="36">
        <f t="shared" si="492"/>
        <v>0</v>
      </c>
      <c r="BZ1019" s="34">
        <f>IF($B1019="P",VLOOKUP($E1019,'[2]Costeo-JUL26'!$B$9:$CQ$307,BZ$1,0),0)</f>
        <v>936704</v>
      </c>
      <c r="CA1019" s="16">
        <f>IF($B1019="P",VLOOKUP($E1019,'[2]Costeo-JUL26'!$B$9:$CQ$307,CA$1,0),0)*$G1019</f>
        <v>21.41613979308627</v>
      </c>
      <c r="CB1019" s="36">
        <f>IF($B1019="P",VLOOKUP($E1019,'[2]Costeo-JUL26'!$B$9:$CQ$307,CB$1,0),0)*$G1019</f>
        <v>10223.285210033497</v>
      </c>
      <c r="CC1019" s="35">
        <f>IF($B1019="P",VLOOKUP($E1019,'[2]Costeo-JUL26'!$B$9:$CQ$307,CC$1,0),0)</f>
        <v>0.5</v>
      </c>
      <c r="CD1019" s="36">
        <f t="shared" si="493"/>
        <v>5111.6426050167483</v>
      </c>
      <c r="CE1019" s="36">
        <f t="shared" si="494"/>
        <v>15334.927815050245</v>
      </c>
      <c r="CF1019" s="37">
        <f t="shared" si="466"/>
        <v>1171318.7168545218</v>
      </c>
      <c r="CG1019" s="36">
        <f>IF($B1019="r",VLOOKUP($E1019,'[2]Costeo-JUL26'!$B$9:$CQ$307,CG$1,0),0)*$G1019</f>
        <v>0</v>
      </c>
      <c r="CH1019" s="35">
        <f>VLOOKUP($E1019,'[2]TEORICOS (05.26)'!$A$8:$T$251,CH$1,0)</f>
        <v>0</v>
      </c>
      <c r="CI1019" s="36">
        <f t="shared" si="495"/>
        <v>0</v>
      </c>
      <c r="CJ1019" s="37">
        <f t="shared" si="496"/>
        <v>0</v>
      </c>
      <c r="CM1019" s="16">
        <f>SUMIFS('[1]Ajuste Inventario'!$I:$I,'[1]Ajuste Inventario'!$B:$B,E1019,'[1]Ajuste Inventario'!$S:$S,D1019)*-1</f>
        <v>0.33400000000000002</v>
      </c>
      <c r="CN1019" s="36">
        <f t="shared" si="467"/>
        <v>1498.9289326797327</v>
      </c>
      <c r="CP1019" t="str">
        <f t="shared" si="468"/>
        <v>2458Org.Vtas Tandil</v>
      </c>
      <c r="CQ1019" s="10">
        <f t="shared" si="469"/>
        <v>4487.8111756878225</v>
      </c>
    </row>
    <row r="1020" spans="1:95" x14ac:dyDescent="0.25">
      <c r="A1020" s="30">
        <v>46204</v>
      </c>
      <c r="B1020" s="31" t="str">
        <f>VLOOKUP($E1020,'[2]TEORICOS (05.26)'!$A$8:$T$251,B$1,0)</f>
        <v>P</v>
      </c>
      <c r="C1020" s="32" t="str">
        <f>VLOOKUP($E1020,'[2]TEORICOS (05.26)'!$A$8:$T$251,C$1,0)</f>
        <v>Crush</v>
      </c>
      <c r="D1020" t="s">
        <v>232</v>
      </c>
      <c r="E1020">
        <v>2459</v>
      </c>
      <c r="F1020" t="s">
        <v>142</v>
      </c>
      <c r="G1020" s="16">
        <v>1343.5</v>
      </c>
      <c r="H1020" s="16">
        <v>3194.8430000000094</v>
      </c>
      <c r="I1020" s="33">
        <v>10681310.259999862</v>
      </c>
      <c r="J1020" s="33">
        <v>9982337.9799999073</v>
      </c>
      <c r="K1020" s="34">
        <f>IF($B1020="P",VLOOKUP($E1020,'[2]Costeo-JUL26'!$B$9:$CQ$307,K$1,0),0)</f>
        <v>901769</v>
      </c>
      <c r="L1020" s="35">
        <f>VLOOKUP($E1020,'[2]TEORICOS (05.26)'!$A$8:$T$251,L$1,0)</f>
        <v>0.13</v>
      </c>
      <c r="M1020" s="36">
        <f t="shared" si="470"/>
        <v>1297703.9373999881</v>
      </c>
      <c r="N1020" s="35">
        <f>IF($B1020="P",VLOOKUP($E1020,'[2]Costeo-JUL26'!$B$9:$CQ$307,N$1,0),0)</f>
        <v>8.0000000000000002E-3</v>
      </c>
      <c r="O1020" s="36">
        <f t="shared" si="471"/>
        <v>10381.631499199904</v>
      </c>
      <c r="P1020" s="36">
        <f>IF($B1020="P",VLOOKUP($E1020,'[2]Costeo-JUL26'!$B$9:$CQ$307,P$1,0),0)*H1020</f>
        <v>0</v>
      </c>
      <c r="Q1020" s="36">
        <f t="shared" si="472"/>
        <v>1308085.568899188</v>
      </c>
      <c r="R1020" s="34">
        <f>IF($B1020="P",VLOOKUP($E1020,'[2]Costeo-JUL26'!$B$9:$CQ$307,R$1,0),0)</f>
        <v>0</v>
      </c>
      <c r="S1020" s="16">
        <f>IF($B1020="P",VLOOKUP($E1020,'[2]Costeo-JUL26'!$B$9:$CQ$307,S$1,0),0)*$G1020</f>
        <v>0</v>
      </c>
      <c r="T1020" s="36">
        <f>IF($B1020="P",VLOOKUP($E1020,'[2]Costeo-JUL26'!$B$9:$CQ$307,T$1,0),0)*$G1020</f>
        <v>0</v>
      </c>
      <c r="U1020" s="35">
        <f>IF($B1020="P",VLOOKUP($E1020,'[2]Costeo-JUL26'!$B$9:$CQ$307,U$1,0),0)</f>
        <v>0</v>
      </c>
      <c r="V1020" s="36">
        <f t="shared" si="473"/>
        <v>0</v>
      </c>
      <c r="W1020" s="36">
        <f t="shared" si="474"/>
        <v>0</v>
      </c>
      <c r="X1020" s="34">
        <f>IF($B1020="P",VLOOKUP($E1020,'[2]Costeo-JUL26'!$B$9:$CQ$307,X$1,0),0)</f>
        <v>902338</v>
      </c>
      <c r="Y1020" s="16">
        <f>IF($B1020="P",VLOOKUP($E1020,'[2]Costeo-JUL26'!$B$9:$CQ$307,Y$1,0),0)*$G1020</f>
        <v>147.23819549999999</v>
      </c>
      <c r="Z1020" s="36">
        <f>IF($B1020="P",VLOOKUP($E1020,'[2]Costeo-JUL26'!$B$9:$CQ$307,Z$1,0),0)*$G1020</f>
        <v>41630.127395669995</v>
      </c>
      <c r="AA1020" s="35">
        <f>IF($B1020="P",VLOOKUP($E1020,'[2]Costeo-JUL26'!$B$9:$CQ$307,AA$1,0),0)</f>
        <v>0.45</v>
      </c>
      <c r="AB1020" s="36">
        <f t="shared" si="475"/>
        <v>18733.557328051498</v>
      </c>
      <c r="AC1020" s="36">
        <f t="shared" si="476"/>
        <v>60363.684723721497</v>
      </c>
      <c r="AD1020" s="34">
        <f>IF($B1020="P",VLOOKUP($E1020,'[2]Costeo-JUL26'!$B$9:$CQ$307,AD$1,0),0)</f>
        <v>901767</v>
      </c>
      <c r="AE1020" s="16">
        <f>IF($B1020="P",VLOOKUP($E1020,'[2]Costeo-JUL26'!$B$9:$CQ$307,AE$1,0),0)*$G1020</f>
        <v>8061</v>
      </c>
      <c r="AF1020" s="36">
        <f>IF($B1020="P",VLOOKUP($E1020,'[2]Costeo-JUL26'!$B$9:$CQ$307,AF$1,0),0)*$G1020</f>
        <v>123713.7792</v>
      </c>
      <c r="AG1020" s="35">
        <f>IF($B1020="P",VLOOKUP($E1020,'[2]Costeo-JUL26'!$B$9:$CQ$307,AG$1,0),0)</f>
        <v>6.0000000000000001E-3</v>
      </c>
      <c r="AH1020" s="36">
        <f t="shared" si="477"/>
        <v>742.28267520000009</v>
      </c>
      <c r="AI1020" s="36">
        <f t="shared" si="478"/>
        <v>124456.0618752</v>
      </c>
      <c r="AJ1020" s="34">
        <f>IF($B1020="P",VLOOKUP($E1020,'[2]Costeo-JUL26'!$B$9:$CQ$307,AJ$1,0),0)</f>
        <v>909144</v>
      </c>
      <c r="AK1020" s="16">
        <f>IF($B1020="P",VLOOKUP($E1020,'[2]Costeo-JUL26'!$B$9:$CQ$307,AK$1,0),0)*$G1020</f>
        <v>8061</v>
      </c>
      <c r="AL1020" s="36">
        <f>IF($B1020="P",VLOOKUP($E1020,'[2]Costeo-JUL26'!$B$9:$CQ$307,AL$1,0),0)*$G1020</f>
        <v>112296.17880000001</v>
      </c>
      <c r="AM1020" s="35">
        <f>IF($B1020="P",VLOOKUP($E1020,'[2]Costeo-JUL26'!$B$9:$CQ$307,AM$1,0),0)</f>
        <v>1.7999999999999999E-2</v>
      </c>
      <c r="AN1020" s="36">
        <f t="shared" si="479"/>
        <v>2021.3312183999999</v>
      </c>
      <c r="AO1020" s="36">
        <f t="shared" si="480"/>
        <v>114317.5100184</v>
      </c>
      <c r="AP1020" s="34">
        <f>IF($B1020="P",VLOOKUP($E1020,'[2]Costeo-JUL26'!$B$9:$CQ$307,AP$1,0),0)</f>
        <v>911423</v>
      </c>
      <c r="AQ1020" s="16">
        <f>IF($B1020="P",VLOOKUP($E1020,'[2]Costeo-JUL26'!$B$9:$CQ$307,AQ$1,0),0)*$G1020</f>
        <v>8061</v>
      </c>
      <c r="AR1020" s="36">
        <f>IF($B1020="P",VLOOKUP($E1020,'[2]Costeo-JUL26'!$B$9:$CQ$307,AR$1,0),0)*$G1020</f>
        <v>1230510.8438668142</v>
      </c>
      <c r="AS1020" s="35">
        <f>IF($B1020="P",VLOOKUP($E1020,'[2]Costeo-JUL26'!$B$9:$CQ$307,AS$1,0),0)</f>
        <v>0.02</v>
      </c>
      <c r="AT1020" s="36">
        <f t="shared" si="481"/>
        <v>24610.216877336283</v>
      </c>
      <c r="AU1020" s="36">
        <f t="shared" si="482"/>
        <v>1255121.0607441505</v>
      </c>
      <c r="AV1020" s="34">
        <f>IF($B1020="P",VLOOKUP($E1020,'[2]Costeo-JUL26'!$B$9:$CQ$307,AV$1,0),0)</f>
        <v>932442</v>
      </c>
      <c r="AW1020" s="16">
        <f>IF($B1020="P",VLOOKUP($E1020,'[2]Costeo-JUL26'!$B$9:$CQ$307,AW$1,0),0)*$G1020</f>
        <v>37.214950000000002</v>
      </c>
      <c r="AX1020" s="36">
        <f>IF($B1020="P",VLOOKUP($E1020,'[2]Costeo-JUL26'!$B$9:$CQ$307,AX$1,0),0)*$G1020</f>
        <v>137370.58916189481</v>
      </c>
      <c r="AY1020" s="35">
        <f>IF($B1020="P",VLOOKUP($E1020,'[2]Costeo-JUL26'!$B$9:$CQ$307,AY$1,0),0)</f>
        <v>0.03</v>
      </c>
      <c r="AZ1020" s="36">
        <f t="shared" si="483"/>
        <v>4121.1176748568441</v>
      </c>
      <c r="BA1020" s="36">
        <f t="shared" si="484"/>
        <v>141491.70683675166</v>
      </c>
      <c r="BB1020" s="34">
        <f>IF($B1020="P",VLOOKUP($E1020,'[2]Costeo-JUL26'!$B$9:$CQ$307,BB$1,0),0)</f>
        <v>902311</v>
      </c>
      <c r="BC1020" s="16">
        <f>IF($B1020="P",VLOOKUP($E1020,'[2]Costeo-JUL26'!$B$9:$CQ$307,BC$1,0),0)*$G1020</f>
        <v>5.877812500000001</v>
      </c>
      <c r="BD1020" s="36">
        <f>IF($B1020="P",VLOOKUP($E1020,'[2]Costeo-JUL26'!$B$9:$CQ$307,BD$1,0),0)*$G1020</f>
        <v>23050.694001562504</v>
      </c>
      <c r="BE1020" s="35">
        <f>IF($B1020="P",VLOOKUP($E1020,'[2]Costeo-JUL26'!$B$9:$CQ$307,BE$1,0),0)</f>
        <v>0.03</v>
      </c>
      <c r="BF1020" s="36">
        <f t="shared" si="485"/>
        <v>691.52082004687509</v>
      </c>
      <c r="BG1020" s="36">
        <f t="shared" si="486"/>
        <v>23742.214821609377</v>
      </c>
      <c r="BH1020" s="34">
        <f>IF($B1020="P",VLOOKUP($E1020,'[2]Costeo-JUL26'!$B$9:$CQ$307,BH$1,0),0)</f>
        <v>933089</v>
      </c>
      <c r="BI1020" s="16">
        <f>IF($B1020="P",VLOOKUP($E1020,'[2]Costeo-JUL26'!$B$9:$CQ$307,BI$1,0),0)*$G1020</f>
        <v>50.381250000000001</v>
      </c>
      <c r="BJ1020" s="36">
        <f>IF($B1020="P",VLOOKUP($E1020,'[2]Costeo-JUL26'!$B$9:$CQ$307,BJ$1,0),0)*$G1020</f>
        <v>37517.533584930316</v>
      </c>
      <c r="BK1020" s="35">
        <f>IF(BH1020=910319,0,IF($B1020="P",VLOOKUP($E1020,'[2]Costeo-JUL26'!$B$9:$CQ$307,BK$1,0),0))</f>
        <v>0.02</v>
      </c>
      <c r="BL1020" s="36">
        <f t="shared" si="487"/>
        <v>750.35067169860633</v>
      </c>
      <c r="BM1020" s="36">
        <f t="shared" si="488"/>
        <v>38267.884256628924</v>
      </c>
      <c r="BN1020" s="34">
        <f>IF($B1020="P",VLOOKUP($E1020,'[2]Costeo-JUL26'!$B$9:$CQ$307,BN$1,0),0)</f>
        <v>0</v>
      </c>
      <c r="BO1020" s="16">
        <f>IF($B1020="P",VLOOKUP($E1020,'[2]Costeo-JUL26'!$B$9:$CQ$307,BO$1,0),0)*$G1020</f>
        <v>0</v>
      </c>
      <c r="BP1020" s="36">
        <f>IF($B1020="P",VLOOKUP($E1020,'[2]Costeo-JUL26'!$B$9:$CQ$307,BP$1,0),0)*$G1020</f>
        <v>0</v>
      </c>
      <c r="BQ1020" s="35">
        <f>IF($B1020="P",VLOOKUP($E1020,'[2]Costeo-JUL26'!$B$9:$CQ$307,BQ$1,0),0)</f>
        <v>0</v>
      </c>
      <c r="BR1020" s="36">
        <f t="shared" si="489"/>
        <v>0</v>
      </c>
      <c r="BS1020" s="36">
        <f t="shared" si="490"/>
        <v>0</v>
      </c>
      <c r="BT1020" s="34">
        <f>IF($B1020="P",VLOOKUP($E1020,'[2]Costeo-JUL26'!$B$9:$CQ$307,BT$1,0),0)</f>
        <v>0</v>
      </c>
      <c r="BU1020" s="16">
        <f>IF($B1020="P",VLOOKUP($E1020,'[2]Costeo-JUL26'!$B$9:$CQ$307,BU$1,0),0)*$G1020</f>
        <v>0</v>
      </c>
      <c r="BV1020" s="36">
        <f>IF($B1020="P",VLOOKUP($E1020,'[2]Costeo-JUL26'!$B$9:$CQ$307,BV$1,0),0)*$G1020</f>
        <v>0</v>
      </c>
      <c r="BW1020" s="35">
        <f>IF($B1020="P",VLOOKUP($E1020,'[2]Costeo-JUL26'!$B$9:$CQ$307,BW$1,0),0)</f>
        <v>0</v>
      </c>
      <c r="BX1020" s="36">
        <f t="shared" si="491"/>
        <v>0</v>
      </c>
      <c r="BY1020" s="36">
        <f t="shared" si="492"/>
        <v>0</v>
      </c>
      <c r="BZ1020" s="34">
        <f>IF($B1020="P",VLOOKUP($E1020,'[2]Costeo-JUL26'!$B$9:$CQ$307,BZ$1,0),0)</f>
        <v>0</v>
      </c>
      <c r="CA1020" s="16">
        <f>IF($B1020="P",VLOOKUP($E1020,'[2]Costeo-JUL26'!$B$9:$CQ$307,CA$1,0),0)*$G1020</f>
        <v>0</v>
      </c>
      <c r="CB1020" s="36">
        <f>IF($B1020="P",VLOOKUP($E1020,'[2]Costeo-JUL26'!$B$9:$CQ$307,CB$1,0),0)*$G1020</f>
        <v>0</v>
      </c>
      <c r="CC1020" s="35">
        <f>IF($B1020="P",VLOOKUP($E1020,'[2]Costeo-JUL26'!$B$9:$CQ$307,CC$1,0),0)</f>
        <v>0</v>
      </c>
      <c r="CD1020" s="36">
        <f t="shared" si="493"/>
        <v>0</v>
      </c>
      <c r="CE1020" s="36">
        <f t="shared" si="494"/>
        <v>0</v>
      </c>
      <c r="CF1020" s="37">
        <f t="shared" si="466"/>
        <v>3065845.6921756496</v>
      </c>
      <c r="CG1020" s="36">
        <f>IF($B1020="r",VLOOKUP($E1020,'[2]Costeo-JUL26'!$B$9:$CQ$307,CG$1,0),0)*$G1020</f>
        <v>0</v>
      </c>
      <c r="CH1020" s="35">
        <f>VLOOKUP($E1020,'[2]TEORICOS (05.26)'!$A$8:$T$251,CH$1,0)</f>
        <v>0</v>
      </c>
      <c r="CI1020" s="36">
        <f t="shared" si="495"/>
        <v>0</v>
      </c>
      <c r="CJ1020" s="37">
        <f t="shared" si="496"/>
        <v>0</v>
      </c>
      <c r="CM1020" s="16">
        <f>SUMIFS('[1]Ajuste Inventario'!$I:$I,'[1]Ajuste Inventario'!$B:$B,E1020,'[1]Ajuste Inventario'!$S:$S,D1020)*-1</f>
        <v>5.3330000000000002</v>
      </c>
      <c r="CN1020" s="36">
        <f t="shared" si="467"/>
        <v>12169.821418959984</v>
      </c>
      <c r="CP1020" t="str">
        <f t="shared" si="468"/>
        <v>2459Org.Vtas Tandil</v>
      </c>
      <c r="CQ1020" s="10">
        <f t="shared" si="469"/>
        <v>2281.9841400637511</v>
      </c>
    </row>
    <row r="1021" spans="1:95" x14ac:dyDescent="0.25">
      <c r="A1021" s="30">
        <v>46204</v>
      </c>
      <c r="B1021" s="31" t="str">
        <f>VLOOKUP($E1021,'[2]TEORICOS (05.26)'!$A$8:$T$251,B$1,0)</f>
        <v>P</v>
      </c>
      <c r="C1021" s="32" t="str">
        <f>VLOOKUP($E1021,'[2]TEORICOS (05.26)'!$A$8:$T$251,C$1,0)</f>
        <v>Aquarius</v>
      </c>
      <c r="D1021" t="s">
        <v>232</v>
      </c>
      <c r="E1021">
        <v>2463</v>
      </c>
      <c r="F1021" t="s">
        <v>143</v>
      </c>
      <c r="G1021" s="16">
        <v>480</v>
      </c>
      <c r="H1021" s="16">
        <v>337.92000000000093</v>
      </c>
      <c r="I1021" s="33">
        <v>4615145.8399999952</v>
      </c>
      <c r="J1021" s="33">
        <v>4503448.5299999928</v>
      </c>
      <c r="K1021" s="34">
        <f>IF($B1021="P",VLOOKUP($E1021,'[2]Costeo-JUL26'!$B$9:$CQ$307,K$1,0),0)</f>
        <v>919320</v>
      </c>
      <c r="L1021" s="35">
        <f>VLOOKUP($E1021,'[2]TEORICOS (05.26)'!$A$8:$T$251,L$1,0)</f>
        <v>0.17</v>
      </c>
      <c r="M1021" s="36">
        <f t="shared" si="470"/>
        <v>765586.25009999878</v>
      </c>
      <c r="N1021" s="35">
        <f>IF($B1021="P",VLOOKUP($E1021,'[2]Costeo-JUL26'!$B$9:$CQ$307,N$1,0),0)</f>
        <v>8.0000000000000002E-3</v>
      </c>
      <c r="O1021" s="36">
        <f t="shared" si="471"/>
        <v>6124.6900007999902</v>
      </c>
      <c r="P1021" s="36">
        <f>IF($B1021="P",VLOOKUP($E1021,'[2]Costeo-JUL26'!$B$9:$CQ$307,P$1,0),0)*H1021</f>
        <v>0</v>
      </c>
      <c r="Q1021" s="36">
        <f t="shared" si="472"/>
        <v>771710.94010079873</v>
      </c>
      <c r="R1021" s="34">
        <f>IF($B1021="P",VLOOKUP($E1021,'[2]Costeo-JUL26'!$B$9:$CQ$307,R$1,0),0)</f>
        <v>902332</v>
      </c>
      <c r="S1021" s="16">
        <f>IF($B1021="P",VLOOKUP($E1021,'[2]Costeo-JUL26'!$B$9:$CQ$307,S$1,0),0)*$G1021</f>
        <v>178.44197232797845</v>
      </c>
      <c r="T1021" s="36">
        <f>IF($B1021="P",VLOOKUP($E1021,'[2]Costeo-JUL26'!$B$9:$CQ$307,T$1,0),0)*$G1021</f>
        <v>124472.89275234831</v>
      </c>
      <c r="U1021" s="35">
        <f>IF($B1021="P",VLOOKUP($E1021,'[2]Costeo-JUL26'!$B$9:$CQ$307,U$1,0),0)</f>
        <v>1.4999999999999999E-2</v>
      </c>
      <c r="V1021" s="36">
        <f t="shared" si="473"/>
        <v>1867.0933912852247</v>
      </c>
      <c r="W1021" s="36">
        <f t="shared" si="474"/>
        <v>126339.98614363353</v>
      </c>
      <c r="X1021" s="34">
        <f>IF($B1021="P",VLOOKUP($E1021,'[2]Costeo-JUL26'!$B$9:$CQ$307,X$1,0),0)</f>
        <v>0</v>
      </c>
      <c r="Y1021" s="16">
        <f>IF($B1021="P",VLOOKUP($E1021,'[2]Costeo-JUL26'!$B$9:$CQ$307,Y$1,0),0)*$G1021</f>
        <v>0</v>
      </c>
      <c r="Z1021" s="36">
        <f>IF($B1021="P",VLOOKUP($E1021,'[2]Costeo-JUL26'!$B$9:$CQ$307,Z$1,0),0)*$G1021</f>
        <v>0</v>
      </c>
      <c r="AA1021" s="35">
        <f>IF($B1021="P",VLOOKUP($E1021,'[2]Costeo-JUL26'!$B$9:$CQ$307,AA$1,0),0)</f>
        <v>0</v>
      </c>
      <c r="AB1021" s="36">
        <f t="shared" si="475"/>
        <v>0</v>
      </c>
      <c r="AC1021" s="36">
        <f t="shared" si="476"/>
        <v>0</v>
      </c>
      <c r="AD1021" s="34">
        <f>IF($B1021="P",VLOOKUP($E1021,'[2]Costeo-JUL26'!$B$9:$CQ$307,AD$1,0),0)</f>
        <v>902257</v>
      </c>
      <c r="AE1021" s="16">
        <f>IF($B1021="P",VLOOKUP($E1021,'[2]Costeo-JUL26'!$B$9:$CQ$307,AE$1,0),0)*$G1021</f>
        <v>3840</v>
      </c>
      <c r="AF1021" s="36">
        <f>IF($B1021="P",VLOOKUP($E1021,'[2]Costeo-JUL26'!$B$9:$CQ$307,AF$1,0),0)*$G1021</f>
        <v>58933.248000000007</v>
      </c>
      <c r="AG1021" s="35">
        <f>IF($B1021="P",VLOOKUP($E1021,'[2]Costeo-JUL26'!$B$9:$CQ$307,AG$1,0),0)</f>
        <v>6.0000000000000001E-3</v>
      </c>
      <c r="AH1021" s="36">
        <f t="shared" si="477"/>
        <v>353.59948800000006</v>
      </c>
      <c r="AI1021" s="36">
        <f t="shared" si="478"/>
        <v>59286.847488000007</v>
      </c>
      <c r="AJ1021" s="34">
        <f>IF($B1021="P",VLOOKUP($E1021,'[2]Costeo-JUL26'!$B$9:$CQ$307,AJ$1,0),0)</f>
        <v>940039</v>
      </c>
      <c r="AK1021" s="16">
        <f>IF($B1021="P",VLOOKUP($E1021,'[2]Costeo-JUL26'!$B$9:$CQ$307,AK$1,0),0)*$G1021</f>
        <v>3840</v>
      </c>
      <c r="AL1021" s="36">
        <f>IF($B1021="P",VLOOKUP($E1021,'[2]Costeo-JUL26'!$B$9:$CQ$307,AL$1,0),0)*$G1021</f>
        <v>22422.067200000001</v>
      </c>
      <c r="AM1021" s="35">
        <f>IF($B1021="P",VLOOKUP($E1021,'[2]Costeo-JUL26'!$B$9:$CQ$307,AM$1,0),0)</f>
        <v>1.7999999999999999E-2</v>
      </c>
      <c r="AN1021" s="36">
        <f t="shared" si="479"/>
        <v>403.59720959999999</v>
      </c>
      <c r="AO1021" s="36">
        <f t="shared" si="480"/>
        <v>22825.664409600002</v>
      </c>
      <c r="AP1021" s="34">
        <f>IF($B1021="P",VLOOKUP($E1021,'[2]Costeo-JUL26'!$B$9:$CQ$307,AP$1,0),0)</f>
        <v>901569</v>
      </c>
      <c r="AQ1021" s="16">
        <f>IF($B1021="P",VLOOKUP($E1021,'[2]Costeo-JUL26'!$B$9:$CQ$307,AQ$1,0),0)*$G1021</f>
        <v>3840</v>
      </c>
      <c r="AR1021" s="36">
        <f>IF($B1021="P",VLOOKUP($E1021,'[2]Costeo-JUL26'!$B$9:$CQ$307,AR$1,0),0)*$G1021</f>
        <v>249734.47681755829</v>
      </c>
      <c r="AS1021" s="35">
        <f>IF($B1021="P",VLOOKUP($E1021,'[2]Costeo-JUL26'!$B$9:$CQ$307,AS$1,0),0)</f>
        <v>0.02</v>
      </c>
      <c r="AT1021" s="36">
        <f t="shared" si="481"/>
        <v>4994.6895363511658</v>
      </c>
      <c r="AU1021" s="36">
        <f t="shared" si="482"/>
        <v>254729.16635390944</v>
      </c>
      <c r="AV1021" s="34">
        <f>IF($B1021="P",VLOOKUP($E1021,'[2]Costeo-JUL26'!$B$9:$CQ$307,AV$1,0),0)</f>
        <v>932436</v>
      </c>
      <c r="AW1021" s="16">
        <f>IF($B1021="P",VLOOKUP($E1021,'[2]Costeo-JUL26'!$B$9:$CQ$307,AW$1,0),0)*$G1021</f>
        <v>7.4399999999999995</v>
      </c>
      <c r="AX1021" s="36">
        <f>IF($B1021="P",VLOOKUP($E1021,'[2]Costeo-JUL26'!$B$9:$CQ$307,AX$1,0),0)*$G1021</f>
        <v>35503.977599999998</v>
      </c>
      <c r="AY1021" s="35">
        <f>IF($B1021="P",VLOOKUP($E1021,'[2]Costeo-JUL26'!$B$9:$CQ$307,AY$1,0),0)</f>
        <v>0.03</v>
      </c>
      <c r="AZ1021" s="36">
        <f t="shared" si="483"/>
        <v>1065.119328</v>
      </c>
      <c r="BA1021" s="36">
        <f t="shared" si="484"/>
        <v>36569.096927999999</v>
      </c>
      <c r="BB1021" s="34">
        <f>IF($B1021="P",VLOOKUP($E1021,'[2]Costeo-JUL26'!$B$9:$CQ$307,BB$1,0),0)</f>
        <v>902311</v>
      </c>
      <c r="BC1021" s="16">
        <f>IF($B1021="P",VLOOKUP($E1021,'[2]Costeo-JUL26'!$B$9:$CQ$307,BC$1,0),0)*$G1021</f>
        <v>1</v>
      </c>
      <c r="BD1021" s="36">
        <f>IF($B1021="P",VLOOKUP($E1021,'[2]Costeo-JUL26'!$B$9:$CQ$307,BD$1,0),0)*$G1021</f>
        <v>3921.6450000000004</v>
      </c>
      <c r="BE1021" s="35">
        <f>IF($B1021="P",VLOOKUP($E1021,'[2]Costeo-JUL26'!$B$9:$CQ$307,BE$1,0),0)</f>
        <v>0.03</v>
      </c>
      <c r="BF1021" s="36">
        <f t="shared" si="485"/>
        <v>117.64935000000001</v>
      </c>
      <c r="BG1021" s="36">
        <f t="shared" si="486"/>
        <v>4039.2943500000006</v>
      </c>
      <c r="BH1021" s="34">
        <f>IF($B1021="P",VLOOKUP($E1021,'[2]Costeo-JUL26'!$B$9:$CQ$307,BH$1,0),0)</f>
        <v>933089</v>
      </c>
      <c r="BI1021" s="16">
        <f>IF($B1021="P",VLOOKUP($E1021,'[2]Costeo-JUL26'!$B$9:$CQ$307,BI$1,0),0)*$G1021</f>
        <v>11.111111111111111</v>
      </c>
      <c r="BJ1021" s="36">
        <f>IF($B1021="P",VLOOKUP($E1021,'[2]Costeo-JUL26'!$B$9:$CQ$307,BJ$1,0),0)*$G1021</f>
        <v>8274.1393728222993</v>
      </c>
      <c r="BK1021" s="35">
        <f>IF(BH1021=910319,0,IF($B1021="P",VLOOKUP($E1021,'[2]Costeo-JUL26'!$B$9:$CQ$307,BK$1,0),0))</f>
        <v>0.02</v>
      </c>
      <c r="BL1021" s="36">
        <f t="shared" si="487"/>
        <v>165.48278745644598</v>
      </c>
      <c r="BM1021" s="36">
        <f t="shared" si="488"/>
        <v>8439.6221602787446</v>
      </c>
      <c r="BN1021" s="34">
        <f>IF($B1021="P",VLOOKUP($E1021,'[2]Costeo-JUL26'!$B$9:$CQ$307,BN$1,0),0)</f>
        <v>0</v>
      </c>
      <c r="BO1021" s="16">
        <f>IF($B1021="P",VLOOKUP($E1021,'[2]Costeo-JUL26'!$B$9:$CQ$307,BO$1,0),0)*$G1021</f>
        <v>0</v>
      </c>
      <c r="BP1021" s="36">
        <f>IF($B1021="P",VLOOKUP($E1021,'[2]Costeo-JUL26'!$B$9:$CQ$307,BP$1,0),0)*$G1021</f>
        <v>0</v>
      </c>
      <c r="BQ1021" s="35">
        <f>IF($B1021="P",VLOOKUP($E1021,'[2]Costeo-JUL26'!$B$9:$CQ$307,BQ$1,0),0)</f>
        <v>0</v>
      </c>
      <c r="BR1021" s="36">
        <f t="shared" si="489"/>
        <v>0</v>
      </c>
      <c r="BS1021" s="36">
        <f t="shared" si="490"/>
        <v>0</v>
      </c>
      <c r="BT1021" s="34">
        <f>IF($B1021="P",VLOOKUP($E1021,'[2]Costeo-JUL26'!$B$9:$CQ$307,BT$1,0),0)</f>
        <v>0</v>
      </c>
      <c r="BU1021" s="16">
        <f>IF($B1021="P",VLOOKUP($E1021,'[2]Costeo-JUL26'!$B$9:$CQ$307,BU$1,0),0)*$G1021</f>
        <v>0</v>
      </c>
      <c r="BV1021" s="36">
        <f>IF($B1021="P",VLOOKUP($E1021,'[2]Costeo-JUL26'!$B$9:$CQ$307,BV$1,0),0)*$G1021</f>
        <v>0</v>
      </c>
      <c r="BW1021" s="35">
        <f>IF($B1021="P",VLOOKUP($E1021,'[2]Costeo-JUL26'!$B$9:$CQ$307,BW$1,0),0)</f>
        <v>0</v>
      </c>
      <c r="BX1021" s="36">
        <f t="shared" si="491"/>
        <v>0</v>
      </c>
      <c r="BY1021" s="36">
        <f t="shared" si="492"/>
        <v>0</v>
      </c>
      <c r="BZ1021" s="34">
        <f>IF($B1021="P",VLOOKUP($E1021,'[2]Costeo-JUL26'!$B$9:$CQ$307,BZ$1,0),0)</f>
        <v>936704</v>
      </c>
      <c r="CA1021" s="16">
        <f>IF($B1021="P",VLOOKUP($E1021,'[2]Costeo-JUL26'!$B$9:$CQ$307,CA$1,0),0)*$G1021</f>
        <v>11.669927175457824</v>
      </c>
      <c r="CB1021" s="36">
        <f>IF($B1021="P",VLOOKUP($E1021,'[2]Costeo-JUL26'!$B$9:$CQ$307,CB$1,0),0)*$G1021</f>
        <v>5570.7982413124209</v>
      </c>
      <c r="CC1021" s="35">
        <f>IF($B1021="P",VLOOKUP($E1021,'[2]Costeo-JUL26'!$B$9:$CQ$307,CC$1,0),0)</f>
        <v>0.5</v>
      </c>
      <c r="CD1021" s="36">
        <f t="shared" si="493"/>
        <v>2785.3991206562105</v>
      </c>
      <c r="CE1021" s="36">
        <f t="shared" si="494"/>
        <v>8356.1973619686323</v>
      </c>
      <c r="CF1021" s="37">
        <f t="shared" si="466"/>
        <v>1292296.8152961892</v>
      </c>
      <c r="CG1021" s="36">
        <f>IF($B1021="r",VLOOKUP($E1021,'[2]Costeo-JUL26'!$B$9:$CQ$307,CG$1,0),0)*$G1021</f>
        <v>0</v>
      </c>
      <c r="CH1021" s="35">
        <f>VLOOKUP($E1021,'[2]TEORICOS (05.26)'!$A$8:$T$251,CH$1,0)</f>
        <v>0</v>
      </c>
      <c r="CI1021" s="36">
        <f t="shared" si="495"/>
        <v>0</v>
      </c>
      <c r="CJ1021" s="37">
        <f t="shared" si="496"/>
        <v>0</v>
      </c>
      <c r="CM1021" s="16">
        <f>SUMIFS('[1]Ajuste Inventario'!$I:$I,'[1]Ajuste Inventario'!$B:$B,E1021,'[1]Ajuste Inventario'!$S:$S,D1021)*-1</f>
        <v>7.5</v>
      </c>
      <c r="CN1021" s="36">
        <f t="shared" si="467"/>
        <v>20192.137739002956</v>
      </c>
      <c r="CP1021" t="str">
        <f t="shared" si="468"/>
        <v>2463Org.Vtas Tandil</v>
      </c>
      <c r="CQ1021" s="10">
        <f t="shared" si="469"/>
        <v>2692.2850318670608</v>
      </c>
    </row>
    <row r="1022" spans="1:95" x14ac:dyDescent="0.25">
      <c r="A1022" s="30">
        <v>46204</v>
      </c>
      <c r="B1022" s="31" t="str">
        <f>VLOOKUP($E1022,'[2]TEORICOS (05.26)'!$A$8:$T$251,B$1,0)</f>
        <v>P</v>
      </c>
      <c r="C1022" s="32" t="str">
        <f>VLOOKUP($E1022,'[2]TEORICOS (05.26)'!$A$8:$T$251,C$1,0)</f>
        <v>Aquarius</v>
      </c>
      <c r="D1022" t="s">
        <v>232</v>
      </c>
      <c r="E1022">
        <v>2466</v>
      </c>
      <c r="F1022" t="s">
        <v>144</v>
      </c>
      <c r="G1022" s="16">
        <v>1022</v>
      </c>
      <c r="H1022" s="16">
        <v>1619.8700000000126</v>
      </c>
      <c r="I1022" s="33">
        <v>10776104.560000021</v>
      </c>
      <c r="J1022" s="33">
        <v>10727679.910000019</v>
      </c>
      <c r="K1022" s="34">
        <f>IF($B1022="P",VLOOKUP($E1022,'[2]Costeo-JUL26'!$B$9:$CQ$307,K$1,0),0)</f>
        <v>919320</v>
      </c>
      <c r="L1022" s="35">
        <f>VLOOKUP($E1022,'[2]TEORICOS (05.26)'!$A$8:$T$251,L$1,0)</f>
        <v>0.17</v>
      </c>
      <c r="M1022" s="36">
        <f t="shared" si="470"/>
        <v>1823705.5847000033</v>
      </c>
      <c r="N1022" s="35">
        <f>IF($B1022="P",VLOOKUP($E1022,'[2]Costeo-JUL26'!$B$9:$CQ$307,N$1,0),0)</f>
        <v>8.0000000000000002E-3</v>
      </c>
      <c r="O1022" s="36">
        <f t="shared" si="471"/>
        <v>14589.644677600027</v>
      </c>
      <c r="P1022" s="36">
        <f>IF($B1022="P",VLOOKUP($E1022,'[2]Costeo-JUL26'!$B$9:$CQ$307,P$1,0),0)*H1022</f>
        <v>0</v>
      </c>
      <c r="Q1022" s="36">
        <f t="shared" si="472"/>
        <v>1838295.2293776034</v>
      </c>
      <c r="R1022" s="34">
        <f>IF($B1022="P",VLOOKUP($E1022,'[2]Costeo-JUL26'!$B$9:$CQ$307,R$1,0),0)</f>
        <v>902332</v>
      </c>
      <c r="S1022" s="16">
        <f>IF($B1022="P",VLOOKUP($E1022,'[2]Costeo-JUL26'!$B$9:$CQ$307,S$1,0),0)*$G1022</f>
        <v>854.84857368372184</v>
      </c>
      <c r="T1022" s="36">
        <f>IF($B1022="P",VLOOKUP($E1022,'[2]Costeo-JUL26'!$B$9:$CQ$307,T$1,0),0)*$G1022</f>
        <v>596302.95184171875</v>
      </c>
      <c r="U1022" s="35">
        <f>IF($B1022="P",VLOOKUP($E1022,'[2]Costeo-JUL26'!$B$9:$CQ$307,U$1,0),0)</f>
        <v>1.4999999999999999E-2</v>
      </c>
      <c r="V1022" s="36">
        <f t="shared" si="473"/>
        <v>8944.5442776257805</v>
      </c>
      <c r="W1022" s="36">
        <f t="shared" si="474"/>
        <v>605247.49611934449</v>
      </c>
      <c r="X1022" s="34">
        <f>IF($B1022="P",VLOOKUP($E1022,'[2]Costeo-JUL26'!$B$9:$CQ$307,X$1,0),0)</f>
        <v>0</v>
      </c>
      <c r="Y1022" s="16">
        <f>IF($B1022="P",VLOOKUP($E1022,'[2]Costeo-JUL26'!$B$9:$CQ$307,Y$1,0),0)*$G1022</f>
        <v>0</v>
      </c>
      <c r="Z1022" s="36">
        <f>IF($B1022="P",VLOOKUP($E1022,'[2]Costeo-JUL26'!$B$9:$CQ$307,Z$1,0),0)*$G1022</f>
        <v>0</v>
      </c>
      <c r="AA1022" s="35">
        <f>IF($B1022="P",VLOOKUP($E1022,'[2]Costeo-JUL26'!$B$9:$CQ$307,AA$1,0),0)</f>
        <v>0</v>
      </c>
      <c r="AB1022" s="36">
        <f t="shared" si="475"/>
        <v>0</v>
      </c>
      <c r="AC1022" s="36">
        <f t="shared" si="476"/>
        <v>0</v>
      </c>
      <c r="AD1022" s="34">
        <f>IF($B1022="P",VLOOKUP($E1022,'[2]Costeo-JUL26'!$B$9:$CQ$307,AD$1,0),0)</f>
        <v>902257</v>
      </c>
      <c r="AE1022" s="16">
        <f>IF($B1022="P",VLOOKUP($E1022,'[2]Costeo-JUL26'!$B$9:$CQ$307,AE$1,0),0)*$G1022</f>
        <v>6132</v>
      </c>
      <c r="AF1022" s="36">
        <f>IF($B1022="P",VLOOKUP($E1022,'[2]Costeo-JUL26'!$B$9:$CQ$307,AF$1,0),0)*$G1022</f>
        <v>94109.030400000003</v>
      </c>
      <c r="AG1022" s="35">
        <f>IF($B1022="P",VLOOKUP($E1022,'[2]Costeo-JUL26'!$B$9:$CQ$307,AG$1,0),0)</f>
        <v>6.0000000000000001E-3</v>
      </c>
      <c r="AH1022" s="36">
        <f t="shared" si="477"/>
        <v>564.65418240000008</v>
      </c>
      <c r="AI1022" s="36">
        <f t="shared" si="478"/>
        <v>94673.684582400005</v>
      </c>
      <c r="AJ1022" s="34">
        <f>IF($B1022="P",VLOOKUP($E1022,'[2]Costeo-JUL26'!$B$9:$CQ$307,AJ$1,0),0)</f>
        <v>940044</v>
      </c>
      <c r="AK1022" s="16">
        <f>IF($B1022="P",VLOOKUP($E1022,'[2]Costeo-JUL26'!$B$9:$CQ$307,AK$1,0),0)*$G1022</f>
        <v>6132</v>
      </c>
      <c r="AL1022" s="36">
        <f>IF($B1022="P",VLOOKUP($E1022,'[2]Costeo-JUL26'!$B$9:$CQ$307,AL$1,0),0)*$G1022</f>
        <v>52889.971680000002</v>
      </c>
      <c r="AM1022" s="35">
        <f>IF($B1022="P",VLOOKUP($E1022,'[2]Costeo-JUL26'!$B$9:$CQ$307,AM$1,0),0)</f>
        <v>1.7999999999999999E-2</v>
      </c>
      <c r="AN1022" s="36">
        <f t="shared" si="479"/>
        <v>952.01949023999998</v>
      </c>
      <c r="AO1022" s="36">
        <f t="shared" si="480"/>
        <v>53841.991170240006</v>
      </c>
      <c r="AP1022" s="34">
        <f>IF($B1022="P",VLOOKUP($E1022,'[2]Costeo-JUL26'!$B$9:$CQ$307,AP$1,0),0)</f>
        <v>933429</v>
      </c>
      <c r="AQ1022" s="16">
        <f>IF($B1022="P",VLOOKUP($E1022,'[2]Costeo-JUL26'!$B$9:$CQ$307,AQ$1,0),0)*$G1022</f>
        <v>6132</v>
      </c>
      <c r="AR1022" s="36">
        <f>IF($B1022="P",VLOOKUP($E1022,'[2]Costeo-JUL26'!$B$9:$CQ$307,AR$1,0),0)*$G1022</f>
        <v>602418.59496000013</v>
      </c>
      <c r="AS1022" s="35">
        <f>IF($B1022="P",VLOOKUP($E1022,'[2]Costeo-JUL26'!$B$9:$CQ$307,AS$1,0),0)</f>
        <v>0.02</v>
      </c>
      <c r="AT1022" s="36">
        <f t="shared" si="481"/>
        <v>12048.371899200003</v>
      </c>
      <c r="AU1022" s="36">
        <f t="shared" si="482"/>
        <v>614466.96685920015</v>
      </c>
      <c r="AV1022" s="34">
        <f>IF($B1022="P",VLOOKUP($E1022,'[2]Costeo-JUL26'!$B$9:$CQ$307,AV$1,0),0)</f>
        <v>932438</v>
      </c>
      <c r="AW1022" s="16">
        <f>IF($B1022="P",VLOOKUP($E1022,'[2]Costeo-JUL26'!$B$9:$CQ$307,AW$1,0),0)*$G1022</f>
        <v>29.842400000000001</v>
      </c>
      <c r="AX1022" s="36">
        <f>IF($B1022="P",VLOOKUP($E1022,'[2]Costeo-JUL26'!$B$9:$CQ$307,AX$1,0),0)*$G1022</f>
        <v>142409.12649600001</v>
      </c>
      <c r="AY1022" s="35">
        <f>IF($B1022="P",VLOOKUP($E1022,'[2]Costeo-JUL26'!$B$9:$CQ$307,AY$1,0),0)</f>
        <v>0.03</v>
      </c>
      <c r="AZ1022" s="36">
        <f t="shared" si="483"/>
        <v>4272.2737948800004</v>
      </c>
      <c r="BA1022" s="36">
        <f t="shared" si="484"/>
        <v>146681.40029088</v>
      </c>
      <c r="BB1022" s="34">
        <f>IF($B1022="P",VLOOKUP($E1022,'[2]Costeo-JUL26'!$B$9:$CQ$307,BB$1,0),0)</f>
        <v>902311</v>
      </c>
      <c r="BC1022" s="16">
        <f>IF($B1022="P",VLOOKUP($E1022,'[2]Costeo-JUL26'!$B$9:$CQ$307,BC$1,0),0)*$G1022</f>
        <v>4.1062500000000002</v>
      </c>
      <c r="BD1022" s="36">
        <f>IF($B1022="P",VLOOKUP($E1022,'[2]Costeo-JUL26'!$B$9:$CQ$307,BD$1,0),0)*$G1022</f>
        <v>16103.254781250003</v>
      </c>
      <c r="BE1022" s="35">
        <f>IF($B1022="P",VLOOKUP($E1022,'[2]Costeo-JUL26'!$B$9:$CQ$307,BE$1,0),0)</f>
        <v>0.03</v>
      </c>
      <c r="BF1022" s="36">
        <f t="shared" si="485"/>
        <v>483.0976434375001</v>
      </c>
      <c r="BG1022" s="36">
        <f t="shared" si="486"/>
        <v>16586.352424687502</v>
      </c>
      <c r="BH1022" s="34">
        <f>IF($B1022="P",VLOOKUP($E1022,'[2]Costeo-JUL26'!$B$9:$CQ$307,BH$1,0),0)</f>
        <v>933089</v>
      </c>
      <c r="BI1022" s="16">
        <f>IF($B1022="P",VLOOKUP($E1022,'[2]Costeo-JUL26'!$B$9:$CQ$307,BI$1,0),0)*$G1022</f>
        <v>27.375</v>
      </c>
      <c r="BJ1022" s="36">
        <f>IF($B1022="P",VLOOKUP($E1022,'[2]Costeo-JUL26'!$B$9:$CQ$307,BJ$1,0),0)*$G1022</f>
        <v>20385.410879790943</v>
      </c>
      <c r="BK1022" s="35">
        <f>IF(BH1022=910319,0,IF($B1022="P",VLOOKUP($E1022,'[2]Costeo-JUL26'!$B$9:$CQ$307,BK$1,0),0))</f>
        <v>0.02</v>
      </c>
      <c r="BL1022" s="36">
        <f t="shared" si="487"/>
        <v>407.70821759581889</v>
      </c>
      <c r="BM1022" s="36">
        <f t="shared" si="488"/>
        <v>20793.119097386763</v>
      </c>
      <c r="BN1022" s="34">
        <f>IF($B1022="P",VLOOKUP($E1022,'[2]Costeo-JUL26'!$B$9:$CQ$307,BN$1,0),0)</f>
        <v>0</v>
      </c>
      <c r="BO1022" s="16">
        <f>IF($B1022="P",VLOOKUP($E1022,'[2]Costeo-JUL26'!$B$9:$CQ$307,BO$1,0),0)*$G1022</f>
        <v>0</v>
      </c>
      <c r="BP1022" s="36">
        <f>IF($B1022="P",VLOOKUP($E1022,'[2]Costeo-JUL26'!$B$9:$CQ$307,BP$1,0),0)*$G1022</f>
        <v>0</v>
      </c>
      <c r="BQ1022" s="35">
        <f>IF($B1022="P",VLOOKUP($E1022,'[2]Costeo-JUL26'!$B$9:$CQ$307,BQ$1,0),0)</f>
        <v>0</v>
      </c>
      <c r="BR1022" s="36">
        <f t="shared" si="489"/>
        <v>0</v>
      </c>
      <c r="BS1022" s="36">
        <f t="shared" si="490"/>
        <v>0</v>
      </c>
      <c r="BT1022" s="34">
        <f>IF($B1022="P",VLOOKUP($E1022,'[2]Costeo-JUL26'!$B$9:$CQ$307,BT$1,0),0)</f>
        <v>0</v>
      </c>
      <c r="BU1022" s="16">
        <f>IF($B1022="P",VLOOKUP($E1022,'[2]Costeo-JUL26'!$B$9:$CQ$307,BU$1,0),0)*$G1022</f>
        <v>0</v>
      </c>
      <c r="BV1022" s="36">
        <f>IF($B1022="P",VLOOKUP($E1022,'[2]Costeo-JUL26'!$B$9:$CQ$307,BV$1,0),0)*$G1022</f>
        <v>0</v>
      </c>
      <c r="BW1022" s="35">
        <f>IF($B1022="P",VLOOKUP($E1022,'[2]Costeo-JUL26'!$B$9:$CQ$307,BW$1,0),0)</f>
        <v>0</v>
      </c>
      <c r="BX1022" s="36">
        <f t="shared" si="491"/>
        <v>0</v>
      </c>
      <c r="BY1022" s="36">
        <f t="shared" si="492"/>
        <v>0</v>
      </c>
      <c r="BZ1022" s="34">
        <f>IF($B1022="P",VLOOKUP($E1022,'[2]Costeo-JUL26'!$B$9:$CQ$307,BZ$1,0),0)</f>
        <v>936704</v>
      </c>
      <c r="CA1022" s="16">
        <f>IF($B1022="P",VLOOKUP($E1022,'[2]Costeo-JUL26'!$B$9:$CQ$307,CA$1,0),0)*$G1022</f>
        <v>55.906244874927644</v>
      </c>
      <c r="CB1022" s="36">
        <f>IF($B1022="P",VLOOKUP($E1022,'[2]Costeo-JUL26'!$B$9:$CQ$307,CB$1,0),0)*$G1022</f>
        <v>26687.605324787321</v>
      </c>
      <c r="CC1022" s="35">
        <f>IF($B1022="P",VLOOKUP($E1022,'[2]Costeo-JUL26'!$B$9:$CQ$307,CC$1,0),0)</f>
        <v>0.5</v>
      </c>
      <c r="CD1022" s="36">
        <f t="shared" si="493"/>
        <v>13343.80266239366</v>
      </c>
      <c r="CE1022" s="36">
        <f t="shared" si="494"/>
        <v>40031.407987180981</v>
      </c>
      <c r="CF1022" s="37">
        <f t="shared" si="466"/>
        <v>3430617.6479089237</v>
      </c>
      <c r="CG1022" s="36">
        <f>IF($B1022="r",VLOOKUP($E1022,'[2]Costeo-JUL26'!$B$9:$CQ$307,CG$1,0),0)*$G1022</f>
        <v>0</v>
      </c>
      <c r="CH1022" s="35">
        <f>VLOOKUP($E1022,'[2]TEORICOS (05.26)'!$A$8:$T$251,CH$1,0)</f>
        <v>0</v>
      </c>
      <c r="CI1022" s="36">
        <f t="shared" si="495"/>
        <v>0</v>
      </c>
      <c r="CJ1022" s="37">
        <f t="shared" si="496"/>
        <v>0</v>
      </c>
      <c r="CM1022" s="16">
        <f>SUMIFS('[1]Ajuste Inventario'!$I:$I,'[1]Ajuste Inventario'!$B:$B,E1022,'[1]Ajuste Inventario'!$S:$S,D1022)*-1</f>
        <v>1.1679999999999999</v>
      </c>
      <c r="CN1022" s="36">
        <f t="shared" si="467"/>
        <v>3920.7058833244841</v>
      </c>
      <c r="CP1022" t="str">
        <f t="shared" si="468"/>
        <v>2466Org.Vtas Tandil</v>
      </c>
      <c r="CQ1022" s="10">
        <f t="shared" si="469"/>
        <v>3356.7687357230175</v>
      </c>
    </row>
    <row r="1023" spans="1:95" x14ac:dyDescent="0.25">
      <c r="A1023" s="30">
        <v>46204</v>
      </c>
      <c r="B1023" s="31" t="str">
        <f>VLOOKUP($E1023,'[2]TEORICOS (05.26)'!$A$8:$T$251,B$1,0)</f>
        <v>P</v>
      </c>
      <c r="C1023" s="32" t="str">
        <f>VLOOKUP($E1023,'[2]TEORICOS (05.26)'!$A$8:$T$251,C$1,0)</f>
        <v>Aquarius</v>
      </c>
      <c r="D1023" t="s">
        <v>232</v>
      </c>
      <c r="E1023">
        <v>2468</v>
      </c>
      <c r="F1023" t="s">
        <v>145</v>
      </c>
      <c r="G1023" s="16">
        <v>561</v>
      </c>
      <c r="H1023" s="16">
        <v>1334.0580000000032</v>
      </c>
      <c r="I1023" s="33">
        <v>7930451.7099999813</v>
      </c>
      <c r="J1023" s="33">
        <v>7844744.4299999792</v>
      </c>
      <c r="K1023" s="34">
        <f>IF($B1023="P",VLOOKUP($E1023,'[2]Costeo-JUL26'!$B$9:$CQ$307,K$1,0),0)</f>
        <v>919320</v>
      </c>
      <c r="L1023" s="35">
        <f>VLOOKUP($E1023,'[2]TEORICOS (05.26)'!$A$8:$T$251,L$1,0)</f>
        <v>0.17</v>
      </c>
      <c r="M1023" s="36">
        <f t="shared" si="470"/>
        <v>1333606.5530999966</v>
      </c>
      <c r="N1023" s="35">
        <f>IF($B1023="P",VLOOKUP($E1023,'[2]Costeo-JUL26'!$B$9:$CQ$307,N$1,0),0)</f>
        <v>8.0000000000000002E-3</v>
      </c>
      <c r="O1023" s="36">
        <f t="shared" si="471"/>
        <v>10668.852424799974</v>
      </c>
      <c r="P1023" s="36">
        <f>IF($B1023="P",VLOOKUP($E1023,'[2]Costeo-JUL26'!$B$9:$CQ$307,P$1,0),0)*H1023</f>
        <v>0</v>
      </c>
      <c r="Q1023" s="36">
        <f t="shared" si="472"/>
        <v>1344275.4055247966</v>
      </c>
      <c r="R1023" s="34">
        <f>IF($B1023="P",VLOOKUP($E1023,'[2]Costeo-JUL26'!$B$9:$CQ$307,R$1,0),0)</f>
        <v>902332</v>
      </c>
      <c r="S1023" s="16">
        <f>IF($B1023="P",VLOOKUP($E1023,'[2]Costeo-JUL26'!$B$9:$CQ$307,S$1,0),0)*$G1023</f>
        <v>703.86993615934625</v>
      </c>
      <c r="T1023" s="36">
        <f>IF($B1023="P",VLOOKUP($E1023,'[2]Costeo-JUL26'!$B$9:$CQ$307,T$1,0),0)*$G1023</f>
        <v>490987.21523953648</v>
      </c>
      <c r="U1023" s="35">
        <f>IF($B1023="P",VLOOKUP($E1023,'[2]Costeo-JUL26'!$B$9:$CQ$307,U$1,0),0)</f>
        <v>1.4999999999999999E-2</v>
      </c>
      <c r="V1023" s="36">
        <f t="shared" si="473"/>
        <v>7364.8082285930468</v>
      </c>
      <c r="W1023" s="36">
        <f t="shared" si="474"/>
        <v>498352.02346812951</v>
      </c>
      <c r="X1023" s="34">
        <f>IF($B1023="P",VLOOKUP($E1023,'[2]Costeo-JUL26'!$B$9:$CQ$307,X$1,0),0)</f>
        <v>0</v>
      </c>
      <c r="Y1023" s="16">
        <f>IF($B1023="P",VLOOKUP($E1023,'[2]Costeo-JUL26'!$B$9:$CQ$307,Y$1,0),0)*$G1023</f>
        <v>0</v>
      </c>
      <c r="Z1023" s="36">
        <f>IF($B1023="P",VLOOKUP($E1023,'[2]Costeo-JUL26'!$B$9:$CQ$307,Z$1,0),0)*$G1023</f>
        <v>0</v>
      </c>
      <c r="AA1023" s="35">
        <f>IF($B1023="P",VLOOKUP($E1023,'[2]Costeo-JUL26'!$B$9:$CQ$307,AA$1,0),0)</f>
        <v>0</v>
      </c>
      <c r="AB1023" s="36">
        <f t="shared" si="475"/>
        <v>0</v>
      </c>
      <c r="AC1023" s="36">
        <f t="shared" si="476"/>
        <v>0</v>
      </c>
      <c r="AD1023" s="34">
        <f>IF($B1023="P",VLOOKUP($E1023,'[2]Costeo-JUL26'!$B$9:$CQ$307,AD$1,0),0)</f>
        <v>902257</v>
      </c>
      <c r="AE1023" s="16">
        <f>IF($B1023="P",VLOOKUP($E1023,'[2]Costeo-JUL26'!$B$9:$CQ$307,AE$1,0),0)*$G1023</f>
        <v>3366</v>
      </c>
      <c r="AF1023" s="36">
        <f>IF($B1023="P",VLOOKUP($E1023,'[2]Costeo-JUL26'!$B$9:$CQ$307,AF$1,0),0)*$G1023</f>
        <v>51658.675200000005</v>
      </c>
      <c r="AG1023" s="35">
        <f>IF($B1023="P",VLOOKUP($E1023,'[2]Costeo-JUL26'!$B$9:$CQ$307,AG$1,0),0)</f>
        <v>6.0000000000000001E-3</v>
      </c>
      <c r="AH1023" s="36">
        <f t="shared" si="477"/>
        <v>309.95205120000003</v>
      </c>
      <c r="AI1023" s="36">
        <f t="shared" si="478"/>
        <v>51968.627251200007</v>
      </c>
      <c r="AJ1023" s="34">
        <f>IF($B1023="P",VLOOKUP($E1023,'[2]Costeo-JUL26'!$B$9:$CQ$307,AJ$1,0),0)</f>
        <v>940045</v>
      </c>
      <c r="AK1023" s="16">
        <f>IF($B1023="P",VLOOKUP($E1023,'[2]Costeo-JUL26'!$B$9:$CQ$307,AK$1,0),0)*$G1023</f>
        <v>3366</v>
      </c>
      <c r="AL1023" s="36">
        <f>IF($B1023="P",VLOOKUP($E1023,'[2]Costeo-JUL26'!$B$9:$CQ$307,AL$1,0),0)*$G1023</f>
        <v>42201.965520000005</v>
      </c>
      <c r="AM1023" s="35">
        <f>IF($B1023="P",VLOOKUP($E1023,'[2]Costeo-JUL26'!$B$9:$CQ$307,AM$1,0),0)</f>
        <v>1.7999999999999999E-2</v>
      </c>
      <c r="AN1023" s="36">
        <f t="shared" si="479"/>
        <v>759.63537936</v>
      </c>
      <c r="AO1023" s="36">
        <f t="shared" si="480"/>
        <v>42961.600899360004</v>
      </c>
      <c r="AP1023" s="34">
        <f>IF($B1023="P",VLOOKUP($E1023,'[2]Costeo-JUL26'!$B$9:$CQ$307,AP$1,0),0)</f>
        <v>911881</v>
      </c>
      <c r="AQ1023" s="16">
        <f>IF($B1023="P",VLOOKUP($E1023,'[2]Costeo-JUL26'!$B$9:$CQ$307,AQ$1,0),0)*$G1023</f>
        <v>3366</v>
      </c>
      <c r="AR1023" s="36">
        <f>IF($B1023="P",VLOOKUP($E1023,'[2]Costeo-JUL26'!$B$9:$CQ$307,AR$1,0),0)*$G1023</f>
        <v>456736.57920760754</v>
      </c>
      <c r="AS1023" s="35">
        <f>IF($B1023="P",VLOOKUP($E1023,'[2]Costeo-JUL26'!$B$9:$CQ$307,AS$1,0),0)</f>
        <v>0.02</v>
      </c>
      <c r="AT1023" s="36">
        <f t="shared" si="481"/>
        <v>9134.7315841521504</v>
      </c>
      <c r="AU1023" s="36">
        <f t="shared" si="482"/>
        <v>465871.31079175969</v>
      </c>
      <c r="AV1023" s="34">
        <f>IF($B1023="P",VLOOKUP($E1023,'[2]Costeo-JUL26'!$B$9:$CQ$307,AV$1,0),0)</f>
        <v>901729</v>
      </c>
      <c r="AW1023" s="16">
        <f>IF($B1023="P",VLOOKUP($E1023,'[2]Costeo-JUL26'!$B$9:$CQ$307,AW$1,0),0)*$G1023</f>
        <v>23.057099999999998</v>
      </c>
      <c r="AX1023" s="36">
        <f>IF($B1023="P",VLOOKUP($E1023,'[2]Costeo-JUL26'!$B$9:$CQ$307,AX$1,0),0)*$G1023</f>
        <v>110029.40348399999</v>
      </c>
      <c r="AY1023" s="35">
        <f>IF($B1023="P",VLOOKUP($E1023,'[2]Costeo-JUL26'!$B$9:$CQ$307,AY$1,0),0)</f>
        <v>0.03</v>
      </c>
      <c r="AZ1023" s="36">
        <f t="shared" si="483"/>
        <v>3300.8821045199998</v>
      </c>
      <c r="BA1023" s="36">
        <f t="shared" si="484"/>
        <v>113330.28558852</v>
      </c>
      <c r="BB1023" s="34">
        <f>IF($B1023="P",VLOOKUP($E1023,'[2]Costeo-JUL26'!$B$9:$CQ$307,BB$1,0),0)</f>
        <v>902311</v>
      </c>
      <c r="BC1023" s="16">
        <f>IF($B1023="P",VLOOKUP($E1023,'[2]Costeo-JUL26'!$B$9:$CQ$307,BC$1,0),0)*$G1023</f>
        <v>2.4543750000000002</v>
      </c>
      <c r="BD1023" s="36">
        <f>IF($B1023="P",VLOOKUP($E1023,'[2]Costeo-JUL26'!$B$9:$CQ$307,BD$1,0),0)*$G1023</f>
        <v>9625.1874468750029</v>
      </c>
      <c r="BE1023" s="35">
        <f>IF($B1023="P",VLOOKUP($E1023,'[2]Costeo-JUL26'!$B$9:$CQ$307,BE$1,0),0)</f>
        <v>0.03</v>
      </c>
      <c r="BF1023" s="36">
        <f t="shared" si="485"/>
        <v>288.75562340625009</v>
      </c>
      <c r="BG1023" s="36">
        <f t="shared" si="486"/>
        <v>9913.9430702812533</v>
      </c>
      <c r="BH1023" s="34">
        <f>IF($B1023="P",VLOOKUP($E1023,'[2]Costeo-JUL26'!$B$9:$CQ$307,BH$1,0),0)</f>
        <v>933089</v>
      </c>
      <c r="BI1023" s="16">
        <f>IF($B1023="P",VLOOKUP($E1023,'[2]Costeo-JUL26'!$B$9:$CQ$307,BI$1,0),0)*$G1023</f>
        <v>21.037499999999998</v>
      </c>
      <c r="BJ1023" s="36">
        <f>IF($B1023="P",VLOOKUP($E1023,'[2]Costeo-JUL26'!$B$9:$CQ$307,BJ$1,0),0)*$G1023</f>
        <v>15666.048635017423</v>
      </c>
      <c r="BK1023" s="35">
        <f>IF(BH1023=910319,0,IF($B1023="P",VLOOKUP($E1023,'[2]Costeo-JUL26'!$B$9:$CQ$307,BK$1,0),0))</f>
        <v>0.02</v>
      </c>
      <c r="BL1023" s="36">
        <f t="shared" si="487"/>
        <v>313.32097270034848</v>
      </c>
      <c r="BM1023" s="36">
        <f t="shared" si="488"/>
        <v>15979.369607717772</v>
      </c>
      <c r="BN1023" s="34">
        <f>IF($B1023="P",VLOOKUP($E1023,'[2]Costeo-JUL26'!$B$9:$CQ$307,BN$1,0),0)</f>
        <v>0</v>
      </c>
      <c r="BO1023" s="16">
        <f>IF($B1023="P",VLOOKUP($E1023,'[2]Costeo-JUL26'!$B$9:$CQ$307,BO$1,0),0)*$G1023</f>
        <v>0</v>
      </c>
      <c r="BP1023" s="36">
        <f>IF($B1023="P",VLOOKUP($E1023,'[2]Costeo-JUL26'!$B$9:$CQ$307,BP$1,0),0)*$G1023</f>
        <v>0</v>
      </c>
      <c r="BQ1023" s="35">
        <f>IF($B1023="P",VLOOKUP($E1023,'[2]Costeo-JUL26'!$B$9:$CQ$307,BQ$1,0),0)</f>
        <v>0</v>
      </c>
      <c r="BR1023" s="36">
        <f t="shared" si="489"/>
        <v>0</v>
      </c>
      <c r="BS1023" s="36">
        <f t="shared" si="490"/>
        <v>0</v>
      </c>
      <c r="BT1023" s="34">
        <f>IF($B1023="P",VLOOKUP($E1023,'[2]Costeo-JUL26'!$B$9:$CQ$307,BT$1,0),0)</f>
        <v>0</v>
      </c>
      <c r="BU1023" s="16">
        <f>IF($B1023="P",VLOOKUP($E1023,'[2]Costeo-JUL26'!$B$9:$CQ$307,BU$1,0),0)*$G1023</f>
        <v>0</v>
      </c>
      <c r="BV1023" s="36">
        <f>IF($B1023="P",VLOOKUP($E1023,'[2]Costeo-JUL26'!$B$9:$CQ$307,BV$1,0),0)*$G1023</f>
        <v>0</v>
      </c>
      <c r="BW1023" s="35">
        <f>IF($B1023="P",VLOOKUP($E1023,'[2]Costeo-JUL26'!$B$9:$CQ$307,BW$1,0),0)</f>
        <v>0</v>
      </c>
      <c r="BX1023" s="36">
        <f t="shared" si="491"/>
        <v>0</v>
      </c>
      <c r="BY1023" s="36">
        <f t="shared" si="492"/>
        <v>0</v>
      </c>
      <c r="BZ1023" s="34">
        <f>IF($B1023="P",VLOOKUP($E1023,'[2]Costeo-JUL26'!$B$9:$CQ$307,BZ$1,0),0)</f>
        <v>936704</v>
      </c>
      <c r="CA1023" s="16">
        <f>IF($B1023="P",VLOOKUP($E1023,'[2]Costeo-JUL26'!$B$9:$CQ$307,CA$1,0),0)*$G1023</f>
        <v>46.032392428817616</v>
      </c>
      <c r="CB1023" s="36">
        <f>IF($B1023="P",VLOOKUP($E1023,'[2]Costeo-JUL26'!$B$9:$CQ$307,CB$1,0),0)*$G1023</f>
        <v>21974.187750301884</v>
      </c>
      <c r="CC1023" s="35">
        <f>IF($B1023="P",VLOOKUP($E1023,'[2]Costeo-JUL26'!$B$9:$CQ$307,CC$1,0),0)</f>
        <v>0.5</v>
      </c>
      <c r="CD1023" s="36">
        <f t="shared" si="493"/>
        <v>10987.093875150942</v>
      </c>
      <c r="CE1023" s="36">
        <f t="shared" si="494"/>
        <v>32961.28162545283</v>
      </c>
      <c r="CF1023" s="37">
        <f t="shared" si="466"/>
        <v>2575613.8478272175</v>
      </c>
      <c r="CG1023" s="36">
        <f>IF($B1023="r",VLOOKUP($E1023,'[2]Costeo-JUL26'!$B$9:$CQ$307,CG$1,0),0)*$G1023</f>
        <v>0</v>
      </c>
      <c r="CH1023" s="35">
        <f>VLOOKUP($E1023,'[2]TEORICOS (05.26)'!$A$8:$T$251,CH$1,0)</f>
        <v>0</v>
      </c>
      <c r="CI1023" s="36">
        <f t="shared" si="495"/>
        <v>0</v>
      </c>
      <c r="CJ1023" s="37">
        <f t="shared" si="496"/>
        <v>0</v>
      </c>
      <c r="CM1023" s="16">
        <f>SUMIFS('[1]Ajuste Inventario'!$I:$I,'[1]Ajuste Inventario'!$B:$B,E1023,'[1]Ajuste Inventario'!$S:$S,D1023)*-1</f>
        <v>14.834999999999999</v>
      </c>
      <c r="CN1023" s="36">
        <f t="shared" si="467"/>
        <v>68109.146938532576</v>
      </c>
      <c r="CP1023" t="str">
        <f t="shared" si="468"/>
        <v>2468Org.Vtas Tandil</v>
      </c>
      <c r="CQ1023" s="10">
        <f t="shared" si="469"/>
        <v>4591.1120282125094</v>
      </c>
    </row>
    <row r="1024" spans="1:95" x14ac:dyDescent="0.25">
      <c r="A1024" s="30">
        <v>46204</v>
      </c>
      <c r="B1024" s="31" t="str">
        <f>VLOOKUP($E1024,'[2]TEORICOS (05.26)'!$A$8:$T$251,B$1,0)</f>
        <v>P</v>
      </c>
      <c r="C1024" s="32" t="str">
        <f>VLOOKUP($E1024,'[2]TEORICOS (05.26)'!$A$8:$T$251,C$1,0)</f>
        <v>Aquarius</v>
      </c>
      <c r="D1024" t="s">
        <v>232</v>
      </c>
      <c r="E1024">
        <v>2473</v>
      </c>
      <c r="F1024" t="s">
        <v>146</v>
      </c>
      <c r="G1024" s="16">
        <v>370.5</v>
      </c>
      <c r="H1024" s="16">
        <v>260.83200000000011</v>
      </c>
      <c r="I1024" s="33">
        <v>3587113.109999991</v>
      </c>
      <c r="J1024" s="33">
        <v>3489926.6999999913</v>
      </c>
      <c r="K1024" s="34">
        <f>IF($B1024="P",VLOOKUP($E1024,'[2]Costeo-JUL26'!$B$9:$CQ$307,K$1,0),0)</f>
        <v>919319</v>
      </c>
      <c r="L1024" s="35">
        <f>VLOOKUP($E1024,'[2]TEORICOS (05.26)'!$A$8:$T$251,L$1,0)</f>
        <v>0.17</v>
      </c>
      <c r="M1024" s="36">
        <f t="shared" si="470"/>
        <v>593287.53899999859</v>
      </c>
      <c r="N1024" s="35">
        <f>IF($B1024="P",VLOOKUP($E1024,'[2]Costeo-JUL26'!$B$9:$CQ$307,N$1,0),0)</f>
        <v>8.0000000000000002E-3</v>
      </c>
      <c r="O1024" s="36">
        <f t="shared" si="471"/>
        <v>4746.3003119999885</v>
      </c>
      <c r="P1024" s="36">
        <f>IF($B1024="P",VLOOKUP($E1024,'[2]Costeo-JUL26'!$B$9:$CQ$307,P$1,0),0)*H1024</f>
        <v>0</v>
      </c>
      <c r="Q1024" s="36">
        <f t="shared" si="472"/>
        <v>598033.83931199857</v>
      </c>
      <c r="R1024" s="34">
        <f>IF($B1024="P",VLOOKUP($E1024,'[2]Costeo-JUL26'!$B$9:$CQ$307,R$1,0),0)</f>
        <v>902332</v>
      </c>
      <c r="S1024" s="16">
        <f>IF($B1024="P",VLOOKUP($E1024,'[2]Costeo-JUL26'!$B$9:$CQ$307,S$1,0),0)*$G1024</f>
        <v>136.38549255948925</v>
      </c>
      <c r="T1024" s="36">
        <f>IF($B1024="P",VLOOKUP($E1024,'[2]Costeo-JUL26'!$B$9:$CQ$307,T$1,0),0)*$G1024</f>
        <v>95136.231497883651</v>
      </c>
      <c r="U1024" s="35">
        <f>IF($B1024="P",VLOOKUP($E1024,'[2]Costeo-JUL26'!$B$9:$CQ$307,U$1,0),0)</f>
        <v>1.4999999999999999E-2</v>
      </c>
      <c r="V1024" s="36">
        <f t="shared" si="473"/>
        <v>1427.0434724682548</v>
      </c>
      <c r="W1024" s="36">
        <f t="shared" si="474"/>
        <v>96563.274970351908</v>
      </c>
      <c r="X1024" s="34">
        <f>IF($B1024="P",VLOOKUP($E1024,'[2]Costeo-JUL26'!$B$9:$CQ$307,X$1,0),0)</f>
        <v>0</v>
      </c>
      <c r="Y1024" s="16">
        <f>IF($B1024="P",VLOOKUP($E1024,'[2]Costeo-JUL26'!$B$9:$CQ$307,Y$1,0),0)*$G1024</f>
        <v>0</v>
      </c>
      <c r="Z1024" s="36">
        <f>IF($B1024="P",VLOOKUP($E1024,'[2]Costeo-JUL26'!$B$9:$CQ$307,Z$1,0),0)*$G1024</f>
        <v>0</v>
      </c>
      <c r="AA1024" s="35">
        <f>IF($B1024="P",VLOOKUP($E1024,'[2]Costeo-JUL26'!$B$9:$CQ$307,AA$1,0),0)</f>
        <v>0</v>
      </c>
      <c r="AB1024" s="36">
        <f t="shared" si="475"/>
        <v>0</v>
      </c>
      <c r="AC1024" s="36">
        <f t="shared" si="476"/>
        <v>0</v>
      </c>
      <c r="AD1024" s="34">
        <f>IF($B1024="P",VLOOKUP($E1024,'[2]Costeo-JUL26'!$B$9:$CQ$307,AD$1,0),0)</f>
        <v>902257</v>
      </c>
      <c r="AE1024" s="16">
        <f>IF($B1024="P",VLOOKUP($E1024,'[2]Costeo-JUL26'!$B$9:$CQ$307,AE$1,0),0)*$G1024</f>
        <v>2964</v>
      </c>
      <c r="AF1024" s="36">
        <f>IF($B1024="P",VLOOKUP($E1024,'[2]Costeo-JUL26'!$B$9:$CQ$307,AF$1,0),0)*$G1024</f>
        <v>45489.1008</v>
      </c>
      <c r="AG1024" s="35">
        <f>IF($B1024="P",VLOOKUP($E1024,'[2]Costeo-JUL26'!$B$9:$CQ$307,AG$1,0),0)</f>
        <v>6.0000000000000001E-3</v>
      </c>
      <c r="AH1024" s="36">
        <f t="shared" si="477"/>
        <v>272.93460479999999</v>
      </c>
      <c r="AI1024" s="36">
        <f t="shared" si="478"/>
        <v>45762.035404800001</v>
      </c>
      <c r="AJ1024" s="34">
        <f>IF($B1024="P",VLOOKUP($E1024,'[2]Costeo-JUL26'!$B$9:$CQ$307,AJ$1,0),0)</f>
        <v>919019</v>
      </c>
      <c r="AK1024" s="16">
        <f>IF($B1024="P",VLOOKUP($E1024,'[2]Costeo-JUL26'!$B$9:$CQ$307,AK$1,0),0)*$G1024</f>
        <v>2964</v>
      </c>
      <c r="AL1024" s="36">
        <f>IF($B1024="P",VLOOKUP($E1024,'[2]Costeo-JUL26'!$B$9:$CQ$307,AL$1,0),0)*$G1024</f>
        <v>17492.045950755939</v>
      </c>
      <c r="AM1024" s="35">
        <f>IF($B1024="P",VLOOKUP($E1024,'[2]Costeo-JUL26'!$B$9:$CQ$307,AM$1,0),0)</f>
        <v>1.7999999999999999E-2</v>
      </c>
      <c r="AN1024" s="36">
        <f t="shared" si="479"/>
        <v>314.85682711360687</v>
      </c>
      <c r="AO1024" s="36">
        <f t="shared" si="480"/>
        <v>17806.902777869545</v>
      </c>
      <c r="AP1024" s="34">
        <f>IF($B1024="P",VLOOKUP($E1024,'[2]Costeo-JUL26'!$B$9:$CQ$307,AP$1,0),0)</f>
        <v>901569</v>
      </c>
      <c r="AQ1024" s="16">
        <f>IF($B1024="P",VLOOKUP($E1024,'[2]Costeo-JUL26'!$B$9:$CQ$307,AQ$1,0),0)*$G1024</f>
        <v>2964</v>
      </c>
      <c r="AR1024" s="36">
        <f>IF($B1024="P",VLOOKUP($E1024,'[2]Costeo-JUL26'!$B$9:$CQ$307,AR$1,0),0)*$G1024</f>
        <v>192763.79929355282</v>
      </c>
      <c r="AS1024" s="35">
        <f>IF($B1024="P",VLOOKUP($E1024,'[2]Costeo-JUL26'!$B$9:$CQ$307,AS$1,0),0)</f>
        <v>0.02</v>
      </c>
      <c r="AT1024" s="36">
        <f t="shared" si="481"/>
        <v>3855.2759858710565</v>
      </c>
      <c r="AU1024" s="36">
        <f t="shared" si="482"/>
        <v>196619.07527942388</v>
      </c>
      <c r="AV1024" s="34">
        <f>IF($B1024="P",VLOOKUP($E1024,'[2]Costeo-JUL26'!$B$9:$CQ$307,AV$1,0),0)</f>
        <v>932436</v>
      </c>
      <c r="AW1024" s="16">
        <f>IF($B1024="P",VLOOKUP($E1024,'[2]Costeo-JUL26'!$B$9:$CQ$307,AW$1,0),0)*$G1024</f>
        <v>5.74275</v>
      </c>
      <c r="AX1024" s="36">
        <f>IF($B1024="P",VLOOKUP($E1024,'[2]Costeo-JUL26'!$B$9:$CQ$307,AX$1,0),0)*$G1024</f>
        <v>27404.632709999998</v>
      </c>
      <c r="AY1024" s="35">
        <f>IF($B1024="P",VLOOKUP($E1024,'[2]Costeo-JUL26'!$B$9:$CQ$307,AY$1,0),0)</f>
        <v>0.03</v>
      </c>
      <c r="AZ1024" s="36">
        <f t="shared" si="483"/>
        <v>822.13898129999995</v>
      </c>
      <c r="BA1024" s="36">
        <f t="shared" si="484"/>
        <v>28226.771691299997</v>
      </c>
      <c r="BB1024" s="34">
        <f>IF($B1024="P",VLOOKUP($E1024,'[2]Costeo-JUL26'!$B$9:$CQ$307,BB$1,0),0)</f>
        <v>902311</v>
      </c>
      <c r="BC1024" s="16">
        <f>IF($B1024="P",VLOOKUP($E1024,'[2]Costeo-JUL26'!$B$9:$CQ$307,BC$1,0),0)*$G1024</f>
        <v>0.77187499999999998</v>
      </c>
      <c r="BD1024" s="36">
        <f>IF($B1024="P",VLOOKUP($E1024,'[2]Costeo-JUL26'!$B$9:$CQ$307,BD$1,0),0)*$G1024</f>
        <v>3027.0197343750006</v>
      </c>
      <c r="BE1024" s="35">
        <f>IF($B1024="P",VLOOKUP($E1024,'[2]Costeo-JUL26'!$B$9:$CQ$307,BE$1,0),0)</f>
        <v>0.03</v>
      </c>
      <c r="BF1024" s="36">
        <f t="shared" si="485"/>
        <v>90.81059203125001</v>
      </c>
      <c r="BG1024" s="36">
        <f t="shared" si="486"/>
        <v>3117.8303264062506</v>
      </c>
      <c r="BH1024" s="34">
        <f>IF($B1024="P",VLOOKUP($E1024,'[2]Costeo-JUL26'!$B$9:$CQ$307,BH$1,0),0)</f>
        <v>933089</v>
      </c>
      <c r="BI1024" s="16">
        <f>IF($B1024="P",VLOOKUP($E1024,'[2]Costeo-JUL26'!$B$9:$CQ$307,BI$1,0),0)*$G1024</f>
        <v>8.5763888888888893</v>
      </c>
      <c r="BJ1024" s="36">
        <f>IF($B1024="P",VLOOKUP($E1024,'[2]Costeo-JUL26'!$B$9:$CQ$307,BJ$1,0),0)*$G1024</f>
        <v>6386.6013283972125</v>
      </c>
      <c r="BK1024" s="35">
        <f>IF(BH1024=910319,0,IF($B1024="P",VLOOKUP($E1024,'[2]Costeo-JUL26'!$B$9:$CQ$307,BK$1,0),0))</f>
        <v>0.02</v>
      </c>
      <c r="BL1024" s="36">
        <f t="shared" si="487"/>
        <v>127.73202656794425</v>
      </c>
      <c r="BM1024" s="36">
        <f t="shared" si="488"/>
        <v>6514.333354965157</v>
      </c>
      <c r="BN1024" s="34">
        <f>IF($B1024="P",VLOOKUP($E1024,'[2]Costeo-JUL26'!$B$9:$CQ$307,BN$1,0),0)</f>
        <v>0</v>
      </c>
      <c r="BO1024" s="16">
        <f>IF($B1024="P",VLOOKUP($E1024,'[2]Costeo-JUL26'!$B$9:$CQ$307,BO$1,0),0)*$G1024</f>
        <v>0</v>
      </c>
      <c r="BP1024" s="36">
        <f>IF($B1024="P",VLOOKUP($E1024,'[2]Costeo-JUL26'!$B$9:$CQ$307,BP$1,0),0)*$G1024</f>
        <v>0</v>
      </c>
      <c r="BQ1024" s="35">
        <f>IF($B1024="P",VLOOKUP($E1024,'[2]Costeo-JUL26'!$B$9:$CQ$307,BQ$1,0),0)</f>
        <v>0</v>
      </c>
      <c r="BR1024" s="36">
        <f t="shared" si="489"/>
        <v>0</v>
      </c>
      <c r="BS1024" s="36">
        <f t="shared" si="490"/>
        <v>0</v>
      </c>
      <c r="BT1024" s="34">
        <f>IF($B1024="P",VLOOKUP($E1024,'[2]Costeo-JUL26'!$B$9:$CQ$307,BT$1,0),0)</f>
        <v>0</v>
      </c>
      <c r="BU1024" s="16">
        <f>IF($B1024="P",VLOOKUP($E1024,'[2]Costeo-JUL26'!$B$9:$CQ$307,BU$1,0),0)*$G1024</f>
        <v>0</v>
      </c>
      <c r="BV1024" s="36">
        <f>IF($B1024="P",VLOOKUP($E1024,'[2]Costeo-JUL26'!$B$9:$CQ$307,BV$1,0),0)*$G1024</f>
        <v>0</v>
      </c>
      <c r="BW1024" s="35">
        <f>IF($B1024="P",VLOOKUP($E1024,'[2]Costeo-JUL26'!$B$9:$CQ$307,BW$1,0),0)</f>
        <v>0</v>
      </c>
      <c r="BX1024" s="36">
        <f t="shared" si="491"/>
        <v>0</v>
      </c>
      <c r="BY1024" s="36">
        <f t="shared" si="492"/>
        <v>0</v>
      </c>
      <c r="BZ1024" s="34">
        <f>IF($B1024="P",VLOOKUP($E1024,'[2]Costeo-JUL26'!$B$9:$CQ$307,BZ$1,0),0)</f>
        <v>936704</v>
      </c>
      <c r="CA1024" s="16">
        <f>IF($B1024="P",VLOOKUP($E1024,'[2]Costeo-JUL26'!$B$9:$CQ$307,CA$1,0),0)*$G1024</f>
        <v>9.007725038556508</v>
      </c>
      <c r="CB1024" s="36">
        <f>IF($B1024="P",VLOOKUP($E1024,'[2]Costeo-JUL26'!$B$9:$CQ$307,CB$1,0),0)*$G1024</f>
        <v>4299.9598925130249</v>
      </c>
      <c r="CC1024" s="35">
        <f>IF($B1024="P",VLOOKUP($E1024,'[2]Costeo-JUL26'!$B$9:$CQ$307,CC$1,0),0)</f>
        <v>0.5</v>
      </c>
      <c r="CD1024" s="36">
        <f t="shared" si="493"/>
        <v>2149.9799462565124</v>
      </c>
      <c r="CE1024" s="36">
        <f t="shared" si="494"/>
        <v>6449.9398387695373</v>
      </c>
      <c r="CF1024" s="37">
        <f t="shared" si="466"/>
        <v>999094.00295588479</v>
      </c>
      <c r="CG1024" s="36">
        <f>IF($B1024="r",VLOOKUP($E1024,'[2]Costeo-JUL26'!$B$9:$CQ$307,CG$1,0),0)*$G1024</f>
        <v>0</v>
      </c>
      <c r="CH1024" s="35">
        <f>VLOOKUP($E1024,'[2]TEORICOS (05.26)'!$A$8:$T$251,CH$1,0)</f>
        <v>0</v>
      </c>
      <c r="CI1024" s="36">
        <f t="shared" si="495"/>
        <v>0</v>
      </c>
      <c r="CJ1024" s="37">
        <f t="shared" si="496"/>
        <v>0</v>
      </c>
      <c r="CM1024" s="16">
        <f>SUMIFS('[1]Ajuste Inventario'!$I:$I,'[1]Ajuste Inventario'!$B:$B,E1024,'[1]Ajuste Inventario'!$S:$S,D1024)*-1</f>
        <v>-0.5</v>
      </c>
      <c r="CN1024" s="36">
        <f t="shared" si="467"/>
        <v>-1348.3049972414099</v>
      </c>
      <c r="CP1024" t="str">
        <f t="shared" si="468"/>
        <v>2473Org.Vtas Tandil</v>
      </c>
      <c r="CQ1024" s="10">
        <f t="shared" si="469"/>
        <v>2696.6099944828197</v>
      </c>
    </row>
    <row r="1025" spans="1:95" x14ac:dyDescent="0.25">
      <c r="A1025" s="30">
        <v>46204</v>
      </c>
      <c r="B1025" s="31" t="str">
        <f>VLOOKUP($E1025,'[2]TEORICOS (05.26)'!$A$8:$T$251,B$1,0)</f>
        <v>P</v>
      </c>
      <c r="C1025" s="32" t="str">
        <f>VLOOKUP($E1025,'[2]TEORICOS (05.26)'!$A$8:$T$251,C$1,0)</f>
        <v>Aquarius</v>
      </c>
      <c r="D1025" t="s">
        <v>232</v>
      </c>
      <c r="E1025">
        <v>2476</v>
      </c>
      <c r="F1025" t="s">
        <v>147</v>
      </c>
      <c r="G1025" s="16">
        <v>665</v>
      </c>
      <c r="H1025" s="16">
        <v>1054.0250000000062</v>
      </c>
      <c r="I1025" s="33">
        <v>7031927.2000000346</v>
      </c>
      <c r="J1025" s="33">
        <v>6986371.2100000288</v>
      </c>
      <c r="K1025" s="34">
        <f>IF($B1025="P",VLOOKUP($E1025,'[2]Costeo-JUL26'!$B$9:$CQ$307,K$1,0),0)</f>
        <v>919319</v>
      </c>
      <c r="L1025" s="35">
        <f>VLOOKUP($E1025,'[2]TEORICOS (05.26)'!$A$8:$T$251,L$1,0)</f>
        <v>0.17</v>
      </c>
      <c r="M1025" s="36">
        <f t="shared" si="470"/>
        <v>1187683.1057000051</v>
      </c>
      <c r="N1025" s="35">
        <f>IF($B1025="P",VLOOKUP($E1025,'[2]Costeo-JUL26'!$B$9:$CQ$307,N$1,0),0)</f>
        <v>8.0000000000000002E-3</v>
      </c>
      <c r="O1025" s="36">
        <f t="shared" si="471"/>
        <v>9501.4648456000414</v>
      </c>
      <c r="P1025" s="36">
        <f>IF($B1025="P",VLOOKUP($E1025,'[2]Costeo-JUL26'!$B$9:$CQ$307,P$1,0),0)*H1025</f>
        <v>0</v>
      </c>
      <c r="Q1025" s="36">
        <f t="shared" si="472"/>
        <v>1197184.5705456052</v>
      </c>
      <c r="R1025" s="34">
        <f>IF($B1025="P",VLOOKUP($E1025,'[2]Costeo-JUL26'!$B$9:$CQ$307,R$1,0),0)</f>
        <v>902332</v>
      </c>
      <c r="S1025" s="16">
        <f>IF($B1025="P",VLOOKUP($E1025,'[2]Costeo-JUL26'!$B$9:$CQ$307,S$1,0),0)*$G1025</f>
        <v>550.78756610562959</v>
      </c>
      <c r="T1025" s="36">
        <f>IF($B1025="P",VLOOKUP($E1025,'[2]Costeo-JUL26'!$B$9:$CQ$307,T$1,0),0)*$G1025</f>
        <v>384204.01181837625</v>
      </c>
      <c r="U1025" s="35">
        <f>IF($B1025="P",VLOOKUP($E1025,'[2]Costeo-JUL26'!$B$9:$CQ$307,U$1,0),0)</f>
        <v>1.4999999999999999E-2</v>
      </c>
      <c r="V1025" s="36">
        <f t="shared" si="473"/>
        <v>5763.0601772756436</v>
      </c>
      <c r="W1025" s="36">
        <f t="shared" si="474"/>
        <v>389967.07199565187</v>
      </c>
      <c r="X1025" s="34">
        <f>IF($B1025="P",VLOOKUP($E1025,'[2]Costeo-JUL26'!$B$9:$CQ$307,X$1,0),0)</f>
        <v>0</v>
      </c>
      <c r="Y1025" s="16">
        <f>IF($B1025="P",VLOOKUP($E1025,'[2]Costeo-JUL26'!$B$9:$CQ$307,Y$1,0),0)*$G1025</f>
        <v>0</v>
      </c>
      <c r="Z1025" s="36">
        <f>IF($B1025="P",VLOOKUP($E1025,'[2]Costeo-JUL26'!$B$9:$CQ$307,Z$1,0),0)*$G1025</f>
        <v>0</v>
      </c>
      <c r="AA1025" s="35">
        <f>IF($B1025="P",VLOOKUP($E1025,'[2]Costeo-JUL26'!$B$9:$CQ$307,AA$1,0),0)</f>
        <v>0</v>
      </c>
      <c r="AB1025" s="36">
        <f t="shared" si="475"/>
        <v>0</v>
      </c>
      <c r="AC1025" s="36">
        <f t="shared" si="476"/>
        <v>0</v>
      </c>
      <c r="AD1025" s="34">
        <f>IF($B1025="P",VLOOKUP($E1025,'[2]Costeo-JUL26'!$B$9:$CQ$307,AD$1,0),0)</f>
        <v>902257</v>
      </c>
      <c r="AE1025" s="16">
        <f>IF($B1025="P",VLOOKUP($E1025,'[2]Costeo-JUL26'!$B$9:$CQ$307,AE$1,0),0)*$G1025</f>
        <v>3990</v>
      </c>
      <c r="AF1025" s="36">
        <f>IF($B1025="P",VLOOKUP($E1025,'[2]Costeo-JUL26'!$B$9:$CQ$307,AF$1,0),0)*$G1025</f>
        <v>61235.328000000001</v>
      </c>
      <c r="AG1025" s="35">
        <f>IF($B1025="P",VLOOKUP($E1025,'[2]Costeo-JUL26'!$B$9:$CQ$307,AG$1,0),0)</f>
        <v>6.0000000000000001E-3</v>
      </c>
      <c r="AH1025" s="36">
        <f t="shared" si="477"/>
        <v>367.411968</v>
      </c>
      <c r="AI1025" s="36">
        <f t="shared" si="478"/>
        <v>61602.739968000002</v>
      </c>
      <c r="AJ1025" s="34">
        <f>IF($B1025="P",VLOOKUP($E1025,'[2]Costeo-JUL26'!$B$9:$CQ$307,AJ$1,0),0)</f>
        <v>919016</v>
      </c>
      <c r="AK1025" s="16">
        <f>IF($B1025="P",VLOOKUP($E1025,'[2]Costeo-JUL26'!$B$9:$CQ$307,AK$1,0),0)*$G1025</f>
        <v>3990</v>
      </c>
      <c r="AL1025" s="36">
        <f>IF($B1025="P",VLOOKUP($E1025,'[2]Costeo-JUL26'!$B$9:$CQ$307,AL$1,0),0)*$G1025</f>
        <v>34414.707600000002</v>
      </c>
      <c r="AM1025" s="35">
        <f>IF($B1025="P",VLOOKUP($E1025,'[2]Costeo-JUL26'!$B$9:$CQ$307,AM$1,0),0)</f>
        <v>1.7999999999999999E-2</v>
      </c>
      <c r="AN1025" s="36">
        <f t="shared" si="479"/>
        <v>619.46473679999997</v>
      </c>
      <c r="AO1025" s="36">
        <f t="shared" si="480"/>
        <v>35034.172336800002</v>
      </c>
      <c r="AP1025" s="34">
        <f>IF($B1025="P",VLOOKUP($E1025,'[2]Costeo-JUL26'!$B$9:$CQ$307,AP$1,0),0)</f>
        <v>933429</v>
      </c>
      <c r="AQ1025" s="16">
        <f>IF($B1025="P",VLOOKUP($E1025,'[2]Costeo-JUL26'!$B$9:$CQ$307,AQ$1,0),0)*$G1025</f>
        <v>3990</v>
      </c>
      <c r="AR1025" s="36">
        <f>IF($B1025="P",VLOOKUP($E1025,'[2]Costeo-JUL26'!$B$9:$CQ$307,AR$1,0),0)*$G1025</f>
        <v>391984.70220000012</v>
      </c>
      <c r="AS1025" s="35">
        <f>IF($B1025="P",VLOOKUP($E1025,'[2]Costeo-JUL26'!$B$9:$CQ$307,AS$1,0),0)</f>
        <v>0.02</v>
      </c>
      <c r="AT1025" s="36">
        <f t="shared" si="481"/>
        <v>7839.6940440000026</v>
      </c>
      <c r="AU1025" s="36">
        <f t="shared" si="482"/>
        <v>399824.39624400012</v>
      </c>
      <c r="AV1025" s="34">
        <f>IF($B1025="P",VLOOKUP($E1025,'[2]Costeo-JUL26'!$B$9:$CQ$307,AV$1,0),0)</f>
        <v>932438</v>
      </c>
      <c r="AW1025" s="16">
        <f>IF($B1025="P",VLOOKUP($E1025,'[2]Costeo-JUL26'!$B$9:$CQ$307,AW$1,0),0)*$G1025</f>
        <v>19.417999999999999</v>
      </c>
      <c r="AX1025" s="36">
        <f>IF($B1025="P",VLOOKUP($E1025,'[2]Costeo-JUL26'!$B$9:$CQ$307,AX$1,0),0)*$G1025</f>
        <v>92663.472720000005</v>
      </c>
      <c r="AY1025" s="35">
        <f>IF($B1025="P",VLOOKUP($E1025,'[2]Costeo-JUL26'!$B$9:$CQ$307,AY$1,0),0)</f>
        <v>0.03</v>
      </c>
      <c r="AZ1025" s="36">
        <f t="shared" si="483"/>
        <v>2779.9041815999999</v>
      </c>
      <c r="BA1025" s="36">
        <f t="shared" si="484"/>
        <v>95443.376901600001</v>
      </c>
      <c r="BB1025" s="34">
        <f>IF($B1025="P",VLOOKUP($E1025,'[2]Costeo-JUL26'!$B$9:$CQ$307,BB$1,0),0)</f>
        <v>902311</v>
      </c>
      <c r="BC1025" s="16">
        <f>IF($B1025="P",VLOOKUP($E1025,'[2]Costeo-JUL26'!$B$9:$CQ$307,BC$1,0),0)*$G1025</f>
        <v>2.6718750000000004</v>
      </c>
      <c r="BD1025" s="36">
        <f>IF($B1025="P",VLOOKUP($E1025,'[2]Costeo-JUL26'!$B$9:$CQ$307,BD$1,0),0)*$G1025</f>
        <v>10478.145234375002</v>
      </c>
      <c r="BE1025" s="35">
        <f>IF($B1025="P",VLOOKUP($E1025,'[2]Costeo-JUL26'!$B$9:$CQ$307,BE$1,0),0)</f>
        <v>0.03</v>
      </c>
      <c r="BF1025" s="36">
        <f t="shared" si="485"/>
        <v>314.34435703125007</v>
      </c>
      <c r="BG1025" s="36">
        <f t="shared" si="486"/>
        <v>10792.489591406253</v>
      </c>
      <c r="BH1025" s="34">
        <f>IF($B1025="P",VLOOKUP($E1025,'[2]Costeo-JUL26'!$B$9:$CQ$307,BH$1,0),0)</f>
        <v>933089</v>
      </c>
      <c r="BI1025" s="16">
        <f>IF($B1025="P",VLOOKUP($E1025,'[2]Costeo-JUL26'!$B$9:$CQ$307,BI$1,0),0)*$G1025</f>
        <v>17.8125</v>
      </c>
      <c r="BJ1025" s="36">
        <f>IF($B1025="P",VLOOKUP($E1025,'[2]Costeo-JUL26'!$B$9:$CQ$307,BJ$1,0),0)*$G1025</f>
        <v>13264.479682055749</v>
      </c>
      <c r="BK1025" s="35">
        <f>IF(BH1025=910319,0,IF($B1025="P",VLOOKUP($E1025,'[2]Costeo-JUL26'!$B$9:$CQ$307,BK$1,0),0))</f>
        <v>0.02</v>
      </c>
      <c r="BL1025" s="36">
        <f t="shared" si="487"/>
        <v>265.289593641115</v>
      </c>
      <c r="BM1025" s="36">
        <f t="shared" si="488"/>
        <v>13529.769275696864</v>
      </c>
      <c r="BN1025" s="34">
        <f>IF($B1025="P",VLOOKUP($E1025,'[2]Costeo-JUL26'!$B$9:$CQ$307,BN$1,0),0)</f>
        <v>0</v>
      </c>
      <c r="BO1025" s="16">
        <f>IF($B1025="P",VLOOKUP($E1025,'[2]Costeo-JUL26'!$B$9:$CQ$307,BO$1,0),0)*$G1025</f>
        <v>0</v>
      </c>
      <c r="BP1025" s="36">
        <f>IF($B1025="P",VLOOKUP($E1025,'[2]Costeo-JUL26'!$B$9:$CQ$307,BP$1,0),0)*$G1025</f>
        <v>0</v>
      </c>
      <c r="BQ1025" s="35">
        <f>IF($B1025="P",VLOOKUP($E1025,'[2]Costeo-JUL26'!$B$9:$CQ$307,BQ$1,0),0)</f>
        <v>0</v>
      </c>
      <c r="BR1025" s="36">
        <f t="shared" si="489"/>
        <v>0</v>
      </c>
      <c r="BS1025" s="36">
        <f t="shared" si="490"/>
        <v>0</v>
      </c>
      <c r="BT1025" s="34">
        <f>IF($B1025="P",VLOOKUP($E1025,'[2]Costeo-JUL26'!$B$9:$CQ$307,BT$1,0),0)</f>
        <v>0</v>
      </c>
      <c r="BU1025" s="16">
        <f>IF($B1025="P",VLOOKUP($E1025,'[2]Costeo-JUL26'!$B$9:$CQ$307,BU$1,0),0)*$G1025</f>
        <v>0</v>
      </c>
      <c r="BV1025" s="36">
        <f>IF($B1025="P",VLOOKUP($E1025,'[2]Costeo-JUL26'!$B$9:$CQ$307,BV$1,0),0)*$G1025</f>
        <v>0</v>
      </c>
      <c r="BW1025" s="35">
        <f>IF($B1025="P",VLOOKUP($E1025,'[2]Costeo-JUL26'!$B$9:$CQ$307,BW$1,0),0)</f>
        <v>0</v>
      </c>
      <c r="BX1025" s="36">
        <f t="shared" si="491"/>
        <v>0</v>
      </c>
      <c r="BY1025" s="36">
        <f t="shared" si="492"/>
        <v>0</v>
      </c>
      <c r="BZ1025" s="34">
        <f>IF($B1025="P",VLOOKUP($E1025,'[2]Costeo-JUL26'!$B$9:$CQ$307,BZ$1,0),0)</f>
        <v>936704</v>
      </c>
      <c r="CA1025" s="16">
        <f>IF($B1025="P",VLOOKUP($E1025,'[2]Costeo-JUL26'!$B$9:$CQ$307,CA$1,0),0)*$G1025</f>
        <v>36.377351117247443</v>
      </c>
      <c r="CB1025" s="36">
        <f>IF($B1025="P",VLOOKUP($E1025,'[2]Costeo-JUL26'!$B$9:$CQ$307,CB$1,0),0)*$G1025</f>
        <v>17365.222642841065</v>
      </c>
      <c r="CC1025" s="35">
        <f>IF($B1025="P",VLOOKUP($E1025,'[2]Costeo-JUL26'!$B$9:$CQ$307,CC$1,0),0)</f>
        <v>0.5</v>
      </c>
      <c r="CD1025" s="36">
        <f t="shared" si="493"/>
        <v>8682.6113214205325</v>
      </c>
      <c r="CE1025" s="36">
        <f t="shared" si="494"/>
        <v>26047.833964261597</v>
      </c>
      <c r="CF1025" s="37">
        <f t="shared" si="466"/>
        <v>2229426.4208230218</v>
      </c>
      <c r="CG1025" s="36">
        <f>IF($B1025="r",VLOOKUP($E1025,'[2]Costeo-JUL26'!$B$9:$CQ$307,CG$1,0),0)*$G1025</f>
        <v>0</v>
      </c>
      <c r="CH1025" s="35">
        <f>VLOOKUP($E1025,'[2]TEORICOS (05.26)'!$A$8:$T$251,CH$1,0)</f>
        <v>0</v>
      </c>
      <c r="CI1025" s="36">
        <f t="shared" si="495"/>
        <v>0</v>
      </c>
      <c r="CJ1025" s="37">
        <f t="shared" si="496"/>
        <v>0</v>
      </c>
      <c r="CM1025" s="16">
        <f>SUMIFS('[1]Ajuste Inventario'!$I:$I,'[1]Ajuste Inventario'!$B:$B,E1025,'[1]Ajuste Inventario'!$S:$S,D1025)*-1</f>
        <v>0.83300000000000018</v>
      </c>
      <c r="CN1025" s="36">
        <f t="shared" si="467"/>
        <v>2792.6499376625229</v>
      </c>
      <c r="CP1025" t="str">
        <f t="shared" si="468"/>
        <v>2476Org.Vtas Tandil</v>
      </c>
      <c r="CQ1025" s="10">
        <f t="shared" si="469"/>
        <v>3352.520933568454</v>
      </c>
    </row>
    <row r="1026" spans="1:95" x14ac:dyDescent="0.25">
      <c r="A1026" s="30">
        <v>46204</v>
      </c>
      <c r="B1026" s="31" t="str">
        <f>VLOOKUP($E1026,'[2]TEORICOS (05.26)'!$A$8:$T$251,B$1,0)</f>
        <v>P</v>
      </c>
      <c r="C1026" s="32" t="str">
        <f>VLOOKUP($E1026,'[2]TEORICOS (05.26)'!$A$8:$T$251,C$1,0)</f>
        <v>Aquarius</v>
      </c>
      <c r="D1026" t="s">
        <v>232</v>
      </c>
      <c r="E1026">
        <v>2478</v>
      </c>
      <c r="F1026" t="s">
        <v>148</v>
      </c>
      <c r="G1026" s="16">
        <v>297</v>
      </c>
      <c r="H1026" s="16">
        <v>706.26599999999871</v>
      </c>
      <c r="I1026" s="33">
        <v>4240248.7500000047</v>
      </c>
      <c r="J1026" s="33">
        <v>4188120.7100000042</v>
      </c>
      <c r="K1026" s="34">
        <f>IF($B1026="P",VLOOKUP($E1026,'[2]Costeo-JUL26'!$B$9:$CQ$307,K$1,0),0)</f>
        <v>919319</v>
      </c>
      <c r="L1026" s="35">
        <f>VLOOKUP($E1026,'[2]TEORICOS (05.26)'!$A$8:$T$251,L$1,0)</f>
        <v>0.17</v>
      </c>
      <c r="M1026" s="36">
        <f t="shared" si="470"/>
        <v>711980.52070000081</v>
      </c>
      <c r="N1026" s="35">
        <f>IF($B1026="P",VLOOKUP($E1026,'[2]Costeo-JUL26'!$B$9:$CQ$307,N$1,0),0)</f>
        <v>8.0000000000000002E-3</v>
      </c>
      <c r="O1026" s="36">
        <f t="shared" si="471"/>
        <v>5695.8441656000068</v>
      </c>
      <c r="P1026" s="36">
        <f>IF($B1026="P",VLOOKUP($E1026,'[2]Costeo-JUL26'!$B$9:$CQ$307,P$1,0),0)*H1026</f>
        <v>0</v>
      </c>
      <c r="Q1026" s="36">
        <f t="shared" si="472"/>
        <v>717676.36486560083</v>
      </c>
      <c r="R1026" s="34">
        <f>IF($B1026="P",VLOOKUP($E1026,'[2]Costeo-JUL26'!$B$9:$CQ$307,R$1,0),0)</f>
        <v>902332</v>
      </c>
      <c r="S1026" s="16">
        <f>IF($B1026="P",VLOOKUP($E1026,'[2]Costeo-JUL26'!$B$9:$CQ$307,S$1,0),0)*$G1026</f>
        <v>368.98625669181655</v>
      </c>
      <c r="T1026" s="36">
        <f>IF($B1026="P",VLOOKUP($E1026,'[2]Costeo-JUL26'!$B$9:$CQ$307,T$1,0),0)*$G1026</f>
        <v>257387.80039862654</v>
      </c>
      <c r="U1026" s="35">
        <f>IF($B1026="P",VLOOKUP($E1026,'[2]Costeo-JUL26'!$B$9:$CQ$307,U$1,0),0)</f>
        <v>1.4999999999999999E-2</v>
      </c>
      <c r="V1026" s="36">
        <f t="shared" si="473"/>
        <v>3860.8170059793979</v>
      </c>
      <c r="W1026" s="36">
        <f t="shared" si="474"/>
        <v>261248.61740460593</v>
      </c>
      <c r="X1026" s="34">
        <f>IF($B1026="P",VLOOKUP($E1026,'[2]Costeo-JUL26'!$B$9:$CQ$307,X$1,0),0)</f>
        <v>0</v>
      </c>
      <c r="Y1026" s="16">
        <f>IF($B1026="P",VLOOKUP($E1026,'[2]Costeo-JUL26'!$B$9:$CQ$307,Y$1,0),0)*$G1026</f>
        <v>0</v>
      </c>
      <c r="Z1026" s="36">
        <f>IF($B1026="P",VLOOKUP($E1026,'[2]Costeo-JUL26'!$B$9:$CQ$307,Z$1,0),0)*$G1026</f>
        <v>0</v>
      </c>
      <c r="AA1026" s="35">
        <f>IF($B1026="P",VLOOKUP($E1026,'[2]Costeo-JUL26'!$B$9:$CQ$307,AA$1,0),0)</f>
        <v>0</v>
      </c>
      <c r="AB1026" s="36">
        <f t="shared" si="475"/>
        <v>0</v>
      </c>
      <c r="AC1026" s="36">
        <f t="shared" si="476"/>
        <v>0</v>
      </c>
      <c r="AD1026" s="34">
        <f>IF($B1026="P",VLOOKUP($E1026,'[2]Costeo-JUL26'!$B$9:$CQ$307,AD$1,0),0)</f>
        <v>902257</v>
      </c>
      <c r="AE1026" s="16">
        <f>IF($B1026="P",VLOOKUP($E1026,'[2]Costeo-JUL26'!$B$9:$CQ$307,AE$1,0),0)*$G1026</f>
        <v>1782</v>
      </c>
      <c r="AF1026" s="36">
        <f>IF($B1026="P",VLOOKUP($E1026,'[2]Costeo-JUL26'!$B$9:$CQ$307,AF$1,0),0)*$G1026</f>
        <v>27348.7104</v>
      </c>
      <c r="AG1026" s="35">
        <f>IF($B1026="P",VLOOKUP($E1026,'[2]Costeo-JUL26'!$B$9:$CQ$307,AG$1,0),0)</f>
        <v>6.0000000000000001E-3</v>
      </c>
      <c r="AH1026" s="36">
        <f t="shared" si="477"/>
        <v>164.09226240000001</v>
      </c>
      <c r="AI1026" s="36">
        <f t="shared" si="478"/>
        <v>27512.802662400001</v>
      </c>
      <c r="AJ1026" s="34">
        <f>IF($B1026="P",VLOOKUP($E1026,'[2]Costeo-JUL26'!$B$9:$CQ$307,AJ$1,0),0)</f>
        <v>925507</v>
      </c>
      <c r="AK1026" s="16">
        <f>IF($B1026="P",VLOOKUP($E1026,'[2]Costeo-JUL26'!$B$9:$CQ$307,AK$1,0),0)*$G1026</f>
        <v>1782</v>
      </c>
      <c r="AL1026" s="36">
        <f>IF($B1026="P",VLOOKUP($E1026,'[2]Costeo-JUL26'!$B$9:$CQ$307,AL$1,0),0)*$G1026</f>
        <v>21602.758320000001</v>
      </c>
      <c r="AM1026" s="35">
        <f>IF($B1026="P",VLOOKUP($E1026,'[2]Costeo-JUL26'!$B$9:$CQ$307,AM$1,0),0)</f>
        <v>1.7999999999999999E-2</v>
      </c>
      <c r="AN1026" s="36">
        <f t="shared" si="479"/>
        <v>388.84964975999998</v>
      </c>
      <c r="AO1026" s="36">
        <f t="shared" si="480"/>
        <v>21991.60796976</v>
      </c>
      <c r="AP1026" s="34">
        <f>IF($B1026="P",VLOOKUP($E1026,'[2]Costeo-JUL26'!$B$9:$CQ$307,AP$1,0),0)</f>
        <v>911881</v>
      </c>
      <c r="AQ1026" s="16">
        <f>IF($B1026="P",VLOOKUP($E1026,'[2]Costeo-JUL26'!$B$9:$CQ$307,AQ$1,0),0)*$G1026</f>
        <v>1782</v>
      </c>
      <c r="AR1026" s="36">
        <f>IF($B1026="P",VLOOKUP($E1026,'[2]Costeo-JUL26'!$B$9:$CQ$307,AR$1,0),0)*$G1026</f>
        <v>241801.71840402752</v>
      </c>
      <c r="AS1026" s="35">
        <f>IF($B1026="P",VLOOKUP($E1026,'[2]Costeo-JUL26'!$B$9:$CQ$307,AS$1,0),0)</f>
        <v>0.02</v>
      </c>
      <c r="AT1026" s="36">
        <f t="shared" si="481"/>
        <v>4836.0343680805508</v>
      </c>
      <c r="AU1026" s="36">
        <f t="shared" si="482"/>
        <v>246637.75277210807</v>
      </c>
      <c r="AV1026" s="34">
        <f>IF($B1026="P",VLOOKUP($E1026,'[2]Costeo-JUL26'!$B$9:$CQ$307,AV$1,0),0)</f>
        <v>901729</v>
      </c>
      <c r="AW1026" s="16">
        <f>IF($B1026="P",VLOOKUP($E1026,'[2]Costeo-JUL26'!$B$9:$CQ$307,AW$1,0),0)*$G1026</f>
        <v>12.2067</v>
      </c>
      <c r="AX1026" s="36">
        <f>IF($B1026="P",VLOOKUP($E1026,'[2]Costeo-JUL26'!$B$9:$CQ$307,AX$1,0),0)*$G1026</f>
        <v>58250.860668000001</v>
      </c>
      <c r="AY1026" s="35">
        <f>IF($B1026="P",VLOOKUP($E1026,'[2]Costeo-JUL26'!$B$9:$CQ$307,AY$1,0),0)</f>
        <v>0.03</v>
      </c>
      <c r="AZ1026" s="36">
        <f t="shared" si="483"/>
        <v>1747.5258200399999</v>
      </c>
      <c r="BA1026" s="36">
        <f t="shared" si="484"/>
        <v>59998.38648804</v>
      </c>
      <c r="BB1026" s="34">
        <f>IF($B1026="P",VLOOKUP($E1026,'[2]Costeo-JUL26'!$B$9:$CQ$307,BB$1,0),0)</f>
        <v>902311</v>
      </c>
      <c r="BC1026" s="16">
        <f>IF($B1026="P",VLOOKUP($E1026,'[2]Costeo-JUL26'!$B$9:$CQ$307,BC$1,0),0)*$G1026</f>
        <v>1.2993750000000002</v>
      </c>
      <c r="BD1026" s="36">
        <f>IF($B1026="P",VLOOKUP($E1026,'[2]Costeo-JUL26'!$B$9:$CQ$307,BD$1,0),0)*$G1026</f>
        <v>5095.6874718750014</v>
      </c>
      <c r="BE1026" s="35">
        <f>IF($B1026="P",VLOOKUP($E1026,'[2]Costeo-JUL26'!$B$9:$CQ$307,BE$1,0),0)</f>
        <v>0.03</v>
      </c>
      <c r="BF1026" s="36">
        <f t="shared" si="485"/>
        <v>152.87062415625005</v>
      </c>
      <c r="BG1026" s="36">
        <f t="shared" si="486"/>
        <v>5248.5580960312518</v>
      </c>
      <c r="BH1026" s="34">
        <f>IF($B1026="P",VLOOKUP($E1026,'[2]Costeo-JUL26'!$B$9:$CQ$307,BH$1,0),0)</f>
        <v>933089</v>
      </c>
      <c r="BI1026" s="16">
        <f>IF($B1026="P",VLOOKUP($E1026,'[2]Costeo-JUL26'!$B$9:$CQ$307,BI$1,0),0)*$G1026</f>
        <v>11.137499999999999</v>
      </c>
      <c r="BJ1026" s="36">
        <f>IF($B1026="P",VLOOKUP($E1026,'[2]Costeo-JUL26'!$B$9:$CQ$307,BJ$1,0),0)*$G1026</f>
        <v>8293.790453832753</v>
      </c>
      <c r="BK1026" s="35">
        <f>IF(BH1026=910319,0,IF($B1026="P",VLOOKUP($E1026,'[2]Costeo-JUL26'!$B$9:$CQ$307,BK$1,0),0))</f>
        <v>0.02</v>
      </c>
      <c r="BL1026" s="36">
        <f t="shared" si="487"/>
        <v>165.87580907665506</v>
      </c>
      <c r="BM1026" s="36">
        <f t="shared" si="488"/>
        <v>8459.666262909408</v>
      </c>
      <c r="BN1026" s="34">
        <f>IF($B1026="P",VLOOKUP($E1026,'[2]Costeo-JUL26'!$B$9:$CQ$307,BN$1,0),0)</f>
        <v>0</v>
      </c>
      <c r="BO1026" s="16">
        <f>IF($B1026="P",VLOOKUP($E1026,'[2]Costeo-JUL26'!$B$9:$CQ$307,BO$1,0),0)*$G1026</f>
        <v>0</v>
      </c>
      <c r="BP1026" s="36">
        <f>IF($B1026="P",VLOOKUP($E1026,'[2]Costeo-JUL26'!$B$9:$CQ$307,BP$1,0),0)*$G1026</f>
        <v>0</v>
      </c>
      <c r="BQ1026" s="35">
        <f>IF($B1026="P",VLOOKUP($E1026,'[2]Costeo-JUL26'!$B$9:$CQ$307,BQ$1,0),0)</f>
        <v>0</v>
      </c>
      <c r="BR1026" s="36">
        <f t="shared" si="489"/>
        <v>0</v>
      </c>
      <c r="BS1026" s="36">
        <f t="shared" si="490"/>
        <v>0</v>
      </c>
      <c r="BT1026" s="34">
        <f>IF($B1026="P",VLOOKUP($E1026,'[2]Costeo-JUL26'!$B$9:$CQ$307,BT$1,0),0)</f>
        <v>0</v>
      </c>
      <c r="BU1026" s="16">
        <f>IF($B1026="P",VLOOKUP($E1026,'[2]Costeo-JUL26'!$B$9:$CQ$307,BU$1,0),0)*$G1026</f>
        <v>0</v>
      </c>
      <c r="BV1026" s="36">
        <f>IF($B1026="P",VLOOKUP($E1026,'[2]Costeo-JUL26'!$B$9:$CQ$307,BV$1,0),0)*$G1026</f>
        <v>0</v>
      </c>
      <c r="BW1026" s="35">
        <f>IF($B1026="P",VLOOKUP($E1026,'[2]Costeo-JUL26'!$B$9:$CQ$307,BW$1,0),0)</f>
        <v>0</v>
      </c>
      <c r="BX1026" s="36">
        <f t="shared" si="491"/>
        <v>0</v>
      </c>
      <c r="BY1026" s="36">
        <f t="shared" si="492"/>
        <v>0</v>
      </c>
      <c r="BZ1026" s="34">
        <f>IF($B1026="P",VLOOKUP($E1026,'[2]Costeo-JUL26'!$B$9:$CQ$307,BZ$1,0),0)</f>
        <v>936704</v>
      </c>
      <c r="CA1026" s="16">
        <f>IF($B1026="P",VLOOKUP($E1026,'[2]Costeo-JUL26'!$B$9:$CQ$307,CA$1,0),0)*$G1026</f>
        <v>24.370090109374033</v>
      </c>
      <c r="CB1026" s="36">
        <f>IF($B1026="P",VLOOKUP($E1026,'[2]Costeo-JUL26'!$B$9:$CQ$307,CB$1,0),0)*$G1026</f>
        <v>11633.393514865704</v>
      </c>
      <c r="CC1026" s="35">
        <f>IF($B1026="P",VLOOKUP($E1026,'[2]Costeo-JUL26'!$B$9:$CQ$307,CC$1,0),0)</f>
        <v>0.5</v>
      </c>
      <c r="CD1026" s="36">
        <f t="shared" si="493"/>
        <v>5816.6967574328519</v>
      </c>
      <c r="CE1026" s="36">
        <f t="shared" si="494"/>
        <v>17450.090272298556</v>
      </c>
      <c r="CF1026" s="37">
        <f t="shared" si="466"/>
        <v>1366223.8467937538</v>
      </c>
      <c r="CG1026" s="36">
        <f>IF($B1026="r",VLOOKUP($E1026,'[2]Costeo-JUL26'!$B$9:$CQ$307,CG$1,0),0)*$G1026</f>
        <v>0</v>
      </c>
      <c r="CH1026" s="35">
        <f>VLOOKUP($E1026,'[2]TEORICOS (05.26)'!$A$8:$T$251,CH$1,0)</f>
        <v>0</v>
      </c>
      <c r="CI1026" s="36">
        <f t="shared" si="495"/>
        <v>0</v>
      </c>
      <c r="CJ1026" s="37">
        <f t="shared" si="496"/>
        <v>0</v>
      </c>
      <c r="CM1026" s="16">
        <f>SUMIFS('[1]Ajuste Inventario'!$I:$I,'[1]Ajuste Inventario'!$B:$B,E1026,'[1]Ajuste Inventario'!$S:$S,D1026)*-1</f>
        <v>2.8339999999999996</v>
      </c>
      <c r="CN1026" s="36">
        <f t="shared" si="467"/>
        <v>13036.627548193595</v>
      </c>
      <c r="CP1026" t="str">
        <f t="shared" si="468"/>
        <v>2478Org.Vtas Tandil</v>
      </c>
      <c r="CQ1026" s="10">
        <f t="shared" si="469"/>
        <v>4600.0802922348612</v>
      </c>
    </row>
    <row r="1027" spans="1:95" x14ac:dyDescent="0.25">
      <c r="A1027" s="30">
        <v>46204</v>
      </c>
      <c r="B1027" s="31" t="str">
        <f>VLOOKUP($E1027,'[2]TEORICOS (05.26)'!$A$8:$T$251,B$1,0)</f>
        <v>P</v>
      </c>
      <c r="C1027" s="32" t="str">
        <f>VLOOKUP($E1027,'[2]TEORICOS (05.26)'!$A$8:$T$251,C$1,0)</f>
        <v>Aquarius</v>
      </c>
      <c r="D1027" t="s">
        <v>232</v>
      </c>
      <c r="E1027">
        <v>2483</v>
      </c>
      <c r="F1027" t="s">
        <v>149</v>
      </c>
      <c r="G1027" s="16">
        <v>498</v>
      </c>
      <c r="H1027" s="16">
        <v>350.59200000000044</v>
      </c>
      <c r="I1027" s="33">
        <v>4808840.8200000012</v>
      </c>
      <c r="J1027" s="33">
        <v>4711281.4600000009</v>
      </c>
      <c r="K1027" s="34">
        <f>IF($B1027="P",VLOOKUP($E1027,'[2]Costeo-JUL26'!$B$9:$CQ$307,K$1,0),0)</f>
        <v>938769</v>
      </c>
      <c r="L1027" s="35">
        <f>VLOOKUP($E1027,'[2]TEORICOS (05.26)'!$A$8:$T$251,L$1,0)</f>
        <v>0.17</v>
      </c>
      <c r="M1027" s="36">
        <f t="shared" si="470"/>
        <v>800917.84820000024</v>
      </c>
      <c r="N1027" s="35">
        <f>IF($B1027="P",VLOOKUP($E1027,'[2]Costeo-JUL26'!$B$9:$CQ$307,N$1,0),0)</f>
        <v>8.0000000000000002E-3</v>
      </c>
      <c r="O1027" s="36">
        <f t="shared" si="471"/>
        <v>6407.3427856000017</v>
      </c>
      <c r="P1027" s="36">
        <f>IF($B1027="P",VLOOKUP($E1027,'[2]Costeo-JUL26'!$B$9:$CQ$307,P$1,0),0)*H1027</f>
        <v>0</v>
      </c>
      <c r="Q1027" s="36">
        <f t="shared" si="472"/>
        <v>807325.19098560023</v>
      </c>
      <c r="R1027" s="34">
        <f>IF($B1027="P",VLOOKUP($E1027,'[2]Costeo-JUL26'!$B$9:$CQ$307,R$1,0),0)</f>
        <v>902332</v>
      </c>
      <c r="S1027" s="16">
        <f>IF($B1027="P",VLOOKUP($E1027,'[2]Costeo-JUL26'!$B$9:$CQ$307,S$1,0),0)*$G1027</f>
        <v>210.09944524433848</v>
      </c>
      <c r="T1027" s="36">
        <f>IF($B1027="P",VLOOKUP($E1027,'[2]Costeo-JUL26'!$B$9:$CQ$307,T$1,0),0)*$G1027</f>
        <v>146555.68627743769</v>
      </c>
      <c r="U1027" s="35">
        <f>IF($B1027="P",VLOOKUP($E1027,'[2]Costeo-JUL26'!$B$9:$CQ$307,U$1,0),0)</f>
        <v>1.4999999999999999E-2</v>
      </c>
      <c r="V1027" s="36">
        <f t="shared" si="473"/>
        <v>2198.3352941615653</v>
      </c>
      <c r="W1027" s="36">
        <f t="shared" si="474"/>
        <v>148754.02157159927</v>
      </c>
      <c r="X1027" s="34">
        <f>IF($B1027="P",VLOOKUP($E1027,'[2]Costeo-JUL26'!$B$9:$CQ$307,X$1,0),0)</f>
        <v>0</v>
      </c>
      <c r="Y1027" s="16">
        <f>IF($B1027="P",VLOOKUP($E1027,'[2]Costeo-JUL26'!$B$9:$CQ$307,Y$1,0),0)*$G1027</f>
        <v>0</v>
      </c>
      <c r="Z1027" s="36">
        <f>IF($B1027="P",VLOOKUP($E1027,'[2]Costeo-JUL26'!$B$9:$CQ$307,Z$1,0),0)*$G1027</f>
        <v>0</v>
      </c>
      <c r="AA1027" s="35">
        <f>IF($B1027="P",VLOOKUP($E1027,'[2]Costeo-JUL26'!$B$9:$CQ$307,AA$1,0),0)</f>
        <v>0</v>
      </c>
      <c r="AB1027" s="36">
        <f t="shared" si="475"/>
        <v>0</v>
      </c>
      <c r="AC1027" s="36">
        <f t="shared" si="476"/>
        <v>0</v>
      </c>
      <c r="AD1027" s="34">
        <f>IF($B1027="P",VLOOKUP($E1027,'[2]Costeo-JUL26'!$B$9:$CQ$307,AD$1,0),0)</f>
        <v>902257</v>
      </c>
      <c r="AE1027" s="16">
        <f>IF($B1027="P",VLOOKUP($E1027,'[2]Costeo-JUL26'!$B$9:$CQ$307,AE$1,0),0)*$G1027</f>
        <v>3984</v>
      </c>
      <c r="AF1027" s="36">
        <f>IF($B1027="P",VLOOKUP($E1027,'[2]Costeo-JUL26'!$B$9:$CQ$307,AF$1,0),0)*$G1027</f>
        <v>61143.2448</v>
      </c>
      <c r="AG1027" s="35">
        <f>IF($B1027="P",VLOOKUP($E1027,'[2]Costeo-JUL26'!$B$9:$CQ$307,AG$1,0),0)</f>
        <v>6.0000000000000001E-3</v>
      </c>
      <c r="AH1027" s="36">
        <f t="shared" si="477"/>
        <v>366.8594688</v>
      </c>
      <c r="AI1027" s="36">
        <f t="shared" si="478"/>
        <v>61510.104268800002</v>
      </c>
      <c r="AJ1027" s="34">
        <f>IF($B1027="P",VLOOKUP($E1027,'[2]Costeo-JUL26'!$B$9:$CQ$307,AJ$1,0),0)</f>
        <v>919017</v>
      </c>
      <c r="AK1027" s="16">
        <f>IF($B1027="P",VLOOKUP($E1027,'[2]Costeo-JUL26'!$B$9:$CQ$307,AK$1,0),0)*$G1027</f>
        <v>3984</v>
      </c>
      <c r="AL1027" s="36">
        <f>IF($B1027="P",VLOOKUP($E1027,'[2]Costeo-JUL26'!$B$9:$CQ$307,AL$1,0),0)*$G1027</f>
        <v>22022.99424</v>
      </c>
      <c r="AM1027" s="35">
        <f>IF($B1027="P",VLOOKUP($E1027,'[2]Costeo-JUL26'!$B$9:$CQ$307,AM$1,0),0)</f>
        <v>1.7999999999999999E-2</v>
      </c>
      <c r="AN1027" s="36">
        <f t="shared" si="479"/>
        <v>396.41389631999999</v>
      </c>
      <c r="AO1027" s="36">
        <f t="shared" si="480"/>
        <v>22419.408136319998</v>
      </c>
      <c r="AP1027" s="34">
        <f>IF($B1027="P",VLOOKUP($E1027,'[2]Costeo-JUL26'!$B$9:$CQ$307,AP$1,0),0)</f>
        <v>901569</v>
      </c>
      <c r="AQ1027" s="16">
        <f>IF($B1027="P",VLOOKUP($E1027,'[2]Costeo-JUL26'!$B$9:$CQ$307,AQ$1,0),0)*$G1027</f>
        <v>3984</v>
      </c>
      <c r="AR1027" s="36">
        <f>IF($B1027="P",VLOOKUP($E1027,'[2]Costeo-JUL26'!$B$9:$CQ$307,AR$1,0),0)*$G1027</f>
        <v>259099.51969821673</v>
      </c>
      <c r="AS1027" s="35">
        <f>IF($B1027="P",VLOOKUP($E1027,'[2]Costeo-JUL26'!$B$9:$CQ$307,AS$1,0),0)</f>
        <v>0.02</v>
      </c>
      <c r="AT1027" s="36">
        <f t="shared" si="481"/>
        <v>5181.9903939643345</v>
      </c>
      <c r="AU1027" s="36">
        <f t="shared" si="482"/>
        <v>264281.51009218104</v>
      </c>
      <c r="AV1027" s="34">
        <f>IF($B1027="P",VLOOKUP($E1027,'[2]Costeo-JUL26'!$B$9:$CQ$307,AV$1,0),0)</f>
        <v>932435</v>
      </c>
      <c r="AW1027" s="16">
        <f>IF($B1027="P",VLOOKUP($E1027,'[2]Costeo-JUL26'!$B$9:$CQ$307,AW$1,0),0)*$G1027</f>
        <v>8.4660000000000011</v>
      </c>
      <c r="AX1027" s="36">
        <f>IF($B1027="P",VLOOKUP($E1027,'[2]Costeo-JUL26'!$B$9:$CQ$307,AX$1,0),0)*$G1027</f>
        <v>43536.743640000001</v>
      </c>
      <c r="AY1027" s="35">
        <f>IF($B1027="P",VLOOKUP($E1027,'[2]Costeo-JUL26'!$B$9:$CQ$307,AY$1,0),0)</f>
        <v>0.03</v>
      </c>
      <c r="AZ1027" s="36">
        <f t="shared" si="483"/>
        <v>1306.1023092</v>
      </c>
      <c r="BA1027" s="36">
        <f t="shared" si="484"/>
        <v>44842.845949200004</v>
      </c>
      <c r="BB1027" s="34">
        <f>IF($B1027="P",VLOOKUP($E1027,'[2]Costeo-JUL26'!$B$9:$CQ$307,BB$1,0),0)</f>
        <v>902311</v>
      </c>
      <c r="BC1027" s="16">
        <f>IF($B1027="P",VLOOKUP($E1027,'[2]Costeo-JUL26'!$B$9:$CQ$307,BC$1,0),0)*$G1027</f>
        <v>1.0375000000000001</v>
      </c>
      <c r="BD1027" s="36">
        <f>IF($B1027="P",VLOOKUP($E1027,'[2]Costeo-JUL26'!$B$9:$CQ$307,BD$1,0),0)*$G1027</f>
        <v>4068.7066875000005</v>
      </c>
      <c r="BE1027" s="35">
        <f>IF($B1027="P",VLOOKUP($E1027,'[2]Costeo-JUL26'!$B$9:$CQ$307,BE$1,0),0)</f>
        <v>0.03</v>
      </c>
      <c r="BF1027" s="36">
        <f t="shared" si="485"/>
        <v>122.06120062500001</v>
      </c>
      <c r="BG1027" s="36">
        <f t="shared" si="486"/>
        <v>4190.7678881250004</v>
      </c>
      <c r="BH1027" s="34">
        <f>IF($B1027="P",VLOOKUP($E1027,'[2]Costeo-JUL26'!$B$9:$CQ$307,BH$1,0),0)</f>
        <v>933089</v>
      </c>
      <c r="BI1027" s="16">
        <f>IF($B1027="P",VLOOKUP($E1027,'[2]Costeo-JUL26'!$B$9:$CQ$307,BI$1,0),0)*$G1027</f>
        <v>11.527777777777777</v>
      </c>
      <c r="BJ1027" s="36">
        <f>IF($B1027="P",VLOOKUP($E1027,'[2]Costeo-JUL26'!$B$9:$CQ$307,BJ$1,0),0)*$G1027</f>
        <v>8584.4195993031353</v>
      </c>
      <c r="BK1027" s="35">
        <f>IF(BH1027=910319,0,IF($B1027="P",VLOOKUP($E1027,'[2]Costeo-JUL26'!$B$9:$CQ$307,BK$1,0),0))</f>
        <v>0.02</v>
      </c>
      <c r="BL1027" s="36">
        <f t="shared" si="487"/>
        <v>171.6883919860627</v>
      </c>
      <c r="BM1027" s="36">
        <f t="shared" si="488"/>
        <v>8756.1079912891983</v>
      </c>
      <c r="BN1027" s="34">
        <f>IF($B1027="P",VLOOKUP($E1027,'[2]Costeo-JUL26'!$B$9:$CQ$307,BN$1,0),0)</f>
        <v>0</v>
      </c>
      <c r="BO1027" s="16">
        <f>IF($B1027="P",VLOOKUP($E1027,'[2]Costeo-JUL26'!$B$9:$CQ$307,BO$1,0),0)*$G1027</f>
        <v>0</v>
      </c>
      <c r="BP1027" s="36">
        <f>IF($B1027="P",VLOOKUP($E1027,'[2]Costeo-JUL26'!$B$9:$CQ$307,BP$1,0),0)*$G1027</f>
        <v>0</v>
      </c>
      <c r="BQ1027" s="35">
        <f>IF($B1027="P",VLOOKUP($E1027,'[2]Costeo-JUL26'!$B$9:$CQ$307,BQ$1,0),0)</f>
        <v>0</v>
      </c>
      <c r="BR1027" s="36">
        <f t="shared" si="489"/>
        <v>0</v>
      </c>
      <c r="BS1027" s="36">
        <f t="shared" si="490"/>
        <v>0</v>
      </c>
      <c r="BT1027" s="34">
        <f>IF($B1027="P",VLOOKUP($E1027,'[2]Costeo-JUL26'!$B$9:$CQ$307,BT$1,0),0)</f>
        <v>0</v>
      </c>
      <c r="BU1027" s="16">
        <f>IF($B1027="P",VLOOKUP($E1027,'[2]Costeo-JUL26'!$B$9:$CQ$307,BU$1,0),0)*$G1027</f>
        <v>0</v>
      </c>
      <c r="BV1027" s="36">
        <f>IF($B1027="P",VLOOKUP($E1027,'[2]Costeo-JUL26'!$B$9:$CQ$307,BV$1,0),0)*$G1027</f>
        <v>0</v>
      </c>
      <c r="BW1027" s="35">
        <f>IF($B1027="P",VLOOKUP($E1027,'[2]Costeo-JUL26'!$B$9:$CQ$307,BW$1,0),0)</f>
        <v>0</v>
      </c>
      <c r="BX1027" s="36">
        <f t="shared" si="491"/>
        <v>0</v>
      </c>
      <c r="BY1027" s="36">
        <f t="shared" si="492"/>
        <v>0</v>
      </c>
      <c r="BZ1027" s="34">
        <f>IF($B1027="P",VLOOKUP($E1027,'[2]Costeo-JUL26'!$B$9:$CQ$307,BZ$1,0),0)</f>
        <v>936704</v>
      </c>
      <c r="CA1027" s="16">
        <f>IF($B1027="P",VLOOKUP($E1027,'[2]Costeo-JUL26'!$B$9:$CQ$307,CA$1,0),0)*$G1027</f>
        <v>12.107549444537492</v>
      </c>
      <c r="CB1027" s="36">
        <f>IF($B1027="P",VLOOKUP($E1027,'[2]Costeo-JUL26'!$B$9:$CQ$307,CB$1,0),0)*$G1027</f>
        <v>5779.7031753616375</v>
      </c>
      <c r="CC1027" s="35">
        <f>IF($B1027="P",VLOOKUP($E1027,'[2]Costeo-JUL26'!$B$9:$CQ$307,CC$1,0),0)</f>
        <v>0.5</v>
      </c>
      <c r="CD1027" s="36">
        <f t="shared" si="493"/>
        <v>2889.8515876808187</v>
      </c>
      <c r="CE1027" s="36">
        <f t="shared" si="494"/>
        <v>8669.5547630424553</v>
      </c>
      <c r="CF1027" s="37">
        <f t="shared" si="466"/>
        <v>1370749.5116461569</v>
      </c>
      <c r="CG1027" s="36">
        <f>IF($B1027="r",VLOOKUP($E1027,'[2]Costeo-JUL26'!$B$9:$CQ$307,CG$1,0),0)*$G1027</f>
        <v>0</v>
      </c>
      <c r="CH1027" s="35">
        <f>VLOOKUP($E1027,'[2]TEORICOS (05.26)'!$A$8:$T$251,CH$1,0)</f>
        <v>0</v>
      </c>
      <c r="CI1027" s="36">
        <f t="shared" si="495"/>
        <v>0</v>
      </c>
      <c r="CJ1027" s="37">
        <f t="shared" si="496"/>
        <v>0</v>
      </c>
      <c r="CM1027" s="16">
        <f>SUMIFS('[1]Ajuste Inventario'!$I:$I,'[1]Ajuste Inventario'!$B:$B,E1027,'[1]Ajuste Inventario'!$S:$S,D1027)*-1</f>
        <v>-1.25</v>
      </c>
      <c r="CN1027" s="36">
        <f t="shared" si="467"/>
        <v>-3440.6363244130443</v>
      </c>
      <c r="CP1027" t="str">
        <f t="shared" si="468"/>
        <v>2483Org.Vtas Tandil</v>
      </c>
      <c r="CQ1027" s="10">
        <f t="shared" si="469"/>
        <v>2752.5090595304355</v>
      </c>
    </row>
    <row r="1028" spans="1:95" x14ac:dyDescent="0.25">
      <c r="A1028" s="30">
        <v>46204</v>
      </c>
      <c r="B1028" s="31" t="str">
        <f>VLOOKUP($E1028,'[2]TEORICOS (05.26)'!$A$8:$T$251,B$1,0)</f>
        <v>P</v>
      </c>
      <c r="C1028" s="32" t="str">
        <f>VLOOKUP($E1028,'[2]TEORICOS (05.26)'!$A$8:$T$251,C$1,0)</f>
        <v>Aquarius</v>
      </c>
      <c r="D1028" t="s">
        <v>232</v>
      </c>
      <c r="E1028">
        <v>2486</v>
      </c>
      <c r="F1028" t="s">
        <v>150</v>
      </c>
      <c r="G1028" s="16">
        <v>897</v>
      </c>
      <c r="H1028" s="16">
        <v>1421.7450000000122</v>
      </c>
      <c r="I1028" s="33">
        <v>9520443.2900000401</v>
      </c>
      <c r="J1028" s="33">
        <v>9462153.3200000394</v>
      </c>
      <c r="K1028" s="34">
        <f>IF($B1028="P",VLOOKUP($E1028,'[2]Costeo-JUL26'!$B$9:$CQ$307,K$1,0),0)</f>
        <v>938769</v>
      </c>
      <c r="L1028" s="35">
        <f>VLOOKUP($E1028,'[2]TEORICOS (05.26)'!$A$8:$T$251,L$1,0)</f>
        <v>0.17</v>
      </c>
      <c r="M1028" s="36">
        <f t="shared" si="470"/>
        <v>1608566.0644000068</v>
      </c>
      <c r="N1028" s="35">
        <f>IF($B1028="P",VLOOKUP($E1028,'[2]Costeo-JUL26'!$B$9:$CQ$307,N$1,0),0)</f>
        <v>8.0000000000000002E-3</v>
      </c>
      <c r="O1028" s="36">
        <f t="shared" si="471"/>
        <v>12868.528515200054</v>
      </c>
      <c r="P1028" s="36">
        <f>IF($B1028="P",VLOOKUP($E1028,'[2]Costeo-JUL26'!$B$9:$CQ$307,P$1,0),0)*H1028</f>
        <v>0</v>
      </c>
      <c r="Q1028" s="36">
        <f t="shared" si="472"/>
        <v>1621434.5929152069</v>
      </c>
      <c r="R1028" s="34">
        <f>IF($B1028="P",VLOOKUP($E1028,'[2]Costeo-JUL26'!$B$9:$CQ$307,R$1,0),0)</f>
        <v>902332</v>
      </c>
      <c r="S1028" s="16">
        <f>IF($B1028="P",VLOOKUP($E1028,'[2]Costeo-JUL26'!$B$9:$CQ$307,S$1,0),0)*$G1028</f>
        <v>851.47229992848634</v>
      </c>
      <c r="T1028" s="36">
        <f>IF($B1028="P",VLOOKUP($E1028,'[2]Costeo-JUL26'!$B$9:$CQ$307,T$1,0),0)*$G1028</f>
        <v>593947.81893461582</v>
      </c>
      <c r="U1028" s="35">
        <f>IF($B1028="P",VLOOKUP($E1028,'[2]Costeo-JUL26'!$B$9:$CQ$307,U$1,0),0)</f>
        <v>1.4999999999999999E-2</v>
      </c>
      <c r="V1028" s="36">
        <f t="shared" si="473"/>
        <v>8909.2172840192361</v>
      </c>
      <c r="W1028" s="36">
        <f t="shared" si="474"/>
        <v>602857.03621863504</v>
      </c>
      <c r="X1028" s="34">
        <f>IF($B1028="P",VLOOKUP($E1028,'[2]Costeo-JUL26'!$B$9:$CQ$307,X$1,0),0)</f>
        <v>0</v>
      </c>
      <c r="Y1028" s="16">
        <f>IF($B1028="P",VLOOKUP($E1028,'[2]Costeo-JUL26'!$B$9:$CQ$307,Y$1,0),0)*$G1028</f>
        <v>0</v>
      </c>
      <c r="Z1028" s="36">
        <f>IF($B1028="P",VLOOKUP($E1028,'[2]Costeo-JUL26'!$B$9:$CQ$307,Z$1,0),0)*$G1028</f>
        <v>0</v>
      </c>
      <c r="AA1028" s="35">
        <f>IF($B1028="P",VLOOKUP($E1028,'[2]Costeo-JUL26'!$B$9:$CQ$307,AA$1,0),0)</f>
        <v>0</v>
      </c>
      <c r="AB1028" s="36">
        <f t="shared" si="475"/>
        <v>0</v>
      </c>
      <c r="AC1028" s="36">
        <f t="shared" si="476"/>
        <v>0</v>
      </c>
      <c r="AD1028" s="34">
        <f>IF($B1028="P",VLOOKUP($E1028,'[2]Costeo-JUL26'!$B$9:$CQ$307,AD$1,0),0)</f>
        <v>902257</v>
      </c>
      <c r="AE1028" s="16">
        <f>IF($B1028="P",VLOOKUP($E1028,'[2]Costeo-JUL26'!$B$9:$CQ$307,AE$1,0),0)*$G1028</f>
        <v>5382</v>
      </c>
      <c r="AF1028" s="36">
        <f>IF($B1028="P",VLOOKUP($E1028,'[2]Costeo-JUL26'!$B$9:$CQ$307,AF$1,0),0)*$G1028</f>
        <v>82598.630400000009</v>
      </c>
      <c r="AG1028" s="35">
        <f>IF($B1028="P",VLOOKUP($E1028,'[2]Costeo-JUL26'!$B$9:$CQ$307,AG$1,0),0)</f>
        <v>6.0000000000000001E-3</v>
      </c>
      <c r="AH1028" s="36">
        <f t="shared" si="477"/>
        <v>495.59178240000006</v>
      </c>
      <c r="AI1028" s="36">
        <f t="shared" si="478"/>
        <v>83094.222182400015</v>
      </c>
      <c r="AJ1028" s="34">
        <f>IF($B1028="P",VLOOKUP($E1028,'[2]Costeo-JUL26'!$B$9:$CQ$307,AJ$1,0),0)</f>
        <v>919014</v>
      </c>
      <c r="AK1028" s="16">
        <f>IF($B1028="P",VLOOKUP($E1028,'[2]Costeo-JUL26'!$B$9:$CQ$307,AK$1,0),0)*$G1028</f>
        <v>5382</v>
      </c>
      <c r="AL1028" s="36">
        <f>IF($B1028="P",VLOOKUP($E1028,'[2]Costeo-JUL26'!$B$9:$CQ$307,AL$1,0),0)*$G1028</f>
        <v>46421.041680000002</v>
      </c>
      <c r="AM1028" s="35">
        <f>IF($B1028="P",VLOOKUP($E1028,'[2]Costeo-JUL26'!$B$9:$CQ$307,AM$1,0),0)</f>
        <v>1.7999999999999999E-2</v>
      </c>
      <c r="AN1028" s="36">
        <f t="shared" si="479"/>
        <v>835.57875023999998</v>
      </c>
      <c r="AO1028" s="36">
        <f t="shared" si="480"/>
        <v>47256.62043024</v>
      </c>
      <c r="AP1028" s="34">
        <f>IF($B1028="P",VLOOKUP($E1028,'[2]Costeo-JUL26'!$B$9:$CQ$307,AP$1,0),0)</f>
        <v>933429</v>
      </c>
      <c r="AQ1028" s="16">
        <f>IF($B1028="P",VLOOKUP($E1028,'[2]Costeo-JUL26'!$B$9:$CQ$307,AQ$1,0),0)*$G1028</f>
        <v>5382</v>
      </c>
      <c r="AR1028" s="36">
        <f>IF($B1028="P",VLOOKUP($E1028,'[2]Costeo-JUL26'!$B$9:$CQ$307,AR$1,0),0)*$G1028</f>
        <v>528737.25996000017</v>
      </c>
      <c r="AS1028" s="35">
        <f>IF($B1028="P",VLOOKUP($E1028,'[2]Costeo-JUL26'!$B$9:$CQ$307,AS$1,0),0)</f>
        <v>0.02</v>
      </c>
      <c r="AT1028" s="36">
        <f t="shared" si="481"/>
        <v>10574.745199200004</v>
      </c>
      <c r="AU1028" s="36">
        <f t="shared" si="482"/>
        <v>539312.00515920017</v>
      </c>
      <c r="AV1028" s="34">
        <f>IF($B1028="P",VLOOKUP($E1028,'[2]Costeo-JUL26'!$B$9:$CQ$307,AV$1,0),0)</f>
        <v>932437</v>
      </c>
      <c r="AW1028" s="16">
        <f>IF($B1028="P",VLOOKUP($E1028,'[2]Costeo-JUL26'!$B$9:$CQ$307,AW$1,0),0)*$G1028</f>
        <v>26.102700000000002</v>
      </c>
      <c r="AX1028" s="36">
        <f>IF($B1028="P",VLOOKUP($E1028,'[2]Costeo-JUL26'!$B$9:$CQ$307,AX$1,0),0)*$G1028</f>
        <v>134234.178858</v>
      </c>
      <c r="AY1028" s="35">
        <f>IF($B1028="P",VLOOKUP($E1028,'[2]Costeo-JUL26'!$B$9:$CQ$307,AY$1,0),0)</f>
        <v>0.03</v>
      </c>
      <c r="AZ1028" s="36">
        <f t="shared" si="483"/>
        <v>4027.0253657399999</v>
      </c>
      <c r="BA1028" s="36">
        <f t="shared" si="484"/>
        <v>138261.20422374</v>
      </c>
      <c r="BB1028" s="34">
        <f>IF($B1028="P",VLOOKUP($E1028,'[2]Costeo-JUL26'!$B$9:$CQ$307,BB$1,0),0)</f>
        <v>902311</v>
      </c>
      <c r="BC1028" s="16">
        <f>IF($B1028="P",VLOOKUP($E1028,'[2]Costeo-JUL26'!$B$9:$CQ$307,BC$1,0),0)*$G1028</f>
        <v>3.6040178571428574</v>
      </c>
      <c r="BD1028" s="36">
        <f>IF($B1028="P",VLOOKUP($E1028,'[2]Costeo-JUL26'!$B$9:$CQ$307,BD$1,0),0)*$G1028</f>
        <v>14133.678609375003</v>
      </c>
      <c r="BE1028" s="35">
        <f>IF($B1028="P",VLOOKUP($E1028,'[2]Costeo-JUL26'!$B$9:$CQ$307,BE$1,0),0)</f>
        <v>0.03</v>
      </c>
      <c r="BF1028" s="36">
        <f t="shared" si="485"/>
        <v>424.01035828125009</v>
      </c>
      <c r="BG1028" s="36">
        <f t="shared" si="486"/>
        <v>14557.688967656253</v>
      </c>
      <c r="BH1028" s="34">
        <f>IF($B1028="P",VLOOKUP($E1028,'[2]Costeo-JUL26'!$B$9:$CQ$307,BH$1,0),0)</f>
        <v>933089</v>
      </c>
      <c r="BI1028" s="16">
        <f>IF($B1028="P",VLOOKUP($E1028,'[2]Costeo-JUL26'!$B$9:$CQ$307,BI$1,0),0)*$G1028</f>
        <v>24.026785714285712</v>
      </c>
      <c r="BJ1028" s="36">
        <f>IF($B1028="P",VLOOKUP($E1028,'[2]Costeo-JUL26'!$B$9:$CQ$307,BJ$1,0),0)*$G1028</f>
        <v>17892.087631284223</v>
      </c>
      <c r="BK1028" s="35">
        <f>IF(BH1028=910319,0,IF($B1028="P",VLOOKUP($E1028,'[2]Costeo-JUL26'!$B$9:$CQ$307,BK$1,0),0))</f>
        <v>0.02</v>
      </c>
      <c r="BL1028" s="36">
        <f t="shared" si="487"/>
        <v>357.84175262568448</v>
      </c>
      <c r="BM1028" s="36">
        <f t="shared" si="488"/>
        <v>18249.929383909908</v>
      </c>
      <c r="BN1028" s="34">
        <f>IF($B1028="P",VLOOKUP($E1028,'[2]Costeo-JUL26'!$B$9:$CQ$307,BN$1,0),0)</f>
        <v>0</v>
      </c>
      <c r="BO1028" s="16">
        <f>IF($B1028="P",VLOOKUP($E1028,'[2]Costeo-JUL26'!$B$9:$CQ$307,BO$1,0),0)*$G1028</f>
        <v>0</v>
      </c>
      <c r="BP1028" s="36">
        <f>IF($B1028="P",VLOOKUP($E1028,'[2]Costeo-JUL26'!$B$9:$CQ$307,BP$1,0),0)*$G1028</f>
        <v>0</v>
      </c>
      <c r="BQ1028" s="35">
        <f>IF($B1028="P",VLOOKUP($E1028,'[2]Costeo-JUL26'!$B$9:$CQ$307,BQ$1,0),0)</f>
        <v>0</v>
      </c>
      <c r="BR1028" s="36">
        <f t="shared" si="489"/>
        <v>0</v>
      </c>
      <c r="BS1028" s="36">
        <f t="shared" si="490"/>
        <v>0</v>
      </c>
      <c r="BT1028" s="34">
        <f>IF($B1028="P",VLOOKUP($E1028,'[2]Costeo-JUL26'!$B$9:$CQ$307,BT$1,0),0)</f>
        <v>0</v>
      </c>
      <c r="BU1028" s="16">
        <f>IF($B1028="P",VLOOKUP($E1028,'[2]Costeo-JUL26'!$B$9:$CQ$307,BU$1,0),0)*$G1028</f>
        <v>0</v>
      </c>
      <c r="BV1028" s="36">
        <f>IF($B1028="P",VLOOKUP($E1028,'[2]Costeo-JUL26'!$B$9:$CQ$307,BV$1,0),0)*$G1028</f>
        <v>0</v>
      </c>
      <c r="BW1028" s="35">
        <f>IF($B1028="P",VLOOKUP($E1028,'[2]Costeo-JUL26'!$B$9:$CQ$307,BW$1,0),0)</f>
        <v>0</v>
      </c>
      <c r="BX1028" s="36">
        <f t="shared" si="491"/>
        <v>0</v>
      </c>
      <c r="BY1028" s="36">
        <f t="shared" si="492"/>
        <v>0</v>
      </c>
      <c r="BZ1028" s="34">
        <f>IF($B1028="P",VLOOKUP($E1028,'[2]Costeo-JUL26'!$B$9:$CQ$307,BZ$1,0),0)</f>
        <v>936704</v>
      </c>
      <c r="CA1028" s="16">
        <f>IF($B1028="P",VLOOKUP($E1028,'[2]Costeo-JUL26'!$B$9:$CQ$307,CA$1,0),0)*$G1028</f>
        <v>49.068396920557824</v>
      </c>
      <c r="CB1028" s="36">
        <f>IF($B1028="P",VLOOKUP($E1028,'[2]Costeo-JUL26'!$B$9:$CQ$307,CB$1,0),0)*$G1028</f>
        <v>23423.465730268323</v>
      </c>
      <c r="CC1028" s="35">
        <f>IF($B1028="P",VLOOKUP($E1028,'[2]Costeo-JUL26'!$B$9:$CQ$307,CC$1,0),0)</f>
        <v>0.5</v>
      </c>
      <c r="CD1028" s="36">
        <f t="shared" si="493"/>
        <v>11711.732865134161</v>
      </c>
      <c r="CE1028" s="36">
        <f t="shared" si="494"/>
        <v>35135.198595402486</v>
      </c>
      <c r="CF1028" s="37">
        <f t="shared" si="466"/>
        <v>3100158.4980763905</v>
      </c>
      <c r="CG1028" s="36">
        <f>IF($B1028="r",VLOOKUP($E1028,'[2]Costeo-JUL26'!$B$9:$CQ$307,CG$1,0),0)*$G1028</f>
        <v>0</v>
      </c>
      <c r="CH1028" s="35">
        <f>VLOOKUP($E1028,'[2]TEORICOS (05.26)'!$A$8:$T$251,CH$1,0)</f>
        <v>0</v>
      </c>
      <c r="CI1028" s="36">
        <f t="shared" si="495"/>
        <v>0</v>
      </c>
      <c r="CJ1028" s="37">
        <f t="shared" si="496"/>
        <v>0</v>
      </c>
      <c r="CM1028" s="16">
        <f>SUMIFS('[1]Ajuste Inventario'!$I:$I,'[1]Ajuste Inventario'!$B:$B,E1028,'[1]Ajuste Inventario'!$S:$S,D1028)*-1</f>
        <v>6.3339999999999996</v>
      </c>
      <c r="CN1028" s="36">
        <f t="shared" si="467"/>
        <v>21891.197242827042</v>
      </c>
      <c r="CP1028" t="str">
        <f t="shared" si="468"/>
        <v>2486Org.Vtas Tandil</v>
      </c>
      <c r="CQ1028" s="10">
        <f t="shared" si="469"/>
        <v>3456.1410234965333</v>
      </c>
    </row>
    <row r="1029" spans="1:95" x14ac:dyDescent="0.25">
      <c r="A1029" s="30">
        <v>46204</v>
      </c>
      <c r="B1029" s="31" t="str">
        <f>VLOOKUP($E1029,'[2]TEORICOS (05.26)'!$A$8:$T$251,B$1,0)</f>
        <v>P</v>
      </c>
      <c r="C1029" s="32" t="str">
        <f>VLOOKUP($E1029,'[2]TEORICOS (05.26)'!$A$8:$T$251,C$1,0)</f>
        <v>Aquarius</v>
      </c>
      <c r="D1029" t="s">
        <v>232</v>
      </c>
      <c r="E1029">
        <v>2488</v>
      </c>
      <c r="F1029" t="s">
        <v>151</v>
      </c>
      <c r="G1029" s="16">
        <v>396</v>
      </c>
      <c r="H1029" s="16">
        <v>941.68800000000067</v>
      </c>
      <c r="I1029" s="33">
        <v>5627089.810000008</v>
      </c>
      <c r="J1029" s="33">
        <v>5556290.6700000074</v>
      </c>
      <c r="K1029" s="34">
        <f>IF($B1029="P",VLOOKUP($E1029,'[2]Costeo-JUL26'!$B$9:$CQ$307,K$1,0),0)</f>
        <v>938769</v>
      </c>
      <c r="L1029" s="35">
        <f>VLOOKUP($E1029,'[2]TEORICOS (05.26)'!$A$8:$T$251,L$1,0)</f>
        <v>0.17</v>
      </c>
      <c r="M1029" s="36">
        <f t="shared" si="470"/>
        <v>944569.41390000132</v>
      </c>
      <c r="N1029" s="35">
        <f>IF($B1029="P",VLOOKUP($E1029,'[2]Costeo-JUL26'!$B$9:$CQ$307,N$1,0),0)</f>
        <v>8.0000000000000002E-3</v>
      </c>
      <c r="O1029" s="36">
        <f t="shared" si="471"/>
        <v>7556.5553112000107</v>
      </c>
      <c r="P1029" s="36">
        <f>IF($B1029="P",VLOOKUP($E1029,'[2]Costeo-JUL26'!$B$9:$CQ$307,P$1,0),0)*H1029</f>
        <v>0</v>
      </c>
      <c r="Q1029" s="36">
        <f t="shared" si="472"/>
        <v>952125.9692112013</v>
      </c>
      <c r="R1029" s="34">
        <f>IF($B1029="P",VLOOKUP($E1029,'[2]Costeo-JUL26'!$B$9:$CQ$307,R$1,0),0)</f>
        <v>902332</v>
      </c>
      <c r="S1029" s="16">
        <f>IF($B1029="P",VLOOKUP($E1029,'[2]Costeo-JUL26'!$B$9:$CQ$307,S$1,0),0)*$G1029</f>
        <v>563.85122202622176</v>
      </c>
      <c r="T1029" s="36">
        <f>IF($B1029="P",VLOOKUP($E1029,'[2]Costeo-JUL26'!$B$9:$CQ$307,T$1,0),0)*$G1029</f>
        <v>393316.61588312348</v>
      </c>
      <c r="U1029" s="35">
        <f>IF($B1029="P",VLOOKUP($E1029,'[2]Costeo-JUL26'!$B$9:$CQ$307,U$1,0),0)</f>
        <v>1.4999999999999999E-2</v>
      </c>
      <c r="V1029" s="36">
        <f t="shared" si="473"/>
        <v>5899.7492382468517</v>
      </c>
      <c r="W1029" s="36">
        <f t="shared" si="474"/>
        <v>399216.36512137036</v>
      </c>
      <c r="X1029" s="34">
        <f>IF($B1029="P",VLOOKUP($E1029,'[2]Costeo-JUL26'!$B$9:$CQ$307,X$1,0),0)</f>
        <v>0</v>
      </c>
      <c r="Y1029" s="16">
        <f>IF($B1029="P",VLOOKUP($E1029,'[2]Costeo-JUL26'!$B$9:$CQ$307,Y$1,0),0)*$G1029</f>
        <v>0</v>
      </c>
      <c r="Z1029" s="36">
        <f>IF($B1029="P",VLOOKUP($E1029,'[2]Costeo-JUL26'!$B$9:$CQ$307,Z$1,0),0)*$G1029</f>
        <v>0</v>
      </c>
      <c r="AA1029" s="35">
        <f>IF($B1029="P",VLOOKUP($E1029,'[2]Costeo-JUL26'!$B$9:$CQ$307,AA$1,0),0)</f>
        <v>0</v>
      </c>
      <c r="AB1029" s="36">
        <f t="shared" si="475"/>
        <v>0</v>
      </c>
      <c r="AC1029" s="36">
        <f t="shared" si="476"/>
        <v>0</v>
      </c>
      <c r="AD1029" s="34">
        <f>IF($B1029="P",VLOOKUP($E1029,'[2]Costeo-JUL26'!$B$9:$CQ$307,AD$1,0),0)</f>
        <v>902257</v>
      </c>
      <c r="AE1029" s="16">
        <f>IF($B1029="P",VLOOKUP($E1029,'[2]Costeo-JUL26'!$B$9:$CQ$307,AE$1,0),0)*$G1029</f>
        <v>2376</v>
      </c>
      <c r="AF1029" s="36">
        <f>IF($B1029="P",VLOOKUP($E1029,'[2]Costeo-JUL26'!$B$9:$CQ$307,AF$1,0),0)*$G1029</f>
        <v>36464.947200000002</v>
      </c>
      <c r="AG1029" s="35">
        <f>IF($B1029="P",VLOOKUP($E1029,'[2]Costeo-JUL26'!$B$9:$CQ$307,AG$1,0),0)</f>
        <v>6.0000000000000001E-3</v>
      </c>
      <c r="AH1029" s="36">
        <f t="shared" si="477"/>
        <v>218.78968320000001</v>
      </c>
      <c r="AI1029" s="36">
        <f t="shared" si="478"/>
        <v>36683.736883199999</v>
      </c>
      <c r="AJ1029" s="34">
        <f>IF($B1029="P",VLOOKUP($E1029,'[2]Costeo-JUL26'!$B$9:$CQ$307,AJ$1,0),0)</f>
        <v>925510</v>
      </c>
      <c r="AK1029" s="16">
        <f>IF($B1029="P",VLOOKUP($E1029,'[2]Costeo-JUL26'!$B$9:$CQ$307,AK$1,0),0)*$G1029</f>
        <v>2376</v>
      </c>
      <c r="AL1029" s="36">
        <f>IF($B1029="P",VLOOKUP($E1029,'[2]Costeo-JUL26'!$B$9:$CQ$307,AL$1,0),0)*$G1029</f>
        <v>28803.677759999999</v>
      </c>
      <c r="AM1029" s="35">
        <f>IF($B1029="P",VLOOKUP($E1029,'[2]Costeo-JUL26'!$B$9:$CQ$307,AM$1,0),0)</f>
        <v>1.7999999999999999E-2</v>
      </c>
      <c r="AN1029" s="36">
        <f t="shared" si="479"/>
        <v>518.46619967999993</v>
      </c>
      <c r="AO1029" s="36">
        <f t="shared" si="480"/>
        <v>29322.143959679997</v>
      </c>
      <c r="AP1029" s="34">
        <f>IF($B1029="P",VLOOKUP($E1029,'[2]Costeo-JUL26'!$B$9:$CQ$307,AP$1,0),0)</f>
        <v>911881</v>
      </c>
      <c r="AQ1029" s="16">
        <f>IF($B1029="P",VLOOKUP($E1029,'[2]Costeo-JUL26'!$B$9:$CQ$307,AQ$1,0),0)*$G1029</f>
        <v>2376</v>
      </c>
      <c r="AR1029" s="36">
        <f>IF($B1029="P",VLOOKUP($E1029,'[2]Costeo-JUL26'!$B$9:$CQ$307,AR$1,0),0)*$G1029</f>
        <v>322402.29120537004</v>
      </c>
      <c r="AS1029" s="35">
        <f>IF($B1029="P",VLOOKUP($E1029,'[2]Costeo-JUL26'!$B$9:$CQ$307,AS$1,0),0)</f>
        <v>0.02</v>
      </c>
      <c r="AT1029" s="36">
        <f t="shared" si="481"/>
        <v>6448.0458241074011</v>
      </c>
      <c r="AU1029" s="36">
        <f t="shared" si="482"/>
        <v>328850.33702947746</v>
      </c>
      <c r="AV1029" s="34">
        <f>IF($B1029="P",VLOOKUP($E1029,'[2]Costeo-JUL26'!$B$9:$CQ$307,AV$1,0),0)</f>
        <v>925698</v>
      </c>
      <c r="AW1029" s="16">
        <f>IF($B1029="P",VLOOKUP($E1029,'[2]Costeo-JUL26'!$B$9:$CQ$307,AW$1,0),0)*$G1029</f>
        <v>15.8004</v>
      </c>
      <c r="AX1029" s="36">
        <f>IF($B1029="P",VLOOKUP($E1029,'[2]Costeo-JUL26'!$B$9:$CQ$307,AX$1,0),0)*$G1029</f>
        <v>81254.189015999989</v>
      </c>
      <c r="AY1029" s="35">
        <f>IF($B1029="P",VLOOKUP($E1029,'[2]Costeo-JUL26'!$B$9:$CQ$307,AY$1,0),0)</f>
        <v>0.03</v>
      </c>
      <c r="AZ1029" s="36">
        <f t="shared" si="483"/>
        <v>2437.6256704799994</v>
      </c>
      <c r="BA1029" s="36">
        <f t="shared" si="484"/>
        <v>83691.814686479993</v>
      </c>
      <c r="BB1029" s="34">
        <f>IF($B1029="P",VLOOKUP($E1029,'[2]Costeo-JUL26'!$B$9:$CQ$307,BB$1,0),0)</f>
        <v>902311</v>
      </c>
      <c r="BC1029" s="16">
        <f>IF($B1029="P",VLOOKUP($E1029,'[2]Costeo-JUL26'!$B$9:$CQ$307,BC$1,0),0)*$G1029</f>
        <v>1.7325000000000002</v>
      </c>
      <c r="BD1029" s="36">
        <f>IF($B1029="P",VLOOKUP($E1029,'[2]Costeo-JUL26'!$B$9:$CQ$307,BD$1,0),0)*$G1029</f>
        <v>6794.2499625000019</v>
      </c>
      <c r="BE1029" s="35">
        <f>IF($B1029="P",VLOOKUP($E1029,'[2]Costeo-JUL26'!$B$9:$CQ$307,BE$1,0),0)</f>
        <v>0.03</v>
      </c>
      <c r="BF1029" s="36">
        <f t="shared" si="485"/>
        <v>203.82749887500006</v>
      </c>
      <c r="BG1029" s="36">
        <f t="shared" si="486"/>
        <v>6998.0774613750018</v>
      </c>
      <c r="BH1029" s="34">
        <f>IF($B1029="P",VLOOKUP($E1029,'[2]Costeo-JUL26'!$B$9:$CQ$307,BH$1,0),0)</f>
        <v>933089</v>
      </c>
      <c r="BI1029" s="16">
        <f>IF($B1029="P",VLOOKUP($E1029,'[2]Costeo-JUL26'!$B$9:$CQ$307,BI$1,0),0)*$G1029</f>
        <v>14.85</v>
      </c>
      <c r="BJ1029" s="36">
        <f>IF($B1029="P",VLOOKUP($E1029,'[2]Costeo-JUL26'!$B$9:$CQ$307,BJ$1,0),0)*$G1029</f>
        <v>11058.387271777005</v>
      </c>
      <c r="BK1029" s="35">
        <f>IF(BH1029=910319,0,IF($B1029="P",VLOOKUP($E1029,'[2]Costeo-JUL26'!$B$9:$CQ$307,BK$1,0),0))</f>
        <v>0.02</v>
      </c>
      <c r="BL1029" s="36">
        <f t="shared" si="487"/>
        <v>221.1677454355401</v>
      </c>
      <c r="BM1029" s="36">
        <f t="shared" si="488"/>
        <v>11279.555017212544</v>
      </c>
      <c r="BN1029" s="34">
        <f>IF($B1029="P",VLOOKUP($E1029,'[2]Costeo-JUL26'!$B$9:$CQ$307,BN$1,0),0)</f>
        <v>0</v>
      </c>
      <c r="BO1029" s="16">
        <f>IF($B1029="P",VLOOKUP($E1029,'[2]Costeo-JUL26'!$B$9:$CQ$307,BO$1,0),0)*$G1029</f>
        <v>0</v>
      </c>
      <c r="BP1029" s="36">
        <f>IF($B1029="P",VLOOKUP($E1029,'[2]Costeo-JUL26'!$B$9:$CQ$307,BP$1,0),0)*$G1029</f>
        <v>0</v>
      </c>
      <c r="BQ1029" s="35">
        <f>IF($B1029="P",VLOOKUP($E1029,'[2]Costeo-JUL26'!$B$9:$CQ$307,BQ$1,0),0)</f>
        <v>0</v>
      </c>
      <c r="BR1029" s="36">
        <f t="shared" si="489"/>
        <v>0</v>
      </c>
      <c r="BS1029" s="36">
        <f t="shared" si="490"/>
        <v>0</v>
      </c>
      <c r="BT1029" s="34">
        <f>IF($B1029="P",VLOOKUP($E1029,'[2]Costeo-JUL26'!$B$9:$CQ$307,BT$1,0),0)</f>
        <v>0</v>
      </c>
      <c r="BU1029" s="16">
        <f>IF($B1029="P",VLOOKUP($E1029,'[2]Costeo-JUL26'!$B$9:$CQ$307,BU$1,0),0)*$G1029</f>
        <v>0</v>
      </c>
      <c r="BV1029" s="36">
        <f>IF($B1029="P",VLOOKUP($E1029,'[2]Costeo-JUL26'!$B$9:$CQ$307,BV$1,0),0)*$G1029</f>
        <v>0</v>
      </c>
      <c r="BW1029" s="35">
        <f>IF($B1029="P",VLOOKUP($E1029,'[2]Costeo-JUL26'!$B$9:$CQ$307,BW$1,0),0)</f>
        <v>0</v>
      </c>
      <c r="BX1029" s="36">
        <f t="shared" si="491"/>
        <v>0</v>
      </c>
      <c r="BY1029" s="36">
        <f t="shared" si="492"/>
        <v>0</v>
      </c>
      <c r="BZ1029" s="34">
        <f>IF($B1029="P",VLOOKUP($E1029,'[2]Costeo-JUL26'!$B$9:$CQ$307,BZ$1,0),0)</f>
        <v>936704</v>
      </c>
      <c r="CA1029" s="16">
        <f>IF($B1029="P",VLOOKUP($E1029,'[2]Costeo-JUL26'!$B$9:$CQ$307,CA$1,0),0)*$G1029</f>
        <v>32.493453479165375</v>
      </c>
      <c r="CB1029" s="36">
        <f>IF($B1029="P",VLOOKUP($E1029,'[2]Costeo-JUL26'!$B$9:$CQ$307,CB$1,0),0)*$G1029</f>
        <v>15511.191353154272</v>
      </c>
      <c r="CC1029" s="35">
        <f>IF($B1029="P",VLOOKUP($E1029,'[2]Costeo-JUL26'!$B$9:$CQ$307,CC$1,0),0)</f>
        <v>0.5</v>
      </c>
      <c r="CD1029" s="36">
        <f t="shared" si="493"/>
        <v>7755.5956765771361</v>
      </c>
      <c r="CE1029" s="36">
        <f t="shared" si="494"/>
        <v>23266.787029731408</v>
      </c>
      <c r="CF1029" s="37">
        <f t="shared" si="466"/>
        <v>1871434.7863997282</v>
      </c>
      <c r="CG1029" s="36">
        <f>IF($B1029="r",VLOOKUP($E1029,'[2]Costeo-JUL26'!$B$9:$CQ$307,CG$1,0),0)*$G1029</f>
        <v>0</v>
      </c>
      <c r="CH1029" s="35">
        <f>VLOOKUP($E1029,'[2]TEORICOS (05.26)'!$A$8:$T$251,CH$1,0)</f>
        <v>0</v>
      </c>
      <c r="CI1029" s="36">
        <f t="shared" si="495"/>
        <v>0</v>
      </c>
      <c r="CJ1029" s="37">
        <f t="shared" si="496"/>
        <v>0</v>
      </c>
      <c r="CM1029" s="16">
        <f>SUMIFS('[1]Ajuste Inventario'!$I:$I,'[1]Ajuste Inventario'!$B:$B,E1029,'[1]Ajuste Inventario'!$S:$S,D1029)*-1</f>
        <v>1.167</v>
      </c>
      <c r="CN1029" s="36">
        <f t="shared" si="467"/>
        <v>5515.0616053749563</v>
      </c>
      <c r="CP1029" t="str">
        <f t="shared" si="468"/>
        <v>2488Org.Vtas Tandil</v>
      </c>
      <c r="CQ1029" s="10">
        <f t="shared" si="469"/>
        <v>4725.8454202013336</v>
      </c>
    </row>
    <row r="1030" spans="1:95" x14ac:dyDescent="0.25">
      <c r="A1030" s="30">
        <v>46204</v>
      </c>
      <c r="B1030" s="31" t="str">
        <f>VLOOKUP($E1030,'[2]TEORICOS (05.26)'!$A$8:$T$251,B$1,0)</f>
        <v>P</v>
      </c>
      <c r="C1030" s="32" t="str">
        <f>VLOOKUP($E1030,'[2]TEORICOS (05.26)'!$A$8:$T$251,C$1,0)</f>
        <v>Powerade</v>
      </c>
      <c r="D1030" t="s">
        <v>232</v>
      </c>
      <c r="E1030">
        <v>2608</v>
      </c>
      <c r="F1030" t="s">
        <v>152</v>
      </c>
      <c r="G1030" s="16">
        <v>27</v>
      </c>
      <c r="H1030" s="16">
        <v>28.376999999999995</v>
      </c>
      <c r="I1030" s="33">
        <v>339440.13</v>
      </c>
      <c r="J1030" s="33">
        <v>334959.35999999999</v>
      </c>
      <c r="K1030" s="34">
        <f>IF($B1030="P",VLOOKUP($E1030,'[2]Costeo-JUL26'!$B$9:$CQ$307,K$1,0),0)</f>
        <v>939014</v>
      </c>
      <c r="L1030" s="35">
        <f>VLOOKUP($E1030,'[2]TEORICOS (05.26)'!$A$8:$T$251,L$1,0)</f>
        <v>0.22</v>
      </c>
      <c r="M1030" s="36">
        <f t="shared" si="470"/>
        <v>73691.059200000003</v>
      </c>
      <c r="N1030" s="35">
        <f>IF($B1030="P",VLOOKUP($E1030,'[2]Costeo-JUL26'!$B$9:$CQ$307,N$1,0),0)</f>
        <v>7.4999999999999997E-2</v>
      </c>
      <c r="O1030" s="36">
        <f t="shared" si="471"/>
        <v>5526.8294400000004</v>
      </c>
      <c r="P1030" s="36">
        <f>IF($B1030="P",VLOOKUP($E1030,'[2]Costeo-JUL26'!$B$9:$CQ$307,P$1,0),0)*H1030</f>
        <v>0</v>
      </c>
      <c r="Q1030" s="36">
        <f t="shared" si="472"/>
        <v>79217.888640000005</v>
      </c>
      <c r="R1030" s="34">
        <f>IF($B1030="P",VLOOKUP($E1030,'[2]Costeo-JUL26'!$B$9:$CQ$307,R$1,0),0)</f>
        <v>902332</v>
      </c>
      <c r="S1030" s="16">
        <f>IF($B1030="P",VLOOKUP($E1030,'[2]Costeo-JUL26'!$B$9:$CQ$307,S$1,0),0)*$G1030</f>
        <v>13.82336054155496</v>
      </c>
      <c r="T1030" s="36">
        <f>IF($B1030="P",VLOOKUP($E1030,'[2]Costeo-JUL26'!$B$9:$CQ$307,T$1,0),0)*$G1030</f>
        <v>9642.5389818235653</v>
      </c>
      <c r="U1030" s="35">
        <f>IF($B1030="P",VLOOKUP($E1030,'[2]Costeo-JUL26'!$B$9:$CQ$307,U$1,0),0)</f>
        <v>1.4999999999999999E-2</v>
      </c>
      <c r="V1030" s="36">
        <f t="shared" si="473"/>
        <v>144.63808472735349</v>
      </c>
      <c r="W1030" s="36">
        <f t="shared" si="474"/>
        <v>9787.1770665509193</v>
      </c>
      <c r="X1030" s="34">
        <f>IF($B1030="P",VLOOKUP($E1030,'[2]Costeo-JUL26'!$B$9:$CQ$307,X$1,0),0)</f>
        <v>0</v>
      </c>
      <c r="Y1030" s="16">
        <f>IF($B1030="P",VLOOKUP($E1030,'[2]Costeo-JUL26'!$B$9:$CQ$307,Y$1,0),0)*$G1030</f>
        <v>0</v>
      </c>
      <c r="Z1030" s="36">
        <f>IF($B1030="P",VLOOKUP($E1030,'[2]Costeo-JUL26'!$B$9:$CQ$307,Z$1,0),0)*$G1030</f>
        <v>0</v>
      </c>
      <c r="AA1030" s="35">
        <f>IF($B1030="P",VLOOKUP($E1030,'[2]Costeo-JUL26'!$B$9:$CQ$307,AA$1,0),0)</f>
        <v>0</v>
      </c>
      <c r="AB1030" s="36">
        <f t="shared" si="475"/>
        <v>0</v>
      </c>
      <c r="AC1030" s="36">
        <f t="shared" si="476"/>
        <v>0</v>
      </c>
      <c r="AD1030" s="34">
        <f>IF($B1030="P",VLOOKUP($E1030,'[2]Costeo-JUL26'!$B$9:$CQ$307,AD$1,0),0)</f>
        <v>917993</v>
      </c>
      <c r="AE1030" s="16">
        <f>IF($B1030="P",VLOOKUP($E1030,'[2]Costeo-JUL26'!$B$9:$CQ$307,AE$1,0),0)*$G1030</f>
        <v>162</v>
      </c>
      <c r="AF1030" s="36">
        <f>IF($B1030="P",VLOOKUP($E1030,'[2]Costeo-JUL26'!$B$9:$CQ$307,AF$1,0),0)*$G1030</f>
        <v>4402.2528000000002</v>
      </c>
      <c r="AG1030" s="35">
        <f>IF($B1030="P",VLOOKUP($E1030,'[2]Costeo-JUL26'!$B$9:$CQ$307,AG$1,0),0)</f>
        <v>6.0000000000000001E-3</v>
      </c>
      <c r="AH1030" s="36">
        <f t="shared" si="477"/>
        <v>26.4135168</v>
      </c>
      <c r="AI1030" s="36">
        <f t="shared" si="478"/>
        <v>4428.6663168000005</v>
      </c>
      <c r="AJ1030" s="34">
        <f>IF($B1030="P",VLOOKUP($E1030,'[2]Costeo-JUL26'!$B$9:$CQ$307,AJ$1,0),0)</f>
        <v>940683</v>
      </c>
      <c r="AK1030" s="16">
        <f>IF($B1030="P",VLOOKUP($E1030,'[2]Costeo-JUL26'!$B$9:$CQ$307,AK$1,0),0)*$G1030</f>
        <v>162</v>
      </c>
      <c r="AL1030" s="36">
        <f>IF($B1030="P",VLOOKUP($E1030,'[2]Costeo-JUL26'!$B$9:$CQ$307,AL$1,0),0)*$G1030</f>
        <v>2408.04252</v>
      </c>
      <c r="AM1030" s="35">
        <f>IF($B1030="P",VLOOKUP($E1030,'[2]Costeo-JUL26'!$B$9:$CQ$307,AM$1,0),0)</f>
        <v>1.7999999999999999E-2</v>
      </c>
      <c r="AN1030" s="36">
        <f t="shared" si="479"/>
        <v>43.344765359999997</v>
      </c>
      <c r="AO1030" s="36">
        <f t="shared" si="480"/>
        <v>2451.3872853600001</v>
      </c>
      <c r="AP1030" s="34">
        <f>IF($B1030="P",VLOOKUP($E1030,'[2]Costeo-JUL26'!$B$9:$CQ$307,AP$1,0),0)</f>
        <v>929272</v>
      </c>
      <c r="AQ1030" s="16">
        <f>IF($B1030="P",VLOOKUP($E1030,'[2]Costeo-JUL26'!$B$9:$CQ$307,AQ$1,0),0)*$G1030</f>
        <v>162</v>
      </c>
      <c r="AR1030" s="36">
        <f>IF($B1030="P",VLOOKUP($E1030,'[2]Costeo-JUL26'!$B$9:$CQ$307,AR$1,0),0)*$G1030</f>
        <v>23798.034900927196</v>
      </c>
      <c r="AS1030" s="35">
        <f>IF($B1030="P",VLOOKUP($E1030,'[2]Costeo-JUL26'!$B$9:$CQ$307,AS$1,0),0)</f>
        <v>0.02</v>
      </c>
      <c r="AT1030" s="36">
        <f t="shared" si="481"/>
        <v>475.96069801854395</v>
      </c>
      <c r="AU1030" s="36">
        <f t="shared" si="482"/>
        <v>24273.995598945741</v>
      </c>
      <c r="AV1030" s="34">
        <f>IF($B1030="P",VLOOKUP($E1030,'[2]Costeo-JUL26'!$B$9:$CQ$307,AV$1,0),0)</f>
        <v>922605</v>
      </c>
      <c r="AW1030" s="16">
        <f>IF($B1030="P",VLOOKUP($E1030,'[2]Costeo-JUL26'!$B$9:$CQ$307,AW$1,0),0)*$G1030</f>
        <v>0.54</v>
      </c>
      <c r="AX1030" s="36">
        <f>IF($B1030="P",VLOOKUP($E1030,'[2]Costeo-JUL26'!$B$9:$CQ$307,AX$1,0),0)*$G1030</f>
        <v>2634.7135324675328</v>
      </c>
      <c r="AY1030" s="35">
        <f>IF($B1030="P",VLOOKUP($E1030,'[2]Costeo-JUL26'!$B$9:$CQ$307,AY$1,0),0)</f>
        <v>0.03</v>
      </c>
      <c r="AZ1030" s="36">
        <f t="shared" si="483"/>
        <v>79.041405974025977</v>
      </c>
      <c r="BA1030" s="36">
        <f t="shared" si="484"/>
        <v>2713.7549384415588</v>
      </c>
      <c r="BB1030" s="34">
        <f>IF($B1030="P",VLOOKUP($E1030,'[2]Costeo-JUL26'!$B$9:$CQ$307,BB$1,0),0)</f>
        <v>902311</v>
      </c>
      <c r="BC1030" s="16">
        <f>IF($B1030="P",VLOOKUP($E1030,'[2]Costeo-JUL26'!$B$9:$CQ$307,BC$1,0),0)*$G1030</f>
        <v>3.85695E-2</v>
      </c>
      <c r="BD1030" s="36">
        <f>IF($B1030="P",VLOOKUP($E1030,'[2]Costeo-JUL26'!$B$9:$CQ$307,BD$1,0),0)*$G1030</f>
        <v>151.25588682750003</v>
      </c>
      <c r="BE1030" s="35">
        <f>IF($B1030="P",VLOOKUP($E1030,'[2]Costeo-JUL26'!$B$9:$CQ$307,BE$1,0),0)</f>
        <v>0.03</v>
      </c>
      <c r="BF1030" s="36">
        <f t="shared" si="485"/>
        <v>4.537676604825001</v>
      </c>
      <c r="BG1030" s="36">
        <f t="shared" si="486"/>
        <v>155.79356343232504</v>
      </c>
      <c r="BH1030" s="34">
        <f>IF($B1030="P",VLOOKUP($E1030,'[2]Costeo-JUL26'!$B$9:$CQ$307,BH$1,0),0)</f>
        <v>902302</v>
      </c>
      <c r="BI1030" s="16">
        <f>IF($B1030="P",VLOOKUP($E1030,'[2]Costeo-JUL26'!$B$9:$CQ$307,BI$1,0),0)*$G1030</f>
        <v>0.77142857142857135</v>
      </c>
      <c r="BJ1030" s="36">
        <f>IF($B1030="P",VLOOKUP($E1030,'[2]Costeo-JUL26'!$B$9:$CQ$307,BJ$1,0),0)*$G1030</f>
        <v>507.44571428571425</v>
      </c>
      <c r="BK1030" s="35">
        <f>IF(BH1030=910319,0,IF($B1030="P",VLOOKUP($E1030,'[2]Costeo-JUL26'!$B$9:$CQ$307,BK$1,0),0))</f>
        <v>0.02</v>
      </c>
      <c r="BL1030" s="36">
        <f t="shared" si="487"/>
        <v>10.148914285714286</v>
      </c>
      <c r="BM1030" s="36">
        <f t="shared" si="488"/>
        <v>517.59462857142853</v>
      </c>
      <c r="BN1030" s="34">
        <f>IF($B1030="P",VLOOKUP($E1030,'[2]Costeo-JUL26'!$B$9:$CQ$307,BN$1,0),0)</f>
        <v>0</v>
      </c>
      <c r="BO1030" s="16">
        <f>IF($B1030="P",VLOOKUP($E1030,'[2]Costeo-JUL26'!$B$9:$CQ$307,BO$1,0),0)*$G1030</f>
        <v>0</v>
      </c>
      <c r="BP1030" s="36">
        <f>IF($B1030="P",VLOOKUP($E1030,'[2]Costeo-JUL26'!$B$9:$CQ$307,BP$1,0),0)*$G1030</f>
        <v>0</v>
      </c>
      <c r="BQ1030" s="35">
        <f>IF($B1030="P",VLOOKUP($E1030,'[2]Costeo-JUL26'!$B$9:$CQ$307,BQ$1,0),0)</f>
        <v>0</v>
      </c>
      <c r="BR1030" s="36">
        <f t="shared" si="489"/>
        <v>0</v>
      </c>
      <c r="BS1030" s="36">
        <f t="shared" si="490"/>
        <v>0</v>
      </c>
      <c r="BT1030" s="34">
        <f>IF($B1030="P",VLOOKUP($E1030,'[2]Costeo-JUL26'!$B$9:$CQ$307,BT$1,0),0)</f>
        <v>0</v>
      </c>
      <c r="BU1030" s="16">
        <f>IF($B1030="P",VLOOKUP($E1030,'[2]Costeo-JUL26'!$B$9:$CQ$307,BU$1,0),0)*$G1030</f>
        <v>0</v>
      </c>
      <c r="BV1030" s="36">
        <f>IF($B1030="P",VLOOKUP($E1030,'[2]Costeo-JUL26'!$B$9:$CQ$307,BV$1,0),0)*$G1030</f>
        <v>0</v>
      </c>
      <c r="BW1030" s="35">
        <f>IF($B1030="P",VLOOKUP($E1030,'[2]Costeo-JUL26'!$B$9:$CQ$307,BW$1,0),0)</f>
        <v>0</v>
      </c>
      <c r="BX1030" s="36">
        <f t="shared" si="491"/>
        <v>0</v>
      </c>
      <c r="BY1030" s="36">
        <f t="shared" si="492"/>
        <v>0</v>
      </c>
      <c r="BZ1030" s="34">
        <f>IF($B1030="P",VLOOKUP($E1030,'[2]Costeo-JUL26'!$B$9:$CQ$307,BZ$1,0),0)</f>
        <v>0</v>
      </c>
      <c r="CA1030" s="16">
        <f>IF($B1030="P",VLOOKUP($E1030,'[2]Costeo-JUL26'!$B$9:$CQ$307,CA$1,0),0)*$G1030</f>
        <v>0</v>
      </c>
      <c r="CB1030" s="36">
        <f>IF($B1030="P",VLOOKUP($E1030,'[2]Costeo-JUL26'!$B$9:$CQ$307,CB$1,0),0)*$G1030</f>
        <v>0</v>
      </c>
      <c r="CC1030" s="35">
        <f>IF($B1030="P",VLOOKUP($E1030,'[2]Costeo-JUL26'!$B$9:$CQ$307,CC$1,0),0)</f>
        <v>0</v>
      </c>
      <c r="CD1030" s="36">
        <f t="shared" si="493"/>
        <v>0</v>
      </c>
      <c r="CE1030" s="36">
        <f t="shared" si="494"/>
        <v>0</v>
      </c>
      <c r="CF1030" s="37">
        <f t="shared" si="466"/>
        <v>123546.25803810198</v>
      </c>
      <c r="CG1030" s="36">
        <f>IF($B1030="r",VLOOKUP($E1030,'[2]Costeo-JUL26'!$B$9:$CQ$307,CG$1,0),0)*$G1030</f>
        <v>0</v>
      </c>
      <c r="CH1030" s="35">
        <f>VLOOKUP($E1030,'[2]TEORICOS (05.26)'!$A$8:$T$251,CH$1,0)</f>
        <v>0</v>
      </c>
      <c r="CI1030" s="36">
        <f t="shared" si="495"/>
        <v>0</v>
      </c>
      <c r="CJ1030" s="37">
        <f t="shared" si="496"/>
        <v>0</v>
      </c>
      <c r="CM1030" s="16">
        <f>SUMIFS('[1]Ajuste Inventario'!$I:$I,'[1]Ajuste Inventario'!$B:$B,E1030,'[1]Ajuste Inventario'!$S:$S,D1030)*-1</f>
        <v>-0.83299999999999996</v>
      </c>
      <c r="CN1030" s="36">
        <f t="shared" si="467"/>
        <v>-3811.6308498421827</v>
      </c>
      <c r="CP1030" t="str">
        <f t="shared" si="468"/>
        <v>2608Org.Vtas Tandil</v>
      </c>
      <c r="CQ1030" s="10">
        <f t="shared" si="469"/>
        <v>4575.7873347445175</v>
      </c>
    </row>
    <row r="1031" spans="1:95" x14ac:dyDescent="0.25">
      <c r="A1031" s="30">
        <v>46204</v>
      </c>
      <c r="B1031" s="31" t="str">
        <f>VLOOKUP($E1031,'[2]TEORICOS (05.26)'!$A$8:$T$251,B$1,0)</f>
        <v>P</v>
      </c>
      <c r="C1031" s="32" t="str">
        <f>VLOOKUP($E1031,'[2]TEORICOS (05.26)'!$A$8:$T$251,C$1,0)</f>
        <v>Powerade</v>
      </c>
      <c r="D1031" t="s">
        <v>232</v>
      </c>
      <c r="E1031">
        <v>2612</v>
      </c>
      <c r="F1031" t="s">
        <v>153</v>
      </c>
      <c r="G1031" s="16">
        <v>103</v>
      </c>
      <c r="H1031" s="16">
        <v>54.383999999999986</v>
      </c>
      <c r="I1031" s="33">
        <v>807631.5</v>
      </c>
      <c r="J1031" s="33">
        <v>792176.27</v>
      </c>
      <c r="K1031" s="34">
        <f>IF($B1031="P",VLOOKUP($E1031,'[2]Costeo-JUL26'!$B$9:$CQ$307,K$1,0),0)</f>
        <v>939014</v>
      </c>
      <c r="L1031" s="35">
        <f>VLOOKUP($E1031,'[2]TEORICOS (05.26)'!$A$8:$T$251,L$1,0)</f>
        <v>0.22</v>
      </c>
      <c r="M1031" s="36">
        <f t="shared" si="470"/>
        <v>174278.7794</v>
      </c>
      <c r="N1031" s="35">
        <f>IF($B1031="P",VLOOKUP($E1031,'[2]Costeo-JUL26'!$B$9:$CQ$307,N$1,0),0)</f>
        <v>7.4999999999999997E-2</v>
      </c>
      <c r="O1031" s="36">
        <f t="shared" si="471"/>
        <v>13070.908454999999</v>
      </c>
      <c r="P1031" s="36">
        <f>IF($B1031="P",VLOOKUP($E1031,'[2]Costeo-JUL26'!$B$9:$CQ$307,P$1,0),0)*H1031</f>
        <v>0</v>
      </c>
      <c r="Q1031" s="36">
        <f t="shared" si="472"/>
        <v>187349.687855</v>
      </c>
      <c r="R1031" s="34">
        <f>IF($B1031="P",VLOOKUP($E1031,'[2]Costeo-JUL26'!$B$9:$CQ$307,R$1,0),0)</f>
        <v>902332</v>
      </c>
      <c r="S1031" s="16">
        <f>IF($B1031="P",VLOOKUP($E1031,'[2]Costeo-JUL26'!$B$9:$CQ$307,S$1,0),0)*$G1031</f>
        <v>26.499276675603216</v>
      </c>
      <c r="T1031" s="36">
        <f>IF($B1031="P",VLOOKUP($E1031,'[2]Costeo-JUL26'!$B$9:$CQ$307,T$1,0),0)*$G1031</f>
        <v>18484.673648386884</v>
      </c>
      <c r="U1031" s="35">
        <f>IF($B1031="P",VLOOKUP($E1031,'[2]Costeo-JUL26'!$B$9:$CQ$307,U$1,0),0)</f>
        <v>1.4999999999999999E-2</v>
      </c>
      <c r="V1031" s="36">
        <f t="shared" si="473"/>
        <v>277.27010472580326</v>
      </c>
      <c r="W1031" s="36">
        <f t="shared" si="474"/>
        <v>18761.943753112686</v>
      </c>
      <c r="X1031" s="34">
        <f>IF($B1031="P",VLOOKUP($E1031,'[2]Costeo-JUL26'!$B$9:$CQ$307,X$1,0),0)</f>
        <v>0</v>
      </c>
      <c r="Y1031" s="16">
        <f>IF($B1031="P",VLOOKUP($E1031,'[2]Costeo-JUL26'!$B$9:$CQ$307,Y$1,0),0)*$G1031</f>
        <v>0</v>
      </c>
      <c r="Z1031" s="36">
        <f>IF($B1031="P",VLOOKUP($E1031,'[2]Costeo-JUL26'!$B$9:$CQ$307,Z$1,0),0)*$G1031</f>
        <v>0</v>
      </c>
      <c r="AA1031" s="35">
        <f>IF($B1031="P",VLOOKUP($E1031,'[2]Costeo-JUL26'!$B$9:$CQ$307,AA$1,0),0)</f>
        <v>0</v>
      </c>
      <c r="AB1031" s="36">
        <f t="shared" si="475"/>
        <v>0</v>
      </c>
      <c r="AC1031" s="36">
        <f t="shared" si="476"/>
        <v>0</v>
      </c>
      <c r="AD1031" s="34">
        <f>IF($B1031="P",VLOOKUP($E1031,'[2]Costeo-JUL26'!$B$9:$CQ$307,AD$1,0),0)</f>
        <v>917993</v>
      </c>
      <c r="AE1031" s="16">
        <f>IF($B1031="P",VLOOKUP($E1031,'[2]Costeo-JUL26'!$B$9:$CQ$307,AE$1,0),0)*$G1031</f>
        <v>618</v>
      </c>
      <c r="AF1031" s="36">
        <f>IF($B1031="P",VLOOKUP($E1031,'[2]Costeo-JUL26'!$B$9:$CQ$307,AF$1,0),0)*$G1031</f>
        <v>16793.779200000001</v>
      </c>
      <c r="AG1031" s="35">
        <f>IF($B1031="P",VLOOKUP($E1031,'[2]Costeo-JUL26'!$B$9:$CQ$307,AG$1,0),0)</f>
        <v>6.0000000000000001E-3</v>
      </c>
      <c r="AH1031" s="36">
        <f t="shared" si="477"/>
        <v>100.7626752</v>
      </c>
      <c r="AI1031" s="36">
        <f t="shared" si="478"/>
        <v>16894.541875200001</v>
      </c>
      <c r="AJ1031" s="34">
        <f>IF($B1031="P",VLOOKUP($E1031,'[2]Costeo-JUL26'!$B$9:$CQ$307,AJ$1,0),0)</f>
        <v>938688</v>
      </c>
      <c r="AK1031" s="16">
        <f>IF($B1031="P",VLOOKUP($E1031,'[2]Costeo-JUL26'!$B$9:$CQ$307,AK$1,0),0)*$G1031</f>
        <v>618</v>
      </c>
      <c r="AL1031" s="36">
        <f>IF($B1031="P",VLOOKUP($E1031,'[2]Costeo-JUL26'!$B$9:$CQ$307,AL$1,0),0)*$G1031</f>
        <v>5770.0188000000007</v>
      </c>
      <c r="AM1031" s="35">
        <f>IF($B1031="P",VLOOKUP($E1031,'[2]Costeo-JUL26'!$B$9:$CQ$307,AM$1,0),0)</f>
        <v>1.7999999999999999E-2</v>
      </c>
      <c r="AN1031" s="36">
        <f t="shared" si="479"/>
        <v>103.8603384</v>
      </c>
      <c r="AO1031" s="36">
        <f t="shared" si="480"/>
        <v>5873.8791384000006</v>
      </c>
      <c r="AP1031" s="34">
        <f>IF($B1031="P",VLOOKUP($E1031,'[2]Costeo-JUL26'!$B$9:$CQ$307,AP$1,0),0)</f>
        <v>929270</v>
      </c>
      <c r="AQ1031" s="16">
        <f>IF($B1031="P",VLOOKUP($E1031,'[2]Costeo-JUL26'!$B$9:$CQ$307,AQ$1,0),0)*$G1031</f>
        <v>618</v>
      </c>
      <c r="AR1031" s="36">
        <f>IF($B1031="P",VLOOKUP($E1031,'[2]Costeo-JUL26'!$B$9:$CQ$307,AR$1,0),0)*$G1031</f>
        <v>66373.533719999992</v>
      </c>
      <c r="AS1031" s="35">
        <f>IF($B1031="P",VLOOKUP($E1031,'[2]Costeo-JUL26'!$B$9:$CQ$307,AS$1,0),0)</f>
        <v>0.02</v>
      </c>
      <c r="AT1031" s="36">
        <f t="shared" si="481"/>
        <v>1327.4706743999998</v>
      </c>
      <c r="AU1031" s="36">
        <f t="shared" si="482"/>
        <v>67701.004394399992</v>
      </c>
      <c r="AV1031" s="34">
        <f>IF($B1031="P",VLOOKUP($E1031,'[2]Costeo-JUL26'!$B$9:$CQ$307,AV$1,0),0)</f>
        <v>934139</v>
      </c>
      <c r="AW1031" s="16">
        <f>IF($B1031="P",VLOOKUP($E1031,'[2]Costeo-JUL26'!$B$9:$CQ$307,AW$1,0),0)*$G1031</f>
        <v>1.6170999999999998</v>
      </c>
      <c r="AX1031" s="36">
        <f>IF($B1031="P",VLOOKUP($E1031,'[2]Costeo-JUL26'!$B$9:$CQ$307,AX$1,0),0)*$G1031</f>
        <v>8316.0014339999998</v>
      </c>
      <c r="AY1031" s="35">
        <f>IF($B1031="P",VLOOKUP($E1031,'[2]Costeo-JUL26'!$B$9:$CQ$307,AY$1,0),0)</f>
        <v>0.03</v>
      </c>
      <c r="AZ1031" s="36">
        <f t="shared" si="483"/>
        <v>249.48004301999998</v>
      </c>
      <c r="BA1031" s="36">
        <f t="shared" si="484"/>
        <v>8565.4814770199991</v>
      </c>
      <c r="BB1031" s="34">
        <f>IF($B1031="P",VLOOKUP($E1031,'[2]Costeo-JUL26'!$B$9:$CQ$307,BB$1,0),0)</f>
        <v>902311</v>
      </c>
      <c r="BC1031" s="16">
        <f>IF($B1031="P",VLOOKUP($E1031,'[2]Costeo-JUL26'!$B$9:$CQ$307,BC$1,0),0)*$G1031</f>
        <v>0.1471355</v>
      </c>
      <c r="BD1031" s="36">
        <f>IF($B1031="P",VLOOKUP($E1031,'[2]Costeo-JUL26'!$B$9:$CQ$307,BD$1,0),0)*$G1031</f>
        <v>577.01319789750016</v>
      </c>
      <c r="BE1031" s="35">
        <f>IF($B1031="P",VLOOKUP($E1031,'[2]Costeo-JUL26'!$B$9:$CQ$307,BE$1,0),0)</f>
        <v>0.03</v>
      </c>
      <c r="BF1031" s="36">
        <f t="shared" si="485"/>
        <v>17.310395936925005</v>
      </c>
      <c r="BG1031" s="36">
        <f t="shared" si="486"/>
        <v>594.3235938344252</v>
      </c>
      <c r="BH1031" s="34">
        <f>IF($B1031="P",VLOOKUP($E1031,'[2]Costeo-JUL26'!$B$9:$CQ$307,BH$1,0),0)</f>
        <v>933089</v>
      </c>
      <c r="BI1031" s="16">
        <f>IF($B1031="P",VLOOKUP($E1031,'[2]Costeo-JUL26'!$B$9:$CQ$307,BI$1,0),0)*$G1031</f>
        <v>1.961904761904762</v>
      </c>
      <c r="BJ1031" s="36">
        <f>IF($B1031="P",VLOOKUP($E1031,'[2]Costeo-JUL26'!$B$9:$CQ$307,BJ$1,0),0)*$G1031</f>
        <v>1460.9766092583377</v>
      </c>
      <c r="BK1031" s="35">
        <f>IF(BH1031=910319,0,IF($B1031="P",VLOOKUP($E1031,'[2]Costeo-JUL26'!$B$9:$CQ$307,BK$1,0),0))</f>
        <v>0.02</v>
      </c>
      <c r="BL1031" s="36">
        <f t="shared" si="487"/>
        <v>29.219532185166756</v>
      </c>
      <c r="BM1031" s="36">
        <f t="shared" si="488"/>
        <v>1490.1961414435045</v>
      </c>
      <c r="BN1031" s="34">
        <f>IF($B1031="P",VLOOKUP($E1031,'[2]Costeo-JUL26'!$B$9:$CQ$307,BN$1,0),0)</f>
        <v>0</v>
      </c>
      <c r="BO1031" s="16">
        <f>IF($B1031="P",VLOOKUP($E1031,'[2]Costeo-JUL26'!$B$9:$CQ$307,BO$1,0),0)*$G1031</f>
        <v>0</v>
      </c>
      <c r="BP1031" s="36">
        <f>IF($B1031="P",VLOOKUP($E1031,'[2]Costeo-JUL26'!$B$9:$CQ$307,BP$1,0),0)*$G1031</f>
        <v>0</v>
      </c>
      <c r="BQ1031" s="35">
        <f>IF($B1031="P",VLOOKUP($E1031,'[2]Costeo-JUL26'!$B$9:$CQ$307,BQ$1,0),0)</f>
        <v>0</v>
      </c>
      <c r="BR1031" s="36">
        <f t="shared" si="489"/>
        <v>0</v>
      </c>
      <c r="BS1031" s="36">
        <f t="shared" si="490"/>
        <v>0</v>
      </c>
      <c r="BT1031" s="34">
        <f>IF($B1031="P",VLOOKUP($E1031,'[2]Costeo-JUL26'!$B$9:$CQ$307,BT$1,0),0)</f>
        <v>0</v>
      </c>
      <c r="BU1031" s="16">
        <f>IF($B1031="P",VLOOKUP($E1031,'[2]Costeo-JUL26'!$B$9:$CQ$307,BU$1,0),0)*$G1031</f>
        <v>0</v>
      </c>
      <c r="BV1031" s="36">
        <f>IF($B1031="P",VLOOKUP($E1031,'[2]Costeo-JUL26'!$B$9:$CQ$307,BV$1,0),0)*$G1031</f>
        <v>0</v>
      </c>
      <c r="BW1031" s="35">
        <f>IF($B1031="P",VLOOKUP($E1031,'[2]Costeo-JUL26'!$B$9:$CQ$307,BW$1,0),0)</f>
        <v>0</v>
      </c>
      <c r="BX1031" s="36">
        <f t="shared" si="491"/>
        <v>0</v>
      </c>
      <c r="BY1031" s="36">
        <f t="shared" si="492"/>
        <v>0</v>
      </c>
      <c r="BZ1031" s="34">
        <f>IF($B1031="P",VLOOKUP($E1031,'[2]Costeo-JUL26'!$B$9:$CQ$307,BZ$1,0),0)</f>
        <v>0</v>
      </c>
      <c r="CA1031" s="16">
        <f>IF($B1031="P",VLOOKUP($E1031,'[2]Costeo-JUL26'!$B$9:$CQ$307,CA$1,0),0)*$G1031</f>
        <v>0</v>
      </c>
      <c r="CB1031" s="36">
        <f>IF($B1031="P",VLOOKUP($E1031,'[2]Costeo-JUL26'!$B$9:$CQ$307,CB$1,0),0)*$G1031</f>
        <v>0</v>
      </c>
      <c r="CC1031" s="35">
        <f>IF($B1031="P",VLOOKUP($E1031,'[2]Costeo-JUL26'!$B$9:$CQ$307,CC$1,0),0)</f>
        <v>0</v>
      </c>
      <c r="CD1031" s="36">
        <f t="shared" si="493"/>
        <v>0</v>
      </c>
      <c r="CE1031" s="36">
        <f t="shared" si="494"/>
        <v>0</v>
      </c>
      <c r="CF1031" s="37">
        <f t="shared" si="466"/>
        <v>307231.05822841061</v>
      </c>
      <c r="CG1031" s="36">
        <f>IF($B1031="r",VLOOKUP($E1031,'[2]Costeo-JUL26'!$B$9:$CQ$307,CG$1,0),0)*$G1031</f>
        <v>0</v>
      </c>
      <c r="CH1031" s="35">
        <f>VLOOKUP($E1031,'[2]TEORICOS (05.26)'!$A$8:$T$251,CH$1,0)</f>
        <v>0</v>
      </c>
      <c r="CI1031" s="36">
        <f t="shared" si="495"/>
        <v>0</v>
      </c>
      <c r="CJ1031" s="37">
        <f t="shared" si="496"/>
        <v>0</v>
      </c>
      <c r="CM1031" s="16">
        <f>SUMIFS('[1]Ajuste Inventario'!$I:$I,'[1]Ajuste Inventario'!$B:$B,E1031,'[1]Ajuste Inventario'!$S:$S,D1031)*-1</f>
        <v>-0.66700000000000004</v>
      </c>
      <c r="CN1031" s="36">
        <f t="shared" si="467"/>
        <v>-1989.5448139645619</v>
      </c>
      <c r="CP1031" t="str">
        <f t="shared" si="468"/>
        <v>2612Org.Vtas Tandil</v>
      </c>
      <c r="CQ1031" s="10">
        <f t="shared" si="469"/>
        <v>2982.8258080428213</v>
      </c>
    </row>
    <row r="1032" spans="1:95" x14ac:dyDescent="0.25">
      <c r="A1032" s="30">
        <v>46204</v>
      </c>
      <c r="B1032" s="31" t="str">
        <f>VLOOKUP($E1032,'[2]TEORICOS (05.26)'!$A$8:$T$251,B$1,0)</f>
        <v>P</v>
      </c>
      <c r="C1032" s="32" t="str">
        <f>VLOOKUP($E1032,'[2]TEORICOS (05.26)'!$A$8:$T$251,C$1,0)</f>
        <v>Powerade</v>
      </c>
      <c r="D1032" t="s">
        <v>232</v>
      </c>
      <c r="E1032">
        <v>2642</v>
      </c>
      <c r="F1032" t="s">
        <v>154</v>
      </c>
      <c r="G1032" s="16">
        <v>229</v>
      </c>
      <c r="H1032" s="16">
        <v>120.91200000000006</v>
      </c>
      <c r="I1032" s="33">
        <v>1842004.2399999995</v>
      </c>
      <c r="J1032" s="33">
        <v>1813981.3599999999</v>
      </c>
      <c r="K1032" s="34">
        <f>IF($B1032="P",VLOOKUP($E1032,'[2]Costeo-JUL26'!$B$9:$CQ$307,K$1,0),0)</f>
        <v>929228</v>
      </c>
      <c r="L1032" s="35">
        <f>VLOOKUP($E1032,'[2]TEORICOS (05.26)'!$A$8:$T$251,L$1,0)</f>
        <v>0.22</v>
      </c>
      <c r="M1032" s="36">
        <f t="shared" si="470"/>
        <v>399075.89919999999</v>
      </c>
      <c r="N1032" s="35">
        <f>IF($B1032="P",VLOOKUP($E1032,'[2]Costeo-JUL26'!$B$9:$CQ$307,N$1,0),0)</f>
        <v>0.05</v>
      </c>
      <c r="O1032" s="36">
        <f t="shared" si="471"/>
        <v>19953.794959999999</v>
      </c>
      <c r="P1032" s="36">
        <f>IF($B1032="P",VLOOKUP($E1032,'[2]Costeo-JUL26'!$B$9:$CQ$307,P$1,0),0)*H1032</f>
        <v>0</v>
      </c>
      <c r="Q1032" s="36">
        <f t="shared" si="472"/>
        <v>419029.69415999996</v>
      </c>
      <c r="R1032" s="34">
        <f>IF($B1032="P",VLOOKUP($E1032,'[2]Costeo-JUL26'!$B$9:$CQ$307,R$1,0),0)</f>
        <v>902332</v>
      </c>
      <c r="S1032" s="16">
        <f>IF($B1032="P",VLOOKUP($E1032,'[2]Costeo-JUL26'!$B$9:$CQ$307,S$1,0),0)*$G1032</f>
        <v>56.475865499999998</v>
      </c>
      <c r="T1032" s="36">
        <f>IF($B1032="P",VLOOKUP($E1032,'[2]Costeo-JUL26'!$B$9:$CQ$307,T$1,0),0)*$G1032</f>
        <v>39394.959928804477</v>
      </c>
      <c r="U1032" s="35">
        <f>IF($B1032="P",VLOOKUP($E1032,'[2]Costeo-JUL26'!$B$9:$CQ$307,U$1,0),0)</f>
        <v>1.4999999999999999E-2</v>
      </c>
      <c r="V1032" s="36">
        <f t="shared" si="473"/>
        <v>590.92439893206711</v>
      </c>
      <c r="W1032" s="36">
        <f t="shared" si="474"/>
        <v>39985.884327736545</v>
      </c>
      <c r="X1032" s="34">
        <f>IF($B1032="P",VLOOKUP($E1032,'[2]Costeo-JUL26'!$B$9:$CQ$307,X$1,0),0)</f>
        <v>0</v>
      </c>
      <c r="Y1032" s="16">
        <f>IF($B1032="P",VLOOKUP($E1032,'[2]Costeo-JUL26'!$B$9:$CQ$307,Y$1,0),0)*$G1032</f>
        <v>0</v>
      </c>
      <c r="Z1032" s="36">
        <f>IF($B1032="P",VLOOKUP($E1032,'[2]Costeo-JUL26'!$B$9:$CQ$307,Z$1,0),0)*$G1032</f>
        <v>0</v>
      </c>
      <c r="AA1032" s="35">
        <f>IF($B1032="P",VLOOKUP($E1032,'[2]Costeo-JUL26'!$B$9:$CQ$307,AA$1,0),0)</f>
        <v>0</v>
      </c>
      <c r="AB1032" s="36">
        <f t="shared" si="475"/>
        <v>0</v>
      </c>
      <c r="AC1032" s="36">
        <f t="shared" si="476"/>
        <v>0</v>
      </c>
      <c r="AD1032" s="34">
        <f>IF($B1032="P",VLOOKUP($E1032,'[2]Costeo-JUL26'!$B$9:$CQ$307,AD$1,0),0)</f>
        <v>917993</v>
      </c>
      <c r="AE1032" s="16">
        <f>IF($B1032="P",VLOOKUP($E1032,'[2]Costeo-JUL26'!$B$9:$CQ$307,AE$1,0),0)*$G1032</f>
        <v>1374</v>
      </c>
      <c r="AF1032" s="36">
        <f>IF($B1032="P",VLOOKUP($E1032,'[2]Costeo-JUL26'!$B$9:$CQ$307,AF$1,0),0)*$G1032</f>
        <v>37337.625599999999</v>
      </c>
      <c r="AG1032" s="35">
        <f>IF($B1032="P",VLOOKUP($E1032,'[2]Costeo-JUL26'!$B$9:$CQ$307,AG$1,0),0)</f>
        <v>6.0000000000000001E-3</v>
      </c>
      <c r="AH1032" s="36">
        <f t="shared" si="477"/>
        <v>224.0257536</v>
      </c>
      <c r="AI1032" s="36">
        <f t="shared" si="478"/>
        <v>37561.651353599998</v>
      </c>
      <c r="AJ1032" s="34">
        <f>IF($B1032="P",VLOOKUP($E1032,'[2]Costeo-JUL26'!$B$9:$CQ$307,AJ$1,0),0)</f>
        <v>929258</v>
      </c>
      <c r="AK1032" s="16">
        <f>IF($B1032="P",VLOOKUP($E1032,'[2]Costeo-JUL26'!$B$9:$CQ$307,AK$1,0),0)*$G1032</f>
        <v>1374</v>
      </c>
      <c r="AL1032" s="36">
        <f>IF($B1032="P",VLOOKUP($E1032,'[2]Costeo-JUL26'!$B$9:$CQ$307,AL$1,0),0)*$G1032</f>
        <v>11525.276880000001</v>
      </c>
      <c r="AM1032" s="35">
        <f>IF($B1032="P",VLOOKUP($E1032,'[2]Costeo-JUL26'!$B$9:$CQ$307,AM$1,0),0)</f>
        <v>1.7999999999999999E-2</v>
      </c>
      <c r="AN1032" s="36">
        <f t="shared" si="479"/>
        <v>207.45498384000001</v>
      </c>
      <c r="AO1032" s="36">
        <f t="shared" si="480"/>
        <v>11732.731863840001</v>
      </c>
      <c r="AP1032" s="34">
        <f>IF($B1032="P",VLOOKUP($E1032,'[2]Costeo-JUL26'!$B$9:$CQ$307,AP$1,0),0)</f>
        <v>929270</v>
      </c>
      <c r="AQ1032" s="16">
        <f>IF($B1032="P",VLOOKUP($E1032,'[2]Costeo-JUL26'!$B$9:$CQ$307,AQ$1,0),0)*$G1032</f>
        <v>1374</v>
      </c>
      <c r="AR1032" s="36">
        <f>IF($B1032="P",VLOOKUP($E1032,'[2]Costeo-JUL26'!$B$9:$CQ$307,AR$1,0),0)*$G1032</f>
        <v>147568.34195999999</v>
      </c>
      <c r="AS1032" s="35">
        <f>IF($B1032="P",VLOOKUP($E1032,'[2]Costeo-JUL26'!$B$9:$CQ$307,AS$1,0),0)</f>
        <v>0.02</v>
      </c>
      <c r="AT1032" s="36">
        <f t="shared" si="481"/>
        <v>2951.3668392</v>
      </c>
      <c r="AU1032" s="36">
        <f t="shared" si="482"/>
        <v>150519.70879919999</v>
      </c>
      <c r="AV1032" s="34">
        <f>IF($B1032="P",VLOOKUP($E1032,'[2]Costeo-JUL26'!$B$9:$CQ$307,AV$1,0),0)</f>
        <v>934139</v>
      </c>
      <c r="AW1032" s="16">
        <f>IF($B1032="P",VLOOKUP($E1032,'[2]Costeo-JUL26'!$B$9:$CQ$307,AW$1,0),0)*$G1032</f>
        <v>3.5952999999999995</v>
      </c>
      <c r="AX1032" s="36">
        <f>IF($B1032="P",VLOOKUP($E1032,'[2]Costeo-JUL26'!$B$9:$CQ$307,AX$1,0),0)*$G1032</f>
        <v>18488.974061999998</v>
      </c>
      <c r="AY1032" s="35">
        <f>IF($B1032="P",VLOOKUP($E1032,'[2]Costeo-JUL26'!$B$9:$CQ$307,AY$1,0),0)</f>
        <v>0.03</v>
      </c>
      <c r="AZ1032" s="36">
        <f t="shared" si="483"/>
        <v>554.66922185999988</v>
      </c>
      <c r="BA1032" s="36">
        <f t="shared" si="484"/>
        <v>19043.643283859998</v>
      </c>
      <c r="BB1032" s="34">
        <f>IF($B1032="P",VLOOKUP($E1032,'[2]Costeo-JUL26'!$B$9:$CQ$307,BB$1,0),0)</f>
        <v>902311</v>
      </c>
      <c r="BC1032" s="16">
        <f>IF($B1032="P",VLOOKUP($E1032,'[2]Costeo-JUL26'!$B$9:$CQ$307,BC$1,0),0)*$G1032</f>
        <v>0.32712650000000004</v>
      </c>
      <c r="BD1032" s="36">
        <f>IF($B1032="P",VLOOKUP($E1032,'[2]Costeo-JUL26'!$B$9:$CQ$307,BD$1,0),0)*$G1032</f>
        <v>1282.8740030925003</v>
      </c>
      <c r="BE1032" s="35">
        <f>IF($B1032="P",VLOOKUP($E1032,'[2]Costeo-JUL26'!$B$9:$CQ$307,BE$1,0),0)</f>
        <v>0.03</v>
      </c>
      <c r="BF1032" s="36">
        <f t="shared" si="485"/>
        <v>38.486220092775007</v>
      </c>
      <c r="BG1032" s="36">
        <f t="shared" si="486"/>
        <v>1321.3602231852753</v>
      </c>
      <c r="BH1032" s="34">
        <f>IF($B1032="P",VLOOKUP($E1032,'[2]Costeo-JUL26'!$B$9:$CQ$307,BH$1,0),0)</f>
        <v>933089</v>
      </c>
      <c r="BI1032" s="16">
        <f>IF($B1032="P",VLOOKUP($E1032,'[2]Costeo-JUL26'!$B$9:$CQ$307,BI$1,0),0)*$G1032</f>
        <v>4.3619047619047624</v>
      </c>
      <c r="BJ1032" s="36">
        <f>IF($B1032="P",VLOOKUP($E1032,'[2]Costeo-JUL26'!$B$9:$CQ$307,BJ$1,0),0)*$G1032</f>
        <v>3248.1907137879548</v>
      </c>
      <c r="BK1032" s="35">
        <f>IF(BH1032=910319,0,IF($B1032="P",VLOOKUP($E1032,'[2]Costeo-JUL26'!$B$9:$CQ$307,BK$1,0),0))</f>
        <v>0.02</v>
      </c>
      <c r="BL1032" s="36">
        <f t="shared" si="487"/>
        <v>64.963814275759091</v>
      </c>
      <c r="BM1032" s="36">
        <f t="shared" si="488"/>
        <v>3313.1545280637138</v>
      </c>
      <c r="BN1032" s="34">
        <f>IF($B1032="P",VLOOKUP($E1032,'[2]Costeo-JUL26'!$B$9:$CQ$307,BN$1,0),0)</f>
        <v>0</v>
      </c>
      <c r="BO1032" s="16">
        <f>IF($B1032="P",VLOOKUP($E1032,'[2]Costeo-JUL26'!$B$9:$CQ$307,BO$1,0),0)*$G1032</f>
        <v>0</v>
      </c>
      <c r="BP1032" s="36">
        <f>IF($B1032="P",VLOOKUP($E1032,'[2]Costeo-JUL26'!$B$9:$CQ$307,BP$1,0),0)*$G1032</f>
        <v>0</v>
      </c>
      <c r="BQ1032" s="35">
        <f>IF($B1032="P",VLOOKUP($E1032,'[2]Costeo-JUL26'!$B$9:$CQ$307,BQ$1,0),0)</f>
        <v>0</v>
      </c>
      <c r="BR1032" s="36">
        <f t="shared" si="489"/>
        <v>0</v>
      </c>
      <c r="BS1032" s="36">
        <f t="shared" si="490"/>
        <v>0</v>
      </c>
      <c r="BT1032" s="34">
        <f>IF($B1032="P",VLOOKUP($E1032,'[2]Costeo-JUL26'!$B$9:$CQ$307,BT$1,0),0)</f>
        <v>0</v>
      </c>
      <c r="BU1032" s="16">
        <f>IF($B1032="P",VLOOKUP($E1032,'[2]Costeo-JUL26'!$B$9:$CQ$307,BU$1,0),0)*$G1032</f>
        <v>0</v>
      </c>
      <c r="BV1032" s="36">
        <f>IF($B1032="P",VLOOKUP($E1032,'[2]Costeo-JUL26'!$B$9:$CQ$307,BV$1,0),0)*$G1032</f>
        <v>0</v>
      </c>
      <c r="BW1032" s="35">
        <f>IF($B1032="P",VLOOKUP($E1032,'[2]Costeo-JUL26'!$B$9:$CQ$307,BW$1,0),0)</f>
        <v>0</v>
      </c>
      <c r="BX1032" s="36">
        <f t="shared" si="491"/>
        <v>0</v>
      </c>
      <c r="BY1032" s="36">
        <f t="shared" si="492"/>
        <v>0</v>
      </c>
      <c r="BZ1032" s="34">
        <f>IF($B1032="P",VLOOKUP($E1032,'[2]Costeo-JUL26'!$B$9:$CQ$307,BZ$1,0),0)</f>
        <v>0</v>
      </c>
      <c r="CA1032" s="16">
        <f>IF($B1032="P",VLOOKUP($E1032,'[2]Costeo-JUL26'!$B$9:$CQ$307,CA$1,0),0)*$G1032</f>
        <v>0</v>
      </c>
      <c r="CB1032" s="36">
        <f>IF($B1032="P",VLOOKUP($E1032,'[2]Costeo-JUL26'!$B$9:$CQ$307,CB$1,0),0)*$G1032</f>
        <v>0</v>
      </c>
      <c r="CC1032" s="35">
        <f>IF($B1032="P",VLOOKUP($E1032,'[2]Costeo-JUL26'!$B$9:$CQ$307,CC$1,0),0)</f>
        <v>0</v>
      </c>
      <c r="CD1032" s="36">
        <f t="shared" si="493"/>
        <v>0</v>
      </c>
      <c r="CE1032" s="36">
        <f t="shared" si="494"/>
        <v>0</v>
      </c>
      <c r="CF1032" s="37">
        <f t="shared" si="466"/>
        <v>682507.82853948546</v>
      </c>
      <c r="CG1032" s="36">
        <f>IF($B1032="r",VLOOKUP($E1032,'[2]Costeo-JUL26'!$B$9:$CQ$307,CG$1,0),0)*$G1032</f>
        <v>0</v>
      </c>
      <c r="CH1032" s="35">
        <f>VLOOKUP($E1032,'[2]TEORICOS (05.26)'!$A$8:$T$251,CH$1,0)</f>
        <v>0</v>
      </c>
      <c r="CI1032" s="36">
        <f t="shared" si="495"/>
        <v>0</v>
      </c>
      <c r="CJ1032" s="37">
        <f t="shared" si="496"/>
        <v>0</v>
      </c>
      <c r="CM1032" s="16">
        <f>SUMIFS('[1]Ajuste Inventario'!$I:$I,'[1]Ajuste Inventario'!$B:$B,E1032,'[1]Ajuste Inventario'!$S:$S,D1032)*-1</f>
        <v>-6.6669999999999998</v>
      </c>
      <c r="CN1032" s="36">
        <f t="shared" si="467"/>
        <v>-19870.216999444321</v>
      </c>
      <c r="CP1032" t="str">
        <f t="shared" si="468"/>
        <v>2642Org.Vtas Tandil</v>
      </c>
      <c r="CQ1032" s="10">
        <f t="shared" si="469"/>
        <v>2980.3835307401114</v>
      </c>
    </row>
    <row r="1033" spans="1:95" x14ac:dyDescent="0.25">
      <c r="A1033" s="30">
        <v>46204</v>
      </c>
      <c r="B1033" s="31" t="str">
        <f>VLOOKUP($E1033,'[2]TEORICOS (05.26)'!$A$8:$T$251,B$1,0)</f>
        <v>P</v>
      </c>
      <c r="C1033" s="32" t="str">
        <f>VLOOKUP($E1033,'[2]TEORICOS (05.26)'!$A$8:$T$251,C$1,0)</f>
        <v>Powerade</v>
      </c>
      <c r="D1033" t="s">
        <v>232</v>
      </c>
      <c r="E1033">
        <v>2648</v>
      </c>
      <c r="F1033" t="s">
        <v>155</v>
      </c>
      <c r="G1033" s="16">
        <v>104.667</v>
      </c>
      <c r="H1033" s="16">
        <v>110.00501700000001</v>
      </c>
      <c r="I1033" s="33">
        <v>1432232.2599999998</v>
      </c>
      <c r="J1033" s="33">
        <v>1393483.07</v>
      </c>
      <c r="K1033" s="34">
        <f>IF($B1033="P",VLOOKUP($E1033,'[2]Costeo-JUL26'!$B$9:$CQ$307,K$1,0),0)</f>
        <v>929228</v>
      </c>
      <c r="L1033" s="35">
        <f>VLOOKUP($E1033,'[2]TEORICOS (05.26)'!$A$8:$T$251,L$1,0)</f>
        <v>0.22</v>
      </c>
      <c r="M1033" s="36">
        <f t="shared" si="470"/>
        <v>306566.27540000004</v>
      </c>
      <c r="N1033" s="35">
        <f>IF($B1033="P",VLOOKUP($E1033,'[2]Costeo-JUL26'!$B$9:$CQ$307,N$1,0),0)</f>
        <v>0.05</v>
      </c>
      <c r="O1033" s="36">
        <f t="shared" si="471"/>
        <v>15328.313770000002</v>
      </c>
      <c r="P1033" s="36">
        <f>IF($B1033="P",VLOOKUP($E1033,'[2]Costeo-JUL26'!$B$9:$CQ$307,P$1,0),0)*H1033</f>
        <v>0</v>
      </c>
      <c r="Q1033" s="36">
        <f t="shared" si="472"/>
        <v>321894.58917000005</v>
      </c>
      <c r="R1033" s="34">
        <f>IF($B1033="P",VLOOKUP($E1033,'[2]Costeo-JUL26'!$B$9:$CQ$307,R$1,0),0)</f>
        <v>902332</v>
      </c>
      <c r="S1033" s="16">
        <f>IF($B1033="P",VLOOKUP($E1033,'[2]Costeo-JUL26'!$B$9:$CQ$307,S$1,0),0)*$G1033</f>
        <v>51.367717180934996</v>
      </c>
      <c r="T1033" s="36">
        <f>IF($B1033="P",VLOOKUP($E1033,'[2]Costeo-JUL26'!$B$9:$CQ$307,T$1,0),0)*$G1033</f>
        <v>35831.751174793339</v>
      </c>
      <c r="U1033" s="35">
        <f>IF($B1033="P",VLOOKUP($E1033,'[2]Costeo-JUL26'!$B$9:$CQ$307,U$1,0),0)</f>
        <v>1.4999999999999999E-2</v>
      </c>
      <c r="V1033" s="36">
        <f t="shared" si="473"/>
        <v>537.47626762190009</v>
      </c>
      <c r="W1033" s="36">
        <f t="shared" si="474"/>
        <v>36369.227442415242</v>
      </c>
      <c r="X1033" s="34">
        <f>IF($B1033="P",VLOOKUP($E1033,'[2]Costeo-JUL26'!$B$9:$CQ$307,X$1,0),0)</f>
        <v>0</v>
      </c>
      <c r="Y1033" s="16">
        <f>IF($B1033="P",VLOOKUP($E1033,'[2]Costeo-JUL26'!$B$9:$CQ$307,Y$1,0),0)*$G1033</f>
        <v>0</v>
      </c>
      <c r="Z1033" s="36">
        <f>IF($B1033="P",VLOOKUP($E1033,'[2]Costeo-JUL26'!$B$9:$CQ$307,Z$1,0),0)*$G1033</f>
        <v>0</v>
      </c>
      <c r="AA1033" s="35">
        <f>IF($B1033="P",VLOOKUP($E1033,'[2]Costeo-JUL26'!$B$9:$CQ$307,AA$1,0),0)</f>
        <v>0</v>
      </c>
      <c r="AB1033" s="36">
        <f t="shared" si="475"/>
        <v>0</v>
      </c>
      <c r="AC1033" s="36">
        <f t="shared" si="476"/>
        <v>0</v>
      </c>
      <c r="AD1033" s="34">
        <f>IF($B1033="P",VLOOKUP($E1033,'[2]Costeo-JUL26'!$B$9:$CQ$307,AD$1,0),0)</f>
        <v>917993</v>
      </c>
      <c r="AE1033" s="16">
        <f>IF($B1033="P",VLOOKUP($E1033,'[2]Costeo-JUL26'!$B$9:$CQ$307,AE$1,0),0)*$G1033</f>
        <v>628.00199999999995</v>
      </c>
      <c r="AF1033" s="36">
        <f>IF($B1033="P",VLOOKUP($E1033,'[2]Costeo-JUL26'!$B$9:$CQ$307,AF$1,0),0)*$G1033</f>
        <v>17065.5775488</v>
      </c>
      <c r="AG1033" s="35">
        <f>IF($B1033="P",VLOOKUP($E1033,'[2]Costeo-JUL26'!$B$9:$CQ$307,AG$1,0),0)</f>
        <v>6.0000000000000001E-3</v>
      </c>
      <c r="AH1033" s="36">
        <f t="shared" si="477"/>
        <v>102.3934652928</v>
      </c>
      <c r="AI1033" s="36">
        <f t="shared" si="478"/>
        <v>17167.9710140928</v>
      </c>
      <c r="AJ1033" s="34">
        <f>IF($B1033="P",VLOOKUP($E1033,'[2]Costeo-JUL26'!$B$9:$CQ$307,AJ$1,0),0)</f>
        <v>938125</v>
      </c>
      <c r="AK1033" s="16">
        <f>IF($B1033="P",VLOOKUP($E1033,'[2]Costeo-JUL26'!$B$9:$CQ$307,AK$1,0),0)*$G1033</f>
        <v>628.00199999999995</v>
      </c>
      <c r="AL1033" s="36">
        <f>IF($B1033="P",VLOOKUP($E1033,'[2]Costeo-JUL26'!$B$9:$CQ$307,AL$1,0),0)*$G1033</f>
        <v>9334.9106089199995</v>
      </c>
      <c r="AM1033" s="35">
        <f>IF($B1033="P",VLOOKUP($E1033,'[2]Costeo-JUL26'!$B$9:$CQ$307,AM$1,0),0)</f>
        <v>1.7999999999999999E-2</v>
      </c>
      <c r="AN1033" s="36">
        <f t="shared" si="479"/>
        <v>168.02839096055999</v>
      </c>
      <c r="AO1033" s="36">
        <f t="shared" si="480"/>
        <v>9502.93899988056</v>
      </c>
      <c r="AP1033" s="34">
        <f>IF($B1033="P",VLOOKUP($E1033,'[2]Costeo-JUL26'!$B$9:$CQ$307,AP$1,0),0)</f>
        <v>929272</v>
      </c>
      <c r="AQ1033" s="16">
        <f>IF($B1033="P",VLOOKUP($E1033,'[2]Costeo-JUL26'!$B$9:$CQ$307,AQ$1,0),0)*$G1033</f>
        <v>628.00199999999995</v>
      </c>
      <c r="AR1033" s="36">
        <f>IF($B1033="P",VLOOKUP($E1033,'[2]Costeo-JUL26'!$B$9:$CQ$307,AR$1,0),0)*$G1033</f>
        <v>92254.40440649433</v>
      </c>
      <c r="AS1033" s="35">
        <f>IF($B1033="P",VLOOKUP($E1033,'[2]Costeo-JUL26'!$B$9:$CQ$307,AS$1,0),0)</f>
        <v>0.02</v>
      </c>
      <c r="AT1033" s="36">
        <f t="shared" si="481"/>
        <v>1845.0880881298867</v>
      </c>
      <c r="AU1033" s="36">
        <f t="shared" si="482"/>
        <v>94099.49249462421</v>
      </c>
      <c r="AV1033" s="34">
        <f>IF($B1033="P",VLOOKUP($E1033,'[2]Costeo-JUL26'!$B$9:$CQ$307,AV$1,0),0)</f>
        <v>922605</v>
      </c>
      <c r="AW1033" s="16">
        <f>IF($B1033="P",VLOOKUP($E1033,'[2]Costeo-JUL26'!$B$9:$CQ$307,AW$1,0),0)*$G1033</f>
        <v>2.09334</v>
      </c>
      <c r="AX1033" s="36">
        <f>IF($B1033="P",VLOOKUP($E1033,'[2]Costeo-JUL26'!$B$9:$CQ$307,AX$1,0),0)*$G1033</f>
        <v>10213.613381584417</v>
      </c>
      <c r="AY1033" s="35">
        <f>IF($B1033="P",VLOOKUP($E1033,'[2]Costeo-JUL26'!$B$9:$CQ$307,AY$1,0),0)</f>
        <v>0.03</v>
      </c>
      <c r="AZ1033" s="36">
        <f t="shared" si="483"/>
        <v>306.40840144753247</v>
      </c>
      <c r="BA1033" s="36">
        <f t="shared" si="484"/>
        <v>10520.021783031949</v>
      </c>
      <c r="BB1033" s="34">
        <f>IF($B1033="P",VLOOKUP($E1033,'[2]Costeo-JUL26'!$B$9:$CQ$307,BB$1,0),0)</f>
        <v>902311</v>
      </c>
      <c r="BC1033" s="16">
        <f>IF($B1033="P",VLOOKUP($E1033,'[2]Costeo-JUL26'!$B$9:$CQ$307,BC$1,0),0)*$G1033</f>
        <v>0.14951680950000001</v>
      </c>
      <c r="BD1033" s="36">
        <f>IF($B1033="P",VLOOKUP($E1033,'[2]Costeo-JUL26'!$B$9:$CQ$307,BD$1,0),0)*$G1033</f>
        <v>586.35184839162764</v>
      </c>
      <c r="BE1033" s="35">
        <f>IF($B1033="P",VLOOKUP($E1033,'[2]Costeo-JUL26'!$B$9:$CQ$307,BE$1,0),0)</f>
        <v>0.03</v>
      </c>
      <c r="BF1033" s="36">
        <f t="shared" si="485"/>
        <v>17.590555451748827</v>
      </c>
      <c r="BG1033" s="36">
        <f t="shared" si="486"/>
        <v>603.9424038433765</v>
      </c>
      <c r="BH1033" s="34">
        <f>IF($B1033="P",VLOOKUP($E1033,'[2]Costeo-JUL26'!$B$9:$CQ$307,BH$1,0),0)</f>
        <v>902302</v>
      </c>
      <c r="BI1033" s="16">
        <f>IF($B1033="P",VLOOKUP($E1033,'[2]Costeo-JUL26'!$B$9:$CQ$307,BI$1,0),0)*$G1033</f>
        <v>2.9904857142857142</v>
      </c>
      <c r="BJ1033" s="36">
        <f>IF($B1033="P",VLOOKUP($E1033,'[2]Costeo-JUL26'!$B$9:$CQ$307,BJ$1,0),0)*$G1033</f>
        <v>1967.1415028571428</v>
      </c>
      <c r="BK1033" s="35">
        <f>IF(BH1033=910319,0,IF($B1033="P",VLOOKUP($E1033,'[2]Costeo-JUL26'!$B$9:$CQ$307,BK$1,0),0))</f>
        <v>0.02</v>
      </c>
      <c r="BL1033" s="36">
        <f t="shared" si="487"/>
        <v>39.342830057142855</v>
      </c>
      <c r="BM1033" s="36">
        <f t="shared" si="488"/>
        <v>2006.4843329142857</v>
      </c>
      <c r="BN1033" s="34">
        <f>IF($B1033="P",VLOOKUP($E1033,'[2]Costeo-JUL26'!$B$9:$CQ$307,BN$1,0),0)</f>
        <v>0</v>
      </c>
      <c r="BO1033" s="16">
        <f>IF($B1033="P",VLOOKUP($E1033,'[2]Costeo-JUL26'!$B$9:$CQ$307,BO$1,0),0)*$G1033</f>
        <v>0</v>
      </c>
      <c r="BP1033" s="36">
        <f>IF($B1033="P",VLOOKUP($E1033,'[2]Costeo-JUL26'!$B$9:$CQ$307,BP$1,0),0)*$G1033</f>
        <v>0</v>
      </c>
      <c r="BQ1033" s="35">
        <f>IF($B1033="P",VLOOKUP($E1033,'[2]Costeo-JUL26'!$B$9:$CQ$307,BQ$1,0),0)</f>
        <v>0</v>
      </c>
      <c r="BR1033" s="36">
        <f t="shared" si="489"/>
        <v>0</v>
      </c>
      <c r="BS1033" s="36">
        <f t="shared" si="490"/>
        <v>0</v>
      </c>
      <c r="BT1033" s="34">
        <f>IF($B1033="P",VLOOKUP($E1033,'[2]Costeo-JUL26'!$B$9:$CQ$307,BT$1,0),0)</f>
        <v>0</v>
      </c>
      <c r="BU1033" s="16">
        <f>IF($B1033="P",VLOOKUP($E1033,'[2]Costeo-JUL26'!$B$9:$CQ$307,BU$1,0),0)*$G1033</f>
        <v>0</v>
      </c>
      <c r="BV1033" s="36">
        <f>IF($B1033="P",VLOOKUP($E1033,'[2]Costeo-JUL26'!$B$9:$CQ$307,BV$1,0),0)*$G1033</f>
        <v>0</v>
      </c>
      <c r="BW1033" s="35">
        <f>IF($B1033="P",VLOOKUP($E1033,'[2]Costeo-JUL26'!$B$9:$CQ$307,BW$1,0),0)</f>
        <v>0</v>
      </c>
      <c r="BX1033" s="36">
        <f t="shared" si="491"/>
        <v>0</v>
      </c>
      <c r="BY1033" s="36">
        <f t="shared" si="492"/>
        <v>0</v>
      </c>
      <c r="BZ1033" s="34">
        <f>IF($B1033="P",VLOOKUP($E1033,'[2]Costeo-JUL26'!$B$9:$CQ$307,BZ$1,0),0)</f>
        <v>0</v>
      </c>
      <c r="CA1033" s="16">
        <f>IF($B1033="P",VLOOKUP($E1033,'[2]Costeo-JUL26'!$B$9:$CQ$307,CA$1,0),0)*$G1033</f>
        <v>0</v>
      </c>
      <c r="CB1033" s="36">
        <f>IF($B1033="P",VLOOKUP($E1033,'[2]Costeo-JUL26'!$B$9:$CQ$307,CB$1,0),0)*$G1033</f>
        <v>0</v>
      </c>
      <c r="CC1033" s="35">
        <f>IF($B1033="P",VLOOKUP($E1033,'[2]Costeo-JUL26'!$B$9:$CQ$307,CC$1,0),0)</f>
        <v>0</v>
      </c>
      <c r="CD1033" s="36">
        <f t="shared" si="493"/>
        <v>0</v>
      </c>
      <c r="CE1033" s="36">
        <f t="shared" si="494"/>
        <v>0</v>
      </c>
      <c r="CF1033" s="37">
        <f t="shared" si="466"/>
        <v>492164.66764080251</v>
      </c>
      <c r="CG1033" s="36">
        <f>IF($B1033="r",VLOOKUP($E1033,'[2]Costeo-JUL26'!$B$9:$CQ$307,CG$1,0),0)*$G1033</f>
        <v>0</v>
      </c>
      <c r="CH1033" s="35">
        <f>VLOOKUP($E1033,'[2]TEORICOS (05.26)'!$A$8:$T$251,CH$1,0)</f>
        <v>0.1</v>
      </c>
      <c r="CI1033" s="36">
        <f t="shared" si="495"/>
        <v>0</v>
      </c>
      <c r="CJ1033" s="37">
        <f t="shared" si="496"/>
        <v>0</v>
      </c>
      <c r="CM1033" s="16">
        <f>SUMIFS('[1]Ajuste Inventario'!$I:$I,'[1]Ajuste Inventario'!$B:$B,E1033,'[1]Ajuste Inventario'!$S:$S,D1033)*-1</f>
        <v>1.333</v>
      </c>
      <c r="CN1033" s="36">
        <f t="shared" si="467"/>
        <v>6268.0262352526552</v>
      </c>
      <c r="CP1033" t="str">
        <f t="shared" si="468"/>
        <v>2648Org.Vtas Tandil</v>
      </c>
      <c r="CQ1033" s="10">
        <f t="shared" si="469"/>
        <v>4702.1952252458032</v>
      </c>
    </row>
    <row r="1034" spans="1:95" x14ac:dyDescent="0.25">
      <c r="A1034" s="30">
        <v>46204</v>
      </c>
      <c r="B1034" s="31" t="str">
        <f>VLOOKUP($E1034,'[2]TEORICOS (05.26)'!$A$8:$T$251,B$1,0)</f>
        <v>P</v>
      </c>
      <c r="C1034" s="32" t="str">
        <f>VLOOKUP($E1034,'[2]TEORICOS (05.26)'!$A$8:$T$251,C$1,0)</f>
        <v>Crush</v>
      </c>
      <c r="D1034" t="s">
        <v>232</v>
      </c>
      <c r="E1034">
        <v>2659</v>
      </c>
      <c r="F1034" t="s">
        <v>156</v>
      </c>
      <c r="G1034" s="16">
        <v>1698.3330000000001</v>
      </c>
      <c r="H1034" s="16">
        <v>4038.6358740000355</v>
      </c>
      <c r="I1034" s="33">
        <v>13936284.529999914</v>
      </c>
      <c r="J1034" s="33">
        <v>12901235.599999968</v>
      </c>
      <c r="K1034" s="34">
        <f>IF($B1034="P",VLOOKUP($E1034,'[2]Costeo-JUL26'!$B$9:$CQ$307,K$1,0),0)</f>
        <v>901770</v>
      </c>
      <c r="L1034" s="35">
        <f>VLOOKUP($E1034,'[2]TEORICOS (05.26)'!$A$8:$T$251,L$1,0)</f>
        <v>0.19900000000000001</v>
      </c>
      <c r="M1034" s="36">
        <f t="shared" si="470"/>
        <v>2567345.8843999938</v>
      </c>
      <c r="N1034" s="35">
        <f>IF($B1034="P",VLOOKUP($E1034,'[2]Costeo-JUL26'!$B$9:$CQ$307,N$1,0),0)</f>
        <v>8.0000000000000002E-3</v>
      </c>
      <c r="O1034" s="36">
        <f t="shared" si="471"/>
        <v>20538.76707519995</v>
      </c>
      <c r="P1034" s="36">
        <f>IF($B1034="P",VLOOKUP($E1034,'[2]Costeo-JUL26'!$B$9:$CQ$307,P$1,0),0)*H1034</f>
        <v>0</v>
      </c>
      <c r="Q1034" s="36">
        <f t="shared" si="472"/>
        <v>2587884.6514751939</v>
      </c>
      <c r="R1034" s="34">
        <f>IF($B1034="P",VLOOKUP($E1034,'[2]Costeo-JUL26'!$B$9:$CQ$307,R$1,0),0)</f>
        <v>0</v>
      </c>
      <c r="S1034" s="16">
        <f>IF($B1034="P",VLOOKUP($E1034,'[2]Costeo-JUL26'!$B$9:$CQ$307,S$1,0),0)*$G1034</f>
        <v>0</v>
      </c>
      <c r="T1034" s="36">
        <f>IF($B1034="P",VLOOKUP($E1034,'[2]Costeo-JUL26'!$B$9:$CQ$307,T$1,0),0)*$G1034</f>
        <v>0</v>
      </c>
      <c r="U1034" s="35">
        <f>IF($B1034="P",VLOOKUP($E1034,'[2]Costeo-JUL26'!$B$9:$CQ$307,U$1,0),0)</f>
        <v>0</v>
      </c>
      <c r="V1034" s="36">
        <f t="shared" si="473"/>
        <v>0</v>
      </c>
      <c r="W1034" s="36">
        <f t="shared" si="474"/>
        <v>0</v>
      </c>
      <c r="X1034" s="34">
        <f>IF($B1034="P",VLOOKUP($E1034,'[2]Costeo-JUL26'!$B$9:$CQ$307,X$1,0),0)</f>
        <v>902338</v>
      </c>
      <c r="Y1034" s="16">
        <f>IF($B1034="P",VLOOKUP($E1034,'[2]Costeo-JUL26'!$B$9:$CQ$307,Y$1,0),0)*$G1034</f>
        <v>186.12540846899998</v>
      </c>
      <c r="Z1034" s="36">
        <f>IF($B1034="P",VLOOKUP($E1034,'[2]Costeo-JUL26'!$B$9:$CQ$307,Z$1,0),0)*$G1034</f>
        <v>52625.097990525057</v>
      </c>
      <c r="AA1034" s="35">
        <f>IF($B1034="P",VLOOKUP($E1034,'[2]Costeo-JUL26'!$B$9:$CQ$307,AA$1,0),0)</f>
        <v>0.45</v>
      </c>
      <c r="AB1034" s="36">
        <f t="shared" si="475"/>
        <v>23681.294095736277</v>
      </c>
      <c r="AC1034" s="36">
        <f t="shared" si="476"/>
        <v>76306.39208626133</v>
      </c>
      <c r="AD1034" s="34">
        <f>IF($B1034="P",VLOOKUP($E1034,'[2]Costeo-JUL26'!$B$9:$CQ$307,AD$1,0),0)</f>
        <v>901767</v>
      </c>
      <c r="AE1034" s="16">
        <f>IF($B1034="P",VLOOKUP($E1034,'[2]Costeo-JUL26'!$B$9:$CQ$307,AE$1,0),0)*$G1034</f>
        <v>10189.998</v>
      </c>
      <c r="AF1034" s="36">
        <f>IF($B1034="P",VLOOKUP($E1034,'[2]Costeo-JUL26'!$B$9:$CQ$307,AF$1,0),0)*$G1034</f>
        <v>156387.9373056</v>
      </c>
      <c r="AG1034" s="35">
        <f>IF($B1034="P",VLOOKUP($E1034,'[2]Costeo-JUL26'!$B$9:$CQ$307,AG$1,0),0)</f>
        <v>6.0000000000000001E-3</v>
      </c>
      <c r="AH1034" s="36">
        <f t="shared" si="477"/>
        <v>938.3276238336</v>
      </c>
      <c r="AI1034" s="36">
        <f t="shared" si="478"/>
        <v>157326.26492943362</v>
      </c>
      <c r="AJ1034" s="34">
        <f>IF($B1034="P",VLOOKUP($E1034,'[2]Costeo-JUL26'!$B$9:$CQ$307,AJ$1,0),0)</f>
        <v>909143</v>
      </c>
      <c r="AK1034" s="16">
        <f>IF($B1034="P",VLOOKUP($E1034,'[2]Costeo-JUL26'!$B$9:$CQ$307,AK$1,0),0)*$G1034</f>
        <v>10189.998</v>
      </c>
      <c r="AL1034" s="36">
        <f>IF($B1034="P",VLOOKUP($E1034,'[2]Costeo-JUL26'!$B$9:$CQ$307,AL$1,0),0)*$G1034</f>
        <v>144608.29961760002</v>
      </c>
      <c r="AM1034" s="35">
        <f>IF($B1034="P",VLOOKUP($E1034,'[2]Costeo-JUL26'!$B$9:$CQ$307,AM$1,0),0)</f>
        <v>1.7999999999999999E-2</v>
      </c>
      <c r="AN1034" s="36">
        <f t="shared" si="479"/>
        <v>2602.9493931167999</v>
      </c>
      <c r="AO1034" s="36">
        <f t="shared" si="480"/>
        <v>147211.24901071683</v>
      </c>
      <c r="AP1034" s="34">
        <f>IF($B1034="P",VLOOKUP($E1034,'[2]Costeo-JUL26'!$B$9:$CQ$307,AP$1,0),0)</f>
        <v>911423</v>
      </c>
      <c r="AQ1034" s="16">
        <f>IF($B1034="P",VLOOKUP($E1034,'[2]Costeo-JUL26'!$B$9:$CQ$307,AQ$1,0),0)*$G1034</f>
        <v>10189.998</v>
      </c>
      <c r="AR1034" s="36">
        <f>IF($B1034="P",VLOOKUP($E1034,'[2]Costeo-JUL26'!$B$9:$CQ$307,AR$1,0),0)*$G1034</f>
        <v>1555502.1756582495</v>
      </c>
      <c r="AS1034" s="35">
        <f>IF($B1034="P",VLOOKUP($E1034,'[2]Costeo-JUL26'!$B$9:$CQ$307,AS$1,0),0)</f>
        <v>0.02</v>
      </c>
      <c r="AT1034" s="36">
        <f t="shared" si="481"/>
        <v>31110.04351316499</v>
      </c>
      <c r="AU1034" s="36">
        <f t="shared" si="482"/>
        <v>1586612.2191714146</v>
      </c>
      <c r="AV1034" s="34">
        <f>IF($B1034="P",VLOOKUP($E1034,'[2]Costeo-JUL26'!$B$9:$CQ$307,AV$1,0),0)</f>
        <v>932442</v>
      </c>
      <c r="AW1034" s="16">
        <f>IF($B1034="P",VLOOKUP($E1034,'[2]Costeo-JUL26'!$B$9:$CQ$307,AW$1,0),0)*$G1034</f>
        <v>47.043824100000002</v>
      </c>
      <c r="AX1034" s="36">
        <f>IF($B1034="P",VLOOKUP($E1034,'[2]Costeo-JUL26'!$B$9:$CQ$307,AX$1,0),0)*$G1034</f>
        <v>173651.65969712567</v>
      </c>
      <c r="AY1034" s="35">
        <f>IF($B1034="P",VLOOKUP($E1034,'[2]Costeo-JUL26'!$B$9:$CQ$307,AY$1,0),0)</f>
        <v>0.03</v>
      </c>
      <c r="AZ1034" s="36">
        <f t="shared" si="483"/>
        <v>5209.5497909137694</v>
      </c>
      <c r="BA1034" s="36">
        <f t="shared" si="484"/>
        <v>178861.20948803943</v>
      </c>
      <c r="BB1034" s="34">
        <f>IF($B1034="P",VLOOKUP($E1034,'[2]Costeo-JUL26'!$B$9:$CQ$307,BB$1,0),0)</f>
        <v>902311</v>
      </c>
      <c r="BC1034" s="16">
        <f>IF($B1034="P",VLOOKUP($E1034,'[2]Costeo-JUL26'!$B$9:$CQ$307,BC$1,0),0)*$G1034</f>
        <v>7.4302068750000014</v>
      </c>
      <c r="BD1034" s="36">
        <f>IF($B1034="P",VLOOKUP($E1034,'[2]Costeo-JUL26'!$B$9:$CQ$307,BD$1,0),0)*$G1034</f>
        <v>29138.633640309385</v>
      </c>
      <c r="BE1034" s="35">
        <f>IF($B1034="P",VLOOKUP($E1034,'[2]Costeo-JUL26'!$B$9:$CQ$307,BE$1,0),0)</f>
        <v>0.03</v>
      </c>
      <c r="BF1034" s="36">
        <f t="shared" si="485"/>
        <v>874.15900920928152</v>
      </c>
      <c r="BG1034" s="36">
        <f t="shared" si="486"/>
        <v>30012.792649518666</v>
      </c>
      <c r="BH1034" s="34">
        <f>IF($B1034="P",VLOOKUP($E1034,'[2]Costeo-JUL26'!$B$9:$CQ$307,BH$1,0),0)</f>
        <v>933089</v>
      </c>
      <c r="BI1034" s="16">
        <f>IF($B1034="P",VLOOKUP($E1034,'[2]Costeo-JUL26'!$B$9:$CQ$307,BI$1,0),0)*$G1034</f>
        <v>63.687487500000003</v>
      </c>
      <c r="BJ1034" s="36">
        <f>IF($B1034="P",VLOOKUP($E1034,'[2]Costeo-JUL26'!$B$9:$CQ$307,BJ$1,0),0)*$G1034</f>
        <v>47426.323309189029</v>
      </c>
      <c r="BK1034" s="35">
        <f>IF(BH1034=910319,0,IF($B1034="P",VLOOKUP($E1034,'[2]Costeo-JUL26'!$B$9:$CQ$307,BK$1,0),0))</f>
        <v>0.02</v>
      </c>
      <c r="BL1034" s="36">
        <f t="shared" si="487"/>
        <v>948.5264661837806</v>
      </c>
      <c r="BM1034" s="36">
        <f t="shared" si="488"/>
        <v>48374.849775372808</v>
      </c>
      <c r="BN1034" s="34">
        <f>IF($B1034="P",VLOOKUP($E1034,'[2]Costeo-JUL26'!$B$9:$CQ$307,BN$1,0),0)</f>
        <v>0</v>
      </c>
      <c r="BO1034" s="16">
        <f>IF($B1034="P",VLOOKUP($E1034,'[2]Costeo-JUL26'!$B$9:$CQ$307,BO$1,0),0)*$G1034</f>
        <v>0</v>
      </c>
      <c r="BP1034" s="36">
        <f>IF($B1034="P",VLOOKUP($E1034,'[2]Costeo-JUL26'!$B$9:$CQ$307,BP$1,0),0)*$G1034</f>
        <v>0</v>
      </c>
      <c r="BQ1034" s="35">
        <f>IF($B1034="P",VLOOKUP($E1034,'[2]Costeo-JUL26'!$B$9:$CQ$307,BQ$1,0),0)</f>
        <v>0</v>
      </c>
      <c r="BR1034" s="36">
        <f t="shared" si="489"/>
        <v>0</v>
      </c>
      <c r="BS1034" s="36">
        <f t="shared" si="490"/>
        <v>0</v>
      </c>
      <c r="BT1034" s="34">
        <f>IF($B1034="P",VLOOKUP($E1034,'[2]Costeo-JUL26'!$B$9:$CQ$307,BT$1,0),0)</f>
        <v>0</v>
      </c>
      <c r="BU1034" s="16">
        <f>IF($B1034="P",VLOOKUP($E1034,'[2]Costeo-JUL26'!$B$9:$CQ$307,BU$1,0),0)*$G1034</f>
        <v>0</v>
      </c>
      <c r="BV1034" s="36">
        <f>IF($B1034="P",VLOOKUP($E1034,'[2]Costeo-JUL26'!$B$9:$CQ$307,BV$1,0),0)*$G1034</f>
        <v>0</v>
      </c>
      <c r="BW1034" s="35">
        <f>IF($B1034="P",VLOOKUP($E1034,'[2]Costeo-JUL26'!$B$9:$CQ$307,BW$1,0),0)</f>
        <v>0</v>
      </c>
      <c r="BX1034" s="36">
        <f t="shared" si="491"/>
        <v>0</v>
      </c>
      <c r="BY1034" s="36">
        <f t="shared" si="492"/>
        <v>0</v>
      </c>
      <c r="BZ1034" s="34">
        <f>IF($B1034="P",VLOOKUP($E1034,'[2]Costeo-JUL26'!$B$9:$CQ$307,BZ$1,0),0)</f>
        <v>0</v>
      </c>
      <c r="CA1034" s="16">
        <f>IF($B1034="P",VLOOKUP($E1034,'[2]Costeo-JUL26'!$B$9:$CQ$307,CA$1,0),0)*$G1034</f>
        <v>0</v>
      </c>
      <c r="CB1034" s="36">
        <f>IF($B1034="P",VLOOKUP($E1034,'[2]Costeo-JUL26'!$B$9:$CQ$307,CB$1,0),0)*$G1034</f>
        <v>0</v>
      </c>
      <c r="CC1034" s="35">
        <f>IF($B1034="P",VLOOKUP($E1034,'[2]Costeo-JUL26'!$B$9:$CQ$307,CC$1,0),0)</f>
        <v>0</v>
      </c>
      <c r="CD1034" s="36">
        <f t="shared" si="493"/>
        <v>0</v>
      </c>
      <c r="CE1034" s="36">
        <f t="shared" si="494"/>
        <v>0</v>
      </c>
      <c r="CF1034" s="37">
        <f t="shared" ref="CF1034:CF1097" si="497">Q1034+W1034+AC1034+AI1034+AO1034+AU1034+BA1034+BG1034+BM1034+BS1034+BY1034+CE1034</f>
        <v>4812589.6285859523</v>
      </c>
      <c r="CG1034" s="36">
        <f>IF($B1034="r",VLOOKUP($E1034,'[2]Costeo-JUL26'!$B$9:$CQ$307,CG$1,0),0)*$G1034</f>
        <v>0</v>
      </c>
      <c r="CH1034" s="35">
        <f>VLOOKUP($E1034,'[2]TEORICOS (05.26)'!$A$8:$T$251,CH$1,0)</f>
        <v>0</v>
      </c>
      <c r="CI1034" s="36">
        <f t="shared" si="495"/>
        <v>0</v>
      </c>
      <c r="CJ1034" s="37">
        <f t="shared" si="496"/>
        <v>0</v>
      </c>
      <c r="CM1034" s="16">
        <f>SUMIFS('[1]Ajuste Inventario'!$I:$I,'[1]Ajuste Inventario'!$B:$B,E1034,'[1]Ajuste Inventario'!$S:$S,D1034)*-1</f>
        <v>43.503</v>
      </c>
      <c r="CN1034" s="36">
        <f t="shared" ref="CN1034:CN1097" si="498">IF(CM1034=0,0,IF(B1034="P",CF1034/G1034,CJ1034/G1034))*CM1034</f>
        <v>123275.05065989689</v>
      </c>
      <c r="CP1034" t="str">
        <f t="shared" ref="CP1034:CP1097" si="499">E1034&amp;D1034</f>
        <v>2659Org.Vtas Tandil</v>
      </c>
      <c r="CQ1034" s="10">
        <f t="shared" ref="CQ1034:CQ1097" si="500">+CN1034/CM1034</f>
        <v>2833.7137820356502</v>
      </c>
    </row>
    <row r="1035" spans="1:95" x14ac:dyDescent="0.25">
      <c r="A1035" s="30">
        <v>46204</v>
      </c>
      <c r="B1035" s="31" t="str">
        <f>VLOOKUP($E1035,'[2]TEORICOS (05.26)'!$A$8:$T$251,B$1,0)</f>
        <v>P</v>
      </c>
      <c r="C1035" s="32" t="str">
        <f>VLOOKUP($E1035,'[2]TEORICOS (05.26)'!$A$8:$T$251,C$1,0)</f>
        <v>Powerade</v>
      </c>
      <c r="D1035" t="s">
        <v>232</v>
      </c>
      <c r="E1035">
        <v>2662</v>
      </c>
      <c r="F1035" t="s">
        <v>157</v>
      </c>
      <c r="G1035" s="16">
        <v>59</v>
      </c>
      <c r="H1035" s="16">
        <v>31.152000000000005</v>
      </c>
      <c r="I1035" s="33">
        <v>508530.77</v>
      </c>
      <c r="J1035" s="33">
        <v>501121.32</v>
      </c>
      <c r="K1035" s="34">
        <f>IF($B1035="P",VLOOKUP($E1035,'[2]Costeo-JUL26'!$B$9:$CQ$307,K$1,0),0)</f>
        <v>929226</v>
      </c>
      <c r="L1035" s="35">
        <f>VLOOKUP($E1035,'[2]TEORICOS (05.26)'!$A$8:$T$251,L$1,0)</f>
        <v>0.22</v>
      </c>
      <c r="M1035" s="36">
        <f t="shared" si="470"/>
        <v>110246.69040000001</v>
      </c>
      <c r="N1035" s="35">
        <f>IF($B1035="P",VLOOKUP($E1035,'[2]Costeo-JUL26'!$B$9:$CQ$307,N$1,0),0)</f>
        <v>0.2</v>
      </c>
      <c r="O1035" s="36">
        <f t="shared" si="471"/>
        <v>22049.338080000001</v>
      </c>
      <c r="P1035" s="36">
        <f>IF($B1035="P",VLOOKUP($E1035,'[2]Costeo-JUL26'!$B$9:$CQ$307,P$1,0),0)*H1035</f>
        <v>0</v>
      </c>
      <c r="Q1035" s="36">
        <f t="shared" si="472"/>
        <v>132296.02848000001</v>
      </c>
      <c r="R1035" s="34">
        <f>IF($B1035="P",VLOOKUP($E1035,'[2]Costeo-JUL26'!$B$9:$CQ$307,R$1,0),0)</f>
        <v>902332</v>
      </c>
      <c r="S1035" s="16">
        <f>IF($B1035="P",VLOOKUP($E1035,'[2]Costeo-JUL26'!$B$9:$CQ$307,S$1,0),0)*$G1035</f>
        <v>14.5505505</v>
      </c>
      <c r="T1035" s="36">
        <f>IF($B1035="P",VLOOKUP($E1035,'[2]Costeo-JUL26'!$B$9:$CQ$307,T$1,0),0)*$G1035</f>
        <v>10149.793169429975</v>
      </c>
      <c r="U1035" s="35">
        <f>IF($B1035="P",VLOOKUP($E1035,'[2]Costeo-JUL26'!$B$9:$CQ$307,U$1,0),0)</f>
        <v>1.4999999999999999E-2</v>
      </c>
      <c r="V1035" s="36">
        <f t="shared" si="473"/>
        <v>152.24689754144961</v>
      </c>
      <c r="W1035" s="36">
        <f t="shared" si="474"/>
        <v>10302.040066971425</v>
      </c>
      <c r="X1035" s="34">
        <f>IF($B1035="P",VLOOKUP($E1035,'[2]Costeo-JUL26'!$B$9:$CQ$307,X$1,0),0)</f>
        <v>0</v>
      </c>
      <c r="Y1035" s="16">
        <f>IF($B1035="P",VLOOKUP($E1035,'[2]Costeo-JUL26'!$B$9:$CQ$307,Y$1,0),0)*$G1035</f>
        <v>0</v>
      </c>
      <c r="Z1035" s="36">
        <f>IF($B1035="P",VLOOKUP($E1035,'[2]Costeo-JUL26'!$B$9:$CQ$307,Z$1,0),0)*$G1035</f>
        <v>0</v>
      </c>
      <c r="AA1035" s="35">
        <f>IF($B1035="P",VLOOKUP($E1035,'[2]Costeo-JUL26'!$B$9:$CQ$307,AA$1,0),0)</f>
        <v>0</v>
      </c>
      <c r="AB1035" s="36">
        <f t="shared" si="475"/>
        <v>0</v>
      </c>
      <c r="AC1035" s="36">
        <f t="shared" si="476"/>
        <v>0</v>
      </c>
      <c r="AD1035" s="34">
        <f>IF($B1035="P",VLOOKUP($E1035,'[2]Costeo-JUL26'!$B$9:$CQ$307,AD$1,0),0)</f>
        <v>917993</v>
      </c>
      <c r="AE1035" s="16">
        <f>IF($B1035="P",VLOOKUP($E1035,'[2]Costeo-JUL26'!$B$9:$CQ$307,AE$1,0),0)*$G1035</f>
        <v>354</v>
      </c>
      <c r="AF1035" s="36">
        <f>IF($B1035="P",VLOOKUP($E1035,'[2]Costeo-JUL26'!$B$9:$CQ$307,AF$1,0),0)*$G1035</f>
        <v>9619.7376000000004</v>
      </c>
      <c r="AG1035" s="35">
        <f>IF($B1035="P",VLOOKUP($E1035,'[2]Costeo-JUL26'!$B$9:$CQ$307,AG$1,0),0)</f>
        <v>6.0000000000000001E-3</v>
      </c>
      <c r="AH1035" s="36">
        <f t="shared" si="477"/>
        <v>57.718425600000003</v>
      </c>
      <c r="AI1035" s="36">
        <f t="shared" si="478"/>
        <v>9677.4560256000004</v>
      </c>
      <c r="AJ1035" s="34">
        <f>IF($B1035="P",VLOOKUP($E1035,'[2]Costeo-JUL26'!$B$9:$CQ$307,AJ$1,0),0)</f>
        <v>929260</v>
      </c>
      <c r="AK1035" s="16">
        <f>IF($B1035="P",VLOOKUP($E1035,'[2]Costeo-JUL26'!$B$9:$CQ$307,AK$1,0),0)*$G1035</f>
        <v>354</v>
      </c>
      <c r="AL1035" s="36">
        <f>IF($B1035="P",VLOOKUP($E1035,'[2]Costeo-JUL26'!$B$9:$CQ$307,AL$1,0),0)*$G1035</f>
        <v>3305.1564000000003</v>
      </c>
      <c r="AM1035" s="35">
        <f>IF($B1035="P",VLOOKUP($E1035,'[2]Costeo-JUL26'!$B$9:$CQ$307,AM$1,0),0)</f>
        <v>1.7999999999999999E-2</v>
      </c>
      <c r="AN1035" s="36">
        <f t="shared" si="479"/>
        <v>59.492815200000003</v>
      </c>
      <c r="AO1035" s="36">
        <f t="shared" si="480"/>
        <v>3364.6492152000005</v>
      </c>
      <c r="AP1035" s="34">
        <f>IF($B1035="P",VLOOKUP($E1035,'[2]Costeo-JUL26'!$B$9:$CQ$307,AP$1,0),0)</f>
        <v>929270</v>
      </c>
      <c r="AQ1035" s="16">
        <f>IF($B1035="P",VLOOKUP($E1035,'[2]Costeo-JUL26'!$B$9:$CQ$307,AQ$1,0),0)*$G1035</f>
        <v>354</v>
      </c>
      <c r="AR1035" s="36">
        <f>IF($B1035="P",VLOOKUP($E1035,'[2]Costeo-JUL26'!$B$9:$CQ$307,AR$1,0),0)*$G1035</f>
        <v>38019.791160000001</v>
      </c>
      <c r="AS1035" s="35">
        <f>IF($B1035="P",VLOOKUP($E1035,'[2]Costeo-JUL26'!$B$9:$CQ$307,AS$1,0),0)</f>
        <v>0.02</v>
      </c>
      <c r="AT1035" s="36">
        <f t="shared" si="481"/>
        <v>760.3958232</v>
      </c>
      <c r="AU1035" s="36">
        <f t="shared" si="482"/>
        <v>38780.186983200001</v>
      </c>
      <c r="AV1035" s="34">
        <f>IF($B1035="P",VLOOKUP($E1035,'[2]Costeo-JUL26'!$B$9:$CQ$307,AV$1,0),0)</f>
        <v>934139</v>
      </c>
      <c r="AW1035" s="16">
        <f>IF($B1035="P",VLOOKUP($E1035,'[2]Costeo-JUL26'!$B$9:$CQ$307,AW$1,0),0)*$G1035</f>
        <v>0.9262999999999999</v>
      </c>
      <c r="AX1035" s="36">
        <f>IF($B1035="P",VLOOKUP($E1035,'[2]Costeo-JUL26'!$B$9:$CQ$307,AX$1,0),0)*$G1035</f>
        <v>4763.5348020000001</v>
      </c>
      <c r="AY1035" s="35">
        <f>IF($B1035="P",VLOOKUP($E1035,'[2]Costeo-JUL26'!$B$9:$CQ$307,AY$1,0),0)</f>
        <v>0.03</v>
      </c>
      <c r="AZ1035" s="36">
        <f t="shared" si="483"/>
        <v>142.90604406</v>
      </c>
      <c r="BA1035" s="36">
        <f t="shared" si="484"/>
        <v>4906.4408460599998</v>
      </c>
      <c r="BB1035" s="34">
        <f>IF($B1035="P",VLOOKUP($E1035,'[2]Costeo-JUL26'!$B$9:$CQ$307,BB$1,0),0)</f>
        <v>902311</v>
      </c>
      <c r="BC1035" s="16">
        <f>IF($B1035="P",VLOOKUP($E1035,'[2]Costeo-JUL26'!$B$9:$CQ$307,BC$1,0),0)*$G1035</f>
        <v>8.4281500000000009E-2</v>
      </c>
      <c r="BD1035" s="36">
        <f>IF($B1035="P",VLOOKUP($E1035,'[2]Costeo-JUL26'!$B$9:$CQ$307,BD$1,0),0)*$G1035</f>
        <v>330.52212306750005</v>
      </c>
      <c r="BE1035" s="35">
        <f>IF($B1035="P",VLOOKUP($E1035,'[2]Costeo-JUL26'!$B$9:$CQ$307,BE$1,0),0)</f>
        <v>0.03</v>
      </c>
      <c r="BF1035" s="36">
        <f t="shared" si="485"/>
        <v>9.9156636920250012</v>
      </c>
      <c r="BG1035" s="36">
        <f t="shared" si="486"/>
        <v>340.43778675952507</v>
      </c>
      <c r="BH1035" s="34">
        <f>IF($B1035="P",VLOOKUP($E1035,'[2]Costeo-JUL26'!$B$9:$CQ$307,BH$1,0),0)</f>
        <v>933089</v>
      </c>
      <c r="BI1035" s="16">
        <f>IF($B1035="P",VLOOKUP($E1035,'[2]Costeo-JUL26'!$B$9:$CQ$307,BI$1,0),0)*$G1035</f>
        <v>1.1238095238095238</v>
      </c>
      <c r="BJ1035" s="36">
        <f>IF($B1035="P",VLOOKUP($E1035,'[2]Costeo-JUL26'!$B$9:$CQ$307,BJ$1,0),0)*$G1035</f>
        <v>836.87009656545558</v>
      </c>
      <c r="BK1035" s="35">
        <f>IF(BH1035=910319,0,IF($B1035="P",VLOOKUP($E1035,'[2]Costeo-JUL26'!$B$9:$CQ$307,BK$1,0),0))</f>
        <v>0.02</v>
      </c>
      <c r="BL1035" s="36">
        <f t="shared" si="487"/>
        <v>16.737401931309112</v>
      </c>
      <c r="BM1035" s="36">
        <f t="shared" si="488"/>
        <v>853.60749849676472</v>
      </c>
      <c r="BN1035" s="34">
        <f>IF($B1035="P",VLOOKUP($E1035,'[2]Costeo-JUL26'!$B$9:$CQ$307,BN$1,0),0)</f>
        <v>0</v>
      </c>
      <c r="BO1035" s="16">
        <f>IF($B1035="P",VLOOKUP($E1035,'[2]Costeo-JUL26'!$B$9:$CQ$307,BO$1,0),0)*$G1035</f>
        <v>0</v>
      </c>
      <c r="BP1035" s="36">
        <f>IF($B1035="P",VLOOKUP($E1035,'[2]Costeo-JUL26'!$B$9:$CQ$307,BP$1,0),0)*$G1035</f>
        <v>0</v>
      </c>
      <c r="BQ1035" s="35">
        <f>IF($B1035="P",VLOOKUP($E1035,'[2]Costeo-JUL26'!$B$9:$CQ$307,BQ$1,0),0)</f>
        <v>0</v>
      </c>
      <c r="BR1035" s="36">
        <f t="shared" si="489"/>
        <v>0</v>
      </c>
      <c r="BS1035" s="36">
        <f t="shared" si="490"/>
        <v>0</v>
      </c>
      <c r="BT1035" s="34">
        <f>IF($B1035="P",VLOOKUP($E1035,'[2]Costeo-JUL26'!$B$9:$CQ$307,BT$1,0),0)</f>
        <v>0</v>
      </c>
      <c r="BU1035" s="16">
        <f>IF($B1035="P",VLOOKUP($E1035,'[2]Costeo-JUL26'!$B$9:$CQ$307,BU$1,0),0)*$G1035</f>
        <v>0</v>
      </c>
      <c r="BV1035" s="36">
        <f>IF($B1035="P",VLOOKUP($E1035,'[2]Costeo-JUL26'!$B$9:$CQ$307,BV$1,0),0)*$G1035</f>
        <v>0</v>
      </c>
      <c r="BW1035" s="35">
        <f>IF($B1035="P",VLOOKUP($E1035,'[2]Costeo-JUL26'!$B$9:$CQ$307,BW$1,0),0)</f>
        <v>0</v>
      </c>
      <c r="BX1035" s="36">
        <f t="shared" si="491"/>
        <v>0</v>
      </c>
      <c r="BY1035" s="36">
        <f t="shared" si="492"/>
        <v>0</v>
      </c>
      <c r="BZ1035" s="34">
        <f>IF($B1035="P",VLOOKUP($E1035,'[2]Costeo-JUL26'!$B$9:$CQ$307,BZ$1,0),0)</f>
        <v>0</v>
      </c>
      <c r="CA1035" s="16">
        <f>IF($B1035="P",VLOOKUP($E1035,'[2]Costeo-JUL26'!$B$9:$CQ$307,CA$1,0),0)*$G1035</f>
        <v>0</v>
      </c>
      <c r="CB1035" s="36">
        <f>IF($B1035="P",VLOOKUP($E1035,'[2]Costeo-JUL26'!$B$9:$CQ$307,CB$1,0),0)*$G1035</f>
        <v>0</v>
      </c>
      <c r="CC1035" s="35">
        <f>IF($B1035="P",VLOOKUP($E1035,'[2]Costeo-JUL26'!$B$9:$CQ$307,CC$1,0),0)</f>
        <v>0</v>
      </c>
      <c r="CD1035" s="36">
        <f t="shared" si="493"/>
        <v>0</v>
      </c>
      <c r="CE1035" s="36">
        <f t="shared" si="494"/>
        <v>0</v>
      </c>
      <c r="CF1035" s="37">
        <f t="shared" si="497"/>
        <v>200520.84690228771</v>
      </c>
      <c r="CG1035" s="36">
        <f>IF($B1035="r",VLOOKUP($E1035,'[2]Costeo-JUL26'!$B$9:$CQ$307,CG$1,0),0)*$G1035</f>
        <v>0</v>
      </c>
      <c r="CH1035" s="35">
        <f>VLOOKUP($E1035,'[2]TEORICOS (05.26)'!$A$8:$T$251,CH$1,0)</f>
        <v>0</v>
      </c>
      <c r="CI1035" s="36">
        <f t="shared" si="495"/>
        <v>0</v>
      </c>
      <c r="CJ1035" s="37">
        <f t="shared" si="496"/>
        <v>0</v>
      </c>
      <c r="CM1035" s="16">
        <f>SUMIFS('[1]Ajuste Inventario'!$I:$I,'[1]Ajuste Inventario'!$B:$B,E1035,'[1]Ajuste Inventario'!$S:$S,D1035)*-1</f>
        <v>12.167</v>
      </c>
      <c r="CN1035" s="36">
        <f t="shared" si="498"/>
        <v>41351.477021358216</v>
      </c>
      <c r="CP1035" t="str">
        <f t="shared" si="499"/>
        <v>2662Org.Vtas Tandil</v>
      </c>
      <c r="CQ1035" s="10">
        <f t="shared" si="500"/>
        <v>3398.6584220726731</v>
      </c>
    </row>
    <row r="1036" spans="1:95" x14ac:dyDescent="0.25">
      <c r="A1036" s="30">
        <v>46204</v>
      </c>
      <c r="B1036" s="31" t="str">
        <f>VLOOKUP($E1036,'[2]TEORICOS (05.26)'!$A$8:$T$251,B$1,0)</f>
        <v>P</v>
      </c>
      <c r="C1036" s="32" t="str">
        <f>VLOOKUP($E1036,'[2]TEORICOS (05.26)'!$A$8:$T$251,C$1,0)</f>
        <v>Powerade</v>
      </c>
      <c r="D1036" t="s">
        <v>232</v>
      </c>
      <c r="E1036">
        <v>2672</v>
      </c>
      <c r="F1036" t="s">
        <v>158</v>
      </c>
      <c r="G1036" s="16">
        <v>167.333</v>
      </c>
      <c r="H1036" s="16">
        <v>88.351823999999937</v>
      </c>
      <c r="I1036" s="33">
        <v>1364565.5599999994</v>
      </c>
      <c r="J1036" s="33">
        <v>1339966.8499999994</v>
      </c>
      <c r="K1036" s="34">
        <f>IF($B1036="P",VLOOKUP($E1036,'[2]Costeo-JUL26'!$B$9:$CQ$307,K$1,0),0)</f>
        <v>929225</v>
      </c>
      <c r="L1036" s="35">
        <f>VLOOKUP($E1036,'[2]TEORICOS (05.26)'!$A$8:$T$251,L$1,0)</f>
        <v>0.22</v>
      </c>
      <c r="M1036" s="36">
        <f t="shared" ref="M1036:M1099" si="501">IF(B1036="P",L1036*J1036,0)</f>
        <v>294792.70699999988</v>
      </c>
      <c r="N1036" s="35">
        <f>IF($B1036="P",VLOOKUP($E1036,'[2]Costeo-JUL26'!$B$9:$CQ$307,N$1,0),0)</f>
        <v>0.05</v>
      </c>
      <c r="O1036" s="36">
        <f t="shared" ref="O1036:O1099" si="502">N1036*M1036</f>
        <v>14739.635349999995</v>
      </c>
      <c r="P1036" s="36">
        <f>IF($B1036="P",VLOOKUP($E1036,'[2]Costeo-JUL26'!$B$9:$CQ$307,P$1,0),0)*H1036</f>
        <v>0</v>
      </c>
      <c r="Q1036" s="36">
        <f t="shared" ref="Q1036:Q1099" si="503">+M1036+O1036+P1036</f>
        <v>309532.34234999988</v>
      </c>
      <c r="R1036" s="34">
        <f>IF($B1036="P",VLOOKUP($E1036,'[2]Costeo-JUL26'!$B$9:$CQ$307,R$1,0),0)</f>
        <v>902332</v>
      </c>
      <c r="S1036" s="16">
        <f>IF($B1036="P",VLOOKUP($E1036,'[2]Costeo-JUL26'!$B$9:$CQ$307,S$1,0),0)*$G1036</f>
        <v>41.288489051849993</v>
      </c>
      <c r="T1036" s="36">
        <f>IF($B1036="P",VLOOKUP($E1036,'[2]Costeo-JUL26'!$B$9:$CQ$307,T$1,0),0)*$G1036</f>
        <v>28800.946339078469</v>
      </c>
      <c r="U1036" s="35">
        <f>IF($B1036="P",VLOOKUP($E1036,'[2]Costeo-JUL26'!$B$9:$CQ$307,U$1,0),0)</f>
        <v>1.4999999999999999E-2</v>
      </c>
      <c r="V1036" s="36">
        <f t="shared" ref="V1036:V1099" si="504">U1036*T1036</f>
        <v>432.01419508617704</v>
      </c>
      <c r="W1036" s="36">
        <f t="shared" ref="W1036:W1099" si="505">T1036+V1036</f>
        <v>29232.960534164646</v>
      </c>
      <c r="X1036" s="34">
        <f>IF($B1036="P",VLOOKUP($E1036,'[2]Costeo-JUL26'!$B$9:$CQ$307,X$1,0),0)</f>
        <v>0</v>
      </c>
      <c r="Y1036" s="16">
        <f>IF($B1036="P",VLOOKUP($E1036,'[2]Costeo-JUL26'!$B$9:$CQ$307,Y$1,0),0)*$G1036</f>
        <v>0</v>
      </c>
      <c r="Z1036" s="36">
        <f>IF($B1036="P",VLOOKUP($E1036,'[2]Costeo-JUL26'!$B$9:$CQ$307,Z$1,0),0)*$G1036</f>
        <v>0</v>
      </c>
      <c r="AA1036" s="35">
        <f>IF($B1036="P",VLOOKUP($E1036,'[2]Costeo-JUL26'!$B$9:$CQ$307,AA$1,0),0)</f>
        <v>0</v>
      </c>
      <c r="AB1036" s="36">
        <f t="shared" ref="AB1036:AB1099" si="506">AA1036*Z1036</f>
        <v>0</v>
      </c>
      <c r="AC1036" s="36">
        <f t="shared" ref="AC1036:AC1099" si="507">Z1036+AB1036</f>
        <v>0</v>
      </c>
      <c r="AD1036" s="34">
        <f>IF($B1036="P",VLOOKUP($E1036,'[2]Costeo-JUL26'!$B$9:$CQ$307,AD$1,0),0)</f>
        <v>917993</v>
      </c>
      <c r="AE1036" s="16">
        <f>IF($B1036="P",VLOOKUP($E1036,'[2]Costeo-JUL26'!$B$9:$CQ$307,AE$1,0),0)*$G1036</f>
        <v>1003.998</v>
      </c>
      <c r="AF1036" s="36">
        <f>IF($B1036="P",VLOOKUP($E1036,'[2]Costeo-JUL26'!$B$9:$CQ$307,AF$1,0),0)*$G1036</f>
        <v>27283.043251200001</v>
      </c>
      <c r="AG1036" s="35">
        <f>IF($B1036="P",VLOOKUP($E1036,'[2]Costeo-JUL26'!$B$9:$CQ$307,AG$1,0),0)</f>
        <v>6.0000000000000001E-3</v>
      </c>
      <c r="AH1036" s="36">
        <f t="shared" ref="AH1036:AH1099" si="508">AG1036*AF1036</f>
        <v>163.69825950720002</v>
      </c>
      <c r="AI1036" s="36">
        <f t="shared" ref="AI1036:AI1099" si="509">AF1036+AH1036</f>
        <v>27446.741510707201</v>
      </c>
      <c r="AJ1036" s="34">
        <f>IF($B1036="P",VLOOKUP($E1036,'[2]Costeo-JUL26'!$B$9:$CQ$307,AJ$1,0),0)</f>
        <v>929259</v>
      </c>
      <c r="AK1036" s="16">
        <f>IF($B1036="P",VLOOKUP($E1036,'[2]Costeo-JUL26'!$B$9:$CQ$307,AK$1,0),0)*$G1036</f>
        <v>1003.998</v>
      </c>
      <c r="AL1036" s="36">
        <f>IF($B1036="P",VLOOKUP($E1036,'[2]Costeo-JUL26'!$B$9:$CQ$307,AL$1,0),0)*$G1036</f>
        <v>9373.9277268000005</v>
      </c>
      <c r="AM1036" s="35">
        <f>IF($B1036="P",VLOOKUP($E1036,'[2]Costeo-JUL26'!$B$9:$CQ$307,AM$1,0),0)</f>
        <v>1.7999999999999999E-2</v>
      </c>
      <c r="AN1036" s="36">
        <f t="shared" ref="AN1036:AN1099" si="510">AM1036*AL1036</f>
        <v>168.73069908240001</v>
      </c>
      <c r="AO1036" s="36">
        <f t="shared" ref="AO1036:AO1099" si="511">AL1036+AN1036</f>
        <v>9542.6584258824005</v>
      </c>
      <c r="AP1036" s="34">
        <f>IF($B1036="P",VLOOKUP($E1036,'[2]Costeo-JUL26'!$B$9:$CQ$307,AP$1,0),0)</f>
        <v>929270</v>
      </c>
      <c r="AQ1036" s="16">
        <f>IF($B1036="P",VLOOKUP($E1036,'[2]Costeo-JUL26'!$B$9:$CQ$307,AQ$1,0),0)*$G1036</f>
        <v>1003.998</v>
      </c>
      <c r="AR1036" s="36">
        <f>IF($B1036="P",VLOOKUP($E1036,'[2]Costeo-JUL26'!$B$9:$CQ$307,AR$1,0),0)*$G1036</f>
        <v>107829.92735892</v>
      </c>
      <c r="AS1036" s="35">
        <f>IF($B1036="P",VLOOKUP($E1036,'[2]Costeo-JUL26'!$B$9:$CQ$307,AS$1,0),0)</f>
        <v>0.02</v>
      </c>
      <c r="AT1036" s="36">
        <f t="shared" ref="AT1036:AT1099" si="512">AS1036*AR1036</f>
        <v>2156.5985471784002</v>
      </c>
      <c r="AU1036" s="36">
        <f t="shared" ref="AU1036:AU1099" si="513">AR1036+AT1036</f>
        <v>109986.5259060984</v>
      </c>
      <c r="AV1036" s="34">
        <f>IF($B1036="P",VLOOKUP($E1036,'[2]Costeo-JUL26'!$B$9:$CQ$307,AV$1,0),0)</f>
        <v>934139</v>
      </c>
      <c r="AW1036" s="16">
        <f>IF($B1036="P",VLOOKUP($E1036,'[2]Costeo-JUL26'!$B$9:$CQ$307,AW$1,0),0)*$G1036</f>
        <v>2.6271280999999997</v>
      </c>
      <c r="AX1036" s="36">
        <f>IF($B1036="P",VLOOKUP($E1036,'[2]Costeo-JUL26'!$B$9:$CQ$307,AX$1,0),0)*$G1036</f>
        <v>13510.111339374</v>
      </c>
      <c r="AY1036" s="35">
        <f>IF($B1036="P",VLOOKUP($E1036,'[2]Costeo-JUL26'!$B$9:$CQ$307,AY$1,0),0)</f>
        <v>0.03</v>
      </c>
      <c r="AZ1036" s="36">
        <f t="shared" ref="AZ1036:AZ1099" si="514">AY1036*AX1036</f>
        <v>405.30334018121999</v>
      </c>
      <c r="BA1036" s="36">
        <f t="shared" ref="BA1036:BA1099" si="515">AX1036+AZ1036</f>
        <v>13915.414679555221</v>
      </c>
      <c r="BB1036" s="34">
        <f>IF($B1036="P",VLOOKUP($E1036,'[2]Costeo-JUL26'!$B$9:$CQ$307,BB$1,0),0)</f>
        <v>902311</v>
      </c>
      <c r="BC1036" s="16">
        <f>IF($B1036="P",VLOOKUP($E1036,'[2]Costeo-JUL26'!$B$9:$CQ$307,BC$1,0),0)*$G1036</f>
        <v>0.23903519050000002</v>
      </c>
      <c r="BD1036" s="36">
        <f>IF($B1036="P",VLOOKUP($E1036,'[2]Costeo-JUL26'!$B$9:$CQ$307,BD$1,0),0)*$G1036</f>
        <v>937.41115964837275</v>
      </c>
      <c r="BE1036" s="35">
        <f>IF($B1036="P",VLOOKUP($E1036,'[2]Costeo-JUL26'!$B$9:$CQ$307,BE$1,0),0)</f>
        <v>0.03</v>
      </c>
      <c r="BF1036" s="36">
        <f t="shared" ref="BF1036:BF1099" si="516">BE1036*BD1036</f>
        <v>28.12233478945118</v>
      </c>
      <c r="BG1036" s="36">
        <f t="shared" ref="BG1036:BG1099" si="517">BD1036+BF1036</f>
        <v>965.53349443782395</v>
      </c>
      <c r="BH1036" s="34">
        <f>IF($B1036="P",VLOOKUP($E1036,'[2]Costeo-JUL26'!$B$9:$CQ$307,BH$1,0),0)</f>
        <v>933089</v>
      </c>
      <c r="BI1036" s="16">
        <f>IF($B1036="P",VLOOKUP($E1036,'[2]Costeo-JUL26'!$B$9:$CQ$307,BI$1,0),0)*$G1036</f>
        <v>3.1872952380952384</v>
      </c>
      <c r="BJ1036" s="36">
        <f>IF($B1036="P",VLOOKUP($E1036,'[2]Costeo-JUL26'!$B$9:$CQ$307,BJ$1,0),0)*$G1036</f>
        <v>2373.4912520099556</v>
      </c>
      <c r="BK1036" s="35">
        <f>IF(BH1036=910319,0,IF($B1036="P",VLOOKUP($E1036,'[2]Costeo-JUL26'!$B$9:$CQ$307,BK$1,0),0))</f>
        <v>0.02</v>
      </c>
      <c r="BL1036" s="36">
        <f t="shared" ref="BL1036:BL1099" si="518">BK1036*BJ1036</f>
        <v>47.469825040199112</v>
      </c>
      <c r="BM1036" s="36">
        <f t="shared" ref="BM1036:BM1099" si="519">BJ1036+BL1036</f>
        <v>2420.9610770501549</v>
      </c>
      <c r="BN1036" s="34">
        <f>IF($B1036="P",VLOOKUP($E1036,'[2]Costeo-JUL26'!$B$9:$CQ$307,BN$1,0),0)</f>
        <v>0</v>
      </c>
      <c r="BO1036" s="16">
        <f>IF($B1036="P",VLOOKUP($E1036,'[2]Costeo-JUL26'!$B$9:$CQ$307,BO$1,0),0)*$G1036</f>
        <v>0</v>
      </c>
      <c r="BP1036" s="36">
        <f>IF($B1036="P",VLOOKUP($E1036,'[2]Costeo-JUL26'!$B$9:$CQ$307,BP$1,0),0)*$G1036</f>
        <v>0</v>
      </c>
      <c r="BQ1036" s="35">
        <f>IF($B1036="P",VLOOKUP($E1036,'[2]Costeo-JUL26'!$B$9:$CQ$307,BQ$1,0),0)</f>
        <v>0</v>
      </c>
      <c r="BR1036" s="36">
        <f t="shared" ref="BR1036:BR1099" si="520">BQ1036*BP1036</f>
        <v>0</v>
      </c>
      <c r="BS1036" s="36">
        <f t="shared" ref="BS1036:BS1099" si="521">BP1036+BR1036</f>
        <v>0</v>
      </c>
      <c r="BT1036" s="34">
        <f>IF($B1036="P",VLOOKUP($E1036,'[2]Costeo-JUL26'!$B$9:$CQ$307,BT$1,0),0)</f>
        <v>0</v>
      </c>
      <c r="BU1036" s="16">
        <f>IF($B1036="P",VLOOKUP($E1036,'[2]Costeo-JUL26'!$B$9:$CQ$307,BU$1,0),0)*$G1036</f>
        <v>0</v>
      </c>
      <c r="BV1036" s="36">
        <f>IF($B1036="P",VLOOKUP($E1036,'[2]Costeo-JUL26'!$B$9:$CQ$307,BV$1,0),0)*$G1036</f>
        <v>0</v>
      </c>
      <c r="BW1036" s="35">
        <f>IF($B1036="P",VLOOKUP($E1036,'[2]Costeo-JUL26'!$B$9:$CQ$307,BW$1,0),0)</f>
        <v>0</v>
      </c>
      <c r="BX1036" s="36">
        <f t="shared" ref="BX1036:BX1099" si="522">BW1036*BV1036</f>
        <v>0</v>
      </c>
      <c r="BY1036" s="36">
        <f t="shared" ref="BY1036:BY1099" si="523">BV1036+BX1036</f>
        <v>0</v>
      </c>
      <c r="BZ1036" s="34">
        <f>IF($B1036="P",VLOOKUP($E1036,'[2]Costeo-JUL26'!$B$9:$CQ$307,BZ$1,0),0)</f>
        <v>0</v>
      </c>
      <c r="CA1036" s="16">
        <f>IF($B1036="P",VLOOKUP($E1036,'[2]Costeo-JUL26'!$B$9:$CQ$307,CA$1,0),0)*$G1036</f>
        <v>0</v>
      </c>
      <c r="CB1036" s="36">
        <f>IF($B1036="P",VLOOKUP($E1036,'[2]Costeo-JUL26'!$B$9:$CQ$307,CB$1,0),0)*$G1036</f>
        <v>0</v>
      </c>
      <c r="CC1036" s="35">
        <f>IF($B1036="P",VLOOKUP($E1036,'[2]Costeo-JUL26'!$B$9:$CQ$307,CC$1,0),0)</f>
        <v>0</v>
      </c>
      <c r="CD1036" s="36">
        <f t="shared" ref="CD1036:CD1099" si="524">CC1036*CB1036</f>
        <v>0</v>
      </c>
      <c r="CE1036" s="36">
        <f t="shared" ref="CE1036:CE1099" si="525">CB1036+CD1036</f>
        <v>0</v>
      </c>
      <c r="CF1036" s="37">
        <f t="shared" si="497"/>
        <v>503043.13797789562</v>
      </c>
      <c r="CG1036" s="36">
        <f>IF($B1036="r",VLOOKUP($E1036,'[2]Costeo-JUL26'!$B$9:$CQ$307,CG$1,0),0)*$G1036</f>
        <v>0</v>
      </c>
      <c r="CH1036" s="35">
        <f>VLOOKUP($E1036,'[2]TEORICOS (05.26)'!$A$8:$T$251,CH$1,0)</f>
        <v>0</v>
      </c>
      <c r="CI1036" s="36">
        <f t="shared" ref="CI1036:CI1099" si="526">IF($B1036="P",0,J1036*L1036-CG1036*CH1036)</f>
        <v>0</v>
      </c>
      <c r="CJ1036" s="37">
        <f t="shared" ref="CJ1036:CJ1099" si="527">CG1036+CI1036</f>
        <v>0</v>
      </c>
      <c r="CM1036" s="16">
        <f>SUMIFS('[1]Ajuste Inventario'!$I:$I,'[1]Ajuste Inventario'!$B:$B,E1036,'[1]Ajuste Inventario'!$S:$S,D1036)*-1</f>
        <v>8.1669999999999998</v>
      </c>
      <c r="CN1036" s="36">
        <f t="shared" si="498"/>
        <v>24551.961106688301</v>
      </c>
      <c r="CP1036" t="str">
        <f t="shared" si="499"/>
        <v>2672Org.Vtas Tandil</v>
      </c>
      <c r="CQ1036" s="10">
        <f t="shared" si="500"/>
        <v>3006.2398808238399</v>
      </c>
    </row>
    <row r="1037" spans="1:95" x14ac:dyDescent="0.25">
      <c r="A1037" s="30">
        <v>46204</v>
      </c>
      <c r="B1037" s="31" t="str">
        <f>VLOOKUP($E1037,'[2]TEORICOS (05.26)'!$A$8:$T$251,B$1,0)</f>
        <v>P</v>
      </c>
      <c r="C1037" s="32" t="str">
        <f>VLOOKUP($E1037,'[2]TEORICOS (05.26)'!$A$8:$T$251,C$1,0)</f>
        <v>Powerade</v>
      </c>
      <c r="D1037" t="s">
        <v>232</v>
      </c>
      <c r="E1037">
        <v>2678</v>
      </c>
      <c r="F1037" t="s">
        <v>159</v>
      </c>
      <c r="G1037" s="16">
        <v>104.667</v>
      </c>
      <c r="H1037" s="16">
        <v>110.00501699999998</v>
      </c>
      <c r="I1037" s="33">
        <v>1434984.13</v>
      </c>
      <c r="J1037" s="33">
        <v>1399366.0499999998</v>
      </c>
      <c r="K1037" s="34">
        <f>IF($B1037="P",VLOOKUP($E1037,'[2]Costeo-JUL26'!$B$9:$CQ$307,K$1,0),0)</f>
        <v>929225</v>
      </c>
      <c r="L1037" s="35">
        <f>VLOOKUP($E1037,'[2]TEORICOS (05.26)'!$A$8:$T$251,L$1,0)</f>
        <v>0.22</v>
      </c>
      <c r="M1037" s="36">
        <f t="shared" si="501"/>
        <v>307860.53099999996</v>
      </c>
      <c r="N1037" s="35">
        <f>IF($B1037="P",VLOOKUP($E1037,'[2]Costeo-JUL26'!$B$9:$CQ$307,N$1,0),0)</f>
        <v>0.05</v>
      </c>
      <c r="O1037" s="36">
        <f t="shared" si="502"/>
        <v>15393.026549999999</v>
      </c>
      <c r="P1037" s="36">
        <f>IF($B1037="P",VLOOKUP($E1037,'[2]Costeo-JUL26'!$B$9:$CQ$307,P$1,0),0)*H1037</f>
        <v>0</v>
      </c>
      <c r="Q1037" s="36">
        <f t="shared" si="503"/>
        <v>323253.55754999997</v>
      </c>
      <c r="R1037" s="34">
        <f>IF($B1037="P",VLOOKUP($E1037,'[2]Costeo-JUL26'!$B$9:$CQ$307,R$1,0),0)</f>
        <v>902332</v>
      </c>
      <c r="S1037" s="16">
        <f>IF($B1037="P",VLOOKUP($E1037,'[2]Costeo-JUL26'!$B$9:$CQ$307,S$1,0),0)*$G1037</f>
        <v>51.393742682818498</v>
      </c>
      <c r="T1037" s="36">
        <f>IF($B1037="P",VLOOKUP($E1037,'[2]Costeo-JUL26'!$B$9:$CQ$307,T$1,0),0)*$G1037</f>
        <v>35849.905364990351</v>
      </c>
      <c r="U1037" s="35">
        <f>IF($B1037="P",VLOOKUP($E1037,'[2]Costeo-JUL26'!$B$9:$CQ$307,U$1,0),0)</f>
        <v>1.4999999999999999E-2</v>
      </c>
      <c r="V1037" s="36">
        <f t="shared" si="504"/>
        <v>537.7485804748552</v>
      </c>
      <c r="W1037" s="36">
        <f t="shared" si="505"/>
        <v>36387.653945465208</v>
      </c>
      <c r="X1037" s="34">
        <f>IF($B1037="P",VLOOKUP($E1037,'[2]Costeo-JUL26'!$B$9:$CQ$307,X$1,0),0)</f>
        <v>0</v>
      </c>
      <c r="Y1037" s="16">
        <f>IF($B1037="P",VLOOKUP($E1037,'[2]Costeo-JUL26'!$B$9:$CQ$307,Y$1,0),0)*$G1037</f>
        <v>0</v>
      </c>
      <c r="Z1037" s="36">
        <f>IF($B1037="P",VLOOKUP($E1037,'[2]Costeo-JUL26'!$B$9:$CQ$307,Z$1,0),0)*$G1037</f>
        <v>0</v>
      </c>
      <c r="AA1037" s="35">
        <f>IF($B1037="P",VLOOKUP($E1037,'[2]Costeo-JUL26'!$B$9:$CQ$307,AA$1,0),0)</f>
        <v>0</v>
      </c>
      <c r="AB1037" s="36">
        <f t="shared" si="506"/>
        <v>0</v>
      </c>
      <c r="AC1037" s="36">
        <f t="shared" si="507"/>
        <v>0</v>
      </c>
      <c r="AD1037" s="34">
        <f>IF($B1037="P",VLOOKUP($E1037,'[2]Costeo-JUL26'!$B$9:$CQ$307,AD$1,0),0)</f>
        <v>917993</v>
      </c>
      <c r="AE1037" s="16">
        <f>IF($B1037="P",VLOOKUP($E1037,'[2]Costeo-JUL26'!$B$9:$CQ$307,AE$1,0),0)*$G1037</f>
        <v>628.00199999999995</v>
      </c>
      <c r="AF1037" s="36">
        <f>IF($B1037="P",VLOOKUP($E1037,'[2]Costeo-JUL26'!$B$9:$CQ$307,AF$1,0),0)*$G1037</f>
        <v>17065.5775488</v>
      </c>
      <c r="AG1037" s="35">
        <f>IF($B1037="P",VLOOKUP($E1037,'[2]Costeo-JUL26'!$B$9:$CQ$307,AG$1,0),0)</f>
        <v>6.0000000000000001E-3</v>
      </c>
      <c r="AH1037" s="36">
        <f t="shared" si="508"/>
        <v>102.3934652928</v>
      </c>
      <c r="AI1037" s="36">
        <f t="shared" si="509"/>
        <v>17167.9710140928</v>
      </c>
      <c r="AJ1037" s="34">
        <f>IF($B1037="P",VLOOKUP($E1037,'[2]Costeo-JUL26'!$B$9:$CQ$307,AJ$1,0),0)</f>
        <v>938126</v>
      </c>
      <c r="AK1037" s="16">
        <f>IF($B1037="P",VLOOKUP($E1037,'[2]Costeo-JUL26'!$B$9:$CQ$307,AK$1,0),0)*$G1037</f>
        <v>628.00199999999995</v>
      </c>
      <c r="AL1037" s="36">
        <f>IF($B1037="P",VLOOKUP($E1037,'[2]Costeo-JUL26'!$B$9:$CQ$307,AL$1,0),0)*$G1037</f>
        <v>9334.9106089199995</v>
      </c>
      <c r="AM1037" s="35">
        <f>IF($B1037="P",VLOOKUP($E1037,'[2]Costeo-JUL26'!$B$9:$CQ$307,AM$1,0),0)</f>
        <v>1.7999999999999999E-2</v>
      </c>
      <c r="AN1037" s="36">
        <f t="shared" si="510"/>
        <v>168.02839096055999</v>
      </c>
      <c r="AO1037" s="36">
        <f t="shared" si="511"/>
        <v>9502.93899988056</v>
      </c>
      <c r="AP1037" s="34">
        <f>IF($B1037="P",VLOOKUP($E1037,'[2]Costeo-JUL26'!$B$9:$CQ$307,AP$1,0),0)</f>
        <v>929272</v>
      </c>
      <c r="AQ1037" s="16">
        <f>IF($B1037="P",VLOOKUP($E1037,'[2]Costeo-JUL26'!$B$9:$CQ$307,AQ$1,0),0)*$G1037</f>
        <v>628.00199999999995</v>
      </c>
      <c r="AR1037" s="36">
        <f>IF($B1037="P",VLOOKUP($E1037,'[2]Costeo-JUL26'!$B$9:$CQ$307,AR$1,0),0)*$G1037</f>
        <v>92254.40440649433</v>
      </c>
      <c r="AS1037" s="35">
        <f>IF($B1037="P",VLOOKUP($E1037,'[2]Costeo-JUL26'!$B$9:$CQ$307,AS$1,0),0)</f>
        <v>0.02</v>
      </c>
      <c r="AT1037" s="36">
        <f t="shared" si="512"/>
        <v>1845.0880881298867</v>
      </c>
      <c r="AU1037" s="36">
        <f t="shared" si="513"/>
        <v>94099.49249462421</v>
      </c>
      <c r="AV1037" s="34">
        <f>IF($B1037="P",VLOOKUP($E1037,'[2]Costeo-JUL26'!$B$9:$CQ$307,AV$1,0),0)</f>
        <v>922605</v>
      </c>
      <c r="AW1037" s="16">
        <f>IF($B1037="P",VLOOKUP($E1037,'[2]Costeo-JUL26'!$B$9:$CQ$307,AW$1,0),0)*$G1037</f>
        <v>2.09334</v>
      </c>
      <c r="AX1037" s="36">
        <f>IF($B1037="P",VLOOKUP($E1037,'[2]Costeo-JUL26'!$B$9:$CQ$307,AX$1,0),0)*$G1037</f>
        <v>10213.613381584417</v>
      </c>
      <c r="AY1037" s="35">
        <f>IF($B1037="P",VLOOKUP($E1037,'[2]Costeo-JUL26'!$B$9:$CQ$307,AY$1,0),0)</f>
        <v>0.03</v>
      </c>
      <c r="AZ1037" s="36">
        <f t="shared" si="514"/>
        <v>306.40840144753247</v>
      </c>
      <c r="BA1037" s="36">
        <f t="shared" si="515"/>
        <v>10520.021783031949</v>
      </c>
      <c r="BB1037" s="34">
        <f>IF($B1037="P",VLOOKUP($E1037,'[2]Costeo-JUL26'!$B$9:$CQ$307,BB$1,0),0)</f>
        <v>902311</v>
      </c>
      <c r="BC1037" s="16">
        <f>IF($B1037="P",VLOOKUP($E1037,'[2]Costeo-JUL26'!$B$9:$CQ$307,BC$1,0),0)*$G1037</f>
        <v>0.14951680950000001</v>
      </c>
      <c r="BD1037" s="36">
        <f>IF($B1037="P",VLOOKUP($E1037,'[2]Costeo-JUL26'!$B$9:$CQ$307,BD$1,0),0)*$G1037</f>
        <v>586.35184839162764</v>
      </c>
      <c r="BE1037" s="35">
        <f>IF($B1037="P",VLOOKUP($E1037,'[2]Costeo-JUL26'!$B$9:$CQ$307,BE$1,0),0)</f>
        <v>0.03</v>
      </c>
      <c r="BF1037" s="36">
        <f t="shared" si="516"/>
        <v>17.590555451748827</v>
      </c>
      <c r="BG1037" s="36">
        <f t="shared" si="517"/>
        <v>603.9424038433765</v>
      </c>
      <c r="BH1037" s="34">
        <f>IF($B1037="P",VLOOKUP($E1037,'[2]Costeo-JUL26'!$B$9:$CQ$307,BH$1,0),0)</f>
        <v>902302</v>
      </c>
      <c r="BI1037" s="16">
        <f>IF($B1037="P",VLOOKUP($E1037,'[2]Costeo-JUL26'!$B$9:$CQ$307,BI$1,0),0)*$G1037</f>
        <v>2.9904857142857142</v>
      </c>
      <c r="BJ1037" s="36">
        <f>IF($B1037="P",VLOOKUP($E1037,'[2]Costeo-JUL26'!$B$9:$CQ$307,BJ$1,0),0)*$G1037</f>
        <v>1967.1415028571428</v>
      </c>
      <c r="BK1037" s="35">
        <f>IF(BH1037=910319,0,IF($B1037="P",VLOOKUP($E1037,'[2]Costeo-JUL26'!$B$9:$CQ$307,BK$1,0),0))</f>
        <v>0.02</v>
      </c>
      <c r="BL1037" s="36">
        <f t="shared" si="518"/>
        <v>39.342830057142855</v>
      </c>
      <c r="BM1037" s="36">
        <f t="shared" si="519"/>
        <v>2006.4843329142857</v>
      </c>
      <c r="BN1037" s="34">
        <f>IF($B1037="P",VLOOKUP($E1037,'[2]Costeo-JUL26'!$B$9:$CQ$307,BN$1,0),0)</f>
        <v>0</v>
      </c>
      <c r="BO1037" s="16">
        <f>IF($B1037="P",VLOOKUP($E1037,'[2]Costeo-JUL26'!$B$9:$CQ$307,BO$1,0),0)*$G1037</f>
        <v>0</v>
      </c>
      <c r="BP1037" s="36">
        <f>IF($B1037="P",VLOOKUP($E1037,'[2]Costeo-JUL26'!$B$9:$CQ$307,BP$1,0),0)*$G1037</f>
        <v>0</v>
      </c>
      <c r="BQ1037" s="35">
        <f>IF($B1037="P",VLOOKUP($E1037,'[2]Costeo-JUL26'!$B$9:$CQ$307,BQ$1,0),0)</f>
        <v>0</v>
      </c>
      <c r="BR1037" s="36">
        <f t="shared" si="520"/>
        <v>0</v>
      </c>
      <c r="BS1037" s="36">
        <f t="shared" si="521"/>
        <v>0</v>
      </c>
      <c r="BT1037" s="34">
        <f>IF($B1037="P",VLOOKUP($E1037,'[2]Costeo-JUL26'!$B$9:$CQ$307,BT$1,0),0)</f>
        <v>0</v>
      </c>
      <c r="BU1037" s="16">
        <f>IF($B1037="P",VLOOKUP($E1037,'[2]Costeo-JUL26'!$B$9:$CQ$307,BU$1,0),0)*$G1037</f>
        <v>0</v>
      </c>
      <c r="BV1037" s="36">
        <f>IF($B1037="P",VLOOKUP($E1037,'[2]Costeo-JUL26'!$B$9:$CQ$307,BV$1,0),0)*$G1037</f>
        <v>0</v>
      </c>
      <c r="BW1037" s="35">
        <f>IF($B1037="P",VLOOKUP($E1037,'[2]Costeo-JUL26'!$B$9:$CQ$307,BW$1,0),0)</f>
        <v>0</v>
      </c>
      <c r="BX1037" s="36">
        <f t="shared" si="522"/>
        <v>0</v>
      </c>
      <c r="BY1037" s="36">
        <f t="shared" si="523"/>
        <v>0</v>
      </c>
      <c r="BZ1037" s="34">
        <f>IF($B1037="P",VLOOKUP($E1037,'[2]Costeo-JUL26'!$B$9:$CQ$307,BZ$1,0),0)</f>
        <v>0</v>
      </c>
      <c r="CA1037" s="16">
        <f>IF($B1037="P",VLOOKUP($E1037,'[2]Costeo-JUL26'!$B$9:$CQ$307,CA$1,0),0)*$G1037</f>
        <v>0</v>
      </c>
      <c r="CB1037" s="36">
        <f>IF($B1037="P",VLOOKUP($E1037,'[2]Costeo-JUL26'!$B$9:$CQ$307,CB$1,0),0)*$G1037</f>
        <v>0</v>
      </c>
      <c r="CC1037" s="35">
        <f>IF($B1037="P",VLOOKUP($E1037,'[2]Costeo-JUL26'!$B$9:$CQ$307,CC$1,0),0)</f>
        <v>0</v>
      </c>
      <c r="CD1037" s="36">
        <f t="shared" si="524"/>
        <v>0</v>
      </c>
      <c r="CE1037" s="36">
        <f t="shared" si="525"/>
        <v>0</v>
      </c>
      <c r="CF1037" s="37">
        <f t="shared" si="497"/>
        <v>493542.06252385239</v>
      </c>
      <c r="CG1037" s="36">
        <f>IF($B1037="r",VLOOKUP($E1037,'[2]Costeo-JUL26'!$B$9:$CQ$307,CG$1,0),0)*$G1037</f>
        <v>0</v>
      </c>
      <c r="CH1037" s="35">
        <f>VLOOKUP($E1037,'[2]TEORICOS (05.26)'!$A$8:$T$251,CH$1,0)</f>
        <v>0.1</v>
      </c>
      <c r="CI1037" s="36">
        <f t="shared" si="526"/>
        <v>0</v>
      </c>
      <c r="CJ1037" s="37">
        <f t="shared" si="527"/>
        <v>0</v>
      </c>
      <c r="CM1037" s="16">
        <f>SUMIFS('[1]Ajuste Inventario'!$I:$I,'[1]Ajuste Inventario'!$B:$B,E1037,'[1]Ajuste Inventario'!$S:$S,D1037)*-1</f>
        <v>2</v>
      </c>
      <c r="CN1037" s="36">
        <f t="shared" si="498"/>
        <v>9430.7100141181527</v>
      </c>
      <c r="CP1037" t="str">
        <f t="shared" si="499"/>
        <v>2678Org.Vtas Tandil</v>
      </c>
      <c r="CQ1037" s="10">
        <f t="shared" si="500"/>
        <v>4715.3550070590763</v>
      </c>
    </row>
    <row r="1038" spans="1:95" x14ac:dyDescent="0.25">
      <c r="A1038" s="30">
        <v>46204</v>
      </c>
      <c r="B1038" s="31" t="str">
        <f>VLOOKUP($E1038,'[2]TEORICOS (05.26)'!$A$8:$T$251,B$1,0)</f>
        <v>P</v>
      </c>
      <c r="C1038" s="32" t="str">
        <f>VLOOKUP($E1038,'[2]TEORICOS (05.26)'!$A$8:$T$251,C$1,0)</f>
        <v>Powerade</v>
      </c>
      <c r="D1038" t="s">
        <v>232</v>
      </c>
      <c r="E1038">
        <v>2682</v>
      </c>
      <c r="F1038" t="s">
        <v>160</v>
      </c>
      <c r="G1038" s="16">
        <v>243</v>
      </c>
      <c r="H1038" s="16">
        <v>128.30400000000014</v>
      </c>
      <c r="I1038" s="33">
        <v>1897904.2799999998</v>
      </c>
      <c r="J1038" s="33">
        <v>1871565.5</v>
      </c>
      <c r="K1038" s="34">
        <f>IF($B1038="P",VLOOKUP($E1038,'[2]Costeo-JUL26'!$B$9:$CQ$307,K$1,0),0)</f>
        <v>929227</v>
      </c>
      <c r="L1038" s="35">
        <f>VLOOKUP($E1038,'[2]TEORICOS (05.26)'!$A$8:$T$251,L$1,0)</f>
        <v>0.22</v>
      </c>
      <c r="M1038" s="36">
        <f t="shared" si="501"/>
        <v>411744.41</v>
      </c>
      <c r="N1038" s="35">
        <f>IF($B1038="P",VLOOKUP($E1038,'[2]Costeo-JUL26'!$B$9:$CQ$307,N$1,0),0)</f>
        <v>0.05</v>
      </c>
      <c r="O1038" s="36">
        <f t="shared" si="502"/>
        <v>20587.220499999999</v>
      </c>
      <c r="P1038" s="36">
        <f>IF($B1038="P",VLOOKUP($E1038,'[2]Costeo-JUL26'!$B$9:$CQ$307,P$1,0),0)*H1038</f>
        <v>0</v>
      </c>
      <c r="Q1038" s="36">
        <f t="shared" si="503"/>
        <v>432331.63049999997</v>
      </c>
      <c r="R1038" s="34">
        <f>IF($B1038="P",VLOOKUP($E1038,'[2]Costeo-JUL26'!$B$9:$CQ$307,R$1,0),0)</f>
        <v>902332</v>
      </c>
      <c r="S1038" s="16">
        <f>IF($B1038="P",VLOOKUP($E1038,'[2]Costeo-JUL26'!$B$9:$CQ$307,S$1,0),0)*$G1038</f>
        <v>59.928538499999995</v>
      </c>
      <c r="T1038" s="36">
        <f>IF($B1038="P",VLOOKUP($E1038,'[2]Costeo-JUL26'!$B$9:$CQ$307,T$1,0),0)*$G1038</f>
        <v>41803.385426635323</v>
      </c>
      <c r="U1038" s="35">
        <f>IF($B1038="P",VLOOKUP($E1038,'[2]Costeo-JUL26'!$B$9:$CQ$307,U$1,0),0)</f>
        <v>1.4999999999999999E-2</v>
      </c>
      <c r="V1038" s="36">
        <f t="shared" si="504"/>
        <v>627.0507813995298</v>
      </c>
      <c r="W1038" s="36">
        <f t="shared" si="505"/>
        <v>42430.436208034851</v>
      </c>
      <c r="X1038" s="34">
        <f>IF($B1038="P",VLOOKUP($E1038,'[2]Costeo-JUL26'!$B$9:$CQ$307,X$1,0),0)</f>
        <v>0</v>
      </c>
      <c r="Y1038" s="16">
        <f>IF($B1038="P",VLOOKUP($E1038,'[2]Costeo-JUL26'!$B$9:$CQ$307,Y$1,0),0)*$G1038</f>
        <v>0</v>
      </c>
      <c r="Z1038" s="36">
        <f>IF($B1038="P",VLOOKUP($E1038,'[2]Costeo-JUL26'!$B$9:$CQ$307,Z$1,0),0)*$G1038</f>
        <v>0</v>
      </c>
      <c r="AA1038" s="35">
        <f>IF($B1038="P",VLOOKUP($E1038,'[2]Costeo-JUL26'!$B$9:$CQ$307,AA$1,0),0)</f>
        <v>0</v>
      </c>
      <c r="AB1038" s="36">
        <f t="shared" si="506"/>
        <v>0</v>
      </c>
      <c r="AC1038" s="36">
        <f t="shared" si="507"/>
        <v>0</v>
      </c>
      <c r="AD1038" s="34">
        <f>IF($B1038="P",VLOOKUP($E1038,'[2]Costeo-JUL26'!$B$9:$CQ$307,AD$1,0),0)</f>
        <v>917993</v>
      </c>
      <c r="AE1038" s="16">
        <f>IF($B1038="P",VLOOKUP($E1038,'[2]Costeo-JUL26'!$B$9:$CQ$307,AE$1,0),0)*$G1038</f>
        <v>1458</v>
      </c>
      <c r="AF1038" s="36">
        <f>IF($B1038="P",VLOOKUP($E1038,'[2]Costeo-JUL26'!$B$9:$CQ$307,AF$1,0),0)*$G1038</f>
        <v>39620.275200000004</v>
      </c>
      <c r="AG1038" s="35">
        <f>IF($B1038="P",VLOOKUP($E1038,'[2]Costeo-JUL26'!$B$9:$CQ$307,AG$1,0),0)</f>
        <v>6.0000000000000001E-3</v>
      </c>
      <c r="AH1038" s="36">
        <f t="shared" si="508"/>
        <v>237.72165120000003</v>
      </c>
      <c r="AI1038" s="36">
        <f t="shared" si="509"/>
        <v>39857.996851200005</v>
      </c>
      <c r="AJ1038" s="34">
        <f>IF($B1038="P",VLOOKUP($E1038,'[2]Costeo-JUL26'!$B$9:$CQ$307,AJ$1,0),0)</f>
        <v>929257</v>
      </c>
      <c r="AK1038" s="16">
        <f>IF($B1038="P",VLOOKUP($E1038,'[2]Costeo-JUL26'!$B$9:$CQ$307,AK$1,0),0)*$G1038</f>
        <v>1458</v>
      </c>
      <c r="AL1038" s="36">
        <f>IF($B1038="P",VLOOKUP($E1038,'[2]Costeo-JUL26'!$B$9:$CQ$307,AL$1,0),0)*$G1038</f>
        <v>12229.878960000002</v>
      </c>
      <c r="AM1038" s="35">
        <f>IF($B1038="P",VLOOKUP($E1038,'[2]Costeo-JUL26'!$B$9:$CQ$307,AM$1,0),0)</f>
        <v>1.7999999999999999E-2</v>
      </c>
      <c r="AN1038" s="36">
        <f t="shared" si="510"/>
        <v>220.13782128000003</v>
      </c>
      <c r="AO1038" s="36">
        <f t="shared" si="511"/>
        <v>12450.016781280003</v>
      </c>
      <c r="AP1038" s="34">
        <f>IF($B1038="P",VLOOKUP($E1038,'[2]Costeo-JUL26'!$B$9:$CQ$307,AP$1,0),0)</f>
        <v>929270</v>
      </c>
      <c r="AQ1038" s="16">
        <f>IF($B1038="P",VLOOKUP($E1038,'[2]Costeo-JUL26'!$B$9:$CQ$307,AQ$1,0),0)*$G1038</f>
        <v>1458</v>
      </c>
      <c r="AR1038" s="36">
        <f>IF($B1038="P",VLOOKUP($E1038,'[2]Costeo-JUL26'!$B$9:$CQ$307,AR$1,0),0)*$G1038</f>
        <v>156589.98731999999</v>
      </c>
      <c r="AS1038" s="35">
        <f>IF($B1038="P",VLOOKUP($E1038,'[2]Costeo-JUL26'!$B$9:$CQ$307,AS$1,0),0)</f>
        <v>0.02</v>
      </c>
      <c r="AT1038" s="36">
        <f t="shared" si="512"/>
        <v>3131.7997464</v>
      </c>
      <c r="AU1038" s="36">
        <f t="shared" si="513"/>
        <v>159721.78706639999</v>
      </c>
      <c r="AV1038" s="34">
        <f>IF($B1038="P",VLOOKUP($E1038,'[2]Costeo-JUL26'!$B$9:$CQ$307,AV$1,0),0)</f>
        <v>934139</v>
      </c>
      <c r="AW1038" s="16">
        <f>IF($B1038="P",VLOOKUP($E1038,'[2]Costeo-JUL26'!$B$9:$CQ$307,AW$1,0),0)*$G1038</f>
        <v>3.8150999999999997</v>
      </c>
      <c r="AX1038" s="36">
        <f>IF($B1038="P",VLOOKUP($E1038,'[2]Costeo-JUL26'!$B$9:$CQ$307,AX$1,0),0)*$G1038</f>
        <v>19619.304354</v>
      </c>
      <c r="AY1038" s="35">
        <f>IF($B1038="P",VLOOKUP($E1038,'[2]Costeo-JUL26'!$B$9:$CQ$307,AY$1,0),0)</f>
        <v>0.03</v>
      </c>
      <c r="AZ1038" s="36">
        <f t="shared" si="514"/>
        <v>588.57913062</v>
      </c>
      <c r="BA1038" s="36">
        <f t="shared" si="515"/>
        <v>20207.883484620001</v>
      </c>
      <c r="BB1038" s="34">
        <f>IF($B1038="P",VLOOKUP($E1038,'[2]Costeo-JUL26'!$B$9:$CQ$307,BB$1,0),0)</f>
        <v>902311</v>
      </c>
      <c r="BC1038" s="16">
        <f>IF($B1038="P",VLOOKUP($E1038,'[2]Costeo-JUL26'!$B$9:$CQ$307,BC$1,0),0)*$G1038</f>
        <v>0.34712550000000003</v>
      </c>
      <c r="BD1038" s="36">
        <f>IF($B1038="P",VLOOKUP($E1038,'[2]Costeo-JUL26'!$B$9:$CQ$307,BD$1,0),0)*$G1038</f>
        <v>1361.3029814475003</v>
      </c>
      <c r="BE1038" s="35">
        <f>IF($B1038="P",VLOOKUP($E1038,'[2]Costeo-JUL26'!$B$9:$CQ$307,BE$1,0),0)</f>
        <v>0.03</v>
      </c>
      <c r="BF1038" s="36">
        <f t="shared" si="516"/>
        <v>40.83908944342501</v>
      </c>
      <c r="BG1038" s="36">
        <f t="shared" si="517"/>
        <v>1402.1420708909254</v>
      </c>
      <c r="BH1038" s="34">
        <f>IF($B1038="P",VLOOKUP($E1038,'[2]Costeo-JUL26'!$B$9:$CQ$307,BH$1,0),0)</f>
        <v>933089</v>
      </c>
      <c r="BI1038" s="16">
        <f>IF($B1038="P",VLOOKUP($E1038,'[2]Costeo-JUL26'!$B$9:$CQ$307,BI$1,0),0)*$G1038</f>
        <v>4.628571428571429</v>
      </c>
      <c r="BJ1038" s="36">
        <f>IF($B1038="P",VLOOKUP($E1038,'[2]Costeo-JUL26'!$B$9:$CQ$307,BJ$1,0),0)*$G1038</f>
        <v>3446.7700587356899</v>
      </c>
      <c r="BK1038" s="35">
        <f>IF(BH1038=910319,0,IF($B1038="P",VLOOKUP($E1038,'[2]Costeo-JUL26'!$B$9:$CQ$307,BK$1,0),0))</f>
        <v>0.02</v>
      </c>
      <c r="BL1038" s="36">
        <f t="shared" si="518"/>
        <v>68.935401174713803</v>
      </c>
      <c r="BM1038" s="36">
        <f t="shared" si="519"/>
        <v>3515.7054599104035</v>
      </c>
      <c r="BN1038" s="34">
        <f>IF($B1038="P",VLOOKUP($E1038,'[2]Costeo-JUL26'!$B$9:$CQ$307,BN$1,0),0)</f>
        <v>0</v>
      </c>
      <c r="BO1038" s="16">
        <f>IF($B1038="P",VLOOKUP($E1038,'[2]Costeo-JUL26'!$B$9:$CQ$307,BO$1,0),0)*$G1038</f>
        <v>0</v>
      </c>
      <c r="BP1038" s="36">
        <f>IF($B1038="P",VLOOKUP($E1038,'[2]Costeo-JUL26'!$B$9:$CQ$307,BP$1,0),0)*$G1038</f>
        <v>0</v>
      </c>
      <c r="BQ1038" s="35">
        <f>IF($B1038="P",VLOOKUP($E1038,'[2]Costeo-JUL26'!$B$9:$CQ$307,BQ$1,0),0)</f>
        <v>0</v>
      </c>
      <c r="BR1038" s="36">
        <f t="shared" si="520"/>
        <v>0</v>
      </c>
      <c r="BS1038" s="36">
        <f t="shared" si="521"/>
        <v>0</v>
      </c>
      <c r="BT1038" s="34">
        <f>IF($B1038="P",VLOOKUP($E1038,'[2]Costeo-JUL26'!$B$9:$CQ$307,BT$1,0),0)</f>
        <v>0</v>
      </c>
      <c r="BU1038" s="16">
        <f>IF($B1038="P",VLOOKUP($E1038,'[2]Costeo-JUL26'!$B$9:$CQ$307,BU$1,0),0)*$G1038</f>
        <v>0</v>
      </c>
      <c r="BV1038" s="36">
        <f>IF($B1038="P",VLOOKUP($E1038,'[2]Costeo-JUL26'!$B$9:$CQ$307,BV$1,0),0)*$G1038</f>
        <v>0</v>
      </c>
      <c r="BW1038" s="35">
        <f>IF($B1038="P",VLOOKUP($E1038,'[2]Costeo-JUL26'!$B$9:$CQ$307,BW$1,0),0)</f>
        <v>0</v>
      </c>
      <c r="BX1038" s="36">
        <f t="shared" si="522"/>
        <v>0</v>
      </c>
      <c r="BY1038" s="36">
        <f t="shared" si="523"/>
        <v>0</v>
      </c>
      <c r="BZ1038" s="34">
        <f>IF($B1038="P",VLOOKUP($E1038,'[2]Costeo-JUL26'!$B$9:$CQ$307,BZ$1,0),0)</f>
        <v>0</v>
      </c>
      <c r="CA1038" s="16">
        <f>IF($B1038="P",VLOOKUP($E1038,'[2]Costeo-JUL26'!$B$9:$CQ$307,CA$1,0),0)*$G1038</f>
        <v>0</v>
      </c>
      <c r="CB1038" s="36">
        <f>IF($B1038="P",VLOOKUP($E1038,'[2]Costeo-JUL26'!$B$9:$CQ$307,CB$1,0),0)*$G1038</f>
        <v>0</v>
      </c>
      <c r="CC1038" s="35">
        <f>IF($B1038="P",VLOOKUP($E1038,'[2]Costeo-JUL26'!$B$9:$CQ$307,CC$1,0),0)</f>
        <v>0</v>
      </c>
      <c r="CD1038" s="36">
        <f t="shared" si="524"/>
        <v>0</v>
      </c>
      <c r="CE1038" s="36">
        <f t="shared" si="525"/>
        <v>0</v>
      </c>
      <c r="CF1038" s="37">
        <f t="shared" si="497"/>
        <v>711917.59842233628</v>
      </c>
      <c r="CG1038" s="36">
        <f>IF($B1038="r",VLOOKUP($E1038,'[2]Costeo-JUL26'!$B$9:$CQ$307,CG$1,0),0)*$G1038</f>
        <v>0</v>
      </c>
      <c r="CH1038" s="35">
        <f>VLOOKUP($E1038,'[2]TEORICOS (05.26)'!$A$8:$T$251,CH$1,0)</f>
        <v>0</v>
      </c>
      <c r="CI1038" s="36">
        <f t="shared" si="526"/>
        <v>0</v>
      </c>
      <c r="CJ1038" s="37">
        <f t="shared" si="527"/>
        <v>0</v>
      </c>
      <c r="CM1038" s="16">
        <f>SUMIFS('[1]Ajuste Inventario'!$I:$I,'[1]Ajuste Inventario'!$B:$B,E1038,'[1]Ajuste Inventario'!$S:$S,D1038)*-1</f>
        <v>2.3330000000000002</v>
      </c>
      <c r="CN1038" s="36">
        <f t="shared" si="498"/>
        <v>6834.994885264653</v>
      </c>
      <c r="CP1038" t="str">
        <f t="shared" si="499"/>
        <v>2682Org.Vtas Tandil</v>
      </c>
      <c r="CQ1038" s="10">
        <f t="shared" si="500"/>
        <v>2929.7020511207256</v>
      </c>
    </row>
    <row r="1039" spans="1:95" x14ac:dyDescent="0.25">
      <c r="A1039" s="30">
        <v>46204</v>
      </c>
      <c r="B1039" s="31" t="str">
        <f>VLOOKUP($E1039,'[2]TEORICOS (05.26)'!$A$8:$T$251,B$1,0)</f>
        <v>P</v>
      </c>
      <c r="C1039" s="32" t="str">
        <f>VLOOKUP($E1039,'[2]TEORICOS (05.26)'!$A$8:$T$251,C$1,0)</f>
        <v>Powerade</v>
      </c>
      <c r="D1039" t="s">
        <v>232</v>
      </c>
      <c r="E1039">
        <v>2688</v>
      </c>
      <c r="F1039" t="s">
        <v>161</v>
      </c>
      <c r="G1039" s="16">
        <v>132</v>
      </c>
      <c r="H1039" s="16">
        <v>138.73200000000006</v>
      </c>
      <c r="I1039" s="33">
        <v>1772124.6799999988</v>
      </c>
      <c r="J1039" s="33">
        <v>1722523.6399999992</v>
      </c>
      <c r="K1039" s="34">
        <f>IF($B1039="P",VLOOKUP($E1039,'[2]Costeo-JUL26'!$B$9:$CQ$307,K$1,0),0)</f>
        <v>929227</v>
      </c>
      <c r="L1039" s="35">
        <f>VLOOKUP($E1039,'[2]TEORICOS (05.26)'!$A$8:$T$251,L$1,0)</f>
        <v>0.22</v>
      </c>
      <c r="M1039" s="36">
        <f t="shared" si="501"/>
        <v>378955.20079999982</v>
      </c>
      <c r="N1039" s="35">
        <f>IF($B1039="P",VLOOKUP($E1039,'[2]Costeo-JUL26'!$B$9:$CQ$307,N$1,0),0)</f>
        <v>0.05</v>
      </c>
      <c r="O1039" s="36">
        <f t="shared" si="502"/>
        <v>18947.76003999999</v>
      </c>
      <c r="P1039" s="36">
        <f>IF($B1039="P",VLOOKUP($E1039,'[2]Costeo-JUL26'!$B$9:$CQ$307,P$1,0),0)*H1039</f>
        <v>0</v>
      </c>
      <c r="Q1039" s="36">
        <f t="shared" si="503"/>
        <v>397902.96083999978</v>
      </c>
      <c r="R1039" s="34">
        <f>IF($B1039="P",VLOOKUP($E1039,'[2]Costeo-JUL26'!$B$9:$CQ$307,R$1,0),0)</f>
        <v>902332</v>
      </c>
      <c r="S1039" s="16">
        <f>IF($B1039="P",VLOOKUP($E1039,'[2]Costeo-JUL26'!$B$9:$CQ$307,S$1,0),0)*$G1039</f>
        <v>64.782010259999993</v>
      </c>
      <c r="T1039" s="36">
        <f>IF($B1039="P",VLOOKUP($E1039,'[2]Costeo-JUL26'!$B$9:$CQ$307,T$1,0),0)*$G1039</f>
        <v>45188.943555014674</v>
      </c>
      <c r="U1039" s="35">
        <f>IF($B1039="P",VLOOKUP($E1039,'[2]Costeo-JUL26'!$B$9:$CQ$307,U$1,0),0)</f>
        <v>1.4999999999999999E-2</v>
      </c>
      <c r="V1039" s="36">
        <f t="shared" si="504"/>
        <v>677.83415332522009</v>
      </c>
      <c r="W1039" s="36">
        <f t="shared" si="505"/>
        <v>45866.777708339891</v>
      </c>
      <c r="X1039" s="34">
        <f>IF($B1039="P",VLOOKUP($E1039,'[2]Costeo-JUL26'!$B$9:$CQ$307,X$1,0),0)</f>
        <v>0</v>
      </c>
      <c r="Y1039" s="16">
        <f>IF($B1039="P",VLOOKUP($E1039,'[2]Costeo-JUL26'!$B$9:$CQ$307,Y$1,0),0)*$G1039</f>
        <v>0</v>
      </c>
      <c r="Z1039" s="36">
        <f>IF($B1039="P",VLOOKUP($E1039,'[2]Costeo-JUL26'!$B$9:$CQ$307,Z$1,0),0)*$G1039</f>
        <v>0</v>
      </c>
      <c r="AA1039" s="35">
        <f>IF($B1039="P",VLOOKUP($E1039,'[2]Costeo-JUL26'!$B$9:$CQ$307,AA$1,0),0)</f>
        <v>0</v>
      </c>
      <c r="AB1039" s="36">
        <f t="shared" si="506"/>
        <v>0</v>
      </c>
      <c r="AC1039" s="36">
        <f t="shared" si="507"/>
        <v>0</v>
      </c>
      <c r="AD1039" s="34">
        <f>IF($B1039="P",VLOOKUP($E1039,'[2]Costeo-JUL26'!$B$9:$CQ$307,AD$1,0),0)</f>
        <v>917993</v>
      </c>
      <c r="AE1039" s="16">
        <f>IF($B1039="P",VLOOKUP($E1039,'[2]Costeo-JUL26'!$B$9:$CQ$307,AE$1,0),0)*$G1039</f>
        <v>792</v>
      </c>
      <c r="AF1039" s="36">
        <f>IF($B1039="P",VLOOKUP($E1039,'[2]Costeo-JUL26'!$B$9:$CQ$307,AF$1,0),0)*$G1039</f>
        <v>21522.124800000001</v>
      </c>
      <c r="AG1039" s="35">
        <f>IF($B1039="P",VLOOKUP($E1039,'[2]Costeo-JUL26'!$B$9:$CQ$307,AG$1,0),0)</f>
        <v>6.0000000000000001E-3</v>
      </c>
      <c r="AH1039" s="36">
        <f t="shared" si="508"/>
        <v>129.1327488</v>
      </c>
      <c r="AI1039" s="36">
        <f t="shared" si="509"/>
        <v>21651.2575488</v>
      </c>
      <c r="AJ1039" s="34">
        <f>IF($B1039="P",VLOOKUP($E1039,'[2]Costeo-JUL26'!$B$9:$CQ$307,AJ$1,0),0)</f>
        <v>929262</v>
      </c>
      <c r="AK1039" s="16">
        <f>IF($B1039="P",VLOOKUP($E1039,'[2]Costeo-JUL26'!$B$9:$CQ$307,AK$1,0),0)*$G1039</f>
        <v>792</v>
      </c>
      <c r="AL1039" s="36">
        <f>IF($B1039="P",VLOOKUP($E1039,'[2]Costeo-JUL26'!$B$9:$CQ$307,AL$1,0),0)*$G1039</f>
        <v>11772.652319999999</v>
      </c>
      <c r="AM1039" s="35">
        <f>IF($B1039="P",VLOOKUP($E1039,'[2]Costeo-JUL26'!$B$9:$CQ$307,AM$1,0),0)</f>
        <v>1.7999999999999999E-2</v>
      </c>
      <c r="AN1039" s="36">
        <f t="shared" si="510"/>
        <v>211.90774175999996</v>
      </c>
      <c r="AO1039" s="36">
        <f t="shared" si="511"/>
        <v>11984.560061759999</v>
      </c>
      <c r="AP1039" s="34">
        <f>IF($B1039="P",VLOOKUP($E1039,'[2]Costeo-JUL26'!$B$9:$CQ$307,AP$1,0),0)</f>
        <v>929272</v>
      </c>
      <c r="AQ1039" s="16">
        <f>IF($B1039="P",VLOOKUP($E1039,'[2]Costeo-JUL26'!$B$9:$CQ$307,AQ$1,0),0)*$G1039</f>
        <v>792</v>
      </c>
      <c r="AR1039" s="36">
        <f>IF($B1039="P",VLOOKUP($E1039,'[2]Costeo-JUL26'!$B$9:$CQ$307,AR$1,0),0)*$G1039</f>
        <v>116345.94840453297</v>
      </c>
      <c r="AS1039" s="35">
        <f>IF($B1039="P",VLOOKUP($E1039,'[2]Costeo-JUL26'!$B$9:$CQ$307,AS$1,0),0)</f>
        <v>0.02</v>
      </c>
      <c r="AT1039" s="36">
        <f t="shared" si="512"/>
        <v>2326.9189680906597</v>
      </c>
      <c r="AU1039" s="36">
        <f t="shared" si="513"/>
        <v>118672.86737262363</v>
      </c>
      <c r="AV1039" s="34">
        <f>IF($B1039="P",VLOOKUP($E1039,'[2]Costeo-JUL26'!$B$9:$CQ$307,AV$1,0),0)</f>
        <v>922605</v>
      </c>
      <c r="AW1039" s="16">
        <f>IF($B1039="P",VLOOKUP($E1039,'[2]Costeo-JUL26'!$B$9:$CQ$307,AW$1,0),0)*$G1039</f>
        <v>2.64</v>
      </c>
      <c r="AX1039" s="36">
        <f>IF($B1039="P",VLOOKUP($E1039,'[2]Costeo-JUL26'!$B$9:$CQ$307,AX$1,0),0)*$G1039</f>
        <v>12880.821714285714</v>
      </c>
      <c r="AY1039" s="35">
        <f>IF($B1039="P",VLOOKUP($E1039,'[2]Costeo-JUL26'!$B$9:$CQ$307,AY$1,0),0)</f>
        <v>0.03</v>
      </c>
      <c r="AZ1039" s="36">
        <f t="shared" si="514"/>
        <v>386.42465142857139</v>
      </c>
      <c r="BA1039" s="36">
        <f t="shared" si="515"/>
        <v>13267.246365714285</v>
      </c>
      <c r="BB1039" s="34">
        <f>IF($B1039="P",VLOOKUP($E1039,'[2]Costeo-JUL26'!$B$9:$CQ$307,BB$1,0),0)</f>
        <v>902311</v>
      </c>
      <c r="BC1039" s="16">
        <f>IF($B1039="P",VLOOKUP($E1039,'[2]Costeo-JUL26'!$B$9:$CQ$307,BC$1,0),0)*$G1039</f>
        <v>0.18856200000000001</v>
      </c>
      <c r="BD1039" s="36">
        <f>IF($B1039="P",VLOOKUP($E1039,'[2]Costeo-JUL26'!$B$9:$CQ$307,BD$1,0),0)*$G1039</f>
        <v>739.47322449000012</v>
      </c>
      <c r="BE1039" s="35">
        <f>IF($B1039="P",VLOOKUP($E1039,'[2]Costeo-JUL26'!$B$9:$CQ$307,BE$1,0),0)</f>
        <v>0.03</v>
      </c>
      <c r="BF1039" s="36">
        <f t="shared" si="516"/>
        <v>22.184196734700002</v>
      </c>
      <c r="BG1039" s="36">
        <f t="shared" si="517"/>
        <v>761.6574212247001</v>
      </c>
      <c r="BH1039" s="34">
        <f>IF($B1039="P",VLOOKUP($E1039,'[2]Costeo-JUL26'!$B$9:$CQ$307,BH$1,0),0)</f>
        <v>902302</v>
      </c>
      <c r="BI1039" s="16">
        <f>IF($B1039="P",VLOOKUP($E1039,'[2]Costeo-JUL26'!$B$9:$CQ$307,BI$1,0),0)*$G1039</f>
        <v>3.7714285714285714</v>
      </c>
      <c r="BJ1039" s="36">
        <f>IF($B1039="P",VLOOKUP($E1039,'[2]Costeo-JUL26'!$B$9:$CQ$307,BJ$1,0),0)*$G1039</f>
        <v>2480.8457142857142</v>
      </c>
      <c r="BK1039" s="35">
        <f>IF(BH1039=910319,0,IF($B1039="P",VLOOKUP($E1039,'[2]Costeo-JUL26'!$B$9:$CQ$307,BK$1,0),0))</f>
        <v>0.02</v>
      </c>
      <c r="BL1039" s="36">
        <f t="shared" si="518"/>
        <v>49.616914285714287</v>
      </c>
      <c r="BM1039" s="36">
        <f t="shared" si="519"/>
        <v>2530.4626285714285</v>
      </c>
      <c r="BN1039" s="34">
        <f>IF($B1039="P",VLOOKUP($E1039,'[2]Costeo-JUL26'!$B$9:$CQ$307,BN$1,0),0)</f>
        <v>0</v>
      </c>
      <c r="BO1039" s="16">
        <f>IF($B1039="P",VLOOKUP($E1039,'[2]Costeo-JUL26'!$B$9:$CQ$307,BO$1,0),0)*$G1039</f>
        <v>0</v>
      </c>
      <c r="BP1039" s="36">
        <f>IF($B1039="P",VLOOKUP($E1039,'[2]Costeo-JUL26'!$B$9:$CQ$307,BP$1,0),0)*$G1039</f>
        <v>0</v>
      </c>
      <c r="BQ1039" s="35">
        <f>IF($B1039="P",VLOOKUP($E1039,'[2]Costeo-JUL26'!$B$9:$CQ$307,BQ$1,0),0)</f>
        <v>0</v>
      </c>
      <c r="BR1039" s="36">
        <f t="shared" si="520"/>
        <v>0</v>
      </c>
      <c r="BS1039" s="36">
        <f t="shared" si="521"/>
        <v>0</v>
      </c>
      <c r="BT1039" s="34">
        <f>IF($B1039="P",VLOOKUP($E1039,'[2]Costeo-JUL26'!$B$9:$CQ$307,BT$1,0),0)</f>
        <v>0</v>
      </c>
      <c r="BU1039" s="16">
        <f>IF($B1039="P",VLOOKUP($E1039,'[2]Costeo-JUL26'!$B$9:$CQ$307,BU$1,0),0)*$G1039</f>
        <v>0</v>
      </c>
      <c r="BV1039" s="36">
        <f>IF($B1039="P",VLOOKUP($E1039,'[2]Costeo-JUL26'!$B$9:$CQ$307,BV$1,0),0)*$G1039</f>
        <v>0</v>
      </c>
      <c r="BW1039" s="35">
        <f>IF($B1039="P",VLOOKUP($E1039,'[2]Costeo-JUL26'!$B$9:$CQ$307,BW$1,0),0)</f>
        <v>0</v>
      </c>
      <c r="BX1039" s="36">
        <f t="shared" si="522"/>
        <v>0</v>
      </c>
      <c r="BY1039" s="36">
        <f t="shared" si="523"/>
        <v>0</v>
      </c>
      <c r="BZ1039" s="34">
        <f>IF($B1039="P",VLOOKUP($E1039,'[2]Costeo-JUL26'!$B$9:$CQ$307,BZ$1,0),0)</f>
        <v>0</v>
      </c>
      <c r="CA1039" s="16">
        <f>IF($B1039="P",VLOOKUP($E1039,'[2]Costeo-JUL26'!$B$9:$CQ$307,CA$1,0),0)*$G1039</f>
        <v>0</v>
      </c>
      <c r="CB1039" s="36">
        <f>IF($B1039="P",VLOOKUP($E1039,'[2]Costeo-JUL26'!$B$9:$CQ$307,CB$1,0),0)*$G1039</f>
        <v>0</v>
      </c>
      <c r="CC1039" s="35">
        <f>IF($B1039="P",VLOOKUP($E1039,'[2]Costeo-JUL26'!$B$9:$CQ$307,CC$1,0),0)</f>
        <v>0</v>
      </c>
      <c r="CD1039" s="36">
        <f t="shared" si="524"/>
        <v>0</v>
      </c>
      <c r="CE1039" s="36">
        <f t="shared" si="525"/>
        <v>0</v>
      </c>
      <c r="CF1039" s="37">
        <f t="shared" si="497"/>
        <v>612637.78994703374</v>
      </c>
      <c r="CG1039" s="36">
        <f>IF($B1039="r",VLOOKUP($E1039,'[2]Costeo-JUL26'!$B$9:$CQ$307,CG$1,0),0)*$G1039</f>
        <v>0</v>
      </c>
      <c r="CH1039" s="35">
        <f>VLOOKUP($E1039,'[2]TEORICOS (05.26)'!$A$8:$T$251,CH$1,0)</f>
        <v>0.1</v>
      </c>
      <c r="CI1039" s="36">
        <f t="shared" si="526"/>
        <v>0</v>
      </c>
      <c r="CJ1039" s="37">
        <f t="shared" si="527"/>
        <v>0</v>
      </c>
      <c r="CM1039" s="16">
        <f>SUMIFS('[1]Ajuste Inventario'!$I:$I,'[1]Ajuste Inventario'!$B:$B,E1039,'[1]Ajuste Inventario'!$S:$S,D1039)*-1</f>
        <v>-1</v>
      </c>
      <c r="CN1039" s="36">
        <f t="shared" si="498"/>
        <v>-4641.1953783866193</v>
      </c>
      <c r="CP1039" t="str">
        <f t="shared" si="499"/>
        <v>2688Org.Vtas Tandil</v>
      </c>
      <c r="CQ1039" s="10">
        <f t="shared" si="500"/>
        <v>4641.1953783866193</v>
      </c>
    </row>
    <row r="1040" spans="1:95" x14ac:dyDescent="0.25">
      <c r="A1040" s="30">
        <v>46204</v>
      </c>
      <c r="B1040" s="31" t="str">
        <f>VLOOKUP($E1040,'[2]TEORICOS (05.26)'!$A$8:$T$251,B$1,0)</f>
        <v>P</v>
      </c>
      <c r="C1040" s="32" t="str">
        <f>VLOOKUP($E1040,'[2]TEORICOS (05.26)'!$A$8:$T$251,C$1,0)</f>
        <v>Sprite</v>
      </c>
      <c r="D1040" t="s">
        <v>232</v>
      </c>
      <c r="E1040">
        <v>2710</v>
      </c>
      <c r="F1040" t="s">
        <v>162</v>
      </c>
      <c r="G1040" s="16">
        <v>35</v>
      </c>
      <c r="H1040" s="16">
        <v>51.764999999999979</v>
      </c>
      <c r="I1040" s="33">
        <v>1004931.8</v>
      </c>
      <c r="J1040" s="33">
        <v>907549.15999999992</v>
      </c>
      <c r="K1040" s="34">
        <f>IF($B1040="P",VLOOKUP($E1040,'[2]Costeo-JUL26'!$B$9:$CQ$307,K$1,0),0)</f>
        <v>911399</v>
      </c>
      <c r="L1040" s="35">
        <f>VLOOKUP($E1040,'[2]TEORICOS (05.26)'!$A$8:$T$251,L$1,0)</f>
        <v>0.27500000000000002</v>
      </c>
      <c r="M1040" s="36">
        <f t="shared" si="501"/>
        <v>249576.019</v>
      </c>
      <c r="N1040" s="35">
        <f>IF($B1040="P",VLOOKUP($E1040,'[2]Costeo-JUL26'!$B$9:$CQ$307,N$1,0),0)</f>
        <v>3.5000000000000003E-2</v>
      </c>
      <c r="O1040" s="36">
        <f t="shared" si="502"/>
        <v>8735.1606650000012</v>
      </c>
      <c r="P1040" s="36">
        <f>IF($B1040="P",VLOOKUP($E1040,'[2]Costeo-JUL26'!$B$9:$CQ$307,P$1,0),0)*H1040</f>
        <v>0</v>
      </c>
      <c r="Q1040" s="36">
        <f t="shared" si="503"/>
        <v>258311.179665</v>
      </c>
      <c r="R1040" s="34">
        <f>IF($B1040="P",VLOOKUP($E1040,'[2]Costeo-JUL26'!$B$9:$CQ$307,R$1,0),0)</f>
        <v>0</v>
      </c>
      <c r="S1040" s="16">
        <f>IF($B1040="P",VLOOKUP($E1040,'[2]Costeo-JUL26'!$B$9:$CQ$307,S$1,0),0)*$G1040</f>
        <v>0</v>
      </c>
      <c r="T1040" s="36">
        <f>IF($B1040="P",VLOOKUP($E1040,'[2]Costeo-JUL26'!$B$9:$CQ$307,T$1,0),0)*$G1040</f>
        <v>0</v>
      </c>
      <c r="U1040" s="35">
        <f>IF($B1040="P",VLOOKUP($E1040,'[2]Costeo-JUL26'!$B$9:$CQ$307,U$1,0),0)</f>
        <v>0</v>
      </c>
      <c r="V1040" s="36">
        <f t="shared" si="504"/>
        <v>0</v>
      </c>
      <c r="W1040" s="36">
        <f t="shared" si="505"/>
        <v>0</v>
      </c>
      <c r="X1040" s="34">
        <f>IF($B1040="P",VLOOKUP($E1040,'[2]Costeo-JUL26'!$B$9:$CQ$307,X$1,0),0)</f>
        <v>902338</v>
      </c>
      <c r="Y1040" s="16">
        <f>IF($B1040="P",VLOOKUP($E1040,'[2]Costeo-JUL26'!$B$9:$CQ$307,Y$1,0),0)*$G1040</f>
        <v>2.2702680000000002</v>
      </c>
      <c r="Z1040" s="36">
        <f>IF($B1040="P",VLOOKUP($E1040,'[2]Costeo-JUL26'!$B$9:$CQ$307,Z$1,0),0)*$G1040</f>
        <v>641.89557432000004</v>
      </c>
      <c r="AA1040" s="35">
        <f>IF($B1040="P",VLOOKUP($E1040,'[2]Costeo-JUL26'!$B$9:$CQ$307,AA$1,0),0)</f>
        <v>0.45</v>
      </c>
      <c r="AB1040" s="36">
        <f t="shared" si="506"/>
        <v>288.85300844400001</v>
      </c>
      <c r="AC1040" s="36">
        <f t="shared" si="507"/>
        <v>930.74858276400005</v>
      </c>
      <c r="AD1040" s="34">
        <f>IF($B1040="P",VLOOKUP($E1040,'[2]Costeo-JUL26'!$B$9:$CQ$307,AD$1,0),0)</f>
        <v>933139</v>
      </c>
      <c r="AE1040" s="16">
        <f>IF($B1040="P",VLOOKUP($E1040,'[2]Costeo-JUL26'!$B$9:$CQ$307,AE$1,0),0)*$G1040</f>
        <v>840</v>
      </c>
      <c r="AF1040" s="36">
        <f>IF($B1040="P",VLOOKUP($E1040,'[2]Costeo-JUL26'!$B$9:$CQ$307,AF$1,0),0)*$G1040</f>
        <v>9104.3567999999996</v>
      </c>
      <c r="AG1040" s="35">
        <f>IF($B1040="P",VLOOKUP($E1040,'[2]Costeo-JUL26'!$B$9:$CQ$307,AG$1,0),0)</f>
        <v>6.0000000000000001E-3</v>
      </c>
      <c r="AH1040" s="36">
        <f t="shared" si="508"/>
        <v>54.626140800000002</v>
      </c>
      <c r="AI1040" s="36">
        <f t="shared" si="509"/>
        <v>9158.9829407999987</v>
      </c>
      <c r="AJ1040" s="34">
        <f>IF($B1040="P",VLOOKUP($E1040,'[2]Costeo-JUL26'!$B$9:$CQ$307,AJ$1,0),0)</f>
        <v>932980</v>
      </c>
      <c r="AK1040" s="16">
        <f>IF($B1040="P",VLOOKUP($E1040,'[2]Costeo-JUL26'!$B$9:$CQ$307,AK$1,0),0)*$G1040</f>
        <v>840</v>
      </c>
      <c r="AL1040" s="36">
        <f>IF($B1040="P",VLOOKUP($E1040,'[2]Costeo-JUL26'!$B$9:$CQ$307,AL$1,0),0)*$G1040</f>
        <v>38578.831200000001</v>
      </c>
      <c r="AM1040" s="35">
        <f>IF($B1040="P",VLOOKUP($E1040,'[2]Costeo-JUL26'!$B$9:$CQ$307,AM$1,0),0)</f>
        <v>1.7999999999999999E-2</v>
      </c>
      <c r="AN1040" s="36">
        <f t="shared" si="510"/>
        <v>694.41896159999999</v>
      </c>
      <c r="AO1040" s="36">
        <f t="shared" si="511"/>
        <v>39273.250161600001</v>
      </c>
      <c r="AP1040" s="34">
        <f>IF($B1040="P",VLOOKUP($E1040,'[2]Costeo-JUL26'!$B$9:$CQ$307,AP$1,0),0)</f>
        <v>0</v>
      </c>
      <c r="AQ1040" s="16">
        <f>IF($B1040="P",VLOOKUP($E1040,'[2]Costeo-JUL26'!$B$9:$CQ$307,AQ$1,0),0)*$G1040</f>
        <v>0</v>
      </c>
      <c r="AR1040" s="36">
        <f>IF($B1040="P",VLOOKUP($E1040,'[2]Costeo-JUL26'!$B$9:$CQ$307,AR$1,0),0)*$G1040</f>
        <v>0</v>
      </c>
      <c r="AS1040" s="35">
        <f>IF($B1040="P",VLOOKUP($E1040,'[2]Costeo-JUL26'!$B$9:$CQ$307,AS$1,0),0)</f>
        <v>0</v>
      </c>
      <c r="AT1040" s="36">
        <f t="shared" si="512"/>
        <v>0</v>
      </c>
      <c r="AU1040" s="36">
        <f t="shared" si="513"/>
        <v>0</v>
      </c>
      <c r="AV1040" s="34">
        <f>IF($B1040="P",VLOOKUP($E1040,'[2]Costeo-JUL26'!$B$9:$CQ$307,AV$1,0),0)</f>
        <v>0</v>
      </c>
      <c r="AW1040" s="16">
        <f>IF($B1040="P",VLOOKUP($E1040,'[2]Costeo-JUL26'!$B$9:$CQ$307,AW$1,0),0)*$G1040</f>
        <v>0</v>
      </c>
      <c r="AX1040" s="36">
        <f>IF($B1040="P",VLOOKUP($E1040,'[2]Costeo-JUL26'!$B$9:$CQ$307,AX$1,0),0)*$G1040</f>
        <v>0</v>
      </c>
      <c r="AY1040" s="35">
        <f>IF($B1040="P",VLOOKUP($E1040,'[2]Costeo-JUL26'!$B$9:$CQ$307,AY$1,0),0)</f>
        <v>0</v>
      </c>
      <c r="AZ1040" s="36">
        <f t="shared" si="514"/>
        <v>0</v>
      </c>
      <c r="BA1040" s="36">
        <f t="shared" si="515"/>
        <v>0</v>
      </c>
      <c r="BB1040" s="34">
        <f>IF($B1040="P",VLOOKUP($E1040,'[2]Costeo-JUL26'!$B$9:$CQ$307,BB$1,0),0)</f>
        <v>0</v>
      </c>
      <c r="BC1040" s="16">
        <f>IF($B1040="P",VLOOKUP($E1040,'[2]Costeo-JUL26'!$B$9:$CQ$307,BC$1,0),0)*$G1040</f>
        <v>0</v>
      </c>
      <c r="BD1040" s="36">
        <f>IF($B1040="P",VLOOKUP($E1040,'[2]Costeo-JUL26'!$B$9:$CQ$307,BD$1,0),0)*$G1040</f>
        <v>0</v>
      </c>
      <c r="BE1040" s="35">
        <f>IF($B1040="P",VLOOKUP($E1040,'[2]Costeo-JUL26'!$B$9:$CQ$307,BE$1,0),0)</f>
        <v>0</v>
      </c>
      <c r="BF1040" s="36">
        <f t="shared" si="516"/>
        <v>0</v>
      </c>
      <c r="BG1040" s="36">
        <f t="shared" si="517"/>
        <v>0</v>
      </c>
      <c r="BH1040" s="34">
        <f>IF($B1040="P",VLOOKUP($E1040,'[2]Costeo-JUL26'!$B$9:$CQ$307,BH$1,0),0)</f>
        <v>0</v>
      </c>
      <c r="BI1040" s="16">
        <f>IF($B1040="P",VLOOKUP($E1040,'[2]Costeo-JUL26'!$B$9:$CQ$307,BI$1,0),0)*$G1040</f>
        <v>0</v>
      </c>
      <c r="BJ1040" s="36">
        <f>IF($B1040="P",VLOOKUP($E1040,'[2]Costeo-JUL26'!$B$9:$CQ$307,BJ$1,0),0)*$G1040</f>
        <v>0</v>
      </c>
      <c r="BK1040" s="35">
        <f>IF(BH1040=910319,0,IF($B1040="P",VLOOKUP($E1040,'[2]Costeo-JUL26'!$B$9:$CQ$307,BK$1,0),0))</f>
        <v>0</v>
      </c>
      <c r="BL1040" s="36">
        <f t="shared" si="518"/>
        <v>0</v>
      </c>
      <c r="BM1040" s="36">
        <f t="shared" si="519"/>
        <v>0</v>
      </c>
      <c r="BN1040" s="34">
        <f>IF($B1040="P",VLOOKUP($E1040,'[2]Costeo-JUL26'!$B$9:$CQ$307,BN$1,0),0)</f>
        <v>0</v>
      </c>
      <c r="BO1040" s="16">
        <f>IF($B1040="P",VLOOKUP($E1040,'[2]Costeo-JUL26'!$B$9:$CQ$307,BO$1,0),0)*$G1040</f>
        <v>0</v>
      </c>
      <c r="BP1040" s="36">
        <f>IF($B1040="P",VLOOKUP($E1040,'[2]Costeo-JUL26'!$B$9:$CQ$307,BP$1,0),0)*$G1040</f>
        <v>0</v>
      </c>
      <c r="BQ1040" s="35">
        <f>IF($B1040="P",VLOOKUP($E1040,'[2]Costeo-JUL26'!$B$9:$CQ$307,BQ$1,0),0)</f>
        <v>0</v>
      </c>
      <c r="BR1040" s="36">
        <f t="shared" si="520"/>
        <v>0</v>
      </c>
      <c r="BS1040" s="36">
        <f t="shared" si="521"/>
        <v>0</v>
      </c>
      <c r="BT1040" s="34">
        <f>IF($B1040="P",VLOOKUP($E1040,'[2]Costeo-JUL26'!$B$9:$CQ$307,BT$1,0),0)</f>
        <v>0</v>
      </c>
      <c r="BU1040" s="16">
        <f>IF($B1040="P",VLOOKUP($E1040,'[2]Costeo-JUL26'!$B$9:$CQ$307,BU$1,0),0)*$G1040</f>
        <v>0</v>
      </c>
      <c r="BV1040" s="36">
        <f>IF($B1040="P",VLOOKUP($E1040,'[2]Costeo-JUL26'!$B$9:$CQ$307,BV$1,0),0)*$G1040</f>
        <v>0</v>
      </c>
      <c r="BW1040" s="35">
        <f>IF($B1040="P",VLOOKUP($E1040,'[2]Costeo-JUL26'!$B$9:$CQ$307,BW$1,0),0)</f>
        <v>0</v>
      </c>
      <c r="BX1040" s="36">
        <f t="shared" si="522"/>
        <v>0</v>
      </c>
      <c r="BY1040" s="36">
        <f t="shared" si="523"/>
        <v>0</v>
      </c>
      <c r="BZ1040" s="34">
        <f>IF($B1040="P",VLOOKUP($E1040,'[2]Costeo-JUL26'!$B$9:$CQ$307,BZ$1,0),0)</f>
        <v>0</v>
      </c>
      <c r="CA1040" s="16">
        <f>IF($B1040="P",VLOOKUP($E1040,'[2]Costeo-JUL26'!$B$9:$CQ$307,CA$1,0),0)*$G1040</f>
        <v>0</v>
      </c>
      <c r="CB1040" s="36">
        <f>IF($B1040="P",VLOOKUP($E1040,'[2]Costeo-JUL26'!$B$9:$CQ$307,CB$1,0),0)*$G1040</f>
        <v>0</v>
      </c>
      <c r="CC1040" s="35">
        <f>IF($B1040="P",VLOOKUP($E1040,'[2]Costeo-JUL26'!$B$9:$CQ$307,CC$1,0),0)</f>
        <v>0</v>
      </c>
      <c r="CD1040" s="36">
        <f t="shared" si="524"/>
        <v>0</v>
      </c>
      <c r="CE1040" s="36">
        <f t="shared" si="525"/>
        <v>0</v>
      </c>
      <c r="CF1040" s="37">
        <f t="shared" si="497"/>
        <v>307674.16135016404</v>
      </c>
      <c r="CG1040" s="36">
        <f>IF($B1040="r",VLOOKUP($E1040,'[2]Costeo-JUL26'!$B$9:$CQ$307,CG$1,0),0)*$G1040</f>
        <v>0</v>
      </c>
      <c r="CH1040" s="35">
        <f>VLOOKUP($E1040,'[2]TEORICOS (05.26)'!$A$8:$T$251,CH$1,0)</f>
        <v>0</v>
      </c>
      <c r="CI1040" s="36">
        <f t="shared" si="526"/>
        <v>0</v>
      </c>
      <c r="CJ1040" s="37">
        <f t="shared" si="527"/>
        <v>0</v>
      </c>
      <c r="CM1040" s="16">
        <f>SUMIFS('[1]Ajuste Inventario'!$I:$I,'[1]Ajuste Inventario'!$B:$B,E1040,'[1]Ajuste Inventario'!$S:$S,D1040)*-1</f>
        <v>-2.875</v>
      </c>
      <c r="CN1040" s="36">
        <f t="shared" si="498"/>
        <v>-25273.234682334903</v>
      </c>
      <c r="CP1040" t="str">
        <f t="shared" si="499"/>
        <v>2710Org.Vtas Tandil</v>
      </c>
      <c r="CQ1040" s="10">
        <f t="shared" si="500"/>
        <v>8790.6903242904009</v>
      </c>
    </row>
    <row r="1041" spans="1:95" x14ac:dyDescent="0.25">
      <c r="A1041" s="30">
        <v>46204</v>
      </c>
      <c r="B1041" s="31" t="str">
        <f>VLOOKUP($E1041,'[2]TEORICOS (05.26)'!$A$8:$T$251,B$1,0)</f>
        <v>P</v>
      </c>
      <c r="C1041" s="32" t="str">
        <f>VLOOKUP($E1041,'[2]TEORICOS (05.26)'!$A$8:$T$251,C$1,0)</f>
        <v>Sprite</v>
      </c>
      <c r="D1041" t="s">
        <v>232</v>
      </c>
      <c r="E1041">
        <v>2727</v>
      </c>
      <c r="F1041" t="s">
        <v>163</v>
      </c>
      <c r="G1041" s="16">
        <v>100</v>
      </c>
      <c r="H1041" s="16">
        <v>105.70000000000003</v>
      </c>
      <c r="I1041" s="33">
        <v>1528643.0299999998</v>
      </c>
      <c r="J1041" s="33">
        <v>1419949.3399999996</v>
      </c>
      <c r="K1041" s="34">
        <f>IF($B1041="P",VLOOKUP($E1041,'[2]Costeo-JUL26'!$B$9:$CQ$307,K$1,0),0)</f>
        <v>911399</v>
      </c>
      <c r="L1041" s="35">
        <f>VLOOKUP($E1041,'[2]TEORICOS (05.26)'!$A$8:$T$251,L$1,0)</f>
        <v>0.27500000000000002</v>
      </c>
      <c r="M1041" s="36">
        <f t="shared" si="501"/>
        <v>390486.06849999994</v>
      </c>
      <c r="N1041" s="35">
        <f>IF($B1041="P",VLOOKUP($E1041,'[2]Costeo-JUL26'!$B$9:$CQ$307,N$1,0),0)</f>
        <v>3.5000000000000003E-2</v>
      </c>
      <c r="O1041" s="36">
        <f t="shared" si="502"/>
        <v>13667.012397499999</v>
      </c>
      <c r="P1041" s="36">
        <f>IF($B1041="P",VLOOKUP($E1041,'[2]Costeo-JUL26'!$B$9:$CQ$307,P$1,0),0)*H1041</f>
        <v>0</v>
      </c>
      <c r="Q1041" s="36">
        <f t="shared" si="503"/>
        <v>404153.08089749992</v>
      </c>
      <c r="R1041" s="34">
        <f>IF($B1041="P",VLOOKUP($E1041,'[2]Costeo-JUL26'!$B$9:$CQ$307,R$1,0),0)</f>
        <v>0</v>
      </c>
      <c r="S1041" s="16">
        <f>IF($B1041="P",VLOOKUP($E1041,'[2]Costeo-JUL26'!$B$9:$CQ$307,S$1,0),0)*$G1041</f>
        <v>0</v>
      </c>
      <c r="T1041" s="36">
        <f>IF($B1041="P",VLOOKUP($E1041,'[2]Costeo-JUL26'!$B$9:$CQ$307,T$1,0),0)*$G1041</f>
        <v>0</v>
      </c>
      <c r="U1041" s="35">
        <f>IF($B1041="P",VLOOKUP($E1041,'[2]Costeo-JUL26'!$B$9:$CQ$307,U$1,0),0)</f>
        <v>0</v>
      </c>
      <c r="V1041" s="36">
        <f t="shared" si="504"/>
        <v>0</v>
      </c>
      <c r="W1041" s="36">
        <f t="shared" si="505"/>
        <v>0</v>
      </c>
      <c r="X1041" s="34">
        <f>IF($B1041="P",VLOOKUP($E1041,'[2]Costeo-JUL26'!$B$9:$CQ$307,X$1,0),0)</f>
        <v>902338</v>
      </c>
      <c r="Y1041" s="16">
        <f>IF($B1041="P",VLOOKUP($E1041,'[2]Costeo-JUL26'!$B$9:$CQ$307,Y$1,0),0)*$G1041</f>
        <v>4.9896000000000003</v>
      </c>
      <c r="Z1041" s="36">
        <f>IF($B1041="P",VLOOKUP($E1041,'[2]Costeo-JUL26'!$B$9:$CQ$307,Z$1,0),0)*$G1041</f>
        <v>1410.7595040000001</v>
      </c>
      <c r="AA1041" s="35">
        <f>IF($B1041="P",VLOOKUP($E1041,'[2]Costeo-JUL26'!$B$9:$CQ$307,AA$1,0),0)</f>
        <v>0.45</v>
      </c>
      <c r="AB1041" s="36">
        <f t="shared" si="506"/>
        <v>634.84177680000005</v>
      </c>
      <c r="AC1041" s="36">
        <f t="shared" si="507"/>
        <v>2045.6012808</v>
      </c>
      <c r="AD1041" s="34">
        <f>IF($B1041="P",VLOOKUP($E1041,'[2]Costeo-JUL26'!$B$9:$CQ$307,AD$1,0),0)</f>
        <v>901781</v>
      </c>
      <c r="AE1041" s="16">
        <f>IF($B1041="P",VLOOKUP($E1041,'[2]Costeo-JUL26'!$B$9:$CQ$307,AE$1,0),0)*$G1041</f>
        <v>1200</v>
      </c>
      <c r="AF1041" s="36">
        <f>IF($B1041="P",VLOOKUP($E1041,'[2]Costeo-JUL26'!$B$9:$CQ$307,AF$1,0),0)*$G1041</f>
        <v>18416.64</v>
      </c>
      <c r="AG1041" s="35">
        <f>IF($B1041="P",VLOOKUP($E1041,'[2]Costeo-JUL26'!$B$9:$CQ$307,AG$1,0),0)</f>
        <v>6.0000000000000001E-3</v>
      </c>
      <c r="AH1041" s="36">
        <f t="shared" si="508"/>
        <v>110.49983999999999</v>
      </c>
      <c r="AI1041" s="36">
        <f t="shared" si="509"/>
        <v>18527.13984</v>
      </c>
      <c r="AJ1041" s="34">
        <f>IF($B1041="P",VLOOKUP($E1041,'[2]Costeo-JUL26'!$B$9:$CQ$307,AJ$1,0),0)</f>
        <v>912216</v>
      </c>
      <c r="AK1041" s="16">
        <f>IF($B1041="P",VLOOKUP($E1041,'[2]Costeo-JUL26'!$B$9:$CQ$307,AK$1,0),0)*$G1041</f>
        <v>1200</v>
      </c>
      <c r="AL1041" s="36">
        <f>IF($B1041="P",VLOOKUP($E1041,'[2]Costeo-JUL26'!$B$9:$CQ$307,AL$1,0),0)*$G1041</f>
        <v>9221.16</v>
      </c>
      <c r="AM1041" s="35">
        <f>IF($B1041="P",VLOOKUP($E1041,'[2]Costeo-JUL26'!$B$9:$CQ$307,AM$1,0),0)</f>
        <v>1.7999999999999999E-2</v>
      </c>
      <c r="AN1041" s="36">
        <f t="shared" si="510"/>
        <v>165.98087999999998</v>
      </c>
      <c r="AO1041" s="36">
        <f t="shared" si="511"/>
        <v>9387.140879999999</v>
      </c>
      <c r="AP1041" s="34">
        <f>IF($B1041="P",VLOOKUP($E1041,'[2]Costeo-JUL26'!$B$9:$CQ$307,AP$1,0),0)</f>
        <v>901189</v>
      </c>
      <c r="AQ1041" s="16">
        <f>IF($B1041="P",VLOOKUP($E1041,'[2]Costeo-JUL26'!$B$9:$CQ$307,AQ$1,0),0)*$G1041</f>
        <v>1200</v>
      </c>
      <c r="AR1041" s="36">
        <f>IF($B1041="P",VLOOKUP($E1041,'[2]Costeo-JUL26'!$B$9:$CQ$307,AR$1,0),0)*$G1041</f>
        <v>92021.040001665009</v>
      </c>
      <c r="AS1041" s="35">
        <f>IF($B1041="P",VLOOKUP($E1041,'[2]Costeo-JUL26'!$B$9:$CQ$307,AS$1,0),0)</f>
        <v>0.02</v>
      </c>
      <c r="AT1041" s="36">
        <f t="shared" si="512"/>
        <v>1840.4208000333001</v>
      </c>
      <c r="AU1041" s="36">
        <f t="shared" si="513"/>
        <v>93861.460801698311</v>
      </c>
      <c r="AV1041" s="34">
        <f>IF($B1041="P",VLOOKUP($E1041,'[2]Costeo-JUL26'!$B$9:$CQ$307,AV$1,0),0)</f>
        <v>932317</v>
      </c>
      <c r="AW1041" s="16">
        <f>IF($B1041="P",VLOOKUP($E1041,'[2]Costeo-JUL26'!$B$9:$CQ$307,AW$1,0),0)*$G1041</f>
        <v>1.9900000000000002</v>
      </c>
      <c r="AX1041" s="36">
        <f>IF($B1041="P",VLOOKUP($E1041,'[2]Costeo-JUL26'!$B$9:$CQ$307,AX$1,0),0)*$G1041</f>
        <v>8552.6220000000012</v>
      </c>
      <c r="AY1041" s="35">
        <f>IF($B1041="P",VLOOKUP($E1041,'[2]Costeo-JUL26'!$B$9:$CQ$307,AY$1,0),0)</f>
        <v>0.03</v>
      </c>
      <c r="AZ1041" s="36">
        <f t="shared" si="514"/>
        <v>256.57866000000001</v>
      </c>
      <c r="BA1041" s="36">
        <f t="shared" si="515"/>
        <v>8809.2006600000004</v>
      </c>
      <c r="BB1041" s="34">
        <f>IF($B1041="P",VLOOKUP($E1041,'[2]Costeo-JUL26'!$B$9:$CQ$307,BB$1,0),0)</f>
        <v>902311</v>
      </c>
      <c r="BC1041" s="16">
        <f>IF($B1041="P",VLOOKUP($E1041,'[2]Costeo-JUL26'!$B$9:$CQ$307,BC$1,0),0)*$G1041</f>
        <v>0.27777777777777779</v>
      </c>
      <c r="BD1041" s="36">
        <f>IF($B1041="P",VLOOKUP($E1041,'[2]Costeo-JUL26'!$B$9:$CQ$307,BD$1,0),0)*$G1041</f>
        <v>1089.3458333333335</v>
      </c>
      <c r="BE1041" s="35">
        <f>IF($B1041="P",VLOOKUP($E1041,'[2]Costeo-JUL26'!$B$9:$CQ$307,BE$1,0),0)</f>
        <v>0.03</v>
      </c>
      <c r="BF1041" s="36">
        <f t="shared" si="516"/>
        <v>32.680375000000005</v>
      </c>
      <c r="BG1041" s="36">
        <f t="shared" si="517"/>
        <v>1122.0262083333334</v>
      </c>
      <c r="BH1041" s="34">
        <f>IF($B1041="P",VLOOKUP($E1041,'[2]Costeo-JUL26'!$B$9:$CQ$307,BH$1,0),0)</f>
        <v>933089</v>
      </c>
      <c r="BI1041" s="16">
        <f>IF($B1041="P",VLOOKUP($E1041,'[2]Costeo-JUL26'!$B$9:$CQ$307,BI$1,0),0)*$G1041</f>
        <v>3.4722222222222223</v>
      </c>
      <c r="BJ1041" s="36">
        <f>IF($B1041="P",VLOOKUP($E1041,'[2]Costeo-JUL26'!$B$9:$CQ$307,BJ$1,0),0)*$G1041</f>
        <v>2585.6685540069689</v>
      </c>
      <c r="BK1041" s="35">
        <f>IF(BH1041=910319,0,IF($B1041="P",VLOOKUP($E1041,'[2]Costeo-JUL26'!$B$9:$CQ$307,BK$1,0),0))</f>
        <v>0.02</v>
      </c>
      <c r="BL1041" s="36">
        <f t="shared" si="518"/>
        <v>51.713371080139382</v>
      </c>
      <c r="BM1041" s="36">
        <f t="shared" si="519"/>
        <v>2637.3819250871084</v>
      </c>
      <c r="BN1041" s="34">
        <f>IF($B1041="P",VLOOKUP($E1041,'[2]Costeo-JUL26'!$B$9:$CQ$307,BN$1,0),0)</f>
        <v>0</v>
      </c>
      <c r="BO1041" s="16">
        <f>IF($B1041="P",VLOOKUP($E1041,'[2]Costeo-JUL26'!$B$9:$CQ$307,BO$1,0),0)*$G1041</f>
        <v>0</v>
      </c>
      <c r="BP1041" s="36">
        <f>IF($B1041="P",VLOOKUP($E1041,'[2]Costeo-JUL26'!$B$9:$CQ$307,BP$1,0),0)*$G1041</f>
        <v>0</v>
      </c>
      <c r="BQ1041" s="35">
        <f>IF($B1041="P",VLOOKUP($E1041,'[2]Costeo-JUL26'!$B$9:$CQ$307,BQ$1,0),0)</f>
        <v>0</v>
      </c>
      <c r="BR1041" s="36">
        <f t="shared" si="520"/>
        <v>0</v>
      </c>
      <c r="BS1041" s="36">
        <f t="shared" si="521"/>
        <v>0</v>
      </c>
      <c r="BT1041" s="34">
        <f>IF($B1041="P",VLOOKUP($E1041,'[2]Costeo-JUL26'!$B$9:$CQ$307,BT$1,0),0)</f>
        <v>0</v>
      </c>
      <c r="BU1041" s="16">
        <f>IF($B1041="P",VLOOKUP($E1041,'[2]Costeo-JUL26'!$B$9:$CQ$307,BU$1,0),0)*$G1041</f>
        <v>0</v>
      </c>
      <c r="BV1041" s="36">
        <f>IF($B1041="P",VLOOKUP($E1041,'[2]Costeo-JUL26'!$B$9:$CQ$307,BV$1,0),0)*$G1041</f>
        <v>0</v>
      </c>
      <c r="BW1041" s="35">
        <f>IF($B1041="P",VLOOKUP($E1041,'[2]Costeo-JUL26'!$B$9:$CQ$307,BW$1,0),0)</f>
        <v>0</v>
      </c>
      <c r="BX1041" s="36">
        <f t="shared" si="522"/>
        <v>0</v>
      </c>
      <c r="BY1041" s="36">
        <f t="shared" si="523"/>
        <v>0</v>
      </c>
      <c r="BZ1041" s="34">
        <f>IF($B1041="P",VLOOKUP($E1041,'[2]Costeo-JUL26'!$B$9:$CQ$307,BZ$1,0),0)</f>
        <v>0</v>
      </c>
      <c r="CA1041" s="16">
        <f>IF($B1041="P",VLOOKUP($E1041,'[2]Costeo-JUL26'!$B$9:$CQ$307,CA$1,0),0)*$G1041</f>
        <v>0</v>
      </c>
      <c r="CB1041" s="36">
        <f>IF($B1041="P",VLOOKUP($E1041,'[2]Costeo-JUL26'!$B$9:$CQ$307,CB$1,0),0)*$G1041</f>
        <v>0</v>
      </c>
      <c r="CC1041" s="35">
        <f>IF($B1041="P",VLOOKUP($E1041,'[2]Costeo-JUL26'!$B$9:$CQ$307,CC$1,0),0)</f>
        <v>0</v>
      </c>
      <c r="CD1041" s="36">
        <f t="shared" si="524"/>
        <v>0</v>
      </c>
      <c r="CE1041" s="36">
        <f t="shared" si="525"/>
        <v>0</v>
      </c>
      <c r="CF1041" s="37">
        <f t="shared" si="497"/>
        <v>540543.03249341866</v>
      </c>
      <c r="CG1041" s="36">
        <f>IF($B1041="r",VLOOKUP($E1041,'[2]Costeo-JUL26'!$B$9:$CQ$307,CG$1,0),0)*$G1041</f>
        <v>0</v>
      </c>
      <c r="CH1041" s="35">
        <f>VLOOKUP($E1041,'[2]TEORICOS (05.26)'!$A$8:$T$251,CH$1,0)</f>
        <v>0</v>
      </c>
      <c r="CI1041" s="36">
        <f t="shared" si="526"/>
        <v>0</v>
      </c>
      <c r="CJ1041" s="37">
        <f t="shared" si="527"/>
        <v>0</v>
      </c>
      <c r="CM1041" s="16">
        <f>SUMIFS('[1]Ajuste Inventario'!$I:$I,'[1]Ajuste Inventario'!$B:$B,E1041,'[1]Ajuste Inventario'!$S:$S,D1041)*-1</f>
        <v>1</v>
      </c>
      <c r="CN1041" s="36">
        <f t="shared" si="498"/>
        <v>5405.4303249341865</v>
      </c>
      <c r="CP1041" t="str">
        <f t="shared" si="499"/>
        <v>2727Org.Vtas Tandil</v>
      </c>
      <c r="CQ1041" s="10">
        <f t="shared" si="500"/>
        <v>5405.4303249341865</v>
      </c>
    </row>
    <row r="1042" spans="1:95" x14ac:dyDescent="0.25">
      <c r="A1042" s="30">
        <v>46204</v>
      </c>
      <c r="B1042" s="31" t="str">
        <f>VLOOKUP($E1042,'[2]TEORICOS (05.26)'!$A$8:$T$251,B$1,0)</f>
        <v>P</v>
      </c>
      <c r="C1042" s="32" t="str">
        <f>VLOOKUP($E1042,'[2]TEORICOS (05.26)'!$A$8:$T$251,C$1,0)</f>
        <v>Sprite</v>
      </c>
      <c r="D1042" t="s">
        <v>232</v>
      </c>
      <c r="E1042">
        <v>2741</v>
      </c>
      <c r="F1042" t="s">
        <v>164</v>
      </c>
      <c r="G1042" s="16">
        <v>332.625</v>
      </c>
      <c r="H1042" s="16">
        <v>702.83662500000185</v>
      </c>
      <c r="I1042" s="33">
        <v>6444707.389999995</v>
      </c>
      <c r="J1042" s="33">
        <v>6396791.8699999955</v>
      </c>
      <c r="K1042" s="34">
        <f>IF($B1042="P",VLOOKUP($E1042,'[2]Costeo-JUL26'!$B$9:$CQ$307,K$1,0),0)</f>
        <v>911399</v>
      </c>
      <c r="L1042" s="35">
        <f>VLOOKUP($E1042,'[2]TEORICOS (05.26)'!$A$8:$T$251,L$1,0)</f>
        <v>0.27500000000000002</v>
      </c>
      <c r="M1042" s="36">
        <f t="shared" si="501"/>
        <v>1759117.7642499988</v>
      </c>
      <c r="N1042" s="35">
        <f>IF($B1042="P",VLOOKUP($E1042,'[2]Costeo-JUL26'!$B$9:$CQ$307,N$1,0),0)</f>
        <v>3.5000000000000003E-2</v>
      </c>
      <c r="O1042" s="36">
        <f t="shared" si="502"/>
        <v>61569.121748749967</v>
      </c>
      <c r="P1042" s="36">
        <f>IF($B1042="P",VLOOKUP($E1042,'[2]Costeo-JUL26'!$B$9:$CQ$307,P$1,0),0)*H1042</f>
        <v>0</v>
      </c>
      <c r="Q1042" s="36">
        <f t="shared" si="503"/>
        <v>1820686.8859987487</v>
      </c>
      <c r="R1042" s="34">
        <f>IF($B1042="P",VLOOKUP($E1042,'[2]Costeo-JUL26'!$B$9:$CQ$307,R$1,0),0)</f>
        <v>0</v>
      </c>
      <c r="S1042" s="16">
        <f>IF($B1042="P",VLOOKUP($E1042,'[2]Costeo-JUL26'!$B$9:$CQ$307,S$1,0),0)*$G1042</f>
        <v>0</v>
      </c>
      <c r="T1042" s="36">
        <f>IF($B1042="P",VLOOKUP($E1042,'[2]Costeo-JUL26'!$B$9:$CQ$307,T$1,0),0)*$G1042</f>
        <v>0</v>
      </c>
      <c r="U1042" s="35">
        <f>IF($B1042="P",VLOOKUP($E1042,'[2]Costeo-JUL26'!$B$9:$CQ$307,U$1,0),0)</f>
        <v>0</v>
      </c>
      <c r="V1042" s="36">
        <f t="shared" si="504"/>
        <v>0</v>
      </c>
      <c r="W1042" s="36">
        <f t="shared" si="505"/>
        <v>0</v>
      </c>
      <c r="X1042" s="34">
        <f>IF($B1042="P",VLOOKUP($E1042,'[2]Costeo-JUL26'!$B$9:$CQ$307,X$1,0),0)</f>
        <v>902338</v>
      </c>
      <c r="Y1042" s="16">
        <f>IF($B1042="P",VLOOKUP($E1042,'[2]Costeo-JUL26'!$B$9:$CQ$307,Y$1,0),0)*$G1042</f>
        <v>33.193314000000001</v>
      </c>
      <c r="Z1042" s="36">
        <f>IF($B1042="P",VLOOKUP($E1042,'[2]Costeo-JUL26'!$B$9:$CQ$307,Z$1,0),0)*$G1042</f>
        <v>9385.0776003600004</v>
      </c>
      <c r="AA1042" s="35">
        <f>IF($B1042="P",VLOOKUP($E1042,'[2]Costeo-JUL26'!$B$9:$CQ$307,AA$1,0),0)</f>
        <v>0.45</v>
      </c>
      <c r="AB1042" s="36">
        <f t="shared" si="506"/>
        <v>4223.2849201620002</v>
      </c>
      <c r="AC1042" s="36">
        <f t="shared" si="507"/>
        <v>13608.362520522001</v>
      </c>
      <c r="AD1042" s="34">
        <f>IF($B1042="P",VLOOKUP($E1042,'[2]Costeo-JUL26'!$B$9:$CQ$307,AD$1,0),0)</f>
        <v>901781</v>
      </c>
      <c r="AE1042" s="16">
        <f>IF($B1042="P",VLOOKUP($E1042,'[2]Costeo-JUL26'!$B$9:$CQ$307,AE$1,0),0)*$G1042</f>
        <v>2661</v>
      </c>
      <c r="AF1042" s="36">
        <f>IF($B1042="P",VLOOKUP($E1042,'[2]Costeo-JUL26'!$B$9:$CQ$307,AF$1,0),0)*$G1042</f>
        <v>40838.8992</v>
      </c>
      <c r="AG1042" s="35">
        <f>IF($B1042="P",VLOOKUP($E1042,'[2]Costeo-JUL26'!$B$9:$CQ$307,AG$1,0),0)</f>
        <v>6.0000000000000001E-3</v>
      </c>
      <c r="AH1042" s="36">
        <f t="shared" si="508"/>
        <v>245.0333952</v>
      </c>
      <c r="AI1042" s="36">
        <f t="shared" si="509"/>
        <v>41083.9325952</v>
      </c>
      <c r="AJ1042" s="34">
        <f>IF($B1042="P",VLOOKUP($E1042,'[2]Costeo-JUL26'!$B$9:$CQ$307,AJ$1,0),0)</f>
        <v>911355</v>
      </c>
      <c r="AK1042" s="16">
        <f>IF($B1042="P",VLOOKUP($E1042,'[2]Costeo-JUL26'!$B$9:$CQ$307,AK$1,0),0)*$G1042</f>
        <v>2661</v>
      </c>
      <c r="AL1042" s="36">
        <f>IF($B1042="P",VLOOKUP($E1042,'[2]Costeo-JUL26'!$B$9:$CQ$307,AL$1,0),0)*$G1042</f>
        <v>28938.375</v>
      </c>
      <c r="AM1042" s="35">
        <f>IF($B1042="P",VLOOKUP($E1042,'[2]Costeo-JUL26'!$B$9:$CQ$307,AM$1,0),0)</f>
        <v>1.7999999999999999E-2</v>
      </c>
      <c r="AN1042" s="36">
        <f t="shared" si="510"/>
        <v>520.89074999999991</v>
      </c>
      <c r="AO1042" s="36">
        <f t="shared" si="511"/>
        <v>29459.265749999999</v>
      </c>
      <c r="AP1042" s="34">
        <f>IF($B1042="P",VLOOKUP($E1042,'[2]Costeo-JUL26'!$B$9:$CQ$307,AP$1,0),0)</f>
        <v>913486</v>
      </c>
      <c r="AQ1042" s="16">
        <f>IF($B1042="P",VLOOKUP($E1042,'[2]Costeo-JUL26'!$B$9:$CQ$307,AQ$1,0),0)*$G1042</f>
        <v>2661</v>
      </c>
      <c r="AR1042" s="36">
        <f>IF($B1042="P",VLOOKUP($E1042,'[2]Costeo-JUL26'!$B$9:$CQ$307,AR$1,0),0)*$G1042</f>
        <v>328464.27273226221</v>
      </c>
      <c r="AS1042" s="35">
        <f>IF($B1042="P",VLOOKUP($E1042,'[2]Costeo-JUL26'!$B$9:$CQ$307,AS$1,0),0)</f>
        <v>0.02</v>
      </c>
      <c r="AT1042" s="36">
        <f t="shared" si="512"/>
        <v>6569.2854546452445</v>
      </c>
      <c r="AU1042" s="36">
        <f t="shared" si="513"/>
        <v>335033.55818690744</v>
      </c>
      <c r="AV1042" s="34">
        <f>IF($B1042="P",VLOOKUP($E1042,'[2]Costeo-JUL26'!$B$9:$CQ$307,AV$1,0),0)</f>
        <v>902310</v>
      </c>
      <c r="AW1042" s="16">
        <f>IF($B1042="P",VLOOKUP($E1042,'[2]Costeo-JUL26'!$B$9:$CQ$307,AW$1,0),0)*$G1042</f>
        <v>10.3779</v>
      </c>
      <c r="AX1042" s="36">
        <f>IF($B1042="P",VLOOKUP($E1042,'[2]Costeo-JUL26'!$B$9:$CQ$307,AX$1,0),0)*$G1042</f>
        <v>36359.450990413927</v>
      </c>
      <c r="AY1042" s="35">
        <f>IF($B1042="P",VLOOKUP($E1042,'[2]Costeo-JUL26'!$B$9:$CQ$307,AY$1,0),0)</f>
        <v>0.03</v>
      </c>
      <c r="AZ1042" s="36">
        <f t="shared" si="514"/>
        <v>1090.7835297124177</v>
      </c>
      <c r="BA1042" s="36">
        <f t="shared" si="515"/>
        <v>37450.234520126345</v>
      </c>
      <c r="BB1042" s="34">
        <f>IF($B1042="P",VLOOKUP($E1042,'[2]Costeo-JUL26'!$B$9:$CQ$307,BB$1,0),0)</f>
        <v>902311</v>
      </c>
      <c r="BC1042" s="16">
        <f>IF($B1042="P",VLOOKUP($E1042,'[2]Costeo-JUL26'!$B$9:$CQ$307,BC$1,0),0)*$G1042</f>
        <v>1.663125</v>
      </c>
      <c r="BD1042" s="36">
        <f>IF($B1042="P",VLOOKUP($E1042,'[2]Costeo-JUL26'!$B$9:$CQ$307,BD$1,0),0)*$G1042</f>
        <v>6522.1858406250003</v>
      </c>
      <c r="BE1042" s="35">
        <f>IF($B1042="P",VLOOKUP($E1042,'[2]Costeo-JUL26'!$B$9:$CQ$307,BE$1,0),0)</f>
        <v>0.03</v>
      </c>
      <c r="BF1042" s="36">
        <f t="shared" si="516"/>
        <v>195.66557521875001</v>
      </c>
      <c r="BG1042" s="36">
        <f t="shared" si="517"/>
        <v>6717.8514158437501</v>
      </c>
      <c r="BH1042" s="34">
        <f>IF($B1042="P",VLOOKUP($E1042,'[2]Costeo-JUL26'!$B$9:$CQ$307,BH$1,0),0)</f>
        <v>910319</v>
      </c>
      <c r="BI1042" s="16">
        <f>IF($B1042="P",VLOOKUP($E1042,'[2]Costeo-JUL26'!$B$9:$CQ$307,BI$1,0),0)*$G1042</f>
        <v>5.9397321428571423</v>
      </c>
      <c r="BJ1042" s="36">
        <f>IF($B1042="P",VLOOKUP($E1042,'[2]Costeo-JUL26'!$B$9:$CQ$307,BJ$1,0),0)*$G1042</f>
        <v>15529.4296875</v>
      </c>
      <c r="BK1042" s="35">
        <f>IF(BH1042=910319,0,IF($B1042="P",VLOOKUP($E1042,'[2]Costeo-JUL26'!$B$9:$CQ$307,BK$1,0),0))</f>
        <v>0</v>
      </c>
      <c r="BL1042" s="36">
        <f t="shared" si="518"/>
        <v>0</v>
      </c>
      <c r="BM1042" s="36">
        <f t="shared" si="519"/>
        <v>15529.4296875</v>
      </c>
      <c r="BN1042" s="34">
        <f>IF($B1042="P",VLOOKUP($E1042,'[2]Costeo-JUL26'!$B$9:$CQ$307,BN$1,0),0)</f>
        <v>0</v>
      </c>
      <c r="BO1042" s="16">
        <f>IF($B1042="P",VLOOKUP($E1042,'[2]Costeo-JUL26'!$B$9:$CQ$307,BO$1,0),0)*$G1042</f>
        <v>0</v>
      </c>
      <c r="BP1042" s="36">
        <f>IF($B1042="P",VLOOKUP($E1042,'[2]Costeo-JUL26'!$B$9:$CQ$307,BP$1,0),0)*$G1042</f>
        <v>0</v>
      </c>
      <c r="BQ1042" s="35">
        <f>IF($B1042="P",VLOOKUP($E1042,'[2]Costeo-JUL26'!$B$9:$CQ$307,BQ$1,0),0)</f>
        <v>0</v>
      </c>
      <c r="BR1042" s="36">
        <f t="shared" si="520"/>
        <v>0</v>
      </c>
      <c r="BS1042" s="36">
        <f t="shared" si="521"/>
        <v>0</v>
      </c>
      <c r="BT1042" s="34">
        <f>IF($B1042="P",VLOOKUP($E1042,'[2]Costeo-JUL26'!$B$9:$CQ$307,BT$1,0),0)</f>
        <v>0</v>
      </c>
      <c r="BU1042" s="16">
        <f>IF($B1042="P",VLOOKUP($E1042,'[2]Costeo-JUL26'!$B$9:$CQ$307,BU$1,0),0)*$G1042</f>
        <v>0</v>
      </c>
      <c r="BV1042" s="36">
        <f>IF($B1042="P",VLOOKUP($E1042,'[2]Costeo-JUL26'!$B$9:$CQ$307,BV$1,0),0)*$G1042</f>
        <v>0</v>
      </c>
      <c r="BW1042" s="35">
        <f>IF($B1042="P",VLOOKUP($E1042,'[2]Costeo-JUL26'!$B$9:$CQ$307,BW$1,0),0)</f>
        <v>0</v>
      </c>
      <c r="BX1042" s="36">
        <f t="shared" si="522"/>
        <v>0</v>
      </c>
      <c r="BY1042" s="36">
        <f t="shared" si="523"/>
        <v>0</v>
      </c>
      <c r="BZ1042" s="34">
        <f>IF($B1042="P",VLOOKUP($E1042,'[2]Costeo-JUL26'!$B$9:$CQ$307,BZ$1,0),0)</f>
        <v>0</v>
      </c>
      <c r="CA1042" s="16">
        <f>IF($B1042="P",VLOOKUP($E1042,'[2]Costeo-JUL26'!$B$9:$CQ$307,CA$1,0),0)*$G1042</f>
        <v>0</v>
      </c>
      <c r="CB1042" s="36">
        <f>IF($B1042="P",VLOOKUP($E1042,'[2]Costeo-JUL26'!$B$9:$CQ$307,CB$1,0),0)*$G1042</f>
        <v>0</v>
      </c>
      <c r="CC1042" s="35">
        <f>IF($B1042="P",VLOOKUP($E1042,'[2]Costeo-JUL26'!$B$9:$CQ$307,CC$1,0),0)</f>
        <v>0</v>
      </c>
      <c r="CD1042" s="36">
        <f t="shared" si="524"/>
        <v>0</v>
      </c>
      <c r="CE1042" s="36">
        <f t="shared" si="525"/>
        <v>0</v>
      </c>
      <c r="CF1042" s="37">
        <f t="shared" si="497"/>
        <v>2299569.520674848</v>
      </c>
      <c r="CG1042" s="36">
        <f>IF($B1042="r",VLOOKUP($E1042,'[2]Costeo-JUL26'!$B$9:$CQ$307,CG$1,0),0)*$G1042</f>
        <v>0</v>
      </c>
      <c r="CH1042" s="35">
        <f>VLOOKUP($E1042,'[2]TEORICOS (05.26)'!$A$8:$T$251,CH$1,0)</f>
        <v>0</v>
      </c>
      <c r="CI1042" s="36">
        <f t="shared" si="526"/>
        <v>0</v>
      </c>
      <c r="CJ1042" s="37">
        <f t="shared" si="527"/>
        <v>0</v>
      </c>
      <c r="CM1042" s="16">
        <f>SUMIFS('[1]Ajuste Inventario'!$I:$I,'[1]Ajuste Inventario'!$B:$B,E1042,'[1]Ajuste Inventario'!$S:$S,D1042)*-1</f>
        <v>15.375</v>
      </c>
      <c r="CN1042" s="36">
        <f t="shared" si="498"/>
        <v>106293.51786659387</v>
      </c>
      <c r="CP1042" t="str">
        <f t="shared" si="499"/>
        <v>2741Org.Vtas Tandil</v>
      </c>
      <c r="CQ1042" s="10">
        <f t="shared" si="500"/>
        <v>6913.3995360386261</v>
      </c>
    </row>
    <row r="1043" spans="1:95" x14ac:dyDescent="0.25">
      <c r="A1043" s="30">
        <v>46204</v>
      </c>
      <c r="B1043" s="31" t="str">
        <f>VLOOKUP($E1043,'[2]TEORICOS (05.26)'!$A$8:$T$251,B$1,0)</f>
        <v>P</v>
      </c>
      <c r="C1043" s="32" t="str">
        <f>VLOOKUP($E1043,'[2]TEORICOS (05.26)'!$A$8:$T$251,C$1,0)</f>
        <v>Sprite</v>
      </c>
      <c r="D1043" t="s">
        <v>232</v>
      </c>
      <c r="E1043">
        <v>2759</v>
      </c>
      <c r="F1043" t="s">
        <v>165</v>
      </c>
      <c r="G1043" s="16">
        <v>295.5</v>
      </c>
      <c r="H1043" s="16">
        <v>702.69899999999939</v>
      </c>
      <c r="I1043" s="33">
        <v>5603272.0799999936</v>
      </c>
      <c r="J1043" s="33">
        <v>5571051.8399999952</v>
      </c>
      <c r="K1043" s="34">
        <f>IF($B1043="P",VLOOKUP($E1043,'[2]Costeo-JUL26'!$B$9:$CQ$307,K$1,0),0)</f>
        <v>911399</v>
      </c>
      <c r="L1043" s="35">
        <f>VLOOKUP($E1043,'[2]TEORICOS (05.26)'!$A$8:$T$251,L$1,0)</f>
        <v>0.27500000000000002</v>
      </c>
      <c r="M1043" s="36">
        <f t="shared" si="501"/>
        <v>1532039.2559999989</v>
      </c>
      <c r="N1043" s="35">
        <f>IF($B1043="P",VLOOKUP($E1043,'[2]Costeo-JUL26'!$B$9:$CQ$307,N$1,0),0)</f>
        <v>3.5000000000000003E-2</v>
      </c>
      <c r="O1043" s="36">
        <f t="shared" si="502"/>
        <v>53621.373959999968</v>
      </c>
      <c r="P1043" s="36">
        <f>IF($B1043="P",VLOOKUP($E1043,'[2]Costeo-JUL26'!$B$9:$CQ$307,P$1,0),0)*H1043</f>
        <v>0</v>
      </c>
      <c r="Q1043" s="36">
        <f t="shared" si="503"/>
        <v>1585660.6299599989</v>
      </c>
      <c r="R1043" s="34">
        <f>IF($B1043="P",VLOOKUP($E1043,'[2]Costeo-JUL26'!$B$9:$CQ$307,R$1,0),0)</f>
        <v>0</v>
      </c>
      <c r="S1043" s="16">
        <f>IF($B1043="P",VLOOKUP($E1043,'[2]Costeo-JUL26'!$B$9:$CQ$307,S$1,0),0)*$G1043</f>
        <v>0</v>
      </c>
      <c r="T1043" s="36">
        <f>IF($B1043="P",VLOOKUP($E1043,'[2]Costeo-JUL26'!$B$9:$CQ$307,T$1,0),0)*$G1043</f>
        <v>0</v>
      </c>
      <c r="U1043" s="35">
        <f>IF($B1043="P",VLOOKUP($E1043,'[2]Costeo-JUL26'!$B$9:$CQ$307,U$1,0),0)</f>
        <v>0</v>
      </c>
      <c r="V1043" s="36">
        <f t="shared" si="504"/>
        <v>0</v>
      </c>
      <c r="W1043" s="36">
        <f t="shared" si="505"/>
        <v>0</v>
      </c>
      <c r="X1043" s="34">
        <f>IF($B1043="P",VLOOKUP($E1043,'[2]Costeo-JUL26'!$B$9:$CQ$307,X$1,0),0)</f>
        <v>902338</v>
      </c>
      <c r="Y1043" s="16">
        <f>IF($B1043="P",VLOOKUP($E1043,'[2]Costeo-JUL26'!$B$9:$CQ$307,Y$1,0),0)*$G1043</f>
        <v>33.174603000000005</v>
      </c>
      <c r="Z1043" s="36">
        <f>IF($B1043="P",VLOOKUP($E1043,'[2]Costeo-JUL26'!$B$9:$CQ$307,Z$1,0),0)*$G1043</f>
        <v>9379.7872522199996</v>
      </c>
      <c r="AA1043" s="35">
        <f>IF($B1043="P",VLOOKUP($E1043,'[2]Costeo-JUL26'!$B$9:$CQ$307,AA$1,0),0)</f>
        <v>0.45</v>
      </c>
      <c r="AB1043" s="36">
        <f t="shared" si="506"/>
        <v>4220.9042634990001</v>
      </c>
      <c r="AC1043" s="36">
        <f t="shared" si="507"/>
        <v>13600.691515719</v>
      </c>
      <c r="AD1043" s="34">
        <f>IF($B1043="P",VLOOKUP($E1043,'[2]Costeo-JUL26'!$B$9:$CQ$307,AD$1,0),0)</f>
        <v>901781</v>
      </c>
      <c r="AE1043" s="16">
        <f>IF($B1043="P",VLOOKUP($E1043,'[2]Costeo-JUL26'!$B$9:$CQ$307,AE$1,0),0)*$G1043</f>
        <v>1773</v>
      </c>
      <c r="AF1043" s="36">
        <f>IF($B1043="P",VLOOKUP($E1043,'[2]Costeo-JUL26'!$B$9:$CQ$307,AF$1,0),0)*$G1043</f>
        <v>27210.585600000002</v>
      </c>
      <c r="AG1043" s="35">
        <f>IF($B1043="P",VLOOKUP($E1043,'[2]Costeo-JUL26'!$B$9:$CQ$307,AG$1,0),0)</f>
        <v>6.0000000000000001E-3</v>
      </c>
      <c r="AH1043" s="36">
        <f t="shared" si="508"/>
        <v>163.26351360000001</v>
      </c>
      <c r="AI1043" s="36">
        <f t="shared" si="509"/>
        <v>27373.849113600001</v>
      </c>
      <c r="AJ1043" s="34">
        <f>IF($B1043="P",VLOOKUP($E1043,'[2]Costeo-JUL26'!$B$9:$CQ$307,AJ$1,0),0)</f>
        <v>911543</v>
      </c>
      <c r="AK1043" s="16">
        <f>IF($B1043="P",VLOOKUP($E1043,'[2]Costeo-JUL26'!$B$9:$CQ$307,AK$1,0),0)*$G1043</f>
        <v>1773</v>
      </c>
      <c r="AL1043" s="36">
        <f>IF($B1043="P",VLOOKUP($E1043,'[2]Costeo-JUL26'!$B$9:$CQ$307,AL$1,0),0)*$G1043</f>
        <v>26538.618600000002</v>
      </c>
      <c r="AM1043" s="35">
        <f>IF($B1043="P",VLOOKUP($E1043,'[2]Costeo-JUL26'!$B$9:$CQ$307,AM$1,0),0)</f>
        <v>1.7999999999999999E-2</v>
      </c>
      <c r="AN1043" s="36">
        <f t="shared" si="510"/>
        <v>477.69513480000001</v>
      </c>
      <c r="AO1043" s="36">
        <f t="shared" si="511"/>
        <v>27016.313734800002</v>
      </c>
      <c r="AP1043" s="34">
        <f>IF($B1043="P",VLOOKUP($E1043,'[2]Costeo-JUL26'!$B$9:$CQ$307,AP$1,0),0)</f>
        <v>911881</v>
      </c>
      <c r="AQ1043" s="16">
        <f>IF($B1043="P",VLOOKUP($E1043,'[2]Costeo-JUL26'!$B$9:$CQ$307,AQ$1,0),0)*$G1043</f>
        <v>1773</v>
      </c>
      <c r="AR1043" s="36">
        <f>IF($B1043="P",VLOOKUP($E1043,'[2]Costeo-JUL26'!$B$9:$CQ$307,AR$1,0),0)*$G1043</f>
        <v>240580.49760400719</v>
      </c>
      <c r="AS1043" s="35">
        <f>IF($B1043="P",VLOOKUP($E1043,'[2]Costeo-JUL26'!$B$9:$CQ$307,AS$1,0),0)</f>
        <v>0.02</v>
      </c>
      <c r="AT1043" s="36">
        <f t="shared" si="512"/>
        <v>4811.6099520801436</v>
      </c>
      <c r="AU1043" s="36">
        <f t="shared" si="513"/>
        <v>245392.10755608734</v>
      </c>
      <c r="AV1043" s="34">
        <f>IF($B1043="P",VLOOKUP($E1043,'[2]Costeo-JUL26'!$B$9:$CQ$307,AV$1,0),0)</f>
        <v>932442</v>
      </c>
      <c r="AW1043" s="16">
        <f>IF($B1043="P",VLOOKUP($E1043,'[2]Costeo-JUL26'!$B$9:$CQ$307,AW$1,0),0)*$G1043</f>
        <v>8.1853499999999997</v>
      </c>
      <c r="AX1043" s="36">
        <f>IF($B1043="P",VLOOKUP($E1043,'[2]Costeo-JUL26'!$B$9:$CQ$307,AX$1,0),0)*$G1043</f>
        <v>30214.372234715236</v>
      </c>
      <c r="AY1043" s="35">
        <f>IF($B1043="P",VLOOKUP($E1043,'[2]Costeo-JUL26'!$B$9:$CQ$307,AY$1,0),0)</f>
        <v>0.03</v>
      </c>
      <c r="AZ1043" s="36">
        <f t="shared" si="514"/>
        <v>906.431167041457</v>
      </c>
      <c r="BA1043" s="36">
        <f t="shared" si="515"/>
        <v>31120.803401756693</v>
      </c>
      <c r="BB1043" s="34">
        <f>IF($B1043="P",VLOOKUP($E1043,'[2]Costeo-JUL26'!$B$9:$CQ$307,BB$1,0),0)</f>
        <v>902311</v>
      </c>
      <c r="BC1043" s="16">
        <f>IF($B1043="P",VLOOKUP($E1043,'[2]Costeo-JUL26'!$B$9:$CQ$307,BC$1,0),0)*$G1043</f>
        <v>1.2928125000000001</v>
      </c>
      <c r="BD1043" s="36">
        <f>IF($B1043="P",VLOOKUP($E1043,'[2]Costeo-JUL26'!$B$9:$CQ$307,BD$1,0),0)*$G1043</f>
        <v>5069.9516765625012</v>
      </c>
      <c r="BE1043" s="35">
        <f>IF($B1043="P",VLOOKUP($E1043,'[2]Costeo-JUL26'!$B$9:$CQ$307,BE$1,0),0)</f>
        <v>0.03</v>
      </c>
      <c r="BF1043" s="36">
        <f t="shared" si="516"/>
        <v>152.09855029687503</v>
      </c>
      <c r="BG1043" s="36">
        <f t="shared" si="517"/>
        <v>5222.0502268593764</v>
      </c>
      <c r="BH1043" s="34">
        <f>IF($B1043="P",VLOOKUP($E1043,'[2]Costeo-JUL26'!$B$9:$CQ$307,BH$1,0),0)</f>
        <v>933089</v>
      </c>
      <c r="BI1043" s="16">
        <f>IF($B1043="P",VLOOKUP($E1043,'[2]Costeo-JUL26'!$B$9:$CQ$307,BI$1,0),0)*$G1043</f>
        <v>11.081249999999999</v>
      </c>
      <c r="BJ1043" s="36">
        <f>IF($B1043="P",VLOOKUP($E1043,'[2]Costeo-JUL26'!$B$9:$CQ$307,BJ$1,0),0)*$G1043</f>
        <v>8251.9026232578399</v>
      </c>
      <c r="BK1043" s="35">
        <f>IF(BH1043=910319,0,IF($B1043="P",VLOOKUP($E1043,'[2]Costeo-JUL26'!$B$9:$CQ$307,BK$1,0),0))</f>
        <v>0.02</v>
      </c>
      <c r="BL1043" s="36">
        <f t="shared" si="518"/>
        <v>165.0380524651568</v>
      </c>
      <c r="BM1043" s="36">
        <f t="shared" si="519"/>
        <v>8416.9406757229972</v>
      </c>
      <c r="BN1043" s="34">
        <f>IF($B1043="P",VLOOKUP($E1043,'[2]Costeo-JUL26'!$B$9:$CQ$307,BN$1,0),0)</f>
        <v>0</v>
      </c>
      <c r="BO1043" s="16">
        <f>IF($B1043="P",VLOOKUP($E1043,'[2]Costeo-JUL26'!$B$9:$CQ$307,BO$1,0),0)*$G1043</f>
        <v>0</v>
      </c>
      <c r="BP1043" s="36">
        <f>IF($B1043="P",VLOOKUP($E1043,'[2]Costeo-JUL26'!$B$9:$CQ$307,BP$1,0),0)*$G1043</f>
        <v>0</v>
      </c>
      <c r="BQ1043" s="35">
        <f>IF($B1043="P",VLOOKUP($E1043,'[2]Costeo-JUL26'!$B$9:$CQ$307,BQ$1,0),0)</f>
        <v>0</v>
      </c>
      <c r="BR1043" s="36">
        <f t="shared" si="520"/>
        <v>0</v>
      </c>
      <c r="BS1043" s="36">
        <f t="shared" si="521"/>
        <v>0</v>
      </c>
      <c r="BT1043" s="34">
        <f>IF($B1043="P",VLOOKUP($E1043,'[2]Costeo-JUL26'!$B$9:$CQ$307,BT$1,0),0)</f>
        <v>0</v>
      </c>
      <c r="BU1043" s="16">
        <f>IF($B1043="P",VLOOKUP($E1043,'[2]Costeo-JUL26'!$B$9:$CQ$307,BU$1,0),0)*$G1043</f>
        <v>0</v>
      </c>
      <c r="BV1043" s="36">
        <f>IF($B1043="P",VLOOKUP($E1043,'[2]Costeo-JUL26'!$B$9:$CQ$307,BV$1,0),0)*$G1043</f>
        <v>0</v>
      </c>
      <c r="BW1043" s="35">
        <f>IF($B1043="P",VLOOKUP($E1043,'[2]Costeo-JUL26'!$B$9:$CQ$307,BW$1,0),0)</f>
        <v>0</v>
      </c>
      <c r="BX1043" s="36">
        <f t="shared" si="522"/>
        <v>0</v>
      </c>
      <c r="BY1043" s="36">
        <f t="shared" si="523"/>
        <v>0</v>
      </c>
      <c r="BZ1043" s="34">
        <f>IF($B1043="P",VLOOKUP($E1043,'[2]Costeo-JUL26'!$B$9:$CQ$307,BZ$1,0),0)</f>
        <v>0</v>
      </c>
      <c r="CA1043" s="16">
        <f>IF($B1043="P",VLOOKUP($E1043,'[2]Costeo-JUL26'!$B$9:$CQ$307,CA$1,0),0)*$G1043</f>
        <v>0</v>
      </c>
      <c r="CB1043" s="36">
        <f>IF($B1043="P",VLOOKUP($E1043,'[2]Costeo-JUL26'!$B$9:$CQ$307,CB$1,0),0)*$G1043</f>
        <v>0</v>
      </c>
      <c r="CC1043" s="35">
        <f>IF($B1043="P",VLOOKUP($E1043,'[2]Costeo-JUL26'!$B$9:$CQ$307,CC$1,0),0)</f>
        <v>0</v>
      </c>
      <c r="CD1043" s="36">
        <f t="shared" si="524"/>
        <v>0</v>
      </c>
      <c r="CE1043" s="36">
        <f t="shared" si="525"/>
        <v>0</v>
      </c>
      <c r="CF1043" s="37">
        <f t="shared" si="497"/>
        <v>1943803.3861845445</v>
      </c>
      <c r="CG1043" s="36">
        <f>IF($B1043="r",VLOOKUP($E1043,'[2]Costeo-JUL26'!$B$9:$CQ$307,CG$1,0),0)*$G1043</f>
        <v>0</v>
      </c>
      <c r="CH1043" s="35">
        <f>VLOOKUP($E1043,'[2]TEORICOS (05.26)'!$A$8:$T$251,CH$1,0)</f>
        <v>0</v>
      </c>
      <c r="CI1043" s="36">
        <f t="shared" si="526"/>
        <v>0</v>
      </c>
      <c r="CJ1043" s="37">
        <f t="shared" si="527"/>
        <v>0</v>
      </c>
      <c r="CM1043" s="16">
        <f>SUMIFS('[1]Ajuste Inventario'!$I:$I,'[1]Ajuste Inventario'!$B:$B,E1043,'[1]Ajuste Inventario'!$S:$S,D1043)*-1</f>
        <v>15.500999999999999</v>
      </c>
      <c r="CN1043" s="36">
        <f t="shared" si="498"/>
        <v>101965.80808543696</v>
      </c>
      <c r="CP1043" t="str">
        <f t="shared" si="499"/>
        <v>2759Org.Vtas Tandil</v>
      </c>
      <c r="CQ1043" s="10">
        <f t="shared" si="500"/>
        <v>6578.0148432641099</v>
      </c>
    </row>
    <row r="1044" spans="1:95" x14ac:dyDescent="0.25">
      <c r="A1044" s="30">
        <v>46204</v>
      </c>
      <c r="B1044" s="31" t="str">
        <f>VLOOKUP($E1044,'[2]TEORICOS (05.26)'!$A$8:$T$251,B$1,0)</f>
        <v>P</v>
      </c>
      <c r="C1044" s="32" t="str">
        <f>VLOOKUP($E1044,'[2]TEORICOS (05.26)'!$A$8:$T$251,C$1,0)</f>
        <v>Sprite</v>
      </c>
      <c r="D1044" t="s">
        <v>232</v>
      </c>
      <c r="E1044">
        <v>2780</v>
      </c>
      <c r="F1044" t="s">
        <v>166</v>
      </c>
      <c r="G1044" s="16">
        <v>17</v>
      </c>
      <c r="H1044" s="16">
        <v>191.624</v>
      </c>
      <c r="I1044" s="33">
        <v>2346266.4500000002</v>
      </c>
      <c r="J1044" s="33">
        <v>2346266.4500000002</v>
      </c>
      <c r="K1044" s="34">
        <f>IF($B1044="P",VLOOKUP($E1044,'[2]Costeo-JUL26'!$B$9:$CQ$307,K$1,0),0)</f>
        <v>911399</v>
      </c>
      <c r="L1044" s="35">
        <f>VLOOKUP($E1044,'[2]TEORICOS (05.26)'!$A$8:$T$251,L$1,0)</f>
        <v>0.27500000000000002</v>
      </c>
      <c r="M1044" s="36">
        <f t="shared" si="501"/>
        <v>645223.27375000005</v>
      </c>
      <c r="N1044" s="35">
        <f>IF($B1044="P",VLOOKUP($E1044,'[2]Costeo-JUL26'!$B$9:$CQ$307,N$1,0),0)</f>
        <v>3.5000000000000003E-2</v>
      </c>
      <c r="O1044" s="36">
        <f t="shared" si="502"/>
        <v>22582.814581250004</v>
      </c>
      <c r="P1044" s="36">
        <f>IF($B1044="P",VLOOKUP($E1044,'[2]Costeo-JUL26'!$B$9:$CQ$307,P$1,0),0)*H1044</f>
        <v>0</v>
      </c>
      <c r="Q1044" s="36">
        <f t="shared" si="503"/>
        <v>667806.08833125001</v>
      </c>
      <c r="R1044" s="34">
        <f>IF($B1044="P",VLOOKUP($E1044,'[2]Costeo-JUL26'!$B$9:$CQ$307,R$1,0),0)</f>
        <v>0</v>
      </c>
      <c r="S1044" s="16">
        <f>IF($B1044="P",VLOOKUP($E1044,'[2]Costeo-JUL26'!$B$9:$CQ$307,S$1,0),0)*$G1044</f>
        <v>0</v>
      </c>
      <c r="T1044" s="36">
        <f>IF($B1044="P",VLOOKUP($E1044,'[2]Costeo-JUL26'!$B$9:$CQ$307,T$1,0),0)*$G1044</f>
        <v>0</v>
      </c>
      <c r="U1044" s="35">
        <f>IF($B1044="P",VLOOKUP($E1044,'[2]Costeo-JUL26'!$B$9:$CQ$307,U$1,0),0)</f>
        <v>0</v>
      </c>
      <c r="V1044" s="36">
        <f t="shared" si="504"/>
        <v>0</v>
      </c>
      <c r="W1044" s="36">
        <f t="shared" si="505"/>
        <v>0</v>
      </c>
      <c r="X1044" s="34">
        <f>IF($B1044="P",VLOOKUP($E1044,'[2]Costeo-JUL26'!$B$9:$CQ$307,X$1,0),0)</f>
        <v>0</v>
      </c>
      <c r="Y1044" s="16">
        <f>IF($B1044="P",VLOOKUP($E1044,'[2]Costeo-JUL26'!$B$9:$CQ$307,Y$1,0),0)*$G1044</f>
        <v>0</v>
      </c>
      <c r="Z1044" s="36">
        <f>IF($B1044="P",VLOOKUP($E1044,'[2]Costeo-JUL26'!$B$9:$CQ$307,Z$1,0),0)*$G1044</f>
        <v>0</v>
      </c>
      <c r="AA1044" s="35">
        <f>IF($B1044="P",VLOOKUP($E1044,'[2]Costeo-JUL26'!$B$9:$CQ$307,AA$1,0),0)</f>
        <v>0</v>
      </c>
      <c r="AB1044" s="36">
        <f t="shared" si="506"/>
        <v>0</v>
      </c>
      <c r="AC1044" s="36">
        <f t="shared" si="507"/>
        <v>0</v>
      </c>
      <c r="AD1044" s="34">
        <f>IF($B1044="P",VLOOKUP($E1044,'[2]Costeo-JUL26'!$B$9:$CQ$307,AD$1,0),0)</f>
        <v>0</v>
      </c>
      <c r="AE1044" s="16">
        <f>IF($B1044="P",VLOOKUP($E1044,'[2]Costeo-JUL26'!$B$9:$CQ$307,AE$1,0),0)*$G1044</f>
        <v>0</v>
      </c>
      <c r="AF1044" s="36">
        <f>IF($B1044="P",VLOOKUP($E1044,'[2]Costeo-JUL26'!$B$9:$CQ$307,AF$1,0),0)*$G1044</f>
        <v>0</v>
      </c>
      <c r="AG1044" s="35">
        <f>IF($B1044="P",VLOOKUP($E1044,'[2]Costeo-JUL26'!$B$9:$CQ$307,AG$1,0),0)</f>
        <v>0</v>
      </c>
      <c r="AH1044" s="36">
        <f t="shared" si="508"/>
        <v>0</v>
      </c>
      <c r="AI1044" s="36">
        <f t="shared" si="509"/>
        <v>0</v>
      </c>
      <c r="AJ1044" s="34">
        <f>IF($B1044="P",VLOOKUP($E1044,'[2]Costeo-JUL26'!$B$9:$CQ$307,AJ$1,0),0)</f>
        <v>932371</v>
      </c>
      <c r="AK1044" s="16">
        <f>IF($B1044="P",VLOOKUP($E1044,'[2]Costeo-JUL26'!$B$9:$CQ$307,AK$1,0),0)*$G1044</f>
        <v>17</v>
      </c>
      <c r="AL1044" s="36">
        <f>IF($B1044="P",VLOOKUP($E1044,'[2]Costeo-JUL26'!$B$9:$CQ$307,AL$1,0),0)*$G1044</f>
        <v>3160.47</v>
      </c>
      <c r="AM1044" s="35">
        <f>IF($B1044="P",VLOOKUP($E1044,'[2]Costeo-JUL26'!$B$9:$CQ$307,AM$1,0),0)</f>
        <v>1.7999999999999999E-2</v>
      </c>
      <c r="AN1044" s="36">
        <f t="shared" si="510"/>
        <v>56.888459999999995</v>
      </c>
      <c r="AO1044" s="36">
        <f t="shared" si="511"/>
        <v>3217.3584599999999</v>
      </c>
      <c r="AP1044" s="34">
        <f>IF($B1044="P",VLOOKUP($E1044,'[2]Costeo-JUL26'!$B$9:$CQ$307,AP$1,0),0)</f>
        <v>0</v>
      </c>
      <c r="AQ1044" s="16">
        <f>IF($B1044="P",VLOOKUP($E1044,'[2]Costeo-JUL26'!$B$9:$CQ$307,AQ$1,0),0)*$G1044</f>
        <v>0</v>
      </c>
      <c r="AR1044" s="36">
        <f>IF($B1044="P",VLOOKUP($E1044,'[2]Costeo-JUL26'!$B$9:$CQ$307,AR$1,0),0)*$G1044</f>
        <v>0</v>
      </c>
      <c r="AS1044" s="35">
        <f>IF($B1044="P",VLOOKUP($E1044,'[2]Costeo-JUL26'!$B$9:$CQ$307,AS$1,0),0)</f>
        <v>0</v>
      </c>
      <c r="AT1044" s="36">
        <f t="shared" si="512"/>
        <v>0</v>
      </c>
      <c r="AU1044" s="36">
        <f t="shared" si="513"/>
        <v>0</v>
      </c>
      <c r="AV1044" s="34">
        <f>IF($B1044="P",VLOOKUP($E1044,'[2]Costeo-JUL26'!$B$9:$CQ$307,AV$1,0),0)</f>
        <v>0</v>
      </c>
      <c r="AW1044" s="16">
        <f>IF($B1044="P",VLOOKUP($E1044,'[2]Costeo-JUL26'!$B$9:$CQ$307,AW$1,0),0)*$G1044</f>
        <v>0</v>
      </c>
      <c r="AX1044" s="36">
        <f>IF($B1044="P",VLOOKUP($E1044,'[2]Costeo-JUL26'!$B$9:$CQ$307,AX$1,0),0)*$G1044</f>
        <v>0</v>
      </c>
      <c r="AY1044" s="35">
        <f>IF($B1044="P",VLOOKUP($E1044,'[2]Costeo-JUL26'!$B$9:$CQ$307,AY$1,0),0)</f>
        <v>0</v>
      </c>
      <c r="AZ1044" s="36">
        <f t="shared" si="514"/>
        <v>0</v>
      </c>
      <c r="BA1044" s="36">
        <f t="shared" si="515"/>
        <v>0</v>
      </c>
      <c r="BB1044" s="34">
        <f>IF($B1044="P",VLOOKUP($E1044,'[2]Costeo-JUL26'!$B$9:$CQ$307,BB$1,0),0)</f>
        <v>902311</v>
      </c>
      <c r="BC1044" s="16">
        <f>IF($B1044="P",VLOOKUP($E1044,'[2]Costeo-JUL26'!$B$9:$CQ$307,BC$1,0),0)*$G1044</f>
        <v>7.0832200000000012E-2</v>
      </c>
      <c r="BD1044" s="36">
        <f>IF($B1044="P",VLOOKUP($E1044,'[2]Costeo-JUL26'!$B$9:$CQ$307,BD$1,0),0)*$G1044</f>
        <v>277.77874296900006</v>
      </c>
      <c r="BE1044" s="35">
        <f>IF($B1044="P",VLOOKUP($E1044,'[2]Costeo-JUL26'!$B$9:$CQ$307,BE$1,0),0)</f>
        <v>0.03</v>
      </c>
      <c r="BF1044" s="36">
        <f t="shared" si="516"/>
        <v>8.333362289070001</v>
      </c>
      <c r="BG1044" s="36">
        <f t="shared" si="517"/>
        <v>286.11210525807007</v>
      </c>
      <c r="BH1044" s="34">
        <f>IF($B1044="P",VLOOKUP($E1044,'[2]Costeo-JUL26'!$B$9:$CQ$307,BH$1,0),0)</f>
        <v>0</v>
      </c>
      <c r="BI1044" s="16">
        <f>IF($B1044="P",VLOOKUP($E1044,'[2]Costeo-JUL26'!$B$9:$CQ$307,BI$1,0),0)*$G1044</f>
        <v>0</v>
      </c>
      <c r="BJ1044" s="36">
        <f>IF($B1044="P",VLOOKUP($E1044,'[2]Costeo-JUL26'!$B$9:$CQ$307,BJ$1,0),0)*$G1044</f>
        <v>0</v>
      </c>
      <c r="BK1044" s="35">
        <f>IF(BH1044=910319,0,IF($B1044="P",VLOOKUP($E1044,'[2]Costeo-JUL26'!$B$9:$CQ$307,BK$1,0),0))</f>
        <v>0</v>
      </c>
      <c r="BL1044" s="36">
        <f t="shared" si="518"/>
        <v>0</v>
      </c>
      <c r="BM1044" s="36">
        <f t="shared" si="519"/>
        <v>0</v>
      </c>
      <c r="BN1044" s="34">
        <f>IF($B1044="P",VLOOKUP($E1044,'[2]Costeo-JUL26'!$B$9:$CQ$307,BN$1,0),0)</f>
        <v>931919</v>
      </c>
      <c r="BO1044" s="16">
        <f>IF($B1044="P",VLOOKUP($E1044,'[2]Costeo-JUL26'!$B$9:$CQ$307,BO$1,0),0)*$G1044</f>
        <v>17</v>
      </c>
      <c r="BP1044" s="36">
        <f>IF($B1044="P",VLOOKUP($E1044,'[2]Costeo-JUL26'!$B$9:$CQ$307,BP$1,0),0)*$G1044</f>
        <v>12996.126</v>
      </c>
      <c r="BQ1044" s="35">
        <f>IF($B1044="P",VLOOKUP($E1044,'[2]Costeo-JUL26'!$B$9:$CQ$307,BQ$1,0),0)</f>
        <v>0.02</v>
      </c>
      <c r="BR1044" s="36">
        <f t="shared" si="520"/>
        <v>259.92252000000002</v>
      </c>
      <c r="BS1044" s="36">
        <f t="shared" si="521"/>
        <v>13256.04852</v>
      </c>
      <c r="BT1044" s="34">
        <f>IF($B1044="P",VLOOKUP($E1044,'[2]Costeo-JUL26'!$B$9:$CQ$307,BT$1,0),0)</f>
        <v>932564</v>
      </c>
      <c r="BU1044" s="16">
        <f>IF($B1044="P",VLOOKUP($E1044,'[2]Costeo-JUL26'!$B$9:$CQ$307,BU$1,0),0)*$G1044</f>
        <v>17</v>
      </c>
      <c r="BV1044" s="36">
        <f>IF($B1044="P",VLOOKUP($E1044,'[2]Costeo-JUL26'!$B$9:$CQ$307,BV$1,0),0)*$G1044</f>
        <v>33797.699999999997</v>
      </c>
      <c r="BW1044" s="35">
        <f>IF($B1044="P",VLOOKUP($E1044,'[2]Costeo-JUL26'!$B$9:$CQ$307,BW$1,0),0)</f>
        <v>0.02</v>
      </c>
      <c r="BX1044" s="36">
        <f t="shared" si="522"/>
        <v>675.95399999999995</v>
      </c>
      <c r="BY1044" s="36">
        <f t="shared" si="523"/>
        <v>34473.653999999995</v>
      </c>
      <c r="BZ1044" s="34">
        <f>IF($B1044="P",VLOOKUP($E1044,'[2]Costeo-JUL26'!$B$9:$CQ$307,BZ$1,0),0)</f>
        <v>0</v>
      </c>
      <c r="CA1044" s="16">
        <f>IF($B1044="P",VLOOKUP($E1044,'[2]Costeo-JUL26'!$B$9:$CQ$307,CA$1,0),0)*$G1044</f>
        <v>0</v>
      </c>
      <c r="CB1044" s="36">
        <f>IF($B1044="P",VLOOKUP($E1044,'[2]Costeo-JUL26'!$B$9:$CQ$307,CB$1,0),0)*$G1044</f>
        <v>0</v>
      </c>
      <c r="CC1044" s="35">
        <f>IF($B1044="P",VLOOKUP($E1044,'[2]Costeo-JUL26'!$B$9:$CQ$307,CC$1,0),0)</f>
        <v>0</v>
      </c>
      <c r="CD1044" s="36">
        <f t="shared" si="524"/>
        <v>0</v>
      </c>
      <c r="CE1044" s="36">
        <f t="shared" si="525"/>
        <v>0</v>
      </c>
      <c r="CF1044" s="37">
        <f t="shared" si="497"/>
        <v>719039.261416508</v>
      </c>
      <c r="CG1044" s="36">
        <f>IF($B1044="r",VLOOKUP($E1044,'[2]Costeo-JUL26'!$B$9:$CQ$307,CG$1,0),0)*$G1044</f>
        <v>0</v>
      </c>
      <c r="CH1044" s="35">
        <f>VLOOKUP($E1044,'[2]TEORICOS (05.26)'!$A$8:$T$251,CH$1,0)</f>
        <v>0</v>
      </c>
      <c r="CI1044" s="36">
        <f t="shared" si="526"/>
        <v>0</v>
      </c>
      <c r="CJ1044" s="37">
        <f t="shared" si="527"/>
        <v>0</v>
      </c>
      <c r="CM1044" s="16">
        <f>SUMIFS('[1]Ajuste Inventario'!$I:$I,'[1]Ajuste Inventario'!$B:$B,E1044,'[1]Ajuste Inventario'!$S:$S,D1044)*-1</f>
        <v>1</v>
      </c>
      <c r="CN1044" s="36">
        <f t="shared" si="498"/>
        <v>42296.427142147528</v>
      </c>
      <c r="CP1044" t="str">
        <f t="shared" si="499"/>
        <v>2780Org.Vtas Tandil</v>
      </c>
      <c r="CQ1044" s="10">
        <f t="shared" si="500"/>
        <v>42296.427142147528</v>
      </c>
    </row>
    <row r="1045" spans="1:95" x14ac:dyDescent="0.25">
      <c r="A1045" s="30">
        <v>46204</v>
      </c>
      <c r="B1045" s="31" t="str">
        <f>VLOOKUP($E1045,'[2]TEORICOS (05.26)'!$A$8:$T$251,B$1,0)</f>
        <v>R</v>
      </c>
      <c r="C1045" s="32" t="str">
        <f>VLOOKUP($E1045,'[2]TEORICOS (05.26)'!$A$8:$T$251,C$1,0)</f>
        <v>Monster</v>
      </c>
      <c r="D1045" t="s">
        <v>232</v>
      </c>
      <c r="E1045">
        <v>3095</v>
      </c>
      <c r="F1045" t="s">
        <v>167</v>
      </c>
      <c r="G1045" s="16">
        <v>160</v>
      </c>
      <c r="H1045" s="16">
        <v>80</v>
      </c>
      <c r="I1045" s="33">
        <v>2109661.940000006</v>
      </c>
      <c r="J1045" s="33">
        <v>2096095.5300000049</v>
      </c>
      <c r="K1045" s="34">
        <f>IF($B1045="P",VLOOKUP($E1045,'[2]Costeo-JUL26'!$B$9:$CQ$307,K$1,0),0)</f>
        <v>0</v>
      </c>
      <c r="L1045" s="35">
        <f>VLOOKUP($E1045,'[2]TEORICOS (05.26)'!$A$8:$T$251,L$1,0)</f>
        <v>0</v>
      </c>
      <c r="M1045" s="36">
        <f t="shared" si="501"/>
        <v>0</v>
      </c>
      <c r="N1045" s="35">
        <f>IF($B1045="P",VLOOKUP($E1045,'[2]Costeo-JUL26'!$B$9:$CQ$307,N$1,0),0)</f>
        <v>0</v>
      </c>
      <c r="O1045" s="36">
        <f t="shared" si="502"/>
        <v>0</v>
      </c>
      <c r="P1045" s="36">
        <f>IF($B1045="P",VLOOKUP($E1045,'[2]Costeo-JUL26'!$B$9:$CQ$307,P$1,0),0)*H1045</f>
        <v>0</v>
      </c>
      <c r="Q1045" s="36">
        <f t="shared" si="503"/>
        <v>0</v>
      </c>
      <c r="R1045" s="34">
        <f>IF($B1045="P",VLOOKUP($E1045,'[2]Costeo-JUL26'!$B$9:$CQ$307,R$1,0),0)</f>
        <v>0</v>
      </c>
      <c r="S1045" s="16">
        <f>IF($B1045="P",VLOOKUP($E1045,'[2]Costeo-JUL26'!$B$9:$CQ$307,S$1,0),0)*$G1045</f>
        <v>0</v>
      </c>
      <c r="T1045" s="36">
        <f>IF($B1045="P",VLOOKUP($E1045,'[2]Costeo-JUL26'!$B$9:$CQ$307,T$1,0),0)*$G1045</f>
        <v>0</v>
      </c>
      <c r="U1045" s="35">
        <f>IF($B1045="P",VLOOKUP($E1045,'[2]Costeo-JUL26'!$B$9:$CQ$307,U$1,0),0)</f>
        <v>0</v>
      </c>
      <c r="V1045" s="36">
        <f t="shared" si="504"/>
        <v>0</v>
      </c>
      <c r="W1045" s="36">
        <f t="shared" si="505"/>
        <v>0</v>
      </c>
      <c r="X1045" s="34">
        <f>IF($B1045="P",VLOOKUP($E1045,'[2]Costeo-JUL26'!$B$9:$CQ$307,X$1,0),0)</f>
        <v>0</v>
      </c>
      <c r="Y1045" s="16">
        <f>IF($B1045="P",VLOOKUP($E1045,'[2]Costeo-JUL26'!$B$9:$CQ$307,Y$1,0),0)*$G1045</f>
        <v>0</v>
      </c>
      <c r="Z1045" s="36">
        <f>IF($B1045="P",VLOOKUP($E1045,'[2]Costeo-JUL26'!$B$9:$CQ$307,Z$1,0),0)*$G1045</f>
        <v>0</v>
      </c>
      <c r="AA1045" s="35">
        <f>IF($B1045="P",VLOOKUP($E1045,'[2]Costeo-JUL26'!$B$9:$CQ$307,AA$1,0),0)</f>
        <v>0</v>
      </c>
      <c r="AB1045" s="36">
        <f t="shared" si="506"/>
        <v>0</v>
      </c>
      <c r="AC1045" s="36">
        <f t="shared" si="507"/>
        <v>0</v>
      </c>
      <c r="AD1045" s="34">
        <f>IF($B1045="P",VLOOKUP($E1045,'[2]Costeo-JUL26'!$B$9:$CQ$307,AD$1,0),0)</f>
        <v>0</v>
      </c>
      <c r="AE1045" s="16">
        <f>IF($B1045="P",VLOOKUP($E1045,'[2]Costeo-JUL26'!$B$9:$CQ$307,AE$1,0),0)*$G1045</f>
        <v>0</v>
      </c>
      <c r="AF1045" s="36">
        <f>IF($B1045="P",VLOOKUP($E1045,'[2]Costeo-JUL26'!$B$9:$CQ$307,AF$1,0),0)*$G1045</f>
        <v>0</v>
      </c>
      <c r="AG1045" s="35">
        <f>IF($B1045="P",VLOOKUP($E1045,'[2]Costeo-JUL26'!$B$9:$CQ$307,AG$1,0),0)</f>
        <v>0</v>
      </c>
      <c r="AH1045" s="36">
        <f t="shared" si="508"/>
        <v>0</v>
      </c>
      <c r="AI1045" s="36">
        <f t="shared" si="509"/>
        <v>0</v>
      </c>
      <c r="AJ1045" s="34">
        <f>IF($B1045="P",VLOOKUP($E1045,'[2]Costeo-JUL26'!$B$9:$CQ$307,AJ$1,0),0)</f>
        <v>0</v>
      </c>
      <c r="AK1045" s="16">
        <f>IF($B1045="P",VLOOKUP($E1045,'[2]Costeo-JUL26'!$B$9:$CQ$307,AK$1,0),0)*$G1045</f>
        <v>0</v>
      </c>
      <c r="AL1045" s="36">
        <f>IF($B1045="P",VLOOKUP($E1045,'[2]Costeo-JUL26'!$B$9:$CQ$307,AL$1,0),0)*$G1045</f>
        <v>0</v>
      </c>
      <c r="AM1045" s="35">
        <f>IF($B1045="P",VLOOKUP($E1045,'[2]Costeo-JUL26'!$B$9:$CQ$307,AM$1,0),0)</f>
        <v>0</v>
      </c>
      <c r="AN1045" s="36">
        <f t="shared" si="510"/>
        <v>0</v>
      </c>
      <c r="AO1045" s="36">
        <f t="shared" si="511"/>
        <v>0</v>
      </c>
      <c r="AP1045" s="34">
        <f>IF($B1045="P",VLOOKUP($E1045,'[2]Costeo-JUL26'!$B$9:$CQ$307,AP$1,0),0)</f>
        <v>0</v>
      </c>
      <c r="AQ1045" s="16">
        <f>IF($B1045="P",VLOOKUP($E1045,'[2]Costeo-JUL26'!$B$9:$CQ$307,AQ$1,0),0)*$G1045</f>
        <v>0</v>
      </c>
      <c r="AR1045" s="36">
        <f>IF($B1045="P",VLOOKUP($E1045,'[2]Costeo-JUL26'!$B$9:$CQ$307,AR$1,0),0)*$G1045</f>
        <v>0</v>
      </c>
      <c r="AS1045" s="35">
        <f>IF($B1045="P",VLOOKUP($E1045,'[2]Costeo-JUL26'!$B$9:$CQ$307,AS$1,0),0)</f>
        <v>0</v>
      </c>
      <c r="AT1045" s="36">
        <f t="shared" si="512"/>
        <v>0</v>
      </c>
      <c r="AU1045" s="36">
        <f t="shared" si="513"/>
        <v>0</v>
      </c>
      <c r="AV1045" s="34">
        <f>IF($B1045="P",VLOOKUP($E1045,'[2]Costeo-JUL26'!$B$9:$CQ$307,AV$1,0),0)</f>
        <v>0</v>
      </c>
      <c r="AW1045" s="16">
        <f>IF($B1045="P",VLOOKUP($E1045,'[2]Costeo-JUL26'!$B$9:$CQ$307,AW$1,0),0)*$G1045</f>
        <v>0</v>
      </c>
      <c r="AX1045" s="36">
        <f>IF($B1045="P",VLOOKUP($E1045,'[2]Costeo-JUL26'!$B$9:$CQ$307,AX$1,0),0)*$G1045</f>
        <v>0</v>
      </c>
      <c r="AY1045" s="35">
        <f>IF($B1045="P",VLOOKUP($E1045,'[2]Costeo-JUL26'!$B$9:$CQ$307,AY$1,0),0)</f>
        <v>0</v>
      </c>
      <c r="AZ1045" s="36">
        <f t="shared" si="514"/>
        <v>0</v>
      </c>
      <c r="BA1045" s="36">
        <f t="shared" si="515"/>
        <v>0</v>
      </c>
      <c r="BB1045" s="34">
        <f>IF($B1045="P",VLOOKUP($E1045,'[2]Costeo-JUL26'!$B$9:$CQ$307,BB$1,0),0)</f>
        <v>0</v>
      </c>
      <c r="BC1045" s="16">
        <f>IF($B1045="P",VLOOKUP($E1045,'[2]Costeo-JUL26'!$B$9:$CQ$307,BC$1,0),0)*$G1045</f>
        <v>0</v>
      </c>
      <c r="BD1045" s="36">
        <f>IF($B1045="P",VLOOKUP($E1045,'[2]Costeo-JUL26'!$B$9:$CQ$307,BD$1,0),0)*$G1045</f>
        <v>0</v>
      </c>
      <c r="BE1045" s="35">
        <f>IF($B1045="P",VLOOKUP($E1045,'[2]Costeo-JUL26'!$B$9:$CQ$307,BE$1,0),0)</f>
        <v>0</v>
      </c>
      <c r="BF1045" s="36">
        <f t="shared" si="516"/>
        <v>0</v>
      </c>
      <c r="BG1045" s="36">
        <f t="shared" si="517"/>
        <v>0</v>
      </c>
      <c r="BH1045" s="34">
        <f>IF($B1045="P",VLOOKUP($E1045,'[2]Costeo-JUL26'!$B$9:$CQ$307,BH$1,0),0)</f>
        <v>0</v>
      </c>
      <c r="BI1045" s="16">
        <f>IF($B1045="P",VLOOKUP($E1045,'[2]Costeo-JUL26'!$B$9:$CQ$307,BI$1,0),0)*$G1045</f>
        <v>0</v>
      </c>
      <c r="BJ1045" s="36">
        <f>IF($B1045="P",VLOOKUP($E1045,'[2]Costeo-JUL26'!$B$9:$CQ$307,BJ$1,0),0)*$G1045</f>
        <v>0</v>
      </c>
      <c r="BK1045" s="35">
        <f>IF(BH1045=910319,0,IF($B1045="P",VLOOKUP($E1045,'[2]Costeo-JUL26'!$B$9:$CQ$307,BK$1,0),0))</f>
        <v>0</v>
      </c>
      <c r="BL1045" s="36">
        <f t="shared" si="518"/>
        <v>0</v>
      </c>
      <c r="BM1045" s="36">
        <f t="shared" si="519"/>
        <v>0</v>
      </c>
      <c r="BN1045" s="34">
        <f>IF($B1045="P",VLOOKUP($E1045,'[2]Costeo-JUL26'!$B$9:$CQ$307,BN$1,0),0)</f>
        <v>0</v>
      </c>
      <c r="BO1045" s="16">
        <f>IF($B1045="P",VLOOKUP($E1045,'[2]Costeo-JUL26'!$B$9:$CQ$307,BO$1,0),0)*$G1045</f>
        <v>0</v>
      </c>
      <c r="BP1045" s="36">
        <f>IF($B1045="P",VLOOKUP($E1045,'[2]Costeo-JUL26'!$B$9:$CQ$307,BP$1,0),0)*$G1045</f>
        <v>0</v>
      </c>
      <c r="BQ1045" s="35">
        <f>IF($B1045="P",VLOOKUP($E1045,'[2]Costeo-JUL26'!$B$9:$CQ$307,BQ$1,0),0)</f>
        <v>0</v>
      </c>
      <c r="BR1045" s="36">
        <f t="shared" si="520"/>
        <v>0</v>
      </c>
      <c r="BS1045" s="36">
        <f t="shared" si="521"/>
        <v>0</v>
      </c>
      <c r="BT1045" s="34">
        <f>IF($B1045="P",VLOOKUP($E1045,'[2]Costeo-JUL26'!$B$9:$CQ$307,BT$1,0),0)</f>
        <v>0</v>
      </c>
      <c r="BU1045" s="16">
        <f>IF($B1045="P",VLOOKUP($E1045,'[2]Costeo-JUL26'!$B$9:$CQ$307,BU$1,0),0)*$G1045</f>
        <v>0</v>
      </c>
      <c r="BV1045" s="36">
        <f>IF($B1045="P",VLOOKUP($E1045,'[2]Costeo-JUL26'!$B$9:$CQ$307,BV$1,0),0)*$G1045</f>
        <v>0</v>
      </c>
      <c r="BW1045" s="35">
        <f>IF($B1045="P",VLOOKUP($E1045,'[2]Costeo-JUL26'!$B$9:$CQ$307,BW$1,0),0)</f>
        <v>0</v>
      </c>
      <c r="BX1045" s="36">
        <f t="shared" si="522"/>
        <v>0</v>
      </c>
      <c r="BY1045" s="36">
        <f t="shared" si="523"/>
        <v>0</v>
      </c>
      <c r="BZ1045" s="34">
        <f>IF($B1045="P",VLOOKUP($E1045,'[2]Costeo-JUL26'!$B$9:$CQ$307,BZ$1,0),0)</f>
        <v>0</v>
      </c>
      <c r="CA1045" s="16">
        <f>IF($B1045="P",VLOOKUP($E1045,'[2]Costeo-JUL26'!$B$9:$CQ$307,CA$1,0),0)*$G1045</f>
        <v>0</v>
      </c>
      <c r="CB1045" s="36">
        <f>IF($B1045="P",VLOOKUP($E1045,'[2]Costeo-JUL26'!$B$9:$CQ$307,CB$1,0),0)*$G1045</f>
        <v>0</v>
      </c>
      <c r="CC1045" s="35">
        <f>IF($B1045="P",VLOOKUP($E1045,'[2]Costeo-JUL26'!$B$9:$CQ$307,CC$1,0),0)</f>
        <v>0</v>
      </c>
      <c r="CD1045" s="36">
        <f t="shared" si="524"/>
        <v>0</v>
      </c>
      <c r="CE1045" s="36">
        <f t="shared" si="525"/>
        <v>0</v>
      </c>
      <c r="CF1045" s="37">
        <f t="shared" si="497"/>
        <v>0</v>
      </c>
      <c r="CG1045" s="36">
        <f>IF($B1045="r",VLOOKUP($E1045,'[2]Costeo-JUL26'!$B$9:$CQ$307,CG$1,0),0)*$G1045</f>
        <v>1206129.6000000001</v>
      </c>
      <c r="CH1045" s="35">
        <f>VLOOKUP($E1045,'[2]TEORICOS (05.26)'!$A$8:$T$251,CH$1,0)</f>
        <v>0</v>
      </c>
      <c r="CI1045" s="36">
        <f t="shared" si="526"/>
        <v>0</v>
      </c>
      <c r="CJ1045" s="37">
        <f t="shared" si="527"/>
        <v>1206129.6000000001</v>
      </c>
      <c r="CM1045" s="16">
        <f>SUMIFS('[1]Ajuste Inventario'!$I:$I,'[1]Ajuste Inventario'!$B:$B,E1045,'[1]Ajuste Inventario'!$S:$S,D1045)*-1</f>
        <v>0</v>
      </c>
      <c r="CN1045" s="36">
        <f t="shared" si="498"/>
        <v>0</v>
      </c>
      <c r="CP1045" t="str">
        <f t="shared" si="499"/>
        <v>3095Org.Vtas Tandil</v>
      </c>
      <c r="CQ1045" s="10" t="e">
        <f t="shared" si="500"/>
        <v>#DIV/0!</v>
      </c>
    </row>
    <row r="1046" spans="1:95" x14ac:dyDescent="0.25">
      <c r="A1046" s="30">
        <v>46204</v>
      </c>
      <c r="B1046" s="31" t="str">
        <f>VLOOKUP($E1046,'[2]TEORICOS (05.26)'!$A$8:$T$251,B$1,0)</f>
        <v>R</v>
      </c>
      <c r="C1046" s="32" t="str">
        <f>VLOOKUP($E1046,'[2]TEORICOS (05.26)'!$A$8:$T$251,C$1,0)</f>
        <v>Monster</v>
      </c>
      <c r="D1046" t="s">
        <v>232</v>
      </c>
      <c r="E1046">
        <v>3205</v>
      </c>
      <c r="F1046" t="s">
        <v>168</v>
      </c>
      <c r="G1046" s="16">
        <v>634</v>
      </c>
      <c r="H1046" s="16">
        <v>317</v>
      </c>
      <c r="I1046" s="33">
        <v>8327593.2499999814</v>
      </c>
      <c r="J1046" s="33">
        <v>8288898.3099999847</v>
      </c>
      <c r="K1046" s="34">
        <f>IF($B1046="P",VLOOKUP($E1046,'[2]Costeo-JUL26'!$B$9:$CQ$307,K$1,0),0)</f>
        <v>0</v>
      </c>
      <c r="L1046" s="35">
        <f>VLOOKUP($E1046,'[2]TEORICOS (05.26)'!$A$8:$T$251,L$1,0)</f>
        <v>0</v>
      </c>
      <c r="M1046" s="36">
        <f t="shared" si="501"/>
        <v>0</v>
      </c>
      <c r="N1046" s="35">
        <f>IF($B1046="P",VLOOKUP($E1046,'[2]Costeo-JUL26'!$B$9:$CQ$307,N$1,0),0)</f>
        <v>0</v>
      </c>
      <c r="O1046" s="36">
        <f t="shared" si="502"/>
        <v>0</v>
      </c>
      <c r="P1046" s="36">
        <f>IF($B1046="P",VLOOKUP($E1046,'[2]Costeo-JUL26'!$B$9:$CQ$307,P$1,0),0)*H1046</f>
        <v>0</v>
      </c>
      <c r="Q1046" s="36">
        <f t="shared" si="503"/>
        <v>0</v>
      </c>
      <c r="R1046" s="34">
        <f>IF($B1046="P",VLOOKUP($E1046,'[2]Costeo-JUL26'!$B$9:$CQ$307,R$1,0),0)</f>
        <v>0</v>
      </c>
      <c r="S1046" s="16">
        <f>IF($B1046="P",VLOOKUP($E1046,'[2]Costeo-JUL26'!$B$9:$CQ$307,S$1,0),0)*$G1046</f>
        <v>0</v>
      </c>
      <c r="T1046" s="36">
        <f>IF($B1046="P",VLOOKUP($E1046,'[2]Costeo-JUL26'!$B$9:$CQ$307,T$1,0),0)*$G1046</f>
        <v>0</v>
      </c>
      <c r="U1046" s="35">
        <f>IF($B1046="P",VLOOKUP($E1046,'[2]Costeo-JUL26'!$B$9:$CQ$307,U$1,0),0)</f>
        <v>0</v>
      </c>
      <c r="V1046" s="36">
        <f t="shared" si="504"/>
        <v>0</v>
      </c>
      <c r="W1046" s="36">
        <f t="shared" si="505"/>
        <v>0</v>
      </c>
      <c r="X1046" s="34">
        <f>IF($B1046="P",VLOOKUP($E1046,'[2]Costeo-JUL26'!$B$9:$CQ$307,X$1,0),0)</f>
        <v>0</v>
      </c>
      <c r="Y1046" s="16">
        <f>IF($B1046="P",VLOOKUP($E1046,'[2]Costeo-JUL26'!$B$9:$CQ$307,Y$1,0),0)*$G1046</f>
        <v>0</v>
      </c>
      <c r="Z1046" s="36">
        <f>IF($B1046="P",VLOOKUP($E1046,'[2]Costeo-JUL26'!$B$9:$CQ$307,Z$1,0),0)*$G1046</f>
        <v>0</v>
      </c>
      <c r="AA1046" s="35">
        <f>IF($B1046="P",VLOOKUP($E1046,'[2]Costeo-JUL26'!$B$9:$CQ$307,AA$1,0),0)</f>
        <v>0</v>
      </c>
      <c r="AB1046" s="36">
        <f t="shared" si="506"/>
        <v>0</v>
      </c>
      <c r="AC1046" s="36">
        <f t="shared" si="507"/>
        <v>0</v>
      </c>
      <c r="AD1046" s="34">
        <f>IF($B1046="P",VLOOKUP($E1046,'[2]Costeo-JUL26'!$B$9:$CQ$307,AD$1,0),0)</f>
        <v>0</v>
      </c>
      <c r="AE1046" s="16">
        <f>IF($B1046="P",VLOOKUP($E1046,'[2]Costeo-JUL26'!$B$9:$CQ$307,AE$1,0),0)*$G1046</f>
        <v>0</v>
      </c>
      <c r="AF1046" s="36">
        <f>IF($B1046="P",VLOOKUP($E1046,'[2]Costeo-JUL26'!$B$9:$CQ$307,AF$1,0),0)*$G1046</f>
        <v>0</v>
      </c>
      <c r="AG1046" s="35">
        <f>IF($B1046="P",VLOOKUP($E1046,'[2]Costeo-JUL26'!$B$9:$CQ$307,AG$1,0),0)</f>
        <v>0</v>
      </c>
      <c r="AH1046" s="36">
        <f t="shared" si="508"/>
        <v>0</v>
      </c>
      <c r="AI1046" s="36">
        <f t="shared" si="509"/>
        <v>0</v>
      </c>
      <c r="AJ1046" s="34">
        <f>IF($B1046="P",VLOOKUP($E1046,'[2]Costeo-JUL26'!$B$9:$CQ$307,AJ$1,0),0)</f>
        <v>0</v>
      </c>
      <c r="AK1046" s="16">
        <f>IF($B1046="P",VLOOKUP($E1046,'[2]Costeo-JUL26'!$B$9:$CQ$307,AK$1,0),0)*$G1046</f>
        <v>0</v>
      </c>
      <c r="AL1046" s="36">
        <f>IF($B1046="P",VLOOKUP($E1046,'[2]Costeo-JUL26'!$B$9:$CQ$307,AL$1,0),0)*$G1046</f>
        <v>0</v>
      </c>
      <c r="AM1046" s="35">
        <f>IF($B1046="P",VLOOKUP($E1046,'[2]Costeo-JUL26'!$B$9:$CQ$307,AM$1,0),0)</f>
        <v>0</v>
      </c>
      <c r="AN1046" s="36">
        <f t="shared" si="510"/>
        <v>0</v>
      </c>
      <c r="AO1046" s="36">
        <f t="shared" si="511"/>
        <v>0</v>
      </c>
      <c r="AP1046" s="34">
        <f>IF($B1046="P",VLOOKUP($E1046,'[2]Costeo-JUL26'!$B$9:$CQ$307,AP$1,0),0)</f>
        <v>0</v>
      </c>
      <c r="AQ1046" s="16">
        <f>IF($B1046="P",VLOOKUP($E1046,'[2]Costeo-JUL26'!$B$9:$CQ$307,AQ$1,0),0)*$G1046</f>
        <v>0</v>
      </c>
      <c r="AR1046" s="36">
        <f>IF($B1046="P",VLOOKUP($E1046,'[2]Costeo-JUL26'!$B$9:$CQ$307,AR$1,0),0)*$G1046</f>
        <v>0</v>
      </c>
      <c r="AS1046" s="35">
        <f>IF($B1046="P",VLOOKUP($E1046,'[2]Costeo-JUL26'!$B$9:$CQ$307,AS$1,0),0)</f>
        <v>0</v>
      </c>
      <c r="AT1046" s="36">
        <f t="shared" si="512"/>
        <v>0</v>
      </c>
      <c r="AU1046" s="36">
        <f t="shared" si="513"/>
        <v>0</v>
      </c>
      <c r="AV1046" s="34">
        <f>IF($B1046="P",VLOOKUP($E1046,'[2]Costeo-JUL26'!$B$9:$CQ$307,AV$1,0),0)</f>
        <v>0</v>
      </c>
      <c r="AW1046" s="16">
        <f>IF($B1046="P",VLOOKUP($E1046,'[2]Costeo-JUL26'!$B$9:$CQ$307,AW$1,0),0)*$G1046</f>
        <v>0</v>
      </c>
      <c r="AX1046" s="36">
        <f>IF($B1046="P",VLOOKUP($E1046,'[2]Costeo-JUL26'!$B$9:$CQ$307,AX$1,0),0)*$G1046</f>
        <v>0</v>
      </c>
      <c r="AY1046" s="35">
        <f>IF($B1046="P",VLOOKUP($E1046,'[2]Costeo-JUL26'!$B$9:$CQ$307,AY$1,0),0)</f>
        <v>0</v>
      </c>
      <c r="AZ1046" s="36">
        <f t="shared" si="514"/>
        <v>0</v>
      </c>
      <c r="BA1046" s="36">
        <f t="shared" si="515"/>
        <v>0</v>
      </c>
      <c r="BB1046" s="34">
        <f>IF($B1046="P",VLOOKUP($E1046,'[2]Costeo-JUL26'!$B$9:$CQ$307,BB$1,0),0)</f>
        <v>0</v>
      </c>
      <c r="BC1046" s="16">
        <f>IF($B1046="P",VLOOKUP($E1046,'[2]Costeo-JUL26'!$B$9:$CQ$307,BC$1,0),0)*$G1046</f>
        <v>0</v>
      </c>
      <c r="BD1046" s="36">
        <f>IF($B1046="P",VLOOKUP($E1046,'[2]Costeo-JUL26'!$B$9:$CQ$307,BD$1,0),0)*$G1046</f>
        <v>0</v>
      </c>
      <c r="BE1046" s="35">
        <f>IF($B1046="P",VLOOKUP($E1046,'[2]Costeo-JUL26'!$B$9:$CQ$307,BE$1,0),0)</f>
        <v>0</v>
      </c>
      <c r="BF1046" s="36">
        <f t="shared" si="516"/>
        <v>0</v>
      </c>
      <c r="BG1046" s="36">
        <f t="shared" si="517"/>
        <v>0</v>
      </c>
      <c r="BH1046" s="34">
        <f>IF($B1046="P",VLOOKUP($E1046,'[2]Costeo-JUL26'!$B$9:$CQ$307,BH$1,0),0)</f>
        <v>0</v>
      </c>
      <c r="BI1046" s="16">
        <f>IF($B1046="P",VLOOKUP($E1046,'[2]Costeo-JUL26'!$B$9:$CQ$307,BI$1,0),0)*$G1046</f>
        <v>0</v>
      </c>
      <c r="BJ1046" s="36">
        <f>IF($B1046="P",VLOOKUP($E1046,'[2]Costeo-JUL26'!$B$9:$CQ$307,BJ$1,0),0)*$G1046</f>
        <v>0</v>
      </c>
      <c r="BK1046" s="35">
        <f>IF(BH1046=910319,0,IF($B1046="P",VLOOKUP($E1046,'[2]Costeo-JUL26'!$B$9:$CQ$307,BK$1,0),0))</f>
        <v>0</v>
      </c>
      <c r="BL1046" s="36">
        <f t="shared" si="518"/>
        <v>0</v>
      </c>
      <c r="BM1046" s="36">
        <f t="shared" si="519"/>
        <v>0</v>
      </c>
      <c r="BN1046" s="34">
        <f>IF($B1046="P",VLOOKUP($E1046,'[2]Costeo-JUL26'!$B$9:$CQ$307,BN$1,0),0)</f>
        <v>0</v>
      </c>
      <c r="BO1046" s="16">
        <f>IF($B1046="P",VLOOKUP($E1046,'[2]Costeo-JUL26'!$B$9:$CQ$307,BO$1,0),0)*$G1046</f>
        <v>0</v>
      </c>
      <c r="BP1046" s="36">
        <f>IF($B1046="P",VLOOKUP($E1046,'[2]Costeo-JUL26'!$B$9:$CQ$307,BP$1,0),0)*$G1046</f>
        <v>0</v>
      </c>
      <c r="BQ1046" s="35">
        <f>IF($B1046="P",VLOOKUP($E1046,'[2]Costeo-JUL26'!$B$9:$CQ$307,BQ$1,0),0)</f>
        <v>0</v>
      </c>
      <c r="BR1046" s="36">
        <f t="shared" si="520"/>
        <v>0</v>
      </c>
      <c r="BS1046" s="36">
        <f t="shared" si="521"/>
        <v>0</v>
      </c>
      <c r="BT1046" s="34">
        <f>IF($B1046="P",VLOOKUP($E1046,'[2]Costeo-JUL26'!$B$9:$CQ$307,BT$1,0),0)</f>
        <v>0</v>
      </c>
      <c r="BU1046" s="16">
        <f>IF($B1046="P",VLOOKUP($E1046,'[2]Costeo-JUL26'!$B$9:$CQ$307,BU$1,0),0)*$G1046</f>
        <v>0</v>
      </c>
      <c r="BV1046" s="36">
        <f>IF($B1046="P",VLOOKUP($E1046,'[2]Costeo-JUL26'!$B$9:$CQ$307,BV$1,0),0)*$G1046</f>
        <v>0</v>
      </c>
      <c r="BW1046" s="35">
        <f>IF($B1046="P",VLOOKUP($E1046,'[2]Costeo-JUL26'!$B$9:$CQ$307,BW$1,0),0)</f>
        <v>0</v>
      </c>
      <c r="BX1046" s="36">
        <f t="shared" si="522"/>
        <v>0</v>
      </c>
      <c r="BY1046" s="36">
        <f t="shared" si="523"/>
        <v>0</v>
      </c>
      <c r="BZ1046" s="34">
        <f>IF($B1046="P",VLOOKUP($E1046,'[2]Costeo-JUL26'!$B$9:$CQ$307,BZ$1,0),0)</f>
        <v>0</v>
      </c>
      <c r="CA1046" s="16">
        <f>IF($B1046="P",VLOOKUP($E1046,'[2]Costeo-JUL26'!$B$9:$CQ$307,CA$1,0),0)*$G1046</f>
        <v>0</v>
      </c>
      <c r="CB1046" s="36">
        <f>IF($B1046="P",VLOOKUP($E1046,'[2]Costeo-JUL26'!$B$9:$CQ$307,CB$1,0),0)*$G1046</f>
        <v>0</v>
      </c>
      <c r="CC1046" s="35">
        <f>IF($B1046="P",VLOOKUP($E1046,'[2]Costeo-JUL26'!$B$9:$CQ$307,CC$1,0),0)</f>
        <v>0</v>
      </c>
      <c r="CD1046" s="36">
        <f t="shared" si="524"/>
        <v>0</v>
      </c>
      <c r="CE1046" s="36">
        <f t="shared" si="525"/>
        <v>0</v>
      </c>
      <c r="CF1046" s="37">
        <f t="shared" si="497"/>
        <v>0</v>
      </c>
      <c r="CG1046" s="36">
        <f>IF($B1046="r",VLOOKUP($E1046,'[2]Costeo-JUL26'!$B$9:$CQ$307,CG$1,0),0)*$G1046</f>
        <v>4731326.4399999995</v>
      </c>
      <c r="CH1046" s="35">
        <f>VLOOKUP($E1046,'[2]TEORICOS (05.26)'!$A$8:$T$251,CH$1,0)</f>
        <v>0</v>
      </c>
      <c r="CI1046" s="36">
        <f t="shared" si="526"/>
        <v>0</v>
      </c>
      <c r="CJ1046" s="37">
        <f t="shared" si="527"/>
        <v>4731326.4399999995</v>
      </c>
      <c r="CM1046" s="16">
        <f>SUMIFS('[1]Ajuste Inventario'!$I:$I,'[1]Ajuste Inventario'!$B:$B,E1046,'[1]Ajuste Inventario'!$S:$S,D1046)*-1</f>
        <v>3.1669999999999998</v>
      </c>
      <c r="CN1046" s="36">
        <f t="shared" si="498"/>
        <v>23634.244219999997</v>
      </c>
      <c r="CP1046" t="str">
        <f t="shared" si="499"/>
        <v>3205Org.Vtas Tandil</v>
      </c>
      <c r="CQ1046" s="10">
        <f t="shared" si="500"/>
        <v>7462.66</v>
      </c>
    </row>
    <row r="1047" spans="1:95" x14ac:dyDescent="0.25">
      <c r="A1047" s="30">
        <v>46204</v>
      </c>
      <c r="B1047" s="31" t="str">
        <f>VLOOKUP($E1047,'[2]TEORICOS (05.26)'!$A$8:$T$251,B$1,0)</f>
        <v>R</v>
      </c>
      <c r="C1047" s="32" t="str">
        <f>VLOOKUP($E1047,'[2]TEORICOS (05.26)'!$A$8:$T$251,C$1,0)</f>
        <v>Monster</v>
      </c>
      <c r="D1047" t="s">
        <v>232</v>
      </c>
      <c r="E1047">
        <v>3206</v>
      </c>
      <c r="F1047" t="s">
        <v>169</v>
      </c>
      <c r="G1047" s="16">
        <v>349</v>
      </c>
      <c r="H1047" s="16">
        <v>174.5</v>
      </c>
      <c r="I1047" s="33">
        <v>4610035.3999999892</v>
      </c>
      <c r="J1047" s="33">
        <v>4579054.5099999905</v>
      </c>
      <c r="K1047" s="34">
        <f>IF($B1047="P",VLOOKUP($E1047,'[2]Costeo-JUL26'!$B$9:$CQ$307,K$1,0),0)</f>
        <v>0</v>
      </c>
      <c r="L1047" s="35">
        <f>VLOOKUP($E1047,'[2]TEORICOS (05.26)'!$A$8:$T$251,L$1,0)</f>
        <v>0</v>
      </c>
      <c r="M1047" s="36">
        <f t="shared" si="501"/>
        <v>0</v>
      </c>
      <c r="N1047" s="35">
        <f>IF($B1047="P",VLOOKUP($E1047,'[2]Costeo-JUL26'!$B$9:$CQ$307,N$1,0),0)</f>
        <v>0</v>
      </c>
      <c r="O1047" s="36">
        <f t="shared" si="502"/>
        <v>0</v>
      </c>
      <c r="P1047" s="36">
        <f>IF($B1047="P",VLOOKUP($E1047,'[2]Costeo-JUL26'!$B$9:$CQ$307,P$1,0),0)*H1047</f>
        <v>0</v>
      </c>
      <c r="Q1047" s="36">
        <f t="shared" si="503"/>
        <v>0</v>
      </c>
      <c r="R1047" s="34">
        <f>IF($B1047="P",VLOOKUP($E1047,'[2]Costeo-JUL26'!$B$9:$CQ$307,R$1,0),0)</f>
        <v>0</v>
      </c>
      <c r="S1047" s="16">
        <f>IF($B1047="P",VLOOKUP($E1047,'[2]Costeo-JUL26'!$B$9:$CQ$307,S$1,0),0)*$G1047</f>
        <v>0</v>
      </c>
      <c r="T1047" s="36">
        <f>IF($B1047="P",VLOOKUP($E1047,'[2]Costeo-JUL26'!$B$9:$CQ$307,T$1,0),0)*$G1047</f>
        <v>0</v>
      </c>
      <c r="U1047" s="35">
        <f>IF($B1047="P",VLOOKUP($E1047,'[2]Costeo-JUL26'!$B$9:$CQ$307,U$1,0),0)</f>
        <v>0</v>
      </c>
      <c r="V1047" s="36">
        <f t="shared" si="504"/>
        <v>0</v>
      </c>
      <c r="W1047" s="36">
        <f t="shared" si="505"/>
        <v>0</v>
      </c>
      <c r="X1047" s="34">
        <f>IF($B1047="P",VLOOKUP($E1047,'[2]Costeo-JUL26'!$B$9:$CQ$307,X$1,0),0)</f>
        <v>0</v>
      </c>
      <c r="Y1047" s="16">
        <f>IF($B1047="P",VLOOKUP($E1047,'[2]Costeo-JUL26'!$B$9:$CQ$307,Y$1,0),0)*$G1047</f>
        <v>0</v>
      </c>
      <c r="Z1047" s="36">
        <f>IF($B1047="P",VLOOKUP($E1047,'[2]Costeo-JUL26'!$B$9:$CQ$307,Z$1,0),0)*$G1047</f>
        <v>0</v>
      </c>
      <c r="AA1047" s="35">
        <f>IF($B1047="P",VLOOKUP($E1047,'[2]Costeo-JUL26'!$B$9:$CQ$307,AA$1,0),0)</f>
        <v>0</v>
      </c>
      <c r="AB1047" s="36">
        <f t="shared" si="506"/>
        <v>0</v>
      </c>
      <c r="AC1047" s="36">
        <f t="shared" si="507"/>
        <v>0</v>
      </c>
      <c r="AD1047" s="34">
        <f>IF($B1047="P",VLOOKUP($E1047,'[2]Costeo-JUL26'!$B$9:$CQ$307,AD$1,0),0)</f>
        <v>0</v>
      </c>
      <c r="AE1047" s="16">
        <f>IF($B1047="P",VLOOKUP($E1047,'[2]Costeo-JUL26'!$B$9:$CQ$307,AE$1,0),0)*$G1047</f>
        <v>0</v>
      </c>
      <c r="AF1047" s="36">
        <f>IF($B1047="P",VLOOKUP($E1047,'[2]Costeo-JUL26'!$B$9:$CQ$307,AF$1,0),0)*$G1047</f>
        <v>0</v>
      </c>
      <c r="AG1047" s="35">
        <f>IF($B1047="P",VLOOKUP($E1047,'[2]Costeo-JUL26'!$B$9:$CQ$307,AG$1,0),0)</f>
        <v>0</v>
      </c>
      <c r="AH1047" s="36">
        <f t="shared" si="508"/>
        <v>0</v>
      </c>
      <c r="AI1047" s="36">
        <f t="shared" si="509"/>
        <v>0</v>
      </c>
      <c r="AJ1047" s="34">
        <f>IF($B1047="P",VLOOKUP($E1047,'[2]Costeo-JUL26'!$B$9:$CQ$307,AJ$1,0),0)</f>
        <v>0</v>
      </c>
      <c r="AK1047" s="16">
        <f>IF($B1047="P",VLOOKUP($E1047,'[2]Costeo-JUL26'!$B$9:$CQ$307,AK$1,0),0)*$G1047</f>
        <v>0</v>
      </c>
      <c r="AL1047" s="36">
        <f>IF($B1047="P",VLOOKUP($E1047,'[2]Costeo-JUL26'!$B$9:$CQ$307,AL$1,0),0)*$G1047</f>
        <v>0</v>
      </c>
      <c r="AM1047" s="35">
        <f>IF($B1047="P",VLOOKUP($E1047,'[2]Costeo-JUL26'!$B$9:$CQ$307,AM$1,0),0)</f>
        <v>0</v>
      </c>
      <c r="AN1047" s="36">
        <f t="shared" si="510"/>
        <v>0</v>
      </c>
      <c r="AO1047" s="36">
        <f t="shared" si="511"/>
        <v>0</v>
      </c>
      <c r="AP1047" s="34">
        <f>IF($B1047="P",VLOOKUP($E1047,'[2]Costeo-JUL26'!$B$9:$CQ$307,AP$1,0),0)</f>
        <v>0</v>
      </c>
      <c r="AQ1047" s="16">
        <f>IF($B1047="P",VLOOKUP($E1047,'[2]Costeo-JUL26'!$B$9:$CQ$307,AQ$1,0),0)*$G1047</f>
        <v>0</v>
      </c>
      <c r="AR1047" s="36">
        <f>IF($B1047="P",VLOOKUP($E1047,'[2]Costeo-JUL26'!$B$9:$CQ$307,AR$1,0),0)*$G1047</f>
        <v>0</v>
      </c>
      <c r="AS1047" s="35">
        <f>IF($B1047="P",VLOOKUP($E1047,'[2]Costeo-JUL26'!$B$9:$CQ$307,AS$1,0),0)</f>
        <v>0</v>
      </c>
      <c r="AT1047" s="36">
        <f t="shared" si="512"/>
        <v>0</v>
      </c>
      <c r="AU1047" s="36">
        <f t="shared" si="513"/>
        <v>0</v>
      </c>
      <c r="AV1047" s="34">
        <f>IF($B1047="P",VLOOKUP($E1047,'[2]Costeo-JUL26'!$B$9:$CQ$307,AV$1,0),0)</f>
        <v>0</v>
      </c>
      <c r="AW1047" s="16">
        <f>IF($B1047="P",VLOOKUP($E1047,'[2]Costeo-JUL26'!$B$9:$CQ$307,AW$1,0),0)*$G1047</f>
        <v>0</v>
      </c>
      <c r="AX1047" s="36">
        <f>IF($B1047="P",VLOOKUP($E1047,'[2]Costeo-JUL26'!$B$9:$CQ$307,AX$1,0),0)*$G1047</f>
        <v>0</v>
      </c>
      <c r="AY1047" s="35">
        <f>IF($B1047="P",VLOOKUP($E1047,'[2]Costeo-JUL26'!$B$9:$CQ$307,AY$1,0),0)</f>
        <v>0</v>
      </c>
      <c r="AZ1047" s="36">
        <f t="shared" si="514"/>
        <v>0</v>
      </c>
      <c r="BA1047" s="36">
        <f t="shared" si="515"/>
        <v>0</v>
      </c>
      <c r="BB1047" s="34">
        <f>IF($B1047="P",VLOOKUP($E1047,'[2]Costeo-JUL26'!$B$9:$CQ$307,BB$1,0),0)</f>
        <v>0</v>
      </c>
      <c r="BC1047" s="16">
        <f>IF($B1047="P",VLOOKUP($E1047,'[2]Costeo-JUL26'!$B$9:$CQ$307,BC$1,0),0)*$G1047</f>
        <v>0</v>
      </c>
      <c r="BD1047" s="36">
        <f>IF($B1047="P",VLOOKUP($E1047,'[2]Costeo-JUL26'!$B$9:$CQ$307,BD$1,0),0)*$G1047</f>
        <v>0</v>
      </c>
      <c r="BE1047" s="35">
        <f>IF($B1047="P",VLOOKUP($E1047,'[2]Costeo-JUL26'!$B$9:$CQ$307,BE$1,0),0)</f>
        <v>0</v>
      </c>
      <c r="BF1047" s="36">
        <f t="shared" si="516"/>
        <v>0</v>
      </c>
      <c r="BG1047" s="36">
        <f t="shared" si="517"/>
        <v>0</v>
      </c>
      <c r="BH1047" s="34">
        <f>IF($B1047="P",VLOOKUP($E1047,'[2]Costeo-JUL26'!$B$9:$CQ$307,BH$1,0),0)</f>
        <v>0</v>
      </c>
      <c r="BI1047" s="16">
        <f>IF($B1047="P",VLOOKUP($E1047,'[2]Costeo-JUL26'!$B$9:$CQ$307,BI$1,0),0)*$G1047</f>
        <v>0</v>
      </c>
      <c r="BJ1047" s="36">
        <f>IF($B1047="P",VLOOKUP($E1047,'[2]Costeo-JUL26'!$B$9:$CQ$307,BJ$1,0),0)*$G1047</f>
        <v>0</v>
      </c>
      <c r="BK1047" s="35">
        <f>IF(BH1047=910319,0,IF($B1047="P",VLOOKUP($E1047,'[2]Costeo-JUL26'!$B$9:$CQ$307,BK$1,0),0))</f>
        <v>0</v>
      </c>
      <c r="BL1047" s="36">
        <f t="shared" si="518"/>
        <v>0</v>
      </c>
      <c r="BM1047" s="36">
        <f t="shared" si="519"/>
        <v>0</v>
      </c>
      <c r="BN1047" s="34">
        <f>IF($B1047="P",VLOOKUP($E1047,'[2]Costeo-JUL26'!$B$9:$CQ$307,BN$1,0),0)</f>
        <v>0</v>
      </c>
      <c r="BO1047" s="16">
        <f>IF($B1047="P",VLOOKUP($E1047,'[2]Costeo-JUL26'!$B$9:$CQ$307,BO$1,0),0)*$G1047</f>
        <v>0</v>
      </c>
      <c r="BP1047" s="36">
        <f>IF($B1047="P",VLOOKUP($E1047,'[2]Costeo-JUL26'!$B$9:$CQ$307,BP$1,0),0)*$G1047</f>
        <v>0</v>
      </c>
      <c r="BQ1047" s="35">
        <f>IF($B1047="P",VLOOKUP($E1047,'[2]Costeo-JUL26'!$B$9:$CQ$307,BQ$1,0),0)</f>
        <v>0</v>
      </c>
      <c r="BR1047" s="36">
        <f t="shared" si="520"/>
        <v>0</v>
      </c>
      <c r="BS1047" s="36">
        <f t="shared" si="521"/>
        <v>0</v>
      </c>
      <c r="BT1047" s="34">
        <f>IF($B1047="P",VLOOKUP($E1047,'[2]Costeo-JUL26'!$B$9:$CQ$307,BT$1,0),0)</f>
        <v>0</v>
      </c>
      <c r="BU1047" s="16">
        <f>IF($B1047="P",VLOOKUP($E1047,'[2]Costeo-JUL26'!$B$9:$CQ$307,BU$1,0),0)*$G1047</f>
        <v>0</v>
      </c>
      <c r="BV1047" s="36">
        <f>IF($B1047="P",VLOOKUP($E1047,'[2]Costeo-JUL26'!$B$9:$CQ$307,BV$1,0),0)*$G1047</f>
        <v>0</v>
      </c>
      <c r="BW1047" s="35">
        <f>IF($B1047="P",VLOOKUP($E1047,'[2]Costeo-JUL26'!$B$9:$CQ$307,BW$1,0),0)</f>
        <v>0</v>
      </c>
      <c r="BX1047" s="36">
        <f t="shared" si="522"/>
        <v>0</v>
      </c>
      <c r="BY1047" s="36">
        <f t="shared" si="523"/>
        <v>0</v>
      </c>
      <c r="BZ1047" s="34">
        <f>IF($B1047="P",VLOOKUP($E1047,'[2]Costeo-JUL26'!$B$9:$CQ$307,BZ$1,0),0)</f>
        <v>0</v>
      </c>
      <c r="CA1047" s="16">
        <f>IF($B1047="P",VLOOKUP($E1047,'[2]Costeo-JUL26'!$B$9:$CQ$307,CA$1,0),0)*$G1047</f>
        <v>0</v>
      </c>
      <c r="CB1047" s="36">
        <f>IF($B1047="P",VLOOKUP($E1047,'[2]Costeo-JUL26'!$B$9:$CQ$307,CB$1,0),0)*$G1047</f>
        <v>0</v>
      </c>
      <c r="CC1047" s="35">
        <f>IF($B1047="P",VLOOKUP($E1047,'[2]Costeo-JUL26'!$B$9:$CQ$307,CC$1,0),0)</f>
        <v>0</v>
      </c>
      <c r="CD1047" s="36">
        <f t="shared" si="524"/>
        <v>0</v>
      </c>
      <c r="CE1047" s="36">
        <f t="shared" si="525"/>
        <v>0</v>
      </c>
      <c r="CF1047" s="37">
        <f t="shared" si="497"/>
        <v>0</v>
      </c>
      <c r="CG1047" s="36">
        <f>IF($B1047="r",VLOOKUP($E1047,'[2]Costeo-JUL26'!$B$9:$CQ$307,CG$1,0),0)*$G1047</f>
        <v>2507547.5499999998</v>
      </c>
      <c r="CH1047" s="35">
        <f>VLOOKUP($E1047,'[2]TEORICOS (05.26)'!$A$8:$T$251,CH$1,0)</f>
        <v>0</v>
      </c>
      <c r="CI1047" s="36">
        <f t="shared" si="526"/>
        <v>0</v>
      </c>
      <c r="CJ1047" s="37">
        <f t="shared" si="527"/>
        <v>2507547.5499999998</v>
      </c>
      <c r="CM1047" s="16">
        <f>SUMIFS('[1]Ajuste Inventario'!$I:$I,'[1]Ajuste Inventario'!$B:$B,E1047,'[1]Ajuste Inventario'!$S:$S,D1047)*-1</f>
        <v>3.3339999999999996</v>
      </c>
      <c r="CN1047" s="36">
        <f t="shared" si="498"/>
        <v>23954.623299999996</v>
      </c>
      <c r="CP1047" t="str">
        <f t="shared" si="499"/>
        <v>3206Org.Vtas Tandil</v>
      </c>
      <c r="CQ1047" s="10">
        <f t="shared" si="500"/>
        <v>7184.95</v>
      </c>
    </row>
    <row r="1048" spans="1:95" x14ac:dyDescent="0.25">
      <c r="A1048" s="30">
        <v>46204</v>
      </c>
      <c r="B1048" s="31" t="str">
        <f>VLOOKUP($E1048,'[2]TEORICOS (05.26)'!$A$8:$T$251,B$1,0)</f>
        <v>R</v>
      </c>
      <c r="C1048" s="32" t="str">
        <f>VLOOKUP($E1048,'[2]TEORICOS (05.26)'!$A$8:$T$251,C$1,0)</f>
        <v>Monster</v>
      </c>
      <c r="D1048" t="s">
        <v>232</v>
      </c>
      <c r="E1048">
        <v>3208</v>
      </c>
      <c r="F1048" t="s">
        <v>170</v>
      </c>
      <c r="G1048" s="16">
        <v>34</v>
      </c>
      <c r="H1048" s="16">
        <v>17</v>
      </c>
      <c r="I1048" s="33">
        <v>449333.96</v>
      </c>
      <c r="J1048" s="33">
        <v>446532.32</v>
      </c>
      <c r="K1048" s="34">
        <f>IF($B1048="P",VLOOKUP($E1048,'[2]Costeo-JUL26'!$B$9:$CQ$307,K$1,0),0)</f>
        <v>0</v>
      </c>
      <c r="L1048" s="35">
        <f>VLOOKUP($E1048,'[2]TEORICOS (05.26)'!$A$8:$T$251,L$1,0)</f>
        <v>0</v>
      </c>
      <c r="M1048" s="36">
        <f t="shared" si="501"/>
        <v>0</v>
      </c>
      <c r="N1048" s="35">
        <f>IF($B1048="P",VLOOKUP($E1048,'[2]Costeo-JUL26'!$B$9:$CQ$307,N$1,0),0)</f>
        <v>0</v>
      </c>
      <c r="O1048" s="36">
        <f t="shared" si="502"/>
        <v>0</v>
      </c>
      <c r="P1048" s="36">
        <f>IF($B1048="P",VLOOKUP($E1048,'[2]Costeo-JUL26'!$B$9:$CQ$307,P$1,0),0)*H1048</f>
        <v>0</v>
      </c>
      <c r="Q1048" s="36">
        <f t="shared" si="503"/>
        <v>0</v>
      </c>
      <c r="R1048" s="34">
        <f>IF($B1048="P",VLOOKUP($E1048,'[2]Costeo-JUL26'!$B$9:$CQ$307,R$1,0),0)</f>
        <v>0</v>
      </c>
      <c r="S1048" s="16">
        <f>IF($B1048="P",VLOOKUP($E1048,'[2]Costeo-JUL26'!$B$9:$CQ$307,S$1,0),0)*$G1048</f>
        <v>0</v>
      </c>
      <c r="T1048" s="36">
        <f>IF($B1048="P",VLOOKUP($E1048,'[2]Costeo-JUL26'!$B$9:$CQ$307,T$1,0),0)*$G1048</f>
        <v>0</v>
      </c>
      <c r="U1048" s="35">
        <f>IF($B1048="P",VLOOKUP($E1048,'[2]Costeo-JUL26'!$B$9:$CQ$307,U$1,0),0)</f>
        <v>0</v>
      </c>
      <c r="V1048" s="36">
        <f t="shared" si="504"/>
        <v>0</v>
      </c>
      <c r="W1048" s="36">
        <f t="shared" si="505"/>
        <v>0</v>
      </c>
      <c r="X1048" s="34">
        <f>IF($B1048="P",VLOOKUP($E1048,'[2]Costeo-JUL26'!$B$9:$CQ$307,X$1,0),0)</f>
        <v>0</v>
      </c>
      <c r="Y1048" s="16">
        <f>IF($B1048="P",VLOOKUP($E1048,'[2]Costeo-JUL26'!$B$9:$CQ$307,Y$1,0),0)*$G1048</f>
        <v>0</v>
      </c>
      <c r="Z1048" s="36">
        <f>IF($B1048="P",VLOOKUP($E1048,'[2]Costeo-JUL26'!$B$9:$CQ$307,Z$1,0),0)*$G1048</f>
        <v>0</v>
      </c>
      <c r="AA1048" s="35">
        <f>IF($B1048="P",VLOOKUP($E1048,'[2]Costeo-JUL26'!$B$9:$CQ$307,AA$1,0),0)</f>
        <v>0</v>
      </c>
      <c r="AB1048" s="36">
        <f t="shared" si="506"/>
        <v>0</v>
      </c>
      <c r="AC1048" s="36">
        <f t="shared" si="507"/>
        <v>0</v>
      </c>
      <c r="AD1048" s="34">
        <f>IF($B1048="P",VLOOKUP($E1048,'[2]Costeo-JUL26'!$B$9:$CQ$307,AD$1,0),0)</f>
        <v>0</v>
      </c>
      <c r="AE1048" s="16">
        <f>IF($B1048="P",VLOOKUP($E1048,'[2]Costeo-JUL26'!$B$9:$CQ$307,AE$1,0),0)*$G1048</f>
        <v>0</v>
      </c>
      <c r="AF1048" s="36">
        <f>IF($B1048="P",VLOOKUP($E1048,'[2]Costeo-JUL26'!$B$9:$CQ$307,AF$1,0),0)*$G1048</f>
        <v>0</v>
      </c>
      <c r="AG1048" s="35">
        <f>IF($B1048="P",VLOOKUP($E1048,'[2]Costeo-JUL26'!$B$9:$CQ$307,AG$1,0),0)</f>
        <v>0</v>
      </c>
      <c r="AH1048" s="36">
        <f t="shared" si="508"/>
        <v>0</v>
      </c>
      <c r="AI1048" s="36">
        <f t="shared" si="509"/>
        <v>0</v>
      </c>
      <c r="AJ1048" s="34">
        <f>IF($B1048="P",VLOOKUP($E1048,'[2]Costeo-JUL26'!$B$9:$CQ$307,AJ$1,0),0)</f>
        <v>0</v>
      </c>
      <c r="AK1048" s="16">
        <f>IF($B1048="P",VLOOKUP($E1048,'[2]Costeo-JUL26'!$B$9:$CQ$307,AK$1,0),0)*$G1048</f>
        <v>0</v>
      </c>
      <c r="AL1048" s="36">
        <f>IF($B1048="P",VLOOKUP($E1048,'[2]Costeo-JUL26'!$B$9:$CQ$307,AL$1,0),0)*$G1048</f>
        <v>0</v>
      </c>
      <c r="AM1048" s="35">
        <f>IF($B1048="P",VLOOKUP($E1048,'[2]Costeo-JUL26'!$B$9:$CQ$307,AM$1,0),0)</f>
        <v>0</v>
      </c>
      <c r="AN1048" s="36">
        <f t="shared" si="510"/>
        <v>0</v>
      </c>
      <c r="AO1048" s="36">
        <f t="shared" si="511"/>
        <v>0</v>
      </c>
      <c r="AP1048" s="34">
        <f>IF($B1048="P",VLOOKUP($E1048,'[2]Costeo-JUL26'!$B$9:$CQ$307,AP$1,0),0)</f>
        <v>0</v>
      </c>
      <c r="AQ1048" s="16">
        <f>IF($B1048="P",VLOOKUP($E1048,'[2]Costeo-JUL26'!$B$9:$CQ$307,AQ$1,0),0)*$G1048</f>
        <v>0</v>
      </c>
      <c r="AR1048" s="36">
        <f>IF($B1048="P",VLOOKUP($E1048,'[2]Costeo-JUL26'!$B$9:$CQ$307,AR$1,0),0)*$G1048</f>
        <v>0</v>
      </c>
      <c r="AS1048" s="35">
        <f>IF($B1048="P",VLOOKUP($E1048,'[2]Costeo-JUL26'!$B$9:$CQ$307,AS$1,0),0)</f>
        <v>0</v>
      </c>
      <c r="AT1048" s="36">
        <f t="shared" si="512"/>
        <v>0</v>
      </c>
      <c r="AU1048" s="36">
        <f t="shared" si="513"/>
        <v>0</v>
      </c>
      <c r="AV1048" s="34">
        <f>IF($B1048="P",VLOOKUP($E1048,'[2]Costeo-JUL26'!$B$9:$CQ$307,AV$1,0),0)</f>
        <v>0</v>
      </c>
      <c r="AW1048" s="16">
        <f>IF($B1048="P",VLOOKUP($E1048,'[2]Costeo-JUL26'!$B$9:$CQ$307,AW$1,0),0)*$G1048</f>
        <v>0</v>
      </c>
      <c r="AX1048" s="36">
        <f>IF($B1048="P",VLOOKUP($E1048,'[2]Costeo-JUL26'!$B$9:$CQ$307,AX$1,0),0)*$G1048</f>
        <v>0</v>
      </c>
      <c r="AY1048" s="35">
        <f>IF($B1048="P",VLOOKUP($E1048,'[2]Costeo-JUL26'!$B$9:$CQ$307,AY$1,0),0)</f>
        <v>0</v>
      </c>
      <c r="AZ1048" s="36">
        <f t="shared" si="514"/>
        <v>0</v>
      </c>
      <c r="BA1048" s="36">
        <f t="shared" si="515"/>
        <v>0</v>
      </c>
      <c r="BB1048" s="34">
        <f>IF($B1048="P",VLOOKUP($E1048,'[2]Costeo-JUL26'!$B$9:$CQ$307,BB$1,0),0)</f>
        <v>0</v>
      </c>
      <c r="BC1048" s="16">
        <f>IF($B1048="P",VLOOKUP($E1048,'[2]Costeo-JUL26'!$B$9:$CQ$307,BC$1,0),0)*$G1048</f>
        <v>0</v>
      </c>
      <c r="BD1048" s="36">
        <f>IF($B1048="P",VLOOKUP($E1048,'[2]Costeo-JUL26'!$B$9:$CQ$307,BD$1,0),0)*$G1048</f>
        <v>0</v>
      </c>
      <c r="BE1048" s="35">
        <f>IF($B1048="P",VLOOKUP($E1048,'[2]Costeo-JUL26'!$B$9:$CQ$307,BE$1,0),0)</f>
        <v>0</v>
      </c>
      <c r="BF1048" s="36">
        <f t="shared" si="516"/>
        <v>0</v>
      </c>
      <c r="BG1048" s="36">
        <f t="shared" si="517"/>
        <v>0</v>
      </c>
      <c r="BH1048" s="34">
        <f>IF($B1048="P",VLOOKUP($E1048,'[2]Costeo-JUL26'!$B$9:$CQ$307,BH$1,0),0)</f>
        <v>0</v>
      </c>
      <c r="BI1048" s="16">
        <f>IF($B1048="P",VLOOKUP($E1048,'[2]Costeo-JUL26'!$B$9:$CQ$307,BI$1,0),0)*$G1048</f>
        <v>0</v>
      </c>
      <c r="BJ1048" s="36">
        <f>IF($B1048="P",VLOOKUP($E1048,'[2]Costeo-JUL26'!$B$9:$CQ$307,BJ$1,0),0)*$G1048</f>
        <v>0</v>
      </c>
      <c r="BK1048" s="35">
        <f>IF(BH1048=910319,0,IF($B1048="P",VLOOKUP($E1048,'[2]Costeo-JUL26'!$B$9:$CQ$307,BK$1,0),0))</f>
        <v>0</v>
      </c>
      <c r="BL1048" s="36">
        <f t="shared" si="518"/>
        <v>0</v>
      </c>
      <c r="BM1048" s="36">
        <f t="shared" si="519"/>
        <v>0</v>
      </c>
      <c r="BN1048" s="34">
        <f>IF($B1048="P",VLOOKUP($E1048,'[2]Costeo-JUL26'!$B$9:$CQ$307,BN$1,0),0)</f>
        <v>0</v>
      </c>
      <c r="BO1048" s="16">
        <f>IF($B1048="P",VLOOKUP($E1048,'[2]Costeo-JUL26'!$B$9:$CQ$307,BO$1,0),0)*$G1048</f>
        <v>0</v>
      </c>
      <c r="BP1048" s="36">
        <f>IF($B1048="P",VLOOKUP($E1048,'[2]Costeo-JUL26'!$B$9:$CQ$307,BP$1,0),0)*$G1048</f>
        <v>0</v>
      </c>
      <c r="BQ1048" s="35">
        <f>IF($B1048="P",VLOOKUP($E1048,'[2]Costeo-JUL26'!$B$9:$CQ$307,BQ$1,0),0)</f>
        <v>0</v>
      </c>
      <c r="BR1048" s="36">
        <f t="shared" si="520"/>
        <v>0</v>
      </c>
      <c r="BS1048" s="36">
        <f t="shared" si="521"/>
        <v>0</v>
      </c>
      <c r="BT1048" s="34">
        <f>IF($B1048="P",VLOOKUP($E1048,'[2]Costeo-JUL26'!$B$9:$CQ$307,BT$1,0),0)</f>
        <v>0</v>
      </c>
      <c r="BU1048" s="16">
        <f>IF($B1048="P",VLOOKUP($E1048,'[2]Costeo-JUL26'!$B$9:$CQ$307,BU$1,0),0)*$G1048</f>
        <v>0</v>
      </c>
      <c r="BV1048" s="36">
        <f>IF($B1048="P",VLOOKUP($E1048,'[2]Costeo-JUL26'!$B$9:$CQ$307,BV$1,0),0)*$G1048</f>
        <v>0</v>
      </c>
      <c r="BW1048" s="35">
        <f>IF($B1048="P",VLOOKUP($E1048,'[2]Costeo-JUL26'!$B$9:$CQ$307,BW$1,0),0)</f>
        <v>0</v>
      </c>
      <c r="BX1048" s="36">
        <f t="shared" si="522"/>
        <v>0</v>
      </c>
      <c r="BY1048" s="36">
        <f t="shared" si="523"/>
        <v>0</v>
      </c>
      <c r="BZ1048" s="34">
        <f>IF($B1048="P",VLOOKUP($E1048,'[2]Costeo-JUL26'!$B$9:$CQ$307,BZ$1,0),0)</f>
        <v>0</v>
      </c>
      <c r="CA1048" s="16">
        <f>IF($B1048="P",VLOOKUP($E1048,'[2]Costeo-JUL26'!$B$9:$CQ$307,CA$1,0),0)*$G1048</f>
        <v>0</v>
      </c>
      <c r="CB1048" s="36">
        <f>IF($B1048="P",VLOOKUP($E1048,'[2]Costeo-JUL26'!$B$9:$CQ$307,CB$1,0),0)*$G1048</f>
        <v>0</v>
      </c>
      <c r="CC1048" s="35">
        <f>IF($B1048="P",VLOOKUP($E1048,'[2]Costeo-JUL26'!$B$9:$CQ$307,CC$1,0),0)</f>
        <v>0</v>
      </c>
      <c r="CD1048" s="36">
        <f t="shared" si="524"/>
        <v>0</v>
      </c>
      <c r="CE1048" s="36">
        <f t="shared" si="525"/>
        <v>0</v>
      </c>
      <c r="CF1048" s="37">
        <f t="shared" si="497"/>
        <v>0</v>
      </c>
      <c r="CG1048" s="36">
        <f>IF($B1048="r",VLOOKUP($E1048,'[2]Costeo-JUL26'!$B$9:$CQ$307,CG$1,0),0)*$G1048</f>
        <v>251264.42</v>
      </c>
      <c r="CH1048" s="35">
        <f>VLOOKUP($E1048,'[2]TEORICOS (05.26)'!$A$8:$T$251,CH$1,0)</f>
        <v>0</v>
      </c>
      <c r="CI1048" s="36">
        <f t="shared" si="526"/>
        <v>0</v>
      </c>
      <c r="CJ1048" s="37">
        <f t="shared" si="527"/>
        <v>251264.42</v>
      </c>
      <c r="CM1048" s="16">
        <f>SUMIFS('[1]Ajuste Inventario'!$I:$I,'[1]Ajuste Inventario'!$B:$B,E1048,'[1]Ajuste Inventario'!$S:$S,D1048)*-1</f>
        <v>-2</v>
      </c>
      <c r="CN1048" s="36">
        <f t="shared" si="498"/>
        <v>-14780.26</v>
      </c>
      <c r="CP1048" t="str">
        <f t="shared" si="499"/>
        <v>3208Org.Vtas Tandil</v>
      </c>
      <c r="CQ1048" s="10">
        <f t="shared" si="500"/>
        <v>7390.13</v>
      </c>
    </row>
    <row r="1049" spans="1:95" x14ac:dyDescent="0.25">
      <c r="A1049" s="30">
        <v>46204</v>
      </c>
      <c r="B1049" s="31" t="str">
        <f>VLOOKUP($E1049,'[2]TEORICOS (05.26)'!$A$8:$T$251,B$1,0)</f>
        <v>R</v>
      </c>
      <c r="C1049" s="32" t="str">
        <f>VLOOKUP($E1049,'[2]TEORICOS (05.26)'!$A$8:$T$251,C$1,0)</f>
        <v>Monster</v>
      </c>
      <c r="D1049" t="s">
        <v>232</v>
      </c>
      <c r="E1049">
        <v>3209</v>
      </c>
      <c r="F1049" t="s">
        <v>171</v>
      </c>
      <c r="G1049" s="16">
        <v>69</v>
      </c>
      <c r="H1049" s="16">
        <v>34.5</v>
      </c>
      <c r="I1049" s="33">
        <v>909771.26000000106</v>
      </c>
      <c r="J1049" s="33">
        <v>903778.08000000089</v>
      </c>
      <c r="K1049" s="34">
        <f>IF($B1049="P",VLOOKUP($E1049,'[2]Costeo-JUL26'!$B$9:$CQ$307,K$1,0),0)</f>
        <v>0</v>
      </c>
      <c r="L1049" s="35">
        <f>VLOOKUP($E1049,'[2]TEORICOS (05.26)'!$A$8:$T$251,L$1,0)</f>
        <v>0</v>
      </c>
      <c r="M1049" s="36">
        <f t="shared" si="501"/>
        <v>0</v>
      </c>
      <c r="N1049" s="35">
        <f>IF($B1049="P",VLOOKUP($E1049,'[2]Costeo-JUL26'!$B$9:$CQ$307,N$1,0),0)</f>
        <v>0</v>
      </c>
      <c r="O1049" s="36">
        <f t="shared" si="502"/>
        <v>0</v>
      </c>
      <c r="P1049" s="36">
        <f>IF($B1049="P",VLOOKUP($E1049,'[2]Costeo-JUL26'!$B$9:$CQ$307,P$1,0),0)*H1049</f>
        <v>0</v>
      </c>
      <c r="Q1049" s="36">
        <f t="shared" si="503"/>
        <v>0</v>
      </c>
      <c r="R1049" s="34">
        <f>IF($B1049="P",VLOOKUP($E1049,'[2]Costeo-JUL26'!$B$9:$CQ$307,R$1,0),0)</f>
        <v>0</v>
      </c>
      <c r="S1049" s="16">
        <f>IF($B1049="P",VLOOKUP($E1049,'[2]Costeo-JUL26'!$B$9:$CQ$307,S$1,0),0)*$G1049</f>
        <v>0</v>
      </c>
      <c r="T1049" s="36">
        <f>IF($B1049="P",VLOOKUP($E1049,'[2]Costeo-JUL26'!$B$9:$CQ$307,T$1,0),0)*$G1049</f>
        <v>0</v>
      </c>
      <c r="U1049" s="35">
        <f>IF($B1049="P",VLOOKUP($E1049,'[2]Costeo-JUL26'!$B$9:$CQ$307,U$1,0),0)</f>
        <v>0</v>
      </c>
      <c r="V1049" s="36">
        <f t="shared" si="504"/>
        <v>0</v>
      </c>
      <c r="W1049" s="36">
        <f t="shared" si="505"/>
        <v>0</v>
      </c>
      <c r="X1049" s="34">
        <f>IF($B1049="P",VLOOKUP($E1049,'[2]Costeo-JUL26'!$B$9:$CQ$307,X$1,0),0)</f>
        <v>0</v>
      </c>
      <c r="Y1049" s="16">
        <f>IF($B1049="P",VLOOKUP($E1049,'[2]Costeo-JUL26'!$B$9:$CQ$307,Y$1,0),0)*$G1049</f>
        <v>0</v>
      </c>
      <c r="Z1049" s="36">
        <f>IF($B1049="P",VLOOKUP($E1049,'[2]Costeo-JUL26'!$B$9:$CQ$307,Z$1,0),0)*$G1049</f>
        <v>0</v>
      </c>
      <c r="AA1049" s="35">
        <f>IF($B1049="P",VLOOKUP($E1049,'[2]Costeo-JUL26'!$B$9:$CQ$307,AA$1,0),0)</f>
        <v>0</v>
      </c>
      <c r="AB1049" s="36">
        <f t="shared" si="506"/>
        <v>0</v>
      </c>
      <c r="AC1049" s="36">
        <f t="shared" si="507"/>
        <v>0</v>
      </c>
      <c r="AD1049" s="34">
        <f>IF($B1049="P",VLOOKUP($E1049,'[2]Costeo-JUL26'!$B$9:$CQ$307,AD$1,0),0)</f>
        <v>0</v>
      </c>
      <c r="AE1049" s="16">
        <f>IF($B1049="P",VLOOKUP($E1049,'[2]Costeo-JUL26'!$B$9:$CQ$307,AE$1,0),0)*$G1049</f>
        <v>0</v>
      </c>
      <c r="AF1049" s="36">
        <f>IF($B1049="P",VLOOKUP($E1049,'[2]Costeo-JUL26'!$B$9:$CQ$307,AF$1,0),0)*$G1049</f>
        <v>0</v>
      </c>
      <c r="AG1049" s="35">
        <f>IF($B1049="P",VLOOKUP($E1049,'[2]Costeo-JUL26'!$B$9:$CQ$307,AG$1,0),0)</f>
        <v>0</v>
      </c>
      <c r="AH1049" s="36">
        <f t="shared" si="508"/>
        <v>0</v>
      </c>
      <c r="AI1049" s="36">
        <f t="shared" si="509"/>
        <v>0</v>
      </c>
      <c r="AJ1049" s="34">
        <f>IF($B1049="P",VLOOKUP($E1049,'[2]Costeo-JUL26'!$B$9:$CQ$307,AJ$1,0),0)</f>
        <v>0</v>
      </c>
      <c r="AK1049" s="16">
        <f>IF($B1049="P",VLOOKUP($E1049,'[2]Costeo-JUL26'!$B$9:$CQ$307,AK$1,0),0)*$G1049</f>
        <v>0</v>
      </c>
      <c r="AL1049" s="36">
        <f>IF($B1049="P",VLOOKUP($E1049,'[2]Costeo-JUL26'!$B$9:$CQ$307,AL$1,0),0)*$G1049</f>
        <v>0</v>
      </c>
      <c r="AM1049" s="35">
        <f>IF($B1049="P",VLOOKUP($E1049,'[2]Costeo-JUL26'!$B$9:$CQ$307,AM$1,0),0)</f>
        <v>0</v>
      </c>
      <c r="AN1049" s="36">
        <f t="shared" si="510"/>
        <v>0</v>
      </c>
      <c r="AO1049" s="36">
        <f t="shared" si="511"/>
        <v>0</v>
      </c>
      <c r="AP1049" s="34">
        <f>IF($B1049="P",VLOOKUP($E1049,'[2]Costeo-JUL26'!$B$9:$CQ$307,AP$1,0),0)</f>
        <v>0</v>
      </c>
      <c r="AQ1049" s="16">
        <f>IF($B1049="P",VLOOKUP($E1049,'[2]Costeo-JUL26'!$B$9:$CQ$307,AQ$1,0),0)*$G1049</f>
        <v>0</v>
      </c>
      <c r="AR1049" s="36">
        <f>IF($B1049="P",VLOOKUP($E1049,'[2]Costeo-JUL26'!$B$9:$CQ$307,AR$1,0),0)*$G1049</f>
        <v>0</v>
      </c>
      <c r="AS1049" s="35">
        <f>IF($B1049="P",VLOOKUP($E1049,'[2]Costeo-JUL26'!$B$9:$CQ$307,AS$1,0),0)</f>
        <v>0</v>
      </c>
      <c r="AT1049" s="36">
        <f t="shared" si="512"/>
        <v>0</v>
      </c>
      <c r="AU1049" s="36">
        <f t="shared" si="513"/>
        <v>0</v>
      </c>
      <c r="AV1049" s="34">
        <f>IF($B1049="P",VLOOKUP($E1049,'[2]Costeo-JUL26'!$B$9:$CQ$307,AV$1,0),0)</f>
        <v>0</v>
      </c>
      <c r="AW1049" s="16">
        <f>IF($B1049="P",VLOOKUP($E1049,'[2]Costeo-JUL26'!$B$9:$CQ$307,AW$1,0),0)*$G1049</f>
        <v>0</v>
      </c>
      <c r="AX1049" s="36">
        <f>IF($B1049="P",VLOOKUP($E1049,'[2]Costeo-JUL26'!$B$9:$CQ$307,AX$1,0),0)*$G1049</f>
        <v>0</v>
      </c>
      <c r="AY1049" s="35">
        <f>IF($B1049="P",VLOOKUP($E1049,'[2]Costeo-JUL26'!$B$9:$CQ$307,AY$1,0),0)</f>
        <v>0</v>
      </c>
      <c r="AZ1049" s="36">
        <f t="shared" si="514"/>
        <v>0</v>
      </c>
      <c r="BA1049" s="36">
        <f t="shared" si="515"/>
        <v>0</v>
      </c>
      <c r="BB1049" s="34">
        <f>IF($B1049="P",VLOOKUP($E1049,'[2]Costeo-JUL26'!$B$9:$CQ$307,BB$1,0),0)</f>
        <v>0</v>
      </c>
      <c r="BC1049" s="16">
        <f>IF($B1049="P",VLOOKUP($E1049,'[2]Costeo-JUL26'!$B$9:$CQ$307,BC$1,0),0)*$G1049</f>
        <v>0</v>
      </c>
      <c r="BD1049" s="36">
        <f>IF($B1049="P",VLOOKUP($E1049,'[2]Costeo-JUL26'!$B$9:$CQ$307,BD$1,0),0)*$G1049</f>
        <v>0</v>
      </c>
      <c r="BE1049" s="35">
        <f>IF($B1049="P",VLOOKUP($E1049,'[2]Costeo-JUL26'!$B$9:$CQ$307,BE$1,0),0)</f>
        <v>0</v>
      </c>
      <c r="BF1049" s="36">
        <f t="shared" si="516"/>
        <v>0</v>
      </c>
      <c r="BG1049" s="36">
        <f t="shared" si="517"/>
        <v>0</v>
      </c>
      <c r="BH1049" s="34">
        <f>IF($B1049="P",VLOOKUP($E1049,'[2]Costeo-JUL26'!$B$9:$CQ$307,BH$1,0),0)</f>
        <v>0</v>
      </c>
      <c r="BI1049" s="16">
        <f>IF($B1049="P",VLOOKUP($E1049,'[2]Costeo-JUL26'!$B$9:$CQ$307,BI$1,0),0)*$G1049</f>
        <v>0</v>
      </c>
      <c r="BJ1049" s="36">
        <f>IF($B1049="P",VLOOKUP($E1049,'[2]Costeo-JUL26'!$B$9:$CQ$307,BJ$1,0),0)*$G1049</f>
        <v>0</v>
      </c>
      <c r="BK1049" s="35">
        <f>IF(BH1049=910319,0,IF($B1049="P",VLOOKUP($E1049,'[2]Costeo-JUL26'!$B$9:$CQ$307,BK$1,0),0))</f>
        <v>0</v>
      </c>
      <c r="BL1049" s="36">
        <f t="shared" si="518"/>
        <v>0</v>
      </c>
      <c r="BM1049" s="36">
        <f t="shared" si="519"/>
        <v>0</v>
      </c>
      <c r="BN1049" s="34">
        <f>IF($B1049="P",VLOOKUP($E1049,'[2]Costeo-JUL26'!$B$9:$CQ$307,BN$1,0),0)</f>
        <v>0</v>
      </c>
      <c r="BO1049" s="16">
        <f>IF($B1049="P",VLOOKUP($E1049,'[2]Costeo-JUL26'!$B$9:$CQ$307,BO$1,0),0)*$G1049</f>
        <v>0</v>
      </c>
      <c r="BP1049" s="36">
        <f>IF($B1049="P",VLOOKUP($E1049,'[2]Costeo-JUL26'!$B$9:$CQ$307,BP$1,0),0)*$G1049</f>
        <v>0</v>
      </c>
      <c r="BQ1049" s="35">
        <f>IF($B1049="P",VLOOKUP($E1049,'[2]Costeo-JUL26'!$B$9:$CQ$307,BQ$1,0),0)</f>
        <v>0</v>
      </c>
      <c r="BR1049" s="36">
        <f t="shared" si="520"/>
        <v>0</v>
      </c>
      <c r="BS1049" s="36">
        <f t="shared" si="521"/>
        <v>0</v>
      </c>
      <c r="BT1049" s="34">
        <f>IF($B1049="P",VLOOKUP($E1049,'[2]Costeo-JUL26'!$B$9:$CQ$307,BT$1,0),0)</f>
        <v>0</v>
      </c>
      <c r="BU1049" s="16">
        <f>IF($B1049="P",VLOOKUP($E1049,'[2]Costeo-JUL26'!$B$9:$CQ$307,BU$1,0),0)*$G1049</f>
        <v>0</v>
      </c>
      <c r="BV1049" s="36">
        <f>IF($B1049="P",VLOOKUP($E1049,'[2]Costeo-JUL26'!$B$9:$CQ$307,BV$1,0),0)*$G1049</f>
        <v>0</v>
      </c>
      <c r="BW1049" s="35">
        <f>IF($B1049="P",VLOOKUP($E1049,'[2]Costeo-JUL26'!$B$9:$CQ$307,BW$1,0),0)</f>
        <v>0</v>
      </c>
      <c r="BX1049" s="36">
        <f t="shared" si="522"/>
        <v>0</v>
      </c>
      <c r="BY1049" s="36">
        <f t="shared" si="523"/>
        <v>0</v>
      </c>
      <c r="BZ1049" s="34">
        <f>IF($B1049="P",VLOOKUP($E1049,'[2]Costeo-JUL26'!$B$9:$CQ$307,BZ$1,0),0)</f>
        <v>0</v>
      </c>
      <c r="CA1049" s="16">
        <f>IF($B1049="P",VLOOKUP($E1049,'[2]Costeo-JUL26'!$B$9:$CQ$307,CA$1,0),0)*$G1049</f>
        <v>0</v>
      </c>
      <c r="CB1049" s="36">
        <f>IF($B1049="P",VLOOKUP($E1049,'[2]Costeo-JUL26'!$B$9:$CQ$307,CB$1,0),0)*$G1049</f>
        <v>0</v>
      </c>
      <c r="CC1049" s="35">
        <f>IF($B1049="P",VLOOKUP($E1049,'[2]Costeo-JUL26'!$B$9:$CQ$307,CC$1,0),0)</f>
        <v>0</v>
      </c>
      <c r="CD1049" s="36">
        <f t="shared" si="524"/>
        <v>0</v>
      </c>
      <c r="CE1049" s="36">
        <f t="shared" si="525"/>
        <v>0</v>
      </c>
      <c r="CF1049" s="37">
        <f t="shared" si="497"/>
        <v>0</v>
      </c>
      <c r="CG1049" s="36">
        <f>IF($B1049="r",VLOOKUP($E1049,'[2]Costeo-JUL26'!$B$9:$CQ$307,CG$1,0),0)*$G1049</f>
        <v>498179.31</v>
      </c>
      <c r="CH1049" s="35">
        <f>VLOOKUP($E1049,'[2]TEORICOS (05.26)'!$A$8:$T$251,CH$1,0)</f>
        <v>0</v>
      </c>
      <c r="CI1049" s="36">
        <f t="shared" si="526"/>
        <v>0</v>
      </c>
      <c r="CJ1049" s="37">
        <f t="shared" si="527"/>
        <v>498179.31</v>
      </c>
      <c r="CM1049" s="16">
        <f>SUMIFS('[1]Ajuste Inventario'!$I:$I,'[1]Ajuste Inventario'!$B:$B,E1049,'[1]Ajuste Inventario'!$S:$S,D1049)*-1</f>
        <v>1</v>
      </c>
      <c r="CN1049" s="36">
        <f t="shared" si="498"/>
        <v>7219.99</v>
      </c>
      <c r="CP1049" t="str">
        <f t="shared" si="499"/>
        <v>3209Org.Vtas Tandil</v>
      </c>
      <c r="CQ1049" s="10">
        <f t="shared" si="500"/>
        <v>7219.99</v>
      </c>
    </row>
    <row r="1050" spans="1:95" x14ac:dyDescent="0.25">
      <c r="A1050" s="30">
        <v>46204</v>
      </c>
      <c r="B1050" s="31" t="str">
        <f>VLOOKUP($E1050,'[2]TEORICOS (05.26)'!$A$8:$T$251,B$1,0)</f>
        <v>R</v>
      </c>
      <c r="C1050" s="32" t="str">
        <f>VLOOKUP($E1050,'[2]TEORICOS (05.26)'!$A$8:$T$251,C$1,0)</f>
        <v>Monster</v>
      </c>
      <c r="D1050" t="s">
        <v>232</v>
      </c>
      <c r="E1050">
        <v>3210</v>
      </c>
      <c r="F1050" t="s">
        <v>172</v>
      </c>
      <c r="G1050" s="16">
        <v>52</v>
      </c>
      <c r="H1050" s="16">
        <v>26</v>
      </c>
      <c r="I1050" s="33">
        <v>683557.66000000015</v>
      </c>
      <c r="J1050" s="33">
        <v>675026.7300000001</v>
      </c>
      <c r="K1050" s="34">
        <f>IF($B1050="P",VLOOKUP($E1050,'[2]Costeo-JUL26'!$B$9:$CQ$307,K$1,0),0)</f>
        <v>0</v>
      </c>
      <c r="L1050" s="35">
        <f>VLOOKUP($E1050,'[2]TEORICOS (05.26)'!$A$8:$T$251,L$1,0)</f>
        <v>0</v>
      </c>
      <c r="M1050" s="36">
        <f t="shared" si="501"/>
        <v>0</v>
      </c>
      <c r="N1050" s="35">
        <f>IF($B1050="P",VLOOKUP($E1050,'[2]Costeo-JUL26'!$B$9:$CQ$307,N$1,0),0)</f>
        <v>0</v>
      </c>
      <c r="O1050" s="36">
        <f t="shared" si="502"/>
        <v>0</v>
      </c>
      <c r="P1050" s="36">
        <f>IF($B1050="P",VLOOKUP($E1050,'[2]Costeo-JUL26'!$B$9:$CQ$307,P$1,0),0)*H1050</f>
        <v>0</v>
      </c>
      <c r="Q1050" s="36">
        <f t="shared" si="503"/>
        <v>0</v>
      </c>
      <c r="R1050" s="34">
        <f>IF($B1050="P",VLOOKUP($E1050,'[2]Costeo-JUL26'!$B$9:$CQ$307,R$1,0),0)</f>
        <v>0</v>
      </c>
      <c r="S1050" s="16">
        <f>IF($B1050="P",VLOOKUP($E1050,'[2]Costeo-JUL26'!$B$9:$CQ$307,S$1,0),0)*$G1050</f>
        <v>0</v>
      </c>
      <c r="T1050" s="36">
        <f>IF($B1050="P",VLOOKUP($E1050,'[2]Costeo-JUL26'!$B$9:$CQ$307,T$1,0),0)*$G1050</f>
        <v>0</v>
      </c>
      <c r="U1050" s="35">
        <f>IF($B1050="P",VLOOKUP($E1050,'[2]Costeo-JUL26'!$B$9:$CQ$307,U$1,0),0)</f>
        <v>0</v>
      </c>
      <c r="V1050" s="36">
        <f t="shared" si="504"/>
        <v>0</v>
      </c>
      <c r="W1050" s="36">
        <f t="shared" si="505"/>
        <v>0</v>
      </c>
      <c r="X1050" s="34">
        <f>IF($B1050="P",VLOOKUP($E1050,'[2]Costeo-JUL26'!$B$9:$CQ$307,X$1,0),0)</f>
        <v>0</v>
      </c>
      <c r="Y1050" s="16">
        <f>IF($B1050="P",VLOOKUP($E1050,'[2]Costeo-JUL26'!$B$9:$CQ$307,Y$1,0),0)*$G1050</f>
        <v>0</v>
      </c>
      <c r="Z1050" s="36">
        <f>IF($B1050="P",VLOOKUP($E1050,'[2]Costeo-JUL26'!$B$9:$CQ$307,Z$1,0),0)*$G1050</f>
        <v>0</v>
      </c>
      <c r="AA1050" s="35">
        <f>IF($B1050="P",VLOOKUP($E1050,'[2]Costeo-JUL26'!$B$9:$CQ$307,AA$1,0),0)</f>
        <v>0</v>
      </c>
      <c r="AB1050" s="36">
        <f t="shared" si="506"/>
        <v>0</v>
      </c>
      <c r="AC1050" s="36">
        <f t="shared" si="507"/>
        <v>0</v>
      </c>
      <c r="AD1050" s="34">
        <f>IF($B1050="P",VLOOKUP($E1050,'[2]Costeo-JUL26'!$B$9:$CQ$307,AD$1,0),0)</f>
        <v>0</v>
      </c>
      <c r="AE1050" s="16">
        <f>IF($B1050="P",VLOOKUP($E1050,'[2]Costeo-JUL26'!$B$9:$CQ$307,AE$1,0),0)*$G1050</f>
        <v>0</v>
      </c>
      <c r="AF1050" s="36">
        <f>IF($B1050="P",VLOOKUP($E1050,'[2]Costeo-JUL26'!$B$9:$CQ$307,AF$1,0),0)*$G1050</f>
        <v>0</v>
      </c>
      <c r="AG1050" s="35">
        <f>IF($B1050="P",VLOOKUP($E1050,'[2]Costeo-JUL26'!$B$9:$CQ$307,AG$1,0),0)</f>
        <v>0</v>
      </c>
      <c r="AH1050" s="36">
        <f t="shared" si="508"/>
        <v>0</v>
      </c>
      <c r="AI1050" s="36">
        <f t="shared" si="509"/>
        <v>0</v>
      </c>
      <c r="AJ1050" s="34">
        <f>IF($B1050="P",VLOOKUP($E1050,'[2]Costeo-JUL26'!$B$9:$CQ$307,AJ$1,0),0)</f>
        <v>0</v>
      </c>
      <c r="AK1050" s="16">
        <f>IF($B1050="P",VLOOKUP($E1050,'[2]Costeo-JUL26'!$B$9:$CQ$307,AK$1,0),0)*$G1050</f>
        <v>0</v>
      </c>
      <c r="AL1050" s="36">
        <f>IF($B1050="P",VLOOKUP($E1050,'[2]Costeo-JUL26'!$B$9:$CQ$307,AL$1,0),0)*$G1050</f>
        <v>0</v>
      </c>
      <c r="AM1050" s="35">
        <f>IF($B1050="P",VLOOKUP($E1050,'[2]Costeo-JUL26'!$B$9:$CQ$307,AM$1,0),0)</f>
        <v>0</v>
      </c>
      <c r="AN1050" s="36">
        <f t="shared" si="510"/>
        <v>0</v>
      </c>
      <c r="AO1050" s="36">
        <f t="shared" si="511"/>
        <v>0</v>
      </c>
      <c r="AP1050" s="34">
        <f>IF($B1050="P",VLOOKUP($E1050,'[2]Costeo-JUL26'!$B$9:$CQ$307,AP$1,0),0)</f>
        <v>0</v>
      </c>
      <c r="AQ1050" s="16">
        <f>IF($B1050="P",VLOOKUP($E1050,'[2]Costeo-JUL26'!$B$9:$CQ$307,AQ$1,0),0)*$G1050</f>
        <v>0</v>
      </c>
      <c r="AR1050" s="36">
        <f>IF($B1050="P",VLOOKUP($E1050,'[2]Costeo-JUL26'!$B$9:$CQ$307,AR$1,0),0)*$G1050</f>
        <v>0</v>
      </c>
      <c r="AS1050" s="35">
        <f>IF($B1050="P",VLOOKUP($E1050,'[2]Costeo-JUL26'!$B$9:$CQ$307,AS$1,0),0)</f>
        <v>0</v>
      </c>
      <c r="AT1050" s="36">
        <f t="shared" si="512"/>
        <v>0</v>
      </c>
      <c r="AU1050" s="36">
        <f t="shared" si="513"/>
        <v>0</v>
      </c>
      <c r="AV1050" s="34">
        <f>IF($B1050="P",VLOOKUP($E1050,'[2]Costeo-JUL26'!$B$9:$CQ$307,AV$1,0),0)</f>
        <v>0</v>
      </c>
      <c r="AW1050" s="16">
        <f>IF($B1050="P",VLOOKUP($E1050,'[2]Costeo-JUL26'!$B$9:$CQ$307,AW$1,0),0)*$G1050</f>
        <v>0</v>
      </c>
      <c r="AX1050" s="36">
        <f>IF($B1050="P",VLOOKUP($E1050,'[2]Costeo-JUL26'!$B$9:$CQ$307,AX$1,0),0)*$G1050</f>
        <v>0</v>
      </c>
      <c r="AY1050" s="35">
        <f>IF($B1050="P",VLOOKUP($E1050,'[2]Costeo-JUL26'!$B$9:$CQ$307,AY$1,0),0)</f>
        <v>0</v>
      </c>
      <c r="AZ1050" s="36">
        <f t="shared" si="514"/>
        <v>0</v>
      </c>
      <c r="BA1050" s="36">
        <f t="shared" si="515"/>
        <v>0</v>
      </c>
      <c r="BB1050" s="34">
        <f>IF($B1050="P",VLOOKUP($E1050,'[2]Costeo-JUL26'!$B$9:$CQ$307,BB$1,0),0)</f>
        <v>0</v>
      </c>
      <c r="BC1050" s="16">
        <f>IF($B1050="P",VLOOKUP($E1050,'[2]Costeo-JUL26'!$B$9:$CQ$307,BC$1,0),0)*$G1050</f>
        <v>0</v>
      </c>
      <c r="BD1050" s="36">
        <f>IF($B1050="P",VLOOKUP($E1050,'[2]Costeo-JUL26'!$B$9:$CQ$307,BD$1,0),0)*$G1050</f>
        <v>0</v>
      </c>
      <c r="BE1050" s="35">
        <f>IF($B1050="P",VLOOKUP($E1050,'[2]Costeo-JUL26'!$B$9:$CQ$307,BE$1,0),0)</f>
        <v>0</v>
      </c>
      <c r="BF1050" s="36">
        <f t="shared" si="516"/>
        <v>0</v>
      </c>
      <c r="BG1050" s="36">
        <f t="shared" si="517"/>
        <v>0</v>
      </c>
      <c r="BH1050" s="34">
        <f>IF($B1050="P",VLOOKUP($E1050,'[2]Costeo-JUL26'!$B$9:$CQ$307,BH$1,0),0)</f>
        <v>0</v>
      </c>
      <c r="BI1050" s="16">
        <f>IF($B1050="P",VLOOKUP($E1050,'[2]Costeo-JUL26'!$B$9:$CQ$307,BI$1,0),0)*$G1050</f>
        <v>0</v>
      </c>
      <c r="BJ1050" s="36">
        <f>IF($B1050="P",VLOOKUP($E1050,'[2]Costeo-JUL26'!$B$9:$CQ$307,BJ$1,0),0)*$G1050</f>
        <v>0</v>
      </c>
      <c r="BK1050" s="35">
        <f>IF(BH1050=910319,0,IF($B1050="P",VLOOKUP($E1050,'[2]Costeo-JUL26'!$B$9:$CQ$307,BK$1,0),0))</f>
        <v>0</v>
      </c>
      <c r="BL1050" s="36">
        <f t="shared" si="518"/>
        <v>0</v>
      </c>
      <c r="BM1050" s="36">
        <f t="shared" si="519"/>
        <v>0</v>
      </c>
      <c r="BN1050" s="34">
        <f>IF($B1050="P",VLOOKUP($E1050,'[2]Costeo-JUL26'!$B$9:$CQ$307,BN$1,0),0)</f>
        <v>0</v>
      </c>
      <c r="BO1050" s="16">
        <f>IF($B1050="P",VLOOKUP($E1050,'[2]Costeo-JUL26'!$B$9:$CQ$307,BO$1,0),0)*$G1050</f>
        <v>0</v>
      </c>
      <c r="BP1050" s="36">
        <f>IF($B1050="P",VLOOKUP($E1050,'[2]Costeo-JUL26'!$B$9:$CQ$307,BP$1,0),0)*$G1050</f>
        <v>0</v>
      </c>
      <c r="BQ1050" s="35">
        <f>IF($B1050="P",VLOOKUP($E1050,'[2]Costeo-JUL26'!$B$9:$CQ$307,BQ$1,0),0)</f>
        <v>0</v>
      </c>
      <c r="BR1050" s="36">
        <f t="shared" si="520"/>
        <v>0</v>
      </c>
      <c r="BS1050" s="36">
        <f t="shared" si="521"/>
        <v>0</v>
      </c>
      <c r="BT1050" s="34">
        <f>IF($B1050="P",VLOOKUP($E1050,'[2]Costeo-JUL26'!$B$9:$CQ$307,BT$1,0),0)</f>
        <v>0</v>
      </c>
      <c r="BU1050" s="16">
        <f>IF($B1050="P",VLOOKUP($E1050,'[2]Costeo-JUL26'!$B$9:$CQ$307,BU$1,0),0)*$G1050</f>
        <v>0</v>
      </c>
      <c r="BV1050" s="36">
        <f>IF($B1050="P",VLOOKUP($E1050,'[2]Costeo-JUL26'!$B$9:$CQ$307,BV$1,0),0)*$G1050</f>
        <v>0</v>
      </c>
      <c r="BW1050" s="35">
        <f>IF($B1050="P",VLOOKUP($E1050,'[2]Costeo-JUL26'!$B$9:$CQ$307,BW$1,0),0)</f>
        <v>0</v>
      </c>
      <c r="BX1050" s="36">
        <f t="shared" si="522"/>
        <v>0</v>
      </c>
      <c r="BY1050" s="36">
        <f t="shared" si="523"/>
        <v>0</v>
      </c>
      <c r="BZ1050" s="34">
        <f>IF($B1050="P",VLOOKUP($E1050,'[2]Costeo-JUL26'!$B$9:$CQ$307,BZ$1,0),0)</f>
        <v>0</v>
      </c>
      <c r="CA1050" s="16">
        <f>IF($B1050="P",VLOOKUP($E1050,'[2]Costeo-JUL26'!$B$9:$CQ$307,CA$1,0),0)*$G1050</f>
        <v>0</v>
      </c>
      <c r="CB1050" s="36">
        <f>IF($B1050="P",VLOOKUP($E1050,'[2]Costeo-JUL26'!$B$9:$CQ$307,CB$1,0),0)*$G1050</f>
        <v>0</v>
      </c>
      <c r="CC1050" s="35">
        <f>IF($B1050="P",VLOOKUP($E1050,'[2]Costeo-JUL26'!$B$9:$CQ$307,CC$1,0),0)</f>
        <v>0</v>
      </c>
      <c r="CD1050" s="36">
        <f t="shared" si="524"/>
        <v>0</v>
      </c>
      <c r="CE1050" s="36">
        <f t="shared" si="525"/>
        <v>0</v>
      </c>
      <c r="CF1050" s="37">
        <f t="shared" si="497"/>
        <v>0</v>
      </c>
      <c r="CG1050" s="36">
        <f>IF($B1050="r",VLOOKUP($E1050,'[2]Costeo-JUL26'!$B$9:$CQ$307,CG$1,0),0)*$G1050</f>
        <v>374947.04000000004</v>
      </c>
      <c r="CH1050" s="35">
        <f>VLOOKUP($E1050,'[2]TEORICOS (05.26)'!$A$8:$T$251,CH$1,0)</f>
        <v>0</v>
      </c>
      <c r="CI1050" s="36">
        <f t="shared" si="526"/>
        <v>0</v>
      </c>
      <c r="CJ1050" s="37">
        <f t="shared" si="527"/>
        <v>374947.04000000004</v>
      </c>
      <c r="CM1050" s="16">
        <f>SUMIFS('[1]Ajuste Inventario'!$I:$I,'[1]Ajuste Inventario'!$B:$B,E1050,'[1]Ajuste Inventario'!$S:$S,D1050)*-1</f>
        <v>1.333</v>
      </c>
      <c r="CN1050" s="36">
        <f t="shared" si="498"/>
        <v>9611.623160000001</v>
      </c>
      <c r="CP1050" t="str">
        <f t="shared" si="499"/>
        <v>3210Org.Vtas Tandil</v>
      </c>
      <c r="CQ1050" s="10">
        <f t="shared" si="500"/>
        <v>7210.5200000000013</v>
      </c>
    </row>
    <row r="1051" spans="1:95" x14ac:dyDescent="0.25">
      <c r="A1051" s="30">
        <v>46204</v>
      </c>
      <c r="B1051" s="31" t="str">
        <f>VLOOKUP($E1051,'[2]TEORICOS (05.26)'!$A$8:$T$251,B$1,0)</f>
        <v>R</v>
      </c>
      <c r="C1051" s="32" t="str">
        <f>VLOOKUP($E1051,'[2]TEORICOS (05.26)'!$A$8:$T$251,C$1,0)</f>
        <v>Monster</v>
      </c>
      <c r="D1051" t="s">
        <v>232</v>
      </c>
      <c r="E1051">
        <v>3211</v>
      </c>
      <c r="F1051" t="s">
        <v>173</v>
      </c>
      <c r="G1051" s="16">
        <v>415</v>
      </c>
      <c r="H1051" s="16">
        <v>207.5</v>
      </c>
      <c r="I1051" s="33">
        <v>5469552.4700000016</v>
      </c>
      <c r="J1051" s="33">
        <v>5431777.0600000024</v>
      </c>
      <c r="K1051" s="34">
        <f>IF($B1051="P",VLOOKUP($E1051,'[2]Costeo-JUL26'!$B$9:$CQ$307,K$1,0),0)</f>
        <v>0</v>
      </c>
      <c r="L1051" s="35">
        <f>VLOOKUP($E1051,'[2]TEORICOS (05.26)'!$A$8:$T$251,L$1,0)</f>
        <v>0</v>
      </c>
      <c r="M1051" s="36">
        <f t="shared" si="501"/>
        <v>0</v>
      </c>
      <c r="N1051" s="35">
        <f>IF($B1051="P",VLOOKUP($E1051,'[2]Costeo-JUL26'!$B$9:$CQ$307,N$1,0),0)</f>
        <v>0</v>
      </c>
      <c r="O1051" s="36">
        <f t="shared" si="502"/>
        <v>0</v>
      </c>
      <c r="P1051" s="36">
        <f>IF($B1051="P",VLOOKUP($E1051,'[2]Costeo-JUL26'!$B$9:$CQ$307,P$1,0),0)*H1051</f>
        <v>0</v>
      </c>
      <c r="Q1051" s="36">
        <f t="shared" si="503"/>
        <v>0</v>
      </c>
      <c r="R1051" s="34">
        <f>IF($B1051="P",VLOOKUP($E1051,'[2]Costeo-JUL26'!$B$9:$CQ$307,R$1,0),0)</f>
        <v>0</v>
      </c>
      <c r="S1051" s="16">
        <f>IF($B1051="P",VLOOKUP($E1051,'[2]Costeo-JUL26'!$B$9:$CQ$307,S$1,0),0)*$G1051</f>
        <v>0</v>
      </c>
      <c r="T1051" s="36">
        <f>IF($B1051="P",VLOOKUP($E1051,'[2]Costeo-JUL26'!$B$9:$CQ$307,T$1,0),0)*$G1051</f>
        <v>0</v>
      </c>
      <c r="U1051" s="35">
        <f>IF($B1051="P",VLOOKUP($E1051,'[2]Costeo-JUL26'!$B$9:$CQ$307,U$1,0),0)</f>
        <v>0</v>
      </c>
      <c r="V1051" s="36">
        <f t="shared" si="504"/>
        <v>0</v>
      </c>
      <c r="W1051" s="36">
        <f t="shared" si="505"/>
        <v>0</v>
      </c>
      <c r="X1051" s="34">
        <f>IF($B1051="P",VLOOKUP($E1051,'[2]Costeo-JUL26'!$B$9:$CQ$307,X$1,0),0)</f>
        <v>0</v>
      </c>
      <c r="Y1051" s="16">
        <f>IF($B1051="P",VLOOKUP($E1051,'[2]Costeo-JUL26'!$B$9:$CQ$307,Y$1,0),0)*$G1051</f>
        <v>0</v>
      </c>
      <c r="Z1051" s="36">
        <f>IF($B1051="P",VLOOKUP($E1051,'[2]Costeo-JUL26'!$B$9:$CQ$307,Z$1,0),0)*$G1051</f>
        <v>0</v>
      </c>
      <c r="AA1051" s="35">
        <f>IF($B1051="P",VLOOKUP($E1051,'[2]Costeo-JUL26'!$B$9:$CQ$307,AA$1,0),0)</f>
        <v>0</v>
      </c>
      <c r="AB1051" s="36">
        <f t="shared" si="506"/>
        <v>0</v>
      </c>
      <c r="AC1051" s="36">
        <f t="shared" si="507"/>
        <v>0</v>
      </c>
      <c r="AD1051" s="34">
        <f>IF($B1051="P",VLOOKUP($E1051,'[2]Costeo-JUL26'!$B$9:$CQ$307,AD$1,0),0)</f>
        <v>0</v>
      </c>
      <c r="AE1051" s="16">
        <f>IF($B1051="P",VLOOKUP($E1051,'[2]Costeo-JUL26'!$B$9:$CQ$307,AE$1,0),0)*$G1051</f>
        <v>0</v>
      </c>
      <c r="AF1051" s="36">
        <f>IF($B1051="P",VLOOKUP($E1051,'[2]Costeo-JUL26'!$B$9:$CQ$307,AF$1,0),0)*$G1051</f>
        <v>0</v>
      </c>
      <c r="AG1051" s="35">
        <f>IF($B1051="P",VLOOKUP($E1051,'[2]Costeo-JUL26'!$B$9:$CQ$307,AG$1,0),0)</f>
        <v>0</v>
      </c>
      <c r="AH1051" s="36">
        <f t="shared" si="508"/>
        <v>0</v>
      </c>
      <c r="AI1051" s="36">
        <f t="shared" si="509"/>
        <v>0</v>
      </c>
      <c r="AJ1051" s="34">
        <f>IF($B1051="P",VLOOKUP($E1051,'[2]Costeo-JUL26'!$B$9:$CQ$307,AJ$1,0),0)</f>
        <v>0</v>
      </c>
      <c r="AK1051" s="16">
        <f>IF($B1051="P",VLOOKUP($E1051,'[2]Costeo-JUL26'!$B$9:$CQ$307,AK$1,0),0)*$G1051</f>
        <v>0</v>
      </c>
      <c r="AL1051" s="36">
        <f>IF($B1051="P",VLOOKUP($E1051,'[2]Costeo-JUL26'!$B$9:$CQ$307,AL$1,0),0)*$G1051</f>
        <v>0</v>
      </c>
      <c r="AM1051" s="35">
        <f>IF($B1051="P",VLOOKUP($E1051,'[2]Costeo-JUL26'!$B$9:$CQ$307,AM$1,0),0)</f>
        <v>0</v>
      </c>
      <c r="AN1051" s="36">
        <f t="shared" si="510"/>
        <v>0</v>
      </c>
      <c r="AO1051" s="36">
        <f t="shared" si="511"/>
        <v>0</v>
      </c>
      <c r="AP1051" s="34">
        <f>IF($B1051="P",VLOOKUP($E1051,'[2]Costeo-JUL26'!$B$9:$CQ$307,AP$1,0),0)</f>
        <v>0</v>
      </c>
      <c r="AQ1051" s="16">
        <f>IF($B1051="P",VLOOKUP($E1051,'[2]Costeo-JUL26'!$B$9:$CQ$307,AQ$1,0),0)*$G1051</f>
        <v>0</v>
      </c>
      <c r="AR1051" s="36">
        <f>IF($B1051="P",VLOOKUP($E1051,'[2]Costeo-JUL26'!$B$9:$CQ$307,AR$1,0),0)*$G1051</f>
        <v>0</v>
      </c>
      <c r="AS1051" s="35">
        <f>IF($B1051="P",VLOOKUP($E1051,'[2]Costeo-JUL26'!$B$9:$CQ$307,AS$1,0),0)</f>
        <v>0</v>
      </c>
      <c r="AT1051" s="36">
        <f t="shared" si="512"/>
        <v>0</v>
      </c>
      <c r="AU1051" s="36">
        <f t="shared" si="513"/>
        <v>0</v>
      </c>
      <c r="AV1051" s="34">
        <f>IF($B1051="P",VLOOKUP($E1051,'[2]Costeo-JUL26'!$B$9:$CQ$307,AV$1,0),0)</f>
        <v>0</v>
      </c>
      <c r="AW1051" s="16">
        <f>IF($B1051="P",VLOOKUP($E1051,'[2]Costeo-JUL26'!$B$9:$CQ$307,AW$1,0),0)*$G1051</f>
        <v>0</v>
      </c>
      <c r="AX1051" s="36">
        <f>IF($B1051="P",VLOOKUP($E1051,'[2]Costeo-JUL26'!$B$9:$CQ$307,AX$1,0),0)*$G1051</f>
        <v>0</v>
      </c>
      <c r="AY1051" s="35">
        <f>IF($B1051="P",VLOOKUP($E1051,'[2]Costeo-JUL26'!$B$9:$CQ$307,AY$1,0),0)</f>
        <v>0</v>
      </c>
      <c r="AZ1051" s="36">
        <f t="shared" si="514"/>
        <v>0</v>
      </c>
      <c r="BA1051" s="36">
        <f t="shared" si="515"/>
        <v>0</v>
      </c>
      <c r="BB1051" s="34">
        <f>IF($B1051="P",VLOOKUP($E1051,'[2]Costeo-JUL26'!$B$9:$CQ$307,BB$1,0),0)</f>
        <v>0</v>
      </c>
      <c r="BC1051" s="16">
        <f>IF($B1051="P",VLOOKUP($E1051,'[2]Costeo-JUL26'!$B$9:$CQ$307,BC$1,0),0)*$G1051</f>
        <v>0</v>
      </c>
      <c r="BD1051" s="36">
        <f>IF($B1051="P",VLOOKUP($E1051,'[2]Costeo-JUL26'!$B$9:$CQ$307,BD$1,0),0)*$G1051</f>
        <v>0</v>
      </c>
      <c r="BE1051" s="35">
        <f>IF($B1051="P",VLOOKUP($E1051,'[2]Costeo-JUL26'!$B$9:$CQ$307,BE$1,0),0)</f>
        <v>0</v>
      </c>
      <c r="BF1051" s="36">
        <f t="shared" si="516"/>
        <v>0</v>
      </c>
      <c r="BG1051" s="36">
        <f t="shared" si="517"/>
        <v>0</v>
      </c>
      <c r="BH1051" s="34">
        <f>IF($B1051="P",VLOOKUP($E1051,'[2]Costeo-JUL26'!$B$9:$CQ$307,BH$1,0),0)</f>
        <v>0</v>
      </c>
      <c r="BI1051" s="16">
        <f>IF($B1051="P",VLOOKUP($E1051,'[2]Costeo-JUL26'!$B$9:$CQ$307,BI$1,0),0)*$G1051</f>
        <v>0</v>
      </c>
      <c r="BJ1051" s="36">
        <f>IF($B1051="P",VLOOKUP($E1051,'[2]Costeo-JUL26'!$B$9:$CQ$307,BJ$1,0),0)*$G1051</f>
        <v>0</v>
      </c>
      <c r="BK1051" s="35">
        <f>IF(BH1051=910319,0,IF($B1051="P",VLOOKUP($E1051,'[2]Costeo-JUL26'!$B$9:$CQ$307,BK$1,0),0))</f>
        <v>0</v>
      </c>
      <c r="BL1051" s="36">
        <f t="shared" si="518"/>
        <v>0</v>
      </c>
      <c r="BM1051" s="36">
        <f t="shared" si="519"/>
        <v>0</v>
      </c>
      <c r="BN1051" s="34">
        <f>IF($B1051="P",VLOOKUP($E1051,'[2]Costeo-JUL26'!$B$9:$CQ$307,BN$1,0),0)</f>
        <v>0</v>
      </c>
      <c r="BO1051" s="16">
        <f>IF($B1051="P",VLOOKUP($E1051,'[2]Costeo-JUL26'!$B$9:$CQ$307,BO$1,0),0)*$G1051</f>
        <v>0</v>
      </c>
      <c r="BP1051" s="36">
        <f>IF($B1051="P",VLOOKUP($E1051,'[2]Costeo-JUL26'!$B$9:$CQ$307,BP$1,0),0)*$G1051</f>
        <v>0</v>
      </c>
      <c r="BQ1051" s="35">
        <f>IF($B1051="P",VLOOKUP($E1051,'[2]Costeo-JUL26'!$B$9:$CQ$307,BQ$1,0),0)</f>
        <v>0</v>
      </c>
      <c r="BR1051" s="36">
        <f t="shared" si="520"/>
        <v>0</v>
      </c>
      <c r="BS1051" s="36">
        <f t="shared" si="521"/>
        <v>0</v>
      </c>
      <c r="BT1051" s="34">
        <f>IF($B1051="P",VLOOKUP($E1051,'[2]Costeo-JUL26'!$B$9:$CQ$307,BT$1,0),0)</f>
        <v>0</v>
      </c>
      <c r="BU1051" s="16">
        <f>IF($B1051="P",VLOOKUP($E1051,'[2]Costeo-JUL26'!$B$9:$CQ$307,BU$1,0),0)*$G1051</f>
        <v>0</v>
      </c>
      <c r="BV1051" s="36">
        <f>IF($B1051="P",VLOOKUP($E1051,'[2]Costeo-JUL26'!$B$9:$CQ$307,BV$1,0),0)*$G1051</f>
        <v>0</v>
      </c>
      <c r="BW1051" s="35">
        <f>IF($B1051="P",VLOOKUP($E1051,'[2]Costeo-JUL26'!$B$9:$CQ$307,BW$1,0),0)</f>
        <v>0</v>
      </c>
      <c r="BX1051" s="36">
        <f t="shared" si="522"/>
        <v>0</v>
      </c>
      <c r="BY1051" s="36">
        <f t="shared" si="523"/>
        <v>0</v>
      </c>
      <c r="BZ1051" s="34">
        <f>IF($B1051="P",VLOOKUP($E1051,'[2]Costeo-JUL26'!$B$9:$CQ$307,BZ$1,0),0)</f>
        <v>0</v>
      </c>
      <c r="CA1051" s="16">
        <f>IF($B1051="P",VLOOKUP($E1051,'[2]Costeo-JUL26'!$B$9:$CQ$307,CA$1,0),0)*$G1051</f>
        <v>0</v>
      </c>
      <c r="CB1051" s="36">
        <f>IF($B1051="P",VLOOKUP($E1051,'[2]Costeo-JUL26'!$B$9:$CQ$307,CB$1,0),0)*$G1051</f>
        <v>0</v>
      </c>
      <c r="CC1051" s="35">
        <f>IF($B1051="P",VLOOKUP($E1051,'[2]Costeo-JUL26'!$B$9:$CQ$307,CC$1,0),0)</f>
        <v>0</v>
      </c>
      <c r="CD1051" s="36">
        <f t="shared" si="524"/>
        <v>0</v>
      </c>
      <c r="CE1051" s="36">
        <f t="shared" si="525"/>
        <v>0</v>
      </c>
      <c r="CF1051" s="37">
        <f t="shared" si="497"/>
        <v>0</v>
      </c>
      <c r="CG1051" s="36">
        <f>IF($B1051="r",VLOOKUP($E1051,'[2]Costeo-JUL26'!$B$9:$CQ$307,CG$1,0),0)*$G1051</f>
        <v>3028640.9499999997</v>
      </c>
      <c r="CH1051" s="35">
        <f>VLOOKUP($E1051,'[2]TEORICOS (05.26)'!$A$8:$T$251,CH$1,0)</f>
        <v>0</v>
      </c>
      <c r="CI1051" s="36">
        <f t="shared" si="526"/>
        <v>0</v>
      </c>
      <c r="CJ1051" s="37">
        <f t="shared" si="527"/>
        <v>3028640.9499999997</v>
      </c>
      <c r="CM1051" s="16">
        <f>SUMIFS('[1]Ajuste Inventario'!$I:$I,'[1]Ajuste Inventario'!$B:$B,E1051,'[1]Ajuste Inventario'!$S:$S,D1051)*-1</f>
        <v>1.9999999999999998</v>
      </c>
      <c r="CN1051" s="36">
        <f t="shared" si="498"/>
        <v>14595.859999999997</v>
      </c>
      <c r="CP1051" t="str">
        <f t="shared" si="499"/>
        <v>3211Org.Vtas Tandil</v>
      </c>
      <c r="CQ1051" s="10">
        <f t="shared" si="500"/>
        <v>7297.9299999999994</v>
      </c>
    </row>
    <row r="1052" spans="1:95" x14ac:dyDescent="0.25">
      <c r="A1052" s="30">
        <v>46204</v>
      </c>
      <c r="B1052" s="31" t="str">
        <f>VLOOKUP($E1052,'[2]TEORICOS (05.26)'!$A$8:$T$251,B$1,0)</f>
        <v>R</v>
      </c>
      <c r="C1052" s="32" t="str">
        <f>VLOOKUP($E1052,'[2]TEORICOS (05.26)'!$A$8:$T$251,C$1,0)</f>
        <v>Monster</v>
      </c>
      <c r="D1052" t="s">
        <v>232</v>
      </c>
      <c r="E1052">
        <v>3212</v>
      </c>
      <c r="F1052" t="s">
        <v>174</v>
      </c>
      <c r="G1052" s="16">
        <v>53</v>
      </c>
      <c r="H1052" s="16">
        <v>26.5</v>
      </c>
      <c r="I1052" s="33">
        <v>699207.26000000024</v>
      </c>
      <c r="J1052" s="33">
        <v>693481.90000000014</v>
      </c>
      <c r="K1052" s="34">
        <f>IF($B1052="P",VLOOKUP($E1052,'[2]Costeo-JUL26'!$B$9:$CQ$307,K$1,0),0)</f>
        <v>0</v>
      </c>
      <c r="L1052" s="35">
        <f>VLOOKUP($E1052,'[2]TEORICOS (05.26)'!$A$8:$T$251,L$1,0)</f>
        <v>0</v>
      </c>
      <c r="M1052" s="36">
        <f t="shared" si="501"/>
        <v>0</v>
      </c>
      <c r="N1052" s="35">
        <f>IF($B1052="P",VLOOKUP($E1052,'[2]Costeo-JUL26'!$B$9:$CQ$307,N$1,0),0)</f>
        <v>0</v>
      </c>
      <c r="O1052" s="36">
        <f t="shared" si="502"/>
        <v>0</v>
      </c>
      <c r="P1052" s="36">
        <f>IF($B1052="P",VLOOKUP($E1052,'[2]Costeo-JUL26'!$B$9:$CQ$307,P$1,0),0)*H1052</f>
        <v>0</v>
      </c>
      <c r="Q1052" s="36">
        <f t="shared" si="503"/>
        <v>0</v>
      </c>
      <c r="R1052" s="34">
        <f>IF($B1052="P",VLOOKUP($E1052,'[2]Costeo-JUL26'!$B$9:$CQ$307,R$1,0),0)</f>
        <v>0</v>
      </c>
      <c r="S1052" s="16">
        <f>IF($B1052="P",VLOOKUP($E1052,'[2]Costeo-JUL26'!$B$9:$CQ$307,S$1,0),0)*$G1052</f>
        <v>0</v>
      </c>
      <c r="T1052" s="36">
        <f>IF($B1052="P",VLOOKUP($E1052,'[2]Costeo-JUL26'!$B$9:$CQ$307,T$1,0),0)*$G1052</f>
        <v>0</v>
      </c>
      <c r="U1052" s="35">
        <f>IF($B1052="P",VLOOKUP($E1052,'[2]Costeo-JUL26'!$B$9:$CQ$307,U$1,0),0)</f>
        <v>0</v>
      </c>
      <c r="V1052" s="36">
        <f t="shared" si="504"/>
        <v>0</v>
      </c>
      <c r="W1052" s="36">
        <f t="shared" si="505"/>
        <v>0</v>
      </c>
      <c r="X1052" s="34">
        <f>IF($B1052="P",VLOOKUP($E1052,'[2]Costeo-JUL26'!$B$9:$CQ$307,X$1,0),0)</f>
        <v>0</v>
      </c>
      <c r="Y1052" s="16">
        <f>IF($B1052="P",VLOOKUP($E1052,'[2]Costeo-JUL26'!$B$9:$CQ$307,Y$1,0),0)*$G1052</f>
        <v>0</v>
      </c>
      <c r="Z1052" s="36">
        <f>IF($B1052="P",VLOOKUP($E1052,'[2]Costeo-JUL26'!$B$9:$CQ$307,Z$1,0),0)*$G1052</f>
        <v>0</v>
      </c>
      <c r="AA1052" s="35">
        <f>IF($B1052="P",VLOOKUP($E1052,'[2]Costeo-JUL26'!$B$9:$CQ$307,AA$1,0),0)</f>
        <v>0</v>
      </c>
      <c r="AB1052" s="36">
        <f t="shared" si="506"/>
        <v>0</v>
      </c>
      <c r="AC1052" s="36">
        <f t="shared" si="507"/>
        <v>0</v>
      </c>
      <c r="AD1052" s="34">
        <f>IF($B1052="P",VLOOKUP($E1052,'[2]Costeo-JUL26'!$B$9:$CQ$307,AD$1,0),0)</f>
        <v>0</v>
      </c>
      <c r="AE1052" s="16">
        <f>IF($B1052="P",VLOOKUP($E1052,'[2]Costeo-JUL26'!$B$9:$CQ$307,AE$1,0),0)*$G1052</f>
        <v>0</v>
      </c>
      <c r="AF1052" s="36">
        <f>IF($B1052="P",VLOOKUP($E1052,'[2]Costeo-JUL26'!$B$9:$CQ$307,AF$1,0),0)*$G1052</f>
        <v>0</v>
      </c>
      <c r="AG1052" s="35">
        <f>IF($B1052="P",VLOOKUP($E1052,'[2]Costeo-JUL26'!$B$9:$CQ$307,AG$1,0),0)</f>
        <v>0</v>
      </c>
      <c r="AH1052" s="36">
        <f t="shared" si="508"/>
        <v>0</v>
      </c>
      <c r="AI1052" s="36">
        <f t="shared" si="509"/>
        <v>0</v>
      </c>
      <c r="AJ1052" s="34">
        <f>IF($B1052="P",VLOOKUP($E1052,'[2]Costeo-JUL26'!$B$9:$CQ$307,AJ$1,0),0)</f>
        <v>0</v>
      </c>
      <c r="AK1052" s="16">
        <f>IF($B1052="P",VLOOKUP($E1052,'[2]Costeo-JUL26'!$B$9:$CQ$307,AK$1,0),0)*$G1052</f>
        <v>0</v>
      </c>
      <c r="AL1052" s="36">
        <f>IF($B1052="P",VLOOKUP($E1052,'[2]Costeo-JUL26'!$B$9:$CQ$307,AL$1,0),0)*$G1052</f>
        <v>0</v>
      </c>
      <c r="AM1052" s="35">
        <f>IF($B1052="P",VLOOKUP($E1052,'[2]Costeo-JUL26'!$B$9:$CQ$307,AM$1,0),0)</f>
        <v>0</v>
      </c>
      <c r="AN1052" s="36">
        <f t="shared" si="510"/>
        <v>0</v>
      </c>
      <c r="AO1052" s="36">
        <f t="shared" si="511"/>
        <v>0</v>
      </c>
      <c r="AP1052" s="34">
        <f>IF($B1052="P",VLOOKUP($E1052,'[2]Costeo-JUL26'!$B$9:$CQ$307,AP$1,0),0)</f>
        <v>0</v>
      </c>
      <c r="AQ1052" s="16">
        <f>IF($B1052="P",VLOOKUP($E1052,'[2]Costeo-JUL26'!$B$9:$CQ$307,AQ$1,0),0)*$G1052</f>
        <v>0</v>
      </c>
      <c r="AR1052" s="36">
        <f>IF($B1052="P",VLOOKUP($E1052,'[2]Costeo-JUL26'!$B$9:$CQ$307,AR$1,0),0)*$G1052</f>
        <v>0</v>
      </c>
      <c r="AS1052" s="35">
        <f>IF($B1052="P",VLOOKUP($E1052,'[2]Costeo-JUL26'!$B$9:$CQ$307,AS$1,0),0)</f>
        <v>0</v>
      </c>
      <c r="AT1052" s="36">
        <f t="shared" si="512"/>
        <v>0</v>
      </c>
      <c r="AU1052" s="36">
        <f t="shared" si="513"/>
        <v>0</v>
      </c>
      <c r="AV1052" s="34">
        <f>IF($B1052="P",VLOOKUP($E1052,'[2]Costeo-JUL26'!$B$9:$CQ$307,AV$1,0),0)</f>
        <v>0</v>
      </c>
      <c r="AW1052" s="16">
        <f>IF($B1052="P",VLOOKUP($E1052,'[2]Costeo-JUL26'!$B$9:$CQ$307,AW$1,0),0)*$G1052</f>
        <v>0</v>
      </c>
      <c r="AX1052" s="36">
        <f>IF($B1052="P",VLOOKUP($E1052,'[2]Costeo-JUL26'!$B$9:$CQ$307,AX$1,0),0)*$G1052</f>
        <v>0</v>
      </c>
      <c r="AY1052" s="35">
        <f>IF($B1052="P",VLOOKUP($E1052,'[2]Costeo-JUL26'!$B$9:$CQ$307,AY$1,0),0)</f>
        <v>0</v>
      </c>
      <c r="AZ1052" s="36">
        <f t="shared" si="514"/>
        <v>0</v>
      </c>
      <c r="BA1052" s="36">
        <f t="shared" si="515"/>
        <v>0</v>
      </c>
      <c r="BB1052" s="34">
        <f>IF($B1052="P",VLOOKUP($E1052,'[2]Costeo-JUL26'!$B$9:$CQ$307,BB$1,0),0)</f>
        <v>0</v>
      </c>
      <c r="BC1052" s="16">
        <f>IF($B1052="P",VLOOKUP($E1052,'[2]Costeo-JUL26'!$B$9:$CQ$307,BC$1,0),0)*$G1052</f>
        <v>0</v>
      </c>
      <c r="BD1052" s="36">
        <f>IF($B1052="P",VLOOKUP($E1052,'[2]Costeo-JUL26'!$B$9:$CQ$307,BD$1,0),0)*$G1052</f>
        <v>0</v>
      </c>
      <c r="BE1052" s="35">
        <f>IF($B1052="P",VLOOKUP($E1052,'[2]Costeo-JUL26'!$B$9:$CQ$307,BE$1,0),0)</f>
        <v>0</v>
      </c>
      <c r="BF1052" s="36">
        <f t="shared" si="516"/>
        <v>0</v>
      </c>
      <c r="BG1052" s="36">
        <f t="shared" si="517"/>
        <v>0</v>
      </c>
      <c r="BH1052" s="34">
        <f>IF($B1052="P",VLOOKUP($E1052,'[2]Costeo-JUL26'!$B$9:$CQ$307,BH$1,0),0)</f>
        <v>0</v>
      </c>
      <c r="BI1052" s="16">
        <f>IF($B1052="P",VLOOKUP($E1052,'[2]Costeo-JUL26'!$B$9:$CQ$307,BI$1,0),0)*$G1052</f>
        <v>0</v>
      </c>
      <c r="BJ1052" s="36">
        <f>IF($B1052="P",VLOOKUP($E1052,'[2]Costeo-JUL26'!$B$9:$CQ$307,BJ$1,0),0)*$G1052</f>
        <v>0</v>
      </c>
      <c r="BK1052" s="35">
        <f>IF(BH1052=910319,0,IF($B1052="P",VLOOKUP($E1052,'[2]Costeo-JUL26'!$B$9:$CQ$307,BK$1,0),0))</f>
        <v>0</v>
      </c>
      <c r="BL1052" s="36">
        <f t="shared" si="518"/>
        <v>0</v>
      </c>
      <c r="BM1052" s="36">
        <f t="shared" si="519"/>
        <v>0</v>
      </c>
      <c r="BN1052" s="34">
        <f>IF($B1052="P",VLOOKUP($E1052,'[2]Costeo-JUL26'!$B$9:$CQ$307,BN$1,0),0)</f>
        <v>0</v>
      </c>
      <c r="BO1052" s="16">
        <f>IF($B1052="P",VLOOKUP($E1052,'[2]Costeo-JUL26'!$B$9:$CQ$307,BO$1,0),0)*$G1052</f>
        <v>0</v>
      </c>
      <c r="BP1052" s="36">
        <f>IF($B1052="P",VLOOKUP($E1052,'[2]Costeo-JUL26'!$B$9:$CQ$307,BP$1,0),0)*$G1052</f>
        <v>0</v>
      </c>
      <c r="BQ1052" s="35">
        <f>IF($B1052="P",VLOOKUP($E1052,'[2]Costeo-JUL26'!$B$9:$CQ$307,BQ$1,0),0)</f>
        <v>0</v>
      </c>
      <c r="BR1052" s="36">
        <f t="shared" si="520"/>
        <v>0</v>
      </c>
      <c r="BS1052" s="36">
        <f t="shared" si="521"/>
        <v>0</v>
      </c>
      <c r="BT1052" s="34">
        <f>IF($B1052="P",VLOOKUP($E1052,'[2]Costeo-JUL26'!$B$9:$CQ$307,BT$1,0),0)</f>
        <v>0</v>
      </c>
      <c r="BU1052" s="16">
        <f>IF($B1052="P",VLOOKUP($E1052,'[2]Costeo-JUL26'!$B$9:$CQ$307,BU$1,0),0)*$G1052</f>
        <v>0</v>
      </c>
      <c r="BV1052" s="36">
        <f>IF($B1052="P",VLOOKUP($E1052,'[2]Costeo-JUL26'!$B$9:$CQ$307,BV$1,0),0)*$G1052</f>
        <v>0</v>
      </c>
      <c r="BW1052" s="35">
        <f>IF($B1052="P",VLOOKUP($E1052,'[2]Costeo-JUL26'!$B$9:$CQ$307,BW$1,0),0)</f>
        <v>0</v>
      </c>
      <c r="BX1052" s="36">
        <f t="shared" si="522"/>
        <v>0</v>
      </c>
      <c r="BY1052" s="36">
        <f t="shared" si="523"/>
        <v>0</v>
      </c>
      <c r="BZ1052" s="34">
        <f>IF($B1052="P",VLOOKUP($E1052,'[2]Costeo-JUL26'!$B$9:$CQ$307,BZ$1,0),0)</f>
        <v>0</v>
      </c>
      <c r="CA1052" s="16">
        <f>IF($B1052="P",VLOOKUP($E1052,'[2]Costeo-JUL26'!$B$9:$CQ$307,CA$1,0),0)*$G1052</f>
        <v>0</v>
      </c>
      <c r="CB1052" s="36">
        <f>IF($B1052="P",VLOOKUP($E1052,'[2]Costeo-JUL26'!$B$9:$CQ$307,CB$1,0),0)*$G1052</f>
        <v>0</v>
      </c>
      <c r="CC1052" s="35">
        <f>IF($B1052="P",VLOOKUP($E1052,'[2]Costeo-JUL26'!$B$9:$CQ$307,CC$1,0),0)</f>
        <v>0</v>
      </c>
      <c r="CD1052" s="36">
        <f t="shared" si="524"/>
        <v>0</v>
      </c>
      <c r="CE1052" s="36">
        <f t="shared" si="525"/>
        <v>0</v>
      </c>
      <c r="CF1052" s="37">
        <f t="shared" si="497"/>
        <v>0</v>
      </c>
      <c r="CG1052" s="36">
        <f>IF($B1052="r",VLOOKUP($E1052,'[2]Costeo-JUL26'!$B$9:$CQ$307,CG$1,0),0)*$G1052</f>
        <v>392833.35</v>
      </c>
      <c r="CH1052" s="35">
        <f>VLOOKUP($E1052,'[2]TEORICOS (05.26)'!$A$8:$T$251,CH$1,0)</f>
        <v>0</v>
      </c>
      <c r="CI1052" s="36">
        <f t="shared" si="526"/>
        <v>0</v>
      </c>
      <c r="CJ1052" s="37">
        <f t="shared" si="527"/>
        <v>392833.35</v>
      </c>
      <c r="CM1052" s="16">
        <f>SUMIFS('[1]Ajuste Inventario'!$I:$I,'[1]Ajuste Inventario'!$B:$B,E1052,'[1]Ajuste Inventario'!$S:$S,D1052)*-1</f>
        <v>-1</v>
      </c>
      <c r="CN1052" s="36">
        <f t="shared" si="498"/>
        <v>-7411.95</v>
      </c>
      <c r="CP1052" t="str">
        <f t="shared" si="499"/>
        <v>3212Org.Vtas Tandil</v>
      </c>
      <c r="CQ1052" s="10">
        <f t="shared" si="500"/>
        <v>7411.95</v>
      </c>
    </row>
    <row r="1053" spans="1:95" x14ac:dyDescent="0.25">
      <c r="A1053" s="30">
        <v>46204</v>
      </c>
      <c r="B1053" s="31" t="str">
        <f>VLOOKUP($E1053,'[2]TEORICOS (05.26)'!$A$8:$T$251,B$1,0)</f>
        <v>R</v>
      </c>
      <c r="C1053" s="32" t="str">
        <f>VLOOKUP($E1053,'[2]TEORICOS (05.26)'!$A$8:$T$251,C$1,0)</f>
        <v>Monster</v>
      </c>
      <c r="D1053" t="s">
        <v>232</v>
      </c>
      <c r="E1053">
        <v>3213</v>
      </c>
      <c r="F1053" t="s">
        <v>175</v>
      </c>
      <c r="G1053" s="16">
        <v>116</v>
      </c>
      <c r="H1053" s="16">
        <v>58</v>
      </c>
      <c r="I1053" s="33">
        <v>1526733.9800000009</v>
      </c>
      <c r="J1053" s="33">
        <v>1522619.0400000005</v>
      </c>
      <c r="K1053" s="34">
        <f>IF($B1053="P",VLOOKUP($E1053,'[2]Costeo-JUL26'!$B$9:$CQ$307,K$1,0),0)</f>
        <v>0</v>
      </c>
      <c r="L1053" s="35">
        <f>VLOOKUP($E1053,'[2]TEORICOS (05.26)'!$A$8:$T$251,L$1,0)</f>
        <v>0</v>
      </c>
      <c r="M1053" s="36">
        <f t="shared" si="501"/>
        <v>0</v>
      </c>
      <c r="N1053" s="35">
        <f>IF($B1053="P",VLOOKUP($E1053,'[2]Costeo-JUL26'!$B$9:$CQ$307,N$1,0),0)</f>
        <v>0</v>
      </c>
      <c r="O1053" s="36">
        <f t="shared" si="502"/>
        <v>0</v>
      </c>
      <c r="P1053" s="36">
        <f>IF($B1053="P",VLOOKUP($E1053,'[2]Costeo-JUL26'!$B$9:$CQ$307,P$1,0),0)*H1053</f>
        <v>0</v>
      </c>
      <c r="Q1053" s="36">
        <f t="shared" si="503"/>
        <v>0</v>
      </c>
      <c r="R1053" s="34">
        <f>IF($B1053="P",VLOOKUP($E1053,'[2]Costeo-JUL26'!$B$9:$CQ$307,R$1,0),0)</f>
        <v>0</v>
      </c>
      <c r="S1053" s="16">
        <f>IF($B1053="P",VLOOKUP($E1053,'[2]Costeo-JUL26'!$B$9:$CQ$307,S$1,0),0)*$G1053</f>
        <v>0</v>
      </c>
      <c r="T1053" s="36">
        <f>IF($B1053="P",VLOOKUP($E1053,'[2]Costeo-JUL26'!$B$9:$CQ$307,T$1,0),0)*$G1053</f>
        <v>0</v>
      </c>
      <c r="U1053" s="35">
        <f>IF($B1053="P",VLOOKUP($E1053,'[2]Costeo-JUL26'!$B$9:$CQ$307,U$1,0),0)</f>
        <v>0</v>
      </c>
      <c r="V1053" s="36">
        <f t="shared" si="504"/>
        <v>0</v>
      </c>
      <c r="W1053" s="36">
        <f t="shared" si="505"/>
        <v>0</v>
      </c>
      <c r="X1053" s="34">
        <f>IF($B1053="P",VLOOKUP($E1053,'[2]Costeo-JUL26'!$B$9:$CQ$307,X$1,0),0)</f>
        <v>0</v>
      </c>
      <c r="Y1053" s="16">
        <f>IF($B1053="P",VLOOKUP($E1053,'[2]Costeo-JUL26'!$B$9:$CQ$307,Y$1,0),0)*$G1053</f>
        <v>0</v>
      </c>
      <c r="Z1053" s="36">
        <f>IF($B1053="P",VLOOKUP($E1053,'[2]Costeo-JUL26'!$B$9:$CQ$307,Z$1,0),0)*$G1053</f>
        <v>0</v>
      </c>
      <c r="AA1053" s="35">
        <f>IF($B1053="P",VLOOKUP($E1053,'[2]Costeo-JUL26'!$B$9:$CQ$307,AA$1,0),0)</f>
        <v>0</v>
      </c>
      <c r="AB1053" s="36">
        <f t="shared" si="506"/>
        <v>0</v>
      </c>
      <c r="AC1053" s="36">
        <f t="shared" si="507"/>
        <v>0</v>
      </c>
      <c r="AD1053" s="34">
        <f>IF($B1053="P",VLOOKUP($E1053,'[2]Costeo-JUL26'!$B$9:$CQ$307,AD$1,0),0)</f>
        <v>0</v>
      </c>
      <c r="AE1053" s="16">
        <f>IF($B1053="P",VLOOKUP($E1053,'[2]Costeo-JUL26'!$B$9:$CQ$307,AE$1,0),0)*$G1053</f>
        <v>0</v>
      </c>
      <c r="AF1053" s="36">
        <f>IF($B1053="P",VLOOKUP($E1053,'[2]Costeo-JUL26'!$B$9:$CQ$307,AF$1,0),0)*$G1053</f>
        <v>0</v>
      </c>
      <c r="AG1053" s="35">
        <f>IF($B1053="P",VLOOKUP($E1053,'[2]Costeo-JUL26'!$B$9:$CQ$307,AG$1,0),0)</f>
        <v>0</v>
      </c>
      <c r="AH1053" s="36">
        <f t="shared" si="508"/>
        <v>0</v>
      </c>
      <c r="AI1053" s="36">
        <f t="shared" si="509"/>
        <v>0</v>
      </c>
      <c r="AJ1053" s="34">
        <f>IF($B1053="P",VLOOKUP($E1053,'[2]Costeo-JUL26'!$B$9:$CQ$307,AJ$1,0),0)</f>
        <v>0</v>
      </c>
      <c r="AK1053" s="16">
        <f>IF($B1053="P",VLOOKUP($E1053,'[2]Costeo-JUL26'!$B$9:$CQ$307,AK$1,0),0)*$G1053</f>
        <v>0</v>
      </c>
      <c r="AL1053" s="36">
        <f>IF($B1053="P",VLOOKUP($E1053,'[2]Costeo-JUL26'!$B$9:$CQ$307,AL$1,0),0)*$G1053</f>
        <v>0</v>
      </c>
      <c r="AM1053" s="35">
        <f>IF($B1053="P",VLOOKUP($E1053,'[2]Costeo-JUL26'!$B$9:$CQ$307,AM$1,0),0)</f>
        <v>0</v>
      </c>
      <c r="AN1053" s="36">
        <f t="shared" si="510"/>
        <v>0</v>
      </c>
      <c r="AO1053" s="36">
        <f t="shared" si="511"/>
        <v>0</v>
      </c>
      <c r="AP1053" s="34">
        <f>IF($B1053="P",VLOOKUP($E1053,'[2]Costeo-JUL26'!$B$9:$CQ$307,AP$1,0),0)</f>
        <v>0</v>
      </c>
      <c r="AQ1053" s="16">
        <f>IF($B1053="P",VLOOKUP($E1053,'[2]Costeo-JUL26'!$B$9:$CQ$307,AQ$1,0),0)*$G1053</f>
        <v>0</v>
      </c>
      <c r="AR1053" s="36">
        <f>IF($B1053="P",VLOOKUP($E1053,'[2]Costeo-JUL26'!$B$9:$CQ$307,AR$1,0),0)*$G1053</f>
        <v>0</v>
      </c>
      <c r="AS1053" s="35">
        <f>IF($B1053="P",VLOOKUP($E1053,'[2]Costeo-JUL26'!$B$9:$CQ$307,AS$1,0),0)</f>
        <v>0</v>
      </c>
      <c r="AT1053" s="36">
        <f t="shared" si="512"/>
        <v>0</v>
      </c>
      <c r="AU1053" s="36">
        <f t="shared" si="513"/>
        <v>0</v>
      </c>
      <c r="AV1053" s="34">
        <f>IF($B1053="P",VLOOKUP($E1053,'[2]Costeo-JUL26'!$B$9:$CQ$307,AV$1,0),0)</f>
        <v>0</v>
      </c>
      <c r="AW1053" s="16">
        <f>IF($B1053="P",VLOOKUP($E1053,'[2]Costeo-JUL26'!$B$9:$CQ$307,AW$1,0),0)*$G1053</f>
        <v>0</v>
      </c>
      <c r="AX1053" s="36">
        <f>IF($B1053="P",VLOOKUP($E1053,'[2]Costeo-JUL26'!$B$9:$CQ$307,AX$1,0),0)*$G1053</f>
        <v>0</v>
      </c>
      <c r="AY1053" s="35">
        <f>IF($B1053="P",VLOOKUP($E1053,'[2]Costeo-JUL26'!$B$9:$CQ$307,AY$1,0),0)</f>
        <v>0</v>
      </c>
      <c r="AZ1053" s="36">
        <f t="shared" si="514"/>
        <v>0</v>
      </c>
      <c r="BA1053" s="36">
        <f t="shared" si="515"/>
        <v>0</v>
      </c>
      <c r="BB1053" s="34">
        <f>IF($B1053="P",VLOOKUP($E1053,'[2]Costeo-JUL26'!$B$9:$CQ$307,BB$1,0),0)</f>
        <v>0</v>
      </c>
      <c r="BC1053" s="16">
        <f>IF($B1053="P",VLOOKUP($E1053,'[2]Costeo-JUL26'!$B$9:$CQ$307,BC$1,0),0)*$G1053</f>
        <v>0</v>
      </c>
      <c r="BD1053" s="36">
        <f>IF($B1053="P",VLOOKUP($E1053,'[2]Costeo-JUL26'!$B$9:$CQ$307,BD$1,0),0)*$G1053</f>
        <v>0</v>
      </c>
      <c r="BE1053" s="35">
        <f>IF($B1053="P",VLOOKUP($E1053,'[2]Costeo-JUL26'!$B$9:$CQ$307,BE$1,0),0)</f>
        <v>0</v>
      </c>
      <c r="BF1053" s="36">
        <f t="shared" si="516"/>
        <v>0</v>
      </c>
      <c r="BG1053" s="36">
        <f t="shared" si="517"/>
        <v>0</v>
      </c>
      <c r="BH1053" s="34">
        <f>IF($B1053="P",VLOOKUP($E1053,'[2]Costeo-JUL26'!$B$9:$CQ$307,BH$1,0),0)</f>
        <v>0</v>
      </c>
      <c r="BI1053" s="16">
        <f>IF($B1053="P",VLOOKUP($E1053,'[2]Costeo-JUL26'!$B$9:$CQ$307,BI$1,0),0)*$G1053</f>
        <v>0</v>
      </c>
      <c r="BJ1053" s="36">
        <f>IF($B1053="P",VLOOKUP($E1053,'[2]Costeo-JUL26'!$B$9:$CQ$307,BJ$1,0),0)*$G1053</f>
        <v>0</v>
      </c>
      <c r="BK1053" s="35">
        <f>IF(BH1053=910319,0,IF($B1053="P",VLOOKUP($E1053,'[2]Costeo-JUL26'!$B$9:$CQ$307,BK$1,0),0))</f>
        <v>0</v>
      </c>
      <c r="BL1053" s="36">
        <f t="shared" si="518"/>
        <v>0</v>
      </c>
      <c r="BM1053" s="36">
        <f t="shared" si="519"/>
        <v>0</v>
      </c>
      <c r="BN1053" s="34">
        <f>IF($B1053="P",VLOOKUP($E1053,'[2]Costeo-JUL26'!$B$9:$CQ$307,BN$1,0),0)</f>
        <v>0</v>
      </c>
      <c r="BO1053" s="16">
        <f>IF($B1053="P",VLOOKUP($E1053,'[2]Costeo-JUL26'!$B$9:$CQ$307,BO$1,0),0)*$G1053</f>
        <v>0</v>
      </c>
      <c r="BP1053" s="36">
        <f>IF($B1053="P",VLOOKUP($E1053,'[2]Costeo-JUL26'!$B$9:$CQ$307,BP$1,0),0)*$G1053</f>
        <v>0</v>
      </c>
      <c r="BQ1053" s="35">
        <f>IF($B1053="P",VLOOKUP($E1053,'[2]Costeo-JUL26'!$B$9:$CQ$307,BQ$1,0),0)</f>
        <v>0</v>
      </c>
      <c r="BR1053" s="36">
        <f t="shared" si="520"/>
        <v>0</v>
      </c>
      <c r="BS1053" s="36">
        <f t="shared" si="521"/>
        <v>0</v>
      </c>
      <c r="BT1053" s="34">
        <f>IF($B1053="P",VLOOKUP($E1053,'[2]Costeo-JUL26'!$B$9:$CQ$307,BT$1,0),0)</f>
        <v>0</v>
      </c>
      <c r="BU1053" s="16">
        <f>IF($B1053="P",VLOOKUP($E1053,'[2]Costeo-JUL26'!$B$9:$CQ$307,BU$1,0),0)*$G1053</f>
        <v>0</v>
      </c>
      <c r="BV1053" s="36">
        <f>IF($B1053="P",VLOOKUP($E1053,'[2]Costeo-JUL26'!$B$9:$CQ$307,BV$1,0),0)*$G1053</f>
        <v>0</v>
      </c>
      <c r="BW1053" s="35">
        <f>IF($B1053="P",VLOOKUP($E1053,'[2]Costeo-JUL26'!$B$9:$CQ$307,BW$1,0),0)</f>
        <v>0</v>
      </c>
      <c r="BX1053" s="36">
        <f t="shared" si="522"/>
        <v>0</v>
      </c>
      <c r="BY1053" s="36">
        <f t="shared" si="523"/>
        <v>0</v>
      </c>
      <c r="BZ1053" s="34">
        <f>IF($B1053="P",VLOOKUP($E1053,'[2]Costeo-JUL26'!$B$9:$CQ$307,BZ$1,0),0)</f>
        <v>0</v>
      </c>
      <c r="CA1053" s="16">
        <f>IF($B1053="P",VLOOKUP($E1053,'[2]Costeo-JUL26'!$B$9:$CQ$307,CA$1,0),0)*$G1053</f>
        <v>0</v>
      </c>
      <c r="CB1053" s="36">
        <f>IF($B1053="P",VLOOKUP($E1053,'[2]Costeo-JUL26'!$B$9:$CQ$307,CB$1,0),0)*$G1053</f>
        <v>0</v>
      </c>
      <c r="CC1053" s="35">
        <f>IF($B1053="P",VLOOKUP($E1053,'[2]Costeo-JUL26'!$B$9:$CQ$307,CC$1,0),0)</f>
        <v>0</v>
      </c>
      <c r="CD1053" s="36">
        <f t="shared" si="524"/>
        <v>0</v>
      </c>
      <c r="CE1053" s="36">
        <f t="shared" si="525"/>
        <v>0</v>
      </c>
      <c r="CF1053" s="37">
        <f t="shared" si="497"/>
        <v>0</v>
      </c>
      <c r="CG1053" s="36">
        <f>IF($B1053="r",VLOOKUP($E1053,'[2]Costeo-JUL26'!$B$9:$CQ$307,CG$1,0),0)*$G1053</f>
        <v>846835.96000000008</v>
      </c>
      <c r="CH1053" s="35">
        <f>VLOOKUP($E1053,'[2]TEORICOS (05.26)'!$A$8:$T$251,CH$1,0)</f>
        <v>0</v>
      </c>
      <c r="CI1053" s="36">
        <f t="shared" si="526"/>
        <v>0</v>
      </c>
      <c r="CJ1053" s="37">
        <f t="shared" si="527"/>
        <v>846835.96000000008</v>
      </c>
      <c r="CM1053" s="16">
        <f>SUMIFS('[1]Ajuste Inventario'!$I:$I,'[1]Ajuste Inventario'!$B:$B,E1053,'[1]Ajuste Inventario'!$S:$S,D1053)*-1</f>
        <v>0.16700000000000001</v>
      </c>
      <c r="CN1053" s="36">
        <f t="shared" si="498"/>
        <v>1219.1517700000002</v>
      </c>
      <c r="CP1053" t="str">
        <f t="shared" si="499"/>
        <v>3213Org.Vtas Tandil</v>
      </c>
      <c r="CQ1053" s="10">
        <f t="shared" si="500"/>
        <v>7300.31</v>
      </c>
    </row>
    <row r="1054" spans="1:95" x14ac:dyDescent="0.25">
      <c r="A1054" s="30">
        <v>46204</v>
      </c>
      <c r="B1054" s="31" t="str">
        <f>VLOOKUP($E1054,'[2]TEORICOS (05.26)'!$A$8:$T$251,B$1,0)</f>
        <v>R</v>
      </c>
      <c r="C1054" s="32" t="str">
        <f>VLOOKUP($E1054,'[2]TEORICOS (05.26)'!$A$8:$T$251,C$1,0)</f>
        <v>Monster</v>
      </c>
      <c r="D1054" t="s">
        <v>232</v>
      </c>
      <c r="E1054">
        <v>3214</v>
      </c>
      <c r="F1054" t="s">
        <v>176</v>
      </c>
      <c r="G1054" s="16">
        <v>105</v>
      </c>
      <c r="H1054" s="16">
        <v>52.5</v>
      </c>
      <c r="I1054" s="33">
        <v>1380285.5600000022</v>
      </c>
      <c r="J1054" s="33">
        <v>1371669.9600000021</v>
      </c>
      <c r="K1054" s="34">
        <f>IF($B1054="P",VLOOKUP($E1054,'[2]Costeo-JUL26'!$B$9:$CQ$307,K$1,0),0)</f>
        <v>0</v>
      </c>
      <c r="L1054" s="35">
        <f>VLOOKUP($E1054,'[2]TEORICOS (05.26)'!$A$8:$T$251,L$1,0)</f>
        <v>0</v>
      </c>
      <c r="M1054" s="36">
        <f t="shared" si="501"/>
        <v>0</v>
      </c>
      <c r="N1054" s="35">
        <f>IF($B1054="P",VLOOKUP($E1054,'[2]Costeo-JUL26'!$B$9:$CQ$307,N$1,0),0)</f>
        <v>0</v>
      </c>
      <c r="O1054" s="36">
        <f t="shared" si="502"/>
        <v>0</v>
      </c>
      <c r="P1054" s="36">
        <f>IF($B1054="P",VLOOKUP($E1054,'[2]Costeo-JUL26'!$B$9:$CQ$307,P$1,0),0)*H1054</f>
        <v>0</v>
      </c>
      <c r="Q1054" s="36">
        <f t="shared" si="503"/>
        <v>0</v>
      </c>
      <c r="R1054" s="34">
        <f>IF($B1054="P",VLOOKUP($E1054,'[2]Costeo-JUL26'!$B$9:$CQ$307,R$1,0),0)</f>
        <v>0</v>
      </c>
      <c r="S1054" s="16">
        <f>IF($B1054="P",VLOOKUP($E1054,'[2]Costeo-JUL26'!$B$9:$CQ$307,S$1,0),0)*$G1054</f>
        <v>0</v>
      </c>
      <c r="T1054" s="36">
        <f>IF($B1054="P",VLOOKUP($E1054,'[2]Costeo-JUL26'!$B$9:$CQ$307,T$1,0),0)*$G1054</f>
        <v>0</v>
      </c>
      <c r="U1054" s="35">
        <f>IF($B1054="P",VLOOKUP($E1054,'[2]Costeo-JUL26'!$B$9:$CQ$307,U$1,0),0)</f>
        <v>0</v>
      </c>
      <c r="V1054" s="36">
        <f t="shared" si="504"/>
        <v>0</v>
      </c>
      <c r="W1054" s="36">
        <f t="shared" si="505"/>
        <v>0</v>
      </c>
      <c r="X1054" s="34">
        <f>IF($B1054="P",VLOOKUP($E1054,'[2]Costeo-JUL26'!$B$9:$CQ$307,X$1,0),0)</f>
        <v>0</v>
      </c>
      <c r="Y1054" s="16">
        <f>IF($B1054="P",VLOOKUP($E1054,'[2]Costeo-JUL26'!$B$9:$CQ$307,Y$1,0),0)*$G1054</f>
        <v>0</v>
      </c>
      <c r="Z1054" s="36">
        <f>IF($B1054="P",VLOOKUP($E1054,'[2]Costeo-JUL26'!$B$9:$CQ$307,Z$1,0),0)*$G1054</f>
        <v>0</v>
      </c>
      <c r="AA1054" s="35">
        <f>IF($B1054="P",VLOOKUP($E1054,'[2]Costeo-JUL26'!$B$9:$CQ$307,AA$1,0),0)</f>
        <v>0</v>
      </c>
      <c r="AB1054" s="36">
        <f t="shared" si="506"/>
        <v>0</v>
      </c>
      <c r="AC1054" s="36">
        <f t="shared" si="507"/>
        <v>0</v>
      </c>
      <c r="AD1054" s="34">
        <f>IF($B1054="P",VLOOKUP($E1054,'[2]Costeo-JUL26'!$B$9:$CQ$307,AD$1,0),0)</f>
        <v>0</v>
      </c>
      <c r="AE1054" s="16">
        <f>IF($B1054="P",VLOOKUP($E1054,'[2]Costeo-JUL26'!$B$9:$CQ$307,AE$1,0),0)*$G1054</f>
        <v>0</v>
      </c>
      <c r="AF1054" s="36">
        <f>IF($B1054="P",VLOOKUP($E1054,'[2]Costeo-JUL26'!$B$9:$CQ$307,AF$1,0),0)*$G1054</f>
        <v>0</v>
      </c>
      <c r="AG1054" s="35">
        <f>IF($B1054="P",VLOOKUP($E1054,'[2]Costeo-JUL26'!$B$9:$CQ$307,AG$1,0),0)</f>
        <v>0</v>
      </c>
      <c r="AH1054" s="36">
        <f t="shared" si="508"/>
        <v>0</v>
      </c>
      <c r="AI1054" s="36">
        <f t="shared" si="509"/>
        <v>0</v>
      </c>
      <c r="AJ1054" s="34">
        <f>IF($B1054="P",VLOOKUP($E1054,'[2]Costeo-JUL26'!$B$9:$CQ$307,AJ$1,0),0)</f>
        <v>0</v>
      </c>
      <c r="AK1054" s="16">
        <f>IF($B1054="P",VLOOKUP($E1054,'[2]Costeo-JUL26'!$B$9:$CQ$307,AK$1,0),0)*$G1054</f>
        <v>0</v>
      </c>
      <c r="AL1054" s="36">
        <f>IF($B1054="P",VLOOKUP($E1054,'[2]Costeo-JUL26'!$B$9:$CQ$307,AL$1,0),0)*$G1054</f>
        <v>0</v>
      </c>
      <c r="AM1054" s="35">
        <f>IF($B1054="P",VLOOKUP($E1054,'[2]Costeo-JUL26'!$B$9:$CQ$307,AM$1,0),0)</f>
        <v>0</v>
      </c>
      <c r="AN1054" s="36">
        <f t="shared" si="510"/>
        <v>0</v>
      </c>
      <c r="AO1054" s="36">
        <f t="shared" si="511"/>
        <v>0</v>
      </c>
      <c r="AP1054" s="34">
        <f>IF($B1054="P",VLOOKUP($E1054,'[2]Costeo-JUL26'!$B$9:$CQ$307,AP$1,0),0)</f>
        <v>0</v>
      </c>
      <c r="AQ1054" s="16">
        <f>IF($B1054="P",VLOOKUP($E1054,'[2]Costeo-JUL26'!$B$9:$CQ$307,AQ$1,0),0)*$G1054</f>
        <v>0</v>
      </c>
      <c r="AR1054" s="36">
        <f>IF($B1054="P",VLOOKUP($E1054,'[2]Costeo-JUL26'!$B$9:$CQ$307,AR$1,0),0)*$G1054</f>
        <v>0</v>
      </c>
      <c r="AS1054" s="35">
        <f>IF($B1054="P",VLOOKUP($E1054,'[2]Costeo-JUL26'!$B$9:$CQ$307,AS$1,0),0)</f>
        <v>0</v>
      </c>
      <c r="AT1054" s="36">
        <f t="shared" si="512"/>
        <v>0</v>
      </c>
      <c r="AU1054" s="36">
        <f t="shared" si="513"/>
        <v>0</v>
      </c>
      <c r="AV1054" s="34">
        <f>IF($B1054="P",VLOOKUP($E1054,'[2]Costeo-JUL26'!$B$9:$CQ$307,AV$1,0),0)</f>
        <v>0</v>
      </c>
      <c r="AW1054" s="16">
        <f>IF($B1054="P",VLOOKUP($E1054,'[2]Costeo-JUL26'!$B$9:$CQ$307,AW$1,0),0)*$G1054</f>
        <v>0</v>
      </c>
      <c r="AX1054" s="36">
        <f>IF($B1054="P",VLOOKUP($E1054,'[2]Costeo-JUL26'!$B$9:$CQ$307,AX$1,0),0)*$G1054</f>
        <v>0</v>
      </c>
      <c r="AY1054" s="35">
        <f>IF($B1054="P",VLOOKUP($E1054,'[2]Costeo-JUL26'!$B$9:$CQ$307,AY$1,0),0)</f>
        <v>0</v>
      </c>
      <c r="AZ1054" s="36">
        <f t="shared" si="514"/>
        <v>0</v>
      </c>
      <c r="BA1054" s="36">
        <f t="shared" si="515"/>
        <v>0</v>
      </c>
      <c r="BB1054" s="34">
        <f>IF($B1054="P",VLOOKUP($E1054,'[2]Costeo-JUL26'!$B$9:$CQ$307,BB$1,0),0)</f>
        <v>0</v>
      </c>
      <c r="BC1054" s="16">
        <f>IF($B1054="P",VLOOKUP($E1054,'[2]Costeo-JUL26'!$B$9:$CQ$307,BC$1,0),0)*$G1054</f>
        <v>0</v>
      </c>
      <c r="BD1054" s="36">
        <f>IF($B1054="P",VLOOKUP($E1054,'[2]Costeo-JUL26'!$B$9:$CQ$307,BD$1,0),0)*$G1054</f>
        <v>0</v>
      </c>
      <c r="BE1054" s="35">
        <f>IF($B1054="P",VLOOKUP($E1054,'[2]Costeo-JUL26'!$B$9:$CQ$307,BE$1,0),0)</f>
        <v>0</v>
      </c>
      <c r="BF1054" s="36">
        <f t="shared" si="516"/>
        <v>0</v>
      </c>
      <c r="BG1054" s="36">
        <f t="shared" si="517"/>
        <v>0</v>
      </c>
      <c r="BH1054" s="34">
        <f>IF($B1054="P",VLOOKUP($E1054,'[2]Costeo-JUL26'!$B$9:$CQ$307,BH$1,0),0)</f>
        <v>0</v>
      </c>
      <c r="BI1054" s="16">
        <f>IF($B1054="P",VLOOKUP($E1054,'[2]Costeo-JUL26'!$B$9:$CQ$307,BI$1,0),0)*$G1054</f>
        <v>0</v>
      </c>
      <c r="BJ1054" s="36">
        <f>IF($B1054="P",VLOOKUP($E1054,'[2]Costeo-JUL26'!$B$9:$CQ$307,BJ$1,0),0)*$G1054</f>
        <v>0</v>
      </c>
      <c r="BK1054" s="35">
        <f>IF(BH1054=910319,0,IF($B1054="P",VLOOKUP($E1054,'[2]Costeo-JUL26'!$B$9:$CQ$307,BK$1,0),0))</f>
        <v>0</v>
      </c>
      <c r="BL1054" s="36">
        <f t="shared" si="518"/>
        <v>0</v>
      </c>
      <c r="BM1054" s="36">
        <f t="shared" si="519"/>
        <v>0</v>
      </c>
      <c r="BN1054" s="34">
        <f>IF($B1054="P",VLOOKUP($E1054,'[2]Costeo-JUL26'!$B$9:$CQ$307,BN$1,0),0)</f>
        <v>0</v>
      </c>
      <c r="BO1054" s="16">
        <f>IF($B1054="P",VLOOKUP($E1054,'[2]Costeo-JUL26'!$B$9:$CQ$307,BO$1,0),0)*$G1054</f>
        <v>0</v>
      </c>
      <c r="BP1054" s="36">
        <f>IF($B1054="P",VLOOKUP($E1054,'[2]Costeo-JUL26'!$B$9:$CQ$307,BP$1,0),0)*$G1054</f>
        <v>0</v>
      </c>
      <c r="BQ1054" s="35">
        <f>IF($B1054="P",VLOOKUP($E1054,'[2]Costeo-JUL26'!$B$9:$CQ$307,BQ$1,0),0)</f>
        <v>0</v>
      </c>
      <c r="BR1054" s="36">
        <f t="shared" si="520"/>
        <v>0</v>
      </c>
      <c r="BS1054" s="36">
        <f t="shared" si="521"/>
        <v>0</v>
      </c>
      <c r="BT1054" s="34">
        <f>IF($B1054="P",VLOOKUP($E1054,'[2]Costeo-JUL26'!$B$9:$CQ$307,BT$1,0),0)</f>
        <v>0</v>
      </c>
      <c r="BU1054" s="16">
        <f>IF($B1054="P",VLOOKUP($E1054,'[2]Costeo-JUL26'!$B$9:$CQ$307,BU$1,0),0)*$G1054</f>
        <v>0</v>
      </c>
      <c r="BV1054" s="36">
        <f>IF($B1054="P",VLOOKUP($E1054,'[2]Costeo-JUL26'!$B$9:$CQ$307,BV$1,0),0)*$G1054</f>
        <v>0</v>
      </c>
      <c r="BW1054" s="35">
        <f>IF($B1054="P",VLOOKUP($E1054,'[2]Costeo-JUL26'!$B$9:$CQ$307,BW$1,0),0)</f>
        <v>0</v>
      </c>
      <c r="BX1054" s="36">
        <f t="shared" si="522"/>
        <v>0</v>
      </c>
      <c r="BY1054" s="36">
        <f t="shared" si="523"/>
        <v>0</v>
      </c>
      <c r="BZ1054" s="34">
        <f>IF($B1054="P",VLOOKUP($E1054,'[2]Costeo-JUL26'!$B$9:$CQ$307,BZ$1,0),0)</f>
        <v>0</v>
      </c>
      <c r="CA1054" s="16">
        <f>IF($B1054="P",VLOOKUP($E1054,'[2]Costeo-JUL26'!$B$9:$CQ$307,CA$1,0),0)*$G1054</f>
        <v>0</v>
      </c>
      <c r="CB1054" s="36">
        <f>IF($B1054="P",VLOOKUP($E1054,'[2]Costeo-JUL26'!$B$9:$CQ$307,CB$1,0),0)*$G1054</f>
        <v>0</v>
      </c>
      <c r="CC1054" s="35">
        <f>IF($B1054="P",VLOOKUP($E1054,'[2]Costeo-JUL26'!$B$9:$CQ$307,CC$1,0),0)</f>
        <v>0</v>
      </c>
      <c r="CD1054" s="36">
        <f t="shared" si="524"/>
        <v>0</v>
      </c>
      <c r="CE1054" s="36">
        <f t="shared" si="525"/>
        <v>0</v>
      </c>
      <c r="CF1054" s="37">
        <f t="shared" si="497"/>
        <v>0</v>
      </c>
      <c r="CG1054" s="36">
        <f>IF($B1054="r",VLOOKUP($E1054,'[2]Costeo-JUL26'!$B$9:$CQ$307,CG$1,0),0)*$G1054</f>
        <v>773567.55</v>
      </c>
      <c r="CH1054" s="35">
        <f>VLOOKUP($E1054,'[2]TEORICOS (05.26)'!$A$8:$T$251,CH$1,0)</f>
        <v>0</v>
      </c>
      <c r="CI1054" s="36">
        <f t="shared" si="526"/>
        <v>0</v>
      </c>
      <c r="CJ1054" s="37">
        <f t="shared" si="527"/>
        <v>773567.55</v>
      </c>
      <c r="CM1054" s="16">
        <f>SUMIFS('[1]Ajuste Inventario'!$I:$I,'[1]Ajuste Inventario'!$B:$B,E1054,'[1]Ajuste Inventario'!$S:$S,D1054)*-1</f>
        <v>-2</v>
      </c>
      <c r="CN1054" s="36">
        <f t="shared" si="498"/>
        <v>-14734.62</v>
      </c>
      <c r="CP1054" t="str">
        <f t="shared" si="499"/>
        <v>3214Org.Vtas Tandil</v>
      </c>
      <c r="CQ1054" s="10">
        <f t="shared" si="500"/>
        <v>7367.31</v>
      </c>
    </row>
    <row r="1055" spans="1:95" x14ac:dyDescent="0.25">
      <c r="A1055" s="30">
        <v>46204</v>
      </c>
      <c r="B1055" s="31" t="str">
        <f>VLOOKUP($E1055,'[2]TEORICOS (05.26)'!$A$8:$T$251,B$1,0)</f>
        <v>P</v>
      </c>
      <c r="C1055" s="32" t="str">
        <f>VLOOKUP($E1055,'[2]TEORICOS (05.26)'!$A$8:$T$251,C$1,0)</f>
        <v>Schweppes</v>
      </c>
      <c r="D1055" t="s">
        <v>232</v>
      </c>
      <c r="E1055">
        <v>3510</v>
      </c>
      <c r="F1055" t="s">
        <v>177</v>
      </c>
      <c r="G1055" s="16">
        <v>30</v>
      </c>
      <c r="H1055" s="16">
        <v>44.369999999999983</v>
      </c>
      <c r="I1055" s="33">
        <v>855690.80000000016</v>
      </c>
      <c r="J1055" s="33">
        <v>790123.40000000014</v>
      </c>
      <c r="K1055" s="34">
        <f>IF($B1055="P",VLOOKUP($E1055,'[2]Costeo-JUL26'!$B$9:$CQ$307,K$1,0),0)</f>
        <v>928732</v>
      </c>
      <c r="L1055" s="35">
        <f>VLOOKUP($E1055,'[2]TEORICOS (05.26)'!$A$8:$T$251,L$1,0)</f>
        <v>0.23499999999999999</v>
      </c>
      <c r="M1055" s="36">
        <f t="shared" si="501"/>
        <v>185678.99900000001</v>
      </c>
      <c r="N1055" s="35">
        <f>IF($B1055="P",VLOOKUP($E1055,'[2]Costeo-JUL26'!$B$9:$CQ$307,N$1,0),0)</f>
        <v>2.5000000000000001E-2</v>
      </c>
      <c r="O1055" s="36">
        <f t="shared" si="502"/>
        <v>4641.9749750000001</v>
      </c>
      <c r="P1055" s="36">
        <f>IF($B1055="P",VLOOKUP($E1055,'[2]Costeo-JUL26'!$B$9:$CQ$307,P$1,0),0)*H1055</f>
        <v>0</v>
      </c>
      <c r="Q1055" s="36">
        <f t="shared" si="503"/>
        <v>190320.973975</v>
      </c>
      <c r="R1055" s="34">
        <f>IF($B1055="P",VLOOKUP($E1055,'[2]Costeo-JUL26'!$B$9:$CQ$307,R$1,0),0)</f>
        <v>0</v>
      </c>
      <c r="S1055" s="16">
        <f>IF($B1055="P",VLOOKUP($E1055,'[2]Costeo-JUL26'!$B$9:$CQ$307,S$1,0),0)*$G1055</f>
        <v>0</v>
      </c>
      <c r="T1055" s="36">
        <f>IF($B1055="P",VLOOKUP($E1055,'[2]Costeo-JUL26'!$B$9:$CQ$307,T$1,0),0)*$G1055</f>
        <v>0</v>
      </c>
      <c r="U1055" s="35">
        <f>IF($B1055="P",VLOOKUP($E1055,'[2]Costeo-JUL26'!$B$9:$CQ$307,U$1,0),0)</f>
        <v>0</v>
      </c>
      <c r="V1055" s="36">
        <f t="shared" si="504"/>
        <v>0</v>
      </c>
      <c r="W1055" s="36">
        <f t="shared" si="505"/>
        <v>0</v>
      </c>
      <c r="X1055" s="34">
        <f>IF($B1055="P",VLOOKUP($E1055,'[2]Costeo-JUL26'!$B$9:$CQ$307,X$1,0),0)</f>
        <v>902338</v>
      </c>
      <c r="Y1055" s="16">
        <f>IF($B1055="P",VLOOKUP($E1055,'[2]Costeo-JUL26'!$B$9:$CQ$307,Y$1,0),0)*$G1055</f>
        <v>1.6465679999999998</v>
      </c>
      <c r="Z1055" s="36">
        <f>IF($B1055="P",VLOOKUP($E1055,'[2]Costeo-JUL26'!$B$9:$CQ$307,Z$1,0),0)*$G1055</f>
        <v>465.55063631999997</v>
      </c>
      <c r="AA1055" s="35">
        <f>IF($B1055="P",VLOOKUP($E1055,'[2]Costeo-JUL26'!$B$9:$CQ$307,AA$1,0),0)</f>
        <v>0.45</v>
      </c>
      <c r="AB1055" s="36">
        <f t="shared" si="506"/>
        <v>209.49778634399999</v>
      </c>
      <c r="AC1055" s="36">
        <f t="shared" si="507"/>
        <v>675.04842266399999</v>
      </c>
      <c r="AD1055" s="34">
        <f>IF($B1055="P",VLOOKUP($E1055,'[2]Costeo-JUL26'!$B$9:$CQ$307,AD$1,0),0)</f>
        <v>933139</v>
      </c>
      <c r="AE1055" s="16">
        <f>IF($B1055="P",VLOOKUP($E1055,'[2]Costeo-JUL26'!$B$9:$CQ$307,AE$1,0),0)*$G1055</f>
        <v>720</v>
      </c>
      <c r="AF1055" s="36">
        <f>IF($B1055="P",VLOOKUP($E1055,'[2]Costeo-JUL26'!$B$9:$CQ$307,AF$1,0),0)*$G1055</f>
        <v>7803.7344000000003</v>
      </c>
      <c r="AG1055" s="35">
        <f>IF($B1055="P",VLOOKUP($E1055,'[2]Costeo-JUL26'!$B$9:$CQ$307,AG$1,0),0)</f>
        <v>6.0000000000000001E-3</v>
      </c>
      <c r="AH1055" s="36">
        <f t="shared" si="508"/>
        <v>46.822406400000006</v>
      </c>
      <c r="AI1055" s="36">
        <f t="shared" si="509"/>
        <v>7850.5568063999999</v>
      </c>
      <c r="AJ1055" s="34">
        <f>IF($B1055="P",VLOOKUP($E1055,'[2]Costeo-JUL26'!$B$9:$CQ$307,AJ$1,0),0)</f>
        <v>934634</v>
      </c>
      <c r="AK1055" s="16">
        <f>IF($B1055="P",VLOOKUP($E1055,'[2]Costeo-JUL26'!$B$9:$CQ$307,AK$1,0),0)*$G1055</f>
        <v>720</v>
      </c>
      <c r="AL1055" s="36">
        <f>IF($B1055="P",VLOOKUP($E1055,'[2]Costeo-JUL26'!$B$9:$CQ$307,AL$1,0),0)*$G1055</f>
        <v>33067.569600000003</v>
      </c>
      <c r="AM1055" s="35">
        <f>IF($B1055="P",VLOOKUP($E1055,'[2]Costeo-JUL26'!$B$9:$CQ$307,AM$1,0),0)</f>
        <v>1.7999999999999999E-2</v>
      </c>
      <c r="AN1055" s="36">
        <f t="shared" si="510"/>
        <v>595.21625280000001</v>
      </c>
      <c r="AO1055" s="36">
        <f t="shared" si="511"/>
        <v>33662.7858528</v>
      </c>
      <c r="AP1055" s="34">
        <f>IF($B1055="P",VLOOKUP($E1055,'[2]Costeo-JUL26'!$B$9:$CQ$307,AP$1,0),0)</f>
        <v>0</v>
      </c>
      <c r="AQ1055" s="16">
        <f>IF($B1055="P",VLOOKUP($E1055,'[2]Costeo-JUL26'!$B$9:$CQ$307,AQ$1,0),0)*$G1055</f>
        <v>0</v>
      </c>
      <c r="AR1055" s="36">
        <f>IF($B1055="P",VLOOKUP($E1055,'[2]Costeo-JUL26'!$B$9:$CQ$307,AR$1,0),0)*$G1055</f>
        <v>0</v>
      </c>
      <c r="AS1055" s="35">
        <f>IF($B1055="P",VLOOKUP($E1055,'[2]Costeo-JUL26'!$B$9:$CQ$307,AS$1,0),0)</f>
        <v>0</v>
      </c>
      <c r="AT1055" s="36">
        <f t="shared" si="512"/>
        <v>0</v>
      </c>
      <c r="AU1055" s="36">
        <f t="shared" si="513"/>
        <v>0</v>
      </c>
      <c r="AV1055" s="34">
        <f>IF($B1055="P",VLOOKUP($E1055,'[2]Costeo-JUL26'!$B$9:$CQ$307,AV$1,0),0)</f>
        <v>0</v>
      </c>
      <c r="AW1055" s="16">
        <f>IF($B1055="P",VLOOKUP($E1055,'[2]Costeo-JUL26'!$B$9:$CQ$307,AW$1,0),0)*$G1055</f>
        <v>0</v>
      </c>
      <c r="AX1055" s="36">
        <f>IF($B1055="P",VLOOKUP($E1055,'[2]Costeo-JUL26'!$B$9:$CQ$307,AX$1,0),0)*$G1055</f>
        <v>0</v>
      </c>
      <c r="AY1055" s="35">
        <f>IF($B1055="P",VLOOKUP($E1055,'[2]Costeo-JUL26'!$B$9:$CQ$307,AY$1,0),0)</f>
        <v>0</v>
      </c>
      <c r="AZ1055" s="36">
        <f t="shared" si="514"/>
        <v>0</v>
      </c>
      <c r="BA1055" s="36">
        <f t="shared" si="515"/>
        <v>0</v>
      </c>
      <c r="BB1055" s="34">
        <f>IF($B1055="P",VLOOKUP($E1055,'[2]Costeo-JUL26'!$B$9:$CQ$307,BB$1,0),0)</f>
        <v>0</v>
      </c>
      <c r="BC1055" s="16">
        <f>IF($B1055="P",VLOOKUP($E1055,'[2]Costeo-JUL26'!$B$9:$CQ$307,BC$1,0),0)*$G1055</f>
        <v>0</v>
      </c>
      <c r="BD1055" s="36">
        <f>IF($B1055="P",VLOOKUP($E1055,'[2]Costeo-JUL26'!$B$9:$CQ$307,BD$1,0),0)*$G1055</f>
        <v>0</v>
      </c>
      <c r="BE1055" s="35">
        <f>IF($B1055="P",VLOOKUP($E1055,'[2]Costeo-JUL26'!$B$9:$CQ$307,BE$1,0),0)</f>
        <v>0</v>
      </c>
      <c r="BF1055" s="36">
        <f t="shared" si="516"/>
        <v>0</v>
      </c>
      <c r="BG1055" s="36">
        <f t="shared" si="517"/>
        <v>0</v>
      </c>
      <c r="BH1055" s="34">
        <f>IF($B1055="P",VLOOKUP($E1055,'[2]Costeo-JUL26'!$B$9:$CQ$307,BH$1,0),0)</f>
        <v>0</v>
      </c>
      <c r="BI1055" s="16">
        <f>IF($B1055="P",VLOOKUP($E1055,'[2]Costeo-JUL26'!$B$9:$CQ$307,BI$1,0),0)*$G1055</f>
        <v>0</v>
      </c>
      <c r="BJ1055" s="36">
        <f>IF($B1055="P",VLOOKUP($E1055,'[2]Costeo-JUL26'!$B$9:$CQ$307,BJ$1,0),0)*$G1055</f>
        <v>0</v>
      </c>
      <c r="BK1055" s="35">
        <f>IF(BH1055=910319,0,IF($B1055="P",VLOOKUP($E1055,'[2]Costeo-JUL26'!$B$9:$CQ$307,BK$1,0),0))</f>
        <v>0</v>
      </c>
      <c r="BL1055" s="36">
        <f t="shared" si="518"/>
        <v>0</v>
      </c>
      <c r="BM1055" s="36">
        <f t="shared" si="519"/>
        <v>0</v>
      </c>
      <c r="BN1055" s="34">
        <f>IF($B1055="P",VLOOKUP($E1055,'[2]Costeo-JUL26'!$B$9:$CQ$307,BN$1,0),0)</f>
        <v>0</v>
      </c>
      <c r="BO1055" s="16">
        <f>IF($B1055="P",VLOOKUP($E1055,'[2]Costeo-JUL26'!$B$9:$CQ$307,BO$1,0),0)*$G1055</f>
        <v>0</v>
      </c>
      <c r="BP1055" s="36">
        <f>IF($B1055="P",VLOOKUP($E1055,'[2]Costeo-JUL26'!$B$9:$CQ$307,BP$1,0),0)*$G1055</f>
        <v>0</v>
      </c>
      <c r="BQ1055" s="35">
        <f>IF($B1055="P",VLOOKUP($E1055,'[2]Costeo-JUL26'!$B$9:$CQ$307,BQ$1,0),0)</f>
        <v>0</v>
      </c>
      <c r="BR1055" s="36">
        <f t="shared" si="520"/>
        <v>0</v>
      </c>
      <c r="BS1055" s="36">
        <f t="shared" si="521"/>
        <v>0</v>
      </c>
      <c r="BT1055" s="34">
        <f>IF($B1055="P",VLOOKUP($E1055,'[2]Costeo-JUL26'!$B$9:$CQ$307,BT$1,0),0)</f>
        <v>0</v>
      </c>
      <c r="BU1055" s="16">
        <f>IF($B1055="P",VLOOKUP($E1055,'[2]Costeo-JUL26'!$B$9:$CQ$307,BU$1,0),0)*$G1055</f>
        <v>0</v>
      </c>
      <c r="BV1055" s="36">
        <f>IF($B1055="P",VLOOKUP($E1055,'[2]Costeo-JUL26'!$B$9:$CQ$307,BV$1,0),0)*$G1055</f>
        <v>0</v>
      </c>
      <c r="BW1055" s="35">
        <f>IF($B1055="P",VLOOKUP($E1055,'[2]Costeo-JUL26'!$B$9:$CQ$307,BW$1,0),0)</f>
        <v>0</v>
      </c>
      <c r="BX1055" s="36">
        <f t="shared" si="522"/>
        <v>0</v>
      </c>
      <c r="BY1055" s="36">
        <f t="shared" si="523"/>
        <v>0</v>
      </c>
      <c r="BZ1055" s="34">
        <f>IF($B1055="P",VLOOKUP($E1055,'[2]Costeo-JUL26'!$B$9:$CQ$307,BZ$1,0),0)</f>
        <v>0</v>
      </c>
      <c r="CA1055" s="16">
        <f>IF($B1055="P",VLOOKUP($E1055,'[2]Costeo-JUL26'!$B$9:$CQ$307,CA$1,0),0)*$G1055</f>
        <v>0</v>
      </c>
      <c r="CB1055" s="36">
        <f>IF($B1055="P",VLOOKUP($E1055,'[2]Costeo-JUL26'!$B$9:$CQ$307,CB$1,0),0)*$G1055</f>
        <v>0</v>
      </c>
      <c r="CC1055" s="35">
        <f>IF($B1055="P",VLOOKUP($E1055,'[2]Costeo-JUL26'!$B$9:$CQ$307,CC$1,0),0)</f>
        <v>0</v>
      </c>
      <c r="CD1055" s="36">
        <f t="shared" si="524"/>
        <v>0</v>
      </c>
      <c r="CE1055" s="36">
        <f t="shared" si="525"/>
        <v>0</v>
      </c>
      <c r="CF1055" s="37">
        <f t="shared" si="497"/>
        <v>232509.36505686402</v>
      </c>
      <c r="CG1055" s="36">
        <f>IF($B1055="r",VLOOKUP($E1055,'[2]Costeo-JUL26'!$B$9:$CQ$307,CG$1,0),0)*$G1055</f>
        <v>0</v>
      </c>
      <c r="CH1055" s="35">
        <f>VLOOKUP($E1055,'[2]TEORICOS (05.26)'!$A$8:$T$251,CH$1,0)</f>
        <v>0</v>
      </c>
      <c r="CI1055" s="36">
        <f t="shared" si="526"/>
        <v>0</v>
      </c>
      <c r="CJ1055" s="37">
        <f t="shared" si="527"/>
        <v>0</v>
      </c>
      <c r="CM1055" s="16">
        <f>SUMIFS('[1]Ajuste Inventario'!$I:$I,'[1]Ajuste Inventario'!$B:$B,E1055,'[1]Ajuste Inventario'!$S:$S,D1055)*-1</f>
        <v>-1</v>
      </c>
      <c r="CN1055" s="36">
        <f t="shared" si="498"/>
        <v>-7750.3121685621336</v>
      </c>
      <c r="CP1055" t="str">
        <f t="shared" si="499"/>
        <v>3510Org.Vtas Tandil</v>
      </c>
      <c r="CQ1055" s="10">
        <f t="shared" si="500"/>
        <v>7750.3121685621336</v>
      </c>
    </row>
    <row r="1056" spans="1:95" x14ac:dyDescent="0.25">
      <c r="A1056" s="30">
        <v>46204</v>
      </c>
      <c r="B1056" s="31" t="str">
        <f>VLOOKUP($E1056,'[2]TEORICOS (05.26)'!$A$8:$T$251,B$1,0)</f>
        <v>R</v>
      </c>
      <c r="C1056" s="32" t="str">
        <f>VLOOKUP($E1056,'[2]TEORICOS (05.26)'!$A$8:$T$251,C$1,0)</f>
        <v>Schweppes</v>
      </c>
      <c r="D1056" t="s">
        <v>232</v>
      </c>
      <c r="E1056">
        <v>3518</v>
      </c>
      <c r="F1056" t="s">
        <v>178</v>
      </c>
      <c r="G1056" s="16">
        <v>23</v>
      </c>
      <c r="H1056" s="16">
        <v>8.6019999999999985</v>
      </c>
      <c r="I1056" s="33">
        <v>179887.25999999995</v>
      </c>
      <c r="J1056" s="33">
        <v>179583.17999999996</v>
      </c>
      <c r="K1056" s="34">
        <f>IF($B1056="P",VLOOKUP($E1056,'[2]Costeo-JUL26'!$B$9:$CQ$307,K$1,0),0)</f>
        <v>0</v>
      </c>
      <c r="L1056" s="35">
        <f>VLOOKUP($E1056,'[2]TEORICOS (05.26)'!$A$8:$T$251,L$1,0)</f>
        <v>0.23499999999999999</v>
      </c>
      <c r="M1056" s="36">
        <f t="shared" si="501"/>
        <v>0</v>
      </c>
      <c r="N1056" s="35">
        <f>IF($B1056="P",VLOOKUP($E1056,'[2]Costeo-JUL26'!$B$9:$CQ$307,N$1,0),0)</f>
        <v>0</v>
      </c>
      <c r="O1056" s="36">
        <f t="shared" si="502"/>
        <v>0</v>
      </c>
      <c r="P1056" s="36">
        <f>IF($B1056="P",VLOOKUP($E1056,'[2]Costeo-JUL26'!$B$9:$CQ$307,P$1,0),0)*H1056</f>
        <v>0</v>
      </c>
      <c r="Q1056" s="36">
        <f t="shared" si="503"/>
        <v>0</v>
      </c>
      <c r="R1056" s="34">
        <f>IF($B1056="P",VLOOKUP($E1056,'[2]Costeo-JUL26'!$B$9:$CQ$307,R$1,0),0)</f>
        <v>0</v>
      </c>
      <c r="S1056" s="16">
        <f>IF($B1056="P",VLOOKUP($E1056,'[2]Costeo-JUL26'!$B$9:$CQ$307,S$1,0),0)*$G1056</f>
        <v>0</v>
      </c>
      <c r="T1056" s="36">
        <f>IF($B1056="P",VLOOKUP($E1056,'[2]Costeo-JUL26'!$B$9:$CQ$307,T$1,0),0)*$G1056</f>
        <v>0</v>
      </c>
      <c r="U1056" s="35">
        <f>IF($B1056="P",VLOOKUP($E1056,'[2]Costeo-JUL26'!$B$9:$CQ$307,U$1,0),0)</f>
        <v>0</v>
      </c>
      <c r="V1056" s="36">
        <f t="shared" si="504"/>
        <v>0</v>
      </c>
      <c r="W1056" s="36">
        <f t="shared" si="505"/>
        <v>0</v>
      </c>
      <c r="X1056" s="34">
        <f>IF($B1056="P",VLOOKUP($E1056,'[2]Costeo-JUL26'!$B$9:$CQ$307,X$1,0),0)</f>
        <v>0</v>
      </c>
      <c r="Y1056" s="16">
        <f>IF($B1056="P",VLOOKUP($E1056,'[2]Costeo-JUL26'!$B$9:$CQ$307,Y$1,0),0)*$G1056</f>
        <v>0</v>
      </c>
      <c r="Z1056" s="36">
        <f>IF($B1056="P",VLOOKUP($E1056,'[2]Costeo-JUL26'!$B$9:$CQ$307,Z$1,0),0)*$G1056</f>
        <v>0</v>
      </c>
      <c r="AA1056" s="35">
        <f>IF($B1056="P",VLOOKUP($E1056,'[2]Costeo-JUL26'!$B$9:$CQ$307,AA$1,0),0)</f>
        <v>0</v>
      </c>
      <c r="AB1056" s="36">
        <f t="shared" si="506"/>
        <v>0</v>
      </c>
      <c r="AC1056" s="36">
        <f t="shared" si="507"/>
        <v>0</v>
      </c>
      <c r="AD1056" s="34">
        <f>IF($B1056="P",VLOOKUP($E1056,'[2]Costeo-JUL26'!$B$9:$CQ$307,AD$1,0),0)</f>
        <v>0</v>
      </c>
      <c r="AE1056" s="16">
        <f>IF($B1056="P",VLOOKUP($E1056,'[2]Costeo-JUL26'!$B$9:$CQ$307,AE$1,0),0)*$G1056</f>
        <v>0</v>
      </c>
      <c r="AF1056" s="36">
        <f>IF($B1056="P",VLOOKUP($E1056,'[2]Costeo-JUL26'!$B$9:$CQ$307,AF$1,0),0)*$G1056</f>
        <v>0</v>
      </c>
      <c r="AG1056" s="35">
        <f>IF($B1056="P",VLOOKUP($E1056,'[2]Costeo-JUL26'!$B$9:$CQ$307,AG$1,0),0)</f>
        <v>0</v>
      </c>
      <c r="AH1056" s="36">
        <f t="shared" si="508"/>
        <v>0</v>
      </c>
      <c r="AI1056" s="36">
        <f t="shared" si="509"/>
        <v>0</v>
      </c>
      <c r="AJ1056" s="34">
        <f>IF($B1056="P",VLOOKUP($E1056,'[2]Costeo-JUL26'!$B$9:$CQ$307,AJ$1,0),0)</f>
        <v>0</v>
      </c>
      <c r="AK1056" s="16">
        <f>IF($B1056="P",VLOOKUP($E1056,'[2]Costeo-JUL26'!$B$9:$CQ$307,AK$1,0),0)*$G1056</f>
        <v>0</v>
      </c>
      <c r="AL1056" s="36">
        <f>IF($B1056="P",VLOOKUP($E1056,'[2]Costeo-JUL26'!$B$9:$CQ$307,AL$1,0),0)*$G1056</f>
        <v>0</v>
      </c>
      <c r="AM1056" s="35">
        <f>IF($B1056="P",VLOOKUP($E1056,'[2]Costeo-JUL26'!$B$9:$CQ$307,AM$1,0),0)</f>
        <v>0</v>
      </c>
      <c r="AN1056" s="36">
        <f t="shared" si="510"/>
        <v>0</v>
      </c>
      <c r="AO1056" s="36">
        <f t="shared" si="511"/>
        <v>0</v>
      </c>
      <c r="AP1056" s="34">
        <f>IF($B1056="P",VLOOKUP($E1056,'[2]Costeo-JUL26'!$B$9:$CQ$307,AP$1,0),0)</f>
        <v>0</v>
      </c>
      <c r="AQ1056" s="16">
        <f>IF($B1056="P",VLOOKUP($E1056,'[2]Costeo-JUL26'!$B$9:$CQ$307,AQ$1,0),0)*$G1056</f>
        <v>0</v>
      </c>
      <c r="AR1056" s="36">
        <f>IF($B1056="P",VLOOKUP($E1056,'[2]Costeo-JUL26'!$B$9:$CQ$307,AR$1,0),0)*$G1056</f>
        <v>0</v>
      </c>
      <c r="AS1056" s="35">
        <f>IF($B1056="P",VLOOKUP($E1056,'[2]Costeo-JUL26'!$B$9:$CQ$307,AS$1,0),0)</f>
        <v>0</v>
      </c>
      <c r="AT1056" s="36">
        <f t="shared" si="512"/>
        <v>0</v>
      </c>
      <c r="AU1056" s="36">
        <f t="shared" si="513"/>
        <v>0</v>
      </c>
      <c r="AV1056" s="34">
        <f>IF($B1056="P",VLOOKUP($E1056,'[2]Costeo-JUL26'!$B$9:$CQ$307,AV$1,0),0)</f>
        <v>0</v>
      </c>
      <c r="AW1056" s="16">
        <f>IF($B1056="P",VLOOKUP($E1056,'[2]Costeo-JUL26'!$B$9:$CQ$307,AW$1,0),0)*$G1056</f>
        <v>0</v>
      </c>
      <c r="AX1056" s="36">
        <f>IF($B1056="P",VLOOKUP($E1056,'[2]Costeo-JUL26'!$B$9:$CQ$307,AX$1,0),0)*$G1056</f>
        <v>0</v>
      </c>
      <c r="AY1056" s="35">
        <f>IF($B1056="P",VLOOKUP($E1056,'[2]Costeo-JUL26'!$B$9:$CQ$307,AY$1,0),0)</f>
        <v>0</v>
      </c>
      <c r="AZ1056" s="36">
        <f t="shared" si="514"/>
        <v>0</v>
      </c>
      <c r="BA1056" s="36">
        <f t="shared" si="515"/>
        <v>0</v>
      </c>
      <c r="BB1056" s="34">
        <f>IF($B1056="P",VLOOKUP($E1056,'[2]Costeo-JUL26'!$B$9:$CQ$307,BB$1,0),0)</f>
        <v>0</v>
      </c>
      <c r="BC1056" s="16">
        <f>IF($B1056="P",VLOOKUP($E1056,'[2]Costeo-JUL26'!$B$9:$CQ$307,BC$1,0),0)*$G1056</f>
        <v>0</v>
      </c>
      <c r="BD1056" s="36">
        <f>IF($B1056="P",VLOOKUP($E1056,'[2]Costeo-JUL26'!$B$9:$CQ$307,BD$1,0),0)*$G1056</f>
        <v>0</v>
      </c>
      <c r="BE1056" s="35">
        <f>IF($B1056="P",VLOOKUP($E1056,'[2]Costeo-JUL26'!$B$9:$CQ$307,BE$1,0),0)</f>
        <v>0</v>
      </c>
      <c r="BF1056" s="36">
        <f t="shared" si="516"/>
        <v>0</v>
      </c>
      <c r="BG1056" s="36">
        <f t="shared" si="517"/>
        <v>0</v>
      </c>
      <c r="BH1056" s="34">
        <f>IF($B1056="P",VLOOKUP($E1056,'[2]Costeo-JUL26'!$B$9:$CQ$307,BH$1,0),0)</f>
        <v>0</v>
      </c>
      <c r="BI1056" s="16">
        <f>IF($B1056="P",VLOOKUP($E1056,'[2]Costeo-JUL26'!$B$9:$CQ$307,BI$1,0),0)*$G1056</f>
        <v>0</v>
      </c>
      <c r="BJ1056" s="36">
        <f>IF($B1056="P",VLOOKUP($E1056,'[2]Costeo-JUL26'!$B$9:$CQ$307,BJ$1,0),0)*$G1056</f>
        <v>0</v>
      </c>
      <c r="BK1056" s="35">
        <f>IF(BH1056=910319,0,IF($B1056="P",VLOOKUP($E1056,'[2]Costeo-JUL26'!$B$9:$CQ$307,BK$1,0),0))</f>
        <v>0</v>
      </c>
      <c r="BL1056" s="36">
        <f t="shared" si="518"/>
        <v>0</v>
      </c>
      <c r="BM1056" s="36">
        <f t="shared" si="519"/>
        <v>0</v>
      </c>
      <c r="BN1056" s="34">
        <f>IF($B1056="P",VLOOKUP($E1056,'[2]Costeo-JUL26'!$B$9:$CQ$307,BN$1,0),0)</f>
        <v>0</v>
      </c>
      <c r="BO1056" s="16">
        <f>IF($B1056="P",VLOOKUP($E1056,'[2]Costeo-JUL26'!$B$9:$CQ$307,BO$1,0),0)*$G1056</f>
        <v>0</v>
      </c>
      <c r="BP1056" s="36">
        <f>IF($B1056="P",VLOOKUP($E1056,'[2]Costeo-JUL26'!$B$9:$CQ$307,BP$1,0),0)*$G1056</f>
        <v>0</v>
      </c>
      <c r="BQ1056" s="35">
        <f>IF($B1056="P",VLOOKUP($E1056,'[2]Costeo-JUL26'!$B$9:$CQ$307,BQ$1,0),0)</f>
        <v>0</v>
      </c>
      <c r="BR1056" s="36">
        <f t="shared" si="520"/>
        <v>0</v>
      </c>
      <c r="BS1056" s="36">
        <f t="shared" si="521"/>
        <v>0</v>
      </c>
      <c r="BT1056" s="34">
        <f>IF($B1056="P",VLOOKUP($E1056,'[2]Costeo-JUL26'!$B$9:$CQ$307,BT$1,0),0)</f>
        <v>0</v>
      </c>
      <c r="BU1056" s="16">
        <f>IF($B1056="P",VLOOKUP($E1056,'[2]Costeo-JUL26'!$B$9:$CQ$307,BU$1,0),0)*$G1056</f>
        <v>0</v>
      </c>
      <c r="BV1056" s="36">
        <f>IF($B1056="P",VLOOKUP($E1056,'[2]Costeo-JUL26'!$B$9:$CQ$307,BV$1,0),0)*$G1056</f>
        <v>0</v>
      </c>
      <c r="BW1056" s="35">
        <f>IF($B1056="P",VLOOKUP($E1056,'[2]Costeo-JUL26'!$B$9:$CQ$307,BW$1,0),0)</f>
        <v>0</v>
      </c>
      <c r="BX1056" s="36">
        <f t="shared" si="522"/>
        <v>0</v>
      </c>
      <c r="BY1056" s="36">
        <f t="shared" si="523"/>
        <v>0</v>
      </c>
      <c r="BZ1056" s="34">
        <f>IF($B1056="P",VLOOKUP($E1056,'[2]Costeo-JUL26'!$B$9:$CQ$307,BZ$1,0),0)</f>
        <v>0</v>
      </c>
      <c r="CA1056" s="16">
        <f>IF($B1056="P",VLOOKUP($E1056,'[2]Costeo-JUL26'!$B$9:$CQ$307,CA$1,0),0)*$G1056</f>
        <v>0</v>
      </c>
      <c r="CB1056" s="36">
        <f>IF($B1056="P",VLOOKUP($E1056,'[2]Costeo-JUL26'!$B$9:$CQ$307,CB$1,0),0)*$G1056</f>
        <v>0</v>
      </c>
      <c r="CC1056" s="35">
        <f>IF($B1056="P",VLOOKUP($E1056,'[2]Costeo-JUL26'!$B$9:$CQ$307,CC$1,0),0)</f>
        <v>0</v>
      </c>
      <c r="CD1056" s="36">
        <f t="shared" si="524"/>
        <v>0</v>
      </c>
      <c r="CE1056" s="36">
        <f t="shared" si="525"/>
        <v>0</v>
      </c>
      <c r="CF1056" s="37">
        <f t="shared" si="497"/>
        <v>0</v>
      </c>
      <c r="CG1056" s="36">
        <f>IF($B1056="r",VLOOKUP($E1056,'[2]Costeo-JUL26'!$B$9:$CQ$307,CG$1,0),0)*$G1056</f>
        <v>39439.94</v>
      </c>
      <c r="CH1056" s="35">
        <f>VLOOKUP($E1056,'[2]TEORICOS (05.26)'!$A$8:$T$251,CH$1,0)</f>
        <v>0.05</v>
      </c>
      <c r="CI1056" s="36">
        <f t="shared" si="526"/>
        <v>40230.050299999988</v>
      </c>
      <c r="CJ1056" s="37">
        <f t="shared" si="527"/>
        <v>79669.99029999999</v>
      </c>
      <c r="CM1056" s="16">
        <f>SUMIFS('[1]Ajuste Inventario'!$I:$I,'[1]Ajuste Inventario'!$B:$B,E1056,'[1]Ajuste Inventario'!$S:$S,D1056)*-1</f>
        <v>3.3330000000000002</v>
      </c>
      <c r="CN1056" s="36">
        <f t="shared" si="498"/>
        <v>11545.22076825652</v>
      </c>
      <c r="CP1056" t="str">
        <f t="shared" si="499"/>
        <v>3518Org.Vtas Tandil</v>
      </c>
      <c r="CQ1056" s="10">
        <f t="shared" si="500"/>
        <v>3463.9126217391299</v>
      </c>
    </row>
    <row r="1057" spans="1:95" x14ac:dyDescent="0.25">
      <c r="A1057" s="30">
        <v>46204</v>
      </c>
      <c r="B1057" s="31" t="str">
        <f>VLOOKUP($E1057,'[2]TEORICOS (05.26)'!$A$8:$T$251,B$1,0)</f>
        <v>P</v>
      </c>
      <c r="C1057" s="32" t="str">
        <f>VLOOKUP($E1057,'[2]TEORICOS (05.26)'!$A$8:$T$251,C$1,0)</f>
        <v>Schweppes</v>
      </c>
      <c r="D1057" t="s">
        <v>232</v>
      </c>
      <c r="E1057">
        <v>3527</v>
      </c>
      <c r="F1057" t="s">
        <v>179</v>
      </c>
      <c r="G1057" s="16">
        <v>172.5</v>
      </c>
      <c r="H1057" s="16">
        <v>182.33249999999992</v>
      </c>
      <c r="I1057" s="33">
        <v>2593757.5600000005</v>
      </c>
      <c r="J1057" s="33">
        <v>2534099.44</v>
      </c>
      <c r="K1057" s="34">
        <f>IF($B1057="P",VLOOKUP($E1057,'[2]Costeo-JUL26'!$B$9:$CQ$307,K$1,0),0)</f>
        <v>928732</v>
      </c>
      <c r="L1057" s="35">
        <f>VLOOKUP($E1057,'[2]TEORICOS (05.26)'!$A$8:$T$251,L$1,0)</f>
        <v>0.23499999999999999</v>
      </c>
      <c r="M1057" s="36">
        <f t="shared" si="501"/>
        <v>595513.36839999992</v>
      </c>
      <c r="N1057" s="35">
        <f>IF($B1057="P",VLOOKUP($E1057,'[2]Costeo-JUL26'!$B$9:$CQ$307,N$1,0),0)</f>
        <v>2.5000000000000001E-2</v>
      </c>
      <c r="O1057" s="36">
        <f t="shared" si="502"/>
        <v>14887.834209999999</v>
      </c>
      <c r="P1057" s="36">
        <f>IF($B1057="P",VLOOKUP($E1057,'[2]Costeo-JUL26'!$B$9:$CQ$307,P$1,0),0)*H1057</f>
        <v>0</v>
      </c>
      <c r="Q1057" s="36">
        <f t="shared" si="503"/>
        <v>610401.20260999992</v>
      </c>
      <c r="R1057" s="34">
        <f>IF($B1057="P",VLOOKUP($E1057,'[2]Costeo-JUL26'!$B$9:$CQ$307,R$1,0),0)</f>
        <v>0</v>
      </c>
      <c r="S1057" s="16">
        <f>IF($B1057="P",VLOOKUP($E1057,'[2]Costeo-JUL26'!$B$9:$CQ$307,S$1,0),0)*$G1057</f>
        <v>0</v>
      </c>
      <c r="T1057" s="36">
        <f>IF($B1057="P",VLOOKUP($E1057,'[2]Costeo-JUL26'!$B$9:$CQ$307,T$1,0),0)*$G1057</f>
        <v>0</v>
      </c>
      <c r="U1057" s="35">
        <f>IF($B1057="P",VLOOKUP($E1057,'[2]Costeo-JUL26'!$B$9:$CQ$307,U$1,0),0)</f>
        <v>0</v>
      </c>
      <c r="V1057" s="36">
        <f t="shared" si="504"/>
        <v>0</v>
      </c>
      <c r="W1057" s="36">
        <f t="shared" si="505"/>
        <v>0</v>
      </c>
      <c r="X1057" s="34">
        <f>IF($B1057="P",VLOOKUP($E1057,'[2]Costeo-JUL26'!$B$9:$CQ$307,X$1,0),0)</f>
        <v>902338</v>
      </c>
      <c r="Y1057" s="16">
        <f>IF($B1057="P",VLOOKUP($E1057,'[2]Costeo-JUL26'!$B$9:$CQ$307,Y$1,0),0)*$G1057</f>
        <v>6.7626900000000001</v>
      </c>
      <c r="Z1057" s="36">
        <f>IF($B1057="P",VLOOKUP($E1057,'[2]Costeo-JUL26'!$B$9:$CQ$307,Z$1,0),0)*$G1057</f>
        <v>1912.0829706000002</v>
      </c>
      <c r="AA1057" s="35">
        <f>IF($B1057="P",VLOOKUP($E1057,'[2]Costeo-JUL26'!$B$9:$CQ$307,AA$1,0),0)</f>
        <v>0.45</v>
      </c>
      <c r="AB1057" s="36">
        <f t="shared" si="506"/>
        <v>860.43733677000012</v>
      </c>
      <c r="AC1057" s="36">
        <f t="shared" si="507"/>
        <v>2772.5203073700004</v>
      </c>
      <c r="AD1057" s="34">
        <f>IF($B1057="P",VLOOKUP($E1057,'[2]Costeo-JUL26'!$B$9:$CQ$307,AD$1,0),0)</f>
        <v>901781</v>
      </c>
      <c r="AE1057" s="16">
        <f>IF($B1057="P",VLOOKUP($E1057,'[2]Costeo-JUL26'!$B$9:$CQ$307,AE$1,0),0)*$G1057</f>
        <v>2070</v>
      </c>
      <c r="AF1057" s="36">
        <f>IF($B1057="P",VLOOKUP($E1057,'[2]Costeo-JUL26'!$B$9:$CQ$307,AF$1,0),0)*$G1057</f>
        <v>31768.704000000002</v>
      </c>
      <c r="AG1057" s="35">
        <f>IF($B1057="P",VLOOKUP($E1057,'[2]Costeo-JUL26'!$B$9:$CQ$307,AG$1,0),0)</f>
        <v>6.0000000000000001E-3</v>
      </c>
      <c r="AH1057" s="36">
        <f t="shared" si="508"/>
        <v>190.61222400000003</v>
      </c>
      <c r="AI1057" s="36">
        <f t="shared" si="509"/>
        <v>31959.316224000002</v>
      </c>
      <c r="AJ1057" s="34">
        <f>IF($B1057="P",VLOOKUP($E1057,'[2]Costeo-JUL26'!$B$9:$CQ$307,AJ$1,0),0)</f>
        <v>909965</v>
      </c>
      <c r="AK1057" s="16">
        <f>IF($B1057="P",VLOOKUP($E1057,'[2]Costeo-JUL26'!$B$9:$CQ$307,AK$1,0),0)*$G1057</f>
        <v>2070</v>
      </c>
      <c r="AL1057" s="36">
        <f>IF($B1057="P",VLOOKUP($E1057,'[2]Costeo-JUL26'!$B$9:$CQ$307,AL$1,0),0)*$G1057</f>
        <v>14449.055400000001</v>
      </c>
      <c r="AM1057" s="35">
        <f>IF($B1057="P",VLOOKUP($E1057,'[2]Costeo-JUL26'!$B$9:$CQ$307,AM$1,0),0)</f>
        <v>1.7999999999999999E-2</v>
      </c>
      <c r="AN1057" s="36">
        <f t="shared" si="510"/>
        <v>260.08299720000002</v>
      </c>
      <c r="AO1057" s="36">
        <f t="shared" si="511"/>
        <v>14709.1383972</v>
      </c>
      <c r="AP1057" s="34">
        <f>IF($B1057="P",VLOOKUP($E1057,'[2]Costeo-JUL26'!$B$9:$CQ$307,AP$1,0),0)</f>
        <v>901189</v>
      </c>
      <c r="AQ1057" s="16">
        <f>IF($B1057="P",VLOOKUP($E1057,'[2]Costeo-JUL26'!$B$9:$CQ$307,AQ$1,0),0)*$G1057</f>
        <v>2070</v>
      </c>
      <c r="AR1057" s="36">
        <f>IF($B1057="P",VLOOKUP($E1057,'[2]Costeo-JUL26'!$B$9:$CQ$307,AR$1,0),0)*$G1057</f>
        <v>158736.29400287214</v>
      </c>
      <c r="AS1057" s="35">
        <f>IF($B1057="P",VLOOKUP($E1057,'[2]Costeo-JUL26'!$B$9:$CQ$307,AS$1,0),0)</f>
        <v>0.02</v>
      </c>
      <c r="AT1057" s="36">
        <f t="shared" si="512"/>
        <v>3174.7258800574427</v>
      </c>
      <c r="AU1057" s="36">
        <f t="shared" si="513"/>
        <v>161911.01988292957</v>
      </c>
      <c r="AV1057" s="34">
        <f>IF($B1057="P",VLOOKUP($E1057,'[2]Costeo-JUL26'!$B$9:$CQ$307,AV$1,0),0)</f>
        <v>932317</v>
      </c>
      <c r="AW1057" s="16">
        <f>IF($B1057="P",VLOOKUP($E1057,'[2]Costeo-JUL26'!$B$9:$CQ$307,AW$1,0),0)*$G1057</f>
        <v>3.43275</v>
      </c>
      <c r="AX1057" s="36">
        <f>IF($B1057="P",VLOOKUP($E1057,'[2]Costeo-JUL26'!$B$9:$CQ$307,AX$1,0),0)*$G1057</f>
        <v>14753.272950000002</v>
      </c>
      <c r="AY1057" s="35">
        <f>IF($B1057="P",VLOOKUP($E1057,'[2]Costeo-JUL26'!$B$9:$CQ$307,AY$1,0),0)</f>
        <v>0.03</v>
      </c>
      <c r="AZ1057" s="36">
        <f t="shared" si="514"/>
        <v>442.59818850000005</v>
      </c>
      <c r="BA1057" s="36">
        <f t="shared" si="515"/>
        <v>15195.871138500002</v>
      </c>
      <c r="BB1057" s="34">
        <f>IF($B1057="P",VLOOKUP($E1057,'[2]Costeo-JUL26'!$B$9:$CQ$307,BB$1,0),0)</f>
        <v>902311</v>
      </c>
      <c r="BC1057" s="16">
        <f>IF($B1057="P",VLOOKUP($E1057,'[2]Costeo-JUL26'!$B$9:$CQ$307,BC$1,0),0)*$G1057</f>
        <v>0.47916666666666669</v>
      </c>
      <c r="BD1057" s="36">
        <f>IF($B1057="P",VLOOKUP($E1057,'[2]Costeo-JUL26'!$B$9:$CQ$307,BD$1,0),0)*$G1057</f>
        <v>1879.1215625000002</v>
      </c>
      <c r="BE1057" s="35">
        <f>IF($B1057="P",VLOOKUP($E1057,'[2]Costeo-JUL26'!$B$9:$CQ$307,BE$1,0),0)</f>
        <v>0.03</v>
      </c>
      <c r="BF1057" s="36">
        <f t="shared" si="516"/>
        <v>56.373646875000006</v>
      </c>
      <c r="BG1057" s="36">
        <f t="shared" si="517"/>
        <v>1935.4952093750003</v>
      </c>
      <c r="BH1057" s="34">
        <f>IF($B1057="P",VLOOKUP($E1057,'[2]Costeo-JUL26'!$B$9:$CQ$307,BH$1,0),0)</f>
        <v>933089</v>
      </c>
      <c r="BI1057" s="16">
        <f>IF($B1057="P",VLOOKUP($E1057,'[2]Costeo-JUL26'!$B$9:$CQ$307,BI$1,0),0)*$G1057</f>
        <v>5.9895833333333339</v>
      </c>
      <c r="BJ1057" s="36">
        <f>IF($B1057="P",VLOOKUP($E1057,'[2]Costeo-JUL26'!$B$9:$CQ$307,BJ$1,0),0)*$G1057</f>
        <v>4460.2782556620214</v>
      </c>
      <c r="BK1057" s="35">
        <f>IF(BH1057=910319,0,IF($B1057="P",VLOOKUP($E1057,'[2]Costeo-JUL26'!$B$9:$CQ$307,BK$1,0),0))</f>
        <v>0.02</v>
      </c>
      <c r="BL1057" s="36">
        <f t="shared" si="518"/>
        <v>89.205565113240425</v>
      </c>
      <c r="BM1057" s="36">
        <f t="shared" si="519"/>
        <v>4549.4838207752618</v>
      </c>
      <c r="BN1057" s="34">
        <f>IF($B1057="P",VLOOKUP($E1057,'[2]Costeo-JUL26'!$B$9:$CQ$307,BN$1,0),0)</f>
        <v>0</v>
      </c>
      <c r="BO1057" s="16">
        <f>IF($B1057="P",VLOOKUP($E1057,'[2]Costeo-JUL26'!$B$9:$CQ$307,BO$1,0),0)*$G1057</f>
        <v>0</v>
      </c>
      <c r="BP1057" s="36">
        <f>IF($B1057="P",VLOOKUP($E1057,'[2]Costeo-JUL26'!$B$9:$CQ$307,BP$1,0),0)*$G1057</f>
        <v>0</v>
      </c>
      <c r="BQ1057" s="35">
        <f>IF($B1057="P",VLOOKUP($E1057,'[2]Costeo-JUL26'!$B$9:$CQ$307,BQ$1,0),0)</f>
        <v>0</v>
      </c>
      <c r="BR1057" s="36">
        <f t="shared" si="520"/>
        <v>0</v>
      </c>
      <c r="BS1057" s="36">
        <f t="shared" si="521"/>
        <v>0</v>
      </c>
      <c r="BT1057" s="34">
        <f>IF($B1057="P",VLOOKUP($E1057,'[2]Costeo-JUL26'!$B$9:$CQ$307,BT$1,0),0)</f>
        <v>0</v>
      </c>
      <c r="BU1057" s="16">
        <f>IF($B1057="P",VLOOKUP($E1057,'[2]Costeo-JUL26'!$B$9:$CQ$307,BU$1,0),0)*$G1057</f>
        <v>0</v>
      </c>
      <c r="BV1057" s="36">
        <f>IF($B1057="P",VLOOKUP($E1057,'[2]Costeo-JUL26'!$B$9:$CQ$307,BV$1,0),0)*$G1057</f>
        <v>0</v>
      </c>
      <c r="BW1057" s="35">
        <f>IF($B1057="P",VLOOKUP($E1057,'[2]Costeo-JUL26'!$B$9:$CQ$307,BW$1,0),0)</f>
        <v>0</v>
      </c>
      <c r="BX1057" s="36">
        <f t="shared" si="522"/>
        <v>0</v>
      </c>
      <c r="BY1057" s="36">
        <f t="shared" si="523"/>
        <v>0</v>
      </c>
      <c r="BZ1057" s="34">
        <f>IF($B1057="P",VLOOKUP($E1057,'[2]Costeo-JUL26'!$B$9:$CQ$307,BZ$1,0),0)</f>
        <v>0</v>
      </c>
      <c r="CA1057" s="16">
        <f>IF($B1057="P",VLOOKUP($E1057,'[2]Costeo-JUL26'!$B$9:$CQ$307,CA$1,0),0)*$G1057</f>
        <v>0</v>
      </c>
      <c r="CB1057" s="36">
        <f>IF($B1057="P",VLOOKUP($E1057,'[2]Costeo-JUL26'!$B$9:$CQ$307,CB$1,0),0)*$G1057</f>
        <v>0</v>
      </c>
      <c r="CC1057" s="35">
        <f>IF($B1057="P",VLOOKUP($E1057,'[2]Costeo-JUL26'!$B$9:$CQ$307,CC$1,0),0)</f>
        <v>0</v>
      </c>
      <c r="CD1057" s="36">
        <f t="shared" si="524"/>
        <v>0</v>
      </c>
      <c r="CE1057" s="36">
        <f t="shared" si="525"/>
        <v>0</v>
      </c>
      <c r="CF1057" s="37">
        <f t="shared" si="497"/>
        <v>843434.04759014992</v>
      </c>
      <c r="CG1057" s="36">
        <f>IF($B1057="r",VLOOKUP($E1057,'[2]Costeo-JUL26'!$B$9:$CQ$307,CG$1,0),0)*$G1057</f>
        <v>0</v>
      </c>
      <c r="CH1057" s="35">
        <f>VLOOKUP($E1057,'[2]TEORICOS (05.26)'!$A$8:$T$251,CH$1,0)</f>
        <v>0</v>
      </c>
      <c r="CI1057" s="36">
        <f t="shared" si="526"/>
        <v>0</v>
      </c>
      <c r="CJ1057" s="37">
        <f t="shared" si="527"/>
        <v>0</v>
      </c>
      <c r="CM1057" s="16">
        <f>SUMIFS('[1]Ajuste Inventario'!$I:$I,'[1]Ajuste Inventario'!$B:$B,E1057,'[1]Ajuste Inventario'!$S:$S,D1057)*-1</f>
        <v>0.5840000000000003</v>
      </c>
      <c r="CN1057" s="36">
        <f t="shared" si="498"/>
        <v>2855.4520799573788</v>
      </c>
      <c r="CP1057" t="str">
        <f t="shared" si="499"/>
        <v>3527Org.Vtas Tandil</v>
      </c>
      <c r="CQ1057" s="10">
        <f t="shared" si="500"/>
        <v>4889.4727396530434</v>
      </c>
    </row>
    <row r="1058" spans="1:95" x14ac:dyDescent="0.25">
      <c r="A1058" s="30">
        <v>46204</v>
      </c>
      <c r="B1058" s="31" t="str">
        <f>VLOOKUP($E1058,'[2]TEORICOS (05.26)'!$A$8:$T$251,B$1,0)</f>
        <v>P</v>
      </c>
      <c r="C1058" s="32" t="str">
        <f>VLOOKUP($E1058,'[2]TEORICOS (05.26)'!$A$8:$T$251,C$1,0)</f>
        <v>Schweppes</v>
      </c>
      <c r="D1058" t="s">
        <v>232</v>
      </c>
      <c r="E1058">
        <v>3535</v>
      </c>
      <c r="F1058" t="s">
        <v>180</v>
      </c>
      <c r="G1058" s="16">
        <v>13</v>
      </c>
      <c r="H1058" s="16">
        <v>41.210000000000008</v>
      </c>
      <c r="I1058" s="33">
        <v>240366.75</v>
      </c>
      <c r="J1058" s="33">
        <v>239348.74</v>
      </c>
      <c r="K1058" s="34">
        <f>IF($B1058="P",VLOOKUP($E1058,'[2]Costeo-JUL26'!$B$9:$CQ$307,K$1,0),0)</f>
        <v>928732</v>
      </c>
      <c r="L1058" s="35">
        <f>VLOOKUP($E1058,'[2]TEORICOS (05.26)'!$A$8:$T$251,L$1,0)</f>
        <v>0.23499999999999999</v>
      </c>
      <c r="M1058" s="36">
        <f t="shared" si="501"/>
        <v>56246.953899999993</v>
      </c>
      <c r="N1058" s="35">
        <f>IF($B1058="P",VLOOKUP($E1058,'[2]Costeo-JUL26'!$B$9:$CQ$307,N$1,0),0)</f>
        <v>2.5000000000000001E-2</v>
      </c>
      <c r="O1058" s="36">
        <f t="shared" si="502"/>
        <v>1406.1738475</v>
      </c>
      <c r="P1058" s="36">
        <f>IF($B1058="P",VLOOKUP($E1058,'[2]Costeo-JUL26'!$B$9:$CQ$307,P$1,0),0)*H1058</f>
        <v>0</v>
      </c>
      <c r="Q1058" s="36">
        <f t="shared" si="503"/>
        <v>57653.127747499995</v>
      </c>
      <c r="R1058" s="34">
        <f>IF($B1058="P",VLOOKUP($E1058,'[2]Costeo-JUL26'!$B$9:$CQ$307,R$1,0),0)</f>
        <v>0</v>
      </c>
      <c r="S1058" s="16">
        <f>IF($B1058="P",VLOOKUP($E1058,'[2]Costeo-JUL26'!$B$9:$CQ$307,S$1,0),0)*$G1058</f>
        <v>0</v>
      </c>
      <c r="T1058" s="36">
        <f>IF($B1058="P",VLOOKUP($E1058,'[2]Costeo-JUL26'!$B$9:$CQ$307,T$1,0),0)*$G1058</f>
        <v>0</v>
      </c>
      <c r="U1058" s="35">
        <f>IF($B1058="P",VLOOKUP($E1058,'[2]Costeo-JUL26'!$B$9:$CQ$307,U$1,0),0)</f>
        <v>0</v>
      </c>
      <c r="V1058" s="36">
        <f t="shared" si="504"/>
        <v>0</v>
      </c>
      <c r="W1058" s="36">
        <f t="shared" si="505"/>
        <v>0</v>
      </c>
      <c r="X1058" s="34">
        <f>IF($B1058="P",VLOOKUP($E1058,'[2]Costeo-JUL26'!$B$9:$CQ$307,X$1,0),0)</f>
        <v>902338</v>
      </c>
      <c r="Y1058" s="16">
        <f>IF($B1058="P",VLOOKUP($E1058,'[2]Costeo-JUL26'!$B$9:$CQ$307,Y$1,0),0)*$G1058</f>
        <v>1.528956</v>
      </c>
      <c r="Z1058" s="36">
        <f>IF($B1058="P",VLOOKUP($E1058,'[2]Costeo-JUL26'!$B$9:$CQ$307,Z$1,0),0)*$G1058</f>
        <v>432.29701944000004</v>
      </c>
      <c r="AA1058" s="35">
        <f>IF($B1058="P",VLOOKUP($E1058,'[2]Costeo-JUL26'!$B$9:$CQ$307,AA$1,0),0)</f>
        <v>0.45</v>
      </c>
      <c r="AB1058" s="36">
        <f t="shared" si="506"/>
        <v>194.53365874800002</v>
      </c>
      <c r="AC1058" s="36">
        <f t="shared" si="507"/>
        <v>626.83067818800009</v>
      </c>
      <c r="AD1058" s="34">
        <f>IF($B1058="P",VLOOKUP($E1058,'[2]Costeo-JUL26'!$B$9:$CQ$307,AD$1,0),0)</f>
        <v>939557</v>
      </c>
      <c r="AE1058" s="16">
        <f>IF($B1058="P",VLOOKUP($E1058,'[2]Costeo-JUL26'!$B$9:$CQ$307,AE$1,0),0)*$G1058</f>
        <v>117</v>
      </c>
      <c r="AF1058" s="36">
        <f>IF($B1058="P",VLOOKUP($E1058,'[2]Costeo-JUL26'!$B$9:$CQ$307,AF$1,0),0)*$G1058</f>
        <v>2427.5160000000001</v>
      </c>
      <c r="AG1058" s="35">
        <f>IF($B1058="P",VLOOKUP($E1058,'[2]Costeo-JUL26'!$B$9:$CQ$307,AG$1,0),0)</f>
        <v>6.0000000000000001E-3</v>
      </c>
      <c r="AH1058" s="36">
        <f t="shared" si="508"/>
        <v>14.565096</v>
      </c>
      <c r="AI1058" s="36">
        <f t="shared" si="509"/>
        <v>2442.0810959999999</v>
      </c>
      <c r="AJ1058" s="34">
        <f>IF($B1058="P",VLOOKUP($E1058,'[2]Costeo-JUL26'!$B$9:$CQ$307,AJ$1,0),0)</f>
        <v>942251</v>
      </c>
      <c r="AK1058" s="16">
        <f>IF($B1058="P",VLOOKUP($E1058,'[2]Costeo-JUL26'!$B$9:$CQ$307,AK$1,0),0)*$G1058</f>
        <v>117</v>
      </c>
      <c r="AL1058" s="36">
        <f>IF($B1058="P",VLOOKUP($E1058,'[2]Costeo-JUL26'!$B$9:$CQ$307,AL$1,0),0)*$G1058</f>
        <v>3374.2472400000001</v>
      </c>
      <c r="AM1058" s="35">
        <f>IF($B1058="P",VLOOKUP($E1058,'[2]Costeo-JUL26'!$B$9:$CQ$307,AM$1,0),0)</f>
        <v>1.7999999999999999E-2</v>
      </c>
      <c r="AN1058" s="36">
        <f t="shared" si="510"/>
        <v>60.736450319999996</v>
      </c>
      <c r="AO1058" s="36">
        <f t="shared" si="511"/>
        <v>3434.9836903200003</v>
      </c>
      <c r="AP1058" s="34">
        <f>IF($B1058="P",VLOOKUP($E1058,'[2]Costeo-JUL26'!$B$9:$CQ$307,AP$1,0),0)</f>
        <v>0</v>
      </c>
      <c r="AQ1058" s="16">
        <f>IF($B1058="P",VLOOKUP($E1058,'[2]Costeo-JUL26'!$B$9:$CQ$307,AQ$1,0),0)*$G1058</f>
        <v>0</v>
      </c>
      <c r="AR1058" s="36">
        <f>IF($B1058="P",VLOOKUP($E1058,'[2]Costeo-JUL26'!$B$9:$CQ$307,AR$1,0),0)*$G1058</f>
        <v>0</v>
      </c>
      <c r="AS1058" s="35">
        <f>IF($B1058="P",VLOOKUP($E1058,'[2]Costeo-JUL26'!$B$9:$CQ$307,AS$1,0),0)</f>
        <v>0</v>
      </c>
      <c r="AT1058" s="36">
        <f t="shared" si="512"/>
        <v>0</v>
      </c>
      <c r="AU1058" s="36">
        <f t="shared" si="513"/>
        <v>0</v>
      </c>
      <c r="AV1058" s="34">
        <f>IF($B1058="P",VLOOKUP($E1058,'[2]Costeo-JUL26'!$B$9:$CQ$307,AV$1,0),0)</f>
        <v>0</v>
      </c>
      <c r="AW1058" s="16">
        <f>IF($B1058="P",VLOOKUP($E1058,'[2]Costeo-JUL26'!$B$9:$CQ$307,AW$1,0),0)*$G1058</f>
        <v>0</v>
      </c>
      <c r="AX1058" s="36">
        <f>IF($B1058="P",VLOOKUP($E1058,'[2]Costeo-JUL26'!$B$9:$CQ$307,AX$1,0),0)*$G1058</f>
        <v>0</v>
      </c>
      <c r="AY1058" s="35">
        <f>IF($B1058="P",VLOOKUP($E1058,'[2]Costeo-JUL26'!$B$9:$CQ$307,AY$1,0),0)</f>
        <v>0</v>
      </c>
      <c r="AZ1058" s="36">
        <f t="shared" si="514"/>
        <v>0</v>
      </c>
      <c r="BA1058" s="36">
        <f t="shared" si="515"/>
        <v>0</v>
      </c>
      <c r="BB1058" s="34">
        <f>IF($B1058="P",VLOOKUP($E1058,'[2]Costeo-JUL26'!$B$9:$CQ$307,BB$1,0),0)</f>
        <v>0</v>
      </c>
      <c r="BC1058" s="16">
        <f>IF($B1058="P",VLOOKUP($E1058,'[2]Costeo-JUL26'!$B$9:$CQ$307,BC$1,0),0)*$G1058</f>
        <v>0</v>
      </c>
      <c r="BD1058" s="36">
        <f>IF($B1058="P",VLOOKUP($E1058,'[2]Costeo-JUL26'!$B$9:$CQ$307,BD$1,0),0)*$G1058</f>
        <v>0</v>
      </c>
      <c r="BE1058" s="35">
        <f>IF($B1058="P",VLOOKUP($E1058,'[2]Costeo-JUL26'!$B$9:$CQ$307,BE$1,0),0)</f>
        <v>0</v>
      </c>
      <c r="BF1058" s="36">
        <f t="shared" si="516"/>
        <v>0</v>
      </c>
      <c r="BG1058" s="36">
        <f t="shared" si="517"/>
        <v>0</v>
      </c>
      <c r="BH1058" s="34">
        <f>IF($B1058="P",VLOOKUP($E1058,'[2]Costeo-JUL26'!$B$9:$CQ$307,BH$1,0),0)</f>
        <v>0</v>
      </c>
      <c r="BI1058" s="16">
        <f>IF($B1058="P",VLOOKUP($E1058,'[2]Costeo-JUL26'!$B$9:$CQ$307,BI$1,0),0)*$G1058</f>
        <v>0</v>
      </c>
      <c r="BJ1058" s="36">
        <f>IF($B1058="P",VLOOKUP($E1058,'[2]Costeo-JUL26'!$B$9:$CQ$307,BJ$1,0),0)*$G1058</f>
        <v>0</v>
      </c>
      <c r="BK1058" s="35">
        <f>IF(BH1058=910319,0,IF($B1058="P",VLOOKUP($E1058,'[2]Costeo-JUL26'!$B$9:$CQ$307,BK$1,0),0))</f>
        <v>0</v>
      </c>
      <c r="BL1058" s="36">
        <f t="shared" si="518"/>
        <v>0</v>
      </c>
      <c r="BM1058" s="36">
        <f t="shared" si="519"/>
        <v>0</v>
      </c>
      <c r="BN1058" s="34">
        <f>IF($B1058="P",VLOOKUP($E1058,'[2]Costeo-JUL26'!$B$9:$CQ$307,BN$1,0),0)</f>
        <v>0</v>
      </c>
      <c r="BO1058" s="16">
        <f>IF($B1058="P",VLOOKUP($E1058,'[2]Costeo-JUL26'!$B$9:$CQ$307,BO$1,0),0)*$G1058</f>
        <v>0</v>
      </c>
      <c r="BP1058" s="36">
        <f>IF($B1058="P",VLOOKUP($E1058,'[2]Costeo-JUL26'!$B$9:$CQ$307,BP$1,0),0)*$G1058</f>
        <v>0</v>
      </c>
      <c r="BQ1058" s="35">
        <f>IF($B1058="P",VLOOKUP($E1058,'[2]Costeo-JUL26'!$B$9:$CQ$307,BQ$1,0),0)</f>
        <v>0</v>
      </c>
      <c r="BR1058" s="36">
        <f t="shared" si="520"/>
        <v>0</v>
      </c>
      <c r="BS1058" s="36">
        <f t="shared" si="521"/>
        <v>0</v>
      </c>
      <c r="BT1058" s="34">
        <f>IF($B1058="P",VLOOKUP($E1058,'[2]Costeo-JUL26'!$B$9:$CQ$307,BT$1,0),0)</f>
        <v>0</v>
      </c>
      <c r="BU1058" s="16">
        <f>IF($B1058="P",VLOOKUP($E1058,'[2]Costeo-JUL26'!$B$9:$CQ$307,BU$1,0),0)*$G1058</f>
        <v>0</v>
      </c>
      <c r="BV1058" s="36">
        <f>IF($B1058="P",VLOOKUP($E1058,'[2]Costeo-JUL26'!$B$9:$CQ$307,BV$1,0),0)*$G1058</f>
        <v>0</v>
      </c>
      <c r="BW1058" s="35">
        <f>IF($B1058="P",VLOOKUP($E1058,'[2]Costeo-JUL26'!$B$9:$CQ$307,BW$1,0),0)</f>
        <v>0</v>
      </c>
      <c r="BX1058" s="36">
        <f t="shared" si="522"/>
        <v>0</v>
      </c>
      <c r="BY1058" s="36">
        <f t="shared" si="523"/>
        <v>0</v>
      </c>
      <c r="BZ1058" s="34">
        <f>IF($B1058="P",VLOOKUP($E1058,'[2]Costeo-JUL26'!$B$9:$CQ$307,BZ$1,0),0)</f>
        <v>0</v>
      </c>
      <c r="CA1058" s="16">
        <f>IF($B1058="P",VLOOKUP($E1058,'[2]Costeo-JUL26'!$B$9:$CQ$307,CA$1,0),0)*$G1058</f>
        <v>0</v>
      </c>
      <c r="CB1058" s="36">
        <f>IF($B1058="P",VLOOKUP($E1058,'[2]Costeo-JUL26'!$B$9:$CQ$307,CB$1,0),0)*$G1058</f>
        <v>0</v>
      </c>
      <c r="CC1058" s="35">
        <f>IF($B1058="P",VLOOKUP($E1058,'[2]Costeo-JUL26'!$B$9:$CQ$307,CC$1,0),0)</f>
        <v>0</v>
      </c>
      <c r="CD1058" s="36">
        <f t="shared" si="524"/>
        <v>0</v>
      </c>
      <c r="CE1058" s="36">
        <f t="shared" si="525"/>
        <v>0</v>
      </c>
      <c r="CF1058" s="37">
        <f t="shared" si="497"/>
        <v>64157.023212007996</v>
      </c>
      <c r="CG1058" s="36">
        <f>IF($B1058="r",VLOOKUP($E1058,'[2]Costeo-JUL26'!$B$9:$CQ$307,CG$1,0),0)*$G1058</f>
        <v>0</v>
      </c>
      <c r="CH1058" s="35">
        <f>VLOOKUP($E1058,'[2]TEORICOS (05.26)'!$A$8:$T$251,CH$1,0)</f>
        <v>0</v>
      </c>
      <c r="CI1058" s="36">
        <f t="shared" si="526"/>
        <v>0</v>
      </c>
      <c r="CJ1058" s="37">
        <f t="shared" si="527"/>
        <v>0</v>
      </c>
      <c r="CM1058" s="16">
        <f>SUMIFS('[1]Ajuste Inventario'!$I:$I,'[1]Ajuste Inventario'!$B:$B,E1058,'[1]Ajuste Inventario'!$S:$S,D1058)*-1</f>
        <v>0</v>
      </c>
      <c r="CN1058" s="36">
        <f t="shared" si="498"/>
        <v>0</v>
      </c>
      <c r="CP1058" t="str">
        <f t="shared" si="499"/>
        <v>3535Org.Vtas Tandil</v>
      </c>
      <c r="CQ1058" s="10" t="e">
        <f t="shared" si="500"/>
        <v>#DIV/0!</v>
      </c>
    </row>
    <row r="1059" spans="1:95" x14ac:dyDescent="0.25">
      <c r="A1059" s="30">
        <v>46204</v>
      </c>
      <c r="B1059" s="31" t="str">
        <f>VLOOKUP($E1059,'[2]TEORICOS (05.26)'!$A$8:$T$251,B$1,0)</f>
        <v>P</v>
      </c>
      <c r="C1059" s="32" t="str">
        <f>VLOOKUP($E1059,'[2]TEORICOS (05.26)'!$A$8:$T$251,C$1,0)</f>
        <v>Schweppes</v>
      </c>
      <c r="D1059" t="s">
        <v>232</v>
      </c>
      <c r="E1059">
        <v>3536</v>
      </c>
      <c r="F1059" t="s">
        <v>181</v>
      </c>
      <c r="G1059" s="16">
        <v>722.33299999999997</v>
      </c>
      <c r="H1059" s="16">
        <v>1144.8978050000055</v>
      </c>
      <c r="I1059" s="33">
        <v>10269271.340000041</v>
      </c>
      <c r="J1059" s="33">
        <v>10207635.920000037</v>
      </c>
      <c r="K1059" s="34">
        <f>IF($B1059="P",VLOOKUP($E1059,'[2]Costeo-JUL26'!$B$9:$CQ$307,K$1,0),0)</f>
        <v>928732</v>
      </c>
      <c r="L1059" s="35">
        <f>VLOOKUP($E1059,'[2]TEORICOS (05.26)'!$A$8:$T$251,L$1,0)</f>
        <v>0.23499999999999999</v>
      </c>
      <c r="M1059" s="36">
        <f t="shared" si="501"/>
        <v>2398794.4412000086</v>
      </c>
      <c r="N1059" s="35">
        <f>IF($B1059="P",VLOOKUP($E1059,'[2]Costeo-JUL26'!$B$9:$CQ$307,N$1,0),0)</f>
        <v>2.5000000000000001E-2</v>
      </c>
      <c r="O1059" s="36">
        <f t="shared" si="502"/>
        <v>59969.861030000218</v>
      </c>
      <c r="P1059" s="36">
        <f>IF($B1059="P",VLOOKUP($E1059,'[2]Costeo-JUL26'!$B$9:$CQ$307,P$1,0),0)*H1059</f>
        <v>0</v>
      </c>
      <c r="Q1059" s="36">
        <f t="shared" si="503"/>
        <v>2458764.3022300089</v>
      </c>
      <c r="R1059" s="34">
        <f>IF($B1059="P",VLOOKUP($E1059,'[2]Costeo-JUL26'!$B$9:$CQ$307,R$1,0),0)</f>
        <v>0</v>
      </c>
      <c r="S1059" s="16">
        <f>IF($B1059="P",VLOOKUP($E1059,'[2]Costeo-JUL26'!$B$9:$CQ$307,S$1,0),0)*$G1059</f>
        <v>0</v>
      </c>
      <c r="T1059" s="36">
        <f>IF($B1059="P",VLOOKUP($E1059,'[2]Costeo-JUL26'!$B$9:$CQ$307,T$1,0),0)*$G1059</f>
        <v>0</v>
      </c>
      <c r="U1059" s="35">
        <f>IF($B1059="P",VLOOKUP($E1059,'[2]Costeo-JUL26'!$B$9:$CQ$307,U$1,0),0)</f>
        <v>0</v>
      </c>
      <c r="V1059" s="36">
        <f t="shared" si="504"/>
        <v>0</v>
      </c>
      <c r="W1059" s="36">
        <f t="shared" si="505"/>
        <v>0</v>
      </c>
      <c r="X1059" s="34">
        <f>IF($B1059="P",VLOOKUP($E1059,'[2]Costeo-JUL26'!$B$9:$CQ$307,X$1,0),0)</f>
        <v>902338</v>
      </c>
      <c r="Y1059" s="16">
        <f>IF($B1059="P",VLOOKUP($E1059,'[2]Costeo-JUL26'!$B$9:$CQ$307,Y$1,0),0)*$G1059</f>
        <v>42.477514398000004</v>
      </c>
      <c r="Z1059" s="36">
        <f>IF($B1059="P",VLOOKUP($E1059,'[2]Costeo-JUL26'!$B$9:$CQ$307,Z$1,0),0)*$G1059</f>
        <v>12010.09242089052</v>
      </c>
      <c r="AA1059" s="35">
        <f>IF($B1059="P",VLOOKUP($E1059,'[2]Costeo-JUL26'!$B$9:$CQ$307,AA$1,0),0)</f>
        <v>0.45</v>
      </c>
      <c r="AB1059" s="36">
        <f t="shared" si="506"/>
        <v>5404.5415894007338</v>
      </c>
      <c r="AC1059" s="36">
        <f t="shared" si="507"/>
        <v>17414.634010291255</v>
      </c>
      <c r="AD1059" s="34">
        <f>IF($B1059="P",VLOOKUP($E1059,'[2]Costeo-JUL26'!$B$9:$CQ$307,AD$1,0),0)</f>
        <v>901781</v>
      </c>
      <c r="AE1059" s="16">
        <f>IF($B1059="P",VLOOKUP($E1059,'[2]Costeo-JUL26'!$B$9:$CQ$307,AE$1,0),0)*$G1059</f>
        <v>4333.9979999999996</v>
      </c>
      <c r="AF1059" s="36">
        <f>IF($B1059="P",VLOOKUP($E1059,'[2]Costeo-JUL26'!$B$9:$CQ$307,AF$1,0),0)*$G1059</f>
        <v>66514.7341056</v>
      </c>
      <c r="AG1059" s="35">
        <f>IF($B1059="P",VLOOKUP($E1059,'[2]Costeo-JUL26'!$B$9:$CQ$307,AG$1,0),0)</f>
        <v>6.0000000000000001E-3</v>
      </c>
      <c r="AH1059" s="36">
        <f t="shared" si="508"/>
        <v>399.08840463360002</v>
      </c>
      <c r="AI1059" s="36">
        <f t="shared" si="509"/>
        <v>66913.8225102336</v>
      </c>
      <c r="AJ1059" s="34">
        <f>IF($B1059="P",VLOOKUP($E1059,'[2]Costeo-JUL26'!$B$9:$CQ$307,AJ$1,0),0)</f>
        <v>923737</v>
      </c>
      <c r="AK1059" s="16">
        <f>IF($B1059="P",VLOOKUP($E1059,'[2]Costeo-JUL26'!$B$9:$CQ$307,AK$1,0),0)*$G1059</f>
        <v>4333.9979999999996</v>
      </c>
      <c r="AL1059" s="36">
        <f>IF($B1059="P",VLOOKUP($E1059,'[2]Costeo-JUL26'!$B$9:$CQ$307,AL$1,0),0)*$G1059</f>
        <v>56265.348915359995</v>
      </c>
      <c r="AM1059" s="35">
        <f>IF($B1059="P",VLOOKUP($E1059,'[2]Costeo-JUL26'!$B$9:$CQ$307,AM$1,0),0)</f>
        <v>1.7999999999999999E-2</v>
      </c>
      <c r="AN1059" s="36">
        <f t="shared" si="510"/>
        <v>1012.7762804764799</v>
      </c>
      <c r="AO1059" s="36">
        <f t="shared" si="511"/>
        <v>57278.125195836474</v>
      </c>
      <c r="AP1059" s="34">
        <f>IF($B1059="P",VLOOKUP($E1059,'[2]Costeo-JUL26'!$B$9:$CQ$307,AP$1,0),0)</f>
        <v>913486</v>
      </c>
      <c r="AQ1059" s="16">
        <f>IF($B1059="P",VLOOKUP($E1059,'[2]Costeo-JUL26'!$B$9:$CQ$307,AQ$1,0),0)*$G1059</f>
        <v>4333.9979999999996</v>
      </c>
      <c r="AR1059" s="36">
        <f>IF($B1059="P",VLOOKUP($E1059,'[2]Costeo-JUL26'!$B$9:$CQ$307,AR$1,0),0)*$G1059</f>
        <v>534973.13081288198</v>
      </c>
      <c r="AS1059" s="35">
        <f>IF($B1059="P",VLOOKUP($E1059,'[2]Costeo-JUL26'!$B$9:$CQ$307,AS$1,0),0)</f>
        <v>0.02</v>
      </c>
      <c r="AT1059" s="36">
        <f t="shared" si="512"/>
        <v>10699.462616257641</v>
      </c>
      <c r="AU1059" s="36">
        <f t="shared" si="513"/>
        <v>545672.59342913958</v>
      </c>
      <c r="AV1059" s="34">
        <f>IF($B1059="P",VLOOKUP($E1059,'[2]Costeo-JUL26'!$B$9:$CQ$307,AV$1,0),0)</f>
        <v>917330</v>
      </c>
      <c r="AW1059" s="16">
        <f>IF($B1059="P",VLOOKUP($E1059,'[2]Costeo-JUL26'!$B$9:$CQ$307,AW$1,0),0)*$G1059</f>
        <v>16.8303589</v>
      </c>
      <c r="AX1059" s="36">
        <f>IF($B1059="P",VLOOKUP($E1059,'[2]Costeo-JUL26'!$B$9:$CQ$307,AX$1,0),0)*$G1059</f>
        <v>66165.296409445204</v>
      </c>
      <c r="AY1059" s="35">
        <f>IF($B1059="P",VLOOKUP($E1059,'[2]Costeo-JUL26'!$B$9:$CQ$307,AY$1,0),0)</f>
        <v>0.03</v>
      </c>
      <c r="AZ1059" s="36">
        <f t="shared" si="514"/>
        <v>1984.9588922833561</v>
      </c>
      <c r="BA1059" s="36">
        <f t="shared" si="515"/>
        <v>68150.255301728554</v>
      </c>
      <c r="BB1059" s="34">
        <f>IF($B1059="P",VLOOKUP($E1059,'[2]Costeo-JUL26'!$B$9:$CQ$307,BB$1,0),0)</f>
        <v>902311</v>
      </c>
      <c r="BC1059" s="16">
        <f>IF($B1059="P",VLOOKUP($E1059,'[2]Costeo-JUL26'!$B$9:$CQ$307,BC$1,0),0)*$G1059</f>
        <v>2.9022308035714288</v>
      </c>
      <c r="BD1059" s="36">
        <f>IF($B1059="P",VLOOKUP($E1059,'[2]Costeo-JUL26'!$B$9:$CQ$307,BD$1,0),0)*$G1059</f>
        <v>11381.518919671877</v>
      </c>
      <c r="BE1059" s="35">
        <f>IF($B1059="P",VLOOKUP($E1059,'[2]Costeo-JUL26'!$B$9:$CQ$307,BE$1,0),0)</f>
        <v>0.03</v>
      </c>
      <c r="BF1059" s="36">
        <f t="shared" si="516"/>
        <v>341.44556759015626</v>
      </c>
      <c r="BG1059" s="36">
        <f t="shared" si="517"/>
        <v>11722.964487262032</v>
      </c>
      <c r="BH1059" s="34">
        <f>IF($B1059="P",VLOOKUP($E1059,'[2]Costeo-JUL26'!$B$9:$CQ$307,BH$1,0),0)</f>
        <v>910319</v>
      </c>
      <c r="BI1059" s="16">
        <f>IF($B1059="P",VLOOKUP($E1059,'[2]Costeo-JUL26'!$B$9:$CQ$307,BI$1,0),0)*$G1059</f>
        <v>9.6741026785714279</v>
      </c>
      <c r="BJ1059" s="36">
        <f>IF($B1059="P",VLOOKUP($E1059,'[2]Costeo-JUL26'!$B$9:$CQ$307,BJ$1,0),0)*$G1059</f>
        <v>25292.941453125</v>
      </c>
      <c r="BK1059" s="35">
        <f>IF(BH1059=910319,0,IF($B1059="P",VLOOKUP($E1059,'[2]Costeo-JUL26'!$B$9:$CQ$307,BK$1,0),0))</f>
        <v>0</v>
      </c>
      <c r="BL1059" s="36">
        <f t="shared" si="518"/>
        <v>0</v>
      </c>
      <c r="BM1059" s="36">
        <f t="shared" si="519"/>
        <v>25292.941453125</v>
      </c>
      <c r="BN1059" s="34">
        <f>IF($B1059="P",VLOOKUP($E1059,'[2]Costeo-JUL26'!$B$9:$CQ$307,BN$1,0),0)</f>
        <v>0</v>
      </c>
      <c r="BO1059" s="16">
        <f>IF($B1059="P",VLOOKUP($E1059,'[2]Costeo-JUL26'!$B$9:$CQ$307,BO$1,0),0)*$G1059</f>
        <v>0</v>
      </c>
      <c r="BP1059" s="36">
        <f>IF($B1059="P",VLOOKUP($E1059,'[2]Costeo-JUL26'!$B$9:$CQ$307,BP$1,0),0)*$G1059</f>
        <v>0</v>
      </c>
      <c r="BQ1059" s="35">
        <f>IF($B1059="P",VLOOKUP($E1059,'[2]Costeo-JUL26'!$B$9:$CQ$307,BQ$1,0),0)</f>
        <v>0</v>
      </c>
      <c r="BR1059" s="36">
        <f t="shared" si="520"/>
        <v>0</v>
      </c>
      <c r="BS1059" s="36">
        <f t="shared" si="521"/>
        <v>0</v>
      </c>
      <c r="BT1059" s="34">
        <f>IF($B1059="P",VLOOKUP($E1059,'[2]Costeo-JUL26'!$B$9:$CQ$307,BT$1,0),0)</f>
        <v>0</v>
      </c>
      <c r="BU1059" s="16">
        <f>IF($B1059="P",VLOOKUP($E1059,'[2]Costeo-JUL26'!$B$9:$CQ$307,BU$1,0),0)*$G1059</f>
        <v>0</v>
      </c>
      <c r="BV1059" s="36">
        <f>IF($B1059="P",VLOOKUP($E1059,'[2]Costeo-JUL26'!$B$9:$CQ$307,BV$1,0),0)*$G1059</f>
        <v>0</v>
      </c>
      <c r="BW1059" s="35">
        <f>IF($B1059="P",VLOOKUP($E1059,'[2]Costeo-JUL26'!$B$9:$CQ$307,BW$1,0),0)</f>
        <v>0</v>
      </c>
      <c r="BX1059" s="36">
        <f t="shared" si="522"/>
        <v>0</v>
      </c>
      <c r="BY1059" s="36">
        <f t="shared" si="523"/>
        <v>0</v>
      </c>
      <c r="BZ1059" s="34">
        <f>IF($B1059="P",VLOOKUP($E1059,'[2]Costeo-JUL26'!$B$9:$CQ$307,BZ$1,0),0)</f>
        <v>0</v>
      </c>
      <c r="CA1059" s="16">
        <f>IF($B1059="P",VLOOKUP($E1059,'[2]Costeo-JUL26'!$B$9:$CQ$307,CA$1,0),0)*$G1059</f>
        <v>0</v>
      </c>
      <c r="CB1059" s="36">
        <f>IF($B1059="P",VLOOKUP($E1059,'[2]Costeo-JUL26'!$B$9:$CQ$307,CB$1,0),0)*$G1059</f>
        <v>0</v>
      </c>
      <c r="CC1059" s="35">
        <f>IF($B1059="P",VLOOKUP($E1059,'[2]Costeo-JUL26'!$B$9:$CQ$307,CC$1,0),0)</f>
        <v>0</v>
      </c>
      <c r="CD1059" s="36">
        <f t="shared" si="524"/>
        <v>0</v>
      </c>
      <c r="CE1059" s="36">
        <f t="shared" si="525"/>
        <v>0</v>
      </c>
      <c r="CF1059" s="37">
        <f t="shared" si="497"/>
        <v>3251209.6386176255</v>
      </c>
      <c r="CG1059" s="36">
        <f>IF($B1059="r",VLOOKUP($E1059,'[2]Costeo-JUL26'!$B$9:$CQ$307,CG$1,0),0)*$G1059</f>
        <v>0</v>
      </c>
      <c r="CH1059" s="35">
        <f>VLOOKUP($E1059,'[2]TEORICOS (05.26)'!$A$8:$T$251,CH$1,0)</f>
        <v>0</v>
      </c>
      <c r="CI1059" s="36">
        <f t="shared" si="526"/>
        <v>0</v>
      </c>
      <c r="CJ1059" s="37">
        <f t="shared" si="527"/>
        <v>0</v>
      </c>
      <c r="CM1059" s="16">
        <f>SUMIFS('[1]Ajuste Inventario'!$I:$I,'[1]Ajuste Inventario'!$B:$B,E1059,'[1]Ajuste Inventario'!$S:$S,D1059)*-1</f>
        <v>-0.49899999999999983</v>
      </c>
      <c r="CN1059" s="36">
        <f t="shared" si="498"/>
        <v>-2245.9912667290496</v>
      </c>
      <c r="CP1059" t="str">
        <f t="shared" si="499"/>
        <v>3536Org.Vtas Tandil</v>
      </c>
      <c r="CQ1059" s="10">
        <f t="shared" si="500"/>
        <v>4500.9845024630267</v>
      </c>
    </row>
    <row r="1060" spans="1:95" x14ac:dyDescent="0.25">
      <c r="A1060" s="30">
        <v>46204</v>
      </c>
      <c r="B1060" s="31" t="str">
        <f>VLOOKUP($E1060,'[2]TEORICOS (05.26)'!$A$8:$T$251,B$1,0)</f>
        <v>P</v>
      </c>
      <c r="C1060" s="32" t="str">
        <f>VLOOKUP($E1060,'[2]TEORICOS (05.26)'!$A$8:$T$251,C$1,0)</f>
        <v>Schweppes</v>
      </c>
      <c r="D1060" t="s">
        <v>232</v>
      </c>
      <c r="E1060">
        <v>3559</v>
      </c>
      <c r="F1060" t="s">
        <v>182</v>
      </c>
      <c r="G1060" s="16">
        <v>355</v>
      </c>
      <c r="H1060" s="16">
        <v>844.19000000000131</v>
      </c>
      <c r="I1060" s="33">
        <v>6851464.749999986</v>
      </c>
      <c r="J1060" s="33">
        <v>6783483.6999999881</v>
      </c>
      <c r="K1060" s="34">
        <f>IF($B1060="P",VLOOKUP($E1060,'[2]Costeo-JUL26'!$B$9:$CQ$307,K$1,0),0)</f>
        <v>928732</v>
      </c>
      <c r="L1060" s="35">
        <f>VLOOKUP($E1060,'[2]TEORICOS (05.26)'!$A$8:$T$251,L$1,0)</f>
        <v>0.23499999999999999</v>
      </c>
      <c r="M1060" s="36">
        <f t="shared" si="501"/>
        <v>1594118.669499997</v>
      </c>
      <c r="N1060" s="35">
        <f>IF($B1060="P",VLOOKUP($E1060,'[2]Costeo-JUL26'!$B$9:$CQ$307,N$1,0),0)</f>
        <v>2.5000000000000001E-2</v>
      </c>
      <c r="O1060" s="36">
        <f t="shared" si="502"/>
        <v>39852.966737499926</v>
      </c>
      <c r="P1060" s="36">
        <f>IF($B1060="P",VLOOKUP($E1060,'[2]Costeo-JUL26'!$B$9:$CQ$307,P$1,0),0)*H1060</f>
        <v>0</v>
      </c>
      <c r="Q1060" s="36">
        <f t="shared" si="503"/>
        <v>1633971.636237497</v>
      </c>
      <c r="R1060" s="34">
        <f>IF($B1060="P",VLOOKUP($E1060,'[2]Costeo-JUL26'!$B$9:$CQ$307,R$1,0),0)</f>
        <v>0</v>
      </c>
      <c r="S1060" s="16">
        <f>IF($B1060="P",VLOOKUP($E1060,'[2]Costeo-JUL26'!$B$9:$CQ$307,S$1,0),0)*$G1060</f>
        <v>0</v>
      </c>
      <c r="T1060" s="36">
        <f>IF($B1060="P",VLOOKUP($E1060,'[2]Costeo-JUL26'!$B$9:$CQ$307,T$1,0),0)*$G1060</f>
        <v>0</v>
      </c>
      <c r="U1060" s="35">
        <f>IF($B1060="P",VLOOKUP($E1060,'[2]Costeo-JUL26'!$B$9:$CQ$307,U$1,0),0)</f>
        <v>0</v>
      </c>
      <c r="V1060" s="36">
        <f t="shared" si="504"/>
        <v>0</v>
      </c>
      <c r="W1060" s="36">
        <f t="shared" si="505"/>
        <v>0</v>
      </c>
      <c r="X1060" s="34">
        <f>IF($B1060="P",VLOOKUP($E1060,'[2]Costeo-JUL26'!$B$9:$CQ$307,X$1,0),0)</f>
        <v>902338</v>
      </c>
      <c r="Y1060" s="16">
        <f>IF($B1060="P",VLOOKUP($E1060,'[2]Costeo-JUL26'!$B$9:$CQ$307,Y$1,0),0)*$G1060</f>
        <v>31.314194999999998</v>
      </c>
      <c r="Z1060" s="36">
        <f>IF($B1060="P",VLOOKUP($E1060,'[2]Costeo-JUL26'!$B$9:$CQ$307,Z$1,0),0)*$G1060</f>
        <v>8853.7754943</v>
      </c>
      <c r="AA1060" s="35">
        <f>IF($B1060="P",VLOOKUP($E1060,'[2]Costeo-JUL26'!$B$9:$CQ$307,AA$1,0),0)</f>
        <v>0.45</v>
      </c>
      <c r="AB1060" s="36">
        <f t="shared" si="506"/>
        <v>3984.1989724350001</v>
      </c>
      <c r="AC1060" s="36">
        <f t="shared" si="507"/>
        <v>12837.974466735001</v>
      </c>
      <c r="AD1060" s="34">
        <f>IF($B1060="P",VLOOKUP($E1060,'[2]Costeo-JUL26'!$B$9:$CQ$307,AD$1,0),0)</f>
        <v>901781</v>
      </c>
      <c r="AE1060" s="16">
        <f>IF($B1060="P",VLOOKUP($E1060,'[2]Costeo-JUL26'!$B$9:$CQ$307,AE$1,0),0)*$G1060</f>
        <v>2130</v>
      </c>
      <c r="AF1060" s="36">
        <f>IF($B1060="P",VLOOKUP($E1060,'[2]Costeo-JUL26'!$B$9:$CQ$307,AF$1,0),0)*$G1060</f>
        <v>32689.536</v>
      </c>
      <c r="AG1060" s="35">
        <f>IF($B1060="P",VLOOKUP($E1060,'[2]Costeo-JUL26'!$B$9:$CQ$307,AG$1,0),0)</f>
        <v>6.0000000000000001E-3</v>
      </c>
      <c r="AH1060" s="36">
        <f t="shared" si="508"/>
        <v>196.137216</v>
      </c>
      <c r="AI1060" s="36">
        <f t="shared" si="509"/>
        <v>32885.673216000003</v>
      </c>
      <c r="AJ1060" s="34">
        <f>IF($B1060="P",VLOOKUP($E1060,'[2]Costeo-JUL26'!$B$9:$CQ$307,AJ$1,0),0)</f>
        <v>923738</v>
      </c>
      <c r="AK1060" s="16">
        <f>IF($B1060="P",VLOOKUP($E1060,'[2]Costeo-JUL26'!$B$9:$CQ$307,AK$1,0),0)*$G1060</f>
        <v>2130</v>
      </c>
      <c r="AL1060" s="36">
        <f>IF($B1060="P",VLOOKUP($E1060,'[2]Costeo-JUL26'!$B$9:$CQ$307,AL$1,0),0)*$G1060</f>
        <v>43440.470740276032</v>
      </c>
      <c r="AM1060" s="35">
        <f>IF($B1060="P",VLOOKUP($E1060,'[2]Costeo-JUL26'!$B$9:$CQ$307,AM$1,0),0)</f>
        <v>1.7999999999999999E-2</v>
      </c>
      <c r="AN1060" s="36">
        <f t="shared" si="510"/>
        <v>781.92847332496854</v>
      </c>
      <c r="AO1060" s="36">
        <f t="shared" si="511"/>
        <v>44222.399213600998</v>
      </c>
      <c r="AP1060" s="34">
        <f>IF($B1060="P",VLOOKUP($E1060,'[2]Costeo-JUL26'!$B$9:$CQ$307,AP$1,0),0)</f>
        <v>916882</v>
      </c>
      <c r="AQ1060" s="16">
        <f>IF($B1060="P",VLOOKUP($E1060,'[2]Costeo-JUL26'!$B$9:$CQ$307,AQ$1,0),0)*$G1060</f>
        <v>2130</v>
      </c>
      <c r="AR1060" s="36">
        <f>IF($B1060="P",VLOOKUP($E1060,'[2]Costeo-JUL26'!$B$9:$CQ$307,AR$1,0),0)*$G1060</f>
        <v>347522.70582932688</v>
      </c>
      <c r="AS1060" s="35">
        <f>IF($B1060="P",VLOOKUP($E1060,'[2]Costeo-JUL26'!$B$9:$CQ$307,AS$1,0),0)</f>
        <v>0.02</v>
      </c>
      <c r="AT1060" s="36">
        <f t="shared" si="512"/>
        <v>6950.4541165865376</v>
      </c>
      <c r="AU1060" s="36">
        <f t="shared" si="513"/>
        <v>354473.15994591342</v>
      </c>
      <c r="AV1060" s="34">
        <f>IF($B1060="P",VLOOKUP($E1060,'[2]Costeo-JUL26'!$B$9:$CQ$307,AV$1,0),0)</f>
        <v>932442</v>
      </c>
      <c r="AW1060" s="16">
        <f>IF($B1060="P",VLOOKUP($E1060,'[2]Costeo-JUL26'!$B$9:$CQ$307,AW$1,0),0)*$G1060</f>
        <v>9.833499999999999</v>
      </c>
      <c r="AX1060" s="36">
        <f>IF($B1060="P",VLOOKUP($E1060,'[2]Costeo-JUL26'!$B$9:$CQ$307,AX$1,0),0)*$G1060</f>
        <v>36298.146001096138</v>
      </c>
      <c r="AY1060" s="35">
        <f>IF($B1060="P",VLOOKUP($E1060,'[2]Costeo-JUL26'!$B$9:$CQ$307,AY$1,0),0)</f>
        <v>0.03</v>
      </c>
      <c r="AZ1060" s="36">
        <f t="shared" si="514"/>
        <v>1088.9443800328841</v>
      </c>
      <c r="BA1060" s="36">
        <f t="shared" si="515"/>
        <v>37387.090381129019</v>
      </c>
      <c r="BB1060" s="34">
        <f>IF($B1060="P",VLOOKUP($E1060,'[2]Costeo-JUL26'!$B$9:$CQ$307,BB$1,0),0)</f>
        <v>902311</v>
      </c>
      <c r="BC1060" s="16">
        <f>IF($B1060="P",VLOOKUP($E1060,'[2]Costeo-JUL26'!$B$9:$CQ$307,BC$1,0),0)*$G1060</f>
        <v>1.5531250000000001</v>
      </c>
      <c r="BD1060" s="36">
        <f>IF($B1060="P",VLOOKUP($E1060,'[2]Costeo-JUL26'!$B$9:$CQ$307,BD$1,0),0)*$G1060</f>
        <v>6090.8048906250015</v>
      </c>
      <c r="BE1060" s="35">
        <f>IF($B1060="P",VLOOKUP($E1060,'[2]Costeo-JUL26'!$B$9:$CQ$307,BE$1,0),0)</f>
        <v>0.03</v>
      </c>
      <c r="BF1060" s="36">
        <f t="shared" si="516"/>
        <v>182.72414671875003</v>
      </c>
      <c r="BG1060" s="36">
        <f t="shared" si="517"/>
        <v>6273.529037343751</v>
      </c>
      <c r="BH1060" s="34">
        <f>IF($B1060="P",VLOOKUP($E1060,'[2]Costeo-JUL26'!$B$9:$CQ$307,BH$1,0),0)</f>
        <v>933089</v>
      </c>
      <c r="BI1060" s="16">
        <f>IF($B1060="P",VLOOKUP($E1060,'[2]Costeo-JUL26'!$B$9:$CQ$307,BI$1,0),0)*$G1060</f>
        <v>13.3125</v>
      </c>
      <c r="BJ1060" s="36">
        <f>IF($B1060="P",VLOOKUP($E1060,'[2]Costeo-JUL26'!$B$9:$CQ$307,BJ$1,0),0)*$G1060</f>
        <v>9913.4532360627181</v>
      </c>
      <c r="BK1060" s="35">
        <f>IF(BH1060=910319,0,IF($B1060="P",VLOOKUP($E1060,'[2]Costeo-JUL26'!$B$9:$CQ$307,BK$1,0),0))</f>
        <v>0.02</v>
      </c>
      <c r="BL1060" s="36">
        <f t="shared" si="518"/>
        <v>198.26906472125438</v>
      </c>
      <c r="BM1060" s="36">
        <f t="shared" si="519"/>
        <v>10111.722300783973</v>
      </c>
      <c r="BN1060" s="34">
        <f>IF($B1060="P",VLOOKUP($E1060,'[2]Costeo-JUL26'!$B$9:$CQ$307,BN$1,0),0)</f>
        <v>0</v>
      </c>
      <c r="BO1060" s="16">
        <f>IF($B1060="P",VLOOKUP($E1060,'[2]Costeo-JUL26'!$B$9:$CQ$307,BO$1,0),0)*$G1060</f>
        <v>0</v>
      </c>
      <c r="BP1060" s="36">
        <f>IF($B1060="P",VLOOKUP($E1060,'[2]Costeo-JUL26'!$B$9:$CQ$307,BP$1,0),0)*$G1060</f>
        <v>0</v>
      </c>
      <c r="BQ1060" s="35">
        <f>IF($B1060="P",VLOOKUP($E1060,'[2]Costeo-JUL26'!$B$9:$CQ$307,BQ$1,0),0)</f>
        <v>0</v>
      </c>
      <c r="BR1060" s="36">
        <f t="shared" si="520"/>
        <v>0</v>
      </c>
      <c r="BS1060" s="36">
        <f t="shared" si="521"/>
        <v>0</v>
      </c>
      <c r="BT1060" s="34">
        <f>IF($B1060="P",VLOOKUP($E1060,'[2]Costeo-JUL26'!$B$9:$CQ$307,BT$1,0),0)</f>
        <v>0</v>
      </c>
      <c r="BU1060" s="16">
        <f>IF($B1060="P",VLOOKUP($E1060,'[2]Costeo-JUL26'!$B$9:$CQ$307,BU$1,0),0)*$G1060</f>
        <v>0</v>
      </c>
      <c r="BV1060" s="36">
        <f>IF($B1060="P",VLOOKUP($E1060,'[2]Costeo-JUL26'!$B$9:$CQ$307,BV$1,0),0)*$G1060</f>
        <v>0</v>
      </c>
      <c r="BW1060" s="35">
        <f>IF($B1060="P",VLOOKUP($E1060,'[2]Costeo-JUL26'!$B$9:$CQ$307,BW$1,0),0)</f>
        <v>0</v>
      </c>
      <c r="BX1060" s="36">
        <f t="shared" si="522"/>
        <v>0</v>
      </c>
      <c r="BY1060" s="36">
        <f t="shared" si="523"/>
        <v>0</v>
      </c>
      <c r="BZ1060" s="34">
        <f>IF($B1060="P",VLOOKUP($E1060,'[2]Costeo-JUL26'!$B$9:$CQ$307,BZ$1,0),0)</f>
        <v>0</v>
      </c>
      <c r="CA1060" s="16">
        <f>IF($B1060="P",VLOOKUP($E1060,'[2]Costeo-JUL26'!$B$9:$CQ$307,CA$1,0),0)*$G1060</f>
        <v>0</v>
      </c>
      <c r="CB1060" s="36">
        <f>IF($B1060="P",VLOOKUP($E1060,'[2]Costeo-JUL26'!$B$9:$CQ$307,CB$1,0),0)*$G1060</f>
        <v>0</v>
      </c>
      <c r="CC1060" s="35">
        <f>IF($B1060="P",VLOOKUP($E1060,'[2]Costeo-JUL26'!$B$9:$CQ$307,CC$1,0),0)</f>
        <v>0</v>
      </c>
      <c r="CD1060" s="36">
        <f t="shared" si="524"/>
        <v>0</v>
      </c>
      <c r="CE1060" s="36">
        <f t="shared" si="525"/>
        <v>0</v>
      </c>
      <c r="CF1060" s="37">
        <f t="shared" si="497"/>
        <v>2132163.1847990034</v>
      </c>
      <c r="CG1060" s="36">
        <f>IF($B1060="r",VLOOKUP($E1060,'[2]Costeo-JUL26'!$B$9:$CQ$307,CG$1,0),0)*$G1060</f>
        <v>0</v>
      </c>
      <c r="CH1060" s="35">
        <f>VLOOKUP($E1060,'[2]TEORICOS (05.26)'!$A$8:$T$251,CH$1,0)</f>
        <v>0</v>
      </c>
      <c r="CI1060" s="36">
        <f t="shared" si="526"/>
        <v>0</v>
      </c>
      <c r="CJ1060" s="37">
        <f t="shared" si="527"/>
        <v>0</v>
      </c>
      <c r="CM1060" s="16">
        <f>SUMIFS('[1]Ajuste Inventario'!$I:$I,'[1]Ajuste Inventario'!$B:$B,E1060,'[1]Ajuste Inventario'!$S:$S,D1060)*-1</f>
        <v>3.1660000000000004</v>
      </c>
      <c r="CN1060" s="36">
        <f t="shared" si="498"/>
        <v>19015.291952320127</v>
      </c>
      <c r="CP1060" t="str">
        <f t="shared" si="499"/>
        <v>3559Org.Vtas Tandil</v>
      </c>
      <c r="CQ1060" s="10">
        <f t="shared" si="500"/>
        <v>6006.0934783070516</v>
      </c>
    </row>
    <row r="1061" spans="1:95" x14ac:dyDescent="0.25">
      <c r="A1061" s="30">
        <v>46204</v>
      </c>
      <c r="B1061" s="31" t="str">
        <f>VLOOKUP($E1061,'[2]TEORICOS (05.26)'!$A$8:$T$251,B$1,0)</f>
        <v>P</v>
      </c>
      <c r="C1061" s="32" t="str">
        <f>VLOOKUP($E1061,'[2]TEORICOS (05.26)'!$A$8:$T$251,C$1,0)</f>
        <v>Cepita</v>
      </c>
      <c r="D1061" t="s">
        <v>232</v>
      </c>
      <c r="E1061">
        <v>3800</v>
      </c>
      <c r="F1061" t="s">
        <v>183</v>
      </c>
      <c r="G1061" s="16">
        <v>70</v>
      </c>
      <c r="H1061" s="16">
        <v>22.190000000000008</v>
      </c>
      <c r="I1061" s="33">
        <v>426815.06</v>
      </c>
      <c r="J1061" s="33">
        <v>421909.39999999997</v>
      </c>
      <c r="K1061" s="34">
        <f>IF($B1061="P",VLOOKUP($E1061,'[2]Costeo-JUL26'!$B$9:$CQ$307,K$1,0),0)</f>
        <v>932505</v>
      </c>
      <c r="L1061" s="35">
        <f>VLOOKUP($E1061,'[2]TEORICOS (05.26)'!$A$8:$T$251,L$1,0)</f>
        <v>0.2</v>
      </c>
      <c r="M1061" s="36">
        <f t="shared" si="501"/>
        <v>84381.88</v>
      </c>
      <c r="N1061" s="35">
        <f>IF($B1061="P",VLOOKUP($E1061,'[2]Costeo-JUL26'!$B$9:$CQ$307,N$1,0),0)</f>
        <v>0.2</v>
      </c>
      <c r="O1061" s="36">
        <f t="shared" si="502"/>
        <v>16876.376</v>
      </c>
      <c r="P1061" s="36">
        <f>IF($B1061="P",VLOOKUP($E1061,'[2]Costeo-JUL26'!$B$9:$CQ$307,P$1,0),0)*H1061</f>
        <v>0</v>
      </c>
      <c r="Q1061" s="36">
        <f t="shared" si="503"/>
        <v>101258.25600000001</v>
      </c>
      <c r="R1061" s="34">
        <f>IF($B1061="P",VLOOKUP($E1061,'[2]Costeo-JUL26'!$B$9:$CQ$307,R$1,0),0)</f>
        <v>0</v>
      </c>
      <c r="S1061" s="16">
        <f>IF($B1061="P",VLOOKUP($E1061,'[2]Costeo-JUL26'!$B$9:$CQ$307,S$1,0),0)*$G1061</f>
        <v>0</v>
      </c>
      <c r="T1061" s="36">
        <f>IF($B1061="P",VLOOKUP($E1061,'[2]Costeo-JUL26'!$B$9:$CQ$307,T$1,0),0)*$G1061</f>
        <v>0</v>
      </c>
      <c r="U1061" s="35">
        <f>IF($B1061="P",VLOOKUP($E1061,'[2]Costeo-JUL26'!$B$9:$CQ$307,U$1,0),0)</f>
        <v>0</v>
      </c>
      <c r="V1061" s="36">
        <f t="shared" si="504"/>
        <v>0</v>
      </c>
      <c r="W1061" s="36">
        <f t="shared" si="505"/>
        <v>0</v>
      </c>
      <c r="X1061" s="34">
        <f>IF($B1061="P",VLOOKUP($E1061,'[2]Costeo-JUL26'!$B$9:$CQ$307,X$1,0),0)</f>
        <v>0</v>
      </c>
      <c r="Y1061" s="16">
        <f>IF($B1061="P",VLOOKUP($E1061,'[2]Costeo-JUL26'!$B$9:$CQ$307,Y$1,0),0)*$G1061</f>
        <v>0</v>
      </c>
      <c r="Z1061" s="36">
        <f>IF($B1061="P",VLOOKUP($E1061,'[2]Costeo-JUL26'!$B$9:$CQ$307,Z$1,0),0)*$G1061</f>
        <v>0</v>
      </c>
      <c r="AA1061" s="35">
        <f>IF($B1061="P",VLOOKUP($E1061,'[2]Costeo-JUL26'!$B$9:$CQ$307,AA$1,0),0)</f>
        <v>0</v>
      </c>
      <c r="AB1061" s="36">
        <f t="shared" si="506"/>
        <v>0</v>
      </c>
      <c r="AC1061" s="36">
        <f t="shared" si="507"/>
        <v>0</v>
      </c>
      <c r="AD1061" s="34">
        <f>IF($B1061="P",VLOOKUP($E1061,'[2]Costeo-JUL26'!$B$9:$CQ$307,AD$1,0),0)</f>
        <v>917993</v>
      </c>
      <c r="AE1061" s="16">
        <f>IF($B1061="P",VLOOKUP($E1061,'[2]Costeo-JUL26'!$B$9:$CQ$307,AE$1,0),0)*$G1061</f>
        <v>420</v>
      </c>
      <c r="AF1061" s="36">
        <f>IF($B1061="P",VLOOKUP($E1061,'[2]Costeo-JUL26'!$B$9:$CQ$307,AF$1,0),0)*$G1061</f>
        <v>11413.248</v>
      </c>
      <c r="AG1061" s="35">
        <f>IF($B1061="P",VLOOKUP($E1061,'[2]Costeo-JUL26'!$B$9:$CQ$307,AG$1,0),0)</f>
        <v>6.0000000000000001E-3</v>
      </c>
      <c r="AH1061" s="36">
        <f t="shared" si="508"/>
        <v>68.479488000000003</v>
      </c>
      <c r="AI1061" s="36">
        <f t="shared" si="509"/>
        <v>11481.727488</v>
      </c>
      <c r="AJ1061" s="34">
        <f>IF($B1061="P",VLOOKUP($E1061,'[2]Costeo-JUL26'!$B$9:$CQ$307,AJ$1,0),0)</f>
        <v>929253</v>
      </c>
      <c r="AK1061" s="16">
        <f>IF($B1061="P",VLOOKUP($E1061,'[2]Costeo-JUL26'!$B$9:$CQ$307,AK$1,0),0)*$G1061</f>
        <v>420</v>
      </c>
      <c r="AL1061" s="36">
        <f>IF($B1061="P",VLOOKUP($E1061,'[2]Costeo-JUL26'!$B$9:$CQ$307,AL$1,0),0)*$G1061</f>
        <v>6473.3760000000002</v>
      </c>
      <c r="AM1061" s="35">
        <f>IF($B1061="P",VLOOKUP($E1061,'[2]Costeo-JUL26'!$B$9:$CQ$307,AM$1,0),0)</f>
        <v>1.7999999999999999E-2</v>
      </c>
      <c r="AN1061" s="36">
        <f t="shared" si="510"/>
        <v>116.52076799999999</v>
      </c>
      <c r="AO1061" s="36">
        <f t="shared" si="511"/>
        <v>6589.8967680000005</v>
      </c>
      <c r="AP1061" s="34">
        <f>IF($B1061="P",VLOOKUP($E1061,'[2]Costeo-JUL26'!$B$9:$CQ$307,AP$1,0),0)</f>
        <v>929269</v>
      </c>
      <c r="AQ1061" s="16">
        <f>IF($B1061="P",VLOOKUP($E1061,'[2]Costeo-JUL26'!$B$9:$CQ$307,AQ$1,0),0)*$G1061</f>
        <v>420</v>
      </c>
      <c r="AR1061" s="36">
        <f>IF($B1061="P",VLOOKUP($E1061,'[2]Costeo-JUL26'!$B$9:$CQ$307,AR$1,0),0)*$G1061</f>
        <v>37246.809600000008</v>
      </c>
      <c r="AS1061" s="35">
        <f>IF($B1061="P",VLOOKUP($E1061,'[2]Costeo-JUL26'!$B$9:$CQ$307,AS$1,0),0)</f>
        <v>0.02</v>
      </c>
      <c r="AT1061" s="36">
        <f t="shared" si="512"/>
        <v>744.93619200000012</v>
      </c>
      <c r="AU1061" s="36">
        <f t="shared" si="513"/>
        <v>37991.745792000009</v>
      </c>
      <c r="AV1061" s="34">
        <f>IF($B1061="P",VLOOKUP($E1061,'[2]Costeo-JUL26'!$B$9:$CQ$307,AV$1,0),0)</f>
        <v>934139</v>
      </c>
      <c r="AW1061" s="16">
        <f>IF($B1061="P",VLOOKUP($E1061,'[2]Costeo-JUL26'!$B$9:$CQ$307,AW$1,0),0)*$G1061</f>
        <v>0.63</v>
      </c>
      <c r="AX1061" s="36">
        <f>IF($B1061="P",VLOOKUP($E1061,'[2]Costeo-JUL26'!$B$9:$CQ$307,AX$1,0),0)*$G1061</f>
        <v>3239.8002000000001</v>
      </c>
      <c r="AY1061" s="35">
        <f>IF($B1061="P",VLOOKUP($E1061,'[2]Costeo-JUL26'!$B$9:$CQ$307,AY$1,0),0)</f>
        <v>0.03</v>
      </c>
      <c r="AZ1061" s="36">
        <f t="shared" si="514"/>
        <v>97.194006000000002</v>
      </c>
      <c r="BA1061" s="36">
        <f t="shared" si="515"/>
        <v>3336.9942060000003</v>
      </c>
      <c r="BB1061" s="34">
        <f>IF($B1061="P",VLOOKUP($E1061,'[2]Costeo-JUL26'!$B$9:$CQ$307,BB$1,0),0)</f>
        <v>902311</v>
      </c>
      <c r="BC1061" s="16">
        <f>IF($B1061="P",VLOOKUP($E1061,'[2]Costeo-JUL26'!$B$9:$CQ$307,BC$1,0),0)*$G1061</f>
        <v>7.4536000000000005E-2</v>
      </c>
      <c r="BD1061" s="36">
        <f>IF($B1061="P",VLOOKUP($E1061,'[2]Costeo-JUL26'!$B$9:$CQ$307,BD$1,0),0)*$G1061</f>
        <v>292.30373172000009</v>
      </c>
      <c r="BE1061" s="35">
        <f>IF($B1061="P",VLOOKUP($E1061,'[2]Costeo-JUL26'!$B$9:$CQ$307,BE$1,0),0)</f>
        <v>0.03</v>
      </c>
      <c r="BF1061" s="36">
        <f t="shared" si="516"/>
        <v>8.7691119516000029</v>
      </c>
      <c r="BG1061" s="36">
        <f t="shared" si="517"/>
        <v>301.07284367160008</v>
      </c>
      <c r="BH1061" s="34">
        <f>IF($B1061="P",VLOOKUP($E1061,'[2]Costeo-JUL26'!$B$9:$CQ$307,BH$1,0),0)</f>
        <v>902302</v>
      </c>
      <c r="BI1061" s="16">
        <f>IF($B1061="P",VLOOKUP($E1061,'[2]Costeo-JUL26'!$B$9:$CQ$307,BI$1,0),0)*$G1061</f>
        <v>1.2962962962962963</v>
      </c>
      <c r="BJ1061" s="36">
        <f>IF($B1061="P",VLOOKUP($E1061,'[2]Costeo-JUL26'!$B$9:$CQ$307,BJ$1,0),0)*$G1061</f>
        <v>852.70370370370358</v>
      </c>
      <c r="BK1061" s="35">
        <f>IF(BH1061=910319,0,IF($B1061="P",VLOOKUP($E1061,'[2]Costeo-JUL26'!$B$9:$CQ$307,BK$1,0),0))</f>
        <v>0.02</v>
      </c>
      <c r="BL1061" s="36">
        <f t="shared" si="518"/>
        <v>17.054074074074073</v>
      </c>
      <c r="BM1061" s="36">
        <f t="shared" si="519"/>
        <v>869.75777777777762</v>
      </c>
      <c r="BN1061" s="34">
        <f>IF($B1061="P",VLOOKUP($E1061,'[2]Costeo-JUL26'!$B$9:$CQ$307,BN$1,0),0)</f>
        <v>0</v>
      </c>
      <c r="BO1061" s="16">
        <f>IF($B1061="P",VLOOKUP($E1061,'[2]Costeo-JUL26'!$B$9:$CQ$307,BO$1,0),0)*$G1061</f>
        <v>0</v>
      </c>
      <c r="BP1061" s="36">
        <f>IF($B1061="P",VLOOKUP($E1061,'[2]Costeo-JUL26'!$B$9:$CQ$307,BP$1,0),0)*$G1061</f>
        <v>0</v>
      </c>
      <c r="BQ1061" s="35">
        <f>IF($B1061="P",VLOOKUP($E1061,'[2]Costeo-JUL26'!$B$9:$CQ$307,BQ$1,0),0)</f>
        <v>0</v>
      </c>
      <c r="BR1061" s="36">
        <f t="shared" si="520"/>
        <v>0</v>
      </c>
      <c r="BS1061" s="36">
        <f t="shared" si="521"/>
        <v>0</v>
      </c>
      <c r="BT1061" s="34">
        <f>IF($B1061="P",VLOOKUP($E1061,'[2]Costeo-JUL26'!$B$9:$CQ$307,BT$1,0),0)</f>
        <v>0</v>
      </c>
      <c r="BU1061" s="16">
        <f>IF($B1061="P",VLOOKUP($E1061,'[2]Costeo-JUL26'!$B$9:$CQ$307,BU$1,0),0)*$G1061</f>
        <v>0</v>
      </c>
      <c r="BV1061" s="36">
        <f>IF($B1061="P",VLOOKUP($E1061,'[2]Costeo-JUL26'!$B$9:$CQ$307,BV$1,0),0)*$G1061</f>
        <v>0</v>
      </c>
      <c r="BW1061" s="35">
        <f>IF($B1061="P",VLOOKUP($E1061,'[2]Costeo-JUL26'!$B$9:$CQ$307,BW$1,0),0)</f>
        <v>0</v>
      </c>
      <c r="BX1061" s="36">
        <f t="shared" si="522"/>
        <v>0</v>
      </c>
      <c r="BY1061" s="36">
        <f t="shared" si="523"/>
        <v>0</v>
      </c>
      <c r="BZ1061" s="34">
        <f>IF($B1061="P",VLOOKUP($E1061,'[2]Costeo-JUL26'!$B$9:$CQ$307,BZ$1,0),0)</f>
        <v>0</v>
      </c>
      <c r="CA1061" s="16">
        <f>IF($B1061="P",VLOOKUP($E1061,'[2]Costeo-JUL26'!$B$9:$CQ$307,CA$1,0),0)*$G1061</f>
        <v>0</v>
      </c>
      <c r="CB1061" s="36">
        <f>IF($B1061="P",VLOOKUP($E1061,'[2]Costeo-JUL26'!$B$9:$CQ$307,CB$1,0),0)*$G1061</f>
        <v>0</v>
      </c>
      <c r="CC1061" s="35">
        <f>IF($B1061="P",VLOOKUP($E1061,'[2]Costeo-JUL26'!$B$9:$CQ$307,CC$1,0),0)</f>
        <v>0</v>
      </c>
      <c r="CD1061" s="36">
        <f t="shared" si="524"/>
        <v>0</v>
      </c>
      <c r="CE1061" s="36">
        <f t="shared" si="525"/>
        <v>0</v>
      </c>
      <c r="CF1061" s="37">
        <f t="shared" si="497"/>
        <v>161829.45087544943</v>
      </c>
      <c r="CG1061" s="36">
        <f>IF($B1061="r",VLOOKUP($E1061,'[2]Costeo-JUL26'!$B$9:$CQ$307,CG$1,0),0)*$G1061</f>
        <v>0</v>
      </c>
      <c r="CH1061" s="35">
        <f>VLOOKUP($E1061,'[2]TEORICOS (05.26)'!$A$8:$T$251,CH$1,0)</f>
        <v>0.15</v>
      </c>
      <c r="CI1061" s="36">
        <f t="shared" si="526"/>
        <v>0</v>
      </c>
      <c r="CJ1061" s="37">
        <f t="shared" si="527"/>
        <v>0</v>
      </c>
      <c r="CM1061" s="16">
        <f>SUMIFS('[1]Ajuste Inventario'!$I:$I,'[1]Ajuste Inventario'!$B:$B,E1061,'[1]Ajuste Inventario'!$S:$S,D1061)*-1</f>
        <v>5.3339999999999996</v>
      </c>
      <c r="CN1061" s="36">
        <f t="shared" si="498"/>
        <v>12331.404156709246</v>
      </c>
      <c r="CP1061" t="str">
        <f t="shared" si="499"/>
        <v>3800Org.Vtas Tandil</v>
      </c>
      <c r="CQ1061" s="10">
        <f t="shared" si="500"/>
        <v>2311.8492982207063</v>
      </c>
    </row>
    <row r="1062" spans="1:95" x14ac:dyDescent="0.25">
      <c r="A1062" s="30">
        <v>46204</v>
      </c>
      <c r="B1062" s="31" t="str">
        <f>VLOOKUP($E1062,'[2]TEORICOS (05.26)'!$A$8:$T$251,B$1,0)</f>
        <v>P</v>
      </c>
      <c r="C1062" s="32" t="str">
        <f>VLOOKUP($E1062,'[2]TEORICOS (05.26)'!$A$8:$T$251,C$1,0)</f>
        <v>Powerade</v>
      </c>
      <c r="D1062" t="s">
        <v>232</v>
      </c>
      <c r="E1062">
        <v>3817</v>
      </c>
      <c r="F1062" t="s">
        <v>184</v>
      </c>
      <c r="G1062" s="16">
        <v>105</v>
      </c>
      <c r="H1062" s="16">
        <v>55.43999999999992</v>
      </c>
      <c r="I1062" s="33">
        <v>756938.4099999991</v>
      </c>
      <c r="J1062" s="33">
        <v>750822.65999999922</v>
      </c>
      <c r="K1062" s="34">
        <f>IF($B1062="P",VLOOKUP($E1062,'[2]Costeo-JUL26'!$B$9:$CQ$307,K$1,0),0)</f>
        <v>942087</v>
      </c>
      <c r="L1062" s="35">
        <f>VLOOKUP($E1062,'[2]TEORICOS (05.26)'!$A$8:$T$251,L$1,0)</f>
        <v>0.22</v>
      </c>
      <c r="M1062" s="36">
        <f t="shared" si="501"/>
        <v>165180.98519999982</v>
      </c>
      <c r="N1062" s="35">
        <f>IF($B1062="P",VLOOKUP($E1062,'[2]Costeo-JUL26'!$B$9:$CQ$307,N$1,0),0)</f>
        <v>0.2</v>
      </c>
      <c r="O1062" s="36">
        <f t="shared" si="502"/>
        <v>33036.197039999963</v>
      </c>
      <c r="P1062" s="36">
        <f>IF($B1062="P",VLOOKUP($E1062,'[2]Costeo-JUL26'!$B$9:$CQ$307,P$1,0),0)*H1062</f>
        <v>0</v>
      </c>
      <c r="Q1062" s="36">
        <f t="shared" si="503"/>
        <v>198217.18223999979</v>
      </c>
      <c r="R1062" s="34">
        <f>IF($B1062="P",VLOOKUP($E1062,'[2]Costeo-JUL26'!$B$9:$CQ$307,R$1,0),0)</f>
        <v>902332</v>
      </c>
      <c r="S1062" s="16">
        <f>IF($B1062="P",VLOOKUP($E1062,'[2]Costeo-JUL26'!$B$9:$CQ$307,S$1,0),0)*$G1062</f>
        <v>17.263678060046189</v>
      </c>
      <c r="T1062" s="36">
        <f>IF($B1062="P",VLOOKUP($E1062,'[2]Costeo-JUL26'!$B$9:$CQ$307,T$1,0),0)*$G1062</f>
        <v>12042.345865408661</v>
      </c>
      <c r="U1062" s="35">
        <f>IF($B1062="P",VLOOKUP($E1062,'[2]Costeo-JUL26'!$B$9:$CQ$307,U$1,0),0)</f>
        <v>1.4999999999999999E-2</v>
      </c>
      <c r="V1062" s="36">
        <f t="shared" si="504"/>
        <v>180.63518798112992</v>
      </c>
      <c r="W1062" s="36">
        <f t="shared" si="505"/>
        <v>12222.981053389791</v>
      </c>
      <c r="X1062" s="34">
        <f>IF($B1062="P",VLOOKUP($E1062,'[2]Costeo-JUL26'!$B$9:$CQ$307,X$1,0),0)</f>
        <v>0</v>
      </c>
      <c r="Y1062" s="16">
        <f>IF($B1062="P",VLOOKUP($E1062,'[2]Costeo-JUL26'!$B$9:$CQ$307,Y$1,0),0)*$G1062</f>
        <v>0</v>
      </c>
      <c r="Z1062" s="36">
        <f>IF($B1062="P",VLOOKUP($E1062,'[2]Costeo-JUL26'!$B$9:$CQ$307,Z$1,0),0)*$G1062</f>
        <v>0</v>
      </c>
      <c r="AA1062" s="35">
        <f>IF($B1062="P",VLOOKUP($E1062,'[2]Costeo-JUL26'!$B$9:$CQ$307,AA$1,0),0)</f>
        <v>0</v>
      </c>
      <c r="AB1062" s="36">
        <f t="shared" si="506"/>
        <v>0</v>
      </c>
      <c r="AC1062" s="36">
        <f t="shared" si="507"/>
        <v>0</v>
      </c>
      <c r="AD1062" s="34">
        <f>IF($B1062="P",VLOOKUP($E1062,'[2]Costeo-JUL26'!$B$9:$CQ$307,AD$1,0),0)</f>
        <v>917993</v>
      </c>
      <c r="AE1062" s="16">
        <f>IF($B1062="P",VLOOKUP($E1062,'[2]Costeo-JUL26'!$B$9:$CQ$307,AE$1,0),0)*$G1062</f>
        <v>630</v>
      </c>
      <c r="AF1062" s="36">
        <f>IF($B1062="P",VLOOKUP($E1062,'[2]Costeo-JUL26'!$B$9:$CQ$307,AF$1,0),0)*$G1062</f>
        <v>17119.871999999999</v>
      </c>
      <c r="AG1062" s="35">
        <f>IF($B1062="P",VLOOKUP($E1062,'[2]Costeo-JUL26'!$B$9:$CQ$307,AG$1,0),0)</f>
        <v>6.0000000000000001E-3</v>
      </c>
      <c r="AH1062" s="36">
        <f t="shared" si="508"/>
        <v>102.71923200000001</v>
      </c>
      <c r="AI1062" s="36">
        <f t="shared" si="509"/>
        <v>17222.591231999999</v>
      </c>
      <c r="AJ1062" s="34">
        <f>IF($B1062="P",VLOOKUP($E1062,'[2]Costeo-JUL26'!$B$9:$CQ$307,AJ$1,0),0)</f>
        <v>941907</v>
      </c>
      <c r="AK1062" s="16">
        <f>IF($B1062="P",VLOOKUP($E1062,'[2]Costeo-JUL26'!$B$9:$CQ$307,AK$1,0),0)*$G1062</f>
        <v>630</v>
      </c>
      <c r="AL1062" s="36">
        <f>IF($B1062="P",VLOOKUP($E1062,'[2]Costeo-JUL26'!$B$9:$CQ$307,AL$1,0),0)*$G1062</f>
        <v>54656.456400000003</v>
      </c>
      <c r="AM1062" s="35">
        <f>IF($B1062="P",VLOOKUP($E1062,'[2]Costeo-JUL26'!$B$9:$CQ$307,AM$1,0),0)</f>
        <v>1.7999999999999999E-2</v>
      </c>
      <c r="AN1062" s="36">
        <f t="shared" si="510"/>
        <v>983.81621519999999</v>
      </c>
      <c r="AO1062" s="36">
        <f t="shared" si="511"/>
        <v>55640.272615200003</v>
      </c>
      <c r="AP1062" s="34">
        <f>IF($B1062="P",VLOOKUP($E1062,'[2]Costeo-JUL26'!$B$9:$CQ$307,AP$1,0),0)</f>
        <v>929270</v>
      </c>
      <c r="AQ1062" s="16">
        <f>IF($B1062="P",VLOOKUP($E1062,'[2]Costeo-JUL26'!$B$9:$CQ$307,AQ$1,0),0)*$G1062</f>
        <v>630</v>
      </c>
      <c r="AR1062" s="36">
        <f>IF($B1062="P",VLOOKUP($E1062,'[2]Costeo-JUL26'!$B$9:$CQ$307,AR$1,0),0)*$G1062</f>
        <v>67662.340199999991</v>
      </c>
      <c r="AS1062" s="35">
        <f>IF($B1062="P",VLOOKUP($E1062,'[2]Costeo-JUL26'!$B$9:$CQ$307,AS$1,0),0)</f>
        <v>0.02</v>
      </c>
      <c r="AT1062" s="36">
        <f t="shared" si="512"/>
        <v>1353.2468039999999</v>
      </c>
      <c r="AU1062" s="36">
        <f t="shared" si="513"/>
        <v>69015.587003999986</v>
      </c>
      <c r="AV1062" s="34">
        <f>IF($B1062="P",VLOOKUP($E1062,'[2]Costeo-JUL26'!$B$9:$CQ$307,AV$1,0),0)</f>
        <v>934139</v>
      </c>
      <c r="AW1062" s="16">
        <f>IF($B1062="P",VLOOKUP($E1062,'[2]Costeo-JUL26'!$B$9:$CQ$307,AW$1,0),0)*$G1062</f>
        <v>1.6484999999999999</v>
      </c>
      <c r="AX1062" s="36">
        <f>IF($B1062="P",VLOOKUP($E1062,'[2]Costeo-JUL26'!$B$9:$CQ$307,AX$1,0),0)*$G1062</f>
        <v>8477.4771899999996</v>
      </c>
      <c r="AY1062" s="35">
        <f>IF($B1062="P",VLOOKUP($E1062,'[2]Costeo-JUL26'!$B$9:$CQ$307,AY$1,0),0)</f>
        <v>0.03</v>
      </c>
      <c r="AZ1062" s="36">
        <f t="shared" si="514"/>
        <v>254.32431569999997</v>
      </c>
      <c r="BA1062" s="36">
        <f t="shared" si="515"/>
        <v>8731.8015056999993</v>
      </c>
      <c r="BB1062" s="34">
        <f>IF($B1062="P",VLOOKUP($E1062,'[2]Costeo-JUL26'!$B$9:$CQ$307,BB$1,0),0)</f>
        <v>902311</v>
      </c>
      <c r="BC1062" s="16">
        <f>IF($B1062="P",VLOOKUP($E1062,'[2]Costeo-JUL26'!$B$9:$CQ$307,BC$1,0),0)*$G1062</f>
        <v>0.1499925</v>
      </c>
      <c r="BD1062" s="36">
        <f>IF($B1062="P",VLOOKUP($E1062,'[2]Costeo-JUL26'!$B$9:$CQ$307,BD$1,0),0)*$G1062</f>
        <v>588.21733766250009</v>
      </c>
      <c r="BE1062" s="35">
        <f>IF($B1062="P",VLOOKUP($E1062,'[2]Costeo-JUL26'!$B$9:$CQ$307,BE$1,0),0)</f>
        <v>0.03</v>
      </c>
      <c r="BF1062" s="36">
        <f t="shared" si="516"/>
        <v>17.646520129875</v>
      </c>
      <c r="BG1062" s="36">
        <f t="shared" si="517"/>
        <v>605.86385779237503</v>
      </c>
      <c r="BH1062" s="34">
        <f>IF($B1062="P",VLOOKUP($E1062,'[2]Costeo-JUL26'!$B$9:$CQ$307,BH$1,0),0)</f>
        <v>933089</v>
      </c>
      <c r="BI1062" s="16">
        <f>IF($B1062="P",VLOOKUP($E1062,'[2]Costeo-JUL26'!$B$9:$CQ$307,BI$1,0),0)*$G1062</f>
        <v>2</v>
      </c>
      <c r="BJ1062" s="36">
        <f>IF($B1062="P",VLOOKUP($E1062,'[2]Costeo-JUL26'!$B$9:$CQ$307,BJ$1,0),0)*$G1062</f>
        <v>1489.345087108014</v>
      </c>
      <c r="BK1062" s="35">
        <f>IF(BH1062=910319,0,IF($B1062="P",VLOOKUP($E1062,'[2]Costeo-JUL26'!$B$9:$CQ$307,BK$1,0),0))</f>
        <v>0.02</v>
      </c>
      <c r="BL1062" s="36">
        <f t="shared" si="518"/>
        <v>29.786901742160282</v>
      </c>
      <c r="BM1062" s="36">
        <f t="shared" si="519"/>
        <v>1519.1319888501744</v>
      </c>
      <c r="BN1062" s="34">
        <f>IF($B1062="P",VLOOKUP($E1062,'[2]Costeo-JUL26'!$B$9:$CQ$307,BN$1,0),0)</f>
        <v>0</v>
      </c>
      <c r="BO1062" s="16">
        <f>IF($B1062="P",VLOOKUP($E1062,'[2]Costeo-JUL26'!$B$9:$CQ$307,BO$1,0),0)*$G1062</f>
        <v>0</v>
      </c>
      <c r="BP1062" s="36">
        <f>IF($B1062="P",VLOOKUP($E1062,'[2]Costeo-JUL26'!$B$9:$CQ$307,BP$1,0),0)*$G1062</f>
        <v>0</v>
      </c>
      <c r="BQ1062" s="35">
        <f>IF($B1062="P",VLOOKUP($E1062,'[2]Costeo-JUL26'!$B$9:$CQ$307,BQ$1,0),0)</f>
        <v>0</v>
      </c>
      <c r="BR1062" s="36">
        <f t="shared" si="520"/>
        <v>0</v>
      </c>
      <c r="BS1062" s="36">
        <f t="shared" si="521"/>
        <v>0</v>
      </c>
      <c r="BT1062" s="34">
        <f>IF($B1062="P",VLOOKUP($E1062,'[2]Costeo-JUL26'!$B$9:$CQ$307,BT$1,0),0)</f>
        <v>0</v>
      </c>
      <c r="BU1062" s="16">
        <f>IF($B1062="P",VLOOKUP($E1062,'[2]Costeo-JUL26'!$B$9:$CQ$307,BU$1,0),0)*$G1062</f>
        <v>0</v>
      </c>
      <c r="BV1062" s="36">
        <f>IF($B1062="P",VLOOKUP($E1062,'[2]Costeo-JUL26'!$B$9:$CQ$307,BV$1,0),0)*$G1062</f>
        <v>0</v>
      </c>
      <c r="BW1062" s="35">
        <f>IF($B1062="P",VLOOKUP($E1062,'[2]Costeo-JUL26'!$B$9:$CQ$307,BW$1,0),0)</f>
        <v>0</v>
      </c>
      <c r="BX1062" s="36">
        <f t="shared" si="522"/>
        <v>0</v>
      </c>
      <c r="BY1062" s="36">
        <f t="shared" si="523"/>
        <v>0</v>
      </c>
      <c r="BZ1062" s="34">
        <f>IF($B1062="P",VLOOKUP($E1062,'[2]Costeo-JUL26'!$B$9:$CQ$307,BZ$1,0),0)</f>
        <v>0</v>
      </c>
      <c r="CA1062" s="16">
        <f>IF($B1062="P",VLOOKUP($E1062,'[2]Costeo-JUL26'!$B$9:$CQ$307,CA$1,0),0)*$G1062</f>
        <v>0</v>
      </c>
      <c r="CB1062" s="36">
        <f>IF($B1062="P",VLOOKUP($E1062,'[2]Costeo-JUL26'!$B$9:$CQ$307,CB$1,0),0)*$G1062</f>
        <v>0</v>
      </c>
      <c r="CC1062" s="35">
        <f>IF($B1062="P",VLOOKUP($E1062,'[2]Costeo-JUL26'!$B$9:$CQ$307,CC$1,0),0)</f>
        <v>0</v>
      </c>
      <c r="CD1062" s="36">
        <f t="shared" si="524"/>
        <v>0</v>
      </c>
      <c r="CE1062" s="36">
        <f t="shared" si="525"/>
        <v>0</v>
      </c>
      <c r="CF1062" s="37">
        <f t="shared" si="497"/>
        <v>363175.41149693215</v>
      </c>
      <c r="CG1062" s="36">
        <f>IF($B1062="r",VLOOKUP($E1062,'[2]Costeo-JUL26'!$B$9:$CQ$307,CG$1,0),0)*$G1062</f>
        <v>0</v>
      </c>
      <c r="CH1062" s="35">
        <f>VLOOKUP($E1062,'[2]TEORICOS (05.26)'!$A$8:$T$251,CH$1,0)</f>
        <v>0</v>
      </c>
      <c r="CI1062" s="36">
        <f t="shared" si="526"/>
        <v>0</v>
      </c>
      <c r="CJ1062" s="37">
        <f t="shared" si="527"/>
        <v>0</v>
      </c>
      <c r="CM1062" s="16">
        <f>SUMIFS('[1]Ajuste Inventario'!$I:$I,'[1]Ajuste Inventario'!$B:$B,E1062,'[1]Ajuste Inventario'!$S:$S,D1062)*-1</f>
        <v>2.1669999999999998</v>
      </c>
      <c r="CN1062" s="36">
        <f t="shared" si="498"/>
        <v>7495.2487306081139</v>
      </c>
      <c r="CP1062" t="str">
        <f t="shared" si="499"/>
        <v>3817Org.Vtas Tandil</v>
      </c>
      <c r="CQ1062" s="10">
        <f t="shared" si="500"/>
        <v>3458.8134428279254</v>
      </c>
    </row>
    <row r="1063" spans="1:95" x14ac:dyDescent="0.25">
      <c r="A1063" s="30">
        <v>46204</v>
      </c>
      <c r="B1063" s="31" t="str">
        <f>VLOOKUP($E1063,'[2]TEORICOS (05.26)'!$A$8:$T$251,B$1,0)</f>
        <v>P</v>
      </c>
      <c r="C1063" s="32" t="str">
        <f>VLOOKUP($E1063,'[2]TEORICOS (05.26)'!$A$8:$T$251,C$1,0)</f>
        <v>Aquarius</v>
      </c>
      <c r="D1063" t="s">
        <v>232</v>
      </c>
      <c r="E1063">
        <v>3846</v>
      </c>
      <c r="F1063" t="s">
        <v>185</v>
      </c>
      <c r="G1063" s="16">
        <v>9</v>
      </c>
      <c r="H1063" s="16">
        <v>14.265000000000001</v>
      </c>
      <c r="I1063" s="33">
        <v>92447.099999999991</v>
      </c>
      <c r="J1063" s="33">
        <v>92447.099999999991</v>
      </c>
      <c r="K1063" s="34">
        <f>IF($B1063="P",VLOOKUP($E1063,'[2]Costeo-JUL26'!$B$9:$CQ$307,K$1,0),0)</f>
        <v>931338</v>
      </c>
      <c r="L1063" s="35">
        <f>VLOOKUP($E1063,'[2]TEORICOS (05.26)'!$A$8:$T$251,L$1,0)</f>
        <v>0.17</v>
      </c>
      <c r="M1063" s="36">
        <f t="shared" si="501"/>
        <v>15716.007</v>
      </c>
      <c r="N1063" s="35">
        <f>IF($B1063="P",VLOOKUP($E1063,'[2]Costeo-JUL26'!$B$9:$CQ$307,N$1,0),0)</f>
        <v>0.1</v>
      </c>
      <c r="O1063" s="36">
        <f t="shared" si="502"/>
        <v>1571.6007</v>
      </c>
      <c r="P1063" s="36">
        <f>IF($B1063="P",VLOOKUP($E1063,'[2]Costeo-JUL26'!$B$9:$CQ$307,P$1,0),0)*H1063</f>
        <v>0</v>
      </c>
      <c r="Q1063" s="36">
        <f t="shared" si="503"/>
        <v>17287.6077</v>
      </c>
      <c r="R1063" s="34">
        <f>IF($B1063="P",VLOOKUP($E1063,'[2]Costeo-JUL26'!$B$9:$CQ$307,R$1,0),0)</f>
        <v>0</v>
      </c>
      <c r="S1063" s="16">
        <f>IF($B1063="P",VLOOKUP($E1063,'[2]Costeo-JUL26'!$B$9:$CQ$307,S$1,0),0)*$G1063</f>
        <v>0</v>
      </c>
      <c r="T1063" s="36">
        <f>IF($B1063="P",VLOOKUP($E1063,'[2]Costeo-JUL26'!$B$9:$CQ$307,T$1,0),0)*$G1063</f>
        <v>0</v>
      </c>
      <c r="U1063" s="35">
        <f>IF($B1063="P",VLOOKUP($E1063,'[2]Costeo-JUL26'!$B$9:$CQ$307,U$1,0),0)</f>
        <v>0</v>
      </c>
      <c r="V1063" s="36">
        <f t="shared" si="504"/>
        <v>0</v>
      </c>
      <c r="W1063" s="36">
        <f t="shared" si="505"/>
        <v>0</v>
      </c>
      <c r="X1063" s="34">
        <f>IF($B1063="P",VLOOKUP($E1063,'[2]Costeo-JUL26'!$B$9:$CQ$307,X$1,0),0)</f>
        <v>0</v>
      </c>
      <c r="Y1063" s="16">
        <f>IF($B1063="P",VLOOKUP($E1063,'[2]Costeo-JUL26'!$B$9:$CQ$307,Y$1,0),0)*$G1063</f>
        <v>0</v>
      </c>
      <c r="Z1063" s="36">
        <f>IF($B1063="P",VLOOKUP($E1063,'[2]Costeo-JUL26'!$B$9:$CQ$307,Z$1,0),0)*$G1063</f>
        <v>0</v>
      </c>
      <c r="AA1063" s="35">
        <f>IF($B1063="P",VLOOKUP($E1063,'[2]Costeo-JUL26'!$B$9:$CQ$307,AA$1,0),0)</f>
        <v>0</v>
      </c>
      <c r="AB1063" s="36">
        <f t="shared" si="506"/>
        <v>0</v>
      </c>
      <c r="AC1063" s="36">
        <f t="shared" si="507"/>
        <v>0</v>
      </c>
      <c r="AD1063" s="34">
        <f>IF($B1063="P",VLOOKUP($E1063,'[2]Costeo-JUL26'!$B$9:$CQ$307,AD$1,0),0)</f>
        <v>902257</v>
      </c>
      <c r="AE1063" s="16">
        <f>IF($B1063="P",VLOOKUP($E1063,'[2]Costeo-JUL26'!$B$9:$CQ$307,AE$1,0),0)*$G1063</f>
        <v>54</v>
      </c>
      <c r="AF1063" s="36">
        <f>IF($B1063="P",VLOOKUP($E1063,'[2]Costeo-JUL26'!$B$9:$CQ$307,AF$1,0),0)*$G1063</f>
        <v>828.74880000000007</v>
      </c>
      <c r="AG1063" s="35">
        <f>IF($B1063="P",VLOOKUP($E1063,'[2]Costeo-JUL26'!$B$9:$CQ$307,AG$1,0),0)</f>
        <v>6.0000000000000001E-3</v>
      </c>
      <c r="AH1063" s="36">
        <f t="shared" si="508"/>
        <v>4.9724928000000004</v>
      </c>
      <c r="AI1063" s="36">
        <f t="shared" si="509"/>
        <v>833.72129280000013</v>
      </c>
      <c r="AJ1063" s="34">
        <f>IF($B1063="P",VLOOKUP($E1063,'[2]Costeo-JUL26'!$B$9:$CQ$307,AJ$1,0),0)</f>
        <v>931330</v>
      </c>
      <c r="AK1063" s="16">
        <f>IF($B1063="P",VLOOKUP($E1063,'[2]Costeo-JUL26'!$B$9:$CQ$307,AK$1,0),0)*$G1063</f>
        <v>54</v>
      </c>
      <c r="AL1063" s="36">
        <f>IF($B1063="P",VLOOKUP($E1063,'[2]Costeo-JUL26'!$B$9:$CQ$307,AL$1,0),0)*$G1063</f>
        <v>981.94355999999993</v>
      </c>
      <c r="AM1063" s="35">
        <f>IF($B1063="P",VLOOKUP($E1063,'[2]Costeo-JUL26'!$B$9:$CQ$307,AM$1,0),0)</f>
        <v>1.7999999999999999E-2</v>
      </c>
      <c r="AN1063" s="36">
        <f t="shared" si="510"/>
        <v>17.674984079999998</v>
      </c>
      <c r="AO1063" s="36">
        <f t="shared" si="511"/>
        <v>999.61854407999988</v>
      </c>
      <c r="AP1063" s="34">
        <f>IF($B1063="P",VLOOKUP($E1063,'[2]Costeo-JUL26'!$B$9:$CQ$307,AP$1,0),0)</f>
        <v>933429</v>
      </c>
      <c r="AQ1063" s="16">
        <f>IF($B1063="P",VLOOKUP($E1063,'[2]Costeo-JUL26'!$B$9:$CQ$307,AQ$1,0),0)*$G1063</f>
        <v>54</v>
      </c>
      <c r="AR1063" s="36">
        <f>IF($B1063="P",VLOOKUP($E1063,'[2]Costeo-JUL26'!$B$9:$CQ$307,AR$1,0),0)*$G1063</f>
        <v>5305.0561200000011</v>
      </c>
      <c r="AS1063" s="35">
        <f>IF($B1063="P",VLOOKUP($E1063,'[2]Costeo-JUL26'!$B$9:$CQ$307,AS$1,0),0)</f>
        <v>0.02</v>
      </c>
      <c r="AT1063" s="36">
        <f t="shared" si="512"/>
        <v>106.10112240000002</v>
      </c>
      <c r="AU1063" s="36">
        <f t="shared" si="513"/>
        <v>5411.1572424000015</v>
      </c>
      <c r="AV1063" s="34">
        <f>IF($B1063="P",VLOOKUP($E1063,'[2]Costeo-JUL26'!$B$9:$CQ$307,AV$1,0),0)</f>
        <v>939125</v>
      </c>
      <c r="AW1063" s="16">
        <f>IF($B1063="P",VLOOKUP($E1063,'[2]Costeo-JUL26'!$B$9:$CQ$307,AW$1,0),0)*$G1063</f>
        <v>0.26279999999999998</v>
      </c>
      <c r="AX1063" s="36">
        <f>IF($B1063="P",VLOOKUP($E1063,'[2]Costeo-JUL26'!$B$9:$CQ$307,AX$1,0),0)*$G1063</f>
        <v>1351.4595120000001</v>
      </c>
      <c r="AY1063" s="35">
        <f>IF($B1063="P",VLOOKUP($E1063,'[2]Costeo-JUL26'!$B$9:$CQ$307,AY$1,0),0)</f>
        <v>0.03</v>
      </c>
      <c r="AZ1063" s="36">
        <f t="shared" si="514"/>
        <v>40.543785360000001</v>
      </c>
      <c r="BA1063" s="36">
        <f t="shared" si="515"/>
        <v>1392.00329736</v>
      </c>
      <c r="BB1063" s="34">
        <f>IF($B1063="P",VLOOKUP($E1063,'[2]Costeo-JUL26'!$B$9:$CQ$307,BB$1,0),0)</f>
        <v>902311</v>
      </c>
      <c r="BC1063" s="16">
        <f>IF($B1063="P",VLOOKUP($E1063,'[2]Costeo-JUL26'!$B$9:$CQ$307,BC$1,0),0)*$G1063</f>
        <v>3.6160714285714289E-2</v>
      </c>
      <c r="BD1063" s="36">
        <f>IF($B1063="P",VLOOKUP($E1063,'[2]Costeo-JUL26'!$B$9:$CQ$307,BD$1,0),0)*$G1063</f>
        <v>141.80948437500004</v>
      </c>
      <c r="BE1063" s="35">
        <f>IF($B1063="P",VLOOKUP($E1063,'[2]Costeo-JUL26'!$B$9:$CQ$307,BE$1,0),0)</f>
        <v>0.03</v>
      </c>
      <c r="BF1063" s="36">
        <f t="shared" si="516"/>
        <v>4.2542845312500006</v>
      </c>
      <c r="BG1063" s="36">
        <f t="shared" si="517"/>
        <v>146.06376890625003</v>
      </c>
      <c r="BH1063" s="34">
        <f>IF($B1063="P",VLOOKUP($E1063,'[2]Costeo-JUL26'!$B$9:$CQ$307,BH$1,0),0)</f>
        <v>933089</v>
      </c>
      <c r="BI1063" s="16">
        <f>IF($B1063="P",VLOOKUP($E1063,'[2]Costeo-JUL26'!$B$9:$CQ$307,BI$1,0),0)*$G1063</f>
        <v>0.24107142857142855</v>
      </c>
      <c r="BJ1063" s="36">
        <f>IF($B1063="P",VLOOKUP($E1063,'[2]Costeo-JUL26'!$B$9:$CQ$307,BJ$1,0),0)*$G1063</f>
        <v>179.51927389248382</v>
      </c>
      <c r="BK1063" s="35">
        <f>IF(BH1063=910319,0,IF($B1063="P",VLOOKUP($E1063,'[2]Costeo-JUL26'!$B$9:$CQ$307,BK$1,0),0))</f>
        <v>0.02</v>
      </c>
      <c r="BL1063" s="36">
        <f t="shared" si="518"/>
        <v>3.5903854778496767</v>
      </c>
      <c r="BM1063" s="36">
        <f t="shared" si="519"/>
        <v>183.1096593703335</v>
      </c>
      <c r="BN1063" s="34">
        <f>IF($B1063="P",VLOOKUP($E1063,'[2]Costeo-JUL26'!$B$9:$CQ$307,BN$1,0),0)</f>
        <v>0</v>
      </c>
      <c r="BO1063" s="16">
        <f>IF($B1063="P",VLOOKUP($E1063,'[2]Costeo-JUL26'!$B$9:$CQ$307,BO$1,0),0)*$G1063</f>
        <v>0</v>
      </c>
      <c r="BP1063" s="36">
        <f>IF($B1063="P",VLOOKUP($E1063,'[2]Costeo-JUL26'!$B$9:$CQ$307,BP$1,0),0)*$G1063</f>
        <v>0</v>
      </c>
      <c r="BQ1063" s="35">
        <f>IF($B1063="P",VLOOKUP($E1063,'[2]Costeo-JUL26'!$B$9:$CQ$307,BQ$1,0),0)</f>
        <v>0</v>
      </c>
      <c r="BR1063" s="36">
        <f t="shared" si="520"/>
        <v>0</v>
      </c>
      <c r="BS1063" s="36">
        <f t="shared" si="521"/>
        <v>0</v>
      </c>
      <c r="BT1063" s="34">
        <f>IF($B1063="P",VLOOKUP($E1063,'[2]Costeo-JUL26'!$B$9:$CQ$307,BT$1,0),0)</f>
        <v>0</v>
      </c>
      <c r="BU1063" s="16">
        <f>IF($B1063="P",VLOOKUP($E1063,'[2]Costeo-JUL26'!$B$9:$CQ$307,BU$1,0),0)*$G1063</f>
        <v>0</v>
      </c>
      <c r="BV1063" s="36">
        <f>IF($B1063="P",VLOOKUP($E1063,'[2]Costeo-JUL26'!$B$9:$CQ$307,BV$1,0),0)*$G1063</f>
        <v>0</v>
      </c>
      <c r="BW1063" s="35">
        <f>IF($B1063="P",VLOOKUP($E1063,'[2]Costeo-JUL26'!$B$9:$CQ$307,BW$1,0),0)</f>
        <v>0</v>
      </c>
      <c r="BX1063" s="36">
        <f t="shared" si="522"/>
        <v>0</v>
      </c>
      <c r="BY1063" s="36">
        <f t="shared" si="523"/>
        <v>0</v>
      </c>
      <c r="BZ1063" s="34">
        <f>IF($B1063="P",VLOOKUP($E1063,'[2]Costeo-JUL26'!$B$9:$CQ$307,BZ$1,0),0)</f>
        <v>936704</v>
      </c>
      <c r="CA1063" s="16">
        <f>IF($B1063="P",VLOOKUP($E1063,'[2]Costeo-JUL26'!$B$9:$CQ$307,CA$1,0),0)*$G1063</f>
        <v>0.49232505271462701</v>
      </c>
      <c r="CB1063" s="36">
        <f>IF($B1063="P",VLOOKUP($E1063,'[2]Costeo-JUL26'!$B$9:$CQ$307,CB$1,0),0)*$G1063</f>
        <v>235.01805080536781</v>
      </c>
      <c r="CC1063" s="35">
        <f>IF($B1063="P",VLOOKUP($E1063,'[2]Costeo-JUL26'!$B$9:$CQ$307,CC$1,0),0)</f>
        <v>0.5</v>
      </c>
      <c r="CD1063" s="36">
        <f t="shared" si="524"/>
        <v>117.5090254026839</v>
      </c>
      <c r="CE1063" s="36">
        <f t="shared" si="525"/>
        <v>352.52707620805171</v>
      </c>
      <c r="CF1063" s="37">
        <f t="shared" si="497"/>
        <v>26605.808581124635</v>
      </c>
      <c r="CG1063" s="36">
        <f>IF($B1063="r",VLOOKUP($E1063,'[2]Costeo-JUL26'!$B$9:$CQ$307,CG$1,0),0)*$G1063</f>
        <v>0</v>
      </c>
      <c r="CH1063" s="35">
        <f>VLOOKUP($E1063,'[2]TEORICOS (05.26)'!$A$8:$T$251,CH$1,0)</f>
        <v>0</v>
      </c>
      <c r="CI1063" s="36">
        <f t="shared" si="526"/>
        <v>0</v>
      </c>
      <c r="CJ1063" s="37">
        <f t="shared" si="527"/>
        <v>0</v>
      </c>
      <c r="CM1063" s="16">
        <f>SUMIFS('[1]Ajuste Inventario'!$I:$I,'[1]Ajuste Inventario'!$B:$B,E1063,'[1]Ajuste Inventario'!$S:$S,D1063)*-1</f>
        <v>0</v>
      </c>
      <c r="CN1063" s="36">
        <f t="shared" si="498"/>
        <v>0</v>
      </c>
      <c r="CP1063" t="str">
        <f t="shared" si="499"/>
        <v>3846Org.Vtas Tandil</v>
      </c>
      <c r="CQ1063" s="10" t="e">
        <f t="shared" si="500"/>
        <v>#DIV/0!</v>
      </c>
    </row>
    <row r="1064" spans="1:95" x14ac:dyDescent="0.25">
      <c r="A1064" s="30">
        <v>46204</v>
      </c>
      <c r="B1064" s="31" t="str">
        <f>VLOOKUP($E1064,'[2]TEORICOS (05.26)'!$A$8:$T$251,B$1,0)</f>
        <v>P</v>
      </c>
      <c r="C1064" s="32" t="str">
        <f>VLOOKUP($E1064,'[2]TEORICOS (05.26)'!$A$8:$T$251,C$1,0)</f>
        <v>Coca Cola</v>
      </c>
      <c r="D1064" t="s">
        <v>232</v>
      </c>
      <c r="E1064">
        <v>14</v>
      </c>
      <c r="F1064" t="s">
        <v>186</v>
      </c>
      <c r="G1064" s="16">
        <v>1345</v>
      </c>
      <c r="H1064" s="16">
        <v>1895.1050000000262</v>
      </c>
      <c r="I1064" s="33">
        <v>18183082.320000157</v>
      </c>
      <c r="J1064" s="33">
        <v>18120033.760000143</v>
      </c>
      <c r="K1064" s="34">
        <f>IF($B1064="P",VLOOKUP($E1064,'[2]Costeo-JUL26'!$B$9:$CQ$307,K$1,0),0)</f>
        <v>933975</v>
      </c>
      <c r="L1064" s="35">
        <f>VLOOKUP($E1064,'[2]TEORICOS (05.26)'!$A$8:$T$251,L$1,0)</f>
        <v>0.2</v>
      </c>
      <c r="M1064" s="36">
        <f t="shared" si="501"/>
        <v>3624006.7520000287</v>
      </c>
      <c r="N1064" s="35">
        <f>IF($B1064="P",VLOOKUP($E1064,'[2]Costeo-JUL26'!$B$9:$CQ$307,N$1,0),0)</f>
        <v>5.0000000000000001E-3</v>
      </c>
      <c r="O1064" s="36">
        <f t="shared" si="502"/>
        <v>18120.033760000144</v>
      </c>
      <c r="P1064" s="36">
        <f>IF($B1064="P",VLOOKUP($E1064,'[2]Costeo-JUL26'!$B$9:$CQ$307,P$1,0),0)*H1064</f>
        <v>203869.94377175093</v>
      </c>
      <c r="Q1064" s="36">
        <f t="shared" si="503"/>
        <v>3845996.7295317799</v>
      </c>
      <c r="R1064" s="34">
        <f>IF($B1064="P",VLOOKUP($E1064,'[2]Costeo-JUL26'!$B$9:$CQ$307,R$1,0),0)</f>
        <v>902332</v>
      </c>
      <c r="S1064" s="16">
        <f>IF($B1064="P",VLOOKUP($E1064,'[2]Costeo-JUL26'!$B$9:$CQ$307,S$1,0),0)*$G1064</f>
        <v>1092.2521954166668</v>
      </c>
      <c r="T1064" s="36">
        <f>IF($B1064="P",VLOOKUP($E1064,'[2]Costeo-JUL26'!$B$9:$CQ$307,T$1,0),0)*$G1064</f>
        <v>761904.77276684332</v>
      </c>
      <c r="U1064" s="35">
        <f>IF($B1064="P",VLOOKUP($E1064,'[2]Costeo-JUL26'!$B$9:$CQ$307,U$1,0),0)</f>
        <v>1.4999999999999999E-2</v>
      </c>
      <c r="V1064" s="36">
        <f t="shared" si="504"/>
        <v>11428.571591502649</v>
      </c>
      <c r="W1064" s="36">
        <f t="shared" si="505"/>
        <v>773333.34435834596</v>
      </c>
      <c r="X1064" s="34">
        <f>IF($B1064="P",VLOOKUP($E1064,'[2]Costeo-JUL26'!$B$9:$CQ$307,X$1,0),0)</f>
        <v>902338</v>
      </c>
      <c r="Y1064" s="16">
        <f>IF($B1064="P",VLOOKUP($E1064,'[2]Costeo-JUL26'!$B$9:$CQ$307,Y$1,0),0)*$G1064</f>
        <v>93.741119999999995</v>
      </c>
      <c r="Z1064" s="36">
        <f>IF($B1064="P",VLOOKUP($E1064,'[2]Costeo-JUL26'!$B$9:$CQ$307,Z$1,0),0)*$G1064</f>
        <v>26504.364268799996</v>
      </c>
      <c r="AA1064" s="35">
        <f>IF($B1064="P",VLOOKUP($E1064,'[2]Costeo-JUL26'!$B$9:$CQ$307,AA$1,0),0)</f>
        <v>0.45</v>
      </c>
      <c r="AB1064" s="36">
        <f t="shared" si="506"/>
        <v>11926.963920959999</v>
      </c>
      <c r="AC1064" s="36">
        <f t="shared" si="507"/>
        <v>38431.328189759995</v>
      </c>
      <c r="AD1064" s="34">
        <f>IF($B1064="P",VLOOKUP($E1064,'[2]Costeo-JUL26'!$B$9:$CQ$307,AD$1,0),0)</f>
        <v>901733</v>
      </c>
      <c r="AE1064" s="16">
        <f>IF($B1064="P",VLOOKUP($E1064,'[2]Costeo-JUL26'!$B$9:$CQ$307,AE$1,0),0)*$G1064</f>
        <v>10760</v>
      </c>
      <c r="AF1064" s="36">
        <f>IF($B1064="P",VLOOKUP($E1064,'[2]Costeo-JUL26'!$B$9:$CQ$307,AF$1,0),0)*$G1064</f>
        <v>165135.872</v>
      </c>
      <c r="AG1064" s="35">
        <f>IF($B1064="P",VLOOKUP($E1064,'[2]Costeo-JUL26'!$B$9:$CQ$307,AG$1,0),0)</f>
        <v>6.0000000000000001E-3</v>
      </c>
      <c r="AH1064" s="36">
        <f t="shared" si="508"/>
        <v>990.81523200000004</v>
      </c>
      <c r="AI1064" s="36">
        <f t="shared" si="509"/>
        <v>166126.687232</v>
      </c>
      <c r="AJ1064" s="34">
        <f>IF($B1064="P",VLOOKUP($E1064,'[2]Costeo-JUL26'!$B$9:$CQ$307,AJ$1,0),0)</f>
        <v>939859</v>
      </c>
      <c r="AK1064" s="16">
        <f>IF($B1064="P",VLOOKUP($E1064,'[2]Costeo-JUL26'!$B$9:$CQ$307,AK$1,0),0)*$G1064</f>
        <v>10760</v>
      </c>
      <c r="AL1064" s="36">
        <f>IF($B1064="P",VLOOKUP($E1064,'[2]Costeo-JUL26'!$B$9:$CQ$307,AL$1,0),0)*$G1064</f>
        <v>88130.856</v>
      </c>
      <c r="AM1064" s="35">
        <f>IF($B1064="P",VLOOKUP($E1064,'[2]Costeo-JUL26'!$B$9:$CQ$307,AM$1,0),0)</f>
        <v>1.7999999999999999E-2</v>
      </c>
      <c r="AN1064" s="36">
        <f t="shared" si="510"/>
        <v>1586.3554079999999</v>
      </c>
      <c r="AO1064" s="36">
        <f t="shared" si="511"/>
        <v>89717.211408000003</v>
      </c>
      <c r="AP1064" s="34">
        <f>IF($B1064="P",VLOOKUP($E1064,'[2]Costeo-JUL26'!$B$9:$CQ$307,AP$1,0),0)</f>
        <v>939913</v>
      </c>
      <c r="AQ1064" s="16">
        <f>IF($B1064="P",VLOOKUP($E1064,'[2]Costeo-JUL26'!$B$9:$CQ$307,AQ$1,0),0)*$G1064</f>
        <v>10760</v>
      </c>
      <c r="AR1064" s="36">
        <f>IF($B1064="P",VLOOKUP($E1064,'[2]Costeo-JUL26'!$B$9:$CQ$307,AR$1,0),0)*$G1064</f>
        <v>1195435.7848515324</v>
      </c>
      <c r="AS1064" s="35">
        <f>IF($B1064="P",VLOOKUP($E1064,'[2]Costeo-JUL26'!$B$9:$CQ$307,AS$1,0),0)</f>
        <v>0.02</v>
      </c>
      <c r="AT1064" s="36">
        <f t="shared" si="512"/>
        <v>23908.71569703065</v>
      </c>
      <c r="AU1064" s="36">
        <f t="shared" si="513"/>
        <v>1219344.500548563</v>
      </c>
      <c r="AV1064" s="34">
        <f>IF($B1064="P",VLOOKUP($E1064,'[2]Costeo-JUL26'!$B$9:$CQ$307,AV$1,0),0)</f>
        <v>917330</v>
      </c>
      <c r="AW1064" s="16">
        <f>IF($B1064="P",VLOOKUP($E1064,'[2]Costeo-JUL26'!$B$9:$CQ$307,AW$1,0),0)*$G1064</f>
        <v>29.59</v>
      </c>
      <c r="AX1064" s="36">
        <f>IF($B1064="P",VLOOKUP($E1064,'[2]Costeo-JUL26'!$B$9:$CQ$307,AX$1,0),0)*$G1064</f>
        <v>116327.35418110917</v>
      </c>
      <c r="AY1064" s="35">
        <f>IF($B1064="P",VLOOKUP($E1064,'[2]Costeo-JUL26'!$B$9:$CQ$307,AY$1,0),0)</f>
        <v>0.03</v>
      </c>
      <c r="AZ1064" s="36">
        <f t="shared" si="514"/>
        <v>3489.8206254332749</v>
      </c>
      <c r="BA1064" s="36">
        <f t="shared" si="515"/>
        <v>119817.17480654245</v>
      </c>
      <c r="BB1064" s="34">
        <f>IF($B1064="P",VLOOKUP($E1064,'[2]Costeo-JUL26'!$B$9:$CQ$307,BB$1,0),0)</f>
        <v>923266</v>
      </c>
      <c r="BC1064" s="16">
        <f>IF($B1064="P",VLOOKUP($E1064,'[2]Costeo-JUL26'!$B$9:$CQ$307,BC$1,0),0)*$G1064</f>
        <v>8.9666666666666668</v>
      </c>
      <c r="BD1064" s="36">
        <f>IF($B1064="P",VLOOKUP($E1064,'[2]Costeo-JUL26'!$B$9:$CQ$307,BD$1,0),0)*$G1064</f>
        <v>36277.878000000004</v>
      </c>
      <c r="BE1064" s="35">
        <f>IF($B1064="P",VLOOKUP($E1064,'[2]Costeo-JUL26'!$B$9:$CQ$307,BE$1,0),0)</f>
        <v>0.03</v>
      </c>
      <c r="BF1064" s="36">
        <f t="shared" si="516"/>
        <v>1088.3363400000001</v>
      </c>
      <c r="BG1064" s="36">
        <f t="shared" si="517"/>
        <v>37366.214340000006</v>
      </c>
      <c r="BH1064" s="34">
        <f>IF($B1064="P",VLOOKUP($E1064,'[2]Costeo-JUL26'!$B$9:$CQ$307,BH$1,0),0)</f>
        <v>910319</v>
      </c>
      <c r="BI1064" s="16">
        <f>IF($B1064="P",VLOOKUP($E1064,'[2]Costeo-JUL26'!$B$9:$CQ$307,BI$1,0),0)*$G1064</f>
        <v>25.61904761904762</v>
      </c>
      <c r="BJ1064" s="36">
        <f>IF($B1064="P",VLOOKUP($E1064,'[2]Costeo-JUL26'!$B$9:$CQ$307,BJ$1,0),0)*$G1064</f>
        <v>66981</v>
      </c>
      <c r="BK1064" s="35">
        <f>IF(BH1064=910319,0,IF($B1064="P",VLOOKUP($E1064,'[2]Costeo-JUL26'!$B$9:$CQ$307,BK$1,0),0))</f>
        <v>0</v>
      </c>
      <c r="BL1064" s="36">
        <f t="shared" si="518"/>
        <v>0</v>
      </c>
      <c r="BM1064" s="36">
        <f t="shared" si="519"/>
        <v>66981</v>
      </c>
      <c r="BN1064" s="34">
        <f>IF($B1064="P",VLOOKUP($E1064,'[2]Costeo-JUL26'!$B$9:$CQ$307,BN$1,0),0)</f>
        <v>0</v>
      </c>
      <c r="BO1064" s="16">
        <f>IF($B1064="P",VLOOKUP($E1064,'[2]Costeo-JUL26'!$B$9:$CQ$307,BO$1,0),0)*$G1064</f>
        <v>0</v>
      </c>
      <c r="BP1064" s="36">
        <f>IF($B1064="P",VLOOKUP($E1064,'[2]Costeo-JUL26'!$B$9:$CQ$307,BP$1,0),0)*$G1064</f>
        <v>0</v>
      </c>
      <c r="BQ1064" s="35">
        <f>IF($B1064="P",VLOOKUP($E1064,'[2]Costeo-JUL26'!$B$9:$CQ$307,BQ$1,0),0)</f>
        <v>0</v>
      </c>
      <c r="BR1064" s="36">
        <f t="shared" si="520"/>
        <v>0</v>
      </c>
      <c r="BS1064" s="36">
        <f t="shared" si="521"/>
        <v>0</v>
      </c>
      <c r="BT1064" s="34">
        <f>IF($B1064="P",VLOOKUP($E1064,'[2]Costeo-JUL26'!$B$9:$CQ$307,BT$1,0),0)</f>
        <v>0</v>
      </c>
      <c r="BU1064" s="16">
        <f>IF($B1064="P",VLOOKUP($E1064,'[2]Costeo-JUL26'!$B$9:$CQ$307,BU$1,0),0)*$G1064</f>
        <v>0</v>
      </c>
      <c r="BV1064" s="36">
        <f>IF($B1064="P",VLOOKUP($E1064,'[2]Costeo-JUL26'!$B$9:$CQ$307,BV$1,0),0)*$G1064</f>
        <v>0</v>
      </c>
      <c r="BW1064" s="35">
        <f>IF($B1064="P",VLOOKUP($E1064,'[2]Costeo-JUL26'!$B$9:$CQ$307,BW$1,0),0)</f>
        <v>0</v>
      </c>
      <c r="BX1064" s="36">
        <f t="shared" si="522"/>
        <v>0</v>
      </c>
      <c r="BY1064" s="36">
        <f t="shared" si="523"/>
        <v>0</v>
      </c>
      <c r="BZ1064" s="34">
        <f>IF($B1064="P",VLOOKUP($E1064,'[2]Costeo-JUL26'!$B$9:$CQ$307,BZ$1,0),0)</f>
        <v>0</v>
      </c>
      <c r="CA1064" s="16">
        <f>IF($B1064="P",VLOOKUP($E1064,'[2]Costeo-JUL26'!$B$9:$CQ$307,CA$1,0),0)*$G1064</f>
        <v>0</v>
      </c>
      <c r="CB1064" s="36">
        <f>IF($B1064="P",VLOOKUP($E1064,'[2]Costeo-JUL26'!$B$9:$CQ$307,CB$1,0),0)*$G1064</f>
        <v>0</v>
      </c>
      <c r="CC1064" s="35">
        <f>IF($B1064="P",VLOOKUP($E1064,'[2]Costeo-JUL26'!$B$9:$CQ$307,CC$1,0),0)</f>
        <v>0</v>
      </c>
      <c r="CD1064" s="36">
        <f t="shared" si="524"/>
        <v>0</v>
      </c>
      <c r="CE1064" s="36">
        <f t="shared" si="525"/>
        <v>0</v>
      </c>
      <c r="CF1064" s="37">
        <f t="shared" si="497"/>
        <v>6357114.1904149922</v>
      </c>
      <c r="CG1064" s="36">
        <f>IF($B1064="r",VLOOKUP($E1064,'[2]Costeo-JUL26'!$B$9:$CQ$307,CG$1,0),0)*$G1064</f>
        <v>0</v>
      </c>
      <c r="CH1064" s="35">
        <f>VLOOKUP($E1064,'[2]TEORICOS (05.26)'!$A$8:$T$251,CH$1,0)</f>
        <v>0</v>
      </c>
      <c r="CI1064" s="36">
        <f t="shared" si="526"/>
        <v>0</v>
      </c>
      <c r="CJ1064" s="37">
        <f t="shared" si="527"/>
        <v>0</v>
      </c>
      <c r="CM1064" s="16">
        <f>SUMIFS('[1]Ajuste Inventario'!$I:$I,'[1]Ajuste Inventario'!$B:$B,E1064,'[1]Ajuste Inventario'!$S:$S,D1064)*-1</f>
        <v>2.875</v>
      </c>
      <c r="CN1064" s="36">
        <f t="shared" si="498"/>
        <v>13588.626986946545</v>
      </c>
      <c r="CP1064" t="str">
        <f t="shared" si="499"/>
        <v>14Org.Vtas Tandil</v>
      </c>
      <c r="CQ1064" s="10">
        <f t="shared" si="500"/>
        <v>4726.4789519814067</v>
      </c>
    </row>
    <row r="1065" spans="1:95" x14ac:dyDescent="0.25">
      <c r="A1065" s="30">
        <v>46204</v>
      </c>
      <c r="B1065" s="31" t="str">
        <f>VLOOKUP($E1065,'[2]TEORICOS (05.26)'!$A$8:$T$251,B$1,0)</f>
        <v>P</v>
      </c>
      <c r="C1065" s="32" t="str">
        <f>VLOOKUP($E1065,'[2]TEORICOS (05.26)'!$A$8:$T$251,C$1,0)</f>
        <v>Coca Cola</v>
      </c>
      <c r="D1065" t="s">
        <v>232</v>
      </c>
      <c r="E1065">
        <v>125</v>
      </c>
      <c r="F1065" t="s">
        <v>187</v>
      </c>
      <c r="G1065" s="16">
        <v>174</v>
      </c>
      <c r="H1065" s="16">
        <v>367.66199999999998</v>
      </c>
      <c r="I1065" s="33">
        <v>2865601.4399999939</v>
      </c>
      <c r="J1065" s="33">
        <v>2853829.1399999945</v>
      </c>
      <c r="K1065" s="34">
        <f>IF($B1065="P",VLOOKUP($E1065,'[2]Costeo-JUL26'!$B$9:$CQ$307,K$1,0),0)</f>
        <v>933975</v>
      </c>
      <c r="L1065" s="35">
        <f>VLOOKUP($E1065,'[2]TEORICOS (05.26)'!$A$8:$T$251,L$1,0)</f>
        <v>0.2</v>
      </c>
      <c r="M1065" s="36">
        <f t="shared" si="501"/>
        <v>570765.82799999893</v>
      </c>
      <c r="N1065" s="35">
        <f>IF($B1065="P",VLOOKUP($E1065,'[2]Costeo-JUL26'!$B$9:$CQ$307,N$1,0),0)</f>
        <v>5.0000000000000001E-3</v>
      </c>
      <c r="O1065" s="36">
        <f t="shared" si="502"/>
        <v>2853.8291399999948</v>
      </c>
      <c r="P1065" s="36">
        <f>IF($B1065="P",VLOOKUP($E1065,'[2]Costeo-JUL26'!$B$9:$CQ$307,P$1,0),0)*H1065</f>
        <v>39552.020213660166</v>
      </c>
      <c r="Q1065" s="36">
        <f t="shared" si="503"/>
        <v>613171.67735365918</v>
      </c>
      <c r="R1065" s="34">
        <f>IF($B1065="P",VLOOKUP($E1065,'[2]Costeo-JUL26'!$B$9:$CQ$307,R$1,0),0)</f>
        <v>902332</v>
      </c>
      <c r="S1065" s="16">
        <f>IF($B1065="P",VLOOKUP($E1065,'[2]Costeo-JUL26'!$B$9:$CQ$307,S$1,0),0)*$G1065</f>
        <v>211.95377174999996</v>
      </c>
      <c r="T1065" s="36">
        <f>IF($B1065="P",VLOOKUP($E1065,'[2]Costeo-JUL26'!$B$9:$CQ$307,T$1,0),0)*$G1065</f>
        <v>147849.17895326845</v>
      </c>
      <c r="U1065" s="35">
        <f>IF($B1065="P",VLOOKUP($E1065,'[2]Costeo-JUL26'!$B$9:$CQ$307,U$1,0),0)</f>
        <v>1.4999999999999999E-2</v>
      </c>
      <c r="V1065" s="36">
        <f t="shared" si="504"/>
        <v>2217.7376842990266</v>
      </c>
      <c r="W1065" s="36">
        <f t="shared" si="505"/>
        <v>150066.91663756748</v>
      </c>
      <c r="X1065" s="34">
        <f>IF($B1065="P",VLOOKUP($E1065,'[2]Costeo-JUL26'!$B$9:$CQ$307,X$1,0),0)</f>
        <v>902338</v>
      </c>
      <c r="Y1065" s="16">
        <f>IF($B1065="P",VLOOKUP($E1065,'[2]Costeo-JUL26'!$B$9:$CQ$307,Y$1,0),0)*$G1065</f>
        <v>16.536960000000001</v>
      </c>
      <c r="Z1065" s="36">
        <f>IF($B1065="P",VLOOKUP($E1065,'[2]Costeo-JUL26'!$B$9:$CQ$307,Z$1,0),0)*$G1065</f>
        <v>4675.6600704000002</v>
      </c>
      <c r="AA1065" s="35">
        <f>IF($B1065="P",VLOOKUP($E1065,'[2]Costeo-JUL26'!$B$9:$CQ$307,AA$1,0),0)</f>
        <v>0.45</v>
      </c>
      <c r="AB1065" s="36">
        <f t="shared" si="506"/>
        <v>2104.0470316800001</v>
      </c>
      <c r="AC1065" s="36">
        <f t="shared" si="507"/>
        <v>6779.7071020800004</v>
      </c>
      <c r="AD1065" s="34">
        <f>IF($B1065="P",VLOOKUP($E1065,'[2]Costeo-JUL26'!$B$9:$CQ$307,AD$1,0),0)</f>
        <v>933139</v>
      </c>
      <c r="AE1065" s="16">
        <f>IF($B1065="P",VLOOKUP($E1065,'[2]Costeo-JUL26'!$B$9:$CQ$307,AE$1,0),0)*$G1065</f>
        <v>2088</v>
      </c>
      <c r="AF1065" s="36">
        <f>IF($B1065="P",VLOOKUP($E1065,'[2]Costeo-JUL26'!$B$9:$CQ$307,AF$1,0),0)*$G1065</f>
        <v>22630.829760000001</v>
      </c>
      <c r="AG1065" s="35">
        <f>IF($B1065="P",VLOOKUP($E1065,'[2]Costeo-JUL26'!$B$9:$CQ$307,AG$1,0),0)</f>
        <v>6.0000000000000001E-3</v>
      </c>
      <c r="AH1065" s="36">
        <f t="shared" si="508"/>
        <v>135.78497856000001</v>
      </c>
      <c r="AI1065" s="36">
        <f t="shared" si="509"/>
        <v>22766.614738560002</v>
      </c>
      <c r="AJ1065" s="34">
        <f>IF($B1065="P",VLOOKUP($E1065,'[2]Costeo-JUL26'!$B$9:$CQ$307,AJ$1,0),0)</f>
        <v>934716</v>
      </c>
      <c r="AK1065" s="16">
        <f>IF($B1065="P",VLOOKUP($E1065,'[2]Costeo-JUL26'!$B$9:$CQ$307,AK$1,0),0)*$G1065</f>
        <v>2088</v>
      </c>
      <c r="AL1065" s="36">
        <f>IF($B1065="P",VLOOKUP($E1065,'[2]Costeo-JUL26'!$B$9:$CQ$307,AL$1,0),0)*$G1065</f>
        <v>18875.937599999997</v>
      </c>
      <c r="AM1065" s="35">
        <f>IF($B1065="P",VLOOKUP($E1065,'[2]Costeo-JUL26'!$B$9:$CQ$307,AM$1,0),0)</f>
        <v>1.7999999999999999E-2</v>
      </c>
      <c r="AN1065" s="36">
        <f t="shared" si="510"/>
        <v>339.76687679999992</v>
      </c>
      <c r="AO1065" s="36">
        <f t="shared" si="511"/>
        <v>19215.704476799998</v>
      </c>
      <c r="AP1065" s="34">
        <f>IF($B1065="P",VLOOKUP($E1065,'[2]Costeo-JUL26'!$B$9:$CQ$307,AP$1,0),0)</f>
        <v>0</v>
      </c>
      <c r="AQ1065" s="16">
        <f>IF($B1065="P",VLOOKUP($E1065,'[2]Costeo-JUL26'!$B$9:$CQ$307,AQ$1,0),0)*$G1065</f>
        <v>0</v>
      </c>
      <c r="AR1065" s="36">
        <f>IF($B1065="P",VLOOKUP($E1065,'[2]Costeo-JUL26'!$B$9:$CQ$307,AR$1,0),0)*$G1065</f>
        <v>0</v>
      </c>
      <c r="AS1065" s="35">
        <f>IF($B1065="P",VLOOKUP($E1065,'[2]Costeo-JUL26'!$B$9:$CQ$307,AS$1,0),0)</f>
        <v>0</v>
      </c>
      <c r="AT1065" s="36">
        <f t="shared" si="512"/>
        <v>0</v>
      </c>
      <c r="AU1065" s="36">
        <f t="shared" si="513"/>
        <v>0</v>
      </c>
      <c r="AV1065" s="34">
        <f>IF($B1065="P",VLOOKUP($E1065,'[2]Costeo-JUL26'!$B$9:$CQ$307,AV$1,0),0)</f>
        <v>0</v>
      </c>
      <c r="AW1065" s="16">
        <f>IF($B1065="P",VLOOKUP($E1065,'[2]Costeo-JUL26'!$B$9:$CQ$307,AW$1,0),0)*$G1065</f>
        <v>0</v>
      </c>
      <c r="AX1065" s="36">
        <f>IF($B1065="P",VLOOKUP($E1065,'[2]Costeo-JUL26'!$B$9:$CQ$307,AX$1,0),0)*$G1065</f>
        <v>0</v>
      </c>
      <c r="AY1065" s="35">
        <f>IF($B1065="P",VLOOKUP($E1065,'[2]Costeo-JUL26'!$B$9:$CQ$307,AY$1,0),0)</f>
        <v>0</v>
      </c>
      <c r="AZ1065" s="36">
        <f t="shared" si="514"/>
        <v>0</v>
      </c>
      <c r="BA1065" s="36">
        <f t="shared" si="515"/>
        <v>0</v>
      </c>
      <c r="BB1065" s="34">
        <f>IF($B1065="P",VLOOKUP($E1065,'[2]Costeo-JUL26'!$B$9:$CQ$307,BB$1,0),0)</f>
        <v>0</v>
      </c>
      <c r="BC1065" s="16">
        <f>IF($B1065="P",VLOOKUP($E1065,'[2]Costeo-JUL26'!$B$9:$CQ$307,BC$1,0),0)*$G1065</f>
        <v>0</v>
      </c>
      <c r="BD1065" s="36">
        <f>IF($B1065="P",VLOOKUP($E1065,'[2]Costeo-JUL26'!$B$9:$CQ$307,BD$1,0),0)*$G1065</f>
        <v>0</v>
      </c>
      <c r="BE1065" s="35">
        <f>IF($B1065="P",VLOOKUP($E1065,'[2]Costeo-JUL26'!$B$9:$CQ$307,BE$1,0),0)</f>
        <v>0</v>
      </c>
      <c r="BF1065" s="36">
        <f t="shared" si="516"/>
        <v>0</v>
      </c>
      <c r="BG1065" s="36">
        <f t="shared" si="517"/>
        <v>0</v>
      </c>
      <c r="BH1065" s="34">
        <f>IF($B1065="P",VLOOKUP($E1065,'[2]Costeo-JUL26'!$B$9:$CQ$307,BH$1,0),0)</f>
        <v>0</v>
      </c>
      <c r="BI1065" s="16">
        <f>IF($B1065="P",VLOOKUP($E1065,'[2]Costeo-JUL26'!$B$9:$CQ$307,BI$1,0),0)*$G1065</f>
        <v>0</v>
      </c>
      <c r="BJ1065" s="36">
        <f>IF($B1065="P",VLOOKUP($E1065,'[2]Costeo-JUL26'!$B$9:$CQ$307,BJ$1,0),0)*$G1065</f>
        <v>0</v>
      </c>
      <c r="BK1065" s="35">
        <f>IF(BH1065=910319,0,IF($B1065="P",VLOOKUP($E1065,'[2]Costeo-JUL26'!$B$9:$CQ$307,BK$1,0),0))</f>
        <v>0</v>
      </c>
      <c r="BL1065" s="36">
        <f t="shared" si="518"/>
        <v>0</v>
      </c>
      <c r="BM1065" s="36">
        <f t="shared" si="519"/>
        <v>0</v>
      </c>
      <c r="BN1065" s="34">
        <f>IF($B1065="P",VLOOKUP($E1065,'[2]Costeo-JUL26'!$B$9:$CQ$307,BN$1,0),0)</f>
        <v>0</v>
      </c>
      <c r="BO1065" s="16">
        <f>IF($B1065="P",VLOOKUP($E1065,'[2]Costeo-JUL26'!$B$9:$CQ$307,BO$1,0),0)*$G1065</f>
        <v>0</v>
      </c>
      <c r="BP1065" s="36">
        <f>IF($B1065="P",VLOOKUP($E1065,'[2]Costeo-JUL26'!$B$9:$CQ$307,BP$1,0),0)*$G1065</f>
        <v>0</v>
      </c>
      <c r="BQ1065" s="35">
        <f>IF($B1065="P",VLOOKUP($E1065,'[2]Costeo-JUL26'!$B$9:$CQ$307,BQ$1,0),0)</f>
        <v>0</v>
      </c>
      <c r="BR1065" s="36">
        <f t="shared" si="520"/>
        <v>0</v>
      </c>
      <c r="BS1065" s="36">
        <f t="shared" si="521"/>
        <v>0</v>
      </c>
      <c r="BT1065" s="34">
        <f>IF($B1065="P",VLOOKUP($E1065,'[2]Costeo-JUL26'!$B$9:$CQ$307,BT$1,0),0)</f>
        <v>0</v>
      </c>
      <c r="BU1065" s="16">
        <f>IF($B1065="P",VLOOKUP($E1065,'[2]Costeo-JUL26'!$B$9:$CQ$307,BU$1,0),0)*$G1065</f>
        <v>0</v>
      </c>
      <c r="BV1065" s="36">
        <f>IF($B1065="P",VLOOKUP($E1065,'[2]Costeo-JUL26'!$B$9:$CQ$307,BV$1,0),0)*$G1065</f>
        <v>0</v>
      </c>
      <c r="BW1065" s="35">
        <f>IF($B1065="P",VLOOKUP($E1065,'[2]Costeo-JUL26'!$B$9:$CQ$307,BW$1,0),0)</f>
        <v>0</v>
      </c>
      <c r="BX1065" s="36">
        <f t="shared" si="522"/>
        <v>0</v>
      </c>
      <c r="BY1065" s="36">
        <f t="shared" si="523"/>
        <v>0</v>
      </c>
      <c r="BZ1065" s="34">
        <f>IF($B1065="P",VLOOKUP($E1065,'[2]Costeo-JUL26'!$B$9:$CQ$307,BZ$1,0),0)</f>
        <v>0</v>
      </c>
      <c r="CA1065" s="16">
        <f>IF($B1065="P",VLOOKUP($E1065,'[2]Costeo-JUL26'!$B$9:$CQ$307,CA$1,0),0)*$G1065</f>
        <v>0</v>
      </c>
      <c r="CB1065" s="36">
        <f>IF($B1065="P",VLOOKUP($E1065,'[2]Costeo-JUL26'!$B$9:$CQ$307,CB$1,0),0)*$G1065</f>
        <v>0</v>
      </c>
      <c r="CC1065" s="35">
        <f>IF($B1065="P",VLOOKUP($E1065,'[2]Costeo-JUL26'!$B$9:$CQ$307,CC$1,0),0)</f>
        <v>0</v>
      </c>
      <c r="CD1065" s="36">
        <f t="shared" si="524"/>
        <v>0</v>
      </c>
      <c r="CE1065" s="36">
        <f t="shared" si="525"/>
        <v>0</v>
      </c>
      <c r="CF1065" s="37">
        <f t="shared" si="497"/>
        <v>812000.62030866672</v>
      </c>
      <c r="CG1065" s="36">
        <f>IF($B1065="r",VLOOKUP($E1065,'[2]Costeo-JUL26'!$B$9:$CQ$307,CG$1,0),0)*$G1065</f>
        <v>0</v>
      </c>
      <c r="CH1065" s="35">
        <f>VLOOKUP($E1065,'[2]TEORICOS (05.26)'!$A$8:$T$251,CH$1,0)</f>
        <v>0</v>
      </c>
      <c r="CI1065" s="36">
        <f t="shared" si="526"/>
        <v>0</v>
      </c>
      <c r="CJ1065" s="37">
        <f t="shared" si="527"/>
        <v>0</v>
      </c>
      <c r="CM1065" s="16">
        <f>SUMIFS('[1]Ajuste Inventario'!$I:$I,'[1]Ajuste Inventario'!$B:$B,E1065,'[1]Ajuste Inventario'!$S:$S,D1065)*-1</f>
        <v>0</v>
      </c>
      <c r="CN1065" s="36">
        <f t="shared" si="498"/>
        <v>0</v>
      </c>
      <c r="CP1065" t="str">
        <f t="shared" si="499"/>
        <v>125Org.Vtas Tandil</v>
      </c>
      <c r="CQ1065" s="10" t="e">
        <f t="shared" si="500"/>
        <v>#DIV/0!</v>
      </c>
    </row>
    <row r="1066" spans="1:95" x14ac:dyDescent="0.25">
      <c r="A1066" s="30">
        <v>46204</v>
      </c>
      <c r="B1066" s="31" t="str">
        <f>VLOOKUP($E1066,'[2]TEORICOS (05.26)'!$A$8:$T$251,B$1,0)</f>
        <v>P</v>
      </c>
      <c r="C1066" s="32" t="str">
        <f>VLOOKUP($E1066,'[2]TEORICOS (05.26)'!$A$8:$T$251,C$1,0)</f>
        <v>Fanta</v>
      </c>
      <c r="D1066" t="s">
        <v>232</v>
      </c>
      <c r="E1066">
        <v>325</v>
      </c>
      <c r="F1066" t="s">
        <v>188</v>
      </c>
      <c r="G1066" s="16">
        <v>3</v>
      </c>
      <c r="H1066" s="16">
        <v>6.3390000000000004</v>
      </c>
      <c r="I1066" s="33">
        <v>48575.25</v>
      </c>
      <c r="J1066" s="33">
        <v>48575.25</v>
      </c>
      <c r="K1066" s="34">
        <f>IF($B1066="P",VLOOKUP($E1066,'[2]Costeo-JUL26'!$B$9:$CQ$307,K$1,0),0)</f>
        <v>902315</v>
      </c>
      <c r="L1066" s="35">
        <f>VLOOKUP($E1066,'[2]TEORICOS (05.26)'!$A$8:$T$251,L$1,0)</f>
        <v>0.20250000000000001</v>
      </c>
      <c r="M1066" s="36">
        <f t="shared" si="501"/>
        <v>9836.4881249999999</v>
      </c>
      <c r="N1066" s="35">
        <f>IF($B1066="P",VLOOKUP($E1066,'[2]Costeo-JUL26'!$B$9:$CQ$307,N$1,0),0)</f>
        <v>0.01</v>
      </c>
      <c r="O1066" s="36">
        <f t="shared" si="502"/>
        <v>98.364881249999996</v>
      </c>
      <c r="P1066" s="36">
        <f>IF($B1066="P",VLOOKUP($E1066,'[2]Costeo-JUL26'!$B$9:$CQ$307,P$1,0),0)*H1066</f>
        <v>0</v>
      </c>
      <c r="Q1066" s="36">
        <f t="shared" si="503"/>
        <v>9934.8530062499995</v>
      </c>
      <c r="R1066" s="34">
        <f>IF($B1066="P",VLOOKUP($E1066,'[2]Costeo-JUL26'!$B$9:$CQ$307,R$1,0),0)</f>
        <v>902332</v>
      </c>
      <c r="S1066" s="16">
        <f>IF($B1066="P",VLOOKUP($E1066,'[2]Costeo-JUL26'!$B$9:$CQ$307,S$1,0),0)*$G1066</f>
        <v>5.7369419999999991</v>
      </c>
      <c r="T1066" s="36">
        <f>IF($B1066="P",VLOOKUP($E1066,'[2]Costeo-JUL26'!$B$9:$CQ$307,T$1,0),0)*$G1066</f>
        <v>4001.8262350291106</v>
      </c>
      <c r="U1066" s="35">
        <f>IF($B1066="P",VLOOKUP($E1066,'[2]Costeo-JUL26'!$B$9:$CQ$307,U$1,0),0)</f>
        <v>1.4999999999999999E-2</v>
      </c>
      <c r="V1066" s="36">
        <f t="shared" si="504"/>
        <v>60.027393525436658</v>
      </c>
      <c r="W1066" s="36">
        <f t="shared" si="505"/>
        <v>4061.8536285545474</v>
      </c>
      <c r="X1066" s="34">
        <f>IF($B1066="P",VLOOKUP($E1066,'[2]Costeo-JUL26'!$B$9:$CQ$307,X$1,0),0)</f>
        <v>902338</v>
      </c>
      <c r="Y1066" s="16">
        <f>IF($B1066="P",VLOOKUP($E1066,'[2]Costeo-JUL26'!$B$9:$CQ$307,Y$1,0),0)*$G1066</f>
        <v>0.22809600000000002</v>
      </c>
      <c r="Z1066" s="36">
        <f>IF($B1066="P",VLOOKUP($E1066,'[2]Costeo-JUL26'!$B$9:$CQ$307,Z$1,0),0)*$G1066</f>
        <v>64.491863040000013</v>
      </c>
      <c r="AA1066" s="35">
        <f>IF($B1066="P",VLOOKUP($E1066,'[2]Costeo-JUL26'!$B$9:$CQ$307,AA$1,0),0)</f>
        <v>0.45</v>
      </c>
      <c r="AB1066" s="36">
        <f t="shared" si="506"/>
        <v>29.021338368000006</v>
      </c>
      <c r="AC1066" s="36">
        <f t="shared" si="507"/>
        <v>93.513201408000015</v>
      </c>
      <c r="AD1066" s="34">
        <f>IF($B1066="P",VLOOKUP($E1066,'[2]Costeo-JUL26'!$B$9:$CQ$307,AD$1,0),0)</f>
        <v>933139</v>
      </c>
      <c r="AE1066" s="16">
        <f>IF($B1066="P",VLOOKUP($E1066,'[2]Costeo-JUL26'!$B$9:$CQ$307,AE$1,0),0)*$G1066</f>
        <v>36</v>
      </c>
      <c r="AF1066" s="36">
        <f>IF($B1066="P",VLOOKUP($E1066,'[2]Costeo-JUL26'!$B$9:$CQ$307,AF$1,0),0)*$G1066</f>
        <v>390.18672000000004</v>
      </c>
      <c r="AG1066" s="35">
        <f>IF($B1066="P",VLOOKUP($E1066,'[2]Costeo-JUL26'!$B$9:$CQ$307,AG$1,0),0)</f>
        <v>6.0000000000000001E-3</v>
      </c>
      <c r="AH1066" s="36">
        <f t="shared" si="508"/>
        <v>2.3411203200000004</v>
      </c>
      <c r="AI1066" s="36">
        <f t="shared" si="509"/>
        <v>392.52784032000005</v>
      </c>
      <c r="AJ1066" s="34">
        <f>IF($B1066="P",VLOOKUP($E1066,'[2]Costeo-JUL26'!$B$9:$CQ$307,AJ$1,0),0)</f>
        <v>912619</v>
      </c>
      <c r="AK1066" s="16">
        <f>IF($B1066="P",VLOOKUP($E1066,'[2]Costeo-JUL26'!$B$9:$CQ$307,AK$1,0),0)*$G1066</f>
        <v>36</v>
      </c>
      <c r="AL1066" s="36">
        <f>IF($B1066="P",VLOOKUP($E1066,'[2]Costeo-JUL26'!$B$9:$CQ$307,AL$1,0),0)*$G1066</f>
        <v>817.88616000000013</v>
      </c>
      <c r="AM1066" s="35">
        <f>IF($B1066="P",VLOOKUP($E1066,'[2]Costeo-JUL26'!$B$9:$CQ$307,AM$1,0),0)</f>
        <v>1.7999999999999999E-2</v>
      </c>
      <c r="AN1066" s="36">
        <f t="shared" si="510"/>
        <v>14.721950880000001</v>
      </c>
      <c r="AO1066" s="36">
        <f t="shared" si="511"/>
        <v>832.60811088000014</v>
      </c>
      <c r="AP1066" s="34">
        <f>IF($B1066="P",VLOOKUP($E1066,'[2]Costeo-JUL26'!$B$9:$CQ$307,AP$1,0),0)</f>
        <v>0</v>
      </c>
      <c r="AQ1066" s="16">
        <f>IF($B1066="P",VLOOKUP($E1066,'[2]Costeo-JUL26'!$B$9:$CQ$307,AQ$1,0),0)*$G1066</f>
        <v>0</v>
      </c>
      <c r="AR1066" s="36">
        <f>IF($B1066="P",VLOOKUP($E1066,'[2]Costeo-JUL26'!$B$9:$CQ$307,AR$1,0),0)*$G1066</f>
        <v>0</v>
      </c>
      <c r="AS1066" s="35">
        <f>IF($B1066="P",VLOOKUP($E1066,'[2]Costeo-JUL26'!$B$9:$CQ$307,AS$1,0),0)</f>
        <v>0</v>
      </c>
      <c r="AT1066" s="36">
        <f t="shared" si="512"/>
        <v>0</v>
      </c>
      <c r="AU1066" s="36">
        <f t="shared" si="513"/>
        <v>0</v>
      </c>
      <c r="AV1066" s="34">
        <f>IF($B1066="P",VLOOKUP($E1066,'[2]Costeo-JUL26'!$B$9:$CQ$307,AV$1,0),0)</f>
        <v>0</v>
      </c>
      <c r="AW1066" s="16">
        <f>IF($B1066="P",VLOOKUP($E1066,'[2]Costeo-JUL26'!$B$9:$CQ$307,AW$1,0),0)*$G1066</f>
        <v>0</v>
      </c>
      <c r="AX1066" s="36">
        <f>IF($B1066="P",VLOOKUP($E1066,'[2]Costeo-JUL26'!$B$9:$CQ$307,AX$1,0),0)*$G1066</f>
        <v>0</v>
      </c>
      <c r="AY1066" s="35">
        <f>IF($B1066="P",VLOOKUP($E1066,'[2]Costeo-JUL26'!$B$9:$CQ$307,AY$1,0),0)</f>
        <v>0</v>
      </c>
      <c r="AZ1066" s="36">
        <f t="shared" si="514"/>
        <v>0</v>
      </c>
      <c r="BA1066" s="36">
        <f t="shared" si="515"/>
        <v>0</v>
      </c>
      <c r="BB1066" s="34">
        <f>IF($B1066="P",VLOOKUP($E1066,'[2]Costeo-JUL26'!$B$9:$CQ$307,BB$1,0),0)</f>
        <v>0</v>
      </c>
      <c r="BC1066" s="16">
        <f>IF($B1066="P",VLOOKUP($E1066,'[2]Costeo-JUL26'!$B$9:$CQ$307,BC$1,0),0)*$G1066</f>
        <v>0</v>
      </c>
      <c r="BD1066" s="36">
        <f>IF($B1066="P",VLOOKUP($E1066,'[2]Costeo-JUL26'!$B$9:$CQ$307,BD$1,0),0)*$G1066</f>
        <v>0</v>
      </c>
      <c r="BE1066" s="35">
        <f>IF($B1066="P",VLOOKUP($E1066,'[2]Costeo-JUL26'!$B$9:$CQ$307,BE$1,0),0)</f>
        <v>0</v>
      </c>
      <c r="BF1066" s="36">
        <f t="shared" si="516"/>
        <v>0</v>
      </c>
      <c r="BG1066" s="36">
        <f t="shared" si="517"/>
        <v>0</v>
      </c>
      <c r="BH1066" s="34">
        <f>IF($B1066="P",VLOOKUP($E1066,'[2]Costeo-JUL26'!$B$9:$CQ$307,BH$1,0),0)</f>
        <v>0</v>
      </c>
      <c r="BI1066" s="16">
        <f>IF($B1066="P",VLOOKUP($E1066,'[2]Costeo-JUL26'!$B$9:$CQ$307,BI$1,0),0)*$G1066</f>
        <v>0</v>
      </c>
      <c r="BJ1066" s="36">
        <f>IF($B1066="P",VLOOKUP($E1066,'[2]Costeo-JUL26'!$B$9:$CQ$307,BJ$1,0),0)*$G1066</f>
        <v>0</v>
      </c>
      <c r="BK1066" s="35">
        <f>IF(BH1066=910319,0,IF($B1066="P",VLOOKUP($E1066,'[2]Costeo-JUL26'!$B$9:$CQ$307,BK$1,0),0))</f>
        <v>0</v>
      </c>
      <c r="BL1066" s="36">
        <f t="shared" si="518"/>
        <v>0</v>
      </c>
      <c r="BM1066" s="36">
        <f t="shared" si="519"/>
        <v>0</v>
      </c>
      <c r="BN1066" s="34">
        <f>IF($B1066="P",VLOOKUP($E1066,'[2]Costeo-JUL26'!$B$9:$CQ$307,BN$1,0),0)</f>
        <v>0</v>
      </c>
      <c r="BO1066" s="16">
        <f>IF($B1066="P",VLOOKUP($E1066,'[2]Costeo-JUL26'!$B$9:$CQ$307,BO$1,0),0)*$G1066</f>
        <v>0</v>
      </c>
      <c r="BP1066" s="36">
        <f>IF($B1066="P",VLOOKUP($E1066,'[2]Costeo-JUL26'!$B$9:$CQ$307,BP$1,0),0)*$G1066</f>
        <v>0</v>
      </c>
      <c r="BQ1066" s="35">
        <f>IF($B1066="P",VLOOKUP($E1066,'[2]Costeo-JUL26'!$B$9:$CQ$307,BQ$1,0),0)</f>
        <v>0</v>
      </c>
      <c r="BR1066" s="36">
        <f t="shared" si="520"/>
        <v>0</v>
      </c>
      <c r="BS1066" s="36">
        <f t="shared" si="521"/>
        <v>0</v>
      </c>
      <c r="BT1066" s="34">
        <f>IF($B1066="P",VLOOKUP($E1066,'[2]Costeo-JUL26'!$B$9:$CQ$307,BT$1,0),0)</f>
        <v>0</v>
      </c>
      <c r="BU1066" s="16">
        <f>IF($B1066="P",VLOOKUP($E1066,'[2]Costeo-JUL26'!$B$9:$CQ$307,BU$1,0),0)*$G1066</f>
        <v>0</v>
      </c>
      <c r="BV1066" s="36">
        <f>IF($B1066="P",VLOOKUP($E1066,'[2]Costeo-JUL26'!$B$9:$CQ$307,BV$1,0),0)*$G1066</f>
        <v>0</v>
      </c>
      <c r="BW1066" s="35">
        <f>IF($B1066="P",VLOOKUP($E1066,'[2]Costeo-JUL26'!$B$9:$CQ$307,BW$1,0),0)</f>
        <v>0</v>
      </c>
      <c r="BX1066" s="36">
        <f t="shared" si="522"/>
        <v>0</v>
      </c>
      <c r="BY1066" s="36">
        <f t="shared" si="523"/>
        <v>0</v>
      </c>
      <c r="BZ1066" s="34">
        <f>IF($B1066="P",VLOOKUP($E1066,'[2]Costeo-JUL26'!$B$9:$CQ$307,BZ$1,0),0)</f>
        <v>0</v>
      </c>
      <c r="CA1066" s="16">
        <f>IF($B1066="P",VLOOKUP($E1066,'[2]Costeo-JUL26'!$B$9:$CQ$307,CA$1,0),0)*$G1066</f>
        <v>0</v>
      </c>
      <c r="CB1066" s="36">
        <f>IF($B1066="P",VLOOKUP($E1066,'[2]Costeo-JUL26'!$B$9:$CQ$307,CB$1,0),0)*$G1066</f>
        <v>0</v>
      </c>
      <c r="CC1066" s="35">
        <f>IF($B1066="P",VLOOKUP($E1066,'[2]Costeo-JUL26'!$B$9:$CQ$307,CC$1,0),0)</f>
        <v>0</v>
      </c>
      <c r="CD1066" s="36">
        <f t="shared" si="524"/>
        <v>0</v>
      </c>
      <c r="CE1066" s="36">
        <f t="shared" si="525"/>
        <v>0</v>
      </c>
      <c r="CF1066" s="37">
        <f t="shared" si="497"/>
        <v>15315.355787412549</v>
      </c>
      <c r="CG1066" s="36">
        <f>IF($B1066="r",VLOOKUP($E1066,'[2]Costeo-JUL26'!$B$9:$CQ$307,CG$1,0),0)*$G1066</f>
        <v>0</v>
      </c>
      <c r="CH1066" s="35">
        <f>VLOOKUP($E1066,'[2]TEORICOS (05.26)'!$A$8:$T$251,CH$1,0)</f>
        <v>0</v>
      </c>
      <c r="CI1066" s="36">
        <f t="shared" si="526"/>
        <v>0</v>
      </c>
      <c r="CJ1066" s="37">
        <f t="shared" si="527"/>
        <v>0</v>
      </c>
      <c r="CM1066" s="16">
        <f>SUMIFS('[1]Ajuste Inventario'!$I:$I,'[1]Ajuste Inventario'!$B:$B,E1066,'[1]Ajuste Inventario'!$S:$S,D1066)*-1</f>
        <v>0</v>
      </c>
      <c r="CN1066" s="36">
        <f t="shared" si="498"/>
        <v>0</v>
      </c>
      <c r="CP1066" t="str">
        <f t="shared" si="499"/>
        <v>325Org.Vtas Tandil</v>
      </c>
      <c r="CQ1066" s="10" t="e">
        <f t="shared" si="500"/>
        <v>#DIV/0!</v>
      </c>
    </row>
    <row r="1067" spans="1:95" x14ac:dyDescent="0.25">
      <c r="A1067" s="30">
        <v>46204</v>
      </c>
      <c r="B1067" s="31" t="str">
        <f>VLOOKUP($E1067,'[2]TEORICOS (05.26)'!$A$8:$T$251,B$1,0)</f>
        <v>R</v>
      </c>
      <c r="C1067" s="32" t="str">
        <f>VLOOKUP($E1067,'[2]TEORICOS (05.26)'!$A$8:$T$251,C$1,0)</f>
        <v>Ades</v>
      </c>
      <c r="D1067" t="s">
        <v>232</v>
      </c>
      <c r="E1067">
        <v>503</v>
      </c>
      <c r="F1067" t="s">
        <v>189</v>
      </c>
      <c r="G1067" s="16">
        <v>3</v>
      </c>
      <c r="H1067" s="16">
        <v>0.63300000000000001</v>
      </c>
      <c r="I1067" s="33">
        <v>15377.11</v>
      </c>
      <c r="J1067" s="33">
        <v>15193.48</v>
      </c>
      <c r="K1067" s="34">
        <f>IF($B1067="P",VLOOKUP($E1067,'[2]Costeo-JUL26'!$B$9:$CQ$307,K$1,0),0)</f>
        <v>0</v>
      </c>
      <c r="L1067" s="35">
        <f>VLOOKUP($E1067,'[2]TEORICOS (05.26)'!$A$8:$T$251,L$1,0)</f>
        <v>0.24</v>
      </c>
      <c r="M1067" s="36">
        <f t="shared" si="501"/>
        <v>0</v>
      </c>
      <c r="N1067" s="35">
        <f>IF($B1067="P",VLOOKUP($E1067,'[2]Costeo-JUL26'!$B$9:$CQ$307,N$1,0),0)</f>
        <v>0</v>
      </c>
      <c r="O1067" s="36">
        <f t="shared" si="502"/>
        <v>0</v>
      </c>
      <c r="P1067" s="36">
        <f>IF($B1067="P",VLOOKUP($E1067,'[2]Costeo-JUL26'!$B$9:$CQ$307,P$1,0),0)*H1067</f>
        <v>0</v>
      </c>
      <c r="Q1067" s="36">
        <f t="shared" si="503"/>
        <v>0</v>
      </c>
      <c r="R1067" s="34">
        <f>IF($B1067="P",VLOOKUP($E1067,'[2]Costeo-JUL26'!$B$9:$CQ$307,R$1,0),0)</f>
        <v>0</v>
      </c>
      <c r="S1067" s="16">
        <f>IF($B1067="P",VLOOKUP($E1067,'[2]Costeo-JUL26'!$B$9:$CQ$307,S$1,0),0)*$G1067</f>
        <v>0</v>
      </c>
      <c r="T1067" s="36">
        <f>IF($B1067="P",VLOOKUP($E1067,'[2]Costeo-JUL26'!$B$9:$CQ$307,T$1,0),0)*$G1067</f>
        <v>0</v>
      </c>
      <c r="U1067" s="35">
        <f>IF($B1067="P",VLOOKUP($E1067,'[2]Costeo-JUL26'!$B$9:$CQ$307,U$1,0),0)</f>
        <v>0</v>
      </c>
      <c r="V1067" s="36">
        <f t="shared" si="504"/>
        <v>0</v>
      </c>
      <c r="W1067" s="36">
        <f t="shared" si="505"/>
        <v>0</v>
      </c>
      <c r="X1067" s="34">
        <f>IF($B1067="P",VLOOKUP($E1067,'[2]Costeo-JUL26'!$B$9:$CQ$307,X$1,0),0)</f>
        <v>0</v>
      </c>
      <c r="Y1067" s="16">
        <f>IF($B1067="P",VLOOKUP($E1067,'[2]Costeo-JUL26'!$B$9:$CQ$307,Y$1,0),0)*$G1067</f>
        <v>0</v>
      </c>
      <c r="Z1067" s="36">
        <f>IF($B1067="P",VLOOKUP($E1067,'[2]Costeo-JUL26'!$B$9:$CQ$307,Z$1,0),0)*$G1067</f>
        <v>0</v>
      </c>
      <c r="AA1067" s="35">
        <f>IF($B1067="P",VLOOKUP($E1067,'[2]Costeo-JUL26'!$B$9:$CQ$307,AA$1,0),0)</f>
        <v>0</v>
      </c>
      <c r="AB1067" s="36">
        <f t="shared" si="506"/>
        <v>0</v>
      </c>
      <c r="AC1067" s="36">
        <f t="shared" si="507"/>
        <v>0</v>
      </c>
      <c r="AD1067" s="34">
        <f>IF($B1067="P",VLOOKUP($E1067,'[2]Costeo-JUL26'!$B$9:$CQ$307,AD$1,0),0)</f>
        <v>0</v>
      </c>
      <c r="AE1067" s="16">
        <f>IF($B1067="P",VLOOKUP($E1067,'[2]Costeo-JUL26'!$B$9:$CQ$307,AE$1,0),0)*$G1067</f>
        <v>0</v>
      </c>
      <c r="AF1067" s="36">
        <f>IF($B1067="P",VLOOKUP($E1067,'[2]Costeo-JUL26'!$B$9:$CQ$307,AF$1,0),0)*$G1067</f>
        <v>0</v>
      </c>
      <c r="AG1067" s="35">
        <f>IF($B1067="P",VLOOKUP($E1067,'[2]Costeo-JUL26'!$B$9:$CQ$307,AG$1,0),0)</f>
        <v>0</v>
      </c>
      <c r="AH1067" s="36">
        <f t="shared" si="508"/>
        <v>0</v>
      </c>
      <c r="AI1067" s="36">
        <f t="shared" si="509"/>
        <v>0</v>
      </c>
      <c r="AJ1067" s="34">
        <f>IF($B1067="P",VLOOKUP($E1067,'[2]Costeo-JUL26'!$B$9:$CQ$307,AJ$1,0),0)</f>
        <v>0</v>
      </c>
      <c r="AK1067" s="16">
        <f>IF($B1067="P",VLOOKUP($E1067,'[2]Costeo-JUL26'!$B$9:$CQ$307,AK$1,0),0)*$G1067</f>
        <v>0</v>
      </c>
      <c r="AL1067" s="36">
        <f>IF($B1067="P",VLOOKUP($E1067,'[2]Costeo-JUL26'!$B$9:$CQ$307,AL$1,0),0)*$G1067</f>
        <v>0</v>
      </c>
      <c r="AM1067" s="35">
        <f>IF($B1067="P",VLOOKUP($E1067,'[2]Costeo-JUL26'!$B$9:$CQ$307,AM$1,0),0)</f>
        <v>0</v>
      </c>
      <c r="AN1067" s="36">
        <f t="shared" si="510"/>
        <v>0</v>
      </c>
      <c r="AO1067" s="36">
        <f t="shared" si="511"/>
        <v>0</v>
      </c>
      <c r="AP1067" s="34">
        <f>IF($B1067="P",VLOOKUP($E1067,'[2]Costeo-JUL26'!$B$9:$CQ$307,AP$1,0),0)</f>
        <v>0</v>
      </c>
      <c r="AQ1067" s="16">
        <f>IF($B1067="P",VLOOKUP($E1067,'[2]Costeo-JUL26'!$B$9:$CQ$307,AQ$1,0),0)*$G1067</f>
        <v>0</v>
      </c>
      <c r="AR1067" s="36">
        <f>IF($B1067="P",VLOOKUP($E1067,'[2]Costeo-JUL26'!$B$9:$CQ$307,AR$1,0),0)*$G1067</f>
        <v>0</v>
      </c>
      <c r="AS1067" s="35">
        <f>IF($B1067="P",VLOOKUP($E1067,'[2]Costeo-JUL26'!$B$9:$CQ$307,AS$1,0),0)</f>
        <v>0</v>
      </c>
      <c r="AT1067" s="36">
        <f t="shared" si="512"/>
        <v>0</v>
      </c>
      <c r="AU1067" s="36">
        <f t="shared" si="513"/>
        <v>0</v>
      </c>
      <c r="AV1067" s="34">
        <f>IF($B1067="P",VLOOKUP($E1067,'[2]Costeo-JUL26'!$B$9:$CQ$307,AV$1,0),0)</f>
        <v>0</v>
      </c>
      <c r="AW1067" s="16">
        <f>IF($B1067="P",VLOOKUP($E1067,'[2]Costeo-JUL26'!$B$9:$CQ$307,AW$1,0),0)*$G1067</f>
        <v>0</v>
      </c>
      <c r="AX1067" s="36">
        <f>IF($B1067="P",VLOOKUP($E1067,'[2]Costeo-JUL26'!$B$9:$CQ$307,AX$1,0),0)*$G1067</f>
        <v>0</v>
      </c>
      <c r="AY1067" s="35">
        <f>IF($B1067="P",VLOOKUP($E1067,'[2]Costeo-JUL26'!$B$9:$CQ$307,AY$1,0),0)</f>
        <v>0</v>
      </c>
      <c r="AZ1067" s="36">
        <f t="shared" si="514"/>
        <v>0</v>
      </c>
      <c r="BA1067" s="36">
        <f t="shared" si="515"/>
        <v>0</v>
      </c>
      <c r="BB1067" s="34">
        <f>IF($B1067="P",VLOOKUP($E1067,'[2]Costeo-JUL26'!$B$9:$CQ$307,BB$1,0),0)</f>
        <v>0</v>
      </c>
      <c r="BC1067" s="16">
        <f>IF($B1067="P",VLOOKUP($E1067,'[2]Costeo-JUL26'!$B$9:$CQ$307,BC$1,0),0)*$G1067</f>
        <v>0</v>
      </c>
      <c r="BD1067" s="36">
        <f>IF($B1067="P",VLOOKUP($E1067,'[2]Costeo-JUL26'!$B$9:$CQ$307,BD$1,0),0)*$G1067</f>
        <v>0</v>
      </c>
      <c r="BE1067" s="35">
        <f>IF($B1067="P",VLOOKUP($E1067,'[2]Costeo-JUL26'!$B$9:$CQ$307,BE$1,0),0)</f>
        <v>0</v>
      </c>
      <c r="BF1067" s="36">
        <f t="shared" si="516"/>
        <v>0</v>
      </c>
      <c r="BG1067" s="36">
        <f t="shared" si="517"/>
        <v>0</v>
      </c>
      <c r="BH1067" s="34">
        <f>IF($B1067="P",VLOOKUP($E1067,'[2]Costeo-JUL26'!$B$9:$CQ$307,BH$1,0),0)</f>
        <v>0</v>
      </c>
      <c r="BI1067" s="16">
        <f>IF($B1067="P",VLOOKUP($E1067,'[2]Costeo-JUL26'!$B$9:$CQ$307,BI$1,0),0)*$G1067</f>
        <v>0</v>
      </c>
      <c r="BJ1067" s="36">
        <f>IF($B1067="P",VLOOKUP($E1067,'[2]Costeo-JUL26'!$B$9:$CQ$307,BJ$1,0),0)*$G1067</f>
        <v>0</v>
      </c>
      <c r="BK1067" s="35">
        <f>IF(BH1067=910319,0,IF($B1067="P",VLOOKUP($E1067,'[2]Costeo-JUL26'!$B$9:$CQ$307,BK$1,0),0))</f>
        <v>0</v>
      </c>
      <c r="BL1067" s="36">
        <f t="shared" si="518"/>
        <v>0</v>
      </c>
      <c r="BM1067" s="36">
        <f t="shared" si="519"/>
        <v>0</v>
      </c>
      <c r="BN1067" s="34">
        <f>IF($B1067="P",VLOOKUP($E1067,'[2]Costeo-JUL26'!$B$9:$CQ$307,BN$1,0),0)</f>
        <v>0</v>
      </c>
      <c r="BO1067" s="16">
        <f>IF($B1067="P",VLOOKUP($E1067,'[2]Costeo-JUL26'!$B$9:$CQ$307,BO$1,0),0)*$G1067</f>
        <v>0</v>
      </c>
      <c r="BP1067" s="36">
        <f>IF($B1067="P",VLOOKUP($E1067,'[2]Costeo-JUL26'!$B$9:$CQ$307,BP$1,0),0)*$G1067</f>
        <v>0</v>
      </c>
      <c r="BQ1067" s="35">
        <f>IF($B1067="P",VLOOKUP($E1067,'[2]Costeo-JUL26'!$B$9:$CQ$307,BQ$1,0),0)</f>
        <v>0</v>
      </c>
      <c r="BR1067" s="36">
        <f t="shared" si="520"/>
        <v>0</v>
      </c>
      <c r="BS1067" s="36">
        <f t="shared" si="521"/>
        <v>0</v>
      </c>
      <c r="BT1067" s="34">
        <f>IF($B1067="P",VLOOKUP($E1067,'[2]Costeo-JUL26'!$B$9:$CQ$307,BT$1,0),0)</f>
        <v>0</v>
      </c>
      <c r="BU1067" s="16">
        <f>IF($B1067="P",VLOOKUP($E1067,'[2]Costeo-JUL26'!$B$9:$CQ$307,BU$1,0),0)*$G1067</f>
        <v>0</v>
      </c>
      <c r="BV1067" s="36">
        <f>IF($B1067="P",VLOOKUP($E1067,'[2]Costeo-JUL26'!$B$9:$CQ$307,BV$1,0),0)*$G1067</f>
        <v>0</v>
      </c>
      <c r="BW1067" s="35">
        <f>IF($B1067="P",VLOOKUP($E1067,'[2]Costeo-JUL26'!$B$9:$CQ$307,BW$1,0),0)</f>
        <v>0</v>
      </c>
      <c r="BX1067" s="36">
        <f t="shared" si="522"/>
        <v>0</v>
      </c>
      <c r="BY1067" s="36">
        <f t="shared" si="523"/>
        <v>0</v>
      </c>
      <c r="BZ1067" s="34">
        <f>IF($B1067="P",VLOOKUP($E1067,'[2]Costeo-JUL26'!$B$9:$CQ$307,BZ$1,0),0)</f>
        <v>0</v>
      </c>
      <c r="CA1067" s="16">
        <f>IF($B1067="P",VLOOKUP($E1067,'[2]Costeo-JUL26'!$B$9:$CQ$307,CA$1,0),0)*$G1067</f>
        <v>0</v>
      </c>
      <c r="CB1067" s="36">
        <f>IF($B1067="P",VLOOKUP($E1067,'[2]Costeo-JUL26'!$B$9:$CQ$307,CB$1,0),0)*$G1067</f>
        <v>0</v>
      </c>
      <c r="CC1067" s="35">
        <f>IF($B1067="P",VLOOKUP($E1067,'[2]Costeo-JUL26'!$B$9:$CQ$307,CC$1,0),0)</f>
        <v>0</v>
      </c>
      <c r="CD1067" s="36">
        <f t="shared" si="524"/>
        <v>0</v>
      </c>
      <c r="CE1067" s="36">
        <f t="shared" si="525"/>
        <v>0</v>
      </c>
      <c r="CF1067" s="37">
        <f t="shared" si="497"/>
        <v>0</v>
      </c>
      <c r="CG1067" s="36">
        <f>IF($B1067="r",VLOOKUP($E1067,'[2]Costeo-JUL26'!$B$9:$CQ$307,CG$1,0),0)*$G1067</f>
        <v>5068.7699999999995</v>
      </c>
      <c r="CH1067" s="35">
        <f>VLOOKUP($E1067,'[2]TEORICOS (05.26)'!$A$8:$T$251,CH$1,0)</f>
        <v>0.14000000000000001</v>
      </c>
      <c r="CI1067" s="36">
        <f t="shared" si="526"/>
        <v>2936.8073999999997</v>
      </c>
      <c r="CJ1067" s="37">
        <f t="shared" si="527"/>
        <v>8005.5773999999992</v>
      </c>
      <c r="CM1067" s="16">
        <f>SUMIFS('[1]Ajuste Inventario'!$I:$I,'[1]Ajuste Inventario'!$B:$B,E1067,'[1]Ajuste Inventario'!$S:$S,D1067)*-1</f>
        <v>3</v>
      </c>
      <c r="CN1067" s="36">
        <f t="shared" si="498"/>
        <v>8005.5774000000001</v>
      </c>
      <c r="CP1067" t="str">
        <f t="shared" si="499"/>
        <v>503Org.Vtas Tandil</v>
      </c>
      <c r="CQ1067" s="10">
        <f t="shared" si="500"/>
        <v>2668.5257999999999</v>
      </c>
    </row>
    <row r="1068" spans="1:95" x14ac:dyDescent="0.25">
      <c r="A1068" s="30">
        <v>46204</v>
      </c>
      <c r="B1068" s="31" t="str">
        <f>VLOOKUP($E1068,'[2]TEORICOS (05.26)'!$A$8:$T$251,B$1,0)</f>
        <v>R</v>
      </c>
      <c r="C1068" s="32" t="str">
        <f>VLOOKUP($E1068,'[2]TEORICOS (05.26)'!$A$8:$T$251,C$1,0)</f>
        <v>Ades</v>
      </c>
      <c r="D1068" t="s">
        <v>232</v>
      </c>
      <c r="E1068">
        <v>509</v>
      </c>
      <c r="F1068" t="s">
        <v>192</v>
      </c>
      <c r="G1068" s="16">
        <v>1</v>
      </c>
      <c r="H1068" s="16">
        <v>0.21099999999999999</v>
      </c>
      <c r="I1068" s="33">
        <v>6120.91</v>
      </c>
      <c r="J1068" s="33">
        <v>5937.28</v>
      </c>
      <c r="K1068" s="34">
        <f>IF($B1068="P",VLOOKUP($E1068,'[2]Costeo-JUL26'!$B$9:$CQ$307,K$1,0),0)</f>
        <v>0</v>
      </c>
      <c r="L1068" s="35">
        <f>VLOOKUP($E1068,'[2]TEORICOS (05.26)'!$A$8:$T$251,L$1,0)</f>
        <v>0.24</v>
      </c>
      <c r="M1068" s="36">
        <f t="shared" si="501"/>
        <v>0</v>
      </c>
      <c r="N1068" s="35">
        <f>IF($B1068="P",VLOOKUP($E1068,'[2]Costeo-JUL26'!$B$9:$CQ$307,N$1,0),0)</f>
        <v>0</v>
      </c>
      <c r="O1068" s="36">
        <f t="shared" si="502"/>
        <v>0</v>
      </c>
      <c r="P1068" s="36">
        <f>IF($B1068="P",VLOOKUP($E1068,'[2]Costeo-JUL26'!$B$9:$CQ$307,P$1,0),0)*H1068</f>
        <v>0</v>
      </c>
      <c r="Q1068" s="36">
        <f t="shared" si="503"/>
        <v>0</v>
      </c>
      <c r="R1068" s="34">
        <f>IF($B1068="P",VLOOKUP($E1068,'[2]Costeo-JUL26'!$B$9:$CQ$307,R$1,0),0)</f>
        <v>0</v>
      </c>
      <c r="S1068" s="16">
        <f>IF($B1068="P",VLOOKUP($E1068,'[2]Costeo-JUL26'!$B$9:$CQ$307,S$1,0),0)*$G1068</f>
        <v>0</v>
      </c>
      <c r="T1068" s="36">
        <f>IF($B1068="P",VLOOKUP($E1068,'[2]Costeo-JUL26'!$B$9:$CQ$307,T$1,0),0)*$G1068</f>
        <v>0</v>
      </c>
      <c r="U1068" s="35">
        <f>IF($B1068="P",VLOOKUP($E1068,'[2]Costeo-JUL26'!$B$9:$CQ$307,U$1,0),0)</f>
        <v>0</v>
      </c>
      <c r="V1068" s="36">
        <f t="shared" si="504"/>
        <v>0</v>
      </c>
      <c r="W1068" s="36">
        <f t="shared" si="505"/>
        <v>0</v>
      </c>
      <c r="X1068" s="34">
        <f>IF($B1068="P",VLOOKUP($E1068,'[2]Costeo-JUL26'!$B$9:$CQ$307,X$1,0),0)</f>
        <v>0</v>
      </c>
      <c r="Y1068" s="16">
        <f>IF($B1068="P",VLOOKUP($E1068,'[2]Costeo-JUL26'!$B$9:$CQ$307,Y$1,0),0)*$G1068</f>
        <v>0</v>
      </c>
      <c r="Z1068" s="36">
        <f>IF($B1068="P",VLOOKUP($E1068,'[2]Costeo-JUL26'!$B$9:$CQ$307,Z$1,0),0)*$G1068</f>
        <v>0</v>
      </c>
      <c r="AA1068" s="35">
        <f>IF($B1068="P",VLOOKUP($E1068,'[2]Costeo-JUL26'!$B$9:$CQ$307,AA$1,0),0)</f>
        <v>0</v>
      </c>
      <c r="AB1068" s="36">
        <f t="shared" si="506"/>
        <v>0</v>
      </c>
      <c r="AC1068" s="36">
        <f t="shared" si="507"/>
        <v>0</v>
      </c>
      <c r="AD1068" s="34">
        <f>IF($B1068="P",VLOOKUP($E1068,'[2]Costeo-JUL26'!$B$9:$CQ$307,AD$1,0),0)</f>
        <v>0</v>
      </c>
      <c r="AE1068" s="16">
        <f>IF($B1068="P",VLOOKUP($E1068,'[2]Costeo-JUL26'!$B$9:$CQ$307,AE$1,0),0)*$G1068</f>
        <v>0</v>
      </c>
      <c r="AF1068" s="36">
        <f>IF($B1068="P",VLOOKUP($E1068,'[2]Costeo-JUL26'!$B$9:$CQ$307,AF$1,0),0)*$G1068</f>
        <v>0</v>
      </c>
      <c r="AG1068" s="35">
        <f>IF($B1068="P",VLOOKUP($E1068,'[2]Costeo-JUL26'!$B$9:$CQ$307,AG$1,0),0)</f>
        <v>0</v>
      </c>
      <c r="AH1068" s="36">
        <f t="shared" si="508"/>
        <v>0</v>
      </c>
      <c r="AI1068" s="36">
        <f t="shared" si="509"/>
        <v>0</v>
      </c>
      <c r="AJ1068" s="34">
        <f>IF($B1068="P",VLOOKUP($E1068,'[2]Costeo-JUL26'!$B$9:$CQ$307,AJ$1,0),0)</f>
        <v>0</v>
      </c>
      <c r="AK1068" s="16">
        <f>IF($B1068="P",VLOOKUP($E1068,'[2]Costeo-JUL26'!$B$9:$CQ$307,AK$1,0),0)*$G1068</f>
        <v>0</v>
      </c>
      <c r="AL1068" s="36">
        <f>IF($B1068="P",VLOOKUP($E1068,'[2]Costeo-JUL26'!$B$9:$CQ$307,AL$1,0),0)*$G1068</f>
        <v>0</v>
      </c>
      <c r="AM1068" s="35">
        <f>IF($B1068="P",VLOOKUP($E1068,'[2]Costeo-JUL26'!$B$9:$CQ$307,AM$1,0),0)</f>
        <v>0</v>
      </c>
      <c r="AN1068" s="36">
        <f t="shared" si="510"/>
        <v>0</v>
      </c>
      <c r="AO1068" s="36">
        <f t="shared" si="511"/>
        <v>0</v>
      </c>
      <c r="AP1068" s="34">
        <f>IF($B1068="P",VLOOKUP($E1068,'[2]Costeo-JUL26'!$B$9:$CQ$307,AP$1,0),0)</f>
        <v>0</v>
      </c>
      <c r="AQ1068" s="16">
        <f>IF($B1068="P",VLOOKUP($E1068,'[2]Costeo-JUL26'!$B$9:$CQ$307,AQ$1,0),0)*$G1068</f>
        <v>0</v>
      </c>
      <c r="AR1068" s="36">
        <f>IF($B1068="P",VLOOKUP($E1068,'[2]Costeo-JUL26'!$B$9:$CQ$307,AR$1,0),0)*$G1068</f>
        <v>0</v>
      </c>
      <c r="AS1068" s="35">
        <f>IF($B1068="P",VLOOKUP($E1068,'[2]Costeo-JUL26'!$B$9:$CQ$307,AS$1,0),0)</f>
        <v>0</v>
      </c>
      <c r="AT1068" s="36">
        <f t="shared" si="512"/>
        <v>0</v>
      </c>
      <c r="AU1068" s="36">
        <f t="shared" si="513"/>
        <v>0</v>
      </c>
      <c r="AV1068" s="34">
        <f>IF($B1068="P",VLOOKUP($E1068,'[2]Costeo-JUL26'!$B$9:$CQ$307,AV$1,0),0)</f>
        <v>0</v>
      </c>
      <c r="AW1068" s="16">
        <f>IF($B1068="P",VLOOKUP($E1068,'[2]Costeo-JUL26'!$B$9:$CQ$307,AW$1,0),0)*$G1068</f>
        <v>0</v>
      </c>
      <c r="AX1068" s="36">
        <f>IF($B1068="P",VLOOKUP($E1068,'[2]Costeo-JUL26'!$B$9:$CQ$307,AX$1,0),0)*$G1068</f>
        <v>0</v>
      </c>
      <c r="AY1068" s="35">
        <f>IF($B1068="P",VLOOKUP($E1068,'[2]Costeo-JUL26'!$B$9:$CQ$307,AY$1,0),0)</f>
        <v>0</v>
      </c>
      <c r="AZ1068" s="36">
        <f t="shared" si="514"/>
        <v>0</v>
      </c>
      <c r="BA1068" s="36">
        <f t="shared" si="515"/>
        <v>0</v>
      </c>
      <c r="BB1068" s="34">
        <f>IF($B1068="P",VLOOKUP($E1068,'[2]Costeo-JUL26'!$B$9:$CQ$307,BB$1,0),0)</f>
        <v>0</v>
      </c>
      <c r="BC1068" s="16">
        <f>IF($B1068="P",VLOOKUP($E1068,'[2]Costeo-JUL26'!$B$9:$CQ$307,BC$1,0),0)*$G1068</f>
        <v>0</v>
      </c>
      <c r="BD1068" s="36">
        <f>IF($B1068="P",VLOOKUP($E1068,'[2]Costeo-JUL26'!$B$9:$CQ$307,BD$1,0),0)*$G1068</f>
        <v>0</v>
      </c>
      <c r="BE1068" s="35">
        <f>IF($B1068="P",VLOOKUP($E1068,'[2]Costeo-JUL26'!$B$9:$CQ$307,BE$1,0),0)</f>
        <v>0</v>
      </c>
      <c r="BF1068" s="36">
        <f t="shared" si="516"/>
        <v>0</v>
      </c>
      <c r="BG1068" s="36">
        <f t="shared" si="517"/>
        <v>0</v>
      </c>
      <c r="BH1068" s="34">
        <f>IF($B1068="P",VLOOKUP($E1068,'[2]Costeo-JUL26'!$B$9:$CQ$307,BH$1,0),0)</f>
        <v>0</v>
      </c>
      <c r="BI1068" s="16">
        <f>IF($B1068="P",VLOOKUP($E1068,'[2]Costeo-JUL26'!$B$9:$CQ$307,BI$1,0),0)*$G1068</f>
        <v>0</v>
      </c>
      <c r="BJ1068" s="36">
        <f>IF($B1068="P",VLOOKUP($E1068,'[2]Costeo-JUL26'!$B$9:$CQ$307,BJ$1,0),0)*$G1068</f>
        <v>0</v>
      </c>
      <c r="BK1068" s="35">
        <f>IF(BH1068=910319,0,IF($B1068="P",VLOOKUP($E1068,'[2]Costeo-JUL26'!$B$9:$CQ$307,BK$1,0),0))</f>
        <v>0</v>
      </c>
      <c r="BL1068" s="36">
        <f t="shared" si="518"/>
        <v>0</v>
      </c>
      <c r="BM1068" s="36">
        <f t="shared" si="519"/>
        <v>0</v>
      </c>
      <c r="BN1068" s="34">
        <f>IF($B1068="P",VLOOKUP($E1068,'[2]Costeo-JUL26'!$B$9:$CQ$307,BN$1,0),0)</f>
        <v>0</v>
      </c>
      <c r="BO1068" s="16">
        <f>IF($B1068="P",VLOOKUP($E1068,'[2]Costeo-JUL26'!$B$9:$CQ$307,BO$1,0),0)*$G1068</f>
        <v>0</v>
      </c>
      <c r="BP1068" s="36">
        <f>IF($B1068="P",VLOOKUP($E1068,'[2]Costeo-JUL26'!$B$9:$CQ$307,BP$1,0),0)*$G1068</f>
        <v>0</v>
      </c>
      <c r="BQ1068" s="35">
        <f>IF($B1068="P",VLOOKUP($E1068,'[2]Costeo-JUL26'!$B$9:$CQ$307,BQ$1,0),0)</f>
        <v>0</v>
      </c>
      <c r="BR1068" s="36">
        <f t="shared" si="520"/>
        <v>0</v>
      </c>
      <c r="BS1068" s="36">
        <f t="shared" si="521"/>
        <v>0</v>
      </c>
      <c r="BT1068" s="34">
        <f>IF($B1068="P",VLOOKUP($E1068,'[2]Costeo-JUL26'!$B$9:$CQ$307,BT$1,0),0)</f>
        <v>0</v>
      </c>
      <c r="BU1068" s="16">
        <f>IF($B1068="P",VLOOKUP($E1068,'[2]Costeo-JUL26'!$B$9:$CQ$307,BU$1,0),0)*$G1068</f>
        <v>0</v>
      </c>
      <c r="BV1068" s="36">
        <f>IF($B1068="P",VLOOKUP($E1068,'[2]Costeo-JUL26'!$B$9:$CQ$307,BV$1,0),0)*$G1068</f>
        <v>0</v>
      </c>
      <c r="BW1068" s="35">
        <f>IF($B1068="P",VLOOKUP($E1068,'[2]Costeo-JUL26'!$B$9:$CQ$307,BW$1,0),0)</f>
        <v>0</v>
      </c>
      <c r="BX1068" s="36">
        <f t="shared" si="522"/>
        <v>0</v>
      </c>
      <c r="BY1068" s="36">
        <f t="shared" si="523"/>
        <v>0</v>
      </c>
      <c r="BZ1068" s="34">
        <f>IF($B1068="P",VLOOKUP($E1068,'[2]Costeo-JUL26'!$B$9:$CQ$307,BZ$1,0),0)</f>
        <v>0</v>
      </c>
      <c r="CA1068" s="16">
        <f>IF($B1068="P",VLOOKUP($E1068,'[2]Costeo-JUL26'!$B$9:$CQ$307,CA$1,0),0)*$G1068</f>
        <v>0</v>
      </c>
      <c r="CB1068" s="36">
        <f>IF($B1068="P",VLOOKUP($E1068,'[2]Costeo-JUL26'!$B$9:$CQ$307,CB$1,0),0)*$G1068</f>
        <v>0</v>
      </c>
      <c r="CC1068" s="35">
        <f>IF($B1068="P",VLOOKUP($E1068,'[2]Costeo-JUL26'!$B$9:$CQ$307,CC$1,0),0)</f>
        <v>0</v>
      </c>
      <c r="CD1068" s="36">
        <f t="shared" si="524"/>
        <v>0</v>
      </c>
      <c r="CE1068" s="36">
        <f t="shared" si="525"/>
        <v>0</v>
      </c>
      <c r="CF1068" s="37">
        <f t="shared" si="497"/>
        <v>0</v>
      </c>
      <c r="CG1068" s="36">
        <f>IF($B1068="r",VLOOKUP($E1068,'[2]Costeo-JUL26'!$B$9:$CQ$307,CG$1,0),0)*$G1068</f>
        <v>1689.59</v>
      </c>
      <c r="CH1068" s="35">
        <f>VLOOKUP($E1068,'[2]TEORICOS (05.26)'!$A$8:$T$251,CH$1,0)</f>
        <v>0.14000000000000001</v>
      </c>
      <c r="CI1068" s="36">
        <f t="shared" si="526"/>
        <v>1188.4045999999998</v>
      </c>
      <c r="CJ1068" s="37">
        <f t="shared" si="527"/>
        <v>2877.9946</v>
      </c>
      <c r="CM1068" s="16">
        <f>SUMIFS('[1]Ajuste Inventario'!$I:$I,'[1]Ajuste Inventario'!$B:$B,E1068,'[1]Ajuste Inventario'!$S:$S,D1068)*-1</f>
        <v>0</v>
      </c>
      <c r="CN1068" s="36">
        <f t="shared" si="498"/>
        <v>0</v>
      </c>
      <c r="CP1068" t="str">
        <f t="shared" si="499"/>
        <v>509Org.Vtas Tandil</v>
      </c>
      <c r="CQ1068" s="10" t="e">
        <f t="shared" si="500"/>
        <v>#DIV/0!</v>
      </c>
    </row>
    <row r="1069" spans="1:95" x14ac:dyDescent="0.25">
      <c r="A1069" s="30">
        <v>46204</v>
      </c>
      <c r="B1069" s="31" t="str">
        <f>VLOOKUP($E1069,'[2]TEORICOS (05.26)'!$A$8:$T$251,B$1,0)</f>
        <v>R</v>
      </c>
      <c r="C1069" s="32" t="str">
        <f>VLOOKUP($E1069,'[2]TEORICOS (05.26)'!$A$8:$T$251,C$1,0)</f>
        <v>Ades</v>
      </c>
      <c r="D1069" t="s">
        <v>232</v>
      </c>
      <c r="E1069">
        <v>593</v>
      </c>
      <c r="F1069" t="s">
        <v>193</v>
      </c>
      <c r="G1069" s="16">
        <v>14</v>
      </c>
      <c r="H1069" s="16">
        <v>19.725999999999999</v>
      </c>
      <c r="I1069" s="33">
        <v>284420.40999999997</v>
      </c>
      <c r="J1069" s="33">
        <v>273736.72000000003</v>
      </c>
      <c r="K1069" s="34">
        <f>IF($B1069="P",VLOOKUP($E1069,'[2]Costeo-JUL26'!$B$9:$CQ$307,K$1,0),0)</f>
        <v>0</v>
      </c>
      <c r="L1069" s="35">
        <f>VLOOKUP($E1069,'[2]TEORICOS (05.26)'!$A$8:$T$251,L$1,0)</f>
        <v>0.24</v>
      </c>
      <c r="M1069" s="36">
        <f t="shared" si="501"/>
        <v>0</v>
      </c>
      <c r="N1069" s="35">
        <f>IF($B1069="P",VLOOKUP($E1069,'[2]Costeo-JUL26'!$B$9:$CQ$307,N$1,0),0)</f>
        <v>0</v>
      </c>
      <c r="O1069" s="36">
        <f t="shared" si="502"/>
        <v>0</v>
      </c>
      <c r="P1069" s="36">
        <f>IF($B1069="P",VLOOKUP($E1069,'[2]Costeo-JUL26'!$B$9:$CQ$307,P$1,0),0)*H1069</f>
        <v>0</v>
      </c>
      <c r="Q1069" s="36">
        <f t="shared" si="503"/>
        <v>0</v>
      </c>
      <c r="R1069" s="34">
        <f>IF($B1069="P",VLOOKUP($E1069,'[2]Costeo-JUL26'!$B$9:$CQ$307,R$1,0),0)</f>
        <v>0</v>
      </c>
      <c r="S1069" s="16">
        <f>IF($B1069="P",VLOOKUP($E1069,'[2]Costeo-JUL26'!$B$9:$CQ$307,S$1,0),0)*$G1069</f>
        <v>0</v>
      </c>
      <c r="T1069" s="36">
        <f>IF($B1069="P",VLOOKUP($E1069,'[2]Costeo-JUL26'!$B$9:$CQ$307,T$1,0),0)*$G1069</f>
        <v>0</v>
      </c>
      <c r="U1069" s="35">
        <f>IF($B1069="P",VLOOKUP($E1069,'[2]Costeo-JUL26'!$B$9:$CQ$307,U$1,0),0)</f>
        <v>0</v>
      </c>
      <c r="V1069" s="36">
        <f t="shared" si="504"/>
        <v>0</v>
      </c>
      <c r="W1069" s="36">
        <f t="shared" si="505"/>
        <v>0</v>
      </c>
      <c r="X1069" s="34">
        <f>IF($B1069="P",VLOOKUP($E1069,'[2]Costeo-JUL26'!$B$9:$CQ$307,X$1,0),0)</f>
        <v>0</v>
      </c>
      <c r="Y1069" s="16">
        <f>IF($B1069="P",VLOOKUP($E1069,'[2]Costeo-JUL26'!$B$9:$CQ$307,Y$1,0),0)*$G1069</f>
        <v>0</v>
      </c>
      <c r="Z1069" s="36">
        <f>IF($B1069="P",VLOOKUP($E1069,'[2]Costeo-JUL26'!$B$9:$CQ$307,Z$1,0),0)*$G1069</f>
        <v>0</v>
      </c>
      <c r="AA1069" s="35">
        <f>IF($B1069="P",VLOOKUP($E1069,'[2]Costeo-JUL26'!$B$9:$CQ$307,AA$1,0),0)</f>
        <v>0</v>
      </c>
      <c r="AB1069" s="36">
        <f t="shared" si="506"/>
        <v>0</v>
      </c>
      <c r="AC1069" s="36">
        <f t="shared" si="507"/>
        <v>0</v>
      </c>
      <c r="AD1069" s="34">
        <f>IF($B1069="P",VLOOKUP($E1069,'[2]Costeo-JUL26'!$B$9:$CQ$307,AD$1,0),0)</f>
        <v>0</v>
      </c>
      <c r="AE1069" s="16">
        <f>IF($B1069="P",VLOOKUP($E1069,'[2]Costeo-JUL26'!$B$9:$CQ$307,AE$1,0),0)*$G1069</f>
        <v>0</v>
      </c>
      <c r="AF1069" s="36">
        <f>IF($B1069="P",VLOOKUP($E1069,'[2]Costeo-JUL26'!$B$9:$CQ$307,AF$1,0),0)*$G1069</f>
        <v>0</v>
      </c>
      <c r="AG1069" s="35">
        <f>IF($B1069="P",VLOOKUP($E1069,'[2]Costeo-JUL26'!$B$9:$CQ$307,AG$1,0),0)</f>
        <v>0</v>
      </c>
      <c r="AH1069" s="36">
        <f t="shared" si="508"/>
        <v>0</v>
      </c>
      <c r="AI1069" s="36">
        <f t="shared" si="509"/>
        <v>0</v>
      </c>
      <c r="AJ1069" s="34">
        <f>IF($B1069="P",VLOOKUP($E1069,'[2]Costeo-JUL26'!$B$9:$CQ$307,AJ$1,0),0)</f>
        <v>0</v>
      </c>
      <c r="AK1069" s="16">
        <f>IF($B1069="P",VLOOKUP($E1069,'[2]Costeo-JUL26'!$B$9:$CQ$307,AK$1,0),0)*$G1069</f>
        <v>0</v>
      </c>
      <c r="AL1069" s="36">
        <f>IF($B1069="P",VLOOKUP($E1069,'[2]Costeo-JUL26'!$B$9:$CQ$307,AL$1,0),0)*$G1069</f>
        <v>0</v>
      </c>
      <c r="AM1069" s="35">
        <f>IF($B1069="P",VLOOKUP($E1069,'[2]Costeo-JUL26'!$B$9:$CQ$307,AM$1,0),0)</f>
        <v>0</v>
      </c>
      <c r="AN1069" s="36">
        <f t="shared" si="510"/>
        <v>0</v>
      </c>
      <c r="AO1069" s="36">
        <f t="shared" si="511"/>
        <v>0</v>
      </c>
      <c r="AP1069" s="34">
        <f>IF($B1069="P",VLOOKUP($E1069,'[2]Costeo-JUL26'!$B$9:$CQ$307,AP$1,0),0)</f>
        <v>0</v>
      </c>
      <c r="AQ1069" s="16">
        <f>IF($B1069="P",VLOOKUP($E1069,'[2]Costeo-JUL26'!$B$9:$CQ$307,AQ$1,0),0)*$G1069</f>
        <v>0</v>
      </c>
      <c r="AR1069" s="36">
        <f>IF($B1069="P",VLOOKUP($E1069,'[2]Costeo-JUL26'!$B$9:$CQ$307,AR$1,0),0)*$G1069</f>
        <v>0</v>
      </c>
      <c r="AS1069" s="35">
        <f>IF($B1069="P",VLOOKUP($E1069,'[2]Costeo-JUL26'!$B$9:$CQ$307,AS$1,0),0)</f>
        <v>0</v>
      </c>
      <c r="AT1069" s="36">
        <f t="shared" si="512"/>
        <v>0</v>
      </c>
      <c r="AU1069" s="36">
        <f t="shared" si="513"/>
        <v>0</v>
      </c>
      <c r="AV1069" s="34">
        <f>IF($B1069="P",VLOOKUP($E1069,'[2]Costeo-JUL26'!$B$9:$CQ$307,AV$1,0),0)</f>
        <v>0</v>
      </c>
      <c r="AW1069" s="16">
        <f>IF($B1069="P",VLOOKUP($E1069,'[2]Costeo-JUL26'!$B$9:$CQ$307,AW$1,0),0)*$G1069</f>
        <v>0</v>
      </c>
      <c r="AX1069" s="36">
        <f>IF($B1069="P",VLOOKUP($E1069,'[2]Costeo-JUL26'!$B$9:$CQ$307,AX$1,0),0)*$G1069</f>
        <v>0</v>
      </c>
      <c r="AY1069" s="35">
        <f>IF($B1069="P",VLOOKUP($E1069,'[2]Costeo-JUL26'!$B$9:$CQ$307,AY$1,0),0)</f>
        <v>0</v>
      </c>
      <c r="AZ1069" s="36">
        <f t="shared" si="514"/>
        <v>0</v>
      </c>
      <c r="BA1069" s="36">
        <f t="shared" si="515"/>
        <v>0</v>
      </c>
      <c r="BB1069" s="34">
        <f>IF($B1069="P",VLOOKUP($E1069,'[2]Costeo-JUL26'!$B$9:$CQ$307,BB$1,0),0)</f>
        <v>0</v>
      </c>
      <c r="BC1069" s="16">
        <f>IF($B1069="P",VLOOKUP($E1069,'[2]Costeo-JUL26'!$B$9:$CQ$307,BC$1,0),0)*$G1069</f>
        <v>0</v>
      </c>
      <c r="BD1069" s="36">
        <f>IF($B1069="P",VLOOKUP($E1069,'[2]Costeo-JUL26'!$B$9:$CQ$307,BD$1,0),0)*$G1069</f>
        <v>0</v>
      </c>
      <c r="BE1069" s="35">
        <f>IF($B1069="P",VLOOKUP($E1069,'[2]Costeo-JUL26'!$B$9:$CQ$307,BE$1,0),0)</f>
        <v>0</v>
      </c>
      <c r="BF1069" s="36">
        <f t="shared" si="516"/>
        <v>0</v>
      </c>
      <c r="BG1069" s="36">
        <f t="shared" si="517"/>
        <v>0</v>
      </c>
      <c r="BH1069" s="34">
        <f>IF($B1069="P",VLOOKUP($E1069,'[2]Costeo-JUL26'!$B$9:$CQ$307,BH$1,0),0)</f>
        <v>0</v>
      </c>
      <c r="BI1069" s="16">
        <f>IF($B1069="P",VLOOKUP($E1069,'[2]Costeo-JUL26'!$B$9:$CQ$307,BI$1,0),0)*$G1069</f>
        <v>0</v>
      </c>
      <c r="BJ1069" s="36">
        <f>IF($B1069="P",VLOOKUP($E1069,'[2]Costeo-JUL26'!$B$9:$CQ$307,BJ$1,0),0)*$G1069</f>
        <v>0</v>
      </c>
      <c r="BK1069" s="35">
        <f>IF(BH1069=910319,0,IF($B1069="P",VLOOKUP($E1069,'[2]Costeo-JUL26'!$B$9:$CQ$307,BK$1,0),0))</f>
        <v>0</v>
      </c>
      <c r="BL1069" s="36">
        <f t="shared" si="518"/>
        <v>0</v>
      </c>
      <c r="BM1069" s="36">
        <f t="shared" si="519"/>
        <v>0</v>
      </c>
      <c r="BN1069" s="34">
        <f>IF($B1069="P",VLOOKUP($E1069,'[2]Costeo-JUL26'!$B$9:$CQ$307,BN$1,0),0)</f>
        <v>0</v>
      </c>
      <c r="BO1069" s="16">
        <f>IF($B1069="P",VLOOKUP($E1069,'[2]Costeo-JUL26'!$B$9:$CQ$307,BO$1,0),0)*$G1069</f>
        <v>0</v>
      </c>
      <c r="BP1069" s="36">
        <f>IF($B1069="P",VLOOKUP($E1069,'[2]Costeo-JUL26'!$B$9:$CQ$307,BP$1,0),0)*$G1069</f>
        <v>0</v>
      </c>
      <c r="BQ1069" s="35">
        <f>IF($B1069="P",VLOOKUP($E1069,'[2]Costeo-JUL26'!$B$9:$CQ$307,BQ$1,0),0)</f>
        <v>0</v>
      </c>
      <c r="BR1069" s="36">
        <f t="shared" si="520"/>
        <v>0</v>
      </c>
      <c r="BS1069" s="36">
        <f t="shared" si="521"/>
        <v>0</v>
      </c>
      <c r="BT1069" s="34">
        <f>IF($B1069="P",VLOOKUP($E1069,'[2]Costeo-JUL26'!$B$9:$CQ$307,BT$1,0),0)</f>
        <v>0</v>
      </c>
      <c r="BU1069" s="16">
        <f>IF($B1069="P",VLOOKUP($E1069,'[2]Costeo-JUL26'!$B$9:$CQ$307,BU$1,0),0)*$G1069</f>
        <v>0</v>
      </c>
      <c r="BV1069" s="36">
        <f>IF($B1069="P",VLOOKUP($E1069,'[2]Costeo-JUL26'!$B$9:$CQ$307,BV$1,0),0)*$G1069</f>
        <v>0</v>
      </c>
      <c r="BW1069" s="35">
        <f>IF($B1069="P",VLOOKUP($E1069,'[2]Costeo-JUL26'!$B$9:$CQ$307,BW$1,0),0)</f>
        <v>0</v>
      </c>
      <c r="BX1069" s="36">
        <f t="shared" si="522"/>
        <v>0</v>
      </c>
      <c r="BY1069" s="36">
        <f t="shared" si="523"/>
        <v>0</v>
      </c>
      <c r="BZ1069" s="34">
        <f>IF($B1069="P",VLOOKUP($E1069,'[2]Costeo-JUL26'!$B$9:$CQ$307,BZ$1,0),0)</f>
        <v>0</v>
      </c>
      <c r="CA1069" s="16">
        <f>IF($B1069="P",VLOOKUP($E1069,'[2]Costeo-JUL26'!$B$9:$CQ$307,CA$1,0),0)*$G1069</f>
        <v>0</v>
      </c>
      <c r="CB1069" s="36">
        <f>IF($B1069="P",VLOOKUP($E1069,'[2]Costeo-JUL26'!$B$9:$CQ$307,CB$1,0),0)*$G1069</f>
        <v>0</v>
      </c>
      <c r="CC1069" s="35">
        <f>IF($B1069="P",VLOOKUP($E1069,'[2]Costeo-JUL26'!$B$9:$CQ$307,CC$1,0),0)</f>
        <v>0</v>
      </c>
      <c r="CD1069" s="36">
        <f t="shared" si="524"/>
        <v>0</v>
      </c>
      <c r="CE1069" s="36">
        <f t="shared" si="525"/>
        <v>0</v>
      </c>
      <c r="CF1069" s="37">
        <f t="shared" si="497"/>
        <v>0</v>
      </c>
      <c r="CG1069" s="36">
        <f>IF($B1069="r",VLOOKUP($E1069,'[2]Costeo-JUL26'!$B$9:$CQ$307,CG$1,0),0)*$G1069</f>
        <v>110103.98</v>
      </c>
      <c r="CH1069" s="35">
        <f>VLOOKUP($E1069,'[2]TEORICOS (05.26)'!$A$8:$T$251,CH$1,0)</f>
        <v>0.14000000000000001</v>
      </c>
      <c r="CI1069" s="36">
        <f t="shared" si="526"/>
        <v>50282.255599999997</v>
      </c>
      <c r="CJ1069" s="37">
        <f t="shared" si="527"/>
        <v>160386.23559999999</v>
      </c>
      <c r="CM1069" s="16">
        <f>SUMIFS('[1]Ajuste Inventario'!$I:$I,'[1]Ajuste Inventario'!$B:$B,E1069,'[1]Ajuste Inventario'!$S:$S,D1069)*-1</f>
        <v>0</v>
      </c>
      <c r="CN1069" s="36">
        <f t="shared" si="498"/>
        <v>0</v>
      </c>
      <c r="CP1069" t="str">
        <f t="shared" si="499"/>
        <v>593Org.Vtas Tandil</v>
      </c>
      <c r="CQ1069" s="10" t="e">
        <f t="shared" si="500"/>
        <v>#DIV/0!</v>
      </c>
    </row>
    <row r="1070" spans="1:95" x14ac:dyDescent="0.25">
      <c r="A1070" s="30">
        <v>46204</v>
      </c>
      <c r="B1070" s="31" t="str">
        <f>VLOOKUP($E1070,'[2]TEORICOS (05.26)'!$A$8:$T$251,B$1,0)</f>
        <v>R</v>
      </c>
      <c r="C1070" s="32" t="str">
        <f>VLOOKUP($E1070,'[2]TEORICOS (05.26)'!$A$8:$T$251,C$1,0)</f>
        <v>Ades</v>
      </c>
      <c r="D1070" t="s">
        <v>232</v>
      </c>
      <c r="E1070">
        <v>594</v>
      </c>
      <c r="F1070" t="s">
        <v>194</v>
      </c>
      <c r="G1070" s="16">
        <v>21</v>
      </c>
      <c r="H1070" s="16">
        <v>29.589000000000006</v>
      </c>
      <c r="I1070" s="33">
        <v>416987.07</v>
      </c>
      <c r="J1070" s="33">
        <v>407359.81000000006</v>
      </c>
      <c r="K1070" s="34">
        <f>IF($B1070="P",VLOOKUP($E1070,'[2]Costeo-JUL26'!$B$9:$CQ$307,K$1,0),0)</f>
        <v>0</v>
      </c>
      <c r="L1070" s="35">
        <f>VLOOKUP($E1070,'[2]TEORICOS (05.26)'!$A$8:$T$251,L$1,0)</f>
        <v>0.24</v>
      </c>
      <c r="M1070" s="36">
        <f t="shared" si="501"/>
        <v>0</v>
      </c>
      <c r="N1070" s="35">
        <f>IF($B1070="P",VLOOKUP($E1070,'[2]Costeo-JUL26'!$B$9:$CQ$307,N$1,0),0)</f>
        <v>0</v>
      </c>
      <c r="O1070" s="36">
        <f t="shared" si="502"/>
        <v>0</v>
      </c>
      <c r="P1070" s="36">
        <f>IF($B1070="P",VLOOKUP($E1070,'[2]Costeo-JUL26'!$B$9:$CQ$307,P$1,0),0)*H1070</f>
        <v>0</v>
      </c>
      <c r="Q1070" s="36">
        <f t="shared" si="503"/>
        <v>0</v>
      </c>
      <c r="R1070" s="34">
        <f>IF($B1070="P",VLOOKUP($E1070,'[2]Costeo-JUL26'!$B$9:$CQ$307,R$1,0),0)</f>
        <v>0</v>
      </c>
      <c r="S1070" s="16">
        <f>IF($B1070="P",VLOOKUP($E1070,'[2]Costeo-JUL26'!$B$9:$CQ$307,S$1,0),0)*$G1070</f>
        <v>0</v>
      </c>
      <c r="T1070" s="36">
        <f>IF($B1070="P",VLOOKUP($E1070,'[2]Costeo-JUL26'!$B$9:$CQ$307,T$1,0),0)*$G1070</f>
        <v>0</v>
      </c>
      <c r="U1070" s="35">
        <f>IF($B1070="P",VLOOKUP($E1070,'[2]Costeo-JUL26'!$B$9:$CQ$307,U$1,0),0)</f>
        <v>0</v>
      </c>
      <c r="V1070" s="36">
        <f t="shared" si="504"/>
        <v>0</v>
      </c>
      <c r="W1070" s="36">
        <f t="shared" si="505"/>
        <v>0</v>
      </c>
      <c r="X1070" s="34">
        <f>IF($B1070="P",VLOOKUP($E1070,'[2]Costeo-JUL26'!$B$9:$CQ$307,X$1,0),0)</f>
        <v>0</v>
      </c>
      <c r="Y1070" s="16">
        <f>IF($B1070="P",VLOOKUP($E1070,'[2]Costeo-JUL26'!$B$9:$CQ$307,Y$1,0),0)*$G1070</f>
        <v>0</v>
      </c>
      <c r="Z1070" s="36">
        <f>IF($B1070="P",VLOOKUP($E1070,'[2]Costeo-JUL26'!$B$9:$CQ$307,Z$1,0),0)*$G1070</f>
        <v>0</v>
      </c>
      <c r="AA1070" s="35">
        <f>IF($B1070="P",VLOOKUP($E1070,'[2]Costeo-JUL26'!$B$9:$CQ$307,AA$1,0),0)</f>
        <v>0</v>
      </c>
      <c r="AB1070" s="36">
        <f t="shared" si="506"/>
        <v>0</v>
      </c>
      <c r="AC1070" s="36">
        <f t="shared" si="507"/>
        <v>0</v>
      </c>
      <c r="AD1070" s="34">
        <f>IF($B1070="P",VLOOKUP($E1070,'[2]Costeo-JUL26'!$B$9:$CQ$307,AD$1,0),0)</f>
        <v>0</v>
      </c>
      <c r="AE1070" s="16">
        <f>IF($B1070="P",VLOOKUP($E1070,'[2]Costeo-JUL26'!$B$9:$CQ$307,AE$1,0),0)*$G1070</f>
        <v>0</v>
      </c>
      <c r="AF1070" s="36">
        <f>IF($B1070="P",VLOOKUP($E1070,'[2]Costeo-JUL26'!$B$9:$CQ$307,AF$1,0),0)*$G1070</f>
        <v>0</v>
      </c>
      <c r="AG1070" s="35">
        <f>IF($B1070="P",VLOOKUP($E1070,'[2]Costeo-JUL26'!$B$9:$CQ$307,AG$1,0),0)</f>
        <v>0</v>
      </c>
      <c r="AH1070" s="36">
        <f t="shared" si="508"/>
        <v>0</v>
      </c>
      <c r="AI1070" s="36">
        <f t="shared" si="509"/>
        <v>0</v>
      </c>
      <c r="AJ1070" s="34">
        <f>IF($B1070="P",VLOOKUP($E1070,'[2]Costeo-JUL26'!$B$9:$CQ$307,AJ$1,0),0)</f>
        <v>0</v>
      </c>
      <c r="AK1070" s="16">
        <f>IF($B1070="P",VLOOKUP($E1070,'[2]Costeo-JUL26'!$B$9:$CQ$307,AK$1,0),0)*$G1070</f>
        <v>0</v>
      </c>
      <c r="AL1070" s="36">
        <f>IF($B1070="P",VLOOKUP($E1070,'[2]Costeo-JUL26'!$B$9:$CQ$307,AL$1,0),0)*$G1070</f>
        <v>0</v>
      </c>
      <c r="AM1070" s="35">
        <f>IF($B1070="P",VLOOKUP($E1070,'[2]Costeo-JUL26'!$B$9:$CQ$307,AM$1,0),0)</f>
        <v>0</v>
      </c>
      <c r="AN1070" s="36">
        <f t="shared" si="510"/>
        <v>0</v>
      </c>
      <c r="AO1070" s="36">
        <f t="shared" si="511"/>
        <v>0</v>
      </c>
      <c r="AP1070" s="34">
        <f>IF($B1070="P",VLOOKUP($E1070,'[2]Costeo-JUL26'!$B$9:$CQ$307,AP$1,0),0)</f>
        <v>0</v>
      </c>
      <c r="AQ1070" s="16">
        <f>IF($B1070="P",VLOOKUP($E1070,'[2]Costeo-JUL26'!$B$9:$CQ$307,AQ$1,0),0)*$G1070</f>
        <v>0</v>
      </c>
      <c r="AR1070" s="36">
        <f>IF($B1070="P",VLOOKUP($E1070,'[2]Costeo-JUL26'!$B$9:$CQ$307,AR$1,0),0)*$G1070</f>
        <v>0</v>
      </c>
      <c r="AS1070" s="35">
        <f>IF($B1070="P",VLOOKUP($E1070,'[2]Costeo-JUL26'!$B$9:$CQ$307,AS$1,0),0)</f>
        <v>0</v>
      </c>
      <c r="AT1070" s="36">
        <f t="shared" si="512"/>
        <v>0</v>
      </c>
      <c r="AU1070" s="36">
        <f t="shared" si="513"/>
        <v>0</v>
      </c>
      <c r="AV1070" s="34">
        <f>IF($B1070="P",VLOOKUP($E1070,'[2]Costeo-JUL26'!$B$9:$CQ$307,AV$1,0),0)</f>
        <v>0</v>
      </c>
      <c r="AW1070" s="16">
        <f>IF($B1070="P",VLOOKUP($E1070,'[2]Costeo-JUL26'!$B$9:$CQ$307,AW$1,0),0)*$G1070</f>
        <v>0</v>
      </c>
      <c r="AX1070" s="36">
        <f>IF($B1070="P",VLOOKUP($E1070,'[2]Costeo-JUL26'!$B$9:$CQ$307,AX$1,0),0)*$G1070</f>
        <v>0</v>
      </c>
      <c r="AY1070" s="35">
        <f>IF($B1070="P",VLOOKUP($E1070,'[2]Costeo-JUL26'!$B$9:$CQ$307,AY$1,0),0)</f>
        <v>0</v>
      </c>
      <c r="AZ1070" s="36">
        <f t="shared" si="514"/>
        <v>0</v>
      </c>
      <c r="BA1070" s="36">
        <f t="shared" si="515"/>
        <v>0</v>
      </c>
      <c r="BB1070" s="34">
        <f>IF($B1070="P",VLOOKUP($E1070,'[2]Costeo-JUL26'!$B$9:$CQ$307,BB$1,0),0)</f>
        <v>0</v>
      </c>
      <c r="BC1070" s="16">
        <f>IF($B1070="P",VLOOKUP($E1070,'[2]Costeo-JUL26'!$B$9:$CQ$307,BC$1,0),0)*$G1070</f>
        <v>0</v>
      </c>
      <c r="BD1070" s="36">
        <f>IF($B1070="P",VLOOKUP($E1070,'[2]Costeo-JUL26'!$B$9:$CQ$307,BD$1,0),0)*$G1070</f>
        <v>0</v>
      </c>
      <c r="BE1070" s="35">
        <f>IF($B1070="P",VLOOKUP($E1070,'[2]Costeo-JUL26'!$B$9:$CQ$307,BE$1,0),0)</f>
        <v>0</v>
      </c>
      <c r="BF1070" s="36">
        <f t="shared" si="516"/>
        <v>0</v>
      </c>
      <c r="BG1070" s="36">
        <f t="shared" si="517"/>
        <v>0</v>
      </c>
      <c r="BH1070" s="34">
        <f>IF($B1070="P",VLOOKUP($E1070,'[2]Costeo-JUL26'!$B$9:$CQ$307,BH$1,0),0)</f>
        <v>0</v>
      </c>
      <c r="BI1070" s="16">
        <f>IF($B1070="P",VLOOKUP($E1070,'[2]Costeo-JUL26'!$B$9:$CQ$307,BI$1,0),0)*$G1070</f>
        <v>0</v>
      </c>
      <c r="BJ1070" s="36">
        <f>IF($B1070="P",VLOOKUP($E1070,'[2]Costeo-JUL26'!$B$9:$CQ$307,BJ$1,0),0)*$G1070</f>
        <v>0</v>
      </c>
      <c r="BK1070" s="35">
        <f>IF(BH1070=910319,0,IF($B1070="P",VLOOKUP($E1070,'[2]Costeo-JUL26'!$B$9:$CQ$307,BK$1,0),0))</f>
        <v>0</v>
      </c>
      <c r="BL1070" s="36">
        <f t="shared" si="518"/>
        <v>0</v>
      </c>
      <c r="BM1070" s="36">
        <f t="shared" si="519"/>
        <v>0</v>
      </c>
      <c r="BN1070" s="34">
        <f>IF($B1070="P",VLOOKUP($E1070,'[2]Costeo-JUL26'!$B$9:$CQ$307,BN$1,0),0)</f>
        <v>0</v>
      </c>
      <c r="BO1070" s="16">
        <f>IF($B1070="P",VLOOKUP($E1070,'[2]Costeo-JUL26'!$B$9:$CQ$307,BO$1,0),0)*$G1070</f>
        <v>0</v>
      </c>
      <c r="BP1070" s="36">
        <f>IF($B1070="P",VLOOKUP($E1070,'[2]Costeo-JUL26'!$B$9:$CQ$307,BP$1,0),0)*$G1070</f>
        <v>0</v>
      </c>
      <c r="BQ1070" s="35">
        <f>IF($B1070="P",VLOOKUP($E1070,'[2]Costeo-JUL26'!$B$9:$CQ$307,BQ$1,0),0)</f>
        <v>0</v>
      </c>
      <c r="BR1070" s="36">
        <f t="shared" si="520"/>
        <v>0</v>
      </c>
      <c r="BS1070" s="36">
        <f t="shared" si="521"/>
        <v>0</v>
      </c>
      <c r="BT1070" s="34">
        <f>IF($B1070="P",VLOOKUP($E1070,'[2]Costeo-JUL26'!$B$9:$CQ$307,BT$1,0),0)</f>
        <v>0</v>
      </c>
      <c r="BU1070" s="16">
        <f>IF($B1070="P",VLOOKUP($E1070,'[2]Costeo-JUL26'!$B$9:$CQ$307,BU$1,0),0)*$G1070</f>
        <v>0</v>
      </c>
      <c r="BV1070" s="36">
        <f>IF($B1070="P",VLOOKUP($E1070,'[2]Costeo-JUL26'!$B$9:$CQ$307,BV$1,0),0)*$G1070</f>
        <v>0</v>
      </c>
      <c r="BW1070" s="35">
        <f>IF($B1070="P",VLOOKUP($E1070,'[2]Costeo-JUL26'!$B$9:$CQ$307,BW$1,0),0)</f>
        <v>0</v>
      </c>
      <c r="BX1070" s="36">
        <f t="shared" si="522"/>
        <v>0</v>
      </c>
      <c r="BY1070" s="36">
        <f t="shared" si="523"/>
        <v>0</v>
      </c>
      <c r="BZ1070" s="34">
        <f>IF($B1070="P",VLOOKUP($E1070,'[2]Costeo-JUL26'!$B$9:$CQ$307,BZ$1,0),0)</f>
        <v>0</v>
      </c>
      <c r="CA1070" s="16">
        <f>IF($B1070="P",VLOOKUP($E1070,'[2]Costeo-JUL26'!$B$9:$CQ$307,CA$1,0),0)*$G1070</f>
        <v>0</v>
      </c>
      <c r="CB1070" s="36">
        <f>IF($B1070="P",VLOOKUP($E1070,'[2]Costeo-JUL26'!$B$9:$CQ$307,CB$1,0),0)*$G1070</f>
        <v>0</v>
      </c>
      <c r="CC1070" s="35">
        <f>IF($B1070="P",VLOOKUP($E1070,'[2]Costeo-JUL26'!$B$9:$CQ$307,CC$1,0),0)</f>
        <v>0</v>
      </c>
      <c r="CD1070" s="36">
        <f t="shared" si="524"/>
        <v>0</v>
      </c>
      <c r="CE1070" s="36">
        <f t="shared" si="525"/>
        <v>0</v>
      </c>
      <c r="CF1070" s="37">
        <f t="shared" si="497"/>
        <v>0</v>
      </c>
      <c r="CG1070" s="36">
        <f>IF($B1070="r",VLOOKUP($E1070,'[2]Costeo-JUL26'!$B$9:$CQ$307,CG$1,0),0)*$G1070</f>
        <v>165155.97</v>
      </c>
      <c r="CH1070" s="35">
        <f>VLOOKUP($E1070,'[2]TEORICOS (05.26)'!$A$8:$T$251,CH$1,0)</f>
        <v>0.14000000000000001</v>
      </c>
      <c r="CI1070" s="36">
        <f t="shared" si="526"/>
        <v>74644.51860000001</v>
      </c>
      <c r="CJ1070" s="37">
        <f t="shared" si="527"/>
        <v>239800.48860000001</v>
      </c>
      <c r="CM1070" s="16">
        <f>SUMIFS('[1]Ajuste Inventario'!$I:$I,'[1]Ajuste Inventario'!$B:$B,E1070,'[1]Ajuste Inventario'!$S:$S,D1070)*-1</f>
        <v>0.125</v>
      </c>
      <c r="CN1070" s="36">
        <f t="shared" si="498"/>
        <v>1427.3838607142857</v>
      </c>
      <c r="CP1070" t="str">
        <f t="shared" si="499"/>
        <v>594Org.Vtas Tandil</v>
      </c>
      <c r="CQ1070" s="10">
        <f t="shared" si="500"/>
        <v>11419.070885714285</v>
      </c>
    </row>
    <row r="1071" spans="1:95" x14ac:dyDescent="0.25">
      <c r="A1071" s="30">
        <v>46204</v>
      </c>
      <c r="B1071" s="31" t="str">
        <f>VLOOKUP($E1071,'[2]TEORICOS (05.26)'!$A$8:$T$251,B$1,0)</f>
        <v>R</v>
      </c>
      <c r="C1071" s="32" t="str">
        <f>VLOOKUP($E1071,'[2]TEORICOS (05.26)'!$A$8:$T$251,C$1,0)</f>
        <v>Ades</v>
      </c>
      <c r="D1071" t="s">
        <v>232</v>
      </c>
      <c r="E1071">
        <v>595</v>
      </c>
      <c r="F1071" t="s">
        <v>195</v>
      </c>
      <c r="G1071" s="16">
        <v>6</v>
      </c>
      <c r="H1071" s="16">
        <v>8.4540000000000006</v>
      </c>
      <c r="I1071" s="33">
        <v>123893.68</v>
      </c>
      <c r="J1071" s="33">
        <v>117571.93</v>
      </c>
      <c r="K1071" s="34">
        <f>IF($B1071="P",VLOOKUP($E1071,'[2]Costeo-JUL26'!$B$9:$CQ$307,K$1,0),0)</f>
        <v>0</v>
      </c>
      <c r="L1071" s="35">
        <f>VLOOKUP($E1071,'[2]TEORICOS (05.26)'!$A$8:$T$251,L$1,0)</f>
        <v>0.24</v>
      </c>
      <c r="M1071" s="36">
        <f t="shared" si="501"/>
        <v>0</v>
      </c>
      <c r="N1071" s="35">
        <f>IF($B1071="P",VLOOKUP($E1071,'[2]Costeo-JUL26'!$B$9:$CQ$307,N$1,0),0)</f>
        <v>0</v>
      </c>
      <c r="O1071" s="36">
        <f t="shared" si="502"/>
        <v>0</v>
      </c>
      <c r="P1071" s="36">
        <f>IF($B1071="P",VLOOKUP($E1071,'[2]Costeo-JUL26'!$B$9:$CQ$307,P$1,0),0)*H1071</f>
        <v>0</v>
      </c>
      <c r="Q1071" s="36">
        <f t="shared" si="503"/>
        <v>0</v>
      </c>
      <c r="R1071" s="34">
        <f>IF($B1071="P",VLOOKUP($E1071,'[2]Costeo-JUL26'!$B$9:$CQ$307,R$1,0),0)</f>
        <v>0</v>
      </c>
      <c r="S1071" s="16">
        <f>IF($B1071="P",VLOOKUP($E1071,'[2]Costeo-JUL26'!$B$9:$CQ$307,S$1,0),0)*$G1071</f>
        <v>0</v>
      </c>
      <c r="T1071" s="36">
        <f>IF($B1071="P",VLOOKUP($E1071,'[2]Costeo-JUL26'!$B$9:$CQ$307,T$1,0),0)*$G1071</f>
        <v>0</v>
      </c>
      <c r="U1071" s="35">
        <f>IF($B1071="P",VLOOKUP($E1071,'[2]Costeo-JUL26'!$B$9:$CQ$307,U$1,0),0)</f>
        <v>0</v>
      </c>
      <c r="V1071" s="36">
        <f t="shared" si="504"/>
        <v>0</v>
      </c>
      <c r="W1071" s="36">
        <f t="shared" si="505"/>
        <v>0</v>
      </c>
      <c r="X1071" s="34">
        <f>IF($B1071="P",VLOOKUP($E1071,'[2]Costeo-JUL26'!$B$9:$CQ$307,X$1,0),0)</f>
        <v>0</v>
      </c>
      <c r="Y1071" s="16">
        <f>IF($B1071="P",VLOOKUP($E1071,'[2]Costeo-JUL26'!$B$9:$CQ$307,Y$1,0),0)*$G1071</f>
        <v>0</v>
      </c>
      <c r="Z1071" s="36">
        <f>IF($B1071="P",VLOOKUP($E1071,'[2]Costeo-JUL26'!$B$9:$CQ$307,Z$1,0),0)*$G1071</f>
        <v>0</v>
      </c>
      <c r="AA1071" s="35">
        <f>IF($B1071="P",VLOOKUP($E1071,'[2]Costeo-JUL26'!$B$9:$CQ$307,AA$1,0),0)</f>
        <v>0</v>
      </c>
      <c r="AB1071" s="36">
        <f t="shared" si="506"/>
        <v>0</v>
      </c>
      <c r="AC1071" s="36">
        <f t="shared" si="507"/>
        <v>0</v>
      </c>
      <c r="AD1071" s="34">
        <f>IF($B1071="P",VLOOKUP($E1071,'[2]Costeo-JUL26'!$B$9:$CQ$307,AD$1,0),0)</f>
        <v>0</v>
      </c>
      <c r="AE1071" s="16">
        <f>IF($B1071="P",VLOOKUP($E1071,'[2]Costeo-JUL26'!$B$9:$CQ$307,AE$1,0),0)*$G1071</f>
        <v>0</v>
      </c>
      <c r="AF1071" s="36">
        <f>IF($B1071="P",VLOOKUP($E1071,'[2]Costeo-JUL26'!$B$9:$CQ$307,AF$1,0),0)*$G1071</f>
        <v>0</v>
      </c>
      <c r="AG1071" s="35">
        <f>IF($B1071="P",VLOOKUP($E1071,'[2]Costeo-JUL26'!$B$9:$CQ$307,AG$1,0),0)</f>
        <v>0</v>
      </c>
      <c r="AH1071" s="36">
        <f t="shared" si="508"/>
        <v>0</v>
      </c>
      <c r="AI1071" s="36">
        <f t="shared" si="509"/>
        <v>0</v>
      </c>
      <c r="AJ1071" s="34">
        <f>IF($B1071="P",VLOOKUP($E1071,'[2]Costeo-JUL26'!$B$9:$CQ$307,AJ$1,0),0)</f>
        <v>0</v>
      </c>
      <c r="AK1071" s="16">
        <f>IF($B1071="P",VLOOKUP($E1071,'[2]Costeo-JUL26'!$B$9:$CQ$307,AK$1,0),0)*$G1071</f>
        <v>0</v>
      </c>
      <c r="AL1071" s="36">
        <f>IF($B1071="P",VLOOKUP($E1071,'[2]Costeo-JUL26'!$B$9:$CQ$307,AL$1,0),0)*$G1071</f>
        <v>0</v>
      </c>
      <c r="AM1071" s="35">
        <f>IF($B1071="P",VLOOKUP($E1071,'[2]Costeo-JUL26'!$B$9:$CQ$307,AM$1,0),0)</f>
        <v>0</v>
      </c>
      <c r="AN1071" s="36">
        <f t="shared" si="510"/>
        <v>0</v>
      </c>
      <c r="AO1071" s="36">
        <f t="shared" si="511"/>
        <v>0</v>
      </c>
      <c r="AP1071" s="34">
        <f>IF($B1071="P",VLOOKUP($E1071,'[2]Costeo-JUL26'!$B$9:$CQ$307,AP$1,0),0)</f>
        <v>0</v>
      </c>
      <c r="AQ1071" s="16">
        <f>IF($B1071="P",VLOOKUP($E1071,'[2]Costeo-JUL26'!$B$9:$CQ$307,AQ$1,0),0)*$G1071</f>
        <v>0</v>
      </c>
      <c r="AR1071" s="36">
        <f>IF($B1071="P",VLOOKUP($E1071,'[2]Costeo-JUL26'!$B$9:$CQ$307,AR$1,0),0)*$G1071</f>
        <v>0</v>
      </c>
      <c r="AS1071" s="35">
        <f>IF($B1071="P",VLOOKUP($E1071,'[2]Costeo-JUL26'!$B$9:$CQ$307,AS$1,0),0)</f>
        <v>0</v>
      </c>
      <c r="AT1071" s="36">
        <f t="shared" si="512"/>
        <v>0</v>
      </c>
      <c r="AU1071" s="36">
        <f t="shared" si="513"/>
        <v>0</v>
      </c>
      <c r="AV1071" s="34">
        <f>IF($B1071="P",VLOOKUP($E1071,'[2]Costeo-JUL26'!$B$9:$CQ$307,AV$1,0),0)</f>
        <v>0</v>
      </c>
      <c r="AW1071" s="16">
        <f>IF($B1071="P",VLOOKUP($E1071,'[2]Costeo-JUL26'!$B$9:$CQ$307,AW$1,0),0)*$G1071</f>
        <v>0</v>
      </c>
      <c r="AX1071" s="36">
        <f>IF($B1071="P",VLOOKUP($E1071,'[2]Costeo-JUL26'!$B$9:$CQ$307,AX$1,0),0)*$G1071</f>
        <v>0</v>
      </c>
      <c r="AY1071" s="35">
        <f>IF($B1071="P",VLOOKUP($E1071,'[2]Costeo-JUL26'!$B$9:$CQ$307,AY$1,0),0)</f>
        <v>0</v>
      </c>
      <c r="AZ1071" s="36">
        <f t="shared" si="514"/>
        <v>0</v>
      </c>
      <c r="BA1071" s="36">
        <f t="shared" si="515"/>
        <v>0</v>
      </c>
      <c r="BB1071" s="34">
        <f>IF($B1071="P",VLOOKUP($E1071,'[2]Costeo-JUL26'!$B$9:$CQ$307,BB$1,0),0)</f>
        <v>0</v>
      </c>
      <c r="BC1071" s="16">
        <f>IF($B1071="P",VLOOKUP($E1071,'[2]Costeo-JUL26'!$B$9:$CQ$307,BC$1,0),0)*$G1071</f>
        <v>0</v>
      </c>
      <c r="BD1071" s="36">
        <f>IF($B1071="P",VLOOKUP($E1071,'[2]Costeo-JUL26'!$B$9:$CQ$307,BD$1,0),0)*$G1071</f>
        <v>0</v>
      </c>
      <c r="BE1071" s="35">
        <f>IF($B1071="P",VLOOKUP($E1071,'[2]Costeo-JUL26'!$B$9:$CQ$307,BE$1,0),0)</f>
        <v>0</v>
      </c>
      <c r="BF1071" s="36">
        <f t="shared" si="516"/>
        <v>0</v>
      </c>
      <c r="BG1071" s="36">
        <f t="shared" si="517"/>
        <v>0</v>
      </c>
      <c r="BH1071" s="34">
        <f>IF($B1071="P",VLOOKUP($E1071,'[2]Costeo-JUL26'!$B$9:$CQ$307,BH$1,0),0)</f>
        <v>0</v>
      </c>
      <c r="BI1071" s="16">
        <f>IF($B1071="P",VLOOKUP($E1071,'[2]Costeo-JUL26'!$B$9:$CQ$307,BI$1,0),0)*$G1071</f>
        <v>0</v>
      </c>
      <c r="BJ1071" s="36">
        <f>IF($B1071="P",VLOOKUP($E1071,'[2]Costeo-JUL26'!$B$9:$CQ$307,BJ$1,0),0)*$G1071</f>
        <v>0</v>
      </c>
      <c r="BK1071" s="35">
        <f>IF(BH1071=910319,0,IF($B1071="P",VLOOKUP($E1071,'[2]Costeo-JUL26'!$B$9:$CQ$307,BK$1,0),0))</f>
        <v>0</v>
      </c>
      <c r="BL1071" s="36">
        <f t="shared" si="518"/>
        <v>0</v>
      </c>
      <c r="BM1071" s="36">
        <f t="shared" si="519"/>
        <v>0</v>
      </c>
      <c r="BN1071" s="34">
        <f>IF($B1071="P",VLOOKUP($E1071,'[2]Costeo-JUL26'!$B$9:$CQ$307,BN$1,0),0)</f>
        <v>0</v>
      </c>
      <c r="BO1071" s="16">
        <f>IF($B1071="P",VLOOKUP($E1071,'[2]Costeo-JUL26'!$B$9:$CQ$307,BO$1,0),0)*$G1071</f>
        <v>0</v>
      </c>
      <c r="BP1071" s="36">
        <f>IF($B1071="P",VLOOKUP($E1071,'[2]Costeo-JUL26'!$B$9:$CQ$307,BP$1,0),0)*$G1071</f>
        <v>0</v>
      </c>
      <c r="BQ1071" s="35">
        <f>IF($B1071="P",VLOOKUP($E1071,'[2]Costeo-JUL26'!$B$9:$CQ$307,BQ$1,0),0)</f>
        <v>0</v>
      </c>
      <c r="BR1071" s="36">
        <f t="shared" si="520"/>
        <v>0</v>
      </c>
      <c r="BS1071" s="36">
        <f t="shared" si="521"/>
        <v>0</v>
      </c>
      <c r="BT1071" s="34">
        <f>IF($B1071="P",VLOOKUP($E1071,'[2]Costeo-JUL26'!$B$9:$CQ$307,BT$1,0),0)</f>
        <v>0</v>
      </c>
      <c r="BU1071" s="16">
        <f>IF($B1071="P",VLOOKUP($E1071,'[2]Costeo-JUL26'!$B$9:$CQ$307,BU$1,0),0)*$G1071</f>
        <v>0</v>
      </c>
      <c r="BV1071" s="36">
        <f>IF($B1071="P",VLOOKUP($E1071,'[2]Costeo-JUL26'!$B$9:$CQ$307,BV$1,0),0)*$G1071</f>
        <v>0</v>
      </c>
      <c r="BW1071" s="35">
        <f>IF($B1071="P",VLOOKUP($E1071,'[2]Costeo-JUL26'!$B$9:$CQ$307,BW$1,0),0)</f>
        <v>0</v>
      </c>
      <c r="BX1071" s="36">
        <f t="shared" si="522"/>
        <v>0</v>
      </c>
      <c r="BY1071" s="36">
        <f t="shared" si="523"/>
        <v>0</v>
      </c>
      <c r="BZ1071" s="34">
        <f>IF($B1071="P",VLOOKUP($E1071,'[2]Costeo-JUL26'!$B$9:$CQ$307,BZ$1,0),0)</f>
        <v>0</v>
      </c>
      <c r="CA1071" s="16">
        <f>IF($B1071="P",VLOOKUP($E1071,'[2]Costeo-JUL26'!$B$9:$CQ$307,CA$1,0),0)*$G1071</f>
        <v>0</v>
      </c>
      <c r="CB1071" s="36">
        <f>IF($B1071="P",VLOOKUP($E1071,'[2]Costeo-JUL26'!$B$9:$CQ$307,CB$1,0),0)*$G1071</f>
        <v>0</v>
      </c>
      <c r="CC1071" s="35">
        <f>IF($B1071="P",VLOOKUP($E1071,'[2]Costeo-JUL26'!$B$9:$CQ$307,CC$1,0),0)</f>
        <v>0</v>
      </c>
      <c r="CD1071" s="36">
        <f t="shared" si="524"/>
        <v>0</v>
      </c>
      <c r="CE1071" s="36">
        <f t="shared" si="525"/>
        <v>0</v>
      </c>
      <c r="CF1071" s="37">
        <f t="shared" si="497"/>
        <v>0</v>
      </c>
      <c r="CG1071" s="36">
        <f>IF($B1071="r",VLOOKUP($E1071,'[2]Costeo-JUL26'!$B$9:$CQ$307,CG$1,0),0)*$G1071</f>
        <v>47187.42</v>
      </c>
      <c r="CH1071" s="35">
        <f>VLOOKUP($E1071,'[2]TEORICOS (05.26)'!$A$8:$T$251,CH$1,0)</f>
        <v>0.14000000000000001</v>
      </c>
      <c r="CI1071" s="36">
        <f t="shared" si="526"/>
        <v>21611.024399999998</v>
      </c>
      <c r="CJ1071" s="37">
        <f t="shared" si="527"/>
        <v>68798.444399999993</v>
      </c>
      <c r="CM1071" s="16">
        <f>SUMIFS('[1]Ajuste Inventario'!$I:$I,'[1]Ajuste Inventario'!$B:$B,E1071,'[1]Ajuste Inventario'!$S:$S,D1071)*-1</f>
        <v>0</v>
      </c>
      <c r="CN1071" s="36">
        <f t="shared" si="498"/>
        <v>0</v>
      </c>
      <c r="CP1071" t="str">
        <f t="shared" si="499"/>
        <v>595Org.Vtas Tandil</v>
      </c>
      <c r="CQ1071" s="10" t="e">
        <f t="shared" si="500"/>
        <v>#DIV/0!</v>
      </c>
    </row>
    <row r="1072" spans="1:95" x14ac:dyDescent="0.25">
      <c r="A1072" s="30">
        <v>46204</v>
      </c>
      <c r="B1072" s="31" t="str">
        <f>VLOOKUP($E1072,'[2]TEORICOS (05.26)'!$A$8:$T$251,B$1,0)</f>
        <v>P</v>
      </c>
      <c r="C1072" s="32" t="str">
        <f>VLOOKUP($E1072,'[2]TEORICOS (05.26)'!$A$8:$T$251,C$1,0)</f>
        <v>Sprite</v>
      </c>
      <c r="D1072" t="s">
        <v>232</v>
      </c>
      <c r="E1072">
        <v>625</v>
      </c>
      <c r="F1072" t="s">
        <v>197</v>
      </c>
      <c r="G1072" s="16">
        <v>7</v>
      </c>
      <c r="H1072" s="16">
        <v>14.791</v>
      </c>
      <c r="I1072" s="33">
        <v>118128.06</v>
      </c>
      <c r="J1072" s="33">
        <v>117619.19999999998</v>
      </c>
      <c r="K1072" s="34">
        <f>IF($B1072="P",VLOOKUP($E1072,'[2]Costeo-JUL26'!$B$9:$CQ$307,K$1,0),0)</f>
        <v>933147</v>
      </c>
      <c r="L1072" s="35">
        <f>VLOOKUP($E1072,'[2]TEORICOS (05.26)'!$A$8:$T$251,L$1,0)</f>
        <v>0.25119999999999998</v>
      </c>
      <c r="M1072" s="36">
        <f t="shared" si="501"/>
        <v>29545.943039999995</v>
      </c>
      <c r="N1072" s="35">
        <f>IF($B1072="P",VLOOKUP($E1072,'[2]Costeo-JUL26'!$B$9:$CQ$307,N$1,0),0)</f>
        <v>5.0000000000000001E-3</v>
      </c>
      <c r="O1072" s="36">
        <f t="shared" si="502"/>
        <v>147.72971519999999</v>
      </c>
      <c r="P1072" s="36">
        <f>IF($B1072="P",VLOOKUP($E1072,'[2]Costeo-JUL26'!$B$9:$CQ$307,P$1,0),0)*H1072</f>
        <v>0</v>
      </c>
      <c r="Q1072" s="36">
        <f t="shared" si="503"/>
        <v>29693.672755199994</v>
      </c>
      <c r="R1072" s="34">
        <f>IF($B1072="P",VLOOKUP($E1072,'[2]Costeo-JUL26'!$B$9:$CQ$307,R$1,0),0)</f>
        <v>902332</v>
      </c>
      <c r="S1072" s="16">
        <f>IF($B1072="P",VLOOKUP($E1072,'[2]Costeo-JUL26'!$B$9:$CQ$307,S$1,0),0)*$G1072</f>
        <v>8.0556000000000001</v>
      </c>
      <c r="T1072" s="36">
        <f>IF($B1072="P",VLOOKUP($E1072,'[2]Costeo-JUL26'!$B$9:$CQ$307,T$1,0),0)*$G1072</f>
        <v>5619.2151531077889</v>
      </c>
      <c r="U1072" s="35">
        <f>IF($B1072="P",VLOOKUP($E1072,'[2]Costeo-JUL26'!$B$9:$CQ$307,U$1,0),0)</f>
        <v>1.4999999999999999E-2</v>
      </c>
      <c r="V1072" s="36">
        <f t="shared" si="504"/>
        <v>84.288227296616824</v>
      </c>
      <c r="W1072" s="36">
        <f t="shared" si="505"/>
        <v>5703.503380404406</v>
      </c>
      <c r="X1072" s="34">
        <f>IF($B1072="P",VLOOKUP($E1072,'[2]Costeo-JUL26'!$B$9:$CQ$307,X$1,0),0)</f>
        <v>902338</v>
      </c>
      <c r="Y1072" s="16">
        <f>IF($B1072="P",VLOOKUP($E1072,'[2]Costeo-JUL26'!$B$9:$CQ$307,Y$1,0),0)*$G1072</f>
        <v>0.66527999999999998</v>
      </c>
      <c r="Z1072" s="36">
        <f>IF($B1072="P",VLOOKUP($E1072,'[2]Costeo-JUL26'!$B$9:$CQ$307,Z$1,0),0)*$G1072</f>
        <v>188.1012672</v>
      </c>
      <c r="AA1072" s="35">
        <f>IF($B1072="P",VLOOKUP($E1072,'[2]Costeo-JUL26'!$B$9:$CQ$307,AA$1,0),0)</f>
        <v>0.45</v>
      </c>
      <c r="AB1072" s="36">
        <f t="shared" si="506"/>
        <v>84.645570239999998</v>
      </c>
      <c r="AC1072" s="36">
        <f t="shared" si="507"/>
        <v>272.74683743999998</v>
      </c>
      <c r="AD1072" s="34">
        <f>IF($B1072="P",VLOOKUP($E1072,'[2]Costeo-JUL26'!$B$9:$CQ$307,AD$1,0),0)</f>
        <v>933139</v>
      </c>
      <c r="AE1072" s="16">
        <f>IF($B1072="P",VLOOKUP($E1072,'[2]Costeo-JUL26'!$B$9:$CQ$307,AE$1,0),0)*$G1072</f>
        <v>84</v>
      </c>
      <c r="AF1072" s="36">
        <f>IF($B1072="P",VLOOKUP($E1072,'[2]Costeo-JUL26'!$B$9:$CQ$307,AF$1,0),0)*$G1072</f>
        <v>910.43568000000005</v>
      </c>
      <c r="AG1072" s="35">
        <f>IF($B1072="P",VLOOKUP($E1072,'[2]Costeo-JUL26'!$B$9:$CQ$307,AG$1,0),0)</f>
        <v>6.0000000000000001E-3</v>
      </c>
      <c r="AH1072" s="36">
        <f t="shared" si="508"/>
        <v>5.4626140800000007</v>
      </c>
      <c r="AI1072" s="36">
        <f t="shared" si="509"/>
        <v>915.89829408000003</v>
      </c>
      <c r="AJ1072" s="34">
        <f>IF($B1072="P",VLOOKUP($E1072,'[2]Costeo-JUL26'!$B$9:$CQ$307,AJ$1,0),0)</f>
        <v>935187</v>
      </c>
      <c r="AK1072" s="16">
        <f>IF($B1072="P",VLOOKUP($E1072,'[2]Costeo-JUL26'!$B$9:$CQ$307,AK$1,0),0)*$G1072</f>
        <v>84</v>
      </c>
      <c r="AL1072" s="36">
        <f>IF($B1072="P",VLOOKUP($E1072,'[2]Costeo-JUL26'!$B$9:$CQ$307,AL$1,0),0)*$G1072</f>
        <v>1908.4010400000002</v>
      </c>
      <c r="AM1072" s="35">
        <f>IF($B1072="P",VLOOKUP($E1072,'[2]Costeo-JUL26'!$B$9:$CQ$307,AM$1,0),0)</f>
        <v>1.7999999999999999E-2</v>
      </c>
      <c r="AN1072" s="36">
        <f t="shared" si="510"/>
        <v>34.351218719999999</v>
      </c>
      <c r="AO1072" s="36">
        <f t="shared" si="511"/>
        <v>1942.7522587200001</v>
      </c>
      <c r="AP1072" s="34">
        <f>IF($B1072="P",VLOOKUP($E1072,'[2]Costeo-JUL26'!$B$9:$CQ$307,AP$1,0),0)</f>
        <v>0</v>
      </c>
      <c r="AQ1072" s="16">
        <f>IF($B1072="P",VLOOKUP($E1072,'[2]Costeo-JUL26'!$B$9:$CQ$307,AQ$1,0),0)*$G1072</f>
        <v>0</v>
      </c>
      <c r="AR1072" s="36">
        <f>IF($B1072="P",VLOOKUP($E1072,'[2]Costeo-JUL26'!$B$9:$CQ$307,AR$1,0),0)*$G1072</f>
        <v>0</v>
      </c>
      <c r="AS1072" s="35">
        <f>IF($B1072="P",VLOOKUP($E1072,'[2]Costeo-JUL26'!$B$9:$CQ$307,AS$1,0),0)</f>
        <v>0</v>
      </c>
      <c r="AT1072" s="36">
        <f t="shared" si="512"/>
        <v>0</v>
      </c>
      <c r="AU1072" s="36">
        <f t="shared" si="513"/>
        <v>0</v>
      </c>
      <c r="AV1072" s="34">
        <f>IF($B1072="P",VLOOKUP($E1072,'[2]Costeo-JUL26'!$B$9:$CQ$307,AV$1,0),0)</f>
        <v>0</v>
      </c>
      <c r="AW1072" s="16">
        <f>IF($B1072="P",VLOOKUP($E1072,'[2]Costeo-JUL26'!$B$9:$CQ$307,AW$1,0),0)*$G1072</f>
        <v>0</v>
      </c>
      <c r="AX1072" s="36">
        <f>IF($B1072="P",VLOOKUP($E1072,'[2]Costeo-JUL26'!$B$9:$CQ$307,AX$1,0),0)*$G1072</f>
        <v>0</v>
      </c>
      <c r="AY1072" s="35">
        <f>IF($B1072="P",VLOOKUP($E1072,'[2]Costeo-JUL26'!$B$9:$CQ$307,AY$1,0),0)</f>
        <v>0</v>
      </c>
      <c r="AZ1072" s="36">
        <f t="shared" si="514"/>
        <v>0</v>
      </c>
      <c r="BA1072" s="36">
        <f t="shared" si="515"/>
        <v>0</v>
      </c>
      <c r="BB1072" s="34">
        <f>IF($B1072="P",VLOOKUP($E1072,'[2]Costeo-JUL26'!$B$9:$CQ$307,BB$1,0),0)</f>
        <v>0</v>
      </c>
      <c r="BC1072" s="16">
        <f>IF($B1072="P",VLOOKUP($E1072,'[2]Costeo-JUL26'!$B$9:$CQ$307,BC$1,0),0)*$G1072</f>
        <v>0</v>
      </c>
      <c r="BD1072" s="36">
        <f>IF($B1072="P",VLOOKUP($E1072,'[2]Costeo-JUL26'!$B$9:$CQ$307,BD$1,0),0)*$G1072</f>
        <v>0</v>
      </c>
      <c r="BE1072" s="35">
        <f>IF($B1072="P",VLOOKUP($E1072,'[2]Costeo-JUL26'!$B$9:$CQ$307,BE$1,0),0)</f>
        <v>0</v>
      </c>
      <c r="BF1072" s="36">
        <f t="shared" si="516"/>
        <v>0</v>
      </c>
      <c r="BG1072" s="36">
        <f t="shared" si="517"/>
        <v>0</v>
      </c>
      <c r="BH1072" s="34">
        <f>IF($B1072="P",VLOOKUP($E1072,'[2]Costeo-JUL26'!$B$9:$CQ$307,BH$1,0),0)</f>
        <v>0</v>
      </c>
      <c r="BI1072" s="16">
        <f>IF($B1072="P",VLOOKUP($E1072,'[2]Costeo-JUL26'!$B$9:$CQ$307,BI$1,0),0)*$G1072</f>
        <v>0</v>
      </c>
      <c r="BJ1072" s="36">
        <f>IF($B1072="P",VLOOKUP($E1072,'[2]Costeo-JUL26'!$B$9:$CQ$307,BJ$1,0),0)*$G1072</f>
        <v>0</v>
      </c>
      <c r="BK1072" s="35">
        <f>IF(BH1072=910319,0,IF($B1072="P",VLOOKUP($E1072,'[2]Costeo-JUL26'!$B$9:$CQ$307,BK$1,0),0))</f>
        <v>0</v>
      </c>
      <c r="BL1072" s="36">
        <f t="shared" si="518"/>
        <v>0</v>
      </c>
      <c r="BM1072" s="36">
        <f t="shared" si="519"/>
        <v>0</v>
      </c>
      <c r="BN1072" s="34">
        <f>IF($B1072="P",VLOOKUP($E1072,'[2]Costeo-JUL26'!$B$9:$CQ$307,BN$1,0),0)</f>
        <v>0</v>
      </c>
      <c r="BO1072" s="16">
        <f>IF($B1072="P",VLOOKUP($E1072,'[2]Costeo-JUL26'!$B$9:$CQ$307,BO$1,0),0)*$G1072</f>
        <v>0</v>
      </c>
      <c r="BP1072" s="36">
        <f>IF($B1072="P",VLOOKUP($E1072,'[2]Costeo-JUL26'!$B$9:$CQ$307,BP$1,0),0)*$G1072</f>
        <v>0</v>
      </c>
      <c r="BQ1072" s="35">
        <f>IF($B1072="P",VLOOKUP($E1072,'[2]Costeo-JUL26'!$B$9:$CQ$307,BQ$1,0),0)</f>
        <v>0</v>
      </c>
      <c r="BR1072" s="36">
        <f t="shared" si="520"/>
        <v>0</v>
      </c>
      <c r="BS1072" s="36">
        <f t="shared" si="521"/>
        <v>0</v>
      </c>
      <c r="BT1072" s="34">
        <f>IF($B1072="P",VLOOKUP($E1072,'[2]Costeo-JUL26'!$B$9:$CQ$307,BT$1,0),0)</f>
        <v>0</v>
      </c>
      <c r="BU1072" s="16">
        <f>IF($B1072="P",VLOOKUP($E1072,'[2]Costeo-JUL26'!$B$9:$CQ$307,BU$1,0),0)*$G1072</f>
        <v>0</v>
      </c>
      <c r="BV1072" s="36">
        <f>IF($B1072="P",VLOOKUP($E1072,'[2]Costeo-JUL26'!$B$9:$CQ$307,BV$1,0),0)*$G1072</f>
        <v>0</v>
      </c>
      <c r="BW1072" s="35">
        <f>IF($B1072="P",VLOOKUP($E1072,'[2]Costeo-JUL26'!$B$9:$CQ$307,BW$1,0),0)</f>
        <v>0</v>
      </c>
      <c r="BX1072" s="36">
        <f t="shared" si="522"/>
        <v>0</v>
      </c>
      <c r="BY1072" s="36">
        <f t="shared" si="523"/>
        <v>0</v>
      </c>
      <c r="BZ1072" s="34">
        <f>IF($B1072="P",VLOOKUP($E1072,'[2]Costeo-JUL26'!$B$9:$CQ$307,BZ$1,0),0)</f>
        <v>0</v>
      </c>
      <c r="CA1072" s="16">
        <f>IF($B1072="P",VLOOKUP($E1072,'[2]Costeo-JUL26'!$B$9:$CQ$307,CA$1,0),0)*$G1072</f>
        <v>0</v>
      </c>
      <c r="CB1072" s="36">
        <f>IF($B1072="P",VLOOKUP($E1072,'[2]Costeo-JUL26'!$B$9:$CQ$307,CB$1,0),0)*$G1072</f>
        <v>0</v>
      </c>
      <c r="CC1072" s="35">
        <f>IF($B1072="P",VLOOKUP($E1072,'[2]Costeo-JUL26'!$B$9:$CQ$307,CC$1,0),0)</f>
        <v>0</v>
      </c>
      <c r="CD1072" s="36">
        <f t="shared" si="524"/>
        <v>0</v>
      </c>
      <c r="CE1072" s="36">
        <f t="shared" si="525"/>
        <v>0</v>
      </c>
      <c r="CF1072" s="37">
        <f t="shared" si="497"/>
        <v>38528.573525844396</v>
      </c>
      <c r="CG1072" s="36">
        <f>IF($B1072="r",VLOOKUP($E1072,'[2]Costeo-JUL26'!$B$9:$CQ$307,CG$1,0),0)*$G1072</f>
        <v>0</v>
      </c>
      <c r="CH1072" s="35">
        <f>VLOOKUP($E1072,'[2]TEORICOS (05.26)'!$A$8:$T$251,CH$1,0)</f>
        <v>0</v>
      </c>
      <c r="CI1072" s="36">
        <f t="shared" si="526"/>
        <v>0</v>
      </c>
      <c r="CJ1072" s="37">
        <f t="shared" si="527"/>
        <v>0</v>
      </c>
      <c r="CM1072" s="16">
        <f>SUMIFS('[1]Ajuste Inventario'!$I:$I,'[1]Ajuste Inventario'!$B:$B,E1072,'[1]Ajuste Inventario'!$S:$S,D1072)*-1</f>
        <v>0</v>
      </c>
      <c r="CN1072" s="36">
        <f t="shared" si="498"/>
        <v>0</v>
      </c>
      <c r="CP1072" t="str">
        <f t="shared" si="499"/>
        <v>625Org.Vtas Tandil</v>
      </c>
      <c r="CQ1072" s="10" t="e">
        <f t="shared" si="500"/>
        <v>#DIV/0!</v>
      </c>
    </row>
    <row r="1073" spans="1:95" x14ac:dyDescent="0.25">
      <c r="A1073" s="30">
        <v>46204</v>
      </c>
      <c r="B1073" s="31" t="str">
        <f>VLOOKUP($E1073,'[2]TEORICOS (05.26)'!$A$8:$T$251,B$1,0)</f>
        <v>P</v>
      </c>
      <c r="C1073" s="32" t="str">
        <f>VLOOKUP($E1073,'[2]TEORICOS (05.26)'!$A$8:$T$251,C$1,0)</f>
        <v>Coca Cola</v>
      </c>
      <c r="D1073" t="s">
        <v>232</v>
      </c>
      <c r="E1073">
        <v>1125</v>
      </c>
      <c r="F1073" t="s">
        <v>198</v>
      </c>
      <c r="G1073" s="16">
        <v>3</v>
      </c>
      <c r="H1073" s="16">
        <v>6.3390000000000004</v>
      </c>
      <c r="I1073" s="33">
        <v>49896.81</v>
      </c>
      <c r="J1073" s="33">
        <v>49405.72</v>
      </c>
      <c r="K1073" s="34">
        <f>IF($B1073="P",VLOOKUP($E1073,'[2]Costeo-JUL26'!$B$9:$CQ$307,K$1,0),0)</f>
        <v>915254</v>
      </c>
      <c r="L1073" s="35">
        <f>VLOOKUP($E1073,'[2]TEORICOS (05.26)'!$A$8:$T$251,L$1,0)</f>
        <v>0.23499999999999999</v>
      </c>
      <c r="M1073" s="36">
        <f t="shared" si="501"/>
        <v>11610.3442</v>
      </c>
      <c r="N1073" s="35">
        <f>IF($B1073="P",VLOOKUP($E1073,'[2]Costeo-JUL26'!$B$9:$CQ$307,N$1,0),0)</f>
        <v>5.0000000000000001E-3</v>
      </c>
      <c r="O1073" s="36">
        <f t="shared" si="502"/>
        <v>58.051721000000001</v>
      </c>
      <c r="P1073" s="36">
        <f>IF($B1073="P",VLOOKUP($E1073,'[2]Costeo-JUL26'!$B$9:$CQ$307,P$1,0),0)*H1073</f>
        <v>0</v>
      </c>
      <c r="Q1073" s="36">
        <f t="shared" si="503"/>
        <v>11668.395920999999</v>
      </c>
      <c r="R1073" s="34">
        <f>IF($B1073="P",VLOOKUP($E1073,'[2]Costeo-JUL26'!$B$9:$CQ$307,R$1,0),0)</f>
        <v>0</v>
      </c>
      <c r="S1073" s="16">
        <f>IF($B1073="P",VLOOKUP($E1073,'[2]Costeo-JUL26'!$B$9:$CQ$307,S$1,0),0)*$G1073</f>
        <v>0</v>
      </c>
      <c r="T1073" s="36">
        <f>IF($B1073="P",VLOOKUP($E1073,'[2]Costeo-JUL26'!$B$9:$CQ$307,T$1,0),0)*$G1073</f>
        <v>0</v>
      </c>
      <c r="U1073" s="35">
        <f>IF($B1073="P",VLOOKUP($E1073,'[2]Costeo-JUL26'!$B$9:$CQ$307,U$1,0),0)</f>
        <v>0</v>
      </c>
      <c r="V1073" s="36">
        <f t="shared" si="504"/>
        <v>0</v>
      </c>
      <c r="W1073" s="36">
        <f t="shared" si="505"/>
        <v>0</v>
      </c>
      <c r="X1073" s="34">
        <f>IF($B1073="P",VLOOKUP($E1073,'[2]Costeo-JUL26'!$B$9:$CQ$307,X$1,0),0)</f>
        <v>902338</v>
      </c>
      <c r="Y1073" s="16">
        <f>IF($B1073="P",VLOOKUP($E1073,'[2]Costeo-JUL26'!$B$9:$CQ$307,Y$1,0),0)*$G1073</f>
        <v>0.31363200000000002</v>
      </c>
      <c r="Z1073" s="36">
        <f>IF($B1073="P",VLOOKUP($E1073,'[2]Costeo-JUL26'!$B$9:$CQ$307,Z$1,0),0)*$G1073</f>
        <v>88.676311679999998</v>
      </c>
      <c r="AA1073" s="35">
        <f>IF($B1073="P",VLOOKUP($E1073,'[2]Costeo-JUL26'!$B$9:$CQ$307,AA$1,0),0)</f>
        <v>0.45</v>
      </c>
      <c r="AB1073" s="36">
        <f t="shared" si="506"/>
        <v>39.904340255999998</v>
      </c>
      <c r="AC1073" s="36">
        <f t="shared" si="507"/>
        <v>128.58065193599998</v>
      </c>
      <c r="AD1073" s="34">
        <f>IF($B1073="P",VLOOKUP($E1073,'[2]Costeo-JUL26'!$B$9:$CQ$307,AD$1,0),0)</f>
        <v>933139</v>
      </c>
      <c r="AE1073" s="16">
        <f>IF($B1073="P",VLOOKUP($E1073,'[2]Costeo-JUL26'!$B$9:$CQ$307,AE$1,0),0)*$G1073</f>
        <v>36</v>
      </c>
      <c r="AF1073" s="36">
        <f>IF($B1073="P",VLOOKUP($E1073,'[2]Costeo-JUL26'!$B$9:$CQ$307,AF$1,0),0)*$G1073</f>
        <v>390.18672000000004</v>
      </c>
      <c r="AG1073" s="35">
        <f>IF($B1073="P",VLOOKUP($E1073,'[2]Costeo-JUL26'!$B$9:$CQ$307,AG$1,0),0)</f>
        <v>6.0000000000000001E-3</v>
      </c>
      <c r="AH1073" s="36">
        <f t="shared" si="508"/>
        <v>2.3411203200000004</v>
      </c>
      <c r="AI1073" s="36">
        <f t="shared" si="509"/>
        <v>392.52784032000005</v>
      </c>
      <c r="AJ1073" s="34">
        <f>IF($B1073="P",VLOOKUP($E1073,'[2]Costeo-JUL26'!$B$9:$CQ$307,AJ$1,0),0)</f>
        <v>935186</v>
      </c>
      <c r="AK1073" s="16">
        <f>IF($B1073="P",VLOOKUP($E1073,'[2]Costeo-JUL26'!$B$9:$CQ$307,AK$1,0),0)*$G1073</f>
        <v>36</v>
      </c>
      <c r="AL1073" s="36">
        <f>IF($B1073="P",VLOOKUP($E1073,'[2]Costeo-JUL26'!$B$9:$CQ$307,AL$1,0),0)*$G1073</f>
        <v>817.88616000000013</v>
      </c>
      <c r="AM1073" s="35">
        <f>IF($B1073="P",VLOOKUP($E1073,'[2]Costeo-JUL26'!$B$9:$CQ$307,AM$1,0),0)</f>
        <v>1.7999999999999999E-2</v>
      </c>
      <c r="AN1073" s="36">
        <f t="shared" si="510"/>
        <v>14.721950880000001</v>
      </c>
      <c r="AO1073" s="36">
        <f t="shared" si="511"/>
        <v>832.60811088000014</v>
      </c>
      <c r="AP1073" s="34">
        <f>IF($B1073="P",VLOOKUP($E1073,'[2]Costeo-JUL26'!$B$9:$CQ$307,AP$1,0),0)</f>
        <v>0</v>
      </c>
      <c r="AQ1073" s="16">
        <f>IF($B1073="P",VLOOKUP($E1073,'[2]Costeo-JUL26'!$B$9:$CQ$307,AQ$1,0),0)*$G1073</f>
        <v>0</v>
      </c>
      <c r="AR1073" s="36">
        <f>IF($B1073="P",VLOOKUP($E1073,'[2]Costeo-JUL26'!$B$9:$CQ$307,AR$1,0),0)*$G1073</f>
        <v>0</v>
      </c>
      <c r="AS1073" s="35">
        <f>IF($B1073="P",VLOOKUP($E1073,'[2]Costeo-JUL26'!$B$9:$CQ$307,AS$1,0),0)</f>
        <v>0</v>
      </c>
      <c r="AT1073" s="36">
        <f t="shared" si="512"/>
        <v>0</v>
      </c>
      <c r="AU1073" s="36">
        <f t="shared" si="513"/>
        <v>0</v>
      </c>
      <c r="AV1073" s="34">
        <f>IF($B1073="P",VLOOKUP($E1073,'[2]Costeo-JUL26'!$B$9:$CQ$307,AV$1,0),0)</f>
        <v>0</v>
      </c>
      <c r="AW1073" s="16">
        <f>IF($B1073="P",VLOOKUP($E1073,'[2]Costeo-JUL26'!$B$9:$CQ$307,AW$1,0),0)*$G1073</f>
        <v>0</v>
      </c>
      <c r="AX1073" s="36">
        <f>IF($B1073="P",VLOOKUP($E1073,'[2]Costeo-JUL26'!$B$9:$CQ$307,AX$1,0),0)*$G1073</f>
        <v>0</v>
      </c>
      <c r="AY1073" s="35">
        <f>IF($B1073="P",VLOOKUP($E1073,'[2]Costeo-JUL26'!$B$9:$CQ$307,AY$1,0),0)</f>
        <v>0</v>
      </c>
      <c r="AZ1073" s="36">
        <f t="shared" si="514"/>
        <v>0</v>
      </c>
      <c r="BA1073" s="36">
        <f t="shared" si="515"/>
        <v>0</v>
      </c>
      <c r="BB1073" s="34">
        <f>IF($B1073="P",VLOOKUP($E1073,'[2]Costeo-JUL26'!$B$9:$CQ$307,BB$1,0),0)</f>
        <v>0</v>
      </c>
      <c r="BC1073" s="16">
        <f>IF($B1073="P",VLOOKUP($E1073,'[2]Costeo-JUL26'!$B$9:$CQ$307,BC$1,0),0)*$G1073</f>
        <v>0</v>
      </c>
      <c r="BD1073" s="36">
        <f>IF($B1073="P",VLOOKUP($E1073,'[2]Costeo-JUL26'!$B$9:$CQ$307,BD$1,0),0)*$G1073</f>
        <v>0</v>
      </c>
      <c r="BE1073" s="35">
        <f>IF($B1073="P",VLOOKUP($E1073,'[2]Costeo-JUL26'!$B$9:$CQ$307,BE$1,0),0)</f>
        <v>0</v>
      </c>
      <c r="BF1073" s="36">
        <f t="shared" si="516"/>
        <v>0</v>
      </c>
      <c r="BG1073" s="36">
        <f t="shared" si="517"/>
        <v>0</v>
      </c>
      <c r="BH1073" s="34">
        <f>IF($B1073="P",VLOOKUP($E1073,'[2]Costeo-JUL26'!$B$9:$CQ$307,BH$1,0),0)</f>
        <v>0</v>
      </c>
      <c r="BI1073" s="16">
        <f>IF($B1073="P",VLOOKUP($E1073,'[2]Costeo-JUL26'!$B$9:$CQ$307,BI$1,0),0)*$G1073</f>
        <v>0</v>
      </c>
      <c r="BJ1073" s="36">
        <f>IF($B1073="P",VLOOKUP($E1073,'[2]Costeo-JUL26'!$B$9:$CQ$307,BJ$1,0),0)*$G1073</f>
        <v>0</v>
      </c>
      <c r="BK1073" s="35">
        <f>IF(BH1073=910319,0,IF($B1073="P",VLOOKUP($E1073,'[2]Costeo-JUL26'!$B$9:$CQ$307,BK$1,0),0))</f>
        <v>0</v>
      </c>
      <c r="BL1073" s="36">
        <f t="shared" si="518"/>
        <v>0</v>
      </c>
      <c r="BM1073" s="36">
        <f t="shared" si="519"/>
        <v>0</v>
      </c>
      <c r="BN1073" s="34">
        <f>IF($B1073="P",VLOOKUP($E1073,'[2]Costeo-JUL26'!$B$9:$CQ$307,BN$1,0),0)</f>
        <v>0</v>
      </c>
      <c r="BO1073" s="16">
        <f>IF($B1073="P",VLOOKUP($E1073,'[2]Costeo-JUL26'!$B$9:$CQ$307,BO$1,0),0)*$G1073</f>
        <v>0</v>
      </c>
      <c r="BP1073" s="36">
        <f>IF($B1073="P",VLOOKUP($E1073,'[2]Costeo-JUL26'!$B$9:$CQ$307,BP$1,0),0)*$G1073</f>
        <v>0</v>
      </c>
      <c r="BQ1073" s="35">
        <f>IF($B1073="P",VLOOKUP($E1073,'[2]Costeo-JUL26'!$B$9:$CQ$307,BQ$1,0),0)</f>
        <v>0</v>
      </c>
      <c r="BR1073" s="36">
        <f t="shared" si="520"/>
        <v>0</v>
      </c>
      <c r="BS1073" s="36">
        <f t="shared" si="521"/>
        <v>0</v>
      </c>
      <c r="BT1073" s="34">
        <f>IF($B1073="P",VLOOKUP($E1073,'[2]Costeo-JUL26'!$B$9:$CQ$307,BT$1,0),0)</f>
        <v>0</v>
      </c>
      <c r="BU1073" s="16">
        <f>IF($B1073="P",VLOOKUP($E1073,'[2]Costeo-JUL26'!$B$9:$CQ$307,BU$1,0),0)*$G1073</f>
        <v>0</v>
      </c>
      <c r="BV1073" s="36">
        <f>IF($B1073="P",VLOOKUP($E1073,'[2]Costeo-JUL26'!$B$9:$CQ$307,BV$1,0),0)*$G1073</f>
        <v>0</v>
      </c>
      <c r="BW1073" s="35">
        <f>IF($B1073="P",VLOOKUP($E1073,'[2]Costeo-JUL26'!$B$9:$CQ$307,BW$1,0),0)</f>
        <v>0</v>
      </c>
      <c r="BX1073" s="36">
        <f t="shared" si="522"/>
        <v>0</v>
      </c>
      <c r="BY1073" s="36">
        <f t="shared" si="523"/>
        <v>0</v>
      </c>
      <c r="BZ1073" s="34">
        <f>IF($B1073="P",VLOOKUP($E1073,'[2]Costeo-JUL26'!$B$9:$CQ$307,BZ$1,0),0)</f>
        <v>0</v>
      </c>
      <c r="CA1073" s="16">
        <f>IF($B1073="P",VLOOKUP($E1073,'[2]Costeo-JUL26'!$B$9:$CQ$307,CA$1,0),0)*$G1073</f>
        <v>0</v>
      </c>
      <c r="CB1073" s="36">
        <f>IF($B1073="P",VLOOKUP($E1073,'[2]Costeo-JUL26'!$B$9:$CQ$307,CB$1,0),0)*$G1073</f>
        <v>0</v>
      </c>
      <c r="CC1073" s="35">
        <f>IF($B1073="P",VLOOKUP($E1073,'[2]Costeo-JUL26'!$B$9:$CQ$307,CC$1,0),0)</f>
        <v>0</v>
      </c>
      <c r="CD1073" s="36">
        <f t="shared" si="524"/>
        <v>0</v>
      </c>
      <c r="CE1073" s="36">
        <f t="shared" si="525"/>
        <v>0</v>
      </c>
      <c r="CF1073" s="37">
        <f t="shared" si="497"/>
        <v>13022.112524136001</v>
      </c>
      <c r="CG1073" s="36">
        <f>IF($B1073="r",VLOOKUP($E1073,'[2]Costeo-JUL26'!$B$9:$CQ$307,CG$1,0),0)*$G1073</f>
        <v>0</v>
      </c>
      <c r="CH1073" s="35">
        <f>VLOOKUP($E1073,'[2]TEORICOS (05.26)'!$A$8:$T$251,CH$1,0)</f>
        <v>0</v>
      </c>
      <c r="CI1073" s="36">
        <f t="shared" si="526"/>
        <v>0</v>
      </c>
      <c r="CJ1073" s="37">
        <f t="shared" si="527"/>
        <v>0</v>
      </c>
      <c r="CM1073" s="16">
        <f>SUMIFS('[1]Ajuste Inventario'!$I:$I,'[1]Ajuste Inventario'!$B:$B,E1073,'[1]Ajuste Inventario'!$S:$S,D1073)*-1</f>
        <v>0</v>
      </c>
      <c r="CN1073" s="36">
        <f t="shared" si="498"/>
        <v>0</v>
      </c>
      <c r="CP1073" t="str">
        <f t="shared" si="499"/>
        <v>1125Org.Vtas Tandil</v>
      </c>
      <c r="CQ1073" s="10" t="e">
        <f t="shared" si="500"/>
        <v>#DIV/0!</v>
      </c>
    </row>
    <row r="1074" spans="1:95" x14ac:dyDescent="0.25">
      <c r="A1074" s="30">
        <v>46204</v>
      </c>
      <c r="B1074" s="31" t="str">
        <f>VLOOKUP($E1074,'[2]TEORICOS (05.26)'!$A$8:$T$251,B$1,0)</f>
        <v>P</v>
      </c>
      <c r="C1074" s="32" t="str">
        <f>VLOOKUP($E1074,'[2]TEORICOS (05.26)'!$A$8:$T$251,C$1,0)</f>
        <v>Aquarius</v>
      </c>
      <c r="D1074" t="s">
        <v>232</v>
      </c>
      <c r="E1074">
        <v>3826</v>
      </c>
      <c r="F1074" t="s">
        <v>201</v>
      </c>
      <c r="G1074" s="16">
        <v>10</v>
      </c>
      <c r="H1074" s="16">
        <v>15.850000000000001</v>
      </c>
      <c r="I1074" s="33">
        <v>105287.55</v>
      </c>
      <c r="J1074" s="33">
        <v>105252.48</v>
      </c>
      <c r="K1074" s="34">
        <f>IF($B1074="P",VLOOKUP($E1074,'[2]Costeo-JUL26'!$B$9:$CQ$307,K$1,0),0)</f>
        <v>931337</v>
      </c>
      <c r="L1074" s="35">
        <f>VLOOKUP($E1074,'[2]TEORICOS (05.26)'!$A$8:$T$251,L$1,0)</f>
        <v>0.17</v>
      </c>
      <c r="M1074" s="36">
        <f t="shared" si="501"/>
        <v>17892.921600000001</v>
      </c>
      <c r="N1074" s="35">
        <f>IF($B1074="P",VLOOKUP($E1074,'[2]Costeo-JUL26'!$B$9:$CQ$307,N$1,0),0)</f>
        <v>0.1</v>
      </c>
      <c r="O1074" s="36">
        <f t="shared" si="502"/>
        <v>1789.2921600000002</v>
      </c>
      <c r="P1074" s="36">
        <f>IF($B1074="P",VLOOKUP($E1074,'[2]Costeo-JUL26'!$B$9:$CQ$307,P$1,0),0)*H1074</f>
        <v>0</v>
      </c>
      <c r="Q1074" s="36">
        <f t="shared" si="503"/>
        <v>19682.213760000002</v>
      </c>
      <c r="R1074" s="34">
        <f>IF($B1074="P",VLOOKUP($E1074,'[2]Costeo-JUL26'!$B$9:$CQ$307,R$1,0),0)</f>
        <v>0</v>
      </c>
      <c r="S1074" s="16">
        <f>IF($B1074="P",VLOOKUP($E1074,'[2]Costeo-JUL26'!$B$9:$CQ$307,S$1,0),0)*$G1074</f>
        <v>0</v>
      </c>
      <c r="T1074" s="36">
        <f>IF($B1074="P",VLOOKUP($E1074,'[2]Costeo-JUL26'!$B$9:$CQ$307,T$1,0),0)*$G1074</f>
        <v>0</v>
      </c>
      <c r="U1074" s="35">
        <f>IF($B1074="P",VLOOKUP($E1074,'[2]Costeo-JUL26'!$B$9:$CQ$307,U$1,0),0)</f>
        <v>0</v>
      </c>
      <c r="V1074" s="36">
        <f t="shared" si="504"/>
        <v>0</v>
      </c>
      <c r="W1074" s="36">
        <f t="shared" si="505"/>
        <v>0</v>
      </c>
      <c r="X1074" s="34">
        <f>IF($B1074="P",VLOOKUP($E1074,'[2]Costeo-JUL26'!$B$9:$CQ$307,X$1,0),0)</f>
        <v>0</v>
      </c>
      <c r="Y1074" s="16">
        <f>IF($B1074="P",VLOOKUP($E1074,'[2]Costeo-JUL26'!$B$9:$CQ$307,Y$1,0),0)*$G1074</f>
        <v>0</v>
      </c>
      <c r="Z1074" s="36">
        <f>IF($B1074="P",VLOOKUP($E1074,'[2]Costeo-JUL26'!$B$9:$CQ$307,Z$1,0),0)*$G1074</f>
        <v>0</v>
      </c>
      <c r="AA1074" s="35">
        <f>IF($B1074="P",VLOOKUP($E1074,'[2]Costeo-JUL26'!$B$9:$CQ$307,AA$1,0),0)</f>
        <v>0</v>
      </c>
      <c r="AB1074" s="36">
        <f t="shared" si="506"/>
        <v>0</v>
      </c>
      <c r="AC1074" s="36">
        <f t="shared" si="507"/>
        <v>0</v>
      </c>
      <c r="AD1074" s="34">
        <f>IF($B1074="P",VLOOKUP($E1074,'[2]Costeo-JUL26'!$B$9:$CQ$307,AD$1,0),0)</f>
        <v>902257</v>
      </c>
      <c r="AE1074" s="16">
        <f>IF($B1074="P",VLOOKUP($E1074,'[2]Costeo-JUL26'!$B$9:$CQ$307,AE$1,0),0)*$G1074</f>
        <v>60</v>
      </c>
      <c r="AF1074" s="36">
        <f>IF($B1074="P",VLOOKUP($E1074,'[2]Costeo-JUL26'!$B$9:$CQ$307,AF$1,0),0)*$G1074</f>
        <v>920.83200000000011</v>
      </c>
      <c r="AG1074" s="35">
        <f>IF($B1074="P",VLOOKUP($E1074,'[2]Costeo-JUL26'!$B$9:$CQ$307,AG$1,0),0)</f>
        <v>6.0000000000000001E-3</v>
      </c>
      <c r="AH1074" s="36">
        <f t="shared" si="508"/>
        <v>5.524992000000001</v>
      </c>
      <c r="AI1074" s="36">
        <f t="shared" si="509"/>
        <v>926.3569920000001</v>
      </c>
      <c r="AJ1074" s="34">
        <f>IF($B1074="P",VLOOKUP($E1074,'[2]Costeo-JUL26'!$B$9:$CQ$307,AJ$1,0),0)</f>
        <v>931327</v>
      </c>
      <c r="AK1074" s="16">
        <f>IF($B1074="P",VLOOKUP($E1074,'[2]Costeo-JUL26'!$B$9:$CQ$307,AK$1,0),0)*$G1074</f>
        <v>60</v>
      </c>
      <c r="AL1074" s="36">
        <f>IF($B1074="P",VLOOKUP($E1074,'[2]Costeo-JUL26'!$B$9:$CQ$307,AL$1,0),0)*$G1074</f>
        <v>1091.0483999999999</v>
      </c>
      <c r="AM1074" s="35">
        <f>IF($B1074="P",VLOOKUP($E1074,'[2]Costeo-JUL26'!$B$9:$CQ$307,AM$1,0),0)</f>
        <v>1.7999999999999999E-2</v>
      </c>
      <c r="AN1074" s="36">
        <f t="shared" si="510"/>
        <v>19.638871199999997</v>
      </c>
      <c r="AO1074" s="36">
        <f t="shared" si="511"/>
        <v>1110.6872711999999</v>
      </c>
      <c r="AP1074" s="34">
        <f>IF($B1074="P",VLOOKUP($E1074,'[2]Costeo-JUL26'!$B$9:$CQ$307,AP$1,0),0)</f>
        <v>933429</v>
      </c>
      <c r="AQ1074" s="16">
        <f>IF($B1074="P",VLOOKUP($E1074,'[2]Costeo-JUL26'!$B$9:$CQ$307,AQ$1,0),0)*$G1074</f>
        <v>60</v>
      </c>
      <c r="AR1074" s="36">
        <f>IF($B1074="P",VLOOKUP($E1074,'[2]Costeo-JUL26'!$B$9:$CQ$307,AR$1,0),0)*$G1074</f>
        <v>5894.506800000001</v>
      </c>
      <c r="AS1074" s="35">
        <f>IF($B1074="P",VLOOKUP($E1074,'[2]Costeo-JUL26'!$B$9:$CQ$307,AS$1,0),0)</f>
        <v>0.02</v>
      </c>
      <c r="AT1074" s="36">
        <f t="shared" si="512"/>
        <v>117.89013600000003</v>
      </c>
      <c r="AU1074" s="36">
        <f t="shared" si="513"/>
        <v>6012.396936000001</v>
      </c>
      <c r="AV1074" s="34">
        <f>IF($B1074="P",VLOOKUP($E1074,'[2]Costeo-JUL26'!$B$9:$CQ$307,AV$1,0),0)</f>
        <v>939125</v>
      </c>
      <c r="AW1074" s="16">
        <f>IF($B1074="P",VLOOKUP($E1074,'[2]Costeo-JUL26'!$B$9:$CQ$307,AW$1,0),0)*$G1074</f>
        <v>0.29199999999999998</v>
      </c>
      <c r="AX1074" s="36">
        <f>IF($B1074="P",VLOOKUP($E1074,'[2]Costeo-JUL26'!$B$9:$CQ$307,AX$1,0),0)*$G1074</f>
        <v>1501.6216800000002</v>
      </c>
      <c r="AY1074" s="35">
        <f>IF($B1074="P",VLOOKUP($E1074,'[2]Costeo-JUL26'!$B$9:$CQ$307,AY$1,0),0)</f>
        <v>0.03</v>
      </c>
      <c r="AZ1074" s="36">
        <f t="shared" si="514"/>
        <v>45.048650400000007</v>
      </c>
      <c r="BA1074" s="36">
        <f t="shared" si="515"/>
        <v>1546.6703304000002</v>
      </c>
      <c r="BB1074" s="34">
        <f>IF($B1074="P",VLOOKUP($E1074,'[2]Costeo-JUL26'!$B$9:$CQ$307,BB$1,0),0)</f>
        <v>902311</v>
      </c>
      <c r="BC1074" s="16">
        <f>IF($B1074="P",VLOOKUP($E1074,'[2]Costeo-JUL26'!$B$9:$CQ$307,BC$1,0),0)*$G1074</f>
        <v>4.0178571428571432E-2</v>
      </c>
      <c r="BD1074" s="36">
        <f>IF($B1074="P",VLOOKUP($E1074,'[2]Costeo-JUL26'!$B$9:$CQ$307,BD$1,0),0)*$G1074</f>
        <v>157.56609375000005</v>
      </c>
      <c r="BE1074" s="35">
        <f>IF($B1074="P",VLOOKUP($E1074,'[2]Costeo-JUL26'!$B$9:$CQ$307,BE$1,0),0)</f>
        <v>0.03</v>
      </c>
      <c r="BF1074" s="36">
        <f t="shared" si="516"/>
        <v>4.7269828125000011</v>
      </c>
      <c r="BG1074" s="36">
        <f t="shared" si="517"/>
        <v>162.29307656250006</v>
      </c>
      <c r="BH1074" s="34">
        <f>IF($B1074="P",VLOOKUP($E1074,'[2]Costeo-JUL26'!$B$9:$CQ$307,BH$1,0),0)</f>
        <v>933089</v>
      </c>
      <c r="BI1074" s="16">
        <f>IF($B1074="P",VLOOKUP($E1074,'[2]Costeo-JUL26'!$B$9:$CQ$307,BI$1,0),0)*$G1074</f>
        <v>0.26785714285714285</v>
      </c>
      <c r="BJ1074" s="36">
        <f>IF($B1074="P",VLOOKUP($E1074,'[2]Costeo-JUL26'!$B$9:$CQ$307,BJ$1,0),0)*$G1074</f>
        <v>199.46585988053758</v>
      </c>
      <c r="BK1074" s="35">
        <f>IF(BH1074=910319,0,IF($B1074="P",VLOOKUP($E1074,'[2]Costeo-JUL26'!$B$9:$CQ$307,BK$1,0),0))</f>
        <v>0.02</v>
      </c>
      <c r="BL1074" s="36">
        <f t="shared" si="518"/>
        <v>3.9893171976107515</v>
      </c>
      <c r="BM1074" s="36">
        <f t="shared" si="519"/>
        <v>203.45517707814832</v>
      </c>
      <c r="BN1074" s="34">
        <f>IF($B1074="P",VLOOKUP($E1074,'[2]Costeo-JUL26'!$B$9:$CQ$307,BN$1,0),0)</f>
        <v>0</v>
      </c>
      <c r="BO1074" s="16">
        <f>IF($B1074="P",VLOOKUP($E1074,'[2]Costeo-JUL26'!$B$9:$CQ$307,BO$1,0),0)*$G1074</f>
        <v>0</v>
      </c>
      <c r="BP1074" s="36">
        <f>IF($B1074="P",VLOOKUP($E1074,'[2]Costeo-JUL26'!$B$9:$CQ$307,BP$1,0),0)*$G1074</f>
        <v>0</v>
      </c>
      <c r="BQ1074" s="35">
        <f>IF($B1074="P",VLOOKUP($E1074,'[2]Costeo-JUL26'!$B$9:$CQ$307,BQ$1,0),0)</f>
        <v>0</v>
      </c>
      <c r="BR1074" s="36">
        <f t="shared" si="520"/>
        <v>0</v>
      </c>
      <c r="BS1074" s="36">
        <f t="shared" si="521"/>
        <v>0</v>
      </c>
      <c r="BT1074" s="34">
        <f>IF($B1074="P",VLOOKUP($E1074,'[2]Costeo-JUL26'!$B$9:$CQ$307,BT$1,0),0)</f>
        <v>0</v>
      </c>
      <c r="BU1074" s="16">
        <f>IF($B1074="P",VLOOKUP($E1074,'[2]Costeo-JUL26'!$B$9:$CQ$307,BU$1,0),0)*$G1074</f>
        <v>0</v>
      </c>
      <c r="BV1074" s="36">
        <f>IF($B1074="P",VLOOKUP($E1074,'[2]Costeo-JUL26'!$B$9:$CQ$307,BV$1,0),0)*$G1074</f>
        <v>0</v>
      </c>
      <c r="BW1074" s="35">
        <f>IF($B1074="P",VLOOKUP($E1074,'[2]Costeo-JUL26'!$B$9:$CQ$307,BW$1,0),0)</f>
        <v>0</v>
      </c>
      <c r="BX1074" s="36">
        <f t="shared" si="522"/>
        <v>0</v>
      </c>
      <c r="BY1074" s="36">
        <f t="shared" si="523"/>
        <v>0</v>
      </c>
      <c r="BZ1074" s="34">
        <f>IF($B1074="P",VLOOKUP($E1074,'[2]Costeo-JUL26'!$B$9:$CQ$307,BZ$1,0),0)</f>
        <v>936704</v>
      </c>
      <c r="CA1074" s="16">
        <f>IF($B1074="P",VLOOKUP($E1074,'[2]Costeo-JUL26'!$B$9:$CQ$307,CA$1,0),0)*$G1074</f>
        <v>0.54702783634958552</v>
      </c>
      <c r="CB1074" s="36">
        <f>IF($B1074="P",VLOOKUP($E1074,'[2]Costeo-JUL26'!$B$9:$CQ$307,CB$1,0),0)*$G1074</f>
        <v>261.13116756151976</v>
      </c>
      <c r="CC1074" s="35">
        <f>IF($B1074="P",VLOOKUP($E1074,'[2]Costeo-JUL26'!$B$9:$CQ$307,CC$1,0),0)</f>
        <v>0.5</v>
      </c>
      <c r="CD1074" s="36">
        <f t="shared" si="524"/>
        <v>130.56558378075988</v>
      </c>
      <c r="CE1074" s="36">
        <f t="shared" si="525"/>
        <v>391.69675134227964</v>
      </c>
      <c r="CF1074" s="37">
        <f t="shared" si="497"/>
        <v>30035.77029458293</v>
      </c>
      <c r="CG1074" s="36">
        <f>IF($B1074="r",VLOOKUP($E1074,'[2]Costeo-JUL26'!$B$9:$CQ$307,CG$1,0),0)*$G1074</f>
        <v>0</v>
      </c>
      <c r="CH1074" s="35">
        <f>VLOOKUP($E1074,'[2]TEORICOS (05.26)'!$A$8:$T$251,CH$1,0)</f>
        <v>0</v>
      </c>
      <c r="CI1074" s="36">
        <f t="shared" si="526"/>
        <v>0</v>
      </c>
      <c r="CJ1074" s="37">
        <f t="shared" si="527"/>
        <v>0</v>
      </c>
      <c r="CM1074" s="16">
        <f>SUMIFS('[1]Ajuste Inventario'!$I:$I,'[1]Ajuste Inventario'!$B:$B,E1074,'[1]Ajuste Inventario'!$S:$S,D1074)*-1</f>
        <v>4</v>
      </c>
      <c r="CN1074" s="36">
        <f t="shared" si="498"/>
        <v>12014.308117833172</v>
      </c>
      <c r="CP1074" t="str">
        <f t="shared" si="499"/>
        <v>3826Org.Vtas Tandil</v>
      </c>
      <c r="CQ1074" s="10">
        <f t="shared" si="500"/>
        <v>3003.5770294582931</v>
      </c>
    </row>
    <row r="1075" spans="1:95" x14ac:dyDescent="0.25">
      <c r="A1075" s="30">
        <v>46204</v>
      </c>
      <c r="B1075" s="31" t="str">
        <f>VLOOKUP($E1075,'[2]TEORICOS (05.26)'!$A$8:$T$251,B$1,0)</f>
        <v>P</v>
      </c>
      <c r="C1075" s="32" t="str">
        <f>VLOOKUP($E1075,'[2]TEORICOS (05.26)'!$A$8:$T$251,C$1,0)</f>
        <v>Aquarius</v>
      </c>
      <c r="D1075" t="s">
        <v>232</v>
      </c>
      <c r="E1075">
        <v>3836</v>
      </c>
      <c r="F1075" t="s">
        <v>202</v>
      </c>
      <c r="G1075" s="16">
        <v>13</v>
      </c>
      <c r="H1075" s="16">
        <v>20.605000000000004</v>
      </c>
      <c r="I1075" s="33">
        <v>137865.19</v>
      </c>
      <c r="J1075" s="33">
        <v>137193.72</v>
      </c>
      <c r="K1075" s="34">
        <f>IF($B1075="P",VLOOKUP($E1075,'[2]Costeo-JUL26'!$B$9:$CQ$307,K$1,0),0)</f>
        <v>931336</v>
      </c>
      <c r="L1075" s="35">
        <f>VLOOKUP($E1075,'[2]TEORICOS (05.26)'!$A$8:$T$251,L$1,0)</f>
        <v>0.17</v>
      </c>
      <c r="M1075" s="36">
        <f t="shared" si="501"/>
        <v>23322.932400000002</v>
      </c>
      <c r="N1075" s="35">
        <f>IF($B1075="P",VLOOKUP($E1075,'[2]Costeo-JUL26'!$B$9:$CQ$307,N$1,0),0)</f>
        <v>0.1</v>
      </c>
      <c r="O1075" s="36">
        <f t="shared" si="502"/>
        <v>2332.2932400000004</v>
      </c>
      <c r="P1075" s="36">
        <f>IF($B1075="P",VLOOKUP($E1075,'[2]Costeo-JUL26'!$B$9:$CQ$307,P$1,0),0)*H1075</f>
        <v>0</v>
      </c>
      <c r="Q1075" s="36">
        <f t="shared" si="503"/>
        <v>25655.225640000001</v>
      </c>
      <c r="R1075" s="34">
        <f>IF($B1075="P",VLOOKUP($E1075,'[2]Costeo-JUL26'!$B$9:$CQ$307,R$1,0),0)</f>
        <v>0</v>
      </c>
      <c r="S1075" s="16">
        <f>IF($B1075="P",VLOOKUP($E1075,'[2]Costeo-JUL26'!$B$9:$CQ$307,S$1,0),0)*$G1075</f>
        <v>0</v>
      </c>
      <c r="T1075" s="36">
        <f>IF($B1075="P",VLOOKUP($E1075,'[2]Costeo-JUL26'!$B$9:$CQ$307,T$1,0),0)*$G1075</f>
        <v>0</v>
      </c>
      <c r="U1075" s="35">
        <f>IF($B1075="P",VLOOKUP($E1075,'[2]Costeo-JUL26'!$B$9:$CQ$307,U$1,0),0)</f>
        <v>0</v>
      </c>
      <c r="V1075" s="36">
        <f t="shared" si="504"/>
        <v>0</v>
      </c>
      <c r="W1075" s="36">
        <f t="shared" si="505"/>
        <v>0</v>
      </c>
      <c r="X1075" s="34">
        <f>IF($B1075="P",VLOOKUP($E1075,'[2]Costeo-JUL26'!$B$9:$CQ$307,X$1,0),0)</f>
        <v>0</v>
      </c>
      <c r="Y1075" s="16">
        <f>IF($B1075="P",VLOOKUP($E1075,'[2]Costeo-JUL26'!$B$9:$CQ$307,Y$1,0),0)*$G1075</f>
        <v>0</v>
      </c>
      <c r="Z1075" s="36">
        <f>IF($B1075="P",VLOOKUP($E1075,'[2]Costeo-JUL26'!$B$9:$CQ$307,Z$1,0),0)*$G1075</f>
        <v>0</v>
      </c>
      <c r="AA1075" s="35">
        <f>IF($B1075="P",VLOOKUP($E1075,'[2]Costeo-JUL26'!$B$9:$CQ$307,AA$1,0),0)</f>
        <v>0</v>
      </c>
      <c r="AB1075" s="36">
        <f t="shared" si="506"/>
        <v>0</v>
      </c>
      <c r="AC1075" s="36">
        <f t="shared" si="507"/>
        <v>0</v>
      </c>
      <c r="AD1075" s="34">
        <f>IF($B1075="P",VLOOKUP($E1075,'[2]Costeo-JUL26'!$B$9:$CQ$307,AD$1,0),0)</f>
        <v>902257</v>
      </c>
      <c r="AE1075" s="16">
        <f>IF($B1075="P",VLOOKUP($E1075,'[2]Costeo-JUL26'!$B$9:$CQ$307,AE$1,0),0)*$G1075</f>
        <v>78</v>
      </c>
      <c r="AF1075" s="36">
        <f>IF($B1075="P",VLOOKUP($E1075,'[2]Costeo-JUL26'!$B$9:$CQ$307,AF$1,0),0)*$G1075</f>
        <v>1197.0816</v>
      </c>
      <c r="AG1075" s="35">
        <f>IF($B1075="P",VLOOKUP($E1075,'[2]Costeo-JUL26'!$B$9:$CQ$307,AG$1,0),0)</f>
        <v>6.0000000000000001E-3</v>
      </c>
      <c r="AH1075" s="36">
        <f t="shared" si="508"/>
        <v>7.1824896000000003</v>
      </c>
      <c r="AI1075" s="36">
        <f t="shared" si="509"/>
        <v>1204.2640896</v>
      </c>
      <c r="AJ1075" s="34">
        <f>IF($B1075="P",VLOOKUP($E1075,'[2]Costeo-JUL26'!$B$9:$CQ$307,AJ$1,0),0)</f>
        <v>931324</v>
      </c>
      <c r="AK1075" s="16">
        <f>IF($B1075="P",VLOOKUP($E1075,'[2]Costeo-JUL26'!$B$9:$CQ$307,AK$1,0),0)*$G1075</f>
        <v>78</v>
      </c>
      <c r="AL1075" s="36">
        <f>IF($B1075="P",VLOOKUP($E1075,'[2]Costeo-JUL26'!$B$9:$CQ$307,AL$1,0),0)*$G1075</f>
        <v>1418.36292</v>
      </c>
      <c r="AM1075" s="35">
        <f>IF($B1075="P",VLOOKUP($E1075,'[2]Costeo-JUL26'!$B$9:$CQ$307,AM$1,0),0)</f>
        <v>1.7999999999999999E-2</v>
      </c>
      <c r="AN1075" s="36">
        <f t="shared" si="510"/>
        <v>25.530532559999997</v>
      </c>
      <c r="AO1075" s="36">
        <f t="shared" si="511"/>
        <v>1443.89345256</v>
      </c>
      <c r="AP1075" s="34">
        <f>IF($B1075="P",VLOOKUP($E1075,'[2]Costeo-JUL26'!$B$9:$CQ$307,AP$1,0),0)</f>
        <v>933429</v>
      </c>
      <c r="AQ1075" s="16">
        <f>IF($B1075="P",VLOOKUP($E1075,'[2]Costeo-JUL26'!$B$9:$CQ$307,AQ$1,0),0)*$G1075</f>
        <v>78</v>
      </c>
      <c r="AR1075" s="36">
        <f>IF($B1075="P",VLOOKUP($E1075,'[2]Costeo-JUL26'!$B$9:$CQ$307,AR$1,0),0)*$G1075</f>
        <v>7662.8588400000017</v>
      </c>
      <c r="AS1075" s="35">
        <f>IF($B1075="P",VLOOKUP($E1075,'[2]Costeo-JUL26'!$B$9:$CQ$307,AS$1,0),0)</f>
        <v>0.02</v>
      </c>
      <c r="AT1075" s="36">
        <f t="shared" si="512"/>
        <v>153.25717680000002</v>
      </c>
      <c r="AU1075" s="36">
        <f t="shared" si="513"/>
        <v>7816.1160168000015</v>
      </c>
      <c r="AV1075" s="34">
        <f>IF($B1075="P",VLOOKUP($E1075,'[2]Costeo-JUL26'!$B$9:$CQ$307,AV$1,0),0)</f>
        <v>939125</v>
      </c>
      <c r="AW1075" s="16">
        <f>IF($B1075="P",VLOOKUP($E1075,'[2]Costeo-JUL26'!$B$9:$CQ$307,AW$1,0),0)*$G1075</f>
        <v>0.37959999999999999</v>
      </c>
      <c r="AX1075" s="36">
        <f>IF($B1075="P",VLOOKUP($E1075,'[2]Costeo-JUL26'!$B$9:$CQ$307,AX$1,0),0)*$G1075</f>
        <v>1952.1081840000002</v>
      </c>
      <c r="AY1075" s="35">
        <f>IF($B1075="P",VLOOKUP($E1075,'[2]Costeo-JUL26'!$B$9:$CQ$307,AY$1,0),0)</f>
        <v>0.03</v>
      </c>
      <c r="AZ1075" s="36">
        <f t="shared" si="514"/>
        <v>58.563245520000002</v>
      </c>
      <c r="BA1075" s="36">
        <f t="shared" si="515"/>
        <v>2010.6714295200002</v>
      </c>
      <c r="BB1075" s="34">
        <f>IF($B1075="P",VLOOKUP($E1075,'[2]Costeo-JUL26'!$B$9:$CQ$307,BB$1,0),0)</f>
        <v>902311</v>
      </c>
      <c r="BC1075" s="16">
        <f>IF($B1075="P",VLOOKUP($E1075,'[2]Costeo-JUL26'!$B$9:$CQ$307,BC$1,0),0)*$G1075</f>
        <v>5.2232142857142866E-2</v>
      </c>
      <c r="BD1075" s="36">
        <f>IF($B1075="P",VLOOKUP($E1075,'[2]Costeo-JUL26'!$B$9:$CQ$307,BD$1,0),0)*$G1075</f>
        <v>204.83592187500005</v>
      </c>
      <c r="BE1075" s="35">
        <f>IF($B1075="P",VLOOKUP($E1075,'[2]Costeo-JUL26'!$B$9:$CQ$307,BE$1,0),0)</f>
        <v>0.03</v>
      </c>
      <c r="BF1075" s="36">
        <f t="shared" si="516"/>
        <v>6.1450776562500016</v>
      </c>
      <c r="BG1075" s="36">
        <f t="shared" si="517"/>
        <v>210.98099953125006</v>
      </c>
      <c r="BH1075" s="34">
        <f>IF($B1075="P",VLOOKUP($E1075,'[2]Costeo-JUL26'!$B$9:$CQ$307,BH$1,0),0)</f>
        <v>933089</v>
      </c>
      <c r="BI1075" s="16">
        <f>IF($B1075="P",VLOOKUP($E1075,'[2]Costeo-JUL26'!$B$9:$CQ$307,BI$1,0),0)*$G1075</f>
        <v>0.3482142857142857</v>
      </c>
      <c r="BJ1075" s="36">
        <f>IF($B1075="P",VLOOKUP($E1075,'[2]Costeo-JUL26'!$B$9:$CQ$307,BJ$1,0),0)*$G1075</f>
        <v>259.30561784469887</v>
      </c>
      <c r="BK1075" s="35">
        <f>IF(BH1075=910319,0,IF($B1075="P",VLOOKUP($E1075,'[2]Costeo-JUL26'!$B$9:$CQ$307,BK$1,0),0))</f>
        <v>0.02</v>
      </c>
      <c r="BL1075" s="36">
        <f t="shared" si="518"/>
        <v>5.186112356893978</v>
      </c>
      <c r="BM1075" s="36">
        <f t="shared" si="519"/>
        <v>264.49173020159287</v>
      </c>
      <c r="BN1075" s="34">
        <f>IF($B1075="P",VLOOKUP($E1075,'[2]Costeo-JUL26'!$B$9:$CQ$307,BN$1,0),0)</f>
        <v>0</v>
      </c>
      <c r="BO1075" s="16">
        <f>IF($B1075="P",VLOOKUP($E1075,'[2]Costeo-JUL26'!$B$9:$CQ$307,BO$1,0),0)*$G1075</f>
        <v>0</v>
      </c>
      <c r="BP1075" s="36">
        <f>IF($B1075="P",VLOOKUP($E1075,'[2]Costeo-JUL26'!$B$9:$CQ$307,BP$1,0),0)*$G1075</f>
        <v>0</v>
      </c>
      <c r="BQ1075" s="35">
        <f>IF($B1075="P",VLOOKUP($E1075,'[2]Costeo-JUL26'!$B$9:$CQ$307,BQ$1,0),0)</f>
        <v>0</v>
      </c>
      <c r="BR1075" s="36">
        <f t="shared" si="520"/>
        <v>0</v>
      </c>
      <c r="BS1075" s="36">
        <f t="shared" si="521"/>
        <v>0</v>
      </c>
      <c r="BT1075" s="34">
        <f>IF($B1075="P",VLOOKUP($E1075,'[2]Costeo-JUL26'!$B$9:$CQ$307,BT$1,0),0)</f>
        <v>0</v>
      </c>
      <c r="BU1075" s="16">
        <f>IF($B1075="P",VLOOKUP($E1075,'[2]Costeo-JUL26'!$B$9:$CQ$307,BU$1,0),0)*$G1075</f>
        <v>0</v>
      </c>
      <c r="BV1075" s="36">
        <f>IF($B1075="P",VLOOKUP($E1075,'[2]Costeo-JUL26'!$B$9:$CQ$307,BV$1,0),0)*$G1075</f>
        <v>0</v>
      </c>
      <c r="BW1075" s="35">
        <f>IF($B1075="P",VLOOKUP($E1075,'[2]Costeo-JUL26'!$B$9:$CQ$307,BW$1,0),0)</f>
        <v>0</v>
      </c>
      <c r="BX1075" s="36">
        <f t="shared" si="522"/>
        <v>0</v>
      </c>
      <c r="BY1075" s="36">
        <f t="shared" si="523"/>
        <v>0</v>
      </c>
      <c r="BZ1075" s="34">
        <f>IF($B1075="P",VLOOKUP($E1075,'[2]Costeo-JUL26'!$B$9:$CQ$307,BZ$1,0),0)</f>
        <v>936704</v>
      </c>
      <c r="CA1075" s="16">
        <f>IF($B1075="P",VLOOKUP($E1075,'[2]Costeo-JUL26'!$B$9:$CQ$307,CA$1,0),0)*$G1075</f>
        <v>0.71113618725446126</v>
      </c>
      <c r="CB1075" s="36">
        <f>IF($B1075="P",VLOOKUP($E1075,'[2]Costeo-JUL26'!$B$9:$CQ$307,CB$1,0),0)*$G1075</f>
        <v>339.47051782997573</v>
      </c>
      <c r="CC1075" s="35">
        <f>IF($B1075="P",VLOOKUP($E1075,'[2]Costeo-JUL26'!$B$9:$CQ$307,CC$1,0),0)</f>
        <v>0.5</v>
      </c>
      <c r="CD1075" s="36">
        <f t="shared" si="524"/>
        <v>169.73525891498787</v>
      </c>
      <c r="CE1075" s="36">
        <f t="shared" si="525"/>
        <v>509.2057767449636</v>
      </c>
      <c r="CF1075" s="37">
        <f t="shared" si="497"/>
        <v>39114.849134957818</v>
      </c>
      <c r="CG1075" s="36">
        <f>IF($B1075="r",VLOOKUP($E1075,'[2]Costeo-JUL26'!$B$9:$CQ$307,CG$1,0),0)*$G1075</f>
        <v>0</v>
      </c>
      <c r="CH1075" s="35">
        <f>VLOOKUP($E1075,'[2]TEORICOS (05.26)'!$A$8:$T$251,CH$1,0)</f>
        <v>0</v>
      </c>
      <c r="CI1075" s="36">
        <f t="shared" si="526"/>
        <v>0</v>
      </c>
      <c r="CJ1075" s="37">
        <f t="shared" si="527"/>
        <v>0</v>
      </c>
      <c r="CM1075" s="16">
        <f>SUMIFS('[1]Ajuste Inventario'!$I:$I,'[1]Ajuste Inventario'!$B:$B,E1075,'[1]Ajuste Inventario'!$S:$S,D1075)*-1</f>
        <v>1</v>
      </c>
      <c r="CN1075" s="36">
        <f t="shared" si="498"/>
        <v>3008.834548842909</v>
      </c>
      <c r="CP1075" t="str">
        <f t="shared" si="499"/>
        <v>3836Org.Vtas Tandil</v>
      </c>
      <c r="CQ1075" s="10">
        <f t="shared" si="500"/>
        <v>3008.834548842909</v>
      </c>
    </row>
    <row r="1076" spans="1:95" x14ac:dyDescent="0.25">
      <c r="A1076" s="30">
        <v>46204</v>
      </c>
      <c r="B1076" s="31" t="str">
        <f>VLOOKUP($E1076,'[2]TEORICOS (05.26)'!$A$8:$T$251,B$1,0)</f>
        <v>P</v>
      </c>
      <c r="C1076" s="32" t="str">
        <f>VLOOKUP($E1076,'[2]TEORICOS (05.26)'!$A$8:$T$251,C$1,0)</f>
        <v>Aquarius</v>
      </c>
      <c r="D1076" t="s">
        <v>232</v>
      </c>
      <c r="E1076">
        <v>3838</v>
      </c>
      <c r="F1076" t="s">
        <v>203</v>
      </c>
      <c r="G1076" s="16">
        <v>9</v>
      </c>
      <c r="H1076" s="16">
        <v>21.402000000000001</v>
      </c>
      <c r="I1076" s="33">
        <v>129761.37000000001</v>
      </c>
      <c r="J1076" s="33">
        <v>127917.85</v>
      </c>
      <c r="K1076" s="34">
        <f>IF($B1076="P",VLOOKUP($E1076,'[2]Costeo-JUL26'!$B$9:$CQ$307,K$1,0),0)</f>
        <v>931336</v>
      </c>
      <c r="L1076" s="35">
        <f>VLOOKUP($E1076,'[2]TEORICOS (05.26)'!$A$8:$T$251,L$1,0)</f>
        <v>0.17</v>
      </c>
      <c r="M1076" s="36">
        <f t="shared" si="501"/>
        <v>21746.034500000002</v>
      </c>
      <c r="N1076" s="35">
        <f>IF($B1076="P",VLOOKUP($E1076,'[2]Costeo-JUL26'!$B$9:$CQ$307,N$1,0),0)</f>
        <v>0.1</v>
      </c>
      <c r="O1076" s="36">
        <f t="shared" si="502"/>
        <v>2174.6034500000001</v>
      </c>
      <c r="P1076" s="36">
        <f>IF($B1076="P",VLOOKUP($E1076,'[2]Costeo-JUL26'!$B$9:$CQ$307,P$1,0),0)*H1076</f>
        <v>0</v>
      </c>
      <c r="Q1076" s="36">
        <f t="shared" si="503"/>
        <v>23920.63795</v>
      </c>
      <c r="R1076" s="34">
        <f>IF($B1076="P",VLOOKUP($E1076,'[2]Costeo-JUL26'!$B$9:$CQ$307,R$1,0),0)</f>
        <v>0</v>
      </c>
      <c r="S1076" s="16">
        <f>IF($B1076="P",VLOOKUP($E1076,'[2]Costeo-JUL26'!$B$9:$CQ$307,S$1,0),0)*$G1076</f>
        <v>0</v>
      </c>
      <c r="T1076" s="36">
        <f>IF($B1076="P",VLOOKUP($E1076,'[2]Costeo-JUL26'!$B$9:$CQ$307,T$1,0),0)*$G1076</f>
        <v>0</v>
      </c>
      <c r="U1076" s="35">
        <f>IF($B1076="P",VLOOKUP($E1076,'[2]Costeo-JUL26'!$B$9:$CQ$307,U$1,0),0)</f>
        <v>0</v>
      </c>
      <c r="V1076" s="36">
        <f t="shared" si="504"/>
        <v>0</v>
      </c>
      <c r="W1076" s="36">
        <f t="shared" si="505"/>
        <v>0</v>
      </c>
      <c r="X1076" s="34">
        <f>IF($B1076="P",VLOOKUP($E1076,'[2]Costeo-JUL26'!$B$9:$CQ$307,X$1,0),0)</f>
        <v>0</v>
      </c>
      <c r="Y1076" s="16">
        <f>IF($B1076="P",VLOOKUP($E1076,'[2]Costeo-JUL26'!$B$9:$CQ$307,Y$1,0),0)*$G1076</f>
        <v>0</v>
      </c>
      <c r="Z1076" s="36">
        <f>IF($B1076="P",VLOOKUP($E1076,'[2]Costeo-JUL26'!$B$9:$CQ$307,Z$1,0),0)*$G1076</f>
        <v>0</v>
      </c>
      <c r="AA1076" s="35">
        <f>IF($B1076="P",VLOOKUP($E1076,'[2]Costeo-JUL26'!$B$9:$CQ$307,AA$1,0),0)</f>
        <v>0</v>
      </c>
      <c r="AB1076" s="36">
        <f t="shared" si="506"/>
        <v>0</v>
      </c>
      <c r="AC1076" s="36">
        <f t="shared" si="507"/>
        <v>0</v>
      </c>
      <c r="AD1076" s="34">
        <f>IF($B1076="P",VLOOKUP($E1076,'[2]Costeo-JUL26'!$B$9:$CQ$307,AD$1,0),0)</f>
        <v>902257</v>
      </c>
      <c r="AE1076" s="16">
        <f>IF($B1076="P",VLOOKUP($E1076,'[2]Costeo-JUL26'!$B$9:$CQ$307,AE$1,0),0)*$G1076</f>
        <v>54</v>
      </c>
      <c r="AF1076" s="36">
        <f>IF($B1076="P",VLOOKUP($E1076,'[2]Costeo-JUL26'!$B$9:$CQ$307,AF$1,0),0)*$G1076</f>
        <v>828.74880000000007</v>
      </c>
      <c r="AG1076" s="35">
        <f>IF($B1076="P",VLOOKUP($E1076,'[2]Costeo-JUL26'!$B$9:$CQ$307,AG$1,0),0)</f>
        <v>6.0000000000000001E-3</v>
      </c>
      <c r="AH1076" s="36">
        <f t="shared" si="508"/>
        <v>4.9724928000000004</v>
      </c>
      <c r="AI1076" s="36">
        <f t="shared" si="509"/>
        <v>833.72129280000013</v>
      </c>
      <c r="AJ1076" s="34">
        <f>IF($B1076="P",VLOOKUP($E1076,'[2]Costeo-JUL26'!$B$9:$CQ$307,AJ$1,0),0)</f>
        <v>931325</v>
      </c>
      <c r="AK1076" s="16">
        <f>IF($B1076="P",VLOOKUP($E1076,'[2]Costeo-JUL26'!$B$9:$CQ$307,AK$1,0),0)*$G1076</f>
        <v>54</v>
      </c>
      <c r="AL1076" s="36">
        <f>IF($B1076="P",VLOOKUP($E1076,'[2]Costeo-JUL26'!$B$9:$CQ$307,AL$1,0),0)*$G1076</f>
        <v>1206.02196</v>
      </c>
      <c r="AM1076" s="35">
        <f>IF($B1076="P",VLOOKUP($E1076,'[2]Costeo-JUL26'!$B$9:$CQ$307,AM$1,0),0)</f>
        <v>1.7999999999999999E-2</v>
      </c>
      <c r="AN1076" s="36">
        <f t="shared" si="510"/>
        <v>21.708395279999998</v>
      </c>
      <c r="AO1076" s="36">
        <f t="shared" si="511"/>
        <v>1227.7303552800001</v>
      </c>
      <c r="AP1076" s="34">
        <f>IF($B1076="P",VLOOKUP($E1076,'[2]Costeo-JUL26'!$B$9:$CQ$307,AP$1,0),0)</f>
        <v>911881</v>
      </c>
      <c r="AQ1076" s="16">
        <f>IF($B1076="P",VLOOKUP($E1076,'[2]Costeo-JUL26'!$B$9:$CQ$307,AQ$1,0),0)*$G1076</f>
        <v>54</v>
      </c>
      <c r="AR1076" s="36">
        <f>IF($B1076="P",VLOOKUP($E1076,'[2]Costeo-JUL26'!$B$9:$CQ$307,AR$1,0),0)*$G1076</f>
        <v>7327.3248001220463</v>
      </c>
      <c r="AS1076" s="35">
        <f>IF($B1076="P",VLOOKUP($E1076,'[2]Costeo-JUL26'!$B$9:$CQ$307,AS$1,0),0)</f>
        <v>0.02</v>
      </c>
      <c r="AT1076" s="36">
        <f t="shared" si="512"/>
        <v>146.54649600244093</v>
      </c>
      <c r="AU1076" s="36">
        <f t="shared" si="513"/>
        <v>7473.8712961244873</v>
      </c>
      <c r="AV1076" s="34">
        <f>IF($B1076="P",VLOOKUP($E1076,'[2]Costeo-JUL26'!$B$9:$CQ$307,AV$1,0),0)</f>
        <v>939124</v>
      </c>
      <c r="AW1076" s="16">
        <f>IF($B1076="P",VLOOKUP($E1076,'[2]Costeo-JUL26'!$B$9:$CQ$307,AW$1,0),0)*$G1076</f>
        <v>0.36990000000000001</v>
      </c>
      <c r="AX1076" s="36">
        <f>IF($B1076="P",VLOOKUP($E1076,'[2]Costeo-JUL26'!$B$9:$CQ$307,AX$1,0),0)*$G1076</f>
        <v>1902.2255459999997</v>
      </c>
      <c r="AY1076" s="35">
        <f>IF($B1076="P",VLOOKUP($E1076,'[2]Costeo-JUL26'!$B$9:$CQ$307,AY$1,0),0)</f>
        <v>0.03</v>
      </c>
      <c r="AZ1076" s="36">
        <f t="shared" si="514"/>
        <v>57.06676637999999</v>
      </c>
      <c r="BA1076" s="36">
        <f t="shared" si="515"/>
        <v>1959.2923123799997</v>
      </c>
      <c r="BB1076" s="34">
        <f>IF($B1076="P",VLOOKUP($E1076,'[2]Costeo-JUL26'!$B$9:$CQ$307,BB$1,0),0)</f>
        <v>902311</v>
      </c>
      <c r="BC1076" s="16">
        <f>IF($B1076="P",VLOOKUP($E1076,'[2]Costeo-JUL26'!$B$9:$CQ$307,BC$1,0),0)*$G1076</f>
        <v>3.9375000000000007E-2</v>
      </c>
      <c r="BD1076" s="36">
        <f>IF($B1076="P",VLOOKUP($E1076,'[2]Costeo-JUL26'!$B$9:$CQ$307,BD$1,0),0)*$G1076</f>
        <v>154.41477187500004</v>
      </c>
      <c r="BE1076" s="35">
        <f>IF($B1076="P",VLOOKUP($E1076,'[2]Costeo-JUL26'!$B$9:$CQ$307,BE$1,0),0)</f>
        <v>0.03</v>
      </c>
      <c r="BF1076" s="36">
        <f t="shared" si="516"/>
        <v>4.6324431562500008</v>
      </c>
      <c r="BG1076" s="36">
        <f t="shared" si="517"/>
        <v>159.04721503125003</v>
      </c>
      <c r="BH1076" s="34">
        <f>IF($B1076="P",VLOOKUP($E1076,'[2]Costeo-JUL26'!$B$9:$CQ$307,BH$1,0),0)</f>
        <v>933089</v>
      </c>
      <c r="BI1076" s="16">
        <f>IF($B1076="P",VLOOKUP($E1076,'[2]Costeo-JUL26'!$B$9:$CQ$307,BI$1,0),0)*$G1076</f>
        <v>0.33749999999999997</v>
      </c>
      <c r="BJ1076" s="36">
        <f>IF($B1076="P",VLOOKUP($E1076,'[2]Costeo-JUL26'!$B$9:$CQ$307,BJ$1,0),0)*$G1076</f>
        <v>251.32698344947738</v>
      </c>
      <c r="BK1076" s="35">
        <f>IF(BH1076=910319,0,IF($B1076="P",VLOOKUP($E1076,'[2]Costeo-JUL26'!$B$9:$CQ$307,BK$1,0),0))</f>
        <v>0.02</v>
      </c>
      <c r="BL1076" s="36">
        <f t="shared" si="518"/>
        <v>5.0265396689895478</v>
      </c>
      <c r="BM1076" s="36">
        <f t="shared" si="519"/>
        <v>256.35352311846691</v>
      </c>
      <c r="BN1076" s="34">
        <f>IF($B1076="P",VLOOKUP($E1076,'[2]Costeo-JUL26'!$B$9:$CQ$307,BN$1,0),0)</f>
        <v>0</v>
      </c>
      <c r="BO1076" s="16">
        <f>IF($B1076="P",VLOOKUP($E1076,'[2]Costeo-JUL26'!$B$9:$CQ$307,BO$1,0),0)*$G1076</f>
        <v>0</v>
      </c>
      <c r="BP1076" s="36">
        <f>IF($B1076="P",VLOOKUP($E1076,'[2]Costeo-JUL26'!$B$9:$CQ$307,BP$1,0),0)*$G1076</f>
        <v>0</v>
      </c>
      <c r="BQ1076" s="35">
        <f>IF($B1076="P",VLOOKUP($E1076,'[2]Costeo-JUL26'!$B$9:$CQ$307,BQ$1,0),0)</f>
        <v>0</v>
      </c>
      <c r="BR1076" s="36">
        <f t="shared" si="520"/>
        <v>0</v>
      </c>
      <c r="BS1076" s="36">
        <f t="shared" si="521"/>
        <v>0</v>
      </c>
      <c r="BT1076" s="34">
        <f>IF($B1076="P",VLOOKUP($E1076,'[2]Costeo-JUL26'!$B$9:$CQ$307,BT$1,0),0)</f>
        <v>0</v>
      </c>
      <c r="BU1076" s="16">
        <f>IF($B1076="P",VLOOKUP($E1076,'[2]Costeo-JUL26'!$B$9:$CQ$307,BU$1,0),0)*$G1076</f>
        <v>0</v>
      </c>
      <c r="BV1076" s="36">
        <f>IF($B1076="P",VLOOKUP($E1076,'[2]Costeo-JUL26'!$B$9:$CQ$307,BV$1,0),0)*$G1076</f>
        <v>0</v>
      </c>
      <c r="BW1076" s="35">
        <f>IF($B1076="P",VLOOKUP($E1076,'[2]Costeo-JUL26'!$B$9:$CQ$307,BW$1,0),0)</f>
        <v>0</v>
      </c>
      <c r="BX1076" s="36">
        <f t="shared" si="522"/>
        <v>0</v>
      </c>
      <c r="BY1076" s="36">
        <f t="shared" si="523"/>
        <v>0</v>
      </c>
      <c r="BZ1076" s="34">
        <f>IF($B1076="P",VLOOKUP($E1076,'[2]Costeo-JUL26'!$B$9:$CQ$307,BZ$1,0),0)</f>
        <v>936704</v>
      </c>
      <c r="CA1076" s="16">
        <f>IF($B1076="P",VLOOKUP($E1076,'[2]Costeo-JUL26'!$B$9:$CQ$307,CA$1,0),0)*$G1076</f>
        <v>0.73848757907194029</v>
      </c>
      <c r="CB1076" s="36">
        <f>IF($B1076="P",VLOOKUP($E1076,'[2]Costeo-JUL26'!$B$9:$CQ$307,CB$1,0),0)*$G1076</f>
        <v>352.52707620805165</v>
      </c>
      <c r="CC1076" s="35">
        <f>IF($B1076="P",VLOOKUP($E1076,'[2]Costeo-JUL26'!$B$9:$CQ$307,CC$1,0),0)</f>
        <v>0.5</v>
      </c>
      <c r="CD1076" s="36">
        <f t="shared" si="524"/>
        <v>176.26353810402583</v>
      </c>
      <c r="CE1076" s="36">
        <f t="shared" si="525"/>
        <v>528.79061431207742</v>
      </c>
      <c r="CF1076" s="37">
        <f t="shared" si="497"/>
        <v>36359.444559046278</v>
      </c>
      <c r="CG1076" s="36">
        <f>IF($B1076="r",VLOOKUP($E1076,'[2]Costeo-JUL26'!$B$9:$CQ$307,CG$1,0),0)*$G1076</f>
        <v>0</v>
      </c>
      <c r="CH1076" s="35">
        <f>VLOOKUP($E1076,'[2]TEORICOS (05.26)'!$A$8:$T$251,CH$1,0)</f>
        <v>0</v>
      </c>
      <c r="CI1076" s="36">
        <f t="shared" si="526"/>
        <v>0</v>
      </c>
      <c r="CJ1076" s="37">
        <f t="shared" si="527"/>
        <v>0</v>
      </c>
      <c r="CM1076" s="16">
        <f>SUMIFS('[1]Ajuste Inventario'!$I:$I,'[1]Ajuste Inventario'!$B:$B,E1076,'[1]Ajuste Inventario'!$S:$S,D1076)*-1</f>
        <v>-1</v>
      </c>
      <c r="CN1076" s="36">
        <f t="shared" si="498"/>
        <v>-4039.9382843384756</v>
      </c>
      <c r="CP1076" t="str">
        <f t="shared" si="499"/>
        <v>3838Org.Vtas Tandil</v>
      </c>
      <c r="CQ1076" s="10">
        <f t="shared" si="500"/>
        <v>4039.9382843384756</v>
      </c>
    </row>
    <row r="1077" spans="1:95" x14ac:dyDescent="0.25">
      <c r="A1077" s="30">
        <v>46204</v>
      </c>
      <c r="B1077" s="31" t="str">
        <f>VLOOKUP($E1077,'[2]TEORICOS (05.26)'!$A$8:$T$251,B$1,0)</f>
        <v>P</v>
      </c>
      <c r="C1077" s="32" t="str">
        <f>VLOOKUP($E1077,'[2]TEORICOS (05.26)'!$A$8:$T$251,C$1,0)</f>
        <v>Aquarius</v>
      </c>
      <c r="D1077" t="s">
        <v>232</v>
      </c>
      <c r="E1077">
        <v>3848</v>
      </c>
      <c r="F1077" t="s">
        <v>204</v>
      </c>
      <c r="G1077" s="16">
        <v>10</v>
      </c>
      <c r="H1077" s="16">
        <v>23.78</v>
      </c>
      <c r="I1077" s="33">
        <v>140980.81</v>
      </c>
      <c r="J1077" s="33">
        <v>139592.83000000002</v>
      </c>
      <c r="K1077" s="34">
        <f>IF($B1077="P",VLOOKUP($E1077,'[2]Costeo-JUL26'!$B$9:$CQ$307,K$1,0),0)</f>
        <v>931338</v>
      </c>
      <c r="L1077" s="35">
        <f>VLOOKUP($E1077,'[2]TEORICOS (05.26)'!$A$8:$T$251,L$1,0)</f>
        <v>0.17</v>
      </c>
      <c r="M1077" s="36">
        <f t="shared" si="501"/>
        <v>23730.781100000004</v>
      </c>
      <c r="N1077" s="35">
        <f>IF($B1077="P",VLOOKUP($E1077,'[2]Costeo-JUL26'!$B$9:$CQ$307,N$1,0),0)</f>
        <v>0.1</v>
      </c>
      <c r="O1077" s="36">
        <f t="shared" si="502"/>
        <v>2373.0781100000004</v>
      </c>
      <c r="P1077" s="36">
        <f>IF($B1077="P",VLOOKUP($E1077,'[2]Costeo-JUL26'!$B$9:$CQ$307,P$1,0),0)*H1077</f>
        <v>0</v>
      </c>
      <c r="Q1077" s="36">
        <f t="shared" si="503"/>
        <v>26103.859210000002</v>
      </c>
      <c r="R1077" s="34">
        <f>IF($B1077="P",VLOOKUP($E1077,'[2]Costeo-JUL26'!$B$9:$CQ$307,R$1,0),0)</f>
        <v>0</v>
      </c>
      <c r="S1077" s="16">
        <f>IF($B1077="P",VLOOKUP($E1077,'[2]Costeo-JUL26'!$B$9:$CQ$307,S$1,0),0)*$G1077</f>
        <v>0</v>
      </c>
      <c r="T1077" s="36">
        <f>IF($B1077="P",VLOOKUP($E1077,'[2]Costeo-JUL26'!$B$9:$CQ$307,T$1,0),0)*$G1077</f>
        <v>0</v>
      </c>
      <c r="U1077" s="35">
        <f>IF($B1077="P",VLOOKUP($E1077,'[2]Costeo-JUL26'!$B$9:$CQ$307,U$1,0),0)</f>
        <v>0</v>
      </c>
      <c r="V1077" s="36">
        <f t="shared" si="504"/>
        <v>0</v>
      </c>
      <c r="W1077" s="36">
        <f t="shared" si="505"/>
        <v>0</v>
      </c>
      <c r="X1077" s="34">
        <f>IF($B1077="P",VLOOKUP($E1077,'[2]Costeo-JUL26'!$B$9:$CQ$307,X$1,0),0)</f>
        <v>0</v>
      </c>
      <c r="Y1077" s="16">
        <f>IF($B1077="P",VLOOKUP($E1077,'[2]Costeo-JUL26'!$B$9:$CQ$307,Y$1,0),0)*$G1077</f>
        <v>0</v>
      </c>
      <c r="Z1077" s="36">
        <f>IF($B1077="P",VLOOKUP($E1077,'[2]Costeo-JUL26'!$B$9:$CQ$307,Z$1,0),0)*$G1077</f>
        <v>0</v>
      </c>
      <c r="AA1077" s="35">
        <f>IF($B1077="P",VLOOKUP($E1077,'[2]Costeo-JUL26'!$B$9:$CQ$307,AA$1,0),0)</f>
        <v>0</v>
      </c>
      <c r="AB1077" s="36">
        <f t="shared" si="506"/>
        <v>0</v>
      </c>
      <c r="AC1077" s="36">
        <f t="shared" si="507"/>
        <v>0</v>
      </c>
      <c r="AD1077" s="34">
        <f>IF($B1077="P",VLOOKUP($E1077,'[2]Costeo-JUL26'!$B$9:$CQ$307,AD$1,0),0)</f>
        <v>902257</v>
      </c>
      <c r="AE1077" s="16">
        <f>IF($B1077="P",VLOOKUP($E1077,'[2]Costeo-JUL26'!$B$9:$CQ$307,AE$1,0),0)*$G1077</f>
        <v>60</v>
      </c>
      <c r="AF1077" s="36">
        <f>IF($B1077="P",VLOOKUP($E1077,'[2]Costeo-JUL26'!$B$9:$CQ$307,AF$1,0),0)*$G1077</f>
        <v>920.83200000000011</v>
      </c>
      <c r="AG1077" s="35">
        <f>IF($B1077="P",VLOOKUP($E1077,'[2]Costeo-JUL26'!$B$9:$CQ$307,AG$1,0),0)</f>
        <v>6.0000000000000001E-3</v>
      </c>
      <c r="AH1077" s="36">
        <f t="shared" si="508"/>
        <v>5.524992000000001</v>
      </c>
      <c r="AI1077" s="36">
        <f t="shared" si="509"/>
        <v>926.3569920000001</v>
      </c>
      <c r="AJ1077" s="34">
        <f>IF($B1077="P",VLOOKUP($E1077,'[2]Costeo-JUL26'!$B$9:$CQ$307,AJ$1,0),0)</f>
        <v>931331</v>
      </c>
      <c r="AK1077" s="16">
        <f>IF($B1077="P",VLOOKUP($E1077,'[2]Costeo-JUL26'!$B$9:$CQ$307,AK$1,0),0)*$G1077</f>
        <v>60</v>
      </c>
      <c r="AL1077" s="36">
        <f>IF($B1077="P",VLOOKUP($E1077,'[2]Costeo-JUL26'!$B$9:$CQ$307,AL$1,0),0)*$G1077</f>
        <v>1340.0244</v>
      </c>
      <c r="AM1077" s="35">
        <f>IF($B1077="P",VLOOKUP($E1077,'[2]Costeo-JUL26'!$B$9:$CQ$307,AM$1,0),0)</f>
        <v>1.7999999999999999E-2</v>
      </c>
      <c r="AN1077" s="36">
        <f t="shared" si="510"/>
        <v>24.1204392</v>
      </c>
      <c r="AO1077" s="36">
        <f t="shared" si="511"/>
        <v>1364.1448392</v>
      </c>
      <c r="AP1077" s="34">
        <f>IF($B1077="P",VLOOKUP($E1077,'[2]Costeo-JUL26'!$B$9:$CQ$307,AP$1,0),0)</f>
        <v>911881</v>
      </c>
      <c r="AQ1077" s="16">
        <f>IF($B1077="P",VLOOKUP($E1077,'[2]Costeo-JUL26'!$B$9:$CQ$307,AQ$1,0),0)*$G1077</f>
        <v>60</v>
      </c>
      <c r="AR1077" s="36">
        <f>IF($B1077="P",VLOOKUP($E1077,'[2]Costeo-JUL26'!$B$9:$CQ$307,AR$1,0),0)*$G1077</f>
        <v>8141.4720001356072</v>
      </c>
      <c r="AS1077" s="35">
        <f>IF($B1077="P",VLOOKUP($E1077,'[2]Costeo-JUL26'!$B$9:$CQ$307,AS$1,0),0)</f>
        <v>0.02</v>
      </c>
      <c r="AT1077" s="36">
        <f t="shared" si="512"/>
        <v>162.82944000271215</v>
      </c>
      <c r="AU1077" s="36">
        <f t="shared" si="513"/>
        <v>8304.3014401383189</v>
      </c>
      <c r="AV1077" s="34">
        <f>IF($B1077="P",VLOOKUP($E1077,'[2]Costeo-JUL26'!$B$9:$CQ$307,AV$1,0),0)</f>
        <v>939124</v>
      </c>
      <c r="AW1077" s="16">
        <f>IF($B1077="P",VLOOKUP($E1077,'[2]Costeo-JUL26'!$B$9:$CQ$307,AW$1,0),0)*$G1077</f>
        <v>0.41099999999999998</v>
      </c>
      <c r="AX1077" s="36">
        <f>IF($B1077="P",VLOOKUP($E1077,'[2]Costeo-JUL26'!$B$9:$CQ$307,AX$1,0),0)*$G1077</f>
        <v>2113.5839399999995</v>
      </c>
      <c r="AY1077" s="35">
        <f>IF($B1077="P",VLOOKUP($E1077,'[2]Costeo-JUL26'!$B$9:$CQ$307,AY$1,0),0)</f>
        <v>0.03</v>
      </c>
      <c r="AZ1077" s="36">
        <f t="shared" si="514"/>
        <v>63.407518199999984</v>
      </c>
      <c r="BA1077" s="36">
        <f t="shared" si="515"/>
        <v>2176.9914581999997</v>
      </c>
      <c r="BB1077" s="34">
        <f>IF($B1077="P",VLOOKUP($E1077,'[2]Costeo-JUL26'!$B$9:$CQ$307,BB$1,0),0)</f>
        <v>902311</v>
      </c>
      <c r="BC1077" s="16">
        <f>IF($B1077="P",VLOOKUP($E1077,'[2]Costeo-JUL26'!$B$9:$CQ$307,BC$1,0),0)*$G1077</f>
        <v>4.3750000000000004E-2</v>
      </c>
      <c r="BD1077" s="36">
        <f>IF($B1077="P",VLOOKUP($E1077,'[2]Costeo-JUL26'!$B$9:$CQ$307,BD$1,0),0)*$G1077</f>
        <v>171.57196875000005</v>
      </c>
      <c r="BE1077" s="35">
        <f>IF($B1077="P",VLOOKUP($E1077,'[2]Costeo-JUL26'!$B$9:$CQ$307,BE$1,0),0)</f>
        <v>0.03</v>
      </c>
      <c r="BF1077" s="36">
        <f t="shared" si="516"/>
        <v>5.147159062500001</v>
      </c>
      <c r="BG1077" s="36">
        <f t="shared" si="517"/>
        <v>176.71912781250006</v>
      </c>
      <c r="BH1077" s="34">
        <f>IF($B1077="P",VLOOKUP($E1077,'[2]Costeo-JUL26'!$B$9:$CQ$307,BH$1,0),0)</f>
        <v>933089</v>
      </c>
      <c r="BI1077" s="16">
        <f>IF($B1077="P",VLOOKUP($E1077,'[2]Costeo-JUL26'!$B$9:$CQ$307,BI$1,0),0)*$G1077</f>
        <v>0.375</v>
      </c>
      <c r="BJ1077" s="36">
        <f>IF($B1077="P",VLOOKUP($E1077,'[2]Costeo-JUL26'!$B$9:$CQ$307,BJ$1,0),0)*$G1077</f>
        <v>279.25220383275263</v>
      </c>
      <c r="BK1077" s="35">
        <f>IF(BH1077=910319,0,IF($B1077="P",VLOOKUP($E1077,'[2]Costeo-JUL26'!$B$9:$CQ$307,BK$1,0),0))</f>
        <v>0.02</v>
      </c>
      <c r="BL1077" s="36">
        <f t="shared" si="518"/>
        <v>5.5850440766550529</v>
      </c>
      <c r="BM1077" s="36">
        <f t="shared" si="519"/>
        <v>284.83724790940767</v>
      </c>
      <c r="BN1077" s="34">
        <f>IF($B1077="P",VLOOKUP($E1077,'[2]Costeo-JUL26'!$B$9:$CQ$307,BN$1,0),0)</f>
        <v>0</v>
      </c>
      <c r="BO1077" s="16">
        <f>IF($B1077="P",VLOOKUP($E1077,'[2]Costeo-JUL26'!$B$9:$CQ$307,BO$1,0),0)*$G1077</f>
        <v>0</v>
      </c>
      <c r="BP1077" s="36">
        <f>IF($B1077="P",VLOOKUP($E1077,'[2]Costeo-JUL26'!$B$9:$CQ$307,BP$1,0),0)*$G1077</f>
        <v>0</v>
      </c>
      <c r="BQ1077" s="35">
        <f>IF($B1077="P",VLOOKUP($E1077,'[2]Costeo-JUL26'!$B$9:$CQ$307,BQ$1,0),0)</f>
        <v>0</v>
      </c>
      <c r="BR1077" s="36">
        <f t="shared" si="520"/>
        <v>0</v>
      </c>
      <c r="BS1077" s="36">
        <f t="shared" si="521"/>
        <v>0</v>
      </c>
      <c r="BT1077" s="34">
        <f>IF($B1077="P",VLOOKUP($E1077,'[2]Costeo-JUL26'!$B$9:$CQ$307,BT$1,0),0)</f>
        <v>0</v>
      </c>
      <c r="BU1077" s="16">
        <f>IF($B1077="P",VLOOKUP($E1077,'[2]Costeo-JUL26'!$B$9:$CQ$307,BU$1,0),0)*$G1077</f>
        <v>0</v>
      </c>
      <c r="BV1077" s="36">
        <f>IF($B1077="P",VLOOKUP($E1077,'[2]Costeo-JUL26'!$B$9:$CQ$307,BV$1,0),0)*$G1077</f>
        <v>0</v>
      </c>
      <c r="BW1077" s="35">
        <f>IF($B1077="P",VLOOKUP($E1077,'[2]Costeo-JUL26'!$B$9:$CQ$307,BW$1,0),0)</f>
        <v>0</v>
      </c>
      <c r="BX1077" s="36">
        <f t="shared" si="522"/>
        <v>0</v>
      </c>
      <c r="BY1077" s="36">
        <f t="shared" si="523"/>
        <v>0</v>
      </c>
      <c r="BZ1077" s="34">
        <f>IF($B1077="P",VLOOKUP($E1077,'[2]Costeo-JUL26'!$B$9:$CQ$307,BZ$1,0),0)</f>
        <v>936704</v>
      </c>
      <c r="CA1077" s="16">
        <f>IF($B1077="P",VLOOKUP($E1077,'[2]Costeo-JUL26'!$B$9:$CQ$307,CA$1,0),0)*$G1077</f>
        <v>0.82054175452437816</v>
      </c>
      <c r="CB1077" s="36">
        <f>IF($B1077="P",VLOOKUP($E1077,'[2]Costeo-JUL26'!$B$9:$CQ$307,CB$1,0),0)*$G1077</f>
        <v>391.69675134227958</v>
      </c>
      <c r="CC1077" s="35">
        <f>IF($B1077="P",VLOOKUP($E1077,'[2]Costeo-JUL26'!$B$9:$CQ$307,CC$1,0),0)</f>
        <v>0.5</v>
      </c>
      <c r="CD1077" s="36">
        <f t="shared" si="524"/>
        <v>195.84837567113979</v>
      </c>
      <c r="CE1077" s="36">
        <f t="shared" si="525"/>
        <v>587.54512701341935</v>
      </c>
      <c r="CF1077" s="37">
        <f t="shared" si="497"/>
        <v>39924.755442273658</v>
      </c>
      <c r="CG1077" s="36">
        <f>IF($B1077="r",VLOOKUP($E1077,'[2]Costeo-JUL26'!$B$9:$CQ$307,CG$1,0),0)*$G1077</f>
        <v>0</v>
      </c>
      <c r="CH1077" s="35">
        <f>VLOOKUP($E1077,'[2]TEORICOS (05.26)'!$A$8:$T$251,CH$1,0)</f>
        <v>0</v>
      </c>
      <c r="CI1077" s="36">
        <f t="shared" si="526"/>
        <v>0</v>
      </c>
      <c r="CJ1077" s="37">
        <f t="shared" si="527"/>
        <v>0</v>
      </c>
      <c r="CM1077" s="16">
        <f>SUMIFS('[1]Ajuste Inventario'!$I:$I,'[1]Ajuste Inventario'!$B:$B,E1077,'[1]Ajuste Inventario'!$S:$S,D1077)*-1</f>
        <v>0</v>
      </c>
      <c r="CN1077" s="36">
        <f t="shared" si="498"/>
        <v>0</v>
      </c>
      <c r="CP1077" t="str">
        <f t="shared" si="499"/>
        <v>3848Org.Vtas Tandil</v>
      </c>
      <c r="CQ1077" s="10" t="e">
        <f t="shared" si="500"/>
        <v>#DIV/0!</v>
      </c>
    </row>
    <row r="1078" spans="1:95" x14ac:dyDescent="0.25">
      <c r="A1078" s="30">
        <v>46204</v>
      </c>
      <c r="B1078" s="31" t="str">
        <f>VLOOKUP($E1078,'[2]TEORICOS (05.26)'!$A$8:$T$251,B$1,0)</f>
        <v>R</v>
      </c>
      <c r="C1078" s="32" t="str">
        <f>VLOOKUP($E1078,'[2]TEORICOS (05.26)'!$A$8:$T$251,C$1,0)</f>
        <v>Cepita</v>
      </c>
      <c r="D1078" t="s">
        <v>232</v>
      </c>
      <c r="E1078">
        <v>3305</v>
      </c>
      <c r="F1078" t="s">
        <v>220</v>
      </c>
      <c r="G1078" s="16">
        <v>1</v>
      </c>
      <c r="H1078" s="16">
        <v>0.317</v>
      </c>
      <c r="I1078" s="33">
        <v>6230.01</v>
      </c>
      <c r="J1078" s="33">
        <v>6230.01</v>
      </c>
      <c r="K1078" s="34">
        <f>IF($B1078="P",VLOOKUP($E1078,'[2]Costeo-JUL26'!$B$9:$CQ$307,K$1,0),0)</f>
        <v>0</v>
      </c>
      <c r="L1078" s="35">
        <f>VLOOKUP($E1078,'[2]TEORICOS (05.26)'!$A$8:$T$251,L$1,0)</f>
        <v>0.2</v>
      </c>
      <c r="M1078" s="36">
        <f t="shared" si="501"/>
        <v>0</v>
      </c>
      <c r="N1078" s="35">
        <f>IF($B1078="P",VLOOKUP($E1078,'[2]Costeo-JUL26'!$B$9:$CQ$307,N$1,0),0)</f>
        <v>0</v>
      </c>
      <c r="O1078" s="36">
        <f t="shared" si="502"/>
        <v>0</v>
      </c>
      <c r="P1078" s="36">
        <f>IF($B1078="P",VLOOKUP($E1078,'[2]Costeo-JUL26'!$B$9:$CQ$307,P$1,0),0)*H1078</f>
        <v>0</v>
      </c>
      <c r="Q1078" s="36">
        <f t="shared" si="503"/>
        <v>0</v>
      </c>
      <c r="R1078" s="34">
        <f>IF($B1078="P",VLOOKUP($E1078,'[2]Costeo-JUL26'!$B$9:$CQ$307,R$1,0),0)</f>
        <v>0</v>
      </c>
      <c r="S1078" s="16">
        <f>IF($B1078="P",VLOOKUP($E1078,'[2]Costeo-JUL26'!$B$9:$CQ$307,S$1,0),0)*$G1078</f>
        <v>0</v>
      </c>
      <c r="T1078" s="36">
        <f>IF($B1078="P",VLOOKUP($E1078,'[2]Costeo-JUL26'!$B$9:$CQ$307,T$1,0),0)*$G1078</f>
        <v>0</v>
      </c>
      <c r="U1078" s="35">
        <f>IF($B1078="P",VLOOKUP($E1078,'[2]Costeo-JUL26'!$B$9:$CQ$307,U$1,0),0)</f>
        <v>0</v>
      </c>
      <c r="V1078" s="36">
        <f t="shared" si="504"/>
        <v>0</v>
      </c>
      <c r="W1078" s="36">
        <f t="shared" si="505"/>
        <v>0</v>
      </c>
      <c r="X1078" s="34">
        <f>IF($B1078="P",VLOOKUP($E1078,'[2]Costeo-JUL26'!$B$9:$CQ$307,X$1,0),0)</f>
        <v>0</v>
      </c>
      <c r="Y1078" s="16">
        <f>IF($B1078="P",VLOOKUP($E1078,'[2]Costeo-JUL26'!$B$9:$CQ$307,Y$1,0),0)*$G1078</f>
        <v>0</v>
      </c>
      <c r="Z1078" s="36">
        <f>IF($B1078="P",VLOOKUP($E1078,'[2]Costeo-JUL26'!$B$9:$CQ$307,Z$1,0),0)*$G1078</f>
        <v>0</v>
      </c>
      <c r="AA1078" s="35">
        <f>IF($B1078="P",VLOOKUP($E1078,'[2]Costeo-JUL26'!$B$9:$CQ$307,AA$1,0),0)</f>
        <v>0</v>
      </c>
      <c r="AB1078" s="36">
        <f t="shared" si="506"/>
        <v>0</v>
      </c>
      <c r="AC1078" s="36">
        <f t="shared" si="507"/>
        <v>0</v>
      </c>
      <c r="AD1078" s="34">
        <f>IF($B1078="P",VLOOKUP($E1078,'[2]Costeo-JUL26'!$B$9:$CQ$307,AD$1,0),0)</f>
        <v>0</v>
      </c>
      <c r="AE1078" s="16">
        <f>IF($B1078="P",VLOOKUP($E1078,'[2]Costeo-JUL26'!$B$9:$CQ$307,AE$1,0),0)*$G1078</f>
        <v>0</v>
      </c>
      <c r="AF1078" s="36">
        <f>IF($B1078="P",VLOOKUP($E1078,'[2]Costeo-JUL26'!$B$9:$CQ$307,AF$1,0),0)*$G1078</f>
        <v>0</v>
      </c>
      <c r="AG1078" s="35">
        <f>IF($B1078="P",VLOOKUP($E1078,'[2]Costeo-JUL26'!$B$9:$CQ$307,AG$1,0),0)</f>
        <v>0</v>
      </c>
      <c r="AH1078" s="36">
        <f t="shared" si="508"/>
        <v>0</v>
      </c>
      <c r="AI1078" s="36">
        <f t="shared" si="509"/>
        <v>0</v>
      </c>
      <c r="AJ1078" s="34">
        <f>IF($B1078="P",VLOOKUP($E1078,'[2]Costeo-JUL26'!$B$9:$CQ$307,AJ$1,0),0)</f>
        <v>0</v>
      </c>
      <c r="AK1078" s="16">
        <f>IF($B1078="P",VLOOKUP($E1078,'[2]Costeo-JUL26'!$B$9:$CQ$307,AK$1,0),0)*$G1078</f>
        <v>0</v>
      </c>
      <c r="AL1078" s="36">
        <f>IF($B1078="P",VLOOKUP($E1078,'[2]Costeo-JUL26'!$B$9:$CQ$307,AL$1,0),0)*$G1078</f>
        <v>0</v>
      </c>
      <c r="AM1078" s="35">
        <f>IF($B1078="P",VLOOKUP($E1078,'[2]Costeo-JUL26'!$B$9:$CQ$307,AM$1,0),0)</f>
        <v>0</v>
      </c>
      <c r="AN1078" s="36">
        <f t="shared" si="510"/>
        <v>0</v>
      </c>
      <c r="AO1078" s="36">
        <f t="shared" si="511"/>
        <v>0</v>
      </c>
      <c r="AP1078" s="34">
        <f>IF($B1078="P",VLOOKUP($E1078,'[2]Costeo-JUL26'!$B$9:$CQ$307,AP$1,0),0)</f>
        <v>0</v>
      </c>
      <c r="AQ1078" s="16">
        <f>IF($B1078="P",VLOOKUP($E1078,'[2]Costeo-JUL26'!$B$9:$CQ$307,AQ$1,0),0)*$G1078</f>
        <v>0</v>
      </c>
      <c r="AR1078" s="36">
        <f>IF($B1078="P",VLOOKUP($E1078,'[2]Costeo-JUL26'!$B$9:$CQ$307,AR$1,0),0)*$G1078</f>
        <v>0</v>
      </c>
      <c r="AS1078" s="35">
        <f>IF($B1078="P",VLOOKUP($E1078,'[2]Costeo-JUL26'!$B$9:$CQ$307,AS$1,0),0)</f>
        <v>0</v>
      </c>
      <c r="AT1078" s="36">
        <f t="shared" si="512"/>
        <v>0</v>
      </c>
      <c r="AU1078" s="36">
        <f t="shared" si="513"/>
        <v>0</v>
      </c>
      <c r="AV1078" s="34">
        <f>IF($B1078="P",VLOOKUP($E1078,'[2]Costeo-JUL26'!$B$9:$CQ$307,AV$1,0),0)</f>
        <v>0</v>
      </c>
      <c r="AW1078" s="16">
        <f>IF($B1078="P",VLOOKUP($E1078,'[2]Costeo-JUL26'!$B$9:$CQ$307,AW$1,0),0)*$G1078</f>
        <v>0</v>
      </c>
      <c r="AX1078" s="36">
        <f>IF($B1078="P",VLOOKUP($E1078,'[2]Costeo-JUL26'!$B$9:$CQ$307,AX$1,0),0)*$G1078</f>
        <v>0</v>
      </c>
      <c r="AY1078" s="35">
        <f>IF($B1078="P",VLOOKUP($E1078,'[2]Costeo-JUL26'!$B$9:$CQ$307,AY$1,0),0)</f>
        <v>0</v>
      </c>
      <c r="AZ1078" s="36">
        <f t="shared" si="514"/>
        <v>0</v>
      </c>
      <c r="BA1078" s="36">
        <f t="shared" si="515"/>
        <v>0</v>
      </c>
      <c r="BB1078" s="34">
        <f>IF($B1078="P",VLOOKUP($E1078,'[2]Costeo-JUL26'!$B$9:$CQ$307,BB$1,0),0)</f>
        <v>0</v>
      </c>
      <c r="BC1078" s="16">
        <f>IF($B1078="P",VLOOKUP($E1078,'[2]Costeo-JUL26'!$B$9:$CQ$307,BC$1,0),0)*$G1078</f>
        <v>0</v>
      </c>
      <c r="BD1078" s="36">
        <f>IF($B1078="P",VLOOKUP($E1078,'[2]Costeo-JUL26'!$B$9:$CQ$307,BD$1,0),0)*$G1078</f>
        <v>0</v>
      </c>
      <c r="BE1078" s="35">
        <f>IF($B1078="P",VLOOKUP($E1078,'[2]Costeo-JUL26'!$B$9:$CQ$307,BE$1,0),0)</f>
        <v>0</v>
      </c>
      <c r="BF1078" s="36">
        <f t="shared" si="516"/>
        <v>0</v>
      </c>
      <c r="BG1078" s="36">
        <f t="shared" si="517"/>
        <v>0</v>
      </c>
      <c r="BH1078" s="34">
        <f>IF($B1078="P",VLOOKUP($E1078,'[2]Costeo-JUL26'!$B$9:$CQ$307,BH$1,0),0)</f>
        <v>0</v>
      </c>
      <c r="BI1078" s="16">
        <f>IF($B1078="P",VLOOKUP($E1078,'[2]Costeo-JUL26'!$B$9:$CQ$307,BI$1,0),0)*$G1078</f>
        <v>0</v>
      </c>
      <c r="BJ1078" s="36">
        <f>IF($B1078="P",VLOOKUP($E1078,'[2]Costeo-JUL26'!$B$9:$CQ$307,BJ$1,0),0)*$G1078</f>
        <v>0</v>
      </c>
      <c r="BK1078" s="35">
        <f>IF(BH1078=910319,0,IF($B1078="P",VLOOKUP($E1078,'[2]Costeo-JUL26'!$B$9:$CQ$307,BK$1,0),0))</f>
        <v>0</v>
      </c>
      <c r="BL1078" s="36">
        <f t="shared" si="518"/>
        <v>0</v>
      </c>
      <c r="BM1078" s="36">
        <f t="shared" si="519"/>
        <v>0</v>
      </c>
      <c r="BN1078" s="34">
        <f>IF($B1078="P",VLOOKUP($E1078,'[2]Costeo-JUL26'!$B$9:$CQ$307,BN$1,0),0)</f>
        <v>0</v>
      </c>
      <c r="BO1078" s="16">
        <f>IF($B1078="P",VLOOKUP($E1078,'[2]Costeo-JUL26'!$B$9:$CQ$307,BO$1,0),0)*$G1078</f>
        <v>0</v>
      </c>
      <c r="BP1078" s="36">
        <f>IF($B1078="P",VLOOKUP($E1078,'[2]Costeo-JUL26'!$B$9:$CQ$307,BP$1,0),0)*$G1078</f>
        <v>0</v>
      </c>
      <c r="BQ1078" s="35">
        <f>IF($B1078="P",VLOOKUP($E1078,'[2]Costeo-JUL26'!$B$9:$CQ$307,BQ$1,0),0)</f>
        <v>0</v>
      </c>
      <c r="BR1078" s="36">
        <f t="shared" si="520"/>
        <v>0</v>
      </c>
      <c r="BS1078" s="36">
        <f t="shared" si="521"/>
        <v>0</v>
      </c>
      <c r="BT1078" s="34">
        <f>IF($B1078="P",VLOOKUP($E1078,'[2]Costeo-JUL26'!$B$9:$CQ$307,BT$1,0),0)</f>
        <v>0</v>
      </c>
      <c r="BU1078" s="16">
        <f>IF($B1078="P",VLOOKUP($E1078,'[2]Costeo-JUL26'!$B$9:$CQ$307,BU$1,0),0)*$G1078</f>
        <v>0</v>
      </c>
      <c r="BV1078" s="36">
        <f>IF($B1078="P",VLOOKUP($E1078,'[2]Costeo-JUL26'!$B$9:$CQ$307,BV$1,0),0)*$G1078</f>
        <v>0</v>
      </c>
      <c r="BW1078" s="35">
        <f>IF($B1078="P",VLOOKUP($E1078,'[2]Costeo-JUL26'!$B$9:$CQ$307,BW$1,0),0)</f>
        <v>0</v>
      </c>
      <c r="BX1078" s="36">
        <f t="shared" si="522"/>
        <v>0</v>
      </c>
      <c r="BY1078" s="36">
        <f t="shared" si="523"/>
        <v>0</v>
      </c>
      <c r="BZ1078" s="34">
        <f>IF($B1078="P",VLOOKUP($E1078,'[2]Costeo-JUL26'!$B$9:$CQ$307,BZ$1,0),0)</f>
        <v>0</v>
      </c>
      <c r="CA1078" s="16">
        <f>IF($B1078="P",VLOOKUP($E1078,'[2]Costeo-JUL26'!$B$9:$CQ$307,CA$1,0),0)*$G1078</f>
        <v>0</v>
      </c>
      <c r="CB1078" s="36">
        <f>IF($B1078="P",VLOOKUP($E1078,'[2]Costeo-JUL26'!$B$9:$CQ$307,CB$1,0),0)*$G1078</f>
        <v>0</v>
      </c>
      <c r="CC1078" s="35">
        <f>IF($B1078="P",VLOOKUP($E1078,'[2]Costeo-JUL26'!$B$9:$CQ$307,CC$1,0),0)</f>
        <v>0</v>
      </c>
      <c r="CD1078" s="36">
        <f t="shared" si="524"/>
        <v>0</v>
      </c>
      <c r="CE1078" s="36">
        <f t="shared" si="525"/>
        <v>0</v>
      </c>
      <c r="CF1078" s="37">
        <f t="shared" si="497"/>
        <v>0</v>
      </c>
      <c r="CG1078" s="36">
        <f>IF($B1078="r",VLOOKUP($E1078,'[2]Costeo-JUL26'!$B$9:$CQ$307,CG$1,0),0)*$G1078</f>
        <v>1480.66</v>
      </c>
      <c r="CH1078" s="35">
        <f>VLOOKUP($E1078,'[2]TEORICOS (05.26)'!$A$8:$T$251,CH$1,0)</f>
        <v>0.15</v>
      </c>
      <c r="CI1078" s="36">
        <f t="shared" si="526"/>
        <v>1023.9030000000001</v>
      </c>
      <c r="CJ1078" s="37">
        <f t="shared" si="527"/>
        <v>2504.5630000000001</v>
      </c>
      <c r="CM1078" s="16">
        <f>SUMIFS('[1]Ajuste Inventario'!$I:$I,'[1]Ajuste Inventario'!$B:$B,E1078,'[1]Ajuste Inventario'!$S:$S,D1078)*-1</f>
        <v>0</v>
      </c>
      <c r="CN1078" s="36">
        <f t="shared" si="498"/>
        <v>0</v>
      </c>
      <c r="CP1078" t="str">
        <f t="shared" si="499"/>
        <v>3305Org.Vtas Tandil</v>
      </c>
      <c r="CQ1078" s="10" t="e">
        <f t="shared" si="500"/>
        <v>#DIV/0!</v>
      </c>
    </row>
    <row r="1079" spans="1:95" x14ac:dyDescent="0.25">
      <c r="A1079" s="30">
        <v>46204</v>
      </c>
      <c r="B1079" s="31" t="str">
        <f>VLOOKUP($E1079,'[2]TEORICOS (05.26)'!$A$8:$T$251,B$1,0)</f>
        <v>P</v>
      </c>
      <c r="C1079" s="32" t="str">
        <f>VLOOKUP($E1079,'[2]TEORICOS (05.26)'!$A$8:$T$251,C$1,0)</f>
        <v>Coca Cola</v>
      </c>
      <c r="D1079" t="s">
        <v>233</v>
      </c>
      <c r="E1079">
        <v>105</v>
      </c>
      <c r="F1079" t="s">
        <v>67</v>
      </c>
      <c r="G1079" s="16">
        <v>348</v>
      </c>
      <c r="H1079" s="16">
        <v>183.74400000000009</v>
      </c>
      <c r="I1079" s="33">
        <v>3014835.7400000091</v>
      </c>
      <c r="J1079" s="33">
        <v>2928298.2200000049</v>
      </c>
      <c r="K1079" s="34">
        <f>IF($B1079="P",VLOOKUP($E1079,'[2]Costeo-JUL26'!$B$9:$CQ$307,K$1,0),0)</f>
        <v>902026</v>
      </c>
      <c r="L1079" s="35">
        <f>VLOOKUP($E1079,'[2]TEORICOS (05.26)'!$A$8:$T$251,L$1,0)</f>
        <v>0.2</v>
      </c>
      <c r="M1079" s="36">
        <f t="shared" si="501"/>
        <v>585659.64400000102</v>
      </c>
      <c r="N1079" s="35">
        <f>IF($B1079="P",VLOOKUP($E1079,'[2]Costeo-JUL26'!$B$9:$CQ$307,N$1,0),0)</f>
        <v>0.01</v>
      </c>
      <c r="O1079" s="36">
        <f t="shared" si="502"/>
        <v>5856.5964400000103</v>
      </c>
      <c r="P1079" s="36">
        <f>IF($B1079="P",VLOOKUP($E1079,'[2]Costeo-JUL26'!$B$9:$CQ$307,P$1,0),0)*H1079</f>
        <v>0</v>
      </c>
      <c r="Q1079" s="36">
        <f t="shared" si="503"/>
        <v>591516.24044000101</v>
      </c>
      <c r="R1079" s="34">
        <f>IF($B1079="P",VLOOKUP($E1079,'[2]Costeo-JUL26'!$B$9:$CQ$307,R$1,0),0)</f>
        <v>902332</v>
      </c>
      <c r="S1079" s="16">
        <f>IF($B1079="P",VLOOKUP($E1079,'[2]Costeo-JUL26'!$B$9:$CQ$307,S$1,0),0)*$G1079</f>
        <v>151.39555125000001</v>
      </c>
      <c r="T1079" s="36">
        <f>IF($B1079="P",VLOOKUP($E1079,'[2]Costeo-JUL26'!$B$9:$CQ$307,T$1,0),0)*$G1079</f>
        <v>105606.55639519177</v>
      </c>
      <c r="U1079" s="35">
        <f>IF($B1079="P",VLOOKUP($E1079,'[2]Costeo-JUL26'!$B$9:$CQ$307,U$1,0),0)</f>
        <v>1.4999999999999999E-2</v>
      </c>
      <c r="V1079" s="36">
        <f t="shared" si="504"/>
        <v>1584.0983459278766</v>
      </c>
      <c r="W1079" s="36">
        <f t="shared" si="505"/>
        <v>107190.65474111965</v>
      </c>
      <c r="X1079" s="34">
        <f>IF($B1079="P",VLOOKUP($E1079,'[2]Costeo-JUL26'!$B$9:$CQ$307,X$1,0),0)</f>
        <v>902338</v>
      </c>
      <c r="Y1079" s="16">
        <f>IF($B1079="P",VLOOKUP($E1079,'[2]Costeo-JUL26'!$B$9:$CQ$307,Y$1,0),0)*$G1079</f>
        <v>9.0953280000000003</v>
      </c>
      <c r="Z1079" s="36">
        <f>IF($B1079="P",VLOOKUP($E1079,'[2]Costeo-JUL26'!$B$9:$CQ$307,Z$1,0),0)*$G1079</f>
        <v>2571.6130387200001</v>
      </c>
      <c r="AA1079" s="35">
        <f>IF($B1079="P",VLOOKUP($E1079,'[2]Costeo-JUL26'!$B$9:$CQ$307,AA$1,0),0)</f>
        <v>0.45</v>
      </c>
      <c r="AB1079" s="36">
        <f t="shared" si="506"/>
        <v>1157.2258674240002</v>
      </c>
      <c r="AC1079" s="36">
        <f t="shared" si="507"/>
        <v>3728.8389061440002</v>
      </c>
      <c r="AD1079" s="34">
        <f>IF($B1079="P",VLOOKUP($E1079,'[2]Costeo-JUL26'!$B$9:$CQ$307,AD$1,0),0)</f>
        <v>901733</v>
      </c>
      <c r="AE1079" s="16">
        <f>IF($B1079="P",VLOOKUP($E1079,'[2]Costeo-JUL26'!$B$9:$CQ$307,AE$1,0),0)*$G1079</f>
        <v>4176</v>
      </c>
      <c r="AF1079" s="36">
        <f>IF($B1079="P",VLOOKUP($E1079,'[2]Costeo-JUL26'!$B$9:$CQ$307,AF$1,0),0)*$G1079</f>
        <v>64089.907200000001</v>
      </c>
      <c r="AG1079" s="35">
        <f>IF($B1079="P",VLOOKUP($E1079,'[2]Costeo-JUL26'!$B$9:$CQ$307,AG$1,0),0)</f>
        <v>6.0000000000000001E-3</v>
      </c>
      <c r="AH1079" s="36">
        <f t="shared" si="508"/>
        <v>384.53944319999999</v>
      </c>
      <c r="AI1079" s="36">
        <f t="shared" si="509"/>
        <v>64474.446643200004</v>
      </c>
      <c r="AJ1079" s="34">
        <f>IF($B1079="P",VLOOKUP($E1079,'[2]Costeo-JUL26'!$B$9:$CQ$307,AJ$1,0),0)</f>
        <v>939214</v>
      </c>
      <c r="AK1079" s="16">
        <f>IF($B1079="P",VLOOKUP($E1079,'[2]Costeo-JUL26'!$B$9:$CQ$307,AK$1,0),0)*$G1079</f>
        <v>4176</v>
      </c>
      <c r="AL1079" s="36">
        <f>IF($B1079="P",VLOOKUP($E1079,'[2]Costeo-JUL26'!$B$9:$CQ$307,AL$1,0),0)*$G1079</f>
        <v>25912.080000000002</v>
      </c>
      <c r="AM1079" s="35">
        <f>IF($B1079="P",VLOOKUP($E1079,'[2]Costeo-JUL26'!$B$9:$CQ$307,AM$1,0),0)</f>
        <v>1.7999999999999999E-2</v>
      </c>
      <c r="AN1079" s="36">
        <f t="shared" si="510"/>
        <v>466.41744</v>
      </c>
      <c r="AO1079" s="36">
        <f t="shared" si="511"/>
        <v>26378.497440000003</v>
      </c>
      <c r="AP1079" s="34">
        <f>IF($B1079="P",VLOOKUP($E1079,'[2]Costeo-JUL26'!$B$9:$CQ$307,AP$1,0),0)</f>
        <v>901189</v>
      </c>
      <c r="AQ1079" s="16">
        <f>IF($B1079="P",VLOOKUP($E1079,'[2]Costeo-JUL26'!$B$9:$CQ$307,AQ$1,0),0)*$G1079</f>
        <v>4176</v>
      </c>
      <c r="AR1079" s="36">
        <f>IF($B1079="P",VLOOKUP($E1079,'[2]Costeo-JUL26'!$B$9:$CQ$307,AR$1,0),0)*$G1079</f>
        <v>320233.21920579422</v>
      </c>
      <c r="AS1079" s="35">
        <f>IF($B1079="P",VLOOKUP($E1079,'[2]Costeo-JUL26'!$B$9:$CQ$307,AS$1,0),0)</f>
        <v>0.02</v>
      </c>
      <c r="AT1079" s="36">
        <f t="shared" si="512"/>
        <v>6404.6643841158848</v>
      </c>
      <c r="AU1079" s="36">
        <f t="shared" si="513"/>
        <v>326637.88358991011</v>
      </c>
      <c r="AV1079" s="34">
        <f>IF($B1079="P",VLOOKUP($E1079,'[2]Costeo-JUL26'!$B$9:$CQ$307,AV$1,0),0)</f>
        <v>939510</v>
      </c>
      <c r="AW1079" s="16">
        <f>IF($B1079="P",VLOOKUP($E1079,'[2]Costeo-JUL26'!$B$9:$CQ$307,AW$1,0),0)*$G1079</f>
        <v>4.9763999999999999</v>
      </c>
      <c r="AX1079" s="36">
        <f>IF($B1079="P",VLOOKUP($E1079,'[2]Costeo-JUL26'!$B$9:$CQ$307,AX$1,0),0)*$G1079</f>
        <v>21387.571920000002</v>
      </c>
      <c r="AY1079" s="35">
        <f>IF($B1079="P",VLOOKUP($E1079,'[2]Costeo-JUL26'!$B$9:$CQ$307,AY$1,0),0)</f>
        <v>0.03</v>
      </c>
      <c r="AZ1079" s="36">
        <f t="shared" si="514"/>
        <v>641.62715760000003</v>
      </c>
      <c r="BA1079" s="36">
        <f t="shared" si="515"/>
        <v>22029.199077600002</v>
      </c>
      <c r="BB1079" s="34">
        <f>IF($B1079="P",VLOOKUP($E1079,'[2]Costeo-JUL26'!$B$9:$CQ$307,BB$1,0),0)</f>
        <v>902311</v>
      </c>
      <c r="BC1079" s="16">
        <f>IF($B1079="P",VLOOKUP($E1079,'[2]Costeo-JUL26'!$B$9:$CQ$307,BC$1,0),0)*$G1079</f>
        <v>0.96666666666666667</v>
      </c>
      <c r="BD1079" s="36">
        <f>IF($B1079="P",VLOOKUP($E1079,'[2]Costeo-JUL26'!$B$9:$CQ$307,BD$1,0),0)*$G1079</f>
        <v>3790.9235000000008</v>
      </c>
      <c r="BE1079" s="35">
        <f>IF($B1079="P",VLOOKUP($E1079,'[2]Costeo-JUL26'!$B$9:$CQ$307,BE$1,0),0)</f>
        <v>0.03</v>
      </c>
      <c r="BF1079" s="36">
        <f t="shared" si="516"/>
        <v>113.72770500000001</v>
      </c>
      <c r="BG1079" s="36">
        <f t="shared" si="517"/>
        <v>3904.651205000001</v>
      </c>
      <c r="BH1079" s="34">
        <f>IF($B1079="P",VLOOKUP($E1079,'[2]Costeo-JUL26'!$B$9:$CQ$307,BH$1,0),0)</f>
        <v>933089</v>
      </c>
      <c r="BI1079" s="16">
        <f>IF($B1079="P",VLOOKUP($E1079,'[2]Costeo-JUL26'!$B$9:$CQ$307,BI$1,0),0)*$G1079</f>
        <v>9.515625</v>
      </c>
      <c r="BJ1079" s="36">
        <f>IF($B1079="P",VLOOKUP($E1079,'[2]Costeo-JUL26'!$B$9:$CQ$307,BJ$1,0),0)*$G1079</f>
        <v>7086.0246722560987</v>
      </c>
      <c r="BK1079" s="35">
        <f>IF(BH1079=910319,0,IF($B1079="P",VLOOKUP($E1079,'[2]Costeo-JUL26'!$B$9:$CQ$307,BK$1,0),0))</f>
        <v>0.02</v>
      </c>
      <c r="BL1079" s="36">
        <f t="shared" si="518"/>
        <v>141.72049344512197</v>
      </c>
      <c r="BM1079" s="36">
        <f t="shared" si="519"/>
        <v>7227.7451657012207</v>
      </c>
      <c r="BN1079" s="34">
        <f>IF($B1079="P",VLOOKUP($E1079,'[2]Costeo-JUL26'!$B$9:$CQ$307,BN$1,0),0)</f>
        <v>0</v>
      </c>
      <c r="BO1079" s="16">
        <f>IF($B1079="P",VLOOKUP($E1079,'[2]Costeo-JUL26'!$B$9:$CQ$307,BO$1,0),0)*$G1079</f>
        <v>0</v>
      </c>
      <c r="BP1079" s="36">
        <f>IF($B1079="P",VLOOKUP($E1079,'[2]Costeo-JUL26'!$B$9:$CQ$307,BP$1,0),0)*$G1079</f>
        <v>0</v>
      </c>
      <c r="BQ1079" s="35">
        <f>IF($B1079="P",VLOOKUP($E1079,'[2]Costeo-JUL26'!$B$9:$CQ$307,BQ$1,0),0)</f>
        <v>0</v>
      </c>
      <c r="BR1079" s="36">
        <f t="shared" si="520"/>
        <v>0</v>
      </c>
      <c r="BS1079" s="36">
        <f t="shared" si="521"/>
        <v>0</v>
      </c>
      <c r="BT1079" s="34">
        <f>IF($B1079="P",VLOOKUP($E1079,'[2]Costeo-JUL26'!$B$9:$CQ$307,BT$1,0),0)</f>
        <v>0</v>
      </c>
      <c r="BU1079" s="16">
        <f>IF($B1079="P",VLOOKUP($E1079,'[2]Costeo-JUL26'!$B$9:$CQ$307,BU$1,0),0)*$G1079</f>
        <v>0</v>
      </c>
      <c r="BV1079" s="36">
        <f>IF($B1079="P",VLOOKUP($E1079,'[2]Costeo-JUL26'!$B$9:$CQ$307,BV$1,0),0)*$G1079</f>
        <v>0</v>
      </c>
      <c r="BW1079" s="35">
        <f>IF($B1079="P",VLOOKUP($E1079,'[2]Costeo-JUL26'!$B$9:$CQ$307,BW$1,0),0)</f>
        <v>0</v>
      </c>
      <c r="BX1079" s="36">
        <f t="shared" si="522"/>
        <v>0</v>
      </c>
      <c r="BY1079" s="36">
        <f t="shared" si="523"/>
        <v>0</v>
      </c>
      <c r="BZ1079" s="34">
        <f>IF($B1079="P",VLOOKUP($E1079,'[2]Costeo-JUL26'!$B$9:$CQ$307,BZ$1,0),0)</f>
        <v>0</v>
      </c>
      <c r="CA1079" s="16">
        <f>IF($B1079="P",VLOOKUP($E1079,'[2]Costeo-JUL26'!$B$9:$CQ$307,CA$1,0),0)*$G1079</f>
        <v>0</v>
      </c>
      <c r="CB1079" s="36">
        <f>IF($B1079="P",VLOOKUP($E1079,'[2]Costeo-JUL26'!$B$9:$CQ$307,CB$1,0),0)*$G1079</f>
        <v>0</v>
      </c>
      <c r="CC1079" s="35">
        <f>IF($B1079="P",VLOOKUP($E1079,'[2]Costeo-JUL26'!$B$9:$CQ$307,CC$1,0),0)</f>
        <v>0</v>
      </c>
      <c r="CD1079" s="36">
        <f t="shared" si="524"/>
        <v>0</v>
      </c>
      <c r="CE1079" s="36">
        <f t="shared" si="525"/>
        <v>0</v>
      </c>
      <c r="CF1079" s="37">
        <f t="shared" si="497"/>
        <v>1153088.157208676</v>
      </c>
      <c r="CG1079" s="36">
        <f>IF($B1079="r",VLOOKUP($E1079,'[2]Costeo-JUL26'!$B$9:$CQ$307,CG$1,0),0)*$G1079</f>
        <v>0</v>
      </c>
      <c r="CH1079" s="35">
        <f>VLOOKUP($E1079,'[2]TEORICOS (05.26)'!$A$8:$T$251,CH$1,0)</f>
        <v>0.05</v>
      </c>
      <c r="CI1079" s="36">
        <f t="shared" si="526"/>
        <v>0</v>
      </c>
      <c r="CJ1079" s="37">
        <f t="shared" si="527"/>
        <v>0</v>
      </c>
      <c r="CM1079" s="16">
        <f>SUMIFS('[1]Ajuste Inventario'!$I:$I,'[1]Ajuste Inventario'!$B:$B,E1079,'[1]Ajuste Inventario'!$S:$S,D1079)*-1</f>
        <v>3</v>
      </c>
      <c r="CN1079" s="36">
        <f t="shared" si="498"/>
        <v>9940.4151483506557</v>
      </c>
      <c r="CP1079" t="str">
        <f t="shared" si="499"/>
        <v>105Org.Vtas V.Gesell</v>
      </c>
      <c r="CQ1079" s="10">
        <f t="shared" si="500"/>
        <v>3313.4717161168851</v>
      </c>
    </row>
    <row r="1080" spans="1:95" x14ac:dyDescent="0.25">
      <c r="A1080" s="30">
        <v>46204</v>
      </c>
      <c r="B1080" s="31" t="str">
        <f>VLOOKUP($E1080,'[2]TEORICOS (05.26)'!$A$8:$T$251,B$1,0)</f>
        <v>P</v>
      </c>
      <c r="C1080" s="32" t="str">
        <f>VLOOKUP($E1080,'[2]TEORICOS (05.26)'!$A$8:$T$251,C$1,0)</f>
        <v>Coca Cola</v>
      </c>
      <c r="D1080" t="s">
        <v>233</v>
      </c>
      <c r="E1080">
        <v>110</v>
      </c>
      <c r="F1080" t="s">
        <v>68</v>
      </c>
      <c r="G1080" s="16">
        <v>764</v>
      </c>
      <c r="H1080" s="16">
        <v>1129.9560000000013</v>
      </c>
      <c r="I1080" s="33">
        <v>21155958.159999948</v>
      </c>
      <c r="J1080" s="33">
        <v>18081922.489999983</v>
      </c>
      <c r="K1080" s="34">
        <f>IF($B1080="P",VLOOKUP($E1080,'[2]Costeo-JUL26'!$B$9:$CQ$307,K$1,0),0)</f>
        <v>902026</v>
      </c>
      <c r="L1080" s="35">
        <f>VLOOKUP($E1080,'[2]TEORICOS (05.26)'!$A$8:$T$251,L$1,0)</f>
        <v>0.2</v>
      </c>
      <c r="M1080" s="36">
        <f t="shared" si="501"/>
        <v>3616384.4979999969</v>
      </c>
      <c r="N1080" s="35">
        <f>IF($B1080="P",VLOOKUP($E1080,'[2]Costeo-JUL26'!$B$9:$CQ$307,N$1,0),0)</f>
        <v>0.01</v>
      </c>
      <c r="O1080" s="36">
        <f t="shared" si="502"/>
        <v>36163.844979999973</v>
      </c>
      <c r="P1080" s="36">
        <f>IF($B1080="P",VLOOKUP($E1080,'[2]Costeo-JUL26'!$B$9:$CQ$307,P$1,0),0)*H1080</f>
        <v>0</v>
      </c>
      <c r="Q1080" s="36">
        <f t="shared" si="503"/>
        <v>3652548.3429799969</v>
      </c>
      <c r="R1080" s="34">
        <f>IF($B1080="P",VLOOKUP($E1080,'[2]Costeo-JUL26'!$B$9:$CQ$307,R$1,0),0)</f>
        <v>902332</v>
      </c>
      <c r="S1080" s="16">
        <f>IF($B1080="P",VLOOKUP($E1080,'[2]Costeo-JUL26'!$B$9:$CQ$307,S$1,0),0)*$G1080</f>
        <v>930.64759550000008</v>
      </c>
      <c r="T1080" s="36">
        <f>IF($B1080="P",VLOOKUP($E1080,'[2]Costeo-JUL26'!$B$9:$CQ$307,T$1,0),0)*$G1080</f>
        <v>649176.85471435124</v>
      </c>
      <c r="U1080" s="35">
        <f>IF($B1080="P",VLOOKUP($E1080,'[2]Costeo-JUL26'!$B$9:$CQ$307,U$1,0),0)</f>
        <v>1.4999999999999999E-2</v>
      </c>
      <c r="V1080" s="36">
        <f t="shared" si="504"/>
        <v>9737.6528207152678</v>
      </c>
      <c r="W1080" s="36">
        <f t="shared" si="505"/>
        <v>658914.50753506646</v>
      </c>
      <c r="X1080" s="34">
        <f>IF($B1080="P",VLOOKUP($E1080,'[2]Costeo-JUL26'!$B$9:$CQ$307,X$1,0),0)</f>
        <v>902338</v>
      </c>
      <c r="Y1080" s="16">
        <f>IF($B1080="P",VLOOKUP($E1080,'[2]Costeo-JUL26'!$B$9:$CQ$307,Y$1,0),0)*$G1080</f>
        <v>50.827391999999989</v>
      </c>
      <c r="Z1080" s="36">
        <f>IF($B1080="P",VLOOKUP($E1080,'[2]Costeo-JUL26'!$B$9:$CQ$307,Z$1,0),0)*$G1080</f>
        <v>14370.93681408</v>
      </c>
      <c r="AA1080" s="35">
        <f>IF($B1080="P",VLOOKUP($E1080,'[2]Costeo-JUL26'!$B$9:$CQ$307,AA$1,0),0)</f>
        <v>0.45</v>
      </c>
      <c r="AB1080" s="36">
        <f t="shared" si="506"/>
        <v>6466.9215663360001</v>
      </c>
      <c r="AC1080" s="36">
        <f t="shared" si="507"/>
        <v>20837.858380416001</v>
      </c>
      <c r="AD1080" s="34">
        <f>IF($B1080="P",VLOOKUP($E1080,'[2]Costeo-JUL26'!$B$9:$CQ$307,AD$1,0),0)</f>
        <v>933139</v>
      </c>
      <c r="AE1080" s="16">
        <f>IF($B1080="P",VLOOKUP($E1080,'[2]Costeo-JUL26'!$B$9:$CQ$307,AE$1,0),0)*$G1080</f>
        <v>18336</v>
      </c>
      <c r="AF1080" s="36">
        <f>IF($B1080="P",VLOOKUP($E1080,'[2]Costeo-JUL26'!$B$9:$CQ$307,AF$1,0),0)*$G1080</f>
        <v>198735.10272</v>
      </c>
      <c r="AG1080" s="35">
        <f>IF($B1080="P",VLOOKUP($E1080,'[2]Costeo-JUL26'!$B$9:$CQ$307,AG$1,0),0)</f>
        <v>6.0000000000000001E-3</v>
      </c>
      <c r="AH1080" s="36">
        <f t="shared" si="508"/>
        <v>1192.4106163199999</v>
      </c>
      <c r="AI1080" s="36">
        <f t="shared" si="509"/>
        <v>199927.51333632</v>
      </c>
      <c r="AJ1080" s="34">
        <f>IF($B1080="P",VLOOKUP($E1080,'[2]Costeo-JUL26'!$B$9:$CQ$307,AJ$1,0),0)</f>
        <v>938219</v>
      </c>
      <c r="AK1080" s="16">
        <f>IF($B1080="P",VLOOKUP($E1080,'[2]Costeo-JUL26'!$B$9:$CQ$307,AK$1,0),0)*$G1080</f>
        <v>18336</v>
      </c>
      <c r="AL1080" s="36">
        <f>IF($B1080="P",VLOOKUP($E1080,'[2]Costeo-JUL26'!$B$9:$CQ$307,AL$1,0),0)*$G1080</f>
        <v>223641.62496000002</v>
      </c>
      <c r="AM1080" s="35">
        <f>IF($B1080="P",VLOOKUP($E1080,'[2]Costeo-JUL26'!$B$9:$CQ$307,AM$1,0),0)</f>
        <v>1.7999999999999999E-2</v>
      </c>
      <c r="AN1080" s="36">
        <f t="shared" si="510"/>
        <v>4025.5492492799999</v>
      </c>
      <c r="AO1080" s="36">
        <f t="shared" si="511"/>
        <v>227667.17420928003</v>
      </c>
      <c r="AP1080" s="34">
        <f>IF($B1080="P",VLOOKUP($E1080,'[2]Costeo-JUL26'!$B$9:$CQ$307,AP$1,0),0)</f>
        <v>0</v>
      </c>
      <c r="AQ1080" s="16">
        <f>IF($B1080="P",VLOOKUP($E1080,'[2]Costeo-JUL26'!$B$9:$CQ$307,AQ$1,0),0)*$G1080</f>
        <v>0</v>
      </c>
      <c r="AR1080" s="36">
        <f>IF($B1080="P",VLOOKUP($E1080,'[2]Costeo-JUL26'!$B$9:$CQ$307,AR$1,0),0)*$G1080</f>
        <v>0</v>
      </c>
      <c r="AS1080" s="35">
        <f>IF($B1080="P",VLOOKUP($E1080,'[2]Costeo-JUL26'!$B$9:$CQ$307,AS$1,0),0)</f>
        <v>0</v>
      </c>
      <c r="AT1080" s="36">
        <f t="shared" si="512"/>
        <v>0</v>
      </c>
      <c r="AU1080" s="36">
        <f t="shared" si="513"/>
        <v>0</v>
      </c>
      <c r="AV1080" s="34">
        <f>IF($B1080="P",VLOOKUP($E1080,'[2]Costeo-JUL26'!$B$9:$CQ$307,AV$1,0),0)</f>
        <v>0</v>
      </c>
      <c r="AW1080" s="16">
        <f>IF($B1080="P",VLOOKUP($E1080,'[2]Costeo-JUL26'!$B$9:$CQ$307,AW$1,0),0)*$G1080</f>
        <v>0</v>
      </c>
      <c r="AX1080" s="36">
        <f>IF($B1080="P",VLOOKUP($E1080,'[2]Costeo-JUL26'!$B$9:$CQ$307,AX$1,0),0)*$G1080</f>
        <v>0</v>
      </c>
      <c r="AY1080" s="35">
        <f>IF($B1080="P",VLOOKUP($E1080,'[2]Costeo-JUL26'!$B$9:$CQ$307,AY$1,0),0)</f>
        <v>0</v>
      </c>
      <c r="AZ1080" s="36">
        <f t="shared" si="514"/>
        <v>0</v>
      </c>
      <c r="BA1080" s="36">
        <f t="shared" si="515"/>
        <v>0</v>
      </c>
      <c r="BB1080" s="34">
        <f>IF($B1080="P",VLOOKUP($E1080,'[2]Costeo-JUL26'!$B$9:$CQ$307,BB$1,0),0)</f>
        <v>0</v>
      </c>
      <c r="BC1080" s="16">
        <f>IF($B1080="P",VLOOKUP($E1080,'[2]Costeo-JUL26'!$B$9:$CQ$307,BC$1,0),0)*$G1080</f>
        <v>0</v>
      </c>
      <c r="BD1080" s="36">
        <f>IF($B1080="P",VLOOKUP($E1080,'[2]Costeo-JUL26'!$B$9:$CQ$307,BD$1,0),0)*$G1080</f>
        <v>0</v>
      </c>
      <c r="BE1080" s="35">
        <f>IF($B1080="P",VLOOKUP($E1080,'[2]Costeo-JUL26'!$B$9:$CQ$307,BE$1,0),0)</f>
        <v>0</v>
      </c>
      <c r="BF1080" s="36">
        <f t="shared" si="516"/>
        <v>0</v>
      </c>
      <c r="BG1080" s="36">
        <f t="shared" si="517"/>
        <v>0</v>
      </c>
      <c r="BH1080" s="34">
        <f>IF($B1080="P",VLOOKUP($E1080,'[2]Costeo-JUL26'!$B$9:$CQ$307,BH$1,0),0)</f>
        <v>0</v>
      </c>
      <c r="BI1080" s="16">
        <f>IF($B1080="P",VLOOKUP($E1080,'[2]Costeo-JUL26'!$B$9:$CQ$307,BI$1,0),0)*$G1080</f>
        <v>0</v>
      </c>
      <c r="BJ1080" s="36">
        <f>IF($B1080="P",VLOOKUP($E1080,'[2]Costeo-JUL26'!$B$9:$CQ$307,BJ$1,0),0)*$G1080</f>
        <v>0</v>
      </c>
      <c r="BK1080" s="35">
        <f>IF(BH1080=910319,0,IF($B1080="P",VLOOKUP($E1080,'[2]Costeo-JUL26'!$B$9:$CQ$307,BK$1,0),0))</f>
        <v>0</v>
      </c>
      <c r="BL1080" s="36">
        <f t="shared" si="518"/>
        <v>0</v>
      </c>
      <c r="BM1080" s="36">
        <f t="shared" si="519"/>
        <v>0</v>
      </c>
      <c r="BN1080" s="34">
        <f>IF($B1080="P",VLOOKUP($E1080,'[2]Costeo-JUL26'!$B$9:$CQ$307,BN$1,0),0)</f>
        <v>0</v>
      </c>
      <c r="BO1080" s="16">
        <f>IF($B1080="P",VLOOKUP($E1080,'[2]Costeo-JUL26'!$B$9:$CQ$307,BO$1,0),0)*$G1080</f>
        <v>0</v>
      </c>
      <c r="BP1080" s="36">
        <f>IF($B1080="P",VLOOKUP($E1080,'[2]Costeo-JUL26'!$B$9:$CQ$307,BP$1,0),0)*$G1080</f>
        <v>0</v>
      </c>
      <c r="BQ1080" s="35">
        <f>IF($B1080="P",VLOOKUP($E1080,'[2]Costeo-JUL26'!$B$9:$CQ$307,BQ$1,0),0)</f>
        <v>0</v>
      </c>
      <c r="BR1080" s="36">
        <f t="shared" si="520"/>
        <v>0</v>
      </c>
      <c r="BS1080" s="36">
        <f t="shared" si="521"/>
        <v>0</v>
      </c>
      <c r="BT1080" s="34">
        <f>IF($B1080="P",VLOOKUP($E1080,'[2]Costeo-JUL26'!$B$9:$CQ$307,BT$1,0),0)</f>
        <v>0</v>
      </c>
      <c r="BU1080" s="16">
        <f>IF($B1080="P",VLOOKUP($E1080,'[2]Costeo-JUL26'!$B$9:$CQ$307,BU$1,0),0)*$G1080</f>
        <v>0</v>
      </c>
      <c r="BV1080" s="36">
        <f>IF($B1080="P",VLOOKUP($E1080,'[2]Costeo-JUL26'!$B$9:$CQ$307,BV$1,0),0)*$G1080</f>
        <v>0</v>
      </c>
      <c r="BW1080" s="35">
        <f>IF($B1080="P",VLOOKUP($E1080,'[2]Costeo-JUL26'!$B$9:$CQ$307,BW$1,0),0)</f>
        <v>0</v>
      </c>
      <c r="BX1080" s="36">
        <f t="shared" si="522"/>
        <v>0</v>
      </c>
      <c r="BY1080" s="36">
        <f t="shared" si="523"/>
        <v>0</v>
      </c>
      <c r="BZ1080" s="34">
        <f>IF($B1080="P",VLOOKUP($E1080,'[2]Costeo-JUL26'!$B$9:$CQ$307,BZ$1,0),0)</f>
        <v>0</v>
      </c>
      <c r="CA1080" s="16">
        <f>IF($B1080="P",VLOOKUP($E1080,'[2]Costeo-JUL26'!$B$9:$CQ$307,CA$1,0),0)*$G1080</f>
        <v>0</v>
      </c>
      <c r="CB1080" s="36">
        <f>IF($B1080="P",VLOOKUP($E1080,'[2]Costeo-JUL26'!$B$9:$CQ$307,CB$1,0),0)*$G1080</f>
        <v>0</v>
      </c>
      <c r="CC1080" s="35">
        <f>IF($B1080="P",VLOOKUP($E1080,'[2]Costeo-JUL26'!$B$9:$CQ$307,CC$1,0),0)</f>
        <v>0</v>
      </c>
      <c r="CD1080" s="36">
        <f t="shared" si="524"/>
        <v>0</v>
      </c>
      <c r="CE1080" s="36">
        <f t="shared" si="525"/>
        <v>0</v>
      </c>
      <c r="CF1080" s="37">
        <f t="shared" si="497"/>
        <v>4759895.3964410806</v>
      </c>
      <c r="CG1080" s="36">
        <f>IF($B1080="r",VLOOKUP($E1080,'[2]Costeo-JUL26'!$B$9:$CQ$307,CG$1,0),0)*$G1080</f>
        <v>0</v>
      </c>
      <c r="CH1080" s="35">
        <f>VLOOKUP($E1080,'[2]TEORICOS (05.26)'!$A$8:$T$251,CH$1,0)</f>
        <v>0</v>
      </c>
      <c r="CI1080" s="36">
        <f t="shared" si="526"/>
        <v>0</v>
      </c>
      <c r="CJ1080" s="37">
        <f t="shared" si="527"/>
        <v>0</v>
      </c>
      <c r="CM1080" s="16">
        <f>SUMIFS('[1]Ajuste Inventario'!$I:$I,'[1]Ajuste Inventario'!$B:$B,E1080,'[1]Ajuste Inventario'!$S:$S,D1080)*-1</f>
        <v>18</v>
      </c>
      <c r="CN1080" s="36">
        <f t="shared" si="498"/>
        <v>112144.1323768841</v>
      </c>
      <c r="CP1080" t="str">
        <f t="shared" si="499"/>
        <v>110Org.Vtas V.Gesell</v>
      </c>
      <c r="CQ1080" s="10">
        <f t="shared" si="500"/>
        <v>6230.2295764935607</v>
      </c>
    </row>
    <row r="1081" spans="1:95" x14ac:dyDescent="0.25">
      <c r="A1081" s="30">
        <v>46204</v>
      </c>
      <c r="B1081" s="31" t="str">
        <f>VLOOKUP($E1081,'[2]TEORICOS (05.26)'!$A$8:$T$251,B$1,0)</f>
        <v>R</v>
      </c>
      <c r="C1081" s="32" t="str">
        <f>VLOOKUP($E1081,'[2]TEORICOS (05.26)'!$A$8:$T$251,C$1,0)</f>
        <v>Coca Cola</v>
      </c>
      <c r="D1081" t="s">
        <v>233</v>
      </c>
      <c r="E1081">
        <v>118</v>
      </c>
      <c r="F1081" t="s">
        <v>69</v>
      </c>
      <c r="G1081" s="16">
        <v>1426.001</v>
      </c>
      <c r="H1081" s="16">
        <v>533.32437400000163</v>
      </c>
      <c r="I1081" s="33">
        <v>11362250.54999995</v>
      </c>
      <c r="J1081" s="33">
        <v>11122071.769999962</v>
      </c>
      <c r="K1081" s="34">
        <f>IF($B1081="P",VLOOKUP($E1081,'[2]Costeo-JUL26'!$B$9:$CQ$307,K$1,0),0)</f>
        <v>0</v>
      </c>
      <c r="L1081" s="35">
        <f>VLOOKUP($E1081,'[2]TEORICOS (05.26)'!$A$8:$T$251,L$1,0)</f>
        <v>0.2</v>
      </c>
      <c r="M1081" s="36">
        <f t="shared" si="501"/>
        <v>0</v>
      </c>
      <c r="N1081" s="35">
        <f>IF($B1081="P",VLOOKUP($E1081,'[2]Costeo-JUL26'!$B$9:$CQ$307,N$1,0),0)</f>
        <v>0</v>
      </c>
      <c r="O1081" s="36">
        <f t="shared" si="502"/>
        <v>0</v>
      </c>
      <c r="P1081" s="36">
        <f>IF($B1081="P",VLOOKUP($E1081,'[2]Costeo-JUL26'!$B$9:$CQ$307,P$1,0),0)*H1081</f>
        <v>0</v>
      </c>
      <c r="Q1081" s="36">
        <f t="shared" si="503"/>
        <v>0</v>
      </c>
      <c r="R1081" s="34">
        <f>IF($B1081="P",VLOOKUP($E1081,'[2]Costeo-JUL26'!$B$9:$CQ$307,R$1,0),0)</f>
        <v>0</v>
      </c>
      <c r="S1081" s="16">
        <f>IF($B1081="P",VLOOKUP($E1081,'[2]Costeo-JUL26'!$B$9:$CQ$307,S$1,0),0)*$G1081</f>
        <v>0</v>
      </c>
      <c r="T1081" s="36">
        <f>IF($B1081="P",VLOOKUP($E1081,'[2]Costeo-JUL26'!$B$9:$CQ$307,T$1,0),0)*$G1081</f>
        <v>0</v>
      </c>
      <c r="U1081" s="35">
        <f>IF($B1081="P",VLOOKUP($E1081,'[2]Costeo-JUL26'!$B$9:$CQ$307,U$1,0),0)</f>
        <v>0</v>
      </c>
      <c r="V1081" s="36">
        <f t="shared" si="504"/>
        <v>0</v>
      </c>
      <c r="W1081" s="36">
        <f t="shared" si="505"/>
        <v>0</v>
      </c>
      <c r="X1081" s="34">
        <f>IF($B1081="P",VLOOKUP($E1081,'[2]Costeo-JUL26'!$B$9:$CQ$307,X$1,0),0)</f>
        <v>0</v>
      </c>
      <c r="Y1081" s="16">
        <f>IF($B1081="P",VLOOKUP($E1081,'[2]Costeo-JUL26'!$B$9:$CQ$307,Y$1,0),0)*$G1081</f>
        <v>0</v>
      </c>
      <c r="Z1081" s="36">
        <f>IF($B1081="P",VLOOKUP($E1081,'[2]Costeo-JUL26'!$B$9:$CQ$307,Z$1,0),0)*$G1081</f>
        <v>0</v>
      </c>
      <c r="AA1081" s="35">
        <f>IF($B1081="P",VLOOKUP($E1081,'[2]Costeo-JUL26'!$B$9:$CQ$307,AA$1,0),0)</f>
        <v>0</v>
      </c>
      <c r="AB1081" s="36">
        <f t="shared" si="506"/>
        <v>0</v>
      </c>
      <c r="AC1081" s="36">
        <f t="shared" si="507"/>
        <v>0</v>
      </c>
      <c r="AD1081" s="34">
        <f>IF($B1081="P",VLOOKUP($E1081,'[2]Costeo-JUL26'!$B$9:$CQ$307,AD$1,0),0)</f>
        <v>0</v>
      </c>
      <c r="AE1081" s="16">
        <f>IF($B1081="P",VLOOKUP($E1081,'[2]Costeo-JUL26'!$B$9:$CQ$307,AE$1,0),0)*$G1081</f>
        <v>0</v>
      </c>
      <c r="AF1081" s="36">
        <f>IF($B1081="P",VLOOKUP($E1081,'[2]Costeo-JUL26'!$B$9:$CQ$307,AF$1,0),0)*$G1081</f>
        <v>0</v>
      </c>
      <c r="AG1081" s="35">
        <f>IF($B1081="P",VLOOKUP($E1081,'[2]Costeo-JUL26'!$B$9:$CQ$307,AG$1,0),0)</f>
        <v>0</v>
      </c>
      <c r="AH1081" s="36">
        <f t="shared" si="508"/>
        <v>0</v>
      </c>
      <c r="AI1081" s="36">
        <f t="shared" si="509"/>
        <v>0</v>
      </c>
      <c r="AJ1081" s="34">
        <f>IF($B1081="P",VLOOKUP($E1081,'[2]Costeo-JUL26'!$B$9:$CQ$307,AJ$1,0),0)</f>
        <v>0</v>
      </c>
      <c r="AK1081" s="16">
        <f>IF($B1081="P",VLOOKUP($E1081,'[2]Costeo-JUL26'!$B$9:$CQ$307,AK$1,0),0)*$G1081</f>
        <v>0</v>
      </c>
      <c r="AL1081" s="36">
        <f>IF($B1081="P",VLOOKUP($E1081,'[2]Costeo-JUL26'!$B$9:$CQ$307,AL$1,0),0)*$G1081</f>
        <v>0</v>
      </c>
      <c r="AM1081" s="35">
        <f>IF($B1081="P",VLOOKUP($E1081,'[2]Costeo-JUL26'!$B$9:$CQ$307,AM$1,0),0)</f>
        <v>0</v>
      </c>
      <c r="AN1081" s="36">
        <f t="shared" si="510"/>
        <v>0</v>
      </c>
      <c r="AO1081" s="36">
        <f t="shared" si="511"/>
        <v>0</v>
      </c>
      <c r="AP1081" s="34">
        <f>IF($B1081="P",VLOOKUP($E1081,'[2]Costeo-JUL26'!$B$9:$CQ$307,AP$1,0),0)</f>
        <v>0</v>
      </c>
      <c r="AQ1081" s="16">
        <f>IF($B1081="P",VLOOKUP($E1081,'[2]Costeo-JUL26'!$B$9:$CQ$307,AQ$1,0),0)*$G1081</f>
        <v>0</v>
      </c>
      <c r="AR1081" s="36">
        <f>IF($B1081="P",VLOOKUP($E1081,'[2]Costeo-JUL26'!$B$9:$CQ$307,AR$1,0),0)*$G1081</f>
        <v>0</v>
      </c>
      <c r="AS1081" s="35">
        <f>IF($B1081="P",VLOOKUP($E1081,'[2]Costeo-JUL26'!$B$9:$CQ$307,AS$1,0),0)</f>
        <v>0</v>
      </c>
      <c r="AT1081" s="36">
        <f t="shared" si="512"/>
        <v>0</v>
      </c>
      <c r="AU1081" s="36">
        <f t="shared" si="513"/>
        <v>0</v>
      </c>
      <c r="AV1081" s="34">
        <f>IF($B1081="P",VLOOKUP($E1081,'[2]Costeo-JUL26'!$B$9:$CQ$307,AV$1,0),0)</f>
        <v>0</v>
      </c>
      <c r="AW1081" s="16">
        <f>IF($B1081="P",VLOOKUP($E1081,'[2]Costeo-JUL26'!$B$9:$CQ$307,AW$1,0),0)*$G1081</f>
        <v>0</v>
      </c>
      <c r="AX1081" s="36">
        <f>IF($B1081="P",VLOOKUP($E1081,'[2]Costeo-JUL26'!$B$9:$CQ$307,AX$1,0),0)*$G1081</f>
        <v>0</v>
      </c>
      <c r="AY1081" s="35">
        <f>IF($B1081="P",VLOOKUP($E1081,'[2]Costeo-JUL26'!$B$9:$CQ$307,AY$1,0),0)</f>
        <v>0</v>
      </c>
      <c r="AZ1081" s="36">
        <f t="shared" si="514"/>
        <v>0</v>
      </c>
      <c r="BA1081" s="36">
        <f t="shared" si="515"/>
        <v>0</v>
      </c>
      <c r="BB1081" s="34">
        <f>IF($B1081="P",VLOOKUP($E1081,'[2]Costeo-JUL26'!$B$9:$CQ$307,BB$1,0),0)</f>
        <v>0</v>
      </c>
      <c r="BC1081" s="16">
        <f>IF($B1081="P",VLOOKUP($E1081,'[2]Costeo-JUL26'!$B$9:$CQ$307,BC$1,0),0)*$G1081</f>
        <v>0</v>
      </c>
      <c r="BD1081" s="36">
        <f>IF($B1081="P",VLOOKUP($E1081,'[2]Costeo-JUL26'!$B$9:$CQ$307,BD$1,0),0)*$G1081</f>
        <v>0</v>
      </c>
      <c r="BE1081" s="35">
        <f>IF($B1081="P",VLOOKUP($E1081,'[2]Costeo-JUL26'!$B$9:$CQ$307,BE$1,0),0)</f>
        <v>0</v>
      </c>
      <c r="BF1081" s="36">
        <f t="shared" si="516"/>
        <v>0</v>
      </c>
      <c r="BG1081" s="36">
        <f t="shared" si="517"/>
        <v>0</v>
      </c>
      <c r="BH1081" s="34">
        <f>IF($B1081="P",VLOOKUP($E1081,'[2]Costeo-JUL26'!$B$9:$CQ$307,BH$1,0),0)</f>
        <v>0</v>
      </c>
      <c r="BI1081" s="16">
        <f>IF($B1081="P",VLOOKUP($E1081,'[2]Costeo-JUL26'!$B$9:$CQ$307,BI$1,0),0)*$G1081</f>
        <v>0</v>
      </c>
      <c r="BJ1081" s="36">
        <f>IF($B1081="P",VLOOKUP($E1081,'[2]Costeo-JUL26'!$B$9:$CQ$307,BJ$1,0),0)*$G1081</f>
        <v>0</v>
      </c>
      <c r="BK1081" s="35">
        <f>IF(BH1081=910319,0,IF($B1081="P",VLOOKUP($E1081,'[2]Costeo-JUL26'!$B$9:$CQ$307,BK$1,0),0))</f>
        <v>0</v>
      </c>
      <c r="BL1081" s="36">
        <f t="shared" si="518"/>
        <v>0</v>
      </c>
      <c r="BM1081" s="36">
        <f t="shared" si="519"/>
        <v>0</v>
      </c>
      <c r="BN1081" s="34">
        <f>IF($B1081="P",VLOOKUP($E1081,'[2]Costeo-JUL26'!$B$9:$CQ$307,BN$1,0),0)</f>
        <v>0</v>
      </c>
      <c r="BO1081" s="16">
        <f>IF($B1081="P",VLOOKUP($E1081,'[2]Costeo-JUL26'!$B$9:$CQ$307,BO$1,0),0)*$G1081</f>
        <v>0</v>
      </c>
      <c r="BP1081" s="36">
        <f>IF($B1081="P",VLOOKUP($E1081,'[2]Costeo-JUL26'!$B$9:$CQ$307,BP$1,0),0)*$G1081</f>
        <v>0</v>
      </c>
      <c r="BQ1081" s="35">
        <f>IF($B1081="P",VLOOKUP($E1081,'[2]Costeo-JUL26'!$B$9:$CQ$307,BQ$1,0),0)</f>
        <v>0</v>
      </c>
      <c r="BR1081" s="36">
        <f t="shared" si="520"/>
        <v>0</v>
      </c>
      <c r="BS1081" s="36">
        <f t="shared" si="521"/>
        <v>0</v>
      </c>
      <c r="BT1081" s="34">
        <f>IF($B1081="P",VLOOKUP($E1081,'[2]Costeo-JUL26'!$B$9:$CQ$307,BT$1,0),0)</f>
        <v>0</v>
      </c>
      <c r="BU1081" s="16">
        <f>IF($B1081="P",VLOOKUP($E1081,'[2]Costeo-JUL26'!$B$9:$CQ$307,BU$1,0),0)*$G1081</f>
        <v>0</v>
      </c>
      <c r="BV1081" s="36">
        <f>IF($B1081="P",VLOOKUP($E1081,'[2]Costeo-JUL26'!$B$9:$CQ$307,BV$1,0),0)*$G1081</f>
        <v>0</v>
      </c>
      <c r="BW1081" s="35">
        <f>IF($B1081="P",VLOOKUP($E1081,'[2]Costeo-JUL26'!$B$9:$CQ$307,BW$1,0),0)</f>
        <v>0</v>
      </c>
      <c r="BX1081" s="36">
        <f t="shared" si="522"/>
        <v>0</v>
      </c>
      <c r="BY1081" s="36">
        <f t="shared" si="523"/>
        <v>0</v>
      </c>
      <c r="BZ1081" s="34">
        <f>IF($B1081="P",VLOOKUP($E1081,'[2]Costeo-JUL26'!$B$9:$CQ$307,BZ$1,0),0)</f>
        <v>0</v>
      </c>
      <c r="CA1081" s="16">
        <f>IF($B1081="P",VLOOKUP($E1081,'[2]Costeo-JUL26'!$B$9:$CQ$307,CA$1,0),0)*$G1081</f>
        <v>0</v>
      </c>
      <c r="CB1081" s="36">
        <f>IF($B1081="P",VLOOKUP($E1081,'[2]Costeo-JUL26'!$B$9:$CQ$307,CB$1,0),0)*$G1081</f>
        <v>0</v>
      </c>
      <c r="CC1081" s="35">
        <f>IF($B1081="P",VLOOKUP($E1081,'[2]Costeo-JUL26'!$B$9:$CQ$307,CC$1,0),0)</f>
        <v>0</v>
      </c>
      <c r="CD1081" s="36">
        <f t="shared" si="524"/>
        <v>0</v>
      </c>
      <c r="CE1081" s="36">
        <f t="shared" si="525"/>
        <v>0</v>
      </c>
      <c r="CF1081" s="37">
        <f t="shared" si="497"/>
        <v>0</v>
      </c>
      <c r="CG1081" s="36">
        <f>IF($B1081="r",VLOOKUP($E1081,'[2]Costeo-JUL26'!$B$9:$CQ$307,CG$1,0),0)*$G1081</f>
        <v>2535016.23771</v>
      </c>
      <c r="CH1081" s="35">
        <f>VLOOKUP($E1081,'[2]TEORICOS (05.26)'!$A$8:$T$251,CH$1,0)</f>
        <v>0.05</v>
      </c>
      <c r="CI1081" s="36">
        <f t="shared" si="526"/>
        <v>2097663.5421144925</v>
      </c>
      <c r="CJ1081" s="37">
        <f t="shared" si="527"/>
        <v>4632679.7798244925</v>
      </c>
      <c r="CM1081" s="16">
        <f>SUMIFS('[1]Ajuste Inventario'!$I:$I,'[1]Ajuste Inventario'!$B:$B,E1081,'[1]Ajuste Inventario'!$S:$S,D1081)*-1</f>
        <v>11.499000000000001</v>
      </c>
      <c r="CN1081" s="36">
        <f t="shared" si="498"/>
        <v>37357.045884401094</v>
      </c>
      <c r="CP1081" t="str">
        <f t="shared" si="499"/>
        <v>118Org.Vtas V.Gesell</v>
      </c>
      <c r="CQ1081" s="10">
        <f t="shared" si="500"/>
        <v>3248.7212700583609</v>
      </c>
    </row>
    <row r="1082" spans="1:95" x14ac:dyDescent="0.25">
      <c r="A1082" s="30">
        <v>46204</v>
      </c>
      <c r="B1082" s="31" t="str">
        <f>VLOOKUP($E1082,'[2]TEORICOS (05.26)'!$A$8:$T$251,B$1,0)</f>
        <v>P</v>
      </c>
      <c r="C1082" s="32" t="str">
        <f>VLOOKUP($E1082,'[2]TEORICOS (05.26)'!$A$8:$T$251,C$1,0)</f>
        <v>Coca Cola</v>
      </c>
      <c r="D1082" t="s">
        <v>233</v>
      </c>
      <c r="E1082">
        <v>127</v>
      </c>
      <c r="F1082" t="s">
        <v>70</v>
      </c>
      <c r="G1082" s="16">
        <v>3029.9160000000002</v>
      </c>
      <c r="H1082" s="16">
        <v>3202.6212119999918</v>
      </c>
      <c r="I1082" s="33">
        <v>44333714.759999864</v>
      </c>
      <c r="J1082" s="33">
        <v>40692895.659999877</v>
      </c>
      <c r="K1082" s="34">
        <f>IF($B1082="P",VLOOKUP($E1082,'[2]Costeo-JUL26'!$B$9:$CQ$307,K$1,0),0)</f>
        <v>902026</v>
      </c>
      <c r="L1082" s="35">
        <f>VLOOKUP($E1082,'[2]TEORICOS (05.26)'!$A$8:$T$251,L$1,0)</f>
        <v>0.2</v>
      </c>
      <c r="M1082" s="36">
        <f t="shared" si="501"/>
        <v>8138579.131999976</v>
      </c>
      <c r="N1082" s="35">
        <f>IF($B1082="P",VLOOKUP($E1082,'[2]Costeo-JUL26'!$B$9:$CQ$307,N$1,0),0)</f>
        <v>0.01</v>
      </c>
      <c r="O1082" s="36">
        <f t="shared" si="502"/>
        <v>81385.791319999757</v>
      </c>
      <c r="P1082" s="36">
        <f>IF($B1082="P",VLOOKUP($E1082,'[2]Costeo-JUL26'!$B$9:$CQ$307,P$1,0),0)*H1082</f>
        <v>0</v>
      </c>
      <c r="Q1082" s="36">
        <f t="shared" si="503"/>
        <v>8219964.9233199758</v>
      </c>
      <c r="R1082" s="34">
        <f>IF($B1082="P",VLOOKUP($E1082,'[2]Costeo-JUL26'!$B$9:$CQ$307,R$1,0),0)</f>
        <v>902332</v>
      </c>
      <c r="S1082" s="16">
        <f>IF($B1082="P",VLOOKUP($E1082,'[2]Costeo-JUL26'!$B$9:$CQ$307,S$1,0),0)*$G1082</f>
        <v>2636.2977187425004</v>
      </c>
      <c r="T1082" s="36">
        <f>IF($B1082="P",VLOOKUP($E1082,'[2]Costeo-JUL26'!$B$9:$CQ$307,T$1,0),0)*$G1082</f>
        <v>1838959.740958011</v>
      </c>
      <c r="U1082" s="35">
        <f>IF($B1082="P",VLOOKUP($E1082,'[2]Costeo-JUL26'!$B$9:$CQ$307,U$1,0),0)</f>
        <v>1.4999999999999999E-2</v>
      </c>
      <c r="V1082" s="36">
        <f t="shared" si="504"/>
        <v>27584.396114370164</v>
      </c>
      <c r="W1082" s="36">
        <f t="shared" si="505"/>
        <v>1866544.1370723811</v>
      </c>
      <c r="X1082" s="34">
        <f>IF($B1082="P",VLOOKUP($E1082,'[2]Costeo-JUL26'!$B$9:$CQ$307,X$1,0),0)</f>
        <v>902338</v>
      </c>
      <c r="Y1082" s="16">
        <f>IF($B1082="P",VLOOKUP($E1082,'[2]Costeo-JUL26'!$B$9:$CQ$307,Y$1,0),0)*$G1082</f>
        <v>158.37976915199999</v>
      </c>
      <c r="Z1082" s="36">
        <f>IF($B1082="P",VLOOKUP($E1082,'[2]Costeo-JUL26'!$B$9:$CQ$307,Z$1,0),0)*$G1082</f>
        <v>44780.295930036482</v>
      </c>
      <c r="AA1082" s="35">
        <f>IF($B1082="P",VLOOKUP($E1082,'[2]Costeo-JUL26'!$B$9:$CQ$307,AA$1,0),0)</f>
        <v>0.45</v>
      </c>
      <c r="AB1082" s="36">
        <f t="shared" si="506"/>
        <v>20151.133168516419</v>
      </c>
      <c r="AC1082" s="36">
        <f t="shared" si="507"/>
        <v>64931.429098552901</v>
      </c>
      <c r="AD1082" s="34">
        <f>IF($B1082="P",VLOOKUP($E1082,'[2]Costeo-JUL26'!$B$9:$CQ$307,AD$1,0),0)</f>
        <v>901733</v>
      </c>
      <c r="AE1082" s="16">
        <f>IF($B1082="P",VLOOKUP($E1082,'[2]Costeo-JUL26'!$B$9:$CQ$307,AE$1,0),0)*$G1082</f>
        <v>36358.991999999998</v>
      </c>
      <c r="AF1082" s="36">
        <f>IF($B1082="P",VLOOKUP($E1082,'[2]Costeo-JUL26'!$B$9:$CQ$307,AF$1,0),0)*$G1082</f>
        <v>558008.7220224</v>
      </c>
      <c r="AG1082" s="35">
        <f>IF($B1082="P",VLOOKUP($E1082,'[2]Costeo-JUL26'!$B$9:$CQ$307,AG$1,0),0)</f>
        <v>6.0000000000000001E-3</v>
      </c>
      <c r="AH1082" s="36">
        <f t="shared" si="508"/>
        <v>3348.0523321343999</v>
      </c>
      <c r="AI1082" s="36">
        <f t="shared" si="509"/>
        <v>561356.77435453446</v>
      </c>
      <c r="AJ1082" s="34">
        <f>IF($B1082="P",VLOOKUP($E1082,'[2]Costeo-JUL26'!$B$9:$CQ$307,AJ$1,0),0)</f>
        <v>910242</v>
      </c>
      <c r="AK1082" s="16">
        <f>IF($B1082="P",VLOOKUP($E1082,'[2]Costeo-JUL26'!$B$9:$CQ$307,AK$1,0),0)*$G1082</f>
        <v>36358.991999999998</v>
      </c>
      <c r="AL1082" s="36">
        <f>IF($B1082="P",VLOOKUP($E1082,'[2]Costeo-JUL26'!$B$9:$CQ$307,AL$1,0),0)*$G1082</f>
        <v>142792.66928160001</v>
      </c>
      <c r="AM1082" s="35">
        <f>IF($B1082="P",VLOOKUP($E1082,'[2]Costeo-JUL26'!$B$9:$CQ$307,AM$1,0),0)</f>
        <v>1.7999999999999999E-2</v>
      </c>
      <c r="AN1082" s="36">
        <f t="shared" si="510"/>
        <v>2570.2680470688001</v>
      </c>
      <c r="AO1082" s="36">
        <f t="shared" si="511"/>
        <v>145362.93732866881</v>
      </c>
      <c r="AP1082" s="34">
        <f>IF($B1082="P",VLOOKUP($E1082,'[2]Costeo-JUL26'!$B$9:$CQ$307,AP$1,0),0)</f>
        <v>901189</v>
      </c>
      <c r="AQ1082" s="16">
        <f>IF($B1082="P",VLOOKUP($E1082,'[2]Costeo-JUL26'!$B$9:$CQ$307,AQ$1,0),0)*$G1082</f>
        <v>36358.991999999998</v>
      </c>
      <c r="AR1082" s="36">
        <f>IF($B1082="P",VLOOKUP($E1082,'[2]Costeo-JUL26'!$B$9:$CQ$307,AR$1,0),0)*$G1082</f>
        <v>2788160.2143768482</v>
      </c>
      <c r="AS1082" s="35">
        <f>IF($B1082="P",VLOOKUP($E1082,'[2]Costeo-JUL26'!$B$9:$CQ$307,AS$1,0),0)</f>
        <v>0.02</v>
      </c>
      <c r="AT1082" s="36">
        <f t="shared" si="512"/>
        <v>55763.204287536966</v>
      </c>
      <c r="AU1082" s="36">
        <f t="shared" si="513"/>
        <v>2843923.4186643851</v>
      </c>
      <c r="AV1082" s="34">
        <f>IF($B1082="P",VLOOKUP($E1082,'[2]Costeo-JUL26'!$B$9:$CQ$307,AV$1,0),0)</f>
        <v>932317</v>
      </c>
      <c r="AW1082" s="16">
        <f>IF($B1082="P",VLOOKUP($E1082,'[2]Costeo-JUL26'!$B$9:$CQ$307,AW$1,0),0)*$G1082</f>
        <v>60.29532840000001</v>
      </c>
      <c r="AX1082" s="36">
        <f>IF($B1082="P",VLOOKUP($E1082,'[2]Costeo-JUL26'!$B$9:$CQ$307,AX$1,0),0)*$G1082</f>
        <v>259137.26239752004</v>
      </c>
      <c r="AY1082" s="35">
        <f>IF($B1082="P",VLOOKUP($E1082,'[2]Costeo-JUL26'!$B$9:$CQ$307,AY$1,0),0)</f>
        <v>0.03</v>
      </c>
      <c r="AZ1082" s="36">
        <f t="shared" si="514"/>
        <v>7774.1178719256013</v>
      </c>
      <c r="BA1082" s="36">
        <f t="shared" si="515"/>
        <v>266911.38026944565</v>
      </c>
      <c r="BB1082" s="34">
        <f>IF($B1082="P",VLOOKUP($E1082,'[2]Costeo-JUL26'!$B$9:$CQ$307,BB$1,0),0)</f>
        <v>902311</v>
      </c>
      <c r="BC1082" s="16">
        <f>IF($B1082="P",VLOOKUP($E1082,'[2]Costeo-JUL26'!$B$9:$CQ$307,BC$1,0),0)*$G1082</f>
        <v>8.4164333333333339</v>
      </c>
      <c r="BD1082" s="36">
        <f>IF($B1082="P",VLOOKUP($E1082,'[2]Costeo-JUL26'!$B$9:$CQ$307,BD$1,0),0)*$G1082</f>
        <v>33006.263699500007</v>
      </c>
      <c r="BE1082" s="35">
        <f>IF($B1082="P",VLOOKUP($E1082,'[2]Costeo-JUL26'!$B$9:$CQ$307,BE$1,0),0)</f>
        <v>0.03</v>
      </c>
      <c r="BF1082" s="36">
        <f t="shared" si="516"/>
        <v>990.18791098500014</v>
      </c>
      <c r="BG1082" s="36">
        <f t="shared" si="517"/>
        <v>33996.451610485004</v>
      </c>
      <c r="BH1082" s="34">
        <f>IF($B1082="P",VLOOKUP($E1082,'[2]Costeo-JUL26'!$B$9:$CQ$307,BH$1,0),0)</f>
        <v>933089</v>
      </c>
      <c r="BI1082" s="16">
        <f>IF($B1082="P",VLOOKUP($E1082,'[2]Costeo-JUL26'!$B$9:$CQ$307,BI$1,0),0)*$G1082</f>
        <v>105.20541666666668</v>
      </c>
      <c r="BJ1082" s="36">
        <f>IF($B1082="P",VLOOKUP($E1082,'[2]Costeo-JUL26'!$B$9:$CQ$307,BJ$1,0),0)*$G1082</f>
        <v>78343.585224825787</v>
      </c>
      <c r="BK1082" s="35">
        <f>IF(BH1082=910319,0,IF($B1082="P",VLOOKUP($E1082,'[2]Costeo-JUL26'!$B$9:$CQ$307,BK$1,0),0))</f>
        <v>0.02</v>
      </c>
      <c r="BL1082" s="36">
        <f t="shared" si="518"/>
        <v>1566.8717044965158</v>
      </c>
      <c r="BM1082" s="36">
        <f t="shared" si="519"/>
        <v>79910.456929322303</v>
      </c>
      <c r="BN1082" s="34">
        <f>IF($B1082="P",VLOOKUP($E1082,'[2]Costeo-JUL26'!$B$9:$CQ$307,BN$1,0),0)</f>
        <v>0</v>
      </c>
      <c r="BO1082" s="16">
        <f>IF($B1082="P",VLOOKUP($E1082,'[2]Costeo-JUL26'!$B$9:$CQ$307,BO$1,0),0)*$G1082</f>
        <v>0</v>
      </c>
      <c r="BP1082" s="36">
        <f>IF($B1082="P",VLOOKUP($E1082,'[2]Costeo-JUL26'!$B$9:$CQ$307,BP$1,0),0)*$G1082</f>
        <v>0</v>
      </c>
      <c r="BQ1082" s="35">
        <f>IF($B1082="P",VLOOKUP($E1082,'[2]Costeo-JUL26'!$B$9:$CQ$307,BQ$1,0),0)</f>
        <v>0</v>
      </c>
      <c r="BR1082" s="36">
        <f t="shared" si="520"/>
        <v>0</v>
      </c>
      <c r="BS1082" s="36">
        <f t="shared" si="521"/>
        <v>0</v>
      </c>
      <c r="BT1082" s="34">
        <f>IF($B1082="P",VLOOKUP($E1082,'[2]Costeo-JUL26'!$B$9:$CQ$307,BT$1,0),0)</f>
        <v>0</v>
      </c>
      <c r="BU1082" s="16">
        <f>IF($B1082="P",VLOOKUP($E1082,'[2]Costeo-JUL26'!$B$9:$CQ$307,BU$1,0),0)*$G1082</f>
        <v>0</v>
      </c>
      <c r="BV1082" s="36">
        <f>IF($B1082="P",VLOOKUP($E1082,'[2]Costeo-JUL26'!$B$9:$CQ$307,BV$1,0),0)*$G1082</f>
        <v>0</v>
      </c>
      <c r="BW1082" s="35">
        <f>IF($B1082="P",VLOOKUP($E1082,'[2]Costeo-JUL26'!$B$9:$CQ$307,BW$1,0),0)</f>
        <v>0</v>
      </c>
      <c r="BX1082" s="36">
        <f t="shared" si="522"/>
        <v>0</v>
      </c>
      <c r="BY1082" s="36">
        <f t="shared" si="523"/>
        <v>0</v>
      </c>
      <c r="BZ1082" s="34">
        <f>IF($B1082="P",VLOOKUP($E1082,'[2]Costeo-JUL26'!$B$9:$CQ$307,BZ$1,0),0)</f>
        <v>0</v>
      </c>
      <c r="CA1082" s="16">
        <f>IF($B1082="P",VLOOKUP($E1082,'[2]Costeo-JUL26'!$B$9:$CQ$307,CA$1,0),0)*$G1082</f>
        <v>0</v>
      </c>
      <c r="CB1082" s="36">
        <f>IF($B1082="P",VLOOKUP($E1082,'[2]Costeo-JUL26'!$B$9:$CQ$307,CB$1,0),0)*$G1082</f>
        <v>0</v>
      </c>
      <c r="CC1082" s="35">
        <f>IF($B1082="P",VLOOKUP($E1082,'[2]Costeo-JUL26'!$B$9:$CQ$307,CC$1,0),0)</f>
        <v>0</v>
      </c>
      <c r="CD1082" s="36">
        <f t="shared" si="524"/>
        <v>0</v>
      </c>
      <c r="CE1082" s="36">
        <f t="shared" si="525"/>
        <v>0</v>
      </c>
      <c r="CF1082" s="37">
        <f t="shared" si="497"/>
        <v>14082901.90864775</v>
      </c>
      <c r="CG1082" s="36">
        <f>IF($B1082="r",VLOOKUP($E1082,'[2]Costeo-JUL26'!$B$9:$CQ$307,CG$1,0),0)*$G1082</f>
        <v>0</v>
      </c>
      <c r="CH1082" s="35">
        <f>VLOOKUP($E1082,'[2]TEORICOS (05.26)'!$A$8:$T$251,CH$1,0)</f>
        <v>0</v>
      </c>
      <c r="CI1082" s="36">
        <f t="shared" si="526"/>
        <v>0</v>
      </c>
      <c r="CJ1082" s="37">
        <f t="shared" si="527"/>
        <v>0</v>
      </c>
      <c r="CM1082" s="16">
        <f>SUMIFS('[1]Ajuste Inventario'!$I:$I,'[1]Ajuste Inventario'!$B:$B,E1082,'[1]Ajuste Inventario'!$S:$S,D1082)*-1</f>
        <v>13</v>
      </c>
      <c r="CN1082" s="36">
        <f t="shared" si="498"/>
        <v>60423.366460463178</v>
      </c>
      <c r="CP1082" t="str">
        <f t="shared" si="499"/>
        <v>127Org.Vtas V.Gesell</v>
      </c>
      <c r="CQ1082" s="10">
        <f t="shared" si="500"/>
        <v>4647.9512661894751</v>
      </c>
    </row>
    <row r="1083" spans="1:95" x14ac:dyDescent="0.25">
      <c r="A1083" s="30">
        <v>46204</v>
      </c>
      <c r="B1083" s="31" t="str">
        <f>VLOOKUP($E1083,'[2]TEORICOS (05.26)'!$A$8:$T$251,B$1,0)</f>
        <v>P</v>
      </c>
      <c r="C1083" s="32" t="str">
        <f>VLOOKUP($E1083,'[2]TEORICOS (05.26)'!$A$8:$T$251,C$1,0)</f>
        <v>Coca Cola</v>
      </c>
      <c r="D1083" t="s">
        <v>233</v>
      </c>
      <c r="E1083">
        <v>135</v>
      </c>
      <c r="F1083" t="s">
        <v>71</v>
      </c>
      <c r="G1083" s="16">
        <v>486</v>
      </c>
      <c r="H1083" s="16">
        <v>1540.6200000000013</v>
      </c>
      <c r="I1083" s="33">
        <v>9101218.000000013</v>
      </c>
      <c r="J1083" s="33">
        <v>8899964.5800000075</v>
      </c>
      <c r="K1083" s="34">
        <f>IF($B1083="P",VLOOKUP($E1083,'[2]Costeo-JUL26'!$B$9:$CQ$307,K$1,0),0)</f>
        <v>933975</v>
      </c>
      <c r="L1083" s="35">
        <f>VLOOKUP($E1083,'[2]TEORICOS (05.26)'!$A$8:$T$251,L$1,0)</f>
        <v>0.2</v>
      </c>
      <c r="M1083" s="36">
        <f t="shared" si="501"/>
        <v>1779992.9160000016</v>
      </c>
      <c r="N1083" s="35">
        <f>IF($B1083="P",VLOOKUP($E1083,'[2]Costeo-JUL26'!$B$9:$CQ$307,N$1,0),0)</f>
        <v>5.0000000000000001E-3</v>
      </c>
      <c r="O1083" s="36">
        <f t="shared" si="502"/>
        <v>8899.9645800000089</v>
      </c>
      <c r="P1083" s="36">
        <f>IF($B1083="P",VLOOKUP($E1083,'[2]Costeo-JUL26'!$B$9:$CQ$307,P$1,0),0)*H1083</f>
        <v>165735.46730847674</v>
      </c>
      <c r="Q1083" s="36">
        <f t="shared" si="503"/>
        <v>1954628.3478884783</v>
      </c>
      <c r="R1083" s="34">
        <f>IF($B1083="P",VLOOKUP($E1083,'[2]Costeo-JUL26'!$B$9:$CQ$307,R$1,0),0)</f>
        <v>902332</v>
      </c>
      <c r="S1083" s="16">
        <f>IF($B1083="P",VLOOKUP($E1083,'[2]Costeo-JUL26'!$B$9:$CQ$307,S$1,0),0)*$G1083</f>
        <v>888.0132161250001</v>
      </c>
      <c r="T1083" s="36">
        <f>IF($B1083="P",VLOOKUP($E1083,'[2]Costeo-JUL26'!$B$9:$CQ$307,T$1,0),0)*$G1083</f>
        <v>619437.07733869378</v>
      </c>
      <c r="U1083" s="35">
        <f>IF($B1083="P",VLOOKUP($E1083,'[2]Costeo-JUL26'!$B$9:$CQ$307,U$1,0),0)</f>
        <v>1.4999999999999999E-2</v>
      </c>
      <c r="V1083" s="36">
        <f t="shared" si="504"/>
        <v>9291.5561600804067</v>
      </c>
      <c r="W1083" s="36">
        <f t="shared" si="505"/>
        <v>628728.63349877414</v>
      </c>
      <c r="X1083" s="34">
        <f>IF($B1083="P",VLOOKUP($E1083,'[2]Costeo-JUL26'!$B$9:$CQ$307,X$1,0),0)</f>
        <v>902338</v>
      </c>
      <c r="Y1083" s="16">
        <f>IF($B1083="P",VLOOKUP($E1083,'[2]Costeo-JUL26'!$B$9:$CQ$307,Y$1,0),0)*$G1083</f>
        <v>76.212575999999999</v>
      </c>
      <c r="Z1083" s="36">
        <f>IF($B1083="P",VLOOKUP($E1083,'[2]Costeo-JUL26'!$B$9:$CQ$307,Z$1,0),0)*$G1083</f>
        <v>21548.343738240001</v>
      </c>
      <c r="AA1083" s="35">
        <f>IF($B1083="P",VLOOKUP($E1083,'[2]Costeo-JUL26'!$B$9:$CQ$307,AA$1,0),0)</f>
        <v>0.45</v>
      </c>
      <c r="AB1083" s="36">
        <f t="shared" si="506"/>
        <v>9696.7546822080003</v>
      </c>
      <c r="AC1083" s="36">
        <f t="shared" si="507"/>
        <v>31245.098420448001</v>
      </c>
      <c r="AD1083" s="34">
        <f>IF($B1083="P",VLOOKUP($E1083,'[2]Costeo-JUL26'!$B$9:$CQ$307,AD$1,0),0)</f>
        <v>939557</v>
      </c>
      <c r="AE1083" s="16">
        <f>IF($B1083="P",VLOOKUP($E1083,'[2]Costeo-JUL26'!$B$9:$CQ$307,AE$1,0),0)*$G1083</f>
        <v>4374</v>
      </c>
      <c r="AF1083" s="36">
        <f>IF($B1083="P",VLOOKUP($E1083,'[2]Costeo-JUL26'!$B$9:$CQ$307,AF$1,0),0)*$G1083</f>
        <v>90751.751999999993</v>
      </c>
      <c r="AG1083" s="35">
        <f>IF($B1083="P",VLOOKUP($E1083,'[2]Costeo-JUL26'!$B$9:$CQ$307,AG$1,0),0)</f>
        <v>6.0000000000000001E-3</v>
      </c>
      <c r="AH1083" s="36">
        <f t="shared" si="508"/>
        <v>544.51051199999995</v>
      </c>
      <c r="AI1083" s="36">
        <f t="shared" si="509"/>
        <v>91296.262511999987</v>
      </c>
      <c r="AJ1083" s="34">
        <f>IF($B1083="P",VLOOKUP($E1083,'[2]Costeo-JUL26'!$B$9:$CQ$307,AJ$1,0),0)</f>
        <v>939633</v>
      </c>
      <c r="AK1083" s="16">
        <f>IF($B1083="P",VLOOKUP($E1083,'[2]Costeo-JUL26'!$B$9:$CQ$307,AK$1,0),0)*$G1083</f>
        <v>4374</v>
      </c>
      <c r="AL1083" s="36">
        <f>IF($B1083="P",VLOOKUP($E1083,'[2]Costeo-JUL26'!$B$9:$CQ$307,AL$1,0),0)*$G1083</f>
        <v>50548.131010214136</v>
      </c>
      <c r="AM1083" s="35">
        <f>IF($B1083="P",VLOOKUP($E1083,'[2]Costeo-JUL26'!$B$9:$CQ$307,AM$1,0),0)</f>
        <v>1.7999999999999999E-2</v>
      </c>
      <c r="AN1083" s="36">
        <f t="shared" si="510"/>
        <v>909.86635818385435</v>
      </c>
      <c r="AO1083" s="36">
        <f t="shared" si="511"/>
        <v>51457.997368397992</v>
      </c>
      <c r="AP1083" s="34">
        <f>IF($B1083="P",VLOOKUP($E1083,'[2]Costeo-JUL26'!$B$9:$CQ$307,AP$1,0),0)</f>
        <v>0</v>
      </c>
      <c r="AQ1083" s="16">
        <f>IF($B1083="P",VLOOKUP($E1083,'[2]Costeo-JUL26'!$B$9:$CQ$307,AQ$1,0),0)*$G1083</f>
        <v>0</v>
      </c>
      <c r="AR1083" s="36">
        <f>IF($B1083="P",VLOOKUP($E1083,'[2]Costeo-JUL26'!$B$9:$CQ$307,AR$1,0),0)*$G1083</f>
        <v>0</v>
      </c>
      <c r="AS1083" s="35">
        <f>IF($B1083="P",VLOOKUP($E1083,'[2]Costeo-JUL26'!$B$9:$CQ$307,AS$1,0),0)</f>
        <v>0</v>
      </c>
      <c r="AT1083" s="36">
        <f t="shared" si="512"/>
        <v>0</v>
      </c>
      <c r="AU1083" s="36">
        <f t="shared" si="513"/>
        <v>0</v>
      </c>
      <c r="AV1083" s="34">
        <f>IF($B1083="P",VLOOKUP($E1083,'[2]Costeo-JUL26'!$B$9:$CQ$307,AV$1,0),0)</f>
        <v>0</v>
      </c>
      <c r="AW1083" s="16">
        <f>IF($B1083="P",VLOOKUP($E1083,'[2]Costeo-JUL26'!$B$9:$CQ$307,AW$1,0),0)*$G1083</f>
        <v>0</v>
      </c>
      <c r="AX1083" s="36">
        <f>IF($B1083="P",VLOOKUP($E1083,'[2]Costeo-JUL26'!$B$9:$CQ$307,AX$1,0),0)*$G1083</f>
        <v>0</v>
      </c>
      <c r="AY1083" s="35">
        <f>IF($B1083="P",VLOOKUP($E1083,'[2]Costeo-JUL26'!$B$9:$CQ$307,AY$1,0),0)</f>
        <v>0</v>
      </c>
      <c r="AZ1083" s="36">
        <f t="shared" si="514"/>
        <v>0</v>
      </c>
      <c r="BA1083" s="36">
        <f t="shared" si="515"/>
        <v>0</v>
      </c>
      <c r="BB1083" s="34">
        <f>IF($B1083="P",VLOOKUP($E1083,'[2]Costeo-JUL26'!$B$9:$CQ$307,BB$1,0),0)</f>
        <v>0</v>
      </c>
      <c r="BC1083" s="16">
        <f>IF($B1083="P",VLOOKUP($E1083,'[2]Costeo-JUL26'!$B$9:$CQ$307,BC$1,0),0)*$G1083</f>
        <v>0</v>
      </c>
      <c r="BD1083" s="36">
        <f>IF($B1083="P",VLOOKUP($E1083,'[2]Costeo-JUL26'!$B$9:$CQ$307,BD$1,0),0)*$G1083</f>
        <v>0</v>
      </c>
      <c r="BE1083" s="35">
        <f>IF($B1083="P",VLOOKUP($E1083,'[2]Costeo-JUL26'!$B$9:$CQ$307,BE$1,0),0)</f>
        <v>0</v>
      </c>
      <c r="BF1083" s="36">
        <f t="shared" si="516"/>
        <v>0</v>
      </c>
      <c r="BG1083" s="36">
        <f t="shared" si="517"/>
        <v>0</v>
      </c>
      <c r="BH1083" s="34">
        <f>IF($B1083="P",VLOOKUP($E1083,'[2]Costeo-JUL26'!$B$9:$CQ$307,BH$1,0),0)</f>
        <v>0</v>
      </c>
      <c r="BI1083" s="16">
        <f>IF($B1083="P",VLOOKUP($E1083,'[2]Costeo-JUL26'!$B$9:$CQ$307,BI$1,0),0)*$G1083</f>
        <v>0</v>
      </c>
      <c r="BJ1083" s="36">
        <f>IF($B1083="P",VLOOKUP($E1083,'[2]Costeo-JUL26'!$B$9:$CQ$307,BJ$1,0),0)*$G1083</f>
        <v>0</v>
      </c>
      <c r="BK1083" s="35">
        <f>IF(BH1083=910319,0,IF($B1083="P",VLOOKUP($E1083,'[2]Costeo-JUL26'!$B$9:$CQ$307,BK$1,0),0))</f>
        <v>0</v>
      </c>
      <c r="BL1083" s="36">
        <f t="shared" si="518"/>
        <v>0</v>
      </c>
      <c r="BM1083" s="36">
        <f t="shared" si="519"/>
        <v>0</v>
      </c>
      <c r="BN1083" s="34">
        <f>IF($B1083="P",VLOOKUP($E1083,'[2]Costeo-JUL26'!$B$9:$CQ$307,BN$1,0),0)</f>
        <v>0</v>
      </c>
      <c r="BO1083" s="16">
        <f>IF($B1083="P",VLOOKUP($E1083,'[2]Costeo-JUL26'!$B$9:$CQ$307,BO$1,0),0)*$G1083</f>
        <v>0</v>
      </c>
      <c r="BP1083" s="36">
        <f>IF($B1083="P",VLOOKUP($E1083,'[2]Costeo-JUL26'!$B$9:$CQ$307,BP$1,0),0)*$G1083</f>
        <v>0</v>
      </c>
      <c r="BQ1083" s="35">
        <f>IF($B1083="P",VLOOKUP($E1083,'[2]Costeo-JUL26'!$B$9:$CQ$307,BQ$1,0),0)</f>
        <v>0</v>
      </c>
      <c r="BR1083" s="36">
        <f t="shared" si="520"/>
        <v>0</v>
      </c>
      <c r="BS1083" s="36">
        <f t="shared" si="521"/>
        <v>0</v>
      </c>
      <c r="BT1083" s="34">
        <f>IF($B1083="P",VLOOKUP($E1083,'[2]Costeo-JUL26'!$B$9:$CQ$307,BT$1,0),0)</f>
        <v>0</v>
      </c>
      <c r="BU1083" s="16">
        <f>IF($B1083="P",VLOOKUP($E1083,'[2]Costeo-JUL26'!$B$9:$CQ$307,BU$1,0),0)*$G1083</f>
        <v>0</v>
      </c>
      <c r="BV1083" s="36">
        <f>IF($B1083="P",VLOOKUP($E1083,'[2]Costeo-JUL26'!$B$9:$CQ$307,BV$1,0),0)*$G1083</f>
        <v>0</v>
      </c>
      <c r="BW1083" s="35">
        <f>IF($B1083="P",VLOOKUP($E1083,'[2]Costeo-JUL26'!$B$9:$CQ$307,BW$1,0),0)</f>
        <v>0</v>
      </c>
      <c r="BX1083" s="36">
        <f t="shared" si="522"/>
        <v>0</v>
      </c>
      <c r="BY1083" s="36">
        <f t="shared" si="523"/>
        <v>0</v>
      </c>
      <c r="BZ1083" s="34">
        <f>IF($B1083="P",VLOOKUP($E1083,'[2]Costeo-JUL26'!$B$9:$CQ$307,BZ$1,0),0)</f>
        <v>0</v>
      </c>
      <c r="CA1083" s="16">
        <f>IF($B1083="P",VLOOKUP($E1083,'[2]Costeo-JUL26'!$B$9:$CQ$307,CA$1,0),0)*$G1083</f>
        <v>0</v>
      </c>
      <c r="CB1083" s="36">
        <f>IF($B1083="P",VLOOKUP($E1083,'[2]Costeo-JUL26'!$B$9:$CQ$307,CB$1,0),0)*$G1083</f>
        <v>0</v>
      </c>
      <c r="CC1083" s="35">
        <f>IF($B1083="P",VLOOKUP($E1083,'[2]Costeo-JUL26'!$B$9:$CQ$307,CC$1,0),0)</f>
        <v>0</v>
      </c>
      <c r="CD1083" s="36">
        <f t="shared" si="524"/>
        <v>0</v>
      </c>
      <c r="CE1083" s="36">
        <f t="shared" si="525"/>
        <v>0</v>
      </c>
      <c r="CF1083" s="37">
        <f t="shared" si="497"/>
        <v>2757356.3396880985</v>
      </c>
      <c r="CG1083" s="36">
        <f>IF($B1083="r",VLOOKUP($E1083,'[2]Costeo-JUL26'!$B$9:$CQ$307,CG$1,0),0)*$G1083</f>
        <v>0</v>
      </c>
      <c r="CH1083" s="35">
        <f>VLOOKUP($E1083,'[2]TEORICOS (05.26)'!$A$8:$T$251,CH$1,0)</f>
        <v>0</v>
      </c>
      <c r="CI1083" s="36">
        <f t="shared" si="526"/>
        <v>0</v>
      </c>
      <c r="CJ1083" s="37">
        <f t="shared" si="527"/>
        <v>0</v>
      </c>
      <c r="CM1083" s="16">
        <f>SUMIFS('[1]Ajuste Inventario'!$I:$I,'[1]Ajuste Inventario'!$B:$B,E1083,'[1]Ajuste Inventario'!$S:$S,D1083)*-1</f>
        <v>6.3329999999999993</v>
      </c>
      <c r="CN1083" s="36">
        <f t="shared" si="498"/>
        <v>35930.736006676394</v>
      </c>
      <c r="CP1083" t="str">
        <f t="shared" si="499"/>
        <v>135Org.Vtas V.Gesell</v>
      </c>
      <c r="CQ1083" s="10">
        <f t="shared" si="500"/>
        <v>5673.5727154076103</v>
      </c>
    </row>
    <row r="1084" spans="1:95" x14ac:dyDescent="0.25">
      <c r="A1084" s="30">
        <v>46204</v>
      </c>
      <c r="B1084" s="31" t="str">
        <f>VLOOKUP($E1084,'[2]TEORICOS (05.26)'!$A$8:$T$251,B$1,0)</f>
        <v>P</v>
      </c>
      <c r="C1084" s="32" t="str">
        <f>VLOOKUP($E1084,'[2]TEORICOS (05.26)'!$A$8:$T$251,C$1,0)</f>
        <v>Coca Cola</v>
      </c>
      <c r="D1084" t="s">
        <v>233</v>
      </c>
      <c r="E1084">
        <v>140</v>
      </c>
      <c r="F1084" t="s">
        <v>72</v>
      </c>
      <c r="G1084" s="16">
        <v>6898.875</v>
      </c>
      <c r="H1084" s="16">
        <v>14577.322874999913</v>
      </c>
      <c r="I1084" s="33">
        <v>126195149.35999762</v>
      </c>
      <c r="J1084" s="33">
        <v>123531564.37999818</v>
      </c>
      <c r="K1084" s="34">
        <f>IF($B1084="P",VLOOKUP($E1084,'[2]Costeo-JUL26'!$B$9:$CQ$307,K$1,0),0)</f>
        <v>933975</v>
      </c>
      <c r="L1084" s="35">
        <f>VLOOKUP($E1084,'[2]TEORICOS (05.26)'!$A$8:$T$251,L$1,0)</f>
        <v>0.2</v>
      </c>
      <c r="M1084" s="36">
        <f t="shared" si="501"/>
        <v>24706312.875999637</v>
      </c>
      <c r="N1084" s="35">
        <f>IF($B1084="P",VLOOKUP($E1084,'[2]Costeo-JUL26'!$B$9:$CQ$307,N$1,0),0)</f>
        <v>5.0000000000000001E-3</v>
      </c>
      <c r="O1084" s="36">
        <f t="shared" si="502"/>
        <v>123531.56437999819</v>
      </c>
      <c r="P1084" s="36">
        <f>IF($B1084="P",VLOOKUP($E1084,'[2]Costeo-JUL26'!$B$9:$CQ$307,P$1,0),0)*H1084</f>
        <v>1568186.4566178916</v>
      </c>
      <c r="Q1084" s="36">
        <f t="shared" si="503"/>
        <v>26398030.896997526</v>
      </c>
      <c r="R1084" s="34">
        <f>IF($B1084="P",VLOOKUP($E1084,'[2]Costeo-JUL26'!$B$9:$CQ$307,R$1,0),0)</f>
        <v>902332</v>
      </c>
      <c r="S1084" s="16">
        <f>IF($B1084="P",VLOOKUP($E1084,'[2]Costeo-JUL26'!$B$9:$CQ$307,S$1,0),0)*$G1084</f>
        <v>8403.6929717343755</v>
      </c>
      <c r="T1084" s="36">
        <f>IF($B1084="P",VLOOKUP($E1084,'[2]Costeo-JUL26'!$B$9:$CQ$307,T$1,0),0)*$G1084</f>
        <v>5862028.7612139666</v>
      </c>
      <c r="U1084" s="35">
        <f>IF($B1084="P",VLOOKUP($E1084,'[2]Costeo-JUL26'!$B$9:$CQ$307,U$1,0),0)</f>
        <v>1.4999999999999999E-2</v>
      </c>
      <c r="V1084" s="36">
        <f t="shared" si="504"/>
        <v>87930.431418209497</v>
      </c>
      <c r="W1084" s="36">
        <f t="shared" si="505"/>
        <v>5949959.192632176</v>
      </c>
      <c r="X1084" s="34">
        <f>IF($B1084="P",VLOOKUP($E1084,'[2]Costeo-JUL26'!$B$9:$CQ$307,X$1,0),0)</f>
        <v>902338</v>
      </c>
      <c r="Y1084" s="16">
        <f>IF($B1084="P",VLOOKUP($E1084,'[2]Costeo-JUL26'!$B$9:$CQ$307,Y$1,0),0)*$G1084</f>
        <v>721.23598800000002</v>
      </c>
      <c r="Z1084" s="36">
        <f>IF($B1084="P",VLOOKUP($E1084,'[2]Costeo-JUL26'!$B$9:$CQ$307,Z$1,0),0)*$G1084</f>
        <v>203922.26324711999</v>
      </c>
      <c r="AA1084" s="35">
        <f>IF($B1084="P",VLOOKUP($E1084,'[2]Costeo-JUL26'!$B$9:$CQ$307,AA$1,0),0)</f>
        <v>0.45</v>
      </c>
      <c r="AB1084" s="36">
        <f t="shared" si="506"/>
        <v>91765.018461204003</v>
      </c>
      <c r="AC1084" s="36">
        <f t="shared" si="507"/>
        <v>295687.28170832398</v>
      </c>
      <c r="AD1084" s="34">
        <f>IF($B1084="P",VLOOKUP($E1084,'[2]Costeo-JUL26'!$B$9:$CQ$307,AD$1,0),0)</f>
        <v>901733</v>
      </c>
      <c r="AE1084" s="16">
        <f>IF($B1084="P",VLOOKUP($E1084,'[2]Costeo-JUL26'!$B$9:$CQ$307,AE$1,0),0)*$G1084</f>
        <v>55191</v>
      </c>
      <c r="AF1084" s="36">
        <f>IF($B1084="P",VLOOKUP($E1084,'[2]Costeo-JUL26'!$B$9:$CQ$307,AF$1,0),0)*$G1084</f>
        <v>847027.31520000007</v>
      </c>
      <c r="AG1084" s="35">
        <f>IF($B1084="P",VLOOKUP($E1084,'[2]Costeo-JUL26'!$B$9:$CQ$307,AG$1,0),0)</f>
        <v>6.0000000000000001E-3</v>
      </c>
      <c r="AH1084" s="36">
        <f t="shared" si="508"/>
        <v>5082.1638912000008</v>
      </c>
      <c r="AI1084" s="36">
        <f t="shared" si="509"/>
        <v>852109.47909120005</v>
      </c>
      <c r="AJ1084" s="34">
        <f>IF($B1084="P",VLOOKUP($E1084,'[2]Costeo-JUL26'!$B$9:$CQ$307,AJ$1,0),0)</f>
        <v>924134</v>
      </c>
      <c r="AK1084" s="16">
        <f>IF($B1084="P",VLOOKUP($E1084,'[2]Costeo-JUL26'!$B$9:$CQ$307,AK$1,0),0)*$G1084</f>
        <v>55191</v>
      </c>
      <c r="AL1084" s="36">
        <f>IF($B1084="P",VLOOKUP($E1084,'[2]Costeo-JUL26'!$B$9:$CQ$307,AL$1,0),0)*$G1084</f>
        <v>435834.48394770629</v>
      </c>
      <c r="AM1084" s="35">
        <f>IF($B1084="P",VLOOKUP($E1084,'[2]Costeo-JUL26'!$B$9:$CQ$307,AM$1,0),0)</f>
        <v>1.7999999999999999E-2</v>
      </c>
      <c r="AN1084" s="36">
        <f t="shared" si="510"/>
        <v>7845.0207110587125</v>
      </c>
      <c r="AO1084" s="36">
        <f t="shared" si="511"/>
        <v>443679.50465876498</v>
      </c>
      <c r="AP1084" s="34">
        <f>IF($B1084="P",VLOOKUP($E1084,'[2]Costeo-JUL26'!$B$9:$CQ$307,AP$1,0),0)</f>
        <v>913486</v>
      </c>
      <c r="AQ1084" s="16">
        <f>IF($B1084="P",VLOOKUP($E1084,'[2]Costeo-JUL26'!$B$9:$CQ$307,AQ$1,0),0)*$G1084</f>
        <v>55191</v>
      </c>
      <c r="AR1084" s="36">
        <f>IF($B1084="P",VLOOKUP($E1084,'[2]Costeo-JUL26'!$B$9:$CQ$307,AR$1,0),0)*$G1084</f>
        <v>6812578.6081797378</v>
      </c>
      <c r="AS1084" s="35">
        <f>IF($B1084="P",VLOOKUP($E1084,'[2]Costeo-JUL26'!$B$9:$CQ$307,AS$1,0),0)</f>
        <v>0.02</v>
      </c>
      <c r="AT1084" s="36">
        <f t="shared" si="512"/>
        <v>136251.57216359477</v>
      </c>
      <c r="AU1084" s="36">
        <f t="shared" si="513"/>
        <v>6948830.1803433327</v>
      </c>
      <c r="AV1084" s="34">
        <f>IF($B1084="P",VLOOKUP($E1084,'[2]Costeo-JUL26'!$B$9:$CQ$307,AV$1,0),0)</f>
        <v>902310</v>
      </c>
      <c r="AW1084" s="16">
        <f>IF($B1084="P",VLOOKUP($E1084,'[2]Costeo-JUL26'!$B$9:$CQ$307,AW$1,0),0)*$G1084</f>
        <v>215.2449</v>
      </c>
      <c r="AX1084" s="36">
        <f>IF($B1084="P",VLOOKUP($E1084,'[2]Costeo-JUL26'!$B$9:$CQ$307,AX$1,0),0)*$G1084</f>
        <v>754120.42826453771</v>
      </c>
      <c r="AY1084" s="35">
        <f>IF($B1084="P",VLOOKUP($E1084,'[2]Costeo-JUL26'!$B$9:$CQ$307,AY$1,0),0)</f>
        <v>0.03</v>
      </c>
      <c r="AZ1084" s="36">
        <f t="shared" si="514"/>
        <v>22623.612847936129</v>
      </c>
      <c r="BA1084" s="36">
        <f t="shared" si="515"/>
        <v>776744.04111247382</v>
      </c>
      <c r="BB1084" s="34">
        <f>IF($B1084="P",VLOOKUP($E1084,'[2]Costeo-JUL26'!$B$9:$CQ$307,BB$1,0),0)</f>
        <v>902311</v>
      </c>
      <c r="BC1084" s="16">
        <f>IF($B1084="P",VLOOKUP($E1084,'[2]Costeo-JUL26'!$B$9:$CQ$307,BC$1,0),0)*$G1084</f>
        <v>34.494374999999998</v>
      </c>
      <c r="BD1084" s="36">
        <f>IF($B1084="P",VLOOKUP($E1084,'[2]Costeo-JUL26'!$B$9:$CQ$307,BD$1,0),0)*$G1084</f>
        <v>135274.69324687502</v>
      </c>
      <c r="BE1084" s="35">
        <f>IF($B1084="P",VLOOKUP($E1084,'[2]Costeo-JUL26'!$B$9:$CQ$307,BE$1,0),0)</f>
        <v>0.03</v>
      </c>
      <c r="BF1084" s="36">
        <f t="shared" si="516"/>
        <v>4058.2407974062503</v>
      </c>
      <c r="BG1084" s="36">
        <f t="shared" si="517"/>
        <v>139332.93404428125</v>
      </c>
      <c r="BH1084" s="34">
        <f>IF($B1084="P",VLOOKUP($E1084,'[2]Costeo-JUL26'!$B$9:$CQ$307,BH$1,0),0)</f>
        <v>910319</v>
      </c>
      <c r="BI1084" s="16">
        <f>IF($B1084="P",VLOOKUP($E1084,'[2]Costeo-JUL26'!$B$9:$CQ$307,BI$1,0),0)*$G1084</f>
        <v>123.19419642857142</v>
      </c>
      <c r="BJ1084" s="36">
        <f>IF($B1084="P",VLOOKUP($E1084,'[2]Costeo-JUL26'!$B$9:$CQ$307,BJ$1,0),0)*$G1084</f>
        <v>322091.2265625</v>
      </c>
      <c r="BK1084" s="35">
        <f>IF(BH1084=910319,0,IF($B1084="P",VLOOKUP($E1084,'[2]Costeo-JUL26'!$B$9:$CQ$307,BK$1,0),0))</f>
        <v>0</v>
      </c>
      <c r="BL1084" s="36">
        <f t="shared" si="518"/>
        <v>0</v>
      </c>
      <c r="BM1084" s="36">
        <f t="shared" si="519"/>
        <v>322091.2265625</v>
      </c>
      <c r="BN1084" s="34">
        <f>IF($B1084="P",VLOOKUP($E1084,'[2]Costeo-JUL26'!$B$9:$CQ$307,BN$1,0),0)</f>
        <v>0</v>
      </c>
      <c r="BO1084" s="16">
        <f>IF($B1084="P",VLOOKUP($E1084,'[2]Costeo-JUL26'!$B$9:$CQ$307,BO$1,0),0)*$G1084</f>
        <v>0</v>
      </c>
      <c r="BP1084" s="36">
        <f>IF($B1084="P",VLOOKUP($E1084,'[2]Costeo-JUL26'!$B$9:$CQ$307,BP$1,0),0)*$G1084</f>
        <v>0</v>
      </c>
      <c r="BQ1084" s="35">
        <f>IF($B1084="P",VLOOKUP($E1084,'[2]Costeo-JUL26'!$B$9:$CQ$307,BQ$1,0),0)</f>
        <v>0</v>
      </c>
      <c r="BR1084" s="36">
        <f t="shared" si="520"/>
        <v>0</v>
      </c>
      <c r="BS1084" s="36">
        <f t="shared" si="521"/>
        <v>0</v>
      </c>
      <c r="BT1084" s="34">
        <f>IF($B1084="P",VLOOKUP($E1084,'[2]Costeo-JUL26'!$B$9:$CQ$307,BT$1,0),0)</f>
        <v>0</v>
      </c>
      <c r="BU1084" s="16">
        <f>IF($B1084="P",VLOOKUP($E1084,'[2]Costeo-JUL26'!$B$9:$CQ$307,BU$1,0),0)*$G1084</f>
        <v>0</v>
      </c>
      <c r="BV1084" s="36">
        <f>IF($B1084="P",VLOOKUP($E1084,'[2]Costeo-JUL26'!$B$9:$CQ$307,BV$1,0),0)*$G1084</f>
        <v>0</v>
      </c>
      <c r="BW1084" s="35">
        <f>IF($B1084="P",VLOOKUP($E1084,'[2]Costeo-JUL26'!$B$9:$CQ$307,BW$1,0),0)</f>
        <v>0</v>
      </c>
      <c r="BX1084" s="36">
        <f t="shared" si="522"/>
        <v>0</v>
      </c>
      <c r="BY1084" s="36">
        <f t="shared" si="523"/>
        <v>0</v>
      </c>
      <c r="BZ1084" s="34">
        <f>IF($B1084="P",VLOOKUP($E1084,'[2]Costeo-JUL26'!$B$9:$CQ$307,BZ$1,0),0)</f>
        <v>0</v>
      </c>
      <c r="CA1084" s="16">
        <f>IF($B1084="P",VLOOKUP($E1084,'[2]Costeo-JUL26'!$B$9:$CQ$307,CA$1,0),0)*$G1084</f>
        <v>0</v>
      </c>
      <c r="CB1084" s="36">
        <f>IF($B1084="P",VLOOKUP($E1084,'[2]Costeo-JUL26'!$B$9:$CQ$307,CB$1,0),0)*$G1084</f>
        <v>0</v>
      </c>
      <c r="CC1084" s="35">
        <f>IF($B1084="P",VLOOKUP($E1084,'[2]Costeo-JUL26'!$B$9:$CQ$307,CC$1,0),0)</f>
        <v>0</v>
      </c>
      <c r="CD1084" s="36">
        <f t="shared" si="524"/>
        <v>0</v>
      </c>
      <c r="CE1084" s="36">
        <f t="shared" si="525"/>
        <v>0</v>
      </c>
      <c r="CF1084" s="37">
        <f t="shared" si="497"/>
        <v>42126464.737150572</v>
      </c>
      <c r="CG1084" s="36">
        <f>IF($B1084="r",VLOOKUP($E1084,'[2]Costeo-JUL26'!$B$9:$CQ$307,CG$1,0),0)*$G1084</f>
        <v>0</v>
      </c>
      <c r="CH1084" s="35">
        <f>VLOOKUP($E1084,'[2]TEORICOS (05.26)'!$A$8:$T$251,CH$1,0)</f>
        <v>0</v>
      </c>
      <c r="CI1084" s="36">
        <f t="shared" si="526"/>
        <v>0</v>
      </c>
      <c r="CJ1084" s="37">
        <f t="shared" si="527"/>
        <v>0</v>
      </c>
      <c r="CM1084" s="16">
        <f>SUMIFS('[1]Ajuste Inventario'!$I:$I,'[1]Ajuste Inventario'!$B:$B,E1084,'[1]Ajuste Inventario'!$S:$S,D1084)*-1</f>
        <v>4.375</v>
      </c>
      <c r="CN1084" s="36">
        <f t="shared" si="498"/>
        <v>26714.976459934955</v>
      </c>
      <c r="CP1084" t="str">
        <f t="shared" si="499"/>
        <v>140Org.Vtas V.Gesell</v>
      </c>
      <c r="CQ1084" s="10">
        <f t="shared" si="500"/>
        <v>6106.2803336994184</v>
      </c>
    </row>
    <row r="1085" spans="1:95" x14ac:dyDescent="0.25">
      <c r="A1085" s="30">
        <v>46204</v>
      </c>
      <c r="B1085" s="31" t="str">
        <f>VLOOKUP($E1085,'[2]TEORICOS (05.26)'!$A$8:$T$251,B$1,0)</f>
        <v>P</v>
      </c>
      <c r="C1085" s="32" t="str">
        <f>VLOOKUP($E1085,'[2]TEORICOS (05.26)'!$A$8:$T$251,C$1,0)</f>
        <v>Coca Cola</v>
      </c>
      <c r="D1085" t="s">
        <v>233</v>
      </c>
      <c r="E1085">
        <v>144</v>
      </c>
      <c r="F1085" t="s">
        <v>73</v>
      </c>
      <c r="G1085" s="16">
        <v>488</v>
      </c>
      <c r="H1085" s="16">
        <v>1203.4080000000013</v>
      </c>
      <c r="I1085" s="33">
        <v>10692206.500000006</v>
      </c>
      <c r="J1085" s="33">
        <v>10512680.170000006</v>
      </c>
      <c r="K1085" s="34">
        <f>IF($B1085="P",VLOOKUP($E1085,'[2]Costeo-JUL26'!$B$9:$CQ$307,K$1,0),0)</f>
        <v>933975</v>
      </c>
      <c r="L1085" s="35">
        <f>VLOOKUP($E1085,'[2]TEORICOS (05.26)'!$A$8:$T$251,L$1,0)</f>
        <v>0.2</v>
      </c>
      <c r="M1085" s="36">
        <f t="shared" si="501"/>
        <v>2102536.0340000014</v>
      </c>
      <c r="N1085" s="35">
        <f>IF($B1085="P",VLOOKUP($E1085,'[2]Costeo-JUL26'!$B$9:$CQ$307,N$1,0),0)</f>
        <v>5.0000000000000001E-3</v>
      </c>
      <c r="O1085" s="36">
        <f t="shared" si="502"/>
        <v>10512.680170000007</v>
      </c>
      <c r="P1085" s="36">
        <f>IF($B1085="P",VLOOKUP($E1085,'[2]Costeo-JUL26'!$B$9:$CQ$307,P$1,0),0)*H1085</f>
        <v>129459.17049159392</v>
      </c>
      <c r="Q1085" s="36">
        <f t="shared" si="503"/>
        <v>2242507.8846615953</v>
      </c>
      <c r="R1085" s="34">
        <f>IF($B1085="P",VLOOKUP($E1085,'[2]Costeo-JUL26'!$B$9:$CQ$307,R$1,0),0)</f>
        <v>902332</v>
      </c>
      <c r="S1085" s="16">
        <f>IF($B1085="P",VLOOKUP($E1085,'[2]Costeo-JUL26'!$B$9:$CQ$307,S$1,0),0)*$G1085</f>
        <v>693.51923783333336</v>
      </c>
      <c r="T1085" s="36">
        <f>IF($B1085="P",VLOOKUP($E1085,'[2]Costeo-JUL26'!$B$9:$CQ$307,T$1,0),0)*$G1085</f>
        <v>483767.04531069461</v>
      </c>
      <c r="U1085" s="35">
        <f>IF($B1085="P",VLOOKUP($E1085,'[2]Costeo-JUL26'!$B$9:$CQ$307,U$1,0),0)</f>
        <v>1.4999999999999999E-2</v>
      </c>
      <c r="V1085" s="36">
        <f t="shared" si="504"/>
        <v>7256.5056796604185</v>
      </c>
      <c r="W1085" s="36">
        <f t="shared" si="505"/>
        <v>491023.55099035503</v>
      </c>
      <c r="X1085" s="34">
        <f>IF($B1085="P",VLOOKUP($E1085,'[2]Costeo-JUL26'!$B$9:$CQ$307,X$1,0),0)</f>
        <v>902338</v>
      </c>
      <c r="Y1085" s="16">
        <f>IF($B1085="P",VLOOKUP($E1085,'[2]Costeo-JUL26'!$B$9:$CQ$307,Y$1,0),0)*$G1085</f>
        <v>59.520384</v>
      </c>
      <c r="Z1085" s="36">
        <f>IF($B1085="P",VLOOKUP($E1085,'[2]Costeo-JUL26'!$B$9:$CQ$307,Z$1,0),0)*$G1085</f>
        <v>16828.793372160002</v>
      </c>
      <c r="AA1085" s="35">
        <f>IF($B1085="P",VLOOKUP($E1085,'[2]Costeo-JUL26'!$B$9:$CQ$307,AA$1,0),0)</f>
        <v>0.45</v>
      </c>
      <c r="AB1085" s="36">
        <f t="shared" si="506"/>
        <v>7572.9570174720011</v>
      </c>
      <c r="AC1085" s="36">
        <f t="shared" si="507"/>
        <v>24401.750389632005</v>
      </c>
      <c r="AD1085" s="34">
        <f>IF($B1085="P",VLOOKUP($E1085,'[2]Costeo-JUL26'!$B$9:$CQ$307,AD$1,0),0)</f>
        <v>901733</v>
      </c>
      <c r="AE1085" s="16">
        <f>IF($B1085="P",VLOOKUP($E1085,'[2]Costeo-JUL26'!$B$9:$CQ$307,AE$1,0),0)*$G1085</f>
        <v>3904</v>
      </c>
      <c r="AF1085" s="36">
        <f>IF($B1085="P",VLOOKUP($E1085,'[2]Costeo-JUL26'!$B$9:$CQ$307,AF$1,0),0)*$G1085</f>
        <v>59915.468800000002</v>
      </c>
      <c r="AG1085" s="35">
        <f>IF($B1085="P",VLOOKUP($E1085,'[2]Costeo-JUL26'!$B$9:$CQ$307,AG$1,0),0)</f>
        <v>6.0000000000000001E-3</v>
      </c>
      <c r="AH1085" s="36">
        <f t="shared" si="508"/>
        <v>359.49281280000002</v>
      </c>
      <c r="AI1085" s="36">
        <f t="shared" si="509"/>
        <v>60274.961612800005</v>
      </c>
      <c r="AJ1085" s="34">
        <f>IF($B1085="P",VLOOKUP($E1085,'[2]Costeo-JUL26'!$B$9:$CQ$307,AJ$1,0),0)</f>
        <v>930636</v>
      </c>
      <c r="AK1085" s="16">
        <f>IF($B1085="P",VLOOKUP($E1085,'[2]Costeo-JUL26'!$B$9:$CQ$307,AK$1,0),0)*$G1085</f>
        <v>3904</v>
      </c>
      <c r="AL1085" s="36">
        <f>IF($B1085="P",VLOOKUP($E1085,'[2]Costeo-JUL26'!$B$9:$CQ$307,AL$1,0),0)*$G1085</f>
        <v>42177.957120000006</v>
      </c>
      <c r="AM1085" s="35">
        <f>IF($B1085="P",VLOOKUP($E1085,'[2]Costeo-JUL26'!$B$9:$CQ$307,AM$1,0),0)</f>
        <v>1.7999999999999999E-2</v>
      </c>
      <c r="AN1085" s="36">
        <f t="shared" si="510"/>
        <v>759.20322816000009</v>
      </c>
      <c r="AO1085" s="36">
        <f t="shared" si="511"/>
        <v>42937.160348160003</v>
      </c>
      <c r="AP1085" s="34">
        <f>IF($B1085="P",VLOOKUP($E1085,'[2]Costeo-JUL26'!$B$9:$CQ$307,AP$1,0),0)</f>
        <v>911881</v>
      </c>
      <c r="AQ1085" s="16">
        <f>IF($B1085="P",VLOOKUP($E1085,'[2]Costeo-JUL26'!$B$9:$CQ$307,AQ$1,0),0)*$G1085</f>
        <v>3904</v>
      </c>
      <c r="AR1085" s="36">
        <f>IF($B1085="P",VLOOKUP($E1085,'[2]Costeo-JUL26'!$B$9:$CQ$307,AR$1,0),0)*$G1085</f>
        <v>529738.44480882341</v>
      </c>
      <c r="AS1085" s="35">
        <f>IF($B1085="P",VLOOKUP($E1085,'[2]Costeo-JUL26'!$B$9:$CQ$307,AS$1,0),0)</f>
        <v>0.02</v>
      </c>
      <c r="AT1085" s="36">
        <f t="shared" si="512"/>
        <v>10594.768896176469</v>
      </c>
      <c r="AU1085" s="36">
        <f t="shared" si="513"/>
        <v>540333.21370499989</v>
      </c>
      <c r="AV1085" s="34">
        <f>IF($B1085="P",VLOOKUP($E1085,'[2]Costeo-JUL26'!$B$9:$CQ$307,AV$1,0),0)</f>
        <v>902310</v>
      </c>
      <c r="AW1085" s="16">
        <f>IF($B1085="P",VLOOKUP($E1085,'[2]Costeo-JUL26'!$B$9:$CQ$307,AW$1,0),0)*$G1085</f>
        <v>16.152799999999999</v>
      </c>
      <c r="AX1085" s="36">
        <f>IF($B1085="P",VLOOKUP($E1085,'[2]Costeo-JUL26'!$B$9:$CQ$307,AX$1,0),0)*$G1085</f>
        <v>56592.079318355158</v>
      </c>
      <c r="AY1085" s="35">
        <f>IF($B1085="P",VLOOKUP($E1085,'[2]Costeo-JUL26'!$B$9:$CQ$307,AY$1,0),0)</f>
        <v>0.03</v>
      </c>
      <c r="AZ1085" s="36">
        <f t="shared" si="514"/>
        <v>1697.7623795506547</v>
      </c>
      <c r="BA1085" s="36">
        <f t="shared" si="515"/>
        <v>58289.841697905809</v>
      </c>
      <c r="BB1085" s="34">
        <f>IF($B1085="P",VLOOKUP($E1085,'[2]Costeo-JUL26'!$B$9:$CQ$307,BB$1,0),0)</f>
        <v>923266</v>
      </c>
      <c r="BC1085" s="16">
        <f>IF($B1085="P",VLOOKUP($E1085,'[2]Costeo-JUL26'!$B$9:$CQ$307,BC$1,0),0)*$G1085</f>
        <v>2.44</v>
      </c>
      <c r="BD1085" s="36">
        <f>IF($B1085="P",VLOOKUP($E1085,'[2]Costeo-JUL26'!$B$9:$CQ$307,BD$1,0),0)*$G1085</f>
        <v>9871.8984000000019</v>
      </c>
      <c r="BE1085" s="35">
        <f>IF($B1085="P",VLOOKUP($E1085,'[2]Costeo-JUL26'!$B$9:$CQ$307,BE$1,0),0)</f>
        <v>0.03</v>
      </c>
      <c r="BF1085" s="36">
        <f t="shared" si="516"/>
        <v>296.15695200000005</v>
      </c>
      <c r="BG1085" s="36">
        <f t="shared" si="517"/>
        <v>10168.055352000001</v>
      </c>
      <c r="BH1085" s="34">
        <f>IF($B1085="P",VLOOKUP($E1085,'[2]Costeo-JUL26'!$B$9:$CQ$307,BH$1,0),0)</f>
        <v>910319</v>
      </c>
      <c r="BI1085" s="16">
        <f>IF($B1085="P",VLOOKUP($E1085,'[2]Costeo-JUL26'!$B$9:$CQ$307,BI$1,0),0)*$G1085</f>
        <v>13.013333333333334</v>
      </c>
      <c r="BJ1085" s="36">
        <f>IF($B1085="P",VLOOKUP($E1085,'[2]Costeo-JUL26'!$B$9:$CQ$307,BJ$1,0),0)*$G1085</f>
        <v>34023.360000000001</v>
      </c>
      <c r="BK1085" s="35">
        <f>IF(BH1085=910319,0,IF($B1085="P",VLOOKUP($E1085,'[2]Costeo-JUL26'!$B$9:$CQ$307,BK$1,0),0))</f>
        <v>0</v>
      </c>
      <c r="BL1085" s="36">
        <f t="shared" si="518"/>
        <v>0</v>
      </c>
      <c r="BM1085" s="36">
        <f t="shared" si="519"/>
        <v>34023.360000000001</v>
      </c>
      <c r="BN1085" s="34">
        <f>IF($B1085="P",VLOOKUP($E1085,'[2]Costeo-JUL26'!$B$9:$CQ$307,BN$1,0),0)</f>
        <v>0</v>
      </c>
      <c r="BO1085" s="16">
        <f>IF($B1085="P",VLOOKUP($E1085,'[2]Costeo-JUL26'!$B$9:$CQ$307,BO$1,0),0)*$G1085</f>
        <v>0</v>
      </c>
      <c r="BP1085" s="36">
        <f>IF($B1085="P",VLOOKUP($E1085,'[2]Costeo-JUL26'!$B$9:$CQ$307,BP$1,0),0)*$G1085</f>
        <v>0</v>
      </c>
      <c r="BQ1085" s="35">
        <f>IF($B1085="P",VLOOKUP($E1085,'[2]Costeo-JUL26'!$B$9:$CQ$307,BQ$1,0),0)</f>
        <v>0</v>
      </c>
      <c r="BR1085" s="36">
        <f t="shared" si="520"/>
        <v>0</v>
      </c>
      <c r="BS1085" s="36">
        <f t="shared" si="521"/>
        <v>0</v>
      </c>
      <c r="BT1085" s="34">
        <f>IF($B1085="P",VLOOKUP($E1085,'[2]Costeo-JUL26'!$B$9:$CQ$307,BT$1,0),0)</f>
        <v>0</v>
      </c>
      <c r="BU1085" s="16">
        <f>IF($B1085="P",VLOOKUP($E1085,'[2]Costeo-JUL26'!$B$9:$CQ$307,BU$1,0),0)*$G1085</f>
        <v>0</v>
      </c>
      <c r="BV1085" s="36">
        <f>IF($B1085="P",VLOOKUP($E1085,'[2]Costeo-JUL26'!$B$9:$CQ$307,BV$1,0),0)*$G1085</f>
        <v>0</v>
      </c>
      <c r="BW1085" s="35">
        <f>IF($B1085="P",VLOOKUP($E1085,'[2]Costeo-JUL26'!$B$9:$CQ$307,BW$1,0),0)</f>
        <v>0</v>
      </c>
      <c r="BX1085" s="36">
        <f t="shared" si="522"/>
        <v>0</v>
      </c>
      <c r="BY1085" s="36">
        <f t="shared" si="523"/>
        <v>0</v>
      </c>
      <c r="BZ1085" s="34">
        <f>IF($B1085="P",VLOOKUP($E1085,'[2]Costeo-JUL26'!$B$9:$CQ$307,BZ$1,0),0)</f>
        <v>0</v>
      </c>
      <c r="CA1085" s="16">
        <f>IF($B1085="P",VLOOKUP($E1085,'[2]Costeo-JUL26'!$B$9:$CQ$307,CA$1,0),0)*$G1085</f>
        <v>0</v>
      </c>
      <c r="CB1085" s="36">
        <f>IF($B1085="P",VLOOKUP($E1085,'[2]Costeo-JUL26'!$B$9:$CQ$307,CB$1,0),0)*$G1085</f>
        <v>0</v>
      </c>
      <c r="CC1085" s="35">
        <f>IF($B1085="P",VLOOKUP($E1085,'[2]Costeo-JUL26'!$B$9:$CQ$307,CC$1,0),0)</f>
        <v>0</v>
      </c>
      <c r="CD1085" s="36">
        <f t="shared" si="524"/>
        <v>0</v>
      </c>
      <c r="CE1085" s="36">
        <f t="shared" si="525"/>
        <v>0</v>
      </c>
      <c r="CF1085" s="37">
        <f t="shared" si="497"/>
        <v>3503959.7787574483</v>
      </c>
      <c r="CG1085" s="36">
        <f>IF($B1085="r",VLOOKUP($E1085,'[2]Costeo-JUL26'!$B$9:$CQ$307,CG$1,0),0)*$G1085</f>
        <v>0</v>
      </c>
      <c r="CH1085" s="35">
        <f>VLOOKUP($E1085,'[2]TEORICOS (05.26)'!$A$8:$T$251,CH$1,0)</f>
        <v>0</v>
      </c>
      <c r="CI1085" s="36">
        <f t="shared" si="526"/>
        <v>0</v>
      </c>
      <c r="CJ1085" s="37">
        <f t="shared" si="527"/>
        <v>0</v>
      </c>
      <c r="CM1085" s="16">
        <f>SUMIFS('[1]Ajuste Inventario'!$I:$I,'[1]Ajuste Inventario'!$B:$B,E1085,'[1]Ajuste Inventario'!$S:$S,D1085)*-1</f>
        <v>-1.25</v>
      </c>
      <c r="CN1085" s="36">
        <f t="shared" si="498"/>
        <v>-8975.3068103418245</v>
      </c>
      <c r="CP1085" t="str">
        <f t="shared" si="499"/>
        <v>144Org.Vtas V.Gesell</v>
      </c>
      <c r="CQ1085" s="10">
        <f t="shared" si="500"/>
        <v>7180.2454482734593</v>
      </c>
    </row>
    <row r="1086" spans="1:95" x14ac:dyDescent="0.25">
      <c r="A1086" s="30">
        <v>46204</v>
      </c>
      <c r="B1086" s="31" t="str">
        <f>VLOOKUP($E1086,'[2]TEORICOS (05.26)'!$A$8:$T$251,B$1,0)</f>
        <v>P</v>
      </c>
      <c r="C1086" s="32" t="str">
        <f>VLOOKUP($E1086,'[2]TEORICOS (05.26)'!$A$8:$T$251,C$1,0)</f>
        <v>Coca Cola</v>
      </c>
      <c r="D1086" t="s">
        <v>233</v>
      </c>
      <c r="E1086">
        <v>159</v>
      </c>
      <c r="F1086" t="s">
        <v>74</v>
      </c>
      <c r="G1086" s="16">
        <v>10069.999</v>
      </c>
      <c r="H1086" s="16">
        <v>23946.457622000082</v>
      </c>
      <c r="I1086" s="33">
        <v>189115719.44999838</v>
      </c>
      <c r="J1086" s="33">
        <v>179820280.43999866</v>
      </c>
      <c r="K1086" s="34">
        <f>IF($B1086="P",VLOOKUP($E1086,'[2]Costeo-JUL26'!$B$9:$CQ$307,K$1,0),0)</f>
        <v>933975</v>
      </c>
      <c r="L1086" s="35">
        <f>VLOOKUP($E1086,'[2]TEORICOS (05.26)'!$A$8:$T$251,L$1,0)</f>
        <v>0.2</v>
      </c>
      <c r="M1086" s="36">
        <f t="shared" si="501"/>
        <v>35964056.087999731</v>
      </c>
      <c r="N1086" s="35">
        <f>IF($B1086="P",VLOOKUP($E1086,'[2]Costeo-JUL26'!$B$9:$CQ$307,N$1,0),0)</f>
        <v>5.0000000000000001E-3</v>
      </c>
      <c r="O1086" s="36">
        <f t="shared" si="502"/>
        <v>179820.28043999866</v>
      </c>
      <c r="P1086" s="36">
        <f>IF($B1086="P",VLOOKUP($E1086,'[2]Costeo-JUL26'!$B$9:$CQ$307,P$1,0),0)*H1086</f>
        <v>2576091.0181386811</v>
      </c>
      <c r="Q1086" s="36">
        <f t="shared" si="503"/>
        <v>38719967.386578411</v>
      </c>
      <c r="R1086" s="34">
        <f>IF($B1086="P",VLOOKUP($E1086,'[2]Costeo-JUL26'!$B$9:$CQ$307,R$1,0),0)</f>
        <v>902332</v>
      </c>
      <c r="S1086" s="16">
        <f>IF($B1086="P",VLOOKUP($E1086,'[2]Costeo-JUL26'!$B$9:$CQ$307,S$1,0),0)*$G1086</f>
        <v>13799.833639452985</v>
      </c>
      <c r="T1086" s="36">
        <f>IF($B1086="P",VLOOKUP($E1086,'[2]Costeo-JUL26'!$B$9:$CQ$307,T$1,0),0)*$G1086</f>
        <v>9626127.6996351387</v>
      </c>
      <c r="U1086" s="35">
        <f>IF($B1086="P",VLOOKUP($E1086,'[2]Costeo-JUL26'!$B$9:$CQ$307,U$1,0),0)</f>
        <v>1.4999999999999999E-2</v>
      </c>
      <c r="V1086" s="36">
        <f t="shared" si="504"/>
        <v>144391.91549452709</v>
      </c>
      <c r="W1086" s="36">
        <f t="shared" si="505"/>
        <v>9770519.6151296664</v>
      </c>
      <c r="X1086" s="34">
        <f>IF($B1086="P",VLOOKUP($E1086,'[2]Costeo-JUL26'!$B$9:$CQ$307,X$1,0),0)</f>
        <v>902338</v>
      </c>
      <c r="Y1086" s="16">
        <f>IF($B1086="P",VLOOKUP($E1086,'[2]Costeo-JUL26'!$B$9:$CQ$307,Y$1,0),0)*$G1086</f>
        <v>1184.3527223879998</v>
      </c>
      <c r="Z1086" s="36">
        <f>IF($B1086="P",VLOOKUP($E1086,'[2]Costeo-JUL26'!$B$9:$CQ$307,Z$1,0),0)*$G1086</f>
        <v>334863.88872798317</v>
      </c>
      <c r="AA1086" s="35">
        <f>IF($B1086="P",VLOOKUP($E1086,'[2]Costeo-JUL26'!$B$9:$CQ$307,AA$1,0),0)</f>
        <v>0.45</v>
      </c>
      <c r="AB1086" s="36">
        <f t="shared" si="506"/>
        <v>150688.74992759243</v>
      </c>
      <c r="AC1086" s="36">
        <f t="shared" si="507"/>
        <v>485552.63865557557</v>
      </c>
      <c r="AD1086" s="34">
        <f>IF($B1086="P",VLOOKUP($E1086,'[2]Costeo-JUL26'!$B$9:$CQ$307,AD$1,0),0)</f>
        <v>901733</v>
      </c>
      <c r="AE1086" s="16">
        <f>IF($B1086="P",VLOOKUP($E1086,'[2]Costeo-JUL26'!$B$9:$CQ$307,AE$1,0),0)*$G1086</f>
        <v>60419.993999999999</v>
      </c>
      <c r="AF1086" s="36">
        <f>IF($B1086="P",VLOOKUP($E1086,'[2]Costeo-JUL26'!$B$9:$CQ$307,AF$1,0),0)*$G1086</f>
        <v>927277.73191680002</v>
      </c>
      <c r="AG1086" s="35">
        <f>IF($B1086="P",VLOOKUP($E1086,'[2]Costeo-JUL26'!$B$9:$CQ$307,AG$1,0),0)</f>
        <v>6.0000000000000001E-3</v>
      </c>
      <c r="AH1086" s="36">
        <f t="shared" si="508"/>
        <v>5563.6663915008003</v>
      </c>
      <c r="AI1086" s="36">
        <f t="shared" si="509"/>
        <v>932841.39830830088</v>
      </c>
      <c r="AJ1086" s="34">
        <f>IF($B1086="P",VLOOKUP($E1086,'[2]Costeo-JUL26'!$B$9:$CQ$307,AJ$1,0),0)</f>
        <v>906101</v>
      </c>
      <c r="AK1086" s="16">
        <f>IF($B1086="P",VLOOKUP($E1086,'[2]Costeo-JUL26'!$B$9:$CQ$307,AK$1,0),0)*$G1086</f>
        <v>60419.993999999999</v>
      </c>
      <c r="AL1086" s="36">
        <f>IF($B1086="P",VLOOKUP($E1086,'[2]Costeo-JUL26'!$B$9:$CQ$307,AL$1,0),0)*$G1086</f>
        <v>657241.44433272001</v>
      </c>
      <c r="AM1086" s="35">
        <f>IF($B1086="P",VLOOKUP($E1086,'[2]Costeo-JUL26'!$B$9:$CQ$307,AM$1,0),0)</f>
        <v>1.7999999999999999E-2</v>
      </c>
      <c r="AN1086" s="36">
        <f t="shared" si="510"/>
        <v>11830.345997988959</v>
      </c>
      <c r="AO1086" s="36">
        <f t="shared" si="511"/>
        <v>669071.79033070896</v>
      </c>
      <c r="AP1086" s="34">
        <f>IF($B1086="P",VLOOKUP($E1086,'[2]Costeo-JUL26'!$B$9:$CQ$307,AP$1,0),0)</f>
        <v>911881</v>
      </c>
      <c r="AQ1086" s="16">
        <f>IF($B1086="P",VLOOKUP($E1086,'[2]Costeo-JUL26'!$B$9:$CQ$307,AQ$1,0),0)*$G1086</f>
        <v>60419.993999999999</v>
      </c>
      <c r="AR1086" s="36">
        <f>IF($B1086="P",VLOOKUP($E1086,'[2]Costeo-JUL26'!$B$9:$CQ$307,AR$1,0),0)*$G1086</f>
        <v>8198461.4899893561</v>
      </c>
      <c r="AS1086" s="35">
        <f>IF($B1086="P",VLOOKUP($E1086,'[2]Costeo-JUL26'!$B$9:$CQ$307,AS$1,0),0)</f>
        <v>0.02</v>
      </c>
      <c r="AT1086" s="36">
        <f t="shared" si="512"/>
        <v>163969.22979978714</v>
      </c>
      <c r="AU1086" s="36">
        <f t="shared" si="513"/>
        <v>8362430.7197891437</v>
      </c>
      <c r="AV1086" s="34">
        <f>IF($B1086="P",VLOOKUP($E1086,'[2]Costeo-JUL26'!$B$9:$CQ$307,AV$1,0),0)</f>
        <v>932442</v>
      </c>
      <c r="AW1086" s="16">
        <f>IF($B1086="P",VLOOKUP($E1086,'[2]Costeo-JUL26'!$B$9:$CQ$307,AW$1,0),0)*$G1086</f>
        <v>278.93897229999999</v>
      </c>
      <c r="AX1086" s="36">
        <f>IF($B1086="P",VLOOKUP($E1086,'[2]Costeo-JUL26'!$B$9:$CQ$307,AX$1,0),0)*$G1086</f>
        <v>1029640.264599696</v>
      </c>
      <c r="AY1086" s="35">
        <f>IF($B1086="P",VLOOKUP($E1086,'[2]Costeo-JUL26'!$B$9:$CQ$307,AY$1,0),0)</f>
        <v>0.03</v>
      </c>
      <c r="AZ1086" s="36">
        <f t="shared" si="514"/>
        <v>30889.207937990879</v>
      </c>
      <c r="BA1086" s="36">
        <f t="shared" si="515"/>
        <v>1060529.4725376868</v>
      </c>
      <c r="BB1086" s="34">
        <f>IF($B1086="P",VLOOKUP($E1086,'[2]Costeo-JUL26'!$B$9:$CQ$307,BB$1,0),0)</f>
        <v>902311</v>
      </c>
      <c r="BC1086" s="16">
        <f>IF($B1086="P",VLOOKUP($E1086,'[2]Costeo-JUL26'!$B$9:$CQ$307,BC$1,0),0)*$G1086</f>
        <v>44.056245625000003</v>
      </c>
      <c r="BD1086" s="36">
        <f>IF($B1086="P",VLOOKUP($E1086,'[2]Costeo-JUL26'!$B$9:$CQ$307,BD$1,0),0)*$G1086</f>
        <v>172772.95537405316</v>
      </c>
      <c r="BE1086" s="35">
        <f>IF($B1086="P",VLOOKUP($E1086,'[2]Costeo-JUL26'!$B$9:$CQ$307,BE$1,0),0)</f>
        <v>0.03</v>
      </c>
      <c r="BF1086" s="36">
        <f t="shared" si="516"/>
        <v>5183.1886612215949</v>
      </c>
      <c r="BG1086" s="36">
        <f t="shared" si="517"/>
        <v>177956.14403527474</v>
      </c>
      <c r="BH1086" s="34">
        <f>IF($B1086="P",VLOOKUP($E1086,'[2]Costeo-JUL26'!$B$9:$CQ$307,BH$1,0),0)</f>
        <v>933089</v>
      </c>
      <c r="BI1086" s="16">
        <f>IF($B1086="P",VLOOKUP($E1086,'[2]Costeo-JUL26'!$B$9:$CQ$307,BI$1,0),0)*$G1086</f>
        <v>377.62496249999998</v>
      </c>
      <c r="BJ1086" s="36">
        <f>IF($B1086="P",VLOOKUP($E1086,'[2]Costeo-JUL26'!$B$9:$CQ$307,BJ$1,0),0)*$G1086</f>
        <v>281206.9413343615</v>
      </c>
      <c r="BK1086" s="35">
        <f>IF(BH1086=910319,0,IF($B1086="P",VLOOKUP($E1086,'[2]Costeo-JUL26'!$B$9:$CQ$307,BK$1,0),0))</f>
        <v>0.02</v>
      </c>
      <c r="BL1086" s="36">
        <f t="shared" si="518"/>
        <v>5624.13882668723</v>
      </c>
      <c r="BM1086" s="36">
        <f t="shared" si="519"/>
        <v>286831.08016104874</v>
      </c>
      <c r="BN1086" s="34">
        <f>IF($B1086="P",VLOOKUP($E1086,'[2]Costeo-JUL26'!$B$9:$CQ$307,BN$1,0),0)</f>
        <v>0</v>
      </c>
      <c r="BO1086" s="16">
        <f>IF($B1086="P",VLOOKUP($E1086,'[2]Costeo-JUL26'!$B$9:$CQ$307,BO$1,0),0)*$G1086</f>
        <v>0</v>
      </c>
      <c r="BP1086" s="36">
        <f>IF($B1086="P",VLOOKUP($E1086,'[2]Costeo-JUL26'!$B$9:$CQ$307,BP$1,0),0)*$G1086</f>
        <v>0</v>
      </c>
      <c r="BQ1086" s="35">
        <f>IF($B1086="P",VLOOKUP($E1086,'[2]Costeo-JUL26'!$B$9:$CQ$307,BQ$1,0),0)</f>
        <v>0</v>
      </c>
      <c r="BR1086" s="36">
        <f t="shared" si="520"/>
        <v>0</v>
      </c>
      <c r="BS1086" s="36">
        <f t="shared" si="521"/>
        <v>0</v>
      </c>
      <c r="BT1086" s="34">
        <f>IF($B1086="P",VLOOKUP($E1086,'[2]Costeo-JUL26'!$B$9:$CQ$307,BT$1,0),0)</f>
        <v>0</v>
      </c>
      <c r="BU1086" s="16">
        <f>IF($B1086="P",VLOOKUP($E1086,'[2]Costeo-JUL26'!$B$9:$CQ$307,BU$1,0),0)*$G1086</f>
        <v>0</v>
      </c>
      <c r="BV1086" s="36">
        <f>IF($B1086="P",VLOOKUP($E1086,'[2]Costeo-JUL26'!$B$9:$CQ$307,BV$1,0),0)*$G1086</f>
        <v>0</v>
      </c>
      <c r="BW1086" s="35">
        <f>IF($B1086="P",VLOOKUP($E1086,'[2]Costeo-JUL26'!$B$9:$CQ$307,BW$1,0),0)</f>
        <v>0</v>
      </c>
      <c r="BX1086" s="36">
        <f t="shared" si="522"/>
        <v>0</v>
      </c>
      <c r="BY1086" s="36">
        <f t="shared" si="523"/>
        <v>0</v>
      </c>
      <c r="BZ1086" s="34">
        <f>IF($B1086="P",VLOOKUP($E1086,'[2]Costeo-JUL26'!$B$9:$CQ$307,BZ$1,0),0)</f>
        <v>0</v>
      </c>
      <c r="CA1086" s="16">
        <f>IF($B1086="P",VLOOKUP($E1086,'[2]Costeo-JUL26'!$B$9:$CQ$307,CA$1,0),0)*$G1086</f>
        <v>0</v>
      </c>
      <c r="CB1086" s="36">
        <f>IF($B1086="P",VLOOKUP($E1086,'[2]Costeo-JUL26'!$B$9:$CQ$307,CB$1,0),0)*$G1086</f>
        <v>0</v>
      </c>
      <c r="CC1086" s="35">
        <f>IF($B1086="P",VLOOKUP($E1086,'[2]Costeo-JUL26'!$B$9:$CQ$307,CC$1,0),0)</f>
        <v>0</v>
      </c>
      <c r="CD1086" s="36">
        <f t="shared" si="524"/>
        <v>0</v>
      </c>
      <c r="CE1086" s="36">
        <f t="shared" si="525"/>
        <v>0</v>
      </c>
      <c r="CF1086" s="37">
        <f t="shared" si="497"/>
        <v>60465700.245525807</v>
      </c>
      <c r="CG1086" s="36">
        <f>IF($B1086="r",VLOOKUP($E1086,'[2]Costeo-JUL26'!$B$9:$CQ$307,CG$1,0),0)*$G1086</f>
        <v>0</v>
      </c>
      <c r="CH1086" s="35">
        <f>VLOOKUP($E1086,'[2]TEORICOS (05.26)'!$A$8:$T$251,CH$1,0)</f>
        <v>0</v>
      </c>
      <c r="CI1086" s="36">
        <f t="shared" si="526"/>
        <v>0</v>
      </c>
      <c r="CJ1086" s="37">
        <f t="shared" si="527"/>
        <v>0</v>
      </c>
      <c r="CM1086" s="16">
        <f>SUMIFS('[1]Ajuste Inventario'!$I:$I,'[1]Ajuste Inventario'!$B:$B,E1086,'[1]Ajuste Inventario'!$S:$S,D1086)*-1</f>
        <v>27.834999999999997</v>
      </c>
      <c r="CN1086" s="36">
        <f t="shared" si="498"/>
        <v>167136.33897423532</v>
      </c>
      <c r="CP1086" t="str">
        <f t="shared" si="499"/>
        <v>159Org.Vtas V.Gesell</v>
      </c>
      <c r="CQ1086" s="10">
        <f t="shared" si="500"/>
        <v>6004.5388530352193</v>
      </c>
    </row>
    <row r="1087" spans="1:95" x14ac:dyDescent="0.25">
      <c r="A1087" s="30">
        <v>46204</v>
      </c>
      <c r="B1087" s="31" t="str">
        <f>VLOOKUP($E1087,'[2]TEORICOS (05.26)'!$A$8:$T$251,B$1,0)</f>
        <v>P</v>
      </c>
      <c r="C1087" s="32" t="str">
        <f>VLOOKUP($E1087,'[2]TEORICOS (05.26)'!$A$8:$T$251,C$1,0)</f>
        <v>Coca Cola</v>
      </c>
      <c r="D1087" t="s">
        <v>233</v>
      </c>
      <c r="E1087">
        <v>161</v>
      </c>
      <c r="F1087" t="s">
        <v>75</v>
      </c>
      <c r="G1087" s="16">
        <v>1054.6659999999999</v>
      </c>
      <c r="H1087" s="16">
        <v>3343.2912200000078</v>
      </c>
      <c r="I1087" s="33">
        <v>21827741.000000019</v>
      </c>
      <c r="J1087" s="33">
        <v>21467027.160000019</v>
      </c>
      <c r="K1087" s="34">
        <f>IF($B1087="P",VLOOKUP($E1087,'[2]Costeo-JUL26'!$B$9:$CQ$307,K$1,0),0)</f>
        <v>933975</v>
      </c>
      <c r="L1087" s="35">
        <f>VLOOKUP($E1087,'[2]TEORICOS (05.26)'!$A$8:$T$251,L$1,0)</f>
        <v>0.2</v>
      </c>
      <c r="M1087" s="36">
        <f t="shared" si="501"/>
        <v>4293405.4320000038</v>
      </c>
      <c r="N1087" s="35">
        <f>IF($B1087="P",VLOOKUP($E1087,'[2]Costeo-JUL26'!$B$9:$CQ$307,N$1,0),0)</f>
        <v>5.0000000000000001E-3</v>
      </c>
      <c r="O1087" s="36">
        <f t="shared" si="502"/>
        <v>21467.02716000002</v>
      </c>
      <c r="P1087" s="36">
        <f>IF($B1087="P",VLOOKUP($E1087,'[2]Costeo-JUL26'!$B$9:$CQ$307,P$1,0),0)*H1087</f>
        <v>359661.65095547779</v>
      </c>
      <c r="Q1087" s="36">
        <f t="shared" si="503"/>
        <v>4674534.1101154815</v>
      </c>
      <c r="R1087" s="34">
        <f>IF($B1087="P",VLOOKUP($E1087,'[2]Costeo-JUL26'!$B$9:$CQ$307,R$1,0),0)</f>
        <v>902332</v>
      </c>
      <c r="S1087" s="16">
        <f>IF($B1087="P",VLOOKUP($E1087,'[2]Costeo-JUL26'!$B$9:$CQ$307,S$1,0),0)*$G1087</f>
        <v>1927.0727296248749</v>
      </c>
      <c r="T1087" s="36">
        <f>IF($B1087="P",VLOOKUP($E1087,'[2]Costeo-JUL26'!$B$9:$CQ$307,T$1,0),0)*$G1087</f>
        <v>1344237.0876717917</v>
      </c>
      <c r="U1087" s="35">
        <f>IF($B1087="P",VLOOKUP($E1087,'[2]Costeo-JUL26'!$B$9:$CQ$307,U$1,0),0)</f>
        <v>1.4999999999999999E-2</v>
      </c>
      <c r="V1087" s="36">
        <f t="shared" si="504"/>
        <v>20163.556315076876</v>
      </c>
      <c r="W1087" s="36">
        <f t="shared" si="505"/>
        <v>1364400.6439868684</v>
      </c>
      <c r="X1087" s="34">
        <f>IF($B1087="P",VLOOKUP($E1087,'[2]Costeo-JUL26'!$B$9:$CQ$307,X$1,0),0)</f>
        <v>902338</v>
      </c>
      <c r="Y1087" s="16">
        <f>IF($B1087="P",VLOOKUP($E1087,'[2]Costeo-JUL26'!$B$9:$CQ$307,Y$1,0),0)*$G1087</f>
        <v>165.388503456</v>
      </c>
      <c r="Z1087" s="36">
        <f>IF($B1087="P",VLOOKUP($E1087,'[2]Costeo-JUL26'!$B$9:$CQ$307,Z$1,0),0)*$G1087</f>
        <v>46761.945467149446</v>
      </c>
      <c r="AA1087" s="35">
        <f>IF($B1087="P",VLOOKUP($E1087,'[2]Costeo-JUL26'!$B$9:$CQ$307,AA$1,0),0)</f>
        <v>0.45</v>
      </c>
      <c r="AB1087" s="36">
        <f t="shared" si="506"/>
        <v>21042.875460217252</v>
      </c>
      <c r="AC1087" s="36">
        <f t="shared" si="507"/>
        <v>67804.820927366702</v>
      </c>
      <c r="AD1087" s="34">
        <f>IF($B1087="P",VLOOKUP($E1087,'[2]Costeo-JUL26'!$B$9:$CQ$307,AD$1,0),0)</f>
        <v>901733</v>
      </c>
      <c r="AE1087" s="16">
        <f>IF($B1087="P",VLOOKUP($E1087,'[2]Costeo-JUL26'!$B$9:$CQ$307,AE$1,0),0)*$G1087</f>
        <v>6327.9959999999992</v>
      </c>
      <c r="AF1087" s="36">
        <f>IF($B1087="P",VLOOKUP($E1087,'[2]Costeo-JUL26'!$B$9:$CQ$307,AF$1,0),0)*$G1087</f>
        <v>97117.020211199997</v>
      </c>
      <c r="AG1087" s="35">
        <f>IF($B1087="P",VLOOKUP($E1087,'[2]Costeo-JUL26'!$B$9:$CQ$307,AG$1,0),0)</f>
        <v>6.0000000000000001E-3</v>
      </c>
      <c r="AH1087" s="36">
        <f t="shared" si="508"/>
        <v>582.70212126720003</v>
      </c>
      <c r="AI1087" s="36">
        <f t="shared" si="509"/>
        <v>97699.722332467194</v>
      </c>
      <c r="AJ1087" s="34">
        <f>IF($B1087="P",VLOOKUP($E1087,'[2]Costeo-JUL26'!$B$9:$CQ$307,AJ$1,0),0)</f>
        <v>919914</v>
      </c>
      <c r="AK1087" s="16">
        <f>IF($B1087="P",VLOOKUP($E1087,'[2]Costeo-JUL26'!$B$9:$CQ$307,AK$1,0),0)*$G1087</f>
        <v>6327.9959999999992</v>
      </c>
      <c r="AL1087" s="36">
        <f>IF($B1087="P",VLOOKUP($E1087,'[2]Costeo-JUL26'!$B$9:$CQ$307,AL$1,0),0)*$G1087</f>
        <v>93218.215315680005</v>
      </c>
      <c r="AM1087" s="35">
        <f>IF($B1087="P",VLOOKUP($E1087,'[2]Costeo-JUL26'!$B$9:$CQ$307,AM$1,0),0)</f>
        <v>1.7999999999999999E-2</v>
      </c>
      <c r="AN1087" s="36">
        <f t="shared" si="510"/>
        <v>1677.92787568224</v>
      </c>
      <c r="AO1087" s="36">
        <f t="shared" si="511"/>
        <v>94896.143191362251</v>
      </c>
      <c r="AP1087" s="34">
        <f>IF($B1087="P",VLOOKUP($E1087,'[2]Costeo-JUL26'!$B$9:$CQ$307,AP$1,0),0)</f>
        <v>913487</v>
      </c>
      <c r="AQ1087" s="16">
        <f>IF($B1087="P",VLOOKUP($E1087,'[2]Costeo-JUL26'!$B$9:$CQ$307,AQ$1,0),0)*$G1087</f>
        <v>6327.9959999999992</v>
      </c>
      <c r="AR1087" s="36">
        <f>IF($B1087="P",VLOOKUP($E1087,'[2]Costeo-JUL26'!$B$9:$CQ$307,AR$1,0),0)*$G1087</f>
        <v>1210615.9389206138</v>
      </c>
      <c r="AS1087" s="35">
        <f>IF($B1087="P",VLOOKUP($E1087,'[2]Costeo-JUL26'!$B$9:$CQ$307,AS$1,0),0)</f>
        <v>0.02</v>
      </c>
      <c r="AT1087" s="36">
        <f t="shared" si="512"/>
        <v>24212.318778412278</v>
      </c>
      <c r="AU1087" s="36">
        <f t="shared" si="513"/>
        <v>1234828.257699026</v>
      </c>
      <c r="AV1087" s="34">
        <f>IF($B1087="P",VLOOKUP($E1087,'[2]Costeo-JUL26'!$B$9:$CQ$307,AV$1,0),0)</f>
        <v>902310</v>
      </c>
      <c r="AW1087" s="16">
        <f>IF($B1087="P",VLOOKUP($E1087,'[2]Costeo-JUL26'!$B$9:$CQ$307,AW$1,0),0)*$G1087</f>
        <v>38.1789092</v>
      </c>
      <c r="AX1087" s="36">
        <f>IF($B1087="P",VLOOKUP($E1087,'[2]Costeo-JUL26'!$B$9:$CQ$307,AX$1,0),0)*$G1087</f>
        <v>133761.56813274973</v>
      </c>
      <c r="AY1087" s="35">
        <f>IF($B1087="P",VLOOKUP($E1087,'[2]Costeo-JUL26'!$B$9:$CQ$307,AY$1,0),0)</f>
        <v>0.03</v>
      </c>
      <c r="AZ1087" s="36">
        <f t="shared" si="514"/>
        <v>4012.8470439824919</v>
      </c>
      <c r="BA1087" s="36">
        <f t="shared" si="515"/>
        <v>137774.41517673223</v>
      </c>
      <c r="BB1087" s="34">
        <f>IF($B1087="P",VLOOKUP($E1087,'[2]Costeo-JUL26'!$B$9:$CQ$307,BB$1,0),0)</f>
        <v>923266</v>
      </c>
      <c r="BC1087" s="16">
        <f>IF($B1087="P",VLOOKUP($E1087,'[2]Costeo-JUL26'!$B$9:$CQ$307,BC$1,0),0)*$G1087</f>
        <v>8.6130353555999992</v>
      </c>
      <c r="BD1087" s="36">
        <f>IF($B1087="P",VLOOKUP($E1087,'[2]Costeo-JUL26'!$B$9:$CQ$307,BD$1,0),0)*$G1087</f>
        <v>34847.135223807818</v>
      </c>
      <c r="BE1087" s="35">
        <f>IF($B1087="P",VLOOKUP($E1087,'[2]Costeo-JUL26'!$B$9:$CQ$307,BE$1,0),0)</f>
        <v>0.03</v>
      </c>
      <c r="BF1087" s="36">
        <f t="shared" si="516"/>
        <v>1045.4140567142344</v>
      </c>
      <c r="BG1087" s="36">
        <f t="shared" si="517"/>
        <v>35892.549280522049</v>
      </c>
      <c r="BH1087" s="34">
        <f>IF($B1087="P",VLOOKUP($E1087,'[2]Costeo-JUL26'!$B$9:$CQ$307,BH$1,0),0)</f>
        <v>910319</v>
      </c>
      <c r="BI1087" s="16">
        <f>IF($B1087="P",VLOOKUP($E1087,'[2]Costeo-JUL26'!$B$9:$CQ$307,BI$1,0),0)*$G1087</f>
        <v>26.36665</v>
      </c>
      <c r="BJ1087" s="36">
        <f>IF($B1087="P",VLOOKUP($E1087,'[2]Costeo-JUL26'!$B$9:$CQ$307,BJ$1,0),0)*$G1087</f>
        <v>68935.606424999991</v>
      </c>
      <c r="BK1087" s="35">
        <f>IF(BH1087=910319,0,IF($B1087="P",VLOOKUP($E1087,'[2]Costeo-JUL26'!$B$9:$CQ$307,BK$1,0),0))</f>
        <v>0</v>
      </c>
      <c r="BL1087" s="36">
        <f t="shared" si="518"/>
        <v>0</v>
      </c>
      <c r="BM1087" s="36">
        <f t="shared" si="519"/>
        <v>68935.606424999991</v>
      </c>
      <c r="BN1087" s="34">
        <f>IF($B1087="P",VLOOKUP($E1087,'[2]Costeo-JUL26'!$B$9:$CQ$307,BN$1,0),0)</f>
        <v>0</v>
      </c>
      <c r="BO1087" s="16">
        <f>IF($B1087="P",VLOOKUP($E1087,'[2]Costeo-JUL26'!$B$9:$CQ$307,BO$1,0),0)*$G1087</f>
        <v>0</v>
      </c>
      <c r="BP1087" s="36">
        <f>IF($B1087="P",VLOOKUP($E1087,'[2]Costeo-JUL26'!$B$9:$CQ$307,BP$1,0),0)*$G1087</f>
        <v>0</v>
      </c>
      <c r="BQ1087" s="35">
        <f>IF($B1087="P",VLOOKUP($E1087,'[2]Costeo-JUL26'!$B$9:$CQ$307,BQ$1,0),0)</f>
        <v>0</v>
      </c>
      <c r="BR1087" s="36">
        <f t="shared" si="520"/>
        <v>0</v>
      </c>
      <c r="BS1087" s="36">
        <f t="shared" si="521"/>
        <v>0</v>
      </c>
      <c r="BT1087" s="34">
        <f>IF($B1087="P",VLOOKUP($E1087,'[2]Costeo-JUL26'!$B$9:$CQ$307,BT$1,0),0)</f>
        <v>0</v>
      </c>
      <c r="BU1087" s="16">
        <f>IF($B1087="P",VLOOKUP($E1087,'[2]Costeo-JUL26'!$B$9:$CQ$307,BU$1,0),0)*$G1087</f>
        <v>0</v>
      </c>
      <c r="BV1087" s="36">
        <f>IF($B1087="P",VLOOKUP($E1087,'[2]Costeo-JUL26'!$B$9:$CQ$307,BV$1,0),0)*$G1087</f>
        <v>0</v>
      </c>
      <c r="BW1087" s="35">
        <f>IF($B1087="P",VLOOKUP($E1087,'[2]Costeo-JUL26'!$B$9:$CQ$307,BW$1,0),0)</f>
        <v>0</v>
      </c>
      <c r="BX1087" s="36">
        <f t="shared" si="522"/>
        <v>0</v>
      </c>
      <c r="BY1087" s="36">
        <f t="shared" si="523"/>
        <v>0</v>
      </c>
      <c r="BZ1087" s="34">
        <f>IF($B1087="P",VLOOKUP($E1087,'[2]Costeo-JUL26'!$B$9:$CQ$307,BZ$1,0),0)</f>
        <v>0</v>
      </c>
      <c r="CA1087" s="16">
        <f>IF($B1087="P",VLOOKUP($E1087,'[2]Costeo-JUL26'!$B$9:$CQ$307,CA$1,0),0)*$G1087</f>
        <v>0</v>
      </c>
      <c r="CB1087" s="36">
        <f>IF($B1087="P",VLOOKUP($E1087,'[2]Costeo-JUL26'!$B$9:$CQ$307,CB$1,0),0)*$G1087</f>
        <v>0</v>
      </c>
      <c r="CC1087" s="35">
        <f>IF($B1087="P",VLOOKUP($E1087,'[2]Costeo-JUL26'!$B$9:$CQ$307,CC$1,0),0)</f>
        <v>0</v>
      </c>
      <c r="CD1087" s="36">
        <f t="shared" si="524"/>
        <v>0</v>
      </c>
      <c r="CE1087" s="36">
        <f t="shared" si="525"/>
        <v>0</v>
      </c>
      <c r="CF1087" s="37">
        <f t="shared" si="497"/>
        <v>7776766.269134827</v>
      </c>
      <c r="CG1087" s="36">
        <f>IF($B1087="r",VLOOKUP($E1087,'[2]Costeo-JUL26'!$B$9:$CQ$307,CG$1,0),0)*$G1087</f>
        <v>0</v>
      </c>
      <c r="CH1087" s="35">
        <f>VLOOKUP($E1087,'[2]TEORICOS (05.26)'!$A$8:$T$251,CH$1,0)</f>
        <v>0</v>
      </c>
      <c r="CI1087" s="36">
        <f t="shared" si="526"/>
        <v>0</v>
      </c>
      <c r="CJ1087" s="37">
        <f t="shared" si="527"/>
        <v>0</v>
      </c>
      <c r="CM1087" s="16">
        <f>SUMIFS('[1]Ajuste Inventario'!$I:$I,'[1]Ajuste Inventario'!$B:$B,E1087,'[1]Ajuste Inventario'!$S:$S,D1087)*-1</f>
        <v>6.5020000000000007</v>
      </c>
      <c r="CN1087" s="36">
        <f t="shared" si="498"/>
        <v>47943.646881491062</v>
      </c>
      <c r="CP1087" t="str">
        <f t="shared" si="499"/>
        <v>161Org.Vtas V.Gesell</v>
      </c>
      <c r="CQ1087" s="10">
        <f t="shared" si="500"/>
        <v>7373.6768504292613</v>
      </c>
    </row>
    <row r="1088" spans="1:95" x14ac:dyDescent="0.25">
      <c r="A1088" s="30">
        <v>46204</v>
      </c>
      <c r="B1088" s="31" t="str">
        <f>VLOOKUP($E1088,'[2]TEORICOS (05.26)'!$A$8:$T$251,B$1,0)</f>
        <v>P</v>
      </c>
      <c r="C1088" s="32" t="str">
        <f>VLOOKUP($E1088,'[2]TEORICOS (05.26)'!$A$8:$T$251,C$1,0)</f>
        <v>Fanta</v>
      </c>
      <c r="D1088" t="s">
        <v>233</v>
      </c>
      <c r="E1088">
        <v>310</v>
      </c>
      <c r="F1088" t="s">
        <v>77</v>
      </c>
      <c r="G1088" s="16">
        <v>74</v>
      </c>
      <c r="H1088" s="16">
        <v>109.44599999999997</v>
      </c>
      <c r="I1088" s="33">
        <v>2049626.8800000004</v>
      </c>
      <c r="J1088" s="33">
        <v>1774820.2399999998</v>
      </c>
      <c r="K1088" s="34">
        <f>IF($B1088="P",VLOOKUP($E1088,'[2]Costeo-JUL26'!$B$9:$CQ$307,K$1,0),0)</f>
        <v>902315</v>
      </c>
      <c r="L1088" s="35">
        <f>VLOOKUP($E1088,'[2]TEORICOS (05.26)'!$A$8:$T$251,L$1,0)</f>
        <v>0.20250000000000001</v>
      </c>
      <c r="M1088" s="36">
        <f t="shared" si="501"/>
        <v>359401.09859999997</v>
      </c>
      <c r="N1088" s="35">
        <f>IF($B1088="P",VLOOKUP($E1088,'[2]Costeo-JUL26'!$B$9:$CQ$307,N$1,0),0)</f>
        <v>0.01</v>
      </c>
      <c r="O1088" s="36">
        <f t="shared" si="502"/>
        <v>3594.0109859999998</v>
      </c>
      <c r="P1088" s="36">
        <f>IF($B1088="P",VLOOKUP($E1088,'[2]Costeo-JUL26'!$B$9:$CQ$307,P$1,0),0)*H1088</f>
        <v>0</v>
      </c>
      <c r="Q1088" s="36">
        <f t="shared" si="503"/>
        <v>362995.10958599998</v>
      </c>
      <c r="R1088" s="34">
        <f>IF($B1088="P",VLOOKUP($E1088,'[2]Costeo-JUL26'!$B$9:$CQ$307,R$1,0),0)</f>
        <v>902332</v>
      </c>
      <c r="S1088" s="16">
        <f>IF($B1088="P",VLOOKUP($E1088,'[2]Costeo-JUL26'!$B$9:$CQ$307,S$1,0),0)*$G1088</f>
        <v>99.057865199999981</v>
      </c>
      <c r="T1088" s="36">
        <f>IF($B1088="P",VLOOKUP($E1088,'[2]Costeo-JUL26'!$B$9:$CQ$307,T$1,0),0)*$G1088</f>
        <v>69098.199658169309</v>
      </c>
      <c r="U1088" s="35">
        <f>IF($B1088="P",VLOOKUP($E1088,'[2]Costeo-JUL26'!$B$9:$CQ$307,U$1,0),0)</f>
        <v>1.4999999999999999E-2</v>
      </c>
      <c r="V1088" s="36">
        <f t="shared" si="504"/>
        <v>1036.4729948725396</v>
      </c>
      <c r="W1088" s="36">
        <f t="shared" si="505"/>
        <v>70134.672653041853</v>
      </c>
      <c r="X1088" s="34">
        <f>IF($B1088="P",VLOOKUP($E1088,'[2]Costeo-JUL26'!$B$9:$CQ$307,X$1,0),0)</f>
        <v>902338</v>
      </c>
      <c r="Y1088" s="16">
        <f>IF($B1088="P",VLOOKUP($E1088,'[2]Costeo-JUL26'!$B$9:$CQ$307,Y$1,0),0)*$G1088</f>
        <v>3.4461503999999992</v>
      </c>
      <c r="Z1088" s="36">
        <f>IF($B1088="P",VLOOKUP($E1088,'[2]Costeo-JUL26'!$B$9:$CQ$307,Z$1,0),0)*$G1088</f>
        <v>974.36456409599987</v>
      </c>
      <c r="AA1088" s="35">
        <f>IF($B1088="P",VLOOKUP($E1088,'[2]Costeo-JUL26'!$B$9:$CQ$307,AA$1,0),0)</f>
        <v>0.45</v>
      </c>
      <c r="AB1088" s="36">
        <f t="shared" si="506"/>
        <v>438.46405384319996</v>
      </c>
      <c r="AC1088" s="36">
        <f t="shared" si="507"/>
        <v>1412.8286179391998</v>
      </c>
      <c r="AD1088" s="34">
        <f>IF($B1088="P",VLOOKUP($E1088,'[2]Costeo-JUL26'!$B$9:$CQ$307,AD$1,0),0)</f>
        <v>933139</v>
      </c>
      <c r="AE1088" s="16">
        <f>IF($B1088="P",VLOOKUP($E1088,'[2]Costeo-JUL26'!$B$9:$CQ$307,AE$1,0),0)*$G1088</f>
        <v>1776</v>
      </c>
      <c r="AF1088" s="36">
        <f>IF($B1088="P",VLOOKUP($E1088,'[2]Costeo-JUL26'!$B$9:$CQ$307,AF$1,0),0)*$G1088</f>
        <v>19249.211520000001</v>
      </c>
      <c r="AG1088" s="35">
        <f>IF($B1088="P",VLOOKUP($E1088,'[2]Costeo-JUL26'!$B$9:$CQ$307,AG$1,0),0)</f>
        <v>6.0000000000000001E-3</v>
      </c>
      <c r="AH1088" s="36">
        <f t="shared" si="508"/>
        <v>115.49526912</v>
      </c>
      <c r="AI1088" s="36">
        <f t="shared" si="509"/>
        <v>19364.706789120002</v>
      </c>
      <c r="AJ1088" s="34">
        <f>IF($B1088="P",VLOOKUP($E1088,'[2]Costeo-JUL26'!$B$9:$CQ$307,AJ$1,0),0)</f>
        <v>935188</v>
      </c>
      <c r="AK1088" s="16">
        <f>IF($B1088="P",VLOOKUP($E1088,'[2]Costeo-JUL26'!$B$9:$CQ$307,AK$1,0),0)*$G1088</f>
        <v>1776</v>
      </c>
      <c r="AL1088" s="36">
        <f>IF($B1088="P",VLOOKUP($E1088,'[2]Costeo-JUL26'!$B$9:$CQ$307,AL$1,0),0)*$G1088</f>
        <v>73696.895999999993</v>
      </c>
      <c r="AM1088" s="35">
        <f>IF($B1088="P",VLOOKUP($E1088,'[2]Costeo-JUL26'!$B$9:$CQ$307,AM$1,0),0)</f>
        <v>1.7999999999999999E-2</v>
      </c>
      <c r="AN1088" s="36">
        <f t="shared" si="510"/>
        <v>1326.5441279999998</v>
      </c>
      <c r="AO1088" s="36">
        <f t="shared" si="511"/>
        <v>75023.440127999987</v>
      </c>
      <c r="AP1088" s="34">
        <f>IF($B1088="P",VLOOKUP($E1088,'[2]Costeo-JUL26'!$B$9:$CQ$307,AP$1,0),0)</f>
        <v>0</v>
      </c>
      <c r="AQ1088" s="16">
        <f>IF($B1088="P",VLOOKUP($E1088,'[2]Costeo-JUL26'!$B$9:$CQ$307,AQ$1,0),0)*$G1088</f>
        <v>0</v>
      </c>
      <c r="AR1088" s="36">
        <f>IF($B1088="P",VLOOKUP($E1088,'[2]Costeo-JUL26'!$B$9:$CQ$307,AR$1,0),0)*$G1088</f>
        <v>0</v>
      </c>
      <c r="AS1088" s="35">
        <f>IF($B1088="P",VLOOKUP($E1088,'[2]Costeo-JUL26'!$B$9:$CQ$307,AS$1,0),0)</f>
        <v>0</v>
      </c>
      <c r="AT1088" s="36">
        <f t="shared" si="512"/>
        <v>0</v>
      </c>
      <c r="AU1088" s="36">
        <f t="shared" si="513"/>
        <v>0</v>
      </c>
      <c r="AV1088" s="34">
        <f>IF($B1088="P",VLOOKUP($E1088,'[2]Costeo-JUL26'!$B$9:$CQ$307,AV$1,0),0)</f>
        <v>0</v>
      </c>
      <c r="AW1088" s="16">
        <f>IF($B1088="P",VLOOKUP($E1088,'[2]Costeo-JUL26'!$B$9:$CQ$307,AW$1,0),0)*$G1088</f>
        <v>0</v>
      </c>
      <c r="AX1088" s="36">
        <f>IF($B1088="P",VLOOKUP($E1088,'[2]Costeo-JUL26'!$B$9:$CQ$307,AX$1,0),0)*$G1088</f>
        <v>0</v>
      </c>
      <c r="AY1088" s="35">
        <f>IF($B1088="P",VLOOKUP($E1088,'[2]Costeo-JUL26'!$B$9:$CQ$307,AY$1,0),0)</f>
        <v>0</v>
      </c>
      <c r="AZ1088" s="36">
        <f t="shared" si="514"/>
        <v>0</v>
      </c>
      <c r="BA1088" s="36">
        <f t="shared" si="515"/>
        <v>0</v>
      </c>
      <c r="BB1088" s="34">
        <f>IF($B1088="P",VLOOKUP($E1088,'[2]Costeo-JUL26'!$B$9:$CQ$307,BB$1,0),0)</f>
        <v>0</v>
      </c>
      <c r="BC1088" s="16">
        <f>IF($B1088="P",VLOOKUP($E1088,'[2]Costeo-JUL26'!$B$9:$CQ$307,BC$1,0),0)*$G1088</f>
        <v>0</v>
      </c>
      <c r="BD1088" s="36">
        <f>IF($B1088="P",VLOOKUP($E1088,'[2]Costeo-JUL26'!$B$9:$CQ$307,BD$1,0),0)*$G1088</f>
        <v>0</v>
      </c>
      <c r="BE1088" s="35">
        <f>IF($B1088="P",VLOOKUP($E1088,'[2]Costeo-JUL26'!$B$9:$CQ$307,BE$1,0),0)</f>
        <v>0</v>
      </c>
      <c r="BF1088" s="36">
        <f t="shared" si="516"/>
        <v>0</v>
      </c>
      <c r="BG1088" s="36">
        <f t="shared" si="517"/>
        <v>0</v>
      </c>
      <c r="BH1088" s="34">
        <f>IF($B1088="P",VLOOKUP($E1088,'[2]Costeo-JUL26'!$B$9:$CQ$307,BH$1,0),0)</f>
        <v>0</v>
      </c>
      <c r="BI1088" s="16">
        <f>IF($B1088="P",VLOOKUP($E1088,'[2]Costeo-JUL26'!$B$9:$CQ$307,BI$1,0),0)*$G1088</f>
        <v>0</v>
      </c>
      <c r="BJ1088" s="36">
        <f>IF($B1088="P",VLOOKUP($E1088,'[2]Costeo-JUL26'!$B$9:$CQ$307,BJ$1,0),0)*$G1088</f>
        <v>0</v>
      </c>
      <c r="BK1088" s="35">
        <f>IF(BH1088=910319,0,IF($B1088="P",VLOOKUP($E1088,'[2]Costeo-JUL26'!$B$9:$CQ$307,BK$1,0),0))</f>
        <v>0</v>
      </c>
      <c r="BL1088" s="36">
        <f t="shared" si="518"/>
        <v>0</v>
      </c>
      <c r="BM1088" s="36">
        <f t="shared" si="519"/>
        <v>0</v>
      </c>
      <c r="BN1088" s="34">
        <f>IF($B1088="P",VLOOKUP($E1088,'[2]Costeo-JUL26'!$B$9:$CQ$307,BN$1,0),0)</f>
        <v>0</v>
      </c>
      <c r="BO1088" s="16">
        <f>IF($B1088="P",VLOOKUP($E1088,'[2]Costeo-JUL26'!$B$9:$CQ$307,BO$1,0),0)*$G1088</f>
        <v>0</v>
      </c>
      <c r="BP1088" s="36">
        <f>IF($B1088="P",VLOOKUP($E1088,'[2]Costeo-JUL26'!$B$9:$CQ$307,BP$1,0),0)*$G1088</f>
        <v>0</v>
      </c>
      <c r="BQ1088" s="35">
        <f>IF($B1088="P",VLOOKUP($E1088,'[2]Costeo-JUL26'!$B$9:$CQ$307,BQ$1,0),0)</f>
        <v>0</v>
      </c>
      <c r="BR1088" s="36">
        <f t="shared" si="520"/>
        <v>0</v>
      </c>
      <c r="BS1088" s="36">
        <f t="shared" si="521"/>
        <v>0</v>
      </c>
      <c r="BT1088" s="34">
        <f>IF($B1088="P",VLOOKUP($E1088,'[2]Costeo-JUL26'!$B$9:$CQ$307,BT$1,0),0)</f>
        <v>0</v>
      </c>
      <c r="BU1088" s="16">
        <f>IF($B1088="P",VLOOKUP($E1088,'[2]Costeo-JUL26'!$B$9:$CQ$307,BU$1,0),0)*$G1088</f>
        <v>0</v>
      </c>
      <c r="BV1088" s="36">
        <f>IF($B1088="P",VLOOKUP($E1088,'[2]Costeo-JUL26'!$B$9:$CQ$307,BV$1,0),0)*$G1088</f>
        <v>0</v>
      </c>
      <c r="BW1088" s="35">
        <f>IF($B1088="P",VLOOKUP($E1088,'[2]Costeo-JUL26'!$B$9:$CQ$307,BW$1,0),0)</f>
        <v>0</v>
      </c>
      <c r="BX1088" s="36">
        <f t="shared" si="522"/>
        <v>0</v>
      </c>
      <c r="BY1088" s="36">
        <f t="shared" si="523"/>
        <v>0</v>
      </c>
      <c r="BZ1088" s="34">
        <f>IF($B1088="P",VLOOKUP($E1088,'[2]Costeo-JUL26'!$B$9:$CQ$307,BZ$1,0),0)</f>
        <v>0</v>
      </c>
      <c r="CA1088" s="16">
        <f>IF($B1088="P",VLOOKUP($E1088,'[2]Costeo-JUL26'!$B$9:$CQ$307,CA$1,0),0)*$G1088</f>
        <v>0</v>
      </c>
      <c r="CB1088" s="36">
        <f>IF($B1088="P",VLOOKUP($E1088,'[2]Costeo-JUL26'!$B$9:$CQ$307,CB$1,0),0)*$G1088</f>
        <v>0</v>
      </c>
      <c r="CC1088" s="35">
        <f>IF($B1088="P",VLOOKUP($E1088,'[2]Costeo-JUL26'!$B$9:$CQ$307,CC$1,0),0)</f>
        <v>0</v>
      </c>
      <c r="CD1088" s="36">
        <f t="shared" si="524"/>
        <v>0</v>
      </c>
      <c r="CE1088" s="36">
        <f t="shared" si="525"/>
        <v>0</v>
      </c>
      <c r="CF1088" s="37">
        <f t="shared" si="497"/>
        <v>528930.75777410099</v>
      </c>
      <c r="CG1088" s="36">
        <f>IF($B1088="r",VLOOKUP($E1088,'[2]Costeo-JUL26'!$B$9:$CQ$307,CG$1,0),0)*$G1088</f>
        <v>0</v>
      </c>
      <c r="CH1088" s="35">
        <f>VLOOKUP($E1088,'[2]TEORICOS (05.26)'!$A$8:$T$251,CH$1,0)</f>
        <v>0</v>
      </c>
      <c r="CI1088" s="36">
        <f t="shared" si="526"/>
        <v>0</v>
      </c>
      <c r="CJ1088" s="37">
        <f t="shared" si="527"/>
        <v>0</v>
      </c>
      <c r="CM1088" s="16">
        <f>SUMIFS('[1]Ajuste Inventario'!$I:$I,'[1]Ajuste Inventario'!$B:$B,E1088,'[1]Ajuste Inventario'!$S:$S,D1088)*-1</f>
        <v>0</v>
      </c>
      <c r="CN1088" s="36">
        <f t="shared" si="498"/>
        <v>0</v>
      </c>
      <c r="CP1088" t="str">
        <f t="shared" si="499"/>
        <v>310Org.Vtas V.Gesell</v>
      </c>
      <c r="CQ1088" s="10" t="e">
        <f t="shared" si="500"/>
        <v>#DIV/0!</v>
      </c>
    </row>
    <row r="1089" spans="1:95" x14ac:dyDescent="0.25">
      <c r="A1089" s="30">
        <v>46204</v>
      </c>
      <c r="B1089" s="31" t="str">
        <f>VLOOKUP($E1089,'[2]TEORICOS (05.26)'!$A$8:$T$251,B$1,0)</f>
        <v>P</v>
      </c>
      <c r="C1089" s="32" t="str">
        <f>VLOOKUP($E1089,'[2]TEORICOS (05.26)'!$A$8:$T$251,C$1,0)</f>
        <v>Fanta</v>
      </c>
      <c r="D1089" t="s">
        <v>233</v>
      </c>
      <c r="E1089">
        <v>327</v>
      </c>
      <c r="F1089" t="s">
        <v>78</v>
      </c>
      <c r="G1089" s="16">
        <v>303.75</v>
      </c>
      <c r="H1089" s="16">
        <v>321.06374999999935</v>
      </c>
      <c r="I1089" s="33">
        <v>4415608.6600000048</v>
      </c>
      <c r="J1089" s="33">
        <v>4161158.5500000012</v>
      </c>
      <c r="K1089" s="34">
        <f>IF($B1089="P",VLOOKUP($E1089,'[2]Costeo-JUL26'!$B$9:$CQ$307,K$1,0),0)</f>
        <v>902315</v>
      </c>
      <c r="L1089" s="35">
        <f>VLOOKUP($E1089,'[2]TEORICOS (05.26)'!$A$8:$T$251,L$1,0)</f>
        <v>0.20250000000000001</v>
      </c>
      <c r="M1089" s="36">
        <f t="shared" si="501"/>
        <v>842634.60637500032</v>
      </c>
      <c r="N1089" s="35">
        <f>IF($B1089="P",VLOOKUP($E1089,'[2]Costeo-JUL26'!$B$9:$CQ$307,N$1,0),0)</f>
        <v>0.01</v>
      </c>
      <c r="O1089" s="36">
        <f t="shared" si="502"/>
        <v>8426.3460637500029</v>
      </c>
      <c r="P1089" s="36">
        <f>IF($B1089="P",VLOOKUP($E1089,'[2]Costeo-JUL26'!$B$9:$CQ$307,P$1,0),0)*H1089</f>
        <v>0</v>
      </c>
      <c r="Q1089" s="36">
        <f t="shared" si="503"/>
        <v>851060.9524387503</v>
      </c>
      <c r="R1089" s="34">
        <f>IF($B1089="P",VLOOKUP($E1089,'[2]Costeo-JUL26'!$B$9:$CQ$307,R$1,0),0)</f>
        <v>902332</v>
      </c>
      <c r="S1089" s="16">
        <f>IF($B1089="P",VLOOKUP($E1089,'[2]Costeo-JUL26'!$B$9:$CQ$307,S$1,0),0)*$G1089</f>
        <v>290.43268874999995</v>
      </c>
      <c r="T1089" s="36">
        <f>IF($B1089="P",VLOOKUP($E1089,'[2]Costeo-JUL26'!$B$9:$CQ$307,T$1,0),0)*$G1089</f>
        <v>202592.45314834872</v>
      </c>
      <c r="U1089" s="35">
        <f>IF($B1089="P",VLOOKUP($E1089,'[2]Costeo-JUL26'!$B$9:$CQ$307,U$1,0),0)</f>
        <v>1.4999999999999999E-2</v>
      </c>
      <c r="V1089" s="36">
        <f t="shared" si="504"/>
        <v>3038.8867972252306</v>
      </c>
      <c r="W1089" s="36">
        <f t="shared" si="505"/>
        <v>205631.33994557394</v>
      </c>
      <c r="X1089" s="34">
        <f>IF($B1089="P",VLOOKUP($E1089,'[2]Costeo-JUL26'!$B$9:$CQ$307,X$1,0),0)</f>
        <v>902338</v>
      </c>
      <c r="Y1089" s="16">
        <f>IF($B1089="P",VLOOKUP($E1089,'[2]Costeo-JUL26'!$B$9:$CQ$307,Y$1,0),0)*$G1089</f>
        <v>11.547360000000001</v>
      </c>
      <c r="Z1089" s="36">
        <f>IF($B1089="P",VLOOKUP($E1089,'[2]Costeo-JUL26'!$B$9:$CQ$307,Z$1,0),0)*$G1089</f>
        <v>3264.9005664000006</v>
      </c>
      <c r="AA1089" s="35">
        <f>IF($B1089="P",VLOOKUP($E1089,'[2]Costeo-JUL26'!$B$9:$CQ$307,AA$1,0),0)</f>
        <v>0.45</v>
      </c>
      <c r="AB1089" s="36">
        <f t="shared" si="506"/>
        <v>1469.2052548800002</v>
      </c>
      <c r="AC1089" s="36">
        <f t="shared" si="507"/>
        <v>4734.1058212800008</v>
      </c>
      <c r="AD1089" s="34">
        <f>IF($B1089="P",VLOOKUP($E1089,'[2]Costeo-JUL26'!$B$9:$CQ$307,AD$1,0),0)</f>
        <v>902255</v>
      </c>
      <c r="AE1089" s="16">
        <f>IF($B1089="P",VLOOKUP($E1089,'[2]Costeo-JUL26'!$B$9:$CQ$307,AE$1,0),0)*$G1089</f>
        <v>3645</v>
      </c>
      <c r="AF1089" s="36">
        <f>IF($B1089="P",VLOOKUP($E1089,'[2]Costeo-JUL26'!$B$9:$CQ$307,AF$1,0),0)*$G1089</f>
        <v>54559.089</v>
      </c>
      <c r="AG1089" s="35">
        <f>IF($B1089="P",VLOOKUP($E1089,'[2]Costeo-JUL26'!$B$9:$CQ$307,AG$1,0),0)</f>
        <v>6.0000000000000001E-3</v>
      </c>
      <c r="AH1089" s="36">
        <f t="shared" si="508"/>
        <v>327.354534</v>
      </c>
      <c r="AI1089" s="36">
        <f t="shared" si="509"/>
        <v>54886.443533999998</v>
      </c>
      <c r="AJ1089" s="34">
        <f>IF($B1089="P",VLOOKUP($E1089,'[2]Costeo-JUL26'!$B$9:$CQ$307,AJ$1,0),0)</f>
        <v>912887</v>
      </c>
      <c r="AK1089" s="16">
        <f>IF($B1089="P",VLOOKUP($E1089,'[2]Costeo-JUL26'!$B$9:$CQ$307,AK$1,0),0)*$G1089</f>
        <v>3645</v>
      </c>
      <c r="AL1089" s="36">
        <f>IF($B1089="P",VLOOKUP($E1089,'[2]Costeo-JUL26'!$B$9:$CQ$307,AL$1,0),0)*$G1089</f>
        <v>17880.255900000004</v>
      </c>
      <c r="AM1089" s="35">
        <f>IF($B1089="P",VLOOKUP($E1089,'[2]Costeo-JUL26'!$B$9:$CQ$307,AM$1,0),0)</f>
        <v>1.7999999999999999E-2</v>
      </c>
      <c r="AN1089" s="36">
        <f t="shared" si="510"/>
        <v>321.84460620000004</v>
      </c>
      <c r="AO1089" s="36">
        <f t="shared" si="511"/>
        <v>18202.100506200004</v>
      </c>
      <c r="AP1089" s="34">
        <f>IF($B1089="P",VLOOKUP($E1089,'[2]Costeo-JUL26'!$B$9:$CQ$307,AP$1,0),0)</f>
        <v>901189</v>
      </c>
      <c r="AQ1089" s="16">
        <f>IF($B1089="P",VLOOKUP($E1089,'[2]Costeo-JUL26'!$B$9:$CQ$307,AQ$1,0),0)*$G1089</f>
        <v>3645</v>
      </c>
      <c r="AR1089" s="36">
        <f>IF($B1089="P",VLOOKUP($E1089,'[2]Costeo-JUL26'!$B$9:$CQ$307,AR$1,0),0)*$G1089</f>
        <v>279513.90900505747</v>
      </c>
      <c r="AS1089" s="35">
        <f>IF($B1089="P",VLOOKUP($E1089,'[2]Costeo-JUL26'!$B$9:$CQ$307,AS$1,0),0)</f>
        <v>0.02</v>
      </c>
      <c r="AT1089" s="36">
        <f t="shared" si="512"/>
        <v>5590.2781801011497</v>
      </c>
      <c r="AU1089" s="36">
        <f t="shared" si="513"/>
        <v>285104.1871851586</v>
      </c>
      <c r="AV1089" s="34">
        <f>IF($B1089="P",VLOOKUP($E1089,'[2]Costeo-JUL26'!$B$9:$CQ$307,AV$1,0),0)</f>
        <v>932317</v>
      </c>
      <c r="AW1089" s="16">
        <f>IF($B1089="P",VLOOKUP($E1089,'[2]Costeo-JUL26'!$B$9:$CQ$307,AW$1,0),0)*$G1089</f>
        <v>6.0446249999999999</v>
      </c>
      <c r="AX1089" s="36">
        <f>IF($B1089="P",VLOOKUP($E1089,'[2]Costeo-JUL26'!$B$9:$CQ$307,AX$1,0),0)*$G1089</f>
        <v>25978.589325000004</v>
      </c>
      <c r="AY1089" s="35">
        <f>IF($B1089="P",VLOOKUP($E1089,'[2]Costeo-JUL26'!$B$9:$CQ$307,AY$1,0),0)</f>
        <v>0.03</v>
      </c>
      <c r="AZ1089" s="36">
        <f t="shared" si="514"/>
        <v>779.3576797500001</v>
      </c>
      <c r="BA1089" s="36">
        <f t="shared" si="515"/>
        <v>26757.947004750004</v>
      </c>
      <c r="BB1089" s="34">
        <f>IF($B1089="P",VLOOKUP($E1089,'[2]Costeo-JUL26'!$B$9:$CQ$307,BB$1,0),0)</f>
        <v>902311</v>
      </c>
      <c r="BC1089" s="16">
        <f>IF($B1089="P",VLOOKUP($E1089,'[2]Costeo-JUL26'!$B$9:$CQ$307,BC$1,0),0)*$G1089</f>
        <v>0.84375</v>
      </c>
      <c r="BD1089" s="36">
        <f>IF($B1089="P",VLOOKUP($E1089,'[2]Costeo-JUL26'!$B$9:$CQ$307,BD$1,0),0)*$G1089</f>
        <v>3308.8879687500007</v>
      </c>
      <c r="BE1089" s="35">
        <f>IF($B1089="P",VLOOKUP($E1089,'[2]Costeo-JUL26'!$B$9:$CQ$307,BE$1,0),0)</f>
        <v>0.03</v>
      </c>
      <c r="BF1089" s="36">
        <f t="shared" si="516"/>
        <v>99.266639062500019</v>
      </c>
      <c r="BG1089" s="36">
        <f t="shared" si="517"/>
        <v>3408.1546078125007</v>
      </c>
      <c r="BH1089" s="34">
        <f>IF($B1089="P",VLOOKUP($E1089,'[2]Costeo-JUL26'!$B$9:$CQ$307,BH$1,0),0)</f>
        <v>933089</v>
      </c>
      <c r="BI1089" s="16">
        <f>IF($B1089="P",VLOOKUP($E1089,'[2]Costeo-JUL26'!$B$9:$CQ$307,BI$1,0),0)*$G1089</f>
        <v>10.546875</v>
      </c>
      <c r="BJ1089" s="36">
        <f>IF($B1089="P",VLOOKUP($E1089,'[2]Costeo-JUL26'!$B$9:$CQ$307,BJ$1,0),0)*$G1089</f>
        <v>7853.9682327961673</v>
      </c>
      <c r="BK1089" s="35">
        <f>IF(BH1089=910319,0,IF($B1089="P",VLOOKUP($E1089,'[2]Costeo-JUL26'!$B$9:$CQ$307,BK$1,0),0))</f>
        <v>0.02</v>
      </c>
      <c r="BL1089" s="36">
        <f t="shared" si="518"/>
        <v>157.07936465592334</v>
      </c>
      <c r="BM1089" s="36">
        <f t="shared" si="519"/>
        <v>8011.0475974520905</v>
      </c>
      <c r="BN1089" s="34">
        <f>IF($B1089="P",VLOOKUP($E1089,'[2]Costeo-JUL26'!$B$9:$CQ$307,BN$1,0),0)</f>
        <v>0</v>
      </c>
      <c r="BO1089" s="16">
        <f>IF($B1089="P",VLOOKUP($E1089,'[2]Costeo-JUL26'!$B$9:$CQ$307,BO$1,0),0)*$G1089</f>
        <v>0</v>
      </c>
      <c r="BP1089" s="36">
        <f>IF($B1089="P",VLOOKUP($E1089,'[2]Costeo-JUL26'!$B$9:$CQ$307,BP$1,0),0)*$G1089</f>
        <v>0</v>
      </c>
      <c r="BQ1089" s="35">
        <f>IF($B1089="P",VLOOKUP($E1089,'[2]Costeo-JUL26'!$B$9:$CQ$307,BQ$1,0),0)</f>
        <v>0</v>
      </c>
      <c r="BR1089" s="36">
        <f t="shared" si="520"/>
        <v>0</v>
      </c>
      <c r="BS1089" s="36">
        <f t="shared" si="521"/>
        <v>0</v>
      </c>
      <c r="BT1089" s="34">
        <f>IF($B1089="P",VLOOKUP($E1089,'[2]Costeo-JUL26'!$B$9:$CQ$307,BT$1,0),0)</f>
        <v>0</v>
      </c>
      <c r="BU1089" s="16">
        <f>IF($B1089="P",VLOOKUP($E1089,'[2]Costeo-JUL26'!$B$9:$CQ$307,BU$1,0),0)*$G1089</f>
        <v>0</v>
      </c>
      <c r="BV1089" s="36">
        <f>IF($B1089="P",VLOOKUP($E1089,'[2]Costeo-JUL26'!$B$9:$CQ$307,BV$1,0),0)*$G1089</f>
        <v>0</v>
      </c>
      <c r="BW1089" s="35">
        <f>IF($B1089="P",VLOOKUP($E1089,'[2]Costeo-JUL26'!$B$9:$CQ$307,BW$1,0),0)</f>
        <v>0</v>
      </c>
      <c r="BX1089" s="36">
        <f t="shared" si="522"/>
        <v>0</v>
      </c>
      <c r="BY1089" s="36">
        <f t="shared" si="523"/>
        <v>0</v>
      </c>
      <c r="BZ1089" s="34">
        <f>IF($B1089="P",VLOOKUP($E1089,'[2]Costeo-JUL26'!$B$9:$CQ$307,BZ$1,0),0)</f>
        <v>0</v>
      </c>
      <c r="CA1089" s="16">
        <f>IF($B1089="P",VLOOKUP($E1089,'[2]Costeo-JUL26'!$B$9:$CQ$307,CA$1,0),0)*$G1089</f>
        <v>0</v>
      </c>
      <c r="CB1089" s="36">
        <f>IF($B1089="P",VLOOKUP($E1089,'[2]Costeo-JUL26'!$B$9:$CQ$307,CB$1,0),0)*$G1089</f>
        <v>0</v>
      </c>
      <c r="CC1089" s="35">
        <f>IF($B1089="P",VLOOKUP($E1089,'[2]Costeo-JUL26'!$B$9:$CQ$307,CC$1,0),0)</f>
        <v>0</v>
      </c>
      <c r="CD1089" s="36">
        <f t="shared" si="524"/>
        <v>0</v>
      </c>
      <c r="CE1089" s="36">
        <f t="shared" si="525"/>
        <v>0</v>
      </c>
      <c r="CF1089" s="37">
        <f t="shared" si="497"/>
        <v>1457796.2786409771</v>
      </c>
      <c r="CG1089" s="36">
        <f>IF($B1089="r",VLOOKUP($E1089,'[2]Costeo-JUL26'!$B$9:$CQ$307,CG$1,0),0)*$G1089</f>
        <v>0</v>
      </c>
      <c r="CH1089" s="35">
        <f>VLOOKUP($E1089,'[2]TEORICOS (05.26)'!$A$8:$T$251,CH$1,0)</f>
        <v>0</v>
      </c>
      <c r="CI1089" s="36">
        <f t="shared" si="526"/>
        <v>0</v>
      </c>
      <c r="CJ1089" s="37">
        <f t="shared" si="527"/>
        <v>0</v>
      </c>
      <c r="CM1089" s="16">
        <f>SUMIFS('[1]Ajuste Inventario'!$I:$I,'[1]Ajuste Inventario'!$B:$B,E1089,'[1]Ajuste Inventario'!$S:$S,D1089)*-1</f>
        <v>23.080999999999996</v>
      </c>
      <c r="CN1089" s="36">
        <f t="shared" si="498"/>
        <v>110773.31985946465</v>
      </c>
      <c r="CP1089" t="str">
        <f t="shared" si="499"/>
        <v>327Org.Vtas V.Gesell</v>
      </c>
      <c r="CQ1089" s="10">
        <f t="shared" si="500"/>
        <v>4799.3293123982785</v>
      </c>
    </row>
    <row r="1090" spans="1:95" x14ac:dyDescent="0.25">
      <c r="A1090" s="30">
        <v>46204</v>
      </c>
      <c r="B1090" s="31" t="str">
        <f>VLOOKUP($E1090,'[2]TEORICOS (05.26)'!$A$8:$T$251,B$1,0)</f>
        <v>P</v>
      </c>
      <c r="C1090" s="32" t="str">
        <f>VLOOKUP($E1090,'[2]TEORICOS (05.26)'!$A$8:$T$251,C$1,0)</f>
        <v>Fanta</v>
      </c>
      <c r="D1090" t="s">
        <v>233</v>
      </c>
      <c r="E1090">
        <v>335</v>
      </c>
      <c r="F1090" t="s">
        <v>79</v>
      </c>
      <c r="G1090" s="16">
        <v>38</v>
      </c>
      <c r="H1090" s="16">
        <v>120.46000000000005</v>
      </c>
      <c r="I1090" s="33">
        <v>709550.05999999994</v>
      </c>
      <c r="J1090" s="33">
        <v>587396.7300000001</v>
      </c>
      <c r="K1090" s="34">
        <f>IF($B1090="P",VLOOKUP($E1090,'[2]Costeo-JUL26'!$B$9:$CQ$307,K$1,0),0)</f>
        <v>902315</v>
      </c>
      <c r="L1090" s="35">
        <f>VLOOKUP($E1090,'[2]TEORICOS (05.26)'!$A$8:$T$251,L$1,0)</f>
        <v>0.20250000000000001</v>
      </c>
      <c r="M1090" s="36">
        <f t="shared" si="501"/>
        <v>118947.83782500002</v>
      </c>
      <c r="N1090" s="35">
        <f>IF($B1090="P",VLOOKUP($E1090,'[2]Costeo-JUL26'!$B$9:$CQ$307,N$1,0),0)</f>
        <v>0.01</v>
      </c>
      <c r="O1090" s="36">
        <f t="shared" si="502"/>
        <v>1189.4783782500003</v>
      </c>
      <c r="P1090" s="36">
        <f>IF($B1090="P",VLOOKUP($E1090,'[2]Costeo-JUL26'!$B$9:$CQ$307,P$1,0),0)*H1090</f>
        <v>0</v>
      </c>
      <c r="Q1090" s="36">
        <f t="shared" si="503"/>
        <v>120137.31620325003</v>
      </c>
      <c r="R1090" s="34">
        <f>IF($B1090="P",VLOOKUP($E1090,'[2]Costeo-JUL26'!$B$9:$CQ$307,R$1,0),0)</f>
        <v>902332</v>
      </c>
      <c r="S1090" s="16">
        <f>IF($B1090="P",VLOOKUP($E1090,'[2]Costeo-JUL26'!$B$9:$CQ$307,S$1,0),0)*$G1090</f>
        <v>109.00189799999998</v>
      </c>
      <c r="T1090" s="36">
        <f>IF($B1090="P",VLOOKUP($E1090,'[2]Costeo-JUL26'!$B$9:$CQ$307,T$1,0),0)*$G1090</f>
        <v>76034.698465553098</v>
      </c>
      <c r="U1090" s="35">
        <f>IF($B1090="P",VLOOKUP($E1090,'[2]Costeo-JUL26'!$B$9:$CQ$307,U$1,0),0)</f>
        <v>1.4999999999999999E-2</v>
      </c>
      <c r="V1090" s="36">
        <f t="shared" si="504"/>
        <v>1140.5204769832965</v>
      </c>
      <c r="W1090" s="36">
        <f t="shared" si="505"/>
        <v>77175.21894253639</v>
      </c>
      <c r="X1090" s="34">
        <f>IF($B1090="P",VLOOKUP($E1090,'[2]Costeo-JUL26'!$B$9:$CQ$307,X$1,0),0)</f>
        <v>902338</v>
      </c>
      <c r="Y1090" s="16">
        <f>IF($B1090="P",VLOOKUP($E1090,'[2]Costeo-JUL26'!$B$9:$CQ$307,Y$1,0),0)*$G1090</f>
        <v>4.3338240000000008</v>
      </c>
      <c r="Z1090" s="36">
        <f>IF($B1090="P",VLOOKUP($E1090,'[2]Costeo-JUL26'!$B$9:$CQ$307,Z$1,0),0)*$G1090</f>
        <v>1225.3453977600002</v>
      </c>
      <c r="AA1090" s="35">
        <f>IF($B1090="P",VLOOKUP($E1090,'[2]Costeo-JUL26'!$B$9:$CQ$307,AA$1,0),0)</f>
        <v>0.45</v>
      </c>
      <c r="AB1090" s="36">
        <f t="shared" si="506"/>
        <v>551.40542899200011</v>
      </c>
      <c r="AC1090" s="36">
        <f t="shared" si="507"/>
        <v>1776.7508267520002</v>
      </c>
      <c r="AD1090" s="34">
        <f>IF($B1090="P",VLOOKUP($E1090,'[2]Costeo-JUL26'!$B$9:$CQ$307,AD$1,0),0)</f>
        <v>939557</v>
      </c>
      <c r="AE1090" s="16">
        <f>IF($B1090="P",VLOOKUP($E1090,'[2]Costeo-JUL26'!$B$9:$CQ$307,AE$1,0),0)*$G1090</f>
        <v>342</v>
      </c>
      <c r="AF1090" s="36">
        <f>IF($B1090="P",VLOOKUP($E1090,'[2]Costeo-JUL26'!$B$9:$CQ$307,AF$1,0),0)*$G1090</f>
        <v>7095.8159999999998</v>
      </c>
      <c r="AG1090" s="35">
        <f>IF($B1090="P",VLOOKUP($E1090,'[2]Costeo-JUL26'!$B$9:$CQ$307,AG$1,0),0)</f>
        <v>6.0000000000000001E-3</v>
      </c>
      <c r="AH1090" s="36">
        <f t="shared" si="508"/>
        <v>42.574896000000003</v>
      </c>
      <c r="AI1090" s="36">
        <f t="shared" si="509"/>
        <v>7138.3908959999999</v>
      </c>
      <c r="AJ1090" s="34">
        <f>IF($B1090="P",VLOOKUP($E1090,'[2]Costeo-JUL26'!$B$9:$CQ$307,AJ$1,0),0)</f>
        <v>939636</v>
      </c>
      <c r="AK1090" s="16">
        <f>IF($B1090="P",VLOOKUP($E1090,'[2]Costeo-JUL26'!$B$9:$CQ$307,AK$1,0),0)*$G1090</f>
        <v>342</v>
      </c>
      <c r="AL1090" s="36">
        <f>IF($B1090="P",VLOOKUP($E1090,'[2]Costeo-JUL26'!$B$9:$CQ$307,AL$1,0),0)*$G1090</f>
        <v>6507.8769600000005</v>
      </c>
      <c r="AM1090" s="35">
        <f>IF($B1090="P",VLOOKUP($E1090,'[2]Costeo-JUL26'!$B$9:$CQ$307,AM$1,0),0)</f>
        <v>1.7999999999999999E-2</v>
      </c>
      <c r="AN1090" s="36">
        <f t="shared" si="510"/>
        <v>117.14178527999999</v>
      </c>
      <c r="AO1090" s="36">
        <f t="shared" si="511"/>
        <v>6625.0187452800001</v>
      </c>
      <c r="AP1090" s="34">
        <f>IF($B1090="P",VLOOKUP($E1090,'[2]Costeo-JUL26'!$B$9:$CQ$307,AP$1,0),0)</f>
        <v>0</v>
      </c>
      <c r="AQ1090" s="16">
        <f>IF($B1090="P",VLOOKUP($E1090,'[2]Costeo-JUL26'!$B$9:$CQ$307,AQ$1,0),0)*$G1090</f>
        <v>0</v>
      </c>
      <c r="AR1090" s="36">
        <f>IF($B1090="P",VLOOKUP($E1090,'[2]Costeo-JUL26'!$B$9:$CQ$307,AR$1,0),0)*$G1090</f>
        <v>0</v>
      </c>
      <c r="AS1090" s="35">
        <f>IF($B1090="P",VLOOKUP($E1090,'[2]Costeo-JUL26'!$B$9:$CQ$307,AS$1,0),0)</f>
        <v>0</v>
      </c>
      <c r="AT1090" s="36">
        <f t="shared" si="512"/>
        <v>0</v>
      </c>
      <c r="AU1090" s="36">
        <f t="shared" si="513"/>
        <v>0</v>
      </c>
      <c r="AV1090" s="34">
        <f>IF($B1090="P",VLOOKUP($E1090,'[2]Costeo-JUL26'!$B$9:$CQ$307,AV$1,0),0)</f>
        <v>0</v>
      </c>
      <c r="AW1090" s="16">
        <f>IF($B1090="P",VLOOKUP($E1090,'[2]Costeo-JUL26'!$B$9:$CQ$307,AW$1,0),0)*$G1090</f>
        <v>0</v>
      </c>
      <c r="AX1090" s="36">
        <f>IF($B1090="P",VLOOKUP($E1090,'[2]Costeo-JUL26'!$B$9:$CQ$307,AX$1,0),0)*$G1090</f>
        <v>0</v>
      </c>
      <c r="AY1090" s="35">
        <f>IF($B1090="P",VLOOKUP($E1090,'[2]Costeo-JUL26'!$B$9:$CQ$307,AY$1,0),0)</f>
        <v>0</v>
      </c>
      <c r="AZ1090" s="36">
        <f t="shared" si="514"/>
        <v>0</v>
      </c>
      <c r="BA1090" s="36">
        <f t="shared" si="515"/>
        <v>0</v>
      </c>
      <c r="BB1090" s="34">
        <f>IF($B1090="P",VLOOKUP($E1090,'[2]Costeo-JUL26'!$B$9:$CQ$307,BB$1,0),0)</f>
        <v>0</v>
      </c>
      <c r="BC1090" s="16">
        <f>IF($B1090="P",VLOOKUP($E1090,'[2]Costeo-JUL26'!$B$9:$CQ$307,BC$1,0),0)*$G1090</f>
        <v>0</v>
      </c>
      <c r="BD1090" s="36">
        <f>IF($B1090="P",VLOOKUP($E1090,'[2]Costeo-JUL26'!$B$9:$CQ$307,BD$1,0),0)*$G1090</f>
        <v>0</v>
      </c>
      <c r="BE1090" s="35">
        <f>IF($B1090="P",VLOOKUP($E1090,'[2]Costeo-JUL26'!$B$9:$CQ$307,BE$1,0),0)</f>
        <v>0</v>
      </c>
      <c r="BF1090" s="36">
        <f t="shared" si="516"/>
        <v>0</v>
      </c>
      <c r="BG1090" s="36">
        <f t="shared" si="517"/>
        <v>0</v>
      </c>
      <c r="BH1090" s="34">
        <f>IF($B1090="P",VLOOKUP($E1090,'[2]Costeo-JUL26'!$B$9:$CQ$307,BH$1,0),0)</f>
        <v>0</v>
      </c>
      <c r="BI1090" s="16">
        <f>IF($B1090="P",VLOOKUP($E1090,'[2]Costeo-JUL26'!$B$9:$CQ$307,BI$1,0),0)*$G1090</f>
        <v>0</v>
      </c>
      <c r="BJ1090" s="36">
        <f>IF($B1090="P",VLOOKUP($E1090,'[2]Costeo-JUL26'!$B$9:$CQ$307,BJ$1,0),0)*$G1090</f>
        <v>0</v>
      </c>
      <c r="BK1090" s="35">
        <f>IF(BH1090=910319,0,IF($B1090="P",VLOOKUP($E1090,'[2]Costeo-JUL26'!$B$9:$CQ$307,BK$1,0),0))</f>
        <v>0</v>
      </c>
      <c r="BL1090" s="36">
        <f t="shared" si="518"/>
        <v>0</v>
      </c>
      <c r="BM1090" s="36">
        <f t="shared" si="519"/>
        <v>0</v>
      </c>
      <c r="BN1090" s="34">
        <f>IF($B1090="P",VLOOKUP($E1090,'[2]Costeo-JUL26'!$B$9:$CQ$307,BN$1,0),0)</f>
        <v>0</v>
      </c>
      <c r="BO1090" s="16">
        <f>IF($B1090="P",VLOOKUP($E1090,'[2]Costeo-JUL26'!$B$9:$CQ$307,BO$1,0),0)*$G1090</f>
        <v>0</v>
      </c>
      <c r="BP1090" s="36">
        <f>IF($B1090="P",VLOOKUP($E1090,'[2]Costeo-JUL26'!$B$9:$CQ$307,BP$1,0),0)*$G1090</f>
        <v>0</v>
      </c>
      <c r="BQ1090" s="35">
        <f>IF($B1090="P",VLOOKUP($E1090,'[2]Costeo-JUL26'!$B$9:$CQ$307,BQ$1,0),0)</f>
        <v>0</v>
      </c>
      <c r="BR1090" s="36">
        <f t="shared" si="520"/>
        <v>0</v>
      </c>
      <c r="BS1090" s="36">
        <f t="shared" si="521"/>
        <v>0</v>
      </c>
      <c r="BT1090" s="34">
        <f>IF($B1090="P",VLOOKUP($E1090,'[2]Costeo-JUL26'!$B$9:$CQ$307,BT$1,0),0)</f>
        <v>0</v>
      </c>
      <c r="BU1090" s="16">
        <f>IF($B1090="P",VLOOKUP($E1090,'[2]Costeo-JUL26'!$B$9:$CQ$307,BU$1,0),0)*$G1090</f>
        <v>0</v>
      </c>
      <c r="BV1090" s="36">
        <f>IF($B1090="P",VLOOKUP($E1090,'[2]Costeo-JUL26'!$B$9:$CQ$307,BV$1,0),0)*$G1090</f>
        <v>0</v>
      </c>
      <c r="BW1090" s="35">
        <f>IF($B1090="P",VLOOKUP($E1090,'[2]Costeo-JUL26'!$B$9:$CQ$307,BW$1,0),0)</f>
        <v>0</v>
      </c>
      <c r="BX1090" s="36">
        <f t="shared" si="522"/>
        <v>0</v>
      </c>
      <c r="BY1090" s="36">
        <f t="shared" si="523"/>
        <v>0</v>
      </c>
      <c r="BZ1090" s="34">
        <f>IF($B1090="P",VLOOKUP($E1090,'[2]Costeo-JUL26'!$B$9:$CQ$307,BZ$1,0),0)</f>
        <v>0</v>
      </c>
      <c r="CA1090" s="16">
        <f>IF($B1090="P",VLOOKUP($E1090,'[2]Costeo-JUL26'!$B$9:$CQ$307,CA$1,0),0)*$G1090</f>
        <v>0</v>
      </c>
      <c r="CB1090" s="36">
        <f>IF($B1090="P",VLOOKUP($E1090,'[2]Costeo-JUL26'!$B$9:$CQ$307,CB$1,0),0)*$G1090</f>
        <v>0</v>
      </c>
      <c r="CC1090" s="35">
        <f>IF($B1090="P",VLOOKUP($E1090,'[2]Costeo-JUL26'!$B$9:$CQ$307,CC$1,0),0)</f>
        <v>0</v>
      </c>
      <c r="CD1090" s="36">
        <f t="shared" si="524"/>
        <v>0</v>
      </c>
      <c r="CE1090" s="36">
        <f t="shared" si="525"/>
        <v>0</v>
      </c>
      <c r="CF1090" s="37">
        <f t="shared" si="497"/>
        <v>212852.69561381839</v>
      </c>
      <c r="CG1090" s="36">
        <f>IF($B1090="r",VLOOKUP($E1090,'[2]Costeo-JUL26'!$B$9:$CQ$307,CG$1,0),0)*$G1090</f>
        <v>0</v>
      </c>
      <c r="CH1090" s="35">
        <f>VLOOKUP($E1090,'[2]TEORICOS (05.26)'!$A$8:$T$251,CH$1,0)</f>
        <v>0</v>
      </c>
      <c r="CI1090" s="36">
        <f t="shared" si="526"/>
        <v>0</v>
      </c>
      <c r="CJ1090" s="37">
        <f t="shared" si="527"/>
        <v>0</v>
      </c>
      <c r="CM1090" s="16">
        <f>SUMIFS('[1]Ajuste Inventario'!$I:$I,'[1]Ajuste Inventario'!$B:$B,E1090,'[1]Ajuste Inventario'!$S:$S,D1090)*-1</f>
        <v>0</v>
      </c>
      <c r="CN1090" s="36">
        <f t="shared" si="498"/>
        <v>0</v>
      </c>
      <c r="CP1090" t="str">
        <f t="shared" si="499"/>
        <v>335Org.Vtas V.Gesell</v>
      </c>
      <c r="CQ1090" s="10" t="e">
        <f t="shared" si="500"/>
        <v>#DIV/0!</v>
      </c>
    </row>
    <row r="1091" spans="1:95" x14ac:dyDescent="0.25">
      <c r="A1091" s="30">
        <v>46204</v>
      </c>
      <c r="B1091" s="31" t="str">
        <f>VLOOKUP($E1091,'[2]TEORICOS (05.26)'!$A$8:$T$251,B$1,0)</f>
        <v>P</v>
      </c>
      <c r="C1091" s="32" t="str">
        <f>VLOOKUP($E1091,'[2]TEORICOS (05.26)'!$A$8:$T$251,C$1,0)</f>
        <v>Fanta</v>
      </c>
      <c r="D1091" t="s">
        <v>233</v>
      </c>
      <c r="E1091">
        <v>340</v>
      </c>
      <c r="F1091" t="s">
        <v>80</v>
      </c>
      <c r="G1091" s="16">
        <v>507.125</v>
      </c>
      <c r="H1091" s="16">
        <v>1071.5551250000065</v>
      </c>
      <c r="I1091" s="33">
        <v>9464969.7499999739</v>
      </c>
      <c r="J1091" s="33">
        <v>9281514.149999978</v>
      </c>
      <c r="K1091" s="34">
        <f>IF($B1091="P",VLOOKUP($E1091,'[2]Costeo-JUL26'!$B$9:$CQ$307,K$1,0),0)</f>
        <v>902315</v>
      </c>
      <c r="L1091" s="35">
        <f>VLOOKUP($E1091,'[2]TEORICOS (05.26)'!$A$8:$T$251,L$1,0)</f>
        <v>0.20250000000000001</v>
      </c>
      <c r="M1091" s="36">
        <f t="shared" si="501"/>
        <v>1879506.6153749956</v>
      </c>
      <c r="N1091" s="35">
        <f>IF($B1091="P",VLOOKUP($E1091,'[2]Costeo-JUL26'!$B$9:$CQ$307,N$1,0),0)</f>
        <v>0.01</v>
      </c>
      <c r="O1091" s="36">
        <f t="shared" si="502"/>
        <v>18795.066153749958</v>
      </c>
      <c r="P1091" s="36">
        <f>IF($B1091="P",VLOOKUP($E1091,'[2]Costeo-JUL26'!$B$9:$CQ$307,P$1,0),0)*H1091</f>
        <v>0</v>
      </c>
      <c r="Q1091" s="36">
        <f t="shared" si="503"/>
        <v>1898301.6815287457</v>
      </c>
      <c r="R1091" s="34">
        <f>IF($B1091="P",VLOOKUP($E1091,'[2]Costeo-JUL26'!$B$9:$CQ$307,R$1,0),0)</f>
        <v>902332</v>
      </c>
      <c r="S1091" s="16">
        <f>IF($B1091="P",VLOOKUP($E1091,'[2]Costeo-JUL26'!$B$9:$CQ$307,S$1,0),0)*$G1091</f>
        <v>969.78223724999987</v>
      </c>
      <c r="T1091" s="36">
        <f>IF($B1091="P",VLOOKUP($E1091,'[2]Costeo-JUL26'!$B$9:$CQ$307,T$1,0),0)*$G1091</f>
        <v>676475.37647971255</v>
      </c>
      <c r="U1091" s="35">
        <f>IF($B1091="P",VLOOKUP($E1091,'[2]Costeo-JUL26'!$B$9:$CQ$307,U$1,0),0)</f>
        <v>1.4999999999999999E-2</v>
      </c>
      <c r="V1091" s="36">
        <f t="shared" si="504"/>
        <v>10147.130647195689</v>
      </c>
      <c r="W1091" s="36">
        <f t="shared" si="505"/>
        <v>686622.50712690828</v>
      </c>
      <c r="X1091" s="34">
        <f>IF($B1091="P",VLOOKUP($E1091,'[2]Costeo-JUL26'!$B$9:$CQ$307,X$1,0),0)</f>
        <v>902338</v>
      </c>
      <c r="Y1091" s="16">
        <f>IF($B1091="P",VLOOKUP($E1091,'[2]Costeo-JUL26'!$B$9:$CQ$307,Y$1,0),0)*$G1091</f>
        <v>38.557728000000004</v>
      </c>
      <c r="Z1091" s="36">
        <f>IF($B1091="P",VLOOKUP($E1091,'[2]Costeo-JUL26'!$B$9:$CQ$307,Z$1,0),0)*$G1091</f>
        <v>10901.812014720001</v>
      </c>
      <c r="AA1091" s="35">
        <f>IF($B1091="P",VLOOKUP($E1091,'[2]Costeo-JUL26'!$B$9:$CQ$307,AA$1,0),0)</f>
        <v>0.45</v>
      </c>
      <c r="AB1091" s="36">
        <f t="shared" si="506"/>
        <v>4905.8154066240004</v>
      </c>
      <c r="AC1091" s="36">
        <f t="shared" si="507"/>
        <v>15807.627421344001</v>
      </c>
      <c r="AD1091" s="34">
        <f>IF($B1091="P",VLOOKUP($E1091,'[2]Costeo-JUL26'!$B$9:$CQ$307,AD$1,0),0)</f>
        <v>902255</v>
      </c>
      <c r="AE1091" s="16">
        <f>IF($B1091="P",VLOOKUP($E1091,'[2]Costeo-JUL26'!$B$9:$CQ$307,AE$1,0),0)*$G1091</f>
        <v>4057</v>
      </c>
      <c r="AF1091" s="36">
        <f>IF($B1091="P",VLOOKUP($E1091,'[2]Costeo-JUL26'!$B$9:$CQ$307,AF$1,0),0)*$G1091</f>
        <v>60725.987399999998</v>
      </c>
      <c r="AG1091" s="35">
        <f>IF($B1091="P",VLOOKUP($E1091,'[2]Costeo-JUL26'!$B$9:$CQ$307,AG$1,0),0)</f>
        <v>6.0000000000000001E-3</v>
      </c>
      <c r="AH1091" s="36">
        <f t="shared" si="508"/>
        <v>364.35592439999999</v>
      </c>
      <c r="AI1091" s="36">
        <f t="shared" si="509"/>
        <v>61090.343324399997</v>
      </c>
      <c r="AJ1091" s="34">
        <f>IF($B1091="P",VLOOKUP($E1091,'[2]Costeo-JUL26'!$B$9:$CQ$307,AJ$1,0),0)</f>
        <v>930211</v>
      </c>
      <c r="AK1091" s="16">
        <f>IF($B1091="P",VLOOKUP($E1091,'[2]Costeo-JUL26'!$B$9:$CQ$307,AK$1,0),0)*$G1091</f>
        <v>4057</v>
      </c>
      <c r="AL1091" s="36">
        <f>IF($B1091="P",VLOOKUP($E1091,'[2]Costeo-JUL26'!$B$9:$CQ$307,AL$1,0),0)*$G1091</f>
        <v>43349.937539999999</v>
      </c>
      <c r="AM1091" s="35">
        <f>IF($B1091="P",VLOOKUP($E1091,'[2]Costeo-JUL26'!$B$9:$CQ$307,AM$1,0),0)</f>
        <v>1.7999999999999999E-2</v>
      </c>
      <c r="AN1091" s="36">
        <f t="shared" si="510"/>
        <v>780.29887571999996</v>
      </c>
      <c r="AO1091" s="36">
        <f t="shared" si="511"/>
        <v>44130.236415719999</v>
      </c>
      <c r="AP1091" s="34">
        <f>IF($B1091="P",VLOOKUP($E1091,'[2]Costeo-JUL26'!$B$9:$CQ$307,AP$1,0),0)</f>
        <v>913486</v>
      </c>
      <c r="AQ1091" s="16">
        <f>IF($B1091="P",VLOOKUP($E1091,'[2]Costeo-JUL26'!$B$9:$CQ$307,AQ$1,0),0)*$G1091</f>
        <v>4057</v>
      </c>
      <c r="AR1091" s="36">
        <f>IF($B1091="P",VLOOKUP($E1091,'[2]Costeo-JUL26'!$B$9:$CQ$307,AR$1,0),0)*$G1091</f>
        <v>500781.49360194954</v>
      </c>
      <c r="AS1091" s="35">
        <f>IF($B1091="P",VLOOKUP($E1091,'[2]Costeo-JUL26'!$B$9:$CQ$307,AS$1,0),0)</f>
        <v>0.02</v>
      </c>
      <c r="AT1091" s="36">
        <f t="shared" si="512"/>
        <v>10015.629872038991</v>
      </c>
      <c r="AU1091" s="36">
        <f t="shared" si="513"/>
        <v>510797.12347398855</v>
      </c>
      <c r="AV1091" s="34">
        <f>IF($B1091="P",VLOOKUP($E1091,'[2]Costeo-JUL26'!$B$9:$CQ$307,AV$1,0),0)</f>
        <v>902310</v>
      </c>
      <c r="AW1091" s="16">
        <f>IF($B1091="P",VLOOKUP($E1091,'[2]Costeo-JUL26'!$B$9:$CQ$307,AW$1,0),0)*$G1091</f>
        <v>15.822299999999998</v>
      </c>
      <c r="AX1091" s="36">
        <f>IF($B1091="P",VLOOKUP($E1091,'[2]Costeo-JUL26'!$B$9:$CQ$307,AX$1,0),0)*$G1091</f>
        <v>55434.1573348776</v>
      </c>
      <c r="AY1091" s="35">
        <f>IF($B1091="P",VLOOKUP($E1091,'[2]Costeo-JUL26'!$B$9:$CQ$307,AY$1,0),0)</f>
        <v>0.03</v>
      </c>
      <c r="AZ1091" s="36">
        <f t="shared" si="514"/>
        <v>1663.024720046328</v>
      </c>
      <c r="BA1091" s="36">
        <f t="shared" si="515"/>
        <v>57097.182054923927</v>
      </c>
      <c r="BB1091" s="34">
        <f>IF($B1091="P",VLOOKUP($E1091,'[2]Costeo-JUL26'!$B$9:$CQ$307,BB$1,0),0)</f>
        <v>902311</v>
      </c>
      <c r="BC1091" s="16">
        <f>IF($B1091="P",VLOOKUP($E1091,'[2]Costeo-JUL26'!$B$9:$CQ$307,BC$1,0),0)*$G1091</f>
        <v>2.535625</v>
      </c>
      <c r="BD1091" s="36">
        <f>IF($B1091="P",VLOOKUP($E1091,'[2]Costeo-JUL26'!$B$9:$CQ$307,BD$1,0),0)*$G1091</f>
        <v>9943.8211031250012</v>
      </c>
      <c r="BE1091" s="35">
        <f>IF($B1091="P",VLOOKUP($E1091,'[2]Costeo-JUL26'!$B$9:$CQ$307,BE$1,0),0)</f>
        <v>0.03</v>
      </c>
      <c r="BF1091" s="36">
        <f t="shared" si="516"/>
        <v>298.31463309375005</v>
      </c>
      <c r="BG1091" s="36">
        <f t="shared" si="517"/>
        <v>10242.135736218752</v>
      </c>
      <c r="BH1091" s="34">
        <f>IF($B1091="P",VLOOKUP($E1091,'[2]Costeo-JUL26'!$B$9:$CQ$307,BH$1,0),0)</f>
        <v>910319</v>
      </c>
      <c r="BI1091" s="16">
        <f>IF($B1091="P",VLOOKUP($E1091,'[2]Costeo-JUL26'!$B$9:$CQ$307,BI$1,0),0)*$G1091</f>
        <v>9.0558035714285712</v>
      </c>
      <c r="BJ1091" s="36">
        <f>IF($B1091="P",VLOOKUP($E1091,'[2]Costeo-JUL26'!$B$9:$CQ$307,BJ$1,0),0)*$G1091</f>
        <v>23676.3984375</v>
      </c>
      <c r="BK1091" s="35">
        <f>IF(BH1091=910319,0,IF($B1091="P",VLOOKUP($E1091,'[2]Costeo-JUL26'!$B$9:$CQ$307,BK$1,0),0))</f>
        <v>0</v>
      </c>
      <c r="BL1091" s="36">
        <f t="shared" si="518"/>
        <v>0</v>
      </c>
      <c r="BM1091" s="36">
        <f t="shared" si="519"/>
        <v>23676.3984375</v>
      </c>
      <c r="BN1091" s="34">
        <f>IF($B1091="P",VLOOKUP($E1091,'[2]Costeo-JUL26'!$B$9:$CQ$307,BN$1,0),0)</f>
        <v>0</v>
      </c>
      <c r="BO1091" s="16">
        <f>IF($B1091="P",VLOOKUP($E1091,'[2]Costeo-JUL26'!$B$9:$CQ$307,BO$1,0),0)*$G1091</f>
        <v>0</v>
      </c>
      <c r="BP1091" s="36">
        <f>IF($B1091="P",VLOOKUP($E1091,'[2]Costeo-JUL26'!$B$9:$CQ$307,BP$1,0),0)*$G1091</f>
        <v>0</v>
      </c>
      <c r="BQ1091" s="35">
        <f>IF($B1091="P",VLOOKUP($E1091,'[2]Costeo-JUL26'!$B$9:$CQ$307,BQ$1,0),0)</f>
        <v>0</v>
      </c>
      <c r="BR1091" s="36">
        <f t="shared" si="520"/>
        <v>0</v>
      </c>
      <c r="BS1091" s="36">
        <f t="shared" si="521"/>
        <v>0</v>
      </c>
      <c r="BT1091" s="34">
        <f>IF($B1091="P",VLOOKUP($E1091,'[2]Costeo-JUL26'!$B$9:$CQ$307,BT$1,0),0)</f>
        <v>0</v>
      </c>
      <c r="BU1091" s="16">
        <f>IF($B1091="P",VLOOKUP($E1091,'[2]Costeo-JUL26'!$B$9:$CQ$307,BU$1,0),0)*$G1091</f>
        <v>0</v>
      </c>
      <c r="BV1091" s="36">
        <f>IF($B1091="P",VLOOKUP($E1091,'[2]Costeo-JUL26'!$B$9:$CQ$307,BV$1,0),0)*$G1091</f>
        <v>0</v>
      </c>
      <c r="BW1091" s="35">
        <f>IF($B1091="P",VLOOKUP($E1091,'[2]Costeo-JUL26'!$B$9:$CQ$307,BW$1,0),0)</f>
        <v>0</v>
      </c>
      <c r="BX1091" s="36">
        <f t="shared" si="522"/>
        <v>0</v>
      </c>
      <c r="BY1091" s="36">
        <f t="shared" si="523"/>
        <v>0</v>
      </c>
      <c r="BZ1091" s="34">
        <f>IF($B1091="P",VLOOKUP($E1091,'[2]Costeo-JUL26'!$B$9:$CQ$307,BZ$1,0),0)</f>
        <v>0</v>
      </c>
      <c r="CA1091" s="16">
        <f>IF($B1091="P",VLOOKUP($E1091,'[2]Costeo-JUL26'!$B$9:$CQ$307,CA$1,0),0)*$G1091</f>
        <v>0</v>
      </c>
      <c r="CB1091" s="36">
        <f>IF($B1091="P",VLOOKUP($E1091,'[2]Costeo-JUL26'!$B$9:$CQ$307,CB$1,0),0)*$G1091</f>
        <v>0</v>
      </c>
      <c r="CC1091" s="35">
        <f>IF($B1091="P",VLOOKUP($E1091,'[2]Costeo-JUL26'!$B$9:$CQ$307,CC$1,0),0)</f>
        <v>0</v>
      </c>
      <c r="CD1091" s="36">
        <f t="shared" si="524"/>
        <v>0</v>
      </c>
      <c r="CE1091" s="36">
        <f t="shared" si="525"/>
        <v>0</v>
      </c>
      <c r="CF1091" s="37">
        <f t="shared" si="497"/>
        <v>3307765.2355197491</v>
      </c>
      <c r="CG1091" s="36">
        <f>IF($B1091="r",VLOOKUP($E1091,'[2]Costeo-JUL26'!$B$9:$CQ$307,CG$1,0),0)*$G1091</f>
        <v>0</v>
      </c>
      <c r="CH1091" s="35">
        <f>VLOOKUP($E1091,'[2]TEORICOS (05.26)'!$A$8:$T$251,CH$1,0)</f>
        <v>0</v>
      </c>
      <c r="CI1091" s="36">
        <f t="shared" si="526"/>
        <v>0</v>
      </c>
      <c r="CJ1091" s="37">
        <f t="shared" si="527"/>
        <v>0</v>
      </c>
      <c r="CM1091" s="16">
        <f>SUMIFS('[1]Ajuste Inventario'!$I:$I,'[1]Ajuste Inventario'!$B:$B,E1091,'[1]Ajuste Inventario'!$S:$S,D1091)*-1</f>
        <v>26.25</v>
      </c>
      <c r="CN1091" s="36">
        <f t="shared" si="498"/>
        <v>171217.82091672352</v>
      </c>
      <c r="CP1091" t="str">
        <f t="shared" si="499"/>
        <v>340Org.Vtas V.Gesell</v>
      </c>
      <c r="CQ1091" s="10">
        <f t="shared" si="500"/>
        <v>6522.5836539704196</v>
      </c>
    </row>
    <row r="1092" spans="1:95" x14ac:dyDescent="0.25">
      <c r="A1092" s="30">
        <v>46204</v>
      </c>
      <c r="B1092" s="31" t="str">
        <f>VLOOKUP($E1092,'[2]TEORICOS (05.26)'!$A$8:$T$251,B$1,0)</f>
        <v>P</v>
      </c>
      <c r="C1092" s="32" t="str">
        <f>VLOOKUP($E1092,'[2]TEORICOS (05.26)'!$A$8:$T$251,C$1,0)</f>
        <v>Fanta</v>
      </c>
      <c r="D1092" t="s">
        <v>233</v>
      </c>
      <c r="E1092">
        <v>344</v>
      </c>
      <c r="F1092" t="s">
        <v>81</v>
      </c>
      <c r="G1092" s="16">
        <v>20</v>
      </c>
      <c r="H1092" s="16">
        <v>49.320000000000014</v>
      </c>
      <c r="I1092" s="33">
        <v>398289.69</v>
      </c>
      <c r="J1092" s="33">
        <v>394576.54</v>
      </c>
      <c r="K1092" s="34">
        <f>IF($B1092="P",VLOOKUP($E1092,'[2]Costeo-JUL26'!$B$9:$CQ$307,K$1,0),0)</f>
        <v>902315</v>
      </c>
      <c r="L1092" s="35">
        <f>VLOOKUP($E1092,'[2]TEORICOS (05.26)'!$A$8:$T$251,L$1,0)</f>
        <v>0.20250000000000001</v>
      </c>
      <c r="M1092" s="36">
        <f t="shared" si="501"/>
        <v>79901.749349999998</v>
      </c>
      <c r="N1092" s="35">
        <f>IF($B1092="P",VLOOKUP($E1092,'[2]Costeo-JUL26'!$B$9:$CQ$307,N$1,0),0)</f>
        <v>0.01</v>
      </c>
      <c r="O1092" s="36">
        <f t="shared" si="502"/>
        <v>799.0174935</v>
      </c>
      <c r="P1092" s="36">
        <f>IF($B1092="P",VLOOKUP($E1092,'[2]Costeo-JUL26'!$B$9:$CQ$307,P$1,0),0)*H1092</f>
        <v>0</v>
      </c>
      <c r="Q1092" s="36">
        <f t="shared" si="503"/>
        <v>80700.766843499994</v>
      </c>
      <c r="R1092" s="34">
        <f>IF($B1092="P",VLOOKUP($E1092,'[2]Costeo-JUL26'!$B$9:$CQ$307,R$1,0),0)</f>
        <v>902332</v>
      </c>
      <c r="S1092" s="16">
        <f>IF($B1092="P",VLOOKUP($E1092,'[2]Costeo-JUL26'!$B$9:$CQ$307,S$1,0),0)*$G1092</f>
        <v>44.620660000000001</v>
      </c>
      <c r="T1092" s="36">
        <f>IF($B1092="P",VLOOKUP($E1092,'[2]Costeo-JUL26'!$B$9:$CQ$307,T$1,0),0)*$G1092</f>
        <v>31125.315161337527</v>
      </c>
      <c r="U1092" s="35">
        <f>IF($B1092="P",VLOOKUP($E1092,'[2]Costeo-JUL26'!$B$9:$CQ$307,U$1,0),0)</f>
        <v>1.4999999999999999E-2</v>
      </c>
      <c r="V1092" s="36">
        <f t="shared" si="504"/>
        <v>466.87972742006286</v>
      </c>
      <c r="W1092" s="36">
        <f t="shared" si="505"/>
        <v>31592.194888757589</v>
      </c>
      <c r="X1092" s="34">
        <f>IF($B1092="P",VLOOKUP($E1092,'[2]Costeo-JUL26'!$B$9:$CQ$307,X$1,0),0)</f>
        <v>902338</v>
      </c>
      <c r="Y1092" s="16">
        <f>IF($B1092="P",VLOOKUP($E1092,'[2]Costeo-JUL26'!$B$9:$CQ$307,Y$1,0),0)*$G1092</f>
        <v>1.7740800000000001</v>
      </c>
      <c r="Z1092" s="36">
        <f>IF($B1092="P",VLOOKUP($E1092,'[2]Costeo-JUL26'!$B$9:$CQ$307,Z$1,0),0)*$G1092</f>
        <v>501.60337920000006</v>
      </c>
      <c r="AA1092" s="35">
        <f>IF($B1092="P",VLOOKUP($E1092,'[2]Costeo-JUL26'!$B$9:$CQ$307,AA$1,0),0)</f>
        <v>0.45</v>
      </c>
      <c r="AB1092" s="36">
        <f t="shared" si="506"/>
        <v>225.72152064000002</v>
      </c>
      <c r="AC1092" s="36">
        <f t="shared" si="507"/>
        <v>727.32489984000006</v>
      </c>
      <c r="AD1092" s="34">
        <f>IF($B1092="P",VLOOKUP($E1092,'[2]Costeo-JUL26'!$B$9:$CQ$307,AD$1,0),0)</f>
        <v>902255</v>
      </c>
      <c r="AE1092" s="16">
        <f>IF($B1092="P",VLOOKUP($E1092,'[2]Costeo-JUL26'!$B$9:$CQ$307,AE$1,0),0)*$G1092</f>
        <v>160</v>
      </c>
      <c r="AF1092" s="36">
        <f>IF($B1092="P",VLOOKUP($E1092,'[2]Costeo-JUL26'!$B$9:$CQ$307,AF$1,0),0)*$G1092</f>
        <v>2394.9119999999998</v>
      </c>
      <c r="AG1092" s="35">
        <f>IF($B1092="P",VLOOKUP($E1092,'[2]Costeo-JUL26'!$B$9:$CQ$307,AG$1,0),0)</f>
        <v>6.0000000000000001E-3</v>
      </c>
      <c r="AH1092" s="36">
        <f t="shared" si="508"/>
        <v>14.369472</v>
      </c>
      <c r="AI1092" s="36">
        <f t="shared" si="509"/>
        <v>2409.2814719999997</v>
      </c>
      <c r="AJ1092" s="34">
        <f>IF($B1092="P",VLOOKUP($E1092,'[2]Costeo-JUL26'!$B$9:$CQ$307,AJ$1,0),0)</f>
        <v>930637</v>
      </c>
      <c r="AK1092" s="16">
        <f>IF($B1092="P",VLOOKUP($E1092,'[2]Costeo-JUL26'!$B$9:$CQ$307,AK$1,0),0)*$G1092</f>
        <v>160</v>
      </c>
      <c r="AL1092" s="36">
        <f>IF($B1092="P",VLOOKUP($E1092,'[2]Costeo-JUL26'!$B$9:$CQ$307,AL$1,0),0)*$G1092</f>
        <v>7234.5312000000004</v>
      </c>
      <c r="AM1092" s="35">
        <f>IF($B1092="P",VLOOKUP($E1092,'[2]Costeo-JUL26'!$B$9:$CQ$307,AM$1,0),0)</f>
        <v>1.7999999999999999E-2</v>
      </c>
      <c r="AN1092" s="36">
        <f t="shared" si="510"/>
        <v>130.2215616</v>
      </c>
      <c r="AO1092" s="36">
        <f t="shared" si="511"/>
        <v>7364.7527616000007</v>
      </c>
      <c r="AP1092" s="34">
        <f>IF($B1092="P",VLOOKUP($E1092,'[2]Costeo-JUL26'!$B$9:$CQ$307,AP$1,0),0)</f>
        <v>911881</v>
      </c>
      <c r="AQ1092" s="16">
        <f>IF($B1092="P",VLOOKUP($E1092,'[2]Costeo-JUL26'!$B$9:$CQ$307,AQ$1,0),0)*$G1092</f>
        <v>160</v>
      </c>
      <c r="AR1092" s="36">
        <f>IF($B1092="P",VLOOKUP($E1092,'[2]Costeo-JUL26'!$B$9:$CQ$307,AR$1,0),0)*$G1092</f>
        <v>21710.592000361616</v>
      </c>
      <c r="AS1092" s="35">
        <f>IF($B1092="P",VLOOKUP($E1092,'[2]Costeo-JUL26'!$B$9:$CQ$307,AS$1,0),0)</f>
        <v>0.02</v>
      </c>
      <c r="AT1092" s="36">
        <f t="shared" si="512"/>
        <v>434.2118400072323</v>
      </c>
      <c r="AU1092" s="36">
        <f t="shared" si="513"/>
        <v>22144.803840368848</v>
      </c>
      <c r="AV1092" s="34">
        <f>IF($B1092="P",VLOOKUP($E1092,'[2]Costeo-JUL26'!$B$9:$CQ$307,AV$1,0),0)</f>
        <v>902310</v>
      </c>
      <c r="AW1092" s="16">
        <f>IF($B1092="P",VLOOKUP($E1092,'[2]Costeo-JUL26'!$B$9:$CQ$307,AW$1,0),0)*$G1092</f>
        <v>0.66199999999999992</v>
      </c>
      <c r="AX1092" s="36">
        <f>IF($B1092="P",VLOOKUP($E1092,'[2]Costeo-JUL26'!$B$9:$CQ$307,AX$1,0),0)*$G1092</f>
        <v>2319.3475130473425</v>
      </c>
      <c r="AY1092" s="35">
        <f>IF($B1092="P",VLOOKUP($E1092,'[2]Costeo-JUL26'!$B$9:$CQ$307,AY$1,0),0)</f>
        <v>0.03</v>
      </c>
      <c r="AZ1092" s="36">
        <f t="shared" si="514"/>
        <v>69.580425391420277</v>
      </c>
      <c r="BA1092" s="36">
        <f t="shared" si="515"/>
        <v>2388.9279384387628</v>
      </c>
      <c r="BB1092" s="34">
        <f>IF($B1092="P",VLOOKUP($E1092,'[2]Costeo-JUL26'!$B$9:$CQ$307,BB$1,0),0)</f>
        <v>923266</v>
      </c>
      <c r="BC1092" s="16">
        <f>IF($B1092="P",VLOOKUP($E1092,'[2]Costeo-JUL26'!$B$9:$CQ$307,BC$1,0),0)*$G1092</f>
        <v>0.1</v>
      </c>
      <c r="BD1092" s="36">
        <f>IF($B1092="P",VLOOKUP($E1092,'[2]Costeo-JUL26'!$B$9:$CQ$307,BD$1,0),0)*$G1092</f>
        <v>404.58600000000001</v>
      </c>
      <c r="BE1092" s="35">
        <f>IF($B1092="P",VLOOKUP($E1092,'[2]Costeo-JUL26'!$B$9:$CQ$307,BE$1,0),0)</f>
        <v>0.03</v>
      </c>
      <c r="BF1092" s="36">
        <f t="shared" si="516"/>
        <v>12.13758</v>
      </c>
      <c r="BG1092" s="36">
        <f t="shared" si="517"/>
        <v>416.72358000000003</v>
      </c>
      <c r="BH1092" s="34">
        <f>IF($B1092="P",VLOOKUP($E1092,'[2]Costeo-JUL26'!$B$9:$CQ$307,BH$1,0),0)</f>
        <v>910319</v>
      </c>
      <c r="BI1092" s="16">
        <f>IF($B1092="P",VLOOKUP($E1092,'[2]Costeo-JUL26'!$B$9:$CQ$307,BI$1,0),0)*$G1092</f>
        <v>0.53333333333333333</v>
      </c>
      <c r="BJ1092" s="36">
        <f>IF($B1092="P",VLOOKUP($E1092,'[2]Costeo-JUL26'!$B$9:$CQ$307,BJ$1,0),0)*$G1092</f>
        <v>1394.4</v>
      </c>
      <c r="BK1092" s="35">
        <f>IF(BH1092=910319,0,IF($B1092="P",VLOOKUP($E1092,'[2]Costeo-JUL26'!$B$9:$CQ$307,BK$1,0),0))</f>
        <v>0</v>
      </c>
      <c r="BL1092" s="36">
        <f t="shared" si="518"/>
        <v>0</v>
      </c>
      <c r="BM1092" s="36">
        <f t="shared" si="519"/>
        <v>1394.4</v>
      </c>
      <c r="BN1092" s="34">
        <f>IF($B1092="P",VLOOKUP($E1092,'[2]Costeo-JUL26'!$B$9:$CQ$307,BN$1,0),0)</f>
        <v>0</v>
      </c>
      <c r="BO1092" s="16">
        <f>IF($B1092="P",VLOOKUP($E1092,'[2]Costeo-JUL26'!$B$9:$CQ$307,BO$1,0),0)*$G1092</f>
        <v>0</v>
      </c>
      <c r="BP1092" s="36">
        <f>IF($B1092="P",VLOOKUP($E1092,'[2]Costeo-JUL26'!$B$9:$CQ$307,BP$1,0),0)*$G1092</f>
        <v>0</v>
      </c>
      <c r="BQ1092" s="35">
        <f>IF($B1092="P",VLOOKUP($E1092,'[2]Costeo-JUL26'!$B$9:$CQ$307,BQ$1,0),0)</f>
        <v>0</v>
      </c>
      <c r="BR1092" s="36">
        <f t="shared" si="520"/>
        <v>0</v>
      </c>
      <c r="BS1092" s="36">
        <f t="shared" si="521"/>
        <v>0</v>
      </c>
      <c r="BT1092" s="34">
        <f>IF($B1092="P",VLOOKUP($E1092,'[2]Costeo-JUL26'!$B$9:$CQ$307,BT$1,0),0)</f>
        <v>0</v>
      </c>
      <c r="BU1092" s="16">
        <f>IF($B1092="P",VLOOKUP($E1092,'[2]Costeo-JUL26'!$B$9:$CQ$307,BU$1,0),0)*$G1092</f>
        <v>0</v>
      </c>
      <c r="BV1092" s="36">
        <f>IF($B1092="P",VLOOKUP($E1092,'[2]Costeo-JUL26'!$B$9:$CQ$307,BV$1,0),0)*$G1092</f>
        <v>0</v>
      </c>
      <c r="BW1092" s="35">
        <f>IF($B1092="P",VLOOKUP($E1092,'[2]Costeo-JUL26'!$B$9:$CQ$307,BW$1,0),0)</f>
        <v>0</v>
      </c>
      <c r="BX1092" s="36">
        <f t="shared" si="522"/>
        <v>0</v>
      </c>
      <c r="BY1092" s="36">
        <f t="shared" si="523"/>
        <v>0</v>
      </c>
      <c r="BZ1092" s="34">
        <f>IF($B1092="P",VLOOKUP($E1092,'[2]Costeo-JUL26'!$B$9:$CQ$307,BZ$1,0),0)</f>
        <v>0</v>
      </c>
      <c r="CA1092" s="16">
        <f>IF($B1092="P",VLOOKUP($E1092,'[2]Costeo-JUL26'!$B$9:$CQ$307,CA$1,0),0)*$G1092</f>
        <v>0</v>
      </c>
      <c r="CB1092" s="36">
        <f>IF($B1092="P",VLOOKUP($E1092,'[2]Costeo-JUL26'!$B$9:$CQ$307,CB$1,0),0)*$G1092</f>
        <v>0</v>
      </c>
      <c r="CC1092" s="35">
        <f>IF($B1092="P",VLOOKUP($E1092,'[2]Costeo-JUL26'!$B$9:$CQ$307,CC$1,0),0)</f>
        <v>0</v>
      </c>
      <c r="CD1092" s="36">
        <f t="shared" si="524"/>
        <v>0</v>
      </c>
      <c r="CE1092" s="36">
        <f t="shared" si="525"/>
        <v>0</v>
      </c>
      <c r="CF1092" s="37">
        <f t="shared" si="497"/>
        <v>149139.17622450515</v>
      </c>
      <c r="CG1092" s="36">
        <f>IF($B1092="r",VLOOKUP($E1092,'[2]Costeo-JUL26'!$B$9:$CQ$307,CG$1,0),0)*$G1092</f>
        <v>0</v>
      </c>
      <c r="CH1092" s="35">
        <f>VLOOKUP($E1092,'[2]TEORICOS (05.26)'!$A$8:$T$251,CH$1,0)</f>
        <v>0</v>
      </c>
      <c r="CI1092" s="36">
        <f t="shared" si="526"/>
        <v>0</v>
      </c>
      <c r="CJ1092" s="37">
        <f t="shared" si="527"/>
        <v>0</v>
      </c>
      <c r="CM1092" s="16">
        <f>SUMIFS('[1]Ajuste Inventario'!$I:$I,'[1]Ajuste Inventario'!$B:$B,E1092,'[1]Ajuste Inventario'!$S:$S,D1092)*-1</f>
        <v>0.25</v>
      </c>
      <c r="CN1092" s="36">
        <f t="shared" si="498"/>
        <v>1864.2397028063144</v>
      </c>
      <c r="CP1092" t="str">
        <f t="shared" si="499"/>
        <v>344Org.Vtas V.Gesell</v>
      </c>
      <c r="CQ1092" s="10">
        <f t="shared" si="500"/>
        <v>7456.9588112252577</v>
      </c>
    </row>
    <row r="1093" spans="1:95" x14ac:dyDescent="0.25">
      <c r="A1093" s="30">
        <v>46204</v>
      </c>
      <c r="B1093" s="31" t="str">
        <f>VLOOKUP($E1093,'[2]TEORICOS (05.26)'!$A$8:$T$251,B$1,0)</f>
        <v>P</v>
      </c>
      <c r="C1093" s="32" t="str">
        <f>VLOOKUP($E1093,'[2]TEORICOS (05.26)'!$A$8:$T$251,C$1,0)</f>
        <v>Fanta</v>
      </c>
      <c r="D1093" t="s">
        <v>233</v>
      </c>
      <c r="E1093">
        <v>359</v>
      </c>
      <c r="F1093" t="s">
        <v>82</v>
      </c>
      <c r="G1093" s="16">
        <v>493</v>
      </c>
      <c r="H1093" s="16">
        <v>1172.3540000000012</v>
      </c>
      <c r="I1093" s="33">
        <v>9385077.8899999913</v>
      </c>
      <c r="J1093" s="33">
        <v>9193500.1699999962</v>
      </c>
      <c r="K1093" s="34">
        <f>IF($B1093="P",VLOOKUP($E1093,'[2]Costeo-JUL26'!$B$9:$CQ$307,K$1,0),0)</f>
        <v>902315</v>
      </c>
      <c r="L1093" s="35">
        <f>VLOOKUP($E1093,'[2]TEORICOS (05.26)'!$A$8:$T$251,L$1,0)</f>
        <v>0.20250000000000001</v>
      </c>
      <c r="M1093" s="36">
        <f t="shared" si="501"/>
        <v>1861683.7844249993</v>
      </c>
      <c r="N1093" s="35">
        <f>IF($B1093="P",VLOOKUP($E1093,'[2]Costeo-JUL26'!$B$9:$CQ$307,N$1,0),0)</f>
        <v>0.01</v>
      </c>
      <c r="O1093" s="36">
        <f t="shared" si="502"/>
        <v>18616.837844249992</v>
      </c>
      <c r="P1093" s="36">
        <f>IF($B1093="P",VLOOKUP($E1093,'[2]Costeo-JUL26'!$B$9:$CQ$307,P$1,0),0)*H1093</f>
        <v>0</v>
      </c>
      <c r="Q1093" s="36">
        <f t="shared" si="503"/>
        <v>1880300.6222692493</v>
      </c>
      <c r="R1093" s="34">
        <f>IF($B1093="P",VLOOKUP($E1093,'[2]Costeo-JUL26'!$B$9:$CQ$307,R$1,0),0)</f>
        <v>902332</v>
      </c>
      <c r="S1093" s="16">
        <f>IF($B1093="P",VLOOKUP($E1093,'[2]Costeo-JUL26'!$B$9:$CQ$307,S$1,0),0)*$G1093</f>
        <v>1060.6171522499999</v>
      </c>
      <c r="T1093" s="36">
        <f>IF($B1093="P",VLOOKUP($E1093,'[2]Costeo-JUL26'!$B$9:$CQ$307,T$1,0),0)*$G1093</f>
        <v>739837.62520100665</v>
      </c>
      <c r="U1093" s="35">
        <f>IF($B1093="P",VLOOKUP($E1093,'[2]Costeo-JUL26'!$B$9:$CQ$307,U$1,0),0)</f>
        <v>1.4999999999999999E-2</v>
      </c>
      <c r="V1093" s="36">
        <f t="shared" si="504"/>
        <v>11097.564378015099</v>
      </c>
      <c r="W1093" s="36">
        <f t="shared" si="505"/>
        <v>750935.18957902177</v>
      </c>
      <c r="X1093" s="34">
        <f>IF($B1093="P",VLOOKUP($E1093,'[2]Costeo-JUL26'!$B$9:$CQ$307,X$1,0),0)</f>
        <v>902338</v>
      </c>
      <c r="Y1093" s="16">
        <f>IF($B1093="P",VLOOKUP($E1093,'[2]Costeo-JUL26'!$B$9:$CQ$307,Y$1,0),0)*$G1093</f>
        <v>42.169248000000003</v>
      </c>
      <c r="Z1093" s="36">
        <f>IF($B1093="P",VLOOKUP($E1093,'[2]Costeo-JUL26'!$B$9:$CQ$307,Z$1,0),0)*$G1093</f>
        <v>11922.93317952</v>
      </c>
      <c r="AA1093" s="35">
        <f>IF($B1093="P",VLOOKUP($E1093,'[2]Costeo-JUL26'!$B$9:$CQ$307,AA$1,0),0)</f>
        <v>0.45</v>
      </c>
      <c r="AB1093" s="36">
        <f t="shared" si="506"/>
        <v>5365.3199307839996</v>
      </c>
      <c r="AC1093" s="36">
        <f t="shared" si="507"/>
        <v>17288.253110303998</v>
      </c>
      <c r="AD1093" s="34">
        <f>IF($B1093="P",VLOOKUP($E1093,'[2]Costeo-JUL26'!$B$9:$CQ$307,AD$1,0),0)</f>
        <v>902255</v>
      </c>
      <c r="AE1093" s="16">
        <f>IF($B1093="P",VLOOKUP($E1093,'[2]Costeo-JUL26'!$B$9:$CQ$307,AE$1,0),0)*$G1093</f>
        <v>2958</v>
      </c>
      <c r="AF1093" s="36">
        <f>IF($B1093="P",VLOOKUP($E1093,'[2]Costeo-JUL26'!$B$9:$CQ$307,AF$1,0),0)*$G1093</f>
        <v>44275.935600000004</v>
      </c>
      <c r="AG1093" s="35">
        <f>IF($B1093="P",VLOOKUP($E1093,'[2]Costeo-JUL26'!$B$9:$CQ$307,AG$1,0),0)</f>
        <v>6.0000000000000001E-3</v>
      </c>
      <c r="AH1093" s="36">
        <f t="shared" si="508"/>
        <v>265.65561360000004</v>
      </c>
      <c r="AI1093" s="36">
        <f t="shared" si="509"/>
        <v>44541.591213600004</v>
      </c>
      <c r="AJ1093" s="34">
        <f>IF($B1093="P",VLOOKUP($E1093,'[2]Costeo-JUL26'!$B$9:$CQ$307,AJ$1,0),0)</f>
        <v>930212</v>
      </c>
      <c r="AK1093" s="16">
        <f>IF($B1093="P",VLOOKUP($E1093,'[2]Costeo-JUL26'!$B$9:$CQ$307,AK$1,0),0)*$G1093</f>
        <v>2958</v>
      </c>
      <c r="AL1093" s="36">
        <f>IF($B1093="P",VLOOKUP($E1093,'[2]Costeo-JUL26'!$B$9:$CQ$307,AL$1,0),0)*$G1093</f>
        <v>35946.799200000001</v>
      </c>
      <c r="AM1093" s="35">
        <f>IF($B1093="P",VLOOKUP($E1093,'[2]Costeo-JUL26'!$B$9:$CQ$307,AM$1,0),0)</f>
        <v>1.7999999999999999E-2</v>
      </c>
      <c r="AN1093" s="36">
        <f t="shared" si="510"/>
        <v>647.04238559999999</v>
      </c>
      <c r="AO1093" s="36">
        <f t="shared" si="511"/>
        <v>36593.841585599999</v>
      </c>
      <c r="AP1093" s="34">
        <f>IF($B1093="P",VLOOKUP($E1093,'[2]Costeo-JUL26'!$B$9:$CQ$307,AP$1,0),0)</f>
        <v>911423</v>
      </c>
      <c r="AQ1093" s="16">
        <f>IF($B1093="P",VLOOKUP($E1093,'[2]Costeo-JUL26'!$B$9:$CQ$307,AQ$1,0),0)*$G1093</f>
        <v>2958</v>
      </c>
      <c r="AR1093" s="36">
        <f>IF($B1093="P",VLOOKUP($E1093,'[2]Costeo-JUL26'!$B$9:$CQ$307,AR$1,0),0)*$G1093</f>
        <v>451538.40418782242</v>
      </c>
      <c r="AS1093" s="35">
        <f>IF($B1093="P",VLOOKUP($E1093,'[2]Costeo-JUL26'!$B$9:$CQ$307,AS$1,0),0)</f>
        <v>0.02</v>
      </c>
      <c r="AT1093" s="36">
        <f t="shared" si="512"/>
        <v>9030.7680837564494</v>
      </c>
      <c r="AU1093" s="36">
        <f t="shared" si="513"/>
        <v>460569.17227157886</v>
      </c>
      <c r="AV1093" s="34">
        <f>IF($B1093="P",VLOOKUP($E1093,'[2]Costeo-JUL26'!$B$9:$CQ$307,AV$1,0),0)</f>
        <v>932442</v>
      </c>
      <c r="AW1093" s="16">
        <f>IF($B1093="P",VLOOKUP($E1093,'[2]Costeo-JUL26'!$B$9:$CQ$307,AW$1,0),0)*$G1093</f>
        <v>13.6561</v>
      </c>
      <c r="AX1093" s="36">
        <f>IF($B1093="P",VLOOKUP($E1093,'[2]Costeo-JUL26'!$B$9:$CQ$307,AX$1,0),0)*$G1093</f>
        <v>50408.411207156045</v>
      </c>
      <c r="AY1093" s="35">
        <f>IF($B1093="P",VLOOKUP($E1093,'[2]Costeo-JUL26'!$B$9:$CQ$307,AY$1,0),0)</f>
        <v>0.03</v>
      </c>
      <c r="AZ1093" s="36">
        <f t="shared" si="514"/>
        <v>1512.2523362146812</v>
      </c>
      <c r="BA1093" s="36">
        <f t="shared" si="515"/>
        <v>51920.663543370727</v>
      </c>
      <c r="BB1093" s="34">
        <f>IF($B1093="P",VLOOKUP($E1093,'[2]Costeo-JUL26'!$B$9:$CQ$307,BB$1,0),0)</f>
        <v>902311</v>
      </c>
      <c r="BC1093" s="16">
        <f>IF($B1093="P",VLOOKUP($E1093,'[2]Costeo-JUL26'!$B$9:$CQ$307,BC$1,0),0)*$G1093</f>
        <v>2.1568750000000003</v>
      </c>
      <c r="BD1093" s="36">
        <f>IF($B1093="P",VLOOKUP($E1093,'[2]Costeo-JUL26'!$B$9:$CQ$307,BD$1,0),0)*$G1093</f>
        <v>8458.4980593750024</v>
      </c>
      <c r="BE1093" s="35">
        <f>IF($B1093="P",VLOOKUP($E1093,'[2]Costeo-JUL26'!$B$9:$CQ$307,BE$1,0),0)</f>
        <v>0.03</v>
      </c>
      <c r="BF1093" s="36">
        <f t="shared" si="516"/>
        <v>253.75494178125007</v>
      </c>
      <c r="BG1093" s="36">
        <f t="shared" si="517"/>
        <v>8712.2530011562521</v>
      </c>
      <c r="BH1093" s="34">
        <f>IF($B1093="P",VLOOKUP($E1093,'[2]Costeo-JUL26'!$B$9:$CQ$307,BH$1,0),0)</f>
        <v>933089</v>
      </c>
      <c r="BI1093" s="16">
        <f>IF($B1093="P",VLOOKUP($E1093,'[2]Costeo-JUL26'!$B$9:$CQ$307,BI$1,0),0)*$G1093</f>
        <v>18.487500000000001</v>
      </c>
      <c r="BJ1093" s="36">
        <f>IF($B1093="P",VLOOKUP($E1093,'[2]Costeo-JUL26'!$B$9:$CQ$307,BJ$1,0),0)*$G1093</f>
        <v>13767.133648954705</v>
      </c>
      <c r="BK1093" s="35">
        <f>IF(BH1093=910319,0,IF($B1093="P",VLOOKUP($E1093,'[2]Costeo-JUL26'!$B$9:$CQ$307,BK$1,0),0))</f>
        <v>0.02</v>
      </c>
      <c r="BL1093" s="36">
        <f t="shared" si="518"/>
        <v>275.34267297909412</v>
      </c>
      <c r="BM1093" s="36">
        <f t="shared" si="519"/>
        <v>14042.476321933798</v>
      </c>
      <c r="BN1093" s="34">
        <f>IF($B1093="P",VLOOKUP($E1093,'[2]Costeo-JUL26'!$B$9:$CQ$307,BN$1,0),0)</f>
        <v>0</v>
      </c>
      <c r="BO1093" s="16">
        <f>IF($B1093="P",VLOOKUP($E1093,'[2]Costeo-JUL26'!$B$9:$CQ$307,BO$1,0),0)*$G1093</f>
        <v>0</v>
      </c>
      <c r="BP1093" s="36">
        <f>IF($B1093="P",VLOOKUP($E1093,'[2]Costeo-JUL26'!$B$9:$CQ$307,BP$1,0),0)*$G1093</f>
        <v>0</v>
      </c>
      <c r="BQ1093" s="35">
        <f>IF($B1093="P",VLOOKUP($E1093,'[2]Costeo-JUL26'!$B$9:$CQ$307,BQ$1,0),0)</f>
        <v>0</v>
      </c>
      <c r="BR1093" s="36">
        <f t="shared" si="520"/>
        <v>0</v>
      </c>
      <c r="BS1093" s="36">
        <f t="shared" si="521"/>
        <v>0</v>
      </c>
      <c r="BT1093" s="34">
        <f>IF($B1093="P",VLOOKUP($E1093,'[2]Costeo-JUL26'!$B$9:$CQ$307,BT$1,0),0)</f>
        <v>0</v>
      </c>
      <c r="BU1093" s="16">
        <f>IF($B1093="P",VLOOKUP($E1093,'[2]Costeo-JUL26'!$B$9:$CQ$307,BU$1,0),0)*$G1093</f>
        <v>0</v>
      </c>
      <c r="BV1093" s="36">
        <f>IF($B1093="P",VLOOKUP($E1093,'[2]Costeo-JUL26'!$B$9:$CQ$307,BV$1,0),0)*$G1093</f>
        <v>0</v>
      </c>
      <c r="BW1093" s="35">
        <f>IF($B1093="P",VLOOKUP($E1093,'[2]Costeo-JUL26'!$B$9:$CQ$307,BW$1,0),0)</f>
        <v>0</v>
      </c>
      <c r="BX1093" s="36">
        <f t="shared" si="522"/>
        <v>0</v>
      </c>
      <c r="BY1093" s="36">
        <f t="shared" si="523"/>
        <v>0</v>
      </c>
      <c r="BZ1093" s="34">
        <f>IF($B1093="P",VLOOKUP($E1093,'[2]Costeo-JUL26'!$B$9:$CQ$307,BZ$1,0),0)</f>
        <v>0</v>
      </c>
      <c r="CA1093" s="16">
        <f>IF($B1093="P",VLOOKUP($E1093,'[2]Costeo-JUL26'!$B$9:$CQ$307,CA$1,0),0)*$G1093</f>
        <v>0</v>
      </c>
      <c r="CB1093" s="36">
        <f>IF($B1093="P",VLOOKUP($E1093,'[2]Costeo-JUL26'!$B$9:$CQ$307,CB$1,0),0)*$G1093</f>
        <v>0</v>
      </c>
      <c r="CC1093" s="35">
        <f>IF($B1093="P",VLOOKUP($E1093,'[2]Costeo-JUL26'!$B$9:$CQ$307,CC$1,0),0)</f>
        <v>0</v>
      </c>
      <c r="CD1093" s="36">
        <f t="shared" si="524"/>
        <v>0</v>
      </c>
      <c r="CE1093" s="36">
        <f t="shared" si="525"/>
        <v>0</v>
      </c>
      <c r="CF1093" s="37">
        <f t="shared" si="497"/>
        <v>3264904.0628958144</v>
      </c>
      <c r="CG1093" s="36">
        <f>IF($B1093="r",VLOOKUP($E1093,'[2]Costeo-JUL26'!$B$9:$CQ$307,CG$1,0),0)*$G1093</f>
        <v>0</v>
      </c>
      <c r="CH1093" s="35">
        <f>VLOOKUP($E1093,'[2]TEORICOS (05.26)'!$A$8:$T$251,CH$1,0)</f>
        <v>0</v>
      </c>
      <c r="CI1093" s="36">
        <f t="shared" si="526"/>
        <v>0</v>
      </c>
      <c r="CJ1093" s="37">
        <f t="shared" si="527"/>
        <v>0</v>
      </c>
      <c r="CM1093" s="16">
        <f>SUMIFS('[1]Ajuste Inventario'!$I:$I,'[1]Ajuste Inventario'!$B:$B,E1093,'[1]Ajuste Inventario'!$S:$S,D1093)*-1</f>
        <v>34.668999999999997</v>
      </c>
      <c r="CN1093" s="36">
        <f t="shared" si="498"/>
        <v>229596.26563191679</v>
      </c>
      <c r="CP1093" t="str">
        <f t="shared" si="499"/>
        <v>359Org.Vtas V.Gesell</v>
      </c>
      <c r="CQ1093" s="10">
        <f t="shared" si="500"/>
        <v>6622.5234541497248</v>
      </c>
    </row>
    <row r="1094" spans="1:95" x14ac:dyDescent="0.25">
      <c r="A1094" s="30">
        <v>46204</v>
      </c>
      <c r="B1094" s="31" t="str">
        <f>VLOOKUP($E1094,'[2]TEORICOS (05.26)'!$A$8:$T$251,B$1,0)</f>
        <v>P</v>
      </c>
      <c r="C1094" s="32" t="str">
        <f>VLOOKUP($E1094,'[2]TEORICOS (05.26)'!$A$8:$T$251,C$1,0)</f>
        <v>Fanta</v>
      </c>
      <c r="D1094" t="s">
        <v>233</v>
      </c>
      <c r="E1094">
        <v>361</v>
      </c>
      <c r="F1094" t="s">
        <v>83</v>
      </c>
      <c r="G1094" s="16">
        <v>66</v>
      </c>
      <c r="H1094" s="16">
        <v>209.21999999999989</v>
      </c>
      <c r="I1094" s="33">
        <v>1387131.7</v>
      </c>
      <c r="J1094" s="33">
        <v>1354431.9499999997</v>
      </c>
      <c r="K1094" s="34">
        <f>IF($B1094="P",VLOOKUP($E1094,'[2]Costeo-JUL26'!$B$9:$CQ$307,K$1,0),0)</f>
        <v>902315</v>
      </c>
      <c r="L1094" s="35">
        <f>VLOOKUP($E1094,'[2]TEORICOS (05.26)'!$A$8:$T$251,L$1,0)</f>
        <v>0.20250000000000001</v>
      </c>
      <c r="M1094" s="36">
        <f t="shared" si="501"/>
        <v>274272.46987499995</v>
      </c>
      <c r="N1094" s="35">
        <f>IF($B1094="P",VLOOKUP($E1094,'[2]Costeo-JUL26'!$B$9:$CQ$307,N$1,0),0)</f>
        <v>0.01</v>
      </c>
      <c r="O1094" s="36">
        <f t="shared" si="502"/>
        <v>2742.7246987499998</v>
      </c>
      <c r="P1094" s="36">
        <f>IF($B1094="P",VLOOKUP($E1094,'[2]Costeo-JUL26'!$B$9:$CQ$307,P$1,0),0)*H1094</f>
        <v>0</v>
      </c>
      <c r="Q1094" s="36">
        <f t="shared" si="503"/>
        <v>277015.19457374996</v>
      </c>
      <c r="R1094" s="34">
        <f>IF($B1094="P",VLOOKUP($E1094,'[2]Costeo-JUL26'!$B$9:$CQ$307,R$1,0),0)</f>
        <v>902332</v>
      </c>
      <c r="S1094" s="16">
        <f>IF($B1094="P",VLOOKUP($E1094,'[2]Costeo-JUL26'!$B$9:$CQ$307,S$1,0),0)*$G1094</f>
        <v>189.31908599999997</v>
      </c>
      <c r="T1094" s="36">
        <f>IF($B1094="P",VLOOKUP($E1094,'[2]Costeo-JUL26'!$B$9:$CQ$307,T$1,0),0)*$G1094</f>
        <v>132060.26575596063</v>
      </c>
      <c r="U1094" s="35">
        <f>IF($B1094="P",VLOOKUP($E1094,'[2]Costeo-JUL26'!$B$9:$CQ$307,U$1,0),0)</f>
        <v>1.4999999999999999E-2</v>
      </c>
      <c r="V1094" s="36">
        <f t="shared" si="504"/>
        <v>1980.9039863394094</v>
      </c>
      <c r="W1094" s="36">
        <f t="shared" si="505"/>
        <v>134041.16974230003</v>
      </c>
      <c r="X1094" s="34">
        <f>IF($B1094="P",VLOOKUP($E1094,'[2]Costeo-JUL26'!$B$9:$CQ$307,X$1,0),0)</f>
        <v>902338</v>
      </c>
      <c r="Y1094" s="16">
        <f>IF($B1094="P",VLOOKUP($E1094,'[2]Costeo-JUL26'!$B$9:$CQ$307,Y$1,0),0)*$G1094</f>
        <v>7.5271680000000005</v>
      </c>
      <c r="Z1094" s="36">
        <f>IF($B1094="P",VLOOKUP($E1094,'[2]Costeo-JUL26'!$B$9:$CQ$307,Z$1,0),0)*$G1094</f>
        <v>2128.2314803200006</v>
      </c>
      <c r="AA1094" s="35">
        <f>IF($B1094="P",VLOOKUP($E1094,'[2]Costeo-JUL26'!$B$9:$CQ$307,AA$1,0),0)</f>
        <v>0.45</v>
      </c>
      <c r="AB1094" s="36">
        <f t="shared" si="506"/>
        <v>957.70416614400028</v>
      </c>
      <c r="AC1094" s="36">
        <f t="shared" si="507"/>
        <v>3085.9356464640009</v>
      </c>
      <c r="AD1094" s="34">
        <f>IF($B1094="P",VLOOKUP($E1094,'[2]Costeo-JUL26'!$B$9:$CQ$307,AD$1,0),0)</f>
        <v>902255</v>
      </c>
      <c r="AE1094" s="16">
        <f>IF($B1094="P",VLOOKUP($E1094,'[2]Costeo-JUL26'!$B$9:$CQ$307,AE$1,0),0)*$G1094</f>
        <v>396</v>
      </c>
      <c r="AF1094" s="36">
        <f>IF($B1094="P",VLOOKUP($E1094,'[2]Costeo-JUL26'!$B$9:$CQ$307,AF$1,0),0)*$G1094</f>
        <v>5927.4072000000006</v>
      </c>
      <c r="AG1094" s="35">
        <f>IF($B1094="P",VLOOKUP($E1094,'[2]Costeo-JUL26'!$B$9:$CQ$307,AG$1,0),0)</f>
        <v>6.0000000000000001E-3</v>
      </c>
      <c r="AH1094" s="36">
        <f t="shared" si="508"/>
        <v>35.564443200000007</v>
      </c>
      <c r="AI1094" s="36">
        <f t="shared" si="509"/>
        <v>5962.9716432000005</v>
      </c>
      <c r="AJ1094" s="34">
        <f>IF($B1094="P",VLOOKUP($E1094,'[2]Costeo-JUL26'!$B$9:$CQ$307,AJ$1,0),0)</f>
        <v>930213</v>
      </c>
      <c r="AK1094" s="16">
        <f>IF($B1094="P",VLOOKUP($E1094,'[2]Costeo-JUL26'!$B$9:$CQ$307,AK$1,0),0)*$G1094</f>
        <v>396</v>
      </c>
      <c r="AL1094" s="36">
        <f>IF($B1094="P",VLOOKUP($E1094,'[2]Costeo-JUL26'!$B$9:$CQ$307,AL$1,0),0)*$G1094</f>
        <v>9043.6975199999979</v>
      </c>
      <c r="AM1094" s="35">
        <f>IF($B1094="P",VLOOKUP($E1094,'[2]Costeo-JUL26'!$B$9:$CQ$307,AM$1,0),0)</f>
        <v>1.7999999999999999E-2</v>
      </c>
      <c r="AN1094" s="36">
        <f t="shared" si="510"/>
        <v>162.78655535999994</v>
      </c>
      <c r="AO1094" s="36">
        <f t="shared" si="511"/>
        <v>9206.4840753599983</v>
      </c>
      <c r="AP1094" s="34">
        <f>IF($B1094="P",VLOOKUP($E1094,'[2]Costeo-JUL26'!$B$9:$CQ$307,AP$1,0),0)</f>
        <v>913487</v>
      </c>
      <c r="AQ1094" s="16">
        <f>IF($B1094="P",VLOOKUP($E1094,'[2]Costeo-JUL26'!$B$9:$CQ$307,AQ$1,0),0)*$G1094</f>
        <v>396</v>
      </c>
      <c r="AR1094" s="36">
        <f>IF($B1094="P",VLOOKUP($E1094,'[2]Costeo-JUL26'!$B$9:$CQ$307,AR$1,0),0)*$G1094</f>
        <v>75759.199565322589</v>
      </c>
      <c r="AS1094" s="35">
        <f>IF($B1094="P",VLOOKUP($E1094,'[2]Costeo-JUL26'!$B$9:$CQ$307,AS$1,0),0)</f>
        <v>0.02</v>
      </c>
      <c r="AT1094" s="36">
        <f t="shared" si="512"/>
        <v>1515.1839913064518</v>
      </c>
      <c r="AU1094" s="36">
        <f t="shared" si="513"/>
        <v>77274.383556629036</v>
      </c>
      <c r="AV1094" s="34">
        <f>IF($B1094="P",VLOOKUP($E1094,'[2]Costeo-JUL26'!$B$9:$CQ$307,AV$1,0),0)</f>
        <v>902310</v>
      </c>
      <c r="AW1094" s="16">
        <f>IF($B1094="P",VLOOKUP($E1094,'[2]Costeo-JUL26'!$B$9:$CQ$307,AW$1,0),0)*$G1094</f>
        <v>2.3892000000000002</v>
      </c>
      <c r="AX1094" s="36">
        <f>IF($B1094="P",VLOOKUP($E1094,'[2]Costeo-JUL26'!$B$9:$CQ$307,AX$1,0),0)*$G1094</f>
        <v>8370.6723235237332</v>
      </c>
      <c r="AY1094" s="35">
        <f>IF($B1094="P",VLOOKUP($E1094,'[2]Costeo-JUL26'!$B$9:$CQ$307,AY$1,0),0)</f>
        <v>0.03</v>
      </c>
      <c r="AZ1094" s="36">
        <f t="shared" si="514"/>
        <v>251.12016970571199</v>
      </c>
      <c r="BA1094" s="36">
        <f t="shared" si="515"/>
        <v>8621.7924932294445</v>
      </c>
      <c r="BB1094" s="34">
        <f>IF($B1094="P",VLOOKUP($E1094,'[2]Costeo-JUL26'!$B$9:$CQ$307,BB$1,0),0)</f>
        <v>923266</v>
      </c>
      <c r="BC1094" s="16">
        <f>IF($B1094="P",VLOOKUP($E1094,'[2]Costeo-JUL26'!$B$9:$CQ$307,BC$1,0),0)*$G1094</f>
        <v>0.53899560000000002</v>
      </c>
      <c r="BD1094" s="36">
        <f>IF($B1094="P",VLOOKUP($E1094,'[2]Costeo-JUL26'!$B$9:$CQ$307,BD$1,0),0)*$G1094</f>
        <v>2180.700738216</v>
      </c>
      <c r="BE1094" s="35">
        <f>IF($B1094="P",VLOOKUP($E1094,'[2]Costeo-JUL26'!$B$9:$CQ$307,BE$1,0),0)</f>
        <v>0.03</v>
      </c>
      <c r="BF1094" s="36">
        <f t="shared" si="516"/>
        <v>65.421022146479999</v>
      </c>
      <c r="BG1094" s="36">
        <f t="shared" si="517"/>
        <v>2246.12176036248</v>
      </c>
      <c r="BH1094" s="34">
        <f>IF($B1094="P",VLOOKUP($E1094,'[2]Costeo-JUL26'!$B$9:$CQ$307,BH$1,0),0)</f>
        <v>910319</v>
      </c>
      <c r="BI1094" s="16">
        <f>IF($B1094="P",VLOOKUP($E1094,'[2]Costeo-JUL26'!$B$9:$CQ$307,BI$1,0),0)*$G1094</f>
        <v>1.6500000000000001</v>
      </c>
      <c r="BJ1094" s="36">
        <f>IF($B1094="P",VLOOKUP($E1094,'[2]Costeo-JUL26'!$B$9:$CQ$307,BJ$1,0),0)*$G1094</f>
        <v>4313.9250000000002</v>
      </c>
      <c r="BK1094" s="35">
        <f>IF(BH1094=910319,0,IF($B1094="P",VLOOKUP($E1094,'[2]Costeo-JUL26'!$B$9:$CQ$307,BK$1,0),0))</f>
        <v>0</v>
      </c>
      <c r="BL1094" s="36">
        <f t="shared" si="518"/>
        <v>0</v>
      </c>
      <c r="BM1094" s="36">
        <f t="shared" si="519"/>
        <v>4313.9250000000002</v>
      </c>
      <c r="BN1094" s="34">
        <f>IF($B1094="P",VLOOKUP($E1094,'[2]Costeo-JUL26'!$B$9:$CQ$307,BN$1,0),0)</f>
        <v>0</v>
      </c>
      <c r="BO1094" s="16">
        <f>IF($B1094="P",VLOOKUP($E1094,'[2]Costeo-JUL26'!$B$9:$CQ$307,BO$1,0),0)*$G1094</f>
        <v>0</v>
      </c>
      <c r="BP1094" s="36">
        <f>IF($B1094="P",VLOOKUP($E1094,'[2]Costeo-JUL26'!$B$9:$CQ$307,BP$1,0),0)*$G1094</f>
        <v>0</v>
      </c>
      <c r="BQ1094" s="35">
        <f>IF($B1094="P",VLOOKUP($E1094,'[2]Costeo-JUL26'!$B$9:$CQ$307,BQ$1,0),0)</f>
        <v>0</v>
      </c>
      <c r="BR1094" s="36">
        <f t="shared" si="520"/>
        <v>0</v>
      </c>
      <c r="BS1094" s="36">
        <f t="shared" si="521"/>
        <v>0</v>
      </c>
      <c r="BT1094" s="34">
        <f>IF($B1094="P",VLOOKUP($E1094,'[2]Costeo-JUL26'!$B$9:$CQ$307,BT$1,0),0)</f>
        <v>0</v>
      </c>
      <c r="BU1094" s="16">
        <f>IF($B1094="P",VLOOKUP($E1094,'[2]Costeo-JUL26'!$B$9:$CQ$307,BU$1,0),0)*$G1094</f>
        <v>0</v>
      </c>
      <c r="BV1094" s="36">
        <f>IF($B1094="P",VLOOKUP($E1094,'[2]Costeo-JUL26'!$B$9:$CQ$307,BV$1,0),0)*$G1094</f>
        <v>0</v>
      </c>
      <c r="BW1094" s="35">
        <f>IF($B1094="P",VLOOKUP($E1094,'[2]Costeo-JUL26'!$B$9:$CQ$307,BW$1,0),0)</f>
        <v>0</v>
      </c>
      <c r="BX1094" s="36">
        <f t="shared" si="522"/>
        <v>0</v>
      </c>
      <c r="BY1094" s="36">
        <f t="shared" si="523"/>
        <v>0</v>
      </c>
      <c r="BZ1094" s="34">
        <f>IF($B1094="P",VLOOKUP($E1094,'[2]Costeo-JUL26'!$B$9:$CQ$307,BZ$1,0),0)</f>
        <v>0</v>
      </c>
      <c r="CA1094" s="16">
        <f>IF($B1094="P",VLOOKUP($E1094,'[2]Costeo-JUL26'!$B$9:$CQ$307,CA$1,0),0)*$G1094</f>
        <v>0</v>
      </c>
      <c r="CB1094" s="36">
        <f>IF($B1094="P",VLOOKUP($E1094,'[2]Costeo-JUL26'!$B$9:$CQ$307,CB$1,0),0)*$G1094</f>
        <v>0</v>
      </c>
      <c r="CC1094" s="35">
        <f>IF($B1094="P",VLOOKUP($E1094,'[2]Costeo-JUL26'!$B$9:$CQ$307,CC$1,0),0)</f>
        <v>0</v>
      </c>
      <c r="CD1094" s="36">
        <f t="shared" si="524"/>
        <v>0</v>
      </c>
      <c r="CE1094" s="36">
        <f t="shared" si="525"/>
        <v>0</v>
      </c>
      <c r="CF1094" s="37">
        <f t="shared" si="497"/>
        <v>521767.97849129495</v>
      </c>
      <c r="CG1094" s="36">
        <f>IF($B1094="r",VLOOKUP($E1094,'[2]Costeo-JUL26'!$B$9:$CQ$307,CG$1,0),0)*$G1094</f>
        <v>0</v>
      </c>
      <c r="CH1094" s="35">
        <f>VLOOKUP($E1094,'[2]TEORICOS (05.26)'!$A$8:$T$251,CH$1,0)</f>
        <v>0</v>
      </c>
      <c r="CI1094" s="36">
        <f t="shared" si="526"/>
        <v>0</v>
      </c>
      <c r="CJ1094" s="37">
        <f t="shared" si="527"/>
        <v>0</v>
      </c>
      <c r="CM1094" s="16">
        <f>SUMIFS('[1]Ajuste Inventario'!$I:$I,'[1]Ajuste Inventario'!$B:$B,E1094,'[1]Ajuste Inventario'!$S:$S,D1094)*-1</f>
        <v>6.3339999999999996</v>
      </c>
      <c r="CN1094" s="36">
        <f t="shared" si="498"/>
        <v>50073.914784300941</v>
      </c>
      <c r="CP1094" t="str">
        <f t="shared" si="499"/>
        <v>361Org.Vtas V.Gesell</v>
      </c>
      <c r="CQ1094" s="10">
        <f t="shared" si="500"/>
        <v>7905.5754316862876</v>
      </c>
    </row>
    <row r="1095" spans="1:95" x14ac:dyDescent="0.25">
      <c r="A1095" s="30">
        <v>46204</v>
      </c>
      <c r="B1095" s="31" t="str">
        <f>VLOOKUP($E1095,'[2]TEORICOS (05.26)'!$A$8:$T$251,B$1,0)</f>
        <v>R</v>
      </c>
      <c r="C1095" s="32" t="str">
        <f>VLOOKUP($E1095,'[2]TEORICOS (05.26)'!$A$8:$T$251,C$1,0)</f>
        <v>Ades</v>
      </c>
      <c r="D1095" t="s">
        <v>233</v>
      </c>
      <c r="E1095">
        <v>440</v>
      </c>
      <c r="F1095" t="s">
        <v>84</v>
      </c>
      <c r="G1095" s="16">
        <v>171</v>
      </c>
      <c r="H1095" s="16">
        <v>240.93899999999996</v>
      </c>
      <c r="I1095" s="33">
        <v>3259344.9699999997</v>
      </c>
      <c r="J1095" s="33">
        <v>3161911.7</v>
      </c>
      <c r="K1095" s="34">
        <f>IF($B1095="P",VLOOKUP($E1095,'[2]Costeo-JUL26'!$B$9:$CQ$307,K$1,0),0)</f>
        <v>0</v>
      </c>
      <c r="L1095" s="35">
        <f>VLOOKUP($E1095,'[2]TEORICOS (05.26)'!$A$8:$T$251,L$1,0)</f>
        <v>0.24</v>
      </c>
      <c r="M1095" s="36">
        <f t="shared" si="501"/>
        <v>0</v>
      </c>
      <c r="N1095" s="35">
        <f>IF($B1095="P",VLOOKUP($E1095,'[2]Costeo-JUL26'!$B$9:$CQ$307,N$1,0),0)</f>
        <v>0</v>
      </c>
      <c r="O1095" s="36">
        <f t="shared" si="502"/>
        <v>0</v>
      </c>
      <c r="P1095" s="36">
        <f>IF($B1095="P",VLOOKUP($E1095,'[2]Costeo-JUL26'!$B$9:$CQ$307,P$1,0),0)*H1095</f>
        <v>0</v>
      </c>
      <c r="Q1095" s="36">
        <f t="shared" si="503"/>
        <v>0</v>
      </c>
      <c r="R1095" s="34">
        <f>IF($B1095="P",VLOOKUP($E1095,'[2]Costeo-JUL26'!$B$9:$CQ$307,R$1,0),0)</f>
        <v>0</v>
      </c>
      <c r="S1095" s="16">
        <f>IF($B1095="P",VLOOKUP($E1095,'[2]Costeo-JUL26'!$B$9:$CQ$307,S$1,0),0)*$G1095</f>
        <v>0</v>
      </c>
      <c r="T1095" s="36">
        <f>IF($B1095="P",VLOOKUP($E1095,'[2]Costeo-JUL26'!$B$9:$CQ$307,T$1,0),0)*$G1095</f>
        <v>0</v>
      </c>
      <c r="U1095" s="35">
        <f>IF($B1095="P",VLOOKUP($E1095,'[2]Costeo-JUL26'!$B$9:$CQ$307,U$1,0),0)</f>
        <v>0</v>
      </c>
      <c r="V1095" s="36">
        <f t="shared" si="504"/>
        <v>0</v>
      </c>
      <c r="W1095" s="36">
        <f t="shared" si="505"/>
        <v>0</v>
      </c>
      <c r="X1095" s="34">
        <f>IF($B1095="P",VLOOKUP($E1095,'[2]Costeo-JUL26'!$B$9:$CQ$307,X$1,0),0)</f>
        <v>0</v>
      </c>
      <c r="Y1095" s="16">
        <f>IF($B1095="P",VLOOKUP($E1095,'[2]Costeo-JUL26'!$B$9:$CQ$307,Y$1,0),0)*$G1095</f>
        <v>0</v>
      </c>
      <c r="Z1095" s="36">
        <f>IF($B1095="P",VLOOKUP($E1095,'[2]Costeo-JUL26'!$B$9:$CQ$307,Z$1,0),0)*$G1095</f>
        <v>0</v>
      </c>
      <c r="AA1095" s="35">
        <f>IF($B1095="P",VLOOKUP($E1095,'[2]Costeo-JUL26'!$B$9:$CQ$307,AA$1,0),0)</f>
        <v>0</v>
      </c>
      <c r="AB1095" s="36">
        <f t="shared" si="506"/>
        <v>0</v>
      </c>
      <c r="AC1095" s="36">
        <f t="shared" si="507"/>
        <v>0</v>
      </c>
      <c r="AD1095" s="34">
        <f>IF($B1095="P",VLOOKUP($E1095,'[2]Costeo-JUL26'!$B$9:$CQ$307,AD$1,0),0)</f>
        <v>0</v>
      </c>
      <c r="AE1095" s="16">
        <f>IF($B1095="P",VLOOKUP($E1095,'[2]Costeo-JUL26'!$B$9:$CQ$307,AE$1,0),0)*$G1095</f>
        <v>0</v>
      </c>
      <c r="AF1095" s="36">
        <f>IF($B1095="P",VLOOKUP($E1095,'[2]Costeo-JUL26'!$B$9:$CQ$307,AF$1,0),0)*$G1095</f>
        <v>0</v>
      </c>
      <c r="AG1095" s="35">
        <f>IF($B1095="P",VLOOKUP($E1095,'[2]Costeo-JUL26'!$B$9:$CQ$307,AG$1,0),0)</f>
        <v>0</v>
      </c>
      <c r="AH1095" s="36">
        <f t="shared" si="508"/>
        <v>0</v>
      </c>
      <c r="AI1095" s="36">
        <f t="shared" si="509"/>
        <v>0</v>
      </c>
      <c r="AJ1095" s="34">
        <f>IF($B1095="P",VLOOKUP($E1095,'[2]Costeo-JUL26'!$B$9:$CQ$307,AJ$1,0),0)</f>
        <v>0</v>
      </c>
      <c r="AK1095" s="16">
        <f>IF($B1095="P",VLOOKUP($E1095,'[2]Costeo-JUL26'!$B$9:$CQ$307,AK$1,0),0)*$G1095</f>
        <v>0</v>
      </c>
      <c r="AL1095" s="36">
        <f>IF($B1095="P",VLOOKUP($E1095,'[2]Costeo-JUL26'!$B$9:$CQ$307,AL$1,0),0)*$G1095</f>
        <v>0</v>
      </c>
      <c r="AM1095" s="35">
        <f>IF($B1095="P",VLOOKUP($E1095,'[2]Costeo-JUL26'!$B$9:$CQ$307,AM$1,0),0)</f>
        <v>0</v>
      </c>
      <c r="AN1095" s="36">
        <f t="shared" si="510"/>
        <v>0</v>
      </c>
      <c r="AO1095" s="36">
        <f t="shared" si="511"/>
        <v>0</v>
      </c>
      <c r="AP1095" s="34">
        <f>IF($B1095="P",VLOOKUP($E1095,'[2]Costeo-JUL26'!$B$9:$CQ$307,AP$1,0),0)</f>
        <v>0</v>
      </c>
      <c r="AQ1095" s="16">
        <f>IF($B1095="P",VLOOKUP($E1095,'[2]Costeo-JUL26'!$B$9:$CQ$307,AQ$1,0),0)*$G1095</f>
        <v>0</v>
      </c>
      <c r="AR1095" s="36">
        <f>IF($B1095="P",VLOOKUP($E1095,'[2]Costeo-JUL26'!$B$9:$CQ$307,AR$1,0),0)*$G1095</f>
        <v>0</v>
      </c>
      <c r="AS1095" s="35">
        <f>IF($B1095="P",VLOOKUP($E1095,'[2]Costeo-JUL26'!$B$9:$CQ$307,AS$1,0),0)</f>
        <v>0</v>
      </c>
      <c r="AT1095" s="36">
        <f t="shared" si="512"/>
        <v>0</v>
      </c>
      <c r="AU1095" s="36">
        <f t="shared" si="513"/>
        <v>0</v>
      </c>
      <c r="AV1095" s="34">
        <f>IF($B1095="P",VLOOKUP($E1095,'[2]Costeo-JUL26'!$B$9:$CQ$307,AV$1,0),0)</f>
        <v>0</v>
      </c>
      <c r="AW1095" s="16">
        <f>IF($B1095="P",VLOOKUP($E1095,'[2]Costeo-JUL26'!$B$9:$CQ$307,AW$1,0),0)*$G1095</f>
        <v>0</v>
      </c>
      <c r="AX1095" s="36">
        <f>IF($B1095="P",VLOOKUP($E1095,'[2]Costeo-JUL26'!$B$9:$CQ$307,AX$1,0),0)*$G1095</f>
        <v>0</v>
      </c>
      <c r="AY1095" s="35">
        <f>IF($B1095="P",VLOOKUP($E1095,'[2]Costeo-JUL26'!$B$9:$CQ$307,AY$1,0),0)</f>
        <v>0</v>
      </c>
      <c r="AZ1095" s="36">
        <f t="shared" si="514"/>
        <v>0</v>
      </c>
      <c r="BA1095" s="36">
        <f t="shared" si="515"/>
        <v>0</v>
      </c>
      <c r="BB1095" s="34">
        <f>IF($B1095="P",VLOOKUP($E1095,'[2]Costeo-JUL26'!$B$9:$CQ$307,BB$1,0),0)</f>
        <v>0</v>
      </c>
      <c r="BC1095" s="16">
        <f>IF($B1095="P",VLOOKUP($E1095,'[2]Costeo-JUL26'!$B$9:$CQ$307,BC$1,0),0)*$G1095</f>
        <v>0</v>
      </c>
      <c r="BD1095" s="36">
        <f>IF($B1095="P",VLOOKUP($E1095,'[2]Costeo-JUL26'!$B$9:$CQ$307,BD$1,0),0)*$G1095</f>
        <v>0</v>
      </c>
      <c r="BE1095" s="35">
        <f>IF($B1095="P",VLOOKUP($E1095,'[2]Costeo-JUL26'!$B$9:$CQ$307,BE$1,0),0)</f>
        <v>0</v>
      </c>
      <c r="BF1095" s="36">
        <f t="shared" si="516"/>
        <v>0</v>
      </c>
      <c r="BG1095" s="36">
        <f t="shared" si="517"/>
        <v>0</v>
      </c>
      <c r="BH1095" s="34">
        <f>IF($B1095="P",VLOOKUP($E1095,'[2]Costeo-JUL26'!$B$9:$CQ$307,BH$1,0),0)</f>
        <v>0</v>
      </c>
      <c r="BI1095" s="16">
        <f>IF($B1095="P",VLOOKUP($E1095,'[2]Costeo-JUL26'!$B$9:$CQ$307,BI$1,0),0)*$G1095</f>
        <v>0</v>
      </c>
      <c r="BJ1095" s="36">
        <f>IF($B1095="P",VLOOKUP($E1095,'[2]Costeo-JUL26'!$B$9:$CQ$307,BJ$1,0),0)*$G1095</f>
        <v>0</v>
      </c>
      <c r="BK1095" s="35">
        <f>IF(BH1095=910319,0,IF($B1095="P",VLOOKUP($E1095,'[2]Costeo-JUL26'!$B$9:$CQ$307,BK$1,0),0))</f>
        <v>0</v>
      </c>
      <c r="BL1095" s="36">
        <f t="shared" si="518"/>
        <v>0</v>
      </c>
      <c r="BM1095" s="36">
        <f t="shared" si="519"/>
        <v>0</v>
      </c>
      <c r="BN1095" s="34">
        <f>IF($B1095="P",VLOOKUP($E1095,'[2]Costeo-JUL26'!$B$9:$CQ$307,BN$1,0),0)</f>
        <v>0</v>
      </c>
      <c r="BO1095" s="16">
        <f>IF($B1095="P",VLOOKUP($E1095,'[2]Costeo-JUL26'!$B$9:$CQ$307,BO$1,0),0)*$G1095</f>
        <v>0</v>
      </c>
      <c r="BP1095" s="36">
        <f>IF($B1095="P",VLOOKUP($E1095,'[2]Costeo-JUL26'!$B$9:$CQ$307,BP$1,0),0)*$G1095</f>
        <v>0</v>
      </c>
      <c r="BQ1095" s="35">
        <f>IF($B1095="P",VLOOKUP($E1095,'[2]Costeo-JUL26'!$B$9:$CQ$307,BQ$1,0),0)</f>
        <v>0</v>
      </c>
      <c r="BR1095" s="36">
        <f t="shared" si="520"/>
        <v>0</v>
      </c>
      <c r="BS1095" s="36">
        <f t="shared" si="521"/>
        <v>0</v>
      </c>
      <c r="BT1095" s="34">
        <f>IF($B1095="P",VLOOKUP($E1095,'[2]Costeo-JUL26'!$B$9:$CQ$307,BT$1,0),0)</f>
        <v>0</v>
      </c>
      <c r="BU1095" s="16">
        <f>IF($B1095="P",VLOOKUP($E1095,'[2]Costeo-JUL26'!$B$9:$CQ$307,BU$1,0),0)*$G1095</f>
        <v>0</v>
      </c>
      <c r="BV1095" s="36">
        <f>IF($B1095="P",VLOOKUP($E1095,'[2]Costeo-JUL26'!$B$9:$CQ$307,BV$1,0),0)*$G1095</f>
        <v>0</v>
      </c>
      <c r="BW1095" s="35">
        <f>IF($B1095="P",VLOOKUP($E1095,'[2]Costeo-JUL26'!$B$9:$CQ$307,BW$1,0),0)</f>
        <v>0</v>
      </c>
      <c r="BX1095" s="36">
        <f t="shared" si="522"/>
        <v>0</v>
      </c>
      <c r="BY1095" s="36">
        <f t="shared" si="523"/>
        <v>0</v>
      </c>
      <c r="BZ1095" s="34">
        <f>IF($B1095="P",VLOOKUP($E1095,'[2]Costeo-JUL26'!$B$9:$CQ$307,BZ$1,0),0)</f>
        <v>0</v>
      </c>
      <c r="CA1095" s="16">
        <f>IF($B1095="P",VLOOKUP($E1095,'[2]Costeo-JUL26'!$B$9:$CQ$307,CA$1,0),0)*$G1095</f>
        <v>0</v>
      </c>
      <c r="CB1095" s="36">
        <f>IF($B1095="P",VLOOKUP($E1095,'[2]Costeo-JUL26'!$B$9:$CQ$307,CB$1,0),0)*$G1095</f>
        <v>0</v>
      </c>
      <c r="CC1095" s="35">
        <f>IF($B1095="P",VLOOKUP($E1095,'[2]Costeo-JUL26'!$B$9:$CQ$307,CC$1,0),0)</f>
        <v>0</v>
      </c>
      <c r="CD1095" s="36">
        <f t="shared" si="524"/>
        <v>0</v>
      </c>
      <c r="CE1095" s="36">
        <f t="shared" si="525"/>
        <v>0</v>
      </c>
      <c r="CF1095" s="37">
        <f t="shared" si="497"/>
        <v>0</v>
      </c>
      <c r="CG1095" s="36">
        <f>IF($B1095="r",VLOOKUP($E1095,'[2]Costeo-JUL26'!$B$9:$CQ$307,CG$1,0),0)*$G1095</f>
        <v>1344841.47</v>
      </c>
      <c r="CH1095" s="35">
        <f>VLOOKUP($E1095,'[2]TEORICOS (05.26)'!$A$8:$T$251,CH$1,0)</f>
        <v>0.14000000000000001</v>
      </c>
      <c r="CI1095" s="36">
        <f t="shared" si="526"/>
        <v>570581.00219999999</v>
      </c>
      <c r="CJ1095" s="37">
        <f t="shared" si="527"/>
        <v>1915422.4722</v>
      </c>
      <c r="CM1095" s="16">
        <f>SUMIFS('[1]Ajuste Inventario'!$I:$I,'[1]Ajuste Inventario'!$B:$B,E1095,'[1]Ajuste Inventario'!$S:$S,D1095)*-1</f>
        <v>-2</v>
      </c>
      <c r="CN1095" s="36">
        <f t="shared" si="498"/>
        <v>-22402.602014035088</v>
      </c>
      <c r="CP1095" t="str">
        <f t="shared" si="499"/>
        <v>440Org.Vtas V.Gesell</v>
      </c>
      <c r="CQ1095" s="10">
        <f t="shared" si="500"/>
        <v>11201.301007017544</v>
      </c>
    </row>
    <row r="1096" spans="1:95" x14ac:dyDescent="0.25">
      <c r="A1096" s="30">
        <v>46204</v>
      </c>
      <c r="B1096" s="31" t="str">
        <f>VLOOKUP($E1096,'[2]TEORICOS (05.26)'!$A$8:$T$251,B$1,0)</f>
        <v>R</v>
      </c>
      <c r="C1096" s="32" t="str">
        <f>VLOOKUP($E1096,'[2]TEORICOS (05.26)'!$A$8:$T$251,C$1,0)</f>
        <v>Ades</v>
      </c>
      <c r="D1096" t="s">
        <v>233</v>
      </c>
      <c r="E1096">
        <v>502</v>
      </c>
      <c r="F1096" t="s">
        <v>85</v>
      </c>
      <c r="G1096" s="16">
        <v>141</v>
      </c>
      <c r="H1096" s="16">
        <v>29.750999999999976</v>
      </c>
      <c r="I1096" s="33">
        <v>652476.81999999925</v>
      </c>
      <c r="J1096" s="33">
        <v>642429.20999999926</v>
      </c>
      <c r="K1096" s="34">
        <f>IF($B1096="P",VLOOKUP($E1096,'[2]Costeo-JUL26'!$B$9:$CQ$307,K$1,0),0)</f>
        <v>0</v>
      </c>
      <c r="L1096" s="35">
        <f>VLOOKUP($E1096,'[2]TEORICOS (05.26)'!$A$8:$T$251,L$1,0)</f>
        <v>0.24</v>
      </c>
      <c r="M1096" s="36">
        <f t="shared" si="501"/>
        <v>0</v>
      </c>
      <c r="N1096" s="35">
        <f>IF($B1096="P",VLOOKUP($E1096,'[2]Costeo-JUL26'!$B$9:$CQ$307,N$1,0),0)</f>
        <v>0</v>
      </c>
      <c r="O1096" s="36">
        <f t="shared" si="502"/>
        <v>0</v>
      </c>
      <c r="P1096" s="36">
        <f>IF($B1096="P",VLOOKUP($E1096,'[2]Costeo-JUL26'!$B$9:$CQ$307,P$1,0),0)*H1096</f>
        <v>0</v>
      </c>
      <c r="Q1096" s="36">
        <f t="shared" si="503"/>
        <v>0</v>
      </c>
      <c r="R1096" s="34">
        <f>IF($B1096="P",VLOOKUP($E1096,'[2]Costeo-JUL26'!$B$9:$CQ$307,R$1,0),0)</f>
        <v>0</v>
      </c>
      <c r="S1096" s="16">
        <f>IF($B1096="P",VLOOKUP($E1096,'[2]Costeo-JUL26'!$B$9:$CQ$307,S$1,0),0)*$G1096</f>
        <v>0</v>
      </c>
      <c r="T1096" s="36">
        <f>IF($B1096="P",VLOOKUP($E1096,'[2]Costeo-JUL26'!$B$9:$CQ$307,T$1,0),0)*$G1096</f>
        <v>0</v>
      </c>
      <c r="U1096" s="35">
        <f>IF($B1096="P",VLOOKUP($E1096,'[2]Costeo-JUL26'!$B$9:$CQ$307,U$1,0),0)</f>
        <v>0</v>
      </c>
      <c r="V1096" s="36">
        <f t="shared" si="504"/>
        <v>0</v>
      </c>
      <c r="W1096" s="36">
        <f t="shared" si="505"/>
        <v>0</v>
      </c>
      <c r="X1096" s="34">
        <f>IF($B1096="P",VLOOKUP($E1096,'[2]Costeo-JUL26'!$B$9:$CQ$307,X$1,0),0)</f>
        <v>0</v>
      </c>
      <c r="Y1096" s="16">
        <f>IF($B1096="P",VLOOKUP($E1096,'[2]Costeo-JUL26'!$B$9:$CQ$307,Y$1,0),0)*$G1096</f>
        <v>0</v>
      </c>
      <c r="Z1096" s="36">
        <f>IF($B1096="P",VLOOKUP($E1096,'[2]Costeo-JUL26'!$B$9:$CQ$307,Z$1,0),0)*$G1096</f>
        <v>0</v>
      </c>
      <c r="AA1096" s="35">
        <f>IF($B1096="P",VLOOKUP($E1096,'[2]Costeo-JUL26'!$B$9:$CQ$307,AA$1,0),0)</f>
        <v>0</v>
      </c>
      <c r="AB1096" s="36">
        <f t="shared" si="506"/>
        <v>0</v>
      </c>
      <c r="AC1096" s="36">
        <f t="shared" si="507"/>
        <v>0</v>
      </c>
      <c r="AD1096" s="34">
        <f>IF($B1096="P",VLOOKUP($E1096,'[2]Costeo-JUL26'!$B$9:$CQ$307,AD$1,0),0)</f>
        <v>0</v>
      </c>
      <c r="AE1096" s="16">
        <f>IF($B1096="P",VLOOKUP($E1096,'[2]Costeo-JUL26'!$B$9:$CQ$307,AE$1,0),0)*$G1096</f>
        <v>0</v>
      </c>
      <c r="AF1096" s="36">
        <f>IF($B1096="P",VLOOKUP($E1096,'[2]Costeo-JUL26'!$B$9:$CQ$307,AF$1,0),0)*$G1096</f>
        <v>0</v>
      </c>
      <c r="AG1096" s="35">
        <f>IF($B1096="P",VLOOKUP($E1096,'[2]Costeo-JUL26'!$B$9:$CQ$307,AG$1,0),0)</f>
        <v>0</v>
      </c>
      <c r="AH1096" s="36">
        <f t="shared" si="508"/>
        <v>0</v>
      </c>
      <c r="AI1096" s="36">
        <f t="shared" si="509"/>
        <v>0</v>
      </c>
      <c r="AJ1096" s="34">
        <f>IF($B1096="P",VLOOKUP($E1096,'[2]Costeo-JUL26'!$B$9:$CQ$307,AJ$1,0),0)</f>
        <v>0</v>
      </c>
      <c r="AK1096" s="16">
        <f>IF($B1096="P",VLOOKUP($E1096,'[2]Costeo-JUL26'!$B$9:$CQ$307,AK$1,0),0)*$G1096</f>
        <v>0</v>
      </c>
      <c r="AL1096" s="36">
        <f>IF($B1096="P",VLOOKUP($E1096,'[2]Costeo-JUL26'!$B$9:$CQ$307,AL$1,0),0)*$G1096</f>
        <v>0</v>
      </c>
      <c r="AM1096" s="35">
        <f>IF($B1096="P",VLOOKUP($E1096,'[2]Costeo-JUL26'!$B$9:$CQ$307,AM$1,0),0)</f>
        <v>0</v>
      </c>
      <c r="AN1096" s="36">
        <f t="shared" si="510"/>
        <v>0</v>
      </c>
      <c r="AO1096" s="36">
        <f t="shared" si="511"/>
        <v>0</v>
      </c>
      <c r="AP1096" s="34">
        <f>IF($B1096="P",VLOOKUP($E1096,'[2]Costeo-JUL26'!$B$9:$CQ$307,AP$1,0),0)</f>
        <v>0</v>
      </c>
      <c r="AQ1096" s="16">
        <f>IF($B1096="P",VLOOKUP($E1096,'[2]Costeo-JUL26'!$B$9:$CQ$307,AQ$1,0),0)*$G1096</f>
        <v>0</v>
      </c>
      <c r="AR1096" s="36">
        <f>IF($B1096="P",VLOOKUP($E1096,'[2]Costeo-JUL26'!$B$9:$CQ$307,AR$1,0),0)*$G1096</f>
        <v>0</v>
      </c>
      <c r="AS1096" s="35">
        <f>IF($B1096="P",VLOOKUP($E1096,'[2]Costeo-JUL26'!$B$9:$CQ$307,AS$1,0),0)</f>
        <v>0</v>
      </c>
      <c r="AT1096" s="36">
        <f t="shared" si="512"/>
        <v>0</v>
      </c>
      <c r="AU1096" s="36">
        <f t="shared" si="513"/>
        <v>0</v>
      </c>
      <c r="AV1096" s="34">
        <f>IF($B1096="P",VLOOKUP($E1096,'[2]Costeo-JUL26'!$B$9:$CQ$307,AV$1,0),0)</f>
        <v>0</v>
      </c>
      <c r="AW1096" s="16">
        <f>IF($B1096="P",VLOOKUP($E1096,'[2]Costeo-JUL26'!$B$9:$CQ$307,AW$1,0),0)*$G1096</f>
        <v>0</v>
      </c>
      <c r="AX1096" s="36">
        <f>IF($B1096="P",VLOOKUP($E1096,'[2]Costeo-JUL26'!$B$9:$CQ$307,AX$1,0),0)*$G1096</f>
        <v>0</v>
      </c>
      <c r="AY1096" s="35">
        <f>IF($B1096="P",VLOOKUP($E1096,'[2]Costeo-JUL26'!$B$9:$CQ$307,AY$1,0),0)</f>
        <v>0</v>
      </c>
      <c r="AZ1096" s="36">
        <f t="shared" si="514"/>
        <v>0</v>
      </c>
      <c r="BA1096" s="36">
        <f t="shared" si="515"/>
        <v>0</v>
      </c>
      <c r="BB1096" s="34">
        <f>IF($B1096="P",VLOOKUP($E1096,'[2]Costeo-JUL26'!$B$9:$CQ$307,BB$1,0),0)</f>
        <v>0</v>
      </c>
      <c r="BC1096" s="16">
        <f>IF($B1096="P",VLOOKUP($E1096,'[2]Costeo-JUL26'!$B$9:$CQ$307,BC$1,0),0)*$G1096</f>
        <v>0</v>
      </c>
      <c r="BD1096" s="36">
        <f>IF($B1096="P",VLOOKUP($E1096,'[2]Costeo-JUL26'!$B$9:$CQ$307,BD$1,0),0)*$G1096</f>
        <v>0</v>
      </c>
      <c r="BE1096" s="35">
        <f>IF($B1096="P",VLOOKUP($E1096,'[2]Costeo-JUL26'!$B$9:$CQ$307,BE$1,0),0)</f>
        <v>0</v>
      </c>
      <c r="BF1096" s="36">
        <f t="shared" si="516"/>
        <v>0</v>
      </c>
      <c r="BG1096" s="36">
        <f t="shared" si="517"/>
        <v>0</v>
      </c>
      <c r="BH1096" s="34">
        <f>IF($B1096="P",VLOOKUP($E1096,'[2]Costeo-JUL26'!$B$9:$CQ$307,BH$1,0),0)</f>
        <v>0</v>
      </c>
      <c r="BI1096" s="16">
        <f>IF($B1096="P",VLOOKUP($E1096,'[2]Costeo-JUL26'!$B$9:$CQ$307,BI$1,0),0)*$G1096</f>
        <v>0</v>
      </c>
      <c r="BJ1096" s="36">
        <f>IF($B1096="P",VLOOKUP($E1096,'[2]Costeo-JUL26'!$B$9:$CQ$307,BJ$1,0),0)*$G1096</f>
        <v>0</v>
      </c>
      <c r="BK1096" s="35">
        <f>IF(BH1096=910319,0,IF($B1096="P",VLOOKUP($E1096,'[2]Costeo-JUL26'!$B$9:$CQ$307,BK$1,0),0))</f>
        <v>0</v>
      </c>
      <c r="BL1096" s="36">
        <f t="shared" si="518"/>
        <v>0</v>
      </c>
      <c r="BM1096" s="36">
        <f t="shared" si="519"/>
        <v>0</v>
      </c>
      <c r="BN1096" s="34">
        <f>IF($B1096="P",VLOOKUP($E1096,'[2]Costeo-JUL26'!$B$9:$CQ$307,BN$1,0),0)</f>
        <v>0</v>
      </c>
      <c r="BO1096" s="16">
        <f>IF($B1096="P",VLOOKUP($E1096,'[2]Costeo-JUL26'!$B$9:$CQ$307,BO$1,0),0)*$G1096</f>
        <v>0</v>
      </c>
      <c r="BP1096" s="36">
        <f>IF($B1096="P",VLOOKUP($E1096,'[2]Costeo-JUL26'!$B$9:$CQ$307,BP$1,0),0)*$G1096</f>
        <v>0</v>
      </c>
      <c r="BQ1096" s="35">
        <f>IF($B1096="P",VLOOKUP($E1096,'[2]Costeo-JUL26'!$B$9:$CQ$307,BQ$1,0),0)</f>
        <v>0</v>
      </c>
      <c r="BR1096" s="36">
        <f t="shared" si="520"/>
        <v>0</v>
      </c>
      <c r="BS1096" s="36">
        <f t="shared" si="521"/>
        <v>0</v>
      </c>
      <c r="BT1096" s="34">
        <f>IF($B1096="P",VLOOKUP($E1096,'[2]Costeo-JUL26'!$B$9:$CQ$307,BT$1,0),0)</f>
        <v>0</v>
      </c>
      <c r="BU1096" s="16">
        <f>IF($B1096="P",VLOOKUP($E1096,'[2]Costeo-JUL26'!$B$9:$CQ$307,BU$1,0),0)*$G1096</f>
        <v>0</v>
      </c>
      <c r="BV1096" s="36">
        <f>IF($B1096="P",VLOOKUP($E1096,'[2]Costeo-JUL26'!$B$9:$CQ$307,BV$1,0),0)*$G1096</f>
        <v>0</v>
      </c>
      <c r="BW1096" s="35">
        <f>IF($B1096="P",VLOOKUP($E1096,'[2]Costeo-JUL26'!$B$9:$CQ$307,BW$1,0),0)</f>
        <v>0</v>
      </c>
      <c r="BX1096" s="36">
        <f t="shared" si="522"/>
        <v>0</v>
      </c>
      <c r="BY1096" s="36">
        <f t="shared" si="523"/>
        <v>0</v>
      </c>
      <c r="BZ1096" s="34">
        <f>IF($B1096="P",VLOOKUP($E1096,'[2]Costeo-JUL26'!$B$9:$CQ$307,BZ$1,0),0)</f>
        <v>0</v>
      </c>
      <c r="CA1096" s="16">
        <f>IF($B1096="P",VLOOKUP($E1096,'[2]Costeo-JUL26'!$B$9:$CQ$307,CA$1,0),0)*$G1096</f>
        <v>0</v>
      </c>
      <c r="CB1096" s="36">
        <f>IF($B1096="P",VLOOKUP($E1096,'[2]Costeo-JUL26'!$B$9:$CQ$307,CB$1,0),0)*$G1096</f>
        <v>0</v>
      </c>
      <c r="CC1096" s="35">
        <f>IF($B1096="P",VLOOKUP($E1096,'[2]Costeo-JUL26'!$B$9:$CQ$307,CC$1,0),0)</f>
        <v>0</v>
      </c>
      <c r="CD1096" s="36">
        <f t="shared" si="524"/>
        <v>0</v>
      </c>
      <c r="CE1096" s="36">
        <f t="shared" si="525"/>
        <v>0</v>
      </c>
      <c r="CF1096" s="37">
        <f t="shared" si="497"/>
        <v>0</v>
      </c>
      <c r="CG1096" s="36">
        <f>IF($B1096="r",VLOOKUP($E1096,'[2]Costeo-JUL26'!$B$9:$CQ$307,CG$1,0),0)*$G1096</f>
        <v>238232.19</v>
      </c>
      <c r="CH1096" s="35">
        <f>VLOOKUP($E1096,'[2]TEORICOS (05.26)'!$A$8:$T$251,CH$1,0)</f>
        <v>0.14000000000000001</v>
      </c>
      <c r="CI1096" s="36">
        <f t="shared" si="526"/>
        <v>120830.50379999983</v>
      </c>
      <c r="CJ1096" s="37">
        <f t="shared" si="527"/>
        <v>359062.69379999983</v>
      </c>
      <c r="CM1096" s="16">
        <f>SUMIFS('[1]Ajuste Inventario'!$I:$I,'[1]Ajuste Inventario'!$B:$B,E1096,'[1]Ajuste Inventario'!$S:$S,D1096)*-1</f>
        <v>2</v>
      </c>
      <c r="CN1096" s="36">
        <f t="shared" si="498"/>
        <v>5093.0878553191469</v>
      </c>
      <c r="CP1096" t="str">
        <f t="shared" si="499"/>
        <v>502Org.Vtas V.Gesell</v>
      </c>
      <c r="CQ1096" s="10">
        <f t="shared" si="500"/>
        <v>2546.5439276595735</v>
      </c>
    </row>
    <row r="1097" spans="1:95" x14ac:dyDescent="0.25">
      <c r="A1097" s="30">
        <v>46204</v>
      </c>
      <c r="B1097" s="31" t="str">
        <f>VLOOKUP($E1097,'[2]TEORICOS (05.26)'!$A$8:$T$251,B$1,0)</f>
        <v>R</v>
      </c>
      <c r="C1097" s="32" t="str">
        <f>VLOOKUP($E1097,'[2]TEORICOS (05.26)'!$A$8:$T$251,C$1,0)</f>
        <v>Ades</v>
      </c>
      <c r="D1097" t="s">
        <v>233</v>
      </c>
      <c r="E1097">
        <v>592</v>
      </c>
      <c r="F1097" t="s">
        <v>86</v>
      </c>
      <c r="G1097" s="16">
        <v>150</v>
      </c>
      <c r="H1097" s="16">
        <v>211.35000000000002</v>
      </c>
      <c r="I1097" s="33">
        <v>2847169.67</v>
      </c>
      <c r="J1097" s="33">
        <v>2765479.2499999991</v>
      </c>
      <c r="K1097" s="34">
        <f>IF($B1097="P",VLOOKUP($E1097,'[2]Costeo-JUL26'!$B$9:$CQ$307,K$1,0),0)</f>
        <v>0</v>
      </c>
      <c r="L1097" s="35">
        <f>VLOOKUP($E1097,'[2]TEORICOS (05.26)'!$A$8:$T$251,L$1,0)</f>
        <v>0.24</v>
      </c>
      <c r="M1097" s="36">
        <f t="shared" si="501"/>
        <v>0</v>
      </c>
      <c r="N1097" s="35">
        <f>IF($B1097="P",VLOOKUP($E1097,'[2]Costeo-JUL26'!$B$9:$CQ$307,N$1,0),0)</f>
        <v>0</v>
      </c>
      <c r="O1097" s="36">
        <f t="shared" si="502"/>
        <v>0</v>
      </c>
      <c r="P1097" s="36">
        <f>IF($B1097="P",VLOOKUP($E1097,'[2]Costeo-JUL26'!$B$9:$CQ$307,P$1,0),0)*H1097</f>
        <v>0</v>
      </c>
      <c r="Q1097" s="36">
        <f t="shared" si="503"/>
        <v>0</v>
      </c>
      <c r="R1097" s="34">
        <f>IF($B1097="P",VLOOKUP($E1097,'[2]Costeo-JUL26'!$B$9:$CQ$307,R$1,0),0)</f>
        <v>0</v>
      </c>
      <c r="S1097" s="16">
        <f>IF($B1097="P",VLOOKUP($E1097,'[2]Costeo-JUL26'!$B$9:$CQ$307,S$1,0),0)*$G1097</f>
        <v>0</v>
      </c>
      <c r="T1097" s="36">
        <f>IF($B1097="P",VLOOKUP($E1097,'[2]Costeo-JUL26'!$B$9:$CQ$307,T$1,0),0)*$G1097</f>
        <v>0</v>
      </c>
      <c r="U1097" s="35">
        <f>IF($B1097="P",VLOOKUP($E1097,'[2]Costeo-JUL26'!$B$9:$CQ$307,U$1,0),0)</f>
        <v>0</v>
      </c>
      <c r="V1097" s="36">
        <f t="shared" si="504"/>
        <v>0</v>
      </c>
      <c r="W1097" s="36">
        <f t="shared" si="505"/>
        <v>0</v>
      </c>
      <c r="X1097" s="34">
        <f>IF($B1097="P",VLOOKUP($E1097,'[2]Costeo-JUL26'!$B$9:$CQ$307,X$1,0),0)</f>
        <v>0</v>
      </c>
      <c r="Y1097" s="16">
        <f>IF($B1097="P",VLOOKUP($E1097,'[2]Costeo-JUL26'!$B$9:$CQ$307,Y$1,0),0)*$G1097</f>
        <v>0</v>
      </c>
      <c r="Z1097" s="36">
        <f>IF($B1097="P",VLOOKUP($E1097,'[2]Costeo-JUL26'!$B$9:$CQ$307,Z$1,0),0)*$G1097</f>
        <v>0</v>
      </c>
      <c r="AA1097" s="35">
        <f>IF($B1097="P",VLOOKUP($E1097,'[2]Costeo-JUL26'!$B$9:$CQ$307,AA$1,0),0)</f>
        <v>0</v>
      </c>
      <c r="AB1097" s="36">
        <f t="shared" si="506"/>
        <v>0</v>
      </c>
      <c r="AC1097" s="36">
        <f t="shared" si="507"/>
        <v>0</v>
      </c>
      <c r="AD1097" s="34">
        <f>IF($B1097="P",VLOOKUP($E1097,'[2]Costeo-JUL26'!$B$9:$CQ$307,AD$1,0),0)</f>
        <v>0</v>
      </c>
      <c r="AE1097" s="16">
        <f>IF($B1097="P",VLOOKUP($E1097,'[2]Costeo-JUL26'!$B$9:$CQ$307,AE$1,0),0)*$G1097</f>
        <v>0</v>
      </c>
      <c r="AF1097" s="36">
        <f>IF($B1097="P",VLOOKUP($E1097,'[2]Costeo-JUL26'!$B$9:$CQ$307,AF$1,0),0)*$G1097</f>
        <v>0</v>
      </c>
      <c r="AG1097" s="35">
        <f>IF($B1097="P",VLOOKUP($E1097,'[2]Costeo-JUL26'!$B$9:$CQ$307,AG$1,0),0)</f>
        <v>0</v>
      </c>
      <c r="AH1097" s="36">
        <f t="shared" si="508"/>
        <v>0</v>
      </c>
      <c r="AI1097" s="36">
        <f t="shared" si="509"/>
        <v>0</v>
      </c>
      <c r="AJ1097" s="34">
        <f>IF($B1097="P",VLOOKUP($E1097,'[2]Costeo-JUL26'!$B$9:$CQ$307,AJ$1,0),0)</f>
        <v>0</v>
      </c>
      <c r="AK1097" s="16">
        <f>IF($B1097="P",VLOOKUP($E1097,'[2]Costeo-JUL26'!$B$9:$CQ$307,AK$1,0),0)*$G1097</f>
        <v>0</v>
      </c>
      <c r="AL1097" s="36">
        <f>IF($B1097="P",VLOOKUP($E1097,'[2]Costeo-JUL26'!$B$9:$CQ$307,AL$1,0),0)*$G1097</f>
        <v>0</v>
      </c>
      <c r="AM1097" s="35">
        <f>IF($B1097="P",VLOOKUP($E1097,'[2]Costeo-JUL26'!$B$9:$CQ$307,AM$1,0),0)</f>
        <v>0</v>
      </c>
      <c r="AN1097" s="36">
        <f t="shared" si="510"/>
        <v>0</v>
      </c>
      <c r="AO1097" s="36">
        <f t="shared" si="511"/>
        <v>0</v>
      </c>
      <c r="AP1097" s="34">
        <f>IF($B1097="P",VLOOKUP($E1097,'[2]Costeo-JUL26'!$B$9:$CQ$307,AP$1,0),0)</f>
        <v>0</v>
      </c>
      <c r="AQ1097" s="16">
        <f>IF($B1097="P",VLOOKUP($E1097,'[2]Costeo-JUL26'!$B$9:$CQ$307,AQ$1,0),0)*$G1097</f>
        <v>0</v>
      </c>
      <c r="AR1097" s="36">
        <f>IF($B1097="P",VLOOKUP($E1097,'[2]Costeo-JUL26'!$B$9:$CQ$307,AR$1,0),0)*$G1097</f>
        <v>0</v>
      </c>
      <c r="AS1097" s="35">
        <f>IF($B1097="P",VLOOKUP($E1097,'[2]Costeo-JUL26'!$B$9:$CQ$307,AS$1,0),0)</f>
        <v>0</v>
      </c>
      <c r="AT1097" s="36">
        <f t="shared" si="512"/>
        <v>0</v>
      </c>
      <c r="AU1097" s="36">
        <f t="shared" si="513"/>
        <v>0</v>
      </c>
      <c r="AV1097" s="34">
        <f>IF($B1097="P",VLOOKUP($E1097,'[2]Costeo-JUL26'!$B$9:$CQ$307,AV$1,0),0)</f>
        <v>0</v>
      </c>
      <c r="AW1097" s="16">
        <f>IF($B1097="P",VLOOKUP($E1097,'[2]Costeo-JUL26'!$B$9:$CQ$307,AW$1,0),0)*$G1097</f>
        <v>0</v>
      </c>
      <c r="AX1097" s="36">
        <f>IF($B1097="P",VLOOKUP($E1097,'[2]Costeo-JUL26'!$B$9:$CQ$307,AX$1,0),0)*$G1097</f>
        <v>0</v>
      </c>
      <c r="AY1097" s="35">
        <f>IF($B1097="P",VLOOKUP($E1097,'[2]Costeo-JUL26'!$B$9:$CQ$307,AY$1,0),0)</f>
        <v>0</v>
      </c>
      <c r="AZ1097" s="36">
        <f t="shared" si="514"/>
        <v>0</v>
      </c>
      <c r="BA1097" s="36">
        <f t="shared" si="515"/>
        <v>0</v>
      </c>
      <c r="BB1097" s="34">
        <f>IF($B1097="P",VLOOKUP($E1097,'[2]Costeo-JUL26'!$B$9:$CQ$307,BB$1,0),0)</f>
        <v>0</v>
      </c>
      <c r="BC1097" s="16">
        <f>IF($B1097="P",VLOOKUP($E1097,'[2]Costeo-JUL26'!$B$9:$CQ$307,BC$1,0),0)*$G1097</f>
        <v>0</v>
      </c>
      <c r="BD1097" s="36">
        <f>IF($B1097="P",VLOOKUP($E1097,'[2]Costeo-JUL26'!$B$9:$CQ$307,BD$1,0),0)*$G1097</f>
        <v>0</v>
      </c>
      <c r="BE1097" s="35">
        <f>IF($B1097="P",VLOOKUP($E1097,'[2]Costeo-JUL26'!$B$9:$CQ$307,BE$1,0),0)</f>
        <v>0</v>
      </c>
      <c r="BF1097" s="36">
        <f t="shared" si="516"/>
        <v>0</v>
      </c>
      <c r="BG1097" s="36">
        <f t="shared" si="517"/>
        <v>0</v>
      </c>
      <c r="BH1097" s="34">
        <f>IF($B1097="P",VLOOKUP($E1097,'[2]Costeo-JUL26'!$B$9:$CQ$307,BH$1,0),0)</f>
        <v>0</v>
      </c>
      <c r="BI1097" s="16">
        <f>IF($B1097="P",VLOOKUP($E1097,'[2]Costeo-JUL26'!$B$9:$CQ$307,BI$1,0),0)*$G1097</f>
        <v>0</v>
      </c>
      <c r="BJ1097" s="36">
        <f>IF($B1097="P",VLOOKUP($E1097,'[2]Costeo-JUL26'!$B$9:$CQ$307,BJ$1,0),0)*$G1097</f>
        <v>0</v>
      </c>
      <c r="BK1097" s="35">
        <f>IF(BH1097=910319,0,IF($B1097="P",VLOOKUP($E1097,'[2]Costeo-JUL26'!$B$9:$CQ$307,BK$1,0),0))</f>
        <v>0</v>
      </c>
      <c r="BL1097" s="36">
        <f t="shared" si="518"/>
        <v>0</v>
      </c>
      <c r="BM1097" s="36">
        <f t="shared" si="519"/>
        <v>0</v>
      </c>
      <c r="BN1097" s="34">
        <f>IF($B1097="P",VLOOKUP($E1097,'[2]Costeo-JUL26'!$B$9:$CQ$307,BN$1,0),0)</f>
        <v>0</v>
      </c>
      <c r="BO1097" s="16">
        <f>IF($B1097="P",VLOOKUP($E1097,'[2]Costeo-JUL26'!$B$9:$CQ$307,BO$1,0),0)*$G1097</f>
        <v>0</v>
      </c>
      <c r="BP1097" s="36">
        <f>IF($B1097="P",VLOOKUP($E1097,'[2]Costeo-JUL26'!$B$9:$CQ$307,BP$1,0),0)*$G1097</f>
        <v>0</v>
      </c>
      <c r="BQ1097" s="35">
        <f>IF($B1097="P",VLOOKUP($E1097,'[2]Costeo-JUL26'!$B$9:$CQ$307,BQ$1,0),0)</f>
        <v>0</v>
      </c>
      <c r="BR1097" s="36">
        <f t="shared" si="520"/>
        <v>0</v>
      </c>
      <c r="BS1097" s="36">
        <f t="shared" si="521"/>
        <v>0</v>
      </c>
      <c r="BT1097" s="34">
        <f>IF($B1097="P",VLOOKUP($E1097,'[2]Costeo-JUL26'!$B$9:$CQ$307,BT$1,0),0)</f>
        <v>0</v>
      </c>
      <c r="BU1097" s="16">
        <f>IF($B1097="P",VLOOKUP($E1097,'[2]Costeo-JUL26'!$B$9:$CQ$307,BU$1,0),0)*$G1097</f>
        <v>0</v>
      </c>
      <c r="BV1097" s="36">
        <f>IF($B1097="P",VLOOKUP($E1097,'[2]Costeo-JUL26'!$B$9:$CQ$307,BV$1,0),0)*$G1097</f>
        <v>0</v>
      </c>
      <c r="BW1097" s="35">
        <f>IF($B1097="P",VLOOKUP($E1097,'[2]Costeo-JUL26'!$B$9:$CQ$307,BW$1,0),0)</f>
        <v>0</v>
      </c>
      <c r="BX1097" s="36">
        <f t="shared" si="522"/>
        <v>0</v>
      </c>
      <c r="BY1097" s="36">
        <f t="shared" si="523"/>
        <v>0</v>
      </c>
      <c r="BZ1097" s="34">
        <f>IF($B1097="P",VLOOKUP($E1097,'[2]Costeo-JUL26'!$B$9:$CQ$307,BZ$1,0),0)</f>
        <v>0</v>
      </c>
      <c r="CA1097" s="16">
        <f>IF($B1097="P",VLOOKUP($E1097,'[2]Costeo-JUL26'!$B$9:$CQ$307,CA$1,0),0)*$G1097</f>
        <v>0</v>
      </c>
      <c r="CB1097" s="36">
        <f>IF($B1097="P",VLOOKUP($E1097,'[2]Costeo-JUL26'!$B$9:$CQ$307,CB$1,0),0)*$G1097</f>
        <v>0</v>
      </c>
      <c r="CC1097" s="35">
        <f>IF($B1097="P",VLOOKUP($E1097,'[2]Costeo-JUL26'!$B$9:$CQ$307,CC$1,0),0)</f>
        <v>0</v>
      </c>
      <c r="CD1097" s="36">
        <f t="shared" si="524"/>
        <v>0</v>
      </c>
      <c r="CE1097" s="36">
        <f t="shared" si="525"/>
        <v>0</v>
      </c>
      <c r="CF1097" s="37">
        <f t="shared" si="497"/>
        <v>0</v>
      </c>
      <c r="CG1097" s="36">
        <f>IF($B1097="r",VLOOKUP($E1097,'[2]Costeo-JUL26'!$B$9:$CQ$307,CG$1,0),0)*$G1097</f>
        <v>1179685.5</v>
      </c>
      <c r="CH1097" s="35">
        <f>VLOOKUP($E1097,'[2]TEORICOS (05.26)'!$A$8:$T$251,CH$1,0)</f>
        <v>0.14000000000000001</v>
      </c>
      <c r="CI1097" s="36">
        <f t="shared" si="526"/>
        <v>498559.04999999976</v>
      </c>
      <c r="CJ1097" s="37">
        <f t="shared" si="527"/>
        <v>1678244.5499999998</v>
      </c>
      <c r="CM1097" s="16">
        <f>SUMIFS('[1]Ajuste Inventario'!$I:$I,'[1]Ajuste Inventario'!$B:$B,E1097,'[1]Ajuste Inventario'!$S:$S,D1097)*-1</f>
        <v>2.75</v>
      </c>
      <c r="CN1097" s="36">
        <f t="shared" si="498"/>
        <v>30767.816749999998</v>
      </c>
      <c r="CP1097" t="str">
        <f t="shared" si="499"/>
        <v>592Org.Vtas V.Gesell</v>
      </c>
      <c r="CQ1097" s="10">
        <f t="shared" si="500"/>
        <v>11188.296999999999</v>
      </c>
    </row>
    <row r="1098" spans="1:95" x14ac:dyDescent="0.25">
      <c r="A1098" s="30">
        <v>46204</v>
      </c>
      <c r="B1098" s="31" t="str">
        <f>VLOOKUP($E1098,'[2]TEORICOS (05.26)'!$A$8:$T$251,B$1,0)</f>
        <v>P</v>
      </c>
      <c r="C1098" s="32" t="str">
        <f>VLOOKUP($E1098,'[2]TEORICOS (05.26)'!$A$8:$T$251,C$1,0)</f>
        <v>Sprite</v>
      </c>
      <c r="D1098" t="s">
        <v>233</v>
      </c>
      <c r="E1098">
        <v>610</v>
      </c>
      <c r="F1098" t="s">
        <v>87</v>
      </c>
      <c r="G1098" s="16">
        <v>216</v>
      </c>
      <c r="H1098" s="16">
        <v>319.46400000000057</v>
      </c>
      <c r="I1098" s="33">
        <v>6189299.3400000036</v>
      </c>
      <c r="J1098" s="33">
        <v>5367318.910000002</v>
      </c>
      <c r="K1098" s="34">
        <f>IF($B1098="P",VLOOKUP($E1098,'[2]Costeo-JUL26'!$B$9:$CQ$307,K$1,0),0)</f>
        <v>933147</v>
      </c>
      <c r="L1098" s="35">
        <f>VLOOKUP($E1098,'[2]TEORICOS (05.26)'!$A$8:$T$251,L$1,0)</f>
        <v>0.25119999999999998</v>
      </c>
      <c r="M1098" s="36">
        <f t="shared" si="501"/>
        <v>1348270.5101920003</v>
      </c>
      <c r="N1098" s="35">
        <f>IF($B1098="P",VLOOKUP($E1098,'[2]Costeo-JUL26'!$B$9:$CQ$307,N$1,0),0)</f>
        <v>5.0000000000000001E-3</v>
      </c>
      <c r="O1098" s="36">
        <f t="shared" si="502"/>
        <v>6741.3525509600013</v>
      </c>
      <c r="P1098" s="36">
        <f>IF($B1098="P",VLOOKUP($E1098,'[2]Costeo-JUL26'!$B$9:$CQ$307,P$1,0),0)*H1098</f>
        <v>0</v>
      </c>
      <c r="Q1098" s="36">
        <f t="shared" si="503"/>
        <v>1355011.8627429602</v>
      </c>
      <c r="R1098" s="34">
        <f>IF($B1098="P",VLOOKUP($E1098,'[2]Costeo-JUL26'!$B$9:$CQ$307,R$1,0),0)</f>
        <v>902332</v>
      </c>
      <c r="S1098" s="16">
        <f>IF($B1098="P",VLOOKUP($E1098,'[2]Costeo-JUL26'!$B$9:$CQ$307,S$1,0),0)*$G1098</f>
        <v>174.00095999999999</v>
      </c>
      <c r="T1098" s="36">
        <f>IF($B1098="P",VLOOKUP($E1098,'[2]Costeo-JUL26'!$B$9:$CQ$307,T$1,0),0)*$G1098</f>
        <v>121375.04730712823</v>
      </c>
      <c r="U1098" s="35">
        <f>IF($B1098="P",VLOOKUP($E1098,'[2]Costeo-JUL26'!$B$9:$CQ$307,U$1,0),0)</f>
        <v>1.4999999999999999E-2</v>
      </c>
      <c r="V1098" s="36">
        <f t="shared" si="504"/>
        <v>1820.6257096069235</v>
      </c>
      <c r="W1098" s="36">
        <f t="shared" si="505"/>
        <v>123195.67301673515</v>
      </c>
      <c r="X1098" s="34">
        <f>IF($B1098="P",VLOOKUP($E1098,'[2]Costeo-JUL26'!$B$9:$CQ$307,X$1,0),0)</f>
        <v>902338</v>
      </c>
      <c r="Y1098" s="16">
        <f>IF($B1098="P",VLOOKUP($E1098,'[2]Costeo-JUL26'!$B$9:$CQ$307,Y$1,0),0)*$G1098</f>
        <v>14.370047999999997</v>
      </c>
      <c r="Z1098" s="36">
        <f>IF($B1098="P",VLOOKUP($E1098,'[2]Costeo-JUL26'!$B$9:$CQ$307,Z$1,0),0)*$G1098</f>
        <v>4062.9873715200001</v>
      </c>
      <c r="AA1098" s="35">
        <f>IF($B1098="P",VLOOKUP($E1098,'[2]Costeo-JUL26'!$B$9:$CQ$307,AA$1,0),0)</f>
        <v>0.45</v>
      </c>
      <c r="AB1098" s="36">
        <f t="shared" si="506"/>
        <v>1828.3443171840001</v>
      </c>
      <c r="AC1098" s="36">
        <f t="shared" si="507"/>
        <v>5891.331688704</v>
      </c>
      <c r="AD1098" s="34">
        <f>IF($B1098="P",VLOOKUP($E1098,'[2]Costeo-JUL26'!$B$9:$CQ$307,AD$1,0),0)</f>
        <v>933139</v>
      </c>
      <c r="AE1098" s="16">
        <f>IF($B1098="P",VLOOKUP($E1098,'[2]Costeo-JUL26'!$B$9:$CQ$307,AE$1,0),0)*$G1098</f>
        <v>5184</v>
      </c>
      <c r="AF1098" s="36">
        <f>IF($B1098="P",VLOOKUP($E1098,'[2]Costeo-JUL26'!$B$9:$CQ$307,AF$1,0),0)*$G1098</f>
        <v>56186.88768</v>
      </c>
      <c r="AG1098" s="35">
        <f>IF($B1098="P",VLOOKUP($E1098,'[2]Costeo-JUL26'!$B$9:$CQ$307,AG$1,0),0)</f>
        <v>6.0000000000000001E-3</v>
      </c>
      <c r="AH1098" s="36">
        <f t="shared" si="508"/>
        <v>337.12132608000002</v>
      </c>
      <c r="AI1098" s="36">
        <f t="shared" si="509"/>
        <v>56524.009006079999</v>
      </c>
      <c r="AJ1098" s="34">
        <f>IF($B1098="P",VLOOKUP($E1098,'[2]Costeo-JUL26'!$B$9:$CQ$307,AJ$1,0),0)</f>
        <v>938243</v>
      </c>
      <c r="AK1098" s="16">
        <f>IF($B1098="P",VLOOKUP($E1098,'[2]Costeo-JUL26'!$B$9:$CQ$307,AK$1,0),0)*$G1098</f>
        <v>5184</v>
      </c>
      <c r="AL1098" s="36">
        <f>IF($B1098="P",VLOOKUP($E1098,'[2]Costeo-JUL26'!$B$9:$CQ$307,AL$1,0),0)*$G1098</f>
        <v>128224.06272000002</v>
      </c>
      <c r="AM1098" s="35">
        <f>IF($B1098="P",VLOOKUP($E1098,'[2]Costeo-JUL26'!$B$9:$CQ$307,AM$1,0),0)</f>
        <v>1.7999999999999999E-2</v>
      </c>
      <c r="AN1098" s="36">
        <f t="shared" si="510"/>
        <v>2308.0331289600003</v>
      </c>
      <c r="AO1098" s="36">
        <f t="shared" si="511"/>
        <v>130532.09584896002</v>
      </c>
      <c r="AP1098" s="34">
        <f>IF($B1098="P",VLOOKUP($E1098,'[2]Costeo-JUL26'!$B$9:$CQ$307,AP$1,0),0)</f>
        <v>0</v>
      </c>
      <c r="AQ1098" s="16">
        <f>IF($B1098="P",VLOOKUP($E1098,'[2]Costeo-JUL26'!$B$9:$CQ$307,AQ$1,0),0)*$G1098</f>
        <v>0</v>
      </c>
      <c r="AR1098" s="36">
        <f>IF($B1098="P",VLOOKUP($E1098,'[2]Costeo-JUL26'!$B$9:$CQ$307,AR$1,0),0)*$G1098</f>
        <v>0</v>
      </c>
      <c r="AS1098" s="35">
        <f>IF($B1098="P",VLOOKUP($E1098,'[2]Costeo-JUL26'!$B$9:$CQ$307,AS$1,0),0)</f>
        <v>0</v>
      </c>
      <c r="AT1098" s="36">
        <f t="shared" si="512"/>
        <v>0</v>
      </c>
      <c r="AU1098" s="36">
        <f t="shared" si="513"/>
        <v>0</v>
      </c>
      <c r="AV1098" s="34">
        <f>IF($B1098="P",VLOOKUP($E1098,'[2]Costeo-JUL26'!$B$9:$CQ$307,AV$1,0),0)</f>
        <v>0</v>
      </c>
      <c r="AW1098" s="16">
        <f>IF($B1098="P",VLOOKUP($E1098,'[2]Costeo-JUL26'!$B$9:$CQ$307,AW$1,0),0)*$G1098</f>
        <v>0</v>
      </c>
      <c r="AX1098" s="36">
        <f>IF($B1098="P",VLOOKUP($E1098,'[2]Costeo-JUL26'!$B$9:$CQ$307,AX$1,0),0)*$G1098</f>
        <v>0</v>
      </c>
      <c r="AY1098" s="35">
        <f>IF($B1098="P",VLOOKUP($E1098,'[2]Costeo-JUL26'!$B$9:$CQ$307,AY$1,0),0)</f>
        <v>0</v>
      </c>
      <c r="AZ1098" s="36">
        <f t="shared" si="514"/>
        <v>0</v>
      </c>
      <c r="BA1098" s="36">
        <f t="shared" si="515"/>
        <v>0</v>
      </c>
      <c r="BB1098" s="34">
        <f>IF($B1098="P",VLOOKUP($E1098,'[2]Costeo-JUL26'!$B$9:$CQ$307,BB$1,0),0)</f>
        <v>0</v>
      </c>
      <c r="BC1098" s="16">
        <f>IF($B1098="P",VLOOKUP($E1098,'[2]Costeo-JUL26'!$B$9:$CQ$307,BC$1,0),0)*$G1098</f>
        <v>0</v>
      </c>
      <c r="BD1098" s="36">
        <f>IF($B1098="P",VLOOKUP($E1098,'[2]Costeo-JUL26'!$B$9:$CQ$307,BD$1,0),0)*$G1098</f>
        <v>0</v>
      </c>
      <c r="BE1098" s="35">
        <f>IF($B1098="P",VLOOKUP($E1098,'[2]Costeo-JUL26'!$B$9:$CQ$307,BE$1,0),0)</f>
        <v>0</v>
      </c>
      <c r="BF1098" s="36">
        <f t="shared" si="516"/>
        <v>0</v>
      </c>
      <c r="BG1098" s="36">
        <f t="shared" si="517"/>
        <v>0</v>
      </c>
      <c r="BH1098" s="34">
        <f>IF($B1098="P",VLOOKUP($E1098,'[2]Costeo-JUL26'!$B$9:$CQ$307,BH$1,0),0)</f>
        <v>0</v>
      </c>
      <c r="BI1098" s="16">
        <f>IF($B1098="P",VLOOKUP($E1098,'[2]Costeo-JUL26'!$B$9:$CQ$307,BI$1,0),0)*$G1098</f>
        <v>0</v>
      </c>
      <c r="BJ1098" s="36">
        <f>IF($B1098="P",VLOOKUP($E1098,'[2]Costeo-JUL26'!$B$9:$CQ$307,BJ$1,0),0)*$G1098</f>
        <v>0</v>
      </c>
      <c r="BK1098" s="35">
        <f>IF(BH1098=910319,0,IF($B1098="P",VLOOKUP($E1098,'[2]Costeo-JUL26'!$B$9:$CQ$307,BK$1,0),0))</f>
        <v>0</v>
      </c>
      <c r="BL1098" s="36">
        <f t="shared" si="518"/>
        <v>0</v>
      </c>
      <c r="BM1098" s="36">
        <f t="shared" si="519"/>
        <v>0</v>
      </c>
      <c r="BN1098" s="34">
        <f>IF($B1098="P",VLOOKUP($E1098,'[2]Costeo-JUL26'!$B$9:$CQ$307,BN$1,0),0)</f>
        <v>0</v>
      </c>
      <c r="BO1098" s="16">
        <f>IF($B1098="P",VLOOKUP($E1098,'[2]Costeo-JUL26'!$B$9:$CQ$307,BO$1,0),0)*$G1098</f>
        <v>0</v>
      </c>
      <c r="BP1098" s="36">
        <f>IF($B1098="P",VLOOKUP($E1098,'[2]Costeo-JUL26'!$B$9:$CQ$307,BP$1,0),0)*$G1098</f>
        <v>0</v>
      </c>
      <c r="BQ1098" s="35">
        <f>IF($B1098="P",VLOOKUP($E1098,'[2]Costeo-JUL26'!$B$9:$CQ$307,BQ$1,0),0)</f>
        <v>0</v>
      </c>
      <c r="BR1098" s="36">
        <f t="shared" si="520"/>
        <v>0</v>
      </c>
      <c r="BS1098" s="36">
        <f t="shared" si="521"/>
        <v>0</v>
      </c>
      <c r="BT1098" s="34">
        <f>IF($B1098="P",VLOOKUP($E1098,'[2]Costeo-JUL26'!$B$9:$CQ$307,BT$1,0),0)</f>
        <v>0</v>
      </c>
      <c r="BU1098" s="16">
        <f>IF($B1098="P",VLOOKUP($E1098,'[2]Costeo-JUL26'!$B$9:$CQ$307,BU$1,0),0)*$G1098</f>
        <v>0</v>
      </c>
      <c r="BV1098" s="36">
        <f>IF($B1098="P",VLOOKUP($E1098,'[2]Costeo-JUL26'!$B$9:$CQ$307,BV$1,0),0)*$G1098</f>
        <v>0</v>
      </c>
      <c r="BW1098" s="35">
        <f>IF($B1098="P",VLOOKUP($E1098,'[2]Costeo-JUL26'!$B$9:$CQ$307,BW$1,0),0)</f>
        <v>0</v>
      </c>
      <c r="BX1098" s="36">
        <f t="shared" si="522"/>
        <v>0</v>
      </c>
      <c r="BY1098" s="36">
        <f t="shared" si="523"/>
        <v>0</v>
      </c>
      <c r="BZ1098" s="34">
        <f>IF($B1098="P",VLOOKUP($E1098,'[2]Costeo-JUL26'!$B$9:$CQ$307,BZ$1,0),0)</f>
        <v>0</v>
      </c>
      <c r="CA1098" s="16">
        <f>IF($B1098="P",VLOOKUP($E1098,'[2]Costeo-JUL26'!$B$9:$CQ$307,CA$1,0),0)*$G1098</f>
        <v>0</v>
      </c>
      <c r="CB1098" s="36">
        <f>IF($B1098="P",VLOOKUP($E1098,'[2]Costeo-JUL26'!$B$9:$CQ$307,CB$1,0),0)*$G1098</f>
        <v>0</v>
      </c>
      <c r="CC1098" s="35">
        <f>IF($B1098="P",VLOOKUP($E1098,'[2]Costeo-JUL26'!$B$9:$CQ$307,CC$1,0),0)</f>
        <v>0</v>
      </c>
      <c r="CD1098" s="36">
        <f t="shared" si="524"/>
        <v>0</v>
      </c>
      <c r="CE1098" s="36">
        <f t="shared" si="525"/>
        <v>0</v>
      </c>
      <c r="CF1098" s="37">
        <f t="shared" ref="CF1098:CF1161" si="528">Q1098+W1098+AC1098+AI1098+AO1098+AU1098+BA1098+BG1098+BM1098+BS1098+BY1098+CE1098</f>
        <v>1671154.9723034394</v>
      </c>
      <c r="CG1098" s="36">
        <f>IF($B1098="r",VLOOKUP($E1098,'[2]Costeo-JUL26'!$B$9:$CQ$307,CG$1,0),0)*$G1098</f>
        <v>0</v>
      </c>
      <c r="CH1098" s="35">
        <f>VLOOKUP($E1098,'[2]TEORICOS (05.26)'!$A$8:$T$251,CH$1,0)</f>
        <v>0</v>
      </c>
      <c r="CI1098" s="36">
        <f t="shared" si="526"/>
        <v>0</v>
      </c>
      <c r="CJ1098" s="37">
        <f t="shared" si="527"/>
        <v>0</v>
      </c>
      <c r="CM1098" s="16">
        <f>SUMIFS('[1]Ajuste Inventario'!$I:$I,'[1]Ajuste Inventario'!$B:$B,E1098,'[1]Ajuste Inventario'!$S:$S,D1098)*-1</f>
        <v>5</v>
      </c>
      <c r="CN1098" s="36">
        <f t="shared" ref="CN1098:CN1161" si="529">IF(CM1098=0,0,IF(B1098="P",CF1098/G1098,CJ1098/G1098))*CM1098</f>
        <v>38684.142877394428</v>
      </c>
      <c r="CP1098" t="str">
        <f t="shared" ref="CP1098:CP1161" si="530">E1098&amp;D1098</f>
        <v>610Org.Vtas V.Gesell</v>
      </c>
      <c r="CQ1098" s="10">
        <f t="shared" ref="CQ1098:CQ1161" si="531">+CN1098/CM1098</f>
        <v>7736.8285754788858</v>
      </c>
    </row>
    <row r="1099" spans="1:95" x14ac:dyDescent="0.25">
      <c r="A1099" s="30">
        <v>46204</v>
      </c>
      <c r="B1099" s="31" t="str">
        <f>VLOOKUP($E1099,'[2]TEORICOS (05.26)'!$A$8:$T$251,B$1,0)</f>
        <v>R</v>
      </c>
      <c r="C1099" s="32" t="str">
        <f>VLOOKUP($E1099,'[2]TEORICOS (05.26)'!$A$8:$T$251,C$1,0)</f>
        <v>Sprite</v>
      </c>
      <c r="D1099" t="s">
        <v>233</v>
      </c>
      <c r="E1099">
        <v>618</v>
      </c>
      <c r="F1099" t="s">
        <v>88</v>
      </c>
      <c r="G1099" s="16">
        <v>236.667</v>
      </c>
      <c r="H1099" s="16">
        <v>88.513458000000028</v>
      </c>
      <c r="I1099" s="33">
        <v>1895474.5700000022</v>
      </c>
      <c r="J1099" s="33">
        <v>1845584.9300000016</v>
      </c>
      <c r="K1099" s="34">
        <f>IF($B1099="P",VLOOKUP($E1099,'[2]Costeo-JUL26'!$B$9:$CQ$307,K$1,0),0)</f>
        <v>0</v>
      </c>
      <c r="L1099" s="35">
        <f>VLOOKUP($E1099,'[2]TEORICOS (05.26)'!$A$8:$T$251,L$1,0)</f>
        <v>0.25119999999999998</v>
      </c>
      <c r="M1099" s="36">
        <f t="shared" si="501"/>
        <v>0</v>
      </c>
      <c r="N1099" s="35">
        <f>IF($B1099="P",VLOOKUP($E1099,'[2]Costeo-JUL26'!$B$9:$CQ$307,N$1,0),0)</f>
        <v>0</v>
      </c>
      <c r="O1099" s="36">
        <f t="shared" si="502"/>
        <v>0</v>
      </c>
      <c r="P1099" s="36">
        <f>IF($B1099="P",VLOOKUP($E1099,'[2]Costeo-JUL26'!$B$9:$CQ$307,P$1,0),0)*H1099</f>
        <v>0</v>
      </c>
      <c r="Q1099" s="36">
        <f t="shared" si="503"/>
        <v>0</v>
      </c>
      <c r="R1099" s="34">
        <f>IF($B1099="P",VLOOKUP($E1099,'[2]Costeo-JUL26'!$B$9:$CQ$307,R$1,0),0)</f>
        <v>0</v>
      </c>
      <c r="S1099" s="16">
        <f>IF($B1099="P",VLOOKUP($E1099,'[2]Costeo-JUL26'!$B$9:$CQ$307,S$1,0),0)*$G1099</f>
        <v>0</v>
      </c>
      <c r="T1099" s="36">
        <f>IF($B1099="P",VLOOKUP($E1099,'[2]Costeo-JUL26'!$B$9:$CQ$307,T$1,0),0)*$G1099</f>
        <v>0</v>
      </c>
      <c r="U1099" s="35">
        <f>IF($B1099="P",VLOOKUP($E1099,'[2]Costeo-JUL26'!$B$9:$CQ$307,U$1,0),0)</f>
        <v>0</v>
      </c>
      <c r="V1099" s="36">
        <f t="shared" si="504"/>
        <v>0</v>
      </c>
      <c r="W1099" s="36">
        <f t="shared" si="505"/>
        <v>0</v>
      </c>
      <c r="X1099" s="34">
        <f>IF($B1099="P",VLOOKUP($E1099,'[2]Costeo-JUL26'!$B$9:$CQ$307,X$1,0),0)</f>
        <v>0</v>
      </c>
      <c r="Y1099" s="16">
        <f>IF($B1099="P",VLOOKUP($E1099,'[2]Costeo-JUL26'!$B$9:$CQ$307,Y$1,0),0)*$G1099</f>
        <v>0</v>
      </c>
      <c r="Z1099" s="36">
        <f>IF($B1099="P",VLOOKUP($E1099,'[2]Costeo-JUL26'!$B$9:$CQ$307,Z$1,0),0)*$G1099</f>
        <v>0</v>
      </c>
      <c r="AA1099" s="35">
        <f>IF($B1099="P",VLOOKUP($E1099,'[2]Costeo-JUL26'!$B$9:$CQ$307,AA$1,0),0)</f>
        <v>0</v>
      </c>
      <c r="AB1099" s="36">
        <f t="shared" si="506"/>
        <v>0</v>
      </c>
      <c r="AC1099" s="36">
        <f t="shared" si="507"/>
        <v>0</v>
      </c>
      <c r="AD1099" s="34">
        <f>IF($B1099="P",VLOOKUP($E1099,'[2]Costeo-JUL26'!$B$9:$CQ$307,AD$1,0),0)</f>
        <v>0</v>
      </c>
      <c r="AE1099" s="16">
        <f>IF($B1099="P",VLOOKUP($E1099,'[2]Costeo-JUL26'!$B$9:$CQ$307,AE$1,0),0)*$G1099</f>
        <v>0</v>
      </c>
      <c r="AF1099" s="36">
        <f>IF($B1099="P",VLOOKUP($E1099,'[2]Costeo-JUL26'!$B$9:$CQ$307,AF$1,0),0)*$G1099</f>
        <v>0</v>
      </c>
      <c r="AG1099" s="35">
        <f>IF($B1099="P",VLOOKUP($E1099,'[2]Costeo-JUL26'!$B$9:$CQ$307,AG$1,0),0)</f>
        <v>0</v>
      </c>
      <c r="AH1099" s="36">
        <f t="shared" si="508"/>
        <v>0</v>
      </c>
      <c r="AI1099" s="36">
        <f t="shared" si="509"/>
        <v>0</v>
      </c>
      <c r="AJ1099" s="34">
        <f>IF($B1099="P",VLOOKUP($E1099,'[2]Costeo-JUL26'!$B$9:$CQ$307,AJ$1,0),0)</f>
        <v>0</v>
      </c>
      <c r="AK1099" s="16">
        <f>IF($B1099="P",VLOOKUP($E1099,'[2]Costeo-JUL26'!$B$9:$CQ$307,AK$1,0),0)*$G1099</f>
        <v>0</v>
      </c>
      <c r="AL1099" s="36">
        <f>IF($B1099="P",VLOOKUP($E1099,'[2]Costeo-JUL26'!$B$9:$CQ$307,AL$1,0),0)*$G1099</f>
        <v>0</v>
      </c>
      <c r="AM1099" s="35">
        <f>IF($B1099="P",VLOOKUP($E1099,'[2]Costeo-JUL26'!$B$9:$CQ$307,AM$1,0),0)</f>
        <v>0</v>
      </c>
      <c r="AN1099" s="36">
        <f t="shared" si="510"/>
        <v>0</v>
      </c>
      <c r="AO1099" s="36">
        <f t="shared" si="511"/>
        <v>0</v>
      </c>
      <c r="AP1099" s="34">
        <f>IF($B1099="P",VLOOKUP($E1099,'[2]Costeo-JUL26'!$B$9:$CQ$307,AP$1,0),0)</f>
        <v>0</v>
      </c>
      <c r="AQ1099" s="16">
        <f>IF($B1099="P",VLOOKUP($E1099,'[2]Costeo-JUL26'!$B$9:$CQ$307,AQ$1,0),0)*$G1099</f>
        <v>0</v>
      </c>
      <c r="AR1099" s="36">
        <f>IF($B1099="P",VLOOKUP($E1099,'[2]Costeo-JUL26'!$B$9:$CQ$307,AR$1,0),0)*$G1099</f>
        <v>0</v>
      </c>
      <c r="AS1099" s="35">
        <f>IF($B1099="P",VLOOKUP($E1099,'[2]Costeo-JUL26'!$B$9:$CQ$307,AS$1,0),0)</f>
        <v>0</v>
      </c>
      <c r="AT1099" s="36">
        <f t="shared" si="512"/>
        <v>0</v>
      </c>
      <c r="AU1099" s="36">
        <f t="shared" si="513"/>
        <v>0</v>
      </c>
      <c r="AV1099" s="34">
        <f>IF($B1099="P",VLOOKUP($E1099,'[2]Costeo-JUL26'!$B$9:$CQ$307,AV$1,0),0)</f>
        <v>0</v>
      </c>
      <c r="AW1099" s="16">
        <f>IF($B1099="P",VLOOKUP($E1099,'[2]Costeo-JUL26'!$B$9:$CQ$307,AW$1,0),0)*$G1099</f>
        <v>0</v>
      </c>
      <c r="AX1099" s="36">
        <f>IF($B1099="P",VLOOKUP($E1099,'[2]Costeo-JUL26'!$B$9:$CQ$307,AX$1,0),0)*$G1099</f>
        <v>0</v>
      </c>
      <c r="AY1099" s="35">
        <f>IF($B1099="P",VLOOKUP($E1099,'[2]Costeo-JUL26'!$B$9:$CQ$307,AY$1,0),0)</f>
        <v>0</v>
      </c>
      <c r="AZ1099" s="36">
        <f t="shared" si="514"/>
        <v>0</v>
      </c>
      <c r="BA1099" s="36">
        <f t="shared" si="515"/>
        <v>0</v>
      </c>
      <c r="BB1099" s="34">
        <f>IF($B1099="P",VLOOKUP($E1099,'[2]Costeo-JUL26'!$B$9:$CQ$307,BB$1,0),0)</f>
        <v>0</v>
      </c>
      <c r="BC1099" s="16">
        <f>IF($B1099="P",VLOOKUP($E1099,'[2]Costeo-JUL26'!$B$9:$CQ$307,BC$1,0),0)*$G1099</f>
        <v>0</v>
      </c>
      <c r="BD1099" s="36">
        <f>IF($B1099="P",VLOOKUP($E1099,'[2]Costeo-JUL26'!$B$9:$CQ$307,BD$1,0),0)*$G1099</f>
        <v>0</v>
      </c>
      <c r="BE1099" s="35">
        <f>IF($B1099="P",VLOOKUP($E1099,'[2]Costeo-JUL26'!$B$9:$CQ$307,BE$1,0),0)</f>
        <v>0</v>
      </c>
      <c r="BF1099" s="36">
        <f t="shared" si="516"/>
        <v>0</v>
      </c>
      <c r="BG1099" s="36">
        <f t="shared" si="517"/>
        <v>0</v>
      </c>
      <c r="BH1099" s="34">
        <f>IF($B1099="P",VLOOKUP($E1099,'[2]Costeo-JUL26'!$B$9:$CQ$307,BH$1,0),0)</f>
        <v>0</v>
      </c>
      <c r="BI1099" s="16">
        <f>IF($B1099="P",VLOOKUP($E1099,'[2]Costeo-JUL26'!$B$9:$CQ$307,BI$1,0),0)*$G1099</f>
        <v>0</v>
      </c>
      <c r="BJ1099" s="36">
        <f>IF($B1099="P",VLOOKUP($E1099,'[2]Costeo-JUL26'!$B$9:$CQ$307,BJ$1,0),0)*$G1099</f>
        <v>0</v>
      </c>
      <c r="BK1099" s="35">
        <f>IF(BH1099=910319,0,IF($B1099="P",VLOOKUP($E1099,'[2]Costeo-JUL26'!$B$9:$CQ$307,BK$1,0),0))</f>
        <v>0</v>
      </c>
      <c r="BL1099" s="36">
        <f t="shared" si="518"/>
        <v>0</v>
      </c>
      <c r="BM1099" s="36">
        <f t="shared" si="519"/>
        <v>0</v>
      </c>
      <c r="BN1099" s="34">
        <f>IF($B1099="P",VLOOKUP($E1099,'[2]Costeo-JUL26'!$B$9:$CQ$307,BN$1,0),0)</f>
        <v>0</v>
      </c>
      <c r="BO1099" s="16">
        <f>IF($B1099="P",VLOOKUP($E1099,'[2]Costeo-JUL26'!$B$9:$CQ$307,BO$1,0),0)*$G1099</f>
        <v>0</v>
      </c>
      <c r="BP1099" s="36">
        <f>IF($B1099="P",VLOOKUP($E1099,'[2]Costeo-JUL26'!$B$9:$CQ$307,BP$1,0),0)*$G1099</f>
        <v>0</v>
      </c>
      <c r="BQ1099" s="35">
        <f>IF($B1099="P",VLOOKUP($E1099,'[2]Costeo-JUL26'!$B$9:$CQ$307,BQ$1,0),0)</f>
        <v>0</v>
      </c>
      <c r="BR1099" s="36">
        <f t="shared" si="520"/>
        <v>0</v>
      </c>
      <c r="BS1099" s="36">
        <f t="shared" si="521"/>
        <v>0</v>
      </c>
      <c r="BT1099" s="34">
        <f>IF($B1099="P",VLOOKUP($E1099,'[2]Costeo-JUL26'!$B$9:$CQ$307,BT$1,0),0)</f>
        <v>0</v>
      </c>
      <c r="BU1099" s="16">
        <f>IF($B1099="P",VLOOKUP($E1099,'[2]Costeo-JUL26'!$B$9:$CQ$307,BU$1,0),0)*$G1099</f>
        <v>0</v>
      </c>
      <c r="BV1099" s="36">
        <f>IF($B1099="P",VLOOKUP($E1099,'[2]Costeo-JUL26'!$B$9:$CQ$307,BV$1,0),0)*$G1099</f>
        <v>0</v>
      </c>
      <c r="BW1099" s="35">
        <f>IF($B1099="P",VLOOKUP($E1099,'[2]Costeo-JUL26'!$B$9:$CQ$307,BW$1,0),0)</f>
        <v>0</v>
      </c>
      <c r="BX1099" s="36">
        <f t="shared" si="522"/>
        <v>0</v>
      </c>
      <c r="BY1099" s="36">
        <f t="shared" si="523"/>
        <v>0</v>
      </c>
      <c r="BZ1099" s="34">
        <f>IF($B1099="P",VLOOKUP($E1099,'[2]Costeo-JUL26'!$B$9:$CQ$307,BZ$1,0),0)</f>
        <v>0</v>
      </c>
      <c r="CA1099" s="16">
        <f>IF($B1099="P",VLOOKUP($E1099,'[2]Costeo-JUL26'!$B$9:$CQ$307,CA$1,0),0)*$G1099</f>
        <v>0</v>
      </c>
      <c r="CB1099" s="36">
        <f>IF($B1099="P",VLOOKUP($E1099,'[2]Costeo-JUL26'!$B$9:$CQ$307,CB$1,0),0)*$G1099</f>
        <v>0</v>
      </c>
      <c r="CC1099" s="35">
        <f>IF($B1099="P",VLOOKUP($E1099,'[2]Costeo-JUL26'!$B$9:$CQ$307,CC$1,0),0)</f>
        <v>0</v>
      </c>
      <c r="CD1099" s="36">
        <f t="shared" si="524"/>
        <v>0</v>
      </c>
      <c r="CE1099" s="36">
        <f t="shared" si="525"/>
        <v>0</v>
      </c>
      <c r="CF1099" s="37">
        <f t="shared" si="528"/>
        <v>0</v>
      </c>
      <c r="CG1099" s="36">
        <f>IF($B1099="r",VLOOKUP($E1099,'[2]Costeo-JUL26'!$B$9:$CQ$307,CG$1,0),0)*$G1099</f>
        <v>430128.07247999997</v>
      </c>
      <c r="CH1099" s="35">
        <f>VLOOKUP($E1099,'[2]TEORICOS (05.26)'!$A$8:$T$251,CH$1,0)</f>
        <v>0.1</v>
      </c>
      <c r="CI1099" s="36">
        <f t="shared" si="526"/>
        <v>420598.12716800038</v>
      </c>
      <c r="CJ1099" s="37">
        <f t="shared" si="527"/>
        <v>850726.1996480003</v>
      </c>
      <c r="CM1099" s="16">
        <f>SUMIFS('[1]Ajuste Inventario'!$I:$I,'[1]Ajuste Inventario'!$B:$B,E1099,'[1]Ajuste Inventario'!$S:$S,D1099)*-1</f>
        <v>13.834</v>
      </c>
      <c r="CN1099" s="36">
        <f t="shared" si="529"/>
        <v>49727.871844956986</v>
      </c>
      <c r="CP1099" t="str">
        <f t="shared" si="530"/>
        <v>618Org.Vtas V.Gesell</v>
      </c>
      <c r="CQ1099" s="10">
        <f t="shared" si="531"/>
        <v>3594.6126821567868</v>
      </c>
    </row>
    <row r="1100" spans="1:95" x14ac:dyDescent="0.25">
      <c r="A1100" s="30">
        <v>46204</v>
      </c>
      <c r="B1100" s="31" t="str">
        <f>VLOOKUP($E1100,'[2]TEORICOS (05.26)'!$A$8:$T$251,B$1,0)</f>
        <v>P</v>
      </c>
      <c r="C1100" s="32" t="str">
        <f>VLOOKUP($E1100,'[2]TEORICOS (05.26)'!$A$8:$T$251,C$1,0)</f>
        <v>Sprite</v>
      </c>
      <c r="D1100" t="s">
        <v>233</v>
      </c>
      <c r="E1100">
        <v>627</v>
      </c>
      <c r="F1100" t="s">
        <v>89</v>
      </c>
      <c r="G1100" s="16">
        <v>908.00099999999998</v>
      </c>
      <c r="H1100" s="16">
        <v>959.75705700000242</v>
      </c>
      <c r="I1100" s="33">
        <v>13647930.290000014</v>
      </c>
      <c r="J1100" s="33">
        <v>12791623.550000008</v>
      </c>
      <c r="K1100" s="34">
        <f>IF($B1100="P",VLOOKUP($E1100,'[2]Costeo-JUL26'!$B$9:$CQ$307,K$1,0),0)</f>
        <v>933147</v>
      </c>
      <c r="L1100" s="35">
        <f>VLOOKUP($E1100,'[2]TEORICOS (05.26)'!$A$8:$T$251,L$1,0)</f>
        <v>0.25119999999999998</v>
      </c>
      <c r="M1100" s="36">
        <f t="shared" ref="M1100:M1163" si="532">IF(B1100="P",L1100*J1100,0)</f>
        <v>3213255.8357600016</v>
      </c>
      <c r="N1100" s="35">
        <f>IF($B1100="P",VLOOKUP($E1100,'[2]Costeo-JUL26'!$B$9:$CQ$307,N$1,0),0)</f>
        <v>5.0000000000000001E-3</v>
      </c>
      <c r="O1100" s="36">
        <f t="shared" ref="O1100:O1163" si="533">N1100*M1100</f>
        <v>16066.279178800009</v>
      </c>
      <c r="P1100" s="36">
        <f>IF($B1100="P",VLOOKUP($E1100,'[2]Costeo-JUL26'!$B$9:$CQ$307,P$1,0),0)*H1100</f>
        <v>0</v>
      </c>
      <c r="Q1100" s="36">
        <f t="shared" ref="Q1100:Q1163" si="534">+M1100+O1100+P1100</f>
        <v>3229322.1149388016</v>
      </c>
      <c r="R1100" s="34">
        <f>IF($B1100="P",VLOOKUP($E1100,'[2]Costeo-JUL26'!$B$9:$CQ$307,R$1,0),0)</f>
        <v>902332</v>
      </c>
      <c r="S1100" s="16">
        <f>IF($B1100="P",VLOOKUP($E1100,'[2]Costeo-JUL26'!$B$9:$CQ$307,S$1,0),0)*$G1100</f>
        <v>522.46377540000003</v>
      </c>
      <c r="T1100" s="36">
        <f>IF($B1100="P",VLOOKUP($E1100,'[2]Costeo-JUL26'!$B$9:$CQ$307,T$1,0),0)*$G1100</f>
        <v>364446.64130264468</v>
      </c>
      <c r="U1100" s="35">
        <f>IF($B1100="P",VLOOKUP($E1100,'[2]Costeo-JUL26'!$B$9:$CQ$307,U$1,0),0)</f>
        <v>1.4999999999999999E-2</v>
      </c>
      <c r="V1100" s="36">
        <f t="shared" ref="V1100:V1163" si="535">U1100*T1100</f>
        <v>5466.6996195396696</v>
      </c>
      <c r="W1100" s="36">
        <f t="shared" ref="W1100:W1163" si="536">T1100+V1100</f>
        <v>369913.34092218435</v>
      </c>
      <c r="X1100" s="34">
        <f>IF($B1100="P",VLOOKUP($E1100,'[2]Costeo-JUL26'!$B$9:$CQ$307,X$1,0),0)</f>
        <v>902338</v>
      </c>
      <c r="Y1100" s="16">
        <f>IF($B1100="P",VLOOKUP($E1100,'[2]Costeo-JUL26'!$B$9:$CQ$307,Y$1,0),0)*$G1100</f>
        <v>47.463028271999995</v>
      </c>
      <c r="Z1100" s="36">
        <f>IF($B1100="P",VLOOKUP($E1100,'[2]Costeo-JUL26'!$B$9:$CQ$307,Z$1,0),0)*$G1100</f>
        <v>13419.696613625279</v>
      </c>
      <c r="AA1100" s="35">
        <f>IF($B1100="P",VLOOKUP($E1100,'[2]Costeo-JUL26'!$B$9:$CQ$307,AA$1,0),0)</f>
        <v>0.45</v>
      </c>
      <c r="AB1100" s="36">
        <f t="shared" ref="AB1100:AB1163" si="537">AA1100*Z1100</f>
        <v>6038.863476131376</v>
      </c>
      <c r="AC1100" s="36">
        <f t="shared" ref="AC1100:AC1163" si="538">Z1100+AB1100</f>
        <v>19458.560089756655</v>
      </c>
      <c r="AD1100" s="34">
        <f>IF($B1100="P",VLOOKUP($E1100,'[2]Costeo-JUL26'!$B$9:$CQ$307,AD$1,0),0)</f>
        <v>901767</v>
      </c>
      <c r="AE1100" s="16">
        <f>IF($B1100="P",VLOOKUP($E1100,'[2]Costeo-JUL26'!$B$9:$CQ$307,AE$1,0),0)*$G1100</f>
        <v>10896.011999999999</v>
      </c>
      <c r="AF1100" s="36">
        <f>IF($B1100="P",VLOOKUP($E1100,'[2]Costeo-JUL26'!$B$9:$CQ$307,AF$1,0),0)*$G1100</f>
        <v>167223.27536640002</v>
      </c>
      <c r="AG1100" s="35">
        <f>IF($B1100="P",VLOOKUP($E1100,'[2]Costeo-JUL26'!$B$9:$CQ$307,AG$1,0),0)</f>
        <v>6.0000000000000001E-3</v>
      </c>
      <c r="AH1100" s="36">
        <f t="shared" ref="AH1100:AH1163" si="539">AG1100*AF1100</f>
        <v>1003.3396521984001</v>
      </c>
      <c r="AI1100" s="36">
        <f t="shared" ref="AI1100:AI1163" si="540">AF1100+AH1100</f>
        <v>168226.61501859842</v>
      </c>
      <c r="AJ1100" s="34">
        <f>IF($B1100="P",VLOOKUP($E1100,'[2]Costeo-JUL26'!$B$9:$CQ$307,AJ$1,0),0)</f>
        <v>912948</v>
      </c>
      <c r="AK1100" s="16">
        <f>IF($B1100="P",VLOOKUP($E1100,'[2]Costeo-JUL26'!$B$9:$CQ$307,AK$1,0),0)*$G1100</f>
        <v>10896.011999999999</v>
      </c>
      <c r="AL1100" s="36">
        <f>IF($B1100="P",VLOOKUP($E1100,'[2]Costeo-JUL26'!$B$9:$CQ$307,AL$1,0),0)*$G1100</f>
        <v>49357.299958199997</v>
      </c>
      <c r="AM1100" s="35">
        <f>IF($B1100="P",VLOOKUP($E1100,'[2]Costeo-JUL26'!$B$9:$CQ$307,AM$1,0),0)</f>
        <v>1.7999999999999999E-2</v>
      </c>
      <c r="AN1100" s="36">
        <f t="shared" ref="AN1100:AN1163" si="541">AM1100*AL1100</f>
        <v>888.43139924759987</v>
      </c>
      <c r="AO1100" s="36">
        <f t="shared" ref="AO1100:AO1163" si="542">AL1100+AN1100</f>
        <v>50245.731357447599</v>
      </c>
      <c r="AP1100" s="34">
        <f>IF($B1100="P",VLOOKUP($E1100,'[2]Costeo-JUL26'!$B$9:$CQ$307,AP$1,0),0)</f>
        <v>901189</v>
      </c>
      <c r="AQ1100" s="16">
        <f>IF($B1100="P",VLOOKUP($E1100,'[2]Costeo-JUL26'!$B$9:$CQ$307,AQ$1,0),0)*$G1100</f>
        <v>10896.011999999999</v>
      </c>
      <c r="AR1100" s="36">
        <f>IF($B1100="P",VLOOKUP($E1100,'[2]Costeo-JUL26'!$B$9:$CQ$307,AR$1,0),0)*$G1100</f>
        <v>835551.96342551825</v>
      </c>
      <c r="AS1100" s="35">
        <f>IF($B1100="P",VLOOKUP($E1100,'[2]Costeo-JUL26'!$B$9:$CQ$307,AS$1,0),0)</f>
        <v>0.02</v>
      </c>
      <c r="AT1100" s="36">
        <f t="shared" ref="AT1100:AT1163" si="543">AS1100*AR1100</f>
        <v>16711.039268510365</v>
      </c>
      <c r="AU1100" s="36">
        <f t="shared" ref="AU1100:AU1163" si="544">AR1100+AT1100</f>
        <v>852263.00269402866</v>
      </c>
      <c r="AV1100" s="34">
        <f>IF($B1100="P",VLOOKUP($E1100,'[2]Costeo-JUL26'!$B$9:$CQ$307,AV$1,0),0)</f>
        <v>932317</v>
      </c>
      <c r="AW1100" s="16">
        <f>IF($B1100="P",VLOOKUP($E1100,'[2]Costeo-JUL26'!$B$9:$CQ$307,AW$1,0),0)*$G1100</f>
        <v>18.0692199</v>
      </c>
      <c r="AX1100" s="36">
        <f>IF($B1100="P",VLOOKUP($E1100,'[2]Costeo-JUL26'!$B$9:$CQ$307,AX$1,0),0)*$G1100</f>
        <v>77657.893286220002</v>
      </c>
      <c r="AY1100" s="35">
        <f>IF($B1100="P",VLOOKUP($E1100,'[2]Costeo-JUL26'!$B$9:$CQ$307,AY$1,0),0)</f>
        <v>0.03</v>
      </c>
      <c r="AZ1100" s="36">
        <f t="shared" ref="AZ1100:AZ1163" si="545">AY1100*AX1100</f>
        <v>2329.7367985865999</v>
      </c>
      <c r="BA1100" s="36">
        <f t="shared" ref="BA1100:BA1163" si="546">AX1100+AZ1100</f>
        <v>79987.630084806602</v>
      </c>
      <c r="BB1100" s="34">
        <f>IF($B1100="P",VLOOKUP($E1100,'[2]Costeo-JUL26'!$B$9:$CQ$307,BB$1,0),0)</f>
        <v>902311</v>
      </c>
      <c r="BC1100" s="16">
        <f>IF($B1100="P",VLOOKUP($E1100,'[2]Costeo-JUL26'!$B$9:$CQ$307,BC$1,0),0)*$G1100</f>
        <v>2.5222250000000002</v>
      </c>
      <c r="BD1100" s="36">
        <f>IF($B1100="P",VLOOKUP($E1100,'[2]Costeo-JUL26'!$B$9:$CQ$307,BD$1,0),0)*$G1100</f>
        <v>9891.2710601250019</v>
      </c>
      <c r="BE1100" s="35">
        <f>IF($B1100="P",VLOOKUP($E1100,'[2]Costeo-JUL26'!$B$9:$CQ$307,BE$1,0),0)</f>
        <v>0.03</v>
      </c>
      <c r="BF1100" s="36">
        <f t="shared" ref="BF1100:BF1163" si="547">BE1100*BD1100</f>
        <v>296.73813180375004</v>
      </c>
      <c r="BG1100" s="36">
        <f t="shared" ref="BG1100:BG1163" si="548">BD1100+BF1100</f>
        <v>10188.009191928752</v>
      </c>
      <c r="BH1100" s="34">
        <f>IF($B1100="P",VLOOKUP($E1100,'[2]Costeo-JUL26'!$B$9:$CQ$307,BH$1,0),0)</f>
        <v>933089</v>
      </c>
      <c r="BI1100" s="16">
        <f>IF($B1100="P",VLOOKUP($E1100,'[2]Costeo-JUL26'!$B$9:$CQ$307,BI$1,0),0)*$G1100</f>
        <v>31.5278125</v>
      </c>
      <c r="BJ1100" s="36">
        <f>IF($B1100="P",VLOOKUP($E1100,'[2]Costeo-JUL26'!$B$9:$CQ$307,BJ$1,0),0)*$G1100</f>
        <v>23477.896327068815</v>
      </c>
      <c r="BK1100" s="35">
        <f>IF(BH1100=910319,0,IF($B1100="P",VLOOKUP($E1100,'[2]Costeo-JUL26'!$B$9:$CQ$307,BK$1,0),0))</f>
        <v>0.02</v>
      </c>
      <c r="BL1100" s="36">
        <f t="shared" ref="BL1100:BL1163" si="549">BK1100*BJ1100</f>
        <v>469.55792654137628</v>
      </c>
      <c r="BM1100" s="36">
        <f t="shared" ref="BM1100:BM1163" si="550">BJ1100+BL1100</f>
        <v>23947.454253610191</v>
      </c>
      <c r="BN1100" s="34">
        <f>IF($B1100="P",VLOOKUP($E1100,'[2]Costeo-JUL26'!$B$9:$CQ$307,BN$1,0),0)</f>
        <v>0</v>
      </c>
      <c r="BO1100" s="16">
        <f>IF($B1100="P",VLOOKUP($E1100,'[2]Costeo-JUL26'!$B$9:$CQ$307,BO$1,0),0)*$G1100</f>
        <v>0</v>
      </c>
      <c r="BP1100" s="36">
        <f>IF($B1100="P",VLOOKUP($E1100,'[2]Costeo-JUL26'!$B$9:$CQ$307,BP$1,0),0)*$G1100</f>
        <v>0</v>
      </c>
      <c r="BQ1100" s="35">
        <f>IF($B1100="P",VLOOKUP($E1100,'[2]Costeo-JUL26'!$B$9:$CQ$307,BQ$1,0),0)</f>
        <v>0</v>
      </c>
      <c r="BR1100" s="36">
        <f t="shared" ref="BR1100:BR1163" si="551">BQ1100*BP1100</f>
        <v>0</v>
      </c>
      <c r="BS1100" s="36">
        <f t="shared" ref="BS1100:BS1163" si="552">BP1100+BR1100</f>
        <v>0</v>
      </c>
      <c r="BT1100" s="34">
        <f>IF($B1100="P",VLOOKUP($E1100,'[2]Costeo-JUL26'!$B$9:$CQ$307,BT$1,0),0)</f>
        <v>0</v>
      </c>
      <c r="BU1100" s="16">
        <f>IF($B1100="P",VLOOKUP($E1100,'[2]Costeo-JUL26'!$B$9:$CQ$307,BU$1,0),0)*$G1100</f>
        <v>0</v>
      </c>
      <c r="BV1100" s="36">
        <f>IF($B1100="P",VLOOKUP($E1100,'[2]Costeo-JUL26'!$B$9:$CQ$307,BV$1,0),0)*$G1100</f>
        <v>0</v>
      </c>
      <c r="BW1100" s="35">
        <f>IF($B1100="P",VLOOKUP($E1100,'[2]Costeo-JUL26'!$B$9:$CQ$307,BW$1,0),0)</f>
        <v>0</v>
      </c>
      <c r="BX1100" s="36">
        <f t="shared" ref="BX1100:BX1163" si="553">BW1100*BV1100</f>
        <v>0</v>
      </c>
      <c r="BY1100" s="36">
        <f t="shared" ref="BY1100:BY1163" si="554">BV1100+BX1100</f>
        <v>0</v>
      </c>
      <c r="BZ1100" s="34">
        <f>IF($B1100="P",VLOOKUP($E1100,'[2]Costeo-JUL26'!$B$9:$CQ$307,BZ$1,0),0)</f>
        <v>0</v>
      </c>
      <c r="CA1100" s="16">
        <f>IF($B1100="P",VLOOKUP($E1100,'[2]Costeo-JUL26'!$B$9:$CQ$307,CA$1,0),0)*$G1100</f>
        <v>0</v>
      </c>
      <c r="CB1100" s="36">
        <f>IF($B1100="P",VLOOKUP($E1100,'[2]Costeo-JUL26'!$B$9:$CQ$307,CB$1,0),0)*$G1100</f>
        <v>0</v>
      </c>
      <c r="CC1100" s="35">
        <f>IF($B1100="P",VLOOKUP($E1100,'[2]Costeo-JUL26'!$B$9:$CQ$307,CC$1,0),0)</f>
        <v>0</v>
      </c>
      <c r="CD1100" s="36">
        <f t="shared" ref="CD1100:CD1163" si="555">CC1100*CB1100</f>
        <v>0</v>
      </c>
      <c r="CE1100" s="36">
        <f t="shared" ref="CE1100:CE1163" si="556">CB1100+CD1100</f>
        <v>0</v>
      </c>
      <c r="CF1100" s="37">
        <f t="shared" si="528"/>
        <v>4803552.4585511629</v>
      </c>
      <c r="CG1100" s="36">
        <f>IF($B1100="r",VLOOKUP($E1100,'[2]Costeo-JUL26'!$B$9:$CQ$307,CG$1,0),0)*$G1100</f>
        <v>0</v>
      </c>
      <c r="CH1100" s="35">
        <f>VLOOKUP($E1100,'[2]TEORICOS (05.26)'!$A$8:$T$251,CH$1,0)</f>
        <v>0</v>
      </c>
      <c r="CI1100" s="36">
        <f t="shared" ref="CI1100:CI1163" si="557">IF($B1100="P",0,J1100*L1100-CG1100*CH1100)</f>
        <v>0</v>
      </c>
      <c r="CJ1100" s="37">
        <f t="shared" ref="CJ1100:CJ1163" si="558">CG1100+CI1100</f>
        <v>0</v>
      </c>
      <c r="CM1100" s="16">
        <f>SUMIFS('[1]Ajuste Inventario'!$I:$I,'[1]Ajuste Inventario'!$B:$B,E1100,'[1]Ajuste Inventario'!$S:$S,D1100)*-1</f>
        <v>27.914999999999999</v>
      </c>
      <c r="CN1100" s="36">
        <f t="shared" si="529"/>
        <v>147677.33392414293</v>
      </c>
      <c r="CP1100" t="str">
        <f t="shared" si="530"/>
        <v>627Org.Vtas V.Gesell</v>
      </c>
      <c r="CQ1100" s="10">
        <f t="shared" si="531"/>
        <v>5290.2501853534995</v>
      </c>
    </row>
    <row r="1101" spans="1:95" x14ac:dyDescent="0.25">
      <c r="A1101" s="30">
        <v>46204</v>
      </c>
      <c r="B1101" s="31" t="str">
        <f>VLOOKUP($E1101,'[2]TEORICOS (05.26)'!$A$8:$T$251,B$1,0)</f>
        <v>P</v>
      </c>
      <c r="C1101" s="32" t="str">
        <f>VLOOKUP($E1101,'[2]TEORICOS (05.26)'!$A$8:$T$251,C$1,0)</f>
        <v>Sprite</v>
      </c>
      <c r="D1101" t="s">
        <v>233</v>
      </c>
      <c r="E1101">
        <v>635</v>
      </c>
      <c r="F1101" t="s">
        <v>90</v>
      </c>
      <c r="G1101" s="16">
        <v>104</v>
      </c>
      <c r="H1101" s="16">
        <v>329.67999999999995</v>
      </c>
      <c r="I1101" s="33">
        <v>2016408.6999999941</v>
      </c>
      <c r="J1101" s="33">
        <v>1882230.8799999959</v>
      </c>
      <c r="K1101" s="34">
        <f>IF($B1101="P",VLOOKUP($E1101,'[2]Costeo-JUL26'!$B$9:$CQ$307,K$1,0),0)</f>
        <v>933147</v>
      </c>
      <c r="L1101" s="35">
        <f>VLOOKUP($E1101,'[2]TEORICOS (05.26)'!$A$8:$T$251,L$1,0)</f>
        <v>0.25119999999999998</v>
      </c>
      <c r="M1101" s="36">
        <f t="shared" si="532"/>
        <v>472816.39705599891</v>
      </c>
      <c r="N1101" s="35">
        <f>IF($B1101="P",VLOOKUP($E1101,'[2]Costeo-JUL26'!$B$9:$CQ$307,N$1,0),0)</f>
        <v>5.0000000000000001E-3</v>
      </c>
      <c r="O1101" s="36">
        <f t="shared" si="533"/>
        <v>2364.0819852799946</v>
      </c>
      <c r="P1101" s="36">
        <f>IF($B1101="P",VLOOKUP($E1101,'[2]Costeo-JUL26'!$B$9:$CQ$307,P$1,0),0)*H1101</f>
        <v>0</v>
      </c>
      <c r="Q1101" s="36">
        <f t="shared" si="534"/>
        <v>475180.47904127889</v>
      </c>
      <c r="R1101" s="34">
        <f>IF($B1101="P",VLOOKUP($E1101,'[2]Costeo-JUL26'!$B$9:$CQ$307,R$1,0),0)</f>
        <v>902332</v>
      </c>
      <c r="S1101" s="16">
        <f>IF($B1101="P",VLOOKUP($E1101,'[2]Costeo-JUL26'!$B$9:$CQ$307,S$1,0),0)*$G1101</f>
        <v>179.5248</v>
      </c>
      <c r="T1101" s="36">
        <f>IF($B1101="P",VLOOKUP($E1101,'[2]Costeo-JUL26'!$B$9:$CQ$307,T$1,0),0)*$G1101</f>
        <v>125228.22341211642</v>
      </c>
      <c r="U1101" s="35">
        <f>IF($B1101="P",VLOOKUP($E1101,'[2]Costeo-JUL26'!$B$9:$CQ$307,U$1,0),0)</f>
        <v>1.4999999999999999E-2</v>
      </c>
      <c r="V1101" s="36">
        <f t="shared" si="535"/>
        <v>1878.4233511817463</v>
      </c>
      <c r="W1101" s="36">
        <f t="shared" si="536"/>
        <v>127106.64676329817</v>
      </c>
      <c r="X1101" s="34">
        <f>IF($B1101="P",VLOOKUP($E1101,'[2]Costeo-JUL26'!$B$9:$CQ$307,X$1,0),0)</f>
        <v>902338</v>
      </c>
      <c r="Y1101" s="16">
        <f>IF($B1101="P",VLOOKUP($E1101,'[2]Costeo-JUL26'!$B$9:$CQ$307,Y$1,0),0)*$G1101</f>
        <v>16.308864</v>
      </c>
      <c r="Z1101" s="36">
        <f>IF($B1101="P",VLOOKUP($E1101,'[2]Costeo-JUL26'!$B$9:$CQ$307,Z$1,0),0)*$G1101</f>
        <v>4611.1682073599995</v>
      </c>
      <c r="AA1101" s="35">
        <f>IF($B1101="P",VLOOKUP($E1101,'[2]Costeo-JUL26'!$B$9:$CQ$307,AA$1,0),0)</f>
        <v>0.45</v>
      </c>
      <c r="AB1101" s="36">
        <f t="shared" si="537"/>
        <v>2075.0256933119999</v>
      </c>
      <c r="AC1101" s="36">
        <f t="shared" si="538"/>
        <v>6686.1939006719995</v>
      </c>
      <c r="AD1101" s="34">
        <f>IF($B1101="P",VLOOKUP($E1101,'[2]Costeo-JUL26'!$B$9:$CQ$307,AD$1,0),0)</f>
        <v>939557</v>
      </c>
      <c r="AE1101" s="16">
        <f>IF($B1101="P",VLOOKUP($E1101,'[2]Costeo-JUL26'!$B$9:$CQ$307,AE$1,0),0)*$G1101</f>
        <v>936</v>
      </c>
      <c r="AF1101" s="36">
        <f>IF($B1101="P",VLOOKUP($E1101,'[2]Costeo-JUL26'!$B$9:$CQ$307,AF$1,0),0)*$G1101</f>
        <v>19420.128000000001</v>
      </c>
      <c r="AG1101" s="35">
        <f>IF($B1101="P",VLOOKUP($E1101,'[2]Costeo-JUL26'!$B$9:$CQ$307,AG$1,0),0)</f>
        <v>6.0000000000000001E-3</v>
      </c>
      <c r="AH1101" s="36">
        <f t="shared" si="539"/>
        <v>116.520768</v>
      </c>
      <c r="AI1101" s="36">
        <f t="shared" si="540"/>
        <v>19536.648767999999</v>
      </c>
      <c r="AJ1101" s="34">
        <f>IF($B1101="P",VLOOKUP($E1101,'[2]Costeo-JUL26'!$B$9:$CQ$307,AJ$1,0),0)</f>
        <v>939635</v>
      </c>
      <c r="AK1101" s="16">
        <f>IF($B1101="P",VLOOKUP($E1101,'[2]Costeo-JUL26'!$B$9:$CQ$307,AK$1,0),0)*$G1101</f>
        <v>936</v>
      </c>
      <c r="AL1101" s="36">
        <f>IF($B1101="P",VLOOKUP($E1101,'[2]Costeo-JUL26'!$B$9:$CQ$307,AL$1,0),0)*$G1101</f>
        <v>17811.031680000004</v>
      </c>
      <c r="AM1101" s="35">
        <f>IF($B1101="P",VLOOKUP($E1101,'[2]Costeo-JUL26'!$B$9:$CQ$307,AM$1,0),0)</f>
        <v>1.7999999999999999E-2</v>
      </c>
      <c r="AN1101" s="36">
        <f t="shared" si="541"/>
        <v>320.59857024000002</v>
      </c>
      <c r="AO1101" s="36">
        <f t="shared" si="542"/>
        <v>18131.630250240003</v>
      </c>
      <c r="AP1101" s="34">
        <f>IF($B1101="P",VLOOKUP($E1101,'[2]Costeo-JUL26'!$B$9:$CQ$307,AP$1,0),0)</f>
        <v>0</v>
      </c>
      <c r="AQ1101" s="16">
        <f>IF($B1101="P",VLOOKUP($E1101,'[2]Costeo-JUL26'!$B$9:$CQ$307,AQ$1,0),0)*$G1101</f>
        <v>0</v>
      </c>
      <c r="AR1101" s="36">
        <f>IF($B1101="P",VLOOKUP($E1101,'[2]Costeo-JUL26'!$B$9:$CQ$307,AR$1,0),0)*$G1101</f>
        <v>0</v>
      </c>
      <c r="AS1101" s="35">
        <f>IF($B1101="P",VLOOKUP($E1101,'[2]Costeo-JUL26'!$B$9:$CQ$307,AS$1,0),0)</f>
        <v>0</v>
      </c>
      <c r="AT1101" s="36">
        <f t="shared" si="543"/>
        <v>0</v>
      </c>
      <c r="AU1101" s="36">
        <f t="shared" si="544"/>
        <v>0</v>
      </c>
      <c r="AV1101" s="34">
        <f>IF($B1101="P",VLOOKUP($E1101,'[2]Costeo-JUL26'!$B$9:$CQ$307,AV$1,0),0)</f>
        <v>0</v>
      </c>
      <c r="AW1101" s="16">
        <f>IF($B1101="P",VLOOKUP($E1101,'[2]Costeo-JUL26'!$B$9:$CQ$307,AW$1,0),0)*$G1101</f>
        <v>0</v>
      </c>
      <c r="AX1101" s="36">
        <f>IF($B1101="P",VLOOKUP($E1101,'[2]Costeo-JUL26'!$B$9:$CQ$307,AX$1,0),0)*$G1101</f>
        <v>0</v>
      </c>
      <c r="AY1101" s="35">
        <f>IF($B1101="P",VLOOKUP($E1101,'[2]Costeo-JUL26'!$B$9:$CQ$307,AY$1,0),0)</f>
        <v>0</v>
      </c>
      <c r="AZ1101" s="36">
        <f t="shared" si="545"/>
        <v>0</v>
      </c>
      <c r="BA1101" s="36">
        <f t="shared" si="546"/>
        <v>0</v>
      </c>
      <c r="BB1101" s="34">
        <f>IF($B1101="P",VLOOKUP($E1101,'[2]Costeo-JUL26'!$B$9:$CQ$307,BB$1,0),0)</f>
        <v>0</v>
      </c>
      <c r="BC1101" s="16">
        <f>IF($B1101="P",VLOOKUP($E1101,'[2]Costeo-JUL26'!$B$9:$CQ$307,BC$1,0),0)*$G1101</f>
        <v>0</v>
      </c>
      <c r="BD1101" s="36">
        <f>IF($B1101="P",VLOOKUP($E1101,'[2]Costeo-JUL26'!$B$9:$CQ$307,BD$1,0),0)*$G1101</f>
        <v>0</v>
      </c>
      <c r="BE1101" s="35">
        <f>IF($B1101="P",VLOOKUP($E1101,'[2]Costeo-JUL26'!$B$9:$CQ$307,BE$1,0),0)</f>
        <v>0</v>
      </c>
      <c r="BF1101" s="36">
        <f t="shared" si="547"/>
        <v>0</v>
      </c>
      <c r="BG1101" s="36">
        <f t="shared" si="548"/>
        <v>0</v>
      </c>
      <c r="BH1101" s="34">
        <f>IF($B1101="P",VLOOKUP($E1101,'[2]Costeo-JUL26'!$B$9:$CQ$307,BH$1,0),0)</f>
        <v>0</v>
      </c>
      <c r="BI1101" s="16">
        <f>IF($B1101="P",VLOOKUP($E1101,'[2]Costeo-JUL26'!$B$9:$CQ$307,BI$1,0),0)*$G1101</f>
        <v>0</v>
      </c>
      <c r="BJ1101" s="36">
        <f>IF($B1101="P",VLOOKUP($E1101,'[2]Costeo-JUL26'!$B$9:$CQ$307,BJ$1,0),0)*$G1101</f>
        <v>0</v>
      </c>
      <c r="BK1101" s="35">
        <f>IF(BH1101=910319,0,IF($B1101="P",VLOOKUP($E1101,'[2]Costeo-JUL26'!$B$9:$CQ$307,BK$1,0),0))</f>
        <v>0</v>
      </c>
      <c r="BL1101" s="36">
        <f t="shared" si="549"/>
        <v>0</v>
      </c>
      <c r="BM1101" s="36">
        <f t="shared" si="550"/>
        <v>0</v>
      </c>
      <c r="BN1101" s="34">
        <f>IF($B1101="P",VLOOKUP($E1101,'[2]Costeo-JUL26'!$B$9:$CQ$307,BN$1,0),0)</f>
        <v>0</v>
      </c>
      <c r="BO1101" s="16">
        <f>IF($B1101="P",VLOOKUP($E1101,'[2]Costeo-JUL26'!$B$9:$CQ$307,BO$1,0),0)*$G1101</f>
        <v>0</v>
      </c>
      <c r="BP1101" s="36">
        <f>IF($B1101="P",VLOOKUP($E1101,'[2]Costeo-JUL26'!$B$9:$CQ$307,BP$1,0),0)*$G1101</f>
        <v>0</v>
      </c>
      <c r="BQ1101" s="35">
        <f>IF($B1101="P",VLOOKUP($E1101,'[2]Costeo-JUL26'!$B$9:$CQ$307,BQ$1,0),0)</f>
        <v>0</v>
      </c>
      <c r="BR1101" s="36">
        <f t="shared" si="551"/>
        <v>0</v>
      </c>
      <c r="BS1101" s="36">
        <f t="shared" si="552"/>
        <v>0</v>
      </c>
      <c r="BT1101" s="34">
        <f>IF($B1101="P",VLOOKUP($E1101,'[2]Costeo-JUL26'!$B$9:$CQ$307,BT$1,0),0)</f>
        <v>0</v>
      </c>
      <c r="BU1101" s="16">
        <f>IF($B1101="P",VLOOKUP($E1101,'[2]Costeo-JUL26'!$B$9:$CQ$307,BU$1,0),0)*$G1101</f>
        <v>0</v>
      </c>
      <c r="BV1101" s="36">
        <f>IF($B1101="P",VLOOKUP($E1101,'[2]Costeo-JUL26'!$B$9:$CQ$307,BV$1,0),0)*$G1101</f>
        <v>0</v>
      </c>
      <c r="BW1101" s="35">
        <f>IF($B1101="P",VLOOKUP($E1101,'[2]Costeo-JUL26'!$B$9:$CQ$307,BW$1,0),0)</f>
        <v>0</v>
      </c>
      <c r="BX1101" s="36">
        <f t="shared" si="553"/>
        <v>0</v>
      </c>
      <c r="BY1101" s="36">
        <f t="shared" si="554"/>
        <v>0</v>
      </c>
      <c r="BZ1101" s="34">
        <f>IF($B1101="P",VLOOKUP($E1101,'[2]Costeo-JUL26'!$B$9:$CQ$307,BZ$1,0),0)</f>
        <v>0</v>
      </c>
      <c r="CA1101" s="16">
        <f>IF($B1101="P",VLOOKUP($E1101,'[2]Costeo-JUL26'!$B$9:$CQ$307,CA$1,0),0)*$G1101</f>
        <v>0</v>
      </c>
      <c r="CB1101" s="36">
        <f>IF($B1101="P",VLOOKUP($E1101,'[2]Costeo-JUL26'!$B$9:$CQ$307,CB$1,0),0)*$G1101</f>
        <v>0</v>
      </c>
      <c r="CC1101" s="35">
        <f>IF($B1101="P",VLOOKUP($E1101,'[2]Costeo-JUL26'!$B$9:$CQ$307,CC$1,0),0)</f>
        <v>0</v>
      </c>
      <c r="CD1101" s="36">
        <f t="shared" si="555"/>
        <v>0</v>
      </c>
      <c r="CE1101" s="36">
        <f t="shared" si="556"/>
        <v>0</v>
      </c>
      <c r="CF1101" s="37">
        <f t="shared" si="528"/>
        <v>646641.59872348898</v>
      </c>
      <c r="CG1101" s="36">
        <f>IF($B1101="r",VLOOKUP($E1101,'[2]Costeo-JUL26'!$B$9:$CQ$307,CG$1,0),0)*$G1101</f>
        <v>0</v>
      </c>
      <c r="CH1101" s="35">
        <f>VLOOKUP($E1101,'[2]TEORICOS (05.26)'!$A$8:$T$251,CH$1,0)</f>
        <v>0</v>
      </c>
      <c r="CI1101" s="36">
        <f t="shared" si="557"/>
        <v>0</v>
      </c>
      <c r="CJ1101" s="37">
        <f t="shared" si="558"/>
        <v>0</v>
      </c>
      <c r="CM1101" s="16">
        <f>SUMIFS('[1]Ajuste Inventario'!$I:$I,'[1]Ajuste Inventario'!$B:$B,E1101,'[1]Ajuste Inventario'!$S:$S,D1101)*-1</f>
        <v>-3</v>
      </c>
      <c r="CN1101" s="36">
        <f t="shared" si="529"/>
        <v>-18653.123040100643</v>
      </c>
      <c r="CP1101" t="str">
        <f t="shared" si="530"/>
        <v>635Org.Vtas V.Gesell</v>
      </c>
      <c r="CQ1101" s="10">
        <f t="shared" si="531"/>
        <v>6217.7076800335481</v>
      </c>
    </row>
    <row r="1102" spans="1:95" x14ac:dyDescent="0.25">
      <c r="A1102" s="30">
        <v>46204</v>
      </c>
      <c r="B1102" s="31" t="str">
        <f>VLOOKUP($E1102,'[2]TEORICOS (05.26)'!$A$8:$T$251,B$1,0)</f>
        <v>P</v>
      </c>
      <c r="C1102" s="32" t="str">
        <f>VLOOKUP($E1102,'[2]TEORICOS (05.26)'!$A$8:$T$251,C$1,0)</f>
        <v>Sprite</v>
      </c>
      <c r="D1102" t="s">
        <v>233</v>
      </c>
      <c r="E1102">
        <v>640</v>
      </c>
      <c r="F1102" t="s">
        <v>91</v>
      </c>
      <c r="G1102" s="16">
        <v>1872.125</v>
      </c>
      <c r="H1102" s="16">
        <v>3955.8001249999888</v>
      </c>
      <c r="I1102" s="33">
        <v>35790767.299999893</v>
      </c>
      <c r="J1102" s="33">
        <v>35177104.999999896</v>
      </c>
      <c r="K1102" s="34">
        <f>IF($B1102="P",VLOOKUP($E1102,'[2]Costeo-JUL26'!$B$9:$CQ$307,K$1,0),0)</f>
        <v>933147</v>
      </c>
      <c r="L1102" s="35">
        <f>VLOOKUP($E1102,'[2]TEORICOS (05.26)'!$A$8:$T$251,L$1,0)</f>
        <v>0.25119999999999998</v>
      </c>
      <c r="M1102" s="36">
        <f t="shared" si="532"/>
        <v>8836488.7759999726</v>
      </c>
      <c r="N1102" s="35">
        <f>IF($B1102="P",VLOOKUP($E1102,'[2]Costeo-JUL26'!$B$9:$CQ$307,N$1,0),0)</f>
        <v>5.0000000000000001E-3</v>
      </c>
      <c r="O1102" s="36">
        <f t="shared" si="533"/>
        <v>44182.443879999861</v>
      </c>
      <c r="P1102" s="36">
        <f>IF($B1102="P",VLOOKUP($E1102,'[2]Costeo-JUL26'!$B$9:$CQ$307,P$1,0),0)*H1102</f>
        <v>0</v>
      </c>
      <c r="Q1102" s="36">
        <f t="shared" si="534"/>
        <v>8880671.2198799718</v>
      </c>
      <c r="R1102" s="34">
        <f>IF($B1102="P",VLOOKUP($E1102,'[2]Costeo-JUL26'!$B$9:$CQ$307,R$1,0),0)</f>
        <v>902332</v>
      </c>
      <c r="S1102" s="16">
        <f>IF($B1102="P",VLOOKUP($E1102,'[2]Costeo-JUL26'!$B$9:$CQ$307,S$1,0),0)*$G1102</f>
        <v>2154.4414500000003</v>
      </c>
      <c r="T1102" s="36">
        <f>IF($B1102="P",VLOOKUP($E1102,'[2]Costeo-JUL26'!$B$9:$CQ$307,T$1,0),0)*$G1102</f>
        <v>1502839.0240731314</v>
      </c>
      <c r="U1102" s="35">
        <f>IF($B1102="P",VLOOKUP($E1102,'[2]Costeo-JUL26'!$B$9:$CQ$307,U$1,0),0)</f>
        <v>1.4999999999999999E-2</v>
      </c>
      <c r="V1102" s="36">
        <f t="shared" si="535"/>
        <v>22542.585361096972</v>
      </c>
      <c r="W1102" s="36">
        <f t="shared" si="536"/>
        <v>1525381.6094342284</v>
      </c>
      <c r="X1102" s="34">
        <f>IF($B1102="P",VLOOKUP($E1102,'[2]Costeo-JUL26'!$B$9:$CQ$307,X$1,0),0)</f>
        <v>902338</v>
      </c>
      <c r="Y1102" s="16">
        <f>IF($B1102="P",VLOOKUP($E1102,'[2]Costeo-JUL26'!$B$9:$CQ$307,Y$1,0),0)*$G1102</f>
        <v>195.719436</v>
      </c>
      <c r="Z1102" s="36">
        <f>IF($B1102="P",VLOOKUP($E1102,'[2]Costeo-JUL26'!$B$9:$CQ$307,Z$1,0),0)*$G1102</f>
        <v>55337.713334640001</v>
      </c>
      <c r="AA1102" s="35">
        <f>IF($B1102="P",VLOOKUP($E1102,'[2]Costeo-JUL26'!$B$9:$CQ$307,AA$1,0),0)</f>
        <v>0.45</v>
      </c>
      <c r="AB1102" s="36">
        <f t="shared" si="537"/>
        <v>24901.971000588001</v>
      </c>
      <c r="AC1102" s="36">
        <f t="shared" si="538"/>
        <v>80239.684335227998</v>
      </c>
      <c r="AD1102" s="34">
        <f>IF($B1102="P",VLOOKUP($E1102,'[2]Costeo-JUL26'!$B$9:$CQ$307,AD$1,0),0)</f>
        <v>901767</v>
      </c>
      <c r="AE1102" s="16">
        <f>IF($B1102="P",VLOOKUP($E1102,'[2]Costeo-JUL26'!$B$9:$CQ$307,AE$1,0),0)*$G1102</f>
        <v>14977</v>
      </c>
      <c r="AF1102" s="36">
        <f>IF($B1102="P",VLOOKUP($E1102,'[2]Costeo-JUL26'!$B$9:$CQ$307,AF$1,0),0)*$G1102</f>
        <v>229855.01440000001</v>
      </c>
      <c r="AG1102" s="35">
        <f>IF($B1102="P",VLOOKUP($E1102,'[2]Costeo-JUL26'!$B$9:$CQ$307,AG$1,0),0)</f>
        <v>6.0000000000000001E-3</v>
      </c>
      <c r="AH1102" s="36">
        <f t="shared" si="539"/>
        <v>1379.1300864000002</v>
      </c>
      <c r="AI1102" s="36">
        <f t="shared" si="540"/>
        <v>231234.14448640001</v>
      </c>
      <c r="AJ1102" s="34">
        <f>IF($B1102="P",VLOOKUP($E1102,'[2]Costeo-JUL26'!$B$9:$CQ$307,AJ$1,0),0)</f>
        <v>910882</v>
      </c>
      <c r="AK1102" s="16">
        <f>IF($B1102="P",VLOOKUP($E1102,'[2]Costeo-JUL26'!$B$9:$CQ$307,AK$1,0),0)*$G1102</f>
        <v>14977</v>
      </c>
      <c r="AL1102" s="36">
        <f>IF($B1102="P",VLOOKUP($E1102,'[2]Costeo-JUL26'!$B$9:$CQ$307,AL$1,0),0)*$G1102</f>
        <v>145315.09135</v>
      </c>
      <c r="AM1102" s="35">
        <f>IF($B1102="P",VLOOKUP($E1102,'[2]Costeo-JUL26'!$B$9:$CQ$307,AM$1,0),0)</f>
        <v>1.7999999999999999E-2</v>
      </c>
      <c r="AN1102" s="36">
        <f t="shared" si="541"/>
        <v>2615.6716443</v>
      </c>
      <c r="AO1102" s="36">
        <f t="shared" si="542"/>
        <v>147930.76299429999</v>
      </c>
      <c r="AP1102" s="34">
        <f>IF($B1102="P",VLOOKUP($E1102,'[2]Costeo-JUL26'!$B$9:$CQ$307,AP$1,0),0)</f>
        <v>913486</v>
      </c>
      <c r="AQ1102" s="16">
        <f>IF($B1102="P",VLOOKUP($E1102,'[2]Costeo-JUL26'!$B$9:$CQ$307,AQ$1,0),0)*$G1102</f>
        <v>14977</v>
      </c>
      <c r="AR1102" s="36">
        <f>IF($B1102="P",VLOOKUP($E1102,'[2]Costeo-JUL26'!$B$9:$CQ$307,AR$1,0),0)*$G1102</f>
        <v>1848707.0322101056</v>
      </c>
      <c r="AS1102" s="35">
        <f>IF($B1102="P",VLOOKUP($E1102,'[2]Costeo-JUL26'!$B$9:$CQ$307,AS$1,0),0)</f>
        <v>0.02</v>
      </c>
      <c r="AT1102" s="36">
        <f t="shared" si="543"/>
        <v>36974.140644202111</v>
      </c>
      <c r="AU1102" s="36">
        <f t="shared" si="544"/>
        <v>1885681.1728543076</v>
      </c>
      <c r="AV1102" s="34">
        <f>IF($B1102="P",VLOOKUP($E1102,'[2]Costeo-JUL26'!$B$9:$CQ$307,AV$1,0),0)</f>
        <v>902310</v>
      </c>
      <c r="AW1102" s="16">
        <f>IF($B1102="P",VLOOKUP($E1102,'[2]Costeo-JUL26'!$B$9:$CQ$307,AW$1,0),0)*$G1102</f>
        <v>58.410299999999999</v>
      </c>
      <c r="AX1102" s="36">
        <f>IF($B1102="P",VLOOKUP($E1102,'[2]Costeo-JUL26'!$B$9:$CQ$307,AX$1,0),0)*$G1102</f>
        <v>204643.17831019516</v>
      </c>
      <c r="AY1102" s="35">
        <f>IF($B1102="P",VLOOKUP($E1102,'[2]Costeo-JUL26'!$B$9:$CQ$307,AY$1,0),0)</f>
        <v>0.03</v>
      </c>
      <c r="AZ1102" s="36">
        <f t="shared" si="545"/>
        <v>6139.2953493058549</v>
      </c>
      <c r="BA1102" s="36">
        <f t="shared" si="546"/>
        <v>210782.473659501</v>
      </c>
      <c r="BB1102" s="34">
        <f>IF($B1102="P",VLOOKUP($E1102,'[2]Costeo-JUL26'!$B$9:$CQ$307,BB$1,0),0)</f>
        <v>902311</v>
      </c>
      <c r="BC1102" s="16">
        <f>IF($B1102="P",VLOOKUP($E1102,'[2]Costeo-JUL26'!$B$9:$CQ$307,BC$1,0),0)*$G1102</f>
        <v>9.3606250000000006</v>
      </c>
      <c r="BD1102" s="36">
        <f>IF($B1102="P",VLOOKUP($E1102,'[2]Costeo-JUL26'!$B$9:$CQ$307,BD$1,0),0)*$G1102</f>
        <v>36709.048228125001</v>
      </c>
      <c r="BE1102" s="35">
        <f>IF($B1102="P",VLOOKUP($E1102,'[2]Costeo-JUL26'!$B$9:$CQ$307,BE$1,0),0)</f>
        <v>0.03</v>
      </c>
      <c r="BF1102" s="36">
        <f t="shared" si="547"/>
        <v>1101.27144684375</v>
      </c>
      <c r="BG1102" s="36">
        <f t="shared" si="548"/>
        <v>37810.319674968749</v>
      </c>
      <c r="BH1102" s="34">
        <f>IF($B1102="P",VLOOKUP($E1102,'[2]Costeo-JUL26'!$B$9:$CQ$307,BH$1,0),0)</f>
        <v>910319</v>
      </c>
      <c r="BI1102" s="16">
        <f>IF($B1102="P",VLOOKUP($E1102,'[2]Costeo-JUL26'!$B$9:$CQ$307,BI$1,0),0)*$G1102</f>
        <v>33.430803571428569</v>
      </c>
      <c r="BJ1102" s="36">
        <f>IF($B1102="P",VLOOKUP($E1102,'[2]Costeo-JUL26'!$B$9:$CQ$307,BJ$1,0),0)*$G1102</f>
        <v>87404.8359375</v>
      </c>
      <c r="BK1102" s="35">
        <f>IF(BH1102=910319,0,IF($B1102="P",VLOOKUP($E1102,'[2]Costeo-JUL26'!$B$9:$CQ$307,BK$1,0),0))</f>
        <v>0</v>
      </c>
      <c r="BL1102" s="36">
        <f t="shared" si="549"/>
        <v>0</v>
      </c>
      <c r="BM1102" s="36">
        <f t="shared" si="550"/>
        <v>87404.8359375</v>
      </c>
      <c r="BN1102" s="34">
        <f>IF($B1102="P",VLOOKUP($E1102,'[2]Costeo-JUL26'!$B$9:$CQ$307,BN$1,0),0)</f>
        <v>0</v>
      </c>
      <c r="BO1102" s="16">
        <f>IF($B1102="P",VLOOKUP($E1102,'[2]Costeo-JUL26'!$B$9:$CQ$307,BO$1,0),0)*$G1102</f>
        <v>0</v>
      </c>
      <c r="BP1102" s="36">
        <f>IF($B1102="P",VLOOKUP($E1102,'[2]Costeo-JUL26'!$B$9:$CQ$307,BP$1,0),0)*$G1102</f>
        <v>0</v>
      </c>
      <c r="BQ1102" s="35">
        <f>IF($B1102="P",VLOOKUP($E1102,'[2]Costeo-JUL26'!$B$9:$CQ$307,BQ$1,0),0)</f>
        <v>0</v>
      </c>
      <c r="BR1102" s="36">
        <f t="shared" si="551"/>
        <v>0</v>
      </c>
      <c r="BS1102" s="36">
        <f t="shared" si="552"/>
        <v>0</v>
      </c>
      <c r="BT1102" s="34">
        <f>IF($B1102="P",VLOOKUP($E1102,'[2]Costeo-JUL26'!$B$9:$CQ$307,BT$1,0),0)</f>
        <v>0</v>
      </c>
      <c r="BU1102" s="16">
        <f>IF($B1102="P",VLOOKUP($E1102,'[2]Costeo-JUL26'!$B$9:$CQ$307,BU$1,0),0)*$G1102</f>
        <v>0</v>
      </c>
      <c r="BV1102" s="36">
        <f>IF($B1102="P",VLOOKUP($E1102,'[2]Costeo-JUL26'!$B$9:$CQ$307,BV$1,0),0)*$G1102</f>
        <v>0</v>
      </c>
      <c r="BW1102" s="35">
        <f>IF($B1102="P",VLOOKUP($E1102,'[2]Costeo-JUL26'!$B$9:$CQ$307,BW$1,0),0)</f>
        <v>0</v>
      </c>
      <c r="BX1102" s="36">
        <f t="shared" si="553"/>
        <v>0</v>
      </c>
      <c r="BY1102" s="36">
        <f t="shared" si="554"/>
        <v>0</v>
      </c>
      <c r="BZ1102" s="34">
        <f>IF($B1102="P",VLOOKUP($E1102,'[2]Costeo-JUL26'!$B$9:$CQ$307,BZ$1,0),0)</f>
        <v>0</v>
      </c>
      <c r="CA1102" s="16">
        <f>IF($B1102="P",VLOOKUP($E1102,'[2]Costeo-JUL26'!$B$9:$CQ$307,CA$1,0),0)*$G1102</f>
        <v>0</v>
      </c>
      <c r="CB1102" s="36">
        <f>IF($B1102="P",VLOOKUP($E1102,'[2]Costeo-JUL26'!$B$9:$CQ$307,CB$1,0),0)*$G1102</f>
        <v>0</v>
      </c>
      <c r="CC1102" s="35">
        <f>IF($B1102="P",VLOOKUP($E1102,'[2]Costeo-JUL26'!$B$9:$CQ$307,CC$1,0),0)</f>
        <v>0</v>
      </c>
      <c r="CD1102" s="36">
        <f t="shared" si="555"/>
        <v>0</v>
      </c>
      <c r="CE1102" s="36">
        <f t="shared" si="556"/>
        <v>0</v>
      </c>
      <c r="CF1102" s="37">
        <f t="shared" si="528"/>
        <v>13087136.223256405</v>
      </c>
      <c r="CG1102" s="36">
        <f>IF($B1102="r",VLOOKUP($E1102,'[2]Costeo-JUL26'!$B$9:$CQ$307,CG$1,0),0)*$G1102</f>
        <v>0</v>
      </c>
      <c r="CH1102" s="35">
        <f>VLOOKUP($E1102,'[2]TEORICOS (05.26)'!$A$8:$T$251,CH$1,0)</f>
        <v>0</v>
      </c>
      <c r="CI1102" s="36">
        <f t="shared" si="557"/>
        <v>0</v>
      </c>
      <c r="CJ1102" s="37">
        <f t="shared" si="558"/>
        <v>0</v>
      </c>
      <c r="CM1102" s="16">
        <f>SUMIFS('[1]Ajuste Inventario'!$I:$I,'[1]Ajuste Inventario'!$B:$B,E1102,'[1]Ajuste Inventario'!$S:$S,D1102)*-1</f>
        <v>17.25</v>
      </c>
      <c r="CN1102" s="36">
        <f t="shared" si="529"/>
        <v>120586.55263466542</v>
      </c>
      <c r="CP1102" t="str">
        <f t="shared" si="530"/>
        <v>640Org.Vtas V.Gesell</v>
      </c>
      <c r="CQ1102" s="10">
        <f t="shared" si="531"/>
        <v>6990.5247904153866</v>
      </c>
    </row>
    <row r="1103" spans="1:95" x14ac:dyDescent="0.25">
      <c r="A1103" s="30">
        <v>46204</v>
      </c>
      <c r="B1103" s="31" t="str">
        <f>VLOOKUP($E1103,'[2]TEORICOS (05.26)'!$A$8:$T$251,B$1,0)</f>
        <v>P</v>
      </c>
      <c r="C1103" s="32" t="str">
        <f>VLOOKUP($E1103,'[2]TEORICOS (05.26)'!$A$8:$T$251,C$1,0)</f>
        <v>Sprite</v>
      </c>
      <c r="D1103" t="s">
        <v>233</v>
      </c>
      <c r="E1103">
        <v>644</v>
      </c>
      <c r="F1103" t="s">
        <v>92</v>
      </c>
      <c r="G1103" s="16">
        <v>44</v>
      </c>
      <c r="H1103" s="16">
        <v>108.50399999999993</v>
      </c>
      <c r="I1103" s="33">
        <v>909404.50000000035</v>
      </c>
      <c r="J1103" s="33">
        <v>897557.43000000017</v>
      </c>
      <c r="K1103" s="34">
        <f>IF($B1103="P",VLOOKUP($E1103,'[2]Costeo-JUL26'!$B$9:$CQ$307,K$1,0),0)</f>
        <v>933147</v>
      </c>
      <c r="L1103" s="35">
        <f>VLOOKUP($E1103,'[2]TEORICOS (05.26)'!$A$8:$T$251,L$1,0)</f>
        <v>0.25119999999999998</v>
      </c>
      <c r="M1103" s="36">
        <f t="shared" si="532"/>
        <v>225466.42641600003</v>
      </c>
      <c r="N1103" s="35">
        <f>IF($B1103="P",VLOOKUP($E1103,'[2]Costeo-JUL26'!$B$9:$CQ$307,N$1,0),0)</f>
        <v>5.0000000000000001E-3</v>
      </c>
      <c r="O1103" s="36">
        <f t="shared" si="533"/>
        <v>1127.3321320800003</v>
      </c>
      <c r="P1103" s="36">
        <f>IF($B1103="P",VLOOKUP($E1103,'[2]Costeo-JUL26'!$B$9:$CQ$307,P$1,0),0)*H1103</f>
        <v>0</v>
      </c>
      <c r="Q1103" s="36">
        <f t="shared" si="534"/>
        <v>226593.75854808002</v>
      </c>
      <c r="R1103" s="34">
        <f>IF($B1103="P",VLOOKUP($E1103,'[2]Costeo-JUL26'!$B$9:$CQ$307,R$1,0),0)</f>
        <v>902332</v>
      </c>
      <c r="S1103" s="16">
        <f>IF($B1103="P",VLOOKUP($E1103,'[2]Costeo-JUL26'!$B$9:$CQ$307,S$1,0),0)*$G1103</f>
        <v>59.074399999999997</v>
      </c>
      <c r="T1103" s="36">
        <f>IF($B1103="P",VLOOKUP($E1103,'[2]Costeo-JUL26'!$B$9:$CQ$307,T$1,0),0)*$G1103</f>
        <v>41207.577789457122</v>
      </c>
      <c r="U1103" s="35">
        <f>IF($B1103="P",VLOOKUP($E1103,'[2]Costeo-JUL26'!$B$9:$CQ$307,U$1,0),0)</f>
        <v>1.4999999999999999E-2</v>
      </c>
      <c r="V1103" s="36">
        <f t="shared" si="535"/>
        <v>618.1136668418568</v>
      </c>
      <c r="W1103" s="36">
        <f t="shared" si="536"/>
        <v>41825.691456298977</v>
      </c>
      <c r="X1103" s="34">
        <f>IF($B1103="P",VLOOKUP($E1103,'[2]Costeo-JUL26'!$B$9:$CQ$307,X$1,0),0)</f>
        <v>902338</v>
      </c>
      <c r="Y1103" s="16">
        <f>IF($B1103="P",VLOOKUP($E1103,'[2]Costeo-JUL26'!$B$9:$CQ$307,Y$1,0),0)*$G1103</f>
        <v>4.8787200000000004</v>
      </c>
      <c r="Z1103" s="36">
        <f>IF($B1103="P",VLOOKUP($E1103,'[2]Costeo-JUL26'!$B$9:$CQ$307,Z$1,0),0)*$G1103</f>
        <v>1379.4092928000002</v>
      </c>
      <c r="AA1103" s="35">
        <f>IF($B1103="P",VLOOKUP($E1103,'[2]Costeo-JUL26'!$B$9:$CQ$307,AA$1,0),0)</f>
        <v>0.45</v>
      </c>
      <c r="AB1103" s="36">
        <f t="shared" si="537"/>
        <v>620.73418176000007</v>
      </c>
      <c r="AC1103" s="36">
        <f t="shared" si="538"/>
        <v>2000.1434745600004</v>
      </c>
      <c r="AD1103" s="34">
        <f>IF($B1103="P",VLOOKUP($E1103,'[2]Costeo-JUL26'!$B$9:$CQ$307,AD$1,0),0)</f>
        <v>901767</v>
      </c>
      <c r="AE1103" s="16">
        <f>IF($B1103="P",VLOOKUP($E1103,'[2]Costeo-JUL26'!$B$9:$CQ$307,AE$1,0),0)*$G1103</f>
        <v>352</v>
      </c>
      <c r="AF1103" s="36">
        <f>IF($B1103="P",VLOOKUP($E1103,'[2]Costeo-JUL26'!$B$9:$CQ$307,AF$1,0),0)*$G1103</f>
        <v>5402.2144000000008</v>
      </c>
      <c r="AG1103" s="35">
        <f>IF($B1103="P",VLOOKUP($E1103,'[2]Costeo-JUL26'!$B$9:$CQ$307,AG$1,0),0)</f>
        <v>6.0000000000000001E-3</v>
      </c>
      <c r="AH1103" s="36">
        <f t="shared" si="539"/>
        <v>32.413286400000004</v>
      </c>
      <c r="AI1103" s="36">
        <f t="shared" si="540"/>
        <v>5434.627686400001</v>
      </c>
      <c r="AJ1103" s="34">
        <f>IF($B1103="P",VLOOKUP($E1103,'[2]Costeo-JUL26'!$B$9:$CQ$307,AJ$1,0),0)</f>
        <v>930638</v>
      </c>
      <c r="AK1103" s="16">
        <f>IF($B1103="P",VLOOKUP($E1103,'[2]Costeo-JUL26'!$B$9:$CQ$307,AK$1,0),0)*$G1103</f>
        <v>352</v>
      </c>
      <c r="AL1103" s="36">
        <f>IF($B1103="P",VLOOKUP($E1103,'[2]Costeo-JUL26'!$B$9:$CQ$307,AL$1,0),0)*$G1103</f>
        <v>8089.1008000000002</v>
      </c>
      <c r="AM1103" s="35">
        <f>IF($B1103="P",VLOOKUP($E1103,'[2]Costeo-JUL26'!$B$9:$CQ$307,AM$1,0),0)</f>
        <v>1.7999999999999999E-2</v>
      </c>
      <c r="AN1103" s="36">
        <f t="shared" si="541"/>
        <v>145.6038144</v>
      </c>
      <c r="AO1103" s="36">
        <f t="shared" si="542"/>
        <v>8234.7046143999996</v>
      </c>
      <c r="AP1103" s="34">
        <f>IF($B1103="P",VLOOKUP($E1103,'[2]Costeo-JUL26'!$B$9:$CQ$307,AP$1,0),0)</f>
        <v>911881</v>
      </c>
      <c r="AQ1103" s="16">
        <f>IF($B1103="P",VLOOKUP($E1103,'[2]Costeo-JUL26'!$B$9:$CQ$307,AQ$1,0),0)*$G1103</f>
        <v>352</v>
      </c>
      <c r="AR1103" s="36">
        <f>IF($B1103="P",VLOOKUP($E1103,'[2]Costeo-JUL26'!$B$9:$CQ$307,AR$1,0),0)*$G1103</f>
        <v>47763.302400795554</v>
      </c>
      <c r="AS1103" s="35">
        <f>IF($B1103="P",VLOOKUP($E1103,'[2]Costeo-JUL26'!$B$9:$CQ$307,AS$1,0),0)</f>
        <v>0.02</v>
      </c>
      <c r="AT1103" s="36">
        <f t="shared" si="543"/>
        <v>955.26604801591111</v>
      </c>
      <c r="AU1103" s="36">
        <f t="shared" si="544"/>
        <v>48718.568448811464</v>
      </c>
      <c r="AV1103" s="34">
        <f>IF($B1103="P",VLOOKUP($E1103,'[2]Costeo-JUL26'!$B$9:$CQ$307,AV$1,0),0)</f>
        <v>902310</v>
      </c>
      <c r="AW1103" s="16">
        <f>IF($B1103="P",VLOOKUP($E1103,'[2]Costeo-JUL26'!$B$9:$CQ$307,AW$1,0),0)*$G1103</f>
        <v>1.4563999999999999</v>
      </c>
      <c r="AX1103" s="36">
        <f>IF($B1103="P",VLOOKUP($E1103,'[2]Costeo-JUL26'!$B$9:$CQ$307,AX$1,0),0)*$G1103</f>
        <v>5102.5645287041534</v>
      </c>
      <c r="AY1103" s="35">
        <f>IF($B1103="P",VLOOKUP($E1103,'[2]Costeo-JUL26'!$B$9:$CQ$307,AY$1,0),0)</f>
        <v>0.03</v>
      </c>
      <c r="AZ1103" s="36">
        <f t="shared" si="545"/>
        <v>153.07693586112461</v>
      </c>
      <c r="BA1103" s="36">
        <f t="shared" si="546"/>
        <v>5255.6414645652776</v>
      </c>
      <c r="BB1103" s="34">
        <f>IF($B1103="P",VLOOKUP($E1103,'[2]Costeo-JUL26'!$B$9:$CQ$307,BB$1,0),0)</f>
        <v>923266</v>
      </c>
      <c r="BC1103" s="16">
        <f>IF($B1103="P",VLOOKUP($E1103,'[2]Costeo-JUL26'!$B$9:$CQ$307,BC$1,0),0)*$G1103</f>
        <v>0.22</v>
      </c>
      <c r="BD1103" s="36">
        <f>IF($B1103="P",VLOOKUP($E1103,'[2]Costeo-JUL26'!$B$9:$CQ$307,BD$1,0),0)*$G1103</f>
        <v>890.08920000000012</v>
      </c>
      <c r="BE1103" s="35">
        <f>IF($B1103="P",VLOOKUP($E1103,'[2]Costeo-JUL26'!$B$9:$CQ$307,BE$1,0),0)</f>
        <v>0.03</v>
      </c>
      <c r="BF1103" s="36">
        <f t="shared" si="547"/>
        <v>26.702676000000004</v>
      </c>
      <c r="BG1103" s="36">
        <f t="shared" si="548"/>
        <v>916.79187600000012</v>
      </c>
      <c r="BH1103" s="34">
        <f>IF($B1103="P",VLOOKUP($E1103,'[2]Costeo-JUL26'!$B$9:$CQ$307,BH$1,0),0)</f>
        <v>910319</v>
      </c>
      <c r="BI1103" s="16">
        <f>IF($B1103="P",VLOOKUP($E1103,'[2]Costeo-JUL26'!$B$9:$CQ$307,BI$1,0),0)*$G1103</f>
        <v>1.1733333333333333</v>
      </c>
      <c r="BJ1103" s="36">
        <f>IF($B1103="P",VLOOKUP($E1103,'[2]Costeo-JUL26'!$B$9:$CQ$307,BJ$1,0),0)*$G1103</f>
        <v>3067.68</v>
      </c>
      <c r="BK1103" s="35">
        <f>IF(BH1103=910319,0,IF($B1103="P",VLOOKUP($E1103,'[2]Costeo-JUL26'!$B$9:$CQ$307,BK$1,0),0))</f>
        <v>0</v>
      </c>
      <c r="BL1103" s="36">
        <f t="shared" si="549"/>
        <v>0</v>
      </c>
      <c r="BM1103" s="36">
        <f t="shared" si="550"/>
        <v>3067.68</v>
      </c>
      <c r="BN1103" s="34">
        <f>IF($B1103="P",VLOOKUP($E1103,'[2]Costeo-JUL26'!$B$9:$CQ$307,BN$1,0),0)</f>
        <v>0</v>
      </c>
      <c r="BO1103" s="16">
        <f>IF($B1103="P",VLOOKUP($E1103,'[2]Costeo-JUL26'!$B$9:$CQ$307,BO$1,0),0)*$G1103</f>
        <v>0</v>
      </c>
      <c r="BP1103" s="36">
        <f>IF($B1103="P",VLOOKUP($E1103,'[2]Costeo-JUL26'!$B$9:$CQ$307,BP$1,0),0)*$G1103</f>
        <v>0</v>
      </c>
      <c r="BQ1103" s="35">
        <f>IF($B1103="P",VLOOKUP($E1103,'[2]Costeo-JUL26'!$B$9:$CQ$307,BQ$1,0),0)</f>
        <v>0</v>
      </c>
      <c r="BR1103" s="36">
        <f t="shared" si="551"/>
        <v>0</v>
      </c>
      <c r="BS1103" s="36">
        <f t="shared" si="552"/>
        <v>0</v>
      </c>
      <c r="BT1103" s="34">
        <f>IF($B1103="P",VLOOKUP($E1103,'[2]Costeo-JUL26'!$B$9:$CQ$307,BT$1,0),0)</f>
        <v>0</v>
      </c>
      <c r="BU1103" s="16">
        <f>IF($B1103="P",VLOOKUP($E1103,'[2]Costeo-JUL26'!$B$9:$CQ$307,BU$1,0),0)*$G1103</f>
        <v>0</v>
      </c>
      <c r="BV1103" s="36">
        <f>IF($B1103="P",VLOOKUP($E1103,'[2]Costeo-JUL26'!$B$9:$CQ$307,BV$1,0),0)*$G1103</f>
        <v>0</v>
      </c>
      <c r="BW1103" s="35">
        <f>IF($B1103="P",VLOOKUP($E1103,'[2]Costeo-JUL26'!$B$9:$CQ$307,BW$1,0),0)</f>
        <v>0</v>
      </c>
      <c r="BX1103" s="36">
        <f t="shared" si="553"/>
        <v>0</v>
      </c>
      <c r="BY1103" s="36">
        <f t="shared" si="554"/>
        <v>0</v>
      </c>
      <c r="BZ1103" s="34">
        <f>IF($B1103="P",VLOOKUP($E1103,'[2]Costeo-JUL26'!$B$9:$CQ$307,BZ$1,0),0)</f>
        <v>0</v>
      </c>
      <c r="CA1103" s="16">
        <f>IF($B1103="P",VLOOKUP($E1103,'[2]Costeo-JUL26'!$B$9:$CQ$307,CA$1,0),0)*$G1103</f>
        <v>0</v>
      </c>
      <c r="CB1103" s="36">
        <f>IF($B1103="P",VLOOKUP($E1103,'[2]Costeo-JUL26'!$B$9:$CQ$307,CB$1,0),0)*$G1103</f>
        <v>0</v>
      </c>
      <c r="CC1103" s="35">
        <f>IF($B1103="P",VLOOKUP($E1103,'[2]Costeo-JUL26'!$B$9:$CQ$307,CC$1,0),0)</f>
        <v>0</v>
      </c>
      <c r="CD1103" s="36">
        <f t="shared" si="555"/>
        <v>0</v>
      </c>
      <c r="CE1103" s="36">
        <f t="shared" si="556"/>
        <v>0</v>
      </c>
      <c r="CF1103" s="37">
        <f t="shared" si="528"/>
        <v>342047.60756911576</v>
      </c>
      <c r="CG1103" s="36">
        <f>IF($B1103="r",VLOOKUP($E1103,'[2]Costeo-JUL26'!$B$9:$CQ$307,CG$1,0),0)*$G1103</f>
        <v>0</v>
      </c>
      <c r="CH1103" s="35">
        <f>VLOOKUP($E1103,'[2]TEORICOS (05.26)'!$A$8:$T$251,CH$1,0)</f>
        <v>0</v>
      </c>
      <c r="CI1103" s="36">
        <f t="shared" si="557"/>
        <v>0</v>
      </c>
      <c r="CJ1103" s="37">
        <f t="shared" si="558"/>
        <v>0</v>
      </c>
      <c r="CM1103" s="16">
        <f>SUMIFS('[1]Ajuste Inventario'!$I:$I,'[1]Ajuste Inventario'!$B:$B,E1103,'[1]Ajuste Inventario'!$S:$S,D1103)*-1</f>
        <v>1.125</v>
      </c>
      <c r="CN1103" s="36">
        <f t="shared" si="529"/>
        <v>8745.5354208012559</v>
      </c>
      <c r="CP1103" t="str">
        <f t="shared" si="530"/>
        <v>644Org.Vtas V.Gesell</v>
      </c>
      <c r="CQ1103" s="10">
        <f t="shared" si="531"/>
        <v>7773.8092629344501</v>
      </c>
    </row>
    <row r="1104" spans="1:95" x14ac:dyDescent="0.25">
      <c r="A1104" s="30">
        <v>46204</v>
      </c>
      <c r="B1104" s="31" t="str">
        <f>VLOOKUP($E1104,'[2]TEORICOS (05.26)'!$A$8:$T$251,B$1,0)</f>
        <v>P</v>
      </c>
      <c r="C1104" s="32" t="str">
        <f>VLOOKUP($E1104,'[2]TEORICOS (05.26)'!$A$8:$T$251,C$1,0)</f>
        <v>Sprite</v>
      </c>
      <c r="D1104" t="s">
        <v>233</v>
      </c>
      <c r="E1104">
        <v>659</v>
      </c>
      <c r="F1104" t="s">
        <v>93</v>
      </c>
      <c r="G1104" s="16">
        <v>2034.999</v>
      </c>
      <c r="H1104" s="16">
        <v>4839.2276220000249</v>
      </c>
      <c r="I1104" s="33">
        <v>38621806.779999867</v>
      </c>
      <c r="J1104" s="33">
        <v>37897517.11999993</v>
      </c>
      <c r="K1104" s="34">
        <f>IF($B1104="P",VLOOKUP($E1104,'[2]Costeo-JUL26'!$B$9:$CQ$307,K$1,0),0)</f>
        <v>933147</v>
      </c>
      <c r="L1104" s="35">
        <f>VLOOKUP($E1104,'[2]TEORICOS (05.26)'!$A$8:$T$251,L$1,0)</f>
        <v>0.25119999999999998</v>
      </c>
      <c r="M1104" s="36">
        <f t="shared" si="532"/>
        <v>9519856.3005439825</v>
      </c>
      <c r="N1104" s="35">
        <f>IF($B1104="P",VLOOKUP($E1104,'[2]Costeo-JUL26'!$B$9:$CQ$307,N$1,0),0)</f>
        <v>5.0000000000000001E-3</v>
      </c>
      <c r="O1104" s="36">
        <f t="shared" si="533"/>
        <v>47599.28150271991</v>
      </c>
      <c r="P1104" s="36">
        <f>IF($B1104="P",VLOOKUP($E1104,'[2]Costeo-JUL26'!$B$9:$CQ$307,P$1,0),0)*H1104</f>
        <v>0</v>
      </c>
      <c r="Q1104" s="36">
        <f t="shared" si="534"/>
        <v>9567455.5820467025</v>
      </c>
      <c r="R1104" s="34">
        <f>IF($B1104="P",VLOOKUP($E1104,'[2]Costeo-JUL26'!$B$9:$CQ$307,R$1,0),0)</f>
        <v>902332</v>
      </c>
      <c r="S1104" s="16">
        <f>IF($B1104="P",VLOOKUP($E1104,'[2]Costeo-JUL26'!$B$9:$CQ$307,S$1,0),0)*$G1104</f>
        <v>2634.6114553499997</v>
      </c>
      <c r="T1104" s="36">
        <f>IF($B1104="P",VLOOKUP($E1104,'[2]Costeo-JUL26'!$B$9:$CQ$307,T$1,0),0)*$G1104</f>
        <v>1837783.4813612993</v>
      </c>
      <c r="U1104" s="35">
        <f>IF($B1104="P",VLOOKUP($E1104,'[2]Costeo-JUL26'!$B$9:$CQ$307,U$1,0),0)</f>
        <v>1.4999999999999999E-2</v>
      </c>
      <c r="V1104" s="36">
        <f t="shared" si="535"/>
        <v>27566.752220419487</v>
      </c>
      <c r="W1104" s="36">
        <f t="shared" si="536"/>
        <v>1865350.2335817188</v>
      </c>
      <c r="X1104" s="34">
        <f>IF($B1104="P",VLOOKUP($E1104,'[2]Costeo-JUL26'!$B$9:$CQ$307,X$1,0),0)</f>
        <v>902338</v>
      </c>
      <c r="Y1104" s="16">
        <f>IF($B1104="P",VLOOKUP($E1104,'[2]Costeo-JUL26'!$B$9:$CQ$307,Y$1,0),0)*$G1104</f>
        <v>239.340302388</v>
      </c>
      <c r="Z1104" s="36">
        <f>IF($B1104="P",VLOOKUP($E1104,'[2]Costeo-JUL26'!$B$9:$CQ$307,Z$1,0),0)*$G1104</f>
        <v>67671.077097183123</v>
      </c>
      <c r="AA1104" s="35">
        <f>IF($B1104="P",VLOOKUP($E1104,'[2]Costeo-JUL26'!$B$9:$CQ$307,AA$1,0),0)</f>
        <v>0.45</v>
      </c>
      <c r="AB1104" s="36">
        <f t="shared" si="537"/>
        <v>30451.984693732407</v>
      </c>
      <c r="AC1104" s="36">
        <f t="shared" si="538"/>
        <v>98123.061790915526</v>
      </c>
      <c r="AD1104" s="34">
        <f>IF($B1104="P",VLOOKUP($E1104,'[2]Costeo-JUL26'!$B$9:$CQ$307,AD$1,0),0)</f>
        <v>901767</v>
      </c>
      <c r="AE1104" s="16">
        <f>IF($B1104="P",VLOOKUP($E1104,'[2]Costeo-JUL26'!$B$9:$CQ$307,AE$1,0),0)*$G1104</f>
        <v>12209.994000000001</v>
      </c>
      <c r="AF1104" s="36">
        <f>IF($B1104="P",VLOOKUP($E1104,'[2]Costeo-JUL26'!$B$9:$CQ$307,AF$1,0),0)*$G1104</f>
        <v>187389.21991680001</v>
      </c>
      <c r="AG1104" s="35">
        <f>IF($B1104="P",VLOOKUP($E1104,'[2]Costeo-JUL26'!$B$9:$CQ$307,AG$1,0),0)</f>
        <v>6.0000000000000001E-3</v>
      </c>
      <c r="AH1104" s="36">
        <f t="shared" si="539"/>
        <v>1124.3353195008001</v>
      </c>
      <c r="AI1104" s="36">
        <f t="shared" si="540"/>
        <v>188513.5552363008</v>
      </c>
      <c r="AJ1104" s="34">
        <f>IF($B1104="P",VLOOKUP($E1104,'[2]Costeo-JUL26'!$B$9:$CQ$307,AJ$1,0),0)</f>
        <v>905625</v>
      </c>
      <c r="AK1104" s="16">
        <f>IF($B1104="P",VLOOKUP($E1104,'[2]Costeo-JUL26'!$B$9:$CQ$307,AK$1,0),0)*$G1104</f>
        <v>12209.994000000001</v>
      </c>
      <c r="AL1104" s="36">
        <f>IF($B1104="P",VLOOKUP($E1104,'[2]Costeo-JUL26'!$B$9:$CQ$307,AL$1,0),0)*$G1104</f>
        <v>139511.39144400001</v>
      </c>
      <c r="AM1104" s="35">
        <f>IF($B1104="P",VLOOKUP($E1104,'[2]Costeo-JUL26'!$B$9:$CQ$307,AM$1,0),0)</f>
        <v>1.7999999999999999E-2</v>
      </c>
      <c r="AN1104" s="36">
        <f t="shared" si="541"/>
        <v>2511.2050459920001</v>
      </c>
      <c r="AO1104" s="36">
        <f t="shared" si="542"/>
        <v>142022.59648999202</v>
      </c>
      <c r="AP1104" s="34">
        <f>IF($B1104="P",VLOOKUP($E1104,'[2]Costeo-JUL26'!$B$9:$CQ$307,AP$1,0),0)</f>
        <v>911881</v>
      </c>
      <c r="AQ1104" s="16">
        <f>IF($B1104="P",VLOOKUP($E1104,'[2]Costeo-JUL26'!$B$9:$CQ$307,AQ$1,0),0)*$G1104</f>
        <v>12209.994000000001</v>
      </c>
      <c r="AR1104" s="36">
        <f>IF($B1104="P",VLOOKUP($E1104,'[2]Costeo-JUL26'!$B$9:$CQ$307,AR$1,0),0)*$G1104</f>
        <v>1656788.737880396</v>
      </c>
      <c r="AS1104" s="35">
        <f>IF($B1104="P",VLOOKUP($E1104,'[2]Costeo-JUL26'!$B$9:$CQ$307,AS$1,0),0)</f>
        <v>0.02</v>
      </c>
      <c r="AT1104" s="36">
        <f t="shared" si="543"/>
        <v>33135.77475760792</v>
      </c>
      <c r="AU1104" s="36">
        <f t="shared" si="544"/>
        <v>1689924.5126380038</v>
      </c>
      <c r="AV1104" s="34">
        <f>IF($B1104="P",VLOOKUP($E1104,'[2]Costeo-JUL26'!$B$9:$CQ$307,AV$1,0),0)</f>
        <v>932442</v>
      </c>
      <c r="AW1104" s="16">
        <f>IF($B1104="P",VLOOKUP($E1104,'[2]Costeo-JUL26'!$B$9:$CQ$307,AW$1,0),0)*$G1104</f>
        <v>56.369472299999998</v>
      </c>
      <c r="AX1104" s="36">
        <f>IF($B1104="P",VLOOKUP($E1104,'[2]Costeo-JUL26'!$B$9:$CQ$307,AX$1,0),0)*$G1104</f>
        <v>208075.1853917877</v>
      </c>
      <c r="AY1104" s="35">
        <f>IF($B1104="P",VLOOKUP($E1104,'[2]Costeo-JUL26'!$B$9:$CQ$307,AY$1,0),0)</f>
        <v>0.03</v>
      </c>
      <c r="AZ1104" s="36">
        <f t="shared" si="545"/>
        <v>6242.2555617536309</v>
      </c>
      <c r="BA1104" s="36">
        <f t="shared" si="546"/>
        <v>214317.44095354134</v>
      </c>
      <c r="BB1104" s="34">
        <f>IF($B1104="P",VLOOKUP($E1104,'[2]Costeo-JUL26'!$B$9:$CQ$307,BB$1,0),0)</f>
        <v>902311</v>
      </c>
      <c r="BC1104" s="16">
        <f>IF($B1104="P",VLOOKUP($E1104,'[2]Costeo-JUL26'!$B$9:$CQ$307,BC$1,0),0)*$G1104</f>
        <v>8.9031206250000015</v>
      </c>
      <c r="BD1104" s="36">
        <f>IF($B1104="P",VLOOKUP($E1104,'[2]Costeo-JUL26'!$B$9:$CQ$307,BD$1,0),0)*$G1104</f>
        <v>34914.878483428132</v>
      </c>
      <c r="BE1104" s="35">
        <f>IF($B1104="P",VLOOKUP($E1104,'[2]Costeo-JUL26'!$B$9:$CQ$307,BE$1,0),0)</f>
        <v>0.03</v>
      </c>
      <c r="BF1104" s="36">
        <f t="shared" si="547"/>
        <v>1047.4463545028439</v>
      </c>
      <c r="BG1104" s="36">
        <f t="shared" si="548"/>
        <v>35962.324837930973</v>
      </c>
      <c r="BH1104" s="34">
        <f>IF($B1104="P",VLOOKUP($E1104,'[2]Costeo-JUL26'!$B$9:$CQ$307,BH$1,0),0)</f>
        <v>933089</v>
      </c>
      <c r="BI1104" s="16">
        <f>IF($B1104="P",VLOOKUP($E1104,'[2]Costeo-JUL26'!$B$9:$CQ$307,BI$1,0),0)*$G1104</f>
        <v>76.312462499999995</v>
      </c>
      <c r="BJ1104" s="36">
        <f>IF($B1104="P",VLOOKUP($E1104,'[2]Costeo-JUL26'!$B$9:$CQ$307,BJ$1,0),0)*$G1104</f>
        <v>56827.795554744778</v>
      </c>
      <c r="BK1104" s="35">
        <f>IF(BH1104=910319,0,IF($B1104="P",VLOOKUP($E1104,'[2]Costeo-JUL26'!$B$9:$CQ$307,BK$1,0),0))</f>
        <v>0.02</v>
      </c>
      <c r="BL1104" s="36">
        <f t="shared" si="549"/>
        <v>1136.5559110948957</v>
      </c>
      <c r="BM1104" s="36">
        <f t="shared" si="550"/>
        <v>57964.351465839674</v>
      </c>
      <c r="BN1104" s="34">
        <f>IF($B1104="P",VLOOKUP($E1104,'[2]Costeo-JUL26'!$B$9:$CQ$307,BN$1,0),0)</f>
        <v>0</v>
      </c>
      <c r="BO1104" s="16">
        <f>IF($B1104="P",VLOOKUP($E1104,'[2]Costeo-JUL26'!$B$9:$CQ$307,BO$1,0),0)*$G1104</f>
        <v>0</v>
      </c>
      <c r="BP1104" s="36">
        <f>IF($B1104="P",VLOOKUP($E1104,'[2]Costeo-JUL26'!$B$9:$CQ$307,BP$1,0),0)*$G1104</f>
        <v>0</v>
      </c>
      <c r="BQ1104" s="35">
        <f>IF($B1104="P",VLOOKUP($E1104,'[2]Costeo-JUL26'!$B$9:$CQ$307,BQ$1,0),0)</f>
        <v>0</v>
      </c>
      <c r="BR1104" s="36">
        <f t="shared" si="551"/>
        <v>0</v>
      </c>
      <c r="BS1104" s="36">
        <f t="shared" si="552"/>
        <v>0</v>
      </c>
      <c r="BT1104" s="34">
        <f>IF($B1104="P",VLOOKUP($E1104,'[2]Costeo-JUL26'!$B$9:$CQ$307,BT$1,0),0)</f>
        <v>0</v>
      </c>
      <c r="BU1104" s="16">
        <f>IF($B1104="P",VLOOKUP($E1104,'[2]Costeo-JUL26'!$B$9:$CQ$307,BU$1,0),0)*$G1104</f>
        <v>0</v>
      </c>
      <c r="BV1104" s="36">
        <f>IF($B1104="P",VLOOKUP($E1104,'[2]Costeo-JUL26'!$B$9:$CQ$307,BV$1,0),0)*$G1104</f>
        <v>0</v>
      </c>
      <c r="BW1104" s="35">
        <f>IF($B1104="P",VLOOKUP($E1104,'[2]Costeo-JUL26'!$B$9:$CQ$307,BW$1,0),0)</f>
        <v>0</v>
      </c>
      <c r="BX1104" s="36">
        <f t="shared" si="553"/>
        <v>0</v>
      </c>
      <c r="BY1104" s="36">
        <f t="shared" si="554"/>
        <v>0</v>
      </c>
      <c r="BZ1104" s="34">
        <f>IF($B1104="P",VLOOKUP($E1104,'[2]Costeo-JUL26'!$B$9:$CQ$307,BZ$1,0),0)</f>
        <v>0</v>
      </c>
      <c r="CA1104" s="16">
        <f>IF($B1104="P",VLOOKUP($E1104,'[2]Costeo-JUL26'!$B$9:$CQ$307,CA$1,0),0)*$G1104</f>
        <v>0</v>
      </c>
      <c r="CB1104" s="36">
        <f>IF($B1104="P",VLOOKUP($E1104,'[2]Costeo-JUL26'!$B$9:$CQ$307,CB$1,0),0)*$G1104</f>
        <v>0</v>
      </c>
      <c r="CC1104" s="35">
        <f>IF($B1104="P",VLOOKUP($E1104,'[2]Costeo-JUL26'!$B$9:$CQ$307,CC$1,0),0)</f>
        <v>0</v>
      </c>
      <c r="CD1104" s="36">
        <f t="shared" si="555"/>
        <v>0</v>
      </c>
      <c r="CE1104" s="36">
        <f t="shared" si="556"/>
        <v>0</v>
      </c>
      <c r="CF1104" s="37">
        <f t="shared" si="528"/>
        <v>13859633.659040945</v>
      </c>
      <c r="CG1104" s="36">
        <f>IF($B1104="r",VLOOKUP($E1104,'[2]Costeo-JUL26'!$B$9:$CQ$307,CG$1,0),0)*$G1104</f>
        <v>0</v>
      </c>
      <c r="CH1104" s="35">
        <f>VLOOKUP($E1104,'[2]TEORICOS (05.26)'!$A$8:$T$251,CH$1,0)</f>
        <v>0</v>
      </c>
      <c r="CI1104" s="36">
        <f t="shared" si="557"/>
        <v>0</v>
      </c>
      <c r="CJ1104" s="37">
        <f t="shared" si="558"/>
        <v>0</v>
      </c>
      <c r="CM1104" s="16">
        <f>SUMIFS('[1]Ajuste Inventario'!$I:$I,'[1]Ajuste Inventario'!$B:$B,E1104,'[1]Ajuste Inventario'!$S:$S,D1104)*-1</f>
        <v>7.6709999999999994</v>
      </c>
      <c r="CN1104" s="36">
        <f t="shared" si="529"/>
        <v>52244.374468244496</v>
      </c>
      <c r="CP1104" t="str">
        <f t="shared" si="530"/>
        <v>659Org.Vtas V.Gesell</v>
      </c>
      <c r="CQ1104" s="10">
        <f t="shared" si="531"/>
        <v>6810.6341374324729</v>
      </c>
    </row>
    <row r="1105" spans="1:95" x14ac:dyDescent="0.25">
      <c r="A1105" s="30">
        <v>46204</v>
      </c>
      <c r="B1105" s="31" t="str">
        <f>VLOOKUP($E1105,'[2]TEORICOS (05.26)'!$A$8:$T$251,B$1,0)</f>
        <v>P</v>
      </c>
      <c r="C1105" s="32" t="str">
        <f>VLOOKUP($E1105,'[2]TEORICOS (05.26)'!$A$8:$T$251,C$1,0)</f>
        <v>Sprite</v>
      </c>
      <c r="D1105" t="s">
        <v>233</v>
      </c>
      <c r="E1105">
        <v>661</v>
      </c>
      <c r="F1105" t="s">
        <v>94</v>
      </c>
      <c r="G1105" s="16">
        <v>272.66699999999997</v>
      </c>
      <c r="H1105" s="16">
        <v>864.35438999999928</v>
      </c>
      <c r="I1105" s="33">
        <v>5863934.0899999961</v>
      </c>
      <c r="J1105" s="33">
        <v>5757385.5399999991</v>
      </c>
      <c r="K1105" s="34">
        <f>IF($B1105="P",VLOOKUP($E1105,'[2]Costeo-JUL26'!$B$9:$CQ$307,K$1,0),0)</f>
        <v>933147</v>
      </c>
      <c r="L1105" s="35">
        <f>VLOOKUP($E1105,'[2]TEORICOS (05.26)'!$A$8:$T$251,L$1,0)</f>
        <v>0.25119999999999998</v>
      </c>
      <c r="M1105" s="36">
        <f t="shared" si="532"/>
        <v>1446255.2476479996</v>
      </c>
      <c r="N1105" s="35">
        <f>IF($B1105="P",VLOOKUP($E1105,'[2]Costeo-JUL26'!$B$9:$CQ$307,N$1,0),0)</f>
        <v>5.0000000000000001E-3</v>
      </c>
      <c r="O1105" s="36">
        <f t="shared" si="533"/>
        <v>7231.2762382399978</v>
      </c>
      <c r="P1105" s="36">
        <f>IF($B1105="P",VLOOKUP($E1105,'[2]Costeo-JUL26'!$B$9:$CQ$307,P$1,0),0)*H1105</f>
        <v>0</v>
      </c>
      <c r="Q1105" s="36">
        <f t="shared" si="534"/>
        <v>1453486.5238862396</v>
      </c>
      <c r="R1105" s="34">
        <f>IF($B1105="P",VLOOKUP($E1105,'[2]Costeo-JUL26'!$B$9:$CQ$307,R$1,0),0)</f>
        <v>902332</v>
      </c>
      <c r="S1105" s="16">
        <f>IF($B1105="P",VLOOKUP($E1105,'[2]Costeo-JUL26'!$B$9:$CQ$307,S$1,0),0)*$G1105</f>
        <v>470.67777539999992</v>
      </c>
      <c r="T1105" s="36">
        <f>IF($B1105="P",VLOOKUP($E1105,'[2]Costeo-JUL26'!$B$9:$CQ$307,T$1,0),0)*$G1105</f>
        <v>328323.11531838024</v>
      </c>
      <c r="U1105" s="35">
        <f>IF($B1105="P",VLOOKUP($E1105,'[2]Costeo-JUL26'!$B$9:$CQ$307,U$1,0),0)</f>
        <v>1.4999999999999999E-2</v>
      </c>
      <c r="V1105" s="36">
        <f t="shared" si="535"/>
        <v>4924.8467297757034</v>
      </c>
      <c r="W1105" s="36">
        <f t="shared" si="536"/>
        <v>333247.96204815595</v>
      </c>
      <c r="X1105" s="34">
        <f>IF($B1105="P",VLOOKUP($E1105,'[2]Costeo-JUL26'!$B$9:$CQ$307,X$1,0),0)</f>
        <v>902338</v>
      </c>
      <c r="Y1105" s="16">
        <f>IF($B1105="P",VLOOKUP($E1105,'[2]Costeo-JUL26'!$B$9:$CQ$307,Y$1,0),0)*$G1105</f>
        <v>42.758548271999999</v>
      </c>
      <c r="Z1105" s="36">
        <f>IF($B1105="P",VLOOKUP($E1105,'[2]Costeo-JUL26'!$B$9:$CQ$307,Z$1,0),0)*$G1105</f>
        <v>12089.55193842528</v>
      </c>
      <c r="AA1105" s="35">
        <f>IF($B1105="P",VLOOKUP($E1105,'[2]Costeo-JUL26'!$B$9:$CQ$307,AA$1,0),0)</f>
        <v>0.45</v>
      </c>
      <c r="AB1105" s="36">
        <f t="shared" si="537"/>
        <v>5440.2983722913759</v>
      </c>
      <c r="AC1105" s="36">
        <f t="shared" si="538"/>
        <v>17529.850310716654</v>
      </c>
      <c r="AD1105" s="34">
        <f>IF($B1105="P",VLOOKUP($E1105,'[2]Costeo-JUL26'!$B$9:$CQ$307,AD$1,0),0)</f>
        <v>901767</v>
      </c>
      <c r="AE1105" s="16">
        <f>IF($B1105="P",VLOOKUP($E1105,'[2]Costeo-JUL26'!$B$9:$CQ$307,AE$1,0),0)*$G1105</f>
        <v>1636.002</v>
      </c>
      <c r="AF1105" s="36">
        <f>IF($B1105="P",VLOOKUP($E1105,'[2]Costeo-JUL26'!$B$9:$CQ$307,AF$1,0),0)*$G1105</f>
        <v>25108.049894399999</v>
      </c>
      <c r="AG1105" s="35">
        <f>IF($B1105="P",VLOOKUP($E1105,'[2]Costeo-JUL26'!$B$9:$CQ$307,AG$1,0),0)</f>
        <v>6.0000000000000001E-3</v>
      </c>
      <c r="AH1105" s="36">
        <f t="shared" si="539"/>
        <v>150.64829936640001</v>
      </c>
      <c r="AI1105" s="36">
        <f t="shared" si="540"/>
        <v>25258.698193766399</v>
      </c>
      <c r="AJ1105" s="34">
        <f>IF($B1105="P",VLOOKUP($E1105,'[2]Costeo-JUL26'!$B$9:$CQ$307,AJ$1,0),0)</f>
        <v>919915</v>
      </c>
      <c r="AK1105" s="16">
        <f>IF($B1105="P",VLOOKUP($E1105,'[2]Costeo-JUL26'!$B$9:$CQ$307,AK$1,0),0)*$G1105</f>
        <v>1636.002</v>
      </c>
      <c r="AL1105" s="36">
        <f>IF($B1105="P",VLOOKUP($E1105,'[2]Costeo-JUL26'!$B$9:$CQ$307,AL$1,0),0)*$G1105</f>
        <v>30306.937049999993</v>
      </c>
      <c r="AM1105" s="35">
        <f>IF($B1105="P",VLOOKUP($E1105,'[2]Costeo-JUL26'!$B$9:$CQ$307,AM$1,0),0)</f>
        <v>1.7999999999999999E-2</v>
      </c>
      <c r="AN1105" s="36">
        <f t="shared" si="541"/>
        <v>545.52486689999989</v>
      </c>
      <c r="AO1105" s="36">
        <f t="shared" si="542"/>
        <v>30852.461916899993</v>
      </c>
      <c r="AP1105" s="34">
        <f>IF($B1105="P",VLOOKUP($E1105,'[2]Costeo-JUL26'!$B$9:$CQ$307,AP$1,0),0)</f>
        <v>913487</v>
      </c>
      <c r="AQ1105" s="16">
        <f>IF($B1105="P",VLOOKUP($E1105,'[2]Costeo-JUL26'!$B$9:$CQ$307,AQ$1,0),0)*$G1105</f>
        <v>1636.002</v>
      </c>
      <c r="AR1105" s="36">
        <f>IF($B1105="P",VLOOKUP($E1105,'[2]Costeo-JUL26'!$B$9:$CQ$307,AR$1,0),0)*$G1105</f>
        <v>312985.35860420926</v>
      </c>
      <c r="AS1105" s="35">
        <f>IF($B1105="P",VLOOKUP($E1105,'[2]Costeo-JUL26'!$B$9:$CQ$307,AS$1,0),0)</f>
        <v>0.02</v>
      </c>
      <c r="AT1105" s="36">
        <f t="shared" si="543"/>
        <v>6259.707172084185</v>
      </c>
      <c r="AU1105" s="36">
        <f t="shared" si="544"/>
        <v>319245.06577629346</v>
      </c>
      <c r="AV1105" s="34">
        <f>IF($B1105="P",VLOOKUP($E1105,'[2]Costeo-JUL26'!$B$9:$CQ$307,AV$1,0),0)</f>
        <v>902310</v>
      </c>
      <c r="AW1105" s="16">
        <f>IF($B1105="P",VLOOKUP($E1105,'[2]Costeo-JUL26'!$B$9:$CQ$307,AW$1,0),0)*$G1105</f>
        <v>9.8705453999999992</v>
      </c>
      <c r="AX1105" s="36">
        <f>IF($B1105="P",VLOOKUP($E1105,'[2]Costeo-JUL26'!$B$9:$CQ$307,AX$1,0),0)*$G1105</f>
        <v>34581.910764215841</v>
      </c>
      <c r="AY1105" s="35">
        <f>IF($B1105="P",VLOOKUP($E1105,'[2]Costeo-JUL26'!$B$9:$CQ$307,AY$1,0),0)</f>
        <v>0.03</v>
      </c>
      <c r="AZ1105" s="36">
        <f t="shared" si="545"/>
        <v>1037.4573229264752</v>
      </c>
      <c r="BA1105" s="36">
        <f t="shared" si="546"/>
        <v>35619.368087142313</v>
      </c>
      <c r="BB1105" s="34">
        <f>IF($B1105="P",VLOOKUP($E1105,'[2]Costeo-JUL26'!$B$9:$CQ$307,BB$1,0),0)</f>
        <v>923266</v>
      </c>
      <c r="BC1105" s="16">
        <f>IF($B1105="P",VLOOKUP($E1105,'[2]Costeo-JUL26'!$B$9:$CQ$307,BC$1,0),0)*$G1105</f>
        <v>2.2267623221999995</v>
      </c>
      <c r="BD1105" s="36">
        <f>IF($B1105="P",VLOOKUP($E1105,'[2]Costeo-JUL26'!$B$9:$CQ$307,BD$1,0),0)*$G1105</f>
        <v>9009.1686088960923</v>
      </c>
      <c r="BE1105" s="35">
        <f>IF($B1105="P",VLOOKUP($E1105,'[2]Costeo-JUL26'!$B$9:$CQ$307,BE$1,0),0)</f>
        <v>0.03</v>
      </c>
      <c r="BF1105" s="36">
        <f t="shared" si="547"/>
        <v>270.27505826688275</v>
      </c>
      <c r="BG1105" s="36">
        <f t="shared" si="548"/>
        <v>9279.4436671629755</v>
      </c>
      <c r="BH1105" s="34">
        <f>IF($B1105="P",VLOOKUP($E1105,'[2]Costeo-JUL26'!$B$9:$CQ$307,BH$1,0),0)</f>
        <v>910319</v>
      </c>
      <c r="BI1105" s="16">
        <f>IF($B1105="P",VLOOKUP($E1105,'[2]Costeo-JUL26'!$B$9:$CQ$307,BI$1,0),0)*$G1105</f>
        <v>6.816675</v>
      </c>
      <c r="BJ1105" s="36">
        <f>IF($B1105="P",VLOOKUP($E1105,'[2]Costeo-JUL26'!$B$9:$CQ$307,BJ$1,0),0)*$G1105</f>
        <v>17822.196787499997</v>
      </c>
      <c r="BK1105" s="35">
        <f>IF(BH1105=910319,0,IF($B1105="P",VLOOKUP($E1105,'[2]Costeo-JUL26'!$B$9:$CQ$307,BK$1,0),0))</f>
        <v>0</v>
      </c>
      <c r="BL1105" s="36">
        <f t="shared" si="549"/>
        <v>0</v>
      </c>
      <c r="BM1105" s="36">
        <f t="shared" si="550"/>
        <v>17822.196787499997</v>
      </c>
      <c r="BN1105" s="34">
        <f>IF($B1105="P",VLOOKUP($E1105,'[2]Costeo-JUL26'!$B$9:$CQ$307,BN$1,0),0)</f>
        <v>0</v>
      </c>
      <c r="BO1105" s="16">
        <f>IF($B1105="P",VLOOKUP($E1105,'[2]Costeo-JUL26'!$B$9:$CQ$307,BO$1,0),0)*$G1105</f>
        <v>0</v>
      </c>
      <c r="BP1105" s="36">
        <f>IF($B1105="P",VLOOKUP($E1105,'[2]Costeo-JUL26'!$B$9:$CQ$307,BP$1,0),0)*$G1105</f>
        <v>0</v>
      </c>
      <c r="BQ1105" s="35">
        <f>IF($B1105="P",VLOOKUP($E1105,'[2]Costeo-JUL26'!$B$9:$CQ$307,BQ$1,0),0)</f>
        <v>0</v>
      </c>
      <c r="BR1105" s="36">
        <f t="shared" si="551"/>
        <v>0</v>
      </c>
      <c r="BS1105" s="36">
        <f t="shared" si="552"/>
        <v>0</v>
      </c>
      <c r="BT1105" s="34">
        <f>IF($B1105="P",VLOOKUP($E1105,'[2]Costeo-JUL26'!$B$9:$CQ$307,BT$1,0),0)</f>
        <v>0</v>
      </c>
      <c r="BU1105" s="16">
        <f>IF($B1105="P",VLOOKUP($E1105,'[2]Costeo-JUL26'!$B$9:$CQ$307,BU$1,0),0)*$G1105</f>
        <v>0</v>
      </c>
      <c r="BV1105" s="36">
        <f>IF($B1105="P",VLOOKUP($E1105,'[2]Costeo-JUL26'!$B$9:$CQ$307,BV$1,0),0)*$G1105</f>
        <v>0</v>
      </c>
      <c r="BW1105" s="35">
        <f>IF($B1105="P",VLOOKUP($E1105,'[2]Costeo-JUL26'!$B$9:$CQ$307,BW$1,0),0)</f>
        <v>0</v>
      </c>
      <c r="BX1105" s="36">
        <f t="shared" si="553"/>
        <v>0</v>
      </c>
      <c r="BY1105" s="36">
        <f t="shared" si="554"/>
        <v>0</v>
      </c>
      <c r="BZ1105" s="34">
        <f>IF($B1105="P",VLOOKUP($E1105,'[2]Costeo-JUL26'!$B$9:$CQ$307,BZ$1,0),0)</f>
        <v>0</v>
      </c>
      <c r="CA1105" s="16">
        <f>IF($B1105="P",VLOOKUP($E1105,'[2]Costeo-JUL26'!$B$9:$CQ$307,CA$1,0),0)*$G1105</f>
        <v>0</v>
      </c>
      <c r="CB1105" s="36">
        <f>IF($B1105="P",VLOOKUP($E1105,'[2]Costeo-JUL26'!$B$9:$CQ$307,CB$1,0),0)*$G1105</f>
        <v>0</v>
      </c>
      <c r="CC1105" s="35">
        <f>IF($B1105="P",VLOOKUP($E1105,'[2]Costeo-JUL26'!$B$9:$CQ$307,CC$1,0),0)</f>
        <v>0</v>
      </c>
      <c r="CD1105" s="36">
        <f t="shared" si="555"/>
        <v>0</v>
      </c>
      <c r="CE1105" s="36">
        <f t="shared" si="556"/>
        <v>0</v>
      </c>
      <c r="CF1105" s="37">
        <f t="shared" si="528"/>
        <v>2242341.5706738774</v>
      </c>
      <c r="CG1105" s="36">
        <f>IF($B1105="r",VLOOKUP($E1105,'[2]Costeo-JUL26'!$B$9:$CQ$307,CG$1,0),0)*$G1105</f>
        <v>0</v>
      </c>
      <c r="CH1105" s="35">
        <f>VLOOKUP($E1105,'[2]TEORICOS (05.26)'!$A$8:$T$251,CH$1,0)</f>
        <v>0</v>
      </c>
      <c r="CI1105" s="36">
        <f t="shared" si="557"/>
        <v>0</v>
      </c>
      <c r="CJ1105" s="37">
        <f t="shared" si="558"/>
        <v>0</v>
      </c>
      <c r="CM1105" s="16">
        <f>SUMIFS('[1]Ajuste Inventario'!$I:$I,'[1]Ajuste Inventario'!$B:$B,E1105,'[1]Ajuste Inventario'!$S:$S,D1105)*-1</f>
        <v>8.5</v>
      </c>
      <c r="CN1105" s="36">
        <f t="shared" si="529"/>
        <v>69901.760575089618</v>
      </c>
      <c r="CP1105" t="str">
        <f t="shared" si="530"/>
        <v>661Org.Vtas V.Gesell</v>
      </c>
      <c r="CQ1105" s="10">
        <f t="shared" si="531"/>
        <v>8223.7365382458374</v>
      </c>
    </row>
    <row r="1106" spans="1:95" x14ac:dyDescent="0.25">
      <c r="A1106" s="30">
        <v>46204</v>
      </c>
      <c r="B1106" s="31" t="str">
        <f>VLOOKUP($E1106,'[2]TEORICOS (05.26)'!$A$8:$T$251,B$1,0)</f>
        <v>R</v>
      </c>
      <c r="C1106" s="32" t="str">
        <f>VLOOKUP($E1106,'[2]TEORICOS (05.26)'!$A$8:$T$251,C$1,0)</f>
        <v>Cepita</v>
      </c>
      <c r="D1106" t="s">
        <v>233</v>
      </c>
      <c r="E1106">
        <v>1001</v>
      </c>
      <c r="F1106" t="s">
        <v>95</v>
      </c>
      <c r="G1106" s="16">
        <v>189</v>
      </c>
      <c r="H1106" s="16">
        <v>39.878999999999934</v>
      </c>
      <c r="I1106" s="33">
        <v>841792.77000000037</v>
      </c>
      <c r="J1106" s="33">
        <v>814898.38000000024</v>
      </c>
      <c r="K1106" s="34">
        <f>IF($B1106="P",VLOOKUP($E1106,'[2]Costeo-JUL26'!$B$9:$CQ$307,K$1,0),0)</f>
        <v>0</v>
      </c>
      <c r="L1106" s="35">
        <f>VLOOKUP($E1106,'[2]TEORICOS (05.26)'!$A$8:$T$251,L$1,0)</f>
        <v>0.2</v>
      </c>
      <c r="M1106" s="36">
        <f t="shared" si="532"/>
        <v>0</v>
      </c>
      <c r="N1106" s="35">
        <f>IF($B1106="P",VLOOKUP($E1106,'[2]Costeo-JUL26'!$B$9:$CQ$307,N$1,0),0)</f>
        <v>0</v>
      </c>
      <c r="O1106" s="36">
        <f t="shared" si="533"/>
        <v>0</v>
      </c>
      <c r="P1106" s="36">
        <f>IF($B1106="P",VLOOKUP($E1106,'[2]Costeo-JUL26'!$B$9:$CQ$307,P$1,0),0)*H1106</f>
        <v>0</v>
      </c>
      <c r="Q1106" s="36">
        <f t="shared" si="534"/>
        <v>0</v>
      </c>
      <c r="R1106" s="34">
        <f>IF($B1106="P",VLOOKUP($E1106,'[2]Costeo-JUL26'!$B$9:$CQ$307,R$1,0),0)</f>
        <v>0</v>
      </c>
      <c r="S1106" s="16">
        <f>IF($B1106="P",VLOOKUP($E1106,'[2]Costeo-JUL26'!$B$9:$CQ$307,S$1,0),0)*$G1106</f>
        <v>0</v>
      </c>
      <c r="T1106" s="36">
        <f>IF($B1106="P",VLOOKUP($E1106,'[2]Costeo-JUL26'!$B$9:$CQ$307,T$1,0),0)*$G1106</f>
        <v>0</v>
      </c>
      <c r="U1106" s="35">
        <f>IF($B1106="P",VLOOKUP($E1106,'[2]Costeo-JUL26'!$B$9:$CQ$307,U$1,0),0)</f>
        <v>0</v>
      </c>
      <c r="V1106" s="36">
        <f t="shared" si="535"/>
        <v>0</v>
      </c>
      <c r="W1106" s="36">
        <f t="shared" si="536"/>
        <v>0</v>
      </c>
      <c r="X1106" s="34">
        <f>IF($B1106="P",VLOOKUP($E1106,'[2]Costeo-JUL26'!$B$9:$CQ$307,X$1,0),0)</f>
        <v>0</v>
      </c>
      <c r="Y1106" s="16">
        <f>IF($B1106="P",VLOOKUP($E1106,'[2]Costeo-JUL26'!$B$9:$CQ$307,Y$1,0),0)*$G1106</f>
        <v>0</v>
      </c>
      <c r="Z1106" s="36">
        <f>IF($B1106="P",VLOOKUP($E1106,'[2]Costeo-JUL26'!$B$9:$CQ$307,Z$1,0),0)*$G1106</f>
        <v>0</v>
      </c>
      <c r="AA1106" s="35">
        <f>IF($B1106="P",VLOOKUP($E1106,'[2]Costeo-JUL26'!$B$9:$CQ$307,AA$1,0),0)</f>
        <v>0</v>
      </c>
      <c r="AB1106" s="36">
        <f t="shared" si="537"/>
        <v>0</v>
      </c>
      <c r="AC1106" s="36">
        <f t="shared" si="538"/>
        <v>0</v>
      </c>
      <c r="AD1106" s="34">
        <f>IF($B1106="P",VLOOKUP($E1106,'[2]Costeo-JUL26'!$B$9:$CQ$307,AD$1,0),0)</f>
        <v>0</v>
      </c>
      <c r="AE1106" s="16">
        <f>IF($B1106="P",VLOOKUP($E1106,'[2]Costeo-JUL26'!$B$9:$CQ$307,AE$1,0),0)*$G1106</f>
        <v>0</v>
      </c>
      <c r="AF1106" s="36">
        <f>IF($B1106="P",VLOOKUP($E1106,'[2]Costeo-JUL26'!$B$9:$CQ$307,AF$1,0),0)*$G1106</f>
        <v>0</v>
      </c>
      <c r="AG1106" s="35">
        <f>IF($B1106="P",VLOOKUP($E1106,'[2]Costeo-JUL26'!$B$9:$CQ$307,AG$1,0),0)</f>
        <v>0</v>
      </c>
      <c r="AH1106" s="36">
        <f t="shared" si="539"/>
        <v>0</v>
      </c>
      <c r="AI1106" s="36">
        <f t="shared" si="540"/>
        <v>0</v>
      </c>
      <c r="AJ1106" s="34">
        <f>IF($B1106="P",VLOOKUP($E1106,'[2]Costeo-JUL26'!$B$9:$CQ$307,AJ$1,0),0)</f>
        <v>0</v>
      </c>
      <c r="AK1106" s="16">
        <f>IF($B1106="P",VLOOKUP($E1106,'[2]Costeo-JUL26'!$B$9:$CQ$307,AK$1,0),0)*$G1106</f>
        <v>0</v>
      </c>
      <c r="AL1106" s="36">
        <f>IF($B1106="P",VLOOKUP($E1106,'[2]Costeo-JUL26'!$B$9:$CQ$307,AL$1,0),0)*$G1106</f>
        <v>0</v>
      </c>
      <c r="AM1106" s="35">
        <f>IF($B1106="P",VLOOKUP($E1106,'[2]Costeo-JUL26'!$B$9:$CQ$307,AM$1,0),0)</f>
        <v>0</v>
      </c>
      <c r="AN1106" s="36">
        <f t="shared" si="541"/>
        <v>0</v>
      </c>
      <c r="AO1106" s="36">
        <f t="shared" si="542"/>
        <v>0</v>
      </c>
      <c r="AP1106" s="34">
        <f>IF($B1106="P",VLOOKUP($E1106,'[2]Costeo-JUL26'!$B$9:$CQ$307,AP$1,0),0)</f>
        <v>0</v>
      </c>
      <c r="AQ1106" s="16">
        <f>IF($B1106="P",VLOOKUP($E1106,'[2]Costeo-JUL26'!$B$9:$CQ$307,AQ$1,0),0)*$G1106</f>
        <v>0</v>
      </c>
      <c r="AR1106" s="36">
        <f>IF($B1106="P",VLOOKUP($E1106,'[2]Costeo-JUL26'!$B$9:$CQ$307,AR$1,0),0)*$G1106</f>
        <v>0</v>
      </c>
      <c r="AS1106" s="35">
        <f>IF($B1106="P",VLOOKUP($E1106,'[2]Costeo-JUL26'!$B$9:$CQ$307,AS$1,0),0)</f>
        <v>0</v>
      </c>
      <c r="AT1106" s="36">
        <f t="shared" si="543"/>
        <v>0</v>
      </c>
      <c r="AU1106" s="36">
        <f t="shared" si="544"/>
        <v>0</v>
      </c>
      <c r="AV1106" s="34">
        <f>IF($B1106="P",VLOOKUP($E1106,'[2]Costeo-JUL26'!$B$9:$CQ$307,AV$1,0),0)</f>
        <v>0</v>
      </c>
      <c r="AW1106" s="16">
        <f>IF($B1106="P",VLOOKUP($E1106,'[2]Costeo-JUL26'!$B$9:$CQ$307,AW$1,0),0)*$G1106</f>
        <v>0</v>
      </c>
      <c r="AX1106" s="36">
        <f>IF($B1106="P",VLOOKUP($E1106,'[2]Costeo-JUL26'!$B$9:$CQ$307,AX$1,0),0)*$G1106</f>
        <v>0</v>
      </c>
      <c r="AY1106" s="35">
        <f>IF($B1106="P",VLOOKUP($E1106,'[2]Costeo-JUL26'!$B$9:$CQ$307,AY$1,0),0)</f>
        <v>0</v>
      </c>
      <c r="AZ1106" s="36">
        <f t="shared" si="545"/>
        <v>0</v>
      </c>
      <c r="BA1106" s="36">
        <f t="shared" si="546"/>
        <v>0</v>
      </c>
      <c r="BB1106" s="34">
        <f>IF($B1106="P",VLOOKUP($E1106,'[2]Costeo-JUL26'!$B$9:$CQ$307,BB$1,0),0)</f>
        <v>0</v>
      </c>
      <c r="BC1106" s="16">
        <f>IF($B1106="P",VLOOKUP($E1106,'[2]Costeo-JUL26'!$B$9:$CQ$307,BC$1,0),0)*$G1106</f>
        <v>0</v>
      </c>
      <c r="BD1106" s="36">
        <f>IF($B1106="P",VLOOKUP($E1106,'[2]Costeo-JUL26'!$B$9:$CQ$307,BD$1,0),0)*$G1106</f>
        <v>0</v>
      </c>
      <c r="BE1106" s="35">
        <f>IF($B1106="P",VLOOKUP($E1106,'[2]Costeo-JUL26'!$B$9:$CQ$307,BE$1,0),0)</f>
        <v>0</v>
      </c>
      <c r="BF1106" s="36">
        <f t="shared" si="547"/>
        <v>0</v>
      </c>
      <c r="BG1106" s="36">
        <f t="shared" si="548"/>
        <v>0</v>
      </c>
      <c r="BH1106" s="34">
        <f>IF($B1106="P",VLOOKUP($E1106,'[2]Costeo-JUL26'!$B$9:$CQ$307,BH$1,0),0)</f>
        <v>0</v>
      </c>
      <c r="BI1106" s="16">
        <f>IF($B1106="P",VLOOKUP($E1106,'[2]Costeo-JUL26'!$B$9:$CQ$307,BI$1,0),0)*$G1106</f>
        <v>0</v>
      </c>
      <c r="BJ1106" s="36">
        <f>IF($B1106="P",VLOOKUP($E1106,'[2]Costeo-JUL26'!$B$9:$CQ$307,BJ$1,0),0)*$G1106</f>
        <v>0</v>
      </c>
      <c r="BK1106" s="35">
        <f>IF(BH1106=910319,0,IF($B1106="P",VLOOKUP($E1106,'[2]Costeo-JUL26'!$B$9:$CQ$307,BK$1,0),0))</f>
        <v>0</v>
      </c>
      <c r="BL1106" s="36">
        <f t="shared" si="549"/>
        <v>0</v>
      </c>
      <c r="BM1106" s="36">
        <f t="shared" si="550"/>
        <v>0</v>
      </c>
      <c r="BN1106" s="34">
        <f>IF($B1106="P",VLOOKUP($E1106,'[2]Costeo-JUL26'!$B$9:$CQ$307,BN$1,0),0)</f>
        <v>0</v>
      </c>
      <c r="BO1106" s="16">
        <f>IF($B1106="P",VLOOKUP($E1106,'[2]Costeo-JUL26'!$B$9:$CQ$307,BO$1,0),0)*$G1106</f>
        <v>0</v>
      </c>
      <c r="BP1106" s="36">
        <f>IF($B1106="P",VLOOKUP($E1106,'[2]Costeo-JUL26'!$B$9:$CQ$307,BP$1,0),0)*$G1106</f>
        <v>0</v>
      </c>
      <c r="BQ1106" s="35">
        <f>IF($B1106="P",VLOOKUP($E1106,'[2]Costeo-JUL26'!$B$9:$CQ$307,BQ$1,0),0)</f>
        <v>0</v>
      </c>
      <c r="BR1106" s="36">
        <f t="shared" si="551"/>
        <v>0</v>
      </c>
      <c r="BS1106" s="36">
        <f t="shared" si="552"/>
        <v>0</v>
      </c>
      <c r="BT1106" s="34">
        <f>IF($B1106="P",VLOOKUP($E1106,'[2]Costeo-JUL26'!$B$9:$CQ$307,BT$1,0),0)</f>
        <v>0</v>
      </c>
      <c r="BU1106" s="16">
        <f>IF($B1106="P",VLOOKUP($E1106,'[2]Costeo-JUL26'!$B$9:$CQ$307,BU$1,0),0)*$G1106</f>
        <v>0</v>
      </c>
      <c r="BV1106" s="36">
        <f>IF($B1106="P",VLOOKUP($E1106,'[2]Costeo-JUL26'!$B$9:$CQ$307,BV$1,0),0)*$G1106</f>
        <v>0</v>
      </c>
      <c r="BW1106" s="35">
        <f>IF($B1106="P",VLOOKUP($E1106,'[2]Costeo-JUL26'!$B$9:$CQ$307,BW$1,0),0)</f>
        <v>0</v>
      </c>
      <c r="BX1106" s="36">
        <f t="shared" si="553"/>
        <v>0</v>
      </c>
      <c r="BY1106" s="36">
        <f t="shared" si="554"/>
        <v>0</v>
      </c>
      <c r="BZ1106" s="34">
        <f>IF($B1106="P",VLOOKUP($E1106,'[2]Costeo-JUL26'!$B$9:$CQ$307,BZ$1,0),0)</f>
        <v>0</v>
      </c>
      <c r="CA1106" s="16">
        <f>IF($B1106="P",VLOOKUP($E1106,'[2]Costeo-JUL26'!$B$9:$CQ$307,CA$1,0),0)*$G1106</f>
        <v>0</v>
      </c>
      <c r="CB1106" s="36">
        <f>IF($B1106="P",VLOOKUP($E1106,'[2]Costeo-JUL26'!$B$9:$CQ$307,CB$1,0),0)*$G1106</f>
        <v>0</v>
      </c>
      <c r="CC1106" s="35">
        <f>IF($B1106="P",VLOOKUP($E1106,'[2]Costeo-JUL26'!$B$9:$CQ$307,CC$1,0),0)</f>
        <v>0</v>
      </c>
      <c r="CD1106" s="36">
        <f t="shared" si="555"/>
        <v>0</v>
      </c>
      <c r="CE1106" s="36">
        <f t="shared" si="556"/>
        <v>0</v>
      </c>
      <c r="CF1106" s="37">
        <f t="shared" si="528"/>
        <v>0</v>
      </c>
      <c r="CG1106" s="36">
        <f>IF($B1106="r",VLOOKUP($E1106,'[2]Costeo-JUL26'!$B$9:$CQ$307,CG$1,0),0)*$G1106</f>
        <v>232808.31</v>
      </c>
      <c r="CH1106" s="35">
        <f>VLOOKUP($E1106,'[2]TEORICOS (05.26)'!$A$8:$T$251,CH$1,0)</f>
        <v>0.15</v>
      </c>
      <c r="CI1106" s="36">
        <f t="shared" si="557"/>
        <v>128058.42950000006</v>
      </c>
      <c r="CJ1106" s="37">
        <f t="shared" si="558"/>
        <v>360866.73950000003</v>
      </c>
      <c r="CM1106" s="16">
        <f>SUMIFS('[1]Ajuste Inventario'!$I:$I,'[1]Ajuste Inventario'!$B:$B,E1106,'[1]Ajuste Inventario'!$S:$S,D1106)*-1</f>
        <v>1.833</v>
      </c>
      <c r="CN1106" s="36">
        <f t="shared" si="529"/>
        <v>3499.8345688015875</v>
      </c>
      <c r="CP1106" t="str">
        <f t="shared" si="530"/>
        <v>1001Org.Vtas V.Gesell</v>
      </c>
      <c r="CQ1106" s="10">
        <f t="shared" si="531"/>
        <v>1909.3478280423283</v>
      </c>
    </row>
    <row r="1107" spans="1:95" x14ac:dyDescent="0.25">
      <c r="A1107" s="30">
        <v>46204</v>
      </c>
      <c r="B1107" s="31" t="str">
        <f>VLOOKUP($E1107,'[2]TEORICOS (05.26)'!$A$8:$T$251,B$1,0)</f>
        <v>R</v>
      </c>
      <c r="C1107" s="32" t="str">
        <f>VLOOKUP($E1107,'[2]TEORICOS (05.26)'!$A$8:$T$251,C$1,0)</f>
        <v>Fanta</v>
      </c>
      <c r="D1107" t="s">
        <v>233</v>
      </c>
      <c r="E1107">
        <v>1028</v>
      </c>
      <c r="F1107" t="s">
        <v>96</v>
      </c>
      <c r="G1107" s="16">
        <v>91</v>
      </c>
      <c r="H1107" s="16">
        <v>34.033999999999985</v>
      </c>
      <c r="I1107" s="33">
        <v>738935.04999999981</v>
      </c>
      <c r="J1107" s="33">
        <v>716443.60999999975</v>
      </c>
      <c r="K1107" s="34">
        <f>IF($B1107="P",VLOOKUP($E1107,'[2]Costeo-JUL26'!$B$9:$CQ$307,K$1,0),0)</f>
        <v>0</v>
      </c>
      <c r="L1107" s="35">
        <f>VLOOKUP($E1107,'[2]TEORICOS (05.26)'!$A$8:$T$251,L$1,0)</f>
        <v>0.23499999999999999</v>
      </c>
      <c r="M1107" s="36">
        <f t="shared" si="532"/>
        <v>0</v>
      </c>
      <c r="N1107" s="35">
        <f>IF($B1107="P",VLOOKUP($E1107,'[2]Costeo-JUL26'!$B$9:$CQ$307,N$1,0),0)</f>
        <v>0</v>
      </c>
      <c r="O1107" s="36">
        <f t="shared" si="533"/>
        <v>0</v>
      </c>
      <c r="P1107" s="36">
        <f>IF($B1107="P",VLOOKUP($E1107,'[2]Costeo-JUL26'!$B$9:$CQ$307,P$1,0),0)*H1107</f>
        <v>0</v>
      </c>
      <c r="Q1107" s="36">
        <f t="shared" si="534"/>
        <v>0</v>
      </c>
      <c r="R1107" s="34">
        <f>IF($B1107="P",VLOOKUP($E1107,'[2]Costeo-JUL26'!$B$9:$CQ$307,R$1,0),0)</f>
        <v>0</v>
      </c>
      <c r="S1107" s="16">
        <f>IF($B1107="P",VLOOKUP($E1107,'[2]Costeo-JUL26'!$B$9:$CQ$307,S$1,0),0)*$G1107</f>
        <v>0</v>
      </c>
      <c r="T1107" s="36">
        <f>IF($B1107="P",VLOOKUP($E1107,'[2]Costeo-JUL26'!$B$9:$CQ$307,T$1,0),0)*$G1107</f>
        <v>0</v>
      </c>
      <c r="U1107" s="35">
        <f>IF($B1107="P",VLOOKUP($E1107,'[2]Costeo-JUL26'!$B$9:$CQ$307,U$1,0),0)</f>
        <v>0</v>
      </c>
      <c r="V1107" s="36">
        <f t="shared" si="535"/>
        <v>0</v>
      </c>
      <c r="W1107" s="36">
        <f t="shared" si="536"/>
        <v>0</v>
      </c>
      <c r="X1107" s="34">
        <f>IF($B1107="P",VLOOKUP($E1107,'[2]Costeo-JUL26'!$B$9:$CQ$307,X$1,0),0)</f>
        <v>0</v>
      </c>
      <c r="Y1107" s="16">
        <f>IF($B1107="P",VLOOKUP($E1107,'[2]Costeo-JUL26'!$B$9:$CQ$307,Y$1,0),0)*$G1107</f>
        <v>0</v>
      </c>
      <c r="Z1107" s="36">
        <f>IF($B1107="P",VLOOKUP($E1107,'[2]Costeo-JUL26'!$B$9:$CQ$307,Z$1,0),0)*$G1107</f>
        <v>0</v>
      </c>
      <c r="AA1107" s="35">
        <f>IF($B1107="P",VLOOKUP($E1107,'[2]Costeo-JUL26'!$B$9:$CQ$307,AA$1,0),0)</f>
        <v>0</v>
      </c>
      <c r="AB1107" s="36">
        <f t="shared" si="537"/>
        <v>0</v>
      </c>
      <c r="AC1107" s="36">
        <f t="shared" si="538"/>
        <v>0</v>
      </c>
      <c r="AD1107" s="34">
        <f>IF($B1107="P",VLOOKUP($E1107,'[2]Costeo-JUL26'!$B$9:$CQ$307,AD$1,0),0)</f>
        <v>0</v>
      </c>
      <c r="AE1107" s="16">
        <f>IF($B1107="P",VLOOKUP($E1107,'[2]Costeo-JUL26'!$B$9:$CQ$307,AE$1,0),0)*$G1107</f>
        <v>0</v>
      </c>
      <c r="AF1107" s="36">
        <f>IF($B1107="P",VLOOKUP($E1107,'[2]Costeo-JUL26'!$B$9:$CQ$307,AF$1,0),0)*$G1107</f>
        <v>0</v>
      </c>
      <c r="AG1107" s="35">
        <f>IF($B1107="P",VLOOKUP($E1107,'[2]Costeo-JUL26'!$B$9:$CQ$307,AG$1,0),0)</f>
        <v>0</v>
      </c>
      <c r="AH1107" s="36">
        <f t="shared" si="539"/>
        <v>0</v>
      </c>
      <c r="AI1107" s="36">
        <f t="shared" si="540"/>
        <v>0</v>
      </c>
      <c r="AJ1107" s="34">
        <f>IF($B1107="P",VLOOKUP($E1107,'[2]Costeo-JUL26'!$B$9:$CQ$307,AJ$1,0),0)</f>
        <v>0</v>
      </c>
      <c r="AK1107" s="16">
        <f>IF($B1107="P",VLOOKUP($E1107,'[2]Costeo-JUL26'!$B$9:$CQ$307,AK$1,0),0)*$G1107</f>
        <v>0</v>
      </c>
      <c r="AL1107" s="36">
        <f>IF($B1107="P",VLOOKUP($E1107,'[2]Costeo-JUL26'!$B$9:$CQ$307,AL$1,0),0)*$G1107</f>
        <v>0</v>
      </c>
      <c r="AM1107" s="35">
        <f>IF($B1107="P",VLOOKUP($E1107,'[2]Costeo-JUL26'!$B$9:$CQ$307,AM$1,0),0)</f>
        <v>0</v>
      </c>
      <c r="AN1107" s="36">
        <f t="shared" si="541"/>
        <v>0</v>
      </c>
      <c r="AO1107" s="36">
        <f t="shared" si="542"/>
        <v>0</v>
      </c>
      <c r="AP1107" s="34">
        <f>IF($B1107="P",VLOOKUP($E1107,'[2]Costeo-JUL26'!$B$9:$CQ$307,AP$1,0),0)</f>
        <v>0</v>
      </c>
      <c r="AQ1107" s="16">
        <f>IF($B1107="P",VLOOKUP($E1107,'[2]Costeo-JUL26'!$B$9:$CQ$307,AQ$1,0),0)*$G1107</f>
        <v>0</v>
      </c>
      <c r="AR1107" s="36">
        <f>IF($B1107="P",VLOOKUP($E1107,'[2]Costeo-JUL26'!$B$9:$CQ$307,AR$1,0),0)*$G1107</f>
        <v>0</v>
      </c>
      <c r="AS1107" s="35">
        <f>IF($B1107="P",VLOOKUP($E1107,'[2]Costeo-JUL26'!$B$9:$CQ$307,AS$1,0),0)</f>
        <v>0</v>
      </c>
      <c r="AT1107" s="36">
        <f t="shared" si="543"/>
        <v>0</v>
      </c>
      <c r="AU1107" s="36">
        <f t="shared" si="544"/>
        <v>0</v>
      </c>
      <c r="AV1107" s="34">
        <f>IF($B1107="P",VLOOKUP($E1107,'[2]Costeo-JUL26'!$B$9:$CQ$307,AV$1,0),0)</f>
        <v>0</v>
      </c>
      <c r="AW1107" s="16">
        <f>IF($B1107="P",VLOOKUP($E1107,'[2]Costeo-JUL26'!$B$9:$CQ$307,AW$1,0),0)*$G1107</f>
        <v>0</v>
      </c>
      <c r="AX1107" s="36">
        <f>IF($B1107="P",VLOOKUP($E1107,'[2]Costeo-JUL26'!$B$9:$CQ$307,AX$1,0),0)*$G1107</f>
        <v>0</v>
      </c>
      <c r="AY1107" s="35">
        <f>IF($B1107="P",VLOOKUP($E1107,'[2]Costeo-JUL26'!$B$9:$CQ$307,AY$1,0),0)</f>
        <v>0</v>
      </c>
      <c r="AZ1107" s="36">
        <f t="shared" si="545"/>
        <v>0</v>
      </c>
      <c r="BA1107" s="36">
        <f t="shared" si="546"/>
        <v>0</v>
      </c>
      <c r="BB1107" s="34">
        <f>IF($B1107="P",VLOOKUP($E1107,'[2]Costeo-JUL26'!$B$9:$CQ$307,BB$1,0),0)</f>
        <v>0</v>
      </c>
      <c r="BC1107" s="16">
        <f>IF($B1107="P",VLOOKUP($E1107,'[2]Costeo-JUL26'!$B$9:$CQ$307,BC$1,0),0)*$G1107</f>
        <v>0</v>
      </c>
      <c r="BD1107" s="36">
        <f>IF($B1107="P",VLOOKUP($E1107,'[2]Costeo-JUL26'!$B$9:$CQ$307,BD$1,0),0)*$G1107</f>
        <v>0</v>
      </c>
      <c r="BE1107" s="35">
        <f>IF($B1107="P",VLOOKUP($E1107,'[2]Costeo-JUL26'!$B$9:$CQ$307,BE$1,0),0)</f>
        <v>0</v>
      </c>
      <c r="BF1107" s="36">
        <f t="shared" si="547"/>
        <v>0</v>
      </c>
      <c r="BG1107" s="36">
        <f t="shared" si="548"/>
        <v>0</v>
      </c>
      <c r="BH1107" s="34">
        <f>IF($B1107="P",VLOOKUP($E1107,'[2]Costeo-JUL26'!$B$9:$CQ$307,BH$1,0),0)</f>
        <v>0</v>
      </c>
      <c r="BI1107" s="16">
        <f>IF($B1107="P",VLOOKUP($E1107,'[2]Costeo-JUL26'!$B$9:$CQ$307,BI$1,0),0)*$G1107</f>
        <v>0</v>
      </c>
      <c r="BJ1107" s="36">
        <f>IF($B1107="P",VLOOKUP($E1107,'[2]Costeo-JUL26'!$B$9:$CQ$307,BJ$1,0),0)*$G1107</f>
        <v>0</v>
      </c>
      <c r="BK1107" s="35">
        <f>IF(BH1107=910319,0,IF($B1107="P",VLOOKUP($E1107,'[2]Costeo-JUL26'!$B$9:$CQ$307,BK$1,0),0))</f>
        <v>0</v>
      </c>
      <c r="BL1107" s="36">
        <f t="shared" si="549"/>
        <v>0</v>
      </c>
      <c r="BM1107" s="36">
        <f t="shared" si="550"/>
        <v>0</v>
      </c>
      <c r="BN1107" s="34">
        <f>IF($B1107="P",VLOOKUP($E1107,'[2]Costeo-JUL26'!$B$9:$CQ$307,BN$1,0),0)</f>
        <v>0</v>
      </c>
      <c r="BO1107" s="16">
        <f>IF($B1107="P",VLOOKUP($E1107,'[2]Costeo-JUL26'!$B$9:$CQ$307,BO$1,0),0)*$G1107</f>
        <v>0</v>
      </c>
      <c r="BP1107" s="36">
        <f>IF($B1107="P",VLOOKUP($E1107,'[2]Costeo-JUL26'!$B$9:$CQ$307,BP$1,0),0)*$G1107</f>
        <v>0</v>
      </c>
      <c r="BQ1107" s="35">
        <f>IF($B1107="P",VLOOKUP($E1107,'[2]Costeo-JUL26'!$B$9:$CQ$307,BQ$1,0),0)</f>
        <v>0</v>
      </c>
      <c r="BR1107" s="36">
        <f t="shared" si="551"/>
        <v>0</v>
      </c>
      <c r="BS1107" s="36">
        <f t="shared" si="552"/>
        <v>0</v>
      </c>
      <c r="BT1107" s="34">
        <f>IF($B1107="P",VLOOKUP($E1107,'[2]Costeo-JUL26'!$B$9:$CQ$307,BT$1,0),0)</f>
        <v>0</v>
      </c>
      <c r="BU1107" s="16">
        <f>IF($B1107="P",VLOOKUP($E1107,'[2]Costeo-JUL26'!$B$9:$CQ$307,BU$1,0),0)*$G1107</f>
        <v>0</v>
      </c>
      <c r="BV1107" s="36">
        <f>IF($B1107="P",VLOOKUP($E1107,'[2]Costeo-JUL26'!$B$9:$CQ$307,BV$1,0),0)*$G1107</f>
        <v>0</v>
      </c>
      <c r="BW1107" s="35">
        <f>IF($B1107="P",VLOOKUP($E1107,'[2]Costeo-JUL26'!$B$9:$CQ$307,BW$1,0),0)</f>
        <v>0</v>
      </c>
      <c r="BX1107" s="36">
        <f t="shared" si="553"/>
        <v>0</v>
      </c>
      <c r="BY1107" s="36">
        <f t="shared" si="554"/>
        <v>0</v>
      </c>
      <c r="BZ1107" s="34">
        <f>IF($B1107="P",VLOOKUP($E1107,'[2]Costeo-JUL26'!$B$9:$CQ$307,BZ$1,0),0)</f>
        <v>0</v>
      </c>
      <c r="CA1107" s="16">
        <f>IF($B1107="P",VLOOKUP($E1107,'[2]Costeo-JUL26'!$B$9:$CQ$307,CA$1,0),0)*$G1107</f>
        <v>0</v>
      </c>
      <c r="CB1107" s="36">
        <f>IF($B1107="P",VLOOKUP($E1107,'[2]Costeo-JUL26'!$B$9:$CQ$307,CB$1,0),0)*$G1107</f>
        <v>0</v>
      </c>
      <c r="CC1107" s="35">
        <f>IF($B1107="P",VLOOKUP($E1107,'[2]Costeo-JUL26'!$B$9:$CQ$307,CC$1,0),0)</f>
        <v>0</v>
      </c>
      <c r="CD1107" s="36">
        <f t="shared" si="555"/>
        <v>0</v>
      </c>
      <c r="CE1107" s="36">
        <f t="shared" si="556"/>
        <v>0</v>
      </c>
      <c r="CF1107" s="37">
        <f t="shared" si="528"/>
        <v>0</v>
      </c>
      <c r="CG1107" s="36">
        <f>IF($B1107="r",VLOOKUP($E1107,'[2]Costeo-JUL26'!$B$9:$CQ$307,CG$1,0),0)*$G1107</f>
        <v>141735.23000000001</v>
      </c>
      <c r="CH1107" s="35">
        <f>VLOOKUP($E1107,'[2]TEORICOS (05.26)'!$A$8:$T$251,CH$1,0)</f>
        <v>0.05</v>
      </c>
      <c r="CI1107" s="36">
        <f t="shared" si="557"/>
        <v>161277.48684999993</v>
      </c>
      <c r="CJ1107" s="37">
        <f t="shared" si="558"/>
        <v>303012.71684999997</v>
      </c>
      <c r="CM1107" s="16">
        <f>SUMIFS('[1]Ajuste Inventario'!$I:$I,'[1]Ajuste Inventario'!$B:$B,E1107,'[1]Ajuste Inventario'!$S:$S,D1107)*-1</f>
        <v>14.999000000000001</v>
      </c>
      <c r="CN1107" s="36">
        <f t="shared" si="529"/>
        <v>49943.821319045601</v>
      </c>
      <c r="CP1107" t="str">
        <f t="shared" si="530"/>
        <v>1028Org.Vtas V.Gesell</v>
      </c>
      <c r="CQ1107" s="10">
        <f t="shared" si="531"/>
        <v>3329.810075274725</v>
      </c>
    </row>
    <row r="1108" spans="1:95" x14ac:dyDescent="0.25">
      <c r="A1108" s="30">
        <v>46204</v>
      </c>
      <c r="B1108" s="31" t="str">
        <f>VLOOKUP($E1108,'[2]TEORICOS (05.26)'!$A$8:$T$251,B$1,0)</f>
        <v>P</v>
      </c>
      <c r="C1108" s="32" t="str">
        <f>VLOOKUP($E1108,'[2]TEORICOS (05.26)'!$A$8:$T$251,C$1,0)</f>
        <v>Fanta</v>
      </c>
      <c r="D1108" t="s">
        <v>233</v>
      </c>
      <c r="E1108">
        <v>1040</v>
      </c>
      <c r="F1108" t="s">
        <v>97</v>
      </c>
      <c r="G1108" s="16">
        <v>157</v>
      </c>
      <c r="H1108" s="16">
        <v>331.74099999999999</v>
      </c>
      <c r="I1108" s="33">
        <v>3067554.9300000025</v>
      </c>
      <c r="J1108" s="33">
        <v>2962134.3100000019</v>
      </c>
      <c r="K1108" s="34">
        <f>IF($B1108="P",VLOOKUP($E1108,'[2]Costeo-JUL26'!$B$9:$CQ$307,K$1,0),0)</f>
        <v>919744</v>
      </c>
      <c r="L1108" s="35">
        <f>VLOOKUP($E1108,'[2]TEORICOS (05.26)'!$A$8:$T$251,L$1,0)</f>
        <v>0.23499999999999999</v>
      </c>
      <c r="M1108" s="36">
        <f t="shared" si="532"/>
        <v>696101.56285000045</v>
      </c>
      <c r="N1108" s="35">
        <f>IF($B1108="P",VLOOKUP($E1108,'[2]Costeo-JUL26'!$B$9:$CQ$307,N$1,0),0)</f>
        <v>7.4999999999999997E-2</v>
      </c>
      <c r="O1108" s="36">
        <f t="shared" si="533"/>
        <v>52207.617213750033</v>
      </c>
      <c r="P1108" s="36">
        <f>IF($B1108="P",VLOOKUP($E1108,'[2]Costeo-JUL26'!$B$9:$CQ$307,P$1,0),0)*H1108</f>
        <v>0</v>
      </c>
      <c r="Q1108" s="36">
        <f t="shared" si="534"/>
        <v>748309.18006375048</v>
      </c>
      <c r="R1108" s="34">
        <f>IF($B1108="P",VLOOKUP($E1108,'[2]Costeo-JUL26'!$B$9:$CQ$307,R$1,0),0)</f>
        <v>0</v>
      </c>
      <c r="S1108" s="16">
        <f>IF($B1108="P",VLOOKUP($E1108,'[2]Costeo-JUL26'!$B$9:$CQ$307,S$1,0),0)*$G1108</f>
        <v>0</v>
      </c>
      <c r="T1108" s="36">
        <f>IF($B1108="P",VLOOKUP($E1108,'[2]Costeo-JUL26'!$B$9:$CQ$307,T$1,0),0)*$G1108</f>
        <v>0</v>
      </c>
      <c r="U1108" s="35">
        <f>IF($B1108="P",VLOOKUP($E1108,'[2]Costeo-JUL26'!$B$9:$CQ$307,U$1,0),0)</f>
        <v>0</v>
      </c>
      <c r="V1108" s="36">
        <f t="shared" si="535"/>
        <v>0</v>
      </c>
      <c r="W1108" s="36">
        <f t="shared" si="536"/>
        <v>0</v>
      </c>
      <c r="X1108" s="34">
        <f>IF($B1108="P",VLOOKUP($E1108,'[2]Costeo-JUL26'!$B$9:$CQ$307,X$1,0),0)</f>
        <v>902338</v>
      </c>
      <c r="Y1108" s="16">
        <f>IF($B1108="P",VLOOKUP($E1108,'[2]Costeo-JUL26'!$B$9:$CQ$307,Y$1,0),0)*$G1108</f>
        <v>12.310056000000001</v>
      </c>
      <c r="Z1108" s="36">
        <f>IF($B1108="P",VLOOKUP($E1108,'[2]Costeo-JUL26'!$B$9:$CQ$307,Z$1,0),0)*$G1108</f>
        <v>3480.5452334400006</v>
      </c>
      <c r="AA1108" s="35">
        <f>IF($B1108="P",VLOOKUP($E1108,'[2]Costeo-JUL26'!$B$9:$CQ$307,AA$1,0),0)</f>
        <v>0.45</v>
      </c>
      <c r="AB1108" s="36">
        <f t="shared" si="537"/>
        <v>1566.2453550480004</v>
      </c>
      <c r="AC1108" s="36">
        <f t="shared" si="538"/>
        <v>5046.790588488001</v>
      </c>
      <c r="AD1108" s="34">
        <f>IF($B1108="P",VLOOKUP($E1108,'[2]Costeo-JUL26'!$B$9:$CQ$307,AD$1,0),0)</f>
        <v>901829</v>
      </c>
      <c r="AE1108" s="16">
        <f>IF($B1108="P",VLOOKUP($E1108,'[2]Costeo-JUL26'!$B$9:$CQ$307,AE$1,0),0)*$G1108</f>
        <v>1256</v>
      </c>
      <c r="AF1108" s="36">
        <f>IF($B1108="P",VLOOKUP($E1108,'[2]Costeo-JUL26'!$B$9:$CQ$307,AF$1,0),0)*$G1108</f>
        <v>18800.0592</v>
      </c>
      <c r="AG1108" s="35">
        <f>IF($B1108="P",VLOOKUP($E1108,'[2]Costeo-JUL26'!$B$9:$CQ$307,AG$1,0),0)</f>
        <v>6.0000000000000001E-3</v>
      </c>
      <c r="AH1108" s="36">
        <f t="shared" si="539"/>
        <v>112.8003552</v>
      </c>
      <c r="AI1108" s="36">
        <f t="shared" si="540"/>
        <v>18912.859555200001</v>
      </c>
      <c r="AJ1108" s="34">
        <f>IF($B1108="P",VLOOKUP($E1108,'[2]Costeo-JUL26'!$B$9:$CQ$307,AJ$1,0),0)</f>
        <v>926529</v>
      </c>
      <c r="AK1108" s="16">
        <f>IF($B1108="P",VLOOKUP($E1108,'[2]Costeo-JUL26'!$B$9:$CQ$307,AK$1,0),0)*$G1108</f>
        <v>1256</v>
      </c>
      <c r="AL1108" s="36">
        <f>IF($B1108="P",VLOOKUP($E1108,'[2]Costeo-JUL26'!$B$9:$CQ$307,AL$1,0),0)*$G1108</f>
        <v>19004.812320000001</v>
      </c>
      <c r="AM1108" s="35">
        <f>IF($B1108="P",VLOOKUP($E1108,'[2]Costeo-JUL26'!$B$9:$CQ$307,AM$1,0),0)</f>
        <v>1.7999999999999999E-2</v>
      </c>
      <c r="AN1108" s="36">
        <f t="shared" si="541"/>
        <v>342.08662176000001</v>
      </c>
      <c r="AO1108" s="36">
        <f t="shared" si="542"/>
        <v>19346.898941760002</v>
      </c>
      <c r="AP1108" s="34">
        <f>IF($B1108="P",VLOOKUP($E1108,'[2]Costeo-JUL26'!$B$9:$CQ$307,AP$1,0),0)</f>
        <v>913486</v>
      </c>
      <c r="AQ1108" s="16">
        <f>IF($B1108="P",VLOOKUP($E1108,'[2]Costeo-JUL26'!$B$9:$CQ$307,AQ$1,0),0)*$G1108</f>
        <v>1256</v>
      </c>
      <c r="AR1108" s="36">
        <f>IF($B1108="P",VLOOKUP($E1108,'[2]Costeo-JUL26'!$B$9:$CQ$307,AR$1,0),0)*$G1108</f>
        <v>155036.12422086482</v>
      </c>
      <c r="AS1108" s="35">
        <f>IF($B1108="P",VLOOKUP($E1108,'[2]Costeo-JUL26'!$B$9:$CQ$307,AS$1,0),0)</f>
        <v>0.02</v>
      </c>
      <c r="AT1108" s="36">
        <f t="shared" si="543"/>
        <v>3100.7224844172965</v>
      </c>
      <c r="AU1108" s="36">
        <f t="shared" si="544"/>
        <v>158136.84670528211</v>
      </c>
      <c r="AV1108" s="34">
        <f>IF($B1108="P",VLOOKUP($E1108,'[2]Costeo-JUL26'!$B$9:$CQ$307,AV$1,0),0)</f>
        <v>925698</v>
      </c>
      <c r="AW1108" s="16">
        <f>IF($B1108="P",VLOOKUP($E1108,'[2]Costeo-JUL26'!$B$9:$CQ$307,AW$1,0),0)*$G1108</f>
        <v>4.8983999999999996</v>
      </c>
      <c r="AX1108" s="36">
        <f>IF($B1108="P",VLOOKUP($E1108,'[2]Costeo-JUL26'!$B$9:$CQ$307,AX$1,0),0)*$G1108</f>
        <v>25190.217936000001</v>
      </c>
      <c r="AY1108" s="35">
        <f>IF($B1108="P",VLOOKUP($E1108,'[2]Costeo-JUL26'!$B$9:$CQ$307,AY$1,0),0)</f>
        <v>0.03</v>
      </c>
      <c r="AZ1108" s="36">
        <f t="shared" si="545"/>
        <v>755.70653807999997</v>
      </c>
      <c r="BA1108" s="36">
        <f t="shared" si="546"/>
        <v>25945.924474080002</v>
      </c>
      <c r="BB1108" s="34">
        <f>IF($B1108="P",VLOOKUP($E1108,'[2]Costeo-JUL26'!$B$9:$CQ$307,BB$1,0),0)</f>
        <v>902311</v>
      </c>
      <c r="BC1108" s="16">
        <f>IF($B1108="P",VLOOKUP($E1108,'[2]Costeo-JUL26'!$B$9:$CQ$307,BC$1,0),0)*$G1108</f>
        <v>0.78500000000000003</v>
      </c>
      <c r="BD1108" s="36">
        <f>IF($B1108="P",VLOOKUP($E1108,'[2]Costeo-JUL26'!$B$9:$CQ$307,BD$1,0),0)*$G1108</f>
        <v>3078.491325</v>
      </c>
      <c r="BE1108" s="35">
        <f>IF($B1108="P",VLOOKUP($E1108,'[2]Costeo-JUL26'!$B$9:$CQ$307,BE$1,0),0)</f>
        <v>0.03</v>
      </c>
      <c r="BF1108" s="36">
        <f t="shared" si="547"/>
        <v>92.354739749999993</v>
      </c>
      <c r="BG1108" s="36">
        <f t="shared" si="548"/>
        <v>3170.8460647500001</v>
      </c>
      <c r="BH1108" s="34">
        <f>IF($B1108="P",VLOOKUP($E1108,'[2]Costeo-JUL26'!$B$9:$CQ$307,BH$1,0),0)</f>
        <v>910319</v>
      </c>
      <c r="BI1108" s="16">
        <f>IF($B1108="P",VLOOKUP($E1108,'[2]Costeo-JUL26'!$B$9:$CQ$307,BI$1,0),0)*$G1108</f>
        <v>2.8035714285714284</v>
      </c>
      <c r="BJ1108" s="36">
        <f>IF($B1108="P",VLOOKUP($E1108,'[2]Costeo-JUL26'!$B$9:$CQ$307,BJ$1,0),0)*$G1108</f>
        <v>7329.9375</v>
      </c>
      <c r="BK1108" s="35">
        <f>IF(BH1108=910319,0,IF($B1108="P",VLOOKUP($E1108,'[2]Costeo-JUL26'!$B$9:$CQ$307,BK$1,0),0))</f>
        <v>0</v>
      </c>
      <c r="BL1108" s="36">
        <f t="shared" si="549"/>
        <v>0</v>
      </c>
      <c r="BM1108" s="36">
        <f t="shared" si="550"/>
        <v>7329.9375</v>
      </c>
      <c r="BN1108" s="34">
        <f>IF($B1108="P",VLOOKUP($E1108,'[2]Costeo-JUL26'!$B$9:$CQ$307,BN$1,0),0)</f>
        <v>0</v>
      </c>
      <c r="BO1108" s="16">
        <f>IF($B1108="P",VLOOKUP($E1108,'[2]Costeo-JUL26'!$B$9:$CQ$307,BO$1,0),0)*$G1108</f>
        <v>0</v>
      </c>
      <c r="BP1108" s="36">
        <f>IF($B1108="P",VLOOKUP($E1108,'[2]Costeo-JUL26'!$B$9:$CQ$307,BP$1,0),0)*$G1108</f>
        <v>0</v>
      </c>
      <c r="BQ1108" s="35">
        <f>IF($B1108="P",VLOOKUP($E1108,'[2]Costeo-JUL26'!$B$9:$CQ$307,BQ$1,0),0)</f>
        <v>0</v>
      </c>
      <c r="BR1108" s="36">
        <f t="shared" si="551"/>
        <v>0</v>
      </c>
      <c r="BS1108" s="36">
        <f t="shared" si="552"/>
        <v>0</v>
      </c>
      <c r="BT1108" s="34">
        <f>IF($B1108="P",VLOOKUP($E1108,'[2]Costeo-JUL26'!$B$9:$CQ$307,BT$1,0),0)</f>
        <v>0</v>
      </c>
      <c r="BU1108" s="16">
        <f>IF($B1108="P",VLOOKUP($E1108,'[2]Costeo-JUL26'!$B$9:$CQ$307,BU$1,0),0)*$G1108</f>
        <v>0</v>
      </c>
      <c r="BV1108" s="36">
        <f>IF($B1108="P",VLOOKUP($E1108,'[2]Costeo-JUL26'!$B$9:$CQ$307,BV$1,0),0)*$G1108</f>
        <v>0</v>
      </c>
      <c r="BW1108" s="35">
        <f>IF($B1108="P",VLOOKUP($E1108,'[2]Costeo-JUL26'!$B$9:$CQ$307,BW$1,0),0)</f>
        <v>0</v>
      </c>
      <c r="BX1108" s="36">
        <f t="shared" si="553"/>
        <v>0</v>
      </c>
      <c r="BY1108" s="36">
        <f t="shared" si="554"/>
        <v>0</v>
      </c>
      <c r="BZ1108" s="34">
        <f>IF($B1108="P",VLOOKUP($E1108,'[2]Costeo-JUL26'!$B$9:$CQ$307,BZ$1,0),0)</f>
        <v>0</v>
      </c>
      <c r="CA1108" s="16">
        <f>IF($B1108="P",VLOOKUP($E1108,'[2]Costeo-JUL26'!$B$9:$CQ$307,CA$1,0),0)*$G1108</f>
        <v>0</v>
      </c>
      <c r="CB1108" s="36">
        <f>IF($B1108="P",VLOOKUP($E1108,'[2]Costeo-JUL26'!$B$9:$CQ$307,CB$1,0),0)*$G1108</f>
        <v>0</v>
      </c>
      <c r="CC1108" s="35">
        <f>IF($B1108="P",VLOOKUP($E1108,'[2]Costeo-JUL26'!$B$9:$CQ$307,CC$1,0),0)</f>
        <v>0</v>
      </c>
      <c r="CD1108" s="36">
        <f t="shared" si="555"/>
        <v>0</v>
      </c>
      <c r="CE1108" s="36">
        <f t="shared" si="556"/>
        <v>0</v>
      </c>
      <c r="CF1108" s="37">
        <f t="shared" si="528"/>
        <v>986199.28389331046</v>
      </c>
      <c r="CG1108" s="36">
        <f>IF($B1108="r",VLOOKUP($E1108,'[2]Costeo-JUL26'!$B$9:$CQ$307,CG$1,0),0)*$G1108</f>
        <v>0</v>
      </c>
      <c r="CH1108" s="35">
        <f>VLOOKUP($E1108,'[2]TEORICOS (05.26)'!$A$8:$T$251,CH$1,0)</f>
        <v>0</v>
      </c>
      <c r="CI1108" s="36">
        <f t="shared" si="557"/>
        <v>0</v>
      </c>
      <c r="CJ1108" s="37">
        <f t="shared" si="558"/>
        <v>0</v>
      </c>
      <c r="CM1108" s="16">
        <f>SUMIFS('[1]Ajuste Inventario'!$I:$I,'[1]Ajuste Inventario'!$B:$B,E1108,'[1]Ajuste Inventario'!$S:$S,D1108)*-1</f>
        <v>-1</v>
      </c>
      <c r="CN1108" s="36">
        <f t="shared" si="529"/>
        <v>-6281.5241012312772</v>
      </c>
      <c r="CP1108" t="str">
        <f t="shared" si="530"/>
        <v>1040Org.Vtas V.Gesell</v>
      </c>
      <c r="CQ1108" s="10">
        <f t="shared" si="531"/>
        <v>6281.5241012312772</v>
      </c>
    </row>
    <row r="1109" spans="1:95" x14ac:dyDescent="0.25">
      <c r="A1109" s="30">
        <v>46204</v>
      </c>
      <c r="B1109" s="31" t="str">
        <f>VLOOKUP($E1109,'[2]TEORICOS (05.26)'!$A$8:$T$251,B$1,0)</f>
        <v>P</v>
      </c>
      <c r="C1109" s="32" t="str">
        <f>VLOOKUP($E1109,'[2]TEORICOS (05.26)'!$A$8:$T$251,C$1,0)</f>
        <v>Coca Cola</v>
      </c>
      <c r="D1109" t="s">
        <v>233</v>
      </c>
      <c r="E1109">
        <v>1110</v>
      </c>
      <c r="F1109" t="s">
        <v>99</v>
      </c>
      <c r="G1109" s="16">
        <v>564</v>
      </c>
      <c r="H1109" s="16">
        <v>834.15600000000131</v>
      </c>
      <c r="I1109" s="33">
        <v>15620184.73999997</v>
      </c>
      <c r="J1109" s="33">
        <v>13444759.969999986</v>
      </c>
      <c r="K1109" s="34">
        <f>IF($B1109="P",VLOOKUP($E1109,'[2]Costeo-JUL26'!$B$9:$CQ$307,K$1,0),0)</f>
        <v>915254</v>
      </c>
      <c r="L1109" s="35">
        <f>VLOOKUP($E1109,'[2]TEORICOS (05.26)'!$A$8:$T$251,L$1,0)</f>
        <v>0.23499999999999999</v>
      </c>
      <c r="M1109" s="36">
        <f t="shared" si="532"/>
        <v>3159518.5929499967</v>
      </c>
      <c r="N1109" s="35">
        <f>IF($B1109="P",VLOOKUP($E1109,'[2]Costeo-JUL26'!$B$9:$CQ$307,N$1,0),0)</f>
        <v>5.0000000000000001E-3</v>
      </c>
      <c r="O1109" s="36">
        <f t="shared" si="533"/>
        <v>15797.592964749983</v>
      </c>
      <c r="P1109" s="36">
        <f>IF($B1109="P",VLOOKUP($E1109,'[2]Costeo-JUL26'!$B$9:$CQ$307,P$1,0),0)*H1109</f>
        <v>0</v>
      </c>
      <c r="Q1109" s="36">
        <f t="shared" si="534"/>
        <v>3175316.1859147465</v>
      </c>
      <c r="R1109" s="34">
        <f>IF($B1109="P",VLOOKUP($E1109,'[2]Costeo-JUL26'!$B$9:$CQ$307,R$1,0),0)</f>
        <v>0</v>
      </c>
      <c r="S1109" s="16">
        <f>IF($B1109="P",VLOOKUP($E1109,'[2]Costeo-JUL26'!$B$9:$CQ$307,S$1,0),0)*$G1109</f>
        <v>0</v>
      </c>
      <c r="T1109" s="36">
        <f>IF($B1109="P",VLOOKUP($E1109,'[2]Costeo-JUL26'!$B$9:$CQ$307,T$1,0),0)*$G1109</f>
        <v>0</v>
      </c>
      <c r="U1109" s="35">
        <f>IF($B1109="P",VLOOKUP($E1109,'[2]Costeo-JUL26'!$B$9:$CQ$307,U$1,0),0)</f>
        <v>0</v>
      </c>
      <c r="V1109" s="36">
        <f t="shared" si="535"/>
        <v>0</v>
      </c>
      <c r="W1109" s="36">
        <f t="shared" si="536"/>
        <v>0</v>
      </c>
      <c r="X1109" s="34">
        <f>IF($B1109="P",VLOOKUP($E1109,'[2]Costeo-JUL26'!$B$9:$CQ$307,X$1,0),0)</f>
        <v>902338</v>
      </c>
      <c r="Y1109" s="16">
        <f>IF($B1109="P",VLOOKUP($E1109,'[2]Costeo-JUL26'!$B$9:$CQ$307,Y$1,0),0)*$G1109</f>
        <v>37.521791999999998</v>
      </c>
      <c r="Z1109" s="36">
        <f>IF($B1109="P",VLOOKUP($E1109,'[2]Costeo-JUL26'!$B$9:$CQ$307,Z$1,0),0)*$G1109</f>
        <v>10608.91147008</v>
      </c>
      <c r="AA1109" s="35">
        <f>IF($B1109="P",VLOOKUP($E1109,'[2]Costeo-JUL26'!$B$9:$CQ$307,AA$1,0),0)</f>
        <v>0.45</v>
      </c>
      <c r="AB1109" s="36">
        <f t="shared" si="537"/>
        <v>4774.0101615359999</v>
      </c>
      <c r="AC1109" s="36">
        <f t="shared" si="538"/>
        <v>15382.921631616</v>
      </c>
      <c r="AD1109" s="34">
        <f>IF($B1109="P",VLOOKUP($E1109,'[2]Costeo-JUL26'!$B$9:$CQ$307,AD$1,0),0)</f>
        <v>933139</v>
      </c>
      <c r="AE1109" s="16">
        <f>IF($B1109="P",VLOOKUP($E1109,'[2]Costeo-JUL26'!$B$9:$CQ$307,AE$1,0),0)*$G1109</f>
        <v>13536</v>
      </c>
      <c r="AF1109" s="36">
        <f>IF($B1109="P",VLOOKUP($E1109,'[2]Costeo-JUL26'!$B$9:$CQ$307,AF$1,0),0)*$G1109</f>
        <v>146710.20672000002</v>
      </c>
      <c r="AG1109" s="35">
        <f>IF($B1109="P",VLOOKUP($E1109,'[2]Costeo-JUL26'!$B$9:$CQ$307,AG$1,0),0)</f>
        <v>6.0000000000000001E-3</v>
      </c>
      <c r="AH1109" s="36">
        <f t="shared" si="539"/>
        <v>880.26124032000007</v>
      </c>
      <c r="AI1109" s="36">
        <f t="shared" si="540"/>
        <v>147590.46796032001</v>
      </c>
      <c r="AJ1109" s="34">
        <f>IF($B1109="P",VLOOKUP($E1109,'[2]Costeo-JUL26'!$B$9:$CQ$307,AJ$1,0),0)</f>
        <v>933556</v>
      </c>
      <c r="AK1109" s="16">
        <f>IF($B1109="P",VLOOKUP($E1109,'[2]Costeo-JUL26'!$B$9:$CQ$307,AK$1,0),0)*$G1109</f>
        <v>13536</v>
      </c>
      <c r="AL1109" s="36">
        <f>IF($B1109="P",VLOOKUP($E1109,'[2]Costeo-JUL26'!$B$9:$CQ$307,AL$1,0),0)*$G1109</f>
        <v>334807.27488000004</v>
      </c>
      <c r="AM1109" s="35">
        <f>IF($B1109="P",VLOOKUP($E1109,'[2]Costeo-JUL26'!$B$9:$CQ$307,AM$1,0),0)</f>
        <v>1.7999999999999999E-2</v>
      </c>
      <c r="AN1109" s="36">
        <f t="shared" si="541"/>
        <v>6026.5309478400004</v>
      </c>
      <c r="AO1109" s="36">
        <f t="shared" si="542"/>
        <v>340833.80582784006</v>
      </c>
      <c r="AP1109" s="34">
        <f>IF($B1109="P",VLOOKUP($E1109,'[2]Costeo-JUL26'!$B$9:$CQ$307,AP$1,0),0)</f>
        <v>0</v>
      </c>
      <c r="AQ1109" s="16">
        <f>IF($B1109="P",VLOOKUP($E1109,'[2]Costeo-JUL26'!$B$9:$CQ$307,AQ$1,0),0)*$G1109</f>
        <v>0</v>
      </c>
      <c r="AR1109" s="36">
        <f>IF($B1109="P",VLOOKUP($E1109,'[2]Costeo-JUL26'!$B$9:$CQ$307,AR$1,0),0)*$G1109</f>
        <v>0</v>
      </c>
      <c r="AS1109" s="35">
        <f>IF($B1109="P",VLOOKUP($E1109,'[2]Costeo-JUL26'!$B$9:$CQ$307,AS$1,0),0)</f>
        <v>0</v>
      </c>
      <c r="AT1109" s="36">
        <f t="shared" si="543"/>
        <v>0</v>
      </c>
      <c r="AU1109" s="36">
        <f t="shared" si="544"/>
        <v>0</v>
      </c>
      <c r="AV1109" s="34">
        <f>IF($B1109="P",VLOOKUP($E1109,'[2]Costeo-JUL26'!$B$9:$CQ$307,AV$1,0),0)</f>
        <v>0</v>
      </c>
      <c r="AW1109" s="16">
        <f>IF($B1109="P",VLOOKUP($E1109,'[2]Costeo-JUL26'!$B$9:$CQ$307,AW$1,0),0)*$G1109</f>
        <v>0</v>
      </c>
      <c r="AX1109" s="36">
        <f>IF($B1109="P",VLOOKUP($E1109,'[2]Costeo-JUL26'!$B$9:$CQ$307,AX$1,0),0)*$G1109</f>
        <v>0</v>
      </c>
      <c r="AY1109" s="35">
        <f>IF($B1109="P",VLOOKUP($E1109,'[2]Costeo-JUL26'!$B$9:$CQ$307,AY$1,0),0)</f>
        <v>0</v>
      </c>
      <c r="AZ1109" s="36">
        <f t="shared" si="545"/>
        <v>0</v>
      </c>
      <c r="BA1109" s="36">
        <f t="shared" si="546"/>
        <v>0</v>
      </c>
      <c r="BB1109" s="34">
        <f>IF($B1109="P",VLOOKUP($E1109,'[2]Costeo-JUL26'!$B$9:$CQ$307,BB$1,0),0)</f>
        <v>0</v>
      </c>
      <c r="BC1109" s="16">
        <f>IF($B1109="P",VLOOKUP($E1109,'[2]Costeo-JUL26'!$B$9:$CQ$307,BC$1,0),0)*$G1109</f>
        <v>0</v>
      </c>
      <c r="BD1109" s="36">
        <f>IF($B1109="P",VLOOKUP($E1109,'[2]Costeo-JUL26'!$B$9:$CQ$307,BD$1,0),0)*$G1109</f>
        <v>0</v>
      </c>
      <c r="BE1109" s="35">
        <f>IF($B1109="P",VLOOKUP($E1109,'[2]Costeo-JUL26'!$B$9:$CQ$307,BE$1,0),0)</f>
        <v>0</v>
      </c>
      <c r="BF1109" s="36">
        <f t="shared" si="547"/>
        <v>0</v>
      </c>
      <c r="BG1109" s="36">
        <f t="shared" si="548"/>
        <v>0</v>
      </c>
      <c r="BH1109" s="34">
        <f>IF($B1109="P",VLOOKUP($E1109,'[2]Costeo-JUL26'!$B$9:$CQ$307,BH$1,0),0)</f>
        <v>0</v>
      </c>
      <c r="BI1109" s="16">
        <f>IF($B1109="P",VLOOKUP($E1109,'[2]Costeo-JUL26'!$B$9:$CQ$307,BI$1,0),0)*$G1109</f>
        <v>0</v>
      </c>
      <c r="BJ1109" s="36">
        <f>IF($B1109="P",VLOOKUP($E1109,'[2]Costeo-JUL26'!$B$9:$CQ$307,BJ$1,0),0)*$G1109</f>
        <v>0</v>
      </c>
      <c r="BK1109" s="35">
        <f>IF(BH1109=910319,0,IF($B1109="P",VLOOKUP($E1109,'[2]Costeo-JUL26'!$B$9:$CQ$307,BK$1,0),0))</f>
        <v>0</v>
      </c>
      <c r="BL1109" s="36">
        <f t="shared" si="549"/>
        <v>0</v>
      </c>
      <c r="BM1109" s="36">
        <f t="shared" si="550"/>
        <v>0</v>
      </c>
      <c r="BN1109" s="34">
        <f>IF($B1109="P",VLOOKUP($E1109,'[2]Costeo-JUL26'!$B$9:$CQ$307,BN$1,0),0)</f>
        <v>0</v>
      </c>
      <c r="BO1109" s="16">
        <f>IF($B1109="P",VLOOKUP($E1109,'[2]Costeo-JUL26'!$B$9:$CQ$307,BO$1,0),0)*$G1109</f>
        <v>0</v>
      </c>
      <c r="BP1109" s="36">
        <f>IF($B1109="P",VLOOKUP($E1109,'[2]Costeo-JUL26'!$B$9:$CQ$307,BP$1,0),0)*$G1109</f>
        <v>0</v>
      </c>
      <c r="BQ1109" s="35">
        <f>IF($B1109="P",VLOOKUP($E1109,'[2]Costeo-JUL26'!$B$9:$CQ$307,BQ$1,0),0)</f>
        <v>0</v>
      </c>
      <c r="BR1109" s="36">
        <f t="shared" si="551"/>
        <v>0</v>
      </c>
      <c r="BS1109" s="36">
        <f t="shared" si="552"/>
        <v>0</v>
      </c>
      <c r="BT1109" s="34">
        <f>IF($B1109="P",VLOOKUP($E1109,'[2]Costeo-JUL26'!$B$9:$CQ$307,BT$1,0),0)</f>
        <v>0</v>
      </c>
      <c r="BU1109" s="16">
        <f>IF($B1109="P",VLOOKUP($E1109,'[2]Costeo-JUL26'!$B$9:$CQ$307,BU$1,0),0)*$G1109</f>
        <v>0</v>
      </c>
      <c r="BV1109" s="36">
        <f>IF($B1109="P",VLOOKUP($E1109,'[2]Costeo-JUL26'!$B$9:$CQ$307,BV$1,0),0)*$G1109</f>
        <v>0</v>
      </c>
      <c r="BW1109" s="35">
        <f>IF($B1109="P",VLOOKUP($E1109,'[2]Costeo-JUL26'!$B$9:$CQ$307,BW$1,0),0)</f>
        <v>0</v>
      </c>
      <c r="BX1109" s="36">
        <f t="shared" si="553"/>
        <v>0</v>
      </c>
      <c r="BY1109" s="36">
        <f t="shared" si="554"/>
        <v>0</v>
      </c>
      <c r="BZ1109" s="34">
        <f>IF($B1109="P",VLOOKUP($E1109,'[2]Costeo-JUL26'!$B$9:$CQ$307,BZ$1,0),0)</f>
        <v>0</v>
      </c>
      <c r="CA1109" s="16">
        <f>IF($B1109="P",VLOOKUP($E1109,'[2]Costeo-JUL26'!$B$9:$CQ$307,CA$1,0),0)*$G1109</f>
        <v>0</v>
      </c>
      <c r="CB1109" s="36">
        <f>IF($B1109="P",VLOOKUP($E1109,'[2]Costeo-JUL26'!$B$9:$CQ$307,CB$1,0),0)*$G1109</f>
        <v>0</v>
      </c>
      <c r="CC1109" s="35">
        <f>IF($B1109="P",VLOOKUP($E1109,'[2]Costeo-JUL26'!$B$9:$CQ$307,CC$1,0),0)</f>
        <v>0</v>
      </c>
      <c r="CD1109" s="36">
        <f t="shared" si="555"/>
        <v>0</v>
      </c>
      <c r="CE1109" s="36">
        <f t="shared" si="556"/>
        <v>0</v>
      </c>
      <c r="CF1109" s="37">
        <f t="shared" si="528"/>
        <v>3679123.3813345227</v>
      </c>
      <c r="CG1109" s="36">
        <f>IF($B1109="r",VLOOKUP($E1109,'[2]Costeo-JUL26'!$B$9:$CQ$307,CG$1,0),0)*$G1109</f>
        <v>0</v>
      </c>
      <c r="CH1109" s="35">
        <f>VLOOKUP($E1109,'[2]TEORICOS (05.26)'!$A$8:$T$251,CH$1,0)</f>
        <v>0</v>
      </c>
      <c r="CI1109" s="36">
        <f t="shared" si="557"/>
        <v>0</v>
      </c>
      <c r="CJ1109" s="37">
        <f t="shared" si="558"/>
        <v>0</v>
      </c>
      <c r="CM1109" s="16">
        <f>SUMIFS('[1]Ajuste Inventario'!$I:$I,'[1]Ajuste Inventario'!$B:$B,E1109,'[1]Ajuste Inventario'!$S:$S,D1109)*-1</f>
        <v>2</v>
      </c>
      <c r="CN1109" s="36">
        <f t="shared" si="529"/>
        <v>13046.536813242989</v>
      </c>
      <c r="CP1109" t="str">
        <f t="shared" si="530"/>
        <v>1110Org.Vtas V.Gesell</v>
      </c>
      <c r="CQ1109" s="10">
        <f t="shared" si="531"/>
        <v>6523.2684066214943</v>
      </c>
    </row>
    <row r="1110" spans="1:95" x14ac:dyDescent="0.25">
      <c r="A1110" s="30">
        <v>46204</v>
      </c>
      <c r="B1110" s="31" t="str">
        <f>VLOOKUP($E1110,'[2]TEORICOS (05.26)'!$A$8:$T$251,B$1,0)</f>
        <v>P</v>
      </c>
      <c r="C1110" s="32" t="str">
        <f>VLOOKUP($E1110,'[2]TEORICOS (05.26)'!$A$8:$T$251,C$1,0)</f>
        <v>Coca Cola</v>
      </c>
      <c r="D1110" t="s">
        <v>233</v>
      </c>
      <c r="E1110">
        <v>1127</v>
      </c>
      <c r="F1110" t="s">
        <v>100</v>
      </c>
      <c r="G1110" s="16">
        <v>1220.5840000000001</v>
      </c>
      <c r="H1110" s="16">
        <v>1290.1572880000035</v>
      </c>
      <c r="I1110" s="33">
        <v>18436594.320000023</v>
      </c>
      <c r="J1110" s="33">
        <v>17224177.610000014</v>
      </c>
      <c r="K1110" s="34">
        <f>IF($B1110="P",VLOOKUP($E1110,'[2]Costeo-JUL26'!$B$9:$CQ$307,K$1,0),0)</f>
        <v>915254</v>
      </c>
      <c r="L1110" s="35">
        <f>VLOOKUP($E1110,'[2]TEORICOS (05.26)'!$A$8:$T$251,L$1,0)</f>
        <v>0.23499999999999999</v>
      </c>
      <c r="M1110" s="36">
        <f t="shared" si="532"/>
        <v>4047681.738350003</v>
      </c>
      <c r="N1110" s="35">
        <f>IF($B1110="P",VLOOKUP($E1110,'[2]Costeo-JUL26'!$B$9:$CQ$307,N$1,0),0)</f>
        <v>5.0000000000000001E-3</v>
      </c>
      <c r="O1110" s="36">
        <f t="shared" si="533"/>
        <v>20238.408691750017</v>
      </c>
      <c r="P1110" s="36">
        <f>IF($B1110="P",VLOOKUP($E1110,'[2]Costeo-JUL26'!$B$9:$CQ$307,P$1,0),0)*H1110</f>
        <v>0</v>
      </c>
      <c r="Q1110" s="36">
        <f t="shared" si="534"/>
        <v>4067920.1470417529</v>
      </c>
      <c r="R1110" s="34">
        <f>IF($B1110="P",VLOOKUP($E1110,'[2]Costeo-JUL26'!$B$9:$CQ$307,R$1,0),0)</f>
        <v>0</v>
      </c>
      <c r="S1110" s="16">
        <f>IF($B1110="P",VLOOKUP($E1110,'[2]Costeo-JUL26'!$B$9:$CQ$307,S$1,0),0)*$G1110</f>
        <v>0</v>
      </c>
      <c r="T1110" s="36">
        <f>IF($B1110="P",VLOOKUP($E1110,'[2]Costeo-JUL26'!$B$9:$CQ$307,T$1,0),0)*$G1110</f>
        <v>0</v>
      </c>
      <c r="U1110" s="35">
        <f>IF($B1110="P",VLOOKUP($E1110,'[2]Costeo-JUL26'!$B$9:$CQ$307,U$1,0),0)</f>
        <v>0</v>
      </c>
      <c r="V1110" s="36">
        <f t="shared" si="535"/>
        <v>0</v>
      </c>
      <c r="W1110" s="36">
        <f t="shared" si="536"/>
        <v>0</v>
      </c>
      <c r="X1110" s="34">
        <f>IF($B1110="P",VLOOKUP($E1110,'[2]Costeo-JUL26'!$B$9:$CQ$307,X$1,0),0)</f>
        <v>902338</v>
      </c>
      <c r="Y1110" s="16">
        <f>IF($B1110="P",VLOOKUP($E1110,'[2]Costeo-JUL26'!$B$9:$CQ$307,Y$1,0),0)*$G1110</f>
        <v>63.802366848000005</v>
      </c>
      <c r="Z1110" s="36">
        <f>IF($B1110="P",VLOOKUP($E1110,'[2]Costeo-JUL26'!$B$9:$CQ$307,Z$1,0),0)*$G1110</f>
        <v>18039.481202603522</v>
      </c>
      <c r="AA1110" s="35">
        <f>IF($B1110="P",VLOOKUP($E1110,'[2]Costeo-JUL26'!$B$9:$CQ$307,AA$1,0),0)</f>
        <v>0.45</v>
      </c>
      <c r="AB1110" s="36">
        <f t="shared" si="537"/>
        <v>8117.7665411715852</v>
      </c>
      <c r="AC1110" s="36">
        <f t="shared" si="538"/>
        <v>26157.247743775108</v>
      </c>
      <c r="AD1110" s="34">
        <f>IF($B1110="P",VLOOKUP($E1110,'[2]Costeo-JUL26'!$B$9:$CQ$307,AD$1,0),0)</f>
        <v>901781</v>
      </c>
      <c r="AE1110" s="16">
        <f>IF($B1110="P",VLOOKUP($E1110,'[2]Costeo-JUL26'!$B$9:$CQ$307,AE$1,0),0)*$G1110</f>
        <v>14647.008000000002</v>
      </c>
      <c r="AF1110" s="36">
        <f>IF($B1110="P",VLOOKUP($E1110,'[2]Costeo-JUL26'!$B$9:$CQ$307,AF$1,0),0)*$G1110</f>
        <v>224790.56117760003</v>
      </c>
      <c r="AG1110" s="35">
        <f>IF($B1110="P",VLOOKUP($E1110,'[2]Costeo-JUL26'!$B$9:$CQ$307,AG$1,0),0)</f>
        <v>6.0000000000000001E-3</v>
      </c>
      <c r="AH1110" s="36">
        <f t="shared" si="539"/>
        <v>1348.7433670656003</v>
      </c>
      <c r="AI1110" s="36">
        <f t="shared" si="540"/>
        <v>226139.30454466562</v>
      </c>
      <c r="AJ1110" s="34">
        <f>IF($B1110="P",VLOOKUP($E1110,'[2]Costeo-JUL26'!$B$9:$CQ$307,AJ$1,0),0)</f>
        <v>919361</v>
      </c>
      <c r="AK1110" s="16">
        <f>IF($B1110="P",VLOOKUP($E1110,'[2]Costeo-JUL26'!$B$9:$CQ$307,AK$1,0),0)*$G1110</f>
        <v>14647.008000000002</v>
      </c>
      <c r="AL1110" s="36">
        <f>IF($B1110="P",VLOOKUP($E1110,'[2]Costeo-JUL26'!$B$9:$CQ$307,AL$1,0),0)*$G1110</f>
        <v>61213.361713920007</v>
      </c>
      <c r="AM1110" s="35">
        <f>IF($B1110="P",VLOOKUP($E1110,'[2]Costeo-JUL26'!$B$9:$CQ$307,AM$1,0),0)</f>
        <v>1.7999999999999999E-2</v>
      </c>
      <c r="AN1110" s="36">
        <f t="shared" si="541"/>
        <v>1101.8405108505601</v>
      </c>
      <c r="AO1110" s="36">
        <f t="shared" si="542"/>
        <v>62315.202224770568</v>
      </c>
      <c r="AP1110" s="34">
        <f>IF($B1110="P",VLOOKUP($E1110,'[2]Costeo-JUL26'!$B$9:$CQ$307,AP$1,0),0)</f>
        <v>901189</v>
      </c>
      <c r="AQ1110" s="16">
        <f>IF($B1110="P",VLOOKUP($E1110,'[2]Costeo-JUL26'!$B$9:$CQ$307,AQ$1,0),0)*$G1110</f>
        <v>14647.008000000002</v>
      </c>
      <c r="AR1110" s="36">
        <f>IF($B1110="P",VLOOKUP($E1110,'[2]Costeo-JUL26'!$B$9:$CQ$307,AR$1,0),0)*$G1110</f>
        <v>1123194.0908939228</v>
      </c>
      <c r="AS1110" s="35">
        <f>IF($B1110="P",VLOOKUP($E1110,'[2]Costeo-JUL26'!$B$9:$CQ$307,AS$1,0),0)</f>
        <v>0.02</v>
      </c>
      <c r="AT1110" s="36">
        <f t="shared" si="543"/>
        <v>22463.881817878457</v>
      </c>
      <c r="AU1110" s="36">
        <f t="shared" si="544"/>
        <v>1145657.9727118013</v>
      </c>
      <c r="AV1110" s="34">
        <f>IF($B1110="P",VLOOKUP($E1110,'[2]Costeo-JUL26'!$B$9:$CQ$307,AV$1,0),0)</f>
        <v>932317</v>
      </c>
      <c r="AW1110" s="16">
        <f>IF($B1110="P",VLOOKUP($E1110,'[2]Costeo-JUL26'!$B$9:$CQ$307,AW$1,0),0)*$G1110</f>
        <v>24.289621600000004</v>
      </c>
      <c r="AX1110" s="36">
        <f>IF($B1110="P",VLOOKUP($E1110,'[2]Costeo-JUL26'!$B$9:$CQ$307,AX$1,0),0)*$G1110</f>
        <v>104391.93571248002</v>
      </c>
      <c r="AY1110" s="35">
        <f>IF($B1110="P",VLOOKUP($E1110,'[2]Costeo-JUL26'!$B$9:$CQ$307,AY$1,0),0)</f>
        <v>0.03</v>
      </c>
      <c r="AZ1110" s="36">
        <f t="shared" si="545"/>
        <v>3131.7580713744005</v>
      </c>
      <c r="BA1110" s="36">
        <f t="shared" si="546"/>
        <v>107523.69378385441</v>
      </c>
      <c r="BB1110" s="34">
        <f>IF($B1110="P",VLOOKUP($E1110,'[2]Costeo-JUL26'!$B$9:$CQ$307,BB$1,0),0)</f>
        <v>902311</v>
      </c>
      <c r="BC1110" s="16">
        <f>IF($B1110="P",VLOOKUP($E1110,'[2]Costeo-JUL26'!$B$9:$CQ$307,BC$1,0),0)*$G1110</f>
        <v>3.3905111111111115</v>
      </c>
      <c r="BD1110" s="36">
        <f>IF($B1110="P",VLOOKUP($E1110,'[2]Costeo-JUL26'!$B$9:$CQ$307,BD$1,0),0)*$G1110</f>
        <v>13296.380946333336</v>
      </c>
      <c r="BE1110" s="35">
        <f>IF($B1110="P",VLOOKUP($E1110,'[2]Costeo-JUL26'!$B$9:$CQ$307,BE$1,0),0)</f>
        <v>0.03</v>
      </c>
      <c r="BF1110" s="36">
        <f t="shared" si="547"/>
        <v>398.8914283900001</v>
      </c>
      <c r="BG1110" s="36">
        <f t="shared" si="548"/>
        <v>13695.272374723336</v>
      </c>
      <c r="BH1110" s="34">
        <f>IF($B1110="P",VLOOKUP($E1110,'[2]Costeo-JUL26'!$B$9:$CQ$307,BH$1,0),0)</f>
        <v>933089</v>
      </c>
      <c r="BI1110" s="16">
        <f>IF($B1110="P",VLOOKUP($E1110,'[2]Costeo-JUL26'!$B$9:$CQ$307,BI$1,0),0)*$G1110</f>
        <v>42.381388888888893</v>
      </c>
      <c r="BJ1110" s="36">
        <f>IF($B1110="P",VLOOKUP($E1110,'[2]Costeo-JUL26'!$B$9:$CQ$307,BJ$1,0),0)*$G1110</f>
        <v>31560.25666324042</v>
      </c>
      <c r="BK1110" s="35">
        <f>IF(BH1110=910319,0,IF($B1110="P",VLOOKUP($E1110,'[2]Costeo-JUL26'!$B$9:$CQ$307,BK$1,0),0))</f>
        <v>0.02</v>
      </c>
      <c r="BL1110" s="36">
        <f t="shared" si="549"/>
        <v>631.20513326480841</v>
      </c>
      <c r="BM1110" s="36">
        <f t="shared" si="550"/>
        <v>32191.461796505228</v>
      </c>
      <c r="BN1110" s="34">
        <f>IF($B1110="P",VLOOKUP($E1110,'[2]Costeo-JUL26'!$B$9:$CQ$307,BN$1,0),0)</f>
        <v>0</v>
      </c>
      <c r="BO1110" s="16">
        <f>IF($B1110="P",VLOOKUP($E1110,'[2]Costeo-JUL26'!$B$9:$CQ$307,BO$1,0),0)*$G1110</f>
        <v>0</v>
      </c>
      <c r="BP1110" s="36">
        <f>IF($B1110="P",VLOOKUP($E1110,'[2]Costeo-JUL26'!$B$9:$CQ$307,BP$1,0),0)*$G1110</f>
        <v>0</v>
      </c>
      <c r="BQ1110" s="35">
        <f>IF($B1110="P",VLOOKUP($E1110,'[2]Costeo-JUL26'!$B$9:$CQ$307,BQ$1,0),0)</f>
        <v>0</v>
      </c>
      <c r="BR1110" s="36">
        <f t="shared" si="551"/>
        <v>0</v>
      </c>
      <c r="BS1110" s="36">
        <f t="shared" si="552"/>
        <v>0</v>
      </c>
      <c r="BT1110" s="34">
        <f>IF($B1110="P",VLOOKUP($E1110,'[2]Costeo-JUL26'!$B$9:$CQ$307,BT$1,0),0)</f>
        <v>0</v>
      </c>
      <c r="BU1110" s="16">
        <f>IF($B1110="P",VLOOKUP($E1110,'[2]Costeo-JUL26'!$B$9:$CQ$307,BU$1,0),0)*$G1110</f>
        <v>0</v>
      </c>
      <c r="BV1110" s="36">
        <f>IF($B1110="P",VLOOKUP($E1110,'[2]Costeo-JUL26'!$B$9:$CQ$307,BV$1,0),0)*$G1110</f>
        <v>0</v>
      </c>
      <c r="BW1110" s="35">
        <f>IF($B1110="P",VLOOKUP($E1110,'[2]Costeo-JUL26'!$B$9:$CQ$307,BW$1,0),0)</f>
        <v>0</v>
      </c>
      <c r="BX1110" s="36">
        <f t="shared" si="553"/>
        <v>0</v>
      </c>
      <c r="BY1110" s="36">
        <f t="shared" si="554"/>
        <v>0</v>
      </c>
      <c r="BZ1110" s="34">
        <f>IF($B1110="P",VLOOKUP($E1110,'[2]Costeo-JUL26'!$B$9:$CQ$307,BZ$1,0),0)</f>
        <v>0</v>
      </c>
      <c r="CA1110" s="16">
        <f>IF($B1110="P",VLOOKUP($E1110,'[2]Costeo-JUL26'!$B$9:$CQ$307,CA$1,0),0)*$G1110</f>
        <v>0</v>
      </c>
      <c r="CB1110" s="36">
        <f>IF($B1110="P",VLOOKUP($E1110,'[2]Costeo-JUL26'!$B$9:$CQ$307,CB$1,0),0)*$G1110</f>
        <v>0</v>
      </c>
      <c r="CC1110" s="35">
        <f>IF($B1110="P",VLOOKUP($E1110,'[2]Costeo-JUL26'!$B$9:$CQ$307,CC$1,0),0)</f>
        <v>0</v>
      </c>
      <c r="CD1110" s="36">
        <f t="shared" si="555"/>
        <v>0</v>
      </c>
      <c r="CE1110" s="36">
        <f t="shared" si="556"/>
        <v>0</v>
      </c>
      <c r="CF1110" s="37">
        <f t="shared" si="528"/>
        <v>5681600.3022218486</v>
      </c>
      <c r="CG1110" s="36">
        <f>IF($B1110="r",VLOOKUP($E1110,'[2]Costeo-JUL26'!$B$9:$CQ$307,CG$1,0),0)*$G1110</f>
        <v>0</v>
      </c>
      <c r="CH1110" s="35">
        <f>VLOOKUP($E1110,'[2]TEORICOS (05.26)'!$A$8:$T$251,CH$1,0)</f>
        <v>0</v>
      </c>
      <c r="CI1110" s="36">
        <f t="shared" si="557"/>
        <v>0</v>
      </c>
      <c r="CJ1110" s="37">
        <f t="shared" si="558"/>
        <v>0</v>
      </c>
      <c r="CM1110" s="16">
        <f>SUMIFS('[1]Ajuste Inventario'!$I:$I,'[1]Ajuste Inventario'!$B:$B,E1110,'[1]Ajuste Inventario'!$S:$S,D1110)*-1</f>
        <v>8.8310000000000013</v>
      </c>
      <c r="CN1110" s="36">
        <f t="shared" si="529"/>
        <v>41106.726181009377</v>
      </c>
      <c r="CP1110" t="str">
        <f t="shared" si="530"/>
        <v>1127Org.Vtas V.Gesell</v>
      </c>
      <c r="CQ1110" s="10">
        <f t="shared" si="531"/>
        <v>4654.8212185493567</v>
      </c>
    </row>
    <row r="1111" spans="1:95" x14ac:dyDescent="0.25">
      <c r="A1111" s="30">
        <v>46204</v>
      </c>
      <c r="B1111" s="31" t="str">
        <f>VLOOKUP($E1111,'[2]TEORICOS (05.26)'!$A$8:$T$251,B$1,0)</f>
        <v>R</v>
      </c>
      <c r="C1111" s="32" t="str">
        <f>VLOOKUP($E1111,'[2]TEORICOS (05.26)'!$A$8:$T$251,C$1,0)</f>
        <v>Coca Cola</v>
      </c>
      <c r="D1111" t="s">
        <v>233</v>
      </c>
      <c r="E1111">
        <v>1128</v>
      </c>
      <c r="F1111" t="s">
        <v>101</v>
      </c>
      <c r="G1111" s="16">
        <v>215.167</v>
      </c>
      <c r="H1111" s="16">
        <v>80.472458000000017</v>
      </c>
      <c r="I1111" s="33">
        <v>1730158.9500000007</v>
      </c>
      <c r="J1111" s="33">
        <v>1692474.7800000003</v>
      </c>
      <c r="K1111" s="34">
        <f>IF($B1111="P",VLOOKUP($E1111,'[2]Costeo-JUL26'!$B$9:$CQ$307,K$1,0),0)</f>
        <v>0</v>
      </c>
      <c r="L1111" s="35">
        <f>VLOOKUP($E1111,'[2]TEORICOS (05.26)'!$A$8:$T$251,L$1,0)</f>
        <v>0.23499999999999999</v>
      </c>
      <c r="M1111" s="36">
        <f t="shared" si="532"/>
        <v>0</v>
      </c>
      <c r="N1111" s="35">
        <f>IF($B1111="P",VLOOKUP($E1111,'[2]Costeo-JUL26'!$B$9:$CQ$307,N$1,0),0)</f>
        <v>0</v>
      </c>
      <c r="O1111" s="36">
        <f t="shared" si="533"/>
        <v>0</v>
      </c>
      <c r="P1111" s="36">
        <f>IF($B1111="P",VLOOKUP($E1111,'[2]Costeo-JUL26'!$B$9:$CQ$307,P$1,0),0)*H1111</f>
        <v>0</v>
      </c>
      <c r="Q1111" s="36">
        <f t="shared" si="534"/>
        <v>0</v>
      </c>
      <c r="R1111" s="34">
        <f>IF($B1111="P",VLOOKUP($E1111,'[2]Costeo-JUL26'!$B$9:$CQ$307,R$1,0),0)</f>
        <v>0</v>
      </c>
      <c r="S1111" s="16">
        <f>IF($B1111="P",VLOOKUP($E1111,'[2]Costeo-JUL26'!$B$9:$CQ$307,S$1,0),0)*$G1111</f>
        <v>0</v>
      </c>
      <c r="T1111" s="36">
        <f>IF($B1111="P",VLOOKUP($E1111,'[2]Costeo-JUL26'!$B$9:$CQ$307,T$1,0),0)*$G1111</f>
        <v>0</v>
      </c>
      <c r="U1111" s="35">
        <f>IF($B1111="P",VLOOKUP($E1111,'[2]Costeo-JUL26'!$B$9:$CQ$307,U$1,0),0)</f>
        <v>0</v>
      </c>
      <c r="V1111" s="36">
        <f t="shared" si="535"/>
        <v>0</v>
      </c>
      <c r="W1111" s="36">
        <f t="shared" si="536"/>
        <v>0</v>
      </c>
      <c r="X1111" s="34">
        <f>IF($B1111="P",VLOOKUP($E1111,'[2]Costeo-JUL26'!$B$9:$CQ$307,X$1,0),0)</f>
        <v>0</v>
      </c>
      <c r="Y1111" s="16">
        <f>IF($B1111="P",VLOOKUP($E1111,'[2]Costeo-JUL26'!$B$9:$CQ$307,Y$1,0),0)*$G1111</f>
        <v>0</v>
      </c>
      <c r="Z1111" s="36">
        <f>IF($B1111="P",VLOOKUP($E1111,'[2]Costeo-JUL26'!$B$9:$CQ$307,Z$1,0),0)*$G1111</f>
        <v>0</v>
      </c>
      <c r="AA1111" s="35">
        <f>IF($B1111="P",VLOOKUP($E1111,'[2]Costeo-JUL26'!$B$9:$CQ$307,AA$1,0),0)</f>
        <v>0</v>
      </c>
      <c r="AB1111" s="36">
        <f t="shared" si="537"/>
        <v>0</v>
      </c>
      <c r="AC1111" s="36">
        <f t="shared" si="538"/>
        <v>0</v>
      </c>
      <c r="AD1111" s="34">
        <f>IF($B1111="P",VLOOKUP($E1111,'[2]Costeo-JUL26'!$B$9:$CQ$307,AD$1,0),0)</f>
        <v>0</v>
      </c>
      <c r="AE1111" s="16">
        <f>IF($B1111="P",VLOOKUP($E1111,'[2]Costeo-JUL26'!$B$9:$CQ$307,AE$1,0),0)*$G1111</f>
        <v>0</v>
      </c>
      <c r="AF1111" s="36">
        <f>IF($B1111="P",VLOOKUP($E1111,'[2]Costeo-JUL26'!$B$9:$CQ$307,AF$1,0),0)*$G1111</f>
        <v>0</v>
      </c>
      <c r="AG1111" s="35">
        <f>IF($B1111="P",VLOOKUP($E1111,'[2]Costeo-JUL26'!$B$9:$CQ$307,AG$1,0),0)</f>
        <v>0</v>
      </c>
      <c r="AH1111" s="36">
        <f t="shared" si="539"/>
        <v>0</v>
      </c>
      <c r="AI1111" s="36">
        <f t="shared" si="540"/>
        <v>0</v>
      </c>
      <c r="AJ1111" s="34">
        <f>IF($B1111="P",VLOOKUP($E1111,'[2]Costeo-JUL26'!$B$9:$CQ$307,AJ$1,0),0)</f>
        <v>0</v>
      </c>
      <c r="AK1111" s="16">
        <f>IF($B1111="P",VLOOKUP($E1111,'[2]Costeo-JUL26'!$B$9:$CQ$307,AK$1,0),0)*$G1111</f>
        <v>0</v>
      </c>
      <c r="AL1111" s="36">
        <f>IF($B1111="P",VLOOKUP($E1111,'[2]Costeo-JUL26'!$B$9:$CQ$307,AL$1,0),0)*$G1111</f>
        <v>0</v>
      </c>
      <c r="AM1111" s="35">
        <f>IF($B1111="P",VLOOKUP($E1111,'[2]Costeo-JUL26'!$B$9:$CQ$307,AM$1,0),0)</f>
        <v>0</v>
      </c>
      <c r="AN1111" s="36">
        <f t="shared" si="541"/>
        <v>0</v>
      </c>
      <c r="AO1111" s="36">
        <f t="shared" si="542"/>
        <v>0</v>
      </c>
      <c r="AP1111" s="34">
        <f>IF($B1111="P",VLOOKUP($E1111,'[2]Costeo-JUL26'!$B$9:$CQ$307,AP$1,0),0)</f>
        <v>0</v>
      </c>
      <c r="AQ1111" s="16">
        <f>IF($B1111="P",VLOOKUP($E1111,'[2]Costeo-JUL26'!$B$9:$CQ$307,AQ$1,0),0)*$G1111</f>
        <v>0</v>
      </c>
      <c r="AR1111" s="36">
        <f>IF($B1111="P",VLOOKUP($E1111,'[2]Costeo-JUL26'!$B$9:$CQ$307,AR$1,0),0)*$G1111</f>
        <v>0</v>
      </c>
      <c r="AS1111" s="35">
        <f>IF($B1111="P",VLOOKUP($E1111,'[2]Costeo-JUL26'!$B$9:$CQ$307,AS$1,0),0)</f>
        <v>0</v>
      </c>
      <c r="AT1111" s="36">
        <f t="shared" si="543"/>
        <v>0</v>
      </c>
      <c r="AU1111" s="36">
        <f t="shared" si="544"/>
        <v>0</v>
      </c>
      <c r="AV1111" s="34">
        <f>IF($B1111="P",VLOOKUP($E1111,'[2]Costeo-JUL26'!$B$9:$CQ$307,AV$1,0),0)</f>
        <v>0</v>
      </c>
      <c r="AW1111" s="16">
        <f>IF($B1111="P",VLOOKUP($E1111,'[2]Costeo-JUL26'!$B$9:$CQ$307,AW$1,0),0)*$G1111</f>
        <v>0</v>
      </c>
      <c r="AX1111" s="36">
        <f>IF($B1111="P",VLOOKUP($E1111,'[2]Costeo-JUL26'!$B$9:$CQ$307,AX$1,0),0)*$G1111</f>
        <v>0</v>
      </c>
      <c r="AY1111" s="35">
        <f>IF($B1111="P",VLOOKUP($E1111,'[2]Costeo-JUL26'!$B$9:$CQ$307,AY$1,0),0)</f>
        <v>0</v>
      </c>
      <c r="AZ1111" s="36">
        <f t="shared" si="545"/>
        <v>0</v>
      </c>
      <c r="BA1111" s="36">
        <f t="shared" si="546"/>
        <v>0</v>
      </c>
      <c r="BB1111" s="34">
        <f>IF($B1111="P",VLOOKUP($E1111,'[2]Costeo-JUL26'!$B$9:$CQ$307,BB$1,0),0)</f>
        <v>0</v>
      </c>
      <c r="BC1111" s="16">
        <f>IF($B1111="P",VLOOKUP($E1111,'[2]Costeo-JUL26'!$B$9:$CQ$307,BC$1,0),0)*$G1111</f>
        <v>0</v>
      </c>
      <c r="BD1111" s="36">
        <f>IF($B1111="P",VLOOKUP($E1111,'[2]Costeo-JUL26'!$B$9:$CQ$307,BD$1,0),0)*$G1111</f>
        <v>0</v>
      </c>
      <c r="BE1111" s="35">
        <f>IF($B1111="P",VLOOKUP($E1111,'[2]Costeo-JUL26'!$B$9:$CQ$307,BE$1,0),0)</f>
        <v>0</v>
      </c>
      <c r="BF1111" s="36">
        <f t="shared" si="547"/>
        <v>0</v>
      </c>
      <c r="BG1111" s="36">
        <f t="shared" si="548"/>
        <v>0</v>
      </c>
      <c r="BH1111" s="34">
        <f>IF($B1111="P",VLOOKUP($E1111,'[2]Costeo-JUL26'!$B$9:$CQ$307,BH$1,0),0)</f>
        <v>0</v>
      </c>
      <c r="BI1111" s="16">
        <f>IF($B1111="P",VLOOKUP($E1111,'[2]Costeo-JUL26'!$B$9:$CQ$307,BI$1,0),0)*$G1111</f>
        <v>0</v>
      </c>
      <c r="BJ1111" s="36">
        <f>IF($B1111="P",VLOOKUP($E1111,'[2]Costeo-JUL26'!$B$9:$CQ$307,BJ$1,0),0)*$G1111</f>
        <v>0</v>
      </c>
      <c r="BK1111" s="35">
        <f>IF(BH1111=910319,0,IF($B1111="P",VLOOKUP($E1111,'[2]Costeo-JUL26'!$B$9:$CQ$307,BK$1,0),0))</f>
        <v>0</v>
      </c>
      <c r="BL1111" s="36">
        <f t="shared" si="549"/>
        <v>0</v>
      </c>
      <c r="BM1111" s="36">
        <f t="shared" si="550"/>
        <v>0</v>
      </c>
      <c r="BN1111" s="34">
        <f>IF($B1111="P",VLOOKUP($E1111,'[2]Costeo-JUL26'!$B$9:$CQ$307,BN$1,0),0)</f>
        <v>0</v>
      </c>
      <c r="BO1111" s="16">
        <f>IF($B1111="P",VLOOKUP($E1111,'[2]Costeo-JUL26'!$B$9:$CQ$307,BO$1,0),0)*$G1111</f>
        <v>0</v>
      </c>
      <c r="BP1111" s="36">
        <f>IF($B1111="P",VLOOKUP($E1111,'[2]Costeo-JUL26'!$B$9:$CQ$307,BP$1,0),0)*$G1111</f>
        <v>0</v>
      </c>
      <c r="BQ1111" s="35">
        <f>IF($B1111="P",VLOOKUP($E1111,'[2]Costeo-JUL26'!$B$9:$CQ$307,BQ$1,0),0)</f>
        <v>0</v>
      </c>
      <c r="BR1111" s="36">
        <f t="shared" si="551"/>
        <v>0</v>
      </c>
      <c r="BS1111" s="36">
        <f t="shared" si="552"/>
        <v>0</v>
      </c>
      <c r="BT1111" s="34">
        <f>IF($B1111="P",VLOOKUP($E1111,'[2]Costeo-JUL26'!$B$9:$CQ$307,BT$1,0),0)</f>
        <v>0</v>
      </c>
      <c r="BU1111" s="16">
        <f>IF($B1111="P",VLOOKUP($E1111,'[2]Costeo-JUL26'!$B$9:$CQ$307,BU$1,0),0)*$G1111</f>
        <v>0</v>
      </c>
      <c r="BV1111" s="36">
        <f>IF($B1111="P",VLOOKUP($E1111,'[2]Costeo-JUL26'!$B$9:$CQ$307,BV$1,0),0)*$G1111</f>
        <v>0</v>
      </c>
      <c r="BW1111" s="35">
        <f>IF($B1111="P",VLOOKUP($E1111,'[2]Costeo-JUL26'!$B$9:$CQ$307,BW$1,0),0)</f>
        <v>0</v>
      </c>
      <c r="BX1111" s="36">
        <f t="shared" si="553"/>
        <v>0</v>
      </c>
      <c r="BY1111" s="36">
        <f t="shared" si="554"/>
        <v>0</v>
      </c>
      <c r="BZ1111" s="34">
        <f>IF($B1111="P",VLOOKUP($E1111,'[2]Costeo-JUL26'!$B$9:$CQ$307,BZ$1,0),0)</f>
        <v>0</v>
      </c>
      <c r="CA1111" s="16">
        <f>IF($B1111="P",VLOOKUP($E1111,'[2]Costeo-JUL26'!$B$9:$CQ$307,CA$1,0),0)*$G1111</f>
        <v>0</v>
      </c>
      <c r="CB1111" s="36">
        <f>IF($B1111="P",VLOOKUP($E1111,'[2]Costeo-JUL26'!$B$9:$CQ$307,CB$1,0),0)*$G1111</f>
        <v>0</v>
      </c>
      <c r="CC1111" s="35">
        <f>IF($B1111="P",VLOOKUP($E1111,'[2]Costeo-JUL26'!$B$9:$CQ$307,CC$1,0),0)</f>
        <v>0</v>
      </c>
      <c r="CD1111" s="36">
        <f t="shared" si="555"/>
        <v>0</v>
      </c>
      <c r="CE1111" s="36">
        <f t="shared" si="556"/>
        <v>0</v>
      </c>
      <c r="CF1111" s="37">
        <f t="shared" si="528"/>
        <v>0</v>
      </c>
      <c r="CG1111" s="36">
        <f>IF($B1111="r",VLOOKUP($E1111,'[2]Costeo-JUL26'!$B$9:$CQ$307,CG$1,0),0)*$G1111</f>
        <v>334866.55377000006</v>
      </c>
      <c r="CH1111" s="35">
        <f>VLOOKUP($E1111,'[2]TEORICOS (05.26)'!$A$8:$T$251,CH$1,0)</f>
        <v>0.05</v>
      </c>
      <c r="CI1111" s="36">
        <f t="shared" si="557"/>
        <v>380988.24561150005</v>
      </c>
      <c r="CJ1111" s="37">
        <f t="shared" si="558"/>
        <v>715854.79938150011</v>
      </c>
      <c r="CM1111" s="16">
        <f>SUMIFS('[1]Ajuste Inventario'!$I:$I,'[1]Ajuste Inventario'!$B:$B,E1111,'[1]Ajuste Inventario'!$S:$S,D1111)*-1</f>
        <v>4.8330000000000002</v>
      </c>
      <c r="CN1111" s="36">
        <f t="shared" si="529"/>
        <v>16079.260506540455</v>
      </c>
      <c r="CP1111" t="str">
        <f t="shared" si="530"/>
        <v>1128Org.Vtas V.Gesell</v>
      </c>
      <c r="CQ1111" s="10">
        <f t="shared" si="531"/>
        <v>3326.9729994910936</v>
      </c>
    </row>
    <row r="1112" spans="1:95" x14ac:dyDescent="0.25">
      <c r="A1112" s="30">
        <v>46204</v>
      </c>
      <c r="B1112" s="31" t="str">
        <f>VLOOKUP($E1112,'[2]TEORICOS (05.26)'!$A$8:$T$251,B$1,0)</f>
        <v>P</v>
      </c>
      <c r="C1112" s="32" t="str">
        <f>VLOOKUP($E1112,'[2]TEORICOS (05.26)'!$A$8:$T$251,C$1,0)</f>
        <v>Coca Cola</v>
      </c>
      <c r="D1112" t="s">
        <v>233</v>
      </c>
      <c r="E1112">
        <v>1135</v>
      </c>
      <c r="F1112" t="s">
        <v>102</v>
      </c>
      <c r="G1112" s="16">
        <v>73</v>
      </c>
      <c r="H1112" s="16">
        <v>231.40999999999966</v>
      </c>
      <c r="I1112" s="33">
        <v>1360364.1699999976</v>
      </c>
      <c r="J1112" s="33">
        <v>1230563.7099999986</v>
      </c>
      <c r="K1112" s="34">
        <f>IF($B1112="P",VLOOKUP($E1112,'[2]Costeo-JUL26'!$B$9:$CQ$307,K$1,0),0)</f>
        <v>915254</v>
      </c>
      <c r="L1112" s="35">
        <f>VLOOKUP($E1112,'[2]TEORICOS (05.26)'!$A$8:$T$251,L$1,0)</f>
        <v>0.23499999999999999</v>
      </c>
      <c r="M1112" s="36">
        <f t="shared" si="532"/>
        <v>289182.47184999962</v>
      </c>
      <c r="N1112" s="35">
        <f>IF($B1112="P",VLOOKUP($E1112,'[2]Costeo-JUL26'!$B$9:$CQ$307,N$1,0),0)</f>
        <v>5.0000000000000001E-3</v>
      </c>
      <c r="O1112" s="36">
        <f t="shared" si="533"/>
        <v>1445.9123592499982</v>
      </c>
      <c r="P1112" s="36">
        <f>IF($B1112="P",VLOOKUP($E1112,'[2]Costeo-JUL26'!$B$9:$CQ$307,P$1,0),0)*H1112</f>
        <v>0</v>
      </c>
      <c r="Q1112" s="36">
        <f t="shared" si="534"/>
        <v>290628.38420924963</v>
      </c>
      <c r="R1112" s="34">
        <f>IF($B1112="P",VLOOKUP($E1112,'[2]Costeo-JUL26'!$B$9:$CQ$307,R$1,0),0)</f>
        <v>0</v>
      </c>
      <c r="S1112" s="16">
        <f>IF($B1112="P",VLOOKUP($E1112,'[2]Costeo-JUL26'!$B$9:$CQ$307,S$1,0),0)*$G1112</f>
        <v>0</v>
      </c>
      <c r="T1112" s="36">
        <f>IF($B1112="P",VLOOKUP($E1112,'[2]Costeo-JUL26'!$B$9:$CQ$307,T$1,0),0)*$G1112</f>
        <v>0</v>
      </c>
      <c r="U1112" s="35">
        <f>IF($B1112="P",VLOOKUP($E1112,'[2]Costeo-JUL26'!$B$9:$CQ$307,U$1,0),0)</f>
        <v>0</v>
      </c>
      <c r="V1112" s="36">
        <f t="shared" si="535"/>
        <v>0</v>
      </c>
      <c r="W1112" s="36">
        <f t="shared" si="536"/>
        <v>0</v>
      </c>
      <c r="X1112" s="34">
        <f>IF($B1112="P",VLOOKUP($E1112,'[2]Costeo-JUL26'!$B$9:$CQ$307,X$1,0),0)</f>
        <v>902338</v>
      </c>
      <c r="Y1112" s="16">
        <f>IF($B1112="P",VLOOKUP($E1112,'[2]Costeo-JUL26'!$B$9:$CQ$307,Y$1,0),0)*$G1112</f>
        <v>11.447567999999999</v>
      </c>
      <c r="Z1112" s="36">
        <f>IF($B1112="P",VLOOKUP($E1112,'[2]Costeo-JUL26'!$B$9:$CQ$307,Z$1,0),0)*$G1112</f>
        <v>3236.6853763199997</v>
      </c>
      <c r="AA1112" s="35">
        <f>IF($B1112="P",VLOOKUP($E1112,'[2]Costeo-JUL26'!$B$9:$CQ$307,AA$1,0),0)</f>
        <v>0.45</v>
      </c>
      <c r="AB1112" s="36">
        <f t="shared" si="537"/>
        <v>1456.508419344</v>
      </c>
      <c r="AC1112" s="36">
        <f t="shared" si="538"/>
        <v>4693.1937956639995</v>
      </c>
      <c r="AD1112" s="34">
        <f>IF($B1112="P",VLOOKUP($E1112,'[2]Costeo-JUL26'!$B$9:$CQ$307,AD$1,0),0)</f>
        <v>939557</v>
      </c>
      <c r="AE1112" s="16">
        <f>IF($B1112="P",VLOOKUP($E1112,'[2]Costeo-JUL26'!$B$9:$CQ$307,AE$1,0),0)*$G1112</f>
        <v>657</v>
      </c>
      <c r="AF1112" s="36">
        <f>IF($B1112="P",VLOOKUP($E1112,'[2]Costeo-JUL26'!$B$9:$CQ$307,AF$1,0),0)*$G1112</f>
        <v>13631.436</v>
      </c>
      <c r="AG1112" s="35">
        <f>IF($B1112="P",VLOOKUP($E1112,'[2]Costeo-JUL26'!$B$9:$CQ$307,AG$1,0),0)</f>
        <v>6.0000000000000001E-3</v>
      </c>
      <c r="AH1112" s="36">
        <f t="shared" si="539"/>
        <v>81.788616000000005</v>
      </c>
      <c r="AI1112" s="36">
        <f t="shared" si="540"/>
        <v>13713.224616</v>
      </c>
      <c r="AJ1112" s="34">
        <f>IF($B1112="P",VLOOKUP($E1112,'[2]Costeo-JUL26'!$B$9:$CQ$307,AJ$1,0),0)</f>
        <v>939634</v>
      </c>
      <c r="AK1112" s="16">
        <f>IF($B1112="P",VLOOKUP($E1112,'[2]Costeo-JUL26'!$B$9:$CQ$307,AK$1,0),0)*$G1112</f>
        <v>657</v>
      </c>
      <c r="AL1112" s="36">
        <f>IF($B1112="P",VLOOKUP($E1112,'[2]Costeo-JUL26'!$B$9:$CQ$307,AL$1,0),0)*$G1112</f>
        <v>8324.9127000000008</v>
      </c>
      <c r="AM1112" s="35">
        <f>IF($B1112="P",VLOOKUP($E1112,'[2]Costeo-JUL26'!$B$9:$CQ$307,AM$1,0),0)</f>
        <v>1.7999999999999999E-2</v>
      </c>
      <c r="AN1112" s="36">
        <f t="shared" si="541"/>
        <v>149.84842860000001</v>
      </c>
      <c r="AO1112" s="36">
        <f t="shared" si="542"/>
        <v>8474.761128600001</v>
      </c>
      <c r="AP1112" s="34">
        <f>IF($B1112="P",VLOOKUP($E1112,'[2]Costeo-JUL26'!$B$9:$CQ$307,AP$1,0),0)</f>
        <v>0</v>
      </c>
      <c r="AQ1112" s="16">
        <f>IF($B1112="P",VLOOKUP($E1112,'[2]Costeo-JUL26'!$B$9:$CQ$307,AQ$1,0),0)*$G1112</f>
        <v>0</v>
      </c>
      <c r="AR1112" s="36">
        <f>IF($B1112="P",VLOOKUP($E1112,'[2]Costeo-JUL26'!$B$9:$CQ$307,AR$1,0),0)*$G1112</f>
        <v>0</v>
      </c>
      <c r="AS1112" s="35">
        <f>IF($B1112="P",VLOOKUP($E1112,'[2]Costeo-JUL26'!$B$9:$CQ$307,AS$1,0),0)</f>
        <v>0</v>
      </c>
      <c r="AT1112" s="36">
        <f t="shared" si="543"/>
        <v>0</v>
      </c>
      <c r="AU1112" s="36">
        <f t="shared" si="544"/>
        <v>0</v>
      </c>
      <c r="AV1112" s="34">
        <f>IF($B1112="P",VLOOKUP($E1112,'[2]Costeo-JUL26'!$B$9:$CQ$307,AV$1,0),0)</f>
        <v>0</v>
      </c>
      <c r="AW1112" s="16">
        <f>IF($B1112="P",VLOOKUP($E1112,'[2]Costeo-JUL26'!$B$9:$CQ$307,AW$1,0),0)*$G1112</f>
        <v>0</v>
      </c>
      <c r="AX1112" s="36">
        <f>IF($B1112="P",VLOOKUP($E1112,'[2]Costeo-JUL26'!$B$9:$CQ$307,AX$1,0),0)*$G1112</f>
        <v>0</v>
      </c>
      <c r="AY1112" s="35">
        <f>IF($B1112="P",VLOOKUP($E1112,'[2]Costeo-JUL26'!$B$9:$CQ$307,AY$1,0),0)</f>
        <v>0</v>
      </c>
      <c r="AZ1112" s="36">
        <f t="shared" si="545"/>
        <v>0</v>
      </c>
      <c r="BA1112" s="36">
        <f t="shared" si="546"/>
        <v>0</v>
      </c>
      <c r="BB1112" s="34">
        <f>IF($B1112="P",VLOOKUP($E1112,'[2]Costeo-JUL26'!$B$9:$CQ$307,BB$1,0),0)</f>
        <v>0</v>
      </c>
      <c r="BC1112" s="16">
        <f>IF($B1112="P",VLOOKUP($E1112,'[2]Costeo-JUL26'!$B$9:$CQ$307,BC$1,0),0)*$G1112</f>
        <v>0</v>
      </c>
      <c r="BD1112" s="36">
        <f>IF($B1112="P",VLOOKUP($E1112,'[2]Costeo-JUL26'!$B$9:$CQ$307,BD$1,0),0)*$G1112</f>
        <v>0</v>
      </c>
      <c r="BE1112" s="35">
        <f>IF($B1112="P",VLOOKUP($E1112,'[2]Costeo-JUL26'!$B$9:$CQ$307,BE$1,0),0)</f>
        <v>0</v>
      </c>
      <c r="BF1112" s="36">
        <f t="shared" si="547"/>
        <v>0</v>
      </c>
      <c r="BG1112" s="36">
        <f t="shared" si="548"/>
        <v>0</v>
      </c>
      <c r="BH1112" s="34">
        <f>IF($B1112="P",VLOOKUP($E1112,'[2]Costeo-JUL26'!$B$9:$CQ$307,BH$1,0),0)</f>
        <v>0</v>
      </c>
      <c r="BI1112" s="16">
        <f>IF($B1112="P",VLOOKUP($E1112,'[2]Costeo-JUL26'!$B$9:$CQ$307,BI$1,0),0)*$G1112</f>
        <v>0</v>
      </c>
      <c r="BJ1112" s="36">
        <f>IF($B1112="P",VLOOKUP($E1112,'[2]Costeo-JUL26'!$B$9:$CQ$307,BJ$1,0),0)*$G1112</f>
        <v>0</v>
      </c>
      <c r="BK1112" s="35">
        <f>IF(BH1112=910319,0,IF($B1112="P",VLOOKUP($E1112,'[2]Costeo-JUL26'!$B$9:$CQ$307,BK$1,0),0))</f>
        <v>0</v>
      </c>
      <c r="BL1112" s="36">
        <f t="shared" si="549"/>
        <v>0</v>
      </c>
      <c r="BM1112" s="36">
        <f t="shared" si="550"/>
        <v>0</v>
      </c>
      <c r="BN1112" s="34">
        <f>IF($B1112="P",VLOOKUP($E1112,'[2]Costeo-JUL26'!$B$9:$CQ$307,BN$1,0),0)</f>
        <v>0</v>
      </c>
      <c r="BO1112" s="16">
        <f>IF($B1112="P",VLOOKUP($E1112,'[2]Costeo-JUL26'!$B$9:$CQ$307,BO$1,0),0)*$G1112</f>
        <v>0</v>
      </c>
      <c r="BP1112" s="36">
        <f>IF($B1112="P",VLOOKUP($E1112,'[2]Costeo-JUL26'!$B$9:$CQ$307,BP$1,0),0)*$G1112</f>
        <v>0</v>
      </c>
      <c r="BQ1112" s="35">
        <f>IF($B1112="P",VLOOKUP($E1112,'[2]Costeo-JUL26'!$B$9:$CQ$307,BQ$1,0),0)</f>
        <v>0</v>
      </c>
      <c r="BR1112" s="36">
        <f t="shared" si="551"/>
        <v>0</v>
      </c>
      <c r="BS1112" s="36">
        <f t="shared" si="552"/>
        <v>0</v>
      </c>
      <c r="BT1112" s="34">
        <f>IF($B1112="P",VLOOKUP($E1112,'[2]Costeo-JUL26'!$B$9:$CQ$307,BT$1,0),0)</f>
        <v>0</v>
      </c>
      <c r="BU1112" s="16">
        <f>IF($B1112="P",VLOOKUP($E1112,'[2]Costeo-JUL26'!$B$9:$CQ$307,BU$1,0),0)*$G1112</f>
        <v>0</v>
      </c>
      <c r="BV1112" s="36">
        <f>IF($B1112="P",VLOOKUP($E1112,'[2]Costeo-JUL26'!$B$9:$CQ$307,BV$1,0),0)*$G1112</f>
        <v>0</v>
      </c>
      <c r="BW1112" s="35">
        <f>IF($B1112="P",VLOOKUP($E1112,'[2]Costeo-JUL26'!$B$9:$CQ$307,BW$1,0),0)</f>
        <v>0</v>
      </c>
      <c r="BX1112" s="36">
        <f t="shared" si="553"/>
        <v>0</v>
      </c>
      <c r="BY1112" s="36">
        <f t="shared" si="554"/>
        <v>0</v>
      </c>
      <c r="BZ1112" s="34">
        <f>IF($B1112="P",VLOOKUP($E1112,'[2]Costeo-JUL26'!$B$9:$CQ$307,BZ$1,0),0)</f>
        <v>0</v>
      </c>
      <c r="CA1112" s="16">
        <f>IF($B1112="P",VLOOKUP($E1112,'[2]Costeo-JUL26'!$B$9:$CQ$307,CA$1,0),0)*$G1112</f>
        <v>0</v>
      </c>
      <c r="CB1112" s="36">
        <f>IF($B1112="P",VLOOKUP($E1112,'[2]Costeo-JUL26'!$B$9:$CQ$307,CB$1,0),0)*$G1112</f>
        <v>0</v>
      </c>
      <c r="CC1112" s="35">
        <f>IF($B1112="P",VLOOKUP($E1112,'[2]Costeo-JUL26'!$B$9:$CQ$307,CC$1,0),0)</f>
        <v>0</v>
      </c>
      <c r="CD1112" s="36">
        <f t="shared" si="555"/>
        <v>0</v>
      </c>
      <c r="CE1112" s="36">
        <f t="shared" si="556"/>
        <v>0</v>
      </c>
      <c r="CF1112" s="37">
        <f t="shared" si="528"/>
        <v>317509.56374951365</v>
      </c>
      <c r="CG1112" s="36">
        <f>IF($B1112="r",VLOOKUP($E1112,'[2]Costeo-JUL26'!$B$9:$CQ$307,CG$1,0),0)*$G1112</f>
        <v>0</v>
      </c>
      <c r="CH1112" s="35">
        <f>VLOOKUP($E1112,'[2]TEORICOS (05.26)'!$A$8:$T$251,CH$1,0)</f>
        <v>0</v>
      </c>
      <c r="CI1112" s="36">
        <f t="shared" si="557"/>
        <v>0</v>
      </c>
      <c r="CJ1112" s="37">
        <f t="shared" si="558"/>
        <v>0</v>
      </c>
      <c r="CM1112" s="16">
        <f>SUMIFS('[1]Ajuste Inventario'!$I:$I,'[1]Ajuste Inventario'!$B:$B,E1112,'[1]Ajuste Inventario'!$S:$S,D1112)*-1</f>
        <v>-4</v>
      </c>
      <c r="CN1112" s="36">
        <f t="shared" si="529"/>
        <v>-17397.784315041845</v>
      </c>
      <c r="CP1112" t="str">
        <f t="shared" si="530"/>
        <v>1135Org.Vtas V.Gesell</v>
      </c>
      <c r="CQ1112" s="10">
        <f t="shared" si="531"/>
        <v>4349.4460787604612</v>
      </c>
    </row>
    <row r="1113" spans="1:95" x14ac:dyDescent="0.25">
      <c r="A1113" s="30">
        <v>46204</v>
      </c>
      <c r="B1113" s="31" t="str">
        <f>VLOOKUP($E1113,'[2]TEORICOS (05.26)'!$A$8:$T$251,B$1,0)</f>
        <v>P</v>
      </c>
      <c r="C1113" s="32" t="str">
        <f>VLOOKUP($E1113,'[2]TEORICOS (05.26)'!$A$8:$T$251,C$1,0)</f>
        <v>Coca Cola</v>
      </c>
      <c r="D1113" t="s">
        <v>233</v>
      </c>
      <c r="E1113">
        <v>1140</v>
      </c>
      <c r="F1113" t="s">
        <v>103</v>
      </c>
      <c r="G1113" s="16">
        <v>2361.5</v>
      </c>
      <c r="H1113" s="16">
        <v>4989.8494999999966</v>
      </c>
      <c r="I1113" s="33">
        <v>45900420.420000196</v>
      </c>
      <c r="J1113" s="33">
        <v>44551832.380000167</v>
      </c>
      <c r="K1113" s="34">
        <f>IF($B1113="P",VLOOKUP($E1113,'[2]Costeo-JUL26'!$B$9:$CQ$307,K$1,0),0)</f>
        <v>915254</v>
      </c>
      <c r="L1113" s="35">
        <f>VLOOKUP($E1113,'[2]TEORICOS (05.26)'!$A$8:$T$251,L$1,0)</f>
        <v>0.23499999999999999</v>
      </c>
      <c r="M1113" s="36">
        <f t="shared" si="532"/>
        <v>10469680.609300038</v>
      </c>
      <c r="N1113" s="35">
        <f>IF($B1113="P",VLOOKUP($E1113,'[2]Costeo-JUL26'!$B$9:$CQ$307,N$1,0),0)</f>
        <v>5.0000000000000001E-3</v>
      </c>
      <c r="O1113" s="36">
        <f t="shared" si="533"/>
        <v>52348.403046500192</v>
      </c>
      <c r="P1113" s="36">
        <f>IF($B1113="P",VLOOKUP($E1113,'[2]Costeo-JUL26'!$B$9:$CQ$307,P$1,0),0)*H1113</f>
        <v>0</v>
      </c>
      <c r="Q1113" s="36">
        <f t="shared" si="534"/>
        <v>10522029.012346538</v>
      </c>
      <c r="R1113" s="34">
        <f>IF($B1113="P",VLOOKUP($E1113,'[2]Costeo-JUL26'!$B$9:$CQ$307,R$1,0),0)</f>
        <v>0</v>
      </c>
      <c r="S1113" s="16">
        <f>IF($B1113="P",VLOOKUP($E1113,'[2]Costeo-JUL26'!$B$9:$CQ$307,S$1,0),0)*$G1113</f>
        <v>0</v>
      </c>
      <c r="T1113" s="36">
        <f>IF($B1113="P",VLOOKUP($E1113,'[2]Costeo-JUL26'!$B$9:$CQ$307,T$1,0),0)*$G1113</f>
        <v>0</v>
      </c>
      <c r="U1113" s="35">
        <f>IF($B1113="P",VLOOKUP($E1113,'[2]Costeo-JUL26'!$B$9:$CQ$307,U$1,0),0)</f>
        <v>0</v>
      </c>
      <c r="V1113" s="36">
        <f t="shared" si="535"/>
        <v>0</v>
      </c>
      <c r="W1113" s="36">
        <f t="shared" si="536"/>
        <v>0</v>
      </c>
      <c r="X1113" s="34">
        <f>IF($B1113="P",VLOOKUP($E1113,'[2]Costeo-JUL26'!$B$9:$CQ$307,X$1,0),0)</f>
        <v>902338</v>
      </c>
      <c r="Y1113" s="16">
        <f>IF($B1113="P",VLOOKUP($E1113,'[2]Costeo-JUL26'!$B$9:$CQ$307,Y$1,0),0)*$G1113</f>
        <v>246.88065599999999</v>
      </c>
      <c r="Z1113" s="36">
        <f>IF($B1113="P",VLOOKUP($E1113,'[2]Costeo-JUL26'!$B$9:$CQ$307,Z$1,0),0)*$G1113</f>
        <v>69803.036677440003</v>
      </c>
      <c r="AA1113" s="35">
        <f>IF($B1113="P",VLOOKUP($E1113,'[2]Costeo-JUL26'!$B$9:$CQ$307,AA$1,0),0)</f>
        <v>0.45</v>
      </c>
      <c r="AB1113" s="36">
        <f t="shared" si="537"/>
        <v>31411.366504848003</v>
      </c>
      <c r="AC1113" s="36">
        <f t="shared" si="538"/>
        <v>101214.40318228801</v>
      </c>
      <c r="AD1113" s="34">
        <f>IF($B1113="P",VLOOKUP($E1113,'[2]Costeo-JUL26'!$B$9:$CQ$307,AD$1,0),0)</f>
        <v>901781</v>
      </c>
      <c r="AE1113" s="16">
        <f>IF($B1113="P",VLOOKUP($E1113,'[2]Costeo-JUL26'!$B$9:$CQ$307,AE$1,0),0)*$G1113</f>
        <v>18892</v>
      </c>
      <c r="AF1113" s="36">
        <f>IF($B1113="P",VLOOKUP($E1113,'[2]Costeo-JUL26'!$B$9:$CQ$307,AF$1,0),0)*$G1113</f>
        <v>289939.30240000004</v>
      </c>
      <c r="AG1113" s="35">
        <f>IF($B1113="P",VLOOKUP($E1113,'[2]Costeo-JUL26'!$B$9:$CQ$307,AG$1,0),0)</f>
        <v>6.0000000000000001E-3</v>
      </c>
      <c r="AH1113" s="36">
        <f t="shared" si="539"/>
        <v>1739.6358144000003</v>
      </c>
      <c r="AI1113" s="36">
        <f t="shared" si="540"/>
        <v>291678.93821440003</v>
      </c>
      <c r="AJ1113" s="34">
        <f>IF($B1113="P",VLOOKUP($E1113,'[2]Costeo-JUL26'!$B$9:$CQ$307,AJ$1,0),0)</f>
        <v>935951</v>
      </c>
      <c r="AK1113" s="16">
        <f>IF($B1113="P",VLOOKUP($E1113,'[2]Costeo-JUL26'!$B$9:$CQ$307,AK$1,0),0)*$G1113</f>
        <v>18892</v>
      </c>
      <c r="AL1113" s="36">
        <f>IF($B1113="P",VLOOKUP($E1113,'[2]Costeo-JUL26'!$B$9:$CQ$307,AL$1,0),0)*$G1113</f>
        <v>162406.18910442665</v>
      </c>
      <c r="AM1113" s="35">
        <f>IF($B1113="P",VLOOKUP($E1113,'[2]Costeo-JUL26'!$B$9:$CQ$307,AM$1,0),0)</f>
        <v>1.7999999999999999E-2</v>
      </c>
      <c r="AN1113" s="36">
        <f t="shared" si="541"/>
        <v>2923.3114038796793</v>
      </c>
      <c r="AO1113" s="36">
        <f t="shared" si="542"/>
        <v>165329.50050830634</v>
      </c>
      <c r="AP1113" s="34">
        <f>IF($B1113="P",VLOOKUP($E1113,'[2]Costeo-JUL26'!$B$9:$CQ$307,AP$1,0),0)</f>
        <v>913486</v>
      </c>
      <c r="AQ1113" s="16">
        <f>IF($B1113="P",VLOOKUP($E1113,'[2]Costeo-JUL26'!$B$9:$CQ$307,AQ$1,0),0)*$G1113</f>
        <v>18892</v>
      </c>
      <c r="AR1113" s="36">
        <f>IF($B1113="P",VLOOKUP($E1113,'[2]Costeo-JUL26'!$B$9:$CQ$307,AR$1,0),0)*$G1113</f>
        <v>2331960.5563539634</v>
      </c>
      <c r="AS1113" s="35">
        <f>IF($B1113="P",VLOOKUP($E1113,'[2]Costeo-JUL26'!$B$9:$CQ$307,AS$1,0),0)</f>
        <v>0.02</v>
      </c>
      <c r="AT1113" s="36">
        <f t="shared" si="543"/>
        <v>46639.211127079267</v>
      </c>
      <c r="AU1113" s="36">
        <f t="shared" si="544"/>
        <v>2378599.7674810425</v>
      </c>
      <c r="AV1113" s="34">
        <f>IF($B1113="P",VLOOKUP($E1113,'[2]Costeo-JUL26'!$B$9:$CQ$307,AV$1,0),0)</f>
        <v>902310</v>
      </c>
      <c r="AW1113" s="16">
        <f>IF($B1113="P",VLOOKUP($E1113,'[2]Costeo-JUL26'!$B$9:$CQ$307,AW$1,0),0)*$G1113</f>
        <v>73.678799999999995</v>
      </c>
      <c r="AX1113" s="36">
        <f>IF($B1113="P",VLOOKUP($E1113,'[2]Costeo-JUL26'!$B$9:$CQ$307,AX$1,0),0)*$G1113</f>
        <v>258137.07181920327</v>
      </c>
      <c r="AY1113" s="35">
        <f>IF($B1113="P",VLOOKUP($E1113,'[2]Costeo-JUL26'!$B$9:$CQ$307,AY$1,0),0)</f>
        <v>0.03</v>
      </c>
      <c r="AZ1113" s="36">
        <f t="shared" si="545"/>
        <v>7744.112154576098</v>
      </c>
      <c r="BA1113" s="36">
        <f t="shared" si="546"/>
        <v>265881.18397377938</v>
      </c>
      <c r="BB1113" s="34">
        <f>IF($B1113="P",VLOOKUP($E1113,'[2]Costeo-JUL26'!$B$9:$CQ$307,BB$1,0),0)</f>
        <v>902311</v>
      </c>
      <c r="BC1113" s="16">
        <f>IF($B1113="P",VLOOKUP($E1113,'[2]Costeo-JUL26'!$B$9:$CQ$307,BC$1,0),0)*$G1113</f>
        <v>11.807500000000001</v>
      </c>
      <c r="BD1113" s="36">
        <f>IF($B1113="P",VLOOKUP($E1113,'[2]Costeo-JUL26'!$B$9:$CQ$307,BD$1,0),0)*$G1113</f>
        <v>46304.823337500005</v>
      </c>
      <c r="BE1113" s="35">
        <f>IF($B1113="P",VLOOKUP($E1113,'[2]Costeo-JUL26'!$B$9:$CQ$307,BE$1,0),0)</f>
        <v>0.03</v>
      </c>
      <c r="BF1113" s="36">
        <f t="shared" si="547"/>
        <v>1389.1447001250001</v>
      </c>
      <c r="BG1113" s="36">
        <f t="shared" si="548"/>
        <v>47693.968037625003</v>
      </c>
      <c r="BH1113" s="34">
        <f>IF($B1113="P",VLOOKUP($E1113,'[2]Costeo-JUL26'!$B$9:$CQ$307,BH$1,0),0)</f>
        <v>910319</v>
      </c>
      <c r="BI1113" s="16">
        <f>IF($B1113="P",VLOOKUP($E1113,'[2]Costeo-JUL26'!$B$9:$CQ$307,BI$1,0),0)*$G1113</f>
        <v>42.169642857142854</v>
      </c>
      <c r="BJ1113" s="36">
        <f>IF($B1113="P",VLOOKUP($E1113,'[2]Costeo-JUL26'!$B$9:$CQ$307,BJ$1,0),0)*$G1113</f>
        <v>110252.53125</v>
      </c>
      <c r="BK1113" s="35">
        <f>IF(BH1113=910319,0,IF($B1113="P",VLOOKUP($E1113,'[2]Costeo-JUL26'!$B$9:$CQ$307,BK$1,0),0))</f>
        <v>0</v>
      </c>
      <c r="BL1113" s="36">
        <f t="shared" si="549"/>
        <v>0</v>
      </c>
      <c r="BM1113" s="36">
        <f t="shared" si="550"/>
        <v>110252.53125</v>
      </c>
      <c r="BN1113" s="34">
        <f>IF($B1113="P",VLOOKUP($E1113,'[2]Costeo-JUL26'!$B$9:$CQ$307,BN$1,0),0)</f>
        <v>0</v>
      </c>
      <c r="BO1113" s="16">
        <f>IF($B1113="P",VLOOKUP($E1113,'[2]Costeo-JUL26'!$B$9:$CQ$307,BO$1,0),0)*$G1113</f>
        <v>0</v>
      </c>
      <c r="BP1113" s="36">
        <f>IF($B1113="P",VLOOKUP($E1113,'[2]Costeo-JUL26'!$B$9:$CQ$307,BP$1,0),0)*$G1113</f>
        <v>0</v>
      </c>
      <c r="BQ1113" s="35">
        <f>IF($B1113="P",VLOOKUP($E1113,'[2]Costeo-JUL26'!$B$9:$CQ$307,BQ$1,0),0)</f>
        <v>0</v>
      </c>
      <c r="BR1113" s="36">
        <f t="shared" si="551"/>
        <v>0</v>
      </c>
      <c r="BS1113" s="36">
        <f t="shared" si="552"/>
        <v>0</v>
      </c>
      <c r="BT1113" s="34">
        <f>IF($B1113="P",VLOOKUP($E1113,'[2]Costeo-JUL26'!$B$9:$CQ$307,BT$1,0),0)</f>
        <v>0</v>
      </c>
      <c r="BU1113" s="16">
        <f>IF($B1113="P",VLOOKUP($E1113,'[2]Costeo-JUL26'!$B$9:$CQ$307,BU$1,0),0)*$G1113</f>
        <v>0</v>
      </c>
      <c r="BV1113" s="36">
        <f>IF($B1113="P",VLOOKUP($E1113,'[2]Costeo-JUL26'!$B$9:$CQ$307,BV$1,0),0)*$G1113</f>
        <v>0</v>
      </c>
      <c r="BW1113" s="35">
        <f>IF($B1113="P",VLOOKUP($E1113,'[2]Costeo-JUL26'!$B$9:$CQ$307,BW$1,0),0)</f>
        <v>0</v>
      </c>
      <c r="BX1113" s="36">
        <f t="shared" si="553"/>
        <v>0</v>
      </c>
      <c r="BY1113" s="36">
        <f t="shared" si="554"/>
        <v>0</v>
      </c>
      <c r="BZ1113" s="34">
        <f>IF($B1113="P",VLOOKUP($E1113,'[2]Costeo-JUL26'!$B$9:$CQ$307,BZ$1,0),0)</f>
        <v>0</v>
      </c>
      <c r="CA1113" s="16">
        <f>IF($B1113="P",VLOOKUP($E1113,'[2]Costeo-JUL26'!$B$9:$CQ$307,CA$1,0),0)*$G1113</f>
        <v>0</v>
      </c>
      <c r="CB1113" s="36">
        <f>IF($B1113="P",VLOOKUP($E1113,'[2]Costeo-JUL26'!$B$9:$CQ$307,CB$1,0),0)*$G1113</f>
        <v>0</v>
      </c>
      <c r="CC1113" s="35">
        <f>IF($B1113="P",VLOOKUP($E1113,'[2]Costeo-JUL26'!$B$9:$CQ$307,CC$1,0),0)</f>
        <v>0</v>
      </c>
      <c r="CD1113" s="36">
        <f t="shared" si="555"/>
        <v>0</v>
      </c>
      <c r="CE1113" s="36">
        <f t="shared" si="556"/>
        <v>0</v>
      </c>
      <c r="CF1113" s="37">
        <f t="shared" si="528"/>
        <v>13882679.304993981</v>
      </c>
      <c r="CG1113" s="36">
        <f>IF($B1113="r",VLOOKUP($E1113,'[2]Costeo-JUL26'!$B$9:$CQ$307,CG$1,0),0)*$G1113</f>
        <v>0</v>
      </c>
      <c r="CH1113" s="35">
        <f>VLOOKUP($E1113,'[2]TEORICOS (05.26)'!$A$8:$T$251,CH$1,0)</f>
        <v>0</v>
      </c>
      <c r="CI1113" s="36">
        <f t="shared" si="557"/>
        <v>0</v>
      </c>
      <c r="CJ1113" s="37">
        <f t="shared" si="558"/>
        <v>0</v>
      </c>
      <c r="CM1113" s="16">
        <f>SUMIFS('[1]Ajuste Inventario'!$I:$I,'[1]Ajuste Inventario'!$B:$B,E1113,'[1]Ajuste Inventario'!$S:$S,D1113)*-1</f>
        <v>18.5</v>
      </c>
      <c r="CN1113" s="36">
        <f t="shared" si="529"/>
        <v>108756.96258411545</v>
      </c>
      <c r="CP1113" t="str">
        <f t="shared" si="530"/>
        <v>1140Org.Vtas V.Gesell</v>
      </c>
      <c r="CQ1113" s="10">
        <f t="shared" si="531"/>
        <v>5878.754734276511</v>
      </c>
    </row>
    <row r="1114" spans="1:95" x14ac:dyDescent="0.25">
      <c r="A1114" s="30">
        <v>46204</v>
      </c>
      <c r="B1114" s="31" t="str">
        <f>VLOOKUP($E1114,'[2]TEORICOS (05.26)'!$A$8:$T$251,B$1,0)</f>
        <v>P</v>
      </c>
      <c r="C1114" s="32" t="str">
        <f>VLOOKUP($E1114,'[2]TEORICOS (05.26)'!$A$8:$T$251,C$1,0)</f>
        <v>Coca Cola</v>
      </c>
      <c r="D1114" t="s">
        <v>233</v>
      </c>
      <c r="E1114">
        <v>1144</v>
      </c>
      <c r="F1114" t="s">
        <v>104</v>
      </c>
      <c r="G1114" s="16">
        <v>47</v>
      </c>
      <c r="H1114" s="16">
        <v>115.90199999999997</v>
      </c>
      <c r="I1114" s="33">
        <v>942637.47999999986</v>
      </c>
      <c r="J1114" s="33">
        <v>913832.69999999984</v>
      </c>
      <c r="K1114" s="34">
        <f>IF($B1114="P",VLOOKUP($E1114,'[2]Costeo-JUL26'!$B$9:$CQ$307,K$1,0),0)</f>
        <v>915254</v>
      </c>
      <c r="L1114" s="35">
        <f>VLOOKUP($E1114,'[2]TEORICOS (05.26)'!$A$8:$T$251,L$1,0)</f>
        <v>0.23499999999999999</v>
      </c>
      <c r="M1114" s="36">
        <f t="shared" si="532"/>
        <v>214750.68449999994</v>
      </c>
      <c r="N1114" s="35">
        <f>IF($B1114="P",VLOOKUP($E1114,'[2]Costeo-JUL26'!$B$9:$CQ$307,N$1,0),0)</f>
        <v>5.0000000000000001E-3</v>
      </c>
      <c r="O1114" s="36">
        <f t="shared" si="533"/>
        <v>1073.7534224999997</v>
      </c>
      <c r="P1114" s="36">
        <f>IF($B1114="P",VLOOKUP($E1114,'[2]Costeo-JUL26'!$B$9:$CQ$307,P$1,0),0)*H1114</f>
        <v>0</v>
      </c>
      <c r="Q1114" s="36">
        <f t="shared" si="534"/>
        <v>215824.43792249996</v>
      </c>
      <c r="R1114" s="34">
        <f>IF($B1114="P",VLOOKUP($E1114,'[2]Costeo-JUL26'!$B$9:$CQ$307,R$1,0),0)</f>
        <v>0</v>
      </c>
      <c r="S1114" s="16">
        <f>IF($B1114="P",VLOOKUP($E1114,'[2]Costeo-JUL26'!$B$9:$CQ$307,S$1,0),0)*$G1114</f>
        <v>0</v>
      </c>
      <c r="T1114" s="36">
        <f>IF($B1114="P",VLOOKUP($E1114,'[2]Costeo-JUL26'!$B$9:$CQ$307,T$1,0),0)*$G1114</f>
        <v>0</v>
      </c>
      <c r="U1114" s="35">
        <f>IF($B1114="P",VLOOKUP($E1114,'[2]Costeo-JUL26'!$B$9:$CQ$307,U$1,0),0)</f>
        <v>0</v>
      </c>
      <c r="V1114" s="36">
        <f t="shared" si="535"/>
        <v>0</v>
      </c>
      <c r="W1114" s="36">
        <f t="shared" si="536"/>
        <v>0</v>
      </c>
      <c r="X1114" s="34">
        <f>IF($B1114="P",VLOOKUP($E1114,'[2]Costeo-JUL26'!$B$9:$CQ$307,X$1,0),0)</f>
        <v>902338</v>
      </c>
      <c r="Y1114" s="16">
        <f>IF($B1114="P",VLOOKUP($E1114,'[2]Costeo-JUL26'!$B$9:$CQ$307,Y$1,0),0)*$G1114</f>
        <v>5.7324959999999994</v>
      </c>
      <c r="Z1114" s="36">
        <f>IF($B1114="P",VLOOKUP($E1114,'[2]Costeo-JUL26'!$B$9:$CQ$307,Z$1,0),0)*$G1114</f>
        <v>1620.8059190400002</v>
      </c>
      <c r="AA1114" s="35">
        <f>IF($B1114="P",VLOOKUP($E1114,'[2]Costeo-JUL26'!$B$9:$CQ$307,AA$1,0),0)</f>
        <v>0.45</v>
      </c>
      <c r="AB1114" s="36">
        <f t="shared" si="537"/>
        <v>729.36266356800013</v>
      </c>
      <c r="AC1114" s="36">
        <f t="shared" si="538"/>
        <v>2350.1685826080002</v>
      </c>
      <c r="AD1114" s="34">
        <f>IF($B1114="P",VLOOKUP($E1114,'[2]Costeo-JUL26'!$B$9:$CQ$307,AD$1,0),0)</f>
        <v>901781</v>
      </c>
      <c r="AE1114" s="16">
        <f>IF($B1114="P",VLOOKUP($E1114,'[2]Costeo-JUL26'!$B$9:$CQ$307,AE$1,0),0)*$G1114</f>
        <v>376</v>
      </c>
      <c r="AF1114" s="36">
        <f>IF($B1114="P",VLOOKUP($E1114,'[2]Costeo-JUL26'!$B$9:$CQ$307,AF$1,0),0)*$G1114</f>
        <v>5770.5472</v>
      </c>
      <c r="AG1114" s="35">
        <f>IF($B1114="P",VLOOKUP($E1114,'[2]Costeo-JUL26'!$B$9:$CQ$307,AG$1,0),0)</f>
        <v>6.0000000000000001E-3</v>
      </c>
      <c r="AH1114" s="36">
        <f t="shared" si="539"/>
        <v>34.623283200000003</v>
      </c>
      <c r="AI1114" s="36">
        <f t="shared" si="540"/>
        <v>5805.1704831999996</v>
      </c>
      <c r="AJ1114" s="34">
        <f>IF($B1114="P",VLOOKUP($E1114,'[2]Costeo-JUL26'!$B$9:$CQ$307,AJ$1,0),0)</f>
        <v>930635</v>
      </c>
      <c r="AK1114" s="16">
        <f>IF($B1114="P",VLOOKUP($E1114,'[2]Costeo-JUL26'!$B$9:$CQ$307,AK$1,0),0)*$G1114</f>
        <v>376</v>
      </c>
      <c r="AL1114" s="36">
        <f>IF($B1114="P",VLOOKUP($E1114,'[2]Costeo-JUL26'!$B$9:$CQ$307,AL$1,0),0)*$G1114</f>
        <v>8486.64336</v>
      </c>
      <c r="AM1114" s="35">
        <f>IF($B1114="P",VLOOKUP($E1114,'[2]Costeo-JUL26'!$B$9:$CQ$307,AM$1,0),0)</f>
        <v>1.7999999999999999E-2</v>
      </c>
      <c r="AN1114" s="36">
        <f t="shared" si="541"/>
        <v>152.75958047999998</v>
      </c>
      <c r="AO1114" s="36">
        <f t="shared" si="542"/>
        <v>8639.4029404800003</v>
      </c>
      <c r="AP1114" s="34">
        <f>IF($B1114="P",VLOOKUP($E1114,'[2]Costeo-JUL26'!$B$9:$CQ$307,AP$1,0),0)</f>
        <v>911881</v>
      </c>
      <c r="AQ1114" s="16">
        <f>IF($B1114="P",VLOOKUP($E1114,'[2]Costeo-JUL26'!$B$9:$CQ$307,AQ$1,0),0)*$G1114</f>
        <v>376</v>
      </c>
      <c r="AR1114" s="36">
        <f>IF($B1114="P",VLOOKUP($E1114,'[2]Costeo-JUL26'!$B$9:$CQ$307,AR$1,0),0)*$G1114</f>
        <v>51019.891200849801</v>
      </c>
      <c r="AS1114" s="35">
        <f>IF($B1114="P",VLOOKUP($E1114,'[2]Costeo-JUL26'!$B$9:$CQ$307,AS$1,0),0)</f>
        <v>0.02</v>
      </c>
      <c r="AT1114" s="36">
        <f t="shared" si="543"/>
        <v>1020.3978240169961</v>
      </c>
      <c r="AU1114" s="36">
        <f t="shared" si="544"/>
        <v>52040.289024866797</v>
      </c>
      <c r="AV1114" s="34">
        <f>IF($B1114="P",VLOOKUP($E1114,'[2]Costeo-JUL26'!$B$9:$CQ$307,AV$1,0),0)</f>
        <v>902310</v>
      </c>
      <c r="AW1114" s="16">
        <f>IF($B1114="P",VLOOKUP($E1114,'[2]Costeo-JUL26'!$B$9:$CQ$307,AW$1,0),0)*$G1114</f>
        <v>1.5556999999999999</v>
      </c>
      <c r="AX1114" s="36">
        <f>IF($B1114="P",VLOOKUP($E1114,'[2]Costeo-JUL26'!$B$9:$CQ$307,AX$1,0),0)*$G1114</f>
        <v>5450.4666556612547</v>
      </c>
      <c r="AY1114" s="35">
        <f>IF($B1114="P",VLOOKUP($E1114,'[2]Costeo-JUL26'!$B$9:$CQ$307,AY$1,0),0)</f>
        <v>0.03</v>
      </c>
      <c r="AZ1114" s="36">
        <f t="shared" si="545"/>
        <v>163.51399966983763</v>
      </c>
      <c r="BA1114" s="36">
        <f t="shared" si="546"/>
        <v>5613.9806553310918</v>
      </c>
      <c r="BB1114" s="34">
        <f>IF($B1114="P",VLOOKUP($E1114,'[2]Costeo-JUL26'!$B$9:$CQ$307,BB$1,0),0)</f>
        <v>923266</v>
      </c>
      <c r="BC1114" s="16">
        <f>IF($B1114="P",VLOOKUP($E1114,'[2]Costeo-JUL26'!$B$9:$CQ$307,BC$1,0),0)*$G1114</f>
        <v>0.23500000000000001</v>
      </c>
      <c r="BD1114" s="36">
        <f>IF($B1114="P",VLOOKUP($E1114,'[2]Costeo-JUL26'!$B$9:$CQ$307,BD$1,0),0)*$G1114</f>
        <v>950.77710000000013</v>
      </c>
      <c r="BE1114" s="35">
        <f>IF($B1114="P",VLOOKUP($E1114,'[2]Costeo-JUL26'!$B$9:$CQ$307,BE$1,0),0)</f>
        <v>0.03</v>
      </c>
      <c r="BF1114" s="36">
        <f t="shared" si="547"/>
        <v>28.523313000000002</v>
      </c>
      <c r="BG1114" s="36">
        <f t="shared" si="548"/>
        <v>979.30041300000016</v>
      </c>
      <c r="BH1114" s="34">
        <f>IF($B1114="P",VLOOKUP($E1114,'[2]Costeo-JUL26'!$B$9:$CQ$307,BH$1,0),0)</f>
        <v>910319</v>
      </c>
      <c r="BI1114" s="16">
        <f>IF($B1114="P",VLOOKUP($E1114,'[2]Costeo-JUL26'!$B$9:$CQ$307,BI$1,0),0)*$G1114</f>
        <v>1.2533333333333334</v>
      </c>
      <c r="BJ1114" s="36">
        <f>IF($B1114="P",VLOOKUP($E1114,'[2]Costeo-JUL26'!$B$9:$CQ$307,BJ$1,0),0)*$G1114</f>
        <v>3276.84</v>
      </c>
      <c r="BK1114" s="35">
        <f>IF(BH1114=910319,0,IF($B1114="P",VLOOKUP($E1114,'[2]Costeo-JUL26'!$B$9:$CQ$307,BK$1,0),0))</f>
        <v>0</v>
      </c>
      <c r="BL1114" s="36">
        <f t="shared" si="549"/>
        <v>0</v>
      </c>
      <c r="BM1114" s="36">
        <f t="shared" si="550"/>
        <v>3276.84</v>
      </c>
      <c r="BN1114" s="34">
        <f>IF($B1114="P",VLOOKUP($E1114,'[2]Costeo-JUL26'!$B$9:$CQ$307,BN$1,0),0)</f>
        <v>0</v>
      </c>
      <c r="BO1114" s="16">
        <f>IF($B1114="P",VLOOKUP($E1114,'[2]Costeo-JUL26'!$B$9:$CQ$307,BO$1,0),0)*$G1114</f>
        <v>0</v>
      </c>
      <c r="BP1114" s="36">
        <f>IF($B1114="P",VLOOKUP($E1114,'[2]Costeo-JUL26'!$B$9:$CQ$307,BP$1,0),0)*$G1114</f>
        <v>0</v>
      </c>
      <c r="BQ1114" s="35">
        <f>IF($B1114="P",VLOOKUP($E1114,'[2]Costeo-JUL26'!$B$9:$CQ$307,BQ$1,0),0)</f>
        <v>0</v>
      </c>
      <c r="BR1114" s="36">
        <f t="shared" si="551"/>
        <v>0</v>
      </c>
      <c r="BS1114" s="36">
        <f t="shared" si="552"/>
        <v>0</v>
      </c>
      <c r="BT1114" s="34">
        <f>IF($B1114="P",VLOOKUP($E1114,'[2]Costeo-JUL26'!$B$9:$CQ$307,BT$1,0),0)</f>
        <v>0</v>
      </c>
      <c r="BU1114" s="16">
        <f>IF($B1114="P",VLOOKUP($E1114,'[2]Costeo-JUL26'!$B$9:$CQ$307,BU$1,0),0)*$G1114</f>
        <v>0</v>
      </c>
      <c r="BV1114" s="36">
        <f>IF($B1114="P",VLOOKUP($E1114,'[2]Costeo-JUL26'!$B$9:$CQ$307,BV$1,0),0)*$G1114</f>
        <v>0</v>
      </c>
      <c r="BW1114" s="35">
        <f>IF($B1114="P",VLOOKUP($E1114,'[2]Costeo-JUL26'!$B$9:$CQ$307,BW$1,0),0)</f>
        <v>0</v>
      </c>
      <c r="BX1114" s="36">
        <f t="shared" si="553"/>
        <v>0</v>
      </c>
      <c r="BY1114" s="36">
        <f t="shared" si="554"/>
        <v>0</v>
      </c>
      <c r="BZ1114" s="34">
        <f>IF($B1114="P",VLOOKUP($E1114,'[2]Costeo-JUL26'!$B$9:$CQ$307,BZ$1,0),0)</f>
        <v>0</v>
      </c>
      <c r="CA1114" s="16">
        <f>IF($B1114="P",VLOOKUP($E1114,'[2]Costeo-JUL26'!$B$9:$CQ$307,CA$1,0),0)*$G1114</f>
        <v>0</v>
      </c>
      <c r="CB1114" s="36">
        <f>IF($B1114="P",VLOOKUP($E1114,'[2]Costeo-JUL26'!$B$9:$CQ$307,CB$1,0),0)*$G1114</f>
        <v>0</v>
      </c>
      <c r="CC1114" s="35">
        <f>IF($B1114="P",VLOOKUP($E1114,'[2]Costeo-JUL26'!$B$9:$CQ$307,CC$1,0),0)</f>
        <v>0</v>
      </c>
      <c r="CD1114" s="36">
        <f t="shared" si="555"/>
        <v>0</v>
      </c>
      <c r="CE1114" s="36">
        <f t="shared" si="556"/>
        <v>0</v>
      </c>
      <c r="CF1114" s="37">
        <f t="shared" si="528"/>
        <v>294529.59002198587</v>
      </c>
      <c r="CG1114" s="36">
        <f>IF($B1114="r",VLOOKUP($E1114,'[2]Costeo-JUL26'!$B$9:$CQ$307,CG$1,0),0)*$G1114</f>
        <v>0</v>
      </c>
      <c r="CH1114" s="35">
        <f>VLOOKUP($E1114,'[2]TEORICOS (05.26)'!$A$8:$T$251,CH$1,0)</f>
        <v>0</v>
      </c>
      <c r="CI1114" s="36">
        <f t="shared" si="557"/>
        <v>0</v>
      </c>
      <c r="CJ1114" s="37">
        <f t="shared" si="558"/>
        <v>0</v>
      </c>
      <c r="CM1114" s="16">
        <f>SUMIFS('[1]Ajuste Inventario'!$I:$I,'[1]Ajuste Inventario'!$B:$B,E1114,'[1]Ajuste Inventario'!$S:$S,D1114)*-1</f>
        <v>-2.75</v>
      </c>
      <c r="CN1114" s="36">
        <f t="shared" si="529"/>
        <v>-17233.114309797045</v>
      </c>
      <c r="CP1114" t="str">
        <f t="shared" si="530"/>
        <v>1144Org.Vtas V.Gesell</v>
      </c>
      <c r="CQ1114" s="10">
        <f t="shared" si="531"/>
        <v>6266.5870217443799</v>
      </c>
    </row>
    <row r="1115" spans="1:95" x14ac:dyDescent="0.25">
      <c r="A1115" s="30">
        <v>46204</v>
      </c>
      <c r="B1115" s="31" t="str">
        <f>VLOOKUP($E1115,'[2]TEORICOS (05.26)'!$A$8:$T$251,B$1,0)</f>
        <v>P</v>
      </c>
      <c r="C1115" s="32" t="str">
        <f>VLOOKUP($E1115,'[2]TEORICOS (05.26)'!$A$8:$T$251,C$1,0)</f>
        <v>Coca Cola</v>
      </c>
      <c r="D1115" t="s">
        <v>233</v>
      </c>
      <c r="E1115">
        <v>1159</v>
      </c>
      <c r="F1115" t="s">
        <v>105</v>
      </c>
      <c r="G1115" s="16">
        <v>2544.6660000000002</v>
      </c>
      <c r="H1115" s="16">
        <v>6051.2157480000114</v>
      </c>
      <c r="I1115" s="33">
        <v>49994347.309999987</v>
      </c>
      <c r="J1115" s="33">
        <v>48561311.440000005</v>
      </c>
      <c r="K1115" s="34">
        <f>IF($B1115="P",VLOOKUP($E1115,'[2]Costeo-JUL26'!$B$9:$CQ$307,K$1,0),0)</f>
        <v>915254</v>
      </c>
      <c r="L1115" s="35">
        <f>VLOOKUP($E1115,'[2]TEORICOS (05.26)'!$A$8:$T$251,L$1,0)</f>
        <v>0.23499999999999999</v>
      </c>
      <c r="M1115" s="36">
        <f t="shared" si="532"/>
        <v>11411908.1884</v>
      </c>
      <c r="N1115" s="35">
        <f>IF($B1115="P",VLOOKUP($E1115,'[2]Costeo-JUL26'!$B$9:$CQ$307,N$1,0),0)</f>
        <v>5.0000000000000001E-3</v>
      </c>
      <c r="O1115" s="36">
        <f t="shared" si="533"/>
        <v>57059.540942</v>
      </c>
      <c r="P1115" s="36">
        <f>IF($B1115="P",VLOOKUP($E1115,'[2]Costeo-JUL26'!$B$9:$CQ$307,P$1,0),0)*H1115</f>
        <v>0</v>
      </c>
      <c r="Q1115" s="36">
        <f t="shared" si="534"/>
        <v>11468967.729342001</v>
      </c>
      <c r="R1115" s="34">
        <f>IF($B1115="P",VLOOKUP($E1115,'[2]Costeo-JUL26'!$B$9:$CQ$307,R$1,0),0)</f>
        <v>0</v>
      </c>
      <c r="S1115" s="16">
        <f>IF($B1115="P",VLOOKUP($E1115,'[2]Costeo-JUL26'!$B$9:$CQ$307,S$1,0),0)*$G1115</f>
        <v>0</v>
      </c>
      <c r="T1115" s="36">
        <f>IF($B1115="P",VLOOKUP($E1115,'[2]Costeo-JUL26'!$B$9:$CQ$307,T$1,0),0)*$G1115</f>
        <v>0</v>
      </c>
      <c r="U1115" s="35">
        <f>IF($B1115="P",VLOOKUP($E1115,'[2]Costeo-JUL26'!$B$9:$CQ$307,U$1,0),0)</f>
        <v>0</v>
      </c>
      <c r="V1115" s="36">
        <f t="shared" si="535"/>
        <v>0</v>
      </c>
      <c r="W1115" s="36">
        <f t="shared" si="536"/>
        <v>0</v>
      </c>
      <c r="X1115" s="34">
        <f>IF($B1115="P",VLOOKUP($E1115,'[2]Costeo-JUL26'!$B$9:$CQ$307,X$1,0),0)</f>
        <v>902338</v>
      </c>
      <c r="Y1115" s="16">
        <f>IF($B1115="P",VLOOKUP($E1115,'[2]Costeo-JUL26'!$B$9:$CQ$307,Y$1,0),0)*$G1115</f>
        <v>299.28325759199998</v>
      </c>
      <c r="Z1115" s="36">
        <f>IF($B1115="P",VLOOKUP($E1115,'[2]Costeo-JUL26'!$B$9:$CQ$307,Z$1,0),0)*$G1115</f>
        <v>84619.348251562085</v>
      </c>
      <c r="AA1115" s="35">
        <f>IF($B1115="P",VLOOKUP($E1115,'[2]Costeo-JUL26'!$B$9:$CQ$307,AA$1,0),0)</f>
        <v>0.45</v>
      </c>
      <c r="AB1115" s="36">
        <f t="shared" si="537"/>
        <v>38078.706713202941</v>
      </c>
      <c r="AC1115" s="36">
        <f t="shared" si="538"/>
        <v>122698.05496476503</v>
      </c>
      <c r="AD1115" s="34">
        <f>IF($B1115="P",VLOOKUP($E1115,'[2]Costeo-JUL26'!$B$9:$CQ$307,AD$1,0),0)</f>
        <v>901781</v>
      </c>
      <c r="AE1115" s="16">
        <f>IF($B1115="P",VLOOKUP($E1115,'[2]Costeo-JUL26'!$B$9:$CQ$307,AE$1,0),0)*$G1115</f>
        <v>15267.996000000001</v>
      </c>
      <c r="AF1115" s="36">
        <f>IF($B1115="P",VLOOKUP($E1115,'[2]Costeo-JUL26'!$B$9:$CQ$307,AF$1,0),0)*$G1115</f>
        <v>234320.98821120002</v>
      </c>
      <c r="AG1115" s="35">
        <f>IF($B1115="P",VLOOKUP($E1115,'[2]Costeo-JUL26'!$B$9:$CQ$307,AG$1,0),0)</f>
        <v>6.0000000000000001E-3</v>
      </c>
      <c r="AH1115" s="36">
        <f t="shared" si="539"/>
        <v>1405.9259292672002</v>
      </c>
      <c r="AI1115" s="36">
        <f t="shared" si="540"/>
        <v>235726.91414046721</v>
      </c>
      <c r="AJ1115" s="34">
        <f>IF($B1115="P",VLOOKUP($E1115,'[2]Costeo-JUL26'!$B$9:$CQ$307,AJ$1,0),0)</f>
        <v>915284</v>
      </c>
      <c r="AK1115" s="16">
        <f>IF($B1115="P",VLOOKUP($E1115,'[2]Costeo-JUL26'!$B$9:$CQ$307,AK$1,0),0)*$G1115</f>
        <v>15267.996000000001</v>
      </c>
      <c r="AL1115" s="36">
        <f>IF($B1115="P",VLOOKUP($E1115,'[2]Costeo-JUL26'!$B$9:$CQ$307,AL$1,0),0)*$G1115</f>
        <v>134159.880852</v>
      </c>
      <c r="AM1115" s="35">
        <f>IF($B1115="P",VLOOKUP($E1115,'[2]Costeo-JUL26'!$B$9:$CQ$307,AM$1,0),0)</f>
        <v>1.7999999999999999E-2</v>
      </c>
      <c r="AN1115" s="36">
        <f t="shared" si="541"/>
        <v>2414.8778553359998</v>
      </c>
      <c r="AO1115" s="36">
        <f t="shared" si="542"/>
        <v>136574.758707336</v>
      </c>
      <c r="AP1115" s="34">
        <f>IF($B1115="P",VLOOKUP($E1115,'[2]Costeo-JUL26'!$B$9:$CQ$307,AP$1,0),0)</f>
        <v>911881</v>
      </c>
      <c r="AQ1115" s="16">
        <f>IF($B1115="P",VLOOKUP($E1115,'[2]Costeo-JUL26'!$B$9:$CQ$307,AQ$1,0),0)*$G1115</f>
        <v>15267.996000000001</v>
      </c>
      <c r="AR1115" s="36">
        <f>IF($B1115="P",VLOOKUP($E1115,'[2]Costeo-JUL26'!$B$9:$CQ$307,AR$1,0),0)*$G1115</f>
        <v>2071732.6988697075</v>
      </c>
      <c r="AS1115" s="35">
        <f>IF($B1115="P",VLOOKUP($E1115,'[2]Costeo-JUL26'!$B$9:$CQ$307,AS$1,0),0)</f>
        <v>0.02</v>
      </c>
      <c r="AT1115" s="36">
        <f t="shared" si="543"/>
        <v>41434.653977394155</v>
      </c>
      <c r="AU1115" s="36">
        <f t="shared" si="544"/>
        <v>2113167.3528471016</v>
      </c>
      <c r="AV1115" s="34">
        <f>IF($B1115="P",VLOOKUP($E1115,'[2]Costeo-JUL26'!$B$9:$CQ$307,AV$1,0),0)</f>
        <v>932442</v>
      </c>
      <c r="AW1115" s="16">
        <f>IF($B1115="P",VLOOKUP($E1115,'[2]Costeo-JUL26'!$B$9:$CQ$307,AW$1,0),0)*$G1115</f>
        <v>70.487248199999996</v>
      </c>
      <c r="AX1115" s="36">
        <f>IF($B1115="P",VLOOKUP($E1115,'[2]Costeo-JUL26'!$B$9:$CQ$307,AX$1,0),0)*$G1115</f>
        <v>260187.7689916206</v>
      </c>
      <c r="AY1115" s="35">
        <f>IF($B1115="P",VLOOKUP($E1115,'[2]Costeo-JUL26'!$B$9:$CQ$307,AY$1,0),0)</f>
        <v>0.03</v>
      </c>
      <c r="AZ1115" s="36">
        <f t="shared" si="545"/>
        <v>7805.6330697486173</v>
      </c>
      <c r="BA1115" s="36">
        <f t="shared" si="546"/>
        <v>267993.40206136921</v>
      </c>
      <c r="BB1115" s="34">
        <f>IF($B1115="P",VLOOKUP($E1115,'[2]Costeo-JUL26'!$B$9:$CQ$307,BB$1,0),0)</f>
        <v>902311</v>
      </c>
      <c r="BC1115" s="16">
        <f>IF($B1115="P",VLOOKUP($E1115,'[2]Costeo-JUL26'!$B$9:$CQ$307,BC$1,0),0)*$G1115</f>
        <v>11.132913750000002</v>
      </c>
      <c r="BD1115" s="36">
        <f>IF($B1115="P",VLOOKUP($E1115,'[2]Costeo-JUL26'!$B$9:$CQ$307,BD$1,0),0)*$G1115</f>
        <v>43659.335543118759</v>
      </c>
      <c r="BE1115" s="35">
        <f>IF($B1115="P",VLOOKUP($E1115,'[2]Costeo-JUL26'!$B$9:$CQ$307,BE$1,0),0)</f>
        <v>0.03</v>
      </c>
      <c r="BF1115" s="36">
        <f t="shared" si="547"/>
        <v>1309.7800662935626</v>
      </c>
      <c r="BG1115" s="36">
        <f t="shared" si="548"/>
        <v>44969.115609412322</v>
      </c>
      <c r="BH1115" s="34">
        <f>IF($B1115="P",VLOOKUP($E1115,'[2]Costeo-JUL26'!$B$9:$CQ$307,BH$1,0),0)</f>
        <v>933089</v>
      </c>
      <c r="BI1115" s="16">
        <f>IF($B1115="P",VLOOKUP($E1115,'[2]Costeo-JUL26'!$B$9:$CQ$307,BI$1,0),0)*$G1115</f>
        <v>95.424975000000003</v>
      </c>
      <c r="BJ1115" s="36">
        <f>IF($B1115="P",VLOOKUP($E1115,'[2]Costeo-JUL26'!$B$9:$CQ$307,BJ$1,0),0)*$G1115</f>
        <v>71060.358851827536</v>
      </c>
      <c r="BK1115" s="35">
        <f>IF(BH1115=910319,0,IF($B1115="P",VLOOKUP($E1115,'[2]Costeo-JUL26'!$B$9:$CQ$307,BK$1,0),0))</f>
        <v>0.02</v>
      </c>
      <c r="BL1115" s="36">
        <f t="shared" si="549"/>
        <v>1421.2071770365508</v>
      </c>
      <c r="BM1115" s="36">
        <f t="shared" si="550"/>
        <v>72481.566028864079</v>
      </c>
      <c r="BN1115" s="34">
        <f>IF($B1115="P",VLOOKUP($E1115,'[2]Costeo-JUL26'!$B$9:$CQ$307,BN$1,0),0)</f>
        <v>0</v>
      </c>
      <c r="BO1115" s="16">
        <f>IF($B1115="P",VLOOKUP($E1115,'[2]Costeo-JUL26'!$B$9:$CQ$307,BO$1,0),0)*$G1115</f>
        <v>0</v>
      </c>
      <c r="BP1115" s="36">
        <f>IF($B1115="P",VLOOKUP($E1115,'[2]Costeo-JUL26'!$B$9:$CQ$307,BP$1,0),0)*$G1115</f>
        <v>0</v>
      </c>
      <c r="BQ1115" s="35">
        <f>IF($B1115="P",VLOOKUP($E1115,'[2]Costeo-JUL26'!$B$9:$CQ$307,BQ$1,0),0)</f>
        <v>0</v>
      </c>
      <c r="BR1115" s="36">
        <f t="shared" si="551"/>
        <v>0</v>
      </c>
      <c r="BS1115" s="36">
        <f t="shared" si="552"/>
        <v>0</v>
      </c>
      <c r="BT1115" s="34">
        <f>IF($B1115="P",VLOOKUP($E1115,'[2]Costeo-JUL26'!$B$9:$CQ$307,BT$1,0),0)</f>
        <v>0</v>
      </c>
      <c r="BU1115" s="16">
        <f>IF($B1115="P",VLOOKUP($E1115,'[2]Costeo-JUL26'!$B$9:$CQ$307,BU$1,0),0)*$G1115</f>
        <v>0</v>
      </c>
      <c r="BV1115" s="36">
        <f>IF($B1115="P",VLOOKUP($E1115,'[2]Costeo-JUL26'!$B$9:$CQ$307,BV$1,0),0)*$G1115</f>
        <v>0</v>
      </c>
      <c r="BW1115" s="35">
        <f>IF($B1115="P",VLOOKUP($E1115,'[2]Costeo-JUL26'!$B$9:$CQ$307,BW$1,0),0)</f>
        <v>0</v>
      </c>
      <c r="BX1115" s="36">
        <f t="shared" si="553"/>
        <v>0</v>
      </c>
      <c r="BY1115" s="36">
        <f t="shared" si="554"/>
        <v>0</v>
      </c>
      <c r="BZ1115" s="34">
        <f>IF($B1115="P",VLOOKUP($E1115,'[2]Costeo-JUL26'!$B$9:$CQ$307,BZ$1,0),0)</f>
        <v>0</v>
      </c>
      <c r="CA1115" s="16">
        <f>IF($B1115="P",VLOOKUP($E1115,'[2]Costeo-JUL26'!$B$9:$CQ$307,CA$1,0),0)*$G1115</f>
        <v>0</v>
      </c>
      <c r="CB1115" s="36">
        <f>IF($B1115="P",VLOOKUP($E1115,'[2]Costeo-JUL26'!$B$9:$CQ$307,CB$1,0),0)*$G1115</f>
        <v>0</v>
      </c>
      <c r="CC1115" s="35">
        <f>IF($B1115="P",VLOOKUP($E1115,'[2]Costeo-JUL26'!$B$9:$CQ$307,CC$1,0),0)</f>
        <v>0</v>
      </c>
      <c r="CD1115" s="36">
        <f t="shared" si="555"/>
        <v>0</v>
      </c>
      <c r="CE1115" s="36">
        <f t="shared" si="556"/>
        <v>0</v>
      </c>
      <c r="CF1115" s="37">
        <f t="shared" si="528"/>
        <v>14462578.893701315</v>
      </c>
      <c r="CG1115" s="36">
        <f>IF($B1115="r",VLOOKUP($E1115,'[2]Costeo-JUL26'!$B$9:$CQ$307,CG$1,0),0)*$G1115</f>
        <v>0</v>
      </c>
      <c r="CH1115" s="35">
        <f>VLOOKUP($E1115,'[2]TEORICOS (05.26)'!$A$8:$T$251,CH$1,0)</f>
        <v>0</v>
      </c>
      <c r="CI1115" s="36">
        <f t="shared" si="557"/>
        <v>0</v>
      </c>
      <c r="CJ1115" s="37">
        <f t="shared" si="558"/>
        <v>0</v>
      </c>
      <c r="CM1115" s="16">
        <f>SUMIFS('[1]Ajuste Inventario'!$I:$I,'[1]Ajuste Inventario'!$B:$B,E1115,'[1]Ajuste Inventario'!$S:$S,D1115)*-1</f>
        <v>54.835999999999999</v>
      </c>
      <c r="CN1115" s="36">
        <f t="shared" si="529"/>
        <v>311659.75268070755</v>
      </c>
      <c r="CP1115" t="str">
        <f t="shared" si="530"/>
        <v>1159Org.Vtas V.Gesell</v>
      </c>
      <c r="CQ1115" s="10">
        <f t="shared" si="531"/>
        <v>5683.4880859418545</v>
      </c>
    </row>
    <row r="1116" spans="1:95" x14ac:dyDescent="0.25">
      <c r="A1116" s="30">
        <v>46204</v>
      </c>
      <c r="B1116" s="31" t="str">
        <f>VLOOKUP($E1116,'[2]TEORICOS (05.26)'!$A$8:$T$251,B$1,0)</f>
        <v>P</v>
      </c>
      <c r="C1116" s="32" t="str">
        <f>VLOOKUP($E1116,'[2]TEORICOS (05.26)'!$A$8:$T$251,C$1,0)</f>
        <v>Coca Cola</v>
      </c>
      <c r="D1116" t="s">
        <v>233</v>
      </c>
      <c r="E1116">
        <v>1161</v>
      </c>
      <c r="F1116" t="s">
        <v>106</v>
      </c>
      <c r="G1116" s="16">
        <v>109</v>
      </c>
      <c r="H1116" s="16">
        <v>345.5299999999998</v>
      </c>
      <c r="I1116" s="33">
        <v>2380191.4900000007</v>
      </c>
      <c r="J1116" s="33">
        <v>2309265.0900000008</v>
      </c>
      <c r="K1116" s="34">
        <f>IF($B1116="P",VLOOKUP($E1116,'[2]Costeo-JUL26'!$B$9:$CQ$307,K$1,0),0)</f>
        <v>915254</v>
      </c>
      <c r="L1116" s="35">
        <f>VLOOKUP($E1116,'[2]TEORICOS (05.26)'!$A$8:$T$251,L$1,0)</f>
        <v>0.23499999999999999</v>
      </c>
      <c r="M1116" s="36">
        <f t="shared" si="532"/>
        <v>542677.29615000018</v>
      </c>
      <c r="N1116" s="35">
        <f>IF($B1116="P",VLOOKUP($E1116,'[2]Costeo-JUL26'!$B$9:$CQ$307,N$1,0),0)</f>
        <v>5.0000000000000001E-3</v>
      </c>
      <c r="O1116" s="36">
        <f t="shared" si="533"/>
        <v>2713.3864807500008</v>
      </c>
      <c r="P1116" s="36">
        <f>IF($B1116="P",VLOOKUP($E1116,'[2]Costeo-JUL26'!$B$9:$CQ$307,P$1,0),0)*H1116</f>
        <v>0</v>
      </c>
      <c r="Q1116" s="36">
        <f t="shared" si="534"/>
        <v>545390.68263075023</v>
      </c>
      <c r="R1116" s="34">
        <f>IF($B1116="P",VLOOKUP($E1116,'[2]Costeo-JUL26'!$B$9:$CQ$307,R$1,0),0)</f>
        <v>0</v>
      </c>
      <c r="S1116" s="16">
        <f>IF($B1116="P",VLOOKUP($E1116,'[2]Costeo-JUL26'!$B$9:$CQ$307,S$1,0),0)*$G1116</f>
        <v>0</v>
      </c>
      <c r="T1116" s="36">
        <f>IF($B1116="P",VLOOKUP($E1116,'[2]Costeo-JUL26'!$B$9:$CQ$307,T$1,0),0)*$G1116</f>
        <v>0</v>
      </c>
      <c r="U1116" s="35">
        <f>IF($B1116="P",VLOOKUP($E1116,'[2]Costeo-JUL26'!$B$9:$CQ$307,U$1,0),0)</f>
        <v>0</v>
      </c>
      <c r="V1116" s="36">
        <f t="shared" si="535"/>
        <v>0</v>
      </c>
      <c r="W1116" s="36">
        <f t="shared" si="536"/>
        <v>0</v>
      </c>
      <c r="X1116" s="34">
        <f>IF($B1116="P",VLOOKUP($E1116,'[2]Costeo-JUL26'!$B$9:$CQ$307,X$1,0),0)</f>
        <v>902338</v>
      </c>
      <c r="Y1116" s="16">
        <f>IF($B1116="P",VLOOKUP($E1116,'[2]Costeo-JUL26'!$B$9:$CQ$307,Y$1,0),0)*$G1116</f>
        <v>17.092944000000003</v>
      </c>
      <c r="Z1116" s="36">
        <f>IF($B1116="P",VLOOKUP($E1116,'[2]Costeo-JUL26'!$B$9:$CQ$307,Z$1,0),0)*$G1116</f>
        <v>4832.8589865600006</v>
      </c>
      <c r="AA1116" s="35">
        <f>IF($B1116="P",VLOOKUP($E1116,'[2]Costeo-JUL26'!$B$9:$CQ$307,AA$1,0),0)</f>
        <v>0.45</v>
      </c>
      <c r="AB1116" s="36">
        <f t="shared" si="537"/>
        <v>2174.7865439520006</v>
      </c>
      <c r="AC1116" s="36">
        <f t="shared" si="538"/>
        <v>7007.6455305120016</v>
      </c>
      <c r="AD1116" s="34">
        <f>IF($B1116="P",VLOOKUP($E1116,'[2]Costeo-JUL26'!$B$9:$CQ$307,AD$1,0),0)</f>
        <v>901781</v>
      </c>
      <c r="AE1116" s="16">
        <f>IF($B1116="P",VLOOKUP($E1116,'[2]Costeo-JUL26'!$B$9:$CQ$307,AE$1,0),0)*$G1116</f>
        <v>654</v>
      </c>
      <c r="AF1116" s="36">
        <f>IF($B1116="P",VLOOKUP($E1116,'[2]Costeo-JUL26'!$B$9:$CQ$307,AF$1,0),0)*$G1116</f>
        <v>10037.068800000001</v>
      </c>
      <c r="AG1116" s="35">
        <f>IF($B1116="P",VLOOKUP($E1116,'[2]Costeo-JUL26'!$B$9:$CQ$307,AG$1,0),0)</f>
        <v>6.0000000000000001E-3</v>
      </c>
      <c r="AH1116" s="36">
        <f t="shared" si="539"/>
        <v>60.222412800000008</v>
      </c>
      <c r="AI1116" s="36">
        <f t="shared" si="540"/>
        <v>10097.291212800001</v>
      </c>
      <c r="AJ1116" s="34">
        <f>IF($B1116="P",VLOOKUP($E1116,'[2]Costeo-JUL26'!$B$9:$CQ$307,AJ$1,0),0)</f>
        <v>935952</v>
      </c>
      <c r="AK1116" s="16">
        <f>IF($B1116="P",VLOOKUP($E1116,'[2]Costeo-JUL26'!$B$9:$CQ$307,AK$1,0),0)*$G1116</f>
        <v>654</v>
      </c>
      <c r="AL1116" s="36">
        <f>IF($B1116="P",VLOOKUP($E1116,'[2]Costeo-JUL26'!$B$9:$CQ$307,AL$1,0),0)*$G1116</f>
        <v>14935.803479999997</v>
      </c>
      <c r="AM1116" s="35">
        <f>IF($B1116="P",VLOOKUP($E1116,'[2]Costeo-JUL26'!$B$9:$CQ$307,AM$1,0),0)</f>
        <v>1.7999999999999999E-2</v>
      </c>
      <c r="AN1116" s="36">
        <f t="shared" si="541"/>
        <v>268.8444626399999</v>
      </c>
      <c r="AO1116" s="36">
        <f t="shared" si="542"/>
        <v>15204.647942639996</v>
      </c>
      <c r="AP1116" s="34">
        <f>IF($B1116="P",VLOOKUP($E1116,'[2]Costeo-JUL26'!$B$9:$CQ$307,AP$1,0),0)</f>
        <v>913487</v>
      </c>
      <c r="AQ1116" s="16">
        <f>IF($B1116="P",VLOOKUP($E1116,'[2]Costeo-JUL26'!$B$9:$CQ$307,AQ$1,0),0)*$G1116</f>
        <v>654</v>
      </c>
      <c r="AR1116" s="36">
        <f>IF($B1116="P",VLOOKUP($E1116,'[2]Costeo-JUL26'!$B$9:$CQ$307,AR$1,0),0)*$G1116</f>
        <v>125117.46594879033</v>
      </c>
      <c r="AS1116" s="35">
        <f>IF($B1116="P",VLOOKUP($E1116,'[2]Costeo-JUL26'!$B$9:$CQ$307,AS$1,0),0)</f>
        <v>0.02</v>
      </c>
      <c r="AT1116" s="36">
        <f t="shared" si="543"/>
        <v>2502.3493189758065</v>
      </c>
      <c r="AU1116" s="36">
        <f t="shared" si="544"/>
        <v>127619.81526776613</v>
      </c>
      <c r="AV1116" s="34">
        <f>IF($B1116="P",VLOOKUP($E1116,'[2]Costeo-JUL26'!$B$9:$CQ$307,AV$1,0),0)</f>
        <v>902310</v>
      </c>
      <c r="AW1116" s="16">
        <f>IF($B1116="P",VLOOKUP($E1116,'[2]Costeo-JUL26'!$B$9:$CQ$307,AW$1,0),0)*$G1116</f>
        <v>3.9458000000000002</v>
      </c>
      <c r="AX1116" s="36">
        <f>IF($B1116="P",VLOOKUP($E1116,'[2]Costeo-JUL26'!$B$9:$CQ$307,AX$1,0),0)*$G1116</f>
        <v>13824.292170667984</v>
      </c>
      <c r="AY1116" s="35">
        <f>IF($B1116="P",VLOOKUP($E1116,'[2]Costeo-JUL26'!$B$9:$CQ$307,AY$1,0),0)</f>
        <v>0.03</v>
      </c>
      <c r="AZ1116" s="36">
        <f t="shared" si="545"/>
        <v>414.7287651200395</v>
      </c>
      <c r="BA1116" s="36">
        <f t="shared" si="546"/>
        <v>14239.020935788023</v>
      </c>
      <c r="BB1116" s="34">
        <f>IF($B1116="P",VLOOKUP($E1116,'[2]Costeo-JUL26'!$B$9:$CQ$307,BB$1,0),0)</f>
        <v>923266</v>
      </c>
      <c r="BC1116" s="16">
        <f>IF($B1116="P",VLOOKUP($E1116,'[2]Costeo-JUL26'!$B$9:$CQ$307,BC$1,0),0)*$G1116</f>
        <v>0.89015939999999993</v>
      </c>
      <c r="BD1116" s="36">
        <f>IF($B1116="P",VLOOKUP($E1116,'[2]Costeo-JUL26'!$B$9:$CQ$307,BD$1,0),0)*$G1116</f>
        <v>3601.460310084</v>
      </c>
      <c r="BE1116" s="35">
        <f>IF($B1116="P",VLOOKUP($E1116,'[2]Costeo-JUL26'!$B$9:$CQ$307,BE$1,0),0)</f>
        <v>0.03</v>
      </c>
      <c r="BF1116" s="36">
        <f t="shared" si="547"/>
        <v>108.04380930251999</v>
      </c>
      <c r="BG1116" s="36">
        <f t="shared" si="548"/>
        <v>3709.50411938652</v>
      </c>
      <c r="BH1116" s="34">
        <f>IF($B1116="P",VLOOKUP($E1116,'[2]Costeo-JUL26'!$B$9:$CQ$307,BH$1,0),0)</f>
        <v>910319</v>
      </c>
      <c r="BI1116" s="16">
        <f>IF($B1116="P",VLOOKUP($E1116,'[2]Costeo-JUL26'!$B$9:$CQ$307,BI$1,0),0)*$G1116</f>
        <v>2.7250000000000001</v>
      </c>
      <c r="BJ1116" s="36">
        <f>IF($B1116="P",VLOOKUP($E1116,'[2]Costeo-JUL26'!$B$9:$CQ$307,BJ$1,0),0)*$G1116</f>
        <v>7124.5124999999998</v>
      </c>
      <c r="BK1116" s="35">
        <f>IF(BH1116=910319,0,IF($B1116="P",VLOOKUP($E1116,'[2]Costeo-JUL26'!$B$9:$CQ$307,BK$1,0),0))</f>
        <v>0</v>
      </c>
      <c r="BL1116" s="36">
        <f t="shared" si="549"/>
        <v>0</v>
      </c>
      <c r="BM1116" s="36">
        <f t="shared" si="550"/>
        <v>7124.5124999999998</v>
      </c>
      <c r="BN1116" s="34">
        <f>IF($B1116="P",VLOOKUP($E1116,'[2]Costeo-JUL26'!$B$9:$CQ$307,BN$1,0),0)</f>
        <v>0</v>
      </c>
      <c r="BO1116" s="16">
        <f>IF($B1116="P",VLOOKUP($E1116,'[2]Costeo-JUL26'!$B$9:$CQ$307,BO$1,0),0)*$G1116</f>
        <v>0</v>
      </c>
      <c r="BP1116" s="36">
        <f>IF($B1116="P",VLOOKUP($E1116,'[2]Costeo-JUL26'!$B$9:$CQ$307,BP$1,0),0)*$G1116</f>
        <v>0</v>
      </c>
      <c r="BQ1116" s="35">
        <f>IF($B1116="P",VLOOKUP($E1116,'[2]Costeo-JUL26'!$B$9:$CQ$307,BQ$1,0),0)</f>
        <v>0</v>
      </c>
      <c r="BR1116" s="36">
        <f t="shared" si="551"/>
        <v>0</v>
      </c>
      <c r="BS1116" s="36">
        <f t="shared" si="552"/>
        <v>0</v>
      </c>
      <c r="BT1116" s="34">
        <f>IF($B1116="P",VLOOKUP($E1116,'[2]Costeo-JUL26'!$B$9:$CQ$307,BT$1,0),0)</f>
        <v>0</v>
      </c>
      <c r="BU1116" s="16">
        <f>IF($B1116="P",VLOOKUP($E1116,'[2]Costeo-JUL26'!$B$9:$CQ$307,BU$1,0),0)*$G1116</f>
        <v>0</v>
      </c>
      <c r="BV1116" s="36">
        <f>IF($B1116="P",VLOOKUP($E1116,'[2]Costeo-JUL26'!$B$9:$CQ$307,BV$1,0),0)*$G1116</f>
        <v>0</v>
      </c>
      <c r="BW1116" s="35">
        <f>IF($B1116="P",VLOOKUP($E1116,'[2]Costeo-JUL26'!$B$9:$CQ$307,BW$1,0),0)</f>
        <v>0</v>
      </c>
      <c r="BX1116" s="36">
        <f t="shared" si="553"/>
        <v>0</v>
      </c>
      <c r="BY1116" s="36">
        <f t="shared" si="554"/>
        <v>0</v>
      </c>
      <c r="BZ1116" s="34">
        <f>IF($B1116="P",VLOOKUP($E1116,'[2]Costeo-JUL26'!$B$9:$CQ$307,BZ$1,0),0)</f>
        <v>0</v>
      </c>
      <c r="CA1116" s="16">
        <f>IF($B1116="P",VLOOKUP($E1116,'[2]Costeo-JUL26'!$B$9:$CQ$307,CA$1,0),0)*$G1116</f>
        <v>0</v>
      </c>
      <c r="CB1116" s="36">
        <f>IF($B1116="P",VLOOKUP($E1116,'[2]Costeo-JUL26'!$B$9:$CQ$307,CB$1,0),0)*$G1116</f>
        <v>0</v>
      </c>
      <c r="CC1116" s="35">
        <f>IF($B1116="P",VLOOKUP($E1116,'[2]Costeo-JUL26'!$B$9:$CQ$307,CC$1,0),0)</f>
        <v>0</v>
      </c>
      <c r="CD1116" s="36">
        <f t="shared" si="555"/>
        <v>0</v>
      </c>
      <c r="CE1116" s="36">
        <f t="shared" si="556"/>
        <v>0</v>
      </c>
      <c r="CF1116" s="37">
        <f t="shared" si="528"/>
        <v>730393.12013964285</v>
      </c>
      <c r="CG1116" s="36">
        <f>IF($B1116="r",VLOOKUP($E1116,'[2]Costeo-JUL26'!$B$9:$CQ$307,CG$1,0),0)*$G1116</f>
        <v>0</v>
      </c>
      <c r="CH1116" s="35">
        <f>VLOOKUP($E1116,'[2]TEORICOS (05.26)'!$A$8:$T$251,CH$1,0)</f>
        <v>0</v>
      </c>
      <c r="CI1116" s="36">
        <f t="shared" si="557"/>
        <v>0</v>
      </c>
      <c r="CJ1116" s="37">
        <f t="shared" si="558"/>
        <v>0</v>
      </c>
      <c r="CM1116" s="16">
        <f>SUMIFS('[1]Ajuste Inventario'!$I:$I,'[1]Ajuste Inventario'!$B:$B,E1116,'[1]Ajuste Inventario'!$S:$S,D1116)*-1</f>
        <v>2.6680000000000001</v>
      </c>
      <c r="CN1116" s="36">
        <f t="shared" si="529"/>
        <v>17877.879307638232</v>
      </c>
      <c r="CP1116" t="str">
        <f t="shared" si="530"/>
        <v>1161Org.Vtas V.Gesell</v>
      </c>
      <c r="CQ1116" s="10">
        <f t="shared" si="531"/>
        <v>6700.854313207733</v>
      </c>
    </row>
    <row r="1117" spans="1:95" x14ac:dyDescent="0.25">
      <c r="A1117" s="30">
        <v>46204</v>
      </c>
      <c r="B1117" s="31" t="str">
        <f>VLOOKUP($E1117,'[2]TEORICOS (05.26)'!$A$8:$T$251,B$1,0)</f>
        <v>P</v>
      </c>
      <c r="C1117" s="32" t="str">
        <f>VLOOKUP($E1117,'[2]TEORICOS (05.26)'!$A$8:$T$251,C$1,0)</f>
        <v>Coca Cola</v>
      </c>
      <c r="D1117" t="s">
        <v>233</v>
      </c>
      <c r="E1117">
        <v>1240</v>
      </c>
      <c r="F1117" t="s">
        <v>108</v>
      </c>
      <c r="G1117" s="16">
        <v>301.125</v>
      </c>
      <c r="H1117" s="16">
        <v>636.27712499999996</v>
      </c>
      <c r="I1117" s="33">
        <v>6100534.5400000047</v>
      </c>
      <c r="J1117" s="33">
        <v>5887427.4400000032</v>
      </c>
      <c r="K1117" s="34">
        <f>IF($B1117="P",VLOOKUP($E1117,'[2]Costeo-JUL26'!$B$9:$CQ$307,K$1,0),0)</f>
        <v>902314</v>
      </c>
      <c r="L1117" s="35">
        <f>VLOOKUP($E1117,'[2]TEORICOS (05.26)'!$A$8:$T$251,L$1,0)</f>
        <v>0.23499999999999999</v>
      </c>
      <c r="M1117" s="36">
        <f t="shared" si="532"/>
        <v>1383545.4484000006</v>
      </c>
      <c r="N1117" s="35">
        <f>IF($B1117="P",VLOOKUP($E1117,'[2]Costeo-JUL26'!$B$9:$CQ$307,N$1,0),0)</f>
        <v>0.05</v>
      </c>
      <c r="O1117" s="36">
        <f t="shared" si="533"/>
        <v>69177.272420000038</v>
      </c>
      <c r="P1117" s="36">
        <f>IF($B1117="P",VLOOKUP($E1117,'[2]Costeo-JUL26'!$B$9:$CQ$307,P$1,0),0)*H1117</f>
        <v>0</v>
      </c>
      <c r="Q1117" s="36">
        <f t="shared" si="534"/>
        <v>1452722.7208200006</v>
      </c>
      <c r="R1117" s="34">
        <f>IF($B1117="P",VLOOKUP($E1117,'[2]Costeo-JUL26'!$B$9:$CQ$307,R$1,0),0)</f>
        <v>0</v>
      </c>
      <c r="S1117" s="16">
        <f>IF($B1117="P",VLOOKUP($E1117,'[2]Costeo-JUL26'!$B$9:$CQ$307,S$1,0),0)*$G1117</f>
        <v>0</v>
      </c>
      <c r="T1117" s="36">
        <f>IF($B1117="P",VLOOKUP($E1117,'[2]Costeo-JUL26'!$B$9:$CQ$307,T$1,0),0)*$G1117</f>
        <v>0</v>
      </c>
      <c r="U1117" s="35">
        <f>IF($B1117="P",VLOOKUP($E1117,'[2]Costeo-JUL26'!$B$9:$CQ$307,U$1,0),0)</f>
        <v>0</v>
      </c>
      <c r="V1117" s="36">
        <f t="shared" si="535"/>
        <v>0</v>
      </c>
      <c r="W1117" s="36">
        <f t="shared" si="536"/>
        <v>0</v>
      </c>
      <c r="X1117" s="34">
        <f>IF($B1117="P",VLOOKUP($E1117,'[2]Costeo-JUL26'!$B$9:$CQ$307,X$1,0),0)</f>
        <v>902338</v>
      </c>
      <c r="Y1117" s="16">
        <f>IF($B1117="P",VLOOKUP($E1117,'[2]Costeo-JUL26'!$B$9:$CQ$307,Y$1,0),0)*$G1117</f>
        <v>30.049866000000002</v>
      </c>
      <c r="Z1117" s="36">
        <f>IF($B1117="P",VLOOKUP($E1117,'[2]Costeo-JUL26'!$B$9:$CQ$307,Z$1,0),0)*$G1117</f>
        <v>8496.2991128400008</v>
      </c>
      <c r="AA1117" s="35">
        <f>IF($B1117="P",VLOOKUP($E1117,'[2]Costeo-JUL26'!$B$9:$CQ$307,AA$1,0),0)</f>
        <v>0.45</v>
      </c>
      <c r="AB1117" s="36">
        <f t="shared" si="537"/>
        <v>3823.3346007780005</v>
      </c>
      <c r="AC1117" s="36">
        <f t="shared" si="538"/>
        <v>12319.633713618001</v>
      </c>
      <c r="AD1117" s="34">
        <f>IF($B1117="P",VLOOKUP($E1117,'[2]Costeo-JUL26'!$B$9:$CQ$307,AD$1,0),0)</f>
        <v>901829</v>
      </c>
      <c r="AE1117" s="16">
        <f>IF($B1117="P",VLOOKUP($E1117,'[2]Costeo-JUL26'!$B$9:$CQ$307,AE$1,0),0)*$G1117</f>
        <v>2409</v>
      </c>
      <c r="AF1117" s="36">
        <f>IF($B1117="P",VLOOKUP($E1117,'[2]Costeo-JUL26'!$B$9:$CQ$307,AF$1,0),0)*$G1117</f>
        <v>36058.393799999998</v>
      </c>
      <c r="AG1117" s="35">
        <f>IF($B1117="P",VLOOKUP($E1117,'[2]Costeo-JUL26'!$B$9:$CQ$307,AG$1,0),0)</f>
        <v>6.0000000000000001E-3</v>
      </c>
      <c r="AH1117" s="36">
        <f t="shared" si="539"/>
        <v>216.3503628</v>
      </c>
      <c r="AI1117" s="36">
        <f t="shared" si="540"/>
        <v>36274.744162800002</v>
      </c>
      <c r="AJ1117" s="34">
        <f>IF($B1117="P",VLOOKUP($E1117,'[2]Costeo-JUL26'!$B$9:$CQ$307,AJ$1,0),0)</f>
        <v>925401</v>
      </c>
      <c r="AK1117" s="16">
        <f>IF($B1117="P",VLOOKUP($E1117,'[2]Costeo-JUL26'!$B$9:$CQ$307,AK$1,0),0)*$G1117</f>
        <v>2409</v>
      </c>
      <c r="AL1117" s="36">
        <f>IF($B1117="P",VLOOKUP($E1117,'[2]Costeo-JUL26'!$B$9:$CQ$307,AL$1,0),0)*$G1117</f>
        <v>28596.805380000002</v>
      </c>
      <c r="AM1117" s="35">
        <f>IF($B1117="P",VLOOKUP($E1117,'[2]Costeo-JUL26'!$B$9:$CQ$307,AM$1,0),0)</f>
        <v>1.7999999999999999E-2</v>
      </c>
      <c r="AN1117" s="36">
        <f t="shared" si="541"/>
        <v>514.74249683999994</v>
      </c>
      <c r="AO1117" s="36">
        <f t="shared" si="542"/>
        <v>29111.547876840003</v>
      </c>
      <c r="AP1117" s="34">
        <f>IF($B1117="P",VLOOKUP($E1117,'[2]Costeo-JUL26'!$B$9:$CQ$307,AP$1,0),0)</f>
        <v>913486</v>
      </c>
      <c r="AQ1117" s="16">
        <f>IF($B1117="P",VLOOKUP($E1117,'[2]Costeo-JUL26'!$B$9:$CQ$307,AQ$1,0),0)*$G1117</f>
        <v>2409</v>
      </c>
      <c r="AR1117" s="36">
        <f>IF($B1117="P",VLOOKUP($E1117,'[2]Costeo-JUL26'!$B$9:$CQ$307,AR$1,0),0)*$G1117</f>
        <v>297358.29876438167</v>
      </c>
      <c r="AS1117" s="35">
        <f>IF($B1117="P",VLOOKUP($E1117,'[2]Costeo-JUL26'!$B$9:$CQ$307,AS$1,0),0)</f>
        <v>0.02</v>
      </c>
      <c r="AT1117" s="36">
        <f t="shared" si="543"/>
        <v>5947.165975287634</v>
      </c>
      <c r="AU1117" s="36">
        <f t="shared" si="544"/>
        <v>303305.46473966929</v>
      </c>
      <c r="AV1117" s="34">
        <f>IF($B1117="P",VLOOKUP($E1117,'[2]Costeo-JUL26'!$B$9:$CQ$307,AV$1,0),0)</f>
        <v>902310</v>
      </c>
      <c r="AW1117" s="16">
        <f>IF($B1117="P",VLOOKUP($E1117,'[2]Costeo-JUL26'!$B$9:$CQ$307,AW$1,0),0)*$G1117</f>
        <v>9.3950999999999993</v>
      </c>
      <c r="AX1117" s="36">
        <f>IF($B1117="P",VLOOKUP($E1117,'[2]Costeo-JUL26'!$B$9:$CQ$307,AX$1,0),0)*$G1117</f>
        <v>32916.165890983517</v>
      </c>
      <c r="AY1117" s="35">
        <f>IF($B1117="P",VLOOKUP($E1117,'[2]Costeo-JUL26'!$B$9:$CQ$307,AY$1,0),0)</f>
        <v>0.03</v>
      </c>
      <c r="AZ1117" s="36">
        <f t="shared" si="545"/>
        <v>987.48497672950543</v>
      </c>
      <c r="BA1117" s="36">
        <f t="shared" si="546"/>
        <v>33903.650867713019</v>
      </c>
      <c r="BB1117" s="34">
        <f>IF($B1117="P",VLOOKUP($E1117,'[2]Costeo-JUL26'!$B$9:$CQ$307,BB$1,0),0)</f>
        <v>902311</v>
      </c>
      <c r="BC1117" s="16">
        <f>IF($B1117="P",VLOOKUP($E1117,'[2]Costeo-JUL26'!$B$9:$CQ$307,BC$1,0),0)*$G1117</f>
        <v>1.505625</v>
      </c>
      <c r="BD1117" s="36">
        <f>IF($B1117="P",VLOOKUP($E1117,'[2]Costeo-JUL26'!$B$9:$CQ$307,BD$1,0),0)*$G1117</f>
        <v>5904.5267531250001</v>
      </c>
      <c r="BE1117" s="35">
        <f>IF($B1117="P",VLOOKUP($E1117,'[2]Costeo-JUL26'!$B$9:$CQ$307,BE$1,0),0)</f>
        <v>0.03</v>
      </c>
      <c r="BF1117" s="36">
        <f t="shared" si="547"/>
        <v>177.13580259374999</v>
      </c>
      <c r="BG1117" s="36">
        <f t="shared" si="548"/>
        <v>6081.6625557187499</v>
      </c>
      <c r="BH1117" s="34">
        <f>IF($B1117="P",VLOOKUP($E1117,'[2]Costeo-JUL26'!$B$9:$CQ$307,BH$1,0),0)</f>
        <v>910319</v>
      </c>
      <c r="BI1117" s="16">
        <f>IF($B1117="P",VLOOKUP($E1117,'[2]Costeo-JUL26'!$B$9:$CQ$307,BI$1,0),0)*$G1117</f>
        <v>5.3772321428571423</v>
      </c>
      <c r="BJ1117" s="36">
        <f>IF($B1117="P",VLOOKUP($E1117,'[2]Costeo-JUL26'!$B$9:$CQ$307,BJ$1,0),0)*$G1117</f>
        <v>14058.7734375</v>
      </c>
      <c r="BK1117" s="35">
        <f>IF(BH1117=910319,0,IF($B1117="P",VLOOKUP($E1117,'[2]Costeo-JUL26'!$B$9:$CQ$307,BK$1,0),0))</f>
        <v>0</v>
      </c>
      <c r="BL1117" s="36">
        <f t="shared" si="549"/>
        <v>0</v>
      </c>
      <c r="BM1117" s="36">
        <f t="shared" si="550"/>
        <v>14058.7734375</v>
      </c>
      <c r="BN1117" s="34">
        <f>IF($B1117="P",VLOOKUP($E1117,'[2]Costeo-JUL26'!$B$9:$CQ$307,BN$1,0),0)</f>
        <v>0</v>
      </c>
      <c r="BO1117" s="16">
        <f>IF($B1117="P",VLOOKUP($E1117,'[2]Costeo-JUL26'!$B$9:$CQ$307,BO$1,0),0)*$G1117</f>
        <v>0</v>
      </c>
      <c r="BP1117" s="36">
        <f>IF($B1117="P",VLOOKUP($E1117,'[2]Costeo-JUL26'!$B$9:$CQ$307,BP$1,0),0)*$G1117</f>
        <v>0</v>
      </c>
      <c r="BQ1117" s="35">
        <f>IF($B1117="P",VLOOKUP($E1117,'[2]Costeo-JUL26'!$B$9:$CQ$307,BQ$1,0),0)</f>
        <v>0</v>
      </c>
      <c r="BR1117" s="36">
        <f t="shared" si="551"/>
        <v>0</v>
      </c>
      <c r="BS1117" s="36">
        <f t="shared" si="552"/>
        <v>0</v>
      </c>
      <c r="BT1117" s="34">
        <f>IF($B1117="P",VLOOKUP($E1117,'[2]Costeo-JUL26'!$B$9:$CQ$307,BT$1,0),0)</f>
        <v>0</v>
      </c>
      <c r="BU1117" s="16">
        <f>IF($B1117="P",VLOOKUP($E1117,'[2]Costeo-JUL26'!$B$9:$CQ$307,BU$1,0),0)*$G1117</f>
        <v>0</v>
      </c>
      <c r="BV1117" s="36">
        <f>IF($B1117="P",VLOOKUP($E1117,'[2]Costeo-JUL26'!$B$9:$CQ$307,BV$1,0),0)*$G1117</f>
        <v>0</v>
      </c>
      <c r="BW1117" s="35">
        <f>IF($B1117="P",VLOOKUP($E1117,'[2]Costeo-JUL26'!$B$9:$CQ$307,BW$1,0),0)</f>
        <v>0</v>
      </c>
      <c r="BX1117" s="36">
        <f t="shared" si="553"/>
        <v>0</v>
      </c>
      <c r="BY1117" s="36">
        <f t="shared" si="554"/>
        <v>0</v>
      </c>
      <c r="BZ1117" s="34">
        <f>IF($B1117="P",VLOOKUP($E1117,'[2]Costeo-JUL26'!$B$9:$CQ$307,BZ$1,0),0)</f>
        <v>0</v>
      </c>
      <c r="CA1117" s="16">
        <f>IF($B1117="P",VLOOKUP($E1117,'[2]Costeo-JUL26'!$B$9:$CQ$307,CA$1,0),0)*$G1117</f>
        <v>0</v>
      </c>
      <c r="CB1117" s="36">
        <f>IF($B1117="P",VLOOKUP($E1117,'[2]Costeo-JUL26'!$B$9:$CQ$307,CB$1,0),0)*$G1117</f>
        <v>0</v>
      </c>
      <c r="CC1117" s="35">
        <f>IF($B1117="P",VLOOKUP($E1117,'[2]Costeo-JUL26'!$B$9:$CQ$307,CC$1,0),0)</f>
        <v>0</v>
      </c>
      <c r="CD1117" s="36">
        <f t="shared" si="555"/>
        <v>0</v>
      </c>
      <c r="CE1117" s="36">
        <f t="shared" si="556"/>
        <v>0</v>
      </c>
      <c r="CF1117" s="37">
        <f t="shared" si="528"/>
        <v>1887778.1981738596</v>
      </c>
      <c r="CG1117" s="36">
        <f>IF($B1117="r",VLOOKUP($E1117,'[2]Costeo-JUL26'!$B$9:$CQ$307,CG$1,0),0)*$G1117</f>
        <v>0</v>
      </c>
      <c r="CH1117" s="35">
        <f>VLOOKUP($E1117,'[2]TEORICOS (05.26)'!$A$8:$T$251,CH$1,0)</f>
        <v>0</v>
      </c>
      <c r="CI1117" s="36">
        <f t="shared" si="557"/>
        <v>0</v>
      </c>
      <c r="CJ1117" s="37">
        <f t="shared" si="558"/>
        <v>0</v>
      </c>
      <c r="CM1117" s="16">
        <f>SUMIFS('[1]Ajuste Inventario'!$I:$I,'[1]Ajuste Inventario'!$B:$B,E1117,'[1]Ajuste Inventario'!$S:$S,D1117)*-1</f>
        <v>12.875</v>
      </c>
      <c r="CN1117" s="36">
        <f t="shared" si="529"/>
        <v>80714.468415071635</v>
      </c>
      <c r="CP1117" t="str">
        <f t="shared" si="530"/>
        <v>1240Org.Vtas V.Gesell</v>
      </c>
      <c r="CQ1117" s="10">
        <f t="shared" si="531"/>
        <v>6269.0849254424575</v>
      </c>
    </row>
    <row r="1118" spans="1:95" x14ac:dyDescent="0.25">
      <c r="A1118" s="30">
        <v>46204</v>
      </c>
      <c r="B1118" s="31" t="str">
        <f>VLOOKUP($E1118,'[2]TEORICOS (05.26)'!$A$8:$T$251,B$1,0)</f>
        <v>P</v>
      </c>
      <c r="C1118" s="32" t="str">
        <f>VLOOKUP($E1118,'[2]TEORICOS (05.26)'!$A$8:$T$251,C$1,0)</f>
        <v>Coca Cola</v>
      </c>
      <c r="D1118" t="s">
        <v>233</v>
      </c>
      <c r="E1118">
        <v>1259</v>
      </c>
      <c r="F1118" t="s">
        <v>109</v>
      </c>
      <c r="G1118" s="16">
        <v>236</v>
      </c>
      <c r="H1118" s="16">
        <v>561.20799999999986</v>
      </c>
      <c r="I1118" s="33">
        <v>4697280.0299999993</v>
      </c>
      <c r="J1118" s="33">
        <v>4593424.87</v>
      </c>
      <c r="K1118" s="34">
        <f>IF($B1118="P",VLOOKUP($E1118,'[2]Costeo-JUL26'!$B$9:$CQ$307,K$1,0),0)</f>
        <v>902314</v>
      </c>
      <c r="L1118" s="35">
        <f>VLOOKUP($E1118,'[2]TEORICOS (05.26)'!$A$8:$T$251,L$1,0)</f>
        <v>0.23499999999999999</v>
      </c>
      <c r="M1118" s="36">
        <f t="shared" si="532"/>
        <v>1079454.84445</v>
      </c>
      <c r="N1118" s="35">
        <f>IF($B1118="P",VLOOKUP($E1118,'[2]Costeo-JUL26'!$B$9:$CQ$307,N$1,0),0)</f>
        <v>0.05</v>
      </c>
      <c r="O1118" s="36">
        <f t="shared" si="533"/>
        <v>53972.742222500005</v>
      </c>
      <c r="P1118" s="36">
        <f>IF($B1118="P",VLOOKUP($E1118,'[2]Costeo-JUL26'!$B$9:$CQ$307,P$1,0),0)*H1118</f>
        <v>0</v>
      </c>
      <c r="Q1118" s="36">
        <f t="shared" si="534"/>
        <v>1133427.5866725</v>
      </c>
      <c r="R1118" s="34">
        <f>IF($B1118="P",VLOOKUP($E1118,'[2]Costeo-JUL26'!$B$9:$CQ$307,R$1,0),0)</f>
        <v>0</v>
      </c>
      <c r="S1118" s="16">
        <f>IF($B1118="P",VLOOKUP($E1118,'[2]Costeo-JUL26'!$B$9:$CQ$307,S$1,0),0)*$G1118</f>
        <v>0</v>
      </c>
      <c r="T1118" s="36">
        <f>IF($B1118="P",VLOOKUP($E1118,'[2]Costeo-JUL26'!$B$9:$CQ$307,T$1,0),0)*$G1118</f>
        <v>0</v>
      </c>
      <c r="U1118" s="35">
        <f>IF($B1118="P",VLOOKUP($E1118,'[2]Costeo-JUL26'!$B$9:$CQ$307,U$1,0),0)</f>
        <v>0</v>
      </c>
      <c r="V1118" s="36">
        <f t="shared" si="535"/>
        <v>0</v>
      </c>
      <c r="W1118" s="36">
        <f t="shared" si="536"/>
        <v>0</v>
      </c>
      <c r="X1118" s="34">
        <f>IF($B1118="P",VLOOKUP($E1118,'[2]Costeo-JUL26'!$B$9:$CQ$307,X$1,0),0)</f>
        <v>902338</v>
      </c>
      <c r="Y1118" s="16">
        <f>IF($B1118="P",VLOOKUP($E1118,'[2]Costeo-JUL26'!$B$9:$CQ$307,Y$1,0),0)*$G1118</f>
        <v>26.494776000000002</v>
      </c>
      <c r="Z1118" s="36">
        <f>IF($B1118="P",VLOOKUP($E1118,'[2]Costeo-JUL26'!$B$9:$CQ$307,Z$1,0),0)*$G1118</f>
        <v>7491.1329662400003</v>
      </c>
      <c r="AA1118" s="35">
        <f>IF($B1118="P",VLOOKUP($E1118,'[2]Costeo-JUL26'!$B$9:$CQ$307,AA$1,0),0)</f>
        <v>0.45</v>
      </c>
      <c r="AB1118" s="36">
        <f t="shared" si="537"/>
        <v>3371.0098348080001</v>
      </c>
      <c r="AC1118" s="36">
        <f t="shared" si="538"/>
        <v>10862.142801048001</v>
      </c>
      <c r="AD1118" s="34">
        <f>IF($B1118="P",VLOOKUP($E1118,'[2]Costeo-JUL26'!$B$9:$CQ$307,AD$1,0),0)</f>
        <v>901829</v>
      </c>
      <c r="AE1118" s="16">
        <f>IF($B1118="P",VLOOKUP($E1118,'[2]Costeo-JUL26'!$B$9:$CQ$307,AE$1,0),0)*$G1118</f>
        <v>1416</v>
      </c>
      <c r="AF1118" s="36">
        <f>IF($B1118="P",VLOOKUP($E1118,'[2]Costeo-JUL26'!$B$9:$CQ$307,AF$1,0),0)*$G1118</f>
        <v>21194.9712</v>
      </c>
      <c r="AG1118" s="35">
        <f>IF($B1118="P",VLOOKUP($E1118,'[2]Costeo-JUL26'!$B$9:$CQ$307,AG$1,0),0)</f>
        <v>6.0000000000000001E-3</v>
      </c>
      <c r="AH1118" s="36">
        <f t="shared" si="539"/>
        <v>127.1698272</v>
      </c>
      <c r="AI1118" s="36">
        <f t="shared" si="540"/>
        <v>21322.141027199999</v>
      </c>
      <c r="AJ1118" s="34">
        <f>IF($B1118="P",VLOOKUP($E1118,'[2]Costeo-JUL26'!$B$9:$CQ$307,AJ$1,0),0)</f>
        <v>925402</v>
      </c>
      <c r="AK1118" s="16">
        <f>IF($B1118="P",VLOOKUP($E1118,'[2]Costeo-JUL26'!$B$9:$CQ$307,AK$1,0),0)*$G1118</f>
        <v>1416</v>
      </c>
      <c r="AL1118" s="36">
        <f>IF($B1118="P",VLOOKUP($E1118,'[2]Costeo-JUL26'!$B$9:$CQ$307,AL$1,0),0)*$G1118</f>
        <v>18047.628021417877</v>
      </c>
      <c r="AM1118" s="35">
        <f>IF($B1118="P",VLOOKUP($E1118,'[2]Costeo-JUL26'!$B$9:$CQ$307,AM$1,0),0)</f>
        <v>1.7999999999999999E-2</v>
      </c>
      <c r="AN1118" s="36">
        <f t="shared" si="541"/>
        <v>324.85730438552179</v>
      </c>
      <c r="AO1118" s="36">
        <f t="shared" si="542"/>
        <v>18372.485325803398</v>
      </c>
      <c r="AP1118" s="34">
        <f>IF($B1118="P",VLOOKUP($E1118,'[2]Costeo-JUL26'!$B$9:$CQ$307,AP$1,0),0)</f>
        <v>911881</v>
      </c>
      <c r="AQ1118" s="16">
        <f>IF($B1118="P",VLOOKUP($E1118,'[2]Costeo-JUL26'!$B$9:$CQ$307,AQ$1,0),0)*$G1118</f>
        <v>1416</v>
      </c>
      <c r="AR1118" s="36">
        <f>IF($B1118="P",VLOOKUP($E1118,'[2]Costeo-JUL26'!$B$9:$CQ$307,AR$1,0),0)*$G1118</f>
        <v>192138.73920320033</v>
      </c>
      <c r="AS1118" s="35">
        <f>IF($B1118="P",VLOOKUP($E1118,'[2]Costeo-JUL26'!$B$9:$CQ$307,AS$1,0),0)</f>
        <v>0.02</v>
      </c>
      <c r="AT1118" s="36">
        <f t="shared" si="543"/>
        <v>3842.7747840640068</v>
      </c>
      <c r="AU1118" s="36">
        <f t="shared" si="544"/>
        <v>195981.51398726433</v>
      </c>
      <c r="AV1118" s="34">
        <f>IF($B1118="P",VLOOKUP($E1118,'[2]Costeo-JUL26'!$B$9:$CQ$307,AV$1,0),0)</f>
        <v>932442</v>
      </c>
      <c r="AW1118" s="16">
        <f>IF($B1118="P",VLOOKUP($E1118,'[2]Costeo-JUL26'!$B$9:$CQ$307,AW$1,0),0)*$G1118</f>
        <v>6.5371999999999995</v>
      </c>
      <c r="AX1118" s="36">
        <f>IF($B1118="P",VLOOKUP($E1118,'[2]Costeo-JUL26'!$B$9:$CQ$307,AX$1,0),0)*$G1118</f>
        <v>24130.598468334334</v>
      </c>
      <c r="AY1118" s="35">
        <f>IF($B1118="P",VLOOKUP($E1118,'[2]Costeo-JUL26'!$B$9:$CQ$307,AY$1,0),0)</f>
        <v>0.03</v>
      </c>
      <c r="AZ1118" s="36">
        <f t="shared" si="545"/>
        <v>723.91795405002995</v>
      </c>
      <c r="BA1118" s="36">
        <f t="shared" si="546"/>
        <v>24854.516422384364</v>
      </c>
      <c r="BB1118" s="34">
        <f>IF($B1118="P",VLOOKUP($E1118,'[2]Costeo-JUL26'!$B$9:$CQ$307,BB$1,0),0)</f>
        <v>902311</v>
      </c>
      <c r="BC1118" s="16">
        <f>IF($B1118="P",VLOOKUP($E1118,'[2]Costeo-JUL26'!$B$9:$CQ$307,BC$1,0),0)*$G1118</f>
        <v>1.0325000000000002</v>
      </c>
      <c r="BD1118" s="36">
        <f>IF($B1118="P",VLOOKUP($E1118,'[2]Costeo-JUL26'!$B$9:$CQ$307,BD$1,0),0)*$G1118</f>
        <v>4049.098462500001</v>
      </c>
      <c r="BE1118" s="35">
        <f>IF($B1118="P",VLOOKUP($E1118,'[2]Costeo-JUL26'!$B$9:$CQ$307,BE$1,0),0)</f>
        <v>0.03</v>
      </c>
      <c r="BF1118" s="36">
        <f t="shared" si="547"/>
        <v>121.47295387500003</v>
      </c>
      <c r="BG1118" s="36">
        <f t="shared" si="548"/>
        <v>4170.5714163750008</v>
      </c>
      <c r="BH1118" s="34">
        <f>IF($B1118="P",VLOOKUP($E1118,'[2]Costeo-JUL26'!$B$9:$CQ$307,BH$1,0),0)</f>
        <v>933089</v>
      </c>
      <c r="BI1118" s="16">
        <f>IF($B1118="P",VLOOKUP($E1118,'[2]Costeo-JUL26'!$B$9:$CQ$307,BI$1,0),0)*$G1118</f>
        <v>8.85</v>
      </c>
      <c r="BJ1118" s="36">
        <f>IF($B1118="P",VLOOKUP($E1118,'[2]Costeo-JUL26'!$B$9:$CQ$307,BJ$1,0),0)*$G1118</f>
        <v>6590.3520104529625</v>
      </c>
      <c r="BK1118" s="35">
        <f>IF(BH1118=910319,0,IF($B1118="P",VLOOKUP($E1118,'[2]Costeo-JUL26'!$B$9:$CQ$307,BK$1,0),0))</f>
        <v>0.02</v>
      </c>
      <c r="BL1118" s="36">
        <f t="shared" si="549"/>
        <v>131.80704020905927</v>
      </c>
      <c r="BM1118" s="36">
        <f t="shared" si="550"/>
        <v>6722.1590506620214</v>
      </c>
      <c r="BN1118" s="34">
        <f>IF($B1118="P",VLOOKUP($E1118,'[2]Costeo-JUL26'!$B$9:$CQ$307,BN$1,0),0)</f>
        <v>0</v>
      </c>
      <c r="BO1118" s="16">
        <f>IF($B1118="P",VLOOKUP($E1118,'[2]Costeo-JUL26'!$B$9:$CQ$307,BO$1,0),0)*$G1118</f>
        <v>0</v>
      </c>
      <c r="BP1118" s="36">
        <f>IF($B1118="P",VLOOKUP($E1118,'[2]Costeo-JUL26'!$B$9:$CQ$307,BP$1,0),0)*$G1118</f>
        <v>0</v>
      </c>
      <c r="BQ1118" s="35">
        <f>IF($B1118="P",VLOOKUP($E1118,'[2]Costeo-JUL26'!$B$9:$CQ$307,BQ$1,0),0)</f>
        <v>0</v>
      </c>
      <c r="BR1118" s="36">
        <f t="shared" si="551"/>
        <v>0</v>
      </c>
      <c r="BS1118" s="36">
        <f t="shared" si="552"/>
        <v>0</v>
      </c>
      <c r="BT1118" s="34">
        <f>IF($B1118="P",VLOOKUP($E1118,'[2]Costeo-JUL26'!$B$9:$CQ$307,BT$1,0),0)</f>
        <v>0</v>
      </c>
      <c r="BU1118" s="16">
        <f>IF($B1118="P",VLOOKUP($E1118,'[2]Costeo-JUL26'!$B$9:$CQ$307,BU$1,0),0)*$G1118</f>
        <v>0</v>
      </c>
      <c r="BV1118" s="36">
        <f>IF($B1118="P",VLOOKUP($E1118,'[2]Costeo-JUL26'!$B$9:$CQ$307,BV$1,0),0)*$G1118</f>
        <v>0</v>
      </c>
      <c r="BW1118" s="35">
        <f>IF($B1118="P",VLOOKUP($E1118,'[2]Costeo-JUL26'!$B$9:$CQ$307,BW$1,0),0)</f>
        <v>0</v>
      </c>
      <c r="BX1118" s="36">
        <f t="shared" si="553"/>
        <v>0</v>
      </c>
      <c r="BY1118" s="36">
        <f t="shared" si="554"/>
        <v>0</v>
      </c>
      <c r="BZ1118" s="34">
        <f>IF($B1118="P",VLOOKUP($E1118,'[2]Costeo-JUL26'!$B$9:$CQ$307,BZ$1,0),0)</f>
        <v>0</v>
      </c>
      <c r="CA1118" s="16">
        <f>IF($B1118="P",VLOOKUP($E1118,'[2]Costeo-JUL26'!$B$9:$CQ$307,CA$1,0),0)*$G1118</f>
        <v>0</v>
      </c>
      <c r="CB1118" s="36">
        <f>IF($B1118="P",VLOOKUP($E1118,'[2]Costeo-JUL26'!$B$9:$CQ$307,CB$1,0),0)*$G1118</f>
        <v>0</v>
      </c>
      <c r="CC1118" s="35">
        <f>IF($B1118="P",VLOOKUP($E1118,'[2]Costeo-JUL26'!$B$9:$CQ$307,CC$1,0),0)</f>
        <v>0</v>
      </c>
      <c r="CD1118" s="36">
        <f t="shared" si="555"/>
        <v>0</v>
      </c>
      <c r="CE1118" s="36">
        <f t="shared" si="556"/>
        <v>0</v>
      </c>
      <c r="CF1118" s="37">
        <f t="shared" si="528"/>
        <v>1415713.1167032374</v>
      </c>
      <c r="CG1118" s="36">
        <f>IF($B1118="r",VLOOKUP($E1118,'[2]Costeo-JUL26'!$B$9:$CQ$307,CG$1,0),0)*$G1118</f>
        <v>0</v>
      </c>
      <c r="CH1118" s="35">
        <f>VLOOKUP($E1118,'[2]TEORICOS (05.26)'!$A$8:$T$251,CH$1,0)</f>
        <v>0</v>
      </c>
      <c r="CI1118" s="36">
        <f t="shared" si="557"/>
        <v>0</v>
      </c>
      <c r="CJ1118" s="37">
        <f t="shared" si="558"/>
        <v>0</v>
      </c>
      <c r="CM1118" s="16">
        <f>SUMIFS('[1]Ajuste Inventario'!$I:$I,'[1]Ajuste Inventario'!$B:$B,E1118,'[1]Ajuste Inventario'!$S:$S,D1118)*-1</f>
        <v>6</v>
      </c>
      <c r="CN1118" s="36">
        <f t="shared" si="529"/>
        <v>35992.706356861971</v>
      </c>
      <c r="CP1118" t="str">
        <f t="shared" si="530"/>
        <v>1259Org.Vtas V.Gesell</v>
      </c>
      <c r="CQ1118" s="10">
        <f t="shared" si="531"/>
        <v>5998.7843928103284</v>
      </c>
    </row>
    <row r="1119" spans="1:95" x14ac:dyDescent="0.25">
      <c r="A1119" s="30">
        <v>46204</v>
      </c>
      <c r="B1119" s="31" t="str">
        <f>VLOOKUP($E1119,'[2]TEORICOS (05.26)'!$A$8:$T$251,B$1,0)</f>
        <v>P</v>
      </c>
      <c r="C1119" s="32" t="str">
        <f>VLOOKUP($E1119,'[2]TEORICOS (05.26)'!$A$8:$T$251,C$1,0)</f>
        <v>Schweppes</v>
      </c>
      <c r="D1119" t="s">
        <v>233</v>
      </c>
      <c r="E1119">
        <v>1410</v>
      </c>
      <c r="F1119" t="s">
        <v>110</v>
      </c>
      <c r="G1119" s="16">
        <v>76</v>
      </c>
      <c r="H1119" s="16">
        <v>112.40399999999995</v>
      </c>
      <c r="I1119" s="33">
        <v>2098606.1200000006</v>
      </c>
      <c r="J1119" s="33">
        <v>1837592.2099999997</v>
      </c>
      <c r="K1119" s="34">
        <f>IF($B1119="P",VLOOKUP($E1119,'[2]Costeo-JUL26'!$B$9:$CQ$307,K$1,0),0)</f>
        <v>905752</v>
      </c>
      <c r="L1119" s="35">
        <f>VLOOKUP($E1119,'[2]TEORICOS (05.26)'!$A$8:$T$251,L$1,0)</f>
        <v>0.2</v>
      </c>
      <c r="M1119" s="36">
        <f t="shared" si="532"/>
        <v>367518.44199999998</v>
      </c>
      <c r="N1119" s="35">
        <f>IF($B1119="P",VLOOKUP($E1119,'[2]Costeo-JUL26'!$B$9:$CQ$307,N$1,0),0)</f>
        <v>2.5000000000000001E-2</v>
      </c>
      <c r="O1119" s="36">
        <f t="shared" si="533"/>
        <v>9187.9610499999999</v>
      </c>
      <c r="P1119" s="36">
        <f>IF($B1119="P",VLOOKUP($E1119,'[2]Costeo-JUL26'!$B$9:$CQ$307,P$1,0),0)*H1119</f>
        <v>0</v>
      </c>
      <c r="Q1119" s="36">
        <f t="shared" si="534"/>
        <v>376706.40304999996</v>
      </c>
      <c r="R1119" s="34">
        <f>IF($B1119="P",VLOOKUP($E1119,'[2]Costeo-JUL26'!$B$9:$CQ$307,R$1,0),0)</f>
        <v>902332</v>
      </c>
      <c r="S1119" s="16">
        <f>IF($B1119="P",VLOOKUP($E1119,'[2]Costeo-JUL26'!$B$9:$CQ$307,S$1,0),0)*$G1119</f>
        <v>77.661360000000002</v>
      </c>
      <c r="T1119" s="36">
        <f>IF($B1119="P",VLOOKUP($E1119,'[2]Costeo-JUL26'!$B$9:$CQ$307,T$1,0),0)*$G1119</f>
        <v>54172.984125696297</v>
      </c>
      <c r="U1119" s="35">
        <f>IF($B1119="P",VLOOKUP($E1119,'[2]Costeo-JUL26'!$B$9:$CQ$307,U$1,0),0)</f>
        <v>1.4999999999999999E-2</v>
      </c>
      <c r="V1119" s="36">
        <f t="shared" si="535"/>
        <v>812.59476188544443</v>
      </c>
      <c r="W1119" s="36">
        <f t="shared" si="536"/>
        <v>54985.578887581745</v>
      </c>
      <c r="X1119" s="34">
        <f>IF($B1119="P",VLOOKUP($E1119,'[2]Costeo-JUL26'!$B$9:$CQ$307,X$1,0),0)</f>
        <v>902338</v>
      </c>
      <c r="Y1119" s="16">
        <f>IF($B1119="P",VLOOKUP($E1119,'[2]Costeo-JUL26'!$B$9:$CQ$307,Y$1,0),0)*$G1119</f>
        <v>5.0561279999999993</v>
      </c>
      <c r="Z1119" s="36">
        <f>IF($B1119="P",VLOOKUP($E1119,'[2]Costeo-JUL26'!$B$9:$CQ$307,Z$1,0),0)*$G1119</f>
        <v>1429.5696307200001</v>
      </c>
      <c r="AA1119" s="35">
        <f>IF($B1119="P",VLOOKUP($E1119,'[2]Costeo-JUL26'!$B$9:$CQ$307,AA$1,0),0)</f>
        <v>0.45</v>
      </c>
      <c r="AB1119" s="36">
        <f t="shared" si="537"/>
        <v>643.30633382400003</v>
      </c>
      <c r="AC1119" s="36">
        <f t="shared" si="538"/>
        <v>2072.875964544</v>
      </c>
      <c r="AD1119" s="34">
        <f>IF($B1119="P",VLOOKUP($E1119,'[2]Costeo-JUL26'!$B$9:$CQ$307,AD$1,0),0)</f>
        <v>933139</v>
      </c>
      <c r="AE1119" s="16">
        <f>IF($B1119="P",VLOOKUP($E1119,'[2]Costeo-JUL26'!$B$9:$CQ$307,AE$1,0),0)*$G1119</f>
        <v>1824</v>
      </c>
      <c r="AF1119" s="36">
        <f>IF($B1119="P",VLOOKUP($E1119,'[2]Costeo-JUL26'!$B$9:$CQ$307,AF$1,0),0)*$G1119</f>
        <v>19769.460480000002</v>
      </c>
      <c r="AG1119" s="35">
        <f>IF($B1119="P",VLOOKUP($E1119,'[2]Costeo-JUL26'!$B$9:$CQ$307,AG$1,0),0)</f>
        <v>6.0000000000000001E-3</v>
      </c>
      <c r="AH1119" s="36">
        <f t="shared" si="539"/>
        <v>118.61676288000001</v>
      </c>
      <c r="AI1119" s="36">
        <f t="shared" si="540"/>
        <v>19888.077242880001</v>
      </c>
      <c r="AJ1119" s="34">
        <f>IF($B1119="P",VLOOKUP($E1119,'[2]Costeo-JUL26'!$B$9:$CQ$307,AJ$1,0),0)</f>
        <v>932981</v>
      </c>
      <c r="AK1119" s="16">
        <f>IF($B1119="P",VLOOKUP($E1119,'[2]Costeo-JUL26'!$B$9:$CQ$307,AK$1,0),0)*$G1119</f>
        <v>1824</v>
      </c>
      <c r="AL1119" s="36">
        <f>IF($B1119="P",VLOOKUP($E1119,'[2]Costeo-JUL26'!$B$9:$CQ$307,AL$1,0),0)*$G1119</f>
        <v>75688.703999999998</v>
      </c>
      <c r="AM1119" s="35">
        <f>IF($B1119="P",VLOOKUP($E1119,'[2]Costeo-JUL26'!$B$9:$CQ$307,AM$1,0),0)</f>
        <v>1.7999999999999999E-2</v>
      </c>
      <c r="AN1119" s="36">
        <f t="shared" si="541"/>
        <v>1362.3966719999999</v>
      </c>
      <c r="AO1119" s="36">
        <f t="shared" si="542"/>
        <v>77051.100672</v>
      </c>
      <c r="AP1119" s="34">
        <f>IF($B1119="P",VLOOKUP($E1119,'[2]Costeo-JUL26'!$B$9:$CQ$307,AP$1,0),0)</f>
        <v>0</v>
      </c>
      <c r="AQ1119" s="16">
        <f>IF($B1119="P",VLOOKUP($E1119,'[2]Costeo-JUL26'!$B$9:$CQ$307,AQ$1,0),0)*$G1119</f>
        <v>0</v>
      </c>
      <c r="AR1119" s="36">
        <f>IF($B1119="P",VLOOKUP($E1119,'[2]Costeo-JUL26'!$B$9:$CQ$307,AR$1,0),0)*$G1119</f>
        <v>0</v>
      </c>
      <c r="AS1119" s="35">
        <f>IF($B1119="P",VLOOKUP($E1119,'[2]Costeo-JUL26'!$B$9:$CQ$307,AS$1,0),0)</f>
        <v>0</v>
      </c>
      <c r="AT1119" s="36">
        <f t="shared" si="543"/>
        <v>0</v>
      </c>
      <c r="AU1119" s="36">
        <f t="shared" si="544"/>
        <v>0</v>
      </c>
      <c r="AV1119" s="34">
        <f>IF($B1119="P",VLOOKUP($E1119,'[2]Costeo-JUL26'!$B$9:$CQ$307,AV$1,0),0)</f>
        <v>0</v>
      </c>
      <c r="AW1119" s="16">
        <f>IF($B1119="P",VLOOKUP($E1119,'[2]Costeo-JUL26'!$B$9:$CQ$307,AW$1,0),0)*$G1119</f>
        <v>0</v>
      </c>
      <c r="AX1119" s="36">
        <f>IF($B1119="P",VLOOKUP($E1119,'[2]Costeo-JUL26'!$B$9:$CQ$307,AX$1,0),0)*$G1119</f>
        <v>0</v>
      </c>
      <c r="AY1119" s="35">
        <f>IF($B1119="P",VLOOKUP($E1119,'[2]Costeo-JUL26'!$B$9:$CQ$307,AY$1,0),0)</f>
        <v>0</v>
      </c>
      <c r="AZ1119" s="36">
        <f t="shared" si="545"/>
        <v>0</v>
      </c>
      <c r="BA1119" s="36">
        <f t="shared" si="546"/>
        <v>0</v>
      </c>
      <c r="BB1119" s="34">
        <f>IF($B1119="P",VLOOKUP($E1119,'[2]Costeo-JUL26'!$B$9:$CQ$307,BB$1,0),0)</f>
        <v>0</v>
      </c>
      <c r="BC1119" s="16">
        <f>IF($B1119="P",VLOOKUP($E1119,'[2]Costeo-JUL26'!$B$9:$CQ$307,BC$1,0),0)*$G1119</f>
        <v>0</v>
      </c>
      <c r="BD1119" s="36">
        <f>IF($B1119="P",VLOOKUP($E1119,'[2]Costeo-JUL26'!$B$9:$CQ$307,BD$1,0),0)*$G1119</f>
        <v>0</v>
      </c>
      <c r="BE1119" s="35">
        <f>IF($B1119="P",VLOOKUP($E1119,'[2]Costeo-JUL26'!$B$9:$CQ$307,BE$1,0),0)</f>
        <v>0</v>
      </c>
      <c r="BF1119" s="36">
        <f t="shared" si="547"/>
        <v>0</v>
      </c>
      <c r="BG1119" s="36">
        <f t="shared" si="548"/>
        <v>0</v>
      </c>
      <c r="BH1119" s="34">
        <f>IF($B1119="P",VLOOKUP($E1119,'[2]Costeo-JUL26'!$B$9:$CQ$307,BH$1,0),0)</f>
        <v>0</v>
      </c>
      <c r="BI1119" s="16">
        <f>IF($B1119="P",VLOOKUP($E1119,'[2]Costeo-JUL26'!$B$9:$CQ$307,BI$1,0),0)*$G1119</f>
        <v>0</v>
      </c>
      <c r="BJ1119" s="36">
        <f>IF($B1119="P",VLOOKUP($E1119,'[2]Costeo-JUL26'!$B$9:$CQ$307,BJ$1,0),0)*$G1119</f>
        <v>0</v>
      </c>
      <c r="BK1119" s="35">
        <f>IF(BH1119=910319,0,IF($B1119="P",VLOOKUP($E1119,'[2]Costeo-JUL26'!$B$9:$CQ$307,BK$1,0),0))</f>
        <v>0</v>
      </c>
      <c r="BL1119" s="36">
        <f t="shared" si="549"/>
        <v>0</v>
      </c>
      <c r="BM1119" s="36">
        <f t="shared" si="550"/>
        <v>0</v>
      </c>
      <c r="BN1119" s="34">
        <f>IF($B1119="P",VLOOKUP($E1119,'[2]Costeo-JUL26'!$B$9:$CQ$307,BN$1,0),0)</f>
        <v>0</v>
      </c>
      <c r="BO1119" s="16">
        <f>IF($B1119="P",VLOOKUP($E1119,'[2]Costeo-JUL26'!$B$9:$CQ$307,BO$1,0),0)*$G1119</f>
        <v>0</v>
      </c>
      <c r="BP1119" s="36">
        <f>IF($B1119="P",VLOOKUP($E1119,'[2]Costeo-JUL26'!$B$9:$CQ$307,BP$1,0),0)*$G1119</f>
        <v>0</v>
      </c>
      <c r="BQ1119" s="35">
        <f>IF($B1119="P",VLOOKUP($E1119,'[2]Costeo-JUL26'!$B$9:$CQ$307,BQ$1,0),0)</f>
        <v>0</v>
      </c>
      <c r="BR1119" s="36">
        <f t="shared" si="551"/>
        <v>0</v>
      </c>
      <c r="BS1119" s="36">
        <f t="shared" si="552"/>
        <v>0</v>
      </c>
      <c r="BT1119" s="34">
        <f>IF($B1119="P",VLOOKUP($E1119,'[2]Costeo-JUL26'!$B$9:$CQ$307,BT$1,0),0)</f>
        <v>0</v>
      </c>
      <c r="BU1119" s="16">
        <f>IF($B1119="P",VLOOKUP($E1119,'[2]Costeo-JUL26'!$B$9:$CQ$307,BU$1,0),0)*$G1119</f>
        <v>0</v>
      </c>
      <c r="BV1119" s="36">
        <f>IF($B1119="P",VLOOKUP($E1119,'[2]Costeo-JUL26'!$B$9:$CQ$307,BV$1,0),0)*$G1119</f>
        <v>0</v>
      </c>
      <c r="BW1119" s="35">
        <f>IF($B1119="P",VLOOKUP($E1119,'[2]Costeo-JUL26'!$B$9:$CQ$307,BW$1,0),0)</f>
        <v>0</v>
      </c>
      <c r="BX1119" s="36">
        <f t="shared" si="553"/>
        <v>0</v>
      </c>
      <c r="BY1119" s="36">
        <f t="shared" si="554"/>
        <v>0</v>
      </c>
      <c r="BZ1119" s="34">
        <f>IF($B1119="P",VLOOKUP($E1119,'[2]Costeo-JUL26'!$B$9:$CQ$307,BZ$1,0),0)</f>
        <v>0</v>
      </c>
      <c r="CA1119" s="16">
        <f>IF($B1119="P",VLOOKUP($E1119,'[2]Costeo-JUL26'!$B$9:$CQ$307,CA$1,0),0)*$G1119</f>
        <v>0</v>
      </c>
      <c r="CB1119" s="36">
        <f>IF($B1119="P",VLOOKUP($E1119,'[2]Costeo-JUL26'!$B$9:$CQ$307,CB$1,0),0)*$G1119</f>
        <v>0</v>
      </c>
      <c r="CC1119" s="35">
        <f>IF($B1119="P",VLOOKUP($E1119,'[2]Costeo-JUL26'!$B$9:$CQ$307,CC$1,0),0)</f>
        <v>0</v>
      </c>
      <c r="CD1119" s="36">
        <f t="shared" si="555"/>
        <v>0</v>
      </c>
      <c r="CE1119" s="36">
        <f t="shared" si="556"/>
        <v>0</v>
      </c>
      <c r="CF1119" s="37">
        <f t="shared" si="528"/>
        <v>530704.03581700579</v>
      </c>
      <c r="CG1119" s="36">
        <f>IF($B1119="r",VLOOKUP($E1119,'[2]Costeo-JUL26'!$B$9:$CQ$307,CG$1,0),0)*$G1119</f>
        <v>0</v>
      </c>
      <c r="CH1119" s="35">
        <f>VLOOKUP($E1119,'[2]TEORICOS (05.26)'!$A$8:$T$251,CH$1,0)</f>
        <v>0</v>
      </c>
      <c r="CI1119" s="36">
        <f t="shared" si="557"/>
        <v>0</v>
      </c>
      <c r="CJ1119" s="37">
        <f t="shared" si="558"/>
        <v>0</v>
      </c>
      <c r="CM1119" s="16">
        <f>SUMIFS('[1]Ajuste Inventario'!$I:$I,'[1]Ajuste Inventario'!$B:$B,E1119,'[1]Ajuste Inventario'!$S:$S,D1119)*-1</f>
        <v>0</v>
      </c>
      <c r="CN1119" s="36">
        <f t="shared" si="529"/>
        <v>0</v>
      </c>
      <c r="CP1119" t="str">
        <f t="shared" si="530"/>
        <v>1410Org.Vtas V.Gesell</v>
      </c>
      <c r="CQ1119" s="10" t="e">
        <f t="shared" si="531"/>
        <v>#DIV/0!</v>
      </c>
    </row>
    <row r="1120" spans="1:95" x14ac:dyDescent="0.25">
      <c r="A1120" s="30">
        <v>46204</v>
      </c>
      <c r="B1120" s="31" t="str">
        <f>VLOOKUP($E1120,'[2]TEORICOS (05.26)'!$A$8:$T$251,B$1,0)</f>
        <v>R</v>
      </c>
      <c r="C1120" s="32" t="str">
        <f>VLOOKUP($E1120,'[2]TEORICOS (05.26)'!$A$8:$T$251,C$1,0)</f>
        <v>Schweppes</v>
      </c>
      <c r="D1120" t="s">
        <v>233</v>
      </c>
      <c r="E1120">
        <v>1418</v>
      </c>
      <c r="F1120" t="s">
        <v>111</v>
      </c>
      <c r="G1120" s="16">
        <v>71</v>
      </c>
      <c r="H1120" s="16">
        <v>26.554000000000002</v>
      </c>
      <c r="I1120" s="33">
        <v>576432.81000000006</v>
      </c>
      <c r="J1120" s="33">
        <v>566062.27</v>
      </c>
      <c r="K1120" s="34">
        <f>IF($B1120="P",VLOOKUP($E1120,'[2]Costeo-JUL26'!$B$9:$CQ$307,K$1,0),0)</f>
        <v>0</v>
      </c>
      <c r="L1120" s="35">
        <f>VLOOKUP($E1120,'[2]TEORICOS (05.26)'!$A$8:$T$251,L$1,0)</f>
        <v>0.2</v>
      </c>
      <c r="M1120" s="36">
        <f t="shared" si="532"/>
        <v>0</v>
      </c>
      <c r="N1120" s="35">
        <f>IF($B1120="P",VLOOKUP($E1120,'[2]Costeo-JUL26'!$B$9:$CQ$307,N$1,0),0)</f>
        <v>0</v>
      </c>
      <c r="O1120" s="36">
        <f t="shared" si="533"/>
        <v>0</v>
      </c>
      <c r="P1120" s="36">
        <f>IF($B1120="P",VLOOKUP($E1120,'[2]Costeo-JUL26'!$B$9:$CQ$307,P$1,0),0)*H1120</f>
        <v>0</v>
      </c>
      <c r="Q1120" s="36">
        <f t="shared" si="534"/>
        <v>0</v>
      </c>
      <c r="R1120" s="34">
        <f>IF($B1120="P",VLOOKUP($E1120,'[2]Costeo-JUL26'!$B$9:$CQ$307,R$1,0),0)</f>
        <v>0</v>
      </c>
      <c r="S1120" s="16">
        <f>IF($B1120="P",VLOOKUP($E1120,'[2]Costeo-JUL26'!$B$9:$CQ$307,S$1,0),0)*$G1120</f>
        <v>0</v>
      </c>
      <c r="T1120" s="36">
        <f>IF($B1120="P",VLOOKUP($E1120,'[2]Costeo-JUL26'!$B$9:$CQ$307,T$1,0),0)*$G1120</f>
        <v>0</v>
      </c>
      <c r="U1120" s="35">
        <f>IF($B1120="P",VLOOKUP($E1120,'[2]Costeo-JUL26'!$B$9:$CQ$307,U$1,0),0)</f>
        <v>0</v>
      </c>
      <c r="V1120" s="36">
        <f t="shared" si="535"/>
        <v>0</v>
      </c>
      <c r="W1120" s="36">
        <f t="shared" si="536"/>
        <v>0</v>
      </c>
      <c r="X1120" s="34">
        <f>IF($B1120="P",VLOOKUP($E1120,'[2]Costeo-JUL26'!$B$9:$CQ$307,X$1,0),0)</f>
        <v>0</v>
      </c>
      <c r="Y1120" s="16">
        <f>IF($B1120="P",VLOOKUP($E1120,'[2]Costeo-JUL26'!$B$9:$CQ$307,Y$1,0),0)*$G1120</f>
        <v>0</v>
      </c>
      <c r="Z1120" s="36">
        <f>IF($B1120="P",VLOOKUP($E1120,'[2]Costeo-JUL26'!$B$9:$CQ$307,Z$1,0),0)*$G1120</f>
        <v>0</v>
      </c>
      <c r="AA1120" s="35">
        <f>IF($B1120="P",VLOOKUP($E1120,'[2]Costeo-JUL26'!$B$9:$CQ$307,AA$1,0),0)</f>
        <v>0</v>
      </c>
      <c r="AB1120" s="36">
        <f t="shared" si="537"/>
        <v>0</v>
      </c>
      <c r="AC1120" s="36">
        <f t="shared" si="538"/>
        <v>0</v>
      </c>
      <c r="AD1120" s="34">
        <f>IF($B1120="P",VLOOKUP($E1120,'[2]Costeo-JUL26'!$B$9:$CQ$307,AD$1,0),0)</f>
        <v>0</v>
      </c>
      <c r="AE1120" s="16">
        <f>IF($B1120="P",VLOOKUP($E1120,'[2]Costeo-JUL26'!$B$9:$CQ$307,AE$1,0),0)*$G1120</f>
        <v>0</v>
      </c>
      <c r="AF1120" s="36">
        <f>IF($B1120="P",VLOOKUP($E1120,'[2]Costeo-JUL26'!$B$9:$CQ$307,AF$1,0),0)*$G1120</f>
        <v>0</v>
      </c>
      <c r="AG1120" s="35">
        <f>IF($B1120="P",VLOOKUP($E1120,'[2]Costeo-JUL26'!$B$9:$CQ$307,AG$1,0),0)</f>
        <v>0</v>
      </c>
      <c r="AH1120" s="36">
        <f t="shared" si="539"/>
        <v>0</v>
      </c>
      <c r="AI1120" s="36">
        <f t="shared" si="540"/>
        <v>0</v>
      </c>
      <c r="AJ1120" s="34">
        <f>IF($B1120="P",VLOOKUP($E1120,'[2]Costeo-JUL26'!$B$9:$CQ$307,AJ$1,0),0)</f>
        <v>0</v>
      </c>
      <c r="AK1120" s="16">
        <f>IF($B1120="P",VLOOKUP($E1120,'[2]Costeo-JUL26'!$B$9:$CQ$307,AK$1,0),0)*$G1120</f>
        <v>0</v>
      </c>
      <c r="AL1120" s="36">
        <f>IF($B1120="P",VLOOKUP($E1120,'[2]Costeo-JUL26'!$B$9:$CQ$307,AL$1,0),0)*$G1120</f>
        <v>0</v>
      </c>
      <c r="AM1120" s="35">
        <f>IF($B1120="P",VLOOKUP($E1120,'[2]Costeo-JUL26'!$B$9:$CQ$307,AM$1,0),0)</f>
        <v>0</v>
      </c>
      <c r="AN1120" s="36">
        <f t="shared" si="541"/>
        <v>0</v>
      </c>
      <c r="AO1120" s="36">
        <f t="shared" si="542"/>
        <v>0</v>
      </c>
      <c r="AP1120" s="34">
        <f>IF($B1120="P",VLOOKUP($E1120,'[2]Costeo-JUL26'!$B$9:$CQ$307,AP$1,0),0)</f>
        <v>0</v>
      </c>
      <c r="AQ1120" s="16">
        <f>IF($B1120="P",VLOOKUP($E1120,'[2]Costeo-JUL26'!$B$9:$CQ$307,AQ$1,0),0)*$G1120</f>
        <v>0</v>
      </c>
      <c r="AR1120" s="36">
        <f>IF($B1120="P",VLOOKUP($E1120,'[2]Costeo-JUL26'!$B$9:$CQ$307,AR$1,0),0)*$G1120</f>
        <v>0</v>
      </c>
      <c r="AS1120" s="35">
        <f>IF($B1120="P",VLOOKUP($E1120,'[2]Costeo-JUL26'!$B$9:$CQ$307,AS$1,0),0)</f>
        <v>0</v>
      </c>
      <c r="AT1120" s="36">
        <f t="shared" si="543"/>
        <v>0</v>
      </c>
      <c r="AU1120" s="36">
        <f t="shared" si="544"/>
        <v>0</v>
      </c>
      <c r="AV1120" s="34">
        <f>IF($B1120="P",VLOOKUP($E1120,'[2]Costeo-JUL26'!$B$9:$CQ$307,AV$1,0),0)</f>
        <v>0</v>
      </c>
      <c r="AW1120" s="16">
        <f>IF($B1120="P",VLOOKUP($E1120,'[2]Costeo-JUL26'!$B$9:$CQ$307,AW$1,0),0)*$G1120</f>
        <v>0</v>
      </c>
      <c r="AX1120" s="36">
        <f>IF($B1120="P",VLOOKUP($E1120,'[2]Costeo-JUL26'!$B$9:$CQ$307,AX$1,0),0)*$G1120</f>
        <v>0</v>
      </c>
      <c r="AY1120" s="35">
        <f>IF($B1120="P",VLOOKUP($E1120,'[2]Costeo-JUL26'!$B$9:$CQ$307,AY$1,0),0)</f>
        <v>0</v>
      </c>
      <c r="AZ1120" s="36">
        <f t="shared" si="545"/>
        <v>0</v>
      </c>
      <c r="BA1120" s="36">
        <f t="shared" si="546"/>
        <v>0</v>
      </c>
      <c r="BB1120" s="34">
        <f>IF($B1120="P",VLOOKUP($E1120,'[2]Costeo-JUL26'!$B$9:$CQ$307,BB$1,0),0)</f>
        <v>0</v>
      </c>
      <c r="BC1120" s="16">
        <f>IF($B1120="P",VLOOKUP($E1120,'[2]Costeo-JUL26'!$B$9:$CQ$307,BC$1,0),0)*$G1120</f>
        <v>0</v>
      </c>
      <c r="BD1120" s="36">
        <f>IF($B1120="P",VLOOKUP($E1120,'[2]Costeo-JUL26'!$B$9:$CQ$307,BD$1,0),0)*$G1120</f>
        <v>0</v>
      </c>
      <c r="BE1120" s="35">
        <f>IF($B1120="P",VLOOKUP($E1120,'[2]Costeo-JUL26'!$B$9:$CQ$307,BE$1,0),0)</f>
        <v>0</v>
      </c>
      <c r="BF1120" s="36">
        <f t="shared" si="547"/>
        <v>0</v>
      </c>
      <c r="BG1120" s="36">
        <f t="shared" si="548"/>
        <v>0</v>
      </c>
      <c r="BH1120" s="34">
        <f>IF($B1120="P",VLOOKUP($E1120,'[2]Costeo-JUL26'!$B$9:$CQ$307,BH$1,0),0)</f>
        <v>0</v>
      </c>
      <c r="BI1120" s="16">
        <f>IF($B1120="P",VLOOKUP($E1120,'[2]Costeo-JUL26'!$B$9:$CQ$307,BI$1,0),0)*$G1120</f>
        <v>0</v>
      </c>
      <c r="BJ1120" s="36">
        <f>IF($B1120="P",VLOOKUP($E1120,'[2]Costeo-JUL26'!$B$9:$CQ$307,BJ$1,0),0)*$G1120</f>
        <v>0</v>
      </c>
      <c r="BK1120" s="35">
        <f>IF(BH1120=910319,0,IF($B1120="P",VLOOKUP($E1120,'[2]Costeo-JUL26'!$B$9:$CQ$307,BK$1,0),0))</f>
        <v>0</v>
      </c>
      <c r="BL1120" s="36">
        <f t="shared" si="549"/>
        <v>0</v>
      </c>
      <c r="BM1120" s="36">
        <f t="shared" si="550"/>
        <v>0</v>
      </c>
      <c r="BN1120" s="34">
        <f>IF($B1120="P",VLOOKUP($E1120,'[2]Costeo-JUL26'!$B$9:$CQ$307,BN$1,0),0)</f>
        <v>0</v>
      </c>
      <c r="BO1120" s="16">
        <f>IF($B1120="P",VLOOKUP($E1120,'[2]Costeo-JUL26'!$B$9:$CQ$307,BO$1,0),0)*$G1120</f>
        <v>0</v>
      </c>
      <c r="BP1120" s="36">
        <f>IF($B1120="P",VLOOKUP($E1120,'[2]Costeo-JUL26'!$B$9:$CQ$307,BP$1,0),0)*$G1120</f>
        <v>0</v>
      </c>
      <c r="BQ1120" s="35">
        <f>IF($B1120="P",VLOOKUP($E1120,'[2]Costeo-JUL26'!$B$9:$CQ$307,BQ$1,0),0)</f>
        <v>0</v>
      </c>
      <c r="BR1120" s="36">
        <f t="shared" si="551"/>
        <v>0</v>
      </c>
      <c r="BS1120" s="36">
        <f t="shared" si="552"/>
        <v>0</v>
      </c>
      <c r="BT1120" s="34">
        <f>IF($B1120="P",VLOOKUP($E1120,'[2]Costeo-JUL26'!$B$9:$CQ$307,BT$1,0),0)</f>
        <v>0</v>
      </c>
      <c r="BU1120" s="16">
        <f>IF($B1120="P",VLOOKUP($E1120,'[2]Costeo-JUL26'!$B$9:$CQ$307,BU$1,0),0)*$G1120</f>
        <v>0</v>
      </c>
      <c r="BV1120" s="36">
        <f>IF($B1120="P",VLOOKUP($E1120,'[2]Costeo-JUL26'!$B$9:$CQ$307,BV$1,0),0)*$G1120</f>
        <v>0</v>
      </c>
      <c r="BW1120" s="35">
        <f>IF($B1120="P",VLOOKUP($E1120,'[2]Costeo-JUL26'!$B$9:$CQ$307,BW$1,0),0)</f>
        <v>0</v>
      </c>
      <c r="BX1120" s="36">
        <f t="shared" si="553"/>
        <v>0</v>
      </c>
      <c r="BY1120" s="36">
        <f t="shared" si="554"/>
        <v>0</v>
      </c>
      <c r="BZ1120" s="34">
        <f>IF($B1120="P",VLOOKUP($E1120,'[2]Costeo-JUL26'!$B$9:$CQ$307,BZ$1,0),0)</f>
        <v>0</v>
      </c>
      <c r="CA1120" s="16">
        <f>IF($B1120="P",VLOOKUP($E1120,'[2]Costeo-JUL26'!$B$9:$CQ$307,CA$1,0),0)*$G1120</f>
        <v>0</v>
      </c>
      <c r="CB1120" s="36">
        <f>IF($B1120="P",VLOOKUP($E1120,'[2]Costeo-JUL26'!$B$9:$CQ$307,CB$1,0),0)*$G1120</f>
        <v>0</v>
      </c>
      <c r="CC1120" s="35">
        <f>IF($B1120="P",VLOOKUP($E1120,'[2]Costeo-JUL26'!$B$9:$CQ$307,CC$1,0),0)</f>
        <v>0</v>
      </c>
      <c r="CD1120" s="36">
        <f t="shared" si="555"/>
        <v>0</v>
      </c>
      <c r="CE1120" s="36">
        <f t="shared" si="556"/>
        <v>0</v>
      </c>
      <c r="CF1120" s="37">
        <f t="shared" si="528"/>
        <v>0</v>
      </c>
      <c r="CG1120" s="36">
        <f>IF($B1120="r",VLOOKUP($E1120,'[2]Costeo-JUL26'!$B$9:$CQ$307,CG$1,0),0)*$G1120</f>
        <v>134956.41194331984</v>
      </c>
      <c r="CH1120" s="35">
        <f>VLOOKUP($E1120,'[2]TEORICOS (05.26)'!$A$8:$T$251,CH$1,0)</f>
        <v>0.05</v>
      </c>
      <c r="CI1120" s="36">
        <f t="shared" si="557"/>
        <v>106464.63340283402</v>
      </c>
      <c r="CJ1120" s="37">
        <f t="shared" si="558"/>
        <v>241421.04534615384</v>
      </c>
      <c r="CM1120" s="16">
        <f>SUMIFS('[1]Ajuste Inventario'!$I:$I,'[1]Ajuste Inventario'!$B:$B,E1120,'[1]Ajuste Inventario'!$S:$S,D1120)*-1</f>
        <v>2</v>
      </c>
      <c r="CN1120" s="36">
        <f t="shared" si="529"/>
        <v>6800.5928266522205</v>
      </c>
      <c r="CP1120" t="str">
        <f t="shared" si="530"/>
        <v>1418Org.Vtas V.Gesell</v>
      </c>
      <c r="CQ1120" s="10">
        <f t="shared" si="531"/>
        <v>3400.2964133261103</v>
      </c>
    </row>
    <row r="1121" spans="1:95" x14ac:dyDescent="0.25">
      <c r="A1121" s="30">
        <v>46204</v>
      </c>
      <c r="B1121" s="31" t="str">
        <f>VLOOKUP($E1121,'[2]TEORICOS (05.26)'!$A$8:$T$251,B$1,0)</f>
        <v>P</v>
      </c>
      <c r="C1121" s="32" t="str">
        <f>VLOOKUP($E1121,'[2]TEORICOS (05.26)'!$A$8:$T$251,C$1,0)</f>
        <v>Schweppes</v>
      </c>
      <c r="D1121" t="s">
        <v>233</v>
      </c>
      <c r="E1121">
        <v>1436</v>
      </c>
      <c r="F1121" t="s">
        <v>112</v>
      </c>
      <c r="G1121" s="16">
        <v>328</v>
      </c>
      <c r="H1121" s="16">
        <v>519.87999999999954</v>
      </c>
      <c r="I1121" s="33">
        <v>4576410.7900000019</v>
      </c>
      <c r="J1121" s="33">
        <v>4384373.6000000006</v>
      </c>
      <c r="K1121" s="34">
        <f>IF($B1121="P",VLOOKUP($E1121,'[2]Costeo-JUL26'!$B$9:$CQ$307,K$1,0),0)</f>
        <v>905752</v>
      </c>
      <c r="L1121" s="35">
        <f>VLOOKUP($E1121,'[2]TEORICOS (05.26)'!$A$8:$T$251,L$1,0)</f>
        <v>0.2</v>
      </c>
      <c r="M1121" s="36">
        <f t="shared" si="532"/>
        <v>876874.7200000002</v>
      </c>
      <c r="N1121" s="35">
        <f>IF($B1121="P",VLOOKUP($E1121,'[2]Costeo-JUL26'!$B$9:$CQ$307,N$1,0),0)</f>
        <v>2.5000000000000001E-2</v>
      </c>
      <c r="O1121" s="36">
        <f t="shared" si="533"/>
        <v>21921.868000000006</v>
      </c>
      <c r="P1121" s="36">
        <f>IF($B1121="P",VLOOKUP($E1121,'[2]Costeo-JUL26'!$B$9:$CQ$307,P$1,0),0)*H1121</f>
        <v>0</v>
      </c>
      <c r="Q1121" s="36">
        <f t="shared" si="534"/>
        <v>898796.58800000022</v>
      </c>
      <c r="R1121" s="34">
        <f>IF($B1121="P",VLOOKUP($E1121,'[2]Costeo-JUL26'!$B$9:$CQ$307,R$1,0),0)</f>
        <v>902332</v>
      </c>
      <c r="S1121" s="16">
        <f>IF($B1121="P",VLOOKUP($E1121,'[2]Costeo-JUL26'!$B$9:$CQ$307,S$1,0),0)*$G1121</f>
        <v>359.11080000000004</v>
      </c>
      <c r="T1121" s="36">
        <f>IF($B1121="P",VLOOKUP($E1121,'[2]Costeo-JUL26'!$B$9:$CQ$307,T$1,0),0)*$G1121</f>
        <v>250499.13712258067</v>
      </c>
      <c r="U1121" s="35">
        <f>IF($B1121="P",VLOOKUP($E1121,'[2]Costeo-JUL26'!$B$9:$CQ$307,U$1,0),0)</f>
        <v>1.4999999999999999E-2</v>
      </c>
      <c r="V1121" s="36">
        <f t="shared" si="535"/>
        <v>3757.48705683871</v>
      </c>
      <c r="W1121" s="36">
        <f t="shared" si="536"/>
        <v>254256.62417941936</v>
      </c>
      <c r="X1121" s="34">
        <f>IF($B1121="P",VLOOKUP($E1121,'[2]Costeo-JUL26'!$B$9:$CQ$307,X$1,0),0)</f>
        <v>902338</v>
      </c>
      <c r="Y1121" s="16">
        <f>IF($B1121="P",VLOOKUP($E1121,'[2]Costeo-JUL26'!$B$9:$CQ$307,Y$1,0),0)*$G1121</f>
        <v>25.717824</v>
      </c>
      <c r="Z1121" s="36">
        <f>IF($B1121="P",VLOOKUP($E1121,'[2]Costeo-JUL26'!$B$9:$CQ$307,Z$1,0),0)*$G1121</f>
        <v>7271.4575577600008</v>
      </c>
      <c r="AA1121" s="35">
        <f>IF($B1121="P",VLOOKUP($E1121,'[2]Costeo-JUL26'!$B$9:$CQ$307,AA$1,0),0)</f>
        <v>0.45</v>
      </c>
      <c r="AB1121" s="36">
        <f t="shared" si="537"/>
        <v>3272.1559009920006</v>
      </c>
      <c r="AC1121" s="36">
        <f t="shared" si="538"/>
        <v>10543.613458752001</v>
      </c>
      <c r="AD1121" s="34">
        <f>IF($B1121="P",VLOOKUP($E1121,'[2]Costeo-JUL26'!$B$9:$CQ$307,AD$1,0),0)</f>
        <v>902256</v>
      </c>
      <c r="AE1121" s="16">
        <f>IF($B1121="P",VLOOKUP($E1121,'[2]Costeo-JUL26'!$B$9:$CQ$307,AE$1,0),0)*$G1121</f>
        <v>1968</v>
      </c>
      <c r="AF1121" s="36">
        <f>IF($B1121="P",VLOOKUP($E1121,'[2]Costeo-JUL26'!$B$9:$CQ$307,AF$1,0),0)*$G1121</f>
        <v>29457.417600000001</v>
      </c>
      <c r="AG1121" s="35">
        <f>IF($B1121="P",VLOOKUP($E1121,'[2]Costeo-JUL26'!$B$9:$CQ$307,AG$1,0),0)</f>
        <v>6.0000000000000001E-3</v>
      </c>
      <c r="AH1121" s="36">
        <f t="shared" si="539"/>
        <v>176.7445056</v>
      </c>
      <c r="AI1121" s="36">
        <f t="shared" si="540"/>
        <v>29634.1621056</v>
      </c>
      <c r="AJ1121" s="34">
        <f>IF($B1121="P",VLOOKUP($E1121,'[2]Costeo-JUL26'!$B$9:$CQ$307,AJ$1,0),0)</f>
        <v>909867</v>
      </c>
      <c r="AK1121" s="16">
        <f>IF($B1121="P",VLOOKUP($E1121,'[2]Costeo-JUL26'!$B$9:$CQ$307,AK$1,0),0)*$G1121</f>
        <v>1968</v>
      </c>
      <c r="AL1121" s="36">
        <f>IF($B1121="P",VLOOKUP($E1121,'[2]Costeo-JUL26'!$B$9:$CQ$307,AL$1,0),0)*$G1121</f>
        <v>25549.205759999997</v>
      </c>
      <c r="AM1121" s="35">
        <f>IF($B1121="P",VLOOKUP($E1121,'[2]Costeo-JUL26'!$B$9:$CQ$307,AM$1,0),0)</f>
        <v>1.7999999999999999E-2</v>
      </c>
      <c r="AN1121" s="36">
        <f t="shared" si="541"/>
        <v>459.88570367999989</v>
      </c>
      <c r="AO1121" s="36">
        <f t="shared" si="542"/>
        <v>26009.091463679997</v>
      </c>
      <c r="AP1121" s="34">
        <f>IF($B1121="P",VLOOKUP($E1121,'[2]Costeo-JUL26'!$B$9:$CQ$307,AP$1,0),0)</f>
        <v>913486</v>
      </c>
      <c r="AQ1121" s="16">
        <f>IF($B1121="P",VLOOKUP($E1121,'[2]Costeo-JUL26'!$B$9:$CQ$307,AQ$1,0),0)*$G1121</f>
        <v>1968</v>
      </c>
      <c r="AR1121" s="36">
        <f>IF($B1121="P",VLOOKUP($E1121,'[2]Costeo-JUL26'!$B$9:$CQ$307,AR$1,0),0)*$G1121</f>
        <v>242922.84432059075</v>
      </c>
      <c r="AS1121" s="35">
        <f>IF($B1121="P",VLOOKUP($E1121,'[2]Costeo-JUL26'!$B$9:$CQ$307,AS$1,0),0)</f>
        <v>0.02</v>
      </c>
      <c r="AT1121" s="36">
        <f t="shared" si="543"/>
        <v>4858.4568864118155</v>
      </c>
      <c r="AU1121" s="36">
        <f t="shared" si="544"/>
        <v>247781.30120700257</v>
      </c>
      <c r="AV1121" s="34">
        <f>IF($B1121="P",VLOOKUP($E1121,'[2]Costeo-JUL26'!$B$9:$CQ$307,AV$1,0),0)</f>
        <v>917330</v>
      </c>
      <c r="AW1121" s="16">
        <f>IF($B1121="P",VLOOKUP($E1121,'[2]Costeo-JUL26'!$B$9:$CQ$307,AW$1,0),0)*$G1121</f>
        <v>7.6424000000000003</v>
      </c>
      <c r="AX1121" s="36">
        <f>IF($B1121="P",VLOOKUP($E1121,'[2]Costeo-JUL26'!$B$9:$CQ$307,AX$1,0),0)*$G1121</f>
        <v>30044.615464471408</v>
      </c>
      <c r="AY1121" s="35">
        <f>IF($B1121="P",VLOOKUP($E1121,'[2]Costeo-JUL26'!$B$9:$CQ$307,AY$1,0),0)</f>
        <v>0.03</v>
      </c>
      <c r="AZ1121" s="36">
        <f t="shared" si="545"/>
        <v>901.33846393414217</v>
      </c>
      <c r="BA1121" s="36">
        <f t="shared" si="546"/>
        <v>30945.95392840555</v>
      </c>
      <c r="BB1121" s="34">
        <f>IF($B1121="P",VLOOKUP($E1121,'[2]Costeo-JUL26'!$B$9:$CQ$307,BB$1,0),0)</f>
        <v>902311</v>
      </c>
      <c r="BC1121" s="16">
        <f>IF($B1121="P",VLOOKUP($E1121,'[2]Costeo-JUL26'!$B$9:$CQ$307,BC$1,0),0)*$G1121</f>
        <v>1.3178571428571431</v>
      </c>
      <c r="BD1121" s="36">
        <f>IF($B1121="P",VLOOKUP($E1121,'[2]Costeo-JUL26'!$B$9:$CQ$307,BD$1,0),0)*$G1121</f>
        <v>5168.167875000001</v>
      </c>
      <c r="BE1121" s="35">
        <f>IF($B1121="P",VLOOKUP($E1121,'[2]Costeo-JUL26'!$B$9:$CQ$307,BE$1,0),0)</f>
        <v>0.03</v>
      </c>
      <c r="BF1121" s="36">
        <f t="shared" si="547"/>
        <v>155.04503625000004</v>
      </c>
      <c r="BG1121" s="36">
        <f t="shared" si="548"/>
        <v>5323.2129112500006</v>
      </c>
      <c r="BH1121" s="34">
        <f>IF($B1121="P",VLOOKUP($E1121,'[2]Costeo-JUL26'!$B$9:$CQ$307,BH$1,0),0)</f>
        <v>910319</v>
      </c>
      <c r="BI1121" s="16">
        <f>IF($B1121="P",VLOOKUP($E1121,'[2]Costeo-JUL26'!$B$9:$CQ$307,BI$1,0),0)*$G1121</f>
        <v>4.3928571428571423</v>
      </c>
      <c r="BJ1121" s="36">
        <f>IF($B1121="P",VLOOKUP($E1121,'[2]Costeo-JUL26'!$B$9:$CQ$307,BJ$1,0),0)*$G1121</f>
        <v>11485.125</v>
      </c>
      <c r="BK1121" s="35">
        <f>IF(BH1121=910319,0,IF($B1121="P",VLOOKUP($E1121,'[2]Costeo-JUL26'!$B$9:$CQ$307,BK$1,0),0))</f>
        <v>0</v>
      </c>
      <c r="BL1121" s="36">
        <f t="shared" si="549"/>
        <v>0</v>
      </c>
      <c r="BM1121" s="36">
        <f t="shared" si="550"/>
        <v>11485.125</v>
      </c>
      <c r="BN1121" s="34">
        <f>IF($B1121="P",VLOOKUP($E1121,'[2]Costeo-JUL26'!$B$9:$CQ$307,BN$1,0),0)</f>
        <v>0</v>
      </c>
      <c r="BO1121" s="16">
        <f>IF($B1121="P",VLOOKUP($E1121,'[2]Costeo-JUL26'!$B$9:$CQ$307,BO$1,0),0)*$G1121</f>
        <v>0</v>
      </c>
      <c r="BP1121" s="36">
        <f>IF($B1121="P",VLOOKUP($E1121,'[2]Costeo-JUL26'!$B$9:$CQ$307,BP$1,0),0)*$G1121</f>
        <v>0</v>
      </c>
      <c r="BQ1121" s="35">
        <f>IF($B1121="P",VLOOKUP($E1121,'[2]Costeo-JUL26'!$B$9:$CQ$307,BQ$1,0),0)</f>
        <v>0</v>
      </c>
      <c r="BR1121" s="36">
        <f t="shared" si="551"/>
        <v>0</v>
      </c>
      <c r="BS1121" s="36">
        <f t="shared" si="552"/>
        <v>0</v>
      </c>
      <c r="BT1121" s="34">
        <f>IF($B1121="P",VLOOKUP($E1121,'[2]Costeo-JUL26'!$B$9:$CQ$307,BT$1,0),0)</f>
        <v>0</v>
      </c>
      <c r="BU1121" s="16">
        <f>IF($B1121="P",VLOOKUP($E1121,'[2]Costeo-JUL26'!$B$9:$CQ$307,BU$1,0),0)*$G1121</f>
        <v>0</v>
      </c>
      <c r="BV1121" s="36">
        <f>IF($B1121="P",VLOOKUP($E1121,'[2]Costeo-JUL26'!$B$9:$CQ$307,BV$1,0),0)*$G1121</f>
        <v>0</v>
      </c>
      <c r="BW1121" s="35">
        <f>IF($B1121="P",VLOOKUP($E1121,'[2]Costeo-JUL26'!$B$9:$CQ$307,BW$1,0),0)</f>
        <v>0</v>
      </c>
      <c r="BX1121" s="36">
        <f t="shared" si="553"/>
        <v>0</v>
      </c>
      <c r="BY1121" s="36">
        <f t="shared" si="554"/>
        <v>0</v>
      </c>
      <c r="BZ1121" s="34">
        <f>IF($B1121="P",VLOOKUP($E1121,'[2]Costeo-JUL26'!$B$9:$CQ$307,BZ$1,0),0)</f>
        <v>0</v>
      </c>
      <c r="CA1121" s="16">
        <f>IF($B1121="P",VLOOKUP($E1121,'[2]Costeo-JUL26'!$B$9:$CQ$307,CA$1,0),0)*$G1121</f>
        <v>0</v>
      </c>
      <c r="CB1121" s="36">
        <f>IF($B1121="P",VLOOKUP($E1121,'[2]Costeo-JUL26'!$B$9:$CQ$307,CB$1,0),0)*$G1121</f>
        <v>0</v>
      </c>
      <c r="CC1121" s="35">
        <f>IF($B1121="P",VLOOKUP($E1121,'[2]Costeo-JUL26'!$B$9:$CQ$307,CC$1,0),0)</f>
        <v>0</v>
      </c>
      <c r="CD1121" s="36">
        <f t="shared" si="555"/>
        <v>0</v>
      </c>
      <c r="CE1121" s="36">
        <f t="shared" si="556"/>
        <v>0</v>
      </c>
      <c r="CF1121" s="37">
        <f t="shared" si="528"/>
        <v>1514775.6722541098</v>
      </c>
      <c r="CG1121" s="36">
        <f>IF($B1121="r",VLOOKUP($E1121,'[2]Costeo-JUL26'!$B$9:$CQ$307,CG$1,0),0)*$G1121</f>
        <v>0</v>
      </c>
      <c r="CH1121" s="35">
        <f>VLOOKUP($E1121,'[2]TEORICOS (05.26)'!$A$8:$T$251,CH$1,0)</f>
        <v>0</v>
      </c>
      <c r="CI1121" s="36">
        <f t="shared" si="557"/>
        <v>0</v>
      </c>
      <c r="CJ1121" s="37">
        <f t="shared" si="558"/>
        <v>0</v>
      </c>
      <c r="CM1121" s="16">
        <f>SUMIFS('[1]Ajuste Inventario'!$I:$I,'[1]Ajuste Inventario'!$B:$B,E1121,'[1]Ajuste Inventario'!$S:$S,D1121)*-1</f>
        <v>40.331000000000003</v>
      </c>
      <c r="CN1121" s="36">
        <f t="shared" si="529"/>
        <v>186257.37084658688</v>
      </c>
      <c r="CP1121" t="str">
        <f t="shared" si="530"/>
        <v>1436Org.Vtas V.Gesell</v>
      </c>
      <c r="CQ1121" s="10">
        <f t="shared" si="531"/>
        <v>4618.2185129698464</v>
      </c>
    </row>
    <row r="1122" spans="1:95" x14ac:dyDescent="0.25">
      <c r="A1122" s="30">
        <v>46204</v>
      </c>
      <c r="B1122" s="31" t="str">
        <f>VLOOKUP($E1122,'[2]TEORICOS (05.26)'!$A$8:$T$251,B$1,0)</f>
        <v>P</v>
      </c>
      <c r="C1122" s="32" t="str">
        <f>VLOOKUP($E1122,'[2]TEORICOS (05.26)'!$A$8:$T$251,C$1,0)</f>
        <v>Schweppes</v>
      </c>
      <c r="D1122" t="s">
        <v>233</v>
      </c>
      <c r="E1122">
        <v>1459</v>
      </c>
      <c r="F1122" t="s">
        <v>113</v>
      </c>
      <c r="G1122" s="16">
        <v>168.667</v>
      </c>
      <c r="H1122" s="16">
        <v>401.09012599999983</v>
      </c>
      <c r="I1122" s="33">
        <v>3215257.5699999994</v>
      </c>
      <c r="J1122" s="33">
        <v>3135341.4099999997</v>
      </c>
      <c r="K1122" s="34">
        <f>IF($B1122="P",VLOOKUP($E1122,'[2]Costeo-JUL26'!$B$9:$CQ$307,K$1,0),0)</f>
        <v>905752</v>
      </c>
      <c r="L1122" s="35">
        <f>VLOOKUP($E1122,'[2]TEORICOS (05.26)'!$A$8:$T$251,L$1,0)</f>
        <v>0.2</v>
      </c>
      <c r="M1122" s="36">
        <f t="shared" si="532"/>
        <v>627068.28200000001</v>
      </c>
      <c r="N1122" s="35">
        <f>IF($B1122="P",VLOOKUP($E1122,'[2]Costeo-JUL26'!$B$9:$CQ$307,N$1,0),0)</f>
        <v>2.5000000000000001E-2</v>
      </c>
      <c r="O1122" s="36">
        <f t="shared" si="533"/>
        <v>15676.707050000001</v>
      </c>
      <c r="P1122" s="36">
        <f>IF($B1122="P",VLOOKUP($E1122,'[2]Costeo-JUL26'!$B$9:$CQ$307,P$1,0),0)*H1122</f>
        <v>0</v>
      </c>
      <c r="Q1122" s="36">
        <f t="shared" si="534"/>
        <v>642744.98904999997</v>
      </c>
      <c r="R1122" s="34">
        <f>IF($B1122="P",VLOOKUP($E1122,'[2]Costeo-JUL26'!$B$9:$CQ$307,R$1,0),0)</f>
        <v>902332</v>
      </c>
      <c r="S1122" s="16">
        <f>IF($B1122="P",VLOOKUP($E1122,'[2]Costeo-JUL26'!$B$9:$CQ$307,S$1,0),0)*$G1122</f>
        <v>276.99759742500004</v>
      </c>
      <c r="T1122" s="36">
        <f>IF($B1122="P",VLOOKUP($E1122,'[2]Costeo-JUL26'!$B$9:$CQ$307,T$1,0),0)*$G1122</f>
        <v>193220.75287067518</v>
      </c>
      <c r="U1122" s="35">
        <f>IF($B1122="P",VLOOKUP($E1122,'[2]Costeo-JUL26'!$B$9:$CQ$307,U$1,0),0)</f>
        <v>1.4999999999999999E-2</v>
      </c>
      <c r="V1122" s="36">
        <f t="shared" si="535"/>
        <v>2898.3112930601274</v>
      </c>
      <c r="W1122" s="36">
        <f t="shared" si="536"/>
        <v>196119.06416373531</v>
      </c>
      <c r="X1122" s="34">
        <f>IF($B1122="P",VLOOKUP($E1122,'[2]Costeo-JUL26'!$B$9:$CQ$307,X$1,0),0)</f>
        <v>902338</v>
      </c>
      <c r="Y1122" s="16">
        <f>IF($B1122="P",VLOOKUP($E1122,'[2]Costeo-JUL26'!$B$9:$CQ$307,Y$1,0),0)*$G1122</f>
        <v>19.837263203999999</v>
      </c>
      <c r="Z1122" s="36">
        <f>IF($B1122="P",VLOOKUP($E1122,'[2]Costeo-JUL26'!$B$9:$CQ$307,Z$1,0),0)*$G1122</f>
        <v>5608.7877982989603</v>
      </c>
      <c r="AA1122" s="35">
        <f>IF($B1122="P",VLOOKUP($E1122,'[2]Costeo-JUL26'!$B$9:$CQ$307,AA$1,0),0)</f>
        <v>0.45</v>
      </c>
      <c r="AB1122" s="36">
        <f t="shared" si="537"/>
        <v>2523.954509234532</v>
      </c>
      <c r="AC1122" s="36">
        <f t="shared" si="538"/>
        <v>8132.7423075334918</v>
      </c>
      <c r="AD1122" s="34">
        <f>IF($B1122="P",VLOOKUP($E1122,'[2]Costeo-JUL26'!$B$9:$CQ$307,AD$1,0),0)</f>
        <v>902256</v>
      </c>
      <c r="AE1122" s="16">
        <f>IF($B1122="P",VLOOKUP($E1122,'[2]Costeo-JUL26'!$B$9:$CQ$307,AE$1,0),0)*$G1122</f>
        <v>1012.002</v>
      </c>
      <c r="AF1122" s="36">
        <f>IF($B1122="P",VLOOKUP($E1122,'[2]Costeo-JUL26'!$B$9:$CQ$307,AF$1,0),0)*$G1122</f>
        <v>15147.8483364</v>
      </c>
      <c r="AG1122" s="35">
        <f>IF($B1122="P",VLOOKUP($E1122,'[2]Costeo-JUL26'!$B$9:$CQ$307,AG$1,0),0)</f>
        <v>6.0000000000000001E-3</v>
      </c>
      <c r="AH1122" s="36">
        <f t="shared" si="539"/>
        <v>90.887090018400002</v>
      </c>
      <c r="AI1122" s="36">
        <f t="shared" si="540"/>
        <v>15238.7354264184</v>
      </c>
      <c r="AJ1122" s="34">
        <f>IF($B1122="P",VLOOKUP($E1122,'[2]Costeo-JUL26'!$B$9:$CQ$307,AJ$1,0),0)</f>
        <v>923740</v>
      </c>
      <c r="AK1122" s="16">
        <f>IF($B1122="P",VLOOKUP($E1122,'[2]Costeo-JUL26'!$B$9:$CQ$307,AK$1,0),0)*$G1122</f>
        <v>1012.002</v>
      </c>
      <c r="AL1122" s="36">
        <f>IF($B1122="P",VLOOKUP($E1122,'[2]Costeo-JUL26'!$B$9:$CQ$307,AL$1,0),0)*$G1122</f>
        <v>15147.8483364</v>
      </c>
      <c r="AM1122" s="35">
        <f>IF($B1122="P",VLOOKUP($E1122,'[2]Costeo-JUL26'!$B$9:$CQ$307,AM$1,0),0)</f>
        <v>1.7999999999999999E-2</v>
      </c>
      <c r="AN1122" s="36">
        <f t="shared" si="541"/>
        <v>272.66127005519996</v>
      </c>
      <c r="AO1122" s="36">
        <f t="shared" si="542"/>
        <v>15420.5096064552</v>
      </c>
      <c r="AP1122" s="34">
        <f>IF($B1122="P",VLOOKUP($E1122,'[2]Costeo-JUL26'!$B$9:$CQ$307,AP$1,0),0)</f>
        <v>916882</v>
      </c>
      <c r="AQ1122" s="16">
        <f>IF($B1122="P",VLOOKUP($E1122,'[2]Costeo-JUL26'!$B$9:$CQ$307,AQ$1,0),0)*$G1122</f>
        <v>1012.002</v>
      </c>
      <c r="AR1122" s="36">
        <f>IF($B1122="P",VLOOKUP($E1122,'[2]Costeo-JUL26'!$B$9:$CQ$307,AR$1,0),0)*$G1122</f>
        <v>165114.4006313101</v>
      </c>
      <c r="AS1122" s="35">
        <f>IF($B1122="P",VLOOKUP($E1122,'[2]Costeo-JUL26'!$B$9:$CQ$307,AS$1,0),0)</f>
        <v>0.02</v>
      </c>
      <c r="AT1122" s="36">
        <f t="shared" si="543"/>
        <v>3302.2880126262021</v>
      </c>
      <c r="AU1122" s="36">
        <f t="shared" si="544"/>
        <v>168416.6886439363</v>
      </c>
      <c r="AV1122" s="34">
        <f>IF($B1122="P",VLOOKUP($E1122,'[2]Costeo-JUL26'!$B$9:$CQ$307,AV$1,0),0)</f>
        <v>932442</v>
      </c>
      <c r="AW1122" s="16">
        <f>IF($B1122="P",VLOOKUP($E1122,'[2]Costeo-JUL26'!$B$9:$CQ$307,AW$1,0),0)*$G1122</f>
        <v>4.6720759000000003</v>
      </c>
      <c r="AX1122" s="36">
        <f>IF($B1122="P",VLOOKUP($E1122,'[2]Costeo-JUL26'!$B$9:$CQ$307,AX$1,0),0)*$G1122</f>
        <v>17245.913779061641</v>
      </c>
      <c r="AY1122" s="35">
        <f>IF($B1122="P",VLOOKUP($E1122,'[2]Costeo-JUL26'!$B$9:$CQ$307,AY$1,0),0)</f>
        <v>0.03</v>
      </c>
      <c r="AZ1122" s="36">
        <f t="shared" si="545"/>
        <v>517.37741337184923</v>
      </c>
      <c r="BA1122" s="36">
        <f t="shared" si="546"/>
        <v>17763.291192433491</v>
      </c>
      <c r="BB1122" s="34">
        <f>IF($B1122="P",VLOOKUP($E1122,'[2]Costeo-JUL26'!$B$9:$CQ$307,BB$1,0),0)</f>
        <v>902311</v>
      </c>
      <c r="BC1122" s="16">
        <f>IF($B1122="P",VLOOKUP($E1122,'[2]Costeo-JUL26'!$B$9:$CQ$307,BC$1,0),0)*$G1122</f>
        <v>0.73791812500000009</v>
      </c>
      <c r="BD1122" s="36">
        <f>IF($B1122="P",VLOOKUP($E1122,'[2]Costeo-JUL26'!$B$9:$CQ$307,BD$1,0),0)*$G1122</f>
        <v>2893.8529253156257</v>
      </c>
      <c r="BE1122" s="35">
        <f>IF($B1122="P",VLOOKUP($E1122,'[2]Costeo-JUL26'!$B$9:$CQ$307,BE$1,0),0)</f>
        <v>0.03</v>
      </c>
      <c r="BF1122" s="36">
        <f t="shared" si="547"/>
        <v>86.815587759468769</v>
      </c>
      <c r="BG1122" s="36">
        <f t="shared" si="548"/>
        <v>2980.6685130750943</v>
      </c>
      <c r="BH1122" s="34">
        <f>IF($B1122="P",VLOOKUP($E1122,'[2]Costeo-JUL26'!$B$9:$CQ$307,BH$1,0),0)</f>
        <v>933089</v>
      </c>
      <c r="BI1122" s="16">
        <f>IF($B1122="P",VLOOKUP($E1122,'[2]Costeo-JUL26'!$B$9:$CQ$307,BI$1,0),0)*$G1122</f>
        <v>6.3250124999999997</v>
      </c>
      <c r="BJ1122" s="36">
        <f>IF($B1122="P",VLOOKUP($E1122,'[2]Costeo-JUL26'!$B$9:$CQ$307,BJ$1,0),0)*$G1122</f>
        <v>4710.063146385889</v>
      </c>
      <c r="BK1122" s="35">
        <f>IF(BH1122=910319,0,IF($B1122="P",VLOOKUP($E1122,'[2]Costeo-JUL26'!$B$9:$CQ$307,BK$1,0),0))</f>
        <v>0.02</v>
      </c>
      <c r="BL1122" s="36">
        <f t="shared" si="549"/>
        <v>94.201262927717778</v>
      </c>
      <c r="BM1122" s="36">
        <f t="shared" si="550"/>
        <v>4804.2644093136068</v>
      </c>
      <c r="BN1122" s="34">
        <f>IF($B1122="P",VLOOKUP($E1122,'[2]Costeo-JUL26'!$B$9:$CQ$307,BN$1,0),0)</f>
        <v>0</v>
      </c>
      <c r="BO1122" s="16">
        <f>IF($B1122="P",VLOOKUP($E1122,'[2]Costeo-JUL26'!$B$9:$CQ$307,BO$1,0),0)*$G1122</f>
        <v>0</v>
      </c>
      <c r="BP1122" s="36">
        <f>IF($B1122="P",VLOOKUP($E1122,'[2]Costeo-JUL26'!$B$9:$CQ$307,BP$1,0),0)*$G1122</f>
        <v>0</v>
      </c>
      <c r="BQ1122" s="35">
        <f>IF($B1122="P",VLOOKUP($E1122,'[2]Costeo-JUL26'!$B$9:$CQ$307,BQ$1,0),0)</f>
        <v>0</v>
      </c>
      <c r="BR1122" s="36">
        <f t="shared" si="551"/>
        <v>0</v>
      </c>
      <c r="BS1122" s="36">
        <f t="shared" si="552"/>
        <v>0</v>
      </c>
      <c r="BT1122" s="34">
        <f>IF($B1122="P",VLOOKUP($E1122,'[2]Costeo-JUL26'!$B$9:$CQ$307,BT$1,0),0)</f>
        <v>0</v>
      </c>
      <c r="BU1122" s="16">
        <f>IF($B1122="P",VLOOKUP($E1122,'[2]Costeo-JUL26'!$B$9:$CQ$307,BU$1,0),0)*$G1122</f>
        <v>0</v>
      </c>
      <c r="BV1122" s="36">
        <f>IF($B1122="P",VLOOKUP($E1122,'[2]Costeo-JUL26'!$B$9:$CQ$307,BV$1,0),0)*$G1122</f>
        <v>0</v>
      </c>
      <c r="BW1122" s="35">
        <f>IF($B1122="P",VLOOKUP($E1122,'[2]Costeo-JUL26'!$B$9:$CQ$307,BW$1,0),0)</f>
        <v>0</v>
      </c>
      <c r="BX1122" s="36">
        <f t="shared" si="553"/>
        <v>0</v>
      </c>
      <c r="BY1122" s="36">
        <f t="shared" si="554"/>
        <v>0</v>
      </c>
      <c r="BZ1122" s="34">
        <f>IF($B1122="P",VLOOKUP($E1122,'[2]Costeo-JUL26'!$B$9:$CQ$307,BZ$1,0),0)</f>
        <v>0</v>
      </c>
      <c r="CA1122" s="16">
        <f>IF($B1122="P",VLOOKUP($E1122,'[2]Costeo-JUL26'!$B$9:$CQ$307,CA$1,0),0)*$G1122</f>
        <v>0</v>
      </c>
      <c r="CB1122" s="36">
        <f>IF($B1122="P",VLOOKUP($E1122,'[2]Costeo-JUL26'!$B$9:$CQ$307,CB$1,0),0)*$G1122</f>
        <v>0</v>
      </c>
      <c r="CC1122" s="35">
        <f>IF($B1122="P",VLOOKUP($E1122,'[2]Costeo-JUL26'!$B$9:$CQ$307,CC$1,0),0)</f>
        <v>0</v>
      </c>
      <c r="CD1122" s="36">
        <f t="shared" si="555"/>
        <v>0</v>
      </c>
      <c r="CE1122" s="36">
        <f t="shared" si="556"/>
        <v>0</v>
      </c>
      <c r="CF1122" s="37">
        <f t="shared" si="528"/>
        <v>1071620.9533129008</v>
      </c>
      <c r="CG1122" s="36">
        <f>IF($B1122="r",VLOOKUP($E1122,'[2]Costeo-JUL26'!$B$9:$CQ$307,CG$1,0),0)*$G1122</f>
        <v>0</v>
      </c>
      <c r="CH1122" s="35">
        <f>VLOOKUP($E1122,'[2]TEORICOS (05.26)'!$A$8:$T$251,CH$1,0)</f>
        <v>0</v>
      </c>
      <c r="CI1122" s="36">
        <f t="shared" si="557"/>
        <v>0</v>
      </c>
      <c r="CJ1122" s="37">
        <f t="shared" si="558"/>
        <v>0</v>
      </c>
      <c r="CM1122" s="16">
        <f>SUMIFS('[1]Ajuste Inventario'!$I:$I,'[1]Ajuste Inventario'!$B:$B,E1122,'[1]Ajuste Inventario'!$S:$S,D1122)*-1</f>
        <v>20.998999999999995</v>
      </c>
      <c r="CN1122" s="36">
        <f t="shared" si="529"/>
        <v>133416.54501839483</v>
      </c>
      <c r="CP1122" t="str">
        <f t="shared" si="530"/>
        <v>1459Org.Vtas V.Gesell</v>
      </c>
      <c r="CQ1122" s="10">
        <f t="shared" si="531"/>
        <v>6353.4713566548335</v>
      </c>
    </row>
    <row r="1123" spans="1:95" x14ac:dyDescent="0.25">
      <c r="A1123" s="30">
        <v>46204</v>
      </c>
      <c r="B1123" s="31" t="str">
        <f>VLOOKUP($E1123,'[2]TEORICOS (05.26)'!$A$8:$T$251,B$1,0)</f>
        <v>P</v>
      </c>
      <c r="C1123" s="32" t="str">
        <f>VLOOKUP($E1123,'[2]TEORICOS (05.26)'!$A$8:$T$251,C$1,0)</f>
        <v>Benedictino</v>
      </c>
      <c r="D1123" t="s">
        <v>233</v>
      </c>
      <c r="E1123">
        <v>1620</v>
      </c>
      <c r="F1123" t="s">
        <v>114</v>
      </c>
      <c r="G1123" s="16">
        <v>411.41700000000003</v>
      </c>
      <c r="H1123" s="16">
        <v>434.86776899999978</v>
      </c>
      <c r="I1123" s="33">
        <v>4398583.7600000016</v>
      </c>
      <c r="J1123" s="33">
        <v>3699498.98</v>
      </c>
      <c r="K1123" s="34">
        <f>IF($B1123="P",VLOOKUP($E1123,'[2]Costeo-JUL26'!$B$9:$CQ$307,K$1,0),0)</f>
        <v>939154</v>
      </c>
      <c r="L1123" s="35">
        <f>VLOOKUP($E1123,'[2]TEORICOS (05.26)'!$A$8:$T$251,L$1,0)</f>
        <v>2.5000000000000001E-2</v>
      </c>
      <c r="M1123" s="36">
        <f t="shared" si="532"/>
        <v>92487.474500000011</v>
      </c>
      <c r="N1123" s="35">
        <f>IF($B1123="P",VLOOKUP($E1123,'[2]Costeo-JUL26'!$B$9:$CQ$307,N$1,0),0)</f>
        <v>0.02</v>
      </c>
      <c r="O1123" s="36">
        <f t="shared" si="533"/>
        <v>1849.7494900000002</v>
      </c>
      <c r="P1123" s="36">
        <f>IF($B1123="P",VLOOKUP($E1123,'[2]Costeo-JUL26'!$B$9:$CQ$307,P$1,0),0)*H1123</f>
        <v>0</v>
      </c>
      <c r="Q1123" s="36">
        <f t="shared" si="534"/>
        <v>94337.223990000013</v>
      </c>
      <c r="R1123" s="34">
        <f>IF($B1123="P",VLOOKUP($E1123,'[2]Costeo-JUL26'!$B$9:$CQ$307,R$1,0),0)</f>
        <v>0</v>
      </c>
      <c r="S1123" s="16">
        <f>IF($B1123="P",VLOOKUP($E1123,'[2]Costeo-JUL26'!$B$9:$CQ$307,S$1,0),0)*$G1123</f>
        <v>0</v>
      </c>
      <c r="T1123" s="36">
        <f>IF($B1123="P",VLOOKUP($E1123,'[2]Costeo-JUL26'!$B$9:$CQ$307,T$1,0),0)*$G1123</f>
        <v>0</v>
      </c>
      <c r="U1123" s="35">
        <f>IF($B1123="P",VLOOKUP($E1123,'[2]Costeo-JUL26'!$B$9:$CQ$307,U$1,0),0)</f>
        <v>0</v>
      </c>
      <c r="V1123" s="36">
        <f t="shared" si="535"/>
        <v>0</v>
      </c>
      <c r="W1123" s="36">
        <f t="shared" si="536"/>
        <v>0</v>
      </c>
      <c r="X1123" s="34">
        <f>IF($B1123="P",VLOOKUP($E1123,'[2]Costeo-JUL26'!$B$9:$CQ$307,X$1,0),0)</f>
        <v>902338</v>
      </c>
      <c r="Y1123" s="16">
        <f>IF($B1123="P",VLOOKUP($E1123,'[2]Costeo-JUL26'!$B$9:$CQ$307,Y$1,0),0)*$G1123</f>
        <v>16.129192068000002</v>
      </c>
      <c r="Z1123" s="36">
        <f>IF($B1123="P",VLOOKUP($E1123,'[2]Costeo-JUL26'!$B$9:$CQ$307,Z$1,0),0)*$G1123</f>
        <v>4560.3677653063205</v>
      </c>
      <c r="AA1123" s="35">
        <f>IF($B1123="P",VLOOKUP($E1123,'[2]Costeo-JUL26'!$B$9:$CQ$307,AA$1,0),0)</f>
        <v>0.45</v>
      </c>
      <c r="AB1123" s="36">
        <f t="shared" si="537"/>
        <v>2052.1654943878443</v>
      </c>
      <c r="AC1123" s="36">
        <f t="shared" si="538"/>
        <v>6612.5332596941644</v>
      </c>
      <c r="AD1123" s="34">
        <f>IF($B1123="P",VLOOKUP($E1123,'[2]Costeo-JUL26'!$B$9:$CQ$307,AD$1,0),0)</f>
        <v>931150</v>
      </c>
      <c r="AE1123" s="16">
        <f>IF($B1123="P",VLOOKUP($E1123,'[2]Costeo-JUL26'!$B$9:$CQ$307,AE$1,0),0)*$G1123</f>
        <v>4937.0040000000008</v>
      </c>
      <c r="AF1123" s="36">
        <f>IF($B1123="P",VLOOKUP($E1123,'[2]Costeo-JUL26'!$B$9:$CQ$307,AF$1,0),0)*$G1123</f>
        <v>73898.063272800006</v>
      </c>
      <c r="AG1123" s="35">
        <f>IF($B1123="P",VLOOKUP($E1123,'[2]Costeo-JUL26'!$B$9:$CQ$307,AG$1,0),0)</f>
        <v>6.0000000000000001E-3</v>
      </c>
      <c r="AH1123" s="36">
        <f t="shared" si="539"/>
        <v>443.38837963680004</v>
      </c>
      <c r="AI1123" s="36">
        <f t="shared" si="540"/>
        <v>74341.451652436808</v>
      </c>
      <c r="AJ1123" s="34">
        <f>IF($B1123="P",VLOOKUP($E1123,'[2]Costeo-JUL26'!$B$9:$CQ$307,AJ$1,0),0)</f>
        <v>936448</v>
      </c>
      <c r="AK1123" s="16">
        <f>IF($B1123="P",VLOOKUP($E1123,'[2]Costeo-JUL26'!$B$9:$CQ$307,AK$1,0),0)*$G1123</f>
        <v>4937.0040000000008</v>
      </c>
      <c r="AL1123" s="36">
        <f>IF($B1123="P",VLOOKUP($E1123,'[2]Costeo-JUL26'!$B$9:$CQ$307,AL$1,0),0)*$G1123</f>
        <v>28315.396521359999</v>
      </c>
      <c r="AM1123" s="35">
        <f>IF($B1123="P",VLOOKUP($E1123,'[2]Costeo-JUL26'!$B$9:$CQ$307,AM$1,0),0)</f>
        <v>1.7999999999999999E-2</v>
      </c>
      <c r="AN1123" s="36">
        <f t="shared" si="541"/>
        <v>509.67713738447992</v>
      </c>
      <c r="AO1123" s="36">
        <f t="shared" si="542"/>
        <v>28825.073658744477</v>
      </c>
      <c r="AP1123" s="34">
        <f>IF($B1123="P",VLOOKUP($E1123,'[2]Costeo-JUL26'!$B$9:$CQ$307,AP$1,0),0)</f>
        <v>939863</v>
      </c>
      <c r="AQ1123" s="16">
        <f>IF($B1123="P",VLOOKUP($E1123,'[2]Costeo-JUL26'!$B$9:$CQ$307,AQ$1,0),0)*$G1123</f>
        <v>4937.0040000000008</v>
      </c>
      <c r="AR1123" s="36">
        <f>IF($B1123="P",VLOOKUP($E1123,'[2]Costeo-JUL26'!$B$9:$CQ$307,AR$1,0),0)*$G1123</f>
        <v>324785.64640392002</v>
      </c>
      <c r="AS1123" s="35">
        <f>IF($B1123="P",VLOOKUP($E1123,'[2]Costeo-JUL26'!$B$9:$CQ$307,AS$1,0),0)</f>
        <v>0.02</v>
      </c>
      <c r="AT1123" s="36">
        <f t="shared" si="543"/>
        <v>6495.7129280784002</v>
      </c>
      <c r="AU1123" s="36">
        <f t="shared" si="544"/>
        <v>331281.35933199845</v>
      </c>
      <c r="AV1123" s="34">
        <f>IF($B1123="P",VLOOKUP($E1123,'[2]Costeo-JUL26'!$B$9:$CQ$307,AV$1,0),0)</f>
        <v>932317</v>
      </c>
      <c r="AW1123" s="16">
        <f>IF($B1123="P",VLOOKUP($E1123,'[2]Costeo-JUL26'!$B$9:$CQ$307,AW$1,0),0)*$G1123</f>
        <v>7.4877894000000005</v>
      </c>
      <c r="AX1123" s="36">
        <f>IF($B1123="P",VLOOKUP($E1123,'[2]Costeo-JUL26'!$B$9:$CQ$307,AX$1,0),0)*$G1123</f>
        <v>32181.021283320002</v>
      </c>
      <c r="AY1123" s="35">
        <f>IF($B1123="P",VLOOKUP($E1123,'[2]Costeo-JUL26'!$B$9:$CQ$307,AY$1,0),0)</f>
        <v>0.03</v>
      </c>
      <c r="AZ1123" s="36">
        <f t="shared" si="545"/>
        <v>965.43063849960004</v>
      </c>
      <c r="BA1123" s="36">
        <f t="shared" si="546"/>
        <v>33146.4519218196</v>
      </c>
      <c r="BB1123" s="34">
        <f>IF($B1123="P",VLOOKUP($E1123,'[2]Costeo-JUL26'!$B$9:$CQ$307,BB$1,0),0)</f>
        <v>902311</v>
      </c>
      <c r="BC1123" s="16">
        <f>IF($B1123="P",VLOOKUP($E1123,'[2]Costeo-JUL26'!$B$9:$CQ$307,BC$1,0),0)*$G1123</f>
        <v>1.1428250000000002</v>
      </c>
      <c r="BD1123" s="36">
        <f>IF($B1123="P",VLOOKUP($E1123,'[2]Costeo-JUL26'!$B$9:$CQ$307,BD$1,0),0)*$G1123</f>
        <v>4481.7539471250011</v>
      </c>
      <c r="BE1123" s="35">
        <f>IF($B1123="P",VLOOKUP($E1123,'[2]Costeo-JUL26'!$B$9:$CQ$307,BE$1,0),0)</f>
        <v>0.03</v>
      </c>
      <c r="BF1123" s="36">
        <f t="shared" si="547"/>
        <v>134.45261841375003</v>
      </c>
      <c r="BG1123" s="36">
        <f t="shared" si="548"/>
        <v>4616.2065655387514</v>
      </c>
      <c r="BH1123" s="34">
        <f>IF($B1123="P",VLOOKUP($E1123,'[2]Costeo-JUL26'!$B$9:$CQ$307,BH$1,0),0)</f>
        <v>933089</v>
      </c>
      <c r="BI1123" s="16">
        <f>IF($B1123="P",VLOOKUP($E1123,'[2]Costeo-JUL26'!$B$9:$CQ$307,BI$1,0),0)*$G1123</f>
        <v>14.285312500000002</v>
      </c>
      <c r="BJ1123" s="36">
        <f>IF($B1123="P",VLOOKUP($E1123,'[2]Costeo-JUL26'!$B$9:$CQ$307,BJ$1,0),0)*$G1123</f>
        <v>10637.879994838851</v>
      </c>
      <c r="BK1123" s="35">
        <f>IF(BH1123=910319,0,IF($B1123="P",VLOOKUP($E1123,'[2]Costeo-JUL26'!$B$9:$CQ$307,BK$1,0),0))</f>
        <v>0.02</v>
      </c>
      <c r="BL1123" s="36">
        <f t="shared" si="549"/>
        <v>212.75759989677704</v>
      </c>
      <c r="BM1123" s="36">
        <f t="shared" si="550"/>
        <v>10850.637594735628</v>
      </c>
      <c r="BN1123" s="34">
        <f>IF($B1123="P",VLOOKUP($E1123,'[2]Costeo-JUL26'!$B$9:$CQ$307,BN$1,0),0)</f>
        <v>0</v>
      </c>
      <c r="BO1123" s="16">
        <f>IF($B1123="P",VLOOKUP($E1123,'[2]Costeo-JUL26'!$B$9:$CQ$307,BO$1,0),0)*$G1123</f>
        <v>0</v>
      </c>
      <c r="BP1123" s="36">
        <f>IF($B1123="P",VLOOKUP($E1123,'[2]Costeo-JUL26'!$B$9:$CQ$307,BP$1,0),0)*$G1123</f>
        <v>0</v>
      </c>
      <c r="BQ1123" s="35">
        <f>IF($B1123="P",VLOOKUP($E1123,'[2]Costeo-JUL26'!$B$9:$CQ$307,BQ$1,0),0)</f>
        <v>0</v>
      </c>
      <c r="BR1123" s="36">
        <f t="shared" si="551"/>
        <v>0</v>
      </c>
      <c r="BS1123" s="36">
        <f t="shared" si="552"/>
        <v>0</v>
      </c>
      <c r="BT1123" s="34">
        <f>IF($B1123="P",VLOOKUP($E1123,'[2]Costeo-JUL26'!$B$9:$CQ$307,BT$1,0),0)</f>
        <v>0</v>
      </c>
      <c r="BU1123" s="16">
        <f>IF($B1123="P",VLOOKUP($E1123,'[2]Costeo-JUL26'!$B$9:$CQ$307,BU$1,0),0)*$G1123</f>
        <v>0</v>
      </c>
      <c r="BV1123" s="36">
        <f>IF($B1123="P",VLOOKUP($E1123,'[2]Costeo-JUL26'!$B$9:$CQ$307,BV$1,0),0)*$G1123</f>
        <v>0</v>
      </c>
      <c r="BW1123" s="35">
        <f>IF($B1123="P",VLOOKUP($E1123,'[2]Costeo-JUL26'!$B$9:$CQ$307,BW$1,0),0)</f>
        <v>0</v>
      </c>
      <c r="BX1123" s="36">
        <f t="shared" si="553"/>
        <v>0</v>
      </c>
      <c r="BY1123" s="36">
        <f t="shared" si="554"/>
        <v>0</v>
      </c>
      <c r="BZ1123" s="34">
        <f>IF($B1123="P",VLOOKUP($E1123,'[2]Costeo-JUL26'!$B$9:$CQ$307,BZ$1,0),0)</f>
        <v>0</v>
      </c>
      <c r="CA1123" s="16">
        <f>IF($B1123="P",VLOOKUP($E1123,'[2]Costeo-JUL26'!$B$9:$CQ$307,CA$1,0),0)*$G1123</f>
        <v>0</v>
      </c>
      <c r="CB1123" s="36">
        <f>IF($B1123="P",VLOOKUP($E1123,'[2]Costeo-JUL26'!$B$9:$CQ$307,CB$1,0),0)*$G1123</f>
        <v>0</v>
      </c>
      <c r="CC1123" s="35">
        <f>IF($B1123="P",VLOOKUP($E1123,'[2]Costeo-JUL26'!$B$9:$CQ$307,CC$1,0),0)</f>
        <v>0</v>
      </c>
      <c r="CD1123" s="36">
        <f t="shared" si="555"/>
        <v>0</v>
      </c>
      <c r="CE1123" s="36">
        <f t="shared" si="556"/>
        <v>0</v>
      </c>
      <c r="CF1123" s="37">
        <f t="shared" si="528"/>
        <v>584010.93797496788</v>
      </c>
      <c r="CG1123" s="36">
        <f>IF($B1123="r",VLOOKUP($E1123,'[2]Costeo-JUL26'!$B$9:$CQ$307,CG$1,0),0)*$G1123</f>
        <v>0</v>
      </c>
      <c r="CH1123" s="35">
        <f>VLOOKUP($E1123,'[2]TEORICOS (05.26)'!$A$8:$T$251,CH$1,0)</f>
        <v>0</v>
      </c>
      <c r="CI1123" s="36">
        <f t="shared" si="557"/>
        <v>0</v>
      </c>
      <c r="CJ1123" s="37">
        <f t="shared" si="558"/>
        <v>0</v>
      </c>
      <c r="CM1123" s="16">
        <f>SUMIFS('[1]Ajuste Inventario'!$I:$I,'[1]Ajuste Inventario'!$B:$B,E1123,'[1]Ajuste Inventario'!$S:$S,D1123)*-1</f>
        <v>-5.25</v>
      </c>
      <c r="CN1123" s="36">
        <f t="shared" si="529"/>
        <v>-7452.4325061156469</v>
      </c>
      <c r="CP1123" t="str">
        <f t="shared" si="530"/>
        <v>1620Org.Vtas V.Gesell</v>
      </c>
      <c r="CQ1123" s="10">
        <f t="shared" si="531"/>
        <v>1419.5109535458375</v>
      </c>
    </row>
    <row r="1124" spans="1:95" x14ac:dyDescent="0.25">
      <c r="A1124" s="30">
        <v>46204</v>
      </c>
      <c r="B1124" s="31" t="str">
        <f>VLOOKUP($E1124,'[2]TEORICOS (05.26)'!$A$8:$T$251,B$1,0)</f>
        <v>P</v>
      </c>
      <c r="C1124" s="32" t="str">
        <f>VLOOKUP($E1124,'[2]TEORICOS (05.26)'!$A$8:$T$251,C$1,0)</f>
        <v>Benedictino</v>
      </c>
      <c r="D1124" t="s">
        <v>233</v>
      </c>
      <c r="E1124">
        <v>1640</v>
      </c>
      <c r="F1124" t="s">
        <v>115</v>
      </c>
      <c r="G1124" s="16">
        <v>22.332999999999998</v>
      </c>
      <c r="H1124" s="16">
        <v>35.397804999999998</v>
      </c>
      <c r="I1124" s="33">
        <v>167499.79999999999</v>
      </c>
      <c r="J1124" s="33">
        <v>155393.61000000002</v>
      </c>
      <c r="K1124" s="34">
        <f>IF($B1124="P",VLOOKUP($E1124,'[2]Costeo-JUL26'!$B$9:$CQ$307,K$1,0),0)</f>
        <v>939154</v>
      </c>
      <c r="L1124" s="35">
        <f>VLOOKUP($E1124,'[2]TEORICOS (05.26)'!$A$8:$T$251,L$1,0)</f>
        <v>2.5000000000000001E-2</v>
      </c>
      <c r="M1124" s="36">
        <f t="shared" si="532"/>
        <v>3884.8402500000007</v>
      </c>
      <c r="N1124" s="35">
        <f>IF($B1124="P",VLOOKUP($E1124,'[2]Costeo-JUL26'!$B$9:$CQ$307,N$1,0),0)</f>
        <v>0.02</v>
      </c>
      <c r="O1124" s="36">
        <f t="shared" si="533"/>
        <v>77.696805000000012</v>
      </c>
      <c r="P1124" s="36">
        <f>IF($B1124="P",VLOOKUP($E1124,'[2]Costeo-JUL26'!$B$9:$CQ$307,P$1,0),0)*H1124</f>
        <v>0</v>
      </c>
      <c r="Q1124" s="36">
        <f t="shared" si="534"/>
        <v>3962.5370550000007</v>
      </c>
      <c r="R1124" s="34">
        <f>IF($B1124="P",VLOOKUP($E1124,'[2]Costeo-JUL26'!$B$9:$CQ$307,R$1,0),0)</f>
        <v>0</v>
      </c>
      <c r="S1124" s="16">
        <f>IF($B1124="P",VLOOKUP($E1124,'[2]Costeo-JUL26'!$B$9:$CQ$307,S$1,0),0)*$G1124</f>
        <v>0</v>
      </c>
      <c r="T1124" s="36">
        <f>IF($B1124="P",VLOOKUP($E1124,'[2]Costeo-JUL26'!$B$9:$CQ$307,T$1,0),0)*$G1124</f>
        <v>0</v>
      </c>
      <c r="U1124" s="35">
        <f>IF($B1124="P",VLOOKUP($E1124,'[2]Costeo-JUL26'!$B$9:$CQ$307,U$1,0),0)</f>
        <v>0</v>
      </c>
      <c r="V1124" s="36">
        <f t="shared" si="535"/>
        <v>0</v>
      </c>
      <c r="W1124" s="36">
        <f t="shared" si="536"/>
        <v>0</v>
      </c>
      <c r="X1124" s="34">
        <f>IF($B1124="P",VLOOKUP($E1124,'[2]Costeo-JUL26'!$B$9:$CQ$307,X$1,0),0)</f>
        <v>902338</v>
      </c>
      <c r="Y1124" s="16">
        <f>IF($B1124="P",VLOOKUP($E1124,'[2]Costeo-JUL26'!$B$9:$CQ$307,Y$1,0),0)*$G1124</f>
        <v>1.3133143979999999</v>
      </c>
      <c r="Z1124" s="36">
        <f>IF($B1124="P",VLOOKUP($E1124,'[2]Costeo-JUL26'!$B$9:$CQ$307,Z$1,0),0)*$G1124</f>
        <v>371.32651289052001</v>
      </c>
      <c r="AA1124" s="35">
        <f>IF($B1124="P",VLOOKUP($E1124,'[2]Costeo-JUL26'!$B$9:$CQ$307,AA$1,0),0)</f>
        <v>0.45</v>
      </c>
      <c r="AB1124" s="36">
        <f t="shared" si="537"/>
        <v>167.09693080073401</v>
      </c>
      <c r="AC1124" s="36">
        <f t="shared" si="538"/>
        <v>538.42344369125408</v>
      </c>
      <c r="AD1124" s="34">
        <f>IF($B1124="P",VLOOKUP($E1124,'[2]Costeo-JUL26'!$B$9:$CQ$307,AD$1,0),0)</f>
        <v>931150</v>
      </c>
      <c r="AE1124" s="16">
        <f>IF($B1124="P",VLOOKUP($E1124,'[2]Costeo-JUL26'!$B$9:$CQ$307,AE$1,0),0)*$G1124</f>
        <v>133.99799999999999</v>
      </c>
      <c r="AF1124" s="36">
        <f>IF($B1124="P",VLOOKUP($E1124,'[2]Costeo-JUL26'!$B$9:$CQ$307,AF$1,0),0)*$G1124</f>
        <v>2005.7088635999999</v>
      </c>
      <c r="AG1124" s="35">
        <f>IF($B1124="P",VLOOKUP($E1124,'[2]Costeo-JUL26'!$B$9:$CQ$307,AG$1,0),0)</f>
        <v>6.0000000000000001E-3</v>
      </c>
      <c r="AH1124" s="36">
        <f t="shared" si="539"/>
        <v>12.034253181599999</v>
      </c>
      <c r="AI1124" s="36">
        <f t="shared" si="540"/>
        <v>2017.7431167815998</v>
      </c>
      <c r="AJ1124" s="34">
        <f>IF($B1124="P",VLOOKUP($E1124,'[2]Costeo-JUL26'!$B$9:$CQ$307,AJ$1,0),0)</f>
        <v>936449</v>
      </c>
      <c r="AK1124" s="16">
        <f>IF($B1124="P",VLOOKUP($E1124,'[2]Costeo-JUL26'!$B$9:$CQ$307,AK$1,0),0)*$G1124</f>
        <v>133.99799999999999</v>
      </c>
      <c r="AL1124" s="36">
        <f>IF($B1124="P",VLOOKUP($E1124,'[2]Costeo-JUL26'!$B$9:$CQ$307,AL$1,0),0)*$G1124</f>
        <v>2702.7423399599998</v>
      </c>
      <c r="AM1124" s="35">
        <f>IF($B1124="P",VLOOKUP($E1124,'[2]Costeo-JUL26'!$B$9:$CQ$307,AM$1,0),0)</f>
        <v>1.7999999999999999E-2</v>
      </c>
      <c r="AN1124" s="36">
        <f t="shared" si="541"/>
        <v>48.649362119279992</v>
      </c>
      <c r="AO1124" s="36">
        <f t="shared" si="542"/>
        <v>2751.3917020792796</v>
      </c>
      <c r="AP1124" s="34">
        <f>IF($B1124="P",VLOOKUP($E1124,'[2]Costeo-JUL26'!$B$9:$CQ$307,AP$1,0),0)</f>
        <v>939522</v>
      </c>
      <c r="AQ1124" s="16">
        <f>IF($B1124="P",VLOOKUP($E1124,'[2]Costeo-JUL26'!$B$9:$CQ$307,AQ$1,0),0)*$G1124</f>
        <v>133.99799999999999</v>
      </c>
      <c r="AR1124" s="36">
        <f>IF($B1124="P",VLOOKUP($E1124,'[2]Costeo-JUL26'!$B$9:$CQ$307,AR$1,0),0)*$G1124</f>
        <v>16279.675620530914</v>
      </c>
      <c r="AS1124" s="35">
        <f>IF($B1124="P",VLOOKUP($E1124,'[2]Costeo-JUL26'!$B$9:$CQ$307,AS$1,0),0)</f>
        <v>0.02</v>
      </c>
      <c r="AT1124" s="36">
        <f t="shared" si="543"/>
        <v>325.5935124106183</v>
      </c>
      <c r="AU1124" s="36">
        <f t="shared" si="544"/>
        <v>16605.269132941532</v>
      </c>
      <c r="AV1124" s="34">
        <f>IF($B1124="P",VLOOKUP($E1124,'[2]Costeo-JUL26'!$B$9:$CQ$307,AV$1,0),0)</f>
        <v>932317</v>
      </c>
      <c r="AW1124" s="16">
        <f>IF($B1124="P",VLOOKUP($E1124,'[2]Costeo-JUL26'!$B$9:$CQ$307,AW$1,0),0)*$G1124</f>
        <v>0.49132599999999993</v>
      </c>
      <c r="AX1124" s="36">
        <f>IF($B1124="P",VLOOKUP($E1124,'[2]Costeo-JUL26'!$B$9:$CQ$307,AX$1,0),0)*$G1124</f>
        <v>2111.6208827999999</v>
      </c>
      <c r="AY1124" s="35">
        <f>IF($B1124="P",VLOOKUP($E1124,'[2]Costeo-JUL26'!$B$9:$CQ$307,AY$1,0),0)</f>
        <v>0.03</v>
      </c>
      <c r="AZ1124" s="36">
        <f t="shared" si="545"/>
        <v>63.348626483999993</v>
      </c>
      <c r="BA1124" s="36">
        <f t="shared" si="546"/>
        <v>2174.9695092839997</v>
      </c>
      <c r="BB1124" s="34">
        <f>IF($B1124="P",VLOOKUP($E1124,'[2]Costeo-JUL26'!$B$9:$CQ$307,BB$1,0),0)</f>
        <v>902311</v>
      </c>
      <c r="BC1124" s="16">
        <f>IF($B1124="P",VLOOKUP($E1124,'[2]Costeo-JUL26'!$B$9:$CQ$307,BC$1,0),0)*$G1124</f>
        <v>9.305416666666666E-2</v>
      </c>
      <c r="BD1124" s="36">
        <f>IF($B1124="P",VLOOKUP($E1124,'[2]Costeo-JUL26'!$B$9:$CQ$307,BD$1,0),0)*$G1124</f>
        <v>364.92540743750004</v>
      </c>
      <c r="BE1124" s="35">
        <f>IF($B1124="P",VLOOKUP($E1124,'[2]Costeo-JUL26'!$B$9:$CQ$307,BE$1,0),0)</f>
        <v>0.03</v>
      </c>
      <c r="BF1124" s="36">
        <f t="shared" si="547"/>
        <v>10.947762223125</v>
      </c>
      <c r="BG1124" s="36">
        <f t="shared" si="548"/>
        <v>375.87316966062502</v>
      </c>
      <c r="BH1124" s="34">
        <f>IF($B1124="P",VLOOKUP($E1124,'[2]Costeo-JUL26'!$B$9:$CQ$307,BH$1,0),0)</f>
        <v>933089</v>
      </c>
      <c r="BI1124" s="16">
        <f>IF($B1124="P",VLOOKUP($E1124,'[2]Costeo-JUL26'!$B$9:$CQ$307,BI$1,0),0)*$G1124</f>
        <v>0.59820535714285705</v>
      </c>
      <c r="BJ1124" s="36">
        <f>IF($B1124="P",VLOOKUP($E1124,'[2]Costeo-JUL26'!$B$9:$CQ$307,BJ$1,0),0)*$G1124</f>
        <v>445.46710487120458</v>
      </c>
      <c r="BK1124" s="35">
        <f>IF(BH1124=910319,0,IF($B1124="P",VLOOKUP($E1124,'[2]Costeo-JUL26'!$B$9:$CQ$307,BK$1,0),0))</f>
        <v>0.02</v>
      </c>
      <c r="BL1124" s="36">
        <f t="shared" si="549"/>
        <v>8.9093420974240924</v>
      </c>
      <c r="BM1124" s="36">
        <f t="shared" si="550"/>
        <v>454.37644696862867</v>
      </c>
      <c r="BN1124" s="34">
        <f>IF($B1124="P",VLOOKUP($E1124,'[2]Costeo-JUL26'!$B$9:$CQ$307,BN$1,0),0)</f>
        <v>0</v>
      </c>
      <c r="BO1124" s="16">
        <f>IF($B1124="P",VLOOKUP($E1124,'[2]Costeo-JUL26'!$B$9:$CQ$307,BO$1,0),0)*$G1124</f>
        <v>0</v>
      </c>
      <c r="BP1124" s="36">
        <f>IF($B1124="P",VLOOKUP($E1124,'[2]Costeo-JUL26'!$B$9:$CQ$307,BP$1,0),0)*$G1124</f>
        <v>0</v>
      </c>
      <c r="BQ1124" s="35">
        <f>IF($B1124="P",VLOOKUP($E1124,'[2]Costeo-JUL26'!$B$9:$CQ$307,BQ$1,0),0)</f>
        <v>0</v>
      </c>
      <c r="BR1124" s="36">
        <f t="shared" si="551"/>
        <v>0</v>
      </c>
      <c r="BS1124" s="36">
        <f t="shared" si="552"/>
        <v>0</v>
      </c>
      <c r="BT1124" s="34">
        <f>IF($B1124="P",VLOOKUP($E1124,'[2]Costeo-JUL26'!$B$9:$CQ$307,BT$1,0),0)</f>
        <v>0</v>
      </c>
      <c r="BU1124" s="16">
        <f>IF($B1124="P",VLOOKUP($E1124,'[2]Costeo-JUL26'!$B$9:$CQ$307,BU$1,0),0)*$G1124</f>
        <v>0</v>
      </c>
      <c r="BV1124" s="36">
        <f>IF($B1124="P",VLOOKUP($E1124,'[2]Costeo-JUL26'!$B$9:$CQ$307,BV$1,0),0)*$G1124</f>
        <v>0</v>
      </c>
      <c r="BW1124" s="35">
        <f>IF($B1124="P",VLOOKUP($E1124,'[2]Costeo-JUL26'!$B$9:$CQ$307,BW$1,0),0)</f>
        <v>0</v>
      </c>
      <c r="BX1124" s="36">
        <f t="shared" si="553"/>
        <v>0</v>
      </c>
      <c r="BY1124" s="36">
        <f t="shared" si="554"/>
        <v>0</v>
      </c>
      <c r="BZ1124" s="34">
        <f>IF($B1124="P",VLOOKUP($E1124,'[2]Costeo-JUL26'!$B$9:$CQ$307,BZ$1,0),0)</f>
        <v>0</v>
      </c>
      <c r="CA1124" s="16">
        <f>IF($B1124="P",VLOOKUP($E1124,'[2]Costeo-JUL26'!$B$9:$CQ$307,CA$1,0),0)*$G1124</f>
        <v>0</v>
      </c>
      <c r="CB1124" s="36">
        <f>IF($B1124="P",VLOOKUP($E1124,'[2]Costeo-JUL26'!$B$9:$CQ$307,CB$1,0),0)*$G1124</f>
        <v>0</v>
      </c>
      <c r="CC1124" s="35">
        <f>IF($B1124="P",VLOOKUP($E1124,'[2]Costeo-JUL26'!$B$9:$CQ$307,CC$1,0),0)</f>
        <v>0</v>
      </c>
      <c r="CD1124" s="36">
        <f t="shared" si="555"/>
        <v>0</v>
      </c>
      <c r="CE1124" s="36">
        <f t="shared" si="556"/>
        <v>0</v>
      </c>
      <c r="CF1124" s="37">
        <f t="shared" si="528"/>
        <v>28880.583576406923</v>
      </c>
      <c r="CG1124" s="36">
        <f>IF($B1124="r",VLOOKUP($E1124,'[2]Costeo-JUL26'!$B$9:$CQ$307,CG$1,0),0)*$G1124</f>
        <v>0</v>
      </c>
      <c r="CH1124" s="35">
        <f>VLOOKUP($E1124,'[2]TEORICOS (05.26)'!$A$8:$T$251,CH$1,0)</f>
        <v>0</v>
      </c>
      <c r="CI1124" s="36">
        <f t="shared" si="557"/>
        <v>0</v>
      </c>
      <c r="CJ1124" s="37">
        <f t="shared" si="558"/>
        <v>0</v>
      </c>
      <c r="CM1124" s="16">
        <f>SUMIFS('[1]Ajuste Inventario'!$I:$I,'[1]Ajuste Inventario'!$B:$B,E1124,'[1]Ajuste Inventario'!$S:$S,D1124)*-1</f>
        <v>1.8339999999999999</v>
      </c>
      <c r="CN1124" s="36">
        <f t="shared" si="529"/>
        <v>2371.6916795383645</v>
      </c>
      <c r="CP1124" t="str">
        <f t="shared" si="530"/>
        <v>1640Org.Vtas V.Gesell</v>
      </c>
      <c r="CQ1124" s="10">
        <f t="shared" si="531"/>
        <v>1293.1797598355315</v>
      </c>
    </row>
    <row r="1125" spans="1:95" x14ac:dyDescent="0.25">
      <c r="A1125" s="30">
        <v>46204</v>
      </c>
      <c r="B1125" s="31" t="str">
        <f>VLOOKUP($E1125,'[2]TEORICOS (05.26)'!$A$8:$T$251,B$1,0)</f>
        <v>P</v>
      </c>
      <c r="C1125" s="32" t="str">
        <f>VLOOKUP($E1125,'[2]TEORICOS (05.26)'!$A$8:$T$251,C$1,0)</f>
        <v>Benedictino</v>
      </c>
      <c r="D1125" t="s">
        <v>233</v>
      </c>
      <c r="E1125">
        <v>1658</v>
      </c>
      <c r="F1125" t="s">
        <v>116</v>
      </c>
      <c r="G1125" s="16">
        <v>77.167000000000002</v>
      </c>
      <c r="H1125" s="16">
        <v>183.50312600000001</v>
      </c>
      <c r="I1125" s="33">
        <v>731754</v>
      </c>
      <c r="J1125" s="33">
        <v>662091.97000000009</v>
      </c>
      <c r="K1125" s="34">
        <f>IF($B1125="P",VLOOKUP($E1125,'[2]Costeo-JUL26'!$B$9:$CQ$307,K$1,0),0)</f>
        <v>939154</v>
      </c>
      <c r="L1125" s="35">
        <f>VLOOKUP($E1125,'[2]TEORICOS (05.26)'!$A$8:$T$251,L$1,0)</f>
        <v>2.5000000000000001E-2</v>
      </c>
      <c r="M1125" s="36">
        <f t="shared" si="532"/>
        <v>16552.299250000004</v>
      </c>
      <c r="N1125" s="35">
        <f>IF($B1125="P",VLOOKUP($E1125,'[2]Costeo-JUL26'!$B$9:$CQ$307,N$1,0),0)</f>
        <v>0.02</v>
      </c>
      <c r="O1125" s="36">
        <f t="shared" si="533"/>
        <v>331.04598500000009</v>
      </c>
      <c r="P1125" s="36">
        <f>IF($B1125="P",VLOOKUP($E1125,'[2]Costeo-JUL26'!$B$9:$CQ$307,P$1,0),0)*H1125</f>
        <v>0</v>
      </c>
      <c r="Q1125" s="36">
        <f t="shared" si="534"/>
        <v>16883.345235000004</v>
      </c>
      <c r="R1125" s="34">
        <f>IF($B1125="P",VLOOKUP($E1125,'[2]Costeo-JUL26'!$B$9:$CQ$307,R$1,0),0)</f>
        <v>0</v>
      </c>
      <c r="S1125" s="16">
        <f>IF($B1125="P",VLOOKUP($E1125,'[2]Costeo-JUL26'!$B$9:$CQ$307,S$1,0),0)*$G1125</f>
        <v>0</v>
      </c>
      <c r="T1125" s="36">
        <f>IF($B1125="P",VLOOKUP($E1125,'[2]Costeo-JUL26'!$B$9:$CQ$307,T$1,0),0)*$G1125</f>
        <v>0</v>
      </c>
      <c r="U1125" s="35">
        <f>IF($B1125="P",VLOOKUP($E1125,'[2]Costeo-JUL26'!$B$9:$CQ$307,U$1,0),0)</f>
        <v>0</v>
      </c>
      <c r="V1125" s="36">
        <f t="shared" si="535"/>
        <v>0</v>
      </c>
      <c r="W1125" s="36">
        <f t="shared" si="536"/>
        <v>0</v>
      </c>
      <c r="X1125" s="34">
        <f>IF($B1125="P",VLOOKUP($E1125,'[2]Costeo-JUL26'!$B$9:$CQ$307,X$1,0),0)</f>
        <v>902338</v>
      </c>
      <c r="Y1125" s="16">
        <f>IF($B1125="P",VLOOKUP($E1125,'[2]Costeo-JUL26'!$B$9:$CQ$307,Y$1,0),0)*$G1125</f>
        <v>6.8068239029999997</v>
      </c>
      <c r="Z1125" s="36">
        <f>IF($B1125="P",VLOOKUP($E1125,'[2]Costeo-JUL26'!$B$9:$CQ$307,Z$1,0),0)*$G1125</f>
        <v>1924.5613903342201</v>
      </c>
      <c r="AA1125" s="35">
        <f>IF($B1125="P",VLOOKUP($E1125,'[2]Costeo-JUL26'!$B$9:$CQ$307,AA$1,0),0)</f>
        <v>0.45</v>
      </c>
      <c r="AB1125" s="36">
        <f t="shared" si="537"/>
        <v>866.05262565039902</v>
      </c>
      <c r="AC1125" s="36">
        <f t="shared" si="538"/>
        <v>2790.6140159846191</v>
      </c>
      <c r="AD1125" s="34">
        <f>IF($B1125="P",VLOOKUP($E1125,'[2]Costeo-JUL26'!$B$9:$CQ$307,AD$1,0),0)</f>
        <v>931150</v>
      </c>
      <c r="AE1125" s="16">
        <f>IF($B1125="P",VLOOKUP($E1125,'[2]Costeo-JUL26'!$B$9:$CQ$307,AE$1,0),0)*$G1125</f>
        <v>463.00200000000001</v>
      </c>
      <c r="AF1125" s="36">
        <f>IF($B1125="P",VLOOKUP($E1125,'[2]Costeo-JUL26'!$B$9:$CQ$307,AF$1,0),0)*$G1125</f>
        <v>6930.3065364000004</v>
      </c>
      <c r="AG1125" s="35">
        <f>IF($B1125="P",VLOOKUP($E1125,'[2]Costeo-JUL26'!$B$9:$CQ$307,AG$1,0),0)</f>
        <v>6.0000000000000001E-3</v>
      </c>
      <c r="AH1125" s="36">
        <f t="shared" si="539"/>
        <v>41.581839218400006</v>
      </c>
      <c r="AI1125" s="36">
        <f t="shared" si="540"/>
        <v>6971.8883756184005</v>
      </c>
      <c r="AJ1125" s="34">
        <f>IF($B1125="P",VLOOKUP($E1125,'[2]Costeo-JUL26'!$B$9:$CQ$307,AJ$1,0),0)</f>
        <v>936450</v>
      </c>
      <c r="AK1125" s="16">
        <f>IF($B1125="P",VLOOKUP($E1125,'[2]Costeo-JUL26'!$B$9:$CQ$307,AK$1,0),0)*$G1125</f>
        <v>463.00200000000001</v>
      </c>
      <c r="AL1125" s="36">
        <f>IF($B1125="P",VLOOKUP($E1125,'[2]Costeo-JUL26'!$B$9:$CQ$307,AL$1,0),0)*$G1125</f>
        <v>10251.36432216</v>
      </c>
      <c r="AM1125" s="35">
        <f>IF($B1125="P",VLOOKUP($E1125,'[2]Costeo-JUL26'!$B$9:$CQ$307,AM$1,0),0)</f>
        <v>1.7999999999999999E-2</v>
      </c>
      <c r="AN1125" s="36">
        <f t="shared" si="541"/>
        <v>184.52455779887998</v>
      </c>
      <c r="AO1125" s="36">
        <f t="shared" si="542"/>
        <v>10435.88887995888</v>
      </c>
      <c r="AP1125" s="34">
        <f>IF($B1125="P",VLOOKUP($E1125,'[2]Costeo-JUL26'!$B$9:$CQ$307,AP$1,0),0)</f>
        <v>933390</v>
      </c>
      <c r="AQ1125" s="16">
        <f>IF($B1125="P",VLOOKUP($E1125,'[2]Costeo-JUL26'!$B$9:$CQ$307,AQ$1,0),0)*$G1125</f>
        <v>463.00200000000001</v>
      </c>
      <c r="AR1125" s="36">
        <f>IF($B1125="P",VLOOKUP($E1125,'[2]Costeo-JUL26'!$B$9:$CQ$307,AR$1,0),0)*$G1125</f>
        <v>67604.963858820003</v>
      </c>
      <c r="AS1125" s="35">
        <f>IF($B1125="P",VLOOKUP($E1125,'[2]Costeo-JUL26'!$B$9:$CQ$307,AS$1,0),0)</f>
        <v>0.02</v>
      </c>
      <c r="AT1125" s="36">
        <f t="shared" si="543"/>
        <v>1352.0992771764002</v>
      </c>
      <c r="AU1125" s="36">
        <f t="shared" si="544"/>
        <v>68957.063135996403</v>
      </c>
      <c r="AV1125" s="34">
        <f>IF($B1125="P",VLOOKUP($E1125,'[2]Costeo-JUL26'!$B$9:$CQ$307,AV$1,0),0)</f>
        <v>917330</v>
      </c>
      <c r="AW1125" s="16">
        <f>IF($B1125="P",VLOOKUP($E1125,'[2]Costeo-JUL26'!$B$9:$CQ$307,AW$1,0),0)*$G1125</f>
        <v>2.0372088000000002</v>
      </c>
      <c r="AX1125" s="36">
        <f>IF($B1125="P",VLOOKUP($E1125,'[2]Costeo-JUL26'!$B$9:$CQ$307,AX$1,0),0)*$G1125</f>
        <v>8008.8918424627391</v>
      </c>
      <c r="AY1125" s="35">
        <f>IF($B1125="P",VLOOKUP($E1125,'[2]Costeo-JUL26'!$B$9:$CQ$307,AY$1,0),0)</f>
        <v>0.03</v>
      </c>
      <c r="AZ1125" s="36">
        <f t="shared" si="545"/>
        <v>240.26675527388215</v>
      </c>
      <c r="BA1125" s="36">
        <f t="shared" si="546"/>
        <v>8249.1585977366212</v>
      </c>
      <c r="BB1125" s="34">
        <f>IF($B1125="P",VLOOKUP($E1125,'[2]Costeo-JUL26'!$B$9:$CQ$307,BB$1,0),0)</f>
        <v>902311</v>
      </c>
      <c r="BC1125" s="16">
        <f>IF($B1125="P",VLOOKUP($E1125,'[2]Costeo-JUL26'!$B$9:$CQ$307,BC$1,0),0)*$G1125</f>
        <v>0.33760562500000002</v>
      </c>
      <c r="BD1125" s="36">
        <f>IF($B1125="P",VLOOKUP($E1125,'[2]Costeo-JUL26'!$B$9:$CQ$307,BD$1,0),0)*$G1125</f>
        <v>1323.9694112531254</v>
      </c>
      <c r="BE1125" s="35">
        <f>IF($B1125="P",VLOOKUP($E1125,'[2]Costeo-JUL26'!$B$9:$CQ$307,BE$1,0),0)</f>
        <v>0.03</v>
      </c>
      <c r="BF1125" s="36">
        <f t="shared" si="547"/>
        <v>39.719082337593761</v>
      </c>
      <c r="BG1125" s="36">
        <f t="shared" si="548"/>
        <v>1363.6884935907192</v>
      </c>
      <c r="BH1125" s="34">
        <f>IF($B1125="P",VLOOKUP($E1125,'[2]Costeo-JUL26'!$B$9:$CQ$307,BH$1,0),0)</f>
        <v>933089</v>
      </c>
      <c r="BI1125" s="16">
        <f>IF($B1125="P",VLOOKUP($E1125,'[2]Costeo-JUL26'!$B$9:$CQ$307,BI$1,0),0)*$G1125</f>
        <v>2.8937624999999998</v>
      </c>
      <c r="BJ1125" s="36">
        <f>IF($B1125="P",VLOOKUP($E1125,'[2]Costeo-JUL26'!$B$9:$CQ$307,BJ$1,0),0)*$G1125</f>
        <v>2154.9054813162024</v>
      </c>
      <c r="BK1125" s="35">
        <f>IF(BH1125=910319,0,IF($B1125="P",VLOOKUP($E1125,'[2]Costeo-JUL26'!$B$9:$CQ$307,BK$1,0),0))</f>
        <v>0.02</v>
      </c>
      <c r="BL1125" s="36">
        <f t="shared" si="549"/>
        <v>43.098109626324053</v>
      </c>
      <c r="BM1125" s="36">
        <f t="shared" si="550"/>
        <v>2198.0035909425264</v>
      </c>
      <c r="BN1125" s="34">
        <f>IF($B1125="P",VLOOKUP($E1125,'[2]Costeo-JUL26'!$B$9:$CQ$307,BN$1,0),0)</f>
        <v>0</v>
      </c>
      <c r="BO1125" s="16">
        <f>IF($B1125="P",VLOOKUP($E1125,'[2]Costeo-JUL26'!$B$9:$CQ$307,BO$1,0),0)*$G1125</f>
        <v>0</v>
      </c>
      <c r="BP1125" s="36">
        <f>IF($B1125="P",VLOOKUP($E1125,'[2]Costeo-JUL26'!$B$9:$CQ$307,BP$1,0),0)*$G1125</f>
        <v>0</v>
      </c>
      <c r="BQ1125" s="35">
        <f>IF($B1125="P",VLOOKUP($E1125,'[2]Costeo-JUL26'!$B$9:$CQ$307,BQ$1,0),0)</f>
        <v>0</v>
      </c>
      <c r="BR1125" s="36">
        <f t="shared" si="551"/>
        <v>0</v>
      </c>
      <c r="BS1125" s="36">
        <f t="shared" si="552"/>
        <v>0</v>
      </c>
      <c r="BT1125" s="34">
        <f>IF($B1125="P",VLOOKUP($E1125,'[2]Costeo-JUL26'!$B$9:$CQ$307,BT$1,0),0)</f>
        <v>0</v>
      </c>
      <c r="BU1125" s="16">
        <f>IF($B1125="P",VLOOKUP($E1125,'[2]Costeo-JUL26'!$B$9:$CQ$307,BU$1,0),0)*$G1125</f>
        <v>0</v>
      </c>
      <c r="BV1125" s="36">
        <f>IF($B1125="P",VLOOKUP($E1125,'[2]Costeo-JUL26'!$B$9:$CQ$307,BV$1,0),0)*$G1125</f>
        <v>0</v>
      </c>
      <c r="BW1125" s="35">
        <f>IF($B1125="P",VLOOKUP($E1125,'[2]Costeo-JUL26'!$B$9:$CQ$307,BW$1,0),0)</f>
        <v>0</v>
      </c>
      <c r="BX1125" s="36">
        <f t="shared" si="553"/>
        <v>0</v>
      </c>
      <c r="BY1125" s="36">
        <f t="shared" si="554"/>
        <v>0</v>
      </c>
      <c r="BZ1125" s="34">
        <f>IF($B1125="P",VLOOKUP($E1125,'[2]Costeo-JUL26'!$B$9:$CQ$307,BZ$1,0),0)</f>
        <v>0</v>
      </c>
      <c r="CA1125" s="16">
        <f>IF($B1125="P",VLOOKUP($E1125,'[2]Costeo-JUL26'!$B$9:$CQ$307,CA$1,0),0)*$G1125</f>
        <v>0</v>
      </c>
      <c r="CB1125" s="36">
        <f>IF($B1125="P",VLOOKUP($E1125,'[2]Costeo-JUL26'!$B$9:$CQ$307,CB$1,0),0)*$G1125</f>
        <v>0</v>
      </c>
      <c r="CC1125" s="35">
        <f>IF($B1125="P",VLOOKUP($E1125,'[2]Costeo-JUL26'!$B$9:$CQ$307,CC$1,0),0)</f>
        <v>0</v>
      </c>
      <c r="CD1125" s="36">
        <f t="shared" si="555"/>
        <v>0</v>
      </c>
      <c r="CE1125" s="36">
        <f t="shared" si="556"/>
        <v>0</v>
      </c>
      <c r="CF1125" s="37">
        <f t="shared" si="528"/>
        <v>117849.65032482815</v>
      </c>
      <c r="CG1125" s="36">
        <f>IF($B1125="r",VLOOKUP($E1125,'[2]Costeo-JUL26'!$B$9:$CQ$307,CG$1,0),0)*$G1125</f>
        <v>0</v>
      </c>
      <c r="CH1125" s="35">
        <f>VLOOKUP($E1125,'[2]TEORICOS (05.26)'!$A$8:$T$251,CH$1,0)</f>
        <v>0</v>
      </c>
      <c r="CI1125" s="36">
        <f t="shared" si="557"/>
        <v>0</v>
      </c>
      <c r="CJ1125" s="37">
        <f t="shared" si="558"/>
        <v>0</v>
      </c>
      <c r="CM1125" s="16">
        <f>SUMIFS('[1]Ajuste Inventario'!$I:$I,'[1]Ajuste Inventario'!$B:$B,E1125,'[1]Ajuste Inventario'!$S:$S,D1125)*-1</f>
        <v>-7.6660000000000004</v>
      </c>
      <c r="CN1125" s="36">
        <f t="shared" si="529"/>
        <v>-11707.535855872751</v>
      </c>
      <c r="CP1125" t="str">
        <f t="shared" si="530"/>
        <v>1658Org.Vtas V.Gesell</v>
      </c>
      <c r="CQ1125" s="10">
        <f t="shared" si="531"/>
        <v>1527.2026944785744</v>
      </c>
    </row>
    <row r="1126" spans="1:95" x14ac:dyDescent="0.25">
      <c r="A1126" s="30">
        <v>46204</v>
      </c>
      <c r="B1126" s="31" t="str">
        <f>VLOOKUP($E1126,'[2]TEORICOS (05.26)'!$A$8:$T$251,B$1,0)</f>
        <v>R</v>
      </c>
      <c r="C1126" s="32" t="str">
        <f>VLOOKUP($E1126,'[2]TEORICOS (05.26)'!$A$8:$T$251,C$1,0)</f>
        <v>Smartwater</v>
      </c>
      <c r="D1126" t="s">
        <v>233</v>
      </c>
      <c r="E1126">
        <v>1659</v>
      </c>
      <c r="F1126" t="s">
        <v>117</v>
      </c>
      <c r="G1126" s="16">
        <v>17</v>
      </c>
      <c r="H1126" s="16">
        <v>10.625</v>
      </c>
      <c r="I1126" s="33">
        <v>150204.85999999999</v>
      </c>
      <c r="J1126" s="33">
        <v>131202.01999999999</v>
      </c>
      <c r="K1126" s="34">
        <f>IF($B1126="P",VLOOKUP($E1126,'[2]Costeo-JUL26'!$B$9:$CQ$307,K$1,0),0)</f>
        <v>0</v>
      </c>
      <c r="L1126" s="35">
        <f>VLOOKUP($E1126,'[2]TEORICOS (05.26)'!$A$8:$T$251,L$1,0)</f>
        <v>0.115</v>
      </c>
      <c r="M1126" s="36">
        <f t="shared" si="532"/>
        <v>0</v>
      </c>
      <c r="N1126" s="35">
        <f>IF($B1126="P",VLOOKUP($E1126,'[2]Costeo-JUL26'!$B$9:$CQ$307,N$1,0),0)</f>
        <v>0</v>
      </c>
      <c r="O1126" s="36">
        <f t="shared" si="533"/>
        <v>0</v>
      </c>
      <c r="P1126" s="36">
        <f>IF($B1126="P",VLOOKUP($E1126,'[2]Costeo-JUL26'!$B$9:$CQ$307,P$1,0),0)*H1126</f>
        <v>0</v>
      </c>
      <c r="Q1126" s="36">
        <f t="shared" si="534"/>
        <v>0</v>
      </c>
      <c r="R1126" s="34">
        <f>IF($B1126="P",VLOOKUP($E1126,'[2]Costeo-JUL26'!$B$9:$CQ$307,R$1,0),0)</f>
        <v>0</v>
      </c>
      <c r="S1126" s="16">
        <f>IF($B1126="P",VLOOKUP($E1126,'[2]Costeo-JUL26'!$B$9:$CQ$307,S$1,0),0)*$G1126</f>
        <v>0</v>
      </c>
      <c r="T1126" s="36">
        <f>IF($B1126="P",VLOOKUP($E1126,'[2]Costeo-JUL26'!$B$9:$CQ$307,T$1,0),0)*$G1126</f>
        <v>0</v>
      </c>
      <c r="U1126" s="35">
        <f>IF($B1126="P",VLOOKUP($E1126,'[2]Costeo-JUL26'!$B$9:$CQ$307,U$1,0),0)</f>
        <v>0</v>
      </c>
      <c r="V1126" s="36">
        <f t="shared" si="535"/>
        <v>0</v>
      </c>
      <c r="W1126" s="36">
        <f t="shared" si="536"/>
        <v>0</v>
      </c>
      <c r="X1126" s="34">
        <f>IF($B1126="P",VLOOKUP($E1126,'[2]Costeo-JUL26'!$B$9:$CQ$307,X$1,0),0)</f>
        <v>0</v>
      </c>
      <c r="Y1126" s="16">
        <f>IF($B1126="P",VLOOKUP($E1126,'[2]Costeo-JUL26'!$B$9:$CQ$307,Y$1,0),0)*$G1126</f>
        <v>0</v>
      </c>
      <c r="Z1126" s="36">
        <f>IF($B1126="P",VLOOKUP($E1126,'[2]Costeo-JUL26'!$B$9:$CQ$307,Z$1,0),0)*$G1126</f>
        <v>0</v>
      </c>
      <c r="AA1126" s="35">
        <f>IF($B1126="P",VLOOKUP($E1126,'[2]Costeo-JUL26'!$B$9:$CQ$307,AA$1,0),0)</f>
        <v>0</v>
      </c>
      <c r="AB1126" s="36">
        <f t="shared" si="537"/>
        <v>0</v>
      </c>
      <c r="AC1126" s="36">
        <f t="shared" si="538"/>
        <v>0</v>
      </c>
      <c r="AD1126" s="34">
        <f>IF($B1126="P",VLOOKUP($E1126,'[2]Costeo-JUL26'!$B$9:$CQ$307,AD$1,0),0)</f>
        <v>0</v>
      </c>
      <c r="AE1126" s="16">
        <f>IF($B1126="P",VLOOKUP($E1126,'[2]Costeo-JUL26'!$B$9:$CQ$307,AE$1,0),0)*$G1126</f>
        <v>0</v>
      </c>
      <c r="AF1126" s="36">
        <f>IF($B1126="P",VLOOKUP($E1126,'[2]Costeo-JUL26'!$B$9:$CQ$307,AF$1,0),0)*$G1126</f>
        <v>0</v>
      </c>
      <c r="AG1126" s="35">
        <f>IF($B1126="P",VLOOKUP($E1126,'[2]Costeo-JUL26'!$B$9:$CQ$307,AG$1,0),0)</f>
        <v>0</v>
      </c>
      <c r="AH1126" s="36">
        <f t="shared" si="539"/>
        <v>0</v>
      </c>
      <c r="AI1126" s="36">
        <f t="shared" si="540"/>
        <v>0</v>
      </c>
      <c r="AJ1126" s="34">
        <f>IF($B1126="P",VLOOKUP($E1126,'[2]Costeo-JUL26'!$B$9:$CQ$307,AJ$1,0),0)</f>
        <v>0</v>
      </c>
      <c r="AK1126" s="16">
        <f>IF($B1126="P",VLOOKUP($E1126,'[2]Costeo-JUL26'!$B$9:$CQ$307,AK$1,0),0)*$G1126</f>
        <v>0</v>
      </c>
      <c r="AL1126" s="36">
        <f>IF($B1126="P",VLOOKUP($E1126,'[2]Costeo-JUL26'!$B$9:$CQ$307,AL$1,0),0)*$G1126</f>
        <v>0</v>
      </c>
      <c r="AM1126" s="35">
        <f>IF($B1126="P",VLOOKUP($E1126,'[2]Costeo-JUL26'!$B$9:$CQ$307,AM$1,0),0)</f>
        <v>0</v>
      </c>
      <c r="AN1126" s="36">
        <f t="shared" si="541"/>
        <v>0</v>
      </c>
      <c r="AO1126" s="36">
        <f t="shared" si="542"/>
        <v>0</v>
      </c>
      <c r="AP1126" s="34">
        <f>IF($B1126="P",VLOOKUP($E1126,'[2]Costeo-JUL26'!$B$9:$CQ$307,AP$1,0),0)</f>
        <v>0</v>
      </c>
      <c r="AQ1126" s="16">
        <f>IF($B1126="P",VLOOKUP($E1126,'[2]Costeo-JUL26'!$B$9:$CQ$307,AQ$1,0),0)*$G1126</f>
        <v>0</v>
      </c>
      <c r="AR1126" s="36">
        <f>IF($B1126="P",VLOOKUP($E1126,'[2]Costeo-JUL26'!$B$9:$CQ$307,AR$1,0),0)*$G1126</f>
        <v>0</v>
      </c>
      <c r="AS1126" s="35">
        <f>IF($B1126="P",VLOOKUP($E1126,'[2]Costeo-JUL26'!$B$9:$CQ$307,AS$1,0),0)</f>
        <v>0</v>
      </c>
      <c r="AT1126" s="36">
        <f t="shared" si="543"/>
        <v>0</v>
      </c>
      <c r="AU1126" s="36">
        <f t="shared" si="544"/>
        <v>0</v>
      </c>
      <c r="AV1126" s="34">
        <f>IF($B1126="P",VLOOKUP($E1126,'[2]Costeo-JUL26'!$B$9:$CQ$307,AV$1,0),0)</f>
        <v>0</v>
      </c>
      <c r="AW1126" s="16">
        <f>IF($B1126="P",VLOOKUP($E1126,'[2]Costeo-JUL26'!$B$9:$CQ$307,AW$1,0),0)*$G1126</f>
        <v>0</v>
      </c>
      <c r="AX1126" s="36">
        <f>IF($B1126="P",VLOOKUP($E1126,'[2]Costeo-JUL26'!$B$9:$CQ$307,AX$1,0),0)*$G1126</f>
        <v>0</v>
      </c>
      <c r="AY1126" s="35">
        <f>IF($B1126="P",VLOOKUP($E1126,'[2]Costeo-JUL26'!$B$9:$CQ$307,AY$1,0),0)</f>
        <v>0</v>
      </c>
      <c r="AZ1126" s="36">
        <f t="shared" si="545"/>
        <v>0</v>
      </c>
      <c r="BA1126" s="36">
        <f t="shared" si="546"/>
        <v>0</v>
      </c>
      <c r="BB1126" s="34">
        <f>IF($B1126="P",VLOOKUP($E1126,'[2]Costeo-JUL26'!$B$9:$CQ$307,BB$1,0),0)</f>
        <v>0</v>
      </c>
      <c r="BC1126" s="16">
        <f>IF($B1126="P",VLOOKUP($E1126,'[2]Costeo-JUL26'!$B$9:$CQ$307,BC$1,0),0)*$G1126</f>
        <v>0</v>
      </c>
      <c r="BD1126" s="36">
        <f>IF($B1126="P",VLOOKUP($E1126,'[2]Costeo-JUL26'!$B$9:$CQ$307,BD$1,0),0)*$G1126</f>
        <v>0</v>
      </c>
      <c r="BE1126" s="35">
        <f>IF($B1126="P",VLOOKUP($E1126,'[2]Costeo-JUL26'!$B$9:$CQ$307,BE$1,0),0)</f>
        <v>0</v>
      </c>
      <c r="BF1126" s="36">
        <f t="shared" si="547"/>
        <v>0</v>
      </c>
      <c r="BG1126" s="36">
        <f t="shared" si="548"/>
        <v>0</v>
      </c>
      <c r="BH1126" s="34">
        <f>IF($B1126="P",VLOOKUP($E1126,'[2]Costeo-JUL26'!$B$9:$CQ$307,BH$1,0),0)</f>
        <v>0</v>
      </c>
      <c r="BI1126" s="16">
        <f>IF($B1126="P",VLOOKUP($E1126,'[2]Costeo-JUL26'!$B$9:$CQ$307,BI$1,0),0)*$G1126</f>
        <v>0</v>
      </c>
      <c r="BJ1126" s="36">
        <f>IF($B1126="P",VLOOKUP($E1126,'[2]Costeo-JUL26'!$B$9:$CQ$307,BJ$1,0),0)*$G1126</f>
        <v>0</v>
      </c>
      <c r="BK1126" s="35">
        <f>IF(BH1126=910319,0,IF($B1126="P",VLOOKUP($E1126,'[2]Costeo-JUL26'!$B$9:$CQ$307,BK$1,0),0))</f>
        <v>0</v>
      </c>
      <c r="BL1126" s="36">
        <f t="shared" si="549"/>
        <v>0</v>
      </c>
      <c r="BM1126" s="36">
        <f t="shared" si="550"/>
        <v>0</v>
      </c>
      <c r="BN1126" s="34">
        <f>IF($B1126="P",VLOOKUP($E1126,'[2]Costeo-JUL26'!$B$9:$CQ$307,BN$1,0),0)</f>
        <v>0</v>
      </c>
      <c r="BO1126" s="16">
        <f>IF($B1126="P",VLOOKUP($E1126,'[2]Costeo-JUL26'!$B$9:$CQ$307,BO$1,0),0)*$G1126</f>
        <v>0</v>
      </c>
      <c r="BP1126" s="36">
        <f>IF($B1126="P",VLOOKUP($E1126,'[2]Costeo-JUL26'!$B$9:$CQ$307,BP$1,0),0)*$G1126</f>
        <v>0</v>
      </c>
      <c r="BQ1126" s="35">
        <f>IF($B1126="P",VLOOKUP($E1126,'[2]Costeo-JUL26'!$B$9:$CQ$307,BQ$1,0),0)</f>
        <v>0</v>
      </c>
      <c r="BR1126" s="36">
        <f t="shared" si="551"/>
        <v>0</v>
      </c>
      <c r="BS1126" s="36">
        <f t="shared" si="552"/>
        <v>0</v>
      </c>
      <c r="BT1126" s="34">
        <f>IF($B1126="P",VLOOKUP($E1126,'[2]Costeo-JUL26'!$B$9:$CQ$307,BT$1,0),0)</f>
        <v>0</v>
      </c>
      <c r="BU1126" s="16">
        <f>IF($B1126="P",VLOOKUP($E1126,'[2]Costeo-JUL26'!$B$9:$CQ$307,BU$1,0),0)*$G1126</f>
        <v>0</v>
      </c>
      <c r="BV1126" s="36">
        <f>IF($B1126="P",VLOOKUP($E1126,'[2]Costeo-JUL26'!$B$9:$CQ$307,BV$1,0),0)*$G1126</f>
        <v>0</v>
      </c>
      <c r="BW1126" s="35">
        <f>IF($B1126="P",VLOOKUP($E1126,'[2]Costeo-JUL26'!$B$9:$CQ$307,BW$1,0),0)</f>
        <v>0</v>
      </c>
      <c r="BX1126" s="36">
        <f t="shared" si="553"/>
        <v>0</v>
      </c>
      <c r="BY1126" s="36">
        <f t="shared" si="554"/>
        <v>0</v>
      </c>
      <c r="BZ1126" s="34">
        <f>IF($B1126="P",VLOOKUP($E1126,'[2]Costeo-JUL26'!$B$9:$CQ$307,BZ$1,0),0)</f>
        <v>0</v>
      </c>
      <c r="CA1126" s="16">
        <f>IF($B1126="P",VLOOKUP($E1126,'[2]Costeo-JUL26'!$B$9:$CQ$307,CA$1,0),0)*$G1126</f>
        <v>0</v>
      </c>
      <c r="CB1126" s="36">
        <f>IF($B1126="P",VLOOKUP($E1126,'[2]Costeo-JUL26'!$B$9:$CQ$307,CB$1,0),0)*$G1126</f>
        <v>0</v>
      </c>
      <c r="CC1126" s="35">
        <f>IF($B1126="P",VLOOKUP($E1126,'[2]Costeo-JUL26'!$B$9:$CQ$307,CC$1,0),0)</f>
        <v>0</v>
      </c>
      <c r="CD1126" s="36">
        <f t="shared" si="555"/>
        <v>0</v>
      </c>
      <c r="CE1126" s="36">
        <f t="shared" si="556"/>
        <v>0</v>
      </c>
      <c r="CF1126" s="37">
        <f t="shared" si="528"/>
        <v>0</v>
      </c>
      <c r="CG1126" s="36">
        <f>IF($B1126="r",VLOOKUP($E1126,'[2]Costeo-JUL26'!$B$9:$CQ$307,CG$1,0),0)*$G1126</f>
        <v>29805.759999999998</v>
      </c>
      <c r="CH1126" s="35">
        <f>VLOOKUP($E1126,'[2]TEORICOS (05.26)'!$A$8:$T$251,CH$1,0)</f>
        <v>0.04</v>
      </c>
      <c r="CI1126" s="36">
        <f t="shared" si="557"/>
        <v>13896.001899999999</v>
      </c>
      <c r="CJ1126" s="37">
        <f t="shared" si="558"/>
        <v>43701.761899999998</v>
      </c>
      <c r="CM1126" s="16">
        <f>SUMIFS('[1]Ajuste Inventario'!$I:$I,'[1]Ajuste Inventario'!$B:$B,E1126,'[1]Ajuste Inventario'!$S:$S,D1126)*-1</f>
        <v>0</v>
      </c>
      <c r="CN1126" s="36">
        <f t="shared" si="529"/>
        <v>0</v>
      </c>
      <c r="CP1126" t="str">
        <f t="shared" si="530"/>
        <v>1659Org.Vtas V.Gesell</v>
      </c>
      <c r="CQ1126" s="10" t="e">
        <f t="shared" si="531"/>
        <v>#DIV/0!</v>
      </c>
    </row>
    <row r="1127" spans="1:95" x14ac:dyDescent="0.25">
      <c r="A1127" s="30">
        <v>46204</v>
      </c>
      <c r="B1127" s="31" t="str">
        <f>VLOOKUP($E1127,'[2]TEORICOS (05.26)'!$A$8:$T$251,B$1,0)</f>
        <v>R</v>
      </c>
      <c r="C1127" s="32" t="str">
        <f>VLOOKUP($E1127,'[2]TEORICOS (05.26)'!$A$8:$T$251,C$1,0)</f>
        <v>Smartwater</v>
      </c>
      <c r="D1127" t="s">
        <v>233</v>
      </c>
      <c r="E1127">
        <v>1715</v>
      </c>
      <c r="F1127" t="s">
        <v>118</v>
      </c>
      <c r="G1127" s="16">
        <v>88.832999999999998</v>
      </c>
      <c r="H1127" s="16">
        <v>140.80030499999992</v>
      </c>
      <c r="I1127" s="33">
        <v>1123654.1600000004</v>
      </c>
      <c r="J1127" s="33">
        <v>1021816.2000000002</v>
      </c>
      <c r="K1127" s="34">
        <f>IF($B1127="P",VLOOKUP($E1127,'[2]Costeo-JUL26'!$B$9:$CQ$307,K$1,0),0)</f>
        <v>0</v>
      </c>
      <c r="L1127" s="35">
        <f>VLOOKUP($E1127,'[2]TEORICOS (05.26)'!$A$8:$T$251,L$1,0)</f>
        <v>0.115</v>
      </c>
      <c r="M1127" s="36">
        <f t="shared" si="532"/>
        <v>0</v>
      </c>
      <c r="N1127" s="35">
        <f>IF($B1127="P",VLOOKUP($E1127,'[2]Costeo-JUL26'!$B$9:$CQ$307,N$1,0),0)</f>
        <v>0</v>
      </c>
      <c r="O1127" s="36">
        <f t="shared" si="533"/>
        <v>0</v>
      </c>
      <c r="P1127" s="36">
        <f>IF($B1127="P",VLOOKUP($E1127,'[2]Costeo-JUL26'!$B$9:$CQ$307,P$1,0),0)*H1127</f>
        <v>0</v>
      </c>
      <c r="Q1127" s="36">
        <f t="shared" si="534"/>
        <v>0</v>
      </c>
      <c r="R1127" s="34">
        <f>IF($B1127="P",VLOOKUP($E1127,'[2]Costeo-JUL26'!$B$9:$CQ$307,R$1,0),0)</f>
        <v>0</v>
      </c>
      <c r="S1127" s="16">
        <f>IF($B1127="P",VLOOKUP($E1127,'[2]Costeo-JUL26'!$B$9:$CQ$307,S$1,0),0)*$G1127</f>
        <v>0</v>
      </c>
      <c r="T1127" s="36">
        <f>IF($B1127="P",VLOOKUP($E1127,'[2]Costeo-JUL26'!$B$9:$CQ$307,T$1,0),0)*$G1127</f>
        <v>0</v>
      </c>
      <c r="U1127" s="35">
        <f>IF($B1127="P",VLOOKUP($E1127,'[2]Costeo-JUL26'!$B$9:$CQ$307,U$1,0),0)</f>
        <v>0</v>
      </c>
      <c r="V1127" s="36">
        <f t="shared" si="535"/>
        <v>0</v>
      </c>
      <c r="W1127" s="36">
        <f t="shared" si="536"/>
        <v>0</v>
      </c>
      <c r="X1127" s="34">
        <f>IF($B1127="P",VLOOKUP($E1127,'[2]Costeo-JUL26'!$B$9:$CQ$307,X$1,0),0)</f>
        <v>0</v>
      </c>
      <c r="Y1127" s="16">
        <f>IF($B1127="P",VLOOKUP($E1127,'[2]Costeo-JUL26'!$B$9:$CQ$307,Y$1,0),0)*$G1127</f>
        <v>0</v>
      </c>
      <c r="Z1127" s="36">
        <f>IF($B1127="P",VLOOKUP($E1127,'[2]Costeo-JUL26'!$B$9:$CQ$307,Z$1,0),0)*$G1127</f>
        <v>0</v>
      </c>
      <c r="AA1127" s="35">
        <f>IF($B1127="P",VLOOKUP($E1127,'[2]Costeo-JUL26'!$B$9:$CQ$307,AA$1,0),0)</f>
        <v>0</v>
      </c>
      <c r="AB1127" s="36">
        <f t="shared" si="537"/>
        <v>0</v>
      </c>
      <c r="AC1127" s="36">
        <f t="shared" si="538"/>
        <v>0</v>
      </c>
      <c r="AD1127" s="34">
        <f>IF($B1127="P",VLOOKUP($E1127,'[2]Costeo-JUL26'!$B$9:$CQ$307,AD$1,0),0)</f>
        <v>0</v>
      </c>
      <c r="AE1127" s="16">
        <f>IF($B1127="P",VLOOKUP($E1127,'[2]Costeo-JUL26'!$B$9:$CQ$307,AE$1,0),0)*$G1127</f>
        <v>0</v>
      </c>
      <c r="AF1127" s="36">
        <f>IF($B1127="P",VLOOKUP($E1127,'[2]Costeo-JUL26'!$B$9:$CQ$307,AF$1,0),0)*$G1127</f>
        <v>0</v>
      </c>
      <c r="AG1127" s="35">
        <f>IF($B1127="P",VLOOKUP($E1127,'[2]Costeo-JUL26'!$B$9:$CQ$307,AG$1,0),0)</f>
        <v>0</v>
      </c>
      <c r="AH1127" s="36">
        <f t="shared" si="539"/>
        <v>0</v>
      </c>
      <c r="AI1127" s="36">
        <f t="shared" si="540"/>
        <v>0</v>
      </c>
      <c r="AJ1127" s="34">
        <f>IF($B1127="P",VLOOKUP($E1127,'[2]Costeo-JUL26'!$B$9:$CQ$307,AJ$1,0),0)</f>
        <v>0</v>
      </c>
      <c r="AK1127" s="16">
        <f>IF($B1127="P",VLOOKUP($E1127,'[2]Costeo-JUL26'!$B$9:$CQ$307,AK$1,0),0)*$G1127</f>
        <v>0</v>
      </c>
      <c r="AL1127" s="36">
        <f>IF($B1127="P",VLOOKUP($E1127,'[2]Costeo-JUL26'!$B$9:$CQ$307,AL$1,0),0)*$G1127</f>
        <v>0</v>
      </c>
      <c r="AM1127" s="35">
        <f>IF($B1127="P",VLOOKUP($E1127,'[2]Costeo-JUL26'!$B$9:$CQ$307,AM$1,0),0)</f>
        <v>0</v>
      </c>
      <c r="AN1127" s="36">
        <f t="shared" si="541"/>
        <v>0</v>
      </c>
      <c r="AO1127" s="36">
        <f t="shared" si="542"/>
        <v>0</v>
      </c>
      <c r="AP1127" s="34">
        <f>IF($B1127="P",VLOOKUP($E1127,'[2]Costeo-JUL26'!$B$9:$CQ$307,AP$1,0),0)</f>
        <v>0</v>
      </c>
      <c r="AQ1127" s="16">
        <f>IF($B1127="P",VLOOKUP($E1127,'[2]Costeo-JUL26'!$B$9:$CQ$307,AQ$1,0),0)*$G1127</f>
        <v>0</v>
      </c>
      <c r="AR1127" s="36">
        <f>IF($B1127="P",VLOOKUP($E1127,'[2]Costeo-JUL26'!$B$9:$CQ$307,AR$1,0),0)*$G1127</f>
        <v>0</v>
      </c>
      <c r="AS1127" s="35">
        <f>IF($B1127="P",VLOOKUP($E1127,'[2]Costeo-JUL26'!$B$9:$CQ$307,AS$1,0),0)</f>
        <v>0</v>
      </c>
      <c r="AT1127" s="36">
        <f t="shared" si="543"/>
        <v>0</v>
      </c>
      <c r="AU1127" s="36">
        <f t="shared" si="544"/>
        <v>0</v>
      </c>
      <c r="AV1127" s="34">
        <f>IF($B1127="P",VLOOKUP($E1127,'[2]Costeo-JUL26'!$B$9:$CQ$307,AV$1,0),0)</f>
        <v>0</v>
      </c>
      <c r="AW1127" s="16">
        <f>IF($B1127="P",VLOOKUP($E1127,'[2]Costeo-JUL26'!$B$9:$CQ$307,AW$1,0),0)*$G1127</f>
        <v>0</v>
      </c>
      <c r="AX1127" s="36">
        <f>IF($B1127="P",VLOOKUP($E1127,'[2]Costeo-JUL26'!$B$9:$CQ$307,AX$1,0),0)*$G1127</f>
        <v>0</v>
      </c>
      <c r="AY1127" s="35">
        <f>IF($B1127="P",VLOOKUP($E1127,'[2]Costeo-JUL26'!$B$9:$CQ$307,AY$1,0),0)</f>
        <v>0</v>
      </c>
      <c r="AZ1127" s="36">
        <f t="shared" si="545"/>
        <v>0</v>
      </c>
      <c r="BA1127" s="36">
        <f t="shared" si="546"/>
        <v>0</v>
      </c>
      <c r="BB1127" s="34">
        <f>IF($B1127="P",VLOOKUP($E1127,'[2]Costeo-JUL26'!$B$9:$CQ$307,BB$1,0),0)</f>
        <v>0</v>
      </c>
      <c r="BC1127" s="16">
        <f>IF($B1127="P",VLOOKUP($E1127,'[2]Costeo-JUL26'!$B$9:$CQ$307,BC$1,0),0)*$G1127</f>
        <v>0</v>
      </c>
      <c r="BD1127" s="36">
        <f>IF($B1127="P",VLOOKUP($E1127,'[2]Costeo-JUL26'!$B$9:$CQ$307,BD$1,0),0)*$G1127</f>
        <v>0</v>
      </c>
      <c r="BE1127" s="35">
        <f>IF($B1127="P",VLOOKUP($E1127,'[2]Costeo-JUL26'!$B$9:$CQ$307,BE$1,0),0)</f>
        <v>0</v>
      </c>
      <c r="BF1127" s="36">
        <f t="shared" si="547"/>
        <v>0</v>
      </c>
      <c r="BG1127" s="36">
        <f t="shared" si="548"/>
        <v>0</v>
      </c>
      <c r="BH1127" s="34">
        <f>IF($B1127="P",VLOOKUP($E1127,'[2]Costeo-JUL26'!$B$9:$CQ$307,BH$1,0),0)</f>
        <v>0</v>
      </c>
      <c r="BI1127" s="16">
        <f>IF($B1127="P",VLOOKUP($E1127,'[2]Costeo-JUL26'!$B$9:$CQ$307,BI$1,0),0)*$G1127</f>
        <v>0</v>
      </c>
      <c r="BJ1127" s="36">
        <f>IF($B1127="P",VLOOKUP($E1127,'[2]Costeo-JUL26'!$B$9:$CQ$307,BJ$1,0),0)*$G1127</f>
        <v>0</v>
      </c>
      <c r="BK1127" s="35">
        <f>IF(BH1127=910319,0,IF($B1127="P",VLOOKUP($E1127,'[2]Costeo-JUL26'!$B$9:$CQ$307,BK$1,0),0))</f>
        <v>0</v>
      </c>
      <c r="BL1127" s="36">
        <f t="shared" si="549"/>
        <v>0</v>
      </c>
      <c r="BM1127" s="36">
        <f t="shared" si="550"/>
        <v>0</v>
      </c>
      <c r="BN1127" s="34">
        <f>IF($B1127="P",VLOOKUP($E1127,'[2]Costeo-JUL26'!$B$9:$CQ$307,BN$1,0),0)</f>
        <v>0</v>
      </c>
      <c r="BO1127" s="16">
        <f>IF($B1127="P",VLOOKUP($E1127,'[2]Costeo-JUL26'!$B$9:$CQ$307,BO$1,0),0)*$G1127</f>
        <v>0</v>
      </c>
      <c r="BP1127" s="36">
        <f>IF($B1127="P",VLOOKUP($E1127,'[2]Costeo-JUL26'!$B$9:$CQ$307,BP$1,0),0)*$G1127</f>
        <v>0</v>
      </c>
      <c r="BQ1127" s="35">
        <f>IF($B1127="P",VLOOKUP($E1127,'[2]Costeo-JUL26'!$B$9:$CQ$307,BQ$1,0),0)</f>
        <v>0</v>
      </c>
      <c r="BR1127" s="36">
        <f t="shared" si="551"/>
        <v>0</v>
      </c>
      <c r="BS1127" s="36">
        <f t="shared" si="552"/>
        <v>0</v>
      </c>
      <c r="BT1127" s="34">
        <f>IF($B1127="P",VLOOKUP($E1127,'[2]Costeo-JUL26'!$B$9:$CQ$307,BT$1,0),0)</f>
        <v>0</v>
      </c>
      <c r="BU1127" s="16">
        <f>IF($B1127="P",VLOOKUP($E1127,'[2]Costeo-JUL26'!$B$9:$CQ$307,BU$1,0),0)*$G1127</f>
        <v>0</v>
      </c>
      <c r="BV1127" s="36">
        <f>IF($B1127="P",VLOOKUP($E1127,'[2]Costeo-JUL26'!$B$9:$CQ$307,BV$1,0),0)*$G1127</f>
        <v>0</v>
      </c>
      <c r="BW1127" s="35">
        <f>IF($B1127="P",VLOOKUP($E1127,'[2]Costeo-JUL26'!$B$9:$CQ$307,BW$1,0),0)</f>
        <v>0</v>
      </c>
      <c r="BX1127" s="36">
        <f t="shared" si="553"/>
        <v>0</v>
      </c>
      <c r="BY1127" s="36">
        <f t="shared" si="554"/>
        <v>0</v>
      </c>
      <c r="BZ1127" s="34">
        <f>IF($B1127="P",VLOOKUP($E1127,'[2]Costeo-JUL26'!$B$9:$CQ$307,BZ$1,0),0)</f>
        <v>0</v>
      </c>
      <c r="CA1127" s="16">
        <f>IF($B1127="P",VLOOKUP($E1127,'[2]Costeo-JUL26'!$B$9:$CQ$307,CA$1,0),0)*$G1127</f>
        <v>0</v>
      </c>
      <c r="CB1127" s="36">
        <f>IF($B1127="P",VLOOKUP($E1127,'[2]Costeo-JUL26'!$B$9:$CQ$307,CB$1,0),0)*$G1127</f>
        <v>0</v>
      </c>
      <c r="CC1127" s="35">
        <f>IF($B1127="P",VLOOKUP($E1127,'[2]Costeo-JUL26'!$B$9:$CQ$307,CC$1,0),0)</f>
        <v>0</v>
      </c>
      <c r="CD1127" s="36">
        <f t="shared" si="555"/>
        <v>0</v>
      </c>
      <c r="CE1127" s="36">
        <f t="shared" si="556"/>
        <v>0</v>
      </c>
      <c r="CF1127" s="37">
        <f t="shared" si="528"/>
        <v>0</v>
      </c>
      <c r="CG1127" s="36">
        <f>IF($B1127="r",VLOOKUP($E1127,'[2]Costeo-JUL26'!$B$9:$CQ$307,CG$1,0),0)*$G1127</f>
        <v>256492.85088000001</v>
      </c>
      <c r="CH1127" s="35">
        <f>VLOOKUP($E1127,'[2]TEORICOS (05.26)'!$A$8:$T$251,CH$1,0)</f>
        <v>0.04</v>
      </c>
      <c r="CI1127" s="36">
        <f t="shared" si="557"/>
        <v>107249.14896480003</v>
      </c>
      <c r="CJ1127" s="37">
        <f t="shared" si="558"/>
        <v>363741.99984480004</v>
      </c>
      <c r="CM1127" s="16">
        <f>SUMIFS('[1]Ajuste Inventario'!$I:$I,'[1]Ajuste Inventario'!$B:$B,E1127,'[1]Ajuste Inventario'!$S:$S,D1127)*-1</f>
        <v>0.16700000000000001</v>
      </c>
      <c r="CN1127" s="36">
        <f t="shared" si="529"/>
        <v>683.81022788920347</v>
      </c>
      <c r="CP1127" t="str">
        <f t="shared" si="530"/>
        <v>1715Org.Vtas V.Gesell</v>
      </c>
      <c r="CQ1127" s="10">
        <f t="shared" si="531"/>
        <v>4094.6720232886432</v>
      </c>
    </row>
    <row r="1128" spans="1:95" x14ac:dyDescent="0.25">
      <c r="A1128" s="30">
        <v>46204</v>
      </c>
      <c r="B1128" s="31" t="str">
        <f>VLOOKUP($E1128,'[2]TEORICOS (05.26)'!$A$8:$T$251,B$1,0)</f>
        <v>P</v>
      </c>
      <c r="C1128" s="32" t="str">
        <f>VLOOKUP($E1128,'[2]TEORICOS (05.26)'!$A$8:$T$251,C$1,0)</f>
        <v>Benedictino</v>
      </c>
      <c r="D1128" t="s">
        <v>233</v>
      </c>
      <c r="E1128">
        <v>1720</v>
      </c>
      <c r="F1128" t="s">
        <v>119</v>
      </c>
      <c r="G1128" s="16">
        <v>1066</v>
      </c>
      <c r="H1128" s="16">
        <v>1126.7620000000024</v>
      </c>
      <c r="I1128" s="33">
        <v>11018693.690000018</v>
      </c>
      <c r="J1128" s="33">
        <v>9632710.6700000092</v>
      </c>
      <c r="K1128" s="34">
        <f>IF($B1128="P",VLOOKUP($E1128,'[2]Costeo-JUL26'!$B$9:$CQ$307,K$1,0),0)</f>
        <v>939153</v>
      </c>
      <c r="L1128" s="35">
        <f>VLOOKUP($E1128,'[2]TEORICOS (05.26)'!$A$8:$T$251,L$1,0)</f>
        <v>2.5000000000000001E-2</v>
      </c>
      <c r="M1128" s="36">
        <f t="shared" si="532"/>
        <v>240817.76675000024</v>
      </c>
      <c r="N1128" s="35">
        <f>IF($B1128="P",VLOOKUP($E1128,'[2]Costeo-JUL26'!$B$9:$CQ$307,N$1,0),0)</f>
        <v>0.02</v>
      </c>
      <c r="O1128" s="36">
        <f t="shared" si="533"/>
        <v>4816.3553350000047</v>
      </c>
      <c r="P1128" s="36">
        <f>IF($B1128="P",VLOOKUP($E1128,'[2]Costeo-JUL26'!$B$9:$CQ$307,P$1,0),0)*H1128</f>
        <v>0</v>
      </c>
      <c r="Q1128" s="36">
        <f t="shared" si="534"/>
        <v>245634.12208500024</v>
      </c>
      <c r="R1128" s="34">
        <f>IF($B1128="P",VLOOKUP($E1128,'[2]Costeo-JUL26'!$B$9:$CQ$307,R$1,0),0)</f>
        <v>0</v>
      </c>
      <c r="S1128" s="16">
        <f>IF($B1128="P",VLOOKUP($E1128,'[2]Costeo-JUL26'!$B$9:$CQ$307,S$1,0),0)*$G1128</f>
        <v>0</v>
      </c>
      <c r="T1128" s="36">
        <f>IF($B1128="P",VLOOKUP($E1128,'[2]Costeo-JUL26'!$B$9:$CQ$307,T$1,0),0)*$G1128</f>
        <v>0</v>
      </c>
      <c r="U1128" s="35">
        <f>IF($B1128="P",VLOOKUP($E1128,'[2]Costeo-JUL26'!$B$9:$CQ$307,U$1,0),0)</f>
        <v>0</v>
      </c>
      <c r="V1128" s="36">
        <f t="shared" si="535"/>
        <v>0</v>
      </c>
      <c r="W1128" s="36">
        <f t="shared" si="536"/>
        <v>0</v>
      </c>
      <c r="X1128" s="34">
        <f>IF($B1128="P",VLOOKUP($E1128,'[2]Costeo-JUL26'!$B$9:$CQ$307,X$1,0),0)</f>
        <v>0</v>
      </c>
      <c r="Y1128" s="16">
        <f>IF($B1128="P",VLOOKUP($E1128,'[2]Costeo-JUL26'!$B$9:$CQ$307,Y$1,0),0)*$G1128</f>
        <v>0</v>
      </c>
      <c r="Z1128" s="36">
        <f>IF($B1128="P",VLOOKUP($E1128,'[2]Costeo-JUL26'!$B$9:$CQ$307,Z$1,0),0)*$G1128</f>
        <v>0</v>
      </c>
      <c r="AA1128" s="35">
        <f>IF($B1128="P",VLOOKUP($E1128,'[2]Costeo-JUL26'!$B$9:$CQ$307,AA$1,0),0)</f>
        <v>0</v>
      </c>
      <c r="AB1128" s="36">
        <f t="shared" si="537"/>
        <v>0</v>
      </c>
      <c r="AC1128" s="36">
        <f t="shared" si="538"/>
        <v>0</v>
      </c>
      <c r="AD1128" s="34">
        <f>IF($B1128="P",VLOOKUP($E1128,'[2]Costeo-JUL26'!$B$9:$CQ$307,AD$1,0),0)</f>
        <v>938972</v>
      </c>
      <c r="AE1128" s="16">
        <f>IF($B1128="P",VLOOKUP($E1128,'[2]Costeo-JUL26'!$B$9:$CQ$307,AE$1,0),0)*$G1128</f>
        <v>12792</v>
      </c>
      <c r="AF1128" s="36">
        <f>IF($B1128="P",VLOOKUP($E1128,'[2]Costeo-JUL26'!$B$9:$CQ$307,AF$1,0),0)*$G1128</f>
        <v>196321.3824</v>
      </c>
      <c r="AG1128" s="35">
        <f>IF($B1128="P",VLOOKUP($E1128,'[2]Costeo-JUL26'!$B$9:$CQ$307,AG$1,0),0)</f>
        <v>6.0000000000000001E-3</v>
      </c>
      <c r="AH1128" s="36">
        <f t="shared" si="539"/>
        <v>1177.9282944000001</v>
      </c>
      <c r="AI1128" s="36">
        <f t="shared" si="540"/>
        <v>197499.31069439999</v>
      </c>
      <c r="AJ1128" s="34">
        <f>IF($B1128="P",VLOOKUP($E1128,'[2]Costeo-JUL26'!$B$9:$CQ$307,AJ$1,0),0)</f>
        <v>936445</v>
      </c>
      <c r="AK1128" s="16">
        <f>IF($B1128="P",VLOOKUP($E1128,'[2]Costeo-JUL26'!$B$9:$CQ$307,AK$1,0),0)*$G1128</f>
        <v>12792</v>
      </c>
      <c r="AL1128" s="36">
        <f>IF($B1128="P",VLOOKUP($E1128,'[2]Costeo-JUL26'!$B$9:$CQ$307,AL$1,0),0)*$G1128</f>
        <v>60096.048480000005</v>
      </c>
      <c r="AM1128" s="35">
        <f>IF($B1128="P",VLOOKUP($E1128,'[2]Costeo-JUL26'!$B$9:$CQ$307,AM$1,0),0)</f>
        <v>1.7999999999999999E-2</v>
      </c>
      <c r="AN1128" s="36">
        <f t="shared" si="541"/>
        <v>1081.72887264</v>
      </c>
      <c r="AO1128" s="36">
        <f t="shared" si="542"/>
        <v>61177.777352640005</v>
      </c>
      <c r="AP1128" s="34">
        <f>IF($B1128="P",VLOOKUP($E1128,'[2]Costeo-JUL26'!$B$9:$CQ$307,AP$1,0),0)</f>
        <v>939863</v>
      </c>
      <c r="AQ1128" s="16">
        <f>IF($B1128="P",VLOOKUP($E1128,'[2]Costeo-JUL26'!$B$9:$CQ$307,AQ$1,0),0)*$G1128</f>
        <v>12792</v>
      </c>
      <c r="AR1128" s="36">
        <f>IF($B1128="P",VLOOKUP($E1128,'[2]Costeo-JUL26'!$B$9:$CQ$307,AR$1,0),0)*$G1128</f>
        <v>841534.25615999999</v>
      </c>
      <c r="AS1128" s="35">
        <f>IF($B1128="P",VLOOKUP($E1128,'[2]Costeo-JUL26'!$B$9:$CQ$307,AS$1,0),0)</f>
        <v>0.02</v>
      </c>
      <c r="AT1128" s="36">
        <f t="shared" si="543"/>
        <v>16830.685123200001</v>
      </c>
      <c r="AU1128" s="36">
        <f t="shared" si="544"/>
        <v>858364.94128319994</v>
      </c>
      <c r="AV1128" s="34">
        <f>IF($B1128="P",VLOOKUP($E1128,'[2]Costeo-JUL26'!$B$9:$CQ$307,AV$1,0),0)</f>
        <v>932317</v>
      </c>
      <c r="AW1128" s="16">
        <f>IF($B1128="P",VLOOKUP($E1128,'[2]Costeo-JUL26'!$B$9:$CQ$307,AW$1,0),0)*$G1128</f>
        <v>19.401199999999999</v>
      </c>
      <c r="AX1128" s="36">
        <f>IF($B1128="P",VLOOKUP($E1128,'[2]Costeo-JUL26'!$B$9:$CQ$307,AX$1,0),0)*$G1128</f>
        <v>83382.477360000004</v>
      </c>
      <c r="AY1128" s="35">
        <f>IF($B1128="P",VLOOKUP($E1128,'[2]Costeo-JUL26'!$B$9:$CQ$307,AY$1,0),0)</f>
        <v>0.03</v>
      </c>
      <c r="AZ1128" s="36">
        <f t="shared" si="545"/>
        <v>2501.4743208</v>
      </c>
      <c r="BA1128" s="36">
        <f t="shared" si="546"/>
        <v>85883.951680800004</v>
      </c>
      <c r="BB1128" s="34">
        <f>IF($B1128="P",VLOOKUP($E1128,'[2]Costeo-JUL26'!$B$9:$CQ$307,BB$1,0),0)</f>
        <v>902311</v>
      </c>
      <c r="BC1128" s="16">
        <f>IF($B1128="P",VLOOKUP($E1128,'[2]Costeo-JUL26'!$B$9:$CQ$307,BC$1,0),0)*$G1128</f>
        <v>2.9611111111111112</v>
      </c>
      <c r="BD1128" s="36">
        <f>IF($B1128="P",VLOOKUP($E1128,'[2]Costeo-JUL26'!$B$9:$CQ$307,BD$1,0),0)*$G1128</f>
        <v>11612.426583333336</v>
      </c>
      <c r="BE1128" s="35">
        <f>IF($B1128="P",VLOOKUP($E1128,'[2]Costeo-JUL26'!$B$9:$CQ$307,BE$1,0),0)</f>
        <v>0.03</v>
      </c>
      <c r="BF1128" s="36">
        <f t="shared" si="547"/>
        <v>348.37279750000005</v>
      </c>
      <c r="BG1128" s="36">
        <f t="shared" si="548"/>
        <v>11960.799380833336</v>
      </c>
      <c r="BH1128" s="34">
        <f>IF($B1128="P",VLOOKUP($E1128,'[2]Costeo-JUL26'!$B$9:$CQ$307,BH$1,0),0)</f>
        <v>933089</v>
      </c>
      <c r="BI1128" s="16">
        <f>IF($B1128="P",VLOOKUP($E1128,'[2]Costeo-JUL26'!$B$9:$CQ$307,BI$1,0),0)*$G1128</f>
        <v>37.013888888888893</v>
      </c>
      <c r="BJ1128" s="36">
        <f>IF($B1128="P",VLOOKUP($E1128,'[2]Costeo-JUL26'!$B$9:$CQ$307,BJ$1,0),0)*$G1128</f>
        <v>27563.226785714287</v>
      </c>
      <c r="BK1128" s="35">
        <f>IF(BH1128=910319,0,IF($B1128="P",VLOOKUP($E1128,'[2]Costeo-JUL26'!$B$9:$CQ$307,BK$1,0),0))</f>
        <v>0.02</v>
      </c>
      <c r="BL1128" s="36">
        <f t="shared" si="549"/>
        <v>551.26453571428578</v>
      </c>
      <c r="BM1128" s="36">
        <f t="shared" si="550"/>
        <v>28114.491321428573</v>
      </c>
      <c r="BN1128" s="34">
        <f>IF($B1128="P",VLOOKUP($E1128,'[2]Costeo-JUL26'!$B$9:$CQ$307,BN$1,0),0)</f>
        <v>0</v>
      </c>
      <c r="BO1128" s="16">
        <f>IF($B1128="P",VLOOKUP($E1128,'[2]Costeo-JUL26'!$B$9:$CQ$307,BO$1,0),0)*$G1128</f>
        <v>0</v>
      </c>
      <c r="BP1128" s="36">
        <f>IF($B1128="P",VLOOKUP($E1128,'[2]Costeo-JUL26'!$B$9:$CQ$307,BP$1,0),0)*$G1128</f>
        <v>0</v>
      </c>
      <c r="BQ1128" s="35">
        <f>IF($B1128="P",VLOOKUP($E1128,'[2]Costeo-JUL26'!$B$9:$CQ$307,BQ$1,0),0)</f>
        <v>0</v>
      </c>
      <c r="BR1128" s="36">
        <f t="shared" si="551"/>
        <v>0</v>
      </c>
      <c r="BS1128" s="36">
        <f t="shared" si="552"/>
        <v>0</v>
      </c>
      <c r="BT1128" s="34">
        <f>IF($B1128="P",VLOOKUP($E1128,'[2]Costeo-JUL26'!$B$9:$CQ$307,BT$1,0),0)</f>
        <v>0</v>
      </c>
      <c r="BU1128" s="16">
        <f>IF($B1128="P",VLOOKUP($E1128,'[2]Costeo-JUL26'!$B$9:$CQ$307,BU$1,0),0)*$G1128</f>
        <v>0</v>
      </c>
      <c r="BV1128" s="36">
        <f>IF($B1128="P",VLOOKUP($E1128,'[2]Costeo-JUL26'!$B$9:$CQ$307,BV$1,0),0)*$G1128</f>
        <v>0</v>
      </c>
      <c r="BW1128" s="35">
        <f>IF($B1128="P",VLOOKUP($E1128,'[2]Costeo-JUL26'!$B$9:$CQ$307,BW$1,0),0)</f>
        <v>0</v>
      </c>
      <c r="BX1128" s="36">
        <f t="shared" si="553"/>
        <v>0</v>
      </c>
      <c r="BY1128" s="36">
        <f t="shared" si="554"/>
        <v>0</v>
      </c>
      <c r="BZ1128" s="34">
        <f>IF($B1128="P",VLOOKUP($E1128,'[2]Costeo-JUL26'!$B$9:$CQ$307,BZ$1,0),0)</f>
        <v>936704</v>
      </c>
      <c r="CA1128" s="16">
        <f>IF($B1128="P",VLOOKUP($E1128,'[2]Costeo-JUL26'!$B$9:$CQ$307,CA$1,0),0)*$G1128</f>
        <v>38.875444903243874</v>
      </c>
      <c r="CB1128" s="36">
        <f>IF($B1128="P",VLOOKUP($E1128,'[2]Costeo-JUL26'!$B$9:$CQ$307,CB$1,0),0)*$G1128</f>
        <v>18557.721641372002</v>
      </c>
      <c r="CC1128" s="35">
        <f>IF($B1128="P",VLOOKUP($E1128,'[2]Costeo-JUL26'!$B$9:$CQ$307,CC$1,0),0)</f>
        <v>0.5</v>
      </c>
      <c r="CD1128" s="36">
        <f t="shared" si="555"/>
        <v>9278.8608206860008</v>
      </c>
      <c r="CE1128" s="36">
        <f t="shared" si="556"/>
        <v>27836.582462058002</v>
      </c>
      <c r="CF1128" s="37">
        <f t="shared" si="528"/>
        <v>1516471.9762603601</v>
      </c>
      <c r="CG1128" s="36">
        <f>IF($B1128="r",VLOOKUP($E1128,'[2]Costeo-JUL26'!$B$9:$CQ$307,CG$1,0),0)*$G1128</f>
        <v>0</v>
      </c>
      <c r="CH1128" s="35">
        <f>VLOOKUP($E1128,'[2]TEORICOS (05.26)'!$A$8:$T$251,CH$1,0)</f>
        <v>0</v>
      </c>
      <c r="CI1128" s="36">
        <f t="shared" si="557"/>
        <v>0</v>
      </c>
      <c r="CJ1128" s="37">
        <f t="shared" si="558"/>
        <v>0</v>
      </c>
      <c r="CM1128" s="16">
        <f>SUMIFS('[1]Ajuste Inventario'!$I:$I,'[1]Ajuste Inventario'!$B:$B,E1128,'[1]Ajuste Inventario'!$S:$S,D1128)*-1</f>
        <v>72.415999999999997</v>
      </c>
      <c r="CN1128" s="36">
        <f t="shared" si="529"/>
        <v>103017.6685111353</v>
      </c>
      <c r="CP1128" t="str">
        <f t="shared" si="530"/>
        <v>1720Org.Vtas V.Gesell</v>
      </c>
      <c r="CQ1128" s="10">
        <f t="shared" si="531"/>
        <v>1422.5815912386117</v>
      </c>
    </row>
    <row r="1129" spans="1:95" x14ac:dyDescent="0.25">
      <c r="A1129" s="30">
        <v>46204</v>
      </c>
      <c r="B1129" s="31" t="str">
        <f>VLOOKUP($E1129,'[2]TEORICOS (05.26)'!$A$8:$T$251,B$1,0)</f>
        <v>P</v>
      </c>
      <c r="C1129" s="32" t="str">
        <f>VLOOKUP($E1129,'[2]TEORICOS (05.26)'!$A$8:$T$251,C$1,0)</f>
        <v>Benedictino</v>
      </c>
      <c r="D1129" t="s">
        <v>233</v>
      </c>
      <c r="E1129">
        <v>1730</v>
      </c>
      <c r="F1129" t="s">
        <v>120</v>
      </c>
      <c r="G1129" s="16">
        <v>95</v>
      </c>
      <c r="H1129" s="16">
        <v>301.14999999999998</v>
      </c>
      <c r="I1129" s="33">
        <v>1044340.5700000001</v>
      </c>
      <c r="J1129" s="33">
        <v>895104.33999999985</v>
      </c>
      <c r="K1129" s="34">
        <f>IF($B1129="P",VLOOKUP($E1129,'[2]Costeo-JUL26'!$B$9:$CQ$307,K$1,0),0)</f>
        <v>939153</v>
      </c>
      <c r="L1129" s="35">
        <f>VLOOKUP($E1129,'[2]TEORICOS (05.26)'!$A$8:$T$251,L$1,0)</f>
        <v>2.5000000000000001E-2</v>
      </c>
      <c r="M1129" s="36">
        <f t="shared" si="532"/>
        <v>22377.608499999998</v>
      </c>
      <c r="N1129" s="35">
        <f>IF($B1129="P",VLOOKUP($E1129,'[2]Costeo-JUL26'!$B$9:$CQ$307,N$1,0),0)</f>
        <v>0.02</v>
      </c>
      <c r="O1129" s="36">
        <f t="shared" si="533"/>
        <v>447.55216999999999</v>
      </c>
      <c r="P1129" s="36">
        <f>IF($B1129="P",VLOOKUP($E1129,'[2]Costeo-JUL26'!$B$9:$CQ$307,P$1,0),0)*H1129</f>
        <v>0</v>
      </c>
      <c r="Q1129" s="36">
        <f t="shared" si="534"/>
        <v>22825.160669999997</v>
      </c>
      <c r="R1129" s="34">
        <f>IF($B1129="P",VLOOKUP($E1129,'[2]Costeo-JUL26'!$B$9:$CQ$307,R$1,0),0)</f>
        <v>0</v>
      </c>
      <c r="S1129" s="16">
        <f>IF($B1129="P",VLOOKUP($E1129,'[2]Costeo-JUL26'!$B$9:$CQ$307,S$1,0),0)*$G1129</f>
        <v>0</v>
      </c>
      <c r="T1129" s="36">
        <f>IF($B1129="P",VLOOKUP($E1129,'[2]Costeo-JUL26'!$B$9:$CQ$307,T$1,0),0)*$G1129</f>
        <v>0</v>
      </c>
      <c r="U1129" s="35">
        <f>IF($B1129="P",VLOOKUP($E1129,'[2]Costeo-JUL26'!$B$9:$CQ$307,U$1,0),0)</f>
        <v>0</v>
      </c>
      <c r="V1129" s="36">
        <f t="shared" si="535"/>
        <v>0</v>
      </c>
      <c r="W1129" s="36">
        <f t="shared" si="536"/>
        <v>0</v>
      </c>
      <c r="X1129" s="34">
        <f>IF($B1129="P",VLOOKUP($E1129,'[2]Costeo-JUL26'!$B$9:$CQ$307,X$1,0),0)</f>
        <v>0</v>
      </c>
      <c r="Y1129" s="16">
        <f>IF($B1129="P",VLOOKUP($E1129,'[2]Costeo-JUL26'!$B$9:$CQ$307,Y$1,0),0)*$G1129</f>
        <v>0</v>
      </c>
      <c r="Z1129" s="36">
        <f>IF($B1129="P",VLOOKUP($E1129,'[2]Costeo-JUL26'!$B$9:$CQ$307,Z$1,0),0)*$G1129</f>
        <v>0</v>
      </c>
      <c r="AA1129" s="35">
        <f>IF($B1129="P",VLOOKUP($E1129,'[2]Costeo-JUL26'!$B$9:$CQ$307,AA$1,0),0)</f>
        <v>0</v>
      </c>
      <c r="AB1129" s="36">
        <f t="shared" si="537"/>
        <v>0</v>
      </c>
      <c r="AC1129" s="36">
        <f t="shared" si="538"/>
        <v>0</v>
      </c>
      <c r="AD1129" s="34">
        <f>IF($B1129="P",VLOOKUP($E1129,'[2]Costeo-JUL26'!$B$9:$CQ$307,AD$1,0),0)</f>
        <v>938972</v>
      </c>
      <c r="AE1129" s="16">
        <f>IF($B1129="P",VLOOKUP($E1129,'[2]Costeo-JUL26'!$B$9:$CQ$307,AE$1,0),0)*$G1129</f>
        <v>570</v>
      </c>
      <c r="AF1129" s="36">
        <f>IF($B1129="P",VLOOKUP($E1129,'[2]Costeo-JUL26'!$B$9:$CQ$307,AF$1,0),0)*$G1129</f>
        <v>8747.9040000000005</v>
      </c>
      <c r="AG1129" s="35">
        <f>IF($B1129="P",VLOOKUP($E1129,'[2]Costeo-JUL26'!$B$9:$CQ$307,AG$1,0),0)</f>
        <v>6.0000000000000001E-3</v>
      </c>
      <c r="AH1129" s="36">
        <f t="shared" si="539"/>
        <v>52.487424000000004</v>
      </c>
      <c r="AI1129" s="36">
        <f t="shared" si="540"/>
        <v>8800.3914240000013</v>
      </c>
      <c r="AJ1129" s="34">
        <f>IF($B1129="P",VLOOKUP($E1129,'[2]Costeo-JUL26'!$B$9:$CQ$307,AJ$1,0),0)</f>
        <v>936975</v>
      </c>
      <c r="AK1129" s="16">
        <f>IF($B1129="P",VLOOKUP($E1129,'[2]Costeo-JUL26'!$B$9:$CQ$307,AK$1,0),0)*$G1129</f>
        <v>570</v>
      </c>
      <c r="AL1129" s="36">
        <f>IF($B1129="P",VLOOKUP($E1129,'[2]Costeo-JUL26'!$B$9:$CQ$307,AL$1,0),0)*$G1129</f>
        <v>15931.796400000001</v>
      </c>
      <c r="AM1129" s="35">
        <f>IF($B1129="P",VLOOKUP($E1129,'[2]Costeo-JUL26'!$B$9:$CQ$307,AM$1,0),0)</f>
        <v>1.7999999999999999E-2</v>
      </c>
      <c r="AN1129" s="36">
        <f t="shared" si="541"/>
        <v>286.77233519999999</v>
      </c>
      <c r="AO1129" s="36">
        <f t="shared" si="542"/>
        <v>16218.5687352</v>
      </c>
      <c r="AP1129" s="34">
        <f>IF($B1129="P",VLOOKUP($E1129,'[2]Costeo-JUL26'!$B$9:$CQ$307,AP$1,0),0)</f>
        <v>938165</v>
      </c>
      <c r="AQ1129" s="16">
        <f>IF($B1129="P",VLOOKUP($E1129,'[2]Costeo-JUL26'!$B$9:$CQ$307,AQ$1,0),0)*$G1129</f>
        <v>570</v>
      </c>
      <c r="AR1129" s="36">
        <f>IF($B1129="P",VLOOKUP($E1129,'[2]Costeo-JUL26'!$B$9:$CQ$307,AR$1,0),0)*$G1129</f>
        <v>93470.481000000014</v>
      </c>
      <c r="AS1129" s="35">
        <f>IF($B1129="P",VLOOKUP($E1129,'[2]Costeo-JUL26'!$B$9:$CQ$307,AS$1,0),0)</f>
        <v>0.02</v>
      </c>
      <c r="AT1129" s="36">
        <f t="shared" si="543"/>
        <v>1869.4096200000004</v>
      </c>
      <c r="AU1129" s="36">
        <f t="shared" si="544"/>
        <v>95339.89062000002</v>
      </c>
      <c r="AV1129" s="34">
        <f>IF($B1129="P",VLOOKUP($E1129,'[2]Costeo-JUL26'!$B$9:$CQ$307,AV$1,0),0)</f>
        <v>902310</v>
      </c>
      <c r="AW1129" s="16">
        <f>IF($B1129="P",VLOOKUP($E1129,'[2]Costeo-JUL26'!$B$9:$CQ$307,AW$1,0),0)*$G1129</f>
        <v>3.173</v>
      </c>
      <c r="AX1129" s="36">
        <f>IF($B1129="P",VLOOKUP($E1129,'[2]Costeo-JUL26'!$B$9:$CQ$307,AX$1,0),0)*$G1129</f>
        <v>11116.751750603049</v>
      </c>
      <c r="AY1129" s="35">
        <f>IF($B1129="P",VLOOKUP($E1129,'[2]Costeo-JUL26'!$B$9:$CQ$307,AY$1,0),0)</f>
        <v>0.03</v>
      </c>
      <c r="AZ1129" s="36">
        <f t="shared" si="545"/>
        <v>333.50255251809148</v>
      </c>
      <c r="BA1129" s="36">
        <f t="shared" si="546"/>
        <v>11450.254303121141</v>
      </c>
      <c r="BB1129" s="34">
        <f>IF($B1129="P",VLOOKUP($E1129,'[2]Costeo-JUL26'!$B$9:$CQ$307,BB$1,0),0)</f>
        <v>902311</v>
      </c>
      <c r="BC1129" s="16">
        <f>IF($B1129="P",VLOOKUP($E1129,'[2]Costeo-JUL26'!$B$9:$CQ$307,BC$1,0),0)*$G1129</f>
        <v>0.41467500000000002</v>
      </c>
      <c r="BD1129" s="36">
        <f>IF($B1129="P",VLOOKUP($E1129,'[2]Costeo-JUL26'!$B$9:$CQ$307,BD$1,0),0)*$G1129</f>
        <v>1626.2081403750003</v>
      </c>
      <c r="BE1129" s="35">
        <f>IF($B1129="P",VLOOKUP($E1129,'[2]Costeo-JUL26'!$B$9:$CQ$307,BE$1,0),0)</f>
        <v>0.03</v>
      </c>
      <c r="BF1129" s="36">
        <f t="shared" si="547"/>
        <v>48.786244211250008</v>
      </c>
      <c r="BG1129" s="36">
        <f t="shared" si="548"/>
        <v>1674.9943845862504</v>
      </c>
      <c r="BH1129" s="34">
        <f>IF($B1129="P",VLOOKUP($E1129,'[2]Costeo-JUL26'!$B$9:$CQ$307,BH$1,0),0)</f>
        <v>933089</v>
      </c>
      <c r="BI1129" s="16">
        <f>IF($B1129="P",VLOOKUP($E1129,'[2]Costeo-JUL26'!$B$9:$CQ$307,BI$1,0),0)*$G1129</f>
        <v>4.75</v>
      </c>
      <c r="BJ1129" s="36">
        <f>IF($B1129="P",VLOOKUP($E1129,'[2]Costeo-JUL26'!$B$9:$CQ$307,BJ$1,0),0)*$G1129</f>
        <v>3537.1945818815329</v>
      </c>
      <c r="BK1129" s="35">
        <f>IF(BH1129=910319,0,IF($B1129="P",VLOOKUP($E1129,'[2]Costeo-JUL26'!$B$9:$CQ$307,BK$1,0),0))</f>
        <v>0.02</v>
      </c>
      <c r="BL1129" s="36">
        <f t="shared" si="549"/>
        <v>70.743891637630654</v>
      </c>
      <c r="BM1129" s="36">
        <f t="shared" si="550"/>
        <v>3607.9384735191634</v>
      </c>
      <c r="BN1129" s="34">
        <f>IF($B1129="P",VLOOKUP($E1129,'[2]Costeo-JUL26'!$B$9:$CQ$307,BN$1,0),0)</f>
        <v>0</v>
      </c>
      <c r="BO1129" s="16">
        <f>IF($B1129="P",VLOOKUP($E1129,'[2]Costeo-JUL26'!$B$9:$CQ$307,BO$1,0),0)*$G1129</f>
        <v>0</v>
      </c>
      <c r="BP1129" s="36">
        <f>IF($B1129="P",VLOOKUP($E1129,'[2]Costeo-JUL26'!$B$9:$CQ$307,BP$1,0),0)*$G1129</f>
        <v>0</v>
      </c>
      <c r="BQ1129" s="35">
        <f>IF($B1129="P",VLOOKUP($E1129,'[2]Costeo-JUL26'!$B$9:$CQ$307,BQ$1,0),0)</f>
        <v>0</v>
      </c>
      <c r="BR1129" s="36">
        <f t="shared" si="551"/>
        <v>0</v>
      </c>
      <c r="BS1129" s="36">
        <f t="shared" si="552"/>
        <v>0</v>
      </c>
      <c r="BT1129" s="34">
        <f>IF($B1129="P",VLOOKUP($E1129,'[2]Costeo-JUL26'!$B$9:$CQ$307,BT$1,0),0)</f>
        <v>0</v>
      </c>
      <c r="BU1129" s="16">
        <f>IF($B1129="P",VLOOKUP($E1129,'[2]Costeo-JUL26'!$B$9:$CQ$307,BU$1,0),0)*$G1129</f>
        <v>0</v>
      </c>
      <c r="BV1129" s="36">
        <f>IF($B1129="P",VLOOKUP($E1129,'[2]Costeo-JUL26'!$B$9:$CQ$307,BV$1,0),0)*$G1129</f>
        <v>0</v>
      </c>
      <c r="BW1129" s="35">
        <f>IF($B1129="P",VLOOKUP($E1129,'[2]Costeo-JUL26'!$B$9:$CQ$307,BW$1,0),0)</f>
        <v>0</v>
      </c>
      <c r="BX1129" s="36">
        <f t="shared" si="553"/>
        <v>0</v>
      </c>
      <c r="BY1129" s="36">
        <f t="shared" si="554"/>
        <v>0</v>
      </c>
      <c r="BZ1129" s="34">
        <f>IF($B1129="P",VLOOKUP($E1129,'[2]Costeo-JUL26'!$B$9:$CQ$307,BZ$1,0),0)</f>
        <v>936704</v>
      </c>
      <c r="CA1129" s="16">
        <f>IF($B1129="P",VLOOKUP($E1129,'[2]Costeo-JUL26'!$B$9:$CQ$307,CA$1,0),0)*$G1129</f>
        <v>10.393528890642125</v>
      </c>
      <c r="CB1129" s="36">
        <f>IF($B1129="P",VLOOKUP($E1129,'[2]Costeo-JUL26'!$B$9:$CQ$307,CB$1,0),0)*$G1129</f>
        <v>4961.4921836688754</v>
      </c>
      <c r="CC1129" s="35">
        <f>IF($B1129="P",VLOOKUP($E1129,'[2]Costeo-JUL26'!$B$9:$CQ$307,CC$1,0),0)</f>
        <v>0.5</v>
      </c>
      <c r="CD1129" s="36">
        <f t="shared" si="555"/>
        <v>2480.7460918344377</v>
      </c>
      <c r="CE1129" s="36">
        <f t="shared" si="556"/>
        <v>7442.2382755033132</v>
      </c>
      <c r="CF1129" s="37">
        <f t="shared" si="528"/>
        <v>167359.4368859299</v>
      </c>
      <c r="CG1129" s="36">
        <f>IF($B1129="r",VLOOKUP($E1129,'[2]Costeo-JUL26'!$B$9:$CQ$307,CG$1,0),0)*$G1129</f>
        <v>0</v>
      </c>
      <c r="CH1129" s="35">
        <f>VLOOKUP($E1129,'[2]TEORICOS (05.26)'!$A$8:$T$251,CH$1,0)</f>
        <v>0</v>
      </c>
      <c r="CI1129" s="36">
        <f t="shared" si="557"/>
        <v>0</v>
      </c>
      <c r="CJ1129" s="37">
        <f t="shared" si="558"/>
        <v>0</v>
      </c>
      <c r="CM1129" s="16">
        <f>SUMIFS('[1]Ajuste Inventario'!$I:$I,'[1]Ajuste Inventario'!$B:$B,E1129,'[1]Ajuste Inventario'!$S:$S,D1129)*-1</f>
        <v>0</v>
      </c>
      <c r="CN1129" s="36">
        <f t="shared" si="529"/>
        <v>0</v>
      </c>
      <c r="CP1129" t="str">
        <f t="shared" si="530"/>
        <v>1730Org.Vtas V.Gesell</v>
      </c>
      <c r="CQ1129" s="10" t="e">
        <f t="shared" si="531"/>
        <v>#DIV/0!</v>
      </c>
    </row>
    <row r="1130" spans="1:95" x14ac:dyDescent="0.25">
      <c r="A1130" s="30">
        <v>46204</v>
      </c>
      <c r="B1130" s="31" t="str">
        <f>VLOOKUP($E1130,'[2]TEORICOS (05.26)'!$A$8:$T$251,B$1,0)</f>
        <v>P</v>
      </c>
      <c r="C1130" s="32" t="str">
        <f>VLOOKUP($E1130,'[2]TEORICOS (05.26)'!$A$8:$T$251,C$1,0)</f>
        <v>Benedictino</v>
      </c>
      <c r="D1130" t="s">
        <v>233</v>
      </c>
      <c r="E1130">
        <v>1740</v>
      </c>
      <c r="F1130" t="s">
        <v>121</v>
      </c>
      <c r="G1130" s="16">
        <v>290.83300000000003</v>
      </c>
      <c r="H1130" s="16">
        <v>460.97030499999954</v>
      </c>
      <c r="I1130" s="33">
        <v>2010431.0799999996</v>
      </c>
      <c r="J1130" s="33">
        <v>1917053.8299999991</v>
      </c>
      <c r="K1130" s="34">
        <f>IF($B1130="P",VLOOKUP($E1130,'[2]Costeo-JUL26'!$B$9:$CQ$307,K$1,0),0)</f>
        <v>939153</v>
      </c>
      <c r="L1130" s="35">
        <f>VLOOKUP($E1130,'[2]TEORICOS (05.26)'!$A$8:$T$251,L$1,0)</f>
        <v>2.5000000000000001E-2</v>
      </c>
      <c r="M1130" s="36">
        <f t="shared" si="532"/>
        <v>47926.345749999979</v>
      </c>
      <c r="N1130" s="35">
        <f>IF($B1130="P",VLOOKUP($E1130,'[2]Costeo-JUL26'!$B$9:$CQ$307,N$1,0),0)</f>
        <v>0.02</v>
      </c>
      <c r="O1130" s="36">
        <f t="shared" si="533"/>
        <v>958.52691499999958</v>
      </c>
      <c r="P1130" s="36">
        <f>IF($B1130="P",VLOOKUP($E1130,'[2]Costeo-JUL26'!$B$9:$CQ$307,P$1,0),0)*H1130</f>
        <v>0</v>
      </c>
      <c r="Q1130" s="36">
        <f t="shared" si="534"/>
        <v>48884.872664999981</v>
      </c>
      <c r="R1130" s="34">
        <f>IF($B1130="P",VLOOKUP($E1130,'[2]Costeo-JUL26'!$B$9:$CQ$307,R$1,0),0)</f>
        <v>0</v>
      </c>
      <c r="S1130" s="16">
        <f>IF($B1130="P",VLOOKUP($E1130,'[2]Costeo-JUL26'!$B$9:$CQ$307,S$1,0),0)*$G1130</f>
        <v>0</v>
      </c>
      <c r="T1130" s="36">
        <f>IF($B1130="P",VLOOKUP($E1130,'[2]Costeo-JUL26'!$B$9:$CQ$307,T$1,0),0)*$G1130</f>
        <v>0</v>
      </c>
      <c r="U1130" s="35">
        <f>IF($B1130="P",VLOOKUP($E1130,'[2]Costeo-JUL26'!$B$9:$CQ$307,U$1,0),0)</f>
        <v>0</v>
      </c>
      <c r="V1130" s="36">
        <f t="shared" si="535"/>
        <v>0</v>
      </c>
      <c r="W1130" s="36">
        <f t="shared" si="536"/>
        <v>0</v>
      </c>
      <c r="X1130" s="34">
        <f>IF($B1130="P",VLOOKUP($E1130,'[2]Costeo-JUL26'!$B$9:$CQ$307,X$1,0),0)</f>
        <v>0</v>
      </c>
      <c r="Y1130" s="16">
        <f>IF($B1130="P",VLOOKUP($E1130,'[2]Costeo-JUL26'!$B$9:$CQ$307,Y$1,0),0)*$G1130</f>
        <v>0</v>
      </c>
      <c r="Z1130" s="36">
        <f>IF($B1130="P",VLOOKUP($E1130,'[2]Costeo-JUL26'!$B$9:$CQ$307,Z$1,0),0)*$G1130</f>
        <v>0</v>
      </c>
      <c r="AA1130" s="35">
        <f>IF($B1130="P",VLOOKUP($E1130,'[2]Costeo-JUL26'!$B$9:$CQ$307,AA$1,0),0)</f>
        <v>0</v>
      </c>
      <c r="AB1130" s="36">
        <f t="shared" si="537"/>
        <v>0</v>
      </c>
      <c r="AC1130" s="36">
        <f t="shared" si="538"/>
        <v>0</v>
      </c>
      <c r="AD1130" s="34">
        <f>IF($B1130="P",VLOOKUP($E1130,'[2]Costeo-JUL26'!$B$9:$CQ$307,AD$1,0),0)</f>
        <v>938972</v>
      </c>
      <c r="AE1130" s="16">
        <f>IF($B1130="P",VLOOKUP($E1130,'[2]Costeo-JUL26'!$B$9:$CQ$307,AE$1,0),0)*$G1130</f>
        <v>1744.998</v>
      </c>
      <c r="AF1130" s="36">
        <f>IF($B1130="P",VLOOKUP($E1130,'[2]Costeo-JUL26'!$B$9:$CQ$307,AF$1,0),0)*$G1130</f>
        <v>26780.833305600005</v>
      </c>
      <c r="AG1130" s="35">
        <f>IF($B1130="P",VLOOKUP($E1130,'[2]Costeo-JUL26'!$B$9:$CQ$307,AG$1,0),0)</f>
        <v>6.0000000000000001E-3</v>
      </c>
      <c r="AH1130" s="36">
        <f t="shared" si="539"/>
        <v>160.68499983360005</v>
      </c>
      <c r="AI1130" s="36">
        <f t="shared" si="540"/>
        <v>26941.518305433605</v>
      </c>
      <c r="AJ1130" s="34">
        <f>IF($B1130="P",VLOOKUP($E1130,'[2]Costeo-JUL26'!$B$9:$CQ$307,AJ$1,0),0)</f>
        <v>936446</v>
      </c>
      <c r="AK1130" s="16">
        <f>IF($B1130="P",VLOOKUP($E1130,'[2]Costeo-JUL26'!$B$9:$CQ$307,AK$1,0),0)*$G1130</f>
        <v>1744.998</v>
      </c>
      <c r="AL1130" s="36">
        <f>IF($B1130="P",VLOOKUP($E1130,'[2]Costeo-JUL26'!$B$9:$CQ$307,AL$1,0),0)*$G1130</f>
        <v>20455.948454760004</v>
      </c>
      <c r="AM1130" s="35">
        <f>IF($B1130="P",VLOOKUP($E1130,'[2]Costeo-JUL26'!$B$9:$CQ$307,AM$1,0),0)</f>
        <v>1.7999999999999999E-2</v>
      </c>
      <c r="AN1130" s="36">
        <f t="shared" si="541"/>
        <v>368.20707218568003</v>
      </c>
      <c r="AO1130" s="36">
        <f t="shared" si="542"/>
        <v>20824.155526945684</v>
      </c>
      <c r="AP1130" s="34">
        <f>IF($B1130="P",VLOOKUP($E1130,'[2]Costeo-JUL26'!$B$9:$CQ$307,AP$1,0),0)</f>
        <v>938979</v>
      </c>
      <c r="AQ1130" s="16">
        <f>IF($B1130="P",VLOOKUP($E1130,'[2]Costeo-JUL26'!$B$9:$CQ$307,AQ$1,0),0)*$G1130</f>
        <v>1744.998</v>
      </c>
      <c r="AR1130" s="36">
        <f>IF($B1130="P",VLOOKUP($E1130,'[2]Costeo-JUL26'!$B$9:$CQ$307,AR$1,0),0)*$G1130</f>
        <v>151751.58727248001</v>
      </c>
      <c r="AS1130" s="35">
        <f>IF($B1130="P",VLOOKUP($E1130,'[2]Costeo-JUL26'!$B$9:$CQ$307,AS$1,0),0)</f>
        <v>0.02</v>
      </c>
      <c r="AT1130" s="36">
        <f t="shared" si="543"/>
        <v>3035.0317454496003</v>
      </c>
      <c r="AU1130" s="36">
        <f t="shared" si="544"/>
        <v>154786.61901792962</v>
      </c>
      <c r="AV1130" s="34">
        <f>IF($B1130="P",VLOOKUP($E1130,'[2]Costeo-JUL26'!$B$9:$CQ$307,AV$1,0),0)</f>
        <v>932317</v>
      </c>
      <c r="AW1130" s="16">
        <f>IF($B1130="P",VLOOKUP($E1130,'[2]Costeo-JUL26'!$B$9:$CQ$307,AW$1,0),0)*$G1130</f>
        <v>6.398326</v>
      </c>
      <c r="AX1130" s="36">
        <f>IF($B1130="P",VLOOKUP($E1130,'[2]Costeo-JUL26'!$B$9:$CQ$307,AX$1,0),0)*$G1130</f>
        <v>27498.7254828</v>
      </c>
      <c r="AY1130" s="35">
        <f>IF($B1130="P",VLOOKUP($E1130,'[2]Costeo-JUL26'!$B$9:$CQ$307,AY$1,0),0)</f>
        <v>0.03</v>
      </c>
      <c r="AZ1130" s="36">
        <f t="shared" si="545"/>
        <v>824.96176448400001</v>
      </c>
      <c r="BA1130" s="36">
        <f t="shared" si="546"/>
        <v>28323.687247284</v>
      </c>
      <c r="BB1130" s="34">
        <f>IF($B1130="P",VLOOKUP($E1130,'[2]Costeo-JUL26'!$B$9:$CQ$307,BB$1,0),0)</f>
        <v>902311</v>
      </c>
      <c r="BC1130" s="16">
        <f>IF($B1130="P",VLOOKUP($E1130,'[2]Costeo-JUL26'!$B$9:$CQ$307,BC$1,0),0)*$G1130</f>
        <v>1.2118041666666668</v>
      </c>
      <c r="BD1130" s="36">
        <f>IF($B1130="P",VLOOKUP($E1130,'[2]Costeo-JUL26'!$B$9:$CQ$307,BD$1,0),0)*$G1130</f>
        <v>4752.2657511875013</v>
      </c>
      <c r="BE1130" s="35">
        <f>IF($B1130="P",VLOOKUP($E1130,'[2]Costeo-JUL26'!$B$9:$CQ$307,BE$1,0),0)</f>
        <v>0.03</v>
      </c>
      <c r="BF1130" s="36">
        <f t="shared" si="547"/>
        <v>142.56797253562505</v>
      </c>
      <c r="BG1130" s="36">
        <f t="shared" si="548"/>
        <v>4894.8337237231262</v>
      </c>
      <c r="BH1130" s="34">
        <f>IF($B1130="P",VLOOKUP($E1130,'[2]Costeo-JUL26'!$B$9:$CQ$307,BH$1,0),0)</f>
        <v>933089</v>
      </c>
      <c r="BI1130" s="16">
        <f>IF($B1130="P",VLOOKUP($E1130,'[2]Costeo-JUL26'!$B$9:$CQ$307,BI$1,0),0)*$G1130</f>
        <v>7.7901696428571432</v>
      </c>
      <c r="BJ1130" s="36">
        <f>IF($B1130="P",VLOOKUP($E1130,'[2]Costeo-JUL26'!$B$9:$CQ$307,BJ$1,0),0)*$G1130</f>
        <v>5801.1254426636397</v>
      </c>
      <c r="BK1130" s="35">
        <f>IF(BH1130=910319,0,IF($B1130="P",VLOOKUP($E1130,'[2]Costeo-JUL26'!$B$9:$CQ$307,BK$1,0),0))</f>
        <v>0.02</v>
      </c>
      <c r="BL1130" s="36">
        <f t="shared" si="549"/>
        <v>116.0225088532728</v>
      </c>
      <c r="BM1130" s="36">
        <f t="shared" si="550"/>
        <v>5917.1479515169121</v>
      </c>
      <c r="BN1130" s="34">
        <f>IF($B1130="P",VLOOKUP($E1130,'[2]Costeo-JUL26'!$B$9:$CQ$307,BN$1,0),0)</f>
        <v>0</v>
      </c>
      <c r="BO1130" s="16">
        <f>IF($B1130="P",VLOOKUP($E1130,'[2]Costeo-JUL26'!$B$9:$CQ$307,BO$1,0),0)*$G1130</f>
        <v>0</v>
      </c>
      <c r="BP1130" s="36">
        <f>IF($B1130="P",VLOOKUP($E1130,'[2]Costeo-JUL26'!$B$9:$CQ$307,BP$1,0),0)*$G1130</f>
        <v>0</v>
      </c>
      <c r="BQ1130" s="35">
        <f>IF($B1130="P",VLOOKUP($E1130,'[2]Costeo-JUL26'!$B$9:$CQ$307,BQ$1,0),0)</f>
        <v>0</v>
      </c>
      <c r="BR1130" s="36">
        <f t="shared" si="551"/>
        <v>0</v>
      </c>
      <c r="BS1130" s="36">
        <f t="shared" si="552"/>
        <v>0</v>
      </c>
      <c r="BT1130" s="34">
        <f>IF($B1130="P",VLOOKUP($E1130,'[2]Costeo-JUL26'!$B$9:$CQ$307,BT$1,0),0)</f>
        <v>0</v>
      </c>
      <c r="BU1130" s="16">
        <f>IF($B1130="P",VLOOKUP($E1130,'[2]Costeo-JUL26'!$B$9:$CQ$307,BU$1,0),0)*$G1130</f>
        <v>0</v>
      </c>
      <c r="BV1130" s="36">
        <f>IF($B1130="P",VLOOKUP($E1130,'[2]Costeo-JUL26'!$B$9:$CQ$307,BV$1,0),0)*$G1130</f>
        <v>0</v>
      </c>
      <c r="BW1130" s="35">
        <f>IF($B1130="P",VLOOKUP($E1130,'[2]Costeo-JUL26'!$B$9:$CQ$307,BW$1,0),0)</f>
        <v>0</v>
      </c>
      <c r="BX1130" s="36">
        <f t="shared" si="553"/>
        <v>0</v>
      </c>
      <c r="BY1130" s="36">
        <f t="shared" si="554"/>
        <v>0</v>
      </c>
      <c r="BZ1130" s="34">
        <f>IF($B1130="P",VLOOKUP($E1130,'[2]Costeo-JUL26'!$B$9:$CQ$307,BZ$1,0),0)</f>
        <v>936704</v>
      </c>
      <c r="CA1130" s="16">
        <f>IF($B1130="P",VLOOKUP($E1130,'[2]Costeo-JUL26'!$B$9:$CQ$307,CA$1,0),0)*$G1130</f>
        <v>15.909374672905903</v>
      </c>
      <c r="CB1130" s="36">
        <f>IF($B1130="P",VLOOKUP($E1130,'[2]Costeo-JUL26'!$B$9:$CQ$307,CB$1,0),0)*$G1130</f>
        <v>7594.556085541949</v>
      </c>
      <c r="CC1130" s="35">
        <f>IF($B1130="P",VLOOKUP($E1130,'[2]Costeo-JUL26'!$B$9:$CQ$307,CC$1,0),0)</f>
        <v>0.5</v>
      </c>
      <c r="CD1130" s="36">
        <f t="shared" si="555"/>
        <v>3797.2780427709745</v>
      </c>
      <c r="CE1130" s="36">
        <f t="shared" si="556"/>
        <v>11391.834128312923</v>
      </c>
      <c r="CF1130" s="37">
        <f t="shared" si="528"/>
        <v>301964.66856614588</v>
      </c>
      <c r="CG1130" s="36">
        <f>IF($B1130="r",VLOOKUP($E1130,'[2]Costeo-JUL26'!$B$9:$CQ$307,CG$1,0),0)*$G1130</f>
        <v>0</v>
      </c>
      <c r="CH1130" s="35">
        <f>VLOOKUP($E1130,'[2]TEORICOS (05.26)'!$A$8:$T$251,CH$1,0)</f>
        <v>0</v>
      </c>
      <c r="CI1130" s="36">
        <f t="shared" si="557"/>
        <v>0</v>
      </c>
      <c r="CJ1130" s="37">
        <f t="shared" si="558"/>
        <v>0</v>
      </c>
      <c r="CM1130" s="16">
        <f>SUMIFS('[1]Ajuste Inventario'!$I:$I,'[1]Ajuste Inventario'!$B:$B,E1130,'[1]Ajuste Inventario'!$S:$S,D1130)*-1</f>
        <v>-6.6660000000000004</v>
      </c>
      <c r="CN1130" s="36">
        <f t="shared" si="529"/>
        <v>-6921.1419634701979</v>
      </c>
      <c r="CP1130" t="str">
        <f t="shared" si="530"/>
        <v>1740Org.Vtas V.Gesell</v>
      </c>
      <c r="CQ1130" s="10">
        <f t="shared" si="531"/>
        <v>1038.275122032733</v>
      </c>
    </row>
    <row r="1131" spans="1:95" x14ac:dyDescent="0.25">
      <c r="A1131" s="30">
        <v>46204</v>
      </c>
      <c r="B1131" s="31" t="str">
        <f>VLOOKUP($E1131,'[2]TEORICOS (05.26)'!$A$8:$T$251,B$1,0)</f>
        <v>P</v>
      </c>
      <c r="C1131" s="32" t="str">
        <f>VLOOKUP($E1131,'[2]TEORICOS (05.26)'!$A$8:$T$251,C$1,0)</f>
        <v>Benedictino</v>
      </c>
      <c r="D1131" t="s">
        <v>233</v>
      </c>
      <c r="E1131">
        <v>1758</v>
      </c>
      <c r="F1131" t="s">
        <v>122</v>
      </c>
      <c r="G1131" s="16">
        <v>145</v>
      </c>
      <c r="H1131" s="16">
        <v>344.80999999999983</v>
      </c>
      <c r="I1131" s="33">
        <v>1299694.2599999995</v>
      </c>
      <c r="J1131" s="33">
        <v>1152806.1399999999</v>
      </c>
      <c r="K1131" s="34">
        <f>IF($B1131="P",VLOOKUP($E1131,'[2]Costeo-JUL26'!$B$9:$CQ$307,K$1,0),0)</f>
        <v>939153</v>
      </c>
      <c r="L1131" s="35">
        <f>VLOOKUP($E1131,'[2]TEORICOS (05.26)'!$A$8:$T$251,L$1,0)</f>
        <v>2.5000000000000001E-2</v>
      </c>
      <c r="M1131" s="36">
        <f t="shared" si="532"/>
        <v>28820.1535</v>
      </c>
      <c r="N1131" s="35">
        <f>IF($B1131="P",VLOOKUP($E1131,'[2]Costeo-JUL26'!$B$9:$CQ$307,N$1,0),0)</f>
        <v>0.02</v>
      </c>
      <c r="O1131" s="36">
        <f t="shared" si="533"/>
        <v>576.40307000000007</v>
      </c>
      <c r="P1131" s="36">
        <f>IF($B1131="P",VLOOKUP($E1131,'[2]Costeo-JUL26'!$B$9:$CQ$307,P$1,0),0)*H1131</f>
        <v>0</v>
      </c>
      <c r="Q1131" s="36">
        <f t="shared" si="534"/>
        <v>29396.556570000001</v>
      </c>
      <c r="R1131" s="34">
        <f>IF($B1131="P",VLOOKUP($E1131,'[2]Costeo-JUL26'!$B$9:$CQ$307,R$1,0),0)</f>
        <v>0</v>
      </c>
      <c r="S1131" s="16">
        <f>IF($B1131="P",VLOOKUP($E1131,'[2]Costeo-JUL26'!$B$9:$CQ$307,S$1,0),0)*$G1131</f>
        <v>0</v>
      </c>
      <c r="T1131" s="36">
        <f>IF($B1131="P",VLOOKUP($E1131,'[2]Costeo-JUL26'!$B$9:$CQ$307,T$1,0),0)*$G1131</f>
        <v>0</v>
      </c>
      <c r="U1131" s="35">
        <f>IF($B1131="P",VLOOKUP($E1131,'[2]Costeo-JUL26'!$B$9:$CQ$307,U$1,0),0)</f>
        <v>0</v>
      </c>
      <c r="V1131" s="36">
        <f t="shared" si="535"/>
        <v>0</v>
      </c>
      <c r="W1131" s="36">
        <f t="shared" si="536"/>
        <v>0</v>
      </c>
      <c r="X1131" s="34">
        <f>IF($B1131="P",VLOOKUP($E1131,'[2]Costeo-JUL26'!$B$9:$CQ$307,X$1,0),0)</f>
        <v>0</v>
      </c>
      <c r="Y1131" s="16">
        <f>IF($B1131="P",VLOOKUP($E1131,'[2]Costeo-JUL26'!$B$9:$CQ$307,Y$1,0),0)*$G1131</f>
        <v>0</v>
      </c>
      <c r="Z1131" s="36">
        <f>IF($B1131="P",VLOOKUP($E1131,'[2]Costeo-JUL26'!$B$9:$CQ$307,Z$1,0),0)*$G1131</f>
        <v>0</v>
      </c>
      <c r="AA1131" s="35">
        <f>IF($B1131="P",VLOOKUP($E1131,'[2]Costeo-JUL26'!$B$9:$CQ$307,AA$1,0),0)</f>
        <v>0</v>
      </c>
      <c r="AB1131" s="36">
        <f t="shared" si="537"/>
        <v>0</v>
      </c>
      <c r="AC1131" s="36">
        <f t="shared" si="538"/>
        <v>0</v>
      </c>
      <c r="AD1131" s="34">
        <f>IF($B1131="P",VLOOKUP($E1131,'[2]Costeo-JUL26'!$B$9:$CQ$307,AD$1,0),0)</f>
        <v>938972</v>
      </c>
      <c r="AE1131" s="16">
        <f>IF($B1131="P",VLOOKUP($E1131,'[2]Costeo-JUL26'!$B$9:$CQ$307,AE$1,0),0)*$G1131</f>
        <v>870</v>
      </c>
      <c r="AF1131" s="36">
        <f>IF($B1131="P",VLOOKUP($E1131,'[2]Costeo-JUL26'!$B$9:$CQ$307,AF$1,0),0)*$G1131</f>
        <v>13352.064</v>
      </c>
      <c r="AG1131" s="35">
        <f>IF($B1131="P",VLOOKUP($E1131,'[2]Costeo-JUL26'!$B$9:$CQ$307,AG$1,0),0)</f>
        <v>6.0000000000000001E-3</v>
      </c>
      <c r="AH1131" s="36">
        <f t="shared" si="539"/>
        <v>80.112384000000006</v>
      </c>
      <c r="AI1131" s="36">
        <f t="shared" si="540"/>
        <v>13432.176384</v>
      </c>
      <c r="AJ1131" s="34">
        <f>IF($B1131="P",VLOOKUP($E1131,'[2]Costeo-JUL26'!$B$9:$CQ$307,AJ$1,0),0)</f>
        <v>936447</v>
      </c>
      <c r="AK1131" s="16">
        <f>IF($B1131="P",VLOOKUP($E1131,'[2]Costeo-JUL26'!$B$9:$CQ$307,AK$1,0),0)*$G1131</f>
        <v>870</v>
      </c>
      <c r="AL1131" s="36">
        <f>IF($B1131="P",VLOOKUP($E1131,'[2]Costeo-JUL26'!$B$9:$CQ$307,AL$1,0),0)*$G1131</f>
        <v>13628.3238</v>
      </c>
      <c r="AM1131" s="35">
        <f>IF($B1131="P",VLOOKUP($E1131,'[2]Costeo-JUL26'!$B$9:$CQ$307,AM$1,0),0)</f>
        <v>1.7999999999999999E-2</v>
      </c>
      <c r="AN1131" s="36">
        <f t="shared" si="541"/>
        <v>245.30982839999999</v>
      </c>
      <c r="AO1131" s="36">
        <f t="shared" si="542"/>
        <v>13873.633628400001</v>
      </c>
      <c r="AP1131" s="34">
        <f>IF($B1131="P",VLOOKUP($E1131,'[2]Costeo-JUL26'!$B$9:$CQ$307,AP$1,0),0)</f>
        <v>904570</v>
      </c>
      <c r="AQ1131" s="16">
        <f>IF($B1131="P",VLOOKUP($E1131,'[2]Costeo-JUL26'!$B$9:$CQ$307,AQ$1,0),0)*$G1131</f>
        <v>870</v>
      </c>
      <c r="AR1131" s="36">
        <f>IF($B1131="P",VLOOKUP($E1131,'[2]Costeo-JUL26'!$B$9:$CQ$307,AR$1,0),0)*$G1131</f>
        <v>116946.98339999998</v>
      </c>
      <c r="AS1131" s="35">
        <f>IF($B1131="P",VLOOKUP($E1131,'[2]Costeo-JUL26'!$B$9:$CQ$307,AS$1,0),0)</f>
        <v>0.02</v>
      </c>
      <c r="AT1131" s="36">
        <f t="shared" si="543"/>
        <v>2338.9396679999995</v>
      </c>
      <c r="AU1131" s="36">
        <f t="shared" si="544"/>
        <v>119285.92306799999</v>
      </c>
      <c r="AV1131" s="34">
        <f>IF($B1131="P",VLOOKUP($E1131,'[2]Costeo-JUL26'!$B$9:$CQ$307,AV$1,0),0)</f>
        <v>917330</v>
      </c>
      <c r="AW1131" s="16">
        <f>IF($B1131="P",VLOOKUP($E1131,'[2]Costeo-JUL26'!$B$9:$CQ$307,AW$1,0),0)*$G1131</f>
        <v>3.8279999999999998</v>
      </c>
      <c r="AX1131" s="36">
        <f>IF($B1131="P",VLOOKUP($E1131,'[2]Costeo-JUL26'!$B$9:$CQ$307,AX$1,0),0)*$G1131</f>
        <v>15049.040615251301</v>
      </c>
      <c r="AY1131" s="35">
        <f>IF($B1131="P",VLOOKUP($E1131,'[2]Costeo-JUL26'!$B$9:$CQ$307,AY$1,0),0)</f>
        <v>0.03</v>
      </c>
      <c r="AZ1131" s="36">
        <f t="shared" si="545"/>
        <v>451.47121845753901</v>
      </c>
      <c r="BA1131" s="36">
        <f t="shared" si="546"/>
        <v>15500.511833708839</v>
      </c>
      <c r="BB1131" s="34">
        <f>IF($B1131="P",VLOOKUP($E1131,'[2]Costeo-JUL26'!$B$9:$CQ$307,BB$1,0),0)</f>
        <v>902311</v>
      </c>
      <c r="BC1131" s="16">
        <f>IF($B1131="P",VLOOKUP($E1131,'[2]Costeo-JUL26'!$B$9:$CQ$307,BC$1,0),0)*$G1131</f>
        <v>0.63437500000000002</v>
      </c>
      <c r="BD1131" s="36">
        <f>IF($B1131="P",VLOOKUP($E1131,'[2]Costeo-JUL26'!$B$9:$CQ$307,BD$1,0),0)*$G1131</f>
        <v>2487.7935468750006</v>
      </c>
      <c r="BE1131" s="35">
        <f>IF($B1131="P",VLOOKUP($E1131,'[2]Costeo-JUL26'!$B$9:$CQ$307,BE$1,0),0)</f>
        <v>0.03</v>
      </c>
      <c r="BF1131" s="36">
        <f t="shared" si="547"/>
        <v>74.633806406250017</v>
      </c>
      <c r="BG1131" s="36">
        <f t="shared" si="548"/>
        <v>2562.4273532812508</v>
      </c>
      <c r="BH1131" s="34">
        <f>IF($B1131="P",VLOOKUP($E1131,'[2]Costeo-JUL26'!$B$9:$CQ$307,BH$1,0),0)</f>
        <v>933089</v>
      </c>
      <c r="BI1131" s="16">
        <f>IF($B1131="P",VLOOKUP($E1131,'[2]Costeo-JUL26'!$B$9:$CQ$307,BI$1,0),0)*$G1131</f>
        <v>5.4375</v>
      </c>
      <c r="BJ1131" s="36">
        <f>IF($B1131="P",VLOOKUP($E1131,'[2]Costeo-JUL26'!$B$9:$CQ$307,BJ$1,0),0)*$G1131</f>
        <v>4049.1569555749134</v>
      </c>
      <c r="BK1131" s="35">
        <f>IF(BH1131=910319,0,IF($B1131="P",VLOOKUP($E1131,'[2]Costeo-JUL26'!$B$9:$CQ$307,BK$1,0),0))</f>
        <v>0.02</v>
      </c>
      <c r="BL1131" s="36">
        <f t="shared" si="549"/>
        <v>80.983139111498275</v>
      </c>
      <c r="BM1131" s="36">
        <f t="shared" si="550"/>
        <v>4130.1400946864114</v>
      </c>
      <c r="BN1131" s="34">
        <f>IF($B1131="P",VLOOKUP($E1131,'[2]Costeo-JUL26'!$B$9:$CQ$307,BN$1,0),0)</f>
        <v>0</v>
      </c>
      <c r="BO1131" s="16">
        <f>IF($B1131="P",VLOOKUP($E1131,'[2]Costeo-JUL26'!$B$9:$CQ$307,BO$1,0),0)*$G1131</f>
        <v>0</v>
      </c>
      <c r="BP1131" s="36">
        <f>IF($B1131="P",VLOOKUP($E1131,'[2]Costeo-JUL26'!$B$9:$CQ$307,BP$1,0),0)*$G1131</f>
        <v>0</v>
      </c>
      <c r="BQ1131" s="35">
        <f>IF($B1131="P",VLOOKUP($E1131,'[2]Costeo-JUL26'!$B$9:$CQ$307,BQ$1,0),0)</f>
        <v>0</v>
      </c>
      <c r="BR1131" s="36">
        <f t="shared" si="551"/>
        <v>0</v>
      </c>
      <c r="BS1131" s="36">
        <f t="shared" si="552"/>
        <v>0</v>
      </c>
      <c r="BT1131" s="34">
        <f>IF($B1131="P",VLOOKUP($E1131,'[2]Costeo-JUL26'!$B$9:$CQ$307,BT$1,0),0)</f>
        <v>0</v>
      </c>
      <c r="BU1131" s="16">
        <f>IF($B1131="P",VLOOKUP($E1131,'[2]Costeo-JUL26'!$B$9:$CQ$307,BU$1,0),0)*$G1131</f>
        <v>0</v>
      </c>
      <c r="BV1131" s="36">
        <f>IF($B1131="P",VLOOKUP($E1131,'[2]Costeo-JUL26'!$B$9:$CQ$307,BV$1,0),0)*$G1131</f>
        <v>0</v>
      </c>
      <c r="BW1131" s="35">
        <f>IF($B1131="P",VLOOKUP($E1131,'[2]Costeo-JUL26'!$B$9:$CQ$307,BW$1,0),0)</f>
        <v>0</v>
      </c>
      <c r="BX1131" s="36">
        <f t="shared" si="553"/>
        <v>0</v>
      </c>
      <c r="BY1131" s="36">
        <f t="shared" si="554"/>
        <v>0</v>
      </c>
      <c r="BZ1131" s="34">
        <f>IF($B1131="P",VLOOKUP($E1131,'[2]Costeo-JUL26'!$B$9:$CQ$307,BZ$1,0),0)</f>
        <v>936704</v>
      </c>
      <c r="CA1131" s="16">
        <f>IF($B1131="P",VLOOKUP($E1131,'[2]Costeo-JUL26'!$B$9:$CQ$307,CA$1,0),0)*$G1131</f>
        <v>11.897855440603484</v>
      </c>
      <c r="CB1131" s="36">
        <f>IF($B1131="P",VLOOKUP($E1131,'[2]Costeo-JUL26'!$B$9:$CQ$307,CB$1,0),0)*$G1131</f>
        <v>5679.6028944630543</v>
      </c>
      <c r="CC1131" s="35">
        <f>IF($B1131="P",VLOOKUP($E1131,'[2]Costeo-JUL26'!$B$9:$CQ$307,CC$1,0),0)</f>
        <v>0.5</v>
      </c>
      <c r="CD1131" s="36">
        <f t="shared" si="555"/>
        <v>2839.8014472315272</v>
      </c>
      <c r="CE1131" s="36">
        <f t="shared" si="556"/>
        <v>8519.4043416945824</v>
      </c>
      <c r="CF1131" s="37">
        <f t="shared" si="528"/>
        <v>206700.77327377108</v>
      </c>
      <c r="CG1131" s="36">
        <f>IF($B1131="r",VLOOKUP($E1131,'[2]Costeo-JUL26'!$B$9:$CQ$307,CG$1,0),0)*$G1131</f>
        <v>0</v>
      </c>
      <c r="CH1131" s="35">
        <f>VLOOKUP($E1131,'[2]TEORICOS (05.26)'!$A$8:$T$251,CH$1,0)</f>
        <v>0</v>
      </c>
      <c r="CI1131" s="36">
        <f t="shared" si="557"/>
        <v>0</v>
      </c>
      <c r="CJ1131" s="37">
        <f t="shared" si="558"/>
        <v>0</v>
      </c>
      <c r="CM1131" s="16">
        <f>SUMIFS('[1]Ajuste Inventario'!$I:$I,'[1]Ajuste Inventario'!$B:$B,E1131,'[1]Ajuste Inventario'!$S:$S,D1131)*-1</f>
        <v>29</v>
      </c>
      <c r="CN1131" s="36">
        <f t="shared" si="529"/>
        <v>41340.154654754217</v>
      </c>
      <c r="CP1131" t="str">
        <f t="shared" si="530"/>
        <v>1758Org.Vtas V.Gesell</v>
      </c>
      <c r="CQ1131" s="10">
        <f t="shared" si="531"/>
        <v>1425.5225743018696</v>
      </c>
    </row>
    <row r="1132" spans="1:95" x14ac:dyDescent="0.25">
      <c r="A1132" s="30">
        <v>46204</v>
      </c>
      <c r="B1132" s="31" t="str">
        <f>VLOOKUP($E1132,'[2]TEORICOS (05.26)'!$A$8:$T$251,B$1,0)</f>
        <v>R</v>
      </c>
      <c r="C1132" s="32" t="str">
        <f>VLOOKUP($E1132,'[2]TEORICOS (05.26)'!$A$8:$T$251,C$1,0)</f>
        <v>Smartwater</v>
      </c>
      <c r="D1132" t="s">
        <v>233</v>
      </c>
      <c r="E1132">
        <v>1759</v>
      </c>
      <c r="F1132" t="s">
        <v>123</v>
      </c>
      <c r="G1132" s="16">
        <v>123</v>
      </c>
      <c r="H1132" s="16">
        <v>76.875</v>
      </c>
      <c r="I1132" s="33">
        <v>1013021.7499999999</v>
      </c>
      <c r="J1132" s="33">
        <v>979041.63000000012</v>
      </c>
      <c r="K1132" s="34">
        <f>IF($B1132="P",VLOOKUP($E1132,'[2]Costeo-JUL26'!$B$9:$CQ$307,K$1,0),0)</f>
        <v>0</v>
      </c>
      <c r="L1132" s="35">
        <f>VLOOKUP($E1132,'[2]TEORICOS (05.26)'!$A$8:$T$251,L$1,0)</f>
        <v>0.115</v>
      </c>
      <c r="M1132" s="36">
        <f t="shared" si="532"/>
        <v>0</v>
      </c>
      <c r="N1132" s="35">
        <f>IF($B1132="P",VLOOKUP($E1132,'[2]Costeo-JUL26'!$B$9:$CQ$307,N$1,0),0)</f>
        <v>0</v>
      </c>
      <c r="O1132" s="36">
        <f t="shared" si="533"/>
        <v>0</v>
      </c>
      <c r="P1132" s="36">
        <f>IF($B1132="P",VLOOKUP($E1132,'[2]Costeo-JUL26'!$B$9:$CQ$307,P$1,0),0)*H1132</f>
        <v>0</v>
      </c>
      <c r="Q1132" s="36">
        <f t="shared" si="534"/>
        <v>0</v>
      </c>
      <c r="R1132" s="34">
        <f>IF($B1132="P",VLOOKUP($E1132,'[2]Costeo-JUL26'!$B$9:$CQ$307,R$1,0),0)</f>
        <v>0</v>
      </c>
      <c r="S1132" s="16">
        <f>IF($B1132="P",VLOOKUP($E1132,'[2]Costeo-JUL26'!$B$9:$CQ$307,S$1,0),0)*$G1132</f>
        <v>0</v>
      </c>
      <c r="T1132" s="36">
        <f>IF($B1132="P",VLOOKUP($E1132,'[2]Costeo-JUL26'!$B$9:$CQ$307,T$1,0),0)*$G1132</f>
        <v>0</v>
      </c>
      <c r="U1132" s="35">
        <f>IF($B1132="P",VLOOKUP($E1132,'[2]Costeo-JUL26'!$B$9:$CQ$307,U$1,0),0)</f>
        <v>0</v>
      </c>
      <c r="V1132" s="36">
        <f t="shared" si="535"/>
        <v>0</v>
      </c>
      <c r="W1132" s="36">
        <f t="shared" si="536"/>
        <v>0</v>
      </c>
      <c r="X1132" s="34">
        <f>IF($B1132="P",VLOOKUP($E1132,'[2]Costeo-JUL26'!$B$9:$CQ$307,X$1,0),0)</f>
        <v>0</v>
      </c>
      <c r="Y1132" s="16">
        <f>IF($B1132="P",VLOOKUP($E1132,'[2]Costeo-JUL26'!$B$9:$CQ$307,Y$1,0),0)*$G1132</f>
        <v>0</v>
      </c>
      <c r="Z1132" s="36">
        <f>IF($B1132="P",VLOOKUP($E1132,'[2]Costeo-JUL26'!$B$9:$CQ$307,Z$1,0),0)*$G1132</f>
        <v>0</v>
      </c>
      <c r="AA1132" s="35">
        <f>IF($B1132="P",VLOOKUP($E1132,'[2]Costeo-JUL26'!$B$9:$CQ$307,AA$1,0),0)</f>
        <v>0</v>
      </c>
      <c r="AB1132" s="36">
        <f t="shared" si="537"/>
        <v>0</v>
      </c>
      <c r="AC1132" s="36">
        <f t="shared" si="538"/>
        <v>0</v>
      </c>
      <c r="AD1132" s="34">
        <f>IF($B1132="P",VLOOKUP($E1132,'[2]Costeo-JUL26'!$B$9:$CQ$307,AD$1,0),0)</f>
        <v>0</v>
      </c>
      <c r="AE1132" s="16">
        <f>IF($B1132="P",VLOOKUP($E1132,'[2]Costeo-JUL26'!$B$9:$CQ$307,AE$1,0),0)*$G1132</f>
        <v>0</v>
      </c>
      <c r="AF1132" s="36">
        <f>IF($B1132="P",VLOOKUP($E1132,'[2]Costeo-JUL26'!$B$9:$CQ$307,AF$1,0),0)*$G1132</f>
        <v>0</v>
      </c>
      <c r="AG1132" s="35">
        <f>IF($B1132="P",VLOOKUP($E1132,'[2]Costeo-JUL26'!$B$9:$CQ$307,AG$1,0),0)</f>
        <v>0</v>
      </c>
      <c r="AH1132" s="36">
        <f t="shared" si="539"/>
        <v>0</v>
      </c>
      <c r="AI1132" s="36">
        <f t="shared" si="540"/>
        <v>0</v>
      </c>
      <c r="AJ1132" s="34">
        <f>IF($B1132="P",VLOOKUP($E1132,'[2]Costeo-JUL26'!$B$9:$CQ$307,AJ$1,0),0)</f>
        <v>0</v>
      </c>
      <c r="AK1132" s="16">
        <f>IF($B1132="P",VLOOKUP($E1132,'[2]Costeo-JUL26'!$B$9:$CQ$307,AK$1,0),0)*$G1132</f>
        <v>0</v>
      </c>
      <c r="AL1132" s="36">
        <f>IF($B1132="P",VLOOKUP($E1132,'[2]Costeo-JUL26'!$B$9:$CQ$307,AL$1,0),0)*$G1132</f>
        <v>0</v>
      </c>
      <c r="AM1132" s="35">
        <f>IF($B1132="P",VLOOKUP($E1132,'[2]Costeo-JUL26'!$B$9:$CQ$307,AM$1,0),0)</f>
        <v>0</v>
      </c>
      <c r="AN1132" s="36">
        <f t="shared" si="541"/>
        <v>0</v>
      </c>
      <c r="AO1132" s="36">
        <f t="shared" si="542"/>
        <v>0</v>
      </c>
      <c r="AP1132" s="34">
        <f>IF($B1132="P",VLOOKUP($E1132,'[2]Costeo-JUL26'!$B$9:$CQ$307,AP$1,0),0)</f>
        <v>0</v>
      </c>
      <c r="AQ1132" s="16">
        <f>IF($B1132="P",VLOOKUP($E1132,'[2]Costeo-JUL26'!$B$9:$CQ$307,AQ$1,0),0)*$G1132</f>
        <v>0</v>
      </c>
      <c r="AR1132" s="36">
        <f>IF($B1132="P",VLOOKUP($E1132,'[2]Costeo-JUL26'!$B$9:$CQ$307,AR$1,0),0)*$G1132</f>
        <v>0</v>
      </c>
      <c r="AS1132" s="35">
        <f>IF($B1132="P",VLOOKUP($E1132,'[2]Costeo-JUL26'!$B$9:$CQ$307,AS$1,0),0)</f>
        <v>0</v>
      </c>
      <c r="AT1132" s="36">
        <f t="shared" si="543"/>
        <v>0</v>
      </c>
      <c r="AU1132" s="36">
        <f t="shared" si="544"/>
        <v>0</v>
      </c>
      <c r="AV1132" s="34">
        <f>IF($B1132="P",VLOOKUP($E1132,'[2]Costeo-JUL26'!$B$9:$CQ$307,AV$1,0),0)</f>
        <v>0</v>
      </c>
      <c r="AW1132" s="16">
        <f>IF($B1132="P",VLOOKUP($E1132,'[2]Costeo-JUL26'!$B$9:$CQ$307,AW$1,0),0)*$G1132</f>
        <v>0</v>
      </c>
      <c r="AX1132" s="36">
        <f>IF($B1132="P",VLOOKUP($E1132,'[2]Costeo-JUL26'!$B$9:$CQ$307,AX$1,0),0)*$G1132</f>
        <v>0</v>
      </c>
      <c r="AY1132" s="35">
        <f>IF($B1132="P",VLOOKUP($E1132,'[2]Costeo-JUL26'!$B$9:$CQ$307,AY$1,0),0)</f>
        <v>0</v>
      </c>
      <c r="AZ1132" s="36">
        <f t="shared" si="545"/>
        <v>0</v>
      </c>
      <c r="BA1132" s="36">
        <f t="shared" si="546"/>
        <v>0</v>
      </c>
      <c r="BB1132" s="34">
        <f>IF($B1132="P",VLOOKUP($E1132,'[2]Costeo-JUL26'!$B$9:$CQ$307,BB$1,0),0)</f>
        <v>0</v>
      </c>
      <c r="BC1132" s="16">
        <f>IF($B1132="P",VLOOKUP($E1132,'[2]Costeo-JUL26'!$B$9:$CQ$307,BC$1,0),0)*$G1132</f>
        <v>0</v>
      </c>
      <c r="BD1132" s="36">
        <f>IF($B1132="P",VLOOKUP($E1132,'[2]Costeo-JUL26'!$B$9:$CQ$307,BD$1,0),0)*$G1132</f>
        <v>0</v>
      </c>
      <c r="BE1132" s="35">
        <f>IF($B1132="P",VLOOKUP($E1132,'[2]Costeo-JUL26'!$B$9:$CQ$307,BE$1,0),0)</f>
        <v>0</v>
      </c>
      <c r="BF1132" s="36">
        <f t="shared" si="547"/>
        <v>0</v>
      </c>
      <c r="BG1132" s="36">
        <f t="shared" si="548"/>
        <v>0</v>
      </c>
      <c r="BH1132" s="34">
        <f>IF($B1132="P",VLOOKUP($E1132,'[2]Costeo-JUL26'!$B$9:$CQ$307,BH$1,0),0)</f>
        <v>0</v>
      </c>
      <c r="BI1132" s="16">
        <f>IF($B1132="P",VLOOKUP($E1132,'[2]Costeo-JUL26'!$B$9:$CQ$307,BI$1,0),0)*$G1132</f>
        <v>0</v>
      </c>
      <c r="BJ1132" s="36">
        <f>IF($B1132="P",VLOOKUP($E1132,'[2]Costeo-JUL26'!$B$9:$CQ$307,BJ$1,0),0)*$G1132</f>
        <v>0</v>
      </c>
      <c r="BK1132" s="35">
        <f>IF(BH1132=910319,0,IF($B1132="P",VLOOKUP($E1132,'[2]Costeo-JUL26'!$B$9:$CQ$307,BK$1,0),0))</f>
        <v>0</v>
      </c>
      <c r="BL1132" s="36">
        <f t="shared" si="549"/>
        <v>0</v>
      </c>
      <c r="BM1132" s="36">
        <f t="shared" si="550"/>
        <v>0</v>
      </c>
      <c r="BN1132" s="34">
        <f>IF($B1132="P",VLOOKUP($E1132,'[2]Costeo-JUL26'!$B$9:$CQ$307,BN$1,0),0)</f>
        <v>0</v>
      </c>
      <c r="BO1132" s="16">
        <f>IF($B1132="P",VLOOKUP($E1132,'[2]Costeo-JUL26'!$B$9:$CQ$307,BO$1,0),0)*$G1132</f>
        <v>0</v>
      </c>
      <c r="BP1132" s="36">
        <f>IF($B1132="P",VLOOKUP($E1132,'[2]Costeo-JUL26'!$B$9:$CQ$307,BP$1,0),0)*$G1132</f>
        <v>0</v>
      </c>
      <c r="BQ1132" s="35">
        <f>IF($B1132="P",VLOOKUP($E1132,'[2]Costeo-JUL26'!$B$9:$CQ$307,BQ$1,0),0)</f>
        <v>0</v>
      </c>
      <c r="BR1132" s="36">
        <f t="shared" si="551"/>
        <v>0</v>
      </c>
      <c r="BS1132" s="36">
        <f t="shared" si="552"/>
        <v>0</v>
      </c>
      <c r="BT1132" s="34">
        <f>IF($B1132="P",VLOOKUP($E1132,'[2]Costeo-JUL26'!$B$9:$CQ$307,BT$1,0),0)</f>
        <v>0</v>
      </c>
      <c r="BU1132" s="16">
        <f>IF($B1132="P",VLOOKUP($E1132,'[2]Costeo-JUL26'!$B$9:$CQ$307,BU$1,0),0)*$G1132</f>
        <v>0</v>
      </c>
      <c r="BV1132" s="36">
        <f>IF($B1132="P",VLOOKUP($E1132,'[2]Costeo-JUL26'!$B$9:$CQ$307,BV$1,0),0)*$G1132</f>
        <v>0</v>
      </c>
      <c r="BW1132" s="35">
        <f>IF($B1132="P",VLOOKUP($E1132,'[2]Costeo-JUL26'!$B$9:$CQ$307,BW$1,0),0)</f>
        <v>0</v>
      </c>
      <c r="BX1132" s="36">
        <f t="shared" si="553"/>
        <v>0</v>
      </c>
      <c r="BY1132" s="36">
        <f t="shared" si="554"/>
        <v>0</v>
      </c>
      <c r="BZ1132" s="34">
        <f>IF($B1132="P",VLOOKUP($E1132,'[2]Costeo-JUL26'!$B$9:$CQ$307,BZ$1,0),0)</f>
        <v>0</v>
      </c>
      <c r="CA1132" s="16">
        <f>IF($B1132="P",VLOOKUP($E1132,'[2]Costeo-JUL26'!$B$9:$CQ$307,CA$1,0),0)*$G1132</f>
        <v>0</v>
      </c>
      <c r="CB1132" s="36">
        <f>IF($B1132="P",VLOOKUP($E1132,'[2]Costeo-JUL26'!$B$9:$CQ$307,CB$1,0),0)*$G1132</f>
        <v>0</v>
      </c>
      <c r="CC1132" s="35">
        <f>IF($B1132="P",VLOOKUP($E1132,'[2]Costeo-JUL26'!$B$9:$CQ$307,CC$1,0),0)</f>
        <v>0</v>
      </c>
      <c r="CD1132" s="36">
        <f t="shared" si="555"/>
        <v>0</v>
      </c>
      <c r="CE1132" s="36">
        <f t="shared" si="556"/>
        <v>0</v>
      </c>
      <c r="CF1132" s="37">
        <f t="shared" si="528"/>
        <v>0</v>
      </c>
      <c r="CG1132" s="36">
        <f>IF($B1132="r",VLOOKUP($E1132,'[2]Costeo-JUL26'!$B$9:$CQ$307,CG$1,0),0)*$G1132</f>
        <v>196232.96999999997</v>
      </c>
      <c r="CH1132" s="35">
        <f>VLOOKUP($E1132,'[2]TEORICOS (05.26)'!$A$8:$T$251,CH$1,0)</f>
        <v>0.04</v>
      </c>
      <c r="CI1132" s="36">
        <f t="shared" si="557"/>
        <v>104740.46865000002</v>
      </c>
      <c r="CJ1132" s="37">
        <f t="shared" si="558"/>
        <v>300973.43865000003</v>
      </c>
      <c r="CM1132" s="16">
        <f>SUMIFS('[1]Ajuste Inventario'!$I:$I,'[1]Ajuste Inventario'!$B:$B,E1132,'[1]Ajuste Inventario'!$S:$S,D1132)*-1</f>
        <v>2</v>
      </c>
      <c r="CN1132" s="36">
        <f t="shared" si="529"/>
        <v>4893.8770512195124</v>
      </c>
      <c r="CP1132" t="str">
        <f t="shared" si="530"/>
        <v>1759Org.Vtas V.Gesell</v>
      </c>
      <c r="CQ1132" s="10">
        <f t="shared" si="531"/>
        <v>2446.9385256097562</v>
      </c>
    </row>
    <row r="1133" spans="1:95" x14ac:dyDescent="0.25">
      <c r="A1133" s="30">
        <v>46204</v>
      </c>
      <c r="B1133" s="31" t="str">
        <f>VLOOKUP($E1133,'[2]TEORICOS (05.26)'!$A$8:$T$251,B$1,0)</f>
        <v>P</v>
      </c>
      <c r="C1133" s="32" t="str">
        <f>VLOOKUP($E1133,'[2]TEORICOS (05.26)'!$A$8:$T$251,C$1,0)</f>
        <v>Cepita</v>
      </c>
      <c r="D1133" t="s">
        <v>233</v>
      </c>
      <c r="E1133">
        <v>2003</v>
      </c>
      <c r="F1133" t="s">
        <v>124</v>
      </c>
      <c r="G1133" s="16">
        <v>544.49900000000002</v>
      </c>
      <c r="H1133" s="16">
        <v>575.53544300000021</v>
      </c>
      <c r="I1133" s="33">
        <v>6678047.5700000059</v>
      </c>
      <c r="J1133" s="33">
        <v>6311880.8400000054</v>
      </c>
      <c r="K1133" s="34">
        <f>IF($B1133="P",VLOOKUP($E1133,'[2]Costeo-JUL26'!$B$9:$CQ$307,K$1,0),0)</f>
        <v>929230</v>
      </c>
      <c r="L1133" s="35">
        <f>VLOOKUP($E1133,'[2]TEORICOS (05.26)'!$A$8:$T$251,L$1,0)</f>
        <v>0.2</v>
      </c>
      <c r="M1133" s="36">
        <f t="shared" si="532"/>
        <v>1262376.1680000012</v>
      </c>
      <c r="N1133" s="35">
        <f>IF($B1133="P",VLOOKUP($E1133,'[2]Costeo-JUL26'!$B$9:$CQ$307,N$1,0),0)</f>
        <v>0.03</v>
      </c>
      <c r="O1133" s="36">
        <f t="shared" si="533"/>
        <v>37871.285040000039</v>
      </c>
      <c r="P1133" s="36">
        <f>IF($B1133="P",VLOOKUP($E1133,'[2]Costeo-JUL26'!$B$9:$CQ$307,P$1,0),0)*H1133</f>
        <v>0</v>
      </c>
      <c r="Q1133" s="36">
        <f t="shared" si="534"/>
        <v>1300247.4530400012</v>
      </c>
      <c r="R1133" s="34">
        <f>IF($B1133="P",VLOOKUP($E1133,'[2]Costeo-JUL26'!$B$9:$CQ$307,R$1,0),0)</f>
        <v>902332</v>
      </c>
      <c r="S1133" s="16">
        <f>IF($B1133="P",VLOOKUP($E1133,'[2]Costeo-JUL26'!$B$9:$CQ$307,S$1,0),0)*$G1133</f>
        <v>422.62966614753219</v>
      </c>
      <c r="T1133" s="36">
        <f>IF($B1133="P",VLOOKUP($E1133,'[2]Costeo-JUL26'!$B$9:$CQ$307,T$1,0),0)*$G1133</f>
        <v>294806.9695825387</v>
      </c>
      <c r="U1133" s="35">
        <f>IF($B1133="P",VLOOKUP($E1133,'[2]Costeo-JUL26'!$B$9:$CQ$307,U$1,0),0)</f>
        <v>1.4999999999999999E-2</v>
      </c>
      <c r="V1133" s="36">
        <f t="shared" si="535"/>
        <v>4422.1045437380808</v>
      </c>
      <c r="W1133" s="36">
        <f t="shared" si="536"/>
        <v>299229.07412627677</v>
      </c>
      <c r="X1133" s="34">
        <f>IF($B1133="P",VLOOKUP($E1133,'[2]Costeo-JUL26'!$B$9:$CQ$307,X$1,0),0)</f>
        <v>0</v>
      </c>
      <c r="Y1133" s="16">
        <f>IF($B1133="P",VLOOKUP($E1133,'[2]Costeo-JUL26'!$B$9:$CQ$307,Y$1,0),0)*$G1133</f>
        <v>0</v>
      </c>
      <c r="Z1133" s="36">
        <f>IF($B1133="P",VLOOKUP($E1133,'[2]Costeo-JUL26'!$B$9:$CQ$307,Z$1,0),0)*$G1133</f>
        <v>0</v>
      </c>
      <c r="AA1133" s="35">
        <f>IF($B1133="P",VLOOKUP($E1133,'[2]Costeo-JUL26'!$B$9:$CQ$307,AA$1,0),0)</f>
        <v>0</v>
      </c>
      <c r="AB1133" s="36">
        <f t="shared" si="537"/>
        <v>0</v>
      </c>
      <c r="AC1133" s="36">
        <f t="shared" si="538"/>
        <v>0</v>
      </c>
      <c r="AD1133" s="34">
        <f>IF($B1133="P",VLOOKUP($E1133,'[2]Costeo-JUL26'!$B$9:$CQ$307,AD$1,0),0)</f>
        <v>917993</v>
      </c>
      <c r="AE1133" s="16">
        <f>IF($B1133="P",VLOOKUP($E1133,'[2]Costeo-JUL26'!$B$9:$CQ$307,AE$1,0),0)*$G1133</f>
        <v>3266.9940000000001</v>
      </c>
      <c r="AF1133" s="36">
        <f>IF($B1133="P",VLOOKUP($E1133,'[2]Costeo-JUL26'!$B$9:$CQ$307,AF$1,0),0)*$G1133</f>
        <v>88778.6017536</v>
      </c>
      <c r="AG1133" s="35">
        <f>IF($B1133="P",VLOOKUP($E1133,'[2]Costeo-JUL26'!$B$9:$CQ$307,AG$1,0),0)</f>
        <v>6.0000000000000001E-3</v>
      </c>
      <c r="AH1133" s="36">
        <f t="shared" si="539"/>
        <v>532.67161052159997</v>
      </c>
      <c r="AI1133" s="36">
        <f t="shared" si="540"/>
        <v>89311.273364121604</v>
      </c>
      <c r="AJ1133" s="34">
        <f>IF($B1133="P",VLOOKUP($E1133,'[2]Costeo-JUL26'!$B$9:$CQ$307,AJ$1,0),0)</f>
        <v>940058</v>
      </c>
      <c r="AK1133" s="16">
        <f>IF($B1133="P",VLOOKUP($E1133,'[2]Costeo-JUL26'!$B$9:$CQ$307,AK$1,0),0)*$G1133</f>
        <v>3266.9940000000001</v>
      </c>
      <c r="AL1133" s="36">
        <f>IF($B1133="P",VLOOKUP($E1133,'[2]Costeo-JUL26'!$B$9:$CQ$307,AL$1,0),0)*$G1133</f>
        <v>191730.73027679999</v>
      </c>
      <c r="AM1133" s="35">
        <f>IF($B1133="P",VLOOKUP($E1133,'[2]Costeo-JUL26'!$B$9:$CQ$307,AM$1,0),0)</f>
        <v>1.7999999999999999E-2</v>
      </c>
      <c r="AN1133" s="36">
        <f t="shared" si="541"/>
        <v>3451.1531449823997</v>
      </c>
      <c r="AO1133" s="36">
        <f t="shared" si="542"/>
        <v>195181.8834217824</v>
      </c>
      <c r="AP1133" s="34">
        <f>IF($B1133="P",VLOOKUP($E1133,'[2]Costeo-JUL26'!$B$9:$CQ$307,AP$1,0),0)</f>
        <v>929272</v>
      </c>
      <c r="AQ1133" s="16">
        <f>IF($B1133="P",VLOOKUP($E1133,'[2]Costeo-JUL26'!$B$9:$CQ$307,AQ$1,0),0)*$G1133</f>
        <v>3266.9940000000001</v>
      </c>
      <c r="AR1133" s="36">
        <f>IF($B1133="P",VLOOKUP($E1133,'[2]Costeo-JUL26'!$B$9:$CQ$307,AR$1,0),0)*$G1133</f>
        <v>479926.15575999848</v>
      </c>
      <c r="AS1133" s="35">
        <f>IF($B1133="P",VLOOKUP($E1133,'[2]Costeo-JUL26'!$B$9:$CQ$307,AS$1,0),0)</f>
        <v>0.02</v>
      </c>
      <c r="AT1133" s="36">
        <f t="shared" si="543"/>
        <v>9598.5231151999706</v>
      </c>
      <c r="AU1133" s="36">
        <f t="shared" si="544"/>
        <v>489524.67887519847</v>
      </c>
      <c r="AV1133" s="34">
        <f>IF($B1133="P",VLOOKUP($E1133,'[2]Costeo-JUL26'!$B$9:$CQ$307,AV$1,0),0)</f>
        <v>922605</v>
      </c>
      <c r="AW1133" s="16">
        <f>IF($B1133="P",VLOOKUP($E1133,'[2]Costeo-JUL26'!$B$9:$CQ$307,AW$1,0),0)*$G1133</f>
        <v>9.2564830000000011</v>
      </c>
      <c r="AX1133" s="36">
        <f>IF($B1133="P",VLOOKUP($E1133,'[2]Costeo-JUL26'!$B$9:$CQ$307,AX$1,0),0)*$G1133</f>
        <v>45163.298191029004</v>
      </c>
      <c r="AY1133" s="35">
        <f>IF($B1133="P",VLOOKUP($E1133,'[2]Costeo-JUL26'!$B$9:$CQ$307,AY$1,0),0)</f>
        <v>0.03</v>
      </c>
      <c r="AZ1133" s="36">
        <f t="shared" si="545"/>
        <v>1354.8989457308701</v>
      </c>
      <c r="BA1133" s="36">
        <f t="shared" si="546"/>
        <v>46518.197136759874</v>
      </c>
      <c r="BB1133" s="34">
        <f>IF($B1133="P",VLOOKUP($E1133,'[2]Costeo-JUL26'!$B$9:$CQ$307,BB$1,0),0)</f>
        <v>902311</v>
      </c>
      <c r="BC1133" s="16">
        <f>IF($B1133="P",VLOOKUP($E1133,'[2]Costeo-JUL26'!$B$9:$CQ$307,BC$1,0),0)*$G1133</f>
        <v>1.7501286858</v>
      </c>
      <c r="BD1133" s="36">
        <f>IF($B1133="P",VLOOKUP($E1133,'[2]Costeo-JUL26'!$B$9:$CQ$307,BD$1,0),0)*$G1133</f>
        <v>6863.383410024142</v>
      </c>
      <c r="BE1133" s="35">
        <f>IF($B1133="P",VLOOKUP($E1133,'[2]Costeo-JUL26'!$B$9:$CQ$307,BE$1,0),0)</f>
        <v>0.03</v>
      </c>
      <c r="BF1133" s="36">
        <f t="shared" si="547"/>
        <v>205.90150230072425</v>
      </c>
      <c r="BG1133" s="36">
        <f t="shared" si="548"/>
        <v>7069.2849123248661</v>
      </c>
      <c r="BH1133" s="34">
        <f>IF($B1133="P",VLOOKUP($E1133,'[2]Costeo-JUL26'!$B$9:$CQ$307,BH$1,0),0)</f>
        <v>902302</v>
      </c>
      <c r="BI1133" s="16">
        <f>IF($B1133="P",VLOOKUP($E1133,'[2]Costeo-JUL26'!$B$9:$CQ$307,BI$1,0),0)*$G1133</f>
        <v>23.33567142857143</v>
      </c>
      <c r="BJ1133" s="36">
        <f>IF($B1133="P",VLOOKUP($E1133,'[2]Costeo-JUL26'!$B$9:$CQ$307,BJ$1,0),0)*$G1133</f>
        <v>15350.204665714286</v>
      </c>
      <c r="BK1133" s="35">
        <f>IF(BH1133=910319,0,IF($B1133="P",VLOOKUP($E1133,'[2]Costeo-JUL26'!$B$9:$CQ$307,BK$1,0),0))</f>
        <v>0.02</v>
      </c>
      <c r="BL1133" s="36">
        <f t="shared" si="549"/>
        <v>307.00409331428574</v>
      </c>
      <c r="BM1133" s="36">
        <f t="shared" si="550"/>
        <v>15657.208759028572</v>
      </c>
      <c r="BN1133" s="34">
        <f>IF($B1133="P",VLOOKUP($E1133,'[2]Costeo-JUL26'!$B$9:$CQ$307,BN$1,0),0)</f>
        <v>0</v>
      </c>
      <c r="BO1133" s="16">
        <f>IF($B1133="P",VLOOKUP($E1133,'[2]Costeo-JUL26'!$B$9:$CQ$307,BO$1,0),0)*$G1133</f>
        <v>0</v>
      </c>
      <c r="BP1133" s="36">
        <f>IF($B1133="P",VLOOKUP($E1133,'[2]Costeo-JUL26'!$B$9:$CQ$307,BP$1,0),0)*$G1133</f>
        <v>0</v>
      </c>
      <c r="BQ1133" s="35">
        <f>IF($B1133="P",VLOOKUP($E1133,'[2]Costeo-JUL26'!$B$9:$CQ$307,BQ$1,0),0)</f>
        <v>0</v>
      </c>
      <c r="BR1133" s="36">
        <f t="shared" si="551"/>
        <v>0</v>
      </c>
      <c r="BS1133" s="36">
        <f t="shared" si="552"/>
        <v>0</v>
      </c>
      <c r="BT1133" s="34">
        <f>IF($B1133="P",VLOOKUP($E1133,'[2]Costeo-JUL26'!$B$9:$CQ$307,BT$1,0),0)</f>
        <v>0</v>
      </c>
      <c r="BU1133" s="16">
        <f>IF($B1133="P",VLOOKUP($E1133,'[2]Costeo-JUL26'!$B$9:$CQ$307,BU$1,0),0)*$G1133</f>
        <v>0</v>
      </c>
      <c r="BV1133" s="36">
        <f>IF($B1133="P",VLOOKUP($E1133,'[2]Costeo-JUL26'!$B$9:$CQ$307,BV$1,0),0)*$G1133</f>
        <v>0</v>
      </c>
      <c r="BW1133" s="35">
        <f>IF($B1133="P",VLOOKUP($E1133,'[2]Costeo-JUL26'!$B$9:$CQ$307,BW$1,0),0)</f>
        <v>0</v>
      </c>
      <c r="BX1133" s="36">
        <f t="shared" si="553"/>
        <v>0</v>
      </c>
      <c r="BY1133" s="36">
        <f t="shared" si="554"/>
        <v>0</v>
      </c>
      <c r="BZ1133" s="34">
        <f>IF($B1133="P",VLOOKUP($E1133,'[2]Costeo-JUL26'!$B$9:$CQ$307,BZ$1,0),0)</f>
        <v>0</v>
      </c>
      <c r="CA1133" s="16">
        <f>IF($B1133="P",VLOOKUP($E1133,'[2]Costeo-JUL26'!$B$9:$CQ$307,CA$1,0),0)*$G1133</f>
        <v>0</v>
      </c>
      <c r="CB1133" s="36">
        <f>IF($B1133="P",VLOOKUP($E1133,'[2]Costeo-JUL26'!$B$9:$CQ$307,CB$1,0),0)*$G1133</f>
        <v>0</v>
      </c>
      <c r="CC1133" s="35">
        <f>IF($B1133="P",VLOOKUP($E1133,'[2]Costeo-JUL26'!$B$9:$CQ$307,CC$1,0),0)</f>
        <v>0</v>
      </c>
      <c r="CD1133" s="36">
        <f t="shared" si="555"/>
        <v>0</v>
      </c>
      <c r="CE1133" s="36">
        <f t="shared" si="556"/>
        <v>0</v>
      </c>
      <c r="CF1133" s="37">
        <f t="shared" si="528"/>
        <v>2442739.0536354939</v>
      </c>
      <c r="CG1133" s="36">
        <f>IF($B1133="r",VLOOKUP($E1133,'[2]Costeo-JUL26'!$B$9:$CQ$307,CG$1,0),0)*$G1133</f>
        <v>0</v>
      </c>
      <c r="CH1133" s="35">
        <f>VLOOKUP($E1133,'[2]TEORICOS (05.26)'!$A$8:$T$251,CH$1,0)</f>
        <v>0</v>
      </c>
      <c r="CI1133" s="36">
        <f t="shared" si="557"/>
        <v>0</v>
      </c>
      <c r="CJ1133" s="37">
        <f t="shared" si="558"/>
        <v>0</v>
      </c>
      <c r="CM1133" s="16">
        <f>SUMIFS('[1]Ajuste Inventario'!$I:$I,'[1]Ajuste Inventario'!$B:$B,E1133,'[1]Ajuste Inventario'!$S:$S,D1133)*-1</f>
        <v>12.834</v>
      </c>
      <c r="CN1133" s="36">
        <f t="shared" si="529"/>
        <v>57576.070873147473</v>
      </c>
      <c r="CP1133" t="str">
        <f t="shared" si="530"/>
        <v>2003Org.Vtas V.Gesell</v>
      </c>
      <c r="CQ1133" s="10">
        <f t="shared" si="531"/>
        <v>4486.2140309449487</v>
      </c>
    </row>
    <row r="1134" spans="1:95" x14ac:dyDescent="0.25">
      <c r="A1134" s="30">
        <v>46204</v>
      </c>
      <c r="B1134" s="31" t="str">
        <f>VLOOKUP($E1134,'[2]TEORICOS (05.26)'!$A$8:$T$251,B$1,0)</f>
        <v>P</v>
      </c>
      <c r="C1134" s="32" t="str">
        <f>VLOOKUP($E1134,'[2]TEORICOS (05.26)'!$A$8:$T$251,C$1,0)</f>
        <v>Cepita</v>
      </c>
      <c r="D1134" t="s">
        <v>233</v>
      </c>
      <c r="E1134">
        <v>2004</v>
      </c>
      <c r="F1134" t="s">
        <v>125</v>
      </c>
      <c r="G1134" s="16">
        <v>317</v>
      </c>
      <c r="H1134" s="16">
        <v>335.06899999999979</v>
      </c>
      <c r="I1134" s="33">
        <v>3571075.5700000031</v>
      </c>
      <c r="J1134" s="33">
        <v>3429301.040000001</v>
      </c>
      <c r="K1134" s="34">
        <f>IF($B1134="P",VLOOKUP($E1134,'[2]Costeo-JUL26'!$B$9:$CQ$307,K$1,0),0)</f>
        <v>929230</v>
      </c>
      <c r="L1134" s="35">
        <f>VLOOKUP($E1134,'[2]TEORICOS (05.26)'!$A$8:$T$251,L$1,0)</f>
        <v>0.2</v>
      </c>
      <c r="M1134" s="36">
        <f t="shared" si="532"/>
        <v>685860.20800000022</v>
      </c>
      <c r="N1134" s="35">
        <f>IF($B1134="P",VLOOKUP($E1134,'[2]Costeo-JUL26'!$B$9:$CQ$307,N$1,0),0)</f>
        <v>0.03</v>
      </c>
      <c r="O1134" s="36">
        <f t="shared" si="533"/>
        <v>20575.806240000005</v>
      </c>
      <c r="P1134" s="36">
        <f>IF($B1134="P",VLOOKUP($E1134,'[2]Costeo-JUL26'!$B$9:$CQ$307,P$1,0),0)*H1134</f>
        <v>0</v>
      </c>
      <c r="Q1134" s="36">
        <f t="shared" si="534"/>
        <v>706436.01424000016</v>
      </c>
      <c r="R1134" s="34">
        <f>IF($B1134="P",VLOOKUP($E1134,'[2]Costeo-JUL26'!$B$9:$CQ$307,R$1,0),0)</f>
        <v>902332</v>
      </c>
      <c r="S1134" s="16">
        <f>IF($B1134="P",VLOOKUP($E1134,'[2]Costeo-JUL26'!$B$9:$CQ$307,S$1,0),0)*$G1134</f>
        <v>246.04931169527896</v>
      </c>
      <c r="T1134" s="36">
        <f>IF($B1134="P",VLOOKUP($E1134,'[2]Costeo-JUL26'!$B$9:$CQ$307,T$1,0),0)*$G1134</f>
        <v>171632.65562960587</v>
      </c>
      <c r="U1134" s="35">
        <f>IF($B1134="P",VLOOKUP($E1134,'[2]Costeo-JUL26'!$B$9:$CQ$307,U$1,0),0)</f>
        <v>1.4999999999999999E-2</v>
      </c>
      <c r="V1134" s="36">
        <f t="shared" si="535"/>
        <v>2574.489834444088</v>
      </c>
      <c r="W1134" s="36">
        <f t="shared" si="536"/>
        <v>174207.14546404994</v>
      </c>
      <c r="X1134" s="34">
        <f>IF($B1134="P",VLOOKUP($E1134,'[2]Costeo-JUL26'!$B$9:$CQ$307,X$1,0),0)</f>
        <v>0</v>
      </c>
      <c r="Y1134" s="16">
        <f>IF($B1134="P",VLOOKUP($E1134,'[2]Costeo-JUL26'!$B$9:$CQ$307,Y$1,0),0)*$G1134</f>
        <v>0</v>
      </c>
      <c r="Z1134" s="36">
        <f>IF($B1134="P",VLOOKUP($E1134,'[2]Costeo-JUL26'!$B$9:$CQ$307,Z$1,0),0)*$G1134</f>
        <v>0</v>
      </c>
      <c r="AA1134" s="35">
        <f>IF($B1134="P",VLOOKUP($E1134,'[2]Costeo-JUL26'!$B$9:$CQ$307,AA$1,0),0)</f>
        <v>0</v>
      </c>
      <c r="AB1134" s="36">
        <f t="shared" si="537"/>
        <v>0</v>
      </c>
      <c r="AC1134" s="36">
        <f t="shared" si="538"/>
        <v>0</v>
      </c>
      <c r="AD1134" s="34">
        <f>IF($B1134="P",VLOOKUP($E1134,'[2]Costeo-JUL26'!$B$9:$CQ$307,AD$1,0),0)</f>
        <v>917993</v>
      </c>
      <c r="AE1134" s="16">
        <f>IF($B1134="P",VLOOKUP($E1134,'[2]Costeo-JUL26'!$B$9:$CQ$307,AE$1,0),0)*$G1134</f>
        <v>1268</v>
      </c>
      <c r="AF1134" s="36">
        <f>IF($B1134="P",VLOOKUP($E1134,'[2]Costeo-JUL26'!$B$9:$CQ$307,AF$1,0),0)*$G1134</f>
        <v>34457.139199999998</v>
      </c>
      <c r="AG1134" s="35">
        <f>IF($B1134="P",VLOOKUP($E1134,'[2]Costeo-JUL26'!$B$9:$CQ$307,AG$1,0),0)</f>
        <v>6.0000000000000001E-3</v>
      </c>
      <c r="AH1134" s="36">
        <f t="shared" si="539"/>
        <v>206.7428352</v>
      </c>
      <c r="AI1134" s="36">
        <f t="shared" si="540"/>
        <v>34663.882035199997</v>
      </c>
      <c r="AJ1134" s="34">
        <f>IF($B1134="P",VLOOKUP($E1134,'[2]Costeo-JUL26'!$B$9:$CQ$307,AJ$1,0),0)</f>
        <v>940060</v>
      </c>
      <c r="AK1134" s="16">
        <f>IF($B1134="P",VLOOKUP($E1134,'[2]Costeo-JUL26'!$B$9:$CQ$307,AK$1,0),0)*$G1134</f>
        <v>1268</v>
      </c>
      <c r="AL1134" s="36">
        <f>IF($B1134="P",VLOOKUP($E1134,'[2]Costeo-JUL26'!$B$9:$CQ$307,AL$1,0),0)*$G1134</f>
        <v>112694.18471999999</v>
      </c>
      <c r="AM1134" s="35">
        <f>IF($B1134="P",VLOOKUP($E1134,'[2]Costeo-JUL26'!$B$9:$CQ$307,AM$1,0),0)</f>
        <v>1.7999999999999999E-2</v>
      </c>
      <c r="AN1134" s="36">
        <f t="shared" si="541"/>
        <v>2028.4953249599996</v>
      </c>
      <c r="AO1134" s="36">
        <f t="shared" si="542"/>
        <v>114722.68004495998</v>
      </c>
      <c r="AP1134" s="34">
        <f>IF($B1134="P",VLOOKUP($E1134,'[2]Costeo-JUL26'!$B$9:$CQ$307,AP$1,0),0)</f>
        <v>929273</v>
      </c>
      <c r="AQ1134" s="16">
        <f>IF($B1134="P",VLOOKUP($E1134,'[2]Costeo-JUL26'!$B$9:$CQ$307,AQ$1,0),0)*$G1134</f>
        <v>1268</v>
      </c>
      <c r="AR1134" s="36">
        <f>IF($B1134="P",VLOOKUP($E1134,'[2]Costeo-JUL26'!$B$9:$CQ$307,AR$1,0),0)*$G1134</f>
        <v>243672.75191999995</v>
      </c>
      <c r="AS1134" s="35">
        <f>IF($B1134="P",VLOOKUP($E1134,'[2]Costeo-JUL26'!$B$9:$CQ$307,AS$1,0),0)</f>
        <v>0.02</v>
      </c>
      <c r="AT1134" s="36">
        <f t="shared" si="543"/>
        <v>4873.4550383999995</v>
      </c>
      <c r="AU1134" s="36">
        <f t="shared" si="544"/>
        <v>248546.20695839994</v>
      </c>
      <c r="AV1134" s="34">
        <f>IF($B1134="P",VLOOKUP($E1134,'[2]Costeo-JUL26'!$B$9:$CQ$307,AV$1,0),0)</f>
        <v>934139</v>
      </c>
      <c r="AW1134" s="16">
        <f>IF($B1134="P",VLOOKUP($E1134,'[2]Costeo-JUL26'!$B$9:$CQ$307,AW$1,0),0)*$G1134</f>
        <v>5.3890000000000002</v>
      </c>
      <c r="AX1134" s="36">
        <f>IF($B1134="P",VLOOKUP($E1134,'[2]Costeo-JUL26'!$B$9:$CQ$307,AX$1,0),0)*$G1134</f>
        <v>27713.14806</v>
      </c>
      <c r="AY1134" s="35">
        <f>IF($B1134="P",VLOOKUP($E1134,'[2]Costeo-JUL26'!$B$9:$CQ$307,AY$1,0),0)</f>
        <v>0.03</v>
      </c>
      <c r="AZ1134" s="36">
        <f t="shared" si="545"/>
        <v>831.39444179999998</v>
      </c>
      <c r="BA1134" s="36">
        <f t="shared" si="546"/>
        <v>28544.542501799999</v>
      </c>
      <c r="BB1134" s="34">
        <f>IF($B1134="P",VLOOKUP($E1134,'[2]Costeo-JUL26'!$B$9:$CQ$307,BB$1,0),0)</f>
        <v>902311</v>
      </c>
      <c r="BC1134" s="16">
        <f>IF($B1134="P",VLOOKUP($E1134,'[2]Costeo-JUL26'!$B$9:$CQ$307,BC$1,0),0)*$G1134</f>
        <v>0.9245622</v>
      </c>
      <c r="BD1134" s="36">
        <f>IF($B1134="P",VLOOKUP($E1134,'[2]Costeo-JUL26'!$B$9:$CQ$307,BD$1,0),0)*$G1134</f>
        <v>3625.8047288190005</v>
      </c>
      <c r="BE1134" s="35">
        <f>IF($B1134="P",VLOOKUP($E1134,'[2]Costeo-JUL26'!$B$9:$CQ$307,BE$1,0),0)</f>
        <v>0.03</v>
      </c>
      <c r="BF1134" s="36">
        <f t="shared" si="547"/>
        <v>108.77414186457001</v>
      </c>
      <c r="BG1134" s="36">
        <f t="shared" si="548"/>
        <v>3734.5788706835706</v>
      </c>
      <c r="BH1134" s="34">
        <f>IF($B1134="P",VLOOKUP($E1134,'[2]Costeo-JUL26'!$B$9:$CQ$307,BH$1,0),0)</f>
        <v>902302</v>
      </c>
      <c r="BI1134" s="16">
        <f>IF($B1134="P",VLOOKUP($E1134,'[2]Costeo-JUL26'!$B$9:$CQ$307,BI$1,0),0)*$G1134</f>
        <v>7.9250000000000007</v>
      </c>
      <c r="BJ1134" s="36">
        <f>IF($B1134="P",VLOOKUP($E1134,'[2]Costeo-JUL26'!$B$9:$CQ$307,BJ$1,0),0)*$G1134</f>
        <v>5213.0650000000005</v>
      </c>
      <c r="BK1134" s="35">
        <f>IF(BH1134=910319,0,IF($B1134="P",VLOOKUP($E1134,'[2]Costeo-JUL26'!$B$9:$CQ$307,BK$1,0),0))</f>
        <v>0.02</v>
      </c>
      <c r="BL1134" s="36">
        <f t="shared" si="549"/>
        <v>104.26130000000001</v>
      </c>
      <c r="BM1134" s="36">
        <f t="shared" si="550"/>
        <v>5317.3263000000006</v>
      </c>
      <c r="BN1134" s="34">
        <f>IF($B1134="P",VLOOKUP($E1134,'[2]Costeo-JUL26'!$B$9:$CQ$307,BN$1,0),0)</f>
        <v>0</v>
      </c>
      <c r="BO1134" s="16">
        <f>IF($B1134="P",VLOOKUP($E1134,'[2]Costeo-JUL26'!$B$9:$CQ$307,BO$1,0),0)*$G1134</f>
        <v>0</v>
      </c>
      <c r="BP1134" s="36">
        <f>IF($B1134="P",VLOOKUP($E1134,'[2]Costeo-JUL26'!$B$9:$CQ$307,BP$1,0),0)*$G1134</f>
        <v>0</v>
      </c>
      <c r="BQ1134" s="35">
        <f>IF($B1134="P",VLOOKUP($E1134,'[2]Costeo-JUL26'!$B$9:$CQ$307,BQ$1,0),0)</f>
        <v>0</v>
      </c>
      <c r="BR1134" s="36">
        <f t="shared" si="551"/>
        <v>0</v>
      </c>
      <c r="BS1134" s="36">
        <f t="shared" si="552"/>
        <v>0</v>
      </c>
      <c r="BT1134" s="34">
        <f>IF($B1134="P",VLOOKUP($E1134,'[2]Costeo-JUL26'!$B$9:$CQ$307,BT$1,0),0)</f>
        <v>0</v>
      </c>
      <c r="BU1134" s="16">
        <f>IF($B1134="P",VLOOKUP($E1134,'[2]Costeo-JUL26'!$B$9:$CQ$307,BU$1,0),0)*$G1134</f>
        <v>0</v>
      </c>
      <c r="BV1134" s="36">
        <f>IF($B1134="P",VLOOKUP($E1134,'[2]Costeo-JUL26'!$B$9:$CQ$307,BV$1,0),0)*$G1134</f>
        <v>0</v>
      </c>
      <c r="BW1134" s="35">
        <f>IF($B1134="P",VLOOKUP($E1134,'[2]Costeo-JUL26'!$B$9:$CQ$307,BW$1,0),0)</f>
        <v>0</v>
      </c>
      <c r="BX1134" s="36">
        <f t="shared" si="553"/>
        <v>0</v>
      </c>
      <c r="BY1134" s="36">
        <f t="shared" si="554"/>
        <v>0</v>
      </c>
      <c r="BZ1134" s="34">
        <f>IF($B1134="P",VLOOKUP($E1134,'[2]Costeo-JUL26'!$B$9:$CQ$307,BZ$1,0),0)</f>
        <v>0</v>
      </c>
      <c r="CA1134" s="16">
        <f>IF($B1134="P",VLOOKUP($E1134,'[2]Costeo-JUL26'!$B$9:$CQ$307,CA$1,0),0)*$G1134</f>
        <v>0</v>
      </c>
      <c r="CB1134" s="36">
        <f>IF($B1134="P",VLOOKUP($E1134,'[2]Costeo-JUL26'!$B$9:$CQ$307,CB$1,0),0)*$G1134</f>
        <v>0</v>
      </c>
      <c r="CC1134" s="35">
        <f>IF($B1134="P",VLOOKUP($E1134,'[2]Costeo-JUL26'!$B$9:$CQ$307,CC$1,0),0)</f>
        <v>0</v>
      </c>
      <c r="CD1134" s="36">
        <f t="shared" si="555"/>
        <v>0</v>
      </c>
      <c r="CE1134" s="36">
        <f t="shared" si="556"/>
        <v>0</v>
      </c>
      <c r="CF1134" s="37">
        <f t="shared" si="528"/>
        <v>1316172.3764150937</v>
      </c>
      <c r="CG1134" s="36">
        <f>IF($B1134="r",VLOOKUP($E1134,'[2]Costeo-JUL26'!$B$9:$CQ$307,CG$1,0),0)*$G1134</f>
        <v>0</v>
      </c>
      <c r="CH1134" s="35">
        <f>VLOOKUP($E1134,'[2]TEORICOS (05.26)'!$A$8:$T$251,CH$1,0)</f>
        <v>0</v>
      </c>
      <c r="CI1134" s="36">
        <f t="shared" si="557"/>
        <v>0</v>
      </c>
      <c r="CJ1134" s="37">
        <f t="shared" si="558"/>
        <v>0</v>
      </c>
      <c r="CM1134" s="16">
        <f>SUMIFS('[1]Ajuste Inventario'!$I:$I,'[1]Ajuste Inventario'!$B:$B,E1134,'[1]Ajuste Inventario'!$S:$S,D1134)*-1</f>
        <v>2</v>
      </c>
      <c r="CN1134" s="36">
        <f t="shared" si="529"/>
        <v>8303.9266650794561</v>
      </c>
      <c r="CP1134" t="str">
        <f t="shared" si="530"/>
        <v>2004Org.Vtas V.Gesell</v>
      </c>
      <c r="CQ1134" s="10">
        <f t="shared" si="531"/>
        <v>4151.9633325397281</v>
      </c>
    </row>
    <row r="1135" spans="1:95" x14ac:dyDescent="0.25">
      <c r="A1135" s="30">
        <v>46204</v>
      </c>
      <c r="B1135" s="31" t="str">
        <f>VLOOKUP($E1135,'[2]TEORICOS (05.26)'!$A$8:$T$251,B$1,0)</f>
        <v>P</v>
      </c>
      <c r="C1135" s="32" t="str">
        <f>VLOOKUP($E1135,'[2]TEORICOS (05.26)'!$A$8:$T$251,C$1,0)</f>
        <v>Cepita</v>
      </c>
      <c r="D1135" t="s">
        <v>233</v>
      </c>
      <c r="E1135">
        <v>2013</v>
      </c>
      <c r="F1135" t="s">
        <v>126</v>
      </c>
      <c r="G1135" s="16">
        <v>404.83299999999997</v>
      </c>
      <c r="H1135" s="16">
        <v>427.90848100000011</v>
      </c>
      <c r="I1135" s="33">
        <v>4901781.7000000104</v>
      </c>
      <c r="J1135" s="33">
        <v>4763163.4400000088</v>
      </c>
      <c r="K1135" s="34">
        <f>IF($B1135="P",VLOOKUP($E1135,'[2]Costeo-JUL26'!$B$9:$CQ$307,K$1,0),0)</f>
        <v>936622</v>
      </c>
      <c r="L1135" s="35">
        <f>VLOOKUP($E1135,'[2]TEORICOS (05.26)'!$A$8:$T$251,L$1,0)</f>
        <v>0.2</v>
      </c>
      <c r="M1135" s="36">
        <f t="shared" si="532"/>
        <v>952632.68800000183</v>
      </c>
      <c r="N1135" s="35">
        <f>IF($B1135="P",VLOOKUP($E1135,'[2]Costeo-JUL26'!$B$9:$CQ$307,N$1,0),0)</f>
        <v>0.03</v>
      </c>
      <c r="O1135" s="36">
        <f t="shared" si="533"/>
        <v>28578.980640000053</v>
      </c>
      <c r="P1135" s="36">
        <f>IF($B1135="P",VLOOKUP($E1135,'[2]Costeo-JUL26'!$B$9:$CQ$307,P$1,0),0)*H1135</f>
        <v>0</v>
      </c>
      <c r="Q1135" s="36">
        <f t="shared" si="534"/>
        <v>981211.66864000191</v>
      </c>
      <c r="R1135" s="34">
        <f>IF($B1135="P",VLOOKUP($E1135,'[2]Costeo-JUL26'!$B$9:$CQ$307,R$1,0),0)</f>
        <v>902332</v>
      </c>
      <c r="S1135" s="16">
        <f>IF($B1135="P",VLOOKUP($E1135,'[2]Costeo-JUL26'!$B$9:$CQ$307,S$1,0),0)*$G1135</f>
        <v>251.81530516888193</v>
      </c>
      <c r="T1135" s="36">
        <f>IF($B1135="P",VLOOKUP($E1135,'[2]Costeo-JUL26'!$B$9:$CQ$307,T$1,0),0)*$G1135</f>
        <v>175654.74683318977</v>
      </c>
      <c r="U1135" s="35">
        <f>IF($B1135="P",VLOOKUP($E1135,'[2]Costeo-JUL26'!$B$9:$CQ$307,U$1,0),0)</f>
        <v>1.4999999999999999E-2</v>
      </c>
      <c r="V1135" s="36">
        <f t="shared" si="535"/>
        <v>2634.8212024978466</v>
      </c>
      <c r="W1135" s="36">
        <f t="shared" si="536"/>
        <v>178289.56803568761</v>
      </c>
      <c r="X1135" s="34">
        <f>IF($B1135="P",VLOOKUP($E1135,'[2]Costeo-JUL26'!$B$9:$CQ$307,X$1,0),0)</f>
        <v>0</v>
      </c>
      <c r="Y1135" s="16">
        <f>IF($B1135="P",VLOOKUP($E1135,'[2]Costeo-JUL26'!$B$9:$CQ$307,Y$1,0),0)*$G1135</f>
        <v>0</v>
      </c>
      <c r="Z1135" s="36">
        <f>IF($B1135="P",VLOOKUP($E1135,'[2]Costeo-JUL26'!$B$9:$CQ$307,Z$1,0),0)*$G1135</f>
        <v>0</v>
      </c>
      <c r="AA1135" s="35">
        <f>IF($B1135="P",VLOOKUP($E1135,'[2]Costeo-JUL26'!$B$9:$CQ$307,AA$1,0),0)</f>
        <v>0</v>
      </c>
      <c r="AB1135" s="36">
        <f t="shared" si="537"/>
        <v>0</v>
      </c>
      <c r="AC1135" s="36">
        <f t="shared" si="538"/>
        <v>0</v>
      </c>
      <c r="AD1135" s="34">
        <f>IF($B1135="P",VLOOKUP($E1135,'[2]Costeo-JUL26'!$B$9:$CQ$307,AD$1,0),0)</f>
        <v>917993</v>
      </c>
      <c r="AE1135" s="16">
        <f>IF($B1135="P",VLOOKUP($E1135,'[2]Costeo-JUL26'!$B$9:$CQ$307,AE$1,0),0)*$G1135</f>
        <v>2428.9979999999996</v>
      </c>
      <c r="AF1135" s="36">
        <f>IF($B1135="P",VLOOKUP($E1135,'[2]Costeo-JUL26'!$B$9:$CQ$307,AF$1,0),0)*$G1135</f>
        <v>66006.563251200001</v>
      </c>
      <c r="AG1135" s="35">
        <f>IF($B1135="P",VLOOKUP($E1135,'[2]Costeo-JUL26'!$B$9:$CQ$307,AG$1,0),0)</f>
        <v>6.0000000000000001E-3</v>
      </c>
      <c r="AH1135" s="36">
        <f t="shared" si="539"/>
        <v>396.03937950720001</v>
      </c>
      <c r="AI1135" s="36">
        <f t="shared" si="540"/>
        <v>66402.602630707202</v>
      </c>
      <c r="AJ1135" s="34">
        <f>IF($B1135="P",VLOOKUP($E1135,'[2]Costeo-JUL26'!$B$9:$CQ$307,AJ$1,0),0)</f>
        <v>930267</v>
      </c>
      <c r="AK1135" s="16">
        <f>IF($B1135="P",VLOOKUP($E1135,'[2]Costeo-JUL26'!$B$9:$CQ$307,AK$1,0),0)*$G1135</f>
        <v>2428.9979999999996</v>
      </c>
      <c r="AL1135" s="36">
        <f>IF($B1135="P",VLOOKUP($E1135,'[2]Costeo-JUL26'!$B$9:$CQ$307,AL$1,0),0)*$G1135</f>
        <v>148058.74723068002</v>
      </c>
      <c r="AM1135" s="35">
        <f>IF($B1135="P",VLOOKUP($E1135,'[2]Costeo-JUL26'!$B$9:$CQ$307,AM$1,0),0)</f>
        <v>1.7999999999999999E-2</v>
      </c>
      <c r="AN1135" s="36">
        <f t="shared" si="541"/>
        <v>2665.0574501522401</v>
      </c>
      <c r="AO1135" s="36">
        <f t="shared" si="542"/>
        <v>150723.80468083225</v>
      </c>
      <c r="AP1135" s="34">
        <f>IF($B1135="P",VLOOKUP($E1135,'[2]Costeo-JUL26'!$B$9:$CQ$307,AP$1,0),0)</f>
        <v>929272</v>
      </c>
      <c r="AQ1135" s="16">
        <f>IF($B1135="P",VLOOKUP($E1135,'[2]Costeo-JUL26'!$B$9:$CQ$307,AQ$1,0),0)*$G1135</f>
        <v>2428.9979999999996</v>
      </c>
      <c r="AR1135" s="36">
        <f>IF($B1135="P",VLOOKUP($E1135,'[2]Costeo-JUL26'!$B$9:$CQ$307,AR$1,0),0)*$G1135</f>
        <v>356823.3282610022</v>
      </c>
      <c r="AS1135" s="35">
        <f>IF($B1135="P",VLOOKUP($E1135,'[2]Costeo-JUL26'!$B$9:$CQ$307,AS$1,0),0)</f>
        <v>0.02</v>
      </c>
      <c r="AT1135" s="36">
        <f t="shared" si="543"/>
        <v>7136.4665652200438</v>
      </c>
      <c r="AU1135" s="36">
        <f t="shared" si="544"/>
        <v>363959.79482622223</v>
      </c>
      <c r="AV1135" s="34">
        <f>IF($B1135="P",VLOOKUP($E1135,'[2]Costeo-JUL26'!$B$9:$CQ$307,AV$1,0),0)</f>
        <v>922605</v>
      </c>
      <c r="AW1135" s="16">
        <f>IF($B1135="P",VLOOKUP($E1135,'[2]Costeo-JUL26'!$B$9:$CQ$307,AW$1,0),0)*$G1135</f>
        <v>6.882161</v>
      </c>
      <c r="AX1135" s="36">
        <f>IF($B1135="P",VLOOKUP($E1135,'[2]Costeo-JUL26'!$B$9:$CQ$307,AX$1,0),0)*$G1135</f>
        <v>33578.745776519041</v>
      </c>
      <c r="AY1135" s="35">
        <f>IF($B1135="P",VLOOKUP($E1135,'[2]Costeo-JUL26'!$B$9:$CQ$307,AY$1,0),0)</f>
        <v>0.03</v>
      </c>
      <c r="AZ1135" s="36">
        <f t="shared" si="545"/>
        <v>1007.3623732955712</v>
      </c>
      <c r="BA1135" s="36">
        <f t="shared" si="546"/>
        <v>34586.108149814609</v>
      </c>
      <c r="BB1135" s="34">
        <f>IF($B1135="P",VLOOKUP($E1135,'[2]Costeo-JUL26'!$B$9:$CQ$307,BB$1,0),0)</f>
        <v>902311</v>
      </c>
      <c r="BC1135" s="16">
        <f>IF($B1135="P",VLOOKUP($E1135,'[2]Costeo-JUL26'!$B$9:$CQ$307,BC$1,0),0)*$G1135</f>
        <v>1.3012142285999999</v>
      </c>
      <c r="BD1135" s="36">
        <f>IF($B1135="P",VLOOKUP($E1135,'[2]Costeo-JUL26'!$B$9:$CQ$307,BD$1,0),0)*$G1135</f>
        <v>5102.9002735180475</v>
      </c>
      <c r="BE1135" s="35">
        <f>IF($B1135="P",VLOOKUP($E1135,'[2]Costeo-JUL26'!$B$9:$CQ$307,BE$1,0),0)</f>
        <v>0.03</v>
      </c>
      <c r="BF1135" s="36">
        <f t="shared" si="547"/>
        <v>153.08700820554142</v>
      </c>
      <c r="BG1135" s="36">
        <f t="shared" si="548"/>
        <v>5255.9872817235891</v>
      </c>
      <c r="BH1135" s="34">
        <f>IF($B1135="P",VLOOKUP($E1135,'[2]Costeo-JUL26'!$B$9:$CQ$307,BH$1,0),0)</f>
        <v>902302</v>
      </c>
      <c r="BI1135" s="16">
        <f>IF($B1135="P",VLOOKUP($E1135,'[2]Costeo-JUL26'!$B$9:$CQ$307,BI$1,0),0)*$G1135</f>
        <v>17.349985714285712</v>
      </c>
      <c r="BJ1135" s="36">
        <f>IF($B1135="P",VLOOKUP($E1135,'[2]Costeo-JUL26'!$B$9:$CQ$307,BJ$1,0),0)*$G1135</f>
        <v>11412.820602857142</v>
      </c>
      <c r="BK1135" s="35">
        <f>IF(BH1135=910319,0,IF($B1135="P",VLOOKUP($E1135,'[2]Costeo-JUL26'!$B$9:$CQ$307,BK$1,0),0))</f>
        <v>0.02</v>
      </c>
      <c r="BL1135" s="36">
        <f t="shared" si="549"/>
        <v>228.25641205714285</v>
      </c>
      <c r="BM1135" s="36">
        <f t="shared" si="550"/>
        <v>11641.077014914285</v>
      </c>
      <c r="BN1135" s="34">
        <f>IF($B1135="P",VLOOKUP($E1135,'[2]Costeo-JUL26'!$B$9:$CQ$307,BN$1,0),0)</f>
        <v>0</v>
      </c>
      <c r="BO1135" s="16">
        <f>IF($B1135="P",VLOOKUP($E1135,'[2]Costeo-JUL26'!$B$9:$CQ$307,BO$1,0),0)*$G1135</f>
        <v>0</v>
      </c>
      <c r="BP1135" s="36">
        <f>IF($B1135="P",VLOOKUP($E1135,'[2]Costeo-JUL26'!$B$9:$CQ$307,BP$1,0),0)*$G1135</f>
        <v>0</v>
      </c>
      <c r="BQ1135" s="35">
        <f>IF($B1135="P",VLOOKUP($E1135,'[2]Costeo-JUL26'!$B$9:$CQ$307,BQ$1,0),0)</f>
        <v>0</v>
      </c>
      <c r="BR1135" s="36">
        <f t="shared" si="551"/>
        <v>0</v>
      </c>
      <c r="BS1135" s="36">
        <f t="shared" si="552"/>
        <v>0</v>
      </c>
      <c r="BT1135" s="34">
        <f>IF($B1135="P",VLOOKUP($E1135,'[2]Costeo-JUL26'!$B$9:$CQ$307,BT$1,0),0)</f>
        <v>0</v>
      </c>
      <c r="BU1135" s="16">
        <f>IF($B1135="P",VLOOKUP($E1135,'[2]Costeo-JUL26'!$B$9:$CQ$307,BU$1,0),0)*$G1135</f>
        <v>0</v>
      </c>
      <c r="BV1135" s="36">
        <f>IF($B1135="P",VLOOKUP($E1135,'[2]Costeo-JUL26'!$B$9:$CQ$307,BV$1,0),0)*$G1135</f>
        <v>0</v>
      </c>
      <c r="BW1135" s="35">
        <f>IF($B1135="P",VLOOKUP($E1135,'[2]Costeo-JUL26'!$B$9:$CQ$307,BW$1,0),0)</f>
        <v>0</v>
      </c>
      <c r="BX1135" s="36">
        <f t="shared" si="553"/>
        <v>0</v>
      </c>
      <c r="BY1135" s="36">
        <f t="shared" si="554"/>
        <v>0</v>
      </c>
      <c r="BZ1135" s="34">
        <f>IF($B1135="P",VLOOKUP($E1135,'[2]Costeo-JUL26'!$B$9:$CQ$307,BZ$1,0),0)</f>
        <v>0</v>
      </c>
      <c r="CA1135" s="16">
        <f>IF($B1135="P",VLOOKUP($E1135,'[2]Costeo-JUL26'!$B$9:$CQ$307,CA$1,0),0)*$G1135</f>
        <v>0</v>
      </c>
      <c r="CB1135" s="36">
        <f>IF($B1135="P",VLOOKUP($E1135,'[2]Costeo-JUL26'!$B$9:$CQ$307,CB$1,0),0)*$G1135</f>
        <v>0</v>
      </c>
      <c r="CC1135" s="35">
        <f>IF($B1135="P",VLOOKUP($E1135,'[2]Costeo-JUL26'!$B$9:$CQ$307,CC$1,0),0)</f>
        <v>0</v>
      </c>
      <c r="CD1135" s="36">
        <f t="shared" si="555"/>
        <v>0</v>
      </c>
      <c r="CE1135" s="36">
        <f t="shared" si="556"/>
        <v>0</v>
      </c>
      <c r="CF1135" s="37">
        <f t="shared" si="528"/>
        <v>1792070.6112599038</v>
      </c>
      <c r="CG1135" s="36">
        <f>IF($B1135="r",VLOOKUP($E1135,'[2]Costeo-JUL26'!$B$9:$CQ$307,CG$1,0),0)*$G1135</f>
        <v>0</v>
      </c>
      <c r="CH1135" s="35">
        <f>VLOOKUP($E1135,'[2]TEORICOS (05.26)'!$A$8:$T$251,CH$1,0)</f>
        <v>0</v>
      </c>
      <c r="CI1135" s="36">
        <f t="shared" si="557"/>
        <v>0</v>
      </c>
      <c r="CJ1135" s="37">
        <f t="shared" si="558"/>
        <v>0</v>
      </c>
      <c r="CM1135" s="16">
        <f>SUMIFS('[1]Ajuste Inventario'!$I:$I,'[1]Ajuste Inventario'!$B:$B,E1135,'[1]Ajuste Inventario'!$S:$S,D1135)*-1</f>
        <v>4.1669999999999998</v>
      </c>
      <c r="CN1135" s="36">
        <f t="shared" si="529"/>
        <v>18446.021537572331</v>
      </c>
      <c r="CP1135" t="str">
        <f t="shared" si="530"/>
        <v>2013Org.Vtas V.Gesell</v>
      </c>
      <c r="CQ1135" s="10">
        <f t="shared" si="531"/>
        <v>4426.6910337346608</v>
      </c>
    </row>
    <row r="1136" spans="1:95" x14ac:dyDescent="0.25">
      <c r="A1136" s="30">
        <v>46204</v>
      </c>
      <c r="B1136" s="31" t="str">
        <f>VLOOKUP($E1136,'[2]TEORICOS (05.26)'!$A$8:$T$251,B$1,0)</f>
        <v>P</v>
      </c>
      <c r="C1136" s="32" t="str">
        <f>VLOOKUP($E1136,'[2]TEORICOS (05.26)'!$A$8:$T$251,C$1,0)</f>
        <v>Cepita</v>
      </c>
      <c r="D1136" t="s">
        <v>233</v>
      </c>
      <c r="E1136">
        <v>2014</v>
      </c>
      <c r="F1136" t="s">
        <v>127</v>
      </c>
      <c r="G1136" s="16">
        <v>247</v>
      </c>
      <c r="H1136" s="16">
        <v>261.07899999999972</v>
      </c>
      <c r="I1136" s="33">
        <v>2755512.4000000022</v>
      </c>
      <c r="J1136" s="33">
        <v>2674175.3200000012</v>
      </c>
      <c r="K1136" s="34">
        <f>IF($B1136="P",VLOOKUP($E1136,'[2]Costeo-JUL26'!$B$9:$CQ$307,K$1,0),0)</f>
        <v>936622</v>
      </c>
      <c r="L1136" s="35">
        <f>VLOOKUP($E1136,'[2]TEORICOS (05.26)'!$A$8:$T$251,L$1,0)</f>
        <v>0.2</v>
      </c>
      <c r="M1136" s="36">
        <f t="shared" si="532"/>
        <v>534835.06400000025</v>
      </c>
      <c r="N1136" s="35">
        <f>IF($B1136="P",VLOOKUP($E1136,'[2]Costeo-JUL26'!$B$9:$CQ$307,N$1,0),0)</f>
        <v>0.03</v>
      </c>
      <c r="O1136" s="36">
        <f t="shared" si="533"/>
        <v>16045.051920000007</v>
      </c>
      <c r="P1136" s="36">
        <f>IF($B1136="P",VLOOKUP($E1136,'[2]Costeo-JUL26'!$B$9:$CQ$307,P$1,0),0)*H1136</f>
        <v>0</v>
      </c>
      <c r="Q1136" s="36">
        <f t="shared" si="534"/>
        <v>550880.11592000024</v>
      </c>
      <c r="R1136" s="34">
        <f>IF($B1136="P",VLOOKUP($E1136,'[2]Costeo-JUL26'!$B$9:$CQ$307,R$1,0),0)</f>
        <v>902332</v>
      </c>
      <c r="S1136" s="16">
        <f>IF($B1136="P",VLOOKUP($E1136,'[2]Costeo-JUL26'!$B$9:$CQ$307,S$1,0),0)*$G1136</f>
        <v>153.63960046911652</v>
      </c>
      <c r="T1136" s="36">
        <f>IF($B1136="P",VLOOKUP($E1136,'[2]Costeo-JUL26'!$B$9:$CQ$307,T$1,0),0)*$G1136</f>
        <v>107171.90166759596</v>
      </c>
      <c r="U1136" s="35">
        <f>IF($B1136="P",VLOOKUP($E1136,'[2]Costeo-JUL26'!$B$9:$CQ$307,U$1,0),0)</f>
        <v>1.4999999999999999E-2</v>
      </c>
      <c r="V1136" s="36">
        <f t="shared" si="535"/>
        <v>1607.5785250139393</v>
      </c>
      <c r="W1136" s="36">
        <f t="shared" si="536"/>
        <v>108779.4801926099</v>
      </c>
      <c r="X1136" s="34">
        <f>IF($B1136="P",VLOOKUP($E1136,'[2]Costeo-JUL26'!$B$9:$CQ$307,X$1,0),0)</f>
        <v>0</v>
      </c>
      <c r="Y1136" s="16">
        <f>IF($B1136="P",VLOOKUP($E1136,'[2]Costeo-JUL26'!$B$9:$CQ$307,Y$1,0),0)*$G1136</f>
        <v>0</v>
      </c>
      <c r="Z1136" s="36">
        <f>IF($B1136="P",VLOOKUP($E1136,'[2]Costeo-JUL26'!$B$9:$CQ$307,Z$1,0),0)*$G1136</f>
        <v>0</v>
      </c>
      <c r="AA1136" s="35">
        <f>IF($B1136="P",VLOOKUP($E1136,'[2]Costeo-JUL26'!$B$9:$CQ$307,AA$1,0),0)</f>
        <v>0</v>
      </c>
      <c r="AB1136" s="36">
        <f t="shared" si="537"/>
        <v>0</v>
      </c>
      <c r="AC1136" s="36">
        <f t="shared" si="538"/>
        <v>0</v>
      </c>
      <c r="AD1136" s="34">
        <f>IF($B1136="P",VLOOKUP($E1136,'[2]Costeo-JUL26'!$B$9:$CQ$307,AD$1,0),0)</f>
        <v>917993</v>
      </c>
      <c r="AE1136" s="16">
        <f>IF($B1136="P",VLOOKUP($E1136,'[2]Costeo-JUL26'!$B$9:$CQ$307,AE$1,0),0)*$G1136</f>
        <v>988</v>
      </c>
      <c r="AF1136" s="36">
        <f>IF($B1136="P",VLOOKUP($E1136,'[2]Costeo-JUL26'!$B$9:$CQ$307,AF$1,0),0)*$G1136</f>
        <v>26848.307199999999</v>
      </c>
      <c r="AG1136" s="35">
        <f>IF($B1136="P",VLOOKUP($E1136,'[2]Costeo-JUL26'!$B$9:$CQ$307,AG$1,0),0)</f>
        <v>6.0000000000000001E-3</v>
      </c>
      <c r="AH1136" s="36">
        <f t="shared" si="539"/>
        <v>161.08984319999999</v>
      </c>
      <c r="AI1136" s="36">
        <f t="shared" si="540"/>
        <v>27009.397043199999</v>
      </c>
      <c r="AJ1136" s="34">
        <f>IF($B1136="P",VLOOKUP($E1136,'[2]Costeo-JUL26'!$B$9:$CQ$307,AJ$1,0),0)</f>
        <v>929255</v>
      </c>
      <c r="AK1136" s="16">
        <f>IF($B1136="P",VLOOKUP($E1136,'[2]Costeo-JUL26'!$B$9:$CQ$307,AK$1,0),0)*$G1136</f>
        <v>988</v>
      </c>
      <c r="AL1136" s="36">
        <f>IF($B1136="P",VLOOKUP($E1136,'[2]Costeo-JUL26'!$B$9:$CQ$307,AL$1,0),0)*$G1136</f>
        <v>87809.033519999983</v>
      </c>
      <c r="AM1136" s="35">
        <f>IF($B1136="P",VLOOKUP($E1136,'[2]Costeo-JUL26'!$B$9:$CQ$307,AM$1,0),0)</f>
        <v>1.7999999999999999E-2</v>
      </c>
      <c r="AN1136" s="36">
        <f t="shared" si="541"/>
        <v>1580.5626033599995</v>
      </c>
      <c r="AO1136" s="36">
        <f t="shared" si="542"/>
        <v>89389.596123359981</v>
      </c>
      <c r="AP1136" s="34">
        <f>IF($B1136="P",VLOOKUP($E1136,'[2]Costeo-JUL26'!$B$9:$CQ$307,AP$1,0),0)</f>
        <v>929273</v>
      </c>
      <c r="AQ1136" s="16">
        <f>IF($B1136="P",VLOOKUP($E1136,'[2]Costeo-JUL26'!$B$9:$CQ$307,AQ$1,0),0)*$G1136</f>
        <v>988</v>
      </c>
      <c r="AR1136" s="36">
        <f>IF($B1136="P",VLOOKUP($E1136,'[2]Costeo-JUL26'!$B$9:$CQ$307,AR$1,0),0)*$G1136</f>
        <v>189864.88871999999</v>
      </c>
      <c r="AS1136" s="35">
        <f>IF($B1136="P",VLOOKUP($E1136,'[2]Costeo-JUL26'!$B$9:$CQ$307,AS$1,0),0)</f>
        <v>0.02</v>
      </c>
      <c r="AT1136" s="36">
        <f t="shared" si="543"/>
        <v>3797.2977744</v>
      </c>
      <c r="AU1136" s="36">
        <f t="shared" si="544"/>
        <v>193662.1864944</v>
      </c>
      <c r="AV1136" s="34">
        <f>IF($B1136="P",VLOOKUP($E1136,'[2]Costeo-JUL26'!$B$9:$CQ$307,AV$1,0),0)</f>
        <v>934139</v>
      </c>
      <c r="AW1136" s="16">
        <f>IF($B1136="P",VLOOKUP($E1136,'[2]Costeo-JUL26'!$B$9:$CQ$307,AW$1,0),0)*$G1136</f>
        <v>4.1990000000000007</v>
      </c>
      <c r="AX1136" s="36">
        <f>IF($B1136="P",VLOOKUP($E1136,'[2]Costeo-JUL26'!$B$9:$CQ$307,AX$1,0),0)*$G1136</f>
        <v>21593.525460000001</v>
      </c>
      <c r="AY1136" s="35">
        <f>IF($B1136="P",VLOOKUP($E1136,'[2]Costeo-JUL26'!$B$9:$CQ$307,AY$1,0),0)</f>
        <v>0.03</v>
      </c>
      <c r="AZ1136" s="36">
        <f t="shared" si="545"/>
        <v>647.80576380000002</v>
      </c>
      <c r="BA1136" s="36">
        <f t="shared" si="546"/>
        <v>22241.3312238</v>
      </c>
      <c r="BB1136" s="34">
        <f>IF($B1136="P",VLOOKUP($E1136,'[2]Costeo-JUL26'!$B$9:$CQ$307,BB$1,0),0)</f>
        <v>902311</v>
      </c>
      <c r="BC1136" s="16">
        <f>IF($B1136="P",VLOOKUP($E1136,'[2]Costeo-JUL26'!$B$9:$CQ$307,BC$1,0),0)*$G1136</f>
        <v>0.72040020000000005</v>
      </c>
      <c r="BD1136" s="36">
        <f>IF($B1136="P",VLOOKUP($E1136,'[2]Costeo-JUL26'!$B$9:$CQ$307,BD$1,0),0)*$G1136</f>
        <v>2825.1538423290003</v>
      </c>
      <c r="BE1136" s="35">
        <f>IF($B1136="P",VLOOKUP($E1136,'[2]Costeo-JUL26'!$B$9:$CQ$307,BE$1,0),0)</f>
        <v>0.03</v>
      </c>
      <c r="BF1136" s="36">
        <f t="shared" si="547"/>
        <v>84.754615269870001</v>
      </c>
      <c r="BG1136" s="36">
        <f t="shared" si="548"/>
        <v>2909.9084575988704</v>
      </c>
      <c r="BH1136" s="34">
        <f>IF($B1136="P",VLOOKUP($E1136,'[2]Costeo-JUL26'!$B$9:$CQ$307,BH$1,0),0)</f>
        <v>902302</v>
      </c>
      <c r="BI1136" s="16">
        <f>IF($B1136="P",VLOOKUP($E1136,'[2]Costeo-JUL26'!$B$9:$CQ$307,BI$1,0),0)*$G1136</f>
        <v>6.1750000000000007</v>
      </c>
      <c r="BJ1136" s="36">
        <f>IF($B1136="P",VLOOKUP($E1136,'[2]Costeo-JUL26'!$B$9:$CQ$307,BJ$1,0),0)*$G1136</f>
        <v>4061.915</v>
      </c>
      <c r="BK1136" s="35">
        <f>IF(BH1136=910319,0,IF($B1136="P",VLOOKUP($E1136,'[2]Costeo-JUL26'!$B$9:$CQ$307,BK$1,0),0))</f>
        <v>0.02</v>
      </c>
      <c r="BL1136" s="36">
        <f t="shared" si="549"/>
        <v>81.238299999999995</v>
      </c>
      <c r="BM1136" s="36">
        <f t="shared" si="550"/>
        <v>4143.1532999999999</v>
      </c>
      <c r="BN1136" s="34">
        <f>IF($B1136="P",VLOOKUP($E1136,'[2]Costeo-JUL26'!$B$9:$CQ$307,BN$1,0),0)</f>
        <v>0</v>
      </c>
      <c r="BO1136" s="16">
        <f>IF($B1136="P",VLOOKUP($E1136,'[2]Costeo-JUL26'!$B$9:$CQ$307,BO$1,0),0)*$G1136</f>
        <v>0</v>
      </c>
      <c r="BP1136" s="36">
        <f>IF($B1136="P",VLOOKUP($E1136,'[2]Costeo-JUL26'!$B$9:$CQ$307,BP$1,0),0)*$G1136</f>
        <v>0</v>
      </c>
      <c r="BQ1136" s="35">
        <f>IF($B1136="P",VLOOKUP($E1136,'[2]Costeo-JUL26'!$B$9:$CQ$307,BQ$1,0),0)</f>
        <v>0</v>
      </c>
      <c r="BR1136" s="36">
        <f t="shared" si="551"/>
        <v>0</v>
      </c>
      <c r="BS1136" s="36">
        <f t="shared" si="552"/>
        <v>0</v>
      </c>
      <c r="BT1136" s="34">
        <f>IF($B1136="P",VLOOKUP($E1136,'[2]Costeo-JUL26'!$B$9:$CQ$307,BT$1,0),0)</f>
        <v>0</v>
      </c>
      <c r="BU1136" s="16">
        <f>IF($B1136="P",VLOOKUP($E1136,'[2]Costeo-JUL26'!$B$9:$CQ$307,BU$1,0),0)*$G1136</f>
        <v>0</v>
      </c>
      <c r="BV1136" s="36">
        <f>IF($B1136="P",VLOOKUP($E1136,'[2]Costeo-JUL26'!$B$9:$CQ$307,BV$1,0),0)*$G1136</f>
        <v>0</v>
      </c>
      <c r="BW1136" s="35">
        <f>IF($B1136="P",VLOOKUP($E1136,'[2]Costeo-JUL26'!$B$9:$CQ$307,BW$1,0),0)</f>
        <v>0</v>
      </c>
      <c r="BX1136" s="36">
        <f t="shared" si="553"/>
        <v>0</v>
      </c>
      <c r="BY1136" s="36">
        <f t="shared" si="554"/>
        <v>0</v>
      </c>
      <c r="BZ1136" s="34">
        <f>IF($B1136="P",VLOOKUP($E1136,'[2]Costeo-JUL26'!$B$9:$CQ$307,BZ$1,0),0)</f>
        <v>0</v>
      </c>
      <c r="CA1136" s="16">
        <f>IF($B1136="P",VLOOKUP($E1136,'[2]Costeo-JUL26'!$B$9:$CQ$307,CA$1,0),0)*$G1136</f>
        <v>0</v>
      </c>
      <c r="CB1136" s="36">
        <f>IF($B1136="P",VLOOKUP($E1136,'[2]Costeo-JUL26'!$B$9:$CQ$307,CB$1,0),0)*$G1136</f>
        <v>0</v>
      </c>
      <c r="CC1136" s="35">
        <f>IF($B1136="P",VLOOKUP($E1136,'[2]Costeo-JUL26'!$B$9:$CQ$307,CC$1,0),0)</f>
        <v>0</v>
      </c>
      <c r="CD1136" s="36">
        <f t="shared" si="555"/>
        <v>0</v>
      </c>
      <c r="CE1136" s="36">
        <f t="shared" si="556"/>
        <v>0</v>
      </c>
      <c r="CF1136" s="37">
        <f t="shared" si="528"/>
        <v>999015.16875496903</v>
      </c>
      <c r="CG1136" s="36">
        <f>IF($B1136="r",VLOOKUP($E1136,'[2]Costeo-JUL26'!$B$9:$CQ$307,CG$1,0),0)*$G1136</f>
        <v>0</v>
      </c>
      <c r="CH1136" s="35">
        <f>VLOOKUP($E1136,'[2]TEORICOS (05.26)'!$A$8:$T$251,CH$1,0)</f>
        <v>0</v>
      </c>
      <c r="CI1136" s="36">
        <f t="shared" si="557"/>
        <v>0</v>
      </c>
      <c r="CJ1136" s="37">
        <f t="shared" si="558"/>
        <v>0</v>
      </c>
      <c r="CM1136" s="16">
        <f>SUMIFS('[1]Ajuste Inventario'!$I:$I,'[1]Ajuste Inventario'!$B:$B,E1136,'[1]Ajuste Inventario'!$S:$S,D1136)*-1</f>
        <v>1.75</v>
      </c>
      <c r="CN1136" s="36">
        <f t="shared" si="529"/>
        <v>7078.0426936080803</v>
      </c>
      <c r="CP1136" t="str">
        <f t="shared" si="530"/>
        <v>2014Org.Vtas V.Gesell</v>
      </c>
      <c r="CQ1136" s="10">
        <f t="shared" si="531"/>
        <v>4044.595824918903</v>
      </c>
    </row>
    <row r="1137" spans="1:95" x14ac:dyDescent="0.25">
      <c r="A1137" s="30">
        <v>46204</v>
      </c>
      <c r="B1137" s="31" t="str">
        <f>VLOOKUP($E1137,'[2]TEORICOS (05.26)'!$A$8:$T$251,B$1,0)</f>
        <v>R</v>
      </c>
      <c r="C1137" s="32" t="str">
        <f>VLOOKUP($E1137,'[2]TEORICOS (05.26)'!$A$8:$T$251,C$1,0)</f>
        <v>Cepita</v>
      </c>
      <c r="D1137" t="s">
        <v>233</v>
      </c>
      <c r="E1137">
        <v>2021</v>
      </c>
      <c r="F1137" t="s">
        <v>128</v>
      </c>
      <c r="G1137" s="16">
        <v>169</v>
      </c>
      <c r="H1137" s="16">
        <v>35.658999999999963</v>
      </c>
      <c r="I1137" s="33">
        <v>759853.19000000041</v>
      </c>
      <c r="J1137" s="33">
        <v>741934.09000000043</v>
      </c>
      <c r="K1137" s="34">
        <f>IF($B1137="P",VLOOKUP($E1137,'[2]Costeo-JUL26'!$B$9:$CQ$307,K$1,0),0)</f>
        <v>0</v>
      </c>
      <c r="L1137" s="35">
        <f>VLOOKUP($E1137,'[2]TEORICOS (05.26)'!$A$8:$T$251,L$1,0)</f>
        <v>0.2</v>
      </c>
      <c r="M1137" s="36">
        <f t="shared" si="532"/>
        <v>0</v>
      </c>
      <c r="N1137" s="35">
        <f>IF($B1137="P",VLOOKUP($E1137,'[2]Costeo-JUL26'!$B$9:$CQ$307,N$1,0),0)</f>
        <v>0</v>
      </c>
      <c r="O1137" s="36">
        <f t="shared" si="533"/>
        <v>0</v>
      </c>
      <c r="P1137" s="36">
        <f>IF($B1137="P",VLOOKUP($E1137,'[2]Costeo-JUL26'!$B$9:$CQ$307,P$1,0),0)*H1137</f>
        <v>0</v>
      </c>
      <c r="Q1137" s="36">
        <f t="shared" si="534"/>
        <v>0</v>
      </c>
      <c r="R1137" s="34">
        <f>IF($B1137="P",VLOOKUP($E1137,'[2]Costeo-JUL26'!$B$9:$CQ$307,R$1,0),0)</f>
        <v>0</v>
      </c>
      <c r="S1137" s="16">
        <f>IF($B1137="P",VLOOKUP($E1137,'[2]Costeo-JUL26'!$B$9:$CQ$307,S$1,0),0)*$G1137</f>
        <v>0</v>
      </c>
      <c r="T1137" s="36">
        <f>IF($B1137="P",VLOOKUP($E1137,'[2]Costeo-JUL26'!$B$9:$CQ$307,T$1,0),0)*$G1137</f>
        <v>0</v>
      </c>
      <c r="U1137" s="35">
        <f>IF($B1137="P",VLOOKUP($E1137,'[2]Costeo-JUL26'!$B$9:$CQ$307,U$1,0),0)</f>
        <v>0</v>
      </c>
      <c r="V1137" s="36">
        <f t="shared" si="535"/>
        <v>0</v>
      </c>
      <c r="W1137" s="36">
        <f t="shared" si="536"/>
        <v>0</v>
      </c>
      <c r="X1137" s="34">
        <f>IF($B1137="P",VLOOKUP($E1137,'[2]Costeo-JUL26'!$B$9:$CQ$307,X$1,0),0)</f>
        <v>0</v>
      </c>
      <c r="Y1137" s="16">
        <f>IF($B1137="P",VLOOKUP($E1137,'[2]Costeo-JUL26'!$B$9:$CQ$307,Y$1,0),0)*$G1137</f>
        <v>0</v>
      </c>
      <c r="Z1137" s="36">
        <f>IF($B1137="P",VLOOKUP($E1137,'[2]Costeo-JUL26'!$B$9:$CQ$307,Z$1,0),0)*$G1137</f>
        <v>0</v>
      </c>
      <c r="AA1137" s="35">
        <f>IF($B1137="P",VLOOKUP($E1137,'[2]Costeo-JUL26'!$B$9:$CQ$307,AA$1,0),0)</f>
        <v>0</v>
      </c>
      <c r="AB1137" s="36">
        <f t="shared" si="537"/>
        <v>0</v>
      </c>
      <c r="AC1137" s="36">
        <f t="shared" si="538"/>
        <v>0</v>
      </c>
      <c r="AD1137" s="34">
        <f>IF($B1137="P",VLOOKUP($E1137,'[2]Costeo-JUL26'!$B$9:$CQ$307,AD$1,0),0)</f>
        <v>0</v>
      </c>
      <c r="AE1137" s="16">
        <f>IF($B1137="P",VLOOKUP($E1137,'[2]Costeo-JUL26'!$B$9:$CQ$307,AE$1,0),0)*$G1137</f>
        <v>0</v>
      </c>
      <c r="AF1137" s="36">
        <f>IF($B1137="P",VLOOKUP($E1137,'[2]Costeo-JUL26'!$B$9:$CQ$307,AF$1,0),0)*$G1137</f>
        <v>0</v>
      </c>
      <c r="AG1137" s="35">
        <f>IF($B1137="P",VLOOKUP($E1137,'[2]Costeo-JUL26'!$B$9:$CQ$307,AG$1,0),0)</f>
        <v>0</v>
      </c>
      <c r="AH1137" s="36">
        <f t="shared" si="539"/>
        <v>0</v>
      </c>
      <c r="AI1137" s="36">
        <f t="shared" si="540"/>
        <v>0</v>
      </c>
      <c r="AJ1137" s="34">
        <f>IF($B1137="P",VLOOKUP($E1137,'[2]Costeo-JUL26'!$B$9:$CQ$307,AJ$1,0),0)</f>
        <v>0</v>
      </c>
      <c r="AK1137" s="16">
        <f>IF($B1137="P",VLOOKUP($E1137,'[2]Costeo-JUL26'!$B$9:$CQ$307,AK$1,0),0)*$G1137</f>
        <v>0</v>
      </c>
      <c r="AL1137" s="36">
        <f>IF($B1137="P",VLOOKUP($E1137,'[2]Costeo-JUL26'!$B$9:$CQ$307,AL$1,0),0)*$G1137</f>
        <v>0</v>
      </c>
      <c r="AM1137" s="35">
        <f>IF($B1137="P",VLOOKUP($E1137,'[2]Costeo-JUL26'!$B$9:$CQ$307,AM$1,0),0)</f>
        <v>0</v>
      </c>
      <c r="AN1137" s="36">
        <f t="shared" si="541"/>
        <v>0</v>
      </c>
      <c r="AO1137" s="36">
        <f t="shared" si="542"/>
        <v>0</v>
      </c>
      <c r="AP1137" s="34">
        <f>IF($B1137="P",VLOOKUP($E1137,'[2]Costeo-JUL26'!$B$9:$CQ$307,AP$1,0),0)</f>
        <v>0</v>
      </c>
      <c r="AQ1137" s="16">
        <f>IF($B1137="P",VLOOKUP($E1137,'[2]Costeo-JUL26'!$B$9:$CQ$307,AQ$1,0),0)*$G1137</f>
        <v>0</v>
      </c>
      <c r="AR1137" s="36">
        <f>IF($B1137="P",VLOOKUP($E1137,'[2]Costeo-JUL26'!$B$9:$CQ$307,AR$1,0),0)*$G1137</f>
        <v>0</v>
      </c>
      <c r="AS1137" s="35">
        <f>IF($B1137="P",VLOOKUP($E1137,'[2]Costeo-JUL26'!$B$9:$CQ$307,AS$1,0),0)</f>
        <v>0</v>
      </c>
      <c r="AT1137" s="36">
        <f t="shared" si="543"/>
        <v>0</v>
      </c>
      <c r="AU1137" s="36">
        <f t="shared" si="544"/>
        <v>0</v>
      </c>
      <c r="AV1137" s="34">
        <f>IF($B1137="P",VLOOKUP($E1137,'[2]Costeo-JUL26'!$B$9:$CQ$307,AV$1,0),0)</f>
        <v>0</v>
      </c>
      <c r="AW1137" s="16">
        <f>IF($B1137="P",VLOOKUP($E1137,'[2]Costeo-JUL26'!$B$9:$CQ$307,AW$1,0),0)*$G1137</f>
        <v>0</v>
      </c>
      <c r="AX1137" s="36">
        <f>IF($B1137="P",VLOOKUP($E1137,'[2]Costeo-JUL26'!$B$9:$CQ$307,AX$1,0),0)*$G1137</f>
        <v>0</v>
      </c>
      <c r="AY1137" s="35">
        <f>IF($B1137="P",VLOOKUP($E1137,'[2]Costeo-JUL26'!$B$9:$CQ$307,AY$1,0),0)</f>
        <v>0</v>
      </c>
      <c r="AZ1137" s="36">
        <f t="shared" si="545"/>
        <v>0</v>
      </c>
      <c r="BA1137" s="36">
        <f t="shared" si="546"/>
        <v>0</v>
      </c>
      <c r="BB1137" s="34">
        <f>IF($B1137="P",VLOOKUP($E1137,'[2]Costeo-JUL26'!$B$9:$CQ$307,BB$1,0),0)</f>
        <v>0</v>
      </c>
      <c r="BC1137" s="16">
        <f>IF($B1137="P",VLOOKUP($E1137,'[2]Costeo-JUL26'!$B$9:$CQ$307,BC$1,0),0)*$G1137</f>
        <v>0</v>
      </c>
      <c r="BD1137" s="36">
        <f>IF($B1137="P",VLOOKUP($E1137,'[2]Costeo-JUL26'!$B$9:$CQ$307,BD$1,0),0)*$G1137</f>
        <v>0</v>
      </c>
      <c r="BE1137" s="35">
        <f>IF($B1137="P",VLOOKUP($E1137,'[2]Costeo-JUL26'!$B$9:$CQ$307,BE$1,0),0)</f>
        <v>0</v>
      </c>
      <c r="BF1137" s="36">
        <f t="shared" si="547"/>
        <v>0</v>
      </c>
      <c r="BG1137" s="36">
        <f t="shared" si="548"/>
        <v>0</v>
      </c>
      <c r="BH1137" s="34">
        <f>IF($B1137="P",VLOOKUP($E1137,'[2]Costeo-JUL26'!$B$9:$CQ$307,BH$1,0),0)</f>
        <v>0</v>
      </c>
      <c r="BI1137" s="16">
        <f>IF($B1137="P",VLOOKUP($E1137,'[2]Costeo-JUL26'!$B$9:$CQ$307,BI$1,0),0)*$G1137</f>
        <v>0</v>
      </c>
      <c r="BJ1137" s="36">
        <f>IF($B1137="P",VLOOKUP($E1137,'[2]Costeo-JUL26'!$B$9:$CQ$307,BJ$1,0),0)*$G1137</f>
        <v>0</v>
      </c>
      <c r="BK1137" s="35">
        <f>IF(BH1137=910319,0,IF($B1137="P",VLOOKUP($E1137,'[2]Costeo-JUL26'!$B$9:$CQ$307,BK$1,0),0))</f>
        <v>0</v>
      </c>
      <c r="BL1137" s="36">
        <f t="shared" si="549"/>
        <v>0</v>
      </c>
      <c r="BM1137" s="36">
        <f t="shared" si="550"/>
        <v>0</v>
      </c>
      <c r="BN1137" s="34">
        <f>IF($B1137="P",VLOOKUP($E1137,'[2]Costeo-JUL26'!$B$9:$CQ$307,BN$1,0),0)</f>
        <v>0</v>
      </c>
      <c r="BO1137" s="16">
        <f>IF($B1137="P",VLOOKUP($E1137,'[2]Costeo-JUL26'!$B$9:$CQ$307,BO$1,0),0)*$G1137</f>
        <v>0</v>
      </c>
      <c r="BP1137" s="36">
        <f>IF($B1137="P",VLOOKUP($E1137,'[2]Costeo-JUL26'!$B$9:$CQ$307,BP$1,0),0)*$G1137</f>
        <v>0</v>
      </c>
      <c r="BQ1137" s="35">
        <f>IF($B1137="P",VLOOKUP($E1137,'[2]Costeo-JUL26'!$B$9:$CQ$307,BQ$1,0),0)</f>
        <v>0</v>
      </c>
      <c r="BR1137" s="36">
        <f t="shared" si="551"/>
        <v>0</v>
      </c>
      <c r="BS1137" s="36">
        <f t="shared" si="552"/>
        <v>0</v>
      </c>
      <c r="BT1137" s="34">
        <f>IF($B1137="P",VLOOKUP($E1137,'[2]Costeo-JUL26'!$B$9:$CQ$307,BT$1,0),0)</f>
        <v>0</v>
      </c>
      <c r="BU1137" s="16">
        <f>IF($B1137="P",VLOOKUP($E1137,'[2]Costeo-JUL26'!$B$9:$CQ$307,BU$1,0),0)*$G1137</f>
        <v>0</v>
      </c>
      <c r="BV1137" s="36">
        <f>IF($B1137="P",VLOOKUP($E1137,'[2]Costeo-JUL26'!$B$9:$CQ$307,BV$1,0),0)*$G1137</f>
        <v>0</v>
      </c>
      <c r="BW1137" s="35">
        <f>IF($B1137="P",VLOOKUP($E1137,'[2]Costeo-JUL26'!$B$9:$CQ$307,BW$1,0),0)</f>
        <v>0</v>
      </c>
      <c r="BX1137" s="36">
        <f t="shared" si="553"/>
        <v>0</v>
      </c>
      <c r="BY1137" s="36">
        <f t="shared" si="554"/>
        <v>0</v>
      </c>
      <c r="BZ1137" s="34">
        <f>IF($B1137="P",VLOOKUP($E1137,'[2]Costeo-JUL26'!$B$9:$CQ$307,BZ$1,0),0)</f>
        <v>0</v>
      </c>
      <c r="CA1137" s="16">
        <f>IF($B1137="P",VLOOKUP($E1137,'[2]Costeo-JUL26'!$B$9:$CQ$307,CA$1,0),0)*$G1137</f>
        <v>0</v>
      </c>
      <c r="CB1137" s="36">
        <f>IF($B1137="P",VLOOKUP($E1137,'[2]Costeo-JUL26'!$B$9:$CQ$307,CB$1,0),0)*$G1137</f>
        <v>0</v>
      </c>
      <c r="CC1137" s="35">
        <f>IF($B1137="P",VLOOKUP($E1137,'[2]Costeo-JUL26'!$B$9:$CQ$307,CC$1,0),0)</f>
        <v>0</v>
      </c>
      <c r="CD1137" s="36">
        <f t="shared" si="555"/>
        <v>0</v>
      </c>
      <c r="CE1137" s="36">
        <f t="shared" si="556"/>
        <v>0</v>
      </c>
      <c r="CF1137" s="37">
        <f t="shared" si="528"/>
        <v>0</v>
      </c>
      <c r="CG1137" s="36">
        <f>IF($B1137="r",VLOOKUP($E1137,'[2]Costeo-JUL26'!$B$9:$CQ$307,CG$1,0),0)*$G1137</f>
        <v>204523.80000000002</v>
      </c>
      <c r="CH1137" s="35">
        <f>VLOOKUP($E1137,'[2]TEORICOS (05.26)'!$A$8:$T$251,CH$1,0)</f>
        <v>0.15</v>
      </c>
      <c r="CI1137" s="36">
        <f t="shared" si="557"/>
        <v>117708.24800000008</v>
      </c>
      <c r="CJ1137" s="37">
        <f t="shared" si="558"/>
        <v>322232.04800000007</v>
      </c>
      <c r="CM1137" s="16">
        <f>SUMIFS('[1]Ajuste Inventario'!$I:$I,'[1]Ajuste Inventario'!$B:$B,E1137,'[1]Ajuste Inventario'!$S:$S,D1137)*-1</f>
        <v>2.3330000000000002</v>
      </c>
      <c r="CN1137" s="36">
        <f t="shared" si="529"/>
        <v>4448.3276212071023</v>
      </c>
      <c r="CP1137" t="str">
        <f t="shared" si="530"/>
        <v>2021Org.Vtas V.Gesell</v>
      </c>
      <c r="CQ1137" s="10">
        <f t="shared" si="531"/>
        <v>1906.6985088757401</v>
      </c>
    </row>
    <row r="1138" spans="1:95" x14ac:dyDescent="0.25">
      <c r="A1138" s="30">
        <v>46204</v>
      </c>
      <c r="B1138" s="31" t="str">
        <f>VLOOKUP($E1138,'[2]TEORICOS (05.26)'!$A$8:$T$251,B$1,0)</f>
        <v>R</v>
      </c>
      <c r="C1138" s="32" t="str">
        <f>VLOOKUP($E1138,'[2]TEORICOS (05.26)'!$A$8:$T$251,C$1,0)</f>
        <v>Cepita</v>
      </c>
      <c r="D1138" t="s">
        <v>233</v>
      </c>
      <c r="E1138">
        <v>2031</v>
      </c>
      <c r="F1138" t="s">
        <v>129</v>
      </c>
      <c r="G1138" s="16">
        <v>193</v>
      </c>
      <c r="H1138" s="16">
        <v>40.722999999999949</v>
      </c>
      <c r="I1138" s="33">
        <v>860936.18999999866</v>
      </c>
      <c r="J1138" s="33">
        <v>840140.34999999893</v>
      </c>
      <c r="K1138" s="34">
        <f>IF($B1138="P",VLOOKUP($E1138,'[2]Costeo-JUL26'!$B$9:$CQ$307,K$1,0),0)</f>
        <v>0</v>
      </c>
      <c r="L1138" s="35">
        <f>VLOOKUP($E1138,'[2]TEORICOS (05.26)'!$A$8:$T$251,L$1,0)</f>
        <v>0.2</v>
      </c>
      <c r="M1138" s="36">
        <f t="shared" si="532"/>
        <v>0</v>
      </c>
      <c r="N1138" s="35">
        <f>IF($B1138="P",VLOOKUP($E1138,'[2]Costeo-JUL26'!$B$9:$CQ$307,N$1,0),0)</f>
        <v>0</v>
      </c>
      <c r="O1138" s="36">
        <f t="shared" si="533"/>
        <v>0</v>
      </c>
      <c r="P1138" s="36">
        <f>IF($B1138="P",VLOOKUP($E1138,'[2]Costeo-JUL26'!$B$9:$CQ$307,P$1,0),0)*H1138</f>
        <v>0</v>
      </c>
      <c r="Q1138" s="36">
        <f t="shared" si="534"/>
        <v>0</v>
      </c>
      <c r="R1138" s="34">
        <f>IF($B1138="P",VLOOKUP($E1138,'[2]Costeo-JUL26'!$B$9:$CQ$307,R$1,0),0)</f>
        <v>0</v>
      </c>
      <c r="S1138" s="16">
        <f>IF($B1138="P",VLOOKUP($E1138,'[2]Costeo-JUL26'!$B$9:$CQ$307,S$1,0),0)*$G1138</f>
        <v>0</v>
      </c>
      <c r="T1138" s="36">
        <f>IF($B1138="P",VLOOKUP($E1138,'[2]Costeo-JUL26'!$B$9:$CQ$307,T$1,0),0)*$G1138</f>
        <v>0</v>
      </c>
      <c r="U1138" s="35">
        <f>IF($B1138="P",VLOOKUP($E1138,'[2]Costeo-JUL26'!$B$9:$CQ$307,U$1,0),0)</f>
        <v>0</v>
      </c>
      <c r="V1138" s="36">
        <f t="shared" si="535"/>
        <v>0</v>
      </c>
      <c r="W1138" s="36">
        <f t="shared" si="536"/>
        <v>0</v>
      </c>
      <c r="X1138" s="34">
        <f>IF($B1138="P",VLOOKUP($E1138,'[2]Costeo-JUL26'!$B$9:$CQ$307,X$1,0),0)</f>
        <v>0</v>
      </c>
      <c r="Y1138" s="16">
        <f>IF($B1138="P",VLOOKUP($E1138,'[2]Costeo-JUL26'!$B$9:$CQ$307,Y$1,0),0)*$G1138</f>
        <v>0</v>
      </c>
      <c r="Z1138" s="36">
        <f>IF($B1138="P",VLOOKUP($E1138,'[2]Costeo-JUL26'!$B$9:$CQ$307,Z$1,0),0)*$G1138</f>
        <v>0</v>
      </c>
      <c r="AA1138" s="35">
        <f>IF($B1138="P",VLOOKUP($E1138,'[2]Costeo-JUL26'!$B$9:$CQ$307,AA$1,0),0)</f>
        <v>0</v>
      </c>
      <c r="AB1138" s="36">
        <f t="shared" si="537"/>
        <v>0</v>
      </c>
      <c r="AC1138" s="36">
        <f t="shared" si="538"/>
        <v>0</v>
      </c>
      <c r="AD1138" s="34">
        <f>IF($B1138="P",VLOOKUP($E1138,'[2]Costeo-JUL26'!$B$9:$CQ$307,AD$1,0),0)</f>
        <v>0</v>
      </c>
      <c r="AE1138" s="16">
        <f>IF($B1138="P",VLOOKUP($E1138,'[2]Costeo-JUL26'!$B$9:$CQ$307,AE$1,0),0)*$G1138</f>
        <v>0</v>
      </c>
      <c r="AF1138" s="36">
        <f>IF($B1138="P",VLOOKUP($E1138,'[2]Costeo-JUL26'!$B$9:$CQ$307,AF$1,0),0)*$G1138</f>
        <v>0</v>
      </c>
      <c r="AG1138" s="35">
        <f>IF($B1138="P",VLOOKUP($E1138,'[2]Costeo-JUL26'!$B$9:$CQ$307,AG$1,0),0)</f>
        <v>0</v>
      </c>
      <c r="AH1138" s="36">
        <f t="shared" si="539"/>
        <v>0</v>
      </c>
      <c r="AI1138" s="36">
        <f t="shared" si="540"/>
        <v>0</v>
      </c>
      <c r="AJ1138" s="34">
        <f>IF($B1138="P",VLOOKUP($E1138,'[2]Costeo-JUL26'!$B$9:$CQ$307,AJ$1,0),0)</f>
        <v>0</v>
      </c>
      <c r="AK1138" s="16">
        <f>IF($B1138="P",VLOOKUP($E1138,'[2]Costeo-JUL26'!$B$9:$CQ$307,AK$1,0),0)*$G1138</f>
        <v>0</v>
      </c>
      <c r="AL1138" s="36">
        <f>IF($B1138="P",VLOOKUP($E1138,'[2]Costeo-JUL26'!$B$9:$CQ$307,AL$1,0),0)*$G1138</f>
        <v>0</v>
      </c>
      <c r="AM1138" s="35">
        <f>IF($B1138="P",VLOOKUP($E1138,'[2]Costeo-JUL26'!$B$9:$CQ$307,AM$1,0),0)</f>
        <v>0</v>
      </c>
      <c r="AN1138" s="36">
        <f t="shared" si="541"/>
        <v>0</v>
      </c>
      <c r="AO1138" s="36">
        <f t="shared" si="542"/>
        <v>0</v>
      </c>
      <c r="AP1138" s="34">
        <f>IF($B1138="P",VLOOKUP($E1138,'[2]Costeo-JUL26'!$B$9:$CQ$307,AP$1,0),0)</f>
        <v>0</v>
      </c>
      <c r="AQ1138" s="16">
        <f>IF($B1138="P",VLOOKUP($E1138,'[2]Costeo-JUL26'!$B$9:$CQ$307,AQ$1,0),0)*$G1138</f>
        <v>0</v>
      </c>
      <c r="AR1138" s="36">
        <f>IF($B1138="P",VLOOKUP($E1138,'[2]Costeo-JUL26'!$B$9:$CQ$307,AR$1,0),0)*$G1138</f>
        <v>0</v>
      </c>
      <c r="AS1138" s="35">
        <f>IF($B1138="P",VLOOKUP($E1138,'[2]Costeo-JUL26'!$B$9:$CQ$307,AS$1,0),0)</f>
        <v>0</v>
      </c>
      <c r="AT1138" s="36">
        <f t="shared" si="543"/>
        <v>0</v>
      </c>
      <c r="AU1138" s="36">
        <f t="shared" si="544"/>
        <v>0</v>
      </c>
      <c r="AV1138" s="34">
        <f>IF($B1138="P",VLOOKUP($E1138,'[2]Costeo-JUL26'!$B$9:$CQ$307,AV$1,0),0)</f>
        <v>0</v>
      </c>
      <c r="AW1138" s="16">
        <f>IF($B1138="P",VLOOKUP($E1138,'[2]Costeo-JUL26'!$B$9:$CQ$307,AW$1,0),0)*$G1138</f>
        <v>0</v>
      </c>
      <c r="AX1138" s="36">
        <f>IF($B1138="P",VLOOKUP($E1138,'[2]Costeo-JUL26'!$B$9:$CQ$307,AX$1,0),0)*$G1138</f>
        <v>0</v>
      </c>
      <c r="AY1138" s="35">
        <f>IF($B1138="P",VLOOKUP($E1138,'[2]Costeo-JUL26'!$B$9:$CQ$307,AY$1,0),0)</f>
        <v>0</v>
      </c>
      <c r="AZ1138" s="36">
        <f t="shared" si="545"/>
        <v>0</v>
      </c>
      <c r="BA1138" s="36">
        <f t="shared" si="546"/>
        <v>0</v>
      </c>
      <c r="BB1138" s="34">
        <f>IF($B1138="P",VLOOKUP($E1138,'[2]Costeo-JUL26'!$B$9:$CQ$307,BB$1,0),0)</f>
        <v>0</v>
      </c>
      <c r="BC1138" s="16">
        <f>IF($B1138="P",VLOOKUP($E1138,'[2]Costeo-JUL26'!$B$9:$CQ$307,BC$1,0),0)*$G1138</f>
        <v>0</v>
      </c>
      <c r="BD1138" s="36">
        <f>IF($B1138="P",VLOOKUP($E1138,'[2]Costeo-JUL26'!$B$9:$CQ$307,BD$1,0),0)*$G1138</f>
        <v>0</v>
      </c>
      <c r="BE1138" s="35">
        <f>IF($B1138="P",VLOOKUP($E1138,'[2]Costeo-JUL26'!$B$9:$CQ$307,BE$1,0),0)</f>
        <v>0</v>
      </c>
      <c r="BF1138" s="36">
        <f t="shared" si="547"/>
        <v>0</v>
      </c>
      <c r="BG1138" s="36">
        <f t="shared" si="548"/>
        <v>0</v>
      </c>
      <c r="BH1138" s="34">
        <f>IF($B1138="P",VLOOKUP($E1138,'[2]Costeo-JUL26'!$B$9:$CQ$307,BH$1,0),0)</f>
        <v>0</v>
      </c>
      <c r="BI1138" s="16">
        <f>IF($B1138="P",VLOOKUP($E1138,'[2]Costeo-JUL26'!$B$9:$CQ$307,BI$1,0),0)*$G1138</f>
        <v>0</v>
      </c>
      <c r="BJ1138" s="36">
        <f>IF($B1138="P",VLOOKUP($E1138,'[2]Costeo-JUL26'!$B$9:$CQ$307,BJ$1,0),0)*$G1138</f>
        <v>0</v>
      </c>
      <c r="BK1138" s="35">
        <f>IF(BH1138=910319,0,IF($B1138="P",VLOOKUP($E1138,'[2]Costeo-JUL26'!$B$9:$CQ$307,BK$1,0),0))</f>
        <v>0</v>
      </c>
      <c r="BL1138" s="36">
        <f t="shared" si="549"/>
        <v>0</v>
      </c>
      <c r="BM1138" s="36">
        <f t="shared" si="550"/>
        <v>0</v>
      </c>
      <c r="BN1138" s="34">
        <f>IF($B1138="P",VLOOKUP($E1138,'[2]Costeo-JUL26'!$B$9:$CQ$307,BN$1,0),0)</f>
        <v>0</v>
      </c>
      <c r="BO1138" s="16">
        <f>IF($B1138="P",VLOOKUP($E1138,'[2]Costeo-JUL26'!$B$9:$CQ$307,BO$1,0),0)*$G1138</f>
        <v>0</v>
      </c>
      <c r="BP1138" s="36">
        <f>IF($B1138="P",VLOOKUP($E1138,'[2]Costeo-JUL26'!$B$9:$CQ$307,BP$1,0),0)*$G1138</f>
        <v>0</v>
      </c>
      <c r="BQ1138" s="35">
        <f>IF($B1138="P",VLOOKUP($E1138,'[2]Costeo-JUL26'!$B$9:$CQ$307,BQ$1,0),0)</f>
        <v>0</v>
      </c>
      <c r="BR1138" s="36">
        <f t="shared" si="551"/>
        <v>0</v>
      </c>
      <c r="BS1138" s="36">
        <f t="shared" si="552"/>
        <v>0</v>
      </c>
      <c r="BT1138" s="34">
        <f>IF($B1138="P",VLOOKUP($E1138,'[2]Costeo-JUL26'!$B$9:$CQ$307,BT$1,0),0)</f>
        <v>0</v>
      </c>
      <c r="BU1138" s="16">
        <f>IF($B1138="P",VLOOKUP($E1138,'[2]Costeo-JUL26'!$B$9:$CQ$307,BU$1,0),0)*$G1138</f>
        <v>0</v>
      </c>
      <c r="BV1138" s="36">
        <f>IF($B1138="P",VLOOKUP($E1138,'[2]Costeo-JUL26'!$B$9:$CQ$307,BV$1,0),0)*$G1138</f>
        <v>0</v>
      </c>
      <c r="BW1138" s="35">
        <f>IF($B1138="P",VLOOKUP($E1138,'[2]Costeo-JUL26'!$B$9:$CQ$307,BW$1,0),0)</f>
        <v>0</v>
      </c>
      <c r="BX1138" s="36">
        <f t="shared" si="553"/>
        <v>0</v>
      </c>
      <c r="BY1138" s="36">
        <f t="shared" si="554"/>
        <v>0</v>
      </c>
      <c r="BZ1138" s="34">
        <f>IF($B1138="P",VLOOKUP($E1138,'[2]Costeo-JUL26'!$B$9:$CQ$307,BZ$1,0),0)</f>
        <v>0</v>
      </c>
      <c r="CA1138" s="16">
        <f>IF($B1138="P",VLOOKUP($E1138,'[2]Costeo-JUL26'!$B$9:$CQ$307,CA$1,0),0)*$G1138</f>
        <v>0</v>
      </c>
      <c r="CB1138" s="36">
        <f>IF($B1138="P",VLOOKUP($E1138,'[2]Costeo-JUL26'!$B$9:$CQ$307,CB$1,0),0)*$G1138</f>
        <v>0</v>
      </c>
      <c r="CC1138" s="35">
        <f>IF($B1138="P",VLOOKUP($E1138,'[2]Costeo-JUL26'!$B$9:$CQ$307,CC$1,0),0)</f>
        <v>0</v>
      </c>
      <c r="CD1138" s="36">
        <f t="shared" si="555"/>
        <v>0</v>
      </c>
      <c r="CE1138" s="36">
        <f t="shared" si="556"/>
        <v>0</v>
      </c>
      <c r="CF1138" s="37">
        <f t="shared" si="528"/>
        <v>0</v>
      </c>
      <c r="CG1138" s="36">
        <f>IF($B1138="r",VLOOKUP($E1138,'[2]Costeo-JUL26'!$B$9:$CQ$307,CG$1,0),0)*$G1138</f>
        <v>231671.41000000003</v>
      </c>
      <c r="CH1138" s="35">
        <f>VLOOKUP($E1138,'[2]TEORICOS (05.26)'!$A$8:$T$251,CH$1,0)</f>
        <v>0.15</v>
      </c>
      <c r="CI1138" s="36">
        <f t="shared" si="557"/>
        <v>133277.3584999998</v>
      </c>
      <c r="CJ1138" s="37">
        <f t="shared" si="558"/>
        <v>364948.76849999983</v>
      </c>
      <c r="CM1138" s="16">
        <f>SUMIFS('[1]Ajuste Inventario'!$I:$I,'[1]Ajuste Inventario'!$B:$B,E1138,'[1]Ajuste Inventario'!$S:$S,D1138)*-1</f>
        <v>1</v>
      </c>
      <c r="CN1138" s="36">
        <f t="shared" si="529"/>
        <v>1890.9262616580302</v>
      </c>
      <c r="CP1138" t="str">
        <f t="shared" si="530"/>
        <v>2031Org.Vtas V.Gesell</v>
      </c>
      <c r="CQ1138" s="10">
        <f t="shared" si="531"/>
        <v>1890.9262616580302</v>
      </c>
    </row>
    <row r="1139" spans="1:95" x14ac:dyDescent="0.25">
      <c r="A1139" s="30">
        <v>46204</v>
      </c>
      <c r="B1139" s="31" t="str">
        <f>VLOOKUP($E1139,'[2]TEORICOS (05.26)'!$A$8:$T$251,B$1,0)</f>
        <v>P</v>
      </c>
      <c r="C1139" s="32" t="str">
        <f>VLOOKUP($E1139,'[2]TEORICOS (05.26)'!$A$8:$T$251,C$1,0)</f>
        <v>Cepita</v>
      </c>
      <c r="D1139" t="s">
        <v>233</v>
      </c>
      <c r="E1139">
        <v>2033</v>
      </c>
      <c r="F1139" t="s">
        <v>130</v>
      </c>
      <c r="G1139" s="16">
        <v>91.5</v>
      </c>
      <c r="H1139" s="16">
        <v>96.715500000000048</v>
      </c>
      <c r="I1139" s="33">
        <v>1124918.9400000006</v>
      </c>
      <c r="J1139" s="33">
        <v>1043499.4900000001</v>
      </c>
      <c r="K1139" s="34">
        <f>IF($B1139="P",VLOOKUP($E1139,'[2]Costeo-JUL26'!$B$9:$CQ$307,K$1,0),0)</f>
        <v>929439</v>
      </c>
      <c r="L1139" s="35">
        <f>VLOOKUP($E1139,'[2]TEORICOS (05.26)'!$A$8:$T$251,L$1,0)</f>
        <v>0.2</v>
      </c>
      <c r="M1139" s="36">
        <f t="shared" si="532"/>
        <v>208699.89800000004</v>
      </c>
      <c r="N1139" s="35">
        <f>IF($B1139="P",VLOOKUP($E1139,'[2]Costeo-JUL26'!$B$9:$CQ$307,N$1,0),0)</f>
        <v>0.03</v>
      </c>
      <c r="O1139" s="36">
        <f t="shared" si="533"/>
        <v>6260.9969400000009</v>
      </c>
      <c r="P1139" s="36">
        <f>IF($B1139="P",VLOOKUP($E1139,'[2]Costeo-JUL26'!$B$9:$CQ$307,P$1,0),0)*H1139</f>
        <v>0</v>
      </c>
      <c r="Q1139" s="36">
        <f t="shared" si="534"/>
        <v>214960.89494000006</v>
      </c>
      <c r="R1139" s="34">
        <f>IF($B1139="P",VLOOKUP($E1139,'[2]Costeo-JUL26'!$B$9:$CQ$307,R$1,0),0)</f>
        <v>902332</v>
      </c>
      <c r="S1139" s="16">
        <f>IF($B1139="P",VLOOKUP($E1139,'[2]Costeo-JUL26'!$B$9:$CQ$307,S$1,0),0)*$G1139</f>
        <v>58.585780931649971</v>
      </c>
      <c r="T1139" s="36">
        <f>IF($B1139="P",VLOOKUP($E1139,'[2]Costeo-JUL26'!$B$9:$CQ$307,T$1,0),0)*$G1139</f>
        <v>40866.739655367805</v>
      </c>
      <c r="U1139" s="35">
        <f>IF($B1139="P",VLOOKUP($E1139,'[2]Costeo-JUL26'!$B$9:$CQ$307,U$1,0),0)</f>
        <v>1.4999999999999999E-2</v>
      </c>
      <c r="V1139" s="36">
        <f t="shared" si="535"/>
        <v>613.00109483051699</v>
      </c>
      <c r="W1139" s="36">
        <f t="shared" si="536"/>
        <v>41479.740750198318</v>
      </c>
      <c r="X1139" s="34">
        <f>IF($B1139="P",VLOOKUP($E1139,'[2]Costeo-JUL26'!$B$9:$CQ$307,X$1,0),0)</f>
        <v>0</v>
      </c>
      <c r="Y1139" s="16">
        <f>IF($B1139="P",VLOOKUP($E1139,'[2]Costeo-JUL26'!$B$9:$CQ$307,Y$1,0),0)*$G1139</f>
        <v>0</v>
      </c>
      <c r="Z1139" s="36">
        <f>IF($B1139="P",VLOOKUP($E1139,'[2]Costeo-JUL26'!$B$9:$CQ$307,Z$1,0),0)*$G1139</f>
        <v>0</v>
      </c>
      <c r="AA1139" s="35">
        <f>IF($B1139="P",VLOOKUP($E1139,'[2]Costeo-JUL26'!$B$9:$CQ$307,AA$1,0),0)</f>
        <v>0</v>
      </c>
      <c r="AB1139" s="36">
        <f t="shared" si="537"/>
        <v>0</v>
      </c>
      <c r="AC1139" s="36">
        <f t="shared" si="538"/>
        <v>0</v>
      </c>
      <c r="AD1139" s="34">
        <f>IF($B1139="P",VLOOKUP($E1139,'[2]Costeo-JUL26'!$B$9:$CQ$307,AD$1,0),0)</f>
        <v>917993</v>
      </c>
      <c r="AE1139" s="16">
        <f>IF($B1139="P",VLOOKUP($E1139,'[2]Costeo-JUL26'!$B$9:$CQ$307,AE$1,0),0)*$G1139</f>
        <v>549</v>
      </c>
      <c r="AF1139" s="36">
        <f>IF($B1139="P",VLOOKUP($E1139,'[2]Costeo-JUL26'!$B$9:$CQ$307,AF$1,0),0)*$G1139</f>
        <v>14918.7456</v>
      </c>
      <c r="AG1139" s="35">
        <f>IF($B1139="P",VLOOKUP($E1139,'[2]Costeo-JUL26'!$B$9:$CQ$307,AG$1,0),0)</f>
        <v>6.0000000000000001E-3</v>
      </c>
      <c r="AH1139" s="36">
        <f t="shared" si="539"/>
        <v>89.512473600000007</v>
      </c>
      <c r="AI1139" s="36">
        <f t="shared" si="540"/>
        <v>15008.2580736</v>
      </c>
      <c r="AJ1139" s="34">
        <f>IF($B1139="P",VLOOKUP($E1139,'[2]Costeo-JUL26'!$B$9:$CQ$307,AJ$1,0),0)</f>
        <v>930266</v>
      </c>
      <c r="AK1139" s="16">
        <f>IF($B1139="P",VLOOKUP($E1139,'[2]Costeo-JUL26'!$B$9:$CQ$307,AK$1,0),0)*$G1139</f>
        <v>549</v>
      </c>
      <c r="AL1139" s="36">
        <f>IF($B1139="P",VLOOKUP($E1139,'[2]Costeo-JUL26'!$B$9:$CQ$307,AL$1,0),0)*$G1139</f>
        <v>34733.352419999996</v>
      </c>
      <c r="AM1139" s="35">
        <f>IF($B1139="P",VLOOKUP($E1139,'[2]Costeo-JUL26'!$B$9:$CQ$307,AM$1,0),0)</f>
        <v>1.7999999999999999E-2</v>
      </c>
      <c r="AN1139" s="36">
        <f t="shared" si="541"/>
        <v>625.20034355999985</v>
      </c>
      <c r="AO1139" s="36">
        <f t="shared" si="542"/>
        <v>35358.552763559994</v>
      </c>
      <c r="AP1139" s="34">
        <f>IF($B1139="P",VLOOKUP($E1139,'[2]Costeo-JUL26'!$B$9:$CQ$307,AP$1,0),0)</f>
        <v>929272</v>
      </c>
      <c r="AQ1139" s="16">
        <f>IF($B1139="P",VLOOKUP($E1139,'[2]Costeo-JUL26'!$B$9:$CQ$307,AQ$1,0),0)*$G1139</f>
        <v>549</v>
      </c>
      <c r="AR1139" s="36">
        <f>IF($B1139="P",VLOOKUP($E1139,'[2]Costeo-JUL26'!$B$9:$CQ$307,AR$1,0),0)*$G1139</f>
        <v>80648.896053142176</v>
      </c>
      <c r="AS1139" s="35">
        <f>IF($B1139="P",VLOOKUP($E1139,'[2]Costeo-JUL26'!$B$9:$CQ$307,AS$1,0),0)</f>
        <v>0.02</v>
      </c>
      <c r="AT1139" s="36">
        <f t="shared" si="543"/>
        <v>1612.9779210628435</v>
      </c>
      <c r="AU1139" s="36">
        <f t="shared" si="544"/>
        <v>82261.873974205024</v>
      </c>
      <c r="AV1139" s="34">
        <f>IF($B1139="P",VLOOKUP($E1139,'[2]Costeo-JUL26'!$B$9:$CQ$307,AV$1,0),0)</f>
        <v>922605</v>
      </c>
      <c r="AW1139" s="16">
        <f>IF($B1139="P",VLOOKUP($E1139,'[2]Costeo-JUL26'!$B$9:$CQ$307,AW$1,0),0)*$G1139</f>
        <v>1.5555000000000001</v>
      </c>
      <c r="AX1139" s="36">
        <f>IF($B1139="P",VLOOKUP($E1139,'[2]Costeo-JUL26'!$B$9:$CQ$307,AX$1,0),0)*$G1139</f>
        <v>7589.438703246753</v>
      </c>
      <c r="AY1139" s="35">
        <f>IF($B1139="P",VLOOKUP($E1139,'[2]Costeo-JUL26'!$B$9:$CQ$307,AY$1,0),0)</f>
        <v>0.03</v>
      </c>
      <c r="AZ1139" s="36">
        <f t="shared" si="545"/>
        <v>227.68316109740258</v>
      </c>
      <c r="BA1139" s="36">
        <f t="shared" si="546"/>
        <v>7817.1218643441553</v>
      </c>
      <c r="BB1139" s="34">
        <f>IF($B1139="P",VLOOKUP($E1139,'[2]Costeo-JUL26'!$B$9:$CQ$307,BB$1,0),0)</f>
        <v>902311</v>
      </c>
      <c r="BC1139" s="16">
        <f>IF($B1139="P",VLOOKUP($E1139,'[2]Costeo-JUL26'!$B$9:$CQ$307,BC$1,0),0)*$G1139</f>
        <v>0.29409930000000001</v>
      </c>
      <c r="BD1139" s="36">
        <f>IF($B1139="P",VLOOKUP($E1139,'[2]Costeo-JUL26'!$B$9:$CQ$307,BD$1,0),0)*$G1139</f>
        <v>1153.3530493485</v>
      </c>
      <c r="BE1139" s="35">
        <f>IF($B1139="P",VLOOKUP($E1139,'[2]Costeo-JUL26'!$B$9:$CQ$307,BE$1,0),0)</f>
        <v>0.03</v>
      </c>
      <c r="BF1139" s="36">
        <f t="shared" si="547"/>
        <v>34.600591480455002</v>
      </c>
      <c r="BG1139" s="36">
        <f t="shared" si="548"/>
        <v>1187.953640828955</v>
      </c>
      <c r="BH1139" s="34">
        <f>IF($B1139="P",VLOOKUP($E1139,'[2]Costeo-JUL26'!$B$9:$CQ$307,BH$1,0),0)</f>
        <v>902302</v>
      </c>
      <c r="BI1139" s="16">
        <f>IF($B1139="P",VLOOKUP($E1139,'[2]Costeo-JUL26'!$B$9:$CQ$307,BI$1,0),0)*$G1139</f>
        <v>3.9214285714285713</v>
      </c>
      <c r="BJ1139" s="36">
        <f>IF($B1139="P",VLOOKUP($E1139,'[2]Costeo-JUL26'!$B$9:$CQ$307,BJ$1,0),0)*$G1139</f>
        <v>2579.5157142857142</v>
      </c>
      <c r="BK1139" s="35">
        <f>IF(BH1139=910319,0,IF($B1139="P",VLOOKUP($E1139,'[2]Costeo-JUL26'!$B$9:$CQ$307,BK$1,0),0))</f>
        <v>0.02</v>
      </c>
      <c r="BL1139" s="36">
        <f t="shared" si="549"/>
        <v>51.590314285714285</v>
      </c>
      <c r="BM1139" s="36">
        <f t="shared" si="550"/>
        <v>2631.1060285714284</v>
      </c>
      <c r="BN1139" s="34">
        <f>IF($B1139="P",VLOOKUP($E1139,'[2]Costeo-JUL26'!$B$9:$CQ$307,BN$1,0),0)</f>
        <v>0</v>
      </c>
      <c r="BO1139" s="16">
        <f>IF($B1139="P",VLOOKUP($E1139,'[2]Costeo-JUL26'!$B$9:$CQ$307,BO$1,0),0)*$G1139</f>
        <v>0</v>
      </c>
      <c r="BP1139" s="36">
        <f>IF($B1139="P",VLOOKUP($E1139,'[2]Costeo-JUL26'!$B$9:$CQ$307,BP$1,0),0)*$G1139</f>
        <v>0</v>
      </c>
      <c r="BQ1139" s="35">
        <f>IF($B1139="P",VLOOKUP($E1139,'[2]Costeo-JUL26'!$B$9:$CQ$307,BQ$1,0),0)</f>
        <v>0</v>
      </c>
      <c r="BR1139" s="36">
        <f t="shared" si="551"/>
        <v>0</v>
      </c>
      <c r="BS1139" s="36">
        <f t="shared" si="552"/>
        <v>0</v>
      </c>
      <c r="BT1139" s="34">
        <f>IF($B1139="P",VLOOKUP($E1139,'[2]Costeo-JUL26'!$B$9:$CQ$307,BT$1,0),0)</f>
        <v>0</v>
      </c>
      <c r="BU1139" s="16">
        <f>IF($B1139="P",VLOOKUP($E1139,'[2]Costeo-JUL26'!$B$9:$CQ$307,BU$1,0),0)*$G1139</f>
        <v>0</v>
      </c>
      <c r="BV1139" s="36">
        <f>IF($B1139="P",VLOOKUP($E1139,'[2]Costeo-JUL26'!$B$9:$CQ$307,BV$1,0),0)*$G1139</f>
        <v>0</v>
      </c>
      <c r="BW1139" s="35">
        <f>IF($B1139="P",VLOOKUP($E1139,'[2]Costeo-JUL26'!$B$9:$CQ$307,BW$1,0),0)</f>
        <v>0</v>
      </c>
      <c r="BX1139" s="36">
        <f t="shared" si="553"/>
        <v>0</v>
      </c>
      <c r="BY1139" s="36">
        <f t="shared" si="554"/>
        <v>0</v>
      </c>
      <c r="BZ1139" s="34">
        <f>IF($B1139="P",VLOOKUP($E1139,'[2]Costeo-JUL26'!$B$9:$CQ$307,BZ$1,0),0)</f>
        <v>0</v>
      </c>
      <c r="CA1139" s="16">
        <f>IF($B1139="P",VLOOKUP($E1139,'[2]Costeo-JUL26'!$B$9:$CQ$307,CA$1,0),0)*$G1139</f>
        <v>0</v>
      </c>
      <c r="CB1139" s="36">
        <f>IF($B1139="P",VLOOKUP($E1139,'[2]Costeo-JUL26'!$B$9:$CQ$307,CB$1,0),0)*$G1139</f>
        <v>0</v>
      </c>
      <c r="CC1139" s="35">
        <f>IF($B1139="P",VLOOKUP($E1139,'[2]Costeo-JUL26'!$B$9:$CQ$307,CC$1,0),0)</f>
        <v>0</v>
      </c>
      <c r="CD1139" s="36">
        <f t="shared" si="555"/>
        <v>0</v>
      </c>
      <c r="CE1139" s="36">
        <f t="shared" si="556"/>
        <v>0</v>
      </c>
      <c r="CF1139" s="37">
        <f t="shared" si="528"/>
        <v>400705.50203530793</v>
      </c>
      <c r="CG1139" s="36">
        <f>IF($B1139="r",VLOOKUP($E1139,'[2]Costeo-JUL26'!$B$9:$CQ$307,CG$1,0),0)*$G1139</f>
        <v>0</v>
      </c>
      <c r="CH1139" s="35">
        <f>VLOOKUP($E1139,'[2]TEORICOS (05.26)'!$A$8:$T$251,CH$1,0)</f>
        <v>0</v>
      </c>
      <c r="CI1139" s="36">
        <f t="shared" si="557"/>
        <v>0</v>
      </c>
      <c r="CJ1139" s="37">
        <f t="shared" si="558"/>
        <v>0</v>
      </c>
      <c r="CM1139" s="16">
        <f>SUMIFS('[1]Ajuste Inventario'!$I:$I,'[1]Ajuste Inventario'!$B:$B,E1139,'[1]Ajuste Inventario'!$S:$S,D1139)*-1</f>
        <v>23.834000000000003</v>
      </c>
      <c r="CN1139" s="36">
        <f t="shared" si="529"/>
        <v>104376.11951376536</v>
      </c>
      <c r="CP1139" t="str">
        <f t="shared" si="530"/>
        <v>2033Org.Vtas V.Gesell</v>
      </c>
      <c r="CQ1139" s="10">
        <f t="shared" si="531"/>
        <v>4379.2951042110153</v>
      </c>
    </row>
    <row r="1140" spans="1:95" x14ac:dyDescent="0.25">
      <c r="A1140" s="30">
        <v>46204</v>
      </c>
      <c r="B1140" s="31" t="str">
        <f>VLOOKUP($E1140,'[2]TEORICOS (05.26)'!$A$8:$T$251,B$1,0)</f>
        <v>P</v>
      </c>
      <c r="C1140" s="32" t="str">
        <f>VLOOKUP($E1140,'[2]TEORICOS (05.26)'!$A$8:$T$251,C$1,0)</f>
        <v>Cepita</v>
      </c>
      <c r="D1140" t="s">
        <v>233</v>
      </c>
      <c r="E1140">
        <v>2154</v>
      </c>
      <c r="F1140" t="s">
        <v>131</v>
      </c>
      <c r="G1140" s="16">
        <v>2</v>
      </c>
      <c r="H1140" s="16">
        <v>3.17</v>
      </c>
      <c r="I1140" s="33">
        <v>19826.400000000001</v>
      </c>
      <c r="J1140" s="33">
        <v>19767.07</v>
      </c>
      <c r="K1140" s="34">
        <f>IF($B1140="P",VLOOKUP($E1140,'[2]Costeo-JUL26'!$B$9:$CQ$307,K$1,0),0)</f>
        <v>938059</v>
      </c>
      <c r="L1140" s="35">
        <f>VLOOKUP($E1140,'[2]TEORICOS (05.26)'!$A$8:$T$251,L$1,0)</f>
        <v>0.17</v>
      </c>
      <c r="M1140" s="36">
        <f t="shared" si="532"/>
        <v>3360.4019000000003</v>
      </c>
      <c r="N1140" s="35">
        <f>IF($B1140="P",VLOOKUP($E1140,'[2]Costeo-JUL26'!$B$9:$CQ$307,N$1,0),0)</f>
        <v>1.4999999999999999E-2</v>
      </c>
      <c r="O1140" s="36">
        <f t="shared" si="533"/>
        <v>50.406028500000005</v>
      </c>
      <c r="P1140" s="36">
        <f>IF($B1140="P",VLOOKUP($E1140,'[2]Costeo-JUL26'!$B$9:$CQ$307,P$1,0),0)*H1140</f>
        <v>0</v>
      </c>
      <c r="Q1140" s="36">
        <f t="shared" si="534"/>
        <v>3410.8079285000003</v>
      </c>
      <c r="R1140" s="34">
        <f>IF($B1140="P",VLOOKUP($E1140,'[2]Costeo-JUL26'!$B$9:$CQ$307,R$1,0),0)</f>
        <v>902332</v>
      </c>
      <c r="S1140" s="16">
        <f>IF($B1140="P",VLOOKUP($E1140,'[2]Costeo-JUL26'!$B$9:$CQ$307,S$1,0),0)*$G1140</f>
        <v>0</v>
      </c>
      <c r="T1140" s="36">
        <f>IF($B1140="P",VLOOKUP($E1140,'[2]Costeo-JUL26'!$B$9:$CQ$307,T$1,0),0)*$G1140</f>
        <v>0</v>
      </c>
      <c r="U1140" s="35">
        <f>IF($B1140="P",VLOOKUP($E1140,'[2]Costeo-JUL26'!$B$9:$CQ$307,U$1,0),0)</f>
        <v>1.4999999999999999E-2</v>
      </c>
      <c r="V1140" s="36">
        <f t="shared" si="535"/>
        <v>0</v>
      </c>
      <c r="W1140" s="36">
        <f t="shared" si="536"/>
        <v>0</v>
      </c>
      <c r="X1140" s="34">
        <f>IF($B1140="P",VLOOKUP($E1140,'[2]Costeo-JUL26'!$B$9:$CQ$307,X$1,0),0)</f>
        <v>0</v>
      </c>
      <c r="Y1140" s="16">
        <f>IF($B1140="P",VLOOKUP($E1140,'[2]Costeo-JUL26'!$B$9:$CQ$307,Y$1,0),0)*$G1140</f>
        <v>0</v>
      </c>
      <c r="Z1140" s="36">
        <f>IF($B1140="P",VLOOKUP($E1140,'[2]Costeo-JUL26'!$B$9:$CQ$307,Z$1,0),0)*$G1140</f>
        <v>0</v>
      </c>
      <c r="AA1140" s="35">
        <f>IF($B1140="P",VLOOKUP($E1140,'[2]Costeo-JUL26'!$B$9:$CQ$307,AA$1,0),0)</f>
        <v>0</v>
      </c>
      <c r="AB1140" s="36">
        <f t="shared" si="537"/>
        <v>0</v>
      </c>
      <c r="AC1140" s="36">
        <f t="shared" si="538"/>
        <v>0</v>
      </c>
      <c r="AD1140" s="34">
        <f>IF($B1140="P",VLOOKUP($E1140,'[2]Costeo-JUL26'!$B$9:$CQ$307,AD$1,0),0)</f>
        <v>901781</v>
      </c>
      <c r="AE1140" s="16">
        <f>IF($B1140="P",VLOOKUP($E1140,'[2]Costeo-JUL26'!$B$9:$CQ$307,AE$1,0),0)*$G1140</f>
        <v>12</v>
      </c>
      <c r="AF1140" s="36">
        <f>IF($B1140="P",VLOOKUP($E1140,'[2]Costeo-JUL26'!$B$9:$CQ$307,AF$1,0),0)*$G1140</f>
        <v>184.16640000000001</v>
      </c>
      <c r="AG1140" s="35">
        <f>IF($B1140="P",VLOOKUP($E1140,'[2]Costeo-JUL26'!$B$9:$CQ$307,AG$1,0),0)</f>
        <v>6.0000000000000001E-3</v>
      </c>
      <c r="AH1140" s="36">
        <f t="shared" si="539"/>
        <v>1.1049984000000002</v>
      </c>
      <c r="AI1140" s="36">
        <f t="shared" si="540"/>
        <v>185.27139840000001</v>
      </c>
      <c r="AJ1140" s="34">
        <f>IF($B1140="P",VLOOKUP($E1140,'[2]Costeo-JUL26'!$B$9:$CQ$307,AJ$1,0),0)</f>
        <v>928579</v>
      </c>
      <c r="AK1140" s="16">
        <f>IF($B1140="P",VLOOKUP($E1140,'[2]Costeo-JUL26'!$B$9:$CQ$307,AK$1,0),0)*$G1140</f>
        <v>12</v>
      </c>
      <c r="AL1140" s="36">
        <f>IF($B1140="P",VLOOKUP($E1140,'[2]Costeo-JUL26'!$B$9:$CQ$307,AL$1,0),0)*$G1140</f>
        <v>229.76927999999998</v>
      </c>
      <c r="AM1140" s="35">
        <f>IF($B1140="P",VLOOKUP($E1140,'[2]Costeo-JUL26'!$B$9:$CQ$307,AM$1,0),0)</f>
        <v>1.7999999999999999E-2</v>
      </c>
      <c r="AN1140" s="36">
        <f t="shared" si="541"/>
        <v>4.1358470399999989</v>
      </c>
      <c r="AO1140" s="36">
        <f t="shared" si="542"/>
        <v>233.90512703999997</v>
      </c>
      <c r="AP1140" s="34">
        <f>IF($B1140="P",VLOOKUP($E1140,'[2]Costeo-JUL26'!$B$9:$CQ$307,AP$1,0),0)</f>
        <v>933429</v>
      </c>
      <c r="AQ1140" s="16">
        <f>IF($B1140="P",VLOOKUP($E1140,'[2]Costeo-JUL26'!$B$9:$CQ$307,AQ$1,0),0)*$G1140</f>
        <v>12</v>
      </c>
      <c r="AR1140" s="36">
        <f>IF($B1140="P",VLOOKUP($E1140,'[2]Costeo-JUL26'!$B$9:$CQ$307,AR$1,0),0)*$G1140</f>
        <v>1178.9013600000003</v>
      </c>
      <c r="AS1140" s="35">
        <f>IF($B1140="P",VLOOKUP($E1140,'[2]Costeo-JUL26'!$B$9:$CQ$307,AS$1,0),0)</f>
        <v>0.02</v>
      </c>
      <c r="AT1140" s="36">
        <f t="shared" si="543"/>
        <v>23.578027200000005</v>
      </c>
      <c r="AU1140" s="36">
        <f t="shared" si="544"/>
        <v>1202.4793872000002</v>
      </c>
      <c r="AV1140" s="34">
        <f>IF($B1140="P",VLOOKUP($E1140,'[2]Costeo-JUL26'!$B$9:$CQ$307,AV$1,0),0)</f>
        <v>932317</v>
      </c>
      <c r="AW1140" s="16">
        <f>IF($B1140="P",VLOOKUP($E1140,'[2]Costeo-JUL26'!$B$9:$CQ$307,AW$1,0),0)*$G1140</f>
        <v>4.3999999999999997E-2</v>
      </c>
      <c r="AX1140" s="36">
        <f>IF($B1140="P",VLOOKUP($E1140,'[2]Costeo-JUL26'!$B$9:$CQ$307,AX$1,0),0)*$G1140</f>
        <v>189.10319999999999</v>
      </c>
      <c r="AY1140" s="35">
        <f>IF($B1140="P",VLOOKUP($E1140,'[2]Costeo-JUL26'!$B$9:$CQ$307,AY$1,0),0)</f>
        <v>0.03</v>
      </c>
      <c r="AZ1140" s="36">
        <f t="shared" si="545"/>
        <v>5.6730959999999993</v>
      </c>
      <c r="BA1140" s="36">
        <f t="shared" si="546"/>
        <v>194.77629599999997</v>
      </c>
      <c r="BB1140" s="34">
        <f>IF($B1140="P",VLOOKUP($E1140,'[2]Costeo-JUL26'!$B$9:$CQ$307,BB$1,0),0)</f>
        <v>902311</v>
      </c>
      <c r="BC1140" s="16">
        <f>IF($B1140="P",VLOOKUP($E1140,'[2]Costeo-JUL26'!$B$9:$CQ$307,BC$1,0),0)*$G1140</f>
        <v>8.3333333333333332E-3</v>
      </c>
      <c r="BD1140" s="36">
        <f>IF($B1140="P",VLOOKUP($E1140,'[2]Costeo-JUL26'!$B$9:$CQ$307,BD$1,0),0)*$G1140</f>
        <v>32.680375000000005</v>
      </c>
      <c r="BE1140" s="35">
        <f>IF($B1140="P",VLOOKUP($E1140,'[2]Costeo-JUL26'!$B$9:$CQ$307,BE$1,0),0)</f>
        <v>0.03</v>
      </c>
      <c r="BF1140" s="36">
        <f t="shared" si="547"/>
        <v>0.98041125000000007</v>
      </c>
      <c r="BG1140" s="36">
        <f t="shared" si="548"/>
        <v>33.660786250000008</v>
      </c>
      <c r="BH1140" s="34">
        <f>IF($B1140="P",VLOOKUP($E1140,'[2]Costeo-JUL26'!$B$9:$CQ$307,BH$1,0),0)</f>
        <v>933089</v>
      </c>
      <c r="BI1140" s="16">
        <f>IF($B1140="P",VLOOKUP($E1140,'[2]Costeo-JUL26'!$B$9:$CQ$307,BI$1,0),0)*$G1140</f>
        <v>5.3571428571428568E-2</v>
      </c>
      <c r="BJ1140" s="36">
        <f>IF($B1140="P",VLOOKUP($E1140,'[2]Costeo-JUL26'!$B$9:$CQ$307,BJ$1,0),0)*$G1140</f>
        <v>39.893171976107517</v>
      </c>
      <c r="BK1140" s="35">
        <f>IF(BH1140=910319,0,IF($B1140="P",VLOOKUP($E1140,'[2]Costeo-JUL26'!$B$9:$CQ$307,BK$1,0),0))</f>
        <v>0.02</v>
      </c>
      <c r="BL1140" s="36">
        <f t="shared" si="549"/>
        <v>0.79786343952215033</v>
      </c>
      <c r="BM1140" s="36">
        <f t="shared" si="550"/>
        <v>40.691035415629671</v>
      </c>
      <c r="BN1140" s="34">
        <f>IF($B1140="P",VLOOKUP($E1140,'[2]Costeo-JUL26'!$B$9:$CQ$307,BN$1,0),0)</f>
        <v>0</v>
      </c>
      <c r="BO1140" s="16">
        <f>IF($B1140="P",VLOOKUP($E1140,'[2]Costeo-JUL26'!$B$9:$CQ$307,BO$1,0),0)*$G1140</f>
        <v>0</v>
      </c>
      <c r="BP1140" s="36">
        <f>IF($B1140="P",VLOOKUP($E1140,'[2]Costeo-JUL26'!$B$9:$CQ$307,BP$1,0),0)*$G1140</f>
        <v>0</v>
      </c>
      <c r="BQ1140" s="35">
        <f>IF($B1140="P",VLOOKUP($E1140,'[2]Costeo-JUL26'!$B$9:$CQ$307,BQ$1,0),0)</f>
        <v>0</v>
      </c>
      <c r="BR1140" s="36">
        <f t="shared" si="551"/>
        <v>0</v>
      </c>
      <c r="BS1140" s="36">
        <f t="shared" si="552"/>
        <v>0</v>
      </c>
      <c r="BT1140" s="34">
        <f>IF($B1140="P",VLOOKUP($E1140,'[2]Costeo-JUL26'!$B$9:$CQ$307,BT$1,0),0)</f>
        <v>0</v>
      </c>
      <c r="BU1140" s="16">
        <f>IF($B1140="P",VLOOKUP($E1140,'[2]Costeo-JUL26'!$B$9:$CQ$307,BU$1,0),0)*$G1140</f>
        <v>0</v>
      </c>
      <c r="BV1140" s="36">
        <f>IF($B1140="P",VLOOKUP($E1140,'[2]Costeo-JUL26'!$B$9:$CQ$307,BV$1,0),0)*$G1140</f>
        <v>0</v>
      </c>
      <c r="BW1140" s="35">
        <f>IF($B1140="P",VLOOKUP($E1140,'[2]Costeo-JUL26'!$B$9:$CQ$307,BW$1,0),0)</f>
        <v>0</v>
      </c>
      <c r="BX1140" s="36">
        <f t="shared" si="553"/>
        <v>0</v>
      </c>
      <c r="BY1140" s="36">
        <f t="shared" si="554"/>
        <v>0</v>
      </c>
      <c r="BZ1140" s="34">
        <f>IF($B1140="P",VLOOKUP($E1140,'[2]Costeo-JUL26'!$B$9:$CQ$307,BZ$1,0),0)</f>
        <v>0</v>
      </c>
      <c r="CA1140" s="16">
        <f>IF($B1140="P",VLOOKUP($E1140,'[2]Costeo-JUL26'!$B$9:$CQ$307,CA$1,0),0)*$G1140</f>
        <v>0</v>
      </c>
      <c r="CB1140" s="36">
        <f>IF($B1140="P",VLOOKUP($E1140,'[2]Costeo-JUL26'!$B$9:$CQ$307,CB$1,0),0)*$G1140</f>
        <v>0</v>
      </c>
      <c r="CC1140" s="35">
        <f>IF($B1140="P",VLOOKUP($E1140,'[2]Costeo-JUL26'!$B$9:$CQ$307,CC$1,0),0)</f>
        <v>0</v>
      </c>
      <c r="CD1140" s="36">
        <f t="shared" si="555"/>
        <v>0</v>
      </c>
      <c r="CE1140" s="36">
        <f t="shared" si="556"/>
        <v>0</v>
      </c>
      <c r="CF1140" s="37">
        <f t="shared" si="528"/>
        <v>5301.5919588056313</v>
      </c>
      <c r="CG1140" s="36">
        <f>IF($B1140="r",VLOOKUP($E1140,'[2]Costeo-JUL26'!$B$9:$CQ$307,CG$1,0),0)*$G1140</f>
        <v>0</v>
      </c>
      <c r="CH1140" s="35">
        <f>VLOOKUP($E1140,'[2]TEORICOS (05.26)'!$A$8:$T$251,CH$1,0)</f>
        <v>0.15</v>
      </c>
      <c r="CI1140" s="36">
        <f t="shared" si="557"/>
        <v>0</v>
      </c>
      <c r="CJ1140" s="37">
        <f t="shared" si="558"/>
        <v>0</v>
      </c>
      <c r="CM1140" s="16">
        <f>SUMIFS('[1]Ajuste Inventario'!$I:$I,'[1]Ajuste Inventario'!$B:$B,E1140,'[1]Ajuste Inventario'!$S:$S,D1140)*-1</f>
        <v>-0.83299999999999996</v>
      </c>
      <c r="CN1140" s="36">
        <f t="shared" si="529"/>
        <v>-2208.1130508425454</v>
      </c>
      <c r="CP1140" t="str">
        <f t="shared" si="530"/>
        <v>2154Org.Vtas V.Gesell</v>
      </c>
      <c r="CQ1140" s="10">
        <f t="shared" si="531"/>
        <v>2650.7959794028156</v>
      </c>
    </row>
    <row r="1141" spans="1:95" x14ac:dyDescent="0.25">
      <c r="A1141" s="30">
        <v>46204</v>
      </c>
      <c r="B1141" s="31" t="str">
        <f>VLOOKUP($E1141,'[2]TEORICOS (05.26)'!$A$8:$T$251,B$1,0)</f>
        <v>P</v>
      </c>
      <c r="C1141" s="32" t="str">
        <f>VLOOKUP($E1141,'[2]TEORICOS (05.26)'!$A$8:$T$251,C$1,0)</f>
        <v>Crush</v>
      </c>
      <c r="D1141" t="s">
        <v>233</v>
      </c>
      <c r="E1141">
        <v>2359</v>
      </c>
      <c r="F1141" t="s">
        <v>132</v>
      </c>
      <c r="G1141" s="16">
        <v>278.5</v>
      </c>
      <c r="H1141" s="16">
        <v>662.27299999999923</v>
      </c>
      <c r="I1141" s="33">
        <v>2229139.5200000009</v>
      </c>
      <c r="J1141" s="33">
        <v>2069804.0600000008</v>
      </c>
      <c r="K1141" s="34">
        <f>IF($B1141="P",VLOOKUP($E1141,'[2]Costeo-JUL26'!$B$9:$CQ$307,K$1,0),0)</f>
        <v>901768</v>
      </c>
      <c r="L1141" s="35">
        <f>VLOOKUP($E1141,'[2]TEORICOS (05.26)'!$A$8:$T$251,L$1,0)</f>
        <v>0.13</v>
      </c>
      <c r="M1141" s="36">
        <f t="shared" si="532"/>
        <v>269074.5278000001</v>
      </c>
      <c r="N1141" s="35">
        <f>IF($B1141="P",VLOOKUP($E1141,'[2]Costeo-JUL26'!$B$9:$CQ$307,N$1,0),0)</f>
        <v>8.0000000000000002E-3</v>
      </c>
      <c r="O1141" s="36">
        <f t="shared" si="533"/>
        <v>2152.5962224000009</v>
      </c>
      <c r="P1141" s="36">
        <f>IF($B1141="P",VLOOKUP($E1141,'[2]Costeo-JUL26'!$B$9:$CQ$307,P$1,0),0)*H1141</f>
        <v>0</v>
      </c>
      <c r="Q1141" s="36">
        <f t="shared" si="534"/>
        <v>271227.12402240012</v>
      </c>
      <c r="R1141" s="34">
        <f>IF($B1141="P",VLOOKUP($E1141,'[2]Costeo-JUL26'!$B$9:$CQ$307,R$1,0),0)</f>
        <v>0</v>
      </c>
      <c r="S1141" s="16">
        <f>IF($B1141="P",VLOOKUP($E1141,'[2]Costeo-JUL26'!$B$9:$CQ$307,S$1,0),0)*$G1141</f>
        <v>0</v>
      </c>
      <c r="T1141" s="36">
        <f>IF($B1141="P",VLOOKUP($E1141,'[2]Costeo-JUL26'!$B$9:$CQ$307,T$1,0),0)*$G1141</f>
        <v>0</v>
      </c>
      <c r="U1141" s="35">
        <f>IF($B1141="P",VLOOKUP($E1141,'[2]Costeo-JUL26'!$B$9:$CQ$307,U$1,0),0)</f>
        <v>0</v>
      </c>
      <c r="V1141" s="36">
        <f t="shared" si="535"/>
        <v>0</v>
      </c>
      <c r="W1141" s="36">
        <f t="shared" si="536"/>
        <v>0</v>
      </c>
      <c r="X1141" s="34">
        <f>IF($B1141="P",VLOOKUP($E1141,'[2]Costeo-JUL26'!$B$9:$CQ$307,X$1,0),0)</f>
        <v>902338</v>
      </c>
      <c r="Y1141" s="16">
        <f>IF($B1141="P",VLOOKUP($E1141,'[2]Costeo-JUL26'!$B$9:$CQ$307,Y$1,0),0)*$G1141</f>
        <v>24.5662065</v>
      </c>
      <c r="Z1141" s="36">
        <f>IF($B1141="P",VLOOKUP($E1141,'[2]Costeo-JUL26'!$B$9:$CQ$307,Z$1,0),0)*$G1141</f>
        <v>6945.8492258100005</v>
      </c>
      <c r="AA1141" s="35">
        <f>IF($B1141="P",VLOOKUP($E1141,'[2]Costeo-JUL26'!$B$9:$CQ$307,AA$1,0),0)</f>
        <v>0.45</v>
      </c>
      <c r="AB1141" s="36">
        <f t="shared" si="537"/>
        <v>3125.6321516145003</v>
      </c>
      <c r="AC1141" s="36">
        <f t="shared" si="538"/>
        <v>10071.481377424501</v>
      </c>
      <c r="AD1141" s="34">
        <f>IF($B1141="P",VLOOKUP($E1141,'[2]Costeo-JUL26'!$B$9:$CQ$307,AD$1,0),0)</f>
        <v>901767</v>
      </c>
      <c r="AE1141" s="16">
        <f>IF($B1141="P",VLOOKUP($E1141,'[2]Costeo-JUL26'!$B$9:$CQ$307,AE$1,0),0)*$G1141</f>
        <v>1671</v>
      </c>
      <c r="AF1141" s="36">
        <f>IF($B1141="P",VLOOKUP($E1141,'[2]Costeo-JUL26'!$B$9:$CQ$307,AF$1,0),0)*$G1141</f>
        <v>25645.171200000001</v>
      </c>
      <c r="AG1141" s="35">
        <f>IF($B1141="P",VLOOKUP($E1141,'[2]Costeo-JUL26'!$B$9:$CQ$307,AG$1,0),0)</f>
        <v>6.0000000000000001E-3</v>
      </c>
      <c r="AH1141" s="36">
        <f t="shared" si="539"/>
        <v>153.87102720000001</v>
      </c>
      <c r="AI1141" s="36">
        <f t="shared" si="540"/>
        <v>25799.0422272</v>
      </c>
      <c r="AJ1141" s="34">
        <f>IF($B1141="P",VLOOKUP($E1141,'[2]Costeo-JUL26'!$B$9:$CQ$307,AJ$1,0),0)</f>
        <v>909141</v>
      </c>
      <c r="AK1141" s="16">
        <f>IF($B1141="P",VLOOKUP($E1141,'[2]Costeo-JUL26'!$B$9:$CQ$307,AK$1,0),0)*$G1141</f>
        <v>1671</v>
      </c>
      <c r="AL1141" s="36">
        <f>IF($B1141="P",VLOOKUP($E1141,'[2]Costeo-JUL26'!$B$9:$CQ$307,AL$1,0),0)*$G1141</f>
        <v>25630.967699999997</v>
      </c>
      <c r="AM1141" s="35">
        <f>IF($B1141="P",VLOOKUP($E1141,'[2]Costeo-JUL26'!$B$9:$CQ$307,AM$1,0),0)</f>
        <v>1.7999999999999999E-2</v>
      </c>
      <c r="AN1141" s="36">
        <f t="shared" si="541"/>
        <v>461.3574185999999</v>
      </c>
      <c r="AO1141" s="36">
        <f t="shared" si="542"/>
        <v>26092.325118599998</v>
      </c>
      <c r="AP1141" s="34">
        <f>IF($B1141="P",VLOOKUP($E1141,'[2]Costeo-JUL26'!$B$9:$CQ$307,AP$1,0),0)</f>
        <v>911423</v>
      </c>
      <c r="AQ1141" s="16">
        <f>IF($B1141="P",VLOOKUP($E1141,'[2]Costeo-JUL26'!$B$9:$CQ$307,AQ$1,0),0)*$G1141</f>
        <v>1671</v>
      </c>
      <c r="AR1141" s="36">
        <f>IF($B1141="P",VLOOKUP($E1141,'[2]Costeo-JUL26'!$B$9:$CQ$307,AR$1,0),0)*$G1141</f>
        <v>255077.98289312079</v>
      </c>
      <c r="AS1141" s="35">
        <f>IF($B1141="P",VLOOKUP($E1141,'[2]Costeo-JUL26'!$B$9:$CQ$307,AS$1,0),0)</f>
        <v>0.02</v>
      </c>
      <c r="AT1141" s="36">
        <f t="shared" si="543"/>
        <v>5101.5596578624163</v>
      </c>
      <c r="AU1141" s="36">
        <f t="shared" si="544"/>
        <v>260179.5425509832</v>
      </c>
      <c r="AV1141" s="34">
        <f>IF($B1141="P",VLOOKUP($E1141,'[2]Costeo-JUL26'!$B$9:$CQ$307,AV$1,0),0)</f>
        <v>932442</v>
      </c>
      <c r="AW1141" s="16">
        <f>IF($B1141="P",VLOOKUP($E1141,'[2]Costeo-JUL26'!$B$9:$CQ$307,AW$1,0),0)*$G1141</f>
        <v>7.7144499999999994</v>
      </c>
      <c r="AX1141" s="36">
        <f>IF($B1141="P",VLOOKUP($E1141,'[2]Costeo-JUL26'!$B$9:$CQ$307,AX$1,0),0)*$G1141</f>
        <v>28476.151158606408</v>
      </c>
      <c r="AY1141" s="35">
        <f>IF($B1141="P",VLOOKUP($E1141,'[2]Costeo-JUL26'!$B$9:$CQ$307,AY$1,0),0)</f>
        <v>0.03</v>
      </c>
      <c r="AZ1141" s="36">
        <f t="shared" si="545"/>
        <v>854.28453475819219</v>
      </c>
      <c r="BA1141" s="36">
        <f t="shared" si="546"/>
        <v>29330.435693364601</v>
      </c>
      <c r="BB1141" s="34">
        <f>IF($B1141="P",VLOOKUP($E1141,'[2]Costeo-JUL26'!$B$9:$CQ$307,BB$1,0),0)</f>
        <v>902311</v>
      </c>
      <c r="BC1141" s="16">
        <f>IF($B1141="P",VLOOKUP($E1141,'[2]Costeo-JUL26'!$B$9:$CQ$307,BC$1,0),0)*$G1141</f>
        <v>1.2184375000000001</v>
      </c>
      <c r="BD1141" s="36">
        <f>IF($B1141="P",VLOOKUP($E1141,'[2]Costeo-JUL26'!$B$9:$CQ$307,BD$1,0),0)*$G1141</f>
        <v>4778.2793296875006</v>
      </c>
      <c r="BE1141" s="35">
        <f>IF($B1141="P",VLOOKUP($E1141,'[2]Costeo-JUL26'!$B$9:$CQ$307,BE$1,0),0)</f>
        <v>0.03</v>
      </c>
      <c r="BF1141" s="36">
        <f t="shared" si="547"/>
        <v>143.34837989062501</v>
      </c>
      <c r="BG1141" s="36">
        <f t="shared" si="548"/>
        <v>4921.6277095781261</v>
      </c>
      <c r="BH1141" s="34">
        <f>IF($B1141="P",VLOOKUP($E1141,'[2]Costeo-JUL26'!$B$9:$CQ$307,BH$1,0),0)</f>
        <v>933089</v>
      </c>
      <c r="BI1141" s="16">
        <f>IF($B1141="P",VLOOKUP($E1141,'[2]Costeo-JUL26'!$B$9:$CQ$307,BI$1,0),0)*$G1141</f>
        <v>10.44375</v>
      </c>
      <c r="BJ1141" s="36">
        <f>IF($B1141="P",VLOOKUP($E1141,'[2]Costeo-JUL26'!$B$9:$CQ$307,BJ$1,0),0)*$G1141</f>
        <v>7777.1738767421612</v>
      </c>
      <c r="BK1141" s="35">
        <f>IF(BH1141=910319,0,IF($B1141="P",VLOOKUP($E1141,'[2]Costeo-JUL26'!$B$9:$CQ$307,BK$1,0),0))</f>
        <v>0.02</v>
      </c>
      <c r="BL1141" s="36">
        <f t="shared" si="549"/>
        <v>155.54347753484322</v>
      </c>
      <c r="BM1141" s="36">
        <f t="shared" si="550"/>
        <v>7932.7173542770042</v>
      </c>
      <c r="BN1141" s="34">
        <f>IF($B1141="P",VLOOKUP($E1141,'[2]Costeo-JUL26'!$B$9:$CQ$307,BN$1,0),0)</f>
        <v>0</v>
      </c>
      <c r="BO1141" s="16">
        <f>IF($B1141="P",VLOOKUP($E1141,'[2]Costeo-JUL26'!$B$9:$CQ$307,BO$1,0),0)*$G1141</f>
        <v>0</v>
      </c>
      <c r="BP1141" s="36">
        <f>IF($B1141="P",VLOOKUP($E1141,'[2]Costeo-JUL26'!$B$9:$CQ$307,BP$1,0),0)*$G1141</f>
        <v>0</v>
      </c>
      <c r="BQ1141" s="35">
        <f>IF($B1141="P",VLOOKUP($E1141,'[2]Costeo-JUL26'!$B$9:$CQ$307,BQ$1,0),0)</f>
        <v>0</v>
      </c>
      <c r="BR1141" s="36">
        <f t="shared" si="551"/>
        <v>0</v>
      </c>
      <c r="BS1141" s="36">
        <f t="shared" si="552"/>
        <v>0</v>
      </c>
      <c r="BT1141" s="34">
        <f>IF($B1141="P",VLOOKUP($E1141,'[2]Costeo-JUL26'!$B$9:$CQ$307,BT$1,0),0)</f>
        <v>0</v>
      </c>
      <c r="BU1141" s="16">
        <f>IF($B1141="P",VLOOKUP($E1141,'[2]Costeo-JUL26'!$B$9:$CQ$307,BU$1,0),0)*$G1141</f>
        <v>0</v>
      </c>
      <c r="BV1141" s="36">
        <f>IF($B1141="P",VLOOKUP($E1141,'[2]Costeo-JUL26'!$B$9:$CQ$307,BV$1,0),0)*$G1141</f>
        <v>0</v>
      </c>
      <c r="BW1141" s="35">
        <f>IF($B1141="P",VLOOKUP($E1141,'[2]Costeo-JUL26'!$B$9:$CQ$307,BW$1,0),0)</f>
        <v>0</v>
      </c>
      <c r="BX1141" s="36">
        <f t="shared" si="553"/>
        <v>0</v>
      </c>
      <c r="BY1141" s="36">
        <f t="shared" si="554"/>
        <v>0</v>
      </c>
      <c r="BZ1141" s="34">
        <f>IF($B1141="P",VLOOKUP($E1141,'[2]Costeo-JUL26'!$B$9:$CQ$307,BZ$1,0),0)</f>
        <v>0</v>
      </c>
      <c r="CA1141" s="16">
        <f>IF($B1141="P",VLOOKUP($E1141,'[2]Costeo-JUL26'!$B$9:$CQ$307,CA$1,0),0)*$G1141</f>
        <v>0</v>
      </c>
      <c r="CB1141" s="36">
        <f>IF($B1141="P",VLOOKUP($E1141,'[2]Costeo-JUL26'!$B$9:$CQ$307,CB$1,0),0)*$G1141</f>
        <v>0</v>
      </c>
      <c r="CC1141" s="35">
        <f>IF($B1141="P",VLOOKUP($E1141,'[2]Costeo-JUL26'!$B$9:$CQ$307,CC$1,0),0)</f>
        <v>0</v>
      </c>
      <c r="CD1141" s="36">
        <f t="shared" si="555"/>
        <v>0</v>
      </c>
      <c r="CE1141" s="36">
        <f t="shared" si="556"/>
        <v>0</v>
      </c>
      <c r="CF1141" s="37">
        <f t="shared" si="528"/>
        <v>635554.29605382751</v>
      </c>
      <c r="CG1141" s="36">
        <f>IF($B1141="r",VLOOKUP($E1141,'[2]Costeo-JUL26'!$B$9:$CQ$307,CG$1,0),0)*$G1141</f>
        <v>0</v>
      </c>
      <c r="CH1141" s="35">
        <f>VLOOKUP($E1141,'[2]TEORICOS (05.26)'!$A$8:$T$251,CH$1,0)</f>
        <v>0</v>
      </c>
      <c r="CI1141" s="36">
        <f t="shared" si="557"/>
        <v>0</v>
      </c>
      <c r="CJ1141" s="37">
        <f t="shared" si="558"/>
        <v>0</v>
      </c>
      <c r="CM1141" s="16">
        <f>SUMIFS('[1]Ajuste Inventario'!$I:$I,'[1]Ajuste Inventario'!$B:$B,E1141,'[1]Ajuste Inventario'!$S:$S,D1141)*-1</f>
        <v>6.1660000000000004</v>
      </c>
      <c r="CN1141" s="36">
        <f t="shared" si="529"/>
        <v>14071.194935252786</v>
      </c>
      <c r="CP1141" t="str">
        <f t="shared" si="530"/>
        <v>2359Org.Vtas V.Gesell</v>
      </c>
      <c r="CQ1141" s="10">
        <f t="shared" si="531"/>
        <v>2282.0621043225406</v>
      </c>
    </row>
    <row r="1142" spans="1:95" x14ac:dyDescent="0.25">
      <c r="A1142" s="30">
        <v>46204</v>
      </c>
      <c r="B1142" s="31" t="str">
        <f>VLOOKUP($E1142,'[2]TEORICOS (05.26)'!$A$8:$T$251,B$1,0)</f>
        <v>P</v>
      </c>
      <c r="C1142" s="32" t="str">
        <f>VLOOKUP($E1142,'[2]TEORICOS (05.26)'!$A$8:$T$251,C$1,0)</f>
        <v>Aquarius</v>
      </c>
      <c r="D1142" t="s">
        <v>233</v>
      </c>
      <c r="E1142">
        <v>2423</v>
      </c>
      <c r="F1142" t="s">
        <v>133</v>
      </c>
      <c r="G1142" s="16">
        <v>31</v>
      </c>
      <c r="H1142" s="16">
        <v>21.824000000000005</v>
      </c>
      <c r="I1142" s="33">
        <v>300799.33</v>
      </c>
      <c r="J1142" s="33">
        <v>279742.08000000007</v>
      </c>
      <c r="K1142" s="34">
        <f>IF($B1142="P",VLOOKUP($E1142,'[2]Costeo-JUL26'!$B$9:$CQ$307,K$1,0),0)</f>
        <v>938684</v>
      </c>
      <c r="L1142" s="35">
        <f>VLOOKUP($E1142,'[2]TEORICOS (05.26)'!$A$8:$T$251,L$1,0)</f>
        <v>0.17</v>
      </c>
      <c r="M1142" s="36">
        <f t="shared" si="532"/>
        <v>47556.15360000002</v>
      </c>
      <c r="N1142" s="35">
        <f>IF($B1142="P",VLOOKUP($E1142,'[2]Costeo-JUL26'!$B$9:$CQ$307,N$1,0),0)</f>
        <v>0.05</v>
      </c>
      <c r="O1142" s="36">
        <f t="shared" si="533"/>
        <v>2377.8076800000013</v>
      </c>
      <c r="P1142" s="36">
        <f>IF($B1142="P",VLOOKUP($E1142,'[2]Costeo-JUL26'!$B$9:$CQ$307,P$1,0),0)*H1142</f>
        <v>0</v>
      </c>
      <c r="Q1142" s="36">
        <f t="shared" si="534"/>
        <v>49933.961280000018</v>
      </c>
      <c r="R1142" s="34">
        <f>IF($B1142="P",VLOOKUP($E1142,'[2]Costeo-JUL26'!$B$9:$CQ$307,R$1,0),0)</f>
        <v>902332</v>
      </c>
      <c r="S1142" s="16">
        <f>IF($B1142="P",VLOOKUP($E1142,'[2]Costeo-JUL26'!$B$9:$CQ$307,S$1,0),0)*$G1142</f>
        <v>13.088714600000001</v>
      </c>
      <c r="T1142" s="36">
        <f>IF($B1142="P",VLOOKUP($E1142,'[2]Costeo-JUL26'!$B$9:$CQ$307,T$1,0),0)*$G1142</f>
        <v>9130.0838441609758</v>
      </c>
      <c r="U1142" s="35">
        <f>IF($B1142="P",VLOOKUP($E1142,'[2]Costeo-JUL26'!$B$9:$CQ$307,U$1,0),0)</f>
        <v>1.4999999999999999E-2</v>
      </c>
      <c r="V1142" s="36">
        <f t="shared" si="535"/>
        <v>136.95125766241463</v>
      </c>
      <c r="W1142" s="36">
        <f t="shared" si="536"/>
        <v>9267.0351018233905</v>
      </c>
      <c r="X1142" s="34">
        <f>IF($B1142="P",VLOOKUP($E1142,'[2]Costeo-JUL26'!$B$9:$CQ$307,X$1,0),0)</f>
        <v>0</v>
      </c>
      <c r="Y1142" s="16">
        <f>IF($B1142="P",VLOOKUP($E1142,'[2]Costeo-JUL26'!$B$9:$CQ$307,Y$1,0),0)*$G1142</f>
        <v>0</v>
      </c>
      <c r="Z1142" s="36">
        <f>IF($B1142="P",VLOOKUP($E1142,'[2]Costeo-JUL26'!$B$9:$CQ$307,Z$1,0),0)*$G1142</f>
        <v>0</v>
      </c>
      <c r="AA1142" s="35">
        <f>IF($B1142="P",VLOOKUP($E1142,'[2]Costeo-JUL26'!$B$9:$CQ$307,AA$1,0),0)</f>
        <v>0</v>
      </c>
      <c r="AB1142" s="36">
        <f t="shared" si="537"/>
        <v>0</v>
      </c>
      <c r="AC1142" s="36">
        <f t="shared" si="538"/>
        <v>0</v>
      </c>
      <c r="AD1142" s="34">
        <f>IF($B1142="P",VLOOKUP($E1142,'[2]Costeo-JUL26'!$B$9:$CQ$307,AD$1,0),0)</f>
        <v>902257</v>
      </c>
      <c r="AE1142" s="16">
        <f>IF($B1142="P",VLOOKUP($E1142,'[2]Costeo-JUL26'!$B$9:$CQ$307,AE$1,0),0)*$G1142</f>
        <v>248</v>
      </c>
      <c r="AF1142" s="36">
        <f>IF($B1142="P",VLOOKUP($E1142,'[2]Costeo-JUL26'!$B$9:$CQ$307,AF$1,0),0)*$G1142</f>
        <v>3806.1056000000003</v>
      </c>
      <c r="AG1142" s="35">
        <f>IF($B1142="P",VLOOKUP($E1142,'[2]Costeo-JUL26'!$B$9:$CQ$307,AG$1,0),0)</f>
        <v>6.0000000000000001E-3</v>
      </c>
      <c r="AH1142" s="36">
        <f t="shared" si="539"/>
        <v>22.836633600000003</v>
      </c>
      <c r="AI1142" s="36">
        <f t="shared" si="540"/>
        <v>3828.9422336000002</v>
      </c>
      <c r="AJ1142" s="34">
        <f>IF($B1142="P",VLOOKUP($E1142,'[2]Costeo-JUL26'!$B$9:$CQ$307,AJ$1,0),0)</f>
        <v>938574</v>
      </c>
      <c r="AK1142" s="16">
        <f>IF($B1142="P",VLOOKUP($E1142,'[2]Costeo-JUL26'!$B$9:$CQ$307,AK$1,0),0)*$G1142</f>
        <v>248</v>
      </c>
      <c r="AL1142" s="36">
        <f>IF($B1142="P",VLOOKUP($E1142,'[2]Costeo-JUL26'!$B$9:$CQ$307,AL$1,0),0)*$G1142</f>
        <v>3139.3080054065836</v>
      </c>
      <c r="AM1142" s="35">
        <f>IF($B1142="P",VLOOKUP($E1142,'[2]Costeo-JUL26'!$B$9:$CQ$307,AM$1,0),0)</f>
        <v>1.7999999999999999E-2</v>
      </c>
      <c r="AN1142" s="36">
        <f t="shared" si="541"/>
        <v>56.507544097318501</v>
      </c>
      <c r="AO1142" s="36">
        <f t="shared" si="542"/>
        <v>3195.8155495039023</v>
      </c>
      <c r="AP1142" s="34">
        <f>IF($B1142="P",VLOOKUP($E1142,'[2]Costeo-JUL26'!$B$9:$CQ$307,AP$1,0),0)</f>
        <v>901569</v>
      </c>
      <c r="AQ1142" s="16">
        <f>IF($B1142="P",VLOOKUP($E1142,'[2]Costeo-JUL26'!$B$9:$CQ$307,AQ$1,0),0)*$G1142</f>
        <v>248</v>
      </c>
      <c r="AR1142" s="36">
        <f>IF($B1142="P",VLOOKUP($E1142,'[2]Costeo-JUL26'!$B$9:$CQ$307,AR$1,0),0)*$G1142</f>
        <v>16128.684961133973</v>
      </c>
      <c r="AS1142" s="35">
        <f>IF($B1142="P",VLOOKUP($E1142,'[2]Costeo-JUL26'!$B$9:$CQ$307,AS$1,0),0)</f>
        <v>0.02</v>
      </c>
      <c r="AT1142" s="36">
        <f t="shared" si="543"/>
        <v>322.57369922267947</v>
      </c>
      <c r="AU1142" s="36">
        <f t="shared" si="544"/>
        <v>16451.258660356652</v>
      </c>
      <c r="AV1142" s="34">
        <f>IF($B1142="P",VLOOKUP($E1142,'[2]Costeo-JUL26'!$B$9:$CQ$307,AV$1,0),0)</f>
        <v>932435</v>
      </c>
      <c r="AW1142" s="16">
        <f>IF($B1142="P",VLOOKUP($E1142,'[2]Costeo-JUL26'!$B$9:$CQ$307,AW$1,0),0)*$G1142</f>
        <v>0.52700000000000002</v>
      </c>
      <c r="AX1142" s="36">
        <f>IF($B1142="P",VLOOKUP($E1142,'[2]Costeo-JUL26'!$B$9:$CQ$307,AX$1,0),0)*$G1142</f>
        <v>2710.1185800000003</v>
      </c>
      <c r="AY1142" s="35">
        <f>IF($B1142="P",VLOOKUP($E1142,'[2]Costeo-JUL26'!$B$9:$CQ$307,AY$1,0),0)</f>
        <v>0.03</v>
      </c>
      <c r="AZ1142" s="36">
        <f t="shared" si="545"/>
        <v>81.303557400000003</v>
      </c>
      <c r="BA1142" s="36">
        <f t="shared" si="546"/>
        <v>2791.4221374000003</v>
      </c>
      <c r="BB1142" s="34">
        <f>IF($B1142="P",VLOOKUP($E1142,'[2]Costeo-JUL26'!$B$9:$CQ$307,BB$1,0),0)</f>
        <v>902311</v>
      </c>
      <c r="BC1142" s="16">
        <f>IF($B1142="P",VLOOKUP($E1142,'[2]Costeo-JUL26'!$B$9:$CQ$307,BC$1,0),0)*$G1142</f>
        <v>6.4583333333333326E-2</v>
      </c>
      <c r="BD1142" s="36">
        <f>IF($B1142="P",VLOOKUP($E1142,'[2]Costeo-JUL26'!$B$9:$CQ$307,BD$1,0),0)*$G1142</f>
        <v>253.27290625000003</v>
      </c>
      <c r="BE1142" s="35">
        <f>IF($B1142="P",VLOOKUP($E1142,'[2]Costeo-JUL26'!$B$9:$CQ$307,BE$1,0),0)</f>
        <v>0.03</v>
      </c>
      <c r="BF1142" s="36">
        <f t="shared" si="547"/>
        <v>7.5981871875000007</v>
      </c>
      <c r="BG1142" s="36">
        <f t="shared" si="548"/>
        <v>260.87109343750001</v>
      </c>
      <c r="BH1142" s="34">
        <f>IF($B1142="P",VLOOKUP($E1142,'[2]Costeo-JUL26'!$B$9:$CQ$307,BH$1,0),0)</f>
        <v>933089</v>
      </c>
      <c r="BI1142" s="16">
        <f>IF($B1142="P",VLOOKUP($E1142,'[2]Costeo-JUL26'!$B$9:$CQ$307,BI$1,0),0)*$G1142</f>
        <v>0.71759259259259256</v>
      </c>
      <c r="BJ1142" s="36">
        <f>IF($B1142="P",VLOOKUP($E1142,'[2]Costeo-JUL26'!$B$9:$CQ$307,BJ$1,0),0)*$G1142</f>
        <v>534.37150116144016</v>
      </c>
      <c r="BK1142" s="35">
        <f>IF(BH1142=910319,0,IF($B1142="P",VLOOKUP($E1142,'[2]Costeo-JUL26'!$B$9:$CQ$307,BK$1,0),0))</f>
        <v>0.02</v>
      </c>
      <c r="BL1142" s="36">
        <f t="shared" si="549"/>
        <v>10.687430023228803</v>
      </c>
      <c r="BM1142" s="36">
        <f t="shared" si="550"/>
        <v>545.05893118466895</v>
      </c>
      <c r="BN1142" s="34">
        <f>IF($B1142="P",VLOOKUP($E1142,'[2]Costeo-JUL26'!$B$9:$CQ$307,BN$1,0),0)</f>
        <v>0</v>
      </c>
      <c r="BO1142" s="16">
        <f>IF($B1142="P",VLOOKUP($E1142,'[2]Costeo-JUL26'!$B$9:$CQ$307,BO$1,0),0)*$G1142</f>
        <v>0</v>
      </c>
      <c r="BP1142" s="36">
        <f>IF($B1142="P",VLOOKUP($E1142,'[2]Costeo-JUL26'!$B$9:$CQ$307,BP$1,0),0)*$G1142</f>
        <v>0</v>
      </c>
      <c r="BQ1142" s="35">
        <f>IF($B1142="P",VLOOKUP($E1142,'[2]Costeo-JUL26'!$B$9:$CQ$307,BQ$1,0),0)</f>
        <v>0</v>
      </c>
      <c r="BR1142" s="36">
        <f t="shared" si="551"/>
        <v>0</v>
      </c>
      <c r="BS1142" s="36">
        <f t="shared" si="552"/>
        <v>0</v>
      </c>
      <c r="BT1142" s="34">
        <f>IF($B1142="P",VLOOKUP($E1142,'[2]Costeo-JUL26'!$B$9:$CQ$307,BT$1,0),0)</f>
        <v>0</v>
      </c>
      <c r="BU1142" s="16">
        <f>IF($B1142="P",VLOOKUP($E1142,'[2]Costeo-JUL26'!$B$9:$CQ$307,BU$1,0),0)*$G1142</f>
        <v>0</v>
      </c>
      <c r="BV1142" s="36">
        <f>IF($B1142="P",VLOOKUP($E1142,'[2]Costeo-JUL26'!$B$9:$CQ$307,BV$1,0),0)*$G1142</f>
        <v>0</v>
      </c>
      <c r="BW1142" s="35">
        <f>IF($B1142="P",VLOOKUP($E1142,'[2]Costeo-JUL26'!$B$9:$CQ$307,BW$1,0),0)</f>
        <v>0</v>
      </c>
      <c r="BX1142" s="36">
        <f t="shared" si="553"/>
        <v>0</v>
      </c>
      <c r="BY1142" s="36">
        <f t="shared" si="554"/>
        <v>0</v>
      </c>
      <c r="BZ1142" s="34">
        <f>IF($B1142="P",VLOOKUP($E1142,'[2]Costeo-JUL26'!$B$9:$CQ$307,BZ$1,0),0)</f>
        <v>936704</v>
      </c>
      <c r="CA1142" s="16">
        <f>IF($B1142="P",VLOOKUP($E1142,'[2]Costeo-JUL26'!$B$9:$CQ$307,CA$1,0),0)*$G1142</f>
        <v>0.75368279674831773</v>
      </c>
      <c r="CB1142" s="36">
        <f>IF($B1142="P",VLOOKUP($E1142,'[2]Costeo-JUL26'!$B$9:$CQ$307,CB$1,0),0)*$G1142</f>
        <v>359.78071975142723</v>
      </c>
      <c r="CC1142" s="35">
        <f>IF($B1142="P",VLOOKUP($E1142,'[2]Costeo-JUL26'!$B$9:$CQ$307,CC$1,0),0)</f>
        <v>0.5</v>
      </c>
      <c r="CD1142" s="36">
        <f t="shared" si="555"/>
        <v>179.89035987571361</v>
      </c>
      <c r="CE1142" s="36">
        <f t="shared" si="556"/>
        <v>539.6710796271409</v>
      </c>
      <c r="CF1142" s="37">
        <f t="shared" si="528"/>
        <v>86814.036066933259</v>
      </c>
      <c r="CG1142" s="36">
        <f>IF($B1142="r",VLOOKUP($E1142,'[2]Costeo-JUL26'!$B$9:$CQ$307,CG$1,0),0)*$G1142</f>
        <v>0</v>
      </c>
      <c r="CH1142" s="35">
        <f>VLOOKUP($E1142,'[2]TEORICOS (05.26)'!$A$8:$T$251,CH$1,0)</f>
        <v>0</v>
      </c>
      <c r="CI1142" s="36">
        <f t="shared" si="557"/>
        <v>0</v>
      </c>
      <c r="CJ1142" s="37">
        <f t="shared" si="558"/>
        <v>0</v>
      </c>
      <c r="CM1142" s="16">
        <f>SUMIFS('[1]Ajuste Inventario'!$I:$I,'[1]Ajuste Inventario'!$B:$B,E1142,'[1]Ajuste Inventario'!$S:$S,D1142)*-1</f>
        <v>5.625</v>
      </c>
      <c r="CN1142" s="36">
        <f t="shared" si="529"/>
        <v>15752.546866983857</v>
      </c>
      <c r="CP1142" t="str">
        <f t="shared" si="530"/>
        <v>2423Org.Vtas V.Gesell</v>
      </c>
      <c r="CQ1142" s="10">
        <f t="shared" si="531"/>
        <v>2800.4527763526858</v>
      </c>
    </row>
    <row r="1143" spans="1:95" x14ac:dyDescent="0.25">
      <c r="A1143" s="30">
        <v>46204</v>
      </c>
      <c r="B1143" s="31" t="str">
        <f>VLOOKUP($E1143,'[2]TEORICOS (05.26)'!$A$8:$T$251,B$1,0)</f>
        <v>P</v>
      </c>
      <c r="C1143" s="32" t="str">
        <f>VLOOKUP($E1143,'[2]TEORICOS (05.26)'!$A$8:$T$251,C$1,0)</f>
        <v>Aquarius</v>
      </c>
      <c r="D1143" t="s">
        <v>233</v>
      </c>
      <c r="E1143">
        <v>2426</v>
      </c>
      <c r="F1143" t="s">
        <v>134</v>
      </c>
      <c r="G1143" s="16">
        <v>74</v>
      </c>
      <c r="H1143" s="16">
        <v>117.28999999999985</v>
      </c>
      <c r="I1143" s="33">
        <v>781492.93999999983</v>
      </c>
      <c r="J1143" s="33">
        <v>761579.68999999983</v>
      </c>
      <c r="K1143" s="34">
        <f>IF($B1143="P",VLOOKUP($E1143,'[2]Costeo-JUL26'!$B$9:$CQ$307,K$1,0),0)</f>
        <v>938684</v>
      </c>
      <c r="L1143" s="35">
        <f>VLOOKUP($E1143,'[2]TEORICOS (05.26)'!$A$8:$T$251,L$1,0)</f>
        <v>0.17</v>
      </c>
      <c r="M1143" s="36">
        <f t="shared" si="532"/>
        <v>129468.54729999998</v>
      </c>
      <c r="N1143" s="35">
        <f>IF($B1143="P",VLOOKUP($E1143,'[2]Costeo-JUL26'!$B$9:$CQ$307,N$1,0),0)</f>
        <v>0.05</v>
      </c>
      <c r="O1143" s="36">
        <f t="shared" si="533"/>
        <v>6473.4273649999996</v>
      </c>
      <c r="P1143" s="36">
        <f>IF($B1143="P",VLOOKUP($E1143,'[2]Costeo-JUL26'!$B$9:$CQ$307,P$1,0),0)*H1143</f>
        <v>0</v>
      </c>
      <c r="Q1143" s="36">
        <f t="shared" si="534"/>
        <v>135941.97466499999</v>
      </c>
      <c r="R1143" s="34">
        <f>IF($B1143="P",VLOOKUP($E1143,'[2]Costeo-JUL26'!$B$9:$CQ$307,R$1,0),0)</f>
        <v>902332</v>
      </c>
      <c r="S1143" s="16">
        <f>IF($B1143="P",VLOOKUP($E1143,'[2]Costeo-JUL26'!$B$9:$CQ$307,S$1,0),0)*$G1143</f>
        <v>70.299063900000007</v>
      </c>
      <c r="T1143" s="36">
        <f>IF($B1143="P",VLOOKUP($E1143,'[2]Costeo-JUL26'!$B$9:$CQ$307,T$1,0),0)*$G1143</f>
        <v>49037.385808154919</v>
      </c>
      <c r="U1143" s="35">
        <f>IF($B1143="P",VLOOKUP($E1143,'[2]Costeo-JUL26'!$B$9:$CQ$307,U$1,0),0)</f>
        <v>1.4999999999999999E-2</v>
      </c>
      <c r="V1143" s="36">
        <f t="shared" si="535"/>
        <v>735.56078712232375</v>
      </c>
      <c r="W1143" s="36">
        <f t="shared" si="536"/>
        <v>49772.946595277244</v>
      </c>
      <c r="X1143" s="34">
        <f>IF($B1143="P",VLOOKUP($E1143,'[2]Costeo-JUL26'!$B$9:$CQ$307,X$1,0),0)</f>
        <v>0</v>
      </c>
      <c r="Y1143" s="16">
        <f>IF($B1143="P",VLOOKUP($E1143,'[2]Costeo-JUL26'!$B$9:$CQ$307,Y$1,0),0)*$G1143</f>
        <v>0</v>
      </c>
      <c r="Z1143" s="36">
        <f>IF($B1143="P",VLOOKUP($E1143,'[2]Costeo-JUL26'!$B$9:$CQ$307,Z$1,0),0)*$G1143</f>
        <v>0</v>
      </c>
      <c r="AA1143" s="35">
        <f>IF($B1143="P",VLOOKUP($E1143,'[2]Costeo-JUL26'!$B$9:$CQ$307,AA$1,0),0)</f>
        <v>0</v>
      </c>
      <c r="AB1143" s="36">
        <f t="shared" si="537"/>
        <v>0</v>
      </c>
      <c r="AC1143" s="36">
        <f t="shared" si="538"/>
        <v>0</v>
      </c>
      <c r="AD1143" s="34">
        <f>IF($B1143="P",VLOOKUP($E1143,'[2]Costeo-JUL26'!$B$9:$CQ$307,AD$1,0),0)</f>
        <v>902257</v>
      </c>
      <c r="AE1143" s="16">
        <f>IF($B1143="P",VLOOKUP($E1143,'[2]Costeo-JUL26'!$B$9:$CQ$307,AE$1,0),0)*$G1143</f>
        <v>444</v>
      </c>
      <c r="AF1143" s="36">
        <f>IF($B1143="P",VLOOKUP($E1143,'[2]Costeo-JUL26'!$B$9:$CQ$307,AF$1,0),0)*$G1143</f>
        <v>6814.1568000000007</v>
      </c>
      <c r="AG1143" s="35">
        <f>IF($B1143="P",VLOOKUP($E1143,'[2]Costeo-JUL26'!$B$9:$CQ$307,AG$1,0),0)</f>
        <v>6.0000000000000001E-3</v>
      </c>
      <c r="AH1143" s="36">
        <f t="shared" si="539"/>
        <v>40.884940800000003</v>
      </c>
      <c r="AI1143" s="36">
        <f t="shared" si="540"/>
        <v>6855.0417408000003</v>
      </c>
      <c r="AJ1143" s="34">
        <f>IF($B1143="P",VLOOKUP($E1143,'[2]Costeo-JUL26'!$B$9:$CQ$307,AJ$1,0),0)</f>
        <v>940570</v>
      </c>
      <c r="AK1143" s="16">
        <f>IF($B1143="P",VLOOKUP($E1143,'[2]Costeo-JUL26'!$B$9:$CQ$307,AK$1,0),0)*$G1143</f>
        <v>444</v>
      </c>
      <c r="AL1143" s="36">
        <f>IF($B1143="P",VLOOKUP($E1143,'[2]Costeo-JUL26'!$B$9:$CQ$307,AL$1,0),0)*$G1143</f>
        <v>7836.8752799999993</v>
      </c>
      <c r="AM1143" s="35">
        <f>IF($B1143="P",VLOOKUP($E1143,'[2]Costeo-JUL26'!$B$9:$CQ$307,AM$1,0),0)</f>
        <v>1.7999999999999999E-2</v>
      </c>
      <c r="AN1143" s="36">
        <f t="shared" si="541"/>
        <v>141.06375503999999</v>
      </c>
      <c r="AO1143" s="36">
        <f t="shared" si="542"/>
        <v>7977.939035039999</v>
      </c>
      <c r="AP1143" s="34">
        <f>IF($B1143="P",VLOOKUP($E1143,'[2]Costeo-JUL26'!$B$9:$CQ$307,AP$1,0),0)</f>
        <v>933429</v>
      </c>
      <c r="AQ1143" s="16">
        <f>IF($B1143="P",VLOOKUP($E1143,'[2]Costeo-JUL26'!$B$9:$CQ$307,AQ$1,0),0)*$G1143</f>
        <v>444</v>
      </c>
      <c r="AR1143" s="36">
        <f>IF($B1143="P",VLOOKUP($E1143,'[2]Costeo-JUL26'!$B$9:$CQ$307,AR$1,0),0)*$G1143</f>
        <v>43619.350320000012</v>
      </c>
      <c r="AS1143" s="35">
        <f>IF($B1143="P",VLOOKUP($E1143,'[2]Costeo-JUL26'!$B$9:$CQ$307,AS$1,0),0)</f>
        <v>0.02</v>
      </c>
      <c r="AT1143" s="36">
        <f t="shared" si="543"/>
        <v>872.38700640000025</v>
      </c>
      <c r="AU1143" s="36">
        <f t="shared" si="544"/>
        <v>44491.737326400013</v>
      </c>
      <c r="AV1143" s="34">
        <f>IF($B1143="P",VLOOKUP($E1143,'[2]Costeo-JUL26'!$B$9:$CQ$307,AV$1,0),0)</f>
        <v>932437</v>
      </c>
      <c r="AW1143" s="16">
        <f>IF($B1143="P",VLOOKUP($E1143,'[2]Costeo-JUL26'!$B$9:$CQ$307,AW$1,0),0)*$G1143</f>
        <v>2.1534</v>
      </c>
      <c r="AX1143" s="36">
        <f>IF($B1143="P",VLOOKUP($E1143,'[2]Costeo-JUL26'!$B$9:$CQ$307,AX$1,0),0)*$G1143</f>
        <v>11073.945636</v>
      </c>
      <c r="AY1143" s="35">
        <f>IF($B1143="P",VLOOKUP($E1143,'[2]Costeo-JUL26'!$B$9:$CQ$307,AY$1,0),0)</f>
        <v>0.03</v>
      </c>
      <c r="AZ1143" s="36">
        <f t="shared" si="545"/>
        <v>332.21836908</v>
      </c>
      <c r="BA1143" s="36">
        <f t="shared" si="546"/>
        <v>11406.16400508</v>
      </c>
      <c r="BB1143" s="34">
        <f>IF($B1143="P",VLOOKUP($E1143,'[2]Costeo-JUL26'!$B$9:$CQ$307,BB$1,0),0)</f>
        <v>902311</v>
      </c>
      <c r="BC1143" s="16">
        <f>IF($B1143="P",VLOOKUP($E1143,'[2]Costeo-JUL26'!$B$9:$CQ$307,BC$1,0),0)*$G1143</f>
        <v>0.29732142857142863</v>
      </c>
      <c r="BD1143" s="36">
        <f>IF($B1143="P",VLOOKUP($E1143,'[2]Costeo-JUL26'!$B$9:$CQ$307,BD$1,0),0)*$G1143</f>
        <v>1165.9890937500002</v>
      </c>
      <c r="BE1143" s="35">
        <f>IF($B1143="P",VLOOKUP($E1143,'[2]Costeo-JUL26'!$B$9:$CQ$307,BE$1,0),0)</f>
        <v>0.03</v>
      </c>
      <c r="BF1143" s="36">
        <f t="shared" si="547"/>
        <v>34.979672812500006</v>
      </c>
      <c r="BG1143" s="36">
        <f t="shared" si="548"/>
        <v>1200.9687665625002</v>
      </c>
      <c r="BH1143" s="34">
        <f>IF($B1143="P",VLOOKUP($E1143,'[2]Costeo-JUL26'!$B$9:$CQ$307,BH$1,0),0)</f>
        <v>933089</v>
      </c>
      <c r="BI1143" s="16">
        <f>IF($B1143="P",VLOOKUP($E1143,'[2]Costeo-JUL26'!$B$9:$CQ$307,BI$1,0),0)*$G1143</f>
        <v>1.982142857142857</v>
      </c>
      <c r="BJ1143" s="36">
        <f>IF($B1143="P",VLOOKUP($E1143,'[2]Costeo-JUL26'!$B$9:$CQ$307,BJ$1,0),0)*$G1143</f>
        <v>1476.0473631159782</v>
      </c>
      <c r="BK1143" s="35">
        <f>IF(BH1143=910319,0,IF($B1143="P",VLOOKUP($E1143,'[2]Costeo-JUL26'!$B$9:$CQ$307,BK$1,0),0))</f>
        <v>0.02</v>
      </c>
      <c r="BL1143" s="36">
        <f t="shared" si="549"/>
        <v>29.520947262319567</v>
      </c>
      <c r="BM1143" s="36">
        <f t="shared" si="550"/>
        <v>1505.5683103782978</v>
      </c>
      <c r="BN1143" s="34">
        <f>IF($B1143="P",VLOOKUP($E1143,'[2]Costeo-JUL26'!$B$9:$CQ$307,BN$1,0),0)</f>
        <v>0</v>
      </c>
      <c r="BO1143" s="16">
        <f>IF($B1143="P",VLOOKUP($E1143,'[2]Costeo-JUL26'!$B$9:$CQ$307,BO$1,0),0)*$G1143</f>
        <v>0</v>
      </c>
      <c r="BP1143" s="36">
        <f>IF($B1143="P",VLOOKUP($E1143,'[2]Costeo-JUL26'!$B$9:$CQ$307,BP$1,0),0)*$G1143</f>
        <v>0</v>
      </c>
      <c r="BQ1143" s="35">
        <f>IF($B1143="P",VLOOKUP($E1143,'[2]Costeo-JUL26'!$B$9:$CQ$307,BQ$1,0),0)</f>
        <v>0</v>
      </c>
      <c r="BR1143" s="36">
        <f t="shared" si="551"/>
        <v>0</v>
      </c>
      <c r="BS1143" s="36">
        <f t="shared" si="552"/>
        <v>0</v>
      </c>
      <c r="BT1143" s="34">
        <f>IF($B1143="P",VLOOKUP($E1143,'[2]Costeo-JUL26'!$B$9:$CQ$307,BT$1,0),0)</f>
        <v>0</v>
      </c>
      <c r="BU1143" s="16">
        <f>IF($B1143="P",VLOOKUP($E1143,'[2]Costeo-JUL26'!$B$9:$CQ$307,BU$1,0),0)*$G1143</f>
        <v>0</v>
      </c>
      <c r="BV1143" s="36">
        <f>IF($B1143="P",VLOOKUP($E1143,'[2]Costeo-JUL26'!$B$9:$CQ$307,BV$1,0),0)*$G1143</f>
        <v>0</v>
      </c>
      <c r="BW1143" s="35">
        <f>IF($B1143="P",VLOOKUP($E1143,'[2]Costeo-JUL26'!$B$9:$CQ$307,BW$1,0),0)</f>
        <v>0</v>
      </c>
      <c r="BX1143" s="36">
        <f t="shared" si="553"/>
        <v>0</v>
      </c>
      <c r="BY1143" s="36">
        <f t="shared" si="554"/>
        <v>0</v>
      </c>
      <c r="BZ1143" s="34">
        <f>IF($B1143="P",VLOOKUP($E1143,'[2]Costeo-JUL26'!$B$9:$CQ$307,BZ$1,0),0)</f>
        <v>936704</v>
      </c>
      <c r="CA1143" s="16">
        <f>IF($B1143="P",VLOOKUP($E1143,'[2]Costeo-JUL26'!$B$9:$CQ$307,CA$1,0),0)*$G1143</f>
        <v>4.0480059889869331</v>
      </c>
      <c r="CB1143" s="36">
        <f>IF($B1143="P",VLOOKUP($E1143,'[2]Costeo-JUL26'!$B$9:$CQ$307,CB$1,0),0)*$G1143</f>
        <v>1932.3706399552464</v>
      </c>
      <c r="CC1143" s="35">
        <f>IF($B1143="P",VLOOKUP($E1143,'[2]Costeo-JUL26'!$B$9:$CQ$307,CC$1,0),0)</f>
        <v>0.5</v>
      </c>
      <c r="CD1143" s="36">
        <f t="shared" si="555"/>
        <v>966.18531997762318</v>
      </c>
      <c r="CE1143" s="36">
        <f t="shared" si="556"/>
        <v>2898.5559599328694</v>
      </c>
      <c r="CF1143" s="37">
        <f t="shared" si="528"/>
        <v>262050.89640447087</v>
      </c>
      <c r="CG1143" s="36">
        <f>IF($B1143="r",VLOOKUP($E1143,'[2]Costeo-JUL26'!$B$9:$CQ$307,CG$1,0),0)*$G1143</f>
        <v>0</v>
      </c>
      <c r="CH1143" s="35">
        <f>VLOOKUP($E1143,'[2]TEORICOS (05.26)'!$A$8:$T$251,CH$1,0)</f>
        <v>0</v>
      </c>
      <c r="CI1143" s="36">
        <f t="shared" si="557"/>
        <v>0</v>
      </c>
      <c r="CJ1143" s="37">
        <f t="shared" si="558"/>
        <v>0</v>
      </c>
      <c r="CM1143" s="16">
        <f>SUMIFS('[1]Ajuste Inventario'!$I:$I,'[1]Ajuste Inventario'!$B:$B,E1143,'[1]Ajuste Inventario'!$S:$S,D1143)*-1</f>
        <v>5.8339999999999996</v>
      </c>
      <c r="CN1143" s="36">
        <f t="shared" si="529"/>
        <v>20659.526075995716</v>
      </c>
      <c r="CP1143" t="str">
        <f t="shared" si="530"/>
        <v>2426Org.Vtas V.Gesell</v>
      </c>
      <c r="CQ1143" s="10">
        <f t="shared" si="531"/>
        <v>3541.2283297901472</v>
      </c>
    </row>
    <row r="1144" spans="1:95" x14ac:dyDescent="0.25">
      <c r="A1144" s="30">
        <v>46204</v>
      </c>
      <c r="B1144" s="31" t="str">
        <f>VLOOKUP($E1144,'[2]TEORICOS (05.26)'!$A$8:$T$251,B$1,0)</f>
        <v>P</v>
      </c>
      <c r="C1144" s="32" t="str">
        <f>VLOOKUP($E1144,'[2]TEORICOS (05.26)'!$A$8:$T$251,C$1,0)</f>
        <v>Aquarius</v>
      </c>
      <c r="D1144" t="s">
        <v>233</v>
      </c>
      <c r="E1144">
        <v>2428</v>
      </c>
      <c r="F1144" t="s">
        <v>135</v>
      </c>
      <c r="G1144" s="16">
        <v>67</v>
      </c>
      <c r="H1144" s="16">
        <v>159.32600000000002</v>
      </c>
      <c r="I1144" s="33">
        <v>954567.12999999966</v>
      </c>
      <c r="J1144" s="33">
        <v>854504.5399999998</v>
      </c>
      <c r="K1144" s="34">
        <f>IF($B1144="P",VLOOKUP($E1144,'[2]Costeo-JUL26'!$B$9:$CQ$307,K$1,0),0)</f>
        <v>938684</v>
      </c>
      <c r="L1144" s="35">
        <f>VLOOKUP($E1144,'[2]TEORICOS (05.26)'!$A$8:$T$251,L$1,0)</f>
        <v>0.17</v>
      </c>
      <c r="M1144" s="36">
        <f t="shared" si="532"/>
        <v>145265.77179999999</v>
      </c>
      <c r="N1144" s="35">
        <f>IF($B1144="P",VLOOKUP($E1144,'[2]Costeo-JUL26'!$B$9:$CQ$307,N$1,0),0)</f>
        <v>0.05</v>
      </c>
      <c r="O1144" s="36">
        <f t="shared" si="533"/>
        <v>7263.2885900000001</v>
      </c>
      <c r="P1144" s="36">
        <f>IF($B1144="P",VLOOKUP($E1144,'[2]Costeo-JUL26'!$B$9:$CQ$307,P$1,0),0)*H1144</f>
        <v>0</v>
      </c>
      <c r="Q1144" s="36">
        <f t="shared" si="534"/>
        <v>152529.06039</v>
      </c>
      <c r="R1144" s="34">
        <f>IF($B1144="P",VLOOKUP($E1144,'[2]Costeo-JUL26'!$B$9:$CQ$307,R$1,0),0)</f>
        <v>902332</v>
      </c>
      <c r="S1144" s="16">
        <f>IF($B1144="P",VLOOKUP($E1144,'[2]Costeo-JUL26'!$B$9:$CQ$307,S$1,0),0)*$G1144</f>
        <v>95.473728675000004</v>
      </c>
      <c r="T1144" s="36">
        <f>IF($B1144="P",VLOOKUP($E1144,'[2]Costeo-JUL26'!$B$9:$CQ$307,T$1,0),0)*$G1144</f>
        <v>66598.071266480663</v>
      </c>
      <c r="U1144" s="35">
        <f>IF($B1144="P",VLOOKUP($E1144,'[2]Costeo-JUL26'!$B$9:$CQ$307,U$1,0),0)</f>
        <v>1.4999999999999999E-2</v>
      </c>
      <c r="V1144" s="36">
        <f t="shared" si="535"/>
        <v>998.97106899720995</v>
      </c>
      <c r="W1144" s="36">
        <f t="shared" si="536"/>
        <v>67597.042335477876</v>
      </c>
      <c r="X1144" s="34">
        <f>IF($B1144="P",VLOOKUP($E1144,'[2]Costeo-JUL26'!$B$9:$CQ$307,X$1,0),0)</f>
        <v>0</v>
      </c>
      <c r="Y1144" s="16">
        <f>IF($B1144="P",VLOOKUP($E1144,'[2]Costeo-JUL26'!$B$9:$CQ$307,Y$1,0),0)*$G1144</f>
        <v>0</v>
      </c>
      <c r="Z1144" s="36">
        <f>IF($B1144="P",VLOOKUP($E1144,'[2]Costeo-JUL26'!$B$9:$CQ$307,Z$1,0),0)*$G1144</f>
        <v>0</v>
      </c>
      <c r="AA1144" s="35">
        <f>IF($B1144="P",VLOOKUP($E1144,'[2]Costeo-JUL26'!$B$9:$CQ$307,AA$1,0),0)</f>
        <v>0</v>
      </c>
      <c r="AB1144" s="36">
        <f t="shared" si="537"/>
        <v>0</v>
      </c>
      <c r="AC1144" s="36">
        <f t="shared" si="538"/>
        <v>0</v>
      </c>
      <c r="AD1144" s="34">
        <f>IF($B1144="P",VLOOKUP($E1144,'[2]Costeo-JUL26'!$B$9:$CQ$307,AD$1,0),0)</f>
        <v>902257</v>
      </c>
      <c r="AE1144" s="16">
        <f>IF($B1144="P",VLOOKUP($E1144,'[2]Costeo-JUL26'!$B$9:$CQ$307,AE$1,0),0)*$G1144</f>
        <v>402</v>
      </c>
      <c r="AF1144" s="36">
        <f>IF($B1144="P",VLOOKUP($E1144,'[2]Costeo-JUL26'!$B$9:$CQ$307,AF$1,0),0)*$G1144</f>
        <v>6169.5744000000004</v>
      </c>
      <c r="AG1144" s="35">
        <f>IF($B1144="P",VLOOKUP($E1144,'[2]Costeo-JUL26'!$B$9:$CQ$307,AG$1,0),0)</f>
        <v>6.0000000000000001E-3</v>
      </c>
      <c r="AH1144" s="36">
        <f t="shared" si="539"/>
        <v>37.017446400000004</v>
      </c>
      <c r="AI1144" s="36">
        <f t="shared" si="540"/>
        <v>6206.5918464000006</v>
      </c>
      <c r="AJ1144" s="34">
        <f>IF($B1144="P",VLOOKUP($E1144,'[2]Costeo-JUL26'!$B$9:$CQ$307,AJ$1,0),0)</f>
        <v>938575</v>
      </c>
      <c r="AK1144" s="16">
        <f>IF($B1144="P",VLOOKUP($E1144,'[2]Costeo-JUL26'!$B$9:$CQ$307,AK$1,0),0)*$G1144</f>
        <v>402</v>
      </c>
      <c r="AL1144" s="36">
        <f>IF($B1144="P",VLOOKUP($E1144,'[2]Costeo-JUL26'!$B$9:$CQ$307,AL$1,0),0)*$G1144</f>
        <v>8573.0439600000009</v>
      </c>
      <c r="AM1144" s="35">
        <f>IF($B1144="P",VLOOKUP($E1144,'[2]Costeo-JUL26'!$B$9:$CQ$307,AM$1,0),0)</f>
        <v>1.7999999999999999E-2</v>
      </c>
      <c r="AN1144" s="36">
        <f t="shared" si="541"/>
        <v>154.31479128000001</v>
      </c>
      <c r="AO1144" s="36">
        <f t="shared" si="542"/>
        <v>8727.3587512800004</v>
      </c>
      <c r="AP1144" s="34">
        <f>IF($B1144="P",VLOOKUP($E1144,'[2]Costeo-JUL26'!$B$9:$CQ$307,AP$1,0),0)</f>
        <v>911881</v>
      </c>
      <c r="AQ1144" s="16">
        <f>IF($B1144="P",VLOOKUP($E1144,'[2]Costeo-JUL26'!$B$9:$CQ$307,AQ$1,0),0)*$G1144</f>
        <v>402</v>
      </c>
      <c r="AR1144" s="36">
        <f>IF($B1144="P",VLOOKUP($E1144,'[2]Costeo-JUL26'!$B$9:$CQ$307,AR$1,0),0)*$G1144</f>
        <v>54547.862400908569</v>
      </c>
      <c r="AS1144" s="35">
        <f>IF($B1144="P",VLOOKUP($E1144,'[2]Costeo-JUL26'!$B$9:$CQ$307,AS$1,0),0)</f>
        <v>0.02</v>
      </c>
      <c r="AT1144" s="36">
        <f t="shared" si="543"/>
        <v>1090.9572480181714</v>
      </c>
      <c r="AU1144" s="36">
        <f t="shared" si="544"/>
        <v>55638.819648926743</v>
      </c>
      <c r="AV1144" s="34">
        <f>IF($B1144="P",VLOOKUP($E1144,'[2]Costeo-JUL26'!$B$9:$CQ$307,AV$1,0),0)</f>
        <v>925698</v>
      </c>
      <c r="AW1144" s="16">
        <f>IF($B1144="P",VLOOKUP($E1144,'[2]Costeo-JUL26'!$B$9:$CQ$307,AW$1,0),0)*$G1144</f>
        <v>2.6732999999999998</v>
      </c>
      <c r="AX1144" s="36">
        <f>IF($B1144="P",VLOOKUP($E1144,'[2]Costeo-JUL26'!$B$9:$CQ$307,AX$1,0),0)*$G1144</f>
        <v>13747.552181999999</v>
      </c>
      <c r="AY1144" s="35">
        <f>IF($B1144="P",VLOOKUP($E1144,'[2]Costeo-JUL26'!$B$9:$CQ$307,AY$1,0),0)</f>
        <v>0.03</v>
      </c>
      <c r="AZ1144" s="36">
        <f t="shared" si="545"/>
        <v>412.42656545999995</v>
      </c>
      <c r="BA1144" s="36">
        <f t="shared" si="546"/>
        <v>14159.97874746</v>
      </c>
      <c r="BB1144" s="34">
        <f>IF($B1144="P",VLOOKUP($E1144,'[2]Costeo-JUL26'!$B$9:$CQ$307,BB$1,0),0)</f>
        <v>902311</v>
      </c>
      <c r="BC1144" s="16">
        <f>IF($B1144="P",VLOOKUP($E1144,'[2]Costeo-JUL26'!$B$9:$CQ$307,BC$1,0),0)*$G1144</f>
        <v>0.29312500000000002</v>
      </c>
      <c r="BD1144" s="36">
        <f>IF($B1144="P",VLOOKUP($E1144,'[2]Costeo-JUL26'!$B$9:$CQ$307,BD$1,0),0)*$G1144</f>
        <v>1149.5321906250003</v>
      </c>
      <c r="BE1144" s="35">
        <f>IF($B1144="P",VLOOKUP($E1144,'[2]Costeo-JUL26'!$B$9:$CQ$307,BE$1,0),0)</f>
        <v>0.03</v>
      </c>
      <c r="BF1144" s="36">
        <f t="shared" si="547"/>
        <v>34.485965718750009</v>
      </c>
      <c r="BG1144" s="36">
        <f t="shared" si="548"/>
        <v>1184.0181563437504</v>
      </c>
      <c r="BH1144" s="34">
        <f>IF($B1144="P",VLOOKUP($E1144,'[2]Costeo-JUL26'!$B$9:$CQ$307,BH$1,0),0)</f>
        <v>933089</v>
      </c>
      <c r="BI1144" s="16">
        <f>IF($B1144="P",VLOOKUP($E1144,'[2]Costeo-JUL26'!$B$9:$CQ$307,BI$1,0),0)*$G1144</f>
        <v>2.5124999999999997</v>
      </c>
      <c r="BJ1144" s="36">
        <f>IF($B1144="P",VLOOKUP($E1144,'[2]Costeo-JUL26'!$B$9:$CQ$307,BJ$1,0),0)*$G1144</f>
        <v>1870.9897656794426</v>
      </c>
      <c r="BK1144" s="35">
        <f>IF(BH1144=910319,0,IF($B1144="P",VLOOKUP($E1144,'[2]Costeo-JUL26'!$B$9:$CQ$307,BK$1,0),0))</f>
        <v>0.02</v>
      </c>
      <c r="BL1144" s="36">
        <f t="shared" si="549"/>
        <v>37.41979531358885</v>
      </c>
      <c r="BM1144" s="36">
        <f t="shared" si="550"/>
        <v>1908.4095609930314</v>
      </c>
      <c r="BN1144" s="34">
        <f>IF($B1144="P",VLOOKUP($E1144,'[2]Costeo-JUL26'!$B$9:$CQ$307,BN$1,0),0)</f>
        <v>0</v>
      </c>
      <c r="BO1144" s="16">
        <f>IF($B1144="P",VLOOKUP($E1144,'[2]Costeo-JUL26'!$B$9:$CQ$307,BO$1,0),0)*$G1144</f>
        <v>0</v>
      </c>
      <c r="BP1144" s="36">
        <f>IF($B1144="P",VLOOKUP($E1144,'[2]Costeo-JUL26'!$B$9:$CQ$307,BP$1,0),0)*$G1144</f>
        <v>0</v>
      </c>
      <c r="BQ1144" s="35">
        <f>IF($B1144="P",VLOOKUP($E1144,'[2]Costeo-JUL26'!$B$9:$CQ$307,BQ$1,0),0)</f>
        <v>0</v>
      </c>
      <c r="BR1144" s="36">
        <f t="shared" si="551"/>
        <v>0</v>
      </c>
      <c r="BS1144" s="36">
        <f t="shared" si="552"/>
        <v>0</v>
      </c>
      <c r="BT1144" s="34">
        <f>IF($B1144="P",VLOOKUP($E1144,'[2]Costeo-JUL26'!$B$9:$CQ$307,BT$1,0),0)</f>
        <v>0</v>
      </c>
      <c r="BU1144" s="16">
        <f>IF($B1144="P",VLOOKUP($E1144,'[2]Costeo-JUL26'!$B$9:$CQ$307,BU$1,0),0)*$G1144</f>
        <v>0</v>
      </c>
      <c r="BV1144" s="36">
        <f>IF($B1144="P",VLOOKUP($E1144,'[2]Costeo-JUL26'!$B$9:$CQ$307,BV$1,0),0)*$G1144</f>
        <v>0</v>
      </c>
      <c r="BW1144" s="35">
        <f>IF($B1144="P",VLOOKUP($E1144,'[2]Costeo-JUL26'!$B$9:$CQ$307,BW$1,0),0)</f>
        <v>0</v>
      </c>
      <c r="BX1144" s="36">
        <f t="shared" si="553"/>
        <v>0</v>
      </c>
      <c r="BY1144" s="36">
        <f t="shared" si="554"/>
        <v>0</v>
      </c>
      <c r="BZ1144" s="34">
        <f>IF($B1144="P",VLOOKUP($E1144,'[2]Costeo-JUL26'!$B$9:$CQ$307,BZ$1,0),0)</f>
        <v>936704</v>
      </c>
      <c r="CA1144" s="16">
        <f>IF($B1144="P",VLOOKUP($E1144,'[2]Costeo-JUL26'!$B$9:$CQ$307,CA$1,0),0)*$G1144</f>
        <v>5.4976297553133335</v>
      </c>
      <c r="CB1144" s="36">
        <f>IF($B1144="P",VLOOKUP($E1144,'[2]Costeo-JUL26'!$B$9:$CQ$307,CB$1,0),0)*$G1144</f>
        <v>2624.3682339932734</v>
      </c>
      <c r="CC1144" s="35">
        <f>IF($B1144="P",VLOOKUP($E1144,'[2]Costeo-JUL26'!$B$9:$CQ$307,CC$1,0),0)</f>
        <v>0.5</v>
      </c>
      <c r="CD1144" s="36">
        <f t="shared" si="555"/>
        <v>1312.1841169966367</v>
      </c>
      <c r="CE1144" s="36">
        <f t="shared" si="556"/>
        <v>3936.5523509899103</v>
      </c>
      <c r="CF1144" s="37">
        <f t="shared" si="528"/>
        <v>311887.83178787126</v>
      </c>
      <c r="CG1144" s="36">
        <f>IF($B1144="r",VLOOKUP($E1144,'[2]Costeo-JUL26'!$B$9:$CQ$307,CG$1,0),0)*$G1144</f>
        <v>0</v>
      </c>
      <c r="CH1144" s="35">
        <f>VLOOKUP($E1144,'[2]TEORICOS (05.26)'!$A$8:$T$251,CH$1,0)</f>
        <v>0</v>
      </c>
      <c r="CI1144" s="36">
        <f t="shared" si="557"/>
        <v>0</v>
      </c>
      <c r="CJ1144" s="37">
        <f t="shared" si="558"/>
        <v>0</v>
      </c>
      <c r="CM1144" s="16">
        <f>SUMIFS('[1]Ajuste Inventario'!$I:$I,'[1]Ajuste Inventario'!$B:$B,E1144,'[1]Ajuste Inventario'!$S:$S,D1144)*-1</f>
        <v>1.8340000000000001</v>
      </c>
      <c r="CN1144" s="36">
        <f t="shared" si="529"/>
        <v>8537.3475149097903</v>
      </c>
      <c r="CP1144" t="str">
        <f t="shared" si="530"/>
        <v>2428Org.Vtas V.Gesell</v>
      </c>
      <c r="CQ1144" s="10">
        <f t="shared" si="531"/>
        <v>4655.042265490616</v>
      </c>
    </row>
    <row r="1145" spans="1:95" x14ac:dyDescent="0.25">
      <c r="A1145" s="30">
        <v>46204</v>
      </c>
      <c r="B1145" s="31" t="str">
        <f>VLOOKUP($E1145,'[2]TEORICOS (05.26)'!$A$8:$T$251,B$1,0)</f>
        <v>P</v>
      </c>
      <c r="C1145" s="32" t="str">
        <f>VLOOKUP($E1145,'[2]TEORICOS (05.26)'!$A$8:$T$251,C$1,0)</f>
        <v>Aquarius</v>
      </c>
      <c r="D1145" t="s">
        <v>233</v>
      </c>
      <c r="E1145">
        <v>2443</v>
      </c>
      <c r="F1145" t="s">
        <v>136</v>
      </c>
      <c r="G1145" s="16">
        <v>149</v>
      </c>
      <c r="H1145" s="16">
        <v>104.89599999999987</v>
      </c>
      <c r="I1145" s="33">
        <v>1468515.8699999971</v>
      </c>
      <c r="J1145" s="33">
        <v>1366140.6699999985</v>
      </c>
      <c r="K1145" s="34">
        <f>IF($B1145="P",VLOOKUP($E1145,'[2]Costeo-JUL26'!$B$9:$CQ$307,K$1,0),0)</f>
        <v>919322</v>
      </c>
      <c r="L1145" s="35">
        <f>VLOOKUP($E1145,'[2]TEORICOS (05.26)'!$A$8:$T$251,L$1,0)</f>
        <v>0.17</v>
      </c>
      <c r="M1145" s="36">
        <f t="shared" si="532"/>
        <v>232243.91389999975</v>
      </c>
      <c r="N1145" s="35">
        <f>IF($B1145="P",VLOOKUP($E1145,'[2]Costeo-JUL26'!$B$9:$CQ$307,N$1,0),0)</f>
        <v>8.0000000000000002E-3</v>
      </c>
      <c r="O1145" s="36">
        <f t="shared" si="533"/>
        <v>1857.9513111999981</v>
      </c>
      <c r="P1145" s="36">
        <f>IF($B1145="P",VLOOKUP($E1145,'[2]Costeo-JUL26'!$B$9:$CQ$307,P$1,0),0)*H1145</f>
        <v>0</v>
      </c>
      <c r="Q1145" s="36">
        <f t="shared" si="534"/>
        <v>234101.86521119974</v>
      </c>
      <c r="R1145" s="34">
        <f>IF($B1145="P",VLOOKUP($E1145,'[2]Costeo-JUL26'!$B$9:$CQ$307,R$1,0),0)</f>
        <v>902332</v>
      </c>
      <c r="S1145" s="16">
        <f>IF($B1145="P",VLOOKUP($E1145,'[2]Costeo-JUL26'!$B$9:$CQ$307,S$1,0),0)*$G1145</f>
        <v>53.648344000000002</v>
      </c>
      <c r="T1145" s="36">
        <f>IF($B1145="P",VLOOKUP($E1145,'[2]Costeo-JUL26'!$B$9:$CQ$307,T$1,0),0)*$G1145</f>
        <v>37422.611294495669</v>
      </c>
      <c r="U1145" s="35">
        <f>IF($B1145="P",VLOOKUP($E1145,'[2]Costeo-JUL26'!$B$9:$CQ$307,U$1,0),0)</f>
        <v>1.4999999999999999E-2</v>
      </c>
      <c r="V1145" s="36">
        <f t="shared" si="535"/>
        <v>561.33916941743507</v>
      </c>
      <c r="W1145" s="36">
        <f t="shared" si="536"/>
        <v>37983.950463913105</v>
      </c>
      <c r="X1145" s="34">
        <f>IF($B1145="P",VLOOKUP($E1145,'[2]Costeo-JUL26'!$B$9:$CQ$307,X$1,0),0)</f>
        <v>0</v>
      </c>
      <c r="Y1145" s="16">
        <f>IF($B1145="P",VLOOKUP($E1145,'[2]Costeo-JUL26'!$B$9:$CQ$307,Y$1,0),0)*$G1145</f>
        <v>0</v>
      </c>
      <c r="Z1145" s="36">
        <f>IF($B1145="P",VLOOKUP($E1145,'[2]Costeo-JUL26'!$B$9:$CQ$307,Z$1,0),0)*$G1145</f>
        <v>0</v>
      </c>
      <c r="AA1145" s="35">
        <f>IF($B1145="P",VLOOKUP($E1145,'[2]Costeo-JUL26'!$B$9:$CQ$307,AA$1,0),0)</f>
        <v>0</v>
      </c>
      <c r="AB1145" s="36">
        <f t="shared" si="537"/>
        <v>0</v>
      </c>
      <c r="AC1145" s="36">
        <f t="shared" si="538"/>
        <v>0</v>
      </c>
      <c r="AD1145" s="34">
        <f>IF($B1145="P",VLOOKUP($E1145,'[2]Costeo-JUL26'!$B$9:$CQ$307,AD$1,0),0)</f>
        <v>902257</v>
      </c>
      <c r="AE1145" s="16">
        <f>IF($B1145="P",VLOOKUP($E1145,'[2]Costeo-JUL26'!$B$9:$CQ$307,AE$1,0),0)*$G1145</f>
        <v>1192</v>
      </c>
      <c r="AF1145" s="36">
        <f>IF($B1145="P",VLOOKUP($E1145,'[2]Costeo-JUL26'!$B$9:$CQ$307,AF$1,0),0)*$G1145</f>
        <v>18293.862400000002</v>
      </c>
      <c r="AG1145" s="35">
        <f>IF($B1145="P",VLOOKUP($E1145,'[2]Costeo-JUL26'!$B$9:$CQ$307,AG$1,0),0)</f>
        <v>6.0000000000000001E-3</v>
      </c>
      <c r="AH1145" s="36">
        <f t="shared" si="539"/>
        <v>109.76317440000001</v>
      </c>
      <c r="AI1145" s="36">
        <f t="shared" si="540"/>
        <v>18403.625574400001</v>
      </c>
      <c r="AJ1145" s="34">
        <f>IF($B1145="P",VLOOKUP($E1145,'[2]Costeo-JUL26'!$B$9:$CQ$307,AJ$1,0),0)</f>
        <v>919215</v>
      </c>
      <c r="AK1145" s="16">
        <f>IF($B1145="P",VLOOKUP($E1145,'[2]Costeo-JUL26'!$B$9:$CQ$307,AK$1,0),0)*$G1145</f>
        <v>1192</v>
      </c>
      <c r="AL1145" s="36">
        <f>IF($B1145="P",VLOOKUP($E1145,'[2]Costeo-JUL26'!$B$9:$CQ$307,AL$1,0),0)*$G1145</f>
        <v>8382.74</v>
      </c>
      <c r="AM1145" s="35">
        <f>IF($B1145="P",VLOOKUP($E1145,'[2]Costeo-JUL26'!$B$9:$CQ$307,AM$1,0),0)</f>
        <v>1.7999999999999999E-2</v>
      </c>
      <c r="AN1145" s="36">
        <f t="shared" si="541"/>
        <v>150.88932</v>
      </c>
      <c r="AO1145" s="36">
        <f t="shared" si="542"/>
        <v>8533.62932</v>
      </c>
      <c r="AP1145" s="34">
        <f>IF($B1145="P",VLOOKUP($E1145,'[2]Costeo-JUL26'!$B$9:$CQ$307,AP$1,0),0)</f>
        <v>901569</v>
      </c>
      <c r="AQ1145" s="16">
        <f>IF($B1145="P",VLOOKUP($E1145,'[2]Costeo-JUL26'!$B$9:$CQ$307,AQ$1,0),0)*$G1145</f>
        <v>1192</v>
      </c>
      <c r="AR1145" s="36">
        <f>IF($B1145="P",VLOOKUP($E1145,'[2]Costeo-JUL26'!$B$9:$CQ$307,AR$1,0),0)*$G1145</f>
        <v>77521.743845450386</v>
      </c>
      <c r="AS1145" s="35">
        <f>IF($B1145="P",VLOOKUP($E1145,'[2]Costeo-JUL26'!$B$9:$CQ$307,AS$1,0),0)</f>
        <v>0.02</v>
      </c>
      <c r="AT1145" s="36">
        <f t="shared" si="543"/>
        <v>1550.4348769090077</v>
      </c>
      <c r="AU1145" s="36">
        <f t="shared" si="544"/>
        <v>79072.1787223594</v>
      </c>
      <c r="AV1145" s="34">
        <f>IF($B1145="P",VLOOKUP($E1145,'[2]Costeo-JUL26'!$B$9:$CQ$307,AV$1,0),0)</f>
        <v>932436</v>
      </c>
      <c r="AW1145" s="16">
        <f>IF($B1145="P",VLOOKUP($E1145,'[2]Costeo-JUL26'!$B$9:$CQ$307,AW$1,0),0)*$G1145</f>
        <v>2.3094999999999999</v>
      </c>
      <c r="AX1145" s="36">
        <f>IF($B1145="P",VLOOKUP($E1145,'[2]Costeo-JUL26'!$B$9:$CQ$307,AX$1,0),0)*$G1145</f>
        <v>11021.026379999999</v>
      </c>
      <c r="AY1145" s="35">
        <f>IF($B1145="P",VLOOKUP($E1145,'[2]Costeo-JUL26'!$B$9:$CQ$307,AY$1,0),0)</f>
        <v>0.03</v>
      </c>
      <c r="AZ1145" s="36">
        <f t="shared" si="545"/>
        <v>330.63079139999996</v>
      </c>
      <c r="BA1145" s="36">
        <f t="shared" si="546"/>
        <v>11351.6571714</v>
      </c>
      <c r="BB1145" s="34">
        <f>IF($B1145="P",VLOOKUP($E1145,'[2]Costeo-JUL26'!$B$9:$CQ$307,BB$1,0),0)</f>
        <v>902311</v>
      </c>
      <c r="BC1145" s="16">
        <f>IF($B1145="P",VLOOKUP($E1145,'[2]Costeo-JUL26'!$B$9:$CQ$307,BC$1,0),0)*$G1145</f>
        <v>0.31041666666666667</v>
      </c>
      <c r="BD1145" s="36">
        <f>IF($B1145="P",VLOOKUP($E1145,'[2]Costeo-JUL26'!$B$9:$CQ$307,BD$1,0),0)*$G1145</f>
        <v>1217.3439687500002</v>
      </c>
      <c r="BE1145" s="35">
        <f>IF($B1145="P",VLOOKUP($E1145,'[2]Costeo-JUL26'!$B$9:$CQ$307,BE$1,0),0)</f>
        <v>0.03</v>
      </c>
      <c r="BF1145" s="36">
        <f t="shared" si="547"/>
        <v>36.5203190625</v>
      </c>
      <c r="BG1145" s="36">
        <f t="shared" si="548"/>
        <v>1253.8642878125002</v>
      </c>
      <c r="BH1145" s="34">
        <f>IF($B1145="P",VLOOKUP($E1145,'[2]Costeo-JUL26'!$B$9:$CQ$307,BH$1,0),0)</f>
        <v>933089</v>
      </c>
      <c r="BI1145" s="16">
        <f>IF($B1145="P",VLOOKUP($E1145,'[2]Costeo-JUL26'!$B$9:$CQ$307,BI$1,0),0)*$G1145</f>
        <v>3.449074074074074</v>
      </c>
      <c r="BJ1145" s="36">
        <f>IF($B1145="P",VLOOKUP($E1145,'[2]Costeo-JUL26'!$B$9:$CQ$307,BJ$1,0),0)*$G1145</f>
        <v>2568.4307636469221</v>
      </c>
      <c r="BK1145" s="35">
        <f>IF(BH1145=910319,0,IF($B1145="P",VLOOKUP($E1145,'[2]Costeo-JUL26'!$B$9:$CQ$307,BK$1,0),0))</f>
        <v>0.02</v>
      </c>
      <c r="BL1145" s="36">
        <f t="shared" si="549"/>
        <v>51.368615272938442</v>
      </c>
      <c r="BM1145" s="36">
        <f t="shared" si="550"/>
        <v>2619.7993789198604</v>
      </c>
      <c r="BN1145" s="34">
        <f>IF($B1145="P",VLOOKUP($E1145,'[2]Costeo-JUL26'!$B$9:$CQ$307,BN$1,0),0)</f>
        <v>0</v>
      </c>
      <c r="BO1145" s="16">
        <f>IF($B1145="P",VLOOKUP($E1145,'[2]Costeo-JUL26'!$B$9:$CQ$307,BO$1,0),0)*$G1145</f>
        <v>0</v>
      </c>
      <c r="BP1145" s="36">
        <f>IF($B1145="P",VLOOKUP($E1145,'[2]Costeo-JUL26'!$B$9:$CQ$307,BP$1,0),0)*$G1145</f>
        <v>0</v>
      </c>
      <c r="BQ1145" s="35">
        <f>IF($B1145="P",VLOOKUP($E1145,'[2]Costeo-JUL26'!$B$9:$CQ$307,BQ$1,0),0)</f>
        <v>0</v>
      </c>
      <c r="BR1145" s="36">
        <f t="shared" si="551"/>
        <v>0</v>
      </c>
      <c r="BS1145" s="36">
        <f t="shared" si="552"/>
        <v>0</v>
      </c>
      <c r="BT1145" s="34">
        <f>IF($B1145="P",VLOOKUP($E1145,'[2]Costeo-JUL26'!$B$9:$CQ$307,BT$1,0),0)</f>
        <v>0</v>
      </c>
      <c r="BU1145" s="16">
        <f>IF($B1145="P",VLOOKUP($E1145,'[2]Costeo-JUL26'!$B$9:$CQ$307,BU$1,0),0)*$G1145</f>
        <v>0</v>
      </c>
      <c r="BV1145" s="36">
        <f>IF($B1145="P",VLOOKUP($E1145,'[2]Costeo-JUL26'!$B$9:$CQ$307,BV$1,0),0)*$G1145</f>
        <v>0</v>
      </c>
      <c r="BW1145" s="35">
        <f>IF($B1145="P",VLOOKUP($E1145,'[2]Costeo-JUL26'!$B$9:$CQ$307,BW$1,0),0)</f>
        <v>0</v>
      </c>
      <c r="BX1145" s="36">
        <f t="shared" si="553"/>
        <v>0</v>
      </c>
      <c r="BY1145" s="36">
        <f t="shared" si="554"/>
        <v>0</v>
      </c>
      <c r="BZ1145" s="34">
        <f>IF($B1145="P",VLOOKUP($E1145,'[2]Costeo-JUL26'!$B$9:$CQ$307,BZ$1,0),0)</f>
        <v>936704</v>
      </c>
      <c r="CA1145" s="16">
        <f>IF($B1145="P",VLOOKUP($E1145,'[2]Costeo-JUL26'!$B$9:$CQ$307,CA$1,0),0)*$G1145</f>
        <v>3.6225398940483662</v>
      </c>
      <c r="CB1145" s="36">
        <f>IF($B1145="P",VLOOKUP($E1145,'[2]Costeo-JUL26'!$B$9:$CQ$307,CB$1,0),0)*$G1145</f>
        <v>1729.2686207407307</v>
      </c>
      <c r="CC1145" s="35">
        <f>IF($B1145="P",VLOOKUP($E1145,'[2]Costeo-JUL26'!$B$9:$CQ$307,CC$1,0),0)</f>
        <v>0.5</v>
      </c>
      <c r="CD1145" s="36">
        <f t="shared" si="555"/>
        <v>864.63431037036537</v>
      </c>
      <c r="CE1145" s="36">
        <f t="shared" si="556"/>
        <v>2593.9029311110962</v>
      </c>
      <c r="CF1145" s="37">
        <f t="shared" si="528"/>
        <v>395914.47306111571</v>
      </c>
      <c r="CG1145" s="36">
        <f>IF($B1145="r",VLOOKUP($E1145,'[2]Costeo-JUL26'!$B$9:$CQ$307,CG$1,0),0)*$G1145</f>
        <v>0</v>
      </c>
      <c r="CH1145" s="35">
        <f>VLOOKUP($E1145,'[2]TEORICOS (05.26)'!$A$8:$T$251,CH$1,0)</f>
        <v>0</v>
      </c>
      <c r="CI1145" s="36">
        <f t="shared" si="557"/>
        <v>0</v>
      </c>
      <c r="CJ1145" s="37">
        <f t="shared" si="558"/>
        <v>0</v>
      </c>
      <c r="CM1145" s="16">
        <f>SUMIFS('[1]Ajuste Inventario'!$I:$I,'[1]Ajuste Inventario'!$B:$B,E1145,'[1]Ajuste Inventario'!$S:$S,D1145)*-1</f>
        <v>13.375</v>
      </c>
      <c r="CN1145" s="36">
        <f t="shared" si="529"/>
        <v>35539.302531492765</v>
      </c>
      <c r="CP1145" t="str">
        <f t="shared" si="530"/>
        <v>2443Org.Vtas V.Gesell</v>
      </c>
      <c r="CQ1145" s="10">
        <f t="shared" si="531"/>
        <v>2657.1441145041322</v>
      </c>
    </row>
    <row r="1146" spans="1:95" x14ac:dyDescent="0.25">
      <c r="A1146" s="30">
        <v>46204</v>
      </c>
      <c r="B1146" s="31" t="str">
        <f>VLOOKUP($E1146,'[2]TEORICOS (05.26)'!$A$8:$T$251,B$1,0)</f>
        <v>P</v>
      </c>
      <c r="C1146" s="32" t="str">
        <f>VLOOKUP($E1146,'[2]TEORICOS (05.26)'!$A$8:$T$251,C$1,0)</f>
        <v>Aquarius</v>
      </c>
      <c r="D1146" t="s">
        <v>233</v>
      </c>
      <c r="E1146">
        <v>2446</v>
      </c>
      <c r="F1146" t="s">
        <v>137</v>
      </c>
      <c r="G1146" s="16">
        <v>217.333</v>
      </c>
      <c r="H1146" s="16">
        <v>344.47280499999971</v>
      </c>
      <c r="I1146" s="33">
        <v>2335962.8700000057</v>
      </c>
      <c r="J1146" s="33">
        <v>2255712.7200000049</v>
      </c>
      <c r="K1146" s="34">
        <f>IF($B1146="P",VLOOKUP($E1146,'[2]Costeo-JUL26'!$B$9:$CQ$307,K$1,0),0)</f>
        <v>919322</v>
      </c>
      <c r="L1146" s="35">
        <f>VLOOKUP($E1146,'[2]TEORICOS (05.26)'!$A$8:$T$251,L$1,0)</f>
        <v>0.17</v>
      </c>
      <c r="M1146" s="36">
        <f t="shared" si="532"/>
        <v>383471.16240000085</v>
      </c>
      <c r="N1146" s="35">
        <f>IF($B1146="P",VLOOKUP($E1146,'[2]Costeo-JUL26'!$B$9:$CQ$307,N$1,0),0)</f>
        <v>8.0000000000000002E-3</v>
      </c>
      <c r="O1146" s="36">
        <f t="shared" si="533"/>
        <v>3067.769299200007</v>
      </c>
      <c r="P1146" s="36">
        <f>IF($B1146="P",VLOOKUP($E1146,'[2]Costeo-JUL26'!$B$9:$CQ$307,P$1,0),0)*H1146</f>
        <v>0</v>
      </c>
      <c r="Q1146" s="36">
        <f t="shared" si="534"/>
        <v>386538.93169920082</v>
      </c>
      <c r="R1146" s="34">
        <f>IF($B1146="P",VLOOKUP($E1146,'[2]Costeo-JUL26'!$B$9:$CQ$307,R$1,0),0)</f>
        <v>902332</v>
      </c>
      <c r="S1146" s="16">
        <f>IF($B1146="P",VLOOKUP($E1146,'[2]Costeo-JUL26'!$B$9:$CQ$307,S$1,0),0)*$G1146</f>
        <v>176.06711395799999</v>
      </c>
      <c r="T1146" s="36">
        <f>IF($B1146="P",VLOOKUP($E1146,'[2]Costeo-JUL26'!$B$9:$CQ$307,T$1,0),0)*$G1146</f>
        <v>122816.30104731485</v>
      </c>
      <c r="U1146" s="35">
        <f>IF($B1146="P",VLOOKUP($E1146,'[2]Costeo-JUL26'!$B$9:$CQ$307,U$1,0),0)</f>
        <v>1.4999999999999999E-2</v>
      </c>
      <c r="V1146" s="36">
        <f t="shared" si="535"/>
        <v>1842.2445157097227</v>
      </c>
      <c r="W1146" s="36">
        <f t="shared" si="536"/>
        <v>124658.54556302457</v>
      </c>
      <c r="X1146" s="34">
        <f>IF($B1146="P",VLOOKUP($E1146,'[2]Costeo-JUL26'!$B$9:$CQ$307,X$1,0),0)</f>
        <v>0</v>
      </c>
      <c r="Y1146" s="16">
        <f>IF($B1146="P",VLOOKUP($E1146,'[2]Costeo-JUL26'!$B$9:$CQ$307,Y$1,0),0)*$G1146</f>
        <v>0</v>
      </c>
      <c r="Z1146" s="36">
        <f>IF($B1146="P",VLOOKUP($E1146,'[2]Costeo-JUL26'!$B$9:$CQ$307,Z$1,0),0)*$G1146</f>
        <v>0</v>
      </c>
      <c r="AA1146" s="35">
        <f>IF($B1146="P",VLOOKUP($E1146,'[2]Costeo-JUL26'!$B$9:$CQ$307,AA$1,0),0)</f>
        <v>0</v>
      </c>
      <c r="AB1146" s="36">
        <f t="shared" si="537"/>
        <v>0</v>
      </c>
      <c r="AC1146" s="36">
        <f t="shared" si="538"/>
        <v>0</v>
      </c>
      <c r="AD1146" s="34">
        <f>IF($B1146="P",VLOOKUP($E1146,'[2]Costeo-JUL26'!$B$9:$CQ$307,AD$1,0),0)</f>
        <v>902257</v>
      </c>
      <c r="AE1146" s="16">
        <f>IF($B1146="P",VLOOKUP($E1146,'[2]Costeo-JUL26'!$B$9:$CQ$307,AE$1,0),0)*$G1146</f>
        <v>1303.998</v>
      </c>
      <c r="AF1146" s="36">
        <f>IF($B1146="P",VLOOKUP($E1146,'[2]Costeo-JUL26'!$B$9:$CQ$307,AF$1,0),0)*$G1146</f>
        <v>20012.718105600001</v>
      </c>
      <c r="AG1146" s="35">
        <f>IF($B1146="P",VLOOKUP($E1146,'[2]Costeo-JUL26'!$B$9:$CQ$307,AG$1,0),0)</f>
        <v>6.0000000000000001E-3</v>
      </c>
      <c r="AH1146" s="36">
        <f t="shared" si="539"/>
        <v>120.07630863360001</v>
      </c>
      <c r="AI1146" s="36">
        <f t="shared" si="540"/>
        <v>20132.794414233602</v>
      </c>
      <c r="AJ1146" s="34">
        <f>IF($B1146="P",VLOOKUP($E1146,'[2]Costeo-JUL26'!$B$9:$CQ$307,AJ$1,0),0)</f>
        <v>919216</v>
      </c>
      <c r="AK1146" s="16">
        <f>IF($B1146="P",VLOOKUP($E1146,'[2]Costeo-JUL26'!$B$9:$CQ$307,AK$1,0),0)*$G1146</f>
        <v>1303.998</v>
      </c>
      <c r="AL1146" s="36">
        <f>IF($B1146="P",VLOOKUP($E1146,'[2]Costeo-JUL26'!$B$9:$CQ$307,AL$1,0),0)*$G1146</f>
        <v>13044.543992999999</v>
      </c>
      <c r="AM1146" s="35">
        <f>IF($B1146="P",VLOOKUP($E1146,'[2]Costeo-JUL26'!$B$9:$CQ$307,AM$1,0),0)</f>
        <v>1.7999999999999999E-2</v>
      </c>
      <c r="AN1146" s="36">
        <f t="shared" si="541"/>
        <v>234.80179187399997</v>
      </c>
      <c r="AO1146" s="36">
        <f t="shared" si="542"/>
        <v>13279.345784874</v>
      </c>
      <c r="AP1146" s="34">
        <f>IF($B1146="P",VLOOKUP($E1146,'[2]Costeo-JUL26'!$B$9:$CQ$307,AP$1,0),0)</f>
        <v>933429</v>
      </c>
      <c r="AQ1146" s="16">
        <f>IF($B1146="P",VLOOKUP($E1146,'[2]Costeo-JUL26'!$B$9:$CQ$307,AQ$1,0),0)*$G1146</f>
        <v>1303.998</v>
      </c>
      <c r="AR1146" s="36">
        <f>IF($B1146="P",VLOOKUP($E1146,'[2]Costeo-JUL26'!$B$9:$CQ$307,AR$1,0),0)*$G1146</f>
        <v>128107.08463644003</v>
      </c>
      <c r="AS1146" s="35">
        <f>IF($B1146="P",VLOOKUP($E1146,'[2]Costeo-JUL26'!$B$9:$CQ$307,AS$1,0),0)</f>
        <v>0.02</v>
      </c>
      <c r="AT1146" s="36">
        <f t="shared" si="543"/>
        <v>2562.1416927288005</v>
      </c>
      <c r="AU1146" s="36">
        <f t="shared" si="544"/>
        <v>130669.22632916883</v>
      </c>
      <c r="AV1146" s="34">
        <f>IF($B1146="P",VLOOKUP($E1146,'[2]Costeo-JUL26'!$B$9:$CQ$307,AV$1,0),0)</f>
        <v>932438</v>
      </c>
      <c r="AW1146" s="16">
        <f>IF($B1146="P",VLOOKUP($E1146,'[2]Costeo-JUL26'!$B$9:$CQ$307,AW$1,0),0)*$G1146</f>
        <v>6.3461236000000003</v>
      </c>
      <c r="AX1146" s="36">
        <f>IF($B1146="P",VLOOKUP($E1146,'[2]Costeo-JUL26'!$B$9:$CQ$307,AX$1,0),0)*$G1146</f>
        <v>30283.955664143999</v>
      </c>
      <c r="AY1146" s="35">
        <f>IF($B1146="P",VLOOKUP($E1146,'[2]Costeo-JUL26'!$B$9:$CQ$307,AY$1,0),0)</f>
        <v>0.03</v>
      </c>
      <c r="AZ1146" s="36">
        <f t="shared" si="545"/>
        <v>908.51866992431997</v>
      </c>
      <c r="BA1146" s="36">
        <f t="shared" si="546"/>
        <v>31192.47433406832</v>
      </c>
      <c r="BB1146" s="34">
        <f>IF($B1146="P",VLOOKUP($E1146,'[2]Costeo-JUL26'!$B$9:$CQ$307,BB$1,0),0)</f>
        <v>902311</v>
      </c>
      <c r="BC1146" s="16">
        <f>IF($B1146="P",VLOOKUP($E1146,'[2]Costeo-JUL26'!$B$9:$CQ$307,BC$1,0),0)*$G1146</f>
        <v>0.8732129464285715</v>
      </c>
      <c r="BD1146" s="36">
        <f>IF($B1146="P",VLOOKUP($E1146,'[2]Costeo-JUL26'!$B$9:$CQ$307,BD$1,0),0)*$G1146</f>
        <v>3424.4311852968758</v>
      </c>
      <c r="BE1146" s="35">
        <f>IF($B1146="P",VLOOKUP($E1146,'[2]Costeo-JUL26'!$B$9:$CQ$307,BE$1,0),0)</f>
        <v>0.03</v>
      </c>
      <c r="BF1146" s="36">
        <f t="shared" si="547"/>
        <v>102.73293555890628</v>
      </c>
      <c r="BG1146" s="36">
        <f t="shared" si="548"/>
        <v>3527.1641208557821</v>
      </c>
      <c r="BH1146" s="34">
        <f>IF($B1146="P",VLOOKUP($E1146,'[2]Costeo-JUL26'!$B$9:$CQ$307,BH$1,0),0)</f>
        <v>933089</v>
      </c>
      <c r="BI1146" s="16">
        <f>IF($B1146="P",VLOOKUP($E1146,'[2]Costeo-JUL26'!$B$9:$CQ$307,BI$1,0),0)*$G1146</f>
        <v>5.8214196428571423</v>
      </c>
      <c r="BJ1146" s="36">
        <f>IF($B1146="P",VLOOKUP($E1146,'[2]Costeo-JUL26'!$B$9:$CQ$307,BJ$1,0),0)*$G1146</f>
        <v>4335.0513725416877</v>
      </c>
      <c r="BK1146" s="35">
        <f>IF(BH1146=910319,0,IF($B1146="P",VLOOKUP($E1146,'[2]Costeo-JUL26'!$B$9:$CQ$307,BK$1,0),0))</f>
        <v>0.02</v>
      </c>
      <c r="BL1146" s="36">
        <f t="shared" si="549"/>
        <v>86.701027450833749</v>
      </c>
      <c r="BM1146" s="36">
        <f t="shared" si="550"/>
        <v>4421.7523999925215</v>
      </c>
      <c r="BN1146" s="34">
        <f>IF($B1146="P",VLOOKUP($E1146,'[2]Costeo-JUL26'!$B$9:$CQ$307,BN$1,0),0)</f>
        <v>0</v>
      </c>
      <c r="BO1146" s="16">
        <f>IF($B1146="P",VLOOKUP($E1146,'[2]Costeo-JUL26'!$B$9:$CQ$307,BO$1,0),0)*$G1146</f>
        <v>0</v>
      </c>
      <c r="BP1146" s="36">
        <f>IF($B1146="P",VLOOKUP($E1146,'[2]Costeo-JUL26'!$B$9:$CQ$307,BP$1,0),0)*$G1146</f>
        <v>0</v>
      </c>
      <c r="BQ1146" s="35">
        <f>IF($B1146="P",VLOOKUP($E1146,'[2]Costeo-JUL26'!$B$9:$CQ$307,BQ$1,0),0)</f>
        <v>0</v>
      </c>
      <c r="BR1146" s="36">
        <f t="shared" si="551"/>
        <v>0</v>
      </c>
      <c r="BS1146" s="36">
        <f t="shared" si="552"/>
        <v>0</v>
      </c>
      <c r="BT1146" s="34">
        <f>IF($B1146="P",VLOOKUP($E1146,'[2]Costeo-JUL26'!$B$9:$CQ$307,BT$1,0),0)</f>
        <v>0</v>
      </c>
      <c r="BU1146" s="16">
        <f>IF($B1146="P",VLOOKUP($E1146,'[2]Costeo-JUL26'!$B$9:$CQ$307,BU$1,0),0)*$G1146</f>
        <v>0</v>
      </c>
      <c r="BV1146" s="36">
        <f>IF($B1146="P",VLOOKUP($E1146,'[2]Costeo-JUL26'!$B$9:$CQ$307,BV$1,0),0)*$G1146</f>
        <v>0</v>
      </c>
      <c r="BW1146" s="35">
        <f>IF($B1146="P",VLOOKUP($E1146,'[2]Costeo-JUL26'!$B$9:$CQ$307,BW$1,0),0)</f>
        <v>0</v>
      </c>
      <c r="BX1146" s="36">
        <f t="shared" si="553"/>
        <v>0</v>
      </c>
      <c r="BY1146" s="36">
        <f t="shared" si="554"/>
        <v>0</v>
      </c>
      <c r="BZ1146" s="34">
        <f>IF($B1146="P",VLOOKUP($E1146,'[2]Costeo-JUL26'!$B$9:$CQ$307,BZ$1,0),0)</f>
        <v>936704</v>
      </c>
      <c r="CA1146" s="16">
        <f>IF($B1146="P",VLOOKUP($E1146,'[2]Costeo-JUL26'!$B$9:$CQ$307,CA$1,0),0)*$G1146</f>
        <v>11.888720075736448</v>
      </c>
      <c r="CB1146" s="36">
        <f>IF($B1146="P",VLOOKUP($E1146,'[2]Costeo-JUL26'!$B$9:$CQ$307,CB$1,0),0)*$G1146</f>
        <v>5675.2420039647777</v>
      </c>
      <c r="CC1146" s="35">
        <f>IF($B1146="P",VLOOKUP($E1146,'[2]Costeo-JUL26'!$B$9:$CQ$307,CC$1,0),0)</f>
        <v>0.5</v>
      </c>
      <c r="CD1146" s="36">
        <f t="shared" si="555"/>
        <v>2837.6210019823889</v>
      </c>
      <c r="CE1146" s="36">
        <f t="shared" si="556"/>
        <v>8512.863005947167</v>
      </c>
      <c r="CF1146" s="37">
        <f t="shared" si="528"/>
        <v>722933.09765136568</v>
      </c>
      <c r="CG1146" s="36">
        <f>IF($B1146="r",VLOOKUP($E1146,'[2]Costeo-JUL26'!$B$9:$CQ$307,CG$1,0),0)*$G1146</f>
        <v>0</v>
      </c>
      <c r="CH1146" s="35">
        <f>VLOOKUP($E1146,'[2]TEORICOS (05.26)'!$A$8:$T$251,CH$1,0)</f>
        <v>0</v>
      </c>
      <c r="CI1146" s="36">
        <f t="shared" si="557"/>
        <v>0</v>
      </c>
      <c r="CJ1146" s="37">
        <f t="shared" si="558"/>
        <v>0</v>
      </c>
      <c r="CM1146" s="16">
        <f>SUMIFS('[1]Ajuste Inventario'!$I:$I,'[1]Ajuste Inventario'!$B:$B,E1146,'[1]Ajuste Inventario'!$S:$S,D1146)*-1</f>
        <v>19.167999999999999</v>
      </c>
      <c r="CN1146" s="36">
        <f t="shared" si="529"/>
        <v>63760.135901042995</v>
      </c>
      <c r="CP1146" t="str">
        <f t="shared" si="530"/>
        <v>2446Org.Vtas V.Gesell</v>
      </c>
      <c r="CQ1146" s="10">
        <f t="shared" si="531"/>
        <v>3326.3843854884703</v>
      </c>
    </row>
    <row r="1147" spans="1:95" x14ac:dyDescent="0.25">
      <c r="A1147" s="30">
        <v>46204</v>
      </c>
      <c r="B1147" s="31" t="str">
        <f>VLOOKUP($E1147,'[2]TEORICOS (05.26)'!$A$8:$T$251,B$1,0)</f>
        <v>P</v>
      </c>
      <c r="C1147" s="32" t="str">
        <f>VLOOKUP($E1147,'[2]TEORICOS (05.26)'!$A$8:$T$251,C$1,0)</f>
        <v>Aquarius</v>
      </c>
      <c r="D1147" t="s">
        <v>233</v>
      </c>
      <c r="E1147">
        <v>2448</v>
      </c>
      <c r="F1147" t="s">
        <v>138</v>
      </c>
      <c r="G1147" s="16">
        <v>135.833</v>
      </c>
      <c r="H1147" s="16">
        <v>323.01087399999983</v>
      </c>
      <c r="I1147" s="33">
        <v>1963924.1299999994</v>
      </c>
      <c r="J1147" s="33">
        <v>1854731.9599999995</v>
      </c>
      <c r="K1147" s="34">
        <f>IF($B1147="P",VLOOKUP($E1147,'[2]Costeo-JUL26'!$B$9:$CQ$307,K$1,0),0)</f>
        <v>919322</v>
      </c>
      <c r="L1147" s="35">
        <f>VLOOKUP($E1147,'[2]TEORICOS (05.26)'!$A$8:$T$251,L$1,0)</f>
        <v>0.17</v>
      </c>
      <c r="M1147" s="36">
        <f t="shared" si="532"/>
        <v>315304.43319999991</v>
      </c>
      <c r="N1147" s="35">
        <f>IF($B1147="P",VLOOKUP($E1147,'[2]Costeo-JUL26'!$B$9:$CQ$307,N$1,0),0)</f>
        <v>8.0000000000000002E-3</v>
      </c>
      <c r="O1147" s="36">
        <f t="shared" si="533"/>
        <v>2522.4354655999991</v>
      </c>
      <c r="P1147" s="36">
        <f>IF($B1147="P",VLOOKUP($E1147,'[2]Costeo-JUL26'!$B$9:$CQ$307,P$1,0),0)*H1147</f>
        <v>0</v>
      </c>
      <c r="Q1147" s="36">
        <f t="shared" si="534"/>
        <v>317826.8686655999</v>
      </c>
      <c r="R1147" s="34">
        <f>IF($B1147="P",VLOOKUP($E1147,'[2]Costeo-JUL26'!$B$9:$CQ$307,R$1,0),0)</f>
        <v>902332</v>
      </c>
      <c r="S1147" s="16">
        <f>IF($B1147="P",VLOOKUP($E1147,'[2]Costeo-JUL26'!$B$9:$CQ$307,S$1,0),0)*$G1147</f>
        <v>165.06276743700002</v>
      </c>
      <c r="T1147" s="36">
        <f>IF($B1147="P",VLOOKUP($E1147,'[2]Costeo-JUL26'!$B$9:$CQ$307,T$1,0),0)*$G1147</f>
        <v>115140.17627438022</v>
      </c>
      <c r="U1147" s="35">
        <f>IF($B1147="P",VLOOKUP($E1147,'[2]Costeo-JUL26'!$B$9:$CQ$307,U$1,0),0)</f>
        <v>1.4999999999999999E-2</v>
      </c>
      <c r="V1147" s="36">
        <f t="shared" si="535"/>
        <v>1727.1026441157032</v>
      </c>
      <c r="W1147" s="36">
        <f t="shared" si="536"/>
        <v>116867.27891849593</v>
      </c>
      <c r="X1147" s="34">
        <f>IF($B1147="P",VLOOKUP($E1147,'[2]Costeo-JUL26'!$B$9:$CQ$307,X$1,0),0)</f>
        <v>0</v>
      </c>
      <c r="Y1147" s="16">
        <f>IF($B1147="P",VLOOKUP($E1147,'[2]Costeo-JUL26'!$B$9:$CQ$307,Y$1,0),0)*$G1147</f>
        <v>0</v>
      </c>
      <c r="Z1147" s="36">
        <f>IF($B1147="P",VLOOKUP($E1147,'[2]Costeo-JUL26'!$B$9:$CQ$307,Z$1,0),0)*$G1147</f>
        <v>0</v>
      </c>
      <c r="AA1147" s="35">
        <f>IF($B1147="P",VLOOKUP($E1147,'[2]Costeo-JUL26'!$B$9:$CQ$307,AA$1,0),0)</f>
        <v>0</v>
      </c>
      <c r="AB1147" s="36">
        <f t="shared" si="537"/>
        <v>0</v>
      </c>
      <c r="AC1147" s="36">
        <f t="shared" si="538"/>
        <v>0</v>
      </c>
      <c r="AD1147" s="34">
        <f>IF($B1147="P",VLOOKUP($E1147,'[2]Costeo-JUL26'!$B$9:$CQ$307,AD$1,0),0)</f>
        <v>902257</v>
      </c>
      <c r="AE1147" s="16">
        <f>IF($B1147="P",VLOOKUP($E1147,'[2]Costeo-JUL26'!$B$9:$CQ$307,AE$1,0),0)*$G1147</f>
        <v>814.99800000000005</v>
      </c>
      <c r="AF1147" s="36">
        <f>IF($B1147="P",VLOOKUP($E1147,'[2]Costeo-JUL26'!$B$9:$CQ$307,AF$1,0),0)*$G1147</f>
        <v>12507.9373056</v>
      </c>
      <c r="AG1147" s="35">
        <f>IF($B1147="P",VLOOKUP($E1147,'[2]Costeo-JUL26'!$B$9:$CQ$307,AG$1,0),0)</f>
        <v>6.0000000000000001E-3</v>
      </c>
      <c r="AH1147" s="36">
        <f t="shared" si="539"/>
        <v>75.047623833599999</v>
      </c>
      <c r="AI1147" s="36">
        <f t="shared" si="540"/>
        <v>12582.9849294336</v>
      </c>
      <c r="AJ1147" s="34">
        <f>IF($B1147="P",VLOOKUP($E1147,'[2]Costeo-JUL26'!$B$9:$CQ$307,AJ$1,0),0)</f>
        <v>925508</v>
      </c>
      <c r="AK1147" s="16">
        <f>IF($B1147="P",VLOOKUP($E1147,'[2]Costeo-JUL26'!$B$9:$CQ$307,AK$1,0),0)*$G1147</f>
        <v>814.99800000000005</v>
      </c>
      <c r="AL1147" s="36">
        <f>IF($B1147="P",VLOOKUP($E1147,'[2]Costeo-JUL26'!$B$9:$CQ$307,AL$1,0),0)*$G1147</f>
        <v>11294.772032699999</v>
      </c>
      <c r="AM1147" s="35">
        <f>IF($B1147="P",VLOOKUP($E1147,'[2]Costeo-JUL26'!$B$9:$CQ$307,AM$1,0),0)</f>
        <v>1.7999999999999999E-2</v>
      </c>
      <c r="AN1147" s="36">
        <f t="shared" si="541"/>
        <v>203.30589658859995</v>
      </c>
      <c r="AO1147" s="36">
        <f t="shared" si="542"/>
        <v>11498.077929288598</v>
      </c>
      <c r="AP1147" s="34">
        <f>IF($B1147="P",VLOOKUP($E1147,'[2]Costeo-JUL26'!$B$9:$CQ$307,AP$1,0),0)</f>
        <v>911881</v>
      </c>
      <c r="AQ1147" s="16">
        <f>IF($B1147="P",VLOOKUP($E1147,'[2]Costeo-JUL26'!$B$9:$CQ$307,AQ$1,0),0)*$G1147</f>
        <v>814.99800000000005</v>
      </c>
      <c r="AR1147" s="36">
        <f>IF($B1147="P",VLOOKUP($E1147,'[2]Costeo-JUL26'!$B$9:$CQ$307,AR$1,0),0)*$G1147</f>
        <v>110588.05661944198</v>
      </c>
      <c r="AS1147" s="35">
        <f>IF($B1147="P",VLOOKUP($E1147,'[2]Costeo-JUL26'!$B$9:$CQ$307,AS$1,0),0)</f>
        <v>0.02</v>
      </c>
      <c r="AT1147" s="36">
        <f t="shared" si="543"/>
        <v>2211.7611323888395</v>
      </c>
      <c r="AU1147" s="36">
        <f t="shared" si="544"/>
        <v>112799.81775183082</v>
      </c>
      <c r="AV1147" s="34">
        <f>IF($B1147="P",VLOOKUP($E1147,'[2]Costeo-JUL26'!$B$9:$CQ$307,AV$1,0),0)</f>
        <v>901729</v>
      </c>
      <c r="AW1147" s="16">
        <f>IF($B1147="P",VLOOKUP($E1147,'[2]Costeo-JUL26'!$B$9:$CQ$307,AW$1,0),0)*$G1147</f>
        <v>5.5827362999999997</v>
      </c>
      <c r="AX1147" s="36">
        <f>IF($B1147="P",VLOOKUP($E1147,'[2]Costeo-JUL26'!$B$9:$CQ$307,AX$1,0),0)*$G1147</f>
        <v>26641.040933051998</v>
      </c>
      <c r="AY1147" s="35">
        <f>IF($B1147="P",VLOOKUP($E1147,'[2]Costeo-JUL26'!$B$9:$CQ$307,AY$1,0),0)</f>
        <v>0.03</v>
      </c>
      <c r="AZ1147" s="36">
        <f t="shared" si="545"/>
        <v>799.23122799155988</v>
      </c>
      <c r="BA1147" s="36">
        <f t="shared" si="546"/>
        <v>27440.272161043558</v>
      </c>
      <c r="BB1147" s="34">
        <f>IF($B1147="P",VLOOKUP($E1147,'[2]Costeo-JUL26'!$B$9:$CQ$307,BB$1,0),0)</f>
        <v>902311</v>
      </c>
      <c r="BC1147" s="16">
        <f>IF($B1147="P",VLOOKUP($E1147,'[2]Costeo-JUL26'!$B$9:$CQ$307,BC$1,0),0)*$G1147</f>
        <v>0.5942693750000001</v>
      </c>
      <c r="BD1147" s="36">
        <f>IF($B1147="P",VLOOKUP($E1147,'[2]Costeo-JUL26'!$B$9:$CQ$307,BD$1,0),0)*$G1147</f>
        <v>2330.5135231218756</v>
      </c>
      <c r="BE1147" s="35">
        <f>IF($B1147="P",VLOOKUP($E1147,'[2]Costeo-JUL26'!$B$9:$CQ$307,BE$1,0),0)</f>
        <v>0.03</v>
      </c>
      <c r="BF1147" s="36">
        <f t="shared" si="547"/>
        <v>69.915405693656268</v>
      </c>
      <c r="BG1147" s="36">
        <f t="shared" si="548"/>
        <v>2400.4289288155319</v>
      </c>
      <c r="BH1147" s="34">
        <f>IF($B1147="P",VLOOKUP($E1147,'[2]Costeo-JUL26'!$B$9:$CQ$307,BH$1,0),0)</f>
        <v>933089</v>
      </c>
      <c r="BI1147" s="16">
        <f>IF($B1147="P",VLOOKUP($E1147,'[2]Costeo-JUL26'!$B$9:$CQ$307,BI$1,0),0)*$G1147</f>
        <v>5.0937374999999996</v>
      </c>
      <c r="BJ1147" s="36">
        <f>IF($B1147="P",VLOOKUP($E1147,'[2]Costeo-JUL26'!$B$9:$CQ$307,BJ$1,0),0)*$G1147</f>
        <v>3793.166460321429</v>
      </c>
      <c r="BK1147" s="35">
        <f>IF(BH1147=910319,0,IF($B1147="P",VLOOKUP($E1147,'[2]Costeo-JUL26'!$B$9:$CQ$307,BK$1,0),0))</f>
        <v>0.02</v>
      </c>
      <c r="BL1147" s="36">
        <f t="shared" si="549"/>
        <v>75.863329206428588</v>
      </c>
      <c r="BM1147" s="36">
        <f t="shared" si="550"/>
        <v>3869.0297895278577</v>
      </c>
      <c r="BN1147" s="34">
        <f>IF($B1147="P",VLOOKUP($E1147,'[2]Costeo-JUL26'!$B$9:$CQ$307,BN$1,0),0)</f>
        <v>0</v>
      </c>
      <c r="BO1147" s="16">
        <f>IF($B1147="P",VLOOKUP($E1147,'[2]Costeo-JUL26'!$B$9:$CQ$307,BO$1,0),0)*$G1147</f>
        <v>0</v>
      </c>
      <c r="BP1147" s="36">
        <f>IF($B1147="P",VLOOKUP($E1147,'[2]Costeo-JUL26'!$B$9:$CQ$307,BP$1,0),0)*$G1147</f>
        <v>0</v>
      </c>
      <c r="BQ1147" s="35">
        <f>IF($B1147="P",VLOOKUP($E1147,'[2]Costeo-JUL26'!$B$9:$CQ$307,BQ$1,0),0)</f>
        <v>0</v>
      </c>
      <c r="BR1147" s="36">
        <f t="shared" si="551"/>
        <v>0</v>
      </c>
      <c r="BS1147" s="36">
        <f t="shared" si="552"/>
        <v>0</v>
      </c>
      <c r="BT1147" s="34">
        <f>IF($B1147="P",VLOOKUP($E1147,'[2]Costeo-JUL26'!$B$9:$CQ$307,BT$1,0),0)</f>
        <v>0</v>
      </c>
      <c r="BU1147" s="16">
        <f>IF($B1147="P",VLOOKUP($E1147,'[2]Costeo-JUL26'!$B$9:$CQ$307,BU$1,0),0)*$G1147</f>
        <v>0</v>
      </c>
      <c r="BV1147" s="36">
        <f>IF($B1147="P",VLOOKUP($E1147,'[2]Costeo-JUL26'!$B$9:$CQ$307,BV$1,0),0)*$G1147</f>
        <v>0</v>
      </c>
      <c r="BW1147" s="35">
        <f>IF($B1147="P",VLOOKUP($E1147,'[2]Costeo-JUL26'!$B$9:$CQ$307,BW$1,0),0)</f>
        <v>0</v>
      </c>
      <c r="BX1147" s="36">
        <f t="shared" si="553"/>
        <v>0</v>
      </c>
      <c r="BY1147" s="36">
        <f t="shared" si="554"/>
        <v>0</v>
      </c>
      <c r="BZ1147" s="34">
        <f>IF($B1147="P",VLOOKUP($E1147,'[2]Costeo-JUL26'!$B$9:$CQ$307,BZ$1,0),0)</f>
        <v>936704</v>
      </c>
      <c r="CA1147" s="16">
        <f>IF($B1147="P",VLOOKUP($E1147,'[2]Costeo-JUL26'!$B$9:$CQ$307,CA$1,0),0)*$G1147</f>
        <v>11.145664814230987</v>
      </c>
      <c r="CB1147" s="36">
        <f>IF($B1147="P",VLOOKUP($E1147,'[2]Costeo-JUL26'!$B$9:$CQ$307,CB$1,0),0)*$G1147</f>
        <v>5320.5344825075863</v>
      </c>
      <c r="CC1147" s="35">
        <f>IF($B1147="P",VLOOKUP($E1147,'[2]Costeo-JUL26'!$B$9:$CQ$307,CC$1,0),0)</f>
        <v>0.5</v>
      </c>
      <c r="CD1147" s="36">
        <f t="shared" si="555"/>
        <v>2660.2672412537931</v>
      </c>
      <c r="CE1147" s="36">
        <f t="shared" si="556"/>
        <v>7980.8017237613794</v>
      </c>
      <c r="CF1147" s="37">
        <f t="shared" si="528"/>
        <v>613265.56079779728</v>
      </c>
      <c r="CG1147" s="36">
        <f>IF($B1147="r",VLOOKUP($E1147,'[2]Costeo-JUL26'!$B$9:$CQ$307,CG$1,0),0)*$G1147</f>
        <v>0</v>
      </c>
      <c r="CH1147" s="35">
        <f>VLOOKUP($E1147,'[2]TEORICOS (05.26)'!$A$8:$T$251,CH$1,0)</f>
        <v>0</v>
      </c>
      <c r="CI1147" s="36">
        <f t="shared" si="557"/>
        <v>0</v>
      </c>
      <c r="CJ1147" s="37">
        <f t="shared" si="558"/>
        <v>0</v>
      </c>
      <c r="CM1147" s="16">
        <f>SUMIFS('[1]Ajuste Inventario'!$I:$I,'[1]Ajuste Inventario'!$B:$B,E1147,'[1]Ajuste Inventario'!$S:$S,D1147)*-1</f>
        <v>1.5000000000000002</v>
      </c>
      <c r="CN1147" s="36">
        <f t="shared" si="529"/>
        <v>6772.2743456795924</v>
      </c>
      <c r="CP1147" t="str">
        <f t="shared" si="530"/>
        <v>2448Org.Vtas V.Gesell</v>
      </c>
      <c r="CQ1147" s="10">
        <f t="shared" si="531"/>
        <v>4514.8495637863944</v>
      </c>
    </row>
    <row r="1148" spans="1:95" x14ac:dyDescent="0.25">
      <c r="A1148" s="30">
        <v>46204</v>
      </c>
      <c r="B1148" s="31" t="str">
        <f>VLOOKUP($E1148,'[2]TEORICOS (05.26)'!$A$8:$T$251,B$1,0)</f>
        <v>P</v>
      </c>
      <c r="C1148" s="32" t="str">
        <f>VLOOKUP($E1148,'[2]TEORICOS (05.26)'!$A$8:$T$251,C$1,0)</f>
        <v>Aquarius</v>
      </c>
      <c r="D1148" t="s">
        <v>233</v>
      </c>
      <c r="E1148">
        <v>2453</v>
      </c>
      <c r="F1148" t="s">
        <v>139</v>
      </c>
      <c r="G1148" s="16">
        <v>145.25</v>
      </c>
      <c r="H1148" s="16">
        <v>102.25599999999991</v>
      </c>
      <c r="I1148" s="33">
        <v>1399667.4499999974</v>
      </c>
      <c r="J1148" s="33">
        <v>1303876.9699999988</v>
      </c>
      <c r="K1148" s="34">
        <f>IF($B1148="P",VLOOKUP($E1148,'[2]Costeo-JUL26'!$B$9:$CQ$307,K$1,0),0)</f>
        <v>919321</v>
      </c>
      <c r="L1148" s="35">
        <f>VLOOKUP($E1148,'[2]TEORICOS (05.26)'!$A$8:$T$251,L$1,0)</f>
        <v>0.17</v>
      </c>
      <c r="M1148" s="36">
        <f t="shared" si="532"/>
        <v>221659.08489999981</v>
      </c>
      <c r="N1148" s="35">
        <f>IF($B1148="P",VLOOKUP($E1148,'[2]Costeo-JUL26'!$B$9:$CQ$307,N$1,0),0)</f>
        <v>8.0000000000000002E-3</v>
      </c>
      <c r="O1148" s="36">
        <f t="shared" si="533"/>
        <v>1773.2726791999985</v>
      </c>
      <c r="P1148" s="36">
        <f>IF($B1148="P",VLOOKUP($E1148,'[2]Costeo-JUL26'!$B$9:$CQ$307,P$1,0),0)*H1148</f>
        <v>0</v>
      </c>
      <c r="Q1148" s="36">
        <f t="shared" si="534"/>
        <v>223432.3575791998</v>
      </c>
      <c r="R1148" s="34">
        <f>IF($B1148="P",VLOOKUP($E1148,'[2]Costeo-JUL26'!$B$9:$CQ$307,R$1,0),0)</f>
        <v>902332</v>
      </c>
      <c r="S1148" s="16">
        <f>IF($B1148="P",VLOOKUP($E1148,'[2]Costeo-JUL26'!$B$9:$CQ$307,S$1,0),0)*$G1148</f>
        <v>48.751603993119964</v>
      </c>
      <c r="T1148" s="36">
        <f>IF($B1148="P",VLOOKUP($E1148,'[2]Costeo-JUL26'!$B$9:$CQ$307,T$1,0),0)*$G1148</f>
        <v>34006.871231993879</v>
      </c>
      <c r="U1148" s="35">
        <f>IF($B1148="P",VLOOKUP($E1148,'[2]Costeo-JUL26'!$B$9:$CQ$307,U$1,0),0)</f>
        <v>1.4999999999999999E-2</v>
      </c>
      <c r="V1148" s="36">
        <f t="shared" si="535"/>
        <v>510.10306847990819</v>
      </c>
      <c r="W1148" s="36">
        <f t="shared" si="536"/>
        <v>34516.97430047379</v>
      </c>
      <c r="X1148" s="34">
        <f>IF($B1148="P",VLOOKUP($E1148,'[2]Costeo-JUL26'!$B$9:$CQ$307,X$1,0),0)</f>
        <v>0</v>
      </c>
      <c r="Y1148" s="16">
        <f>IF($B1148="P",VLOOKUP($E1148,'[2]Costeo-JUL26'!$B$9:$CQ$307,Y$1,0),0)*$G1148</f>
        <v>0</v>
      </c>
      <c r="Z1148" s="36">
        <f>IF($B1148="P",VLOOKUP($E1148,'[2]Costeo-JUL26'!$B$9:$CQ$307,Z$1,0),0)*$G1148</f>
        <v>0</v>
      </c>
      <c r="AA1148" s="35">
        <f>IF($B1148="P",VLOOKUP($E1148,'[2]Costeo-JUL26'!$B$9:$CQ$307,AA$1,0),0)</f>
        <v>0</v>
      </c>
      <c r="AB1148" s="36">
        <f t="shared" si="537"/>
        <v>0</v>
      </c>
      <c r="AC1148" s="36">
        <f t="shared" si="538"/>
        <v>0</v>
      </c>
      <c r="AD1148" s="34">
        <f>IF($B1148="P",VLOOKUP($E1148,'[2]Costeo-JUL26'!$B$9:$CQ$307,AD$1,0),0)</f>
        <v>902257</v>
      </c>
      <c r="AE1148" s="16">
        <f>IF($B1148="P",VLOOKUP($E1148,'[2]Costeo-JUL26'!$B$9:$CQ$307,AE$1,0),0)*$G1148</f>
        <v>1162</v>
      </c>
      <c r="AF1148" s="36">
        <f>IF($B1148="P",VLOOKUP($E1148,'[2]Costeo-JUL26'!$B$9:$CQ$307,AF$1,0),0)*$G1148</f>
        <v>17833.446400000001</v>
      </c>
      <c r="AG1148" s="35">
        <f>IF($B1148="P",VLOOKUP($E1148,'[2]Costeo-JUL26'!$B$9:$CQ$307,AG$1,0),0)</f>
        <v>6.0000000000000001E-3</v>
      </c>
      <c r="AH1148" s="36">
        <f t="shared" si="539"/>
        <v>107.00067840000001</v>
      </c>
      <c r="AI1148" s="36">
        <f t="shared" si="540"/>
        <v>17940.4470784</v>
      </c>
      <c r="AJ1148" s="34">
        <f>IF($B1148="P",VLOOKUP($E1148,'[2]Costeo-JUL26'!$B$9:$CQ$307,AJ$1,0),0)</f>
        <v>919214</v>
      </c>
      <c r="AK1148" s="16">
        <f>IF($B1148="P",VLOOKUP($E1148,'[2]Costeo-JUL26'!$B$9:$CQ$307,AK$1,0),0)*$G1148</f>
        <v>1162</v>
      </c>
      <c r="AL1148" s="36">
        <f>IF($B1148="P",VLOOKUP($E1148,'[2]Costeo-JUL26'!$B$9:$CQ$307,AL$1,0),0)*$G1148</f>
        <v>6785.0109599999996</v>
      </c>
      <c r="AM1148" s="35">
        <f>IF($B1148="P",VLOOKUP($E1148,'[2]Costeo-JUL26'!$B$9:$CQ$307,AM$1,0),0)</f>
        <v>1.7999999999999999E-2</v>
      </c>
      <c r="AN1148" s="36">
        <f t="shared" si="541"/>
        <v>122.13019727999999</v>
      </c>
      <c r="AO1148" s="36">
        <f t="shared" si="542"/>
        <v>6907.1411572799998</v>
      </c>
      <c r="AP1148" s="34">
        <f>IF($B1148="P",VLOOKUP($E1148,'[2]Costeo-JUL26'!$B$9:$CQ$307,AP$1,0),0)</f>
        <v>901569</v>
      </c>
      <c r="AQ1148" s="16">
        <f>IF($B1148="P",VLOOKUP($E1148,'[2]Costeo-JUL26'!$B$9:$CQ$307,AQ$1,0),0)*$G1148</f>
        <v>1162</v>
      </c>
      <c r="AR1148" s="36">
        <f>IF($B1148="P",VLOOKUP($E1148,'[2]Costeo-JUL26'!$B$9:$CQ$307,AR$1,0),0)*$G1148</f>
        <v>75570.693245313218</v>
      </c>
      <c r="AS1148" s="35">
        <f>IF($B1148="P",VLOOKUP($E1148,'[2]Costeo-JUL26'!$B$9:$CQ$307,AS$1,0),0)</f>
        <v>0.02</v>
      </c>
      <c r="AT1148" s="36">
        <f t="shared" si="543"/>
        <v>1511.4138649062643</v>
      </c>
      <c r="AU1148" s="36">
        <f t="shared" si="544"/>
        <v>77082.107110219484</v>
      </c>
      <c r="AV1148" s="34">
        <f>IF($B1148="P",VLOOKUP($E1148,'[2]Costeo-JUL26'!$B$9:$CQ$307,AV$1,0),0)</f>
        <v>932436</v>
      </c>
      <c r="AW1148" s="16">
        <f>IF($B1148="P",VLOOKUP($E1148,'[2]Costeo-JUL26'!$B$9:$CQ$307,AW$1,0),0)*$G1148</f>
        <v>2.2513749999999999</v>
      </c>
      <c r="AX1148" s="36">
        <f>IF($B1148="P",VLOOKUP($E1148,'[2]Costeo-JUL26'!$B$9:$CQ$307,AX$1,0),0)*$G1148</f>
        <v>10743.651554999999</v>
      </c>
      <c r="AY1148" s="35">
        <f>IF($B1148="P",VLOOKUP($E1148,'[2]Costeo-JUL26'!$B$9:$CQ$307,AY$1,0),0)</f>
        <v>0.03</v>
      </c>
      <c r="AZ1148" s="36">
        <f t="shared" si="545"/>
        <v>322.30954664999996</v>
      </c>
      <c r="BA1148" s="36">
        <f t="shared" si="546"/>
        <v>11065.961101649998</v>
      </c>
      <c r="BB1148" s="34">
        <f>IF($B1148="P",VLOOKUP($E1148,'[2]Costeo-JUL26'!$B$9:$CQ$307,BB$1,0),0)</f>
        <v>902311</v>
      </c>
      <c r="BC1148" s="16">
        <f>IF($B1148="P",VLOOKUP($E1148,'[2]Costeo-JUL26'!$B$9:$CQ$307,BC$1,0),0)*$G1148</f>
        <v>0.30260416666666667</v>
      </c>
      <c r="BD1148" s="36">
        <f>IF($B1148="P",VLOOKUP($E1148,'[2]Costeo-JUL26'!$B$9:$CQ$307,BD$1,0),0)*$G1148</f>
        <v>1186.7061171875002</v>
      </c>
      <c r="BE1148" s="35">
        <f>IF($B1148="P",VLOOKUP($E1148,'[2]Costeo-JUL26'!$B$9:$CQ$307,BE$1,0),0)</f>
        <v>0.03</v>
      </c>
      <c r="BF1148" s="36">
        <f t="shared" si="547"/>
        <v>35.601183515625003</v>
      </c>
      <c r="BG1148" s="36">
        <f t="shared" si="548"/>
        <v>1222.3073007031253</v>
      </c>
      <c r="BH1148" s="34">
        <f>IF($B1148="P",VLOOKUP($E1148,'[2]Costeo-JUL26'!$B$9:$CQ$307,BH$1,0),0)</f>
        <v>933089</v>
      </c>
      <c r="BI1148" s="16">
        <f>IF($B1148="P",VLOOKUP($E1148,'[2]Costeo-JUL26'!$B$9:$CQ$307,BI$1,0),0)*$G1148</f>
        <v>3.3622685185185182</v>
      </c>
      <c r="BJ1148" s="36">
        <f>IF($B1148="P",VLOOKUP($E1148,'[2]Costeo-JUL26'!$B$9:$CQ$307,BJ$1,0),0)*$G1148</f>
        <v>2503.7890497967478</v>
      </c>
      <c r="BK1148" s="35">
        <f>IF(BH1148=910319,0,IF($B1148="P",VLOOKUP($E1148,'[2]Costeo-JUL26'!$B$9:$CQ$307,BK$1,0),0))</f>
        <v>0.02</v>
      </c>
      <c r="BL1148" s="36">
        <f t="shared" si="549"/>
        <v>50.075780995934956</v>
      </c>
      <c r="BM1148" s="36">
        <f t="shared" si="550"/>
        <v>2553.8648307926828</v>
      </c>
      <c r="BN1148" s="34">
        <f>IF($B1148="P",VLOOKUP($E1148,'[2]Costeo-JUL26'!$B$9:$CQ$307,BN$1,0),0)</f>
        <v>0</v>
      </c>
      <c r="BO1148" s="16">
        <f>IF($B1148="P",VLOOKUP($E1148,'[2]Costeo-JUL26'!$B$9:$CQ$307,BO$1,0),0)*$G1148</f>
        <v>0</v>
      </c>
      <c r="BP1148" s="36">
        <f>IF($B1148="P",VLOOKUP($E1148,'[2]Costeo-JUL26'!$B$9:$CQ$307,BP$1,0),0)*$G1148</f>
        <v>0</v>
      </c>
      <c r="BQ1148" s="35">
        <f>IF($B1148="P",VLOOKUP($E1148,'[2]Costeo-JUL26'!$B$9:$CQ$307,BQ$1,0),0)</f>
        <v>0</v>
      </c>
      <c r="BR1148" s="36">
        <f t="shared" si="551"/>
        <v>0</v>
      </c>
      <c r="BS1148" s="36">
        <f t="shared" si="552"/>
        <v>0</v>
      </c>
      <c r="BT1148" s="34">
        <f>IF($B1148="P",VLOOKUP($E1148,'[2]Costeo-JUL26'!$B$9:$CQ$307,BT$1,0),0)</f>
        <v>0</v>
      </c>
      <c r="BU1148" s="16">
        <f>IF($B1148="P",VLOOKUP($E1148,'[2]Costeo-JUL26'!$B$9:$CQ$307,BU$1,0),0)*$G1148</f>
        <v>0</v>
      </c>
      <c r="BV1148" s="36">
        <f>IF($B1148="P",VLOOKUP($E1148,'[2]Costeo-JUL26'!$B$9:$CQ$307,BV$1,0),0)*$G1148</f>
        <v>0</v>
      </c>
      <c r="BW1148" s="35">
        <f>IF($B1148="P",VLOOKUP($E1148,'[2]Costeo-JUL26'!$B$9:$CQ$307,BW$1,0),0)</f>
        <v>0</v>
      </c>
      <c r="BX1148" s="36">
        <f t="shared" si="553"/>
        <v>0</v>
      </c>
      <c r="BY1148" s="36">
        <f t="shared" si="554"/>
        <v>0</v>
      </c>
      <c r="BZ1148" s="34">
        <f>IF($B1148="P",VLOOKUP($E1148,'[2]Costeo-JUL26'!$B$9:$CQ$307,BZ$1,0),0)</f>
        <v>936704</v>
      </c>
      <c r="CA1148" s="16">
        <f>IF($B1148="P",VLOOKUP($E1148,'[2]Costeo-JUL26'!$B$9:$CQ$307,CA$1,0),0)*$G1148</f>
        <v>3.531368587990102</v>
      </c>
      <c r="CB1148" s="36">
        <f>IF($B1148="P",VLOOKUP($E1148,'[2]Costeo-JUL26'!$B$9:$CQ$307,CB$1,0),0)*$G1148</f>
        <v>1685.7467594804775</v>
      </c>
      <c r="CC1148" s="35">
        <f>IF($B1148="P",VLOOKUP($E1148,'[2]Costeo-JUL26'!$B$9:$CQ$307,CC$1,0),0)</f>
        <v>0.5</v>
      </c>
      <c r="CD1148" s="36">
        <f t="shared" si="555"/>
        <v>842.87337974023876</v>
      </c>
      <c r="CE1148" s="36">
        <f t="shared" si="556"/>
        <v>2528.6201392207163</v>
      </c>
      <c r="CF1148" s="37">
        <f t="shared" si="528"/>
        <v>377249.78059793968</v>
      </c>
      <c r="CG1148" s="36">
        <f>IF($B1148="r",VLOOKUP($E1148,'[2]Costeo-JUL26'!$B$9:$CQ$307,CG$1,0),0)*$G1148</f>
        <v>0</v>
      </c>
      <c r="CH1148" s="35">
        <f>VLOOKUP($E1148,'[2]TEORICOS (05.26)'!$A$8:$T$251,CH$1,0)</f>
        <v>0</v>
      </c>
      <c r="CI1148" s="36">
        <f t="shared" si="557"/>
        <v>0</v>
      </c>
      <c r="CJ1148" s="37">
        <f t="shared" si="558"/>
        <v>0</v>
      </c>
      <c r="CM1148" s="16">
        <f>SUMIFS('[1]Ajuste Inventario'!$I:$I,'[1]Ajuste Inventario'!$B:$B,E1148,'[1]Ajuste Inventario'!$S:$S,D1148)*-1</f>
        <v>38.625</v>
      </c>
      <c r="CN1148" s="36">
        <f t="shared" si="529"/>
        <v>100318.57332595813</v>
      </c>
      <c r="CP1148" t="str">
        <f t="shared" si="530"/>
        <v>2453Org.Vtas V.Gesell</v>
      </c>
      <c r="CQ1148" s="10">
        <f t="shared" si="531"/>
        <v>2597.2446168532852</v>
      </c>
    </row>
    <row r="1149" spans="1:95" x14ac:dyDescent="0.25">
      <c r="A1149" s="30">
        <v>46204</v>
      </c>
      <c r="B1149" s="31" t="str">
        <f>VLOOKUP($E1149,'[2]TEORICOS (05.26)'!$A$8:$T$251,B$1,0)</f>
        <v>P</v>
      </c>
      <c r="C1149" s="32" t="str">
        <f>VLOOKUP($E1149,'[2]TEORICOS (05.26)'!$A$8:$T$251,C$1,0)</f>
        <v>Aquarius</v>
      </c>
      <c r="D1149" t="s">
        <v>233</v>
      </c>
      <c r="E1149">
        <v>2456</v>
      </c>
      <c r="F1149" t="s">
        <v>140</v>
      </c>
      <c r="G1149" s="16">
        <v>337</v>
      </c>
      <c r="H1149" s="16">
        <v>534.14499999999896</v>
      </c>
      <c r="I1149" s="33">
        <v>3619112.9599999948</v>
      </c>
      <c r="J1149" s="33">
        <v>3489114.4699999965</v>
      </c>
      <c r="K1149" s="34">
        <f>IF($B1149="P",VLOOKUP($E1149,'[2]Costeo-JUL26'!$B$9:$CQ$307,K$1,0),0)</f>
        <v>919321</v>
      </c>
      <c r="L1149" s="35">
        <f>VLOOKUP($E1149,'[2]TEORICOS (05.26)'!$A$8:$T$251,L$1,0)</f>
        <v>0.17</v>
      </c>
      <c r="M1149" s="36">
        <f t="shared" si="532"/>
        <v>593149.45989999943</v>
      </c>
      <c r="N1149" s="35">
        <f>IF($B1149="P",VLOOKUP($E1149,'[2]Costeo-JUL26'!$B$9:$CQ$307,N$1,0),0)</f>
        <v>8.0000000000000002E-3</v>
      </c>
      <c r="O1149" s="36">
        <f t="shared" si="533"/>
        <v>4745.1956791999955</v>
      </c>
      <c r="P1149" s="36">
        <f>IF($B1149="P",VLOOKUP($E1149,'[2]Costeo-JUL26'!$B$9:$CQ$307,P$1,0),0)*H1149</f>
        <v>0</v>
      </c>
      <c r="Q1149" s="36">
        <f t="shared" si="534"/>
        <v>597894.65557919943</v>
      </c>
      <c r="R1149" s="34">
        <f>IF($B1149="P",VLOOKUP($E1149,'[2]Costeo-JUL26'!$B$9:$CQ$307,R$1,0),0)</f>
        <v>902332</v>
      </c>
      <c r="S1149" s="16">
        <f>IF($B1149="P",VLOOKUP($E1149,'[2]Costeo-JUL26'!$B$9:$CQ$307,S$1,0),0)*$G1149</f>
        <v>254.49847661124414</v>
      </c>
      <c r="T1149" s="36">
        <f>IF($B1149="P",VLOOKUP($E1149,'[2]Costeo-JUL26'!$B$9:$CQ$307,T$1,0),0)*$G1149</f>
        <v>177526.40352261177</v>
      </c>
      <c r="U1149" s="35">
        <f>IF($B1149="P",VLOOKUP($E1149,'[2]Costeo-JUL26'!$B$9:$CQ$307,U$1,0),0)</f>
        <v>1.4999999999999999E-2</v>
      </c>
      <c r="V1149" s="36">
        <f t="shared" si="535"/>
        <v>2662.8960528391763</v>
      </c>
      <c r="W1149" s="36">
        <f t="shared" si="536"/>
        <v>180189.29957545095</v>
      </c>
      <c r="X1149" s="34">
        <f>IF($B1149="P",VLOOKUP($E1149,'[2]Costeo-JUL26'!$B$9:$CQ$307,X$1,0),0)</f>
        <v>0</v>
      </c>
      <c r="Y1149" s="16">
        <f>IF($B1149="P",VLOOKUP($E1149,'[2]Costeo-JUL26'!$B$9:$CQ$307,Y$1,0),0)*$G1149</f>
        <v>0</v>
      </c>
      <c r="Z1149" s="36">
        <f>IF($B1149="P",VLOOKUP($E1149,'[2]Costeo-JUL26'!$B$9:$CQ$307,Z$1,0),0)*$G1149</f>
        <v>0</v>
      </c>
      <c r="AA1149" s="35">
        <f>IF($B1149="P",VLOOKUP($E1149,'[2]Costeo-JUL26'!$B$9:$CQ$307,AA$1,0),0)</f>
        <v>0</v>
      </c>
      <c r="AB1149" s="36">
        <f t="shared" si="537"/>
        <v>0</v>
      </c>
      <c r="AC1149" s="36">
        <f t="shared" si="538"/>
        <v>0</v>
      </c>
      <c r="AD1149" s="34">
        <f>IF($B1149="P",VLOOKUP($E1149,'[2]Costeo-JUL26'!$B$9:$CQ$307,AD$1,0),0)</f>
        <v>902257</v>
      </c>
      <c r="AE1149" s="16">
        <f>IF($B1149="P",VLOOKUP($E1149,'[2]Costeo-JUL26'!$B$9:$CQ$307,AE$1,0),0)*$G1149</f>
        <v>2022</v>
      </c>
      <c r="AF1149" s="36">
        <f>IF($B1149="P",VLOOKUP($E1149,'[2]Costeo-JUL26'!$B$9:$CQ$307,AF$1,0),0)*$G1149</f>
        <v>31032.038400000001</v>
      </c>
      <c r="AG1149" s="35">
        <f>IF($B1149="P",VLOOKUP($E1149,'[2]Costeo-JUL26'!$B$9:$CQ$307,AG$1,0),0)</f>
        <v>6.0000000000000001E-3</v>
      </c>
      <c r="AH1149" s="36">
        <f t="shared" si="539"/>
        <v>186.1922304</v>
      </c>
      <c r="AI1149" s="36">
        <f t="shared" si="540"/>
        <v>31218.230630400001</v>
      </c>
      <c r="AJ1149" s="34">
        <f>IF($B1149="P",VLOOKUP($E1149,'[2]Costeo-JUL26'!$B$9:$CQ$307,AJ$1,0),0)</f>
        <v>919217</v>
      </c>
      <c r="AK1149" s="16">
        <f>IF($B1149="P",VLOOKUP($E1149,'[2]Costeo-JUL26'!$B$9:$CQ$307,AK$1,0),0)*$G1149</f>
        <v>2022</v>
      </c>
      <c r="AL1149" s="36">
        <f>IF($B1149="P",VLOOKUP($E1149,'[2]Costeo-JUL26'!$B$9:$CQ$307,AL$1,0),0)*$G1149</f>
        <v>17440.235280000001</v>
      </c>
      <c r="AM1149" s="35">
        <f>IF($B1149="P",VLOOKUP($E1149,'[2]Costeo-JUL26'!$B$9:$CQ$307,AM$1,0),0)</f>
        <v>1.7999999999999999E-2</v>
      </c>
      <c r="AN1149" s="36">
        <f t="shared" si="541"/>
        <v>313.92423503999999</v>
      </c>
      <c r="AO1149" s="36">
        <f t="shared" si="542"/>
        <v>17754.159515040003</v>
      </c>
      <c r="AP1149" s="34">
        <f>IF($B1149="P",VLOOKUP($E1149,'[2]Costeo-JUL26'!$B$9:$CQ$307,AP$1,0),0)</f>
        <v>933429</v>
      </c>
      <c r="AQ1149" s="16">
        <f>IF($B1149="P",VLOOKUP($E1149,'[2]Costeo-JUL26'!$B$9:$CQ$307,AQ$1,0),0)*$G1149</f>
        <v>2022</v>
      </c>
      <c r="AR1149" s="36">
        <f>IF($B1149="P",VLOOKUP($E1149,'[2]Costeo-JUL26'!$B$9:$CQ$307,AR$1,0),0)*$G1149</f>
        <v>198644.87916000004</v>
      </c>
      <c r="AS1149" s="35">
        <f>IF($B1149="P",VLOOKUP($E1149,'[2]Costeo-JUL26'!$B$9:$CQ$307,AS$1,0),0)</f>
        <v>0.02</v>
      </c>
      <c r="AT1149" s="36">
        <f t="shared" si="543"/>
        <v>3972.897583200001</v>
      </c>
      <c r="AU1149" s="36">
        <f t="shared" si="544"/>
        <v>202617.77674320005</v>
      </c>
      <c r="AV1149" s="34">
        <f>IF($B1149="P",VLOOKUP($E1149,'[2]Costeo-JUL26'!$B$9:$CQ$307,AV$1,0),0)</f>
        <v>932438</v>
      </c>
      <c r="AW1149" s="16">
        <f>IF($B1149="P",VLOOKUP($E1149,'[2]Costeo-JUL26'!$B$9:$CQ$307,AW$1,0),0)*$G1149</f>
        <v>9.8404000000000007</v>
      </c>
      <c r="AX1149" s="36">
        <f>IF($B1149="P",VLOOKUP($E1149,'[2]Costeo-JUL26'!$B$9:$CQ$307,AX$1,0),0)*$G1149</f>
        <v>46958.782416000002</v>
      </c>
      <c r="AY1149" s="35">
        <f>IF($B1149="P",VLOOKUP($E1149,'[2]Costeo-JUL26'!$B$9:$CQ$307,AY$1,0),0)</f>
        <v>0.03</v>
      </c>
      <c r="AZ1149" s="36">
        <f t="shared" si="545"/>
        <v>1408.76347248</v>
      </c>
      <c r="BA1149" s="36">
        <f t="shared" si="546"/>
        <v>48367.545888480003</v>
      </c>
      <c r="BB1149" s="34">
        <f>IF($B1149="P",VLOOKUP($E1149,'[2]Costeo-JUL26'!$B$9:$CQ$307,BB$1,0),0)</f>
        <v>902311</v>
      </c>
      <c r="BC1149" s="16">
        <f>IF($B1149="P",VLOOKUP($E1149,'[2]Costeo-JUL26'!$B$9:$CQ$307,BC$1,0),0)*$G1149</f>
        <v>1.3540178571428574</v>
      </c>
      <c r="BD1149" s="36">
        <f>IF($B1149="P",VLOOKUP($E1149,'[2]Costeo-JUL26'!$B$9:$CQ$307,BD$1,0),0)*$G1149</f>
        <v>5309.9773593750015</v>
      </c>
      <c r="BE1149" s="35">
        <f>IF($B1149="P",VLOOKUP($E1149,'[2]Costeo-JUL26'!$B$9:$CQ$307,BE$1,0),0)</f>
        <v>0.03</v>
      </c>
      <c r="BF1149" s="36">
        <f t="shared" si="547"/>
        <v>159.29932078125003</v>
      </c>
      <c r="BG1149" s="36">
        <f t="shared" si="548"/>
        <v>5469.2766801562511</v>
      </c>
      <c r="BH1149" s="34">
        <f>IF($B1149="P",VLOOKUP($E1149,'[2]Costeo-JUL26'!$B$9:$CQ$307,BH$1,0),0)</f>
        <v>933089</v>
      </c>
      <c r="BI1149" s="16">
        <f>IF($B1149="P",VLOOKUP($E1149,'[2]Costeo-JUL26'!$B$9:$CQ$307,BI$1,0),0)*$G1149</f>
        <v>9.0267857142857135</v>
      </c>
      <c r="BJ1149" s="36">
        <f>IF($B1149="P",VLOOKUP($E1149,'[2]Costeo-JUL26'!$B$9:$CQ$307,BJ$1,0),0)*$G1149</f>
        <v>6721.9994779741164</v>
      </c>
      <c r="BK1149" s="35">
        <f>IF(BH1149=910319,0,IF($B1149="P",VLOOKUP($E1149,'[2]Costeo-JUL26'!$B$9:$CQ$307,BK$1,0),0))</f>
        <v>0.02</v>
      </c>
      <c r="BL1149" s="36">
        <f t="shared" si="549"/>
        <v>134.43998955948234</v>
      </c>
      <c r="BM1149" s="36">
        <f t="shared" si="550"/>
        <v>6856.4394675335989</v>
      </c>
      <c r="BN1149" s="34">
        <f>IF($B1149="P",VLOOKUP($E1149,'[2]Costeo-JUL26'!$B$9:$CQ$307,BN$1,0),0)</f>
        <v>0</v>
      </c>
      <c r="BO1149" s="16">
        <f>IF($B1149="P",VLOOKUP($E1149,'[2]Costeo-JUL26'!$B$9:$CQ$307,BO$1,0),0)*$G1149</f>
        <v>0</v>
      </c>
      <c r="BP1149" s="36">
        <f>IF($B1149="P",VLOOKUP($E1149,'[2]Costeo-JUL26'!$B$9:$CQ$307,BP$1,0),0)*$G1149</f>
        <v>0</v>
      </c>
      <c r="BQ1149" s="35">
        <f>IF($B1149="P",VLOOKUP($E1149,'[2]Costeo-JUL26'!$B$9:$CQ$307,BQ$1,0),0)</f>
        <v>0</v>
      </c>
      <c r="BR1149" s="36">
        <f t="shared" si="551"/>
        <v>0</v>
      </c>
      <c r="BS1149" s="36">
        <f t="shared" si="552"/>
        <v>0</v>
      </c>
      <c r="BT1149" s="34">
        <f>IF($B1149="P",VLOOKUP($E1149,'[2]Costeo-JUL26'!$B$9:$CQ$307,BT$1,0),0)</f>
        <v>0</v>
      </c>
      <c r="BU1149" s="16">
        <f>IF($B1149="P",VLOOKUP($E1149,'[2]Costeo-JUL26'!$B$9:$CQ$307,BU$1,0),0)*$G1149</f>
        <v>0</v>
      </c>
      <c r="BV1149" s="36">
        <f>IF($B1149="P",VLOOKUP($E1149,'[2]Costeo-JUL26'!$B$9:$CQ$307,BV$1,0),0)*$G1149</f>
        <v>0</v>
      </c>
      <c r="BW1149" s="35">
        <f>IF($B1149="P",VLOOKUP($E1149,'[2]Costeo-JUL26'!$B$9:$CQ$307,BW$1,0),0)</f>
        <v>0</v>
      </c>
      <c r="BX1149" s="36">
        <f t="shared" si="553"/>
        <v>0</v>
      </c>
      <c r="BY1149" s="36">
        <f t="shared" si="554"/>
        <v>0</v>
      </c>
      <c r="BZ1149" s="34">
        <f>IF($B1149="P",VLOOKUP($E1149,'[2]Costeo-JUL26'!$B$9:$CQ$307,BZ$1,0),0)</f>
        <v>936704</v>
      </c>
      <c r="CA1149" s="16">
        <f>IF($B1149="P",VLOOKUP($E1149,'[2]Costeo-JUL26'!$B$9:$CQ$307,CA$1,0),0)*$G1149</f>
        <v>18.434838084981035</v>
      </c>
      <c r="CB1149" s="36">
        <f>IF($B1149="P",VLOOKUP($E1149,'[2]Costeo-JUL26'!$B$9:$CQ$307,CB$1,0),0)*$G1149</f>
        <v>8800.1203468232161</v>
      </c>
      <c r="CC1149" s="35">
        <f>IF($B1149="P",VLOOKUP($E1149,'[2]Costeo-JUL26'!$B$9:$CQ$307,CC$1,0),0)</f>
        <v>0.5</v>
      </c>
      <c r="CD1149" s="36">
        <f t="shared" si="555"/>
        <v>4400.060173411608</v>
      </c>
      <c r="CE1149" s="36">
        <f t="shared" si="556"/>
        <v>13200.180520234824</v>
      </c>
      <c r="CF1149" s="37">
        <f t="shared" si="528"/>
        <v>1103567.5645996951</v>
      </c>
      <c r="CG1149" s="36">
        <f>IF($B1149="r",VLOOKUP($E1149,'[2]Costeo-JUL26'!$B$9:$CQ$307,CG$1,0),0)*$G1149</f>
        <v>0</v>
      </c>
      <c r="CH1149" s="35">
        <f>VLOOKUP($E1149,'[2]TEORICOS (05.26)'!$A$8:$T$251,CH$1,0)</f>
        <v>0</v>
      </c>
      <c r="CI1149" s="36">
        <f t="shared" si="557"/>
        <v>0</v>
      </c>
      <c r="CJ1149" s="37">
        <f t="shared" si="558"/>
        <v>0</v>
      </c>
      <c r="CM1149" s="16">
        <f>SUMIFS('[1]Ajuste Inventario'!$I:$I,'[1]Ajuste Inventario'!$B:$B,E1149,'[1]Ajuste Inventario'!$S:$S,D1149)*-1</f>
        <v>-2</v>
      </c>
      <c r="CN1149" s="36">
        <f t="shared" si="529"/>
        <v>-6549.3624011851343</v>
      </c>
      <c r="CP1149" t="str">
        <f t="shared" si="530"/>
        <v>2456Org.Vtas V.Gesell</v>
      </c>
      <c r="CQ1149" s="10">
        <f t="shared" si="531"/>
        <v>3274.6812005925672</v>
      </c>
    </row>
    <row r="1150" spans="1:95" x14ac:dyDescent="0.25">
      <c r="A1150" s="30">
        <v>46204</v>
      </c>
      <c r="B1150" s="31" t="str">
        <f>VLOOKUP($E1150,'[2]TEORICOS (05.26)'!$A$8:$T$251,B$1,0)</f>
        <v>P</v>
      </c>
      <c r="C1150" s="32" t="str">
        <f>VLOOKUP($E1150,'[2]TEORICOS (05.26)'!$A$8:$T$251,C$1,0)</f>
        <v>Aquarius</v>
      </c>
      <c r="D1150" t="s">
        <v>233</v>
      </c>
      <c r="E1150">
        <v>2458</v>
      </c>
      <c r="F1150" t="s">
        <v>141</v>
      </c>
      <c r="G1150" s="16">
        <v>188</v>
      </c>
      <c r="H1150" s="16">
        <v>447.0639999999994</v>
      </c>
      <c r="I1150" s="33">
        <v>2685372.6700000027</v>
      </c>
      <c r="J1150" s="33">
        <v>2548404.3100000015</v>
      </c>
      <c r="K1150" s="34">
        <f>IF($B1150="P",VLOOKUP($E1150,'[2]Costeo-JUL26'!$B$9:$CQ$307,K$1,0),0)</f>
        <v>919321</v>
      </c>
      <c r="L1150" s="35">
        <f>VLOOKUP($E1150,'[2]TEORICOS (05.26)'!$A$8:$T$251,L$1,0)</f>
        <v>0.17</v>
      </c>
      <c r="M1150" s="36">
        <f t="shared" si="532"/>
        <v>433228.73270000028</v>
      </c>
      <c r="N1150" s="35">
        <f>IF($B1150="P",VLOOKUP($E1150,'[2]Costeo-JUL26'!$B$9:$CQ$307,N$1,0),0)</f>
        <v>8.0000000000000002E-3</v>
      </c>
      <c r="O1150" s="36">
        <f t="shared" si="533"/>
        <v>3465.8298616000025</v>
      </c>
      <c r="P1150" s="36">
        <f>IF($B1150="P",VLOOKUP($E1150,'[2]Costeo-JUL26'!$B$9:$CQ$307,P$1,0),0)*H1150</f>
        <v>0</v>
      </c>
      <c r="Q1150" s="36">
        <f t="shared" si="534"/>
        <v>436694.56256160029</v>
      </c>
      <c r="R1150" s="34">
        <f>IF($B1150="P",VLOOKUP($E1150,'[2]Costeo-JUL26'!$B$9:$CQ$307,R$1,0),0)</f>
        <v>902332</v>
      </c>
      <c r="S1150" s="16">
        <f>IF($B1150="P",VLOOKUP($E1150,'[2]Costeo-JUL26'!$B$9:$CQ$307,S$1,0),0)*$G1150</f>
        <v>212.96311692691648</v>
      </c>
      <c r="T1150" s="36">
        <f>IF($B1150="P",VLOOKUP($E1150,'[2]Costeo-JUL26'!$B$9:$CQ$307,T$1,0),0)*$G1150</f>
        <v>148553.25161239321</v>
      </c>
      <c r="U1150" s="35">
        <f>IF($B1150="P",VLOOKUP($E1150,'[2]Costeo-JUL26'!$B$9:$CQ$307,U$1,0),0)</f>
        <v>1.4999999999999999E-2</v>
      </c>
      <c r="V1150" s="36">
        <f t="shared" si="535"/>
        <v>2228.2987741858983</v>
      </c>
      <c r="W1150" s="36">
        <f t="shared" si="536"/>
        <v>150781.55038657913</v>
      </c>
      <c r="X1150" s="34">
        <f>IF($B1150="P",VLOOKUP($E1150,'[2]Costeo-JUL26'!$B$9:$CQ$307,X$1,0),0)</f>
        <v>0</v>
      </c>
      <c r="Y1150" s="16">
        <f>IF($B1150="P",VLOOKUP($E1150,'[2]Costeo-JUL26'!$B$9:$CQ$307,Y$1,0),0)*$G1150</f>
        <v>0</v>
      </c>
      <c r="Z1150" s="36">
        <f>IF($B1150="P",VLOOKUP($E1150,'[2]Costeo-JUL26'!$B$9:$CQ$307,Z$1,0),0)*$G1150</f>
        <v>0</v>
      </c>
      <c r="AA1150" s="35">
        <f>IF($B1150="P",VLOOKUP($E1150,'[2]Costeo-JUL26'!$B$9:$CQ$307,AA$1,0),0)</f>
        <v>0</v>
      </c>
      <c r="AB1150" s="36">
        <f t="shared" si="537"/>
        <v>0</v>
      </c>
      <c r="AC1150" s="36">
        <f t="shared" si="538"/>
        <v>0</v>
      </c>
      <c r="AD1150" s="34">
        <f>IF($B1150="P",VLOOKUP($E1150,'[2]Costeo-JUL26'!$B$9:$CQ$307,AD$1,0),0)</f>
        <v>902257</v>
      </c>
      <c r="AE1150" s="16">
        <f>IF($B1150="P",VLOOKUP($E1150,'[2]Costeo-JUL26'!$B$9:$CQ$307,AE$1,0),0)*$G1150</f>
        <v>1128</v>
      </c>
      <c r="AF1150" s="36">
        <f>IF($B1150="P",VLOOKUP($E1150,'[2]Costeo-JUL26'!$B$9:$CQ$307,AF$1,0),0)*$G1150</f>
        <v>17311.641600000003</v>
      </c>
      <c r="AG1150" s="35">
        <f>IF($B1150="P",VLOOKUP($E1150,'[2]Costeo-JUL26'!$B$9:$CQ$307,AG$1,0),0)</f>
        <v>6.0000000000000001E-3</v>
      </c>
      <c r="AH1150" s="36">
        <f t="shared" si="539"/>
        <v>103.86984960000002</v>
      </c>
      <c r="AI1150" s="36">
        <f t="shared" si="540"/>
        <v>17415.511449600002</v>
      </c>
      <c r="AJ1150" s="34">
        <f>IF($B1150="P",VLOOKUP($E1150,'[2]Costeo-JUL26'!$B$9:$CQ$307,AJ$1,0),0)</f>
        <v>925511</v>
      </c>
      <c r="AK1150" s="16">
        <f>IF($B1150="P",VLOOKUP($E1150,'[2]Costeo-JUL26'!$B$9:$CQ$307,AK$1,0),0)*$G1150</f>
        <v>1128</v>
      </c>
      <c r="AL1150" s="36">
        <f>IF($B1150="P",VLOOKUP($E1150,'[2]Costeo-JUL26'!$B$9:$CQ$307,AL$1,0),0)*$G1150</f>
        <v>15496.62192</v>
      </c>
      <c r="AM1150" s="35">
        <f>IF($B1150="P",VLOOKUP($E1150,'[2]Costeo-JUL26'!$B$9:$CQ$307,AM$1,0),0)</f>
        <v>1.7999999999999999E-2</v>
      </c>
      <c r="AN1150" s="36">
        <f t="shared" si="541"/>
        <v>278.93919455999998</v>
      </c>
      <c r="AO1150" s="36">
        <f t="shared" si="542"/>
        <v>15775.56111456</v>
      </c>
      <c r="AP1150" s="34">
        <f>IF($B1150="P",VLOOKUP($E1150,'[2]Costeo-JUL26'!$B$9:$CQ$307,AP$1,0),0)</f>
        <v>911881</v>
      </c>
      <c r="AQ1150" s="16">
        <f>IF($B1150="P",VLOOKUP($E1150,'[2]Costeo-JUL26'!$B$9:$CQ$307,AQ$1,0),0)*$G1150</f>
        <v>1128</v>
      </c>
      <c r="AR1150" s="36">
        <f>IF($B1150="P",VLOOKUP($E1150,'[2]Costeo-JUL26'!$B$9:$CQ$307,AR$1,0),0)*$G1150</f>
        <v>153059.67360254942</v>
      </c>
      <c r="AS1150" s="35">
        <f>IF($B1150="P",VLOOKUP($E1150,'[2]Costeo-JUL26'!$B$9:$CQ$307,AS$1,0),0)</f>
        <v>0.02</v>
      </c>
      <c r="AT1150" s="36">
        <f t="shared" si="543"/>
        <v>3061.1934720509885</v>
      </c>
      <c r="AU1150" s="36">
        <f t="shared" si="544"/>
        <v>156120.86707460039</v>
      </c>
      <c r="AV1150" s="34">
        <f>IF($B1150="P",VLOOKUP($E1150,'[2]Costeo-JUL26'!$B$9:$CQ$307,AV$1,0),0)</f>
        <v>901729</v>
      </c>
      <c r="AW1150" s="16">
        <f>IF($B1150="P",VLOOKUP($E1150,'[2]Costeo-JUL26'!$B$9:$CQ$307,AW$1,0),0)*$G1150</f>
        <v>7.7267999999999999</v>
      </c>
      <c r="AX1150" s="36">
        <f>IF($B1150="P",VLOOKUP($E1150,'[2]Costeo-JUL26'!$B$9:$CQ$307,AX$1,0),0)*$G1150</f>
        <v>36872.598672</v>
      </c>
      <c r="AY1150" s="35">
        <f>IF($B1150="P",VLOOKUP($E1150,'[2]Costeo-JUL26'!$B$9:$CQ$307,AY$1,0),0)</f>
        <v>0.03</v>
      </c>
      <c r="AZ1150" s="36">
        <f t="shared" si="545"/>
        <v>1106.1779601599999</v>
      </c>
      <c r="BA1150" s="36">
        <f t="shared" si="546"/>
        <v>37978.776632159999</v>
      </c>
      <c r="BB1150" s="34">
        <f>IF($B1150="P",VLOOKUP($E1150,'[2]Costeo-JUL26'!$B$9:$CQ$307,BB$1,0),0)</f>
        <v>902311</v>
      </c>
      <c r="BC1150" s="16">
        <f>IF($B1150="P",VLOOKUP($E1150,'[2]Costeo-JUL26'!$B$9:$CQ$307,BC$1,0),0)*$G1150</f>
        <v>0.82250000000000012</v>
      </c>
      <c r="BD1150" s="36">
        <f>IF($B1150="P",VLOOKUP($E1150,'[2]Costeo-JUL26'!$B$9:$CQ$307,BD$1,0),0)*$G1150</f>
        <v>3225.5530125000009</v>
      </c>
      <c r="BE1150" s="35">
        <f>IF($B1150="P",VLOOKUP($E1150,'[2]Costeo-JUL26'!$B$9:$CQ$307,BE$1,0),0)</f>
        <v>0.03</v>
      </c>
      <c r="BF1150" s="36">
        <f t="shared" si="547"/>
        <v>96.766590375000021</v>
      </c>
      <c r="BG1150" s="36">
        <f t="shared" si="548"/>
        <v>3322.3196028750008</v>
      </c>
      <c r="BH1150" s="34">
        <f>IF($B1150="P",VLOOKUP($E1150,'[2]Costeo-JUL26'!$B$9:$CQ$307,BH$1,0),0)</f>
        <v>933089</v>
      </c>
      <c r="BI1150" s="16">
        <f>IF($B1150="P",VLOOKUP($E1150,'[2]Costeo-JUL26'!$B$9:$CQ$307,BI$1,0),0)*$G1150</f>
        <v>7.05</v>
      </c>
      <c r="BJ1150" s="36">
        <f>IF($B1150="P",VLOOKUP($E1150,'[2]Costeo-JUL26'!$B$9:$CQ$307,BJ$1,0),0)*$G1150</f>
        <v>5249.9414320557498</v>
      </c>
      <c r="BK1150" s="35">
        <f>IF(BH1150=910319,0,IF($B1150="P",VLOOKUP($E1150,'[2]Costeo-JUL26'!$B$9:$CQ$307,BK$1,0),0))</f>
        <v>0.02</v>
      </c>
      <c r="BL1150" s="36">
        <f t="shared" si="549"/>
        <v>104.998828641115</v>
      </c>
      <c r="BM1150" s="36">
        <f t="shared" si="550"/>
        <v>5354.9402606968652</v>
      </c>
      <c r="BN1150" s="34">
        <f>IF($B1150="P",VLOOKUP($E1150,'[2]Costeo-JUL26'!$B$9:$CQ$307,BN$1,0),0)</f>
        <v>0</v>
      </c>
      <c r="BO1150" s="16">
        <f>IF($B1150="P",VLOOKUP($E1150,'[2]Costeo-JUL26'!$B$9:$CQ$307,BO$1,0),0)*$G1150</f>
        <v>0</v>
      </c>
      <c r="BP1150" s="36">
        <f>IF($B1150="P",VLOOKUP($E1150,'[2]Costeo-JUL26'!$B$9:$CQ$307,BP$1,0),0)*$G1150</f>
        <v>0</v>
      </c>
      <c r="BQ1150" s="35">
        <f>IF($B1150="P",VLOOKUP($E1150,'[2]Costeo-JUL26'!$B$9:$CQ$307,BQ$1,0),0)</f>
        <v>0</v>
      </c>
      <c r="BR1150" s="36">
        <f t="shared" si="551"/>
        <v>0</v>
      </c>
      <c r="BS1150" s="36">
        <f t="shared" si="552"/>
        <v>0</v>
      </c>
      <c r="BT1150" s="34">
        <f>IF($B1150="P",VLOOKUP($E1150,'[2]Costeo-JUL26'!$B$9:$CQ$307,BT$1,0),0)</f>
        <v>0</v>
      </c>
      <c r="BU1150" s="16">
        <f>IF($B1150="P",VLOOKUP($E1150,'[2]Costeo-JUL26'!$B$9:$CQ$307,BU$1,0),0)*$G1150</f>
        <v>0</v>
      </c>
      <c r="BV1150" s="36">
        <f>IF($B1150="P",VLOOKUP($E1150,'[2]Costeo-JUL26'!$B$9:$CQ$307,BV$1,0),0)*$G1150</f>
        <v>0</v>
      </c>
      <c r="BW1150" s="35">
        <f>IF($B1150="P",VLOOKUP($E1150,'[2]Costeo-JUL26'!$B$9:$CQ$307,BW$1,0),0)</f>
        <v>0</v>
      </c>
      <c r="BX1150" s="36">
        <f t="shared" si="553"/>
        <v>0</v>
      </c>
      <c r="BY1150" s="36">
        <f t="shared" si="554"/>
        <v>0</v>
      </c>
      <c r="BZ1150" s="34">
        <f>IF($B1150="P",VLOOKUP($E1150,'[2]Costeo-JUL26'!$B$9:$CQ$307,BZ$1,0),0)</f>
        <v>936704</v>
      </c>
      <c r="CA1150" s="16">
        <f>IF($B1150="P",VLOOKUP($E1150,'[2]Costeo-JUL26'!$B$9:$CQ$307,CA$1,0),0)*$G1150</f>
        <v>15.42618498505831</v>
      </c>
      <c r="CB1150" s="36">
        <f>IF($B1150="P",VLOOKUP($E1150,'[2]Costeo-JUL26'!$B$9:$CQ$307,CB$1,0),0)*$G1150</f>
        <v>7363.8989252348565</v>
      </c>
      <c r="CC1150" s="35">
        <f>IF($B1150="P",VLOOKUP($E1150,'[2]Costeo-JUL26'!$B$9:$CQ$307,CC$1,0),0)</f>
        <v>0.5</v>
      </c>
      <c r="CD1150" s="36">
        <f t="shared" si="555"/>
        <v>3681.9494626174283</v>
      </c>
      <c r="CE1150" s="36">
        <f t="shared" si="556"/>
        <v>11045.848387852286</v>
      </c>
      <c r="CF1150" s="37">
        <f t="shared" si="528"/>
        <v>834489.93747052411</v>
      </c>
      <c r="CG1150" s="36">
        <f>IF($B1150="r",VLOOKUP($E1150,'[2]Costeo-JUL26'!$B$9:$CQ$307,CG$1,0),0)*$G1150</f>
        <v>0</v>
      </c>
      <c r="CH1150" s="35">
        <f>VLOOKUP($E1150,'[2]TEORICOS (05.26)'!$A$8:$T$251,CH$1,0)</f>
        <v>0</v>
      </c>
      <c r="CI1150" s="36">
        <f t="shared" si="557"/>
        <v>0</v>
      </c>
      <c r="CJ1150" s="37">
        <f t="shared" si="558"/>
        <v>0</v>
      </c>
      <c r="CM1150" s="16">
        <f>SUMIFS('[1]Ajuste Inventario'!$I:$I,'[1]Ajuste Inventario'!$B:$B,E1150,'[1]Ajuste Inventario'!$S:$S,D1150)*-1</f>
        <v>5.6679999999999993</v>
      </c>
      <c r="CN1150" s="36">
        <f t="shared" si="529"/>
        <v>25158.983859483673</v>
      </c>
      <c r="CP1150" t="str">
        <f t="shared" si="530"/>
        <v>2458Org.Vtas V.Gesell</v>
      </c>
      <c r="CQ1150" s="10">
        <f t="shared" si="531"/>
        <v>4438.776263141086</v>
      </c>
    </row>
    <row r="1151" spans="1:95" x14ac:dyDescent="0.25">
      <c r="A1151" s="30">
        <v>46204</v>
      </c>
      <c r="B1151" s="31" t="str">
        <f>VLOOKUP($E1151,'[2]TEORICOS (05.26)'!$A$8:$T$251,B$1,0)</f>
        <v>P</v>
      </c>
      <c r="C1151" s="32" t="str">
        <f>VLOOKUP($E1151,'[2]TEORICOS (05.26)'!$A$8:$T$251,C$1,0)</f>
        <v>Crush</v>
      </c>
      <c r="D1151" t="s">
        <v>233</v>
      </c>
      <c r="E1151">
        <v>2459</v>
      </c>
      <c r="F1151" t="s">
        <v>142</v>
      </c>
      <c r="G1151" s="16">
        <v>306.33299999999997</v>
      </c>
      <c r="H1151" s="16">
        <v>728.4598739999999</v>
      </c>
      <c r="I1151" s="33">
        <v>2449543.2600000021</v>
      </c>
      <c r="J1151" s="33">
        <v>2254676.5300000003</v>
      </c>
      <c r="K1151" s="34">
        <f>IF($B1151="P",VLOOKUP($E1151,'[2]Costeo-JUL26'!$B$9:$CQ$307,K$1,0),0)</f>
        <v>901769</v>
      </c>
      <c r="L1151" s="35">
        <f>VLOOKUP($E1151,'[2]TEORICOS (05.26)'!$A$8:$T$251,L$1,0)</f>
        <v>0.13</v>
      </c>
      <c r="M1151" s="36">
        <f t="shared" si="532"/>
        <v>293107.94890000002</v>
      </c>
      <c r="N1151" s="35">
        <f>IF($B1151="P",VLOOKUP($E1151,'[2]Costeo-JUL26'!$B$9:$CQ$307,N$1,0),0)</f>
        <v>8.0000000000000002E-3</v>
      </c>
      <c r="O1151" s="36">
        <f t="shared" si="533"/>
        <v>2344.8635912</v>
      </c>
      <c r="P1151" s="36">
        <f>IF($B1151="P",VLOOKUP($E1151,'[2]Costeo-JUL26'!$B$9:$CQ$307,P$1,0),0)*H1151</f>
        <v>0</v>
      </c>
      <c r="Q1151" s="36">
        <f t="shared" si="534"/>
        <v>295452.81249119999</v>
      </c>
      <c r="R1151" s="34">
        <f>IF($B1151="P",VLOOKUP($E1151,'[2]Costeo-JUL26'!$B$9:$CQ$307,R$1,0),0)</f>
        <v>0</v>
      </c>
      <c r="S1151" s="16">
        <f>IF($B1151="P",VLOOKUP($E1151,'[2]Costeo-JUL26'!$B$9:$CQ$307,S$1,0),0)*$G1151</f>
        <v>0</v>
      </c>
      <c r="T1151" s="36">
        <f>IF($B1151="P",VLOOKUP($E1151,'[2]Costeo-JUL26'!$B$9:$CQ$307,T$1,0),0)*$G1151</f>
        <v>0</v>
      </c>
      <c r="U1151" s="35">
        <f>IF($B1151="P",VLOOKUP($E1151,'[2]Costeo-JUL26'!$B$9:$CQ$307,U$1,0),0)</f>
        <v>0</v>
      </c>
      <c r="V1151" s="36">
        <f t="shared" si="535"/>
        <v>0</v>
      </c>
      <c r="W1151" s="36">
        <f t="shared" si="536"/>
        <v>0</v>
      </c>
      <c r="X1151" s="34">
        <f>IF($B1151="P",VLOOKUP($E1151,'[2]Costeo-JUL26'!$B$9:$CQ$307,X$1,0),0)</f>
        <v>902338</v>
      </c>
      <c r="Y1151" s="16">
        <f>IF($B1151="P",VLOOKUP($E1151,'[2]Costeo-JUL26'!$B$9:$CQ$307,Y$1,0),0)*$G1151</f>
        <v>33.571952468999989</v>
      </c>
      <c r="Z1151" s="36">
        <f>IF($B1151="P",VLOOKUP($E1151,'[2]Costeo-JUL26'!$B$9:$CQ$307,Z$1,0),0)*$G1151</f>
        <v>9492.1338410850585</v>
      </c>
      <c r="AA1151" s="35">
        <f>IF($B1151="P",VLOOKUP($E1151,'[2]Costeo-JUL26'!$B$9:$CQ$307,AA$1,0),0)</f>
        <v>0.45</v>
      </c>
      <c r="AB1151" s="36">
        <f t="shared" si="537"/>
        <v>4271.4602284882767</v>
      </c>
      <c r="AC1151" s="36">
        <f t="shared" si="538"/>
        <v>13763.594069573335</v>
      </c>
      <c r="AD1151" s="34">
        <f>IF($B1151="P",VLOOKUP($E1151,'[2]Costeo-JUL26'!$B$9:$CQ$307,AD$1,0),0)</f>
        <v>901767</v>
      </c>
      <c r="AE1151" s="16">
        <f>IF($B1151="P",VLOOKUP($E1151,'[2]Costeo-JUL26'!$B$9:$CQ$307,AE$1,0),0)*$G1151</f>
        <v>1837.9979999999998</v>
      </c>
      <c r="AF1151" s="36">
        <f>IF($B1151="P",VLOOKUP($E1151,'[2]Costeo-JUL26'!$B$9:$CQ$307,AF$1,0),0)*$G1151</f>
        <v>28208.122905599997</v>
      </c>
      <c r="AG1151" s="35">
        <f>IF($B1151="P",VLOOKUP($E1151,'[2]Costeo-JUL26'!$B$9:$CQ$307,AG$1,0),0)</f>
        <v>6.0000000000000001E-3</v>
      </c>
      <c r="AH1151" s="36">
        <f t="shared" si="539"/>
        <v>169.24873743359998</v>
      </c>
      <c r="AI1151" s="36">
        <f t="shared" si="540"/>
        <v>28377.371643033599</v>
      </c>
      <c r="AJ1151" s="34">
        <f>IF($B1151="P",VLOOKUP($E1151,'[2]Costeo-JUL26'!$B$9:$CQ$307,AJ$1,0),0)</f>
        <v>909144</v>
      </c>
      <c r="AK1151" s="16">
        <f>IF($B1151="P",VLOOKUP($E1151,'[2]Costeo-JUL26'!$B$9:$CQ$307,AK$1,0),0)*$G1151</f>
        <v>1837.9979999999998</v>
      </c>
      <c r="AL1151" s="36">
        <f>IF($B1151="P",VLOOKUP($E1151,'[2]Costeo-JUL26'!$B$9:$CQ$307,AL$1,0),0)*$G1151</f>
        <v>25604.782538399999</v>
      </c>
      <c r="AM1151" s="35">
        <f>IF($B1151="P",VLOOKUP($E1151,'[2]Costeo-JUL26'!$B$9:$CQ$307,AM$1,0),0)</f>
        <v>1.7999999999999999E-2</v>
      </c>
      <c r="AN1151" s="36">
        <f t="shared" si="541"/>
        <v>460.88608569119992</v>
      </c>
      <c r="AO1151" s="36">
        <f t="shared" si="542"/>
        <v>26065.668624091199</v>
      </c>
      <c r="AP1151" s="34">
        <f>IF($B1151="P",VLOOKUP($E1151,'[2]Costeo-JUL26'!$B$9:$CQ$307,AP$1,0),0)</f>
        <v>911423</v>
      </c>
      <c r="AQ1151" s="16">
        <f>IF($B1151="P",VLOOKUP($E1151,'[2]Costeo-JUL26'!$B$9:$CQ$307,AQ$1,0),0)*$G1151</f>
        <v>1837.9979999999998</v>
      </c>
      <c r="AR1151" s="36">
        <f>IF($B1151="P",VLOOKUP($E1151,'[2]Costeo-JUL26'!$B$9:$CQ$307,AR$1,0),0)*$G1151</f>
        <v>280570.21089263324</v>
      </c>
      <c r="AS1151" s="35">
        <f>IF($B1151="P",VLOOKUP($E1151,'[2]Costeo-JUL26'!$B$9:$CQ$307,AS$1,0),0)</f>
        <v>0.02</v>
      </c>
      <c r="AT1151" s="36">
        <f t="shared" si="543"/>
        <v>5611.4042178526652</v>
      </c>
      <c r="AU1151" s="36">
        <f t="shared" si="544"/>
        <v>286181.61511048593</v>
      </c>
      <c r="AV1151" s="34">
        <f>IF($B1151="P",VLOOKUP($E1151,'[2]Costeo-JUL26'!$B$9:$CQ$307,AV$1,0),0)</f>
        <v>932442</v>
      </c>
      <c r="AW1151" s="16">
        <f>IF($B1151="P",VLOOKUP($E1151,'[2]Costeo-JUL26'!$B$9:$CQ$307,AW$1,0),0)*$G1151</f>
        <v>8.4854240999999995</v>
      </c>
      <c r="AX1151" s="36">
        <f>IF($B1151="P",VLOOKUP($E1151,'[2]Costeo-JUL26'!$B$9:$CQ$307,AX$1,0),0)*$G1151</f>
        <v>31322.028053390935</v>
      </c>
      <c r="AY1151" s="35">
        <f>IF($B1151="P",VLOOKUP($E1151,'[2]Costeo-JUL26'!$B$9:$CQ$307,AY$1,0),0)</f>
        <v>0.03</v>
      </c>
      <c r="AZ1151" s="36">
        <f t="shared" si="545"/>
        <v>939.66084160172807</v>
      </c>
      <c r="BA1151" s="36">
        <f t="shared" si="546"/>
        <v>32261.688894992665</v>
      </c>
      <c r="BB1151" s="34">
        <f>IF($B1151="P",VLOOKUP($E1151,'[2]Costeo-JUL26'!$B$9:$CQ$307,BB$1,0),0)</f>
        <v>902311</v>
      </c>
      <c r="BC1151" s="16">
        <f>IF($B1151="P",VLOOKUP($E1151,'[2]Costeo-JUL26'!$B$9:$CQ$307,BC$1,0),0)*$G1151</f>
        <v>1.340206875</v>
      </c>
      <c r="BD1151" s="36">
        <f>IF($B1151="P",VLOOKUP($E1151,'[2]Costeo-JUL26'!$B$9:$CQ$307,BD$1,0),0)*$G1151</f>
        <v>5255.8155903093757</v>
      </c>
      <c r="BE1151" s="35">
        <f>IF($B1151="P",VLOOKUP($E1151,'[2]Costeo-JUL26'!$B$9:$CQ$307,BE$1,0),0)</f>
        <v>0.03</v>
      </c>
      <c r="BF1151" s="36">
        <f t="shared" si="547"/>
        <v>157.67446770928126</v>
      </c>
      <c r="BG1151" s="36">
        <f t="shared" si="548"/>
        <v>5413.4900580186568</v>
      </c>
      <c r="BH1151" s="34">
        <f>IF($B1151="P",VLOOKUP($E1151,'[2]Costeo-JUL26'!$B$9:$CQ$307,BH$1,0),0)</f>
        <v>933089</v>
      </c>
      <c r="BI1151" s="16">
        <f>IF($B1151="P",VLOOKUP($E1151,'[2]Costeo-JUL26'!$B$9:$CQ$307,BI$1,0),0)*$G1151</f>
        <v>11.487487499999999</v>
      </c>
      <c r="BJ1151" s="36">
        <f>IF($B1151="P",VLOOKUP($E1151,'[2]Costeo-JUL26'!$B$9:$CQ$307,BJ$1,0),0)*$G1151</f>
        <v>8554.4165356698613</v>
      </c>
      <c r="BK1151" s="35">
        <f>IF(BH1151=910319,0,IF($B1151="P",VLOOKUP($E1151,'[2]Costeo-JUL26'!$B$9:$CQ$307,BK$1,0),0))</f>
        <v>0.02</v>
      </c>
      <c r="BL1151" s="36">
        <f t="shared" si="549"/>
        <v>171.08833071339723</v>
      </c>
      <c r="BM1151" s="36">
        <f t="shared" si="550"/>
        <v>8725.5048663832586</v>
      </c>
      <c r="BN1151" s="34">
        <f>IF($B1151="P",VLOOKUP($E1151,'[2]Costeo-JUL26'!$B$9:$CQ$307,BN$1,0),0)</f>
        <v>0</v>
      </c>
      <c r="BO1151" s="16">
        <f>IF($B1151="P",VLOOKUP($E1151,'[2]Costeo-JUL26'!$B$9:$CQ$307,BO$1,0),0)*$G1151</f>
        <v>0</v>
      </c>
      <c r="BP1151" s="36">
        <f>IF($B1151="P",VLOOKUP($E1151,'[2]Costeo-JUL26'!$B$9:$CQ$307,BP$1,0),0)*$G1151</f>
        <v>0</v>
      </c>
      <c r="BQ1151" s="35">
        <f>IF($B1151="P",VLOOKUP($E1151,'[2]Costeo-JUL26'!$B$9:$CQ$307,BQ$1,0),0)</f>
        <v>0</v>
      </c>
      <c r="BR1151" s="36">
        <f t="shared" si="551"/>
        <v>0</v>
      </c>
      <c r="BS1151" s="36">
        <f t="shared" si="552"/>
        <v>0</v>
      </c>
      <c r="BT1151" s="34">
        <f>IF($B1151="P",VLOOKUP($E1151,'[2]Costeo-JUL26'!$B$9:$CQ$307,BT$1,0),0)</f>
        <v>0</v>
      </c>
      <c r="BU1151" s="16">
        <f>IF($B1151="P",VLOOKUP($E1151,'[2]Costeo-JUL26'!$B$9:$CQ$307,BU$1,0),0)*$G1151</f>
        <v>0</v>
      </c>
      <c r="BV1151" s="36">
        <f>IF($B1151="P",VLOOKUP($E1151,'[2]Costeo-JUL26'!$B$9:$CQ$307,BV$1,0),0)*$G1151</f>
        <v>0</v>
      </c>
      <c r="BW1151" s="35">
        <f>IF($B1151="P",VLOOKUP($E1151,'[2]Costeo-JUL26'!$B$9:$CQ$307,BW$1,0),0)</f>
        <v>0</v>
      </c>
      <c r="BX1151" s="36">
        <f t="shared" si="553"/>
        <v>0</v>
      </c>
      <c r="BY1151" s="36">
        <f t="shared" si="554"/>
        <v>0</v>
      </c>
      <c r="BZ1151" s="34">
        <f>IF($B1151="P",VLOOKUP($E1151,'[2]Costeo-JUL26'!$B$9:$CQ$307,BZ$1,0),0)</f>
        <v>0</v>
      </c>
      <c r="CA1151" s="16">
        <f>IF($B1151="P",VLOOKUP($E1151,'[2]Costeo-JUL26'!$B$9:$CQ$307,CA$1,0),0)*$G1151</f>
        <v>0</v>
      </c>
      <c r="CB1151" s="36">
        <f>IF($B1151="P",VLOOKUP($E1151,'[2]Costeo-JUL26'!$B$9:$CQ$307,CB$1,0),0)*$G1151</f>
        <v>0</v>
      </c>
      <c r="CC1151" s="35">
        <f>IF($B1151="P",VLOOKUP($E1151,'[2]Costeo-JUL26'!$B$9:$CQ$307,CC$1,0),0)</f>
        <v>0</v>
      </c>
      <c r="CD1151" s="36">
        <f t="shared" si="555"/>
        <v>0</v>
      </c>
      <c r="CE1151" s="36">
        <f t="shared" si="556"/>
        <v>0</v>
      </c>
      <c r="CF1151" s="37">
        <f t="shared" si="528"/>
        <v>696241.74575777876</v>
      </c>
      <c r="CG1151" s="36">
        <f>IF($B1151="r",VLOOKUP($E1151,'[2]Costeo-JUL26'!$B$9:$CQ$307,CG$1,0),0)*$G1151</f>
        <v>0</v>
      </c>
      <c r="CH1151" s="35">
        <f>VLOOKUP($E1151,'[2]TEORICOS (05.26)'!$A$8:$T$251,CH$1,0)</f>
        <v>0</v>
      </c>
      <c r="CI1151" s="36">
        <f t="shared" si="557"/>
        <v>0</v>
      </c>
      <c r="CJ1151" s="37">
        <f t="shared" si="558"/>
        <v>0</v>
      </c>
      <c r="CM1151" s="16">
        <f>SUMIFS('[1]Ajuste Inventario'!$I:$I,'[1]Ajuste Inventario'!$B:$B,E1151,'[1]Ajuste Inventario'!$S:$S,D1151)*-1</f>
        <v>1.1670000000000003</v>
      </c>
      <c r="CN1151" s="36">
        <f t="shared" si="529"/>
        <v>2652.3884703878725</v>
      </c>
      <c r="CP1151" t="str">
        <f t="shared" si="530"/>
        <v>2459Org.Vtas V.Gesell</v>
      </c>
      <c r="CQ1151" s="10">
        <f t="shared" si="531"/>
        <v>2272.8264527745259</v>
      </c>
    </row>
    <row r="1152" spans="1:95" x14ac:dyDescent="0.25">
      <c r="A1152" s="30">
        <v>46204</v>
      </c>
      <c r="B1152" s="31" t="str">
        <f>VLOOKUP($E1152,'[2]TEORICOS (05.26)'!$A$8:$T$251,B$1,0)</f>
        <v>P</v>
      </c>
      <c r="C1152" s="32" t="str">
        <f>VLOOKUP($E1152,'[2]TEORICOS (05.26)'!$A$8:$T$251,C$1,0)</f>
        <v>Aquarius</v>
      </c>
      <c r="D1152" t="s">
        <v>233</v>
      </c>
      <c r="E1152">
        <v>2463</v>
      </c>
      <c r="F1152" t="s">
        <v>143</v>
      </c>
      <c r="G1152" s="16">
        <v>489.75</v>
      </c>
      <c r="H1152" s="16">
        <v>344.78400000000067</v>
      </c>
      <c r="I1152" s="33">
        <v>4750811.9099999899</v>
      </c>
      <c r="J1152" s="33">
        <v>4542092.7899999954</v>
      </c>
      <c r="K1152" s="34">
        <f>IF($B1152="P",VLOOKUP($E1152,'[2]Costeo-JUL26'!$B$9:$CQ$307,K$1,0),0)</f>
        <v>919320</v>
      </c>
      <c r="L1152" s="35">
        <f>VLOOKUP($E1152,'[2]TEORICOS (05.26)'!$A$8:$T$251,L$1,0)</f>
        <v>0.17</v>
      </c>
      <c r="M1152" s="36">
        <f t="shared" si="532"/>
        <v>772155.77429999923</v>
      </c>
      <c r="N1152" s="35">
        <f>IF($B1152="P",VLOOKUP($E1152,'[2]Costeo-JUL26'!$B$9:$CQ$307,N$1,0),0)</f>
        <v>8.0000000000000002E-3</v>
      </c>
      <c r="O1152" s="36">
        <f t="shared" si="533"/>
        <v>6177.2461943999942</v>
      </c>
      <c r="P1152" s="36">
        <f>IF($B1152="P",VLOOKUP($E1152,'[2]Costeo-JUL26'!$B$9:$CQ$307,P$1,0),0)*H1152</f>
        <v>0</v>
      </c>
      <c r="Q1152" s="36">
        <f t="shared" si="534"/>
        <v>778333.02049439924</v>
      </c>
      <c r="R1152" s="34">
        <f>IF($B1152="P",VLOOKUP($E1152,'[2]Costeo-JUL26'!$B$9:$CQ$307,R$1,0),0)</f>
        <v>902332</v>
      </c>
      <c r="S1152" s="16">
        <f>IF($B1152="P",VLOOKUP($E1152,'[2]Costeo-JUL26'!$B$9:$CQ$307,S$1,0),0)*$G1152</f>
        <v>182.06657489089051</v>
      </c>
      <c r="T1152" s="36">
        <f>IF($B1152="P",VLOOKUP($E1152,'[2]Costeo-JUL26'!$B$9:$CQ$307,T$1,0),0)*$G1152</f>
        <v>127001.24838638039</v>
      </c>
      <c r="U1152" s="35">
        <f>IF($B1152="P",VLOOKUP($E1152,'[2]Costeo-JUL26'!$B$9:$CQ$307,U$1,0),0)</f>
        <v>1.4999999999999999E-2</v>
      </c>
      <c r="V1152" s="36">
        <f t="shared" si="535"/>
        <v>1905.0187257957059</v>
      </c>
      <c r="W1152" s="36">
        <f t="shared" si="536"/>
        <v>128906.26711217609</v>
      </c>
      <c r="X1152" s="34">
        <f>IF($B1152="P",VLOOKUP($E1152,'[2]Costeo-JUL26'!$B$9:$CQ$307,X$1,0),0)</f>
        <v>0</v>
      </c>
      <c r="Y1152" s="16">
        <f>IF($B1152="P",VLOOKUP($E1152,'[2]Costeo-JUL26'!$B$9:$CQ$307,Y$1,0),0)*$G1152</f>
        <v>0</v>
      </c>
      <c r="Z1152" s="36">
        <f>IF($B1152="P",VLOOKUP($E1152,'[2]Costeo-JUL26'!$B$9:$CQ$307,Z$1,0),0)*$G1152</f>
        <v>0</v>
      </c>
      <c r="AA1152" s="35">
        <f>IF($B1152="P",VLOOKUP($E1152,'[2]Costeo-JUL26'!$B$9:$CQ$307,AA$1,0),0)</f>
        <v>0</v>
      </c>
      <c r="AB1152" s="36">
        <f t="shared" si="537"/>
        <v>0</v>
      </c>
      <c r="AC1152" s="36">
        <f t="shared" si="538"/>
        <v>0</v>
      </c>
      <c r="AD1152" s="34">
        <f>IF($B1152="P",VLOOKUP($E1152,'[2]Costeo-JUL26'!$B$9:$CQ$307,AD$1,0),0)</f>
        <v>902257</v>
      </c>
      <c r="AE1152" s="16">
        <f>IF($B1152="P",VLOOKUP($E1152,'[2]Costeo-JUL26'!$B$9:$CQ$307,AE$1,0),0)*$G1152</f>
        <v>3918</v>
      </c>
      <c r="AF1152" s="36">
        <f>IF($B1152="P",VLOOKUP($E1152,'[2]Costeo-JUL26'!$B$9:$CQ$307,AF$1,0),0)*$G1152</f>
        <v>60130.329600000005</v>
      </c>
      <c r="AG1152" s="35">
        <f>IF($B1152="P",VLOOKUP($E1152,'[2]Costeo-JUL26'!$B$9:$CQ$307,AG$1,0),0)</f>
        <v>6.0000000000000001E-3</v>
      </c>
      <c r="AH1152" s="36">
        <f t="shared" si="539"/>
        <v>360.78197760000006</v>
      </c>
      <c r="AI1152" s="36">
        <f t="shared" si="540"/>
        <v>60491.111577600008</v>
      </c>
      <c r="AJ1152" s="34">
        <f>IF($B1152="P",VLOOKUP($E1152,'[2]Costeo-JUL26'!$B$9:$CQ$307,AJ$1,0),0)</f>
        <v>940039</v>
      </c>
      <c r="AK1152" s="16">
        <f>IF($B1152="P",VLOOKUP($E1152,'[2]Costeo-JUL26'!$B$9:$CQ$307,AK$1,0),0)*$G1152</f>
        <v>3918</v>
      </c>
      <c r="AL1152" s="36">
        <f>IF($B1152="P",VLOOKUP($E1152,'[2]Costeo-JUL26'!$B$9:$CQ$307,AL$1,0),0)*$G1152</f>
        <v>22877.515439999999</v>
      </c>
      <c r="AM1152" s="35">
        <f>IF($B1152="P",VLOOKUP($E1152,'[2]Costeo-JUL26'!$B$9:$CQ$307,AM$1,0),0)</f>
        <v>1.7999999999999999E-2</v>
      </c>
      <c r="AN1152" s="36">
        <f t="shared" si="541"/>
        <v>411.79527791999993</v>
      </c>
      <c r="AO1152" s="36">
        <f t="shared" si="542"/>
        <v>23289.310717919998</v>
      </c>
      <c r="AP1152" s="34">
        <f>IF($B1152="P",VLOOKUP($E1152,'[2]Costeo-JUL26'!$B$9:$CQ$307,AP$1,0),0)</f>
        <v>901569</v>
      </c>
      <c r="AQ1152" s="16">
        <f>IF($B1152="P",VLOOKUP($E1152,'[2]Costeo-JUL26'!$B$9:$CQ$307,AQ$1,0),0)*$G1152</f>
        <v>3918</v>
      </c>
      <c r="AR1152" s="36">
        <f>IF($B1152="P",VLOOKUP($E1152,'[2]Costeo-JUL26'!$B$9:$CQ$307,AR$1,0),0)*$G1152</f>
        <v>254807.20837791494</v>
      </c>
      <c r="AS1152" s="35">
        <f>IF($B1152="P",VLOOKUP($E1152,'[2]Costeo-JUL26'!$B$9:$CQ$307,AS$1,0),0)</f>
        <v>0.02</v>
      </c>
      <c r="AT1152" s="36">
        <f t="shared" si="543"/>
        <v>5096.1441675582992</v>
      </c>
      <c r="AU1152" s="36">
        <f t="shared" si="544"/>
        <v>259903.35254547323</v>
      </c>
      <c r="AV1152" s="34">
        <f>IF($B1152="P",VLOOKUP($E1152,'[2]Costeo-JUL26'!$B$9:$CQ$307,AV$1,0),0)</f>
        <v>932436</v>
      </c>
      <c r="AW1152" s="16">
        <f>IF($B1152="P",VLOOKUP($E1152,'[2]Costeo-JUL26'!$B$9:$CQ$307,AW$1,0),0)*$G1152</f>
        <v>7.5911249999999999</v>
      </c>
      <c r="AX1152" s="36">
        <f>IF($B1152="P",VLOOKUP($E1152,'[2]Costeo-JUL26'!$B$9:$CQ$307,AX$1,0),0)*$G1152</f>
        <v>36225.152144999993</v>
      </c>
      <c r="AY1152" s="35">
        <f>IF($B1152="P",VLOOKUP($E1152,'[2]Costeo-JUL26'!$B$9:$CQ$307,AY$1,0),0)</f>
        <v>0.03</v>
      </c>
      <c r="AZ1152" s="36">
        <f t="shared" si="545"/>
        <v>1086.7545643499998</v>
      </c>
      <c r="BA1152" s="36">
        <f t="shared" si="546"/>
        <v>37311.906709349991</v>
      </c>
      <c r="BB1152" s="34">
        <f>IF($B1152="P",VLOOKUP($E1152,'[2]Costeo-JUL26'!$B$9:$CQ$307,BB$1,0),0)</f>
        <v>902311</v>
      </c>
      <c r="BC1152" s="16">
        <f>IF($B1152="P",VLOOKUP($E1152,'[2]Costeo-JUL26'!$B$9:$CQ$307,BC$1,0),0)*$G1152</f>
        <v>1.0203125</v>
      </c>
      <c r="BD1152" s="36">
        <f>IF($B1152="P",VLOOKUP($E1152,'[2]Costeo-JUL26'!$B$9:$CQ$307,BD$1,0),0)*$G1152</f>
        <v>4001.3034140625005</v>
      </c>
      <c r="BE1152" s="35">
        <f>IF($B1152="P",VLOOKUP($E1152,'[2]Costeo-JUL26'!$B$9:$CQ$307,BE$1,0),0)</f>
        <v>0.03</v>
      </c>
      <c r="BF1152" s="36">
        <f t="shared" si="547"/>
        <v>120.03910242187501</v>
      </c>
      <c r="BG1152" s="36">
        <f t="shared" si="548"/>
        <v>4121.3425164843757</v>
      </c>
      <c r="BH1152" s="34">
        <f>IF($B1152="P",VLOOKUP($E1152,'[2]Costeo-JUL26'!$B$9:$CQ$307,BH$1,0),0)</f>
        <v>933089</v>
      </c>
      <c r="BI1152" s="16">
        <f>IF($B1152="P",VLOOKUP($E1152,'[2]Costeo-JUL26'!$B$9:$CQ$307,BI$1,0),0)*$G1152</f>
        <v>11.336805555555555</v>
      </c>
      <c r="BJ1152" s="36">
        <f>IF($B1152="P",VLOOKUP($E1152,'[2]Costeo-JUL26'!$B$9:$CQ$307,BJ$1,0),0)*$G1152</f>
        <v>8442.2078288327521</v>
      </c>
      <c r="BK1152" s="35">
        <f>IF(BH1152=910319,0,IF($B1152="P",VLOOKUP($E1152,'[2]Costeo-JUL26'!$B$9:$CQ$307,BK$1,0),0))</f>
        <v>0.02</v>
      </c>
      <c r="BL1152" s="36">
        <f t="shared" si="549"/>
        <v>168.84415657665505</v>
      </c>
      <c r="BM1152" s="36">
        <f t="shared" si="550"/>
        <v>8611.0519854094073</v>
      </c>
      <c r="BN1152" s="34">
        <f>IF($B1152="P",VLOOKUP($E1152,'[2]Costeo-JUL26'!$B$9:$CQ$307,BN$1,0),0)</f>
        <v>0</v>
      </c>
      <c r="BO1152" s="16">
        <f>IF($B1152="P",VLOOKUP($E1152,'[2]Costeo-JUL26'!$B$9:$CQ$307,BO$1,0),0)*$G1152</f>
        <v>0</v>
      </c>
      <c r="BP1152" s="36">
        <f>IF($B1152="P",VLOOKUP($E1152,'[2]Costeo-JUL26'!$B$9:$CQ$307,BP$1,0),0)*$G1152</f>
        <v>0</v>
      </c>
      <c r="BQ1152" s="35">
        <f>IF($B1152="P",VLOOKUP($E1152,'[2]Costeo-JUL26'!$B$9:$CQ$307,BQ$1,0),0)</f>
        <v>0</v>
      </c>
      <c r="BR1152" s="36">
        <f t="shared" si="551"/>
        <v>0</v>
      </c>
      <c r="BS1152" s="36">
        <f t="shared" si="552"/>
        <v>0</v>
      </c>
      <c r="BT1152" s="34">
        <f>IF($B1152="P",VLOOKUP($E1152,'[2]Costeo-JUL26'!$B$9:$CQ$307,BT$1,0),0)</f>
        <v>0</v>
      </c>
      <c r="BU1152" s="16">
        <f>IF($B1152="P",VLOOKUP($E1152,'[2]Costeo-JUL26'!$B$9:$CQ$307,BU$1,0),0)*$G1152</f>
        <v>0</v>
      </c>
      <c r="BV1152" s="36">
        <f>IF($B1152="P",VLOOKUP($E1152,'[2]Costeo-JUL26'!$B$9:$CQ$307,BV$1,0),0)*$G1152</f>
        <v>0</v>
      </c>
      <c r="BW1152" s="35">
        <f>IF($B1152="P",VLOOKUP($E1152,'[2]Costeo-JUL26'!$B$9:$CQ$307,BW$1,0),0)</f>
        <v>0</v>
      </c>
      <c r="BX1152" s="36">
        <f t="shared" si="553"/>
        <v>0</v>
      </c>
      <c r="BY1152" s="36">
        <f t="shared" si="554"/>
        <v>0</v>
      </c>
      <c r="BZ1152" s="34">
        <f>IF($B1152="P",VLOOKUP($E1152,'[2]Costeo-JUL26'!$B$9:$CQ$307,BZ$1,0),0)</f>
        <v>936704</v>
      </c>
      <c r="CA1152" s="16">
        <f>IF($B1152="P",VLOOKUP($E1152,'[2]Costeo-JUL26'!$B$9:$CQ$307,CA$1,0),0)*$G1152</f>
        <v>11.906972571209311</v>
      </c>
      <c r="CB1152" s="36">
        <f>IF($B1152="P",VLOOKUP($E1152,'[2]Costeo-JUL26'!$B$9:$CQ$307,CB$1,0),0)*$G1152</f>
        <v>5683.9550805890794</v>
      </c>
      <c r="CC1152" s="35">
        <f>IF($B1152="P",VLOOKUP($E1152,'[2]Costeo-JUL26'!$B$9:$CQ$307,CC$1,0),0)</f>
        <v>0.5</v>
      </c>
      <c r="CD1152" s="36">
        <f t="shared" si="555"/>
        <v>2841.9775402945397</v>
      </c>
      <c r="CE1152" s="36">
        <f t="shared" si="556"/>
        <v>8525.9326208836192</v>
      </c>
      <c r="CF1152" s="37">
        <f t="shared" si="528"/>
        <v>1309493.2962796958</v>
      </c>
      <c r="CG1152" s="36">
        <f>IF($B1152="r",VLOOKUP($E1152,'[2]Costeo-JUL26'!$B$9:$CQ$307,CG$1,0),0)*$G1152</f>
        <v>0</v>
      </c>
      <c r="CH1152" s="35">
        <f>VLOOKUP($E1152,'[2]TEORICOS (05.26)'!$A$8:$T$251,CH$1,0)</f>
        <v>0</v>
      </c>
      <c r="CI1152" s="36">
        <f t="shared" si="557"/>
        <v>0</v>
      </c>
      <c r="CJ1152" s="37">
        <f t="shared" si="558"/>
        <v>0</v>
      </c>
      <c r="CM1152" s="16">
        <f>SUMIFS('[1]Ajuste Inventario'!$I:$I,'[1]Ajuste Inventario'!$B:$B,E1152,'[1]Ajuste Inventario'!$S:$S,D1152)*-1</f>
        <v>-11</v>
      </c>
      <c r="CN1152" s="36">
        <f t="shared" si="529"/>
        <v>-29411.794301330585</v>
      </c>
      <c r="CP1152" t="str">
        <f t="shared" si="530"/>
        <v>2463Org.Vtas V.Gesell</v>
      </c>
      <c r="CQ1152" s="10">
        <f t="shared" si="531"/>
        <v>2673.7994819391442</v>
      </c>
    </row>
    <row r="1153" spans="1:95" x14ac:dyDescent="0.25">
      <c r="A1153" s="30">
        <v>46204</v>
      </c>
      <c r="B1153" s="31" t="str">
        <f>VLOOKUP($E1153,'[2]TEORICOS (05.26)'!$A$8:$T$251,B$1,0)</f>
        <v>P</v>
      </c>
      <c r="C1153" s="32" t="str">
        <f>VLOOKUP($E1153,'[2]TEORICOS (05.26)'!$A$8:$T$251,C$1,0)</f>
        <v>Aquarius</v>
      </c>
      <c r="D1153" t="s">
        <v>233</v>
      </c>
      <c r="E1153">
        <v>2466</v>
      </c>
      <c r="F1153" t="s">
        <v>144</v>
      </c>
      <c r="G1153" s="16">
        <v>563</v>
      </c>
      <c r="H1153" s="16">
        <v>892.35500000000013</v>
      </c>
      <c r="I1153" s="33">
        <v>5983225.959999999</v>
      </c>
      <c r="J1153" s="33">
        <v>5770651.3899999987</v>
      </c>
      <c r="K1153" s="34">
        <f>IF($B1153="P",VLOOKUP($E1153,'[2]Costeo-JUL26'!$B$9:$CQ$307,K$1,0),0)</f>
        <v>919320</v>
      </c>
      <c r="L1153" s="35">
        <f>VLOOKUP($E1153,'[2]TEORICOS (05.26)'!$A$8:$T$251,L$1,0)</f>
        <v>0.17</v>
      </c>
      <c r="M1153" s="36">
        <f t="shared" si="532"/>
        <v>981010.73629999987</v>
      </c>
      <c r="N1153" s="35">
        <f>IF($B1153="P",VLOOKUP($E1153,'[2]Costeo-JUL26'!$B$9:$CQ$307,N$1,0),0)</f>
        <v>8.0000000000000002E-3</v>
      </c>
      <c r="O1153" s="36">
        <f t="shared" si="533"/>
        <v>7848.0858903999988</v>
      </c>
      <c r="P1153" s="36">
        <f>IF($B1153="P",VLOOKUP($E1153,'[2]Costeo-JUL26'!$B$9:$CQ$307,P$1,0),0)*H1153</f>
        <v>0</v>
      </c>
      <c r="Q1153" s="36">
        <f t="shared" si="534"/>
        <v>988858.82219039986</v>
      </c>
      <c r="R1153" s="34">
        <f>IF($B1153="P",VLOOKUP($E1153,'[2]Costeo-JUL26'!$B$9:$CQ$307,R$1,0),0)</f>
        <v>902332</v>
      </c>
      <c r="S1153" s="16">
        <f>IF($B1153="P",VLOOKUP($E1153,'[2]Costeo-JUL26'!$B$9:$CQ$307,S$1,0),0)*$G1153</f>
        <v>470.91951759680563</v>
      </c>
      <c r="T1153" s="36">
        <f>IF($B1153="P",VLOOKUP($E1153,'[2]Costeo-JUL26'!$B$9:$CQ$307,T$1,0),0)*$G1153</f>
        <v>328491.74352924433</v>
      </c>
      <c r="U1153" s="35">
        <f>IF($B1153="P",VLOOKUP($E1153,'[2]Costeo-JUL26'!$B$9:$CQ$307,U$1,0),0)</f>
        <v>1.4999999999999999E-2</v>
      </c>
      <c r="V1153" s="36">
        <f t="shared" si="535"/>
        <v>4927.3761529386647</v>
      </c>
      <c r="W1153" s="36">
        <f t="shared" si="536"/>
        <v>333419.11968218297</v>
      </c>
      <c r="X1153" s="34">
        <f>IF($B1153="P",VLOOKUP($E1153,'[2]Costeo-JUL26'!$B$9:$CQ$307,X$1,0),0)</f>
        <v>0</v>
      </c>
      <c r="Y1153" s="16">
        <f>IF($B1153="P",VLOOKUP($E1153,'[2]Costeo-JUL26'!$B$9:$CQ$307,Y$1,0),0)*$G1153</f>
        <v>0</v>
      </c>
      <c r="Z1153" s="36">
        <f>IF($B1153="P",VLOOKUP($E1153,'[2]Costeo-JUL26'!$B$9:$CQ$307,Z$1,0),0)*$G1153</f>
        <v>0</v>
      </c>
      <c r="AA1153" s="35">
        <f>IF($B1153="P",VLOOKUP($E1153,'[2]Costeo-JUL26'!$B$9:$CQ$307,AA$1,0),0)</f>
        <v>0</v>
      </c>
      <c r="AB1153" s="36">
        <f t="shared" si="537"/>
        <v>0</v>
      </c>
      <c r="AC1153" s="36">
        <f t="shared" si="538"/>
        <v>0</v>
      </c>
      <c r="AD1153" s="34">
        <f>IF($B1153="P",VLOOKUP($E1153,'[2]Costeo-JUL26'!$B$9:$CQ$307,AD$1,0),0)</f>
        <v>902257</v>
      </c>
      <c r="AE1153" s="16">
        <f>IF($B1153="P",VLOOKUP($E1153,'[2]Costeo-JUL26'!$B$9:$CQ$307,AE$1,0),0)*$G1153</f>
        <v>3378</v>
      </c>
      <c r="AF1153" s="36">
        <f>IF($B1153="P",VLOOKUP($E1153,'[2]Costeo-JUL26'!$B$9:$CQ$307,AF$1,0),0)*$G1153</f>
        <v>51842.8416</v>
      </c>
      <c r="AG1153" s="35">
        <f>IF($B1153="P",VLOOKUP($E1153,'[2]Costeo-JUL26'!$B$9:$CQ$307,AG$1,0),0)</f>
        <v>6.0000000000000001E-3</v>
      </c>
      <c r="AH1153" s="36">
        <f t="shared" si="539"/>
        <v>311.05704960000003</v>
      </c>
      <c r="AI1153" s="36">
        <f t="shared" si="540"/>
        <v>52153.8986496</v>
      </c>
      <c r="AJ1153" s="34">
        <f>IF($B1153="P",VLOOKUP($E1153,'[2]Costeo-JUL26'!$B$9:$CQ$307,AJ$1,0),0)</f>
        <v>940044</v>
      </c>
      <c r="AK1153" s="16">
        <f>IF($B1153="P",VLOOKUP($E1153,'[2]Costeo-JUL26'!$B$9:$CQ$307,AK$1,0),0)*$G1153</f>
        <v>3378</v>
      </c>
      <c r="AL1153" s="36">
        <f>IF($B1153="P",VLOOKUP($E1153,'[2]Costeo-JUL26'!$B$9:$CQ$307,AL$1,0),0)*$G1153</f>
        <v>29136.060720000001</v>
      </c>
      <c r="AM1153" s="35">
        <f>IF($B1153="P",VLOOKUP($E1153,'[2]Costeo-JUL26'!$B$9:$CQ$307,AM$1,0),0)</f>
        <v>1.7999999999999999E-2</v>
      </c>
      <c r="AN1153" s="36">
        <f t="shared" si="541"/>
        <v>524.44909296000003</v>
      </c>
      <c r="AO1153" s="36">
        <f t="shared" si="542"/>
        <v>29660.509812960001</v>
      </c>
      <c r="AP1153" s="34">
        <f>IF($B1153="P",VLOOKUP($E1153,'[2]Costeo-JUL26'!$B$9:$CQ$307,AP$1,0),0)</f>
        <v>933429</v>
      </c>
      <c r="AQ1153" s="16">
        <f>IF($B1153="P",VLOOKUP($E1153,'[2]Costeo-JUL26'!$B$9:$CQ$307,AQ$1,0),0)*$G1153</f>
        <v>3378</v>
      </c>
      <c r="AR1153" s="36">
        <f>IF($B1153="P",VLOOKUP($E1153,'[2]Costeo-JUL26'!$B$9:$CQ$307,AR$1,0),0)*$G1153</f>
        <v>331860.73284000007</v>
      </c>
      <c r="AS1153" s="35">
        <f>IF($B1153="P",VLOOKUP($E1153,'[2]Costeo-JUL26'!$B$9:$CQ$307,AS$1,0),0)</f>
        <v>0.02</v>
      </c>
      <c r="AT1153" s="36">
        <f t="shared" si="543"/>
        <v>6637.2146568000016</v>
      </c>
      <c r="AU1153" s="36">
        <f t="shared" si="544"/>
        <v>338497.94749680004</v>
      </c>
      <c r="AV1153" s="34">
        <f>IF($B1153="P",VLOOKUP($E1153,'[2]Costeo-JUL26'!$B$9:$CQ$307,AV$1,0),0)</f>
        <v>932438</v>
      </c>
      <c r="AW1153" s="16">
        <f>IF($B1153="P",VLOOKUP($E1153,'[2]Costeo-JUL26'!$B$9:$CQ$307,AW$1,0),0)*$G1153</f>
        <v>16.439599999999999</v>
      </c>
      <c r="AX1153" s="36">
        <f>IF($B1153="P",VLOOKUP($E1153,'[2]Costeo-JUL26'!$B$9:$CQ$307,AX$1,0),0)*$G1153</f>
        <v>78450.428784000003</v>
      </c>
      <c r="AY1153" s="35">
        <f>IF($B1153="P",VLOOKUP($E1153,'[2]Costeo-JUL26'!$B$9:$CQ$307,AY$1,0),0)</f>
        <v>0.03</v>
      </c>
      <c r="AZ1153" s="36">
        <f t="shared" si="545"/>
        <v>2353.5128635199999</v>
      </c>
      <c r="BA1153" s="36">
        <f t="shared" si="546"/>
        <v>80803.941647519998</v>
      </c>
      <c r="BB1153" s="34">
        <f>IF($B1153="P",VLOOKUP($E1153,'[2]Costeo-JUL26'!$B$9:$CQ$307,BB$1,0),0)</f>
        <v>902311</v>
      </c>
      <c r="BC1153" s="16">
        <f>IF($B1153="P",VLOOKUP($E1153,'[2]Costeo-JUL26'!$B$9:$CQ$307,BC$1,0),0)*$G1153</f>
        <v>2.2620535714285719</v>
      </c>
      <c r="BD1153" s="36">
        <f>IF($B1153="P",VLOOKUP($E1153,'[2]Costeo-JUL26'!$B$9:$CQ$307,BD$1,0),0)*$G1153</f>
        <v>8870.9710781250014</v>
      </c>
      <c r="BE1153" s="35">
        <f>IF($B1153="P",VLOOKUP($E1153,'[2]Costeo-JUL26'!$B$9:$CQ$307,BE$1,0),0)</f>
        <v>0.03</v>
      </c>
      <c r="BF1153" s="36">
        <f t="shared" si="547"/>
        <v>266.12913234375003</v>
      </c>
      <c r="BG1153" s="36">
        <f t="shared" si="548"/>
        <v>9137.1002104687523</v>
      </c>
      <c r="BH1153" s="34">
        <f>IF($B1153="P",VLOOKUP($E1153,'[2]Costeo-JUL26'!$B$9:$CQ$307,BH$1,0),0)</f>
        <v>933089</v>
      </c>
      <c r="BI1153" s="16">
        <f>IF($B1153="P",VLOOKUP($E1153,'[2]Costeo-JUL26'!$B$9:$CQ$307,BI$1,0),0)*$G1153</f>
        <v>15.080357142857142</v>
      </c>
      <c r="BJ1153" s="36">
        <f>IF($B1153="P",VLOOKUP($E1153,'[2]Costeo-JUL26'!$B$9:$CQ$307,BJ$1,0),0)*$G1153</f>
        <v>11229.927911274266</v>
      </c>
      <c r="BK1153" s="35">
        <f>IF(BH1153=910319,0,IF($B1153="P",VLOOKUP($E1153,'[2]Costeo-JUL26'!$B$9:$CQ$307,BK$1,0),0))</f>
        <v>0.02</v>
      </c>
      <c r="BL1153" s="36">
        <f t="shared" si="549"/>
        <v>224.59855822548533</v>
      </c>
      <c r="BM1153" s="36">
        <f t="shared" si="550"/>
        <v>11454.526469499751</v>
      </c>
      <c r="BN1153" s="34">
        <f>IF($B1153="P",VLOOKUP($E1153,'[2]Costeo-JUL26'!$B$9:$CQ$307,BN$1,0),0)</f>
        <v>0</v>
      </c>
      <c r="BO1153" s="16">
        <f>IF($B1153="P",VLOOKUP($E1153,'[2]Costeo-JUL26'!$B$9:$CQ$307,BO$1,0),0)*$G1153</f>
        <v>0</v>
      </c>
      <c r="BP1153" s="36">
        <f>IF($B1153="P",VLOOKUP($E1153,'[2]Costeo-JUL26'!$B$9:$CQ$307,BP$1,0),0)*$G1153</f>
        <v>0</v>
      </c>
      <c r="BQ1153" s="35">
        <f>IF($B1153="P",VLOOKUP($E1153,'[2]Costeo-JUL26'!$B$9:$CQ$307,BQ$1,0),0)</f>
        <v>0</v>
      </c>
      <c r="BR1153" s="36">
        <f t="shared" si="551"/>
        <v>0</v>
      </c>
      <c r="BS1153" s="36">
        <f t="shared" si="552"/>
        <v>0</v>
      </c>
      <c r="BT1153" s="34">
        <f>IF($B1153="P",VLOOKUP($E1153,'[2]Costeo-JUL26'!$B$9:$CQ$307,BT$1,0),0)</f>
        <v>0</v>
      </c>
      <c r="BU1153" s="16">
        <f>IF($B1153="P",VLOOKUP($E1153,'[2]Costeo-JUL26'!$B$9:$CQ$307,BU$1,0),0)*$G1153</f>
        <v>0</v>
      </c>
      <c r="BV1153" s="36">
        <f>IF($B1153="P",VLOOKUP($E1153,'[2]Costeo-JUL26'!$B$9:$CQ$307,BV$1,0),0)*$G1153</f>
        <v>0</v>
      </c>
      <c r="BW1153" s="35">
        <f>IF($B1153="P",VLOOKUP($E1153,'[2]Costeo-JUL26'!$B$9:$CQ$307,BW$1,0),0)</f>
        <v>0</v>
      </c>
      <c r="BX1153" s="36">
        <f t="shared" si="553"/>
        <v>0</v>
      </c>
      <c r="BY1153" s="36">
        <f t="shared" si="554"/>
        <v>0</v>
      </c>
      <c r="BZ1153" s="34">
        <f>IF($B1153="P",VLOOKUP($E1153,'[2]Costeo-JUL26'!$B$9:$CQ$307,BZ$1,0),0)</f>
        <v>936704</v>
      </c>
      <c r="CA1153" s="16">
        <f>IF($B1153="P",VLOOKUP($E1153,'[2]Costeo-JUL26'!$B$9:$CQ$307,CA$1,0),0)*$G1153</f>
        <v>30.797667186481668</v>
      </c>
      <c r="CB1153" s="36">
        <f>IF($B1153="P",VLOOKUP($E1153,'[2]Costeo-JUL26'!$B$9:$CQ$307,CB$1,0),0)*$G1153</f>
        <v>14701.684733713564</v>
      </c>
      <c r="CC1153" s="35">
        <f>IF($B1153="P",VLOOKUP($E1153,'[2]Costeo-JUL26'!$B$9:$CQ$307,CC$1,0),0)</f>
        <v>0.5</v>
      </c>
      <c r="CD1153" s="36">
        <f t="shared" si="555"/>
        <v>7350.8423668567821</v>
      </c>
      <c r="CE1153" s="36">
        <f t="shared" si="556"/>
        <v>22052.527100570347</v>
      </c>
      <c r="CF1153" s="37">
        <f t="shared" si="528"/>
        <v>1866038.3932600017</v>
      </c>
      <c r="CG1153" s="36">
        <f>IF($B1153="r",VLOOKUP($E1153,'[2]Costeo-JUL26'!$B$9:$CQ$307,CG$1,0),0)*$G1153</f>
        <v>0</v>
      </c>
      <c r="CH1153" s="35">
        <f>VLOOKUP($E1153,'[2]TEORICOS (05.26)'!$A$8:$T$251,CH$1,0)</f>
        <v>0</v>
      </c>
      <c r="CI1153" s="36">
        <f t="shared" si="557"/>
        <v>0</v>
      </c>
      <c r="CJ1153" s="37">
        <f t="shared" si="558"/>
        <v>0</v>
      </c>
      <c r="CM1153" s="16">
        <f>SUMIFS('[1]Ajuste Inventario'!$I:$I,'[1]Ajuste Inventario'!$B:$B,E1153,'[1]Ajuste Inventario'!$S:$S,D1153)*-1</f>
        <v>-4.5</v>
      </c>
      <c r="CN1153" s="36">
        <f t="shared" si="529"/>
        <v>-14915.049324458272</v>
      </c>
      <c r="CP1153" t="str">
        <f t="shared" si="530"/>
        <v>2466Org.Vtas V.Gesell</v>
      </c>
      <c r="CQ1153" s="10">
        <f t="shared" si="531"/>
        <v>3314.4554054351715</v>
      </c>
    </row>
    <row r="1154" spans="1:95" x14ac:dyDescent="0.25">
      <c r="A1154" s="30">
        <v>46204</v>
      </c>
      <c r="B1154" s="31" t="str">
        <f>VLOOKUP($E1154,'[2]TEORICOS (05.26)'!$A$8:$T$251,B$1,0)</f>
        <v>P</v>
      </c>
      <c r="C1154" s="32" t="str">
        <f>VLOOKUP($E1154,'[2]TEORICOS (05.26)'!$A$8:$T$251,C$1,0)</f>
        <v>Aquarius</v>
      </c>
      <c r="D1154" t="s">
        <v>233</v>
      </c>
      <c r="E1154">
        <v>2468</v>
      </c>
      <c r="F1154" t="s">
        <v>145</v>
      </c>
      <c r="G1154" s="16">
        <v>446</v>
      </c>
      <c r="H1154" s="16">
        <v>1060.5879999999995</v>
      </c>
      <c r="I1154" s="33">
        <v>6442700.5000000056</v>
      </c>
      <c r="J1154" s="33">
        <v>6140714.3800000064</v>
      </c>
      <c r="K1154" s="34">
        <f>IF($B1154="P",VLOOKUP($E1154,'[2]Costeo-JUL26'!$B$9:$CQ$307,K$1,0),0)</f>
        <v>919320</v>
      </c>
      <c r="L1154" s="35">
        <f>VLOOKUP($E1154,'[2]TEORICOS (05.26)'!$A$8:$T$251,L$1,0)</f>
        <v>0.17</v>
      </c>
      <c r="M1154" s="36">
        <f t="shared" si="532"/>
        <v>1043921.4446000012</v>
      </c>
      <c r="N1154" s="35">
        <f>IF($B1154="P",VLOOKUP($E1154,'[2]Costeo-JUL26'!$B$9:$CQ$307,N$1,0),0)</f>
        <v>8.0000000000000002E-3</v>
      </c>
      <c r="O1154" s="36">
        <f t="shared" si="533"/>
        <v>8351.3715568000098</v>
      </c>
      <c r="P1154" s="36">
        <f>IF($B1154="P",VLOOKUP($E1154,'[2]Costeo-JUL26'!$B$9:$CQ$307,P$1,0),0)*H1154</f>
        <v>0</v>
      </c>
      <c r="Q1154" s="36">
        <f t="shared" si="534"/>
        <v>1052272.8161568013</v>
      </c>
      <c r="R1154" s="34">
        <f>IF($B1154="P",VLOOKUP($E1154,'[2]Costeo-JUL26'!$B$9:$CQ$307,R$1,0),0)</f>
        <v>902332</v>
      </c>
      <c r="S1154" s="16">
        <f>IF($B1154="P",VLOOKUP($E1154,'[2]Costeo-JUL26'!$B$9:$CQ$307,S$1,0),0)*$G1154</f>
        <v>559.5828725972699</v>
      </c>
      <c r="T1154" s="36">
        <f>IF($B1154="P",VLOOKUP($E1154,'[2]Costeo-JUL26'!$B$9:$CQ$307,T$1,0),0)*$G1154</f>
        <v>390339.21211556729</v>
      </c>
      <c r="U1154" s="35">
        <f>IF($B1154="P",VLOOKUP($E1154,'[2]Costeo-JUL26'!$B$9:$CQ$307,U$1,0),0)</f>
        <v>1.4999999999999999E-2</v>
      </c>
      <c r="V1154" s="36">
        <f t="shared" si="535"/>
        <v>5855.0881817335094</v>
      </c>
      <c r="W1154" s="36">
        <f t="shared" si="536"/>
        <v>396194.3002973008</v>
      </c>
      <c r="X1154" s="34">
        <f>IF($B1154="P",VLOOKUP($E1154,'[2]Costeo-JUL26'!$B$9:$CQ$307,X$1,0),0)</f>
        <v>0</v>
      </c>
      <c r="Y1154" s="16">
        <f>IF($B1154="P",VLOOKUP($E1154,'[2]Costeo-JUL26'!$B$9:$CQ$307,Y$1,0),0)*$G1154</f>
        <v>0</v>
      </c>
      <c r="Z1154" s="36">
        <f>IF($B1154="P",VLOOKUP($E1154,'[2]Costeo-JUL26'!$B$9:$CQ$307,Z$1,0),0)*$G1154</f>
        <v>0</v>
      </c>
      <c r="AA1154" s="35">
        <f>IF($B1154="P",VLOOKUP($E1154,'[2]Costeo-JUL26'!$B$9:$CQ$307,AA$1,0),0)</f>
        <v>0</v>
      </c>
      <c r="AB1154" s="36">
        <f t="shared" si="537"/>
        <v>0</v>
      </c>
      <c r="AC1154" s="36">
        <f t="shared" si="538"/>
        <v>0</v>
      </c>
      <c r="AD1154" s="34">
        <f>IF($B1154="P",VLOOKUP($E1154,'[2]Costeo-JUL26'!$B$9:$CQ$307,AD$1,0),0)</f>
        <v>902257</v>
      </c>
      <c r="AE1154" s="16">
        <f>IF($B1154="P",VLOOKUP($E1154,'[2]Costeo-JUL26'!$B$9:$CQ$307,AE$1,0),0)*$G1154</f>
        <v>2676</v>
      </c>
      <c r="AF1154" s="36">
        <f>IF($B1154="P",VLOOKUP($E1154,'[2]Costeo-JUL26'!$B$9:$CQ$307,AF$1,0),0)*$G1154</f>
        <v>41069.107200000006</v>
      </c>
      <c r="AG1154" s="35">
        <f>IF($B1154="P",VLOOKUP($E1154,'[2]Costeo-JUL26'!$B$9:$CQ$307,AG$1,0),0)</f>
        <v>6.0000000000000001E-3</v>
      </c>
      <c r="AH1154" s="36">
        <f t="shared" si="539"/>
        <v>246.41464320000003</v>
      </c>
      <c r="AI1154" s="36">
        <f t="shared" si="540"/>
        <v>41315.521843200004</v>
      </c>
      <c r="AJ1154" s="34">
        <f>IF($B1154="P",VLOOKUP($E1154,'[2]Costeo-JUL26'!$B$9:$CQ$307,AJ$1,0),0)</f>
        <v>940045</v>
      </c>
      <c r="AK1154" s="16">
        <f>IF($B1154="P",VLOOKUP($E1154,'[2]Costeo-JUL26'!$B$9:$CQ$307,AK$1,0),0)*$G1154</f>
        <v>2676</v>
      </c>
      <c r="AL1154" s="36">
        <f>IF($B1154="P",VLOOKUP($E1154,'[2]Costeo-JUL26'!$B$9:$CQ$307,AL$1,0),0)*$G1154</f>
        <v>33550.938720000006</v>
      </c>
      <c r="AM1154" s="35">
        <f>IF($B1154="P",VLOOKUP($E1154,'[2]Costeo-JUL26'!$B$9:$CQ$307,AM$1,0),0)</f>
        <v>1.7999999999999999E-2</v>
      </c>
      <c r="AN1154" s="36">
        <f t="shared" si="541"/>
        <v>603.91689696000003</v>
      </c>
      <c r="AO1154" s="36">
        <f t="shared" si="542"/>
        <v>34154.855616960005</v>
      </c>
      <c r="AP1154" s="34">
        <f>IF($B1154="P",VLOOKUP($E1154,'[2]Costeo-JUL26'!$B$9:$CQ$307,AP$1,0),0)</f>
        <v>911881</v>
      </c>
      <c r="AQ1154" s="16">
        <f>IF($B1154="P",VLOOKUP($E1154,'[2]Costeo-JUL26'!$B$9:$CQ$307,AQ$1,0),0)*$G1154</f>
        <v>2676</v>
      </c>
      <c r="AR1154" s="36">
        <f>IF($B1154="P",VLOOKUP($E1154,'[2]Costeo-JUL26'!$B$9:$CQ$307,AR$1,0),0)*$G1154</f>
        <v>363109.65120604809</v>
      </c>
      <c r="AS1154" s="35">
        <f>IF($B1154="P",VLOOKUP($E1154,'[2]Costeo-JUL26'!$B$9:$CQ$307,AS$1,0),0)</f>
        <v>0.02</v>
      </c>
      <c r="AT1154" s="36">
        <f t="shared" si="543"/>
        <v>7262.193024120962</v>
      </c>
      <c r="AU1154" s="36">
        <f t="shared" si="544"/>
        <v>370371.84423016902</v>
      </c>
      <c r="AV1154" s="34">
        <f>IF($B1154="P",VLOOKUP($E1154,'[2]Costeo-JUL26'!$B$9:$CQ$307,AV$1,0),0)</f>
        <v>901729</v>
      </c>
      <c r="AW1154" s="16">
        <f>IF($B1154="P",VLOOKUP($E1154,'[2]Costeo-JUL26'!$B$9:$CQ$307,AW$1,0),0)*$G1154</f>
        <v>18.3306</v>
      </c>
      <c r="AX1154" s="36">
        <f>IF($B1154="P",VLOOKUP($E1154,'[2]Costeo-JUL26'!$B$9:$CQ$307,AX$1,0),0)*$G1154</f>
        <v>87474.356423999998</v>
      </c>
      <c r="AY1154" s="35">
        <f>IF($B1154="P",VLOOKUP($E1154,'[2]Costeo-JUL26'!$B$9:$CQ$307,AY$1,0),0)</f>
        <v>0.03</v>
      </c>
      <c r="AZ1154" s="36">
        <f t="shared" si="545"/>
        <v>2624.2306927199998</v>
      </c>
      <c r="BA1154" s="36">
        <f t="shared" si="546"/>
        <v>90098.587116719995</v>
      </c>
      <c r="BB1154" s="34">
        <f>IF($B1154="P",VLOOKUP($E1154,'[2]Costeo-JUL26'!$B$9:$CQ$307,BB$1,0),0)</f>
        <v>902311</v>
      </c>
      <c r="BC1154" s="16">
        <f>IF($B1154="P",VLOOKUP($E1154,'[2]Costeo-JUL26'!$B$9:$CQ$307,BC$1,0),0)*$G1154</f>
        <v>1.9512500000000002</v>
      </c>
      <c r="BD1154" s="36">
        <f>IF($B1154="P",VLOOKUP($E1154,'[2]Costeo-JUL26'!$B$9:$CQ$307,BD$1,0),0)*$G1154</f>
        <v>7652.1098062500014</v>
      </c>
      <c r="BE1154" s="35">
        <f>IF($B1154="P",VLOOKUP($E1154,'[2]Costeo-JUL26'!$B$9:$CQ$307,BE$1,0),0)</f>
        <v>0.03</v>
      </c>
      <c r="BF1154" s="36">
        <f t="shared" si="547"/>
        <v>229.56329418750002</v>
      </c>
      <c r="BG1154" s="36">
        <f t="shared" si="548"/>
        <v>7881.6731004375015</v>
      </c>
      <c r="BH1154" s="34">
        <f>IF($B1154="P",VLOOKUP($E1154,'[2]Costeo-JUL26'!$B$9:$CQ$307,BH$1,0),0)</f>
        <v>933089</v>
      </c>
      <c r="BI1154" s="16">
        <f>IF($B1154="P",VLOOKUP($E1154,'[2]Costeo-JUL26'!$B$9:$CQ$307,BI$1,0),0)*$G1154</f>
        <v>16.724999999999998</v>
      </c>
      <c r="BJ1154" s="36">
        <f>IF($B1154="P",VLOOKUP($E1154,'[2]Costeo-JUL26'!$B$9:$CQ$307,BJ$1,0),0)*$G1154</f>
        <v>12454.648290940768</v>
      </c>
      <c r="BK1154" s="35">
        <f>IF(BH1154=910319,0,IF($B1154="P",VLOOKUP($E1154,'[2]Costeo-JUL26'!$B$9:$CQ$307,BK$1,0),0))</f>
        <v>0.02</v>
      </c>
      <c r="BL1154" s="36">
        <f t="shared" si="549"/>
        <v>249.09296581881537</v>
      </c>
      <c r="BM1154" s="36">
        <f t="shared" si="550"/>
        <v>12703.741256759584</v>
      </c>
      <c r="BN1154" s="34">
        <f>IF($B1154="P",VLOOKUP($E1154,'[2]Costeo-JUL26'!$B$9:$CQ$307,BN$1,0),0)</f>
        <v>0</v>
      </c>
      <c r="BO1154" s="16">
        <f>IF($B1154="P",VLOOKUP($E1154,'[2]Costeo-JUL26'!$B$9:$CQ$307,BO$1,0),0)*$G1154</f>
        <v>0</v>
      </c>
      <c r="BP1154" s="36">
        <f>IF($B1154="P",VLOOKUP($E1154,'[2]Costeo-JUL26'!$B$9:$CQ$307,BP$1,0),0)*$G1154</f>
        <v>0</v>
      </c>
      <c r="BQ1154" s="35">
        <f>IF($B1154="P",VLOOKUP($E1154,'[2]Costeo-JUL26'!$B$9:$CQ$307,BQ$1,0),0)</f>
        <v>0</v>
      </c>
      <c r="BR1154" s="36">
        <f t="shared" si="551"/>
        <v>0</v>
      </c>
      <c r="BS1154" s="36">
        <f t="shared" si="552"/>
        <v>0</v>
      </c>
      <c r="BT1154" s="34">
        <f>IF($B1154="P",VLOOKUP($E1154,'[2]Costeo-JUL26'!$B$9:$CQ$307,BT$1,0),0)</f>
        <v>0</v>
      </c>
      <c r="BU1154" s="16">
        <f>IF($B1154="P",VLOOKUP($E1154,'[2]Costeo-JUL26'!$B$9:$CQ$307,BU$1,0),0)*$G1154</f>
        <v>0</v>
      </c>
      <c r="BV1154" s="36">
        <f>IF($B1154="P",VLOOKUP($E1154,'[2]Costeo-JUL26'!$B$9:$CQ$307,BV$1,0),0)*$G1154</f>
        <v>0</v>
      </c>
      <c r="BW1154" s="35">
        <f>IF($B1154="P",VLOOKUP($E1154,'[2]Costeo-JUL26'!$B$9:$CQ$307,BW$1,0),0)</f>
        <v>0</v>
      </c>
      <c r="BX1154" s="36">
        <f t="shared" si="553"/>
        <v>0</v>
      </c>
      <c r="BY1154" s="36">
        <f t="shared" si="554"/>
        <v>0</v>
      </c>
      <c r="BZ1154" s="34">
        <f>IF($B1154="P",VLOOKUP($E1154,'[2]Costeo-JUL26'!$B$9:$CQ$307,BZ$1,0),0)</f>
        <v>936704</v>
      </c>
      <c r="CA1154" s="16">
        <f>IF($B1154="P",VLOOKUP($E1154,'[2]Costeo-JUL26'!$B$9:$CQ$307,CA$1,0),0)*$G1154</f>
        <v>36.596162251787263</v>
      </c>
      <c r="CB1154" s="36">
        <f>IF($B1154="P",VLOOKUP($E1154,'[2]Costeo-JUL26'!$B$9:$CQ$307,CB$1,0),0)*$G1154</f>
        <v>17469.675109865668</v>
      </c>
      <c r="CC1154" s="35">
        <f>IF($B1154="P",VLOOKUP($E1154,'[2]Costeo-JUL26'!$B$9:$CQ$307,CC$1,0),0)</f>
        <v>0.5</v>
      </c>
      <c r="CD1154" s="36">
        <f t="shared" si="555"/>
        <v>8734.8375549328339</v>
      </c>
      <c r="CE1154" s="36">
        <f t="shared" si="556"/>
        <v>26204.512664798502</v>
      </c>
      <c r="CF1154" s="37">
        <f t="shared" si="528"/>
        <v>2031197.8522831465</v>
      </c>
      <c r="CG1154" s="36">
        <f>IF($B1154="r",VLOOKUP($E1154,'[2]Costeo-JUL26'!$B$9:$CQ$307,CG$1,0),0)*$G1154</f>
        <v>0</v>
      </c>
      <c r="CH1154" s="35">
        <f>VLOOKUP($E1154,'[2]TEORICOS (05.26)'!$A$8:$T$251,CH$1,0)</f>
        <v>0</v>
      </c>
      <c r="CI1154" s="36">
        <f t="shared" si="557"/>
        <v>0</v>
      </c>
      <c r="CJ1154" s="37">
        <f t="shared" si="558"/>
        <v>0</v>
      </c>
      <c r="CM1154" s="16">
        <f>SUMIFS('[1]Ajuste Inventario'!$I:$I,'[1]Ajuste Inventario'!$B:$B,E1154,'[1]Ajuste Inventario'!$S:$S,D1154)*-1</f>
        <v>-1.4989999999999999</v>
      </c>
      <c r="CN1154" s="36">
        <f t="shared" si="529"/>
        <v>-6826.8286559920107</v>
      </c>
      <c r="CP1154" t="str">
        <f t="shared" si="530"/>
        <v>2468Org.Vtas V.Gesell</v>
      </c>
      <c r="CQ1154" s="10">
        <f t="shared" si="531"/>
        <v>4554.2552741774589</v>
      </c>
    </row>
    <row r="1155" spans="1:95" x14ac:dyDescent="0.25">
      <c r="A1155" s="30">
        <v>46204</v>
      </c>
      <c r="B1155" s="31" t="str">
        <f>VLOOKUP($E1155,'[2]TEORICOS (05.26)'!$A$8:$T$251,B$1,0)</f>
        <v>P</v>
      </c>
      <c r="C1155" s="32" t="str">
        <f>VLOOKUP($E1155,'[2]TEORICOS (05.26)'!$A$8:$T$251,C$1,0)</f>
        <v>Aquarius</v>
      </c>
      <c r="D1155" t="s">
        <v>233</v>
      </c>
      <c r="E1155">
        <v>2473</v>
      </c>
      <c r="F1155" t="s">
        <v>146</v>
      </c>
      <c r="G1155" s="16">
        <v>431.125</v>
      </c>
      <c r="H1155" s="16">
        <v>303.51200000000017</v>
      </c>
      <c r="I1155" s="33">
        <v>4173327.9799999897</v>
      </c>
      <c r="J1155" s="33">
        <v>3977334.4099999964</v>
      </c>
      <c r="K1155" s="34">
        <f>IF($B1155="P",VLOOKUP($E1155,'[2]Costeo-JUL26'!$B$9:$CQ$307,K$1,0),0)</f>
        <v>919319</v>
      </c>
      <c r="L1155" s="35">
        <f>VLOOKUP($E1155,'[2]TEORICOS (05.26)'!$A$8:$T$251,L$1,0)</f>
        <v>0.17</v>
      </c>
      <c r="M1155" s="36">
        <f t="shared" si="532"/>
        <v>676146.84969999944</v>
      </c>
      <c r="N1155" s="35">
        <f>IF($B1155="P",VLOOKUP($E1155,'[2]Costeo-JUL26'!$B$9:$CQ$307,N$1,0),0)</f>
        <v>8.0000000000000002E-3</v>
      </c>
      <c r="O1155" s="36">
        <f t="shared" si="533"/>
        <v>5409.1747975999961</v>
      </c>
      <c r="P1155" s="36">
        <f>IF($B1155="P",VLOOKUP($E1155,'[2]Costeo-JUL26'!$B$9:$CQ$307,P$1,0),0)*H1155</f>
        <v>0</v>
      </c>
      <c r="Q1155" s="36">
        <f t="shared" si="534"/>
        <v>681556.02449759946</v>
      </c>
      <c r="R1155" s="34">
        <f>IF($B1155="P",VLOOKUP($E1155,'[2]Costeo-JUL26'!$B$9:$CQ$307,R$1,0),0)</f>
        <v>902332</v>
      </c>
      <c r="S1155" s="16">
        <f>IF($B1155="P",VLOOKUP($E1155,'[2]Costeo-JUL26'!$B$9:$CQ$307,S$1,0),0)*$G1155</f>
        <v>158.70228199651768</v>
      </c>
      <c r="T1155" s="36">
        <f>IF($B1155="P",VLOOKUP($E1155,'[2]Costeo-JUL26'!$B$9:$CQ$307,T$1,0),0)*$G1155</f>
        <v>110703.39488400833</v>
      </c>
      <c r="U1155" s="35">
        <f>IF($B1155="P",VLOOKUP($E1155,'[2]Costeo-JUL26'!$B$9:$CQ$307,U$1,0),0)</f>
        <v>1.4999999999999999E-2</v>
      </c>
      <c r="V1155" s="36">
        <f t="shared" si="535"/>
        <v>1660.5509232601248</v>
      </c>
      <c r="W1155" s="36">
        <f t="shared" si="536"/>
        <v>112363.94580726845</v>
      </c>
      <c r="X1155" s="34">
        <f>IF($B1155="P",VLOOKUP($E1155,'[2]Costeo-JUL26'!$B$9:$CQ$307,X$1,0),0)</f>
        <v>0</v>
      </c>
      <c r="Y1155" s="16">
        <f>IF($B1155="P",VLOOKUP($E1155,'[2]Costeo-JUL26'!$B$9:$CQ$307,Y$1,0),0)*$G1155</f>
        <v>0</v>
      </c>
      <c r="Z1155" s="36">
        <f>IF($B1155="P",VLOOKUP($E1155,'[2]Costeo-JUL26'!$B$9:$CQ$307,Z$1,0),0)*$G1155</f>
        <v>0</v>
      </c>
      <c r="AA1155" s="35">
        <f>IF($B1155="P",VLOOKUP($E1155,'[2]Costeo-JUL26'!$B$9:$CQ$307,AA$1,0),0)</f>
        <v>0</v>
      </c>
      <c r="AB1155" s="36">
        <f t="shared" si="537"/>
        <v>0</v>
      </c>
      <c r="AC1155" s="36">
        <f t="shared" si="538"/>
        <v>0</v>
      </c>
      <c r="AD1155" s="34">
        <f>IF($B1155="P",VLOOKUP($E1155,'[2]Costeo-JUL26'!$B$9:$CQ$307,AD$1,0),0)</f>
        <v>902257</v>
      </c>
      <c r="AE1155" s="16">
        <f>IF($B1155="P",VLOOKUP($E1155,'[2]Costeo-JUL26'!$B$9:$CQ$307,AE$1,0),0)*$G1155</f>
        <v>3449</v>
      </c>
      <c r="AF1155" s="36">
        <f>IF($B1155="P",VLOOKUP($E1155,'[2]Costeo-JUL26'!$B$9:$CQ$307,AF$1,0),0)*$G1155</f>
        <v>52932.4928</v>
      </c>
      <c r="AG1155" s="35">
        <f>IF($B1155="P",VLOOKUP($E1155,'[2]Costeo-JUL26'!$B$9:$CQ$307,AG$1,0),0)</f>
        <v>6.0000000000000001E-3</v>
      </c>
      <c r="AH1155" s="36">
        <f t="shared" si="539"/>
        <v>317.59495680000003</v>
      </c>
      <c r="AI1155" s="36">
        <f t="shared" si="540"/>
        <v>53250.0877568</v>
      </c>
      <c r="AJ1155" s="34">
        <f>IF($B1155="P",VLOOKUP($E1155,'[2]Costeo-JUL26'!$B$9:$CQ$307,AJ$1,0),0)</f>
        <v>919019</v>
      </c>
      <c r="AK1155" s="16">
        <f>IF($B1155="P",VLOOKUP($E1155,'[2]Costeo-JUL26'!$B$9:$CQ$307,AK$1,0),0)*$G1155</f>
        <v>3449</v>
      </c>
      <c r="AL1155" s="36">
        <f>IF($B1155="P",VLOOKUP($E1155,'[2]Costeo-JUL26'!$B$9:$CQ$307,AL$1,0),0)*$G1155</f>
        <v>20354.273442698122</v>
      </c>
      <c r="AM1155" s="35">
        <f>IF($B1155="P",VLOOKUP($E1155,'[2]Costeo-JUL26'!$B$9:$CQ$307,AM$1,0),0)</f>
        <v>1.7999999999999999E-2</v>
      </c>
      <c r="AN1155" s="36">
        <f t="shared" si="541"/>
        <v>366.37692196856619</v>
      </c>
      <c r="AO1155" s="36">
        <f t="shared" si="542"/>
        <v>20720.65036466669</v>
      </c>
      <c r="AP1155" s="34">
        <f>IF($B1155="P",VLOOKUP($E1155,'[2]Costeo-JUL26'!$B$9:$CQ$307,AP$1,0),0)</f>
        <v>901569</v>
      </c>
      <c r="AQ1155" s="16">
        <f>IF($B1155="P",VLOOKUP($E1155,'[2]Costeo-JUL26'!$B$9:$CQ$307,AQ$1,0),0)*$G1155</f>
        <v>3449</v>
      </c>
      <c r="AR1155" s="36">
        <f>IF($B1155="P",VLOOKUP($E1155,'[2]Costeo-JUL26'!$B$9:$CQ$307,AR$1,0),0)*$G1155</f>
        <v>224305.78399577047</v>
      </c>
      <c r="AS1155" s="35">
        <f>IF($B1155="P",VLOOKUP($E1155,'[2]Costeo-JUL26'!$B$9:$CQ$307,AS$1,0),0)</f>
        <v>0.02</v>
      </c>
      <c r="AT1155" s="36">
        <f t="shared" si="543"/>
        <v>4486.1156799154096</v>
      </c>
      <c r="AU1155" s="36">
        <f t="shared" si="544"/>
        <v>228791.89967568588</v>
      </c>
      <c r="AV1155" s="34">
        <f>IF($B1155="P",VLOOKUP($E1155,'[2]Costeo-JUL26'!$B$9:$CQ$307,AV$1,0),0)</f>
        <v>932436</v>
      </c>
      <c r="AW1155" s="16">
        <f>IF($B1155="P",VLOOKUP($E1155,'[2]Costeo-JUL26'!$B$9:$CQ$307,AW$1,0),0)*$G1155</f>
        <v>6.6824374999999998</v>
      </c>
      <c r="AX1155" s="36">
        <f>IF($B1155="P",VLOOKUP($E1155,'[2]Costeo-JUL26'!$B$9:$CQ$307,AX$1,0),0)*$G1155</f>
        <v>31888.859047499998</v>
      </c>
      <c r="AY1155" s="35">
        <f>IF($B1155="P",VLOOKUP($E1155,'[2]Costeo-JUL26'!$B$9:$CQ$307,AY$1,0),0)</f>
        <v>0.03</v>
      </c>
      <c r="AZ1155" s="36">
        <f t="shared" si="545"/>
        <v>956.66577142499989</v>
      </c>
      <c r="BA1155" s="36">
        <f t="shared" si="546"/>
        <v>32845.524818924998</v>
      </c>
      <c r="BB1155" s="34">
        <f>IF($B1155="P",VLOOKUP($E1155,'[2]Costeo-JUL26'!$B$9:$CQ$307,BB$1,0),0)</f>
        <v>902311</v>
      </c>
      <c r="BC1155" s="16">
        <f>IF($B1155="P",VLOOKUP($E1155,'[2]Costeo-JUL26'!$B$9:$CQ$307,BC$1,0),0)*$G1155</f>
        <v>0.89817708333333335</v>
      </c>
      <c r="BD1155" s="36">
        <f>IF($B1155="P",VLOOKUP($E1155,'[2]Costeo-JUL26'!$B$9:$CQ$307,BD$1,0),0)*$G1155</f>
        <v>3522.3316679687505</v>
      </c>
      <c r="BE1155" s="35">
        <f>IF($B1155="P",VLOOKUP($E1155,'[2]Costeo-JUL26'!$B$9:$CQ$307,BE$1,0),0)</f>
        <v>0.03</v>
      </c>
      <c r="BF1155" s="36">
        <f t="shared" si="547"/>
        <v>105.66995003906251</v>
      </c>
      <c r="BG1155" s="36">
        <f t="shared" si="548"/>
        <v>3628.0016180078128</v>
      </c>
      <c r="BH1155" s="34">
        <f>IF($B1155="P",VLOOKUP($E1155,'[2]Costeo-JUL26'!$B$9:$CQ$307,BH$1,0),0)</f>
        <v>933089</v>
      </c>
      <c r="BI1155" s="16">
        <f>IF($B1155="P",VLOOKUP($E1155,'[2]Costeo-JUL26'!$B$9:$CQ$307,BI$1,0),0)*$G1155</f>
        <v>9.9797453703703702</v>
      </c>
      <c r="BJ1155" s="36">
        <f>IF($B1155="P",VLOOKUP($E1155,'[2]Costeo-JUL26'!$B$9:$CQ$307,BJ$1,0),0)*$G1155</f>
        <v>7431.6423689750291</v>
      </c>
      <c r="BK1155" s="35">
        <f>IF(BH1155=910319,0,IF($B1155="P",VLOOKUP($E1155,'[2]Costeo-JUL26'!$B$9:$CQ$307,BK$1,0),0))</f>
        <v>0.02</v>
      </c>
      <c r="BL1155" s="36">
        <f t="shared" si="549"/>
        <v>148.63284737950059</v>
      </c>
      <c r="BM1155" s="36">
        <f t="shared" si="550"/>
        <v>7580.2752163545292</v>
      </c>
      <c r="BN1155" s="34">
        <f>IF($B1155="P",VLOOKUP($E1155,'[2]Costeo-JUL26'!$B$9:$CQ$307,BN$1,0),0)</f>
        <v>0</v>
      </c>
      <c r="BO1155" s="16">
        <f>IF($B1155="P",VLOOKUP($E1155,'[2]Costeo-JUL26'!$B$9:$CQ$307,BO$1,0),0)*$G1155</f>
        <v>0</v>
      </c>
      <c r="BP1155" s="36">
        <f>IF($B1155="P",VLOOKUP($E1155,'[2]Costeo-JUL26'!$B$9:$CQ$307,BP$1,0),0)*$G1155</f>
        <v>0</v>
      </c>
      <c r="BQ1155" s="35">
        <f>IF($B1155="P",VLOOKUP($E1155,'[2]Costeo-JUL26'!$B$9:$CQ$307,BQ$1,0),0)</f>
        <v>0</v>
      </c>
      <c r="BR1155" s="36">
        <f t="shared" si="551"/>
        <v>0</v>
      </c>
      <c r="BS1155" s="36">
        <f t="shared" si="552"/>
        <v>0</v>
      </c>
      <c r="BT1155" s="34">
        <f>IF($B1155="P",VLOOKUP($E1155,'[2]Costeo-JUL26'!$B$9:$CQ$307,BT$1,0),0)</f>
        <v>0</v>
      </c>
      <c r="BU1155" s="16">
        <f>IF($B1155="P",VLOOKUP($E1155,'[2]Costeo-JUL26'!$B$9:$CQ$307,BU$1,0),0)*$G1155</f>
        <v>0</v>
      </c>
      <c r="BV1155" s="36">
        <f>IF($B1155="P",VLOOKUP($E1155,'[2]Costeo-JUL26'!$B$9:$CQ$307,BV$1,0),0)*$G1155</f>
        <v>0</v>
      </c>
      <c r="BW1155" s="35">
        <f>IF($B1155="P",VLOOKUP($E1155,'[2]Costeo-JUL26'!$B$9:$CQ$307,BW$1,0),0)</f>
        <v>0</v>
      </c>
      <c r="BX1155" s="36">
        <f t="shared" si="553"/>
        <v>0</v>
      </c>
      <c r="BY1155" s="36">
        <f t="shared" si="554"/>
        <v>0</v>
      </c>
      <c r="BZ1155" s="34">
        <f>IF($B1155="P",VLOOKUP($E1155,'[2]Costeo-JUL26'!$B$9:$CQ$307,BZ$1,0),0)</f>
        <v>936704</v>
      </c>
      <c r="CA1155" s="16">
        <f>IF($B1155="P",VLOOKUP($E1155,'[2]Costeo-JUL26'!$B$9:$CQ$307,CA$1,0),0)*$G1155</f>
        <v>10.481661153165113</v>
      </c>
      <c r="CB1155" s="36">
        <f>IF($B1155="P",VLOOKUP($E1155,'[2]Costeo-JUL26'!$B$9:$CQ$307,CB$1,0),0)*$G1155</f>
        <v>5003.5633162204531</v>
      </c>
      <c r="CC1155" s="35">
        <f>IF($B1155="P",VLOOKUP($E1155,'[2]Costeo-JUL26'!$B$9:$CQ$307,CC$1,0),0)</f>
        <v>0.5</v>
      </c>
      <c r="CD1155" s="36">
        <f t="shared" si="555"/>
        <v>2501.7816581102265</v>
      </c>
      <c r="CE1155" s="36">
        <f t="shared" si="556"/>
        <v>7505.3449743306792</v>
      </c>
      <c r="CF1155" s="37">
        <f t="shared" si="528"/>
        <v>1148241.7547296386</v>
      </c>
      <c r="CG1155" s="36">
        <f>IF($B1155="r",VLOOKUP($E1155,'[2]Costeo-JUL26'!$B$9:$CQ$307,CG$1,0),0)*$G1155</f>
        <v>0</v>
      </c>
      <c r="CH1155" s="35">
        <f>VLOOKUP($E1155,'[2]TEORICOS (05.26)'!$A$8:$T$251,CH$1,0)</f>
        <v>0</v>
      </c>
      <c r="CI1155" s="36">
        <f t="shared" si="557"/>
        <v>0</v>
      </c>
      <c r="CJ1155" s="37">
        <f t="shared" si="558"/>
        <v>0</v>
      </c>
      <c r="CM1155" s="16">
        <f>SUMIFS('[1]Ajuste Inventario'!$I:$I,'[1]Ajuste Inventario'!$B:$B,E1155,'[1]Ajuste Inventario'!$S:$S,D1155)*-1</f>
        <v>2.25</v>
      </c>
      <c r="CN1155" s="36">
        <f t="shared" si="529"/>
        <v>5992.5635213492296</v>
      </c>
      <c r="CP1155" t="str">
        <f t="shared" si="530"/>
        <v>2473Org.Vtas V.Gesell</v>
      </c>
      <c r="CQ1155" s="10">
        <f t="shared" si="531"/>
        <v>2663.361565044102</v>
      </c>
    </row>
    <row r="1156" spans="1:95" x14ac:dyDescent="0.25">
      <c r="A1156" s="30">
        <v>46204</v>
      </c>
      <c r="B1156" s="31" t="str">
        <f>VLOOKUP($E1156,'[2]TEORICOS (05.26)'!$A$8:$T$251,B$1,0)</f>
        <v>P</v>
      </c>
      <c r="C1156" s="32" t="str">
        <f>VLOOKUP($E1156,'[2]TEORICOS (05.26)'!$A$8:$T$251,C$1,0)</f>
        <v>Aquarius</v>
      </c>
      <c r="D1156" t="s">
        <v>233</v>
      </c>
      <c r="E1156">
        <v>2476</v>
      </c>
      <c r="F1156" t="s">
        <v>147</v>
      </c>
      <c r="G1156" s="16">
        <v>487</v>
      </c>
      <c r="H1156" s="16">
        <v>771.89500000000044</v>
      </c>
      <c r="I1156" s="33">
        <v>5208803.6499999901</v>
      </c>
      <c r="J1156" s="33">
        <v>5060660.079999988</v>
      </c>
      <c r="K1156" s="34">
        <f>IF($B1156="P",VLOOKUP($E1156,'[2]Costeo-JUL26'!$B$9:$CQ$307,K$1,0),0)</f>
        <v>919319</v>
      </c>
      <c r="L1156" s="35">
        <f>VLOOKUP($E1156,'[2]TEORICOS (05.26)'!$A$8:$T$251,L$1,0)</f>
        <v>0.17</v>
      </c>
      <c r="M1156" s="36">
        <f t="shared" si="532"/>
        <v>860312.21359999804</v>
      </c>
      <c r="N1156" s="35">
        <f>IF($B1156="P",VLOOKUP($E1156,'[2]Costeo-JUL26'!$B$9:$CQ$307,N$1,0),0)</f>
        <v>8.0000000000000002E-3</v>
      </c>
      <c r="O1156" s="36">
        <f t="shared" si="533"/>
        <v>6882.4977087999841</v>
      </c>
      <c r="P1156" s="36">
        <f>IF($B1156="P",VLOOKUP($E1156,'[2]Costeo-JUL26'!$B$9:$CQ$307,P$1,0),0)*H1156</f>
        <v>0</v>
      </c>
      <c r="Q1156" s="36">
        <f t="shared" si="534"/>
        <v>867194.71130879805</v>
      </c>
      <c r="R1156" s="34">
        <f>IF($B1156="P",VLOOKUP($E1156,'[2]Costeo-JUL26'!$B$9:$CQ$307,R$1,0),0)</f>
        <v>902332</v>
      </c>
      <c r="S1156" s="16">
        <f>IF($B1156="P",VLOOKUP($E1156,'[2]Costeo-JUL26'!$B$9:$CQ$307,S$1,0),0)*$G1156</f>
        <v>403.35871382472425</v>
      </c>
      <c r="T1156" s="36">
        <f>IF($B1156="P",VLOOKUP($E1156,'[2]Costeo-JUL26'!$B$9:$CQ$307,T$1,0),0)*$G1156</f>
        <v>281364.44173766806</v>
      </c>
      <c r="U1156" s="35">
        <f>IF($B1156="P",VLOOKUP($E1156,'[2]Costeo-JUL26'!$B$9:$CQ$307,U$1,0),0)</f>
        <v>1.4999999999999999E-2</v>
      </c>
      <c r="V1156" s="36">
        <f t="shared" si="535"/>
        <v>4220.466626065021</v>
      </c>
      <c r="W1156" s="36">
        <f t="shared" si="536"/>
        <v>285584.90836373309</v>
      </c>
      <c r="X1156" s="34">
        <f>IF($B1156="P",VLOOKUP($E1156,'[2]Costeo-JUL26'!$B$9:$CQ$307,X$1,0),0)</f>
        <v>0</v>
      </c>
      <c r="Y1156" s="16">
        <f>IF($B1156="P",VLOOKUP($E1156,'[2]Costeo-JUL26'!$B$9:$CQ$307,Y$1,0),0)*$G1156</f>
        <v>0</v>
      </c>
      <c r="Z1156" s="36">
        <f>IF($B1156="P",VLOOKUP($E1156,'[2]Costeo-JUL26'!$B$9:$CQ$307,Z$1,0),0)*$G1156</f>
        <v>0</v>
      </c>
      <c r="AA1156" s="35">
        <f>IF($B1156="P",VLOOKUP($E1156,'[2]Costeo-JUL26'!$B$9:$CQ$307,AA$1,0),0)</f>
        <v>0</v>
      </c>
      <c r="AB1156" s="36">
        <f t="shared" si="537"/>
        <v>0</v>
      </c>
      <c r="AC1156" s="36">
        <f t="shared" si="538"/>
        <v>0</v>
      </c>
      <c r="AD1156" s="34">
        <f>IF($B1156="P",VLOOKUP($E1156,'[2]Costeo-JUL26'!$B$9:$CQ$307,AD$1,0),0)</f>
        <v>902257</v>
      </c>
      <c r="AE1156" s="16">
        <f>IF($B1156="P",VLOOKUP($E1156,'[2]Costeo-JUL26'!$B$9:$CQ$307,AE$1,0),0)*$G1156</f>
        <v>2922</v>
      </c>
      <c r="AF1156" s="36">
        <f>IF($B1156="P",VLOOKUP($E1156,'[2]Costeo-JUL26'!$B$9:$CQ$307,AF$1,0),0)*$G1156</f>
        <v>44844.518400000001</v>
      </c>
      <c r="AG1156" s="35">
        <f>IF($B1156="P",VLOOKUP($E1156,'[2]Costeo-JUL26'!$B$9:$CQ$307,AG$1,0),0)</f>
        <v>6.0000000000000001E-3</v>
      </c>
      <c r="AH1156" s="36">
        <f t="shared" si="539"/>
        <v>269.06711039999999</v>
      </c>
      <c r="AI1156" s="36">
        <f t="shared" si="540"/>
        <v>45113.5855104</v>
      </c>
      <c r="AJ1156" s="34">
        <f>IF($B1156="P",VLOOKUP($E1156,'[2]Costeo-JUL26'!$B$9:$CQ$307,AJ$1,0),0)</f>
        <v>919016</v>
      </c>
      <c r="AK1156" s="16">
        <f>IF($B1156="P",VLOOKUP($E1156,'[2]Costeo-JUL26'!$B$9:$CQ$307,AK$1,0),0)*$G1156</f>
        <v>2922</v>
      </c>
      <c r="AL1156" s="36">
        <f>IF($B1156="P",VLOOKUP($E1156,'[2]Costeo-JUL26'!$B$9:$CQ$307,AL$1,0),0)*$G1156</f>
        <v>25202.951280000001</v>
      </c>
      <c r="AM1156" s="35">
        <f>IF($B1156="P",VLOOKUP($E1156,'[2]Costeo-JUL26'!$B$9:$CQ$307,AM$1,0),0)</f>
        <v>1.7999999999999999E-2</v>
      </c>
      <c r="AN1156" s="36">
        <f t="shared" si="541"/>
        <v>453.65312303999997</v>
      </c>
      <c r="AO1156" s="36">
        <f t="shared" si="542"/>
        <v>25656.604403040001</v>
      </c>
      <c r="AP1156" s="34">
        <f>IF($B1156="P",VLOOKUP($E1156,'[2]Costeo-JUL26'!$B$9:$CQ$307,AP$1,0),0)</f>
        <v>933429</v>
      </c>
      <c r="AQ1156" s="16">
        <f>IF($B1156="P",VLOOKUP($E1156,'[2]Costeo-JUL26'!$B$9:$CQ$307,AQ$1,0),0)*$G1156</f>
        <v>2922</v>
      </c>
      <c r="AR1156" s="36">
        <f>IF($B1156="P",VLOOKUP($E1156,'[2]Costeo-JUL26'!$B$9:$CQ$307,AR$1,0),0)*$G1156</f>
        <v>287062.48116000008</v>
      </c>
      <c r="AS1156" s="35">
        <f>IF($B1156="P",VLOOKUP($E1156,'[2]Costeo-JUL26'!$B$9:$CQ$307,AS$1,0),0)</f>
        <v>0.02</v>
      </c>
      <c r="AT1156" s="36">
        <f t="shared" si="543"/>
        <v>5741.2496232000021</v>
      </c>
      <c r="AU1156" s="36">
        <f t="shared" si="544"/>
        <v>292803.73078320007</v>
      </c>
      <c r="AV1156" s="34">
        <f>IF($B1156="P",VLOOKUP($E1156,'[2]Costeo-JUL26'!$B$9:$CQ$307,AV$1,0),0)</f>
        <v>932438</v>
      </c>
      <c r="AW1156" s="16">
        <f>IF($B1156="P",VLOOKUP($E1156,'[2]Costeo-JUL26'!$B$9:$CQ$307,AW$1,0),0)*$G1156</f>
        <v>14.2204</v>
      </c>
      <c r="AX1156" s="36">
        <f>IF($B1156="P",VLOOKUP($E1156,'[2]Costeo-JUL26'!$B$9:$CQ$307,AX$1,0),0)*$G1156</f>
        <v>67860.317616</v>
      </c>
      <c r="AY1156" s="35">
        <f>IF($B1156="P",VLOOKUP($E1156,'[2]Costeo-JUL26'!$B$9:$CQ$307,AY$1,0),0)</f>
        <v>0.03</v>
      </c>
      <c r="AZ1156" s="36">
        <f t="shared" si="545"/>
        <v>2035.8095284799999</v>
      </c>
      <c r="BA1156" s="36">
        <f t="shared" si="546"/>
        <v>69896.127144479993</v>
      </c>
      <c r="BB1156" s="34">
        <f>IF($B1156="P",VLOOKUP($E1156,'[2]Costeo-JUL26'!$B$9:$CQ$307,BB$1,0),0)</f>
        <v>902311</v>
      </c>
      <c r="BC1156" s="16">
        <f>IF($B1156="P",VLOOKUP($E1156,'[2]Costeo-JUL26'!$B$9:$CQ$307,BC$1,0),0)*$G1156</f>
        <v>1.9566964285714288</v>
      </c>
      <c r="BD1156" s="36">
        <f>IF($B1156="P",VLOOKUP($E1156,'[2]Costeo-JUL26'!$B$9:$CQ$307,BD$1,0),0)*$G1156</f>
        <v>7673.4687656250017</v>
      </c>
      <c r="BE1156" s="35">
        <f>IF($B1156="P",VLOOKUP($E1156,'[2]Costeo-JUL26'!$B$9:$CQ$307,BE$1,0),0)</f>
        <v>0.03</v>
      </c>
      <c r="BF1156" s="36">
        <f t="shared" si="547"/>
        <v>230.20406296875004</v>
      </c>
      <c r="BG1156" s="36">
        <f t="shared" si="548"/>
        <v>7903.6728285937515</v>
      </c>
      <c r="BH1156" s="34">
        <f>IF($B1156="P",VLOOKUP($E1156,'[2]Costeo-JUL26'!$B$9:$CQ$307,BH$1,0),0)</f>
        <v>933089</v>
      </c>
      <c r="BI1156" s="16">
        <f>IF($B1156="P",VLOOKUP($E1156,'[2]Costeo-JUL26'!$B$9:$CQ$307,BI$1,0),0)*$G1156</f>
        <v>13.044642857142856</v>
      </c>
      <c r="BJ1156" s="36">
        <f>IF($B1156="P",VLOOKUP($E1156,'[2]Costeo-JUL26'!$B$9:$CQ$307,BJ$1,0),0)*$G1156</f>
        <v>9713.98737618218</v>
      </c>
      <c r="BK1156" s="35">
        <f>IF(BH1156=910319,0,IF($B1156="P",VLOOKUP($E1156,'[2]Costeo-JUL26'!$B$9:$CQ$307,BK$1,0),0))</f>
        <v>0.02</v>
      </c>
      <c r="BL1156" s="36">
        <f t="shared" si="549"/>
        <v>194.27974752364361</v>
      </c>
      <c r="BM1156" s="36">
        <f t="shared" si="550"/>
        <v>9908.2671237058239</v>
      </c>
      <c r="BN1156" s="34">
        <f>IF($B1156="P",VLOOKUP($E1156,'[2]Costeo-JUL26'!$B$9:$CQ$307,BN$1,0),0)</f>
        <v>0</v>
      </c>
      <c r="BO1156" s="16">
        <f>IF($B1156="P",VLOOKUP($E1156,'[2]Costeo-JUL26'!$B$9:$CQ$307,BO$1,0),0)*$G1156</f>
        <v>0</v>
      </c>
      <c r="BP1156" s="36">
        <f>IF($B1156="P",VLOOKUP($E1156,'[2]Costeo-JUL26'!$B$9:$CQ$307,BP$1,0),0)*$G1156</f>
        <v>0</v>
      </c>
      <c r="BQ1156" s="35">
        <f>IF($B1156="P",VLOOKUP($E1156,'[2]Costeo-JUL26'!$B$9:$CQ$307,BQ$1,0),0)</f>
        <v>0</v>
      </c>
      <c r="BR1156" s="36">
        <f t="shared" si="551"/>
        <v>0</v>
      </c>
      <c r="BS1156" s="36">
        <f t="shared" si="552"/>
        <v>0</v>
      </c>
      <c r="BT1156" s="34">
        <f>IF($B1156="P",VLOOKUP($E1156,'[2]Costeo-JUL26'!$B$9:$CQ$307,BT$1,0),0)</f>
        <v>0</v>
      </c>
      <c r="BU1156" s="16">
        <f>IF($B1156="P",VLOOKUP($E1156,'[2]Costeo-JUL26'!$B$9:$CQ$307,BU$1,0),0)*$G1156</f>
        <v>0</v>
      </c>
      <c r="BV1156" s="36">
        <f>IF($B1156="P",VLOOKUP($E1156,'[2]Costeo-JUL26'!$B$9:$CQ$307,BV$1,0),0)*$G1156</f>
        <v>0</v>
      </c>
      <c r="BW1156" s="35">
        <f>IF($B1156="P",VLOOKUP($E1156,'[2]Costeo-JUL26'!$B$9:$CQ$307,BW$1,0),0)</f>
        <v>0</v>
      </c>
      <c r="BX1156" s="36">
        <f t="shared" si="553"/>
        <v>0</v>
      </c>
      <c r="BY1156" s="36">
        <f t="shared" si="554"/>
        <v>0</v>
      </c>
      <c r="BZ1156" s="34">
        <f>IF($B1156="P",VLOOKUP($E1156,'[2]Costeo-JUL26'!$B$9:$CQ$307,BZ$1,0),0)</f>
        <v>936704</v>
      </c>
      <c r="CA1156" s="16">
        <f>IF($B1156="P",VLOOKUP($E1156,'[2]Costeo-JUL26'!$B$9:$CQ$307,CA$1,0),0)*$G1156</f>
        <v>26.640255630224818</v>
      </c>
      <c r="CB1156" s="36">
        <f>IF($B1156="P",VLOOKUP($E1156,'[2]Costeo-JUL26'!$B$9:$CQ$307,CB$1,0),0)*$G1156</f>
        <v>12717.087860246012</v>
      </c>
      <c r="CC1156" s="35">
        <f>IF($B1156="P",VLOOKUP($E1156,'[2]Costeo-JUL26'!$B$9:$CQ$307,CC$1,0),0)</f>
        <v>0.5</v>
      </c>
      <c r="CD1156" s="36">
        <f t="shared" si="555"/>
        <v>6358.5439301230062</v>
      </c>
      <c r="CE1156" s="36">
        <f t="shared" si="556"/>
        <v>19075.631790369018</v>
      </c>
      <c r="CF1156" s="37">
        <f t="shared" si="528"/>
        <v>1623137.2392563198</v>
      </c>
      <c r="CG1156" s="36">
        <f>IF($B1156="r",VLOOKUP($E1156,'[2]Costeo-JUL26'!$B$9:$CQ$307,CG$1,0),0)*$G1156</f>
        <v>0</v>
      </c>
      <c r="CH1156" s="35">
        <f>VLOOKUP($E1156,'[2]TEORICOS (05.26)'!$A$8:$T$251,CH$1,0)</f>
        <v>0</v>
      </c>
      <c r="CI1156" s="36">
        <f t="shared" si="557"/>
        <v>0</v>
      </c>
      <c r="CJ1156" s="37">
        <f t="shared" si="558"/>
        <v>0</v>
      </c>
      <c r="CM1156" s="16">
        <f>SUMIFS('[1]Ajuste Inventario'!$I:$I,'[1]Ajuste Inventario'!$B:$B,E1156,'[1]Ajuste Inventario'!$S:$S,D1156)*-1</f>
        <v>10</v>
      </c>
      <c r="CN1156" s="36">
        <f t="shared" si="529"/>
        <v>33329.306760910054</v>
      </c>
      <c r="CP1156" t="str">
        <f t="shared" si="530"/>
        <v>2476Org.Vtas V.Gesell</v>
      </c>
      <c r="CQ1156" s="10">
        <f t="shared" si="531"/>
        <v>3332.9306760910054</v>
      </c>
    </row>
    <row r="1157" spans="1:95" x14ac:dyDescent="0.25">
      <c r="A1157" s="30">
        <v>46204</v>
      </c>
      <c r="B1157" s="31" t="str">
        <f>VLOOKUP($E1157,'[2]TEORICOS (05.26)'!$A$8:$T$251,B$1,0)</f>
        <v>P</v>
      </c>
      <c r="C1157" s="32" t="str">
        <f>VLOOKUP($E1157,'[2]TEORICOS (05.26)'!$A$8:$T$251,C$1,0)</f>
        <v>Aquarius</v>
      </c>
      <c r="D1157" t="s">
        <v>233</v>
      </c>
      <c r="E1157">
        <v>2478</v>
      </c>
      <c r="F1157" t="s">
        <v>148</v>
      </c>
      <c r="G1157" s="16">
        <v>238.833</v>
      </c>
      <c r="H1157" s="16">
        <v>567.94487399999923</v>
      </c>
      <c r="I1157" s="33">
        <v>3426477.1800000034</v>
      </c>
      <c r="J1157" s="33">
        <v>3256871.5000000028</v>
      </c>
      <c r="K1157" s="34">
        <f>IF($B1157="P",VLOOKUP($E1157,'[2]Costeo-JUL26'!$B$9:$CQ$307,K$1,0),0)</f>
        <v>919319</v>
      </c>
      <c r="L1157" s="35">
        <f>VLOOKUP($E1157,'[2]TEORICOS (05.26)'!$A$8:$T$251,L$1,0)</f>
        <v>0.17</v>
      </c>
      <c r="M1157" s="36">
        <f t="shared" si="532"/>
        <v>553668.15500000049</v>
      </c>
      <c r="N1157" s="35">
        <f>IF($B1157="P",VLOOKUP($E1157,'[2]Costeo-JUL26'!$B$9:$CQ$307,N$1,0),0)</f>
        <v>8.0000000000000002E-3</v>
      </c>
      <c r="O1157" s="36">
        <f t="shared" si="533"/>
        <v>4429.3452400000042</v>
      </c>
      <c r="P1157" s="36">
        <f>IF($B1157="P",VLOOKUP($E1157,'[2]Costeo-JUL26'!$B$9:$CQ$307,P$1,0),0)*H1157</f>
        <v>0</v>
      </c>
      <c r="Q1157" s="36">
        <f t="shared" si="534"/>
        <v>558097.50024000055</v>
      </c>
      <c r="R1157" s="34">
        <f>IF($B1157="P",VLOOKUP($E1157,'[2]Costeo-JUL26'!$B$9:$CQ$307,R$1,0),0)</f>
        <v>902332</v>
      </c>
      <c r="S1157" s="16">
        <f>IF($B1157="P",VLOOKUP($E1157,'[2]Costeo-JUL26'!$B$9:$CQ$307,S$1,0),0)*$G1157</f>
        <v>296.7208573888102</v>
      </c>
      <c r="T1157" s="36">
        <f>IF($B1157="P",VLOOKUP($E1157,'[2]Costeo-JUL26'!$B$9:$CQ$307,T$1,0),0)*$G1157</f>
        <v>206978.78967207129</v>
      </c>
      <c r="U1157" s="35">
        <f>IF($B1157="P",VLOOKUP($E1157,'[2]Costeo-JUL26'!$B$9:$CQ$307,U$1,0),0)</f>
        <v>1.4999999999999999E-2</v>
      </c>
      <c r="V1157" s="36">
        <f t="shared" si="535"/>
        <v>3104.6818450810692</v>
      </c>
      <c r="W1157" s="36">
        <f t="shared" si="536"/>
        <v>210083.47151715236</v>
      </c>
      <c r="X1157" s="34">
        <f>IF($B1157="P",VLOOKUP($E1157,'[2]Costeo-JUL26'!$B$9:$CQ$307,X$1,0),0)</f>
        <v>0</v>
      </c>
      <c r="Y1157" s="16">
        <f>IF($B1157="P",VLOOKUP($E1157,'[2]Costeo-JUL26'!$B$9:$CQ$307,Y$1,0),0)*$G1157</f>
        <v>0</v>
      </c>
      <c r="Z1157" s="36">
        <f>IF($B1157="P",VLOOKUP($E1157,'[2]Costeo-JUL26'!$B$9:$CQ$307,Z$1,0),0)*$G1157</f>
        <v>0</v>
      </c>
      <c r="AA1157" s="35">
        <f>IF($B1157="P",VLOOKUP($E1157,'[2]Costeo-JUL26'!$B$9:$CQ$307,AA$1,0),0)</f>
        <v>0</v>
      </c>
      <c r="AB1157" s="36">
        <f t="shared" si="537"/>
        <v>0</v>
      </c>
      <c r="AC1157" s="36">
        <f t="shared" si="538"/>
        <v>0</v>
      </c>
      <c r="AD1157" s="34">
        <f>IF($B1157="P",VLOOKUP($E1157,'[2]Costeo-JUL26'!$B$9:$CQ$307,AD$1,0),0)</f>
        <v>902257</v>
      </c>
      <c r="AE1157" s="16">
        <f>IF($B1157="P",VLOOKUP($E1157,'[2]Costeo-JUL26'!$B$9:$CQ$307,AE$1,0),0)*$G1157</f>
        <v>1432.998</v>
      </c>
      <c r="AF1157" s="36">
        <f>IF($B1157="P",VLOOKUP($E1157,'[2]Costeo-JUL26'!$B$9:$CQ$307,AF$1,0),0)*$G1157</f>
        <v>21992.506905599999</v>
      </c>
      <c r="AG1157" s="35">
        <f>IF($B1157="P",VLOOKUP($E1157,'[2]Costeo-JUL26'!$B$9:$CQ$307,AG$1,0),0)</f>
        <v>6.0000000000000001E-3</v>
      </c>
      <c r="AH1157" s="36">
        <f t="shared" si="539"/>
        <v>131.9550414336</v>
      </c>
      <c r="AI1157" s="36">
        <f t="shared" si="540"/>
        <v>22124.4619470336</v>
      </c>
      <c r="AJ1157" s="34">
        <f>IF($B1157="P",VLOOKUP($E1157,'[2]Costeo-JUL26'!$B$9:$CQ$307,AJ$1,0),0)</f>
        <v>925507</v>
      </c>
      <c r="AK1157" s="16">
        <f>IF($B1157="P",VLOOKUP($E1157,'[2]Costeo-JUL26'!$B$9:$CQ$307,AK$1,0),0)*$G1157</f>
        <v>1432.998</v>
      </c>
      <c r="AL1157" s="36">
        <f>IF($B1157="P",VLOOKUP($E1157,'[2]Costeo-JUL26'!$B$9:$CQ$307,AL$1,0),0)*$G1157</f>
        <v>17371.89083448</v>
      </c>
      <c r="AM1157" s="35">
        <f>IF($B1157="P",VLOOKUP($E1157,'[2]Costeo-JUL26'!$B$9:$CQ$307,AM$1,0),0)</f>
        <v>1.7999999999999999E-2</v>
      </c>
      <c r="AN1157" s="36">
        <f t="shared" si="541"/>
        <v>312.69403502064</v>
      </c>
      <c r="AO1157" s="36">
        <f t="shared" si="542"/>
        <v>17684.584869500639</v>
      </c>
      <c r="AP1157" s="34">
        <f>IF($B1157="P",VLOOKUP($E1157,'[2]Costeo-JUL26'!$B$9:$CQ$307,AP$1,0),0)</f>
        <v>911881</v>
      </c>
      <c r="AQ1157" s="16">
        <f>IF($B1157="P",VLOOKUP($E1157,'[2]Costeo-JUL26'!$B$9:$CQ$307,AQ$1,0),0)*$G1157</f>
        <v>1432.998</v>
      </c>
      <c r="AR1157" s="36">
        <f>IF($B1157="P",VLOOKUP($E1157,'[2]Costeo-JUL26'!$B$9:$CQ$307,AR$1,0),0)*$G1157</f>
        <v>194445.21822083872</v>
      </c>
      <c r="AS1157" s="35">
        <f>IF($B1157="P",VLOOKUP($E1157,'[2]Costeo-JUL26'!$B$9:$CQ$307,AS$1,0),0)</f>
        <v>0.02</v>
      </c>
      <c r="AT1157" s="36">
        <f t="shared" si="543"/>
        <v>3888.9043644167746</v>
      </c>
      <c r="AU1157" s="36">
        <f t="shared" si="544"/>
        <v>198334.12258525551</v>
      </c>
      <c r="AV1157" s="34">
        <f>IF($B1157="P",VLOOKUP($E1157,'[2]Costeo-JUL26'!$B$9:$CQ$307,AV$1,0),0)</f>
        <v>901729</v>
      </c>
      <c r="AW1157" s="16">
        <f>IF($B1157="P",VLOOKUP($E1157,'[2]Costeo-JUL26'!$B$9:$CQ$307,AW$1,0),0)*$G1157</f>
        <v>9.8160362999999986</v>
      </c>
      <c r="AX1157" s="36">
        <f>IF($B1157="P",VLOOKUP($E1157,'[2]Costeo-JUL26'!$B$9:$CQ$307,AX$1,0),0)*$G1157</f>
        <v>46842.517865051996</v>
      </c>
      <c r="AY1157" s="35">
        <f>IF($B1157="P",VLOOKUP($E1157,'[2]Costeo-JUL26'!$B$9:$CQ$307,AY$1,0),0)</f>
        <v>0.03</v>
      </c>
      <c r="AZ1157" s="36">
        <f t="shared" si="545"/>
        <v>1405.2755359515597</v>
      </c>
      <c r="BA1157" s="36">
        <f t="shared" si="546"/>
        <v>48247.793401003553</v>
      </c>
      <c r="BB1157" s="34">
        <f>IF($B1157="P",VLOOKUP($E1157,'[2]Costeo-JUL26'!$B$9:$CQ$307,BB$1,0),0)</f>
        <v>902311</v>
      </c>
      <c r="BC1157" s="16">
        <f>IF($B1157="P",VLOOKUP($E1157,'[2]Costeo-JUL26'!$B$9:$CQ$307,BC$1,0),0)*$G1157</f>
        <v>1.0448943750000002</v>
      </c>
      <c r="BD1157" s="36">
        <f>IF($B1157="P",VLOOKUP($E1157,'[2]Costeo-JUL26'!$B$9:$CQ$307,BD$1,0),0)*$G1157</f>
        <v>4097.7048012468758</v>
      </c>
      <c r="BE1157" s="35">
        <f>IF($B1157="P",VLOOKUP($E1157,'[2]Costeo-JUL26'!$B$9:$CQ$307,BE$1,0),0)</f>
        <v>0.03</v>
      </c>
      <c r="BF1157" s="36">
        <f t="shared" si="547"/>
        <v>122.93114403740627</v>
      </c>
      <c r="BG1157" s="36">
        <f t="shared" si="548"/>
        <v>4220.6359452842817</v>
      </c>
      <c r="BH1157" s="34">
        <f>IF($B1157="P",VLOOKUP($E1157,'[2]Costeo-JUL26'!$B$9:$CQ$307,BH$1,0),0)</f>
        <v>933089</v>
      </c>
      <c r="BI1157" s="16">
        <f>IF($B1157="P",VLOOKUP($E1157,'[2]Costeo-JUL26'!$B$9:$CQ$307,BI$1,0),0)*$G1157</f>
        <v>8.9562375000000003</v>
      </c>
      <c r="BJ1157" s="36">
        <f>IF($B1157="P",VLOOKUP($E1157,'[2]Costeo-JUL26'!$B$9:$CQ$307,BJ$1,0),0)*$G1157</f>
        <v>6669.4641597987811</v>
      </c>
      <c r="BK1157" s="35">
        <f>IF(BH1157=910319,0,IF($B1157="P",VLOOKUP($E1157,'[2]Costeo-JUL26'!$B$9:$CQ$307,BK$1,0),0))</f>
        <v>0.02</v>
      </c>
      <c r="BL1157" s="36">
        <f t="shared" si="549"/>
        <v>133.38928319597562</v>
      </c>
      <c r="BM1157" s="36">
        <f t="shared" si="550"/>
        <v>6802.8534429947567</v>
      </c>
      <c r="BN1157" s="34">
        <f>IF($B1157="P",VLOOKUP($E1157,'[2]Costeo-JUL26'!$B$9:$CQ$307,BN$1,0),0)</f>
        <v>0</v>
      </c>
      <c r="BO1157" s="16">
        <f>IF($B1157="P",VLOOKUP($E1157,'[2]Costeo-JUL26'!$B$9:$CQ$307,BO$1,0),0)*$G1157</f>
        <v>0</v>
      </c>
      <c r="BP1157" s="36">
        <f>IF($B1157="P",VLOOKUP($E1157,'[2]Costeo-JUL26'!$B$9:$CQ$307,BP$1,0),0)*$G1157</f>
        <v>0</v>
      </c>
      <c r="BQ1157" s="35">
        <f>IF($B1157="P",VLOOKUP($E1157,'[2]Costeo-JUL26'!$B$9:$CQ$307,BQ$1,0),0)</f>
        <v>0</v>
      </c>
      <c r="BR1157" s="36">
        <f t="shared" si="551"/>
        <v>0</v>
      </c>
      <c r="BS1157" s="36">
        <f t="shared" si="552"/>
        <v>0</v>
      </c>
      <c r="BT1157" s="34">
        <f>IF($B1157="P",VLOOKUP($E1157,'[2]Costeo-JUL26'!$B$9:$CQ$307,BT$1,0),0)</f>
        <v>0</v>
      </c>
      <c r="BU1157" s="16">
        <f>IF($B1157="P",VLOOKUP($E1157,'[2]Costeo-JUL26'!$B$9:$CQ$307,BU$1,0),0)*$G1157</f>
        <v>0</v>
      </c>
      <c r="BV1157" s="36">
        <f>IF($B1157="P",VLOOKUP($E1157,'[2]Costeo-JUL26'!$B$9:$CQ$307,BV$1,0),0)*$G1157</f>
        <v>0</v>
      </c>
      <c r="BW1157" s="35">
        <f>IF($B1157="P",VLOOKUP($E1157,'[2]Costeo-JUL26'!$B$9:$CQ$307,BW$1,0),0)</f>
        <v>0</v>
      </c>
      <c r="BX1157" s="36">
        <f t="shared" si="553"/>
        <v>0</v>
      </c>
      <c r="BY1157" s="36">
        <f t="shared" si="554"/>
        <v>0</v>
      </c>
      <c r="BZ1157" s="34">
        <f>IF($B1157="P",VLOOKUP($E1157,'[2]Costeo-JUL26'!$B$9:$CQ$307,BZ$1,0),0)</f>
        <v>936704</v>
      </c>
      <c r="CA1157" s="16">
        <f>IF($B1157="P",VLOOKUP($E1157,'[2]Costeo-JUL26'!$B$9:$CQ$307,CA$1,0),0)*$G1157</f>
        <v>19.59724488583208</v>
      </c>
      <c r="CB1157" s="36">
        <f>IF($B1157="P",VLOOKUP($E1157,'[2]Costeo-JUL26'!$B$9:$CQ$307,CB$1,0),0)*$G1157</f>
        <v>9355.0110213330663</v>
      </c>
      <c r="CC1157" s="35">
        <f>IF($B1157="P",VLOOKUP($E1157,'[2]Costeo-JUL26'!$B$9:$CQ$307,CC$1,0),0)</f>
        <v>0.5</v>
      </c>
      <c r="CD1157" s="36">
        <f t="shared" si="555"/>
        <v>4677.5055106665332</v>
      </c>
      <c r="CE1157" s="36">
        <f t="shared" si="556"/>
        <v>14032.516531999599</v>
      </c>
      <c r="CF1157" s="37">
        <f t="shared" si="528"/>
        <v>1079627.9404802248</v>
      </c>
      <c r="CG1157" s="36">
        <f>IF($B1157="r",VLOOKUP($E1157,'[2]Costeo-JUL26'!$B$9:$CQ$307,CG$1,0),0)*$G1157</f>
        <v>0</v>
      </c>
      <c r="CH1157" s="35">
        <f>VLOOKUP($E1157,'[2]TEORICOS (05.26)'!$A$8:$T$251,CH$1,0)</f>
        <v>0</v>
      </c>
      <c r="CI1157" s="36">
        <f t="shared" si="557"/>
        <v>0</v>
      </c>
      <c r="CJ1157" s="37">
        <f t="shared" si="558"/>
        <v>0</v>
      </c>
      <c r="CM1157" s="16">
        <f>SUMIFS('[1]Ajuste Inventario'!$I:$I,'[1]Ajuste Inventario'!$B:$B,E1157,'[1]Ajuste Inventario'!$S:$S,D1157)*-1</f>
        <v>0.33400000000000002</v>
      </c>
      <c r="CN1157" s="36">
        <f t="shared" si="529"/>
        <v>1509.8237350801403</v>
      </c>
      <c r="CP1157" t="str">
        <f t="shared" si="530"/>
        <v>2478Org.Vtas V.Gesell</v>
      </c>
      <c r="CQ1157" s="10">
        <f t="shared" si="531"/>
        <v>4520.4303445513178</v>
      </c>
    </row>
    <row r="1158" spans="1:95" x14ac:dyDescent="0.25">
      <c r="A1158" s="30">
        <v>46204</v>
      </c>
      <c r="B1158" s="31" t="str">
        <f>VLOOKUP($E1158,'[2]TEORICOS (05.26)'!$A$8:$T$251,B$1,0)</f>
        <v>P</v>
      </c>
      <c r="C1158" s="32" t="str">
        <f>VLOOKUP($E1158,'[2]TEORICOS (05.26)'!$A$8:$T$251,C$1,0)</f>
        <v>Aquarius</v>
      </c>
      <c r="D1158" t="s">
        <v>233</v>
      </c>
      <c r="E1158">
        <v>2483</v>
      </c>
      <c r="F1158" t="s">
        <v>149</v>
      </c>
      <c r="G1158" s="16">
        <v>538</v>
      </c>
      <c r="H1158" s="16">
        <v>378.75200000000046</v>
      </c>
      <c r="I1158" s="33">
        <v>5213478.6899999939</v>
      </c>
      <c r="J1158" s="33">
        <v>4957405.3699999973</v>
      </c>
      <c r="K1158" s="34">
        <f>IF($B1158="P",VLOOKUP($E1158,'[2]Costeo-JUL26'!$B$9:$CQ$307,K$1,0),0)</f>
        <v>938769</v>
      </c>
      <c r="L1158" s="35">
        <f>VLOOKUP($E1158,'[2]TEORICOS (05.26)'!$A$8:$T$251,L$1,0)</f>
        <v>0.17</v>
      </c>
      <c r="M1158" s="36">
        <f t="shared" si="532"/>
        <v>842758.91289999965</v>
      </c>
      <c r="N1158" s="35">
        <f>IF($B1158="P",VLOOKUP($E1158,'[2]Costeo-JUL26'!$B$9:$CQ$307,N$1,0),0)</f>
        <v>8.0000000000000002E-3</v>
      </c>
      <c r="O1158" s="36">
        <f t="shared" si="533"/>
        <v>6742.0713031999976</v>
      </c>
      <c r="P1158" s="36">
        <f>IF($B1158="P",VLOOKUP($E1158,'[2]Costeo-JUL26'!$B$9:$CQ$307,P$1,0),0)*H1158</f>
        <v>0</v>
      </c>
      <c r="Q1158" s="36">
        <f t="shared" si="534"/>
        <v>849500.98420319962</v>
      </c>
      <c r="R1158" s="34">
        <f>IF($B1158="P",VLOOKUP($E1158,'[2]Costeo-JUL26'!$B$9:$CQ$307,R$1,0),0)</f>
        <v>902332</v>
      </c>
      <c r="S1158" s="16">
        <f>IF($B1158="P",VLOOKUP($E1158,'[2]Costeo-JUL26'!$B$9:$CQ$307,S$1,0),0)*$G1158</f>
        <v>226.97490269368296</v>
      </c>
      <c r="T1158" s="36">
        <f>IF($B1158="P",VLOOKUP($E1158,'[2]Costeo-JUL26'!$B$9:$CQ$307,T$1,0),0)*$G1158</f>
        <v>158327.22734389856</v>
      </c>
      <c r="U1158" s="35">
        <f>IF($B1158="P",VLOOKUP($E1158,'[2]Costeo-JUL26'!$B$9:$CQ$307,U$1,0),0)</f>
        <v>1.4999999999999999E-2</v>
      </c>
      <c r="V1158" s="36">
        <f t="shared" si="535"/>
        <v>2374.9084101584781</v>
      </c>
      <c r="W1158" s="36">
        <f t="shared" si="536"/>
        <v>160702.13575405703</v>
      </c>
      <c r="X1158" s="34">
        <f>IF($B1158="P",VLOOKUP($E1158,'[2]Costeo-JUL26'!$B$9:$CQ$307,X$1,0),0)</f>
        <v>0</v>
      </c>
      <c r="Y1158" s="16">
        <f>IF($B1158="P",VLOOKUP($E1158,'[2]Costeo-JUL26'!$B$9:$CQ$307,Y$1,0),0)*$G1158</f>
        <v>0</v>
      </c>
      <c r="Z1158" s="36">
        <f>IF($B1158="P",VLOOKUP($E1158,'[2]Costeo-JUL26'!$B$9:$CQ$307,Z$1,0),0)*$G1158</f>
        <v>0</v>
      </c>
      <c r="AA1158" s="35">
        <f>IF($B1158="P",VLOOKUP($E1158,'[2]Costeo-JUL26'!$B$9:$CQ$307,AA$1,0),0)</f>
        <v>0</v>
      </c>
      <c r="AB1158" s="36">
        <f t="shared" si="537"/>
        <v>0</v>
      </c>
      <c r="AC1158" s="36">
        <f t="shared" si="538"/>
        <v>0</v>
      </c>
      <c r="AD1158" s="34">
        <f>IF($B1158="P",VLOOKUP($E1158,'[2]Costeo-JUL26'!$B$9:$CQ$307,AD$1,0),0)</f>
        <v>902257</v>
      </c>
      <c r="AE1158" s="16">
        <f>IF($B1158="P",VLOOKUP($E1158,'[2]Costeo-JUL26'!$B$9:$CQ$307,AE$1,0),0)*$G1158</f>
        <v>4304</v>
      </c>
      <c r="AF1158" s="36">
        <f>IF($B1158="P",VLOOKUP($E1158,'[2]Costeo-JUL26'!$B$9:$CQ$307,AF$1,0),0)*$G1158</f>
        <v>66054.348800000007</v>
      </c>
      <c r="AG1158" s="35">
        <f>IF($B1158="P",VLOOKUP($E1158,'[2]Costeo-JUL26'!$B$9:$CQ$307,AG$1,0),0)</f>
        <v>6.0000000000000001E-3</v>
      </c>
      <c r="AH1158" s="36">
        <f t="shared" si="539"/>
        <v>396.32609280000003</v>
      </c>
      <c r="AI1158" s="36">
        <f t="shared" si="540"/>
        <v>66450.674892800002</v>
      </c>
      <c r="AJ1158" s="34">
        <f>IF($B1158="P",VLOOKUP($E1158,'[2]Costeo-JUL26'!$B$9:$CQ$307,AJ$1,0),0)</f>
        <v>919017</v>
      </c>
      <c r="AK1158" s="16">
        <f>IF($B1158="P",VLOOKUP($E1158,'[2]Costeo-JUL26'!$B$9:$CQ$307,AK$1,0),0)*$G1158</f>
        <v>4304</v>
      </c>
      <c r="AL1158" s="36">
        <f>IF($B1158="P",VLOOKUP($E1158,'[2]Costeo-JUL26'!$B$9:$CQ$307,AL$1,0),0)*$G1158</f>
        <v>23791.909439999999</v>
      </c>
      <c r="AM1158" s="35">
        <f>IF($B1158="P",VLOOKUP($E1158,'[2]Costeo-JUL26'!$B$9:$CQ$307,AM$1,0),0)</f>
        <v>1.7999999999999999E-2</v>
      </c>
      <c r="AN1158" s="36">
        <f t="shared" si="541"/>
        <v>428.25436991999993</v>
      </c>
      <c r="AO1158" s="36">
        <f t="shared" si="542"/>
        <v>24220.163809919999</v>
      </c>
      <c r="AP1158" s="34">
        <f>IF($B1158="P",VLOOKUP($E1158,'[2]Costeo-JUL26'!$B$9:$CQ$307,AP$1,0),0)</f>
        <v>901569</v>
      </c>
      <c r="AQ1158" s="16">
        <f>IF($B1158="P",VLOOKUP($E1158,'[2]Costeo-JUL26'!$B$9:$CQ$307,AQ$1,0),0)*$G1158</f>
        <v>4304</v>
      </c>
      <c r="AR1158" s="36">
        <f>IF($B1158="P",VLOOKUP($E1158,'[2]Costeo-JUL26'!$B$9:$CQ$307,AR$1,0),0)*$G1158</f>
        <v>279910.72609967995</v>
      </c>
      <c r="AS1158" s="35">
        <f>IF($B1158="P",VLOOKUP($E1158,'[2]Costeo-JUL26'!$B$9:$CQ$307,AS$1,0),0)</f>
        <v>0.02</v>
      </c>
      <c r="AT1158" s="36">
        <f t="shared" si="543"/>
        <v>5598.2145219935992</v>
      </c>
      <c r="AU1158" s="36">
        <f t="shared" si="544"/>
        <v>285508.94062167354</v>
      </c>
      <c r="AV1158" s="34">
        <f>IF($B1158="P",VLOOKUP($E1158,'[2]Costeo-JUL26'!$B$9:$CQ$307,AV$1,0),0)</f>
        <v>932435</v>
      </c>
      <c r="AW1158" s="16">
        <f>IF($B1158="P",VLOOKUP($E1158,'[2]Costeo-JUL26'!$B$9:$CQ$307,AW$1,0),0)*$G1158</f>
        <v>9.1460000000000008</v>
      </c>
      <c r="AX1158" s="36">
        <f>IF($B1158="P",VLOOKUP($E1158,'[2]Costeo-JUL26'!$B$9:$CQ$307,AX$1,0),0)*$G1158</f>
        <v>47033.670839999999</v>
      </c>
      <c r="AY1158" s="35">
        <f>IF($B1158="P",VLOOKUP($E1158,'[2]Costeo-JUL26'!$B$9:$CQ$307,AY$1,0),0)</f>
        <v>0.03</v>
      </c>
      <c r="AZ1158" s="36">
        <f t="shared" si="545"/>
        <v>1411.0101251999999</v>
      </c>
      <c r="BA1158" s="36">
        <f t="shared" si="546"/>
        <v>48444.680965200001</v>
      </c>
      <c r="BB1158" s="34">
        <f>IF($B1158="P",VLOOKUP($E1158,'[2]Costeo-JUL26'!$B$9:$CQ$307,BB$1,0),0)</f>
        <v>902311</v>
      </c>
      <c r="BC1158" s="16">
        <f>IF($B1158="P",VLOOKUP($E1158,'[2]Costeo-JUL26'!$B$9:$CQ$307,BC$1,0),0)*$G1158</f>
        <v>1.1208333333333333</v>
      </c>
      <c r="BD1158" s="36">
        <f>IF($B1158="P",VLOOKUP($E1158,'[2]Costeo-JUL26'!$B$9:$CQ$307,BD$1,0),0)*$G1158</f>
        <v>4395.510437500001</v>
      </c>
      <c r="BE1158" s="35">
        <f>IF($B1158="P",VLOOKUP($E1158,'[2]Costeo-JUL26'!$B$9:$CQ$307,BE$1,0),0)</f>
        <v>0.03</v>
      </c>
      <c r="BF1158" s="36">
        <f t="shared" si="547"/>
        <v>131.86531312500003</v>
      </c>
      <c r="BG1158" s="36">
        <f t="shared" si="548"/>
        <v>4527.3757506250013</v>
      </c>
      <c r="BH1158" s="34">
        <f>IF($B1158="P",VLOOKUP($E1158,'[2]Costeo-JUL26'!$B$9:$CQ$307,BH$1,0),0)</f>
        <v>933089</v>
      </c>
      <c r="BI1158" s="16">
        <f>IF($B1158="P",VLOOKUP($E1158,'[2]Costeo-JUL26'!$B$9:$CQ$307,BI$1,0),0)*$G1158</f>
        <v>12.453703703703702</v>
      </c>
      <c r="BJ1158" s="36">
        <f>IF($B1158="P",VLOOKUP($E1158,'[2]Costeo-JUL26'!$B$9:$CQ$307,BJ$1,0),0)*$G1158</f>
        <v>9273.9312137049947</v>
      </c>
      <c r="BK1158" s="35">
        <f>IF(BH1158=910319,0,IF($B1158="P",VLOOKUP($E1158,'[2]Costeo-JUL26'!$B$9:$CQ$307,BK$1,0),0))</f>
        <v>0.02</v>
      </c>
      <c r="BL1158" s="36">
        <f t="shared" si="549"/>
        <v>185.4786242740999</v>
      </c>
      <c r="BM1158" s="36">
        <f t="shared" si="550"/>
        <v>9459.4098379790939</v>
      </c>
      <c r="BN1158" s="34">
        <f>IF($B1158="P",VLOOKUP($E1158,'[2]Costeo-JUL26'!$B$9:$CQ$307,BN$1,0),0)</f>
        <v>0</v>
      </c>
      <c r="BO1158" s="16">
        <f>IF($B1158="P",VLOOKUP($E1158,'[2]Costeo-JUL26'!$B$9:$CQ$307,BO$1,0),0)*$G1158</f>
        <v>0</v>
      </c>
      <c r="BP1158" s="36">
        <f>IF($B1158="P",VLOOKUP($E1158,'[2]Costeo-JUL26'!$B$9:$CQ$307,BP$1,0),0)*$G1158</f>
        <v>0</v>
      </c>
      <c r="BQ1158" s="35">
        <f>IF($B1158="P",VLOOKUP($E1158,'[2]Costeo-JUL26'!$B$9:$CQ$307,BQ$1,0),0)</f>
        <v>0</v>
      </c>
      <c r="BR1158" s="36">
        <f t="shared" si="551"/>
        <v>0</v>
      </c>
      <c r="BS1158" s="36">
        <f t="shared" si="552"/>
        <v>0</v>
      </c>
      <c r="BT1158" s="34">
        <f>IF($B1158="P",VLOOKUP($E1158,'[2]Costeo-JUL26'!$B$9:$CQ$307,BT$1,0),0)</f>
        <v>0</v>
      </c>
      <c r="BU1158" s="16">
        <f>IF($B1158="P",VLOOKUP($E1158,'[2]Costeo-JUL26'!$B$9:$CQ$307,BU$1,0),0)*$G1158</f>
        <v>0</v>
      </c>
      <c r="BV1158" s="36">
        <f>IF($B1158="P",VLOOKUP($E1158,'[2]Costeo-JUL26'!$B$9:$CQ$307,BV$1,0),0)*$G1158</f>
        <v>0</v>
      </c>
      <c r="BW1158" s="35">
        <f>IF($B1158="P",VLOOKUP($E1158,'[2]Costeo-JUL26'!$B$9:$CQ$307,BW$1,0),0)</f>
        <v>0</v>
      </c>
      <c r="BX1158" s="36">
        <f t="shared" si="553"/>
        <v>0</v>
      </c>
      <c r="BY1158" s="36">
        <f t="shared" si="554"/>
        <v>0</v>
      </c>
      <c r="BZ1158" s="34">
        <f>IF($B1158="P",VLOOKUP($E1158,'[2]Costeo-JUL26'!$B$9:$CQ$307,BZ$1,0),0)</f>
        <v>936704</v>
      </c>
      <c r="CA1158" s="16">
        <f>IF($B1158="P",VLOOKUP($E1158,'[2]Costeo-JUL26'!$B$9:$CQ$307,CA$1,0),0)*$G1158</f>
        <v>13.080043375825644</v>
      </c>
      <c r="CB1158" s="36">
        <f>IF($B1158="P",VLOOKUP($E1158,'[2]Costeo-JUL26'!$B$9:$CQ$307,CB$1,0),0)*$G1158</f>
        <v>6243.9363621376724</v>
      </c>
      <c r="CC1158" s="35">
        <f>IF($B1158="P",VLOOKUP($E1158,'[2]Costeo-JUL26'!$B$9:$CQ$307,CC$1,0),0)</f>
        <v>0.5</v>
      </c>
      <c r="CD1158" s="36">
        <f t="shared" si="555"/>
        <v>3121.9681810688362</v>
      </c>
      <c r="CE1158" s="36">
        <f t="shared" si="556"/>
        <v>9365.9045432065086</v>
      </c>
      <c r="CF1158" s="37">
        <f t="shared" si="528"/>
        <v>1458180.2703786609</v>
      </c>
      <c r="CG1158" s="36">
        <f>IF($B1158="r",VLOOKUP($E1158,'[2]Costeo-JUL26'!$B$9:$CQ$307,CG$1,0),0)*$G1158</f>
        <v>0</v>
      </c>
      <c r="CH1158" s="35">
        <f>VLOOKUP($E1158,'[2]TEORICOS (05.26)'!$A$8:$T$251,CH$1,0)</f>
        <v>0</v>
      </c>
      <c r="CI1158" s="36">
        <f t="shared" si="557"/>
        <v>0</v>
      </c>
      <c r="CJ1158" s="37">
        <f t="shared" si="558"/>
        <v>0</v>
      </c>
      <c r="CM1158" s="16">
        <f>SUMIFS('[1]Ajuste Inventario'!$I:$I,'[1]Ajuste Inventario'!$B:$B,E1158,'[1]Ajuste Inventario'!$S:$S,D1158)*-1</f>
        <v>-3.5</v>
      </c>
      <c r="CN1158" s="36">
        <f t="shared" si="529"/>
        <v>-9486.302874210618</v>
      </c>
      <c r="CP1158" t="str">
        <f t="shared" si="530"/>
        <v>2483Org.Vtas V.Gesell</v>
      </c>
      <c r="CQ1158" s="10">
        <f t="shared" si="531"/>
        <v>2710.3722497744625</v>
      </c>
    </row>
    <row r="1159" spans="1:95" x14ac:dyDescent="0.25">
      <c r="A1159" s="30">
        <v>46204</v>
      </c>
      <c r="B1159" s="31" t="str">
        <f>VLOOKUP($E1159,'[2]TEORICOS (05.26)'!$A$8:$T$251,B$1,0)</f>
        <v>P</v>
      </c>
      <c r="C1159" s="32" t="str">
        <f>VLOOKUP($E1159,'[2]TEORICOS (05.26)'!$A$8:$T$251,C$1,0)</f>
        <v>Aquarius</v>
      </c>
      <c r="D1159" t="s">
        <v>233</v>
      </c>
      <c r="E1159">
        <v>2486</v>
      </c>
      <c r="F1159" t="s">
        <v>150</v>
      </c>
      <c r="G1159" s="16">
        <v>462.83299999999997</v>
      </c>
      <c r="H1159" s="16">
        <v>733.59030499999949</v>
      </c>
      <c r="I1159" s="33">
        <v>4998013.6299999868</v>
      </c>
      <c r="J1159" s="33">
        <v>4827302.2599999877</v>
      </c>
      <c r="K1159" s="34">
        <f>IF($B1159="P",VLOOKUP($E1159,'[2]Costeo-JUL26'!$B$9:$CQ$307,K$1,0),0)</f>
        <v>938769</v>
      </c>
      <c r="L1159" s="35">
        <f>VLOOKUP($E1159,'[2]TEORICOS (05.26)'!$A$8:$T$251,L$1,0)</f>
        <v>0.17</v>
      </c>
      <c r="M1159" s="36">
        <f t="shared" si="532"/>
        <v>820641.38419999799</v>
      </c>
      <c r="N1159" s="35">
        <f>IF($B1159="P",VLOOKUP($E1159,'[2]Costeo-JUL26'!$B$9:$CQ$307,N$1,0),0)</f>
        <v>8.0000000000000002E-3</v>
      </c>
      <c r="O1159" s="36">
        <f t="shared" si="533"/>
        <v>6565.1310735999841</v>
      </c>
      <c r="P1159" s="36">
        <f>IF($B1159="P",VLOOKUP($E1159,'[2]Costeo-JUL26'!$B$9:$CQ$307,P$1,0),0)*H1159</f>
        <v>0</v>
      </c>
      <c r="Q1159" s="36">
        <f t="shared" si="534"/>
        <v>827206.51527359802</v>
      </c>
      <c r="R1159" s="34">
        <f>IF($B1159="P",VLOOKUP($E1159,'[2]Costeo-JUL26'!$B$9:$CQ$307,R$1,0),0)</f>
        <v>902332</v>
      </c>
      <c r="S1159" s="16">
        <f>IF($B1159="P",VLOOKUP($E1159,'[2]Costeo-JUL26'!$B$9:$CQ$307,S$1,0),0)*$G1159</f>
        <v>439.34167111794994</v>
      </c>
      <c r="T1159" s="36">
        <f>IF($B1159="P",VLOOKUP($E1159,'[2]Costeo-JUL26'!$B$9:$CQ$307,T$1,0),0)*$G1159</f>
        <v>306464.49373574695</v>
      </c>
      <c r="U1159" s="35">
        <f>IF($B1159="P",VLOOKUP($E1159,'[2]Costeo-JUL26'!$B$9:$CQ$307,U$1,0),0)</f>
        <v>1.4999999999999999E-2</v>
      </c>
      <c r="V1159" s="36">
        <f t="shared" si="535"/>
        <v>4596.967406036204</v>
      </c>
      <c r="W1159" s="36">
        <f t="shared" si="536"/>
        <v>311061.46114178316</v>
      </c>
      <c r="X1159" s="34">
        <f>IF($B1159="P",VLOOKUP($E1159,'[2]Costeo-JUL26'!$B$9:$CQ$307,X$1,0),0)</f>
        <v>0</v>
      </c>
      <c r="Y1159" s="16">
        <f>IF($B1159="P",VLOOKUP($E1159,'[2]Costeo-JUL26'!$B$9:$CQ$307,Y$1,0),0)*$G1159</f>
        <v>0</v>
      </c>
      <c r="Z1159" s="36">
        <f>IF($B1159="P",VLOOKUP($E1159,'[2]Costeo-JUL26'!$B$9:$CQ$307,Z$1,0),0)*$G1159</f>
        <v>0</v>
      </c>
      <c r="AA1159" s="35">
        <f>IF($B1159="P",VLOOKUP($E1159,'[2]Costeo-JUL26'!$B$9:$CQ$307,AA$1,0),0)</f>
        <v>0</v>
      </c>
      <c r="AB1159" s="36">
        <f t="shared" si="537"/>
        <v>0</v>
      </c>
      <c r="AC1159" s="36">
        <f t="shared" si="538"/>
        <v>0</v>
      </c>
      <c r="AD1159" s="34">
        <f>IF($B1159="P",VLOOKUP($E1159,'[2]Costeo-JUL26'!$B$9:$CQ$307,AD$1,0),0)</f>
        <v>902257</v>
      </c>
      <c r="AE1159" s="16">
        <f>IF($B1159="P",VLOOKUP($E1159,'[2]Costeo-JUL26'!$B$9:$CQ$307,AE$1,0),0)*$G1159</f>
        <v>2776.9979999999996</v>
      </c>
      <c r="AF1159" s="36">
        <f>IF($B1159="P",VLOOKUP($E1159,'[2]Costeo-JUL26'!$B$9:$CQ$307,AF$1,0),0)*$G1159</f>
        <v>42619.1437056</v>
      </c>
      <c r="AG1159" s="35">
        <f>IF($B1159="P",VLOOKUP($E1159,'[2]Costeo-JUL26'!$B$9:$CQ$307,AG$1,0),0)</f>
        <v>6.0000000000000001E-3</v>
      </c>
      <c r="AH1159" s="36">
        <f t="shared" si="539"/>
        <v>255.7148622336</v>
      </c>
      <c r="AI1159" s="36">
        <f t="shared" si="540"/>
        <v>42874.858567833602</v>
      </c>
      <c r="AJ1159" s="34">
        <f>IF($B1159="P",VLOOKUP($E1159,'[2]Costeo-JUL26'!$B$9:$CQ$307,AJ$1,0),0)</f>
        <v>919014</v>
      </c>
      <c r="AK1159" s="16">
        <f>IF($B1159="P",VLOOKUP($E1159,'[2]Costeo-JUL26'!$B$9:$CQ$307,AK$1,0),0)*$G1159</f>
        <v>2776.9979999999996</v>
      </c>
      <c r="AL1159" s="36">
        <f>IF($B1159="P",VLOOKUP($E1159,'[2]Costeo-JUL26'!$B$9:$CQ$307,AL$1,0),0)*$G1159</f>
        <v>23952.274229520001</v>
      </c>
      <c r="AM1159" s="35">
        <f>IF($B1159="P",VLOOKUP($E1159,'[2]Costeo-JUL26'!$B$9:$CQ$307,AM$1,0),0)</f>
        <v>1.7999999999999999E-2</v>
      </c>
      <c r="AN1159" s="36">
        <f t="shared" si="541"/>
        <v>431.14093613135998</v>
      </c>
      <c r="AO1159" s="36">
        <f t="shared" si="542"/>
        <v>24383.41516565136</v>
      </c>
      <c r="AP1159" s="34">
        <f>IF($B1159="P",VLOOKUP($E1159,'[2]Costeo-JUL26'!$B$9:$CQ$307,AP$1,0),0)</f>
        <v>933429</v>
      </c>
      <c r="AQ1159" s="16">
        <f>IF($B1159="P",VLOOKUP($E1159,'[2]Costeo-JUL26'!$B$9:$CQ$307,AQ$1,0),0)*$G1159</f>
        <v>2776.9979999999996</v>
      </c>
      <c r="AR1159" s="36">
        <f>IF($B1159="P",VLOOKUP($E1159,'[2]Costeo-JUL26'!$B$9:$CQ$307,AR$1,0),0)*$G1159</f>
        <v>272817.22657644004</v>
      </c>
      <c r="AS1159" s="35">
        <f>IF($B1159="P",VLOOKUP($E1159,'[2]Costeo-JUL26'!$B$9:$CQ$307,AS$1,0),0)</f>
        <v>0.02</v>
      </c>
      <c r="AT1159" s="36">
        <f t="shared" si="543"/>
        <v>5456.3445315288009</v>
      </c>
      <c r="AU1159" s="36">
        <f t="shared" si="544"/>
        <v>278273.57110796886</v>
      </c>
      <c r="AV1159" s="34">
        <f>IF($B1159="P",VLOOKUP($E1159,'[2]Costeo-JUL26'!$B$9:$CQ$307,AV$1,0),0)</f>
        <v>932437</v>
      </c>
      <c r="AW1159" s="16">
        <f>IF($B1159="P",VLOOKUP($E1159,'[2]Costeo-JUL26'!$B$9:$CQ$307,AW$1,0),0)*$G1159</f>
        <v>13.468440299999999</v>
      </c>
      <c r="AX1159" s="36">
        <f>IF($B1159="P",VLOOKUP($E1159,'[2]Costeo-JUL26'!$B$9:$CQ$307,AX$1,0),0)*$G1159</f>
        <v>69261.992980362003</v>
      </c>
      <c r="AY1159" s="35">
        <f>IF($B1159="P",VLOOKUP($E1159,'[2]Costeo-JUL26'!$B$9:$CQ$307,AY$1,0),0)</f>
        <v>0.03</v>
      </c>
      <c r="AZ1159" s="36">
        <f t="shared" si="545"/>
        <v>2077.8597894108602</v>
      </c>
      <c r="BA1159" s="36">
        <f t="shared" si="546"/>
        <v>71339.852769772857</v>
      </c>
      <c r="BB1159" s="34">
        <f>IF($B1159="P",VLOOKUP($E1159,'[2]Costeo-JUL26'!$B$9:$CQ$307,BB$1,0),0)</f>
        <v>902311</v>
      </c>
      <c r="BC1159" s="16">
        <f>IF($B1159="P",VLOOKUP($E1159,'[2]Costeo-JUL26'!$B$9:$CQ$307,BC$1,0),0)*$G1159</f>
        <v>1.859596875</v>
      </c>
      <c r="BD1159" s="36">
        <f>IF($B1159="P",VLOOKUP($E1159,'[2]Costeo-JUL26'!$B$9:$CQ$307,BD$1,0),0)*$G1159</f>
        <v>7292.6787868593765</v>
      </c>
      <c r="BE1159" s="35">
        <f>IF($B1159="P",VLOOKUP($E1159,'[2]Costeo-JUL26'!$B$9:$CQ$307,BE$1,0),0)</f>
        <v>0.03</v>
      </c>
      <c r="BF1159" s="36">
        <f t="shared" si="547"/>
        <v>218.78036360578128</v>
      </c>
      <c r="BG1159" s="36">
        <f t="shared" si="548"/>
        <v>7511.459150465158</v>
      </c>
      <c r="BH1159" s="34">
        <f>IF($B1159="P",VLOOKUP($E1159,'[2]Costeo-JUL26'!$B$9:$CQ$307,BH$1,0),0)</f>
        <v>933089</v>
      </c>
      <c r="BI1159" s="16">
        <f>IF($B1159="P",VLOOKUP($E1159,'[2]Costeo-JUL26'!$B$9:$CQ$307,BI$1,0),0)*$G1159</f>
        <v>12.397312499999998</v>
      </c>
      <c r="BJ1159" s="36">
        <f>IF($B1159="P",VLOOKUP($E1159,'[2]Costeo-JUL26'!$B$9:$CQ$307,BJ$1,0),0)*$G1159</f>
        <v>9231.9382326088853</v>
      </c>
      <c r="BK1159" s="35">
        <f>IF(BH1159=910319,0,IF($B1159="P",VLOOKUP($E1159,'[2]Costeo-JUL26'!$B$9:$CQ$307,BK$1,0),0))</f>
        <v>0.02</v>
      </c>
      <c r="BL1159" s="36">
        <f t="shared" si="549"/>
        <v>184.63876465217771</v>
      </c>
      <c r="BM1159" s="36">
        <f t="shared" si="550"/>
        <v>9416.5769972610633</v>
      </c>
      <c r="BN1159" s="34">
        <f>IF($B1159="P",VLOOKUP($E1159,'[2]Costeo-JUL26'!$B$9:$CQ$307,BN$1,0),0)</f>
        <v>0</v>
      </c>
      <c r="BO1159" s="16">
        <f>IF($B1159="P",VLOOKUP($E1159,'[2]Costeo-JUL26'!$B$9:$CQ$307,BO$1,0),0)*$G1159</f>
        <v>0</v>
      </c>
      <c r="BP1159" s="36">
        <f>IF($B1159="P",VLOOKUP($E1159,'[2]Costeo-JUL26'!$B$9:$CQ$307,BP$1,0),0)*$G1159</f>
        <v>0</v>
      </c>
      <c r="BQ1159" s="35">
        <f>IF($B1159="P",VLOOKUP($E1159,'[2]Costeo-JUL26'!$B$9:$CQ$307,BQ$1,0),0)</f>
        <v>0</v>
      </c>
      <c r="BR1159" s="36">
        <f t="shared" si="551"/>
        <v>0</v>
      </c>
      <c r="BS1159" s="36">
        <f t="shared" si="552"/>
        <v>0</v>
      </c>
      <c r="BT1159" s="34">
        <f>IF($B1159="P",VLOOKUP($E1159,'[2]Costeo-JUL26'!$B$9:$CQ$307,BT$1,0),0)</f>
        <v>0</v>
      </c>
      <c r="BU1159" s="16">
        <f>IF($B1159="P",VLOOKUP($E1159,'[2]Costeo-JUL26'!$B$9:$CQ$307,BU$1,0),0)*$G1159</f>
        <v>0</v>
      </c>
      <c r="BV1159" s="36">
        <f>IF($B1159="P",VLOOKUP($E1159,'[2]Costeo-JUL26'!$B$9:$CQ$307,BV$1,0),0)*$G1159</f>
        <v>0</v>
      </c>
      <c r="BW1159" s="35">
        <f>IF($B1159="P",VLOOKUP($E1159,'[2]Costeo-JUL26'!$B$9:$CQ$307,BW$1,0),0)</f>
        <v>0</v>
      </c>
      <c r="BX1159" s="36">
        <f t="shared" si="553"/>
        <v>0</v>
      </c>
      <c r="BY1159" s="36">
        <f t="shared" si="554"/>
        <v>0</v>
      </c>
      <c r="BZ1159" s="34">
        <f>IF($B1159="P",VLOOKUP($E1159,'[2]Costeo-JUL26'!$B$9:$CQ$307,BZ$1,0),0)</f>
        <v>936704</v>
      </c>
      <c r="CA1159" s="16">
        <f>IF($B1159="P",VLOOKUP($E1159,'[2]Costeo-JUL26'!$B$9:$CQ$307,CA$1,0),0)*$G1159</f>
        <v>25.318253458118772</v>
      </c>
      <c r="CB1159" s="36">
        <f>IF($B1159="P",VLOOKUP($E1159,'[2]Costeo-JUL26'!$B$9:$CQ$307,CB$1,0),0)*$G1159</f>
        <v>12086.012167600087</v>
      </c>
      <c r="CC1159" s="35">
        <f>IF($B1159="P",VLOOKUP($E1159,'[2]Costeo-JUL26'!$B$9:$CQ$307,CC$1,0),0)</f>
        <v>0.5</v>
      </c>
      <c r="CD1159" s="36">
        <f t="shared" si="555"/>
        <v>6043.0060838000436</v>
      </c>
      <c r="CE1159" s="36">
        <f t="shared" si="556"/>
        <v>18129.018251400132</v>
      </c>
      <c r="CF1159" s="37">
        <f t="shared" si="528"/>
        <v>1590196.7284257344</v>
      </c>
      <c r="CG1159" s="36">
        <f>IF($B1159="r",VLOOKUP($E1159,'[2]Costeo-JUL26'!$B$9:$CQ$307,CG$1,0),0)*$G1159</f>
        <v>0</v>
      </c>
      <c r="CH1159" s="35">
        <f>VLOOKUP($E1159,'[2]TEORICOS (05.26)'!$A$8:$T$251,CH$1,0)</f>
        <v>0</v>
      </c>
      <c r="CI1159" s="36">
        <f t="shared" si="557"/>
        <v>0</v>
      </c>
      <c r="CJ1159" s="37">
        <f t="shared" si="558"/>
        <v>0</v>
      </c>
      <c r="CM1159" s="16">
        <f>SUMIFS('[1]Ajuste Inventario'!$I:$I,'[1]Ajuste Inventario'!$B:$B,E1159,'[1]Ajuste Inventario'!$S:$S,D1159)*-1</f>
        <v>-4</v>
      </c>
      <c r="CN1159" s="36">
        <f t="shared" si="529"/>
        <v>-13743.157712831493</v>
      </c>
      <c r="CP1159" t="str">
        <f t="shared" si="530"/>
        <v>2486Org.Vtas V.Gesell</v>
      </c>
      <c r="CQ1159" s="10">
        <f t="shared" si="531"/>
        <v>3435.7894282078732</v>
      </c>
    </row>
    <row r="1160" spans="1:95" x14ac:dyDescent="0.25">
      <c r="A1160" s="30">
        <v>46204</v>
      </c>
      <c r="B1160" s="31" t="str">
        <f>VLOOKUP($E1160,'[2]TEORICOS (05.26)'!$A$8:$T$251,B$1,0)</f>
        <v>P</v>
      </c>
      <c r="C1160" s="32" t="str">
        <f>VLOOKUP($E1160,'[2]TEORICOS (05.26)'!$A$8:$T$251,C$1,0)</f>
        <v>Aquarius</v>
      </c>
      <c r="D1160" t="s">
        <v>233</v>
      </c>
      <c r="E1160">
        <v>2488</v>
      </c>
      <c r="F1160" t="s">
        <v>151</v>
      </c>
      <c r="G1160" s="16">
        <v>269</v>
      </c>
      <c r="H1160" s="16">
        <v>639.68199999999933</v>
      </c>
      <c r="I1160" s="33">
        <v>3897703.1900000032</v>
      </c>
      <c r="J1160" s="33">
        <v>3724574.2800000026</v>
      </c>
      <c r="K1160" s="34">
        <f>IF($B1160="P",VLOOKUP($E1160,'[2]Costeo-JUL26'!$B$9:$CQ$307,K$1,0),0)</f>
        <v>938769</v>
      </c>
      <c r="L1160" s="35">
        <f>VLOOKUP($E1160,'[2]TEORICOS (05.26)'!$A$8:$T$251,L$1,0)</f>
        <v>0.17</v>
      </c>
      <c r="M1160" s="36">
        <f t="shared" si="532"/>
        <v>633177.62760000047</v>
      </c>
      <c r="N1160" s="35">
        <f>IF($B1160="P",VLOOKUP($E1160,'[2]Costeo-JUL26'!$B$9:$CQ$307,N$1,0),0)</f>
        <v>8.0000000000000002E-3</v>
      </c>
      <c r="O1160" s="36">
        <f t="shared" si="533"/>
        <v>5065.421020800004</v>
      </c>
      <c r="P1160" s="36">
        <f>IF($B1160="P",VLOOKUP($E1160,'[2]Costeo-JUL26'!$B$9:$CQ$307,P$1,0),0)*H1160</f>
        <v>0</v>
      </c>
      <c r="Q1160" s="36">
        <f t="shared" si="534"/>
        <v>638243.04862080049</v>
      </c>
      <c r="R1160" s="34">
        <f>IF($B1160="P",VLOOKUP($E1160,'[2]Costeo-JUL26'!$B$9:$CQ$307,R$1,0),0)</f>
        <v>902332</v>
      </c>
      <c r="S1160" s="16">
        <f>IF($B1160="P",VLOOKUP($E1160,'[2]Costeo-JUL26'!$B$9:$CQ$307,S$1,0),0)*$G1160</f>
        <v>383.02014829558999</v>
      </c>
      <c r="T1160" s="36">
        <f>IF($B1160="P",VLOOKUP($E1160,'[2]Costeo-JUL26'!$B$9:$CQ$307,T$1,0),0)*$G1160</f>
        <v>267177.19614282879</v>
      </c>
      <c r="U1160" s="35">
        <f>IF($B1160="P",VLOOKUP($E1160,'[2]Costeo-JUL26'!$B$9:$CQ$307,U$1,0),0)</f>
        <v>1.4999999999999999E-2</v>
      </c>
      <c r="V1160" s="36">
        <f t="shared" si="535"/>
        <v>4007.6579421424317</v>
      </c>
      <c r="W1160" s="36">
        <f t="shared" si="536"/>
        <v>271184.85408497124</v>
      </c>
      <c r="X1160" s="34">
        <f>IF($B1160="P",VLOOKUP($E1160,'[2]Costeo-JUL26'!$B$9:$CQ$307,X$1,0),0)</f>
        <v>0</v>
      </c>
      <c r="Y1160" s="16">
        <f>IF($B1160="P",VLOOKUP($E1160,'[2]Costeo-JUL26'!$B$9:$CQ$307,Y$1,0),0)*$G1160</f>
        <v>0</v>
      </c>
      <c r="Z1160" s="36">
        <f>IF($B1160="P",VLOOKUP($E1160,'[2]Costeo-JUL26'!$B$9:$CQ$307,Z$1,0),0)*$G1160</f>
        <v>0</v>
      </c>
      <c r="AA1160" s="35">
        <f>IF($B1160="P",VLOOKUP($E1160,'[2]Costeo-JUL26'!$B$9:$CQ$307,AA$1,0),0)</f>
        <v>0</v>
      </c>
      <c r="AB1160" s="36">
        <f t="shared" si="537"/>
        <v>0</v>
      </c>
      <c r="AC1160" s="36">
        <f t="shared" si="538"/>
        <v>0</v>
      </c>
      <c r="AD1160" s="34">
        <f>IF($B1160="P",VLOOKUP($E1160,'[2]Costeo-JUL26'!$B$9:$CQ$307,AD$1,0),0)</f>
        <v>902257</v>
      </c>
      <c r="AE1160" s="16">
        <f>IF($B1160="P",VLOOKUP($E1160,'[2]Costeo-JUL26'!$B$9:$CQ$307,AE$1,0),0)*$G1160</f>
        <v>1614</v>
      </c>
      <c r="AF1160" s="36">
        <f>IF($B1160="P",VLOOKUP($E1160,'[2]Costeo-JUL26'!$B$9:$CQ$307,AF$1,0),0)*$G1160</f>
        <v>24770.380800000003</v>
      </c>
      <c r="AG1160" s="35">
        <f>IF($B1160="P",VLOOKUP($E1160,'[2]Costeo-JUL26'!$B$9:$CQ$307,AG$1,0),0)</f>
        <v>6.0000000000000001E-3</v>
      </c>
      <c r="AH1160" s="36">
        <f t="shared" si="539"/>
        <v>148.62228480000002</v>
      </c>
      <c r="AI1160" s="36">
        <f t="shared" si="540"/>
        <v>24919.003084800002</v>
      </c>
      <c r="AJ1160" s="34">
        <f>IF($B1160="P",VLOOKUP($E1160,'[2]Costeo-JUL26'!$B$9:$CQ$307,AJ$1,0),0)</f>
        <v>925510</v>
      </c>
      <c r="AK1160" s="16">
        <f>IF($B1160="P",VLOOKUP($E1160,'[2]Costeo-JUL26'!$B$9:$CQ$307,AK$1,0),0)*$G1160</f>
        <v>1614</v>
      </c>
      <c r="AL1160" s="36">
        <f>IF($B1160="P",VLOOKUP($E1160,'[2]Costeo-JUL26'!$B$9:$CQ$307,AL$1,0),0)*$G1160</f>
        <v>19566.13464</v>
      </c>
      <c r="AM1160" s="35">
        <f>IF($B1160="P",VLOOKUP($E1160,'[2]Costeo-JUL26'!$B$9:$CQ$307,AM$1,0),0)</f>
        <v>1.7999999999999999E-2</v>
      </c>
      <c r="AN1160" s="36">
        <f t="shared" si="541"/>
        <v>352.19042351999997</v>
      </c>
      <c r="AO1160" s="36">
        <f t="shared" si="542"/>
        <v>19918.325063520002</v>
      </c>
      <c r="AP1160" s="34">
        <f>IF($B1160="P",VLOOKUP($E1160,'[2]Costeo-JUL26'!$B$9:$CQ$307,AP$1,0),0)</f>
        <v>911881</v>
      </c>
      <c r="AQ1160" s="16">
        <f>IF($B1160="P",VLOOKUP($E1160,'[2]Costeo-JUL26'!$B$9:$CQ$307,AQ$1,0),0)*$G1160</f>
        <v>1614</v>
      </c>
      <c r="AR1160" s="36">
        <f>IF($B1160="P",VLOOKUP($E1160,'[2]Costeo-JUL26'!$B$9:$CQ$307,AR$1,0),0)*$G1160</f>
        <v>219005.59680364782</v>
      </c>
      <c r="AS1160" s="35">
        <f>IF($B1160="P",VLOOKUP($E1160,'[2]Costeo-JUL26'!$B$9:$CQ$307,AS$1,0),0)</f>
        <v>0.02</v>
      </c>
      <c r="AT1160" s="36">
        <f t="shared" si="543"/>
        <v>4380.1119360729563</v>
      </c>
      <c r="AU1160" s="36">
        <f t="shared" si="544"/>
        <v>223385.70873972078</v>
      </c>
      <c r="AV1160" s="34">
        <f>IF($B1160="P",VLOOKUP($E1160,'[2]Costeo-JUL26'!$B$9:$CQ$307,AV$1,0),0)</f>
        <v>925698</v>
      </c>
      <c r="AW1160" s="16">
        <f>IF($B1160="P",VLOOKUP($E1160,'[2]Costeo-JUL26'!$B$9:$CQ$307,AW$1,0),0)*$G1160</f>
        <v>10.7331</v>
      </c>
      <c r="AX1160" s="36">
        <f>IF($B1160="P",VLOOKUP($E1160,'[2]Costeo-JUL26'!$B$9:$CQ$307,AX$1,0),0)*$G1160</f>
        <v>55195.396073999997</v>
      </c>
      <c r="AY1160" s="35">
        <f>IF($B1160="P",VLOOKUP($E1160,'[2]Costeo-JUL26'!$B$9:$CQ$307,AY$1,0),0)</f>
        <v>0.03</v>
      </c>
      <c r="AZ1160" s="36">
        <f t="shared" si="545"/>
        <v>1655.8618822199999</v>
      </c>
      <c r="BA1160" s="36">
        <f t="shared" si="546"/>
        <v>56851.257956219997</v>
      </c>
      <c r="BB1160" s="34">
        <f>IF($B1160="P",VLOOKUP($E1160,'[2]Costeo-JUL26'!$B$9:$CQ$307,BB$1,0),0)</f>
        <v>902311</v>
      </c>
      <c r="BC1160" s="16">
        <f>IF($B1160="P",VLOOKUP($E1160,'[2]Costeo-JUL26'!$B$9:$CQ$307,BC$1,0),0)*$G1160</f>
        <v>1.1768750000000001</v>
      </c>
      <c r="BD1160" s="36">
        <f>IF($B1160="P",VLOOKUP($E1160,'[2]Costeo-JUL26'!$B$9:$CQ$307,BD$1,0),0)*$G1160</f>
        <v>4615.2859593750009</v>
      </c>
      <c r="BE1160" s="35">
        <f>IF($B1160="P",VLOOKUP($E1160,'[2]Costeo-JUL26'!$B$9:$CQ$307,BE$1,0),0)</f>
        <v>0.03</v>
      </c>
      <c r="BF1160" s="36">
        <f t="shared" si="547"/>
        <v>138.45857878125003</v>
      </c>
      <c r="BG1160" s="36">
        <f t="shared" si="548"/>
        <v>4753.7445381562511</v>
      </c>
      <c r="BH1160" s="34">
        <f>IF($B1160="P",VLOOKUP($E1160,'[2]Costeo-JUL26'!$B$9:$CQ$307,BH$1,0),0)</f>
        <v>933089</v>
      </c>
      <c r="BI1160" s="16">
        <f>IF($B1160="P",VLOOKUP($E1160,'[2]Costeo-JUL26'!$B$9:$CQ$307,BI$1,0),0)*$G1160</f>
        <v>10.0875</v>
      </c>
      <c r="BJ1160" s="36">
        <f>IF($B1160="P",VLOOKUP($E1160,'[2]Costeo-JUL26'!$B$9:$CQ$307,BJ$1,0),0)*$G1160</f>
        <v>7511.8842831010461</v>
      </c>
      <c r="BK1160" s="35">
        <f>IF(BH1160=910319,0,IF($B1160="P",VLOOKUP($E1160,'[2]Costeo-JUL26'!$B$9:$CQ$307,BK$1,0),0))</f>
        <v>0.02</v>
      </c>
      <c r="BL1160" s="36">
        <f t="shared" si="549"/>
        <v>150.23768566202094</v>
      </c>
      <c r="BM1160" s="36">
        <f t="shared" si="550"/>
        <v>7662.1219687630673</v>
      </c>
      <c r="BN1160" s="34">
        <f>IF($B1160="P",VLOOKUP($E1160,'[2]Costeo-JUL26'!$B$9:$CQ$307,BN$1,0),0)</f>
        <v>0</v>
      </c>
      <c r="BO1160" s="16">
        <f>IF($B1160="P",VLOOKUP($E1160,'[2]Costeo-JUL26'!$B$9:$CQ$307,BO$1,0),0)*$G1160</f>
        <v>0</v>
      </c>
      <c r="BP1160" s="36">
        <f>IF($B1160="P",VLOOKUP($E1160,'[2]Costeo-JUL26'!$B$9:$CQ$307,BP$1,0),0)*$G1160</f>
        <v>0</v>
      </c>
      <c r="BQ1160" s="35">
        <f>IF($B1160="P",VLOOKUP($E1160,'[2]Costeo-JUL26'!$B$9:$CQ$307,BQ$1,0),0)</f>
        <v>0</v>
      </c>
      <c r="BR1160" s="36">
        <f t="shared" si="551"/>
        <v>0</v>
      </c>
      <c r="BS1160" s="36">
        <f t="shared" si="552"/>
        <v>0</v>
      </c>
      <c r="BT1160" s="34">
        <f>IF($B1160="P",VLOOKUP($E1160,'[2]Costeo-JUL26'!$B$9:$CQ$307,BT$1,0),0)</f>
        <v>0</v>
      </c>
      <c r="BU1160" s="16">
        <f>IF($B1160="P",VLOOKUP($E1160,'[2]Costeo-JUL26'!$B$9:$CQ$307,BU$1,0),0)*$G1160</f>
        <v>0</v>
      </c>
      <c r="BV1160" s="36">
        <f>IF($B1160="P",VLOOKUP($E1160,'[2]Costeo-JUL26'!$B$9:$CQ$307,BV$1,0),0)*$G1160</f>
        <v>0</v>
      </c>
      <c r="BW1160" s="35">
        <f>IF($B1160="P",VLOOKUP($E1160,'[2]Costeo-JUL26'!$B$9:$CQ$307,BW$1,0),0)</f>
        <v>0</v>
      </c>
      <c r="BX1160" s="36">
        <f t="shared" si="553"/>
        <v>0</v>
      </c>
      <c r="BY1160" s="36">
        <f t="shared" si="554"/>
        <v>0</v>
      </c>
      <c r="BZ1160" s="34">
        <f>IF($B1160="P",VLOOKUP($E1160,'[2]Costeo-JUL26'!$B$9:$CQ$307,BZ$1,0),0)</f>
        <v>936704</v>
      </c>
      <c r="CA1160" s="16">
        <f>IF($B1160="P",VLOOKUP($E1160,'[2]Costeo-JUL26'!$B$9:$CQ$307,CA$1,0),0)*$G1160</f>
        <v>22.072573196705772</v>
      </c>
      <c r="CB1160" s="36">
        <f>IF($B1160="P",VLOOKUP($E1160,'[2]Costeo-JUL26'!$B$9:$CQ$307,CB$1,0),0)*$G1160</f>
        <v>10536.642611107321</v>
      </c>
      <c r="CC1160" s="35">
        <f>IF($B1160="P",VLOOKUP($E1160,'[2]Costeo-JUL26'!$B$9:$CQ$307,CC$1,0),0)</f>
        <v>0.5</v>
      </c>
      <c r="CD1160" s="36">
        <f t="shared" si="555"/>
        <v>5268.3213055536607</v>
      </c>
      <c r="CE1160" s="36">
        <f t="shared" si="556"/>
        <v>15804.963916660981</v>
      </c>
      <c r="CF1160" s="37">
        <f t="shared" si="528"/>
        <v>1262723.027973613</v>
      </c>
      <c r="CG1160" s="36">
        <f>IF($B1160="r",VLOOKUP($E1160,'[2]Costeo-JUL26'!$B$9:$CQ$307,CG$1,0),0)*$G1160</f>
        <v>0</v>
      </c>
      <c r="CH1160" s="35">
        <f>VLOOKUP($E1160,'[2]TEORICOS (05.26)'!$A$8:$T$251,CH$1,0)</f>
        <v>0</v>
      </c>
      <c r="CI1160" s="36">
        <f t="shared" si="557"/>
        <v>0</v>
      </c>
      <c r="CJ1160" s="37">
        <f t="shared" si="558"/>
        <v>0</v>
      </c>
      <c r="CM1160" s="16">
        <f>SUMIFS('[1]Ajuste Inventario'!$I:$I,'[1]Ajuste Inventario'!$B:$B,E1160,'[1]Ajuste Inventario'!$S:$S,D1160)*-1</f>
        <v>7</v>
      </c>
      <c r="CN1160" s="36">
        <f t="shared" si="529"/>
        <v>32858.963553216701</v>
      </c>
      <c r="CP1160" t="str">
        <f t="shared" si="530"/>
        <v>2488Org.Vtas V.Gesell</v>
      </c>
      <c r="CQ1160" s="10">
        <f t="shared" si="531"/>
        <v>4694.1376504595291</v>
      </c>
    </row>
    <row r="1161" spans="1:95" x14ac:dyDescent="0.25">
      <c r="A1161" s="30">
        <v>46204</v>
      </c>
      <c r="B1161" s="31" t="str">
        <f>VLOOKUP($E1161,'[2]TEORICOS (05.26)'!$A$8:$T$251,B$1,0)</f>
        <v>P</v>
      </c>
      <c r="C1161" s="32" t="str">
        <f>VLOOKUP($E1161,'[2]TEORICOS (05.26)'!$A$8:$T$251,C$1,0)</f>
        <v>Powerade</v>
      </c>
      <c r="D1161" t="s">
        <v>233</v>
      </c>
      <c r="E1161">
        <v>2608</v>
      </c>
      <c r="F1161" t="s">
        <v>152</v>
      </c>
      <c r="G1161" s="16">
        <v>26</v>
      </c>
      <c r="H1161" s="16">
        <v>27.325999999999986</v>
      </c>
      <c r="I1161" s="33">
        <v>294227.24</v>
      </c>
      <c r="J1161" s="33">
        <v>282174.90000000002</v>
      </c>
      <c r="K1161" s="34">
        <f>IF($B1161="P",VLOOKUP($E1161,'[2]Costeo-JUL26'!$B$9:$CQ$307,K$1,0),0)</f>
        <v>939014</v>
      </c>
      <c r="L1161" s="35">
        <f>VLOOKUP($E1161,'[2]TEORICOS (05.26)'!$A$8:$T$251,L$1,0)</f>
        <v>0.22</v>
      </c>
      <c r="M1161" s="36">
        <f t="shared" si="532"/>
        <v>62078.478000000003</v>
      </c>
      <c r="N1161" s="35">
        <f>IF($B1161="P",VLOOKUP($E1161,'[2]Costeo-JUL26'!$B$9:$CQ$307,N$1,0),0)</f>
        <v>7.4999999999999997E-2</v>
      </c>
      <c r="O1161" s="36">
        <f t="shared" si="533"/>
        <v>4655.8858499999997</v>
      </c>
      <c r="P1161" s="36">
        <f>IF($B1161="P",VLOOKUP($E1161,'[2]Costeo-JUL26'!$B$9:$CQ$307,P$1,0),0)*H1161</f>
        <v>0</v>
      </c>
      <c r="Q1161" s="36">
        <f t="shared" si="534"/>
        <v>66734.363850000009</v>
      </c>
      <c r="R1161" s="34">
        <f>IF($B1161="P",VLOOKUP($E1161,'[2]Costeo-JUL26'!$B$9:$CQ$307,R$1,0),0)</f>
        <v>902332</v>
      </c>
      <c r="S1161" s="16">
        <f>IF($B1161="P",VLOOKUP($E1161,'[2]Costeo-JUL26'!$B$9:$CQ$307,S$1,0),0)*$G1161</f>
        <v>13.311384225201072</v>
      </c>
      <c r="T1161" s="36">
        <f>IF($B1161="P",VLOOKUP($E1161,'[2]Costeo-JUL26'!$B$9:$CQ$307,T$1,0),0)*$G1161</f>
        <v>9285.4079084226942</v>
      </c>
      <c r="U1161" s="35">
        <f>IF($B1161="P",VLOOKUP($E1161,'[2]Costeo-JUL26'!$B$9:$CQ$307,U$1,0),0)</f>
        <v>1.4999999999999999E-2</v>
      </c>
      <c r="V1161" s="36">
        <f t="shared" si="535"/>
        <v>139.2811186263404</v>
      </c>
      <c r="W1161" s="36">
        <f t="shared" si="536"/>
        <v>9424.6890270490348</v>
      </c>
      <c r="X1161" s="34">
        <f>IF($B1161="P",VLOOKUP($E1161,'[2]Costeo-JUL26'!$B$9:$CQ$307,X$1,0),0)</f>
        <v>0</v>
      </c>
      <c r="Y1161" s="16">
        <f>IF($B1161="P",VLOOKUP($E1161,'[2]Costeo-JUL26'!$B$9:$CQ$307,Y$1,0),0)*$G1161</f>
        <v>0</v>
      </c>
      <c r="Z1161" s="36">
        <f>IF($B1161="P",VLOOKUP($E1161,'[2]Costeo-JUL26'!$B$9:$CQ$307,Z$1,0),0)*$G1161</f>
        <v>0</v>
      </c>
      <c r="AA1161" s="35">
        <f>IF($B1161="P",VLOOKUP($E1161,'[2]Costeo-JUL26'!$B$9:$CQ$307,AA$1,0),0)</f>
        <v>0</v>
      </c>
      <c r="AB1161" s="36">
        <f t="shared" si="537"/>
        <v>0</v>
      </c>
      <c r="AC1161" s="36">
        <f t="shared" si="538"/>
        <v>0</v>
      </c>
      <c r="AD1161" s="34">
        <f>IF($B1161="P",VLOOKUP($E1161,'[2]Costeo-JUL26'!$B$9:$CQ$307,AD$1,0),0)</f>
        <v>917993</v>
      </c>
      <c r="AE1161" s="16">
        <f>IF($B1161="P",VLOOKUP($E1161,'[2]Costeo-JUL26'!$B$9:$CQ$307,AE$1,0),0)*$G1161</f>
        <v>156</v>
      </c>
      <c r="AF1161" s="36">
        <f>IF($B1161="P",VLOOKUP($E1161,'[2]Costeo-JUL26'!$B$9:$CQ$307,AF$1,0),0)*$G1161</f>
        <v>4239.2064</v>
      </c>
      <c r="AG1161" s="35">
        <f>IF($B1161="P",VLOOKUP($E1161,'[2]Costeo-JUL26'!$B$9:$CQ$307,AG$1,0),0)</f>
        <v>6.0000000000000001E-3</v>
      </c>
      <c r="AH1161" s="36">
        <f t="shared" si="539"/>
        <v>25.435238399999999</v>
      </c>
      <c r="AI1161" s="36">
        <f t="shared" si="540"/>
        <v>4264.6416384000004</v>
      </c>
      <c r="AJ1161" s="34">
        <f>IF($B1161="P",VLOOKUP($E1161,'[2]Costeo-JUL26'!$B$9:$CQ$307,AJ$1,0),0)</f>
        <v>940683</v>
      </c>
      <c r="AK1161" s="16">
        <f>IF($B1161="P",VLOOKUP($E1161,'[2]Costeo-JUL26'!$B$9:$CQ$307,AK$1,0),0)*$G1161</f>
        <v>156</v>
      </c>
      <c r="AL1161" s="36">
        <f>IF($B1161="P",VLOOKUP($E1161,'[2]Costeo-JUL26'!$B$9:$CQ$307,AL$1,0),0)*$G1161</f>
        <v>2318.8557599999999</v>
      </c>
      <c r="AM1161" s="35">
        <f>IF($B1161="P",VLOOKUP($E1161,'[2]Costeo-JUL26'!$B$9:$CQ$307,AM$1,0),0)</f>
        <v>1.7999999999999999E-2</v>
      </c>
      <c r="AN1161" s="36">
        <f t="shared" si="541"/>
        <v>41.739403679999995</v>
      </c>
      <c r="AO1161" s="36">
        <f t="shared" si="542"/>
        <v>2360.59516368</v>
      </c>
      <c r="AP1161" s="34">
        <f>IF($B1161="P",VLOOKUP($E1161,'[2]Costeo-JUL26'!$B$9:$CQ$307,AP$1,0),0)</f>
        <v>929272</v>
      </c>
      <c r="AQ1161" s="16">
        <f>IF($B1161="P",VLOOKUP($E1161,'[2]Costeo-JUL26'!$B$9:$CQ$307,AQ$1,0),0)*$G1161</f>
        <v>156</v>
      </c>
      <c r="AR1161" s="36">
        <f>IF($B1161="P",VLOOKUP($E1161,'[2]Costeo-JUL26'!$B$9:$CQ$307,AR$1,0),0)*$G1161</f>
        <v>22916.626200892857</v>
      </c>
      <c r="AS1161" s="35">
        <f>IF($B1161="P",VLOOKUP($E1161,'[2]Costeo-JUL26'!$B$9:$CQ$307,AS$1,0),0)</f>
        <v>0.02</v>
      </c>
      <c r="AT1161" s="36">
        <f t="shared" si="543"/>
        <v>458.33252401785717</v>
      </c>
      <c r="AU1161" s="36">
        <f t="shared" si="544"/>
        <v>23374.958724910713</v>
      </c>
      <c r="AV1161" s="34">
        <f>IF($B1161="P",VLOOKUP($E1161,'[2]Costeo-JUL26'!$B$9:$CQ$307,AV$1,0),0)</f>
        <v>922605</v>
      </c>
      <c r="AW1161" s="16">
        <f>IF($B1161="P",VLOOKUP($E1161,'[2]Costeo-JUL26'!$B$9:$CQ$307,AW$1,0),0)*$G1161</f>
        <v>0.52</v>
      </c>
      <c r="AX1161" s="36">
        <f>IF($B1161="P",VLOOKUP($E1161,'[2]Costeo-JUL26'!$B$9:$CQ$307,AX$1,0),0)*$G1161</f>
        <v>2537.1315497835499</v>
      </c>
      <c r="AY1161" s="35">
        <f>IF($B1161="P",VLOOKUP($E1161,'[2]Costeo-JUL26'!$B$9:$CQ$307,AY$1,0),0)</f>
        <v>0.03</v>
      </c>
      <c r="AZ1161" s="36">
        <f t="shared" si="545"/>
        <v>76.113946493506489</v>
      </c>
      <c r="BA1161" s="36">
        <f t="shared" si="546"/>
        <v>2613.2454962770562</v>
      </c>
      <c r="BB1161" s="34">
        <f>IF($B1161="P",VLOOKUP($E1161,'[2]Costeo-JUL26'!$B$9:$CQ$307,BB$1,0),0)</f>
        <v>902311</v>
      </c>
      <c r="BC1161" s="16">
        <f>IF($B1161="P",VLOOKUP($E1161,'[2]Costeo-JUL26'!$B$9:$CQ$307,BC$1,0),0)*$G1161</f>
        <v>3.7141E-2</v>
      </c>
      <c r="BD1161" s="36">
        <f>IF($B1161="P",VLOOKUP($E1161,'[2]Costeo-JUL26'!$B$9:$CQ$307,BD$1,0),0)*$G1161</f>
        <v>145.65381694500005</v>
      </c>
      <c r="BE1161" s="35">
        <f>IF($B1161="P",VLOOKUP($E1161,'[2]Costeo-JUL26'!$B$9:$CQ$307,BE$1,0),0)</f>
        <v>0.03</v>
      </c>
      <c r="BF1161" s="36">
        <f t="shared" si="547"/>
        <v>4.3696145083500015</v>
      </c>
      <c r="BG1161" s="36">
        <f t="shared" si="548"/>
        <v>150.02343145335004</v>
      </c>
      <c r="BH1161" s="34">
        <f>IF($B1161="P",VLOOKUP($E1161,'[2]Costeo-JUL26'!$B$9:$CQ$307,BH$1,0),0)</f>
        <v>902302</v>
      </c>
      <c r="BI1161" s="16">
        <f>IF($B1161="P",VLOOKUP($E1161,'[2]Costeo-JUL26'!$B$9:$CQ$307,BI$1,0),0)*$G1161</f>
        <v>0.74285714285714288</v>
      </c>
      <c r="BJ1161" s="36">
        <f>IF($B1161="P",VLOOKUP($E1161,'[2]Costeo-JUL26'!$B$9:$CQ$307,BJ$1,0),0)*$G1161</f>
        <v>488.65142857142854</v>
      </c>
      <c r="BK1161" s="35">
        <f>IF(BH1161=910319,0,IF($B1161="P",VLOOKUP($E1161,'[2]Costeo-JUL26'!$B$9:$CQ$307,BK$1,0),0))</f>
        <v>0.02</v>
      </c>
      <c r="BL1161" s="36">
        <f t="shared" si="549"/>
        <v>9.7730285714285703</v>
      </c>
      <c r="BM1161" s="36">
        <f t="shared" si="550"/>
        <v>498.42445714285714</v>
      </c>
      <c r="BN1161" s="34">
        <f>IF($B1161="P",VLOOKUP($E1161,'[2]Costeo-JUL26'!$B$9:$CQ$307,BN$1,0),0)</f>
        <v>0</v>
      </c>
      <c r="BO1161" s="16">
        <f>IF($B1161="P",VLOOKUP($E1161,'[2]Costeo-JUL26'!$B$9:$CQ$307,BO$1,0),0)*$G1161</f>
        <v>0</v>
      </c>
      <c r="BP1161" s="36">
        <f>IF($B1161="P",VLOOKUP($E1161,'[2]Costeo-JUL26'!$B$9:$CQ$307,BP$1,0),0)*$G1161</f>
        <v>0</v>
      </c>
      <c r="BQ1161" s="35">
        <f>IF($B1161="P",VLOOKUP($E1161,'[2]Costeo-JUL26'!$B$9:$CQ$307,BQ$1,0),0)</f>
        <v>0</v>
      </c>
      <c r="BR1161" s="36">
        <f t="shared" si="551"/>
        <v>0</v>
      </c>
      <c r="BS1161" s="36">
        <f t="shared" si="552"/>
        <v>0</v>
      </c>
      <c r="BT1161" s="34">
        <f>IF($B1161="P",VLOOKUP($E1161,'[2]Costeo-JUL26'!$B$9:$CQ$307,BT$1,0),0)</f>
        <v>0</v>
      </c>
      <c r="BU1161" s="16">
        <f>IF($B1161="P",VLOOKUP($E1161,'[2]Costeo-JUL26'!$B$9:$CQ$307,BU$1,0),0)*$G1161</f>
        <v>0</v>
      </c>
      <c r="BV1161" s="36">
        <f>IF($B1161="P",VLOOKUP($E1161,'[2]Costeo-JUL26'!$B$9:$CQ$307,BV$1,0),0)*$G1161</f>
        <v>0</v>
      </c>
      <c r="BW1161" s="35">
        <f>IF($B1161="P",VLOOKUP($E1161,'[2]Costeo-JUL26'!$B$9:$CQ$307,BW$1,0),0)</f>
        <v>0</v>
      </c>
      <c r="BX1161" s="36">
        <f t="shared" si="553"/>
        <v>0</v>
      </c>
      <c r="BY1161" s="36">
        <f t="shared" si="554"/>
        <v>0</v>
      </c>
      <c r="BZ1161" s="34">
        <f>IF($B1161="P",VLOOKUP($E1161,'[2]Costeo-JUL26'!$B$9:$CQ$307,BZ$1,0),0)</f>
        <v>0</v>
      </c>
      <c r="CA1161" s="16">
        <f>IF($B1161="P",VLOOKUP($E1161,'[2]Costeo-JUL26'!$B$9:$CQ$307,CA$1,0),0)*$G1161</f>
        <v>0</v>
      </c>
      <c r="CB1161" s="36">
        <f>IF($B1161="P",VLOOKUP($E1161,'[2]Costeo-JUL26'!$B$9:$CQ$307,CB$1,0),0)*$G1161</f>
        <v>0</v>
      </c>
      <c r="CC1161" s="35">
        <f>IF($B1161="P",VLOOKUP($E1161,'[2]Costeo-JUL26'!$B$9:$CQ$307,CC$1,0),0)</f>
        <v>0</v>
      </c>
      <c r="CD1161" s="36">
        <f t="shared" si="555"/>
        <v>0</v>
      </c>
      <c r="CE1161" s="36">
        <f t="shared" si="556"/>
        <v>0</v>
      </c>
      <c r="CF1161" s="37">
        <f t="shared" si="528"/>
        <v>109420.94178891303</v>
      </c>
      <c r="CG1161" s="36">
        <f>IF($B1161="r",VLOOKUP($E1161,'[2]Costeo-JUL26'!$B$9:$CQ$307,CG$1,0),0)*$G1161</f>
        <v>0</v>
      </c>
      <c r="CH1161" s="35">
        <f>VLOOKUP($E1161,'[2]TEORICOS (05.26)'!$A$8:$T$251,CH$1,0)</f>
        <v>0</v>
      </c>
      <c r="CI1161" s="36">
        <f t="shared" si="557"/>
        <v>0</v>
      </c>
      <c r="CJ1161" s="37">
        <f t="shared" si="558"/>
        <v>0</v>
      </c>
      <c r="CM1161" s="16">
        <f>SUMIFS('[1]Ajuste Inventario'!$I:$I,'[1]Ajuste Inventario'!$B:$B,E1161,'[1]Ajuste Inventario'!$S:$S,D1161)*-1</f>
        <v>-0.33399999999999996</v>
      </c>
      <c r="CN1161" s="36">
        <f t="shared" si="529"/>
        <v>-1405.6382522114211</v>
      </c>
      <c r="CP1161" t="str">
        <f t="shared" si="530"/>
        <v>2608Org.Vtas V.Gesell</v>
      </c>
      <c r="CQ1161" s="10">
        <f t="shared" si="531"/>
        <v>4208.4977611120394</v>
      </c>
    </row>
    <row r="1162" spans="1:95" x14ac:dyDescent="0.25">
      <c r="A1162" s="30">
        <v>46204</v>
      </c>
      <c r="B1162" s="31" t="str">
        <f>VLOOKUP($E1162,'[2]TEORICOS (05.26)'!$A$8:$T$251,B$1,0)</f>
        <v>P</v>
      </c>
      <c r="C1162" s="32" t="str">
        <f>VLOOKUP($E1162,'[2]TEORICOS (05.26)'!$A$8:$T$251,C$1,0)</f>
        <v>Powerade</v>
      </c>
      <c r="D1162" t="s">
        <v>233</v>
      </c>
      <c r="E1162">
        <v>2612</v>
      </c>
      <c r="F1162" t="s">
        <v>153</v>
      </c>
      <c r="G1162" s="16">
        <v>66.5</v>
      </c>
      <c r="H1162" s="16">
        <v>35.111999999999995</v>
      </c>
      <c r="I1162" s="33">
        <v>490682.02999999991</v>
      </c>
      <c r="J1162" s="33">
        <v>484793.17999999993</v>
      </c>
      <c r="K1162" s="34">
        <f>IF($B1162="P",VLOOKUP($E1162,'[2]Costeo-JUL26'!$B$9:$CQ$307,K$1,0),0)</f>
        <v>939014</v>
      </c>
      <c r="L1162" s="35">
        <f>VLOOKUP($E1162,'[2]TEORICOS (05.26)'!$A$8:$T$251,L$1,0)</f>
        <v>0.22</v>
      </c>
      <c r="M1162" s="36">
        <f t="shared" si="532"/>
        <v>106654.49959999998</v>
      </c>
      <c r="N1162" s="35">
        <f>IF($B1162="P",VLOOKUP($E1162,'[2]Costeo-JUL26'!$B$9:$CQ$307,N$1,0),0)</f>
        <v>7.4999999999999997E-2</v>
      </c>
      <c r="O1162" s="36">
        <f t="shared" si="533"/>
        <v>7999.0874699999986</v>
      </c>
      <c r="P1162" s="36">
        <f>IF($B1162="P",VLOOKUP($E1162,'[2]Costeo-JUL26'!$B$9:$CQ$307,P$1,0),0)*H1162</f>
        <v>0</v>
      </c>
      <c r="Q1162" s="36">
        <f t="shared" si="534"/>
        <v>114653.58706999998</v>
      </c>
      <c r="R1162" s="34">
        <f>IF($B1162="P",VLOOKUP($E1162,'[2]Costeo-JUL26'!$B$9:$CQ$307,R$1,0),0)</f>
        <v>902332</v>
      </c>
      <c r="S1162" s="16">
        <f>IF($B1162="P",VLOOKUP($E1162,'[2]Costeo-JUL26'!$B$9:$CQ$307,S$1,0),0)*$G1162</f>
        <v>17.108756300268094</v>
      </c>
      <c r="T1162" s="36">
        <f>IF($B1162="P",VLOOKUP($E1162,'[2]Costeo-JUL26'!$B$9:$CQ$307,T$1,0),0)*$G1162</f>
        <v>11934.279588521629</v>
      </c>
      <c r="U1162" s="35">
        <f>IF($B1162="P",VLOOKUP($E1162,'[2]Costeo-JUL26'!$B$9:$CQ$307,U$1,0),0)</f>
        <v>1.4999999999999999E-2</v>
      </c>
      <c r="V1162" s="36">
        <f t="shared" si="535"/>
        <v>179.01419382782444</v>
      </c>
      <c r="W1162" s="36">
        <f t="shared" si="536"/>
        <v>12113.293782349454</v>
      </c>
      <c r="X1162" s="34">
        <f>IF($B1162="P",VLOOKUP($E1162,'[2]Costeo-JUL26'!$B$9:$CQ$307,X$1,0),0)</f>
        <v>0</v>
      </c>
      <c r="Y1162" s="16">
        <f>IF($B1162="P",VLOOKUP($E1162,'[2]Costeo-JUL26'!$B$9:$CQ$307,Y$1,0),0)*$G1162</f>
        <v>0</v>
      </c>
      <c r="Z1162" s="36">
        <f>IF($B1162="P",VLOOKUP($E1162,'[2]Costeo-JUL26'!$B$9:$CQ$307,Z$1,0),0)*$G1162</f>
        <v>0</v>
      </c>
      <c r="AA1162" s="35">
        <f>IF($B1162="P",VLOOKUP($E1162,'[2]Costeo-JUL26'!$B$9:$CQ$307,AA$1,0),0)</f>
        <v>0</v>
      </c>
      <c r="AB1162" s="36">
        <f t="shared" si="537"/>
        <v>0</v>
      </c>
      <c r="AC1162" s="36">
        <f t="shared" si="538"/>
        <v>0</v>
      </c>
      <c r="AD1162" s="34">
        <f>IF($B1162="P",VLOOKUP($E1162,'[2]Costeo-JUL26'!$B$9:$CQ$307,AD$1,0),0)</f>
        <v>917993</v>
      </c>
      <c r="AE1162" s="16">
        <f>IF($B1162="P",VLOOKUP($E1162,'[2]Costeo-JUL26'!$B$9:$CQ$307,AE$1,0),0)*$G1162</f>
        <v>399</v>
      </c>
      <c r="AF1162" s="36">
        <f>IF($B1162="P",VLOOKUP($E1162,'[2]Costeo-JUL26'!$B$9:$CQ$307,AF$1,0),0)*$G1162</f>
        <v>10842.5856</v>
      </c>
      <c r="AG1162" s="35">
        <f>IF($B1162="P",VLOOKUP($E1162,'[2]Costeo-JUL26'!$B$9:$CQ$307,AG$1,0),0)</f>
        <v>6.0000000000000001E-3</v>
      </c>
      <c r="AH1162" s="36">
        <f t="shared" si="539"/>
        <v>65.055513599999998</v>
      </c>
      <c r="AI1162" s="36">
        <f t="shared" si="540"/>
        <v>10907.641113600001</v>
      </c>
      <c r="AJ1162" s="34">
        <f>IF($B1162="P",VLOOKUP($E1162,'[2]Costeo-JUL26'!$B$9:$CQ$307,AJ$1,0),0)</f>
        <v>938688</v>
      </c>
      <c r="AK1162" s="16">
        <f>IF($B1162="P",VLOOKUP($E1162,'[2]Costeo-JUL26'!$B$9:$CQ$307,AK$1,0),0)*$G1162</f>
        <v>399</v>
      </c>
      <c r="AL1162" s="36">
        <f>IF($B1162="P",VLOOKUP($E1162,'[2]Costeo-JUL26'!$B$9:$CQ$307,AL$1,0),0)*$G1162</f>
        <v>3725.3034000000002</v>
      </c>
      <c r="AM1162" s="35">
        <f>IF($B1162="P",VLOOKUP($E1162,'[2]Costeo-JUL26'!$B$9:$CQ$307,AM$1,0),0)</f>
        <v>1.7999999999999999E-2</v>
      </c>
      <c r="AN1162" s="36">
        <f t="shared" si="541"/>
        <v>67.055461199999996</v>
      </c>
      <c r="AO1162" s="36">
        <f t="shared" si="542"/>
        <v>3792.3588612000003</v>
      </c>
      <c r="AP1162" s="34">
        <f>IF($B1162="P",VLOOKUP($E1162,'[2]Costeo-JUL26'!$B$9:$CQ$307,AP$1,0),0)</f>
        <v>929270</v>
      </c>
      <c r="AQ1162" s="16">
        <f>IF($B1162="P",VLOOKUP($E1162,'[2]Costeo-JUL26'!$B$9:$CQ$307,AQ$1,0),0)*$G1162</f>
        <v>399</v>
      </c>
      <c r="AR1162" s="36">
        <f>IF($B1162="P",VLOOKUP($E1162,'[2]Costeo-JUL26'!$B$9:$CQ$307,AR$1,0),0)*$G1162</f>
        <v>42852.815459999998</v>
      </c>
      <c r="AS1162" s="35">
        <f>IF($B1162="P",VLOOKUP($E1162,'[2]Costeo-JUL26'!$B$9:$CQ$307,AS$1,0),0)</f>
        <v>0.02</v>
      </c>
      <c r="AT1162" s="36">
        <f t="shared" si="543"/>
        <v>857.05630919999999</v>
      </c>
      <c r="AU1162" s="36">
        <f t="shared" si="544"/>
        <v>43709.871769199999</v>
      </c>
      <c r="AV1162" s="34">
        <f>IF($B1162="P",VLOOKUP($E1162,'[2]Costeo-JUL26'!$B$9:$CQ$307,AV$1,0),0)</f>
        <v>934139</v>
      </c>
      <c r="AW1162" s="16">
        <f>IF($B1162="P",VLOOKUP($E1162,'[2]Costeo-JUL26'!$B$9:$CQ$307,AW$1,0),0)*$G1162</f>
        <v>1.0440499999999999</v>
      </c>
      <c r="AX1162" s="36">
        <f>IF($B1162="P",VLOOKUP($E1162,'[2]Costeo-JUL26'!$B$9:$CQ$307,AX$1,0),0)*$G1162</f>
        <v>5369.0688869999994</v>
      </c>
      <c r="AY1162" s="35">
        <f>IF($B1162="P",VLOOKUP($E1162,'[2]Costeo-JUL26'!$B$9:$CQ$307,AY$1,0),0)</f>
        <v>0.03</v>
      </c>
      <c r="AZ1162" s="36">
        <f t="shared" si="545"/>
        <v>161.07206660999998</v>
      </c>
      <c r="BA1162" s="36">
        <f t="shared" si="546"/>
        <v>5530.1409536099991</v>
      </c>
      <c r="BB1162" s="34">
        <f>IF($B1162="P",VLOOKUP($E1162,'[2]Costeo-JUL26'!$B$9:$CQ$307,BB$1,0),0)</f>
        <v>902311</v>
      </c>
      <c r="BC1162" s="16">
        <f>IF($B1162="P",VLOOKUP($E1162,'[2]Costeo-JUL26'!$B$9:$CQ$307,BC$1,0),0)*$G1162</f>
        <v>9.4995250000000003E-2</v>
      </c>
      <c r="BD1162" s="36">
        <f>IF($B1162="P",VLOOKUP($E1162,'[2]Costeo-JUL26'!$B$9:$CQ$307,BD$1,0),0)*$G1162</f>
        <v>372.53764718625007</v>
      </c>
      <c r="BE1162" s="35">
        <f>IF($B1162="P",VLOOKUP($E1162,'[2]Costeo-JUL26'!$B$9:$CQ$307,BE$1,0),0)</f>
        <v>0.03</v>
      </c>
      <c r="BF1162" s="36">
        <f t="shared" si="547"/>
        <v>11.176129415587502</v>
      </c>
      <c r="BG1162" s="36">
        <f t="shared" si="548"/>
        <v>383.71377660183759</v>
      </c>
      <c r="BH1162" s="34">
        <f>IF($B1162="P",VLOOKUP($E1162,'[2]Costeo-JUL26'!$B$9:$CQ$307,BH$1,0),0)</f>
        <v>933089</v>
      </c>
      <c r="BI1162" s="16">
        <f>IF($B1162="P",VLOOKUP($E1162,'[2]Costeo-JUL26'!$B$9:$CQ$307,BI$1,0),0)*$G1162</f>
        <v>1.2666666666666668</v>
      </c>
      <c r="BJ1162" s="36">
        <f>IF($B1162="P",VLOOKUP($E1162,'[2]Costeo-JUL26'!$B$9:$CQ$307,BJ$1,0),0)*$G1162</f>
        <v>943.25188850174231</v>
      </c>
      <c r="BK1162" s="35">
        <f>IF(BH1162=910319,0,IF($B1162="P",VLOOKUP($E1162,'[2]Costeo-JUL26'!$B$9:$CQ$307,BK$1,0),0))</f>
        <v>0.02</v>
      </c>
      <c r="BL1162" s="36">
        <f t="shared" si="549"/>
        <v>18.865037770034846</v>
      </c>
      <c r="BM1162" s="36">
        <f t="shared" si="550"/>
        <v>962.11692627177717</v>
      </c>
      <c r="BN1162" s="34">
        <f>IF($B1162="P",VLOOKUP($E1162,'[2]Costeo-JUL26'!$B$9:$CQ$307,BN$1,0),0)</f>
        <v>0</v>
      </c>
      <c r="BO1162" s="16">
        <f>IF($B1162="P",VLOOKUP($E1162,'[2]Costeo-JUL26'!$B$9:$CQ$307,BO$1,0),0)*$G1162</f>
        <v>0</v>
      </c>
      <c r="BP1162" s="36">
        <f>IF($B1162="P",VLOOKUP($E1162,'[2]Costeo-JUL26'!$B$9:$CQ$307,BP$1,0),0)*$G1162</f>
        <v>0</v>
      </c>
      <c r="BQ1162" s="35">
        <f>IF($B1162="P",VLOOKUP($E1162,'[2]Costeo-JUL26'!$B$9:$CQ$307,BQ$1,0),0)</f>
        <v>0</v>
      </c>
      <c r="BR1162" s="36">
        <f t="shared" si="551"/>
        <v>0</v>
      </c>
      <c r="BS1162" s="36">
        <f t="shared" si="552"/>
        <v>0</v>
      </c>
      <c r="BT1162" s="34">
        <f>IF($B1162="P",VLOOKUP($E1162,'[2]Costeo-JUL26'!$B$9:$CQ$307,BT$1,0),0)</f>
        <v>0</v>
      </c>
      <c r="BU1162" s="16">
        <f>IF($B1162="P",VLOOKUP($E1162,'[2]Costeo-JUL26'!$B$9:$CQ$307,BU$1,0),0)*$G1162</f>
        <v>0</v>
      </c>
      <c r="BV1162" s="36">
        <f>IF($B1162="P",VLOOKUP($E1162,'[2]Costeo-JUL26'!$B$9:$CQ$307,BV$1,0),0)*$G1162</f>
        <v>0</v>
      </c>
      <c r="BW1162" s="35">
        <f>IF($B1162="P",VLOOKUP($E1162,'[2]Costeo-JUL26'!$B$9:$CQ$307,BW$1,0),0)</f>
        <v>0</v>
      </c>
      <c r="BX1162" s="36">
        <f t="shared" si="553"/>
        <v>0</v>
      </c>
      <c r="BY1162" s="36">
        <f t="shared" si="554"/>
        <v>0</v>
      </c>
      <c r="BZ1162" s="34">
        <f>IF($B1162="P",VLOOKUP($E1162,'[2]Costeo-JUL26'!$B$9:$CQ$307,BZ$1,0),0)</f>
        <v>0</v>
      </c>
      <c r="CA1162" s="16">
        <f>IF($B1162="P",VLOOKUP($E1162,'[2]Costeo-JUL26'!$B$9:$CQ$307,CA$1,0),0)*$G1162</f>
        <v>0</v>
      </c>
      <c r="CB1162" s="36">
        <f>IF($B1162="P",VLOOKUP($E1162,'[2]Costeo-JUL26'!$B$9:$CQ$307,CB$1,0),0)*$G1162</f>
        <v>0</v>
      </c>
      <c r="CC1162" s="35">
        <f>IF($B1162="P",VLOOKUP($E1162,'[2]Costeo-JUL26'!$B$9:$CQ$307,CC$1,0),0)</f>
        <v>0</v>
      </c>
      <c r="CD1162" s="36">
        <f t="shared" si="555"/>
        <v>0</v>
      </c>
      <c r="CE1162" s="36">
        <f t="shared" si="556"/>
        <v>0</v>
      </c>
      <c r="CF1162" s="37">
        <f t="shared" ref="CF1162:CF1206" si="559">Q1162+W1162+AC1162+AI1162+AO1162+AU1162+BA1162+BG1162+BM1162+BS1162+BY1162+CE1162</f>
        <v>192052.72425283305</v>
      </c>
      <c r="CG1162" s="36">
        <f>IF($B1162="r",VLOOKUP($E1162,'[2]Costeo-JUL26'!$B$9:$CQ$307,CG$1,0),0)*$G1162</f>
        <v>0</v>
      </c>
      <c r="CH1162" s="35">
        <f>VLOOKUP($E1162,'[2]TEORICOS (05.26)'!$A$8:$T$251,CH$1,0)</f>
        <v>0</v>
      </c>
      <c r="CI1162" s="36">
        <f t="shared" si="557"/>
        <v>0</v>
      </c>
      <c r="CJ1162" s="37">
        <f t="shared" si="558"/>
        <v>0</v>
      </c>
      <c r="CM1162" s="16">
        <f>SUMIFS('[1]Ajuste Inventario'!$I:$I,'[1]Ajuste Inventario'!$B:$B,E1162,'[1]Ajuste Inventario'!$S:$S,D1162)*-1</f>
        <v>1.167</v>
      </c>
      <c r="CN1162" s="36">
        <f t="shared" ref="CN1162:CN1206" si="560">IF(CM1162=0,0,IF(B1162="P",CF1162/G1162,CJ1162/G1162))*CM1162</f>
        <v>3370.3087098203937</v>
      </c>
      <c r="CP1162" t="str">
        <f t="shared" ref="CP1162:CP1225" si="561">E1162&amp;D1162</f>
        <v>2612Org.Vtas V.Gesell</v>
      </c>
      <c r="CQ1162" s="10">
        <f t="shared" ref="CQ1162:CQ1225" si="562">+CN1162/CM1162</f>
        <v>2888.0108910200461</v>
      </c>
    </row>
    <row r="1163" spans="1:95" x14ac:dyDescent="0.25">
      <c r="A1163" s="30">
        <v>46204</v>
      </c>
      <c r="B1163" s="31" t="str">
        <f>VLOOKUP($E1163,'[2]TEORICOS (05.26)'!$A$8:$T$251,B$1,0)</f>
        <v>P</v>
      </c>
      <c r="C1163" s="32" t="str">
        <f>VLOOKUP($E1163,'[2]TEORICOS (05.26)'!$A$8:$T$251,C$1,0)</f>
        <v>Powerade</v>
      </c>
      <c r="D1163" t="s">
        <v>233</v>
      </c>
      <c r="E1163">
        <v>2642</v>
      </c>
      <c r="F1163" t="s">
        <v>154</v>
      </c>
      <c r="G1163" s="16">
        <v>135.5</v>
      </c>
      <c r="H1163" s="16">
        <v>71.54399999999994</v>
      </c>
      <c r="I1163" s="33">
        <v>987629.95999999926</v>
      </c>
      <c r="J1163" s="33">
        <v>973110.12999999931</v>
      </c>
      <c r="K1163" s="34">
        <f>IF($B1163="P",VLOOKUP($E1163,'[2]Costeo-JUL26'!$B$9:$CQ$307,K$1,0),0)</f>
        <v>929228</v>
      </c>
      <c r="L1163" s="35">
        <f>VLOOKUP($E1163,'[2]TEORICOS (05.26)'!$A$8:$T$251,L$1,0)</f>
        <v>0.22</v>
      </c>
      <c r="M1163" s="36">
        <f t="shared" si="532"/>
        <v>214084.22859999986</v>
      </c>
      <c r="N1163" s="35">
        <f>IF($B1163="P",VLOOKUP($E1163,'[2]Costeo-JUL26'!$B$9:$CQ$307,N$1,0),0)</f>
        <v>0.05</v>
      </c>
      <c r="O1163" s="36">
        <f t="shared" si="533"/>
        <v>10704.211429999994</v>
      </c>
      <c r="P1163" s="36">
        <f>IF($B1163="P",VLOOKUP($E1163,'[2]Costeo-JUL26'!$B$9:$CQ$307,P$1,0),0)*H1163</f>
        <v>0</v>
      </c>
      <c r="Q1163" s="36">
        <f t="shared" si="534"/>
        <v>224788.44002999985</v>
      </c>
      <c r="R1163" s="34">
        <f>IF($B1163="P",VLOOKUP($E1163,'[2]Costeo-JUL26'!$B$9:$CQ$307,R$1,0),0)</f>
        <v>902332</v>
      </c>
      <c r="S1163" s="16">
        <f>IF($B1163="P",VLOOKUP($E1163,'[2]Costeo-JUL26'!$B$9:$CQ$307,S$1,0),0)*$G1163</f>
        <v>33.416942249999998</v>
      </c>
      <c r="T1163" s="36">
        <f>IF($B1163="P",VLOOKUP($E1163,'[2]Costeo-JUL26'!$B$9:$CQ$307,T$1,0),0)*$G1163</f>
        <v>23310.1182111485</v>
      </c>
      <c r="U1163" s="35">
        <f>IF($B1163="P",VLOOKUP($E1163,'[2]Costeo-JUL26'!$B$9:$CQ$307,U$1,0),0)</f>
        <v>1.4999999999999999E-2</v>
      </c>
      <c r="V1163" s="36">
        <f t="shared" si="535"/>
        <v>349.65177316722747</v>
      </c>
      <c r="W1163" s="36">
        <f t="shared" si="536"/>
        <v>23659.769984315728</v>
      </c>
      <c r="X1163" s="34">
        <f>IF($B1163="P",VLOOKUP($E1163,'[2]Costeo-JUL26'!$B$9:$CQ$307,X$1,0),0)</f>
        <v>0</v>
      </c>
      <c r="Y1163" s="16">
        <f>IF($B1163="P",VLOOKUP($E1163,'[2]Costeo-JUL26'!$B$9:$CQ$307,Y$1,0),0)*$G1163</f>
        <v>0</v>
      </c>
      <c r="Z1163" s="36">
        <f>IF($B1163="P",VLOOKUP($E1163,'[2]Costeo-JUL26'!$B$9:$CQ$307,Z$1,0),0)*$G1163</f>
        <v>0</v>
      </c>
      <c r="AA1163" s="35">
        <f>IF($B1163="P",VLOOKUP($E1163,'[2]Costeo-JUL26'!$B$9:$CQ$307,AA$1,0),0)</f>
        <v>0</v>
      </c>
      <c r="AB1163" s="36">
        <f t="shared" si="537"/>
        <v>0</v>
      </c>
      <c r="AC1163" s="36">
        <f t="shared" si="538"/>
        <v>0</v>
      </c>
      <c r="AD1163" s="34">
        <f>IF($B1163="P",VLOOKUP($E1163,'[2]Costeo-JUL26'!$B$9:$CQ$307,AD$1,0),0)</f>
        <v>917993</v>
      </c>
      <c r="AE1163" s="16">
        <f>IF($B1163="P",VLOOKUP($E1163,'[2]Costeo-JUL26'!$B$9:$CQ$307,AE$1,0),0)*$G1163</f>
        <v>813</v>
      </c>
      <c r="AF1163" s="36">
        <f>IF($B1163="P",VLOOKUP($E1163,'[2]Costeo-JUL26'!$B$9:$CQ$307,AF$1,0),0)*$G1163</f>
        <v>22092.787200000002</v>
      </c>
      <c r="AG1163" s="35">
        <f>IF($B1163="P",VLOOKUP($E1163,'[2]Costeo-JUL26'!$B$9:$CQ$307,AG$1,0),0)</f>
        <v>6.0000000000000001E-3</v>
      </c>
      <c r="AH1163" s="36">
        <f t="shared" si="539"/>
        <v>132.55672320000002</v>
      </c>
      <c r="AI1163" s="36">
        <f t="shared" si="540"/>
        <v>22225.343923200002</v>
      </c>
      <c r="AJ1163" s="34">
        <f>IF($B1163="P",VLOOKUP($E1163,'[2]Costeo-JUL26'!$B$9:$CQ$307,AJ$1,0),0)</f>
        <v>929258</v>
      </c>
      <c r="AK1163" s="16">
        <f>IF($B1163="P",VLOOKUP($E1163,'[2]Costeo-JUL26'!$B$9:$CQ$307,AK$1,0),0)*$G1163</f>
        <v>813</v>
      </c>
      <c r="AL1163" s="36">
        <f>IF($B1163="P",VLOOKUP($E1163,'[2]Costeo-JUL26'!$B$9:$CQ$307,AL$1,0),0)*$G1163</f>
        <v>6819.5415600000006</v>
      </c>
      <c r="AM1163" s="35">
        <f>IF($B1163="P",VLOOKUP($E1163,'[2]Costeo-JUL26'!$B$9:$CQ$307,AM$1,0),0)</f>
        <v>1.7999999999999999E-2</v>
      </c>
      <c r="AN1163" s="36">
        <f t="shared" si="541"/>
        <v>122.75174808</v>
      </c>
      <c r="AO1163" s="36">
        <f t="shared" si="542"/>
        <v>6942.2933080800003</v>
      </c>
      <c r="AP1163" s="34">
        <f>IF($B1163="P",VLOOKUP($E1163,'[2]Costeo-JUL26'!$B$9:$CQ$307,AP$1,0),0)</f>
        <v>929270</v>
      </c>
      <c r="AQ1163" s="16">
        <f>IF($B1163="P",VLOOKUP($E1163,'[2]Costeo-JUL26'!$B$9:$CQ$307,AQ$1,0),0)*$G1163</f>
        <v>813</v>
      </c>
      <c r="AR1163" s="36">
        <f>IF($B1163="P",VLOOKUP($E1163,'[2]Costeo-JUL26'!$B$9:$CQ$307,AR$1,0),0)*$G1163</f>
        <v>87316.639020000002</v>
      </c>
      <c r="AS1163" s="35">
        <f>IF($B1163="P",VLOOKUP($E1163,'[2]Costeo-JUL26'!$B$9:$CQ$307,AS$1,0),0)</f>
        <v>0.02</v>
      </c>
      <c r="AT1163" s="36">
        <f t="shared" si="543"/>
        <v>1746.3327804</v>
      </c>
      <c r="AU1163" s="36">
        <f t="shared" si="544"/>
        <v>89062.971800400002</v>
      </c>
      <c r="AV1163" s="34">
        <f>IF($B1163="P",VLOOKUP($E1163,'[2]Costeo-JUL26'!$B$9:$CQ$307,AV$1,0),0)</f>
        <v>934139</v>
      </c>
      <c r="AW1163" s="16">
        <f>IF($B1163="P",VLOOKUP($E1163,'[2]Costeo-JUL26'!$B$9:$CQ$307,AW$1,0),0)*$G1163</f>
        <v>2.1273499999999999</v>
      </c>
      <c r="AX1163" s="36">
        <f>IF($B1163="P",VLOOKUP($E1163,'[2]Costeo-JUL26'!$B$9:$CQ$307,AX$1,0),0)*$G1163</f>
        <v>10939.982468999999</v>
      </c>
      <c r="AY1163" s="35">
        <f>IF($B1163="P",VLOOKUP($E1163,'[2]Costeo-JUL26'!$B$9:$CQ$307,AY$1,0),0)</f>
        <v>0.03</v>
      </c>
      <c r="AZ1163" s="36">
        <f t="shared" si="545"/>
        <v>328.19947406999995</v>
      </c>
      <c r="BA1163" s="36">
        <f t="shared" si="546"/>
        <v>11268.181943069998</v>
      </c>
      <c r="BB1163" s="34">
        <f>IF($B1163="P",VLOOKUP($E1163,'[2]Costeo-JUL26'!$B$9:$CQ$307,BB$1,0),0)</f>
        <v>902311</v>
      </c>
      <c r="BC1163" s="16">
        <f>IF($B1163="P",VLOOKUP($E1163,'[2]Costeo-JUL26'!$B$9:$CQ$307,BC$1,0),0)*$G1163</f>
        <v>0.19356175</v>
      </c>
      <c r="BD1163" s="36">
        <f>IF($B1163="P",VLOOKUP($E1163,'[2]Costeo-JUL26'!$B$9:$CQ$307,BD$1,0),0)*$G1163</f>
        <v>759.08046907875018</v>
      </c>
      <c r="BE1163" s="35">
        <f>IF($B1163="P",VLOOKUP($E1163,'[2]Costeo-JUL26'!$B$9:$CQ$307,BE$1,0),0)</f>
        <v>0.03</v>
      </c>
      <c r="BF1163" s="36">
        <f t="shared" si="547"/>
        <v>22.772414072362505</v>
      </c>
      <c r="BG1163" s="36">
        <f t="shared" si="548"/>
        <v>781.85288315111268</v>
      </c>
      <c r="BH1163" s="34">
        <f>IF($B1163="P",VLOOKUP($E1163,'[2]Costeo-JUL26'!$B$9:$CQ$307,BH$1,0),0)</f>
        <v>933089</v>
      </c>
      <c r="BI1163" s="16">
        <f>IF($B1163="P",VLOOKUP($E1163,'[2]Costeo-JUL26'!$B$9:$CQ$307,BI$1,0),0)*$G1163</f>
        <v>2.5809523809523811</v>
      </c>
      <c r="BJ1163" s="36">
        <f>IF($B1163="P",VLOOKUP($E1163,'[2]Costeo-JUL26'!$B$9:$CQ$307,BJ$1,0),0)*$G1163</f>
        <v>1921.96437431558</v>
      </c>
      <c r="BK1163" s="35">
        <f>IF(BH1163=910319,0,IF($B1163="P",VLOOKUP($E1163,'[2]Costeo-JUL26'!$B$9:$CQ$307,BK$1,0),0))</f>
        <v>0.02</v>
      </c>
      <c r="BL1163" s="36">
        <f t="shared" si="549"/>
        <v>38.439287486311599</v>
      </c>
      <c r="BM1163" s="36">
        <f t="shared" si="550"/>
        <v>1960.4036618018915</v>
      </c>
      <c r="BN1163" s="34">
        <f>IF($B1163="P",VLOOKUP($E1163,'[2]Costeo-JUL26'!$B$9:$CQ$307,BN$1,0),0)</f>
        <v>0</v>
      </c>
      <c r="BO1163" s="16">
        <f>IF($B1163="P",VLOOKUP($E1163,'[2]Costeo-JUL26'!$B$9:$CQ$307,BO$1,0),0)*$G1163</f>
        <v>0</v>
      </c>
      <c r="BP1163" s="36">
        <f>IF($B1163="P",VLOOKUP($E1163,'[2]Costeo-JUL26'!$B$9:$CQ$307,BP$1,0),0)*$G1163</f>
        <v>0</v>
      </c>
      <c r="BQ1163" s="35">
        <f>IF($B1163="P",VLOOKUP($E1163,'[2]Costeo-JUL26'!$B$9:$CQ$307,BQ$1,0),0)</f>
        <v>0</v>
      </c>
      <c r="BR1163" s="36">
        <f t="shared" si="551"/>
        <v>0</v>
      </c>
      <c r="BS1163" s="36">
        <f t="shared" si="552"/>
        <v>0</v>
      </c>
      <c r="BT1163" s="34">
        <f>IF($B1163="P",VLOOKUP($E1163,'[2]Costeo-JUL26'!$B$9:$CQ$307,BT$1,0),0)</f>
        <v>0</v>
      </c>
      <c r="BU1163" s="16">
        <f>IF($B1163="P",VLOOKUP($E1163,'[2]Costeo-JUL26'!$B$9:$CQ$307,BU$1,0),0)*$G1163</f>
        <v>0</v>
      </c>
      <c r="BV1163" s="36">
        <f>IF($B1163="P",VLOOKUP($E1163,'[2]Costeo-JUL26'!$B$9:$CQ$307,BV$1,0),0)*$G1163</f>
        <v>0</v>
      </c>
      <c r="BW1163" s="35">
        <f>IF($B1163="P",VLOOKUP($E1163,'[2]Costeo-JUL26'!$B$9:$CQ$307,BW$1,0),0)</f>
        <v>0</v>
      </c>
      <c r="BX1163" s="36">
        <f t="shared" si="553"/>
        <v>0</v>
      </c>
      <c r="BY1163" s="36">
        <f t="shared" si="554"/>
        <v>0</v>
      </c>
      <c r="BZ1163" s="34">
        <f>IF($B1163="P",VLOOKUP($E1163,'[2]Costeo-JUL26'!$B$9:$CQ$307,BZ$1,0),0)</f>
        <v>0</v>
      </c>
      <c r="CA1163" s="16">
        <f>IF($B1163="P",VLOOKUP($E1163,'[2]Costeo-JUL26'!$B$9:$CQ$307,CA$1,0),0)*$G1163</f>
        <v>0</v>
      </c>
      <c r="CB1163" s="36">
        <f>IF($B1163="P",VLOOKUP($E1163,'[2]Costeo-JUL26'!$B$9:$CQ$307,CB$1,0),0)*$G1163</f>
        <v>0</v>
      </c>
      <c r="CC1163" s="35">
        <f>IF($B1163="P",VLOOKUP($E1163,'[2]Costeo-JUL26'!$B$9:$CQ$307,CC$1,0),0)</f>
        <v>0</v>
      </c>
      <c r="CD1163" s="36">
        <f t="shared" si="555"/>
        <v>0</v>
      </c>
      <c r="CE1163" s="36">
        <f t="shared" si="556"/>
        <v>0</v>
      </c>
      <c r="CF1163" s="37">
        <f t="shared" si="559"/>
        <v>380689.2575340186</v>
      </c>
      <c r="CG1163" s="36">
        <f>IF($B1163="r",VLOOKUP($E1163,'[2]Costeo-JUL26'!$B$9:$CQ$307,CG$1,0),0)*$G1163</f>
        <v>0</v>
      </c>
      <c r="CH1163" s="35">
        <f>VLOOKUP($E1163,'[2]TEORICOS (05.26)'!$A$8:$T$251,CH$1,0)</f>
        <v>0</v>
      </c>
      <c r="CI1163" s="36">
        <f t="shared" si="557"/>
        <v>0</v>
      </c>
      <c r="CJ1163" s="37">
        <f t="shared" si="558"/>
        <v>0</v>
      </c>
      <c r="CM1163" s="16">
        <f>SUMIFS('[1]Ajuste Inventario'!$I:$I,'[1]Ajuste Inventario'!$B:$B,E1163,'[1]Ajuste Inventario'!$S:$S,D1163)*-1</f>
        <v>4.3339999999999996</v>
      </c>
      <c r="CN1163" s="36">
        <f t="shared" si="560"/>
        <v>12176.437211457096</v>
      </c>
      <c r="CP1163" t="str">
        <f t="shared" si="561"/>
        <v>2642Org.Vtas V.Gesell</v>
      </c>
      <c r="CQ1163" s="10">
        <f t="shared" si="562"/>
        <v>2809.5148157492149</v>
      </c>
    </row>
    <row r="1164" spans="1:95" x14ac:dyDescent="0.25">
      <c r="A1164" s="30">
        <v>46204</v>
      </c>
      <c r="B1164" s="31" t="str">
        <f>VLOOKUP($E1164,'[2]TEORICOS (05.26)'!$A$8:$T$251,B$1,0)</f>
        <v>P</v>
      </c>
      <c r="C1164" s="32" t="str">
        <f>VLOOKUP($E1164,'[2]TEORICOS (05.26)'!$A$8:$T$251,C$1,0)</f>
        <v>Powerade</v>
      </c>
      <c r="D1164" t="s">
        <v>233</v>
      </c>
      <c r="E1164">
        <v>2648</v>
      </c>
      <c r="F1164" t="s">
        <v>155</v>
      </c>
      <c r="G1164" s="16">
        <v>53.167000000000002</v>
      </c>
      <c r="H1164" s="16">
        <v>55.878517000000016</v>
      </c>
      <c r="I1164" s="33">
        <v>646306.56999999948</v>
      </c>
      <c r="J1164" s="33">
        <v>602832.51999999955</v>
      </c>
      <c r="K1164" s="34">
        <f>IF($B1164="P",VLOOKUP($E1164,'[2]Costeo-JUL26'!$B$9:$CQ$307,K$1,0),0)</f>
        <v>929228</v>
      </c>
      <c r="L1164" s="35">
        <f>VLOOKUP($E1164,'[2]TEORICOS (05.26)'!$A$8:$T$251,L$1,0)</f>
        <v>0.22</v>
      </c>
      <c r="M1164" s="36">
        <f t="shared" ref="M1164:M1227" si="563">IF(B1164="P",L1164*J1164,0)</f>
        <v>132623.15439999991</v>
      </c>
      <c r="N1164" s="35">
        <f>IF($B1164="P",VLOOKUP($E1164,'[2]Costeo-JUL26'!$B$9:$CQ$307,N$1,0),0)</f>
        <v>0.05</v>
      </c>
      <c r="O1164" s="36">
        <f t="shared" ref="O1164:O1227" si="564">N1164*M1164</f>
        <v>6631.1577199999956</v>
      </c>
      <c r="P1164" s="36">
        <f>IF($B1164="P",VLOOKUP($E1164,'[2]Costeo-JUL26'!$B$9:$CQ$307,P$1,0),0)*H1164</f>
        <v>0</v>
      </c>
      <c r="Q1164" s="36">
        <f t="shared" ref="Q1164:Q1227" si="565">+M1164+O1164+P1164</f>
        <v>139254.3121199999</v>
      </c>
      <c r="R1164" s="34">
        <f>IF($B1164="P",VLOOKUP($E1164,'[2]Costeo-JUL26'!$B$9:$CQ$307,R$1,0),0)</f>
        <v>902332</v>
      </c>
      <c r="S1164" s="16">
        <f>IF($B1164="P",VLOOKUP($E1164,'[2]Costeo-JUL26'!$B$9:$CQ$307,S$1,0),0)*$G1164</f>
        <v>26.092917723435001</v>
      </c>
      <c r="T1164" s="36">
        <f>IF($B1164="P",VLOOKUP($E1164,'[2]Costeo-JUL26'!$B$9:$CQ$307,T$1,0),0)*$G1164</f>
        <v>18201.216378708068</v>
      </c>
      <c r="U1164" s="35">
        <f>IF($B1164="P",VLOOKUP($E1164,'[2]Costeo-JUL26'!$B$9:$CQ$307,U$1,0),0)</f>
        <v>1.4999999999999999E-2</v>
      </c>
      <c r="V1164" s="36">
        <f t="shared" ref="V1164:V1227" si="566">U1164*T1164</f>
        <v>273.01824568062102</v>
      </c>
      <c r="W1164" s="36">
        <f t="shared" ref="W1164:W1227" si="567">T1164+V1164</f>
        <v>18474.23462438869</v>
      </c>
      <c r="X1164" s="34">
        <f>IF($B1164="P",VLOOKUP($E1164,'[2]Costeo-JUL26'!$B$9:$CQ$307,X$1,0),0)</f>
        <v>0</v>
      </c>
      <c r="Y1164" s="16">
        <f>IF($B1164="P",VLOOKUP($E1164,'[2]Costeo-JUL26'!$B$9:$CQ$307,Y$1,0),0)*$G1164</f>
        <v>0</v>
      </c>
      <c r="Z1164" s="36">
        <f>IF($B1164="P",VLOOKUP($E1164,'[2]Costeo-JUL26'!$B$9:$CQ$307,Z$1,0),0)*$G1164</f>
        <v>0</v>
      </c>
      <c r="AA1164" s="35">
        <f>IF($B1164="P",VLOOKUP($E1164,'[2]Costeo-JUL26'!$B$9:$CQ$307,AA$1,0),0)</f>
        <v>0</v>
      </c>
      <c r="AB1164" s="36">
        <f t="shared" ref="AB1164:AB1227" si="568">AA1164*Z1164</f>
        <v>0</v>
      </c>
      <c r="AC1164" s="36">
        <f t="shared" ref="AC1164:AC1227" si="569">Z1164+AB1164</f>
        <v>0</v>
      </c>
      <c r="AD1164" s="34">
        <f>IF($B1164="P",VLOOKUP($E1164,'[2]Costeo-JUL26'!$B$9:$CQ$307,AD$1,0),0)</f>
        <v>917993</v>
      </c>
      <c r="AE1164" s="16">
        <f>IF($B1164="P",VLOOKUP($E1164,'[2]Costeo-JUL26'!$B$9:$CQ$307,AE$1,0),0)*$G1164</f>
        <v>319.00200000000001</v>
      </c>
      <c r="AF1164" s="36">
        <f>IF($B1164="P",VLOOKUP($E1164,'[2]Costeo-JUL26'!$B$9:$CQ$307,AF$1,0),0)*$G1164</f>
        <v>8668.6879488000013</v>
      </c>
      <c r="AG1164" s="35">
        <f>IF($B1164="P",VLOOKUP($E1164,'[2]Costeo-JUL26'!$B$9:$CQ$307,AG$1,0),0)</f>
        <v>6.0000000000000001E-3</v>
      </c>
      <c r="AH1164" s="36">
        <f t="shared" ref="AH1164:AH1227" si="570">AG1164*AF1164</f>
        <v>52.012127692800007</v>
      </c>
      <c r="AI1164" s="36">
        <f t="shared" ref="AI1164:AI1227" si="571">AF1164+AH1164</f>
        <v>8720.7000764928016</v>
      </c>
      <c r="AJ1164" s="34">
        <f>IF($B1164="P",VLOOKUP($E1164,'[2]Costeo-JUL26'!$B$9:$CQ$307,AJ$1,0),0)</f>
        <v>938125</v>
      </c>
      <c r="AK1164" s="16">
        <f>IF($B1164="P",VLOOKUP($E1164,'[2]Costeo-JUL26'!$B$9:$CQ$307,AK$1,0),0)*$G1164</f>
        <v>319.00200000000001</v>
      </c>
      <c r="AL1164" s="36">
        <f>IF($B1164="P",VLOOKUP($E1164,'[2]Costeo-JUL26'!$B$9:$CQ$307,AL$1,0),0)*$G1164</f>
        <v>4741.7924689199999</v>
      </c>
      <c r="AM1164" s="35">
        <f>IF($B1164="P",VLOOKUP($E1164,'[2]Costeo-JUL26'!$B$9:$CQ$307,AM$1,0),0)</f>
        <v>1.7999999999999999E-2</v>
      </c>
      <c r="AN1164" s="36">
        <f t="shared" ref="AN1164:AN1227" si="572">AM1164*AL1164</f>
        <v>85.352264440559992</v>
      </c>
      <c r="AO1164" s="36">
        <f t="shared" ref="AO1164:AO1227" si="573">AL1164+AN1164</f>
        <v>4827.1447333605602</v>
      </c>
      <c r="AP1164" s="34">
        <f>IF($B1164="P",VLOOKUP($E1164,'[2]Costeo-JUL26'!$B$9:$CQ$307,AP$1,0),0)</f>
        <v>929272</v>
      </c>
      <c r="AQ1164" s="16">
        <f>IF($B1164="P",VLOOKUP($E1164,'[2]Costeo-JUL26'!$B$9:$CQ$307,AQ$1,0),0)*$G1164</f>
        <v>319.00200000000001</v>
      </c>
      <c r="AR1164" s="36">
        <f>IF($B1164="P",VLOOKUP($E1164,'[2]Costeo-JUL26'!$B$9:$CQ$307,AR$1,0),0)*$G1164</f>
        <v>46861.856354725795</v>
      </c>
      <c r="AS1164" s="35">
        <f>IF($B1164="P",VLOOKUP($E1164,'[2]Costeo-JUL26'!$B$9:$CQ$307,AS$1,0),0)</f>
        <v>0.02</v>
      </c>
      <c r="AT1164" s="36">
        <f t="shared" ref="AT1164:AT1227" si="574">AS1164*AR1164</f>
        <v>937.23712709451593</v>
      </c>
      <c r="AU1164" s="36">
        <f t="shared" ref="AU1164:AU1227" si="575">AR1164+AT1164</f>
        <v>47799.09348182031</v>
      </c>
      <c r="AV1164" s="34">
        <f>IF($B1164="P",VLOOKUP($E1164,'[2]Costeo-JUL26'!$B$9:$CQ$307,AV$1,0),0)</f>
        <v>922605</v>
      </c>
      <c r="AW1164" s="16">
        <f>IF($B1164="P",VLOOKUP($E1164,'[2]Costeo-JUL26'!$B$9:$CQ$307,AW$1,0),0)*$G1164</f>
        <v>1.06334</v>
      </c>
      <c r="AX1164" s="36">
        <f>IF($B1164="P",VLOOKUP($E1164,'[2]Costeo-JUL26'!$B$9:$CQ$307,AX$1,0),0)*$G1164</f>
        <v>5188.1412733593079</v>
      </c>
      <c r="AY1164" s="35">
        <f>IF($B1164="P",VLOOKUP($E1164,'[2]Costeo-JUL26'!$B$9:$CQ$307,AY$1,0),0)</f>
        <v>0.03</v>
      </c>
      <c r="AZ1164" s="36">
        <f t="shared" ref="AZ1164:AZ1227" si="576">AY1164*AX1164</f>
        <v>155.64423820077923</v>
      </c>
      <c r="BA1164" s="36">
        <f t="shared" ref="BA1164:BA1227" si="577">AX1164+AZ1164</f>
        <v>5343.7855115600869</v>
      </c>
      <c r="BB1164" s="34">
        <f>IF($B1164="P",VLOOKUP($E1164,'[2]Costeo-JUL26'!$B$9:$CQ$307,BB$1,0),0)</f>
        <v>902311</v>
      </c>
      <c r="BC1164" s="16">
        <f>IF($B1164="P",VLOOKUP($E1164,'[2]Costeo-JUL26'!$B$9:$CQ$307,BC$1,0),0)*$G1164</f>
        <v>7.5949059500000013E-2</v>
      </c>
      <c r="BD1164" s="36">
        <f>IF($B1164="P",VLOOKUP($E1164,'[2]Costeo-JUL26'!$B$9:$CQ$307,BD$1,0),0)*$G1164</f>
        <v>297.84524944287756</v>
      </c>
      <c r="BE1164" s="35">
        <f>IF($B1164="P",VLOOKUP($E1164,'[2]Costeo-JUL26'!$B$9:$CQ$307,BE$1,0),0)</f>
        <v>0.03</v>
      </c>
      <c r="BF1164" s="36">
        <f t="shared" ref="BF1164:BF1227" si="578">BE1164*BD1164</f>
        <v>8.9353574832863263</v>
      </c>
      <c r="BG1164" s="36">
        <f t="shared" ref="BG1164:BG1227" si="579">BD1164+BF1164</f>
        <v>306.7806069261639</v>
      </c>
      <c r="BH1164" s="34">
        <f>IF($B1164="P",VLOOKUP($E1164,'[2]Costeo-JUL26'!$B$9:$CQ$307,BH$1,0),0)</f>
        <v>902302</v>
      </c>
      <c r="BI1164" s="16">
        <f>IF($B1164="P",VLOOKUP($E1164,'[2]Costeo-JUL26'!$B$9:$CQ$307,BI$1,0),0)*$G1164</f>
        <v>1.5190571428571429</v>
      </c>
      <c r="BJ1164" s="36">
        <f>IF($B1164="P",VLOOKUP($E1164,'[2]Costeo-JUL26'!$B$9:$CQ$307,BJ$1,0),0)*$G1164</f>
        <v>999.23578857142854</v>
      </c>
      <c r="BK1164" s="35">
        <f>IF(BH1164=910319,0,IF($B1164="P",VLOOKUP($E1164,'[2]Costeo-JUL26'!$B$9:$CQ$307,BK$1,0),0))</f>
        <v>0.02</v>
      </c>
      <c r="BL1164" s="36">
        <f t="shared" ref="BL1164:BL1206" si="580">BK1164*BJ1164</f>
        <v>19.984715771428572</v>
      </c>
      <c r="BM1164" s="36">
        <f t="shared" ref="BM1164:BM1206" si="581">BJ1164+BL1164</f>
        <v>1019.2205043428571</v>
      </c>
      <c r="BN1164" s="34">
        <f>IF($B1164="P",VLOOKUP($E1164,'[2]Costeo-JUL26'!$B$9:$CQ$307,BN$1,0),0)</f>
        <v>0</v>
      </c>
      <c r="BO1164" s="16">
        <f>IF($B1164="P",VLOOKUP($E1164,'[2]Costeo-JUL26'!$B$9:$CQ$307,BO$1,0),0)*$G1164</f>
        <v>0</v>
      </c>
      <c r="BP1164" s="36">
        <f>IF($B1164="P",VLOOKUP($E1164,'[2]Costeo-JUL26'!$B$9:$CQ$307,BP$1,0),0)*$G1164</f>
        <v>0</v>
      </c>
      <c r="BQ1164" s="35">
        <f>IF($B1164="P",VLOOKUP($E1164,'[2]Costeo-JUL26'!$B$9:$CQ$307,BQ$1,0),0)</f>
        <v>0</v>
      </c>
      <c r="BR1164" s="36">
        <f t="shared" ref="BR1164:BR1227" si="582">BQ1164*BP1164</f>
        <v>0</v>
      </c>
      <c r="BS1164" s="36">
        <f t="shared" ref="BS1164:BS1227" si="583">BP1164+BR1164</f>
        <v>0</v>
      </c>
      <c r="BT1164" s="34">
        <f>IF($B1164="P",VLOOKUP($E1164,'[2]Costeo-JUL26'!$B$9:$CQ$307,BT$1,0),0)</f>
        <v>0</v>
      </c>
      <c r="BU1164" s="16">
        <f>IF($B1164="P",VLOOKUP($E1164,'[2]Costeo-JUL26'!$B$9:$CQ$307,BU$1,0),0)*$G1164</f>
        <v>0</v>
      </c>
      <c r="BV1164" s="36">
        <f>IF($B1164="P",VLOOKUP($E1164,'[2]Costeo-JUL26'!$B$9:$CQ$307,BV$1,0),0)*$G1164</f>
        <v>0</v>
      </c>
      <c r="BW1164" s="35">
        <f>IF($B1164="P",VLOOKUP($E1164,'[2]Costeo-JUL26'!$B$9:$CQ$307,BW$1,0),0)</f>
        <v>0</v>
      </c>
      <c r="BX1164" s="36">
        <f t="shared" ref="BX1164:BX1227" si="584">BW1164*BV1164</f>
        <v>0</v>
      </c>
      <c r="BY1164" s="36">
        <f t="shared" ref="BY1164:BY1227" si="585">BV1164+BX1164</f>
        <v>0</v>
      </c>
      <c r="BZ1164" s="34">
        <f>IF($B1164="P",VLOOKUP($E1164,'[2]Costeo-JUL26'!$B$9:$CQ$307,BZ$1,0),0)</f>
        <v>0</v>
      </c>
      <c r="CA1164" s="16">
        <f>IF($B1164="P",VLOOKUP($E1164,'[2]Costeo-JUL26'!$B$9:$CQ$307,CA$1,0),0)*$G1164</f>
        <v>0</v>
      </c>
      <c r="CB1164" s="36">
        <f>IF($B1164="P",VLOOKUP($E1164,'[2]Costeo-JUL26'!$B$9:$CQ$307,CB$1,0),0)*$G1164</f>
        <v>0</v>
      </c>
      <c r="CC1164" s="35">
        <f>IF($B1164="P",VLOOKUP($E1164,'[2]Costeo-JUL26'!$B$9:$CQ$307,CC$1,0),0)</f>
        <v>0</v>
      </c>
      <c r="CD1164" s="36">
        <f t="shared" ref="CD1164:CD1227" si="586">CC1164*CB1164</f>
        <v>0</v>
      </c>
      <c r="CE1164" s="36">
        <f t="shared" ref="CE1164:CE1227" si="587">CB1164+CD1164</f>
        <v>0</v>
      </c>
      <c r="CF1164" s="37">
        <f t="shared" si="559"/>
        <v>225745.27165889138</v>
      </c>
      <c r="CG1164" s="36">
        <f>IF($B1164="r",VLOOKUP($E1164,'[2]Costeo-JUL26'!$B$9:$CQ$307,CG$1,0),0)*$G1164</f>
        <v>0</v>
      </c>
      <c r="CH1164" s="35">
        <f>VLOOKUP($E1164,'[2]TEORICOS (05.26)'!$A$8:$T$251,CH$1,0)</f>
        <v>0.1</v>
      </c>
      <c r="CI1164" s="36">
        <f t="shared" ref="CI1164:CI1227" si="588">IF($B1164="P",0,J1164*L1164-CG1164*CH1164)</f>
        <v>0</v>
      </c>
      <c r="CJ1164" s="37">
        <f t="shared" ref="CJ1164:CJ1227" si="589">CG1164+CI1164</f>
        <v>0</v>
      </c>
      <c r="CM1164" s="16">
        <f>SUMIFS('[1]Ajuste Inventario'!$I:$I,'[1]Ajuste Inventario'!$B:$B,E1164,'[1]Ajuste Inventario'!$S:$S,D1164)*-1</f>
        <v>11.667</v>
      </c>
      <c r="CN1164" s="36">
        <f t="shared" si="560"/>
        <v>49537.684737605763</v>
      </c>
      <c r="CP1164" t="str">
        <f t="shared" si="561"/>
        <v>2648Org.Vtas V.Gesell</v>
      </c>
      <c r="CQ1164" s="10">
        <f t="shared" si="562"/>
        <v>4245.9659499104964</v>
      </c>
    </row>
    <row r="1165" spans="1:95" x14ac:dyDescent="0.25">
      <c r="A1165" s="30">
        <v>46204</v>
      </c>
      <c r="B1165" s="31" t="str">
        <f>VLOOKUP($E1165,'[2]TEORICOS (05.26)'!$A$8:$T$251,B$1,0)</f>
        <v>P</v>
      </c>
      <c r="C1165" s="32" t="str">
        <f>VLOOKUP($E1165,'[2]TEORICOS (05.26)'!$A$8:$T$251,C$1,0)</f>
        <v>Crush</v>
      </c>
      <c r="D1165" t="s">
        <v>233</v>
      </c>
      <c r="E1165">
        <v>2659</v>
      </c>
      <c r="F1165" t="s">
        <v>156</v>
      </c>
      <c r="G1165" s="16">
        <v>442.83299999999997</v>
      </c>
      <c r="H1165" s="16">
        <v>1053.0568740000022</v>
      </c>
      <c r="I1165" s="33">
        <v>3716513.9999999935</v>
      </c>
      <c r="J1165" s="33">
        <v>3427061.0599999987</v>
      </c>
      <c r="K1165" s="34">
        <f>IF($B1165="P",VLOOKUP($E1165,'[2]Costeo-JUL26'!$B$9:$CQ$307,K$1,0),0)</f>
        <v>901770</v>
      </c>
      <c r="L1165" s="35">
        <f>VLOOKUP($E1165,'[2]TEORICOS (05.26)'!$A$8:$T$251,L$1,0)</f>
        <v>0.19900000000000001</v>
      </c>
      <c r="M1165" s="36">
        <f t="shared" si="563"/>
        <v>681985.15093999973</v>
      </c>
      <c r="N1165" s="35">
        <f>IF($B1165="P",VLOOKUP($E1165,'[2]Costeo-JUL26'!$B$9:$CQ$307,N$1,0),0)</f>
        <v>8.0000000000000002E-3</v>
      </c>
      <c r="O1165" s="36">
        <f t="shared" si="564"/>
        <v>5455.8812075199976</v>
      </c>
      <c r="P1165" s="36">
        <f>IF($B1165="P",VLOOKUP($E1165,'[2]Costeo-JUL26'!$B$9:$CQ$307,P$1,0),0)*H1165</f>
        <v>0</v>
      </c>
      <c r="Q1165" s="36">
        <f t="shared" si="565"/>
        <v>687441.03214751976</v>
      </c>
      <c r="R1165" s="34">
        <f>IF($B1165="P",VLOOKUP($E1165,'[2]Costeo-JUL26'!$B$9:$CQ$307,R$1,0),0)</f>
        <v>0</v>
      </c>
      <c r="S1165" s="16">
        <f>IF($B1165="P",VLOOKUP($E1165,'[2]Costeo-JUL26'!$B$9:$CQ$307,S$1,0),0)*$G1165</f>
        <v>0</v>
      </c>
      <c r="T1165" s="36">
        <f>IF($B1165="P",VLOOKUP($E1165,'[2]Costeo-JUL26'!$B$9:$CQ$307,T$1,0),0)*$G1165</f>
        <v>0</v>
      </c>
      <c r="U1165" s="35">
        <f>IF($B1165="P",VLOOKUP($E1165,'[2]Costeo-JUL26'!$B$9:$CQ$307,U$1,0),0)</f>
        <v>0</v>
      </c>
      <c r="V1165" s="36">
        <f t="shared" si="566"/>
        <v>0</v>
      </c>
      <c r="W1165" s="36">
        <f t="shared" si="567"/>
        <v>0</v>
      </c>
      <c r="X1165" s="34">
        <f>IF($B1165="P",VLOOKUP($E1165,'[2]Costeo-JUL26'!$B$9:$CQ$307,X$1,0),0)</f>
        <v>902338</v>
      </c>
      <c r="Y1165" s="16">
        <f>IF($B1165="P",VLOOKUP($E1165,'[2]Costeo-JUL26'!$B$9:$CQ$307,Y$1,0),0)*$G1165</f>
        <v>48.531396968999992</v>
      </c>
      <c r="Z1165" s="36">
        <f>IF($B1165="P",VLOOKUP($E1165,'[2]Costeo-JUL26'!$B$9:$CQ$307,Z$1,0),0)*$G1165</f>
        <v>13721.767179015058</v>
      </c>
      <c r="AA1165" s="35">
        <f>IF($B1165="P",VLOOKUP($E1165,'[2]Costeo-JUL26'!$B$9:$CQ$307,AA$1,0),0)</f>
        <v>0.45</v>
      </c>
      <c r="AB1165" s="36">
        <f t="shared" si="568"/>
        <v>6174.795230556776</v>
      </c>
      <c r="AC1165" s="36">
        <f t="shared" si="569"/>
        <v>19896.562409571834</v>
      </c>
      <c r="AD1165" s="34">
        <f>IF($B1165="P",VLOOKUP($E1165,'[2]Costeo-JUL26'!$B$9:$CQ$307,AD$1,0),0)</f>
        <v>901767</v>
      </c>
      <c r="AE1165" s="16">
        <f>IF($B1165="P",VLOOKUP($E1165,'[2]Costeo-JUL26'!$B$9:$CQ$307,AE$1,0),0)*$G1165</f>
        <v>2656.9979999999996</v>
      </c>
      <c r="AF1165" s="36">
        <f>IF($B1165="P",VLOOKUP($E1165,'[2]Costeo-JUL26'!$B$9:$CQ$307,AF$1,0),0)*$G1165</f>
        <v>40777.479705600002</v>
      </c>
      <c r="AG1165" s="35">
        <f>IF($B1165="P",VLOOKUP($E1165,'[2]Costeo-JUL26'!$B$9:$CQ$307,AG$1,0),0)</f>
        <v>6.0000000000000001E-3</v>
      </c>
      <c r="AH1165" s="36">
        <f t="shared" si="570"/>
        <v>244.66487823360001</v>
      </c>
      <c r="AI1165" s="36">
        <f t="shared" si="571"/>
        <v>41022.1445838336</v>
      </c>
      <c r="AJ1165" s="34">
        <f>IF($B1165="P",VLOOKUP($E1165,'[2]Costeo-JUL26'!$B$9:$CQ$307,AJ$1,0),0)</f>
        <v>909143</v>
      </c>
      <c r="AK1165" s="16">
        <f>IF($B1165="P",VLOOKUP($E1165,'[2]Costeo-JUL26'!$B$9:$CQ$307,AK$1,0),0)*$G1165</f>
        <v>2656.9979999999996</v>
      </c>
      <c r="AL1165" s="36">
        <f>IF($B1165="P",VLOOKUP($E1165,'[2]Costeo-JUL26'!$B$9:$CQ$307,AL$1,0),0)*$G1165</f>
        <v>37705.990017599994</v>
      </c>
      <c r="AM1165" s="35">
        <f>IF($B1165="P",VLOOKUP($E1165,'[2]Costeo-JUL26'!$B$9:$CQ$307,AM$1,0),0)</f>
        <v>1.7999999999999999E-2</v>
      </c>
      <c r="AN1165" s="36">
        <f t="shared" si="572"/>
        <v>678.70782031679983</v>
      </c>
      <c r="AO1165" s="36">
        <f t="shared" si="573"/>
        <v>38384.697837916792</v>
      </c>
      <c r="AP1165" s="34">
        <f>IF($B1165="P",VLOOKUP($E1165,'[2]Costeo-JUL26'!$B$9:$CQ$307,AP$1,0),0)</f>
        <v>911423</v>
      </c>
      <c r="AQ1165" s="16">
        <f>IF($B1165="P",VLOOKUP($E1165,'[2]Costeo-JUL26'!$B$9:$CQ$307,AQ$1,0),0)*$G1165</f>
        <v>2656.9979999999996</v>
      </c>
      <c r="AR1165" s="36">
        <f>IF($B1165="P",VLOOKUP($E1165,'[2]Costeo-JUL26'!$B$9:$CQ$307,AR$1,0),0)*$G1165</f>
        <v>405590.47898926155</v>
      </c>
      <c r="AS1165" s="35">
        <f>IF($B1165="P",VLOOKUP($E1165,'[2]Costeo-JUL26'!$B$9:$CQ$307,AS$1,0),0)</f>
        <v>0.02</v>
      </c>
      <c r="AT1165" s="36">
        <f t="shared" si="574"/>
        <v>8111.8095797852311</v>
      </c>
      <c r="AU1165" s="36">
        <f t="shared" si="575"/>
        <v>413702.28856904677</v>
      </c>
      <c r="AV1165" s="34">
        <f>IF($B1165="P",VLOOKUP($E1165,'[2]Costeo-JUL26'!$B$9:$CQ$307,AV$1,0),0)</f>
        <v>932442</v>
      </c>
      <c r="AW1165" s="16">
        <f>IF($B1165="P",VLOOKUP($E1165,'[2]Costeo-JUL26'!$B$9:$CQ$307,AW$1,0),0)*$G1165</f>
        <v>12.266474099999998</v>
      </c>
      <c r="AX1165" s="36">
        <f>IF($B1165="P",VLOOKUP($E1165,'[2]Costeo-JUL26'!$B$9:$CQ$307,AX$1,0),0)*$G1165</f>
        <v>45278.920811558884</v>
      </c>
      <c r="AY1165" s="35">
        <f>IF($B1165="P",VLOOKUP($E1165,'[2]Costeo-JUL26'!$B$9:$CQ$307,AY$1,0),0)</f>
        <v>0.03</v>
      </c>
      <c r="AZ1165" s="36">
        <f t="shared" si="576"/>
        <v>1358.3676243467664</v>
      </c>
      <c r="BA1165" s="36">
        <f t="shared" si="577"/>
        <v>46637.288435905648</v>
      </c>
      <c r="BB1165" s="34">
        <f>IF($B1165="P",VLOOKUP($E1165,'[2]Costeo-JUL26'!$B$9:$CQ$307,BB$1,0),0)</f>
        <v>902311</v>
      </c>
      <c r="BC1165" s="16">
        <f>IF($B1165="P",VLOOKUP($E1165,'[2]Costeo-JUL26'!$B$9:$CQ$307,BC$1,0),0)*$G1165</f>
        <v>1.937394375</v>
      </c>
      <c r="BD1165" s="36">
        <f>IF($B1165="P",VLOOKUP($E1165,'[2]Costeo-JUL26'!$B$9:$CQ$307,BD$1,0),0)*$G1165</f>
        <v>7597.7729637468765</v>
      </c>
      <c r="BE1165" s="35">
        <f>IF($B1165="P",VLOOKUP($E1165,'[2]Costeo-JUL26'!$B$9:$CQ$307,BE$1,0),0)</f>
        <v>0.03</v>
      </c>
      <c r="BF1165" s="36">
        <f t="shared" si="578"/>
        <v>227.93318891240628</v>
      </c>
      <c r="BG1165" s="36">
        <f t="shared" si="579"/>
        <v>7825.7061526592825</v>
      </c>
      <c r="BH1165" s="34">
        <f>IF($B1165="P",VLOOKUP($E1165,'[2]Costeo-JUL26'!$B$9:$CQ$307,BH$1,0),0)</f>
        <v>933089</v>
      </c>
      <c r="BI1165" s="16">
        <f>IF($B1165="P",VLOOKUP($E1165,'[2]Costeo-JUL26'!$B$9:$CQ$307,BI$1,0),0)*$G1165</f>
        <v>16.606237499999999</v>
      </c>
      <c r="BJ1165" s="36">
        <f>IF($B1165="P",VLOOKUP($E1165,'[2]Costeo-JUL26'!$B$9:$CQ$307,BJ$1,0),0)*$G1165</f>
        <v>12366.209117986933</v>
      </c>
      <c r="BK1165" s="35">
        <f>IF(BH1165=910319,0,IF($B1165="P",VLOOKUP($E1165,'[2]Costeo-JUL26'!$B$9:$CQ$307,BK$1,0),0))</f>
        <v>0.02</v>
      </c>
      <c r="BL1165" s="36">
        <f t="shared" si="580"/>
        <v>247.32418235973867</v>
      </c>
      <c r="BM1165" s="36">
        <f t="shared" si="581"/>
        <v>12613.533300346671</v>
      </c>
      <c r="BN1165" s="34">
        <f>IF($B1165="P",VLOOKUP($E1165,'[2]Costeo-JUL26'!$B$9:$CQ$307,BN$1,0),0)</f>
        <v>0</v>
      </c>
      <c r="BO1165" s="16">
        <f>IF($B1165="P",VLOOKUP($E1165,'[2]Costeo-JUL26'!$B$9:$CQ$307,BO$1,0),0)*$G1165</f>
        <v>0</v>
      </c>
      <c r="BP1165" s="36">
        <f>IF($B1165="P",VLOOKUP($E1165,'[2]Costeo-JUL26'!$B$9:$CQ$307,BP$1,0),0)*$G1165</f>
        <v>0</v>
      </c>
      <c r="BQ1165" s="35">
        <f>IF($B1165="P",VLOOKUP($E1165,'[2]Costeo-JUL26'!$B$9:$CQ$307,BQ$1,0),0)</f>
        <v>0</v>
      </c>
      <c r="BR1165" s="36">
        <f t="shared" si="582"/>
        <v>0</v>
      </c>
      <c r="BS1165" s="36">
        <f t="shared" si="583"/>
        <v>0</v>
      </c>
      <c r="BT1165" s="34">
        <f>IF($B1165="P",VLOOKUP($E1165,'[2]Costeo-JUL26'!$B$9:$CQ$307,BT$1,0),0)</f>
        <v>0</v>
      </c>
      <c r="BU1165" s="16">
        <f>IF($B1165="P",VLOOKUP($E1165,'[2]Costeo-JUL26'!$B$9:$CQ$307,BU$1,0),0)*$G1165</f>
        <v>0</v>
      </c>
      <c r="BV1165" s="36">
        <f>IF($B1165="P",VLOOKUP($E1165,'[2]Costeo-JUL26'!$B$9:$CQ$307,BV$1,0),0)*$G1165</f>
        <v>0</v>
      </c>
      <c r="BW1165" s="35">
        <f>IF($B1165="P",VLOOKUP($E1165,'[2]Costeo-JUL26'!$B$9:$CQ$307,BW$1,0),0)</f>
        <v>0</v>
      </c>
      <c r="BX1165" s="36">
        <f t="shared" si="584"/>
        <v>0</v>
      </c>
      <c r="BY1165" s="36">
        <f t="shared" si="585"/>
        <v>0</v>
      </c>
      <c r="BZ1165" s="34">
        <f>IF($B1165="P",VLOOKUP($E1165,'[2]Costeo-JUL26'!$B$9:$CQ$307,BZ$1,0),0)</f>
        <v>0</v>
      </c>
      <c r="CA1165" s="16">
        <f>IF($B1165="P",VLOOKUP($E1165,'[2]Costeo-JUL26'!$B$9:$CQ$307,CA$1,0),0)*$G1165</f>
        <v>0</v>
      </c>
      <c r="CB1165" s="36">
        <f>IF($B1165="P",VLOOKUP($E1165,'[2]Costeo-JUL26'!$B$9:$CQ$307,CB$1,0),0)*$G1165</f>
        <v>0</v>
      </c>
      <c r="CC1165" s="35">
        <f>IF($B1165="P",VLOOKUP($E1165,'[2]Costeo-JUL26'!$B$9:$CQ$307,CC$1,0),0)</f>
        <v>0</v>
      </c>
      <c r="CD1165" s="36">
        <f t="shared" si="586"/>
        <v>0</v>
      </c>
      <c r="CE1165" s="36">
        <f t="shared" si="587"/>
        <v>0</v>
      </c>
      <c r="CF1165" s="37">
        <f t="shared" si="559"/>
        <v>1267523.2534368006</v>
      </c>
      <c r="CG1165" s="36">
        <f>IF($B1165="r",VLOOKUP($E1165,'[2]Costeo-JUL26'!$B$9:$CQ$307,CG$1,0),0)*$G1165</f>
        <v>0</v>
      </c>
      <c r="CH1165" s="35">
        <f>VLOOKUP($E1165,'[2]TEORICOS (05.26)'!$A$8:$T$251,CH$1,0)</f>
        <v>0</v>
      </c>
      <c r="CI1165" s="36">
        <f t="shared" si="588"/>
        <v>0</v>
      </c>
      <c r="CJ1165" s="37">
        <f t="shared" si="589"/>
        <v>0</v>
      </c>
      <c r="CM1165" s="16">
        <f>SUMIFS('[1]Ajuste Inventario'!$I:$I,'[1]Ajuste Inventario'!$B:$B,E1165,'[1]Ajuste Inventario'!$S:$S,D1165)*-1</f>
        <v>12.333</v>
      </c>
      <c r="CN1165" s="36">
        <f t="shared" si="560"/>
        <v>35300.811557937333</v>
      </c>
      <c r="CP1165" t="str">
        <f t="shared" si="561"/>
        <v>2659Org.Vtas V.Gesell</v>
      </c>
      <c r="CQ1165" s="10">
        <f t="shared" si="562"/>
        <v>2862.3053237604258</v>
      </c>
    </row>
    <row r="1166" spans="1:95" x14ac:dyDescent="0.25">
      <c r="A1166" s="30">
        <v>46204</v>
      </c>
      <c r="B1166" s="31" t="str">
        <f>VLOOKUP($E1166,'[2]TEORICOS (05.26)'!$A$8:$T$251,B$1,0)</f>
        <v>P</v>
      </c>
      <c r="C1166" s="32" t="str">
        <f>VLOOKUP($E1166,'[2]TEORICOS (05.26)'!$A$8:$T$251,C$1,0)</f>
        <v>Powerade</v>
      </c>
      <c r="D1166" t="s">
        <v>233</v>
      </c>
      <c r="E1166">
        <v>2662</v>
      </c>
      <c r="F1166" t="s">
        <v>157</v>
      </c>
      <c r="G1166" s="16">
        <v>34</v>
      </c>
      <c r="H1166" s="16">
        <v>17.952000000000009</v>
      </c>
      <c r="I1166" s="33">
        <v>261719.5</v>
      </c>
      <c r="J1166" s="33">
        <v>249357.28000000003</v>
      </c>
      <c r="K1166" s="34">
        <f>IF($B1166="P",VLOOKUP($E1166,'[2]Costeo-JUL26'!$B$9:$CQ$307,K$1,0),0)</f>
        <v>929226</v>
      </c>
      <c r="L1166" s="35">
        <f>VLOOKUP($E1166,'[2]TEORICOS (05.26)'!$A$8:$T$251,L$1,0)</f>
        <v>0.22</v>
      </c>
      <c r="M1166" s="36">
        <f t="shared" si="563"/>
        <v>54858.601600000009</v>
      </c>
      <c r="N1166" s="35">
        <f>IF($B1166="P",VLOOKUP($E1166,'[2]Costeo-JUL26'!$B$9:$CQ$307,N$1,0),0)</f>
        <v>0.2</v>
      </c>
      <c r="O1166" s="36">
        <f t="shared" si="564"/>
        <v>10971.720320000002</v>
      </c>
      <c r="P1166" s="36">
        <f>IF($B1166="P",VLOOKUP($E1166,'[2]Costeo-JUL26'!$B$9:$CQ$307,P$1,0),0)*H1166</f>
        <v>0</v>
      </c>
      <c r="Q1166" s="36">
        <f t="shared" si="565"/>
        <v>65830.321920000017</v>
      </c>
      <c r="R1166" s="34">
        <f>IF($B1166="P",VLOOKUP($E1166,'[2]Costeo-JUL26'!$B$9:$CQ$307,R$1,0),0)</f>
        <v>902332</v>
      </c>
      <c r="S1166" s="16">
        <f>IF($B1166="P",VLOOKUP($E1166,'[2]Costeo-JUL26'!$B$9:$CQ$307,S$1,0),0)*$G1166</f>
        <v>8.3850629999999988</v>
      </c>
      <c r="T1166" s="36">
        <f>IF($B1166="P",VLOOKUP($E1166,'[2]Costeo-JUL26'!$B$9:$CQ$307,T$1,0),0)*$G1166</f>
        <v>5849.0333518749003</v>
      </c>
      <c r="U1166" s="35">
        <f>IF($B1166="P",VLOOKUP($E1166,'[2]Costeo-JUL26'!$B$9:$CQ$307,U$1,0),0)</f>
        <v>1.4999999999999999E-2</v>
      </c>
      <c r="V1166" s="36">
        <f t="shared" si="566"/>
        <v>87.735500278123496</v>
      </c>
      <c r="W1166" s="36">
        <f t="shared" si="567"/>
        <v>5936.7688521530235</v>
      </c>
      <c r="X1166" s="34">
        <f>IF($B1166="P",VLOOKUP($E1166,'[2]Costeo-JUL26'!$B$9:$CQ$307,X$1,0),0)</f>
        <v>0</v>
      </c>
      <c r="Y1166" s="16">
        <f>IF($B1166="P",VLOOKUP($E1166,'[2]Costeo-JUL26'!$B$9:$CQ$307,Y$1,0),0)*$G1166</f>
        <v>0</v>
      </c>
      <c r="Z1166" s="36">
        <f>IF($B1166="P",VLOOKUP($E1166,'[2]Costeo-JUL26'!$B$9:$CQ$307,Z$1,0),0)*$G1166</f>
        <v>0</v>
      </c>
      <c r="AA1166" s="35">
        <f>IF($B1166="P",VLOOKUP($E1166,'[2]Costeo-JUL26'!$B$9:$CQ$307,AA$1,0),0)</f>
        <v>0</v>
      </c>
      <c r="AB1166" s="36">
        <f t="shared" si="568"/>
        <v>0</v>
      </c>
      <c r="AC1166" s="36">
        <f t="shared" si="569"/>
        <v>0</v>
      </c>
      <c r="AD1166" s="34">
        <f>IF($B1166="P",VLOOKUP($E1166,'[2]Costeo-JUL26'!$B$9:$CQ$307,AD$1,0),0)</f>
        <v>917993</v>
      </c>
      <c r="AE1166" s="16">
        <f>IF($B1166="P",VLOOKUP($E1166,'[2]Costeo-JUL26'!$B$9:$CQ$307,AE$1,0),0)*$G1166</f>
        <v>204</v>
      </c>
      <c r="AF1166" s="36">
        <f>IF($B1166="P",VLOOKUP($E1166,'[2]Costeo-JUL26'!$B$9:$CQ$307,AF$1,0),0)*$G1166</f>
        <v>5543.5776000000005</v>
      </c>
      <c r="AG1166" s="35">
        <f>IF($B1166="P",VLOOKUP($E1166,'[2]Costeo-JUL26'!$B$9:$CQ$307,AG$1,0),0)</f>
        <v>6.0000000000000001E-3</v>
      </c>
      <c r="AH1166" s="36">
        <f t="shared" si="570"/>
        <v>33.261465600000001</v>
      </c>
      <c r="AI1166" s="36">
        <f t="shared" si="571"/>
        <v>5576.8390656000001</v>
      </c>
      <c r="AJ1166" s="34">
        <f>IF($B1166="P",VLOOKUP($E1166,'[2]Costeo-JUL26'!$B$9:$CQ$307,AJ$1,0),0)</f>
        <v>929260</v>
      </c>
      <c r="AK1166" s="16">
        <f>IF($B1166="P",VLOOKUP($E1166,'[2]Costeo-JUL26'!$B$9:$CQ$307,AK$1,0),0)*$G1166</f>
        <v>204</v>
      </c>
      <c r="AL1166" s="36">
        <f>IF($B1166="P",VLOOKUP($E1166,'[2]Costeo-JUL26'!$B$9:$CQ$307,AL$1,0),0)*$G1166</f>
        <v>1904.6664000000001</v>
      </c>
      <c r="AM1166" s="35">
        <f>IF($B1166="P",VLOOKUP($E1166,'[2]Costeo-JUL26'!$B$9:$CQ$307,AM$1,0),0)</f>
        <v>1.7999999999999999E-2</v>
      </c>
      <c r="AN1166" s="36">
        <f t="shared" si="572"/>
        <v>34.2839952</v>
      </c>
      <c r="AO1166" s="36">
        <f t="shared" si="573"/>
        <v>1938.9503952</v>
      </c>
      <c r="AP1166" s="34">
        <f>IF($B1166="P",VLOOKUP($E1166,'[2]Costeo-JUL26'!$B$9:$CQ$307,AP$1,0),0)</f>
        <v>929270</v>
      </c>
      <c r="AQ1166" s="16">
        <f>IF($B1166="P",VLOOKUP($E1166,'[2]Costeo-JUL26'!$B$9:$CQ$307,AQ$1,0),0)*$G1166</f>
        <v>204</v>
      </c>
      <c r="AR1166" s="36">
        <f>IF($B1166="P",VLOOKUP($E1166,'[2]Costeo-JUL26'!$B$9:$CQ$307,AR$1,0),0)*$G1166</f>
        <v>21909.710159999999</v>
      </c>
      <c r="AS1166" s="35">
        <f>IF($B1166="P",VLOOKUP($E1166,'[2]Costeo-JUL26'!$B$9:$CQ$307,AS$1,0),0)</f>
        <v>0.02</v>
      </c>
      <c r="AT1166" s="36">
        <f t="shared" si="574"/>
        <v>438.1942032</v>
      </c>
      <c r="AU1166" s="36">
        <f t="shared" si="575"/>
        <v>22347.904363199999</v>
      </c>
      <c r="AV1166" s="34">
        <f>IF($B1166="P",VLOOKUP($E1166,'[2]Costeo-JUL26'!$B$9:$CQ$307,AV$1,0),0)</f>
        <v>934139</v>
      </c>
      <c r="AW1166" s="16">
        <f>IF($B1166="P",VLOOKUP($E1166,'[2]Costeo-JUL26'!$B$9:$CQ$307,AW$1,0),0)*$G1166</f>
        <v>0.53379999999999994</v>
      </c>
      <c r="AX1166" s="36">
        <f>IF($B1166="P",VLOOKUP($E1166,'[2]Costeo-JUL26'!$B$9:$CQ$307,AX$1,0),0)*$G1166</f>
        <v>2745.0878519999997</v>
      </c>
      <c r="AY1166" s="35">
        <f>IF($B1166="P",VLOOKUP($E1166,'[2]Costeo-JUL26'!$B$9:$CQ$307,AY$1,0),0)</f>
        <v>0.03</v>
      </c>
      <c r="AZ1166" s="36">
        <f t="shared" si="576"/>
        <v>82.352635559999982</v>
      </c>
      <c r="BA1166" s="36">
        <f t="shared" si="577"/>
        <v>2827.4404875599998</v>
      </c>
      <c r="BB1166" s="34">
        <f>IF($B1166="P",VLOOKUP($E1166,'[2]Costeo-JUL26'!$B$9:$CQ$307,BB$1,0),0)</f>
        <v>902311</v>
      </c>
      <c r="BC1166" s="16">
        <f>IF($B1166="P",VLOOKUP($E1166,'[2]Costeo-JUL26'!$B$9:$CQ$307,BC$1,0),0)*$G1166</f>
        <v>4.8569000000000001E-2</v>
      </c>
      <c r="BD1166" s="36">
        <f>IF($B1166="P",VLOOKUP($E1166,'[2]Costeo-JUL26'!$B$9:$CQ$307,BD$1,0),0)*$G1166</f>
        <v>190.47037600500005</v>
      </c>
      <c r="BE1166" s="35">
        <f>IF($B1166="P",VLOOKUP($E1166,'[2]Costeo-JUL26'!$B$9:$CQ$307,BE$1,0),0)</f>
        <v>0.03</v>
      </c>
      <c r="BF1166" s="36">
        <f t="shared" si="578"/>
        <v>5.7141112801500009</v>
      </c>
      <c r="BG1166" s="36">
        <f t="shared" si="579"/>
        <v>196.18448728515006</v>
      </c>
      <c r="BH1166" s="34">
        <f>IF($B1166="P",VLOOKUP($E1166,'[2]Costeo-JUL26'!$B$9:$CQ$307,BH$1,0),0)</f>
        <v>933089</v>
      </c>
      <c r="BI1166" s="16">
        <f>IF($B1166="P",VLOOKUP($E1166,'[2]Costeo-JUL26'!$B$9:$CQ$307,BI$1,0),0)*$G1166</f>
        <v>0.64761904761904765</v>
      </c>
      <c r="BJ1166" s="36">
        <f>IF($B1166="P",VLOOKUP($E1166,'[2]Costeo-JUL26'!$B$9:$CQ$307,BJ$1,0),0)*$G1166</f>
        <v>482.26412344449983</v>
      </c>
      <c r="BK1166" s="35">
        <f>IF(BH1166=910319,0,IF($B1166="P",VLOOKUP($E1166,'[2]Costeo-JUL26'!$B$9:$CQ$307,BK$1,0),0))</f>
        <v>0.02</v>
      </c>
      <c r="BL1166" s="36">
        <f t="shared" si="580"/>
        <v>9.645282468889997</v>
      </c>
      <c r="BM1166" s="36">
        <f t="shared" si="581"/>
        <v>491.90940591338983</v>
      </c>
      <c r="BN1166" s="34">
        <f>IF($B1166="P",VLOOKUP($E1166,'[2]Costeo-JUL26'!$B$9:$CQ$307,BN$1,0),0)</f>
        <v>0</v>
      </c>
      <c r="BO1166" s="16">
        <f>IF($B1166="P",VLOOKUP($E1166,'[2]Costeo-JUL26'!$B$9:$CQ$307,BO$1,0),0)*$G1166</f>
        <v>0</v>
      </c>
      <c r="BP1166" s="36">
        <f>IF($B1166="P",VLOOKUP($E1166,'[2]Costeo-JUL26'!$B$9:$CQ$307,BP$1,0),0)*$G1166</f>
        <v>0</v>
      </c>
      <c r="BQ1166" s="35">
        <f>IF($B1166="P",VLOOKUP($E1166,'[2]Costeo-JUL26'!$B$9:$CQ$307,BQ$1,0),0)</f>
        <v>0</v>
      </c>
      <c r="BR1166" s="36">
        <f t="shared" si="582"/>
        <v>0</v>
      </c>
      <c r="BS1166" s="36">
        <f t="shared" si="583"/>
        <v>0</v>
      </c>
      <c r="BT1166" s="34">
        <f>IF($B1166="P",VLOOKUP($E1166,'[2]Costeo-JUL26'!$B$9:$CQ$307,BT$1,0),0)</f>
        <v>0</v>
      </c>
      <c r="BU1166" s="16">
        <f>IF($B1166="P",VLOOKUP($E1166,'[2]Costeo-JUL26'!$B$9:$CQ$307,BU$1,0),0)*$G1166</f>
        <v>0</v>
      </c>
      <c r="BV1166" s="36">
        <f>IF($B1166="P",VLOOKUP($E1166,'[2]Costeo-JUL26'!$B$9:$CQ$307,BV$1,0),0)*$G1166</f>
        <v>0</v>
      </c>
      <c r="BW1166" s="35">
        <f>IF($B1166="P",VLOOKUP($E1166,'[2]Costeo-JUL26'!$B$9:$CQ$307,BW$1,0),0)</f>
        <v>0</v>
      </c>
      <c r="BX1166" s="36">
        <f t="shared" si="584"/>
        <v>0</v>
      </c>
      <c r="BY1166" s="36">
        <f t="shared" si="585"/>
        <v>0</v>
      </c>
      <c r="BZ1166" s="34">
        <f>IF($B1166="P",VLOOKUP($E1166,'[2]Costeo-JUL26'!$B$9:$CQ$307,BZ$1,0),0)</f>
        <v>0</v>
      </c>
      <c r="CA1166" s="16">
        <f>IF($B1166="P",VLOOKUP($E1166,'[2]Costeo-JUL26'!$B$9:$CQ$307,CA$1,0),0)*$G1166</f>
        <v>0</v>
      </c>
      <c r="CB1166" s="36">
        <f>IF($B1166="P",VLOOKUP($E1166,'[2]Costeo-JUL26'!$B$9:$CQ$307,CB$1,0),0)*$G1166</f>
        <v>0</v>
      </c>
      <c r="CC1166" s="35">
        <f>IF($B1166="P",VLOOKUP($E1166,'[2]Costeo-JUL26'!$B$9:$CQ$307,CC$1,0),0)</f>
        <v>0</v>
      </c>
      <c r="CD1166" s="36">
        <f t="shared" si="586"/>
        <v>0</v>
      </c>
      <c r="CE1166" s="36">
        <f t="shared" si="587"/>
        <v>0</v>
      </c>
      <c r="CF1166" s="37">
        <f t="shared" si="559"/>
        <v>105146.31897691157</v>
      </c>
      <c r="CG1166" s="36">
        <f>IF($B1166="r",VLOOKUP($E1166,'[2]Costeo-JUL26'!$B$9:$CQ$307,CG$1,0),0)*$G1166</f>
        <v>0</v>
      </c>
      <c r="CH1166" s="35">
        <f>VLOOKUP($E1166,'[2]TEORICOS (05.26)'!$A$8:$T$251,CH$1,0)</f>
        <v>0</v>
      </c>
      <c r="CI1166" s="36">
        <f t="shared" si="588"/>
        <v>0</v>
      </c>
      <c r="CJ1166" s="37">
        <f t="shared" si="589"/>
        <v>0</v>
      </c>
      <c r="CM1166" s="16">
        <f>SUMIFS('[1]Ajuste Inventario'!$I:$I,'[1]Ajuste Inventario'!$B:$B,E1166,'[1]Ajuste Inventario'!$S:$S,D1166)*-1</f>
        <v>7</v>
      </c>
      <c r="CN1166" s="36">
        <f t="shared" si="560"/>
        <v>21647.77155407003</v>
      </c>
      <c r="CP1166" t="str">
        <f t="shared" si="561"/>
        <v>2662Org.Vtas V.Gesell</v>
      </c>
      <c r="CQ1166" s="10">
        <f t="shared" si="562"/>
        <v>3092.5387934385758</v>
      </c>
    </row>
    <row r="1167" spans="1:95" x14ac:dyDescent="0.25">
      <c r="A1167" s="30">
        <v>46204</v>
      </c>
      <c r="B1167" s="31" t="str">
        <f>VLOOKUP($E1167,'[2]TEORICOS (05.26)'!$A$8:$T$251,B$1,0)</f>
        <v>P</v>
      </c>
      <c r="C1167" s="32" t="str">
        <f>VLOOKUP($E1167,'[2]TEORICOS (05.26)'!$A$8:$T$251,C$1,0)</f>
        <v>Powerade</v>
      </c>
      <c r="D1167" t="s">
        <v>233</v>
      </c>
      <c r="E1167">
        <v>2672</v>
      </c>
      <c r="F1167" t="s">
        <v>158</v>
      </c>
      <c r="G1167" s="16">
        <v>102.833</v>
      </c>
      <c r="H1167" s="16">
        <v>54.295823999999953</v>
      </c>
      <c r="I1167" s="33">
        <v>777593.37999999977</v>
      </c>
      <c r="J1167" s="33">
        <v>763607.88999999966</v>
      </c>
      <c r="K1167" s="34">
        <f>IF($B1167="P",VLOOKUP($E1167,'[2]Costeo-JUL26'!$B$9:$CQ$307,K$1,0),0)</f>
        <v>929225</v>
      </c>
      <c r="L1167" s="35">
        <f>VLOOKUP($E1167,'[2]TEORICOS (05.26)'!$A$8:$T$251,L$1,0)</f>
        <v>0.22</v>
      </c>
      <c r="M1167" s="36">
        <f t="shared" si="563"/>
        <v>167993.73579999994</v>
      </c>
      <c r="N1167" s="35">
        <f>IF($B1167="P",VLOOKUP($E1167,'[2]Costeo-JUL26'!$B$9:$CQ$307,N$1,0),0)</f>
        <v>0.05</v>
      </c>
      <c r="O1167" s="36">
        <f t="shared" si="564"/>
        <v>8399.6867899999979</v>
      </c>
      <c r="P1167" s="36">
        <f>IF($B1167="P",VLOOKUP($E1167,'[2]Costeo-JUL26'!$B$9:$CQ$307,P$1,0),0)*H1167</f>
        <v>0</v>
      </c>
      <c r="Q1167" s="36">
        <f t="shared" si="565"/>
        <v>176393.42258999994</v>
      </c>
      <c r="R1167" s="34">
        <f>IF($B1167="P",VLOOKUP($E1167,'[2]Costeo-JUL26'!$B$9:$CQ$307,R$1,0),0)</f>
        <v>902332</v>
      </c>
      <c r="S1167" s="16">
        <f>IF($B1167="P",VLOOKUP($E1167,'[2]Costeo-JUL26'!$B$9:$CQ$307,S$1,0),0)*$G1167</f>
        <v>25.373472026849996</v>
      </c>
      <c r="T1167" s="36">
        <f>IF($B1167="P",VLOOKUP($E1167,'[2]Costeo-JUL26'!$B$9:$CQ$307,T$1,0),0)*$G1167</f>
        <v>17699.364231122709</v>
      </c>
      <c r="U1167" s="35">
        <f>IF($B1167="P",VLOOKUP($E1167,'[2]Costeo-JUL26'!$B$9:$CQ$307,U$1,0),0)</f>
        <v>1.4999999999999999E-2</v>
      </c>
      <c r="V1167" s="36">
        <f t="shared" si="566"/>
        <v>265.49046346684059</v>
      </c>
      <c r="W1167" s="36">
        <f t="shared" si="567"/>
        <v>17964.85469458955</v>
      </c>
      <c r="X1167" s="34">
        <f>IF($B1167="P",VLOOKUP($E1167,'[2]Costeo-JUL26'!$B$9:$CQ$307,X$1,0),0)</f>
        <v>0</v>
      </c>
      <c r="Y1167" s="16">
        <f>IF($B1167="P",VLOOKUP($E1167,'[2]Costeo-JUL26'!$B$9:$CQ$307,Y$1,0),0)*$G1167</f>
        <v>0</v>
      </c>
      <c r="Z1167" s="36">
        <f>IF($B1167="P",VLOOKUP($E1167,'[2]Costeo-JUL26'!$B$9:$CQ$307,Z$1,0),0)*$G1167</f>
        <v>0</v>
      </c>
      <c r="AA1167" s="35">
        <f>IF($B1167="P",VLOOKUP($E1167,'[2]Costeo-JUL26'!$B$9:$CQ$307,AA$1,0),0)</f>
        <v>0</v>
      </c>
      <c r="AB1167" s="36">
        <f t="shared" si="568"/>
        <v>0</v>
      </c>
      <c r="AC1167" s="36">
        <f t="shared" si="569"/>
        <v>0</v>
      </c>
      <c r="AD1167" s="34">
        <f>IF($B1167="P",VLOOKUP($E1167,'[2]Costeo-JUL26'!$B$9:$CQ$307,AD$1,0),0)</f>
        <v>917993</v>
      </c>
      <c r="AE1167" s="16">
        <f>IF($B1167="P",VLOOKUP($E1167,'[2]Costeo-JUL26'!$B$9:$CQ$307,AE$1,0),0)*$G1167</f>
        <v>616.99800000000005</v>
      </c>
      <c r="AF1167" s="36">
        <f>IF($B1167="P",VLOOKUP($E1167,'[2]Costeo-JUL26'!$B$9:$CQ$307,AF$1,0),0)*$G1167</f>
        <v>16766.550451200001</v>
      </c>
      <c r="AG1167" s="35">
        <f>IF($B1167="P",VLOOKUP($E1167,'[2]Costeo-JUL26'!$B$9:$CQ$307,AG$1,0),0)</f>
        <v>6.0000000000000001E-3</v>
      </c>
      <c r="AH1167" s="36">
        <f t="shared" si="570"/>
        <v>100.59930270720001</v>
      </c>
      <c r="AI1167" s="36">
        <f t="shared" si="571"/>
        <v>16867.149753907201</v>
      </c>
      <c r="AJ1167" s="34">
        <f>IF($B1167="P",VLOOKUP($E1167,'[2]Costeo-JUL26'!$B$9:$CQ$307,AJ$1,0),0)</f>
        <v>929259</v>
      </c>
      <c r="AK1167" s="16">
        <f>IF($B1167="P",VLOOKUP($E1167,'[2]Costeo-JUL26'!$B$9:$CQ$307,AK$1,0),0)*$G1167</f>
        <v>616.99800000000005</v>
      </c>
      <c r="AL1167" s="36">
        <f>IF($B1167="P",VLOOKUP($E1167,'[2]Costeo-JUL26'!$B$9:$CQ$307,AL$1,0),0)*$G1167</f>
        <v>5760.6635268</v>
      </c>
      <c r="AM1167" s="35">
        <f>IF($B1167="P",VLOOKUP($E1167,'[2]Costeo-JUL26'!$B$9:$CQ$307,AM$1,0),0)</f>
        <v>1.7999999999999999E-2</v>
      </c>
      <c r="AN1167" s="36">
        <f t="shared" si="572"/>
        <v>103.69194348239999</v>
      </c>
      <c r="AO1167" s="36">
        <f t="shared" si="573"/>
        <v>5864.3554702824003</v>
      </c>
      <c r="AP1167" s="34">
        <f>IF($B1167="P",VLOOKUP($E1167,'[2]Costeo-JUL26'!$B$9:$CQ$307,AP$1,0),0)</f>
        <v>929270</v>
      </c>
      <c r="AQ1167" s="16">
        <f>IF($B1167="P",VLOOKUP($E1167,'[2]Costeo-JUL26'!$B$9:$CQ$307,AQ$1,0),0)*$G1167</f>
        <v>616.99800000000005</v>
      </c>
      <c r="AR1167" s="36">
        <f>IF($B1167="P",VLOOKUP($E1167,'[2]Costeo-JUL26'!$B$9:$CQ$307,AR$1,0),0)*$G1167</f>
        <v>66265.918378920003</v>
      </c>
      <c r="AS1167" s="35">
        <f>IF($B1167="P",VLOOKUP($E1167,'[2]Costeo-JUL26'!$B$9:$CQ$307,AS$1,0),0)</f>
        <v>0.02</v>
      </c>
      <c r="AT1167" s="36">
        <f t="shared" si="574"/>
        <v>1325.3183675784001</v>
      </c>
      <c r="AU1167" s="36">
        <f t="shared" si="575"/>
        <v>67591.236746498398</v>
      </c>
      <c r="AV1167" s="34">
        <f>IF($B1167="P",VLOOKUP($E1167,'[2]Costeo-JUL26'!$B$9:$CQ$307,AV$1,0),0)</f>
        <v>934139</v>
      </c>
      <c r="AW1167" s="16">
        <f>IF($B1167="P",VLOOKUP($E1167,'[2]Costeo-JUL26'!$B$9:$CQ$307,AW$1,0),0)*$G1167</f>
        <v>1.6144780999999999</v>
      </c>
      <c r="AX1167" s="36">
        <f>IF($B1167="P",VLOOKUP($E1167,'[2]Costeo-JUL26'!$B$9:$CQ$307,AX$1,0),0)*$G1167</f>
        <v>8302.5182083740001</v>
      </c>
      <c r="AY1167" s="35">
        <f>IF($B1167="P",VLOOKUP($E1167,'[2]Costeo-JUL26'!$B$9:$CQ$307,AY$1,0),0)</f>
        <v>0.03</v>
      </c>
      <c r="AZ1167" s="36">
        <f t="shared" si="576"/>
        <v>249.07554625122</v>
      </c>
      <c r="BA1167" s="36">
        <f t="shared" si="577"/>
        <v>8551.5937546252208</v>
      </c>
      <c r="BB1167" s="34">
        <f>IF($B1167="P",VLOOKUP($E1167,'[2]Costeo-JUL26'!$B$9:$CQ$307,BB$1,0),0)</f>
        <v>902311</v>
      </c>
      <c r="BC1167" s="16">
        <f>IF($B1167="P",VLOOKUP($E1167,'[2]Costeo-JUL26'!$B$9:$CQ$307,BC$1,0),0)*$G1167</f>
        <v>0.14689694050000002</v>
      </c>
      <c r="BD1167" s="36">
        <f>IF($B1167="P",VLOOKUP($E1167,'[2]Costeo-JUL26'!$B$9:$CQ$307,BD$1,0),0)*$G1167</f>
        <v>576.0776522271226</v>
      </c>
      <c r="BE1167" s="35">
        <f>IF($B1167="P",VLOOKUP($E1167,'[2]Costeo-JUL26'!$B$9:$CQ$307,BE$1,0),0)</f>
        <v>0.03</v>
      </c>
      <c r="BF1167" s="36">
        <f t="shared" si="578"/>
        <v>17.282329566813676</v>
      </c>
      <c r="BG1167" s="36">
        <f t="shared" si="579"/>
        <v>593.3599817939363</v>
      </c>
      <c r="BH1167" s="34">
        <f>IF($B1167="P",VLOOKUP($E1167,'[2]Costeo-JUL26'!$B$9:$CQ$307,BH$1,0),0)</f>
        <v>933089</v>
      </c>
      <c r="BI1167" s="16">
        <f>IF($B1167="P",VLOOKUP($E1167,'[2]Costeo-JUL26'!$B$9:$CQ$307,BI$1,0),0)*$G1167</f>
        <v>1.9587238095238098</v>
      </c>
      <c r="BJ1167" s="36">
        <f>IF($B1167="P",VLOOKUP($E1167,'[2]Costeo-JUL26'!$B$9:$CQ$307,BJ$1,0),0)*$G1167</f>
        <v>1458.6078413578896</v>
      </c>
      <c r="BK1167" s="35">
        <f>IF(BH1167=910319,0,IF($B1167="P",VLOOKUP($E1167,'[2]Costeo-JUL26'!$B$9:$CQ$307,BK$1,0),0))</f>
        <v>0.02</v>
      </c>
      <c r="BL1167" s="36">
        <f t="shared" si="580"/>
        <v>29.172156827157792</v>
      </c>
      <c r="BM1167" s="36">
        <f t="shared" si="581"/>
        <v>1487.7799981850474</v>
      </c>
      <c r="BN1167" s="34">
        <f>IF($B1167="P",VLOOKUP($E1167,'[2]Costeo-JUL26'!$B$9:$CQ$307,BN$1,0),0)</f>
        <v>0</v>
      </c>
      <c r="BO1167" s="16">
        <f>IF($B1167="P",VLOOKUP($E1167,'[2]Costeo-JUL26'!$B$9:$CQ$307,BO$1,0),0)*$G1167</f>
        <v>0</v>
      </c>
      <c r="BP1167" s="36">
        <f>IF($B1167="P",VLOOKUP($E1167,'[2]Costeo-JUL26'!$B$9:$CQ$307,BP$1,0),0)*$G1167</f>
        <v>0</v>
      </c>
      <c r="BQ1167" s="35">
        <f>IF($B1167="P",VLOOKUP($E1167,'[2]Costeo-JUL26'!$B$9:$CQ$307,BQ$1,0),0)</f>
        <v>0</v>
      </c>
      <c r="BR1167" s="36">
        <f t="shared" si="582"/>
        <v>0</v>
      </c>
      <c r="BS1167" s="36">
        <f t="shared" si="583"/>
        <v>0</v>
      </c>
      <c r="BT1167" s="34">
        <f>IF($B1167="P",VLOOKUP($E1167,'[2]Costeo-JUL26'!$B$9:$CQ$307,BT$1,0),0)</f>
        <v>0</v>
      </c>
      <c r="BU1167" s="16">
        <f>IF($B1167="P",VLOOKUP($E1167,'[2]Costeo-JUL26'!$B$9:$CQ$307,BU$1,0),0)*$G1167</f>
        <v>0</v>
      </c>
      <c r="BV1167" s="36">
        <f>IF($B1167="P",VLOOKUP($E1167,'[2]Costeo-JUL26'!$B$9:$CQ$307,BV$1,0),0)*$G1167</f>
        <v>0</v>
      </c>
      <c r="BW1167" s="35">
        <f>IF($B1167="P",VLOOKUP($E1167,'[2]Costeo-JUL26'!$B$9:$CQ$307,BW$1,0),0)</f>
        <v>0</v>
      </c>
      <c r="BX1167" s="36">
        <f t="shared" si="584"/>
        <v>0</v>
      </c>
      <c r="BY1167" s="36">
        <f t="shared" si="585"/>
        <v>0</v>
      </c>
      <c r="BZ1167" s="34">
        <f>IF($B1167="P",VLOOKUP($E1167,'[2]Costeo-JUL26'!$B$9:$CQ$307,BZ$1,0),0)</f>
        <v>0</v>
      </c>
      <c r="CA1167" s="16">
        <f>IF($B1167="P",VLOOKUP($E1167,'[2]Costeo-JUL26'!$B$9:$CQ$307,CA$1,0),0)*$G1167</f>
        <v>0</v>
      </c>
      <c r="CB1167" s="36">
        <f>IF($B1167="P",VLOOKUP($E1167,'[2]Costeo-JUL26'!$B$9:$CQ$307,CB$1,0),0)*$G1167</f>
        <v>0</v>
      </c>
      <c r="CC1167" s="35">
        <f>IF($B1167="P",VLOOKUP($E1167,'[2]Costeo-JUL26'!$B$9:$CQ$307,CC$1,0),0)</f>
        <v>0</v>
      </c>
      <c r="CD1167" s="36">
        <f t="shared" si="586"/>
        <v>0</v>
      </c>
      <c r="CE1167" s="36">
        <f t="shared" si="587"/>
        <v>0</v>
      </c>
      <c r="CF1167" s="37">
        <f t="shared" si="559"/>
        <v>295313.75298988167</v>
      </c>
      <c r="CG1167" s="36">
        <f>IF($B1167="r",VLOOKUP($E1167,'[2]Costeo-JUL26'!$B$9:$CQ$307,CG$1,0),0)*$G1167</f>
        <v>0</v>
      </c>
      <c r="CH1167" s="35">
        <f>VLOOKUP($E1167,'[2]TEORICOS (05.26)'!$A$8:$T$251,CH$1,0)</f>
        <v>0</v>
      </c>
      <c r="CI1167" s="36">
        <f t="shared" si="588"/>
        <v>0</v>
      </c>
      <c r="CJ1167" s="37">
        <f t="shared" si="589"/>
        <v>0</v>
      </c>
      <c r="CM1167" s="16">
        <f>SUMIFS('[1]Ajuste Inventario'!$I:$I,'[1]Ajuste Inventario'!$B:$B,E1167,'[1]Ajuste Inventario'!$S:$S,D1167)*-1</f>
        <v>4.3330000000000002</v>
      </c>
      <c r="CN1167" s="36">
        <f t="shared" si="560"/>
        <v>12443.422750529084</v>
      </c>
      <c r="CP1167" t="str">
        <f t="shared" si="561"/>
        <v>2672Org.Vtas V.Gesell</v>
      </c>
      <c r="CQ1167" s="10">
        <f t="shared" si="562"/>
        <v>2871.7800024299754</v>
      </c>
    </row>
    <row r="1168" spans="1:95" x14ac:dyDescent="0.25">
      <c r="A1168" s="30">
        <v>46204</v>
      </c>
      <c r="B1168" s="31" t="str">
        <f>VLOOKUP($E1168,'[2]TEORICOS (05.26)'!$A$8:$T$251,B$1,0)</f>
        <v>P</v>
      </c>
      <c r="C1168" s="32" t="str">
        <f>VLOOKUP($E1168,'[2]TEORICOS (05.26)'!$A$8:$T$251,C$1,0)</f>
        <v>Powerade</v>
      </c>
      <c r="D1168" t="s">
        <v>233</v>
      </c>
      <c r="E1168">
        <v>2678</v>
      </c>
      <c r="F1168" t="s">
        <v>159</v>
      </c>
      <c r="G1168" s="16">
        <v>79.167000000000002</v>
      </c>
      <c r="H1168" s="16">
        <v>83.20451700000001</v>
      </c>
      <c r="I1168" s="33">
        <v>1037664.2699999999</v>
      </c>
      <c r="J1168" s="33">
        <v>985465.95</v>
      </c>
      <c r="K1168" s="34">
        <f>IF($B1168="P",VLOOKUP($E1168,'[2]Costeo-JUL26'!$B$9:$CQ$307,K$1,0),0)</f>
        <v>929225</v>
      </c>
      <c r="L1168" s="35">
        <f>VLOOKUP($E1168,'[2]TEORICOS (05.26)'!$A$8:$T$251,L$1,0)</f>
        <v>0.22</v>
      </c>
      <c r="M1168" s="36">
        <f t="shared" si="563"/>
        <v>216802.50899999999</v>
      </c>
      <c r="N1168" s="35">
        <f>IF($B1168="P",VLOOKUP($E1168,'[2]Costeo-JUL26'!$B$9:$CQ$307,N$1,0),0)</f>
        <v>0.05</v>
      </c>
      <c r="O1168" s="36">
        <f t="shared" si="564"/>
        <v>10840.12545</v>
      </c>
      <c r="P1168" s="36">
        <f>IF($B1168="P",VLOOKUP($E1168,'[2]Costeo-JUL26'!$B$9:$CQ$307,P$1,0),0)*H1168</f>
        <v>0</v>
      </c>
      <c r="Q1168" s="36">
        <f t="shared" si="565"/>
        <v>227642.63444999998</v>
      </c>
      <c r="R1168" s="34">
        <f>IF($B1168="P",VLOOKUP($E1168,'[2]Costeo-JUL26'!$B$9:$CQ$307,R$1,0),0)</f>
        <v>902332</v>
      </c>
      <c r="S1168" s="16">
        <f>IF($B1168="P",VLOOKUP($E1168,'[2]Costeo-JUL26'!$B$9:$CQ$307,S$1,0),0)*$G1168</f>
        <v>38.872695567568499</v>
      </c>
      <c r="T1168" s="36">
        <f>IF($B1168="P",VLOOKUP($E1168,'[2]Costeo-JUL26'!$B$9:$CQ$307,T$1,0),0)*$G1168</f>
        <v>27115.800185638178</v>
      </c>
      <c r="U1168" s="35">
        <f>IF($B1168="P",VLOOKUP($E1168,'[2]Costeo-JUL26'!$B$9:$CQ$307,U$1,0),0)</f>
        <v>1.4999999999999999E-2</v>
      </c>
      <c r="V1168" s="36">
        <f t="shared" si="566"/>
        <v>406.73700278457267</v>
      </c>
      <c r="W1168" s="36">
        <f t="shared" si="567"/>
        <v>27522.53718842275</v>
      </c>
      <c r="X1168" s="34">
        <f>IF($B1168="P",VLOOKUP($E1168,'[2]Costeo-JUL26'!$B$9:$CQ$307,X$1,0),0)</f>
        <v>0</v>
      </c>
      <c r="Y1168" s="16">
        <f>IF($B1168="P",VLOOKUP($E1168,'[2]Costeo-JUL26'!$B$9:$CQ$307,Y$1,0),0)*$G1168</f>
        <v>0</v>
      </c>
      <c r="Z1168" s="36">
        <f>IF($B1168="P",VLOOKUP($E1168,'[2]Costeo-JUL26'!$B$9:$CQ$307,Z$1,0),0)*$G1168</f>
        <v>0</v>
      </c>
      <c r="AA1168" s="35">
        <f>IF($B1168="P",VLOOKUP($E1168,'[2]Costeo-JUL26'!$B$9:$CQ$307,AA$1,0),0)</f>
        <v>0</v>
      </c>
      <c r="AB1168" s="36">
        <f t="shared" si="568"/>
        <v>0</v>
      </c>
      <c r="AC1168" s="36">
        <f t="shared" si="569"/>
        <v>0</v>
      </c>
      <c r="AD1168" s="34">
        <f>IF($B1168="P",VLOOKUP($E1168,'[2]Costeo-JUL26'!$B$9:$CQ$307,AD$1,0),0)</f>
        <v>917993</v>
      </c>
      <c r="AE1168" s="16">
        <f>IF($B1168="P",VLOOKUP($E1168,'[2]Costeo-JUL26'!$B$9:$CQ$307,AE$1,0),0)*$G1168</f>
        <v>475.00200000000001</v>
      </c>
      <c r="AF1168" s="36">
        <f>IF($B1168="P",VLOOKUP($E1168,'[2]Costeo-JUL26'!$B$9:$CQ$307,AF$1,0),0)*$G1168</f>
        <v>12907.8943488</v>
      </c>
      <c r="AG1168" s="35">
        <f>IF($B1168="P",VLOOKUP($E1168,'[2]Costeo-JUL26'!$B$9:$CQ$307,AG$1,0),0)</f>
        <v>6.0000000000000001E-3</v>
      </c>
      <c r="AH1168" s="36">
        <f t="shared" si="570"/>
        <v>77.44736609280001</v>
      </c>
      <c r="AI1168" s="36">
        <f t="shared" si="571"/>
        <v>12985.3417148928</v>
      </c>
      <c r="AJ1168" s="34">
        <f>IF($B1168="P",VLOOKUP($E1168,'[2]Costeo-JUL26'!$B$9:$CQ$307,AJ$1,0),0)</f>
        <v>938126</v>
      </c>
      <c r="AK1168" s="16">
        <f>IF($B1168="P",VLOOKUP($E1168,'[2]Costeo-JUL26'!$B$9:$CQ$307,AK$1,0),0)*$G1168</f>
        <v>475.00200000000001</v>
      </c>
      <c r="AL1168" s="36">
        <f>IF($B1168="P",VLOOKUP($E1168,'[2]Costeo-JUL26'!$B$9:$CQ$307,AL$1,0),0)*$G1168</f>
        <v>7060.6482289199994</v>
      </c>
      <c r="AM1168" s="35">
        <f>IF($B1168="P",VLOOKUP($E1168,'[2]Costeo-JUL26'!$B$9:$CQ$307,AM$1,0),0)</f>
        <v>1.7999999999999999E-2</v>
      </c>
      <c r="AN1168" s="36">
        <f t="shared" si="572"/>
        <v>127.09166812055997</v>
      </c>
      <c r="AO1168" s="36">
        <f t="shared" si="573"/>
        <v>7187.7398970405593</v>
      </c>
      <c r="AP1168" s="34">
        <f>IF($B1168="P",VLOOKUP($E1168,'[2]Costeo-JUL26'!$B$9:$CQ$307,AP$1,0),0)</f>
        <v>929272</v>
      </c>
      <c r="AQ1168" s="16">
        <f>IF($B1168="P",VLOOKUP($E1168,'[2]Costeo-JUL26'!$B$9:$CQ$307,AQ$1,0),0)*$G1168</f>
        <v>475.00200000000001</v>
      </c>
      <c r="AR1168" s="36">
        <f>IF($B1168="P",VLOOKUP($E1168,'[2]Costeo-JUL26'!$B$9:$CQ$307,AR$1,0),0)*$G1168</f>
        <v>69778.482555618655</v>
      </c>
      <c r="AS1168" s="35">
        <f>IF($B1168="P",VLOOKUP($E1168,'[2]Costeo-JUL26'!$B$9:$CQ$307,AS$1,0),0)</f>
        <v>0.02</v>
      </c>
      <c r="AT1168" s="36">
        <f t="shared" si="574"/>
        <v>1395.5696511123731</v>
      </c>
      <c r="AU1168" s="36">
        <f t="shared" si="575"/>
        <v>71174.052206731023</v>
      </c>
      <c r="AV1168" s="34">
        <f>IF($B1168="P",VLOOKUP($E1168,'[2]Costeo-JUL26'!$B$9:$CQ$307,AV$1,0),0)</f>
        <v>922605</v>
      </c>
      <c r="AW1168" s="16">
        <f>IF($B1168="P",VLOOKUP($E1168,'[2]Costeo-JUL26'!$B$9:$CQ$307,AW$1,0),0)*$G1168</f>
        <v>1.58334</v>
      </c>
      <c r="AX1168" s="36">
        <f>IF($B1168="P",VLOOKUP($E1168,'[2]Costeo-JUL26'!$B$9:$CQ$307,AX$1,0),0)*$G1168</f>
        <v>7725.2728231428573</v>
      </c>
      <c r="AY1168" s="35">
        <f>IF($B1168="P",VLOOKUP($E1168,'[2]Costeo-JUL26'!$B$9:$CQ$307,AY$1,0),0)</f>
        <v>0.03</v>
      </c>
      <c r="AZ1168" s="36">
        <f t="shared" si="576"/>
        <v>231.75818469428572</v>
      </c>
      <c r="BA1168" s="36">
        <f t="shared" si="577"/>
        <v>7957.0310078371431</v>
      </c>
      <c r="BB1168" s="34">
        <f>IF($B1168="P",VLOOKUP($E1168,'[2]Costeo-JUL26'!$B$9:$CQ$307,BB$1,0),0)</f>
        <v>902311</v>
      </c>
      <c r="BC1168" s="16">
        <f>IF($B1168="P",VLOOKUP($E1168,'[2]Costeo-JUL26'!$B$9:$CQ$307,BC$1,0),0)*$G1168</f>
        <v>0.11309005950000001</v>
      </c>
      <c r="BD1168" s="36">
        <f>IF($B1168="P",VLOOKUP($E1168,'[2]Costeo-JUL26'!$B$9:$CQ$307,BD$1,0),0)*$G1168</f>
        <v>443.49906638787763</v>
      </c>
      <c r="BE1168" s="35">
        <f>IF($B1168="P",VLOOKUP($E1168,'[2]Costeo-JUL26'!$B$9:$CQ$307,BE$1,0),0)</f>
        <v>0.03</v>
      </c>
      <c r="BF1168" s="36">
        <f t="shared" si="578"/>
        <v>13.304971991636329</v>
      </c>
      <c r="BG1168" s="36">
        <f t="shared" si="579"/>
        <v>456.80403837951394</v>
      </c>
      <c r="BH1168" s="34">
        <f>IF($B1168="P",VLOOKUP($E1168,'[2]Costeo-JUL26'!$B$9:$CQ$307,BH$1,0),0)</f>
        <v>902302</v>
      </c>
      <c r="BI1168" s="16">
        <f>IF($B1168="P",VLOOKUP($E1168,'[2]Costeo-JUL26'!$B$9:$CQ$307,BI$1,0),0)*$G1168</f>
        <v>2.2619142857142855</v>
      </c>
      <c r="BJ1168" s="36">
        <f>IF($B1168="P",VLOOKUP($E1168,'[2]Costeo-JUL26'!$B$9:$CQ$307,BJ$1,0),0)*$G1168</f>
        <v>1487.887217142857</v>
      </c>
      <c r="BK1168" s="35">
        <f>IF(BH1168=910319,0,IF($B1168="P",VLOOKUP($E1168,'[2]Costeo-JUL26'!$B$9:$CQ$307,BK$1,0),0))</f>
        <v>0.02</v>
      </c>
      <c r="BL1168" s="36">
        <f t="shared" si="580"/>
        <v>29.757744342857141</v>
      </c>
      <c r="BM1168" s="36">
        <f t="shared" si="581"/>
        <v>1517.6449614857142</v>
      </c>
      <c r="BN1168" s="34">
        <f>IF($B1168="P",VLOOKUP($E1168,'[2]Costeo-JUL26'!$B$9:$CQ$307,BN$1,0),0)</f>
        <v>0</v>
      </c>
      <c r="BO1168" s="16">
        <f>IF($B1168="P",VLOOKUP($E1168,'[2]Costeo-JUL26'!$B$9:$CQ$307,BO$1,0),0)*$G1168</f>
        <v>0</v>
      </c>
      <c r="BP1168" s="36">
        <f>IF($B1168="P",VLOOKUP($E1168,'[2]Costeo-JUL26'!$B$9:$CQ$307,BP$1,0),0)*$G1168</f>
        <v>0</v>
      </c>
      <c r="BQ1168" s="35">
        <f>IF($B1168="P",VLOOKUP($E1168,'[2]Costeo-JUL26'!$B$9:$CQ$307,BQ$1,0),0)</f>
        <v>0</v>
      </c>
      <c r="BR1168" s="36">
        <f t="shared" si="582"/>
        <v>0</v>
      </c>
      <c r="BS1168" s="36">
        <f t="shared" si="583"/>
        <v>0</v>
      </c>
      <c r="BT1168" s="34">
        <f>IF($B1168="P",VLOOKUP($E1168,'[2]Costeo-JUL26'!$B$9:$CQ$307,BT$1,0),0)</f>
        <v>0</v>
      </c>
      <c r="BU1168" s="16">
        <f>IF($B1168="P",VLOOKUP($E1168,'[2]Costeo-JUL26'!$B$9:$CQ$307,BU$1,0),0)*$G1168</f>
        <v>0</v>
      </c>
      <c r="BV1168" s="36">
        <f>IF($B1168="P",VLOOKUP($E1168,'[2]Costeo-JUL26'!$B$9:$CQ$307,BV$1,0),0)*$G1168</f>
        <v>0</v>
      </c>
      <c r="BW1168" s="35">
        <f>IF($B1168="P",VLOOKUP($E1168,'[2]Costeo-JUL26'!$B$9:$CQ$307,BW$1,0),0)</f>
        <v>0</v>
      </c>
      <c r="BX1168" s="36">
        <f t="shared" si="584"/>
        <v>0</v>
      </c>
      <c r="BY1168" s="36">
        <f t="shared" si="585"/>
        <v>0</v>
      </c>
      <c r="BZ1168" s="34">
        <f>IF($B1168="P",VLOOKUP($E1168,'[2]Costeo-JUL26'!$B$9:$CQ$307,BZ$1,0),0)</f>
        <v>0</v>
      </c>
      <c r="CA1168" s="16">
        <f>IF($B1168="P",VLOOKUP($E1168,'[2]Costeo-JUL26'!$B$9:$CQ$307,CA$1,0),0)*$G1168</f>
        <v>0</v>
      </c>
      <c r="CB1168" s="36">
        <f>IF($B1168="P",VLOOKUP($E1168,'[2]Costeo-JUL26'!$B$9:$CQ$307,CB$1,0),0)*$G1168</f>
        <v>0</v>
      </c>
      <c r="CC1168" s="35">
        <f>IF($B1168="P",VLOOKUP($E1168,'[2]Costeo-JUL26'!$B$9:$CQ$307,CC$1,0),0)</f>
        <v>0</v>
      </c>
      <c r="CD1168" s="36">
        <f t="shared" si="586"/>
        <v>0</v>
      </c>
      <c r="CE1168" s="36">
        <f t="shared" si="587"/>
        <v>0</v>
      </c>
      <c r="CF1168" s="37">
        <f t="shared" si="559"/>
        <v>356443.78546478949</v>
      </c>
      <c r="CG1168" s="36">
        <f>IF($B1168="r",VLOOKUP($E1168,'[2]Costeo-JUL26'!$B$9:$CQ$307,CG$1,0),0)*$G1168</f>
        <v>0</v>
      </c>
      <c r="CH1168" s="35">
        <f>VLOOKUP($E1168,'[2]TEORICOS (05.26)'!$A$8:$T$251,CH$1,0)</f>
        <v>0.1</v>
      </c>
      <c r="CI1168" s="36">
        <f t="shared" si="588"/>
        <v>0</v>
      </c>
      <c r="CJ1168" s="37">
        <f t="shared" si="589"/>
        <v>0</v>
      </c>
      <c r="CM1168" s="16">
        <f>SUMIFS('[1]Ajuste Inventario'!$I:$I,'[1]Ajuste Inventario'!$B:$B,E1168,'[1]Ajuste Inventario'!$S:$S,D1168)*-1</f>
        <v>12</v>
      </c>
      <c r="CN1168" s="36">
        <f t="shared" si="560"/>
        <v>54029.146305625749</v>
      </c>
      <c r="CP1168" t="str">
        <f t="shared" si="561"/>
        <v>2678Org.Vtas V.Gesell</v>
      </c>
      <c r="CQ1168" s="10">
        <f t="shared" si="562"/>
        <v>4502.4288588021454</v>
      </c>
    </row>
    <row r="1169" spans="1:95" x14ac:dyDescent="0.25">
      <c r="A1169" s="30">
        <v>46204</v>
      </c>
      <c r="B1169" s="31" t="str">
        <f>VLOOKUP($E1169,'[2]TEORICOS (05.26)'!$A$8:$T$251,B$1,0)</f>
        <v>P</v>
      </c>
      <c r="C1169" s="32" t="str">
        <f>VLOOKUP($E1169,'[2]TEORICOS (05.26)'!$A$8:$T$251,C$1,0)</f>
        <v>Powerade</v>
      </c>
      <c r="D1169" t="s">
        <v>233</v>
      </c>
      <c r="E1169">
        <v>2682</v>
      </c>
      <c r="F1169" t="s">
        <v>160</v>
      </c>
      <c r="G1169" s="16">
        <v>195</v>
      </c>
      <c r="H1169" s="16">
        <v>102.96000000000021</v>
      </c>
      <c r="I1169" s="33">
        <v>1419309.3499999994</v>
      </c>
      <c r="J1169" s="33">
        <v>1394106.5299999991</v>
      </c>
      <c r="K1169" s="34">
        <f>IF($B1169="P",VLOOKUP($E1169,'[2]Costeo-JUL26'!$B$9:$CQ$307,K$1,0),0)</f>
        <v>929227</v>
      </c>
      <c r="L1169" s="35">
        <f>VLOOKUP($E1169,'[2]TEORICOS (05.26)'!$A$8:$T$251,L$1,0)</f>
        <v>0.22</v>
      </c>
      <c r="M1169" s="36">
        <f t="shared" si="563"/>
        <v>306703.43659999978</v>
      </c>
      <c r="N1169" s="35">
        <f>IF($B1169="P",VLOOKUP($E1169,'[2]Costeo-JUL26'!$B$9:$CQ$307,N$1,0),0)</f>
        <v>0.05</v>
      </c>
      <c r="O1169" s="36">
        <f t="shared" si="564"/>
        <v>15335.17182999999</v>
      </c>
      <c r="P1169" s="36">
        <f>IF($B1169="P",VLOOKUP($E1169,'[2]Costeo-JUL26'!$B$9:$CQ$307,P$1,0),0)*H1169</f>
        <v>0</v>
      </c>
      <c r="Q1169" s="36">
        <f t="shared" si="565"/>
        <v>322038.60842999979</v>
      </c>
      <c r="R1169" s="34">
        <f>IF($B1169="P",VLOOKUP($E1169,'[2]Costeo-JUL26'!$B$9:$CQ$307,R$1,0),0)</f>
        <v>902332</v>
      </c>
      <c r="S1169" s="16">
        <f>IF($B1169="P",VLOOKUP($E1169,'[2]Costeo-JUL26'!$B$9:$CQ$307,S$1,0),0)*$G1169</f>
        <v>48.090802499999995</v>
      </c>
      <c r="T1169" s="36">
        <f>IF($B1169="P",VLOOKUP($E1169,'[2]Costeo-JUL26'!$B$9:$CQ$307,T$1,0),0)*$G1169</f>
        <v>33545.926576929574</v>
      </c>
      <c r="U1169" s="35">
        <f>IF($B1169="P",VLOOKUP($E1169,'[2]Costeo-JUL26'!$B$9:$CQ$307,U$1,0),0)</f>
        <v>1.4999999999999999E-2</v>
      </c>
      <c r="V1169" s="36">
        <f t="shared" si="566"/>
        <v>503.18889865394362</v>
      </c>
      <c r="W1169" s="36">
        <f t="shared" si="567"/>
        <v>34049.115475583516</v>
      </c>
      <c r="X1169" s="34">
        <f>IF($B1169="P",VLOOKUP($E1169,'[2]Costeo-JUL26'!$B$9:$CQ$307,X$1,0),0)</f>
        <v>0</v>
      </c>
      <c r="Y1169" s="16">
        <f>IF($B1169="P",VLOOKUP($E1169,'[2]Costeo-JUL26'!$B$9:$CQ$307,Y$1,0),0)*$G1169</f>
        <v>0</v>
      </c>
      <c r="Z1169" s="36">
        <f>IF($B1169="P",VLOOKUP($E1169,'[2]Costeo-JUL26'!$B$9:$CQ$307,Z$1,0),0)*$G1169</f>
        <v>0</v>
      </c>
      <c r="AA1169" s="35">
        <f>IF($B1169="P",VLOOKUP($E1169,'[2]Costeo-JUL26'!$B$9:$CQ$307,AA$1,0),0)</f>
        <v>0</v>
      </c>
      <c r="AB1169" s="36">
        <f t="shared" si="568"/>
        <v>0</v>
      </c>
      <c r="AC1169" s="36">
        <f t="shared" si="569"/>
        <v>0</v>
      </c>
      <c r="AD1169" s="34">
        <f>IF($B1169="P",VLOOKUP($E1169,'[2]Costeo-JUL26'!$B$9:$CQ$307,AD$1,0),0)</f>
        <v>917993</v>
      </c>
      <c r="AE1169" s="16">
        <f>IF($B1169="P",VLOOKUP($E1169,'[2]Costeo-JUL26'!$B$9:$CQ$307,AE$1,0),0)*$G1169</f>
        <v>1170</v>
      </c>
      <c r="AF1169" s="36">
        <f>IF($B1169="P",VLOOKUP($E1169,'[2]Costeo-JUL26'!$B$9:$CQ$307,AF$1,0),0)*$G1169</f>
        <v>31794.048000000003</v>
      </c>
      <c r="AG1169" s="35">
        <f>IF($B1169="P",VLOOKUP($E1169,'[2]Costeo-JUL26'!$B$9:$CQ$307,AG$1,0),0)</f>
        <v>6.0000000000000001E-3</v>
      </c>
      <c r="AH1169" s="36">
        <f t="shared" si="570"/>
        <v>190.76428800000002</v>
      </c>
      <c r="AI1169" s="36">
        <f t="shared" si="571"/>
        <v>31984.812288000001</v>
      </c>
      <c r="AJ1169" s="34">
        <f>IF($B1169="P",VLOOKUP($E1169,'[2]Costeo-JUL26'!$B$9:$CQ$307,AJ$1,0),0)</f>
        <v>929257</v>
      </c>
      <c r="AK1169" s="16">
        <f>IF($B1169="P",VLOOKUP($E1169,'[2]Costeo-JUL26'!$B$9:$CQ$307,AK$1,0),0)*$G1169</f>
        <v>1170</v>
      </c>
      <c r="AL1169" s="36">
        <f>IF($B1169="P",VLOOKUP($E1169,'[2]Costeo-JUL26'!$B$9:$CQ$307,AL$1,0),0)*$G1169</f>
        <v>9814.1004000000012</v>
      </c>
      <c r="AM1169" s="35">
        <f>IF($B1169="P",VLOOKUP($E1169,'[2]Costeo-JUL26'!$B$9:$CQ$307,AM$1,0),0)</f>
        <v>1.7999999999999999E-2</v>
      </c>
      <c r="AN1169" s="36">
        <f t="shared" si="572"/>
        <v>176.65380720000002</v>
      </c>
      <c r="AO1169" s="36">
        <f t="shared" si="573"/>
        <v>9990.7542072000015</v>
      </c>
      <c r="AP1169" s="34">
        <f>IF($B1169="P",VLOOKUP($E1169,'[2]Costeo-JUL26'!$B$9:$CQ$307,AP$1,0),0)</f>
        <v>929270</v>
      </c>
      <c r="AQ1169" s="16">
        <f>IF($B1169="P",VLOOKUP($E1169,'[2]Costeo-JUL26'!$B$9:$CQ$307,AQ$1,0),0)*$G1169</f>
        <v>1170</v>
      </c>
      <c r="AR1169" s="36">
        <f>IF($B1169="P",VLOOKUP($E1169,'[2]Costeo-JUL26'!$B$9:$CQ$307,AR$1,0),0)*$G1169</f>
        <v>125658.6318</v>
      </c>
      <c r="AS1169" s="35">
        <f>IF($B1169="P",VLOOKUP($E1169,'[2]Costeo-JUL26'!$B$9:$CQ$307,AS$1,0),0)</f>
        <v>0.02</v>
      </c>
      <c r="AT1169" s="36">
        <f t="shared" si="574"/>
        <v>2513.1726360000002</v>
      </c>
      <c r="AU1169" s="36">
        <f t="shared" si="575"/>
        <v>128171.80443600001</v>
      </c>
      <c r="AV1169" s="34">
        <f>IF($B1169="P",VLOOKUP($E1169,'[2]Costeo-JUL26'!$B$9:$CQ$307,AV$1,0),0)</f>
        <v>934139</v>
      </c>
      <c r="AW1169" s="16">
        <f>IF($B1169="P",VLOOKUP($E1169,'[2]Costeo-JUL26'!$B$9:$CQ$307,AW$1,0),0)*$G1169</f>
        <v>3.0614999999999997</v>
      </c>
      <c r="AX1169" s="36">
        <f>IF($B1169="P",VLOOKUP($E1169,'[2]Costeo-JUL26'!$B$9:$CQ$307,AX$1,0),0)*$G1169</f>
        <v>15743.886209999999</v>
      </c>
      <c r="AY1169" s="35">
        <f>IF($B1169="P",VLOOKUP($E1169,'[2]Costeo-JUL26'!$B$9:$CQ$307,AY$1,0),0)</f>
        <v>0.03</v>
      </c>
      <c r="AZ1169" s="36">
        <f t="shared" si="576"/>
        <v>472.31658629999993</v>
      </c>
      <c r="BA1169" s="36">
        <f t="shared" si="577"/>
        <v>16216.202796299998</v>
      </c>
      <c r="BB1169" s="34">
        <f>IF($B1169="P",VLOOKUP($E1169,'[2]Costeo-JUL26'!$B$9:$CQ$307,BB$1,0),0)</f>
        <v>902311</v>
      </c>
      <c r="BC1169" s="16">
        <f>IF($B1169="P",VLOOKUP($E1169,'[2]Costeo-JUL26'!$B$9:$CQ$307,BC$1,0),0)*$G1169</f>
        <v>0.27855750000000001</v>
      </c>
      <c r="BD1169" s="36">
        <f>IF($B1169="P",VLOOKUP($E1169,'[2]Costeo-JUL26'!$B$9:$CQ$307,BD$1,0),0)*$G1169</f>
        <v>1092.4036270875004</v>
      </c>
      <c r="BE1169" s="35">
        <f>IF($B1169="P",VLOOKUP($E1169,'[2]Costeo-JUL26'!$B$9:$CQ$307,BE$1,0),0)</f>
        <v>0.03</v>
      </c>
      <c r="BF1169" s="36">
        <f t="shared" si="578"/>
        <v>32.772108812625007</v>
      </c>
      <c r="BG1169" s="36">
        <f t="shared" si="579"/>
        <v>1125.1757359001253</v>
      </c>
      <c r="BH1169" s="34">
        <f>IF($B1169="P",VLOOKUP($E1169,'[2]Costeo-JUL26'!$B$9:$CQ$307,BH$1,0),0)</f>
        <v>933089</v>
      </c>
      <c r="BI1169" s="16">
        <f>IF($B1169="P",VLOOKUP($E1169,'[2]Costeo-JUL26'!$B$9:$CQ$307,BI$1,0),0)*$G1169</f>
        <v>3.7142857142857144</v>
      </c>
      <c r="BJ1169" s="36">
        <f>IF($B1169="P",VLOOKUP($E1169,'[2]Costeo-JUL26'!$B$9:$CQ$307,BJ$1,0),0)*$G1169</f>
        <v>2765.9265903434548</v>
      </c>
      <c r="BK1169" s="35">
        <f>IF(BH1169=910319,0,IF($B1169="P",VLOOKUP($E1169,'[2]Costeo-JUL26'!$B$9:$CQ$307,BK$1,0),0))</f>
        <v>0.02</v>
      </c>
      <c r="BL1169" s="36">
        <f t="shared" si="580"/>
        <v>55.318531806869096</v>
      </c>
      <c r="BM1169" s="36">
        <f t="shared" si="581"/>
        <v>2821.2451221503238</v>
      </c>
      <c r="BN1169" s="34">
        <f>IF($B1169="P",VLOOKUP($E1169,'[2]Costeo-JUL26'!$B$9:$CQ$307,BN$1,0),0)</f>
        <v>0</v>
      </c>
      <c r="BO1169" s="16">
        <f>IF($B1169="P",VLOOKUP($E1169,'[2]Costeo-JUL26'!$B$9:$CQ$307,BO$1,0),0)*$G1169</f>
        <v>0</v>
      </c>
      <c r="BP1169" s="36">
        <f>IF($B1169="P",VLOOKUP($E1169,'[2]Costeo-JUL26'!$B$9:$CQ$307,BP$1,0),0)*$G1169</f>
        <v>0</v>
      </c>
      <c r="BQ1169" s="35">
        <f>IF($B1169="P",VLOOKUP($E1169,'[2]Costeo-JUL26'!$B$9:$CQ$307,BQ$1,0),0)</f>
        <v>0</v>
      </c>
      <c r="BR1169" s="36">
        <f t="shared" si="582"/>
        <v>0</v>
      </c>
      <c r="BS1169" s="36">
        <f t="shared" si="583"/>
        <v>0</v>
      </c>
      <c r="BT1169" s="34">
        <f>IF($B1169="P",VLOOKUP($E1169,'[2]Costeo-JUL26'!$B$9:$CQ$307,BT$1,0),0)</f>
        <v>0</v>
      </c>
      <c r="BU1169" s="16">
        <f>IF($B1169="P",VLOOKUP($E1169,'[2]Costeo-JUL26'!$B$9:$CQ$307,BU$1,0),0)*$G1169</f>
        <v>0</v>
      </c>
      <c r="BV1169" s="36">
        <f>IF($B1169="P",VLOOKUP($E1169,'[2]Costeo-JUL26'!$B$9:$CQ$307,BV$1,0),0)*$G1169</f>
        <v>0</v>
      </c>
      <c r="BW1169" s="35">
        <f>IF($B1169="P",VLOOKUP($E1169,'[2]Costeo-JUL26'!$B$9:$CQ$307,BW$1,0),0)</f>
        <v>0</v>
      </c>
      <c r="BX1169" s="36">
        <f t="shared" si="584"/>
        <v>0</v>
      </c>
      <c r="BY1169" s="36">
        <f t="shared" si="585"/>
        <v>0</v>
      </c>
      <c r="BZ1169" s="34">
        <f>IF($B1169="P",VLOOKUP($E1169,'[2]Costeo-JUL26'!$B$9:$CQ$307,BZ$1,0),0)</f>
        <v>0</v>
      </c>
      <c r="CA1169" s="16">
        <f>IF($B1169="P",VLOOKUP($E1169,'[2]Costeo-JUL26'!$B$9:$CQ$307,CA$1,0),0)*$G1169</f>
        <v>0</v>
      </c>
      <c r="CB1169" s="36">
        <f>IF($B1169="P",VLOOKUP($E1169,'[2]Costeo-JUL26'!$B$9:$CQ$307,CB$1,0),0)*$G1169</f>
        <v>0</v>
      </c>
      <c r="CC1169" s="35">
        <f>IF($B1169="P",VLOOKUP($E1169,'[2]Costeo-JUL26'!$B$9:$CQ$307,CC$1,0),0)</f>
        <v>0</v>
      </c>
      <c r="CD1169" s="36">
        <f t="shared" si="586"/>
        <v>0</v>
      </c>
      <c r="CE1169" s="36">
        <f t="shared" si="587"/>
        <v>0</v>
      </c>
      <c r="CF1169" s="37">
        <f t="shared" si="559"/>
        <v>546397.71849113377</v>
      </c>
      <c r="CG1169" s="36">
        <f>IF($B1169="r",VLOOKUP($E1169,'[2]Costeo-JUL26'!$B$9:$CQ$307,CG$1,0),0)*$G1169</f>
        <v>0</v>
      </c>
      <c r="CH1169" s="35">
        <f>VLOOKUP($E1169,'[2]TEORICOS (05.26)'!$A$8:$T$251,CH$1,0)</f>
        <v>0</v>
      </c>
      <c r="CI1169" s="36">
        <f t="shared" si="588"/>
        <v>0</v>
      </c>
      <c r="CJ1169" s="37">
        <f t="shared" si="589"/>
        <v>0</v>
      </c>
      <c r="CM1169" s="16">
        <f>SUMIFS('[1]Ajuste Inventario'!$I:$I,'[1]Ajuste Inventario'!$B:$B,E1169,'[1]Ajuste Inventario'!$S:$S,D1169)*-1</f>
        <v>-0.66599999999999993</v>
      </c>
      <c r="CN1169" s="36">
        <f t="shared" si="560"/>
        <v>-1866.1583616158721</v>
      </c>
      <c r="CP1169" t="str">
        <f t="shared" si="561"/>
        <v>2682Org.Vtas V.Gesell</v>
      </c>
      <c r="CQ1169" s="10">
        <f t="shared" si="562"/>
        <v>2802.0395820058143</v>
      </c>
    </row>
    <row r="1170" spans="1:95" x14ac:dyDescent="0.25">
      <c r="A1170" s="30">
        <v>46204</v>
      </c>
      <c r="B1170" s="31" t="str">
        <f>VLOOKUP($E1170,'[2]TEORICOS (05.26)'!$A$8:$T$251,B$1,0)</f>
        <v>P</v>
      </c>
      <c r="C1170" s="32" t="str">
        <f>VLOOKUP($E1170,'[2]TEORICOS (05.26)'!$A$8:$T$251,C$1,0)</f>
        <v>Powerade</v>
      </c>
      <c r="D1170" t="s">
        <v>233</v>
      </c>
      <c r="E1170">
        <v>2688</v>
      </c>
      <c r="F1170" t="s">
        <v>161</v>
      </c>
      <c r="G1170" s="16">
        <v>96</v>
      </c>
      <c r="H1170" s="16">
        <v>100.89600000000007</v>
      </c>
      <c r="I1170" s="33">
        <v>1210337.6899999983</v>
      </c>
      <c r="J1170" s="33">
        <v>1157324.0099999993</v>
      </c>
      <c r="K1170" s="34">
        <f>IF($B1170="P",VLOOKUP($E1170,'[2]Costeo-JUL26'!$B$9:$CQ$307,K$1,0),0)</f>
        <v>929227</v>
      </c>
      <c r="L1170" s="35">
        <f>VLOOKUP($E1170,'[2]TEORICOS (05.26)'!$A$8:$T$251,L$1,0)</f>
        <v>0.22</v>
      </c>
      <c r="M1170" s="36">
        <f t="shared" si="563"/>
        <v>254611.28219999984</v>
      </c>
      <c r="N1170" s="35">
        <f>IF($B1170="P",VLOOKUP($E1170,'[2]Costeo-JUL26'!$B$9:$CQ$307,N$1,0),0)</f>
        <v>0.05</v>
      </c>
      <c r="O1170" s="36">
        <f t="shared" si="564"/>
        <v>12730.564109999992</v>
      </c>
      <c r="P1170" s="36">
        <f>IF($B1170="P",VLOOKUP($E1170,'[2]Costeo-JUL26'!$B$9:$CQ$307,P$1,0),0)*H1170</f>
        <v>0</v>
      </c>
      <c r="Q1170" s="36">
        <f t="shared" si="565"/>
        <v>267341.84630999982</v>
      </c>
      <c r="R1170" s="34">
        <f>IF($B1170="P",VLOOKUP($E1170,'[2]Costeo-JUL26'!$B$9:$CQ$307,R$1,0),0)</f>
        <v>902332</v>
      </c>
      <c r="S1170" s="16">
        <f>IF($B1170="P",VLOOKUP($E1170,'[2]Costeo-JUL26'!$B$9:$CQ$307,S$1,0),0)*$G1170</f>
        <v>47.114189279999998</v>
      </c>
      <c r="T1170" s="36">
        <f>IF($B1170="P",VLOOKUP($E1170,'[2]Costeo-JUL26'!$B$9:$CQ$307,T$1,0),0)*$G1170</f>
        <v>32864.686221828852</v>
      </c>
      <c r="U1170" s="35">
        <f>IF($B1170="P",VLOOKUP($E1170,'[2]Costeo-JUL26'!$B$9:$CQ$307,U$1,0),0)</f>
        <v>1.4999999999999999E-2</v>
      </c>
      <c r="V1170" s="36">
        <f t="shared" si="566"/>
        <v>492.97029332743273</v>
      </c>
      <c r="W1170" s="36">
        <f t="shared" si="567"/>
        <v>33357.656515156283</v>
      </c>
      <c r="X1170" s="34">
        <f>IF($B1170="P",VLOOKUP($E1170,'[2]Costeo-JUL26'!$B$9:$CQ$307,X$1,0),0)</f>
        <v>0</v>
      </c>
      <c r="Y1170" s="16">
        <f>IF($B1170="P",VLOOKUP($E1170,'[2]Costeo-JUL26'!$B$9:$CQ$307,Y$1,0),0)*$G1170</f>
        <v>0</v>
      </c>
      <c r="Z1170" s="36">
        <f>IF($B1170="P",VLOOKUP($E1170,'[2]Costeo-JUL26'!$B$9:$CQ$307,Z$1,0),0)*$G1170</f>
        <v>0</v>
      </c>
      <c r="AA1170" s="35">
        <f>IF($B1170="P",VLOOKUP($E1170,'[2]Costeo-JUL26'!$B$9:$CQ$307,AA$1,0),0)</f>
        <v>0</v>
      </c>
      <c r="AB1170" s="36">
        <f t="shared" si="568"/>
        <v>0</v>
      </c>
      <c r="AC1170" s="36">
        <f t="shared" si="569"/>
        <v>0</v>
      </c>
      <c r="AD1170" s="34">
        <f>IF($B1170="P",VLOOKUP($E1170,'[2]Costeo-JUL26'!$B$9:$CQ$307,AD$1,0),0)</f>
        <v>917993</v>
      </c>
      <c r="AE1170" s="16">
        <f>IF($B1170="P",VLOOKUP($E1170,'[2]Costeo-JUL26'!$B$9:$CQ$307,AE$1,0),0)*$G1170</f>
        <v>576</v>
      </c>
      <c r="AF1170" s="36">
        <f>IF($B1170="P",VLOOKUP($E1170,'[2]Costeo-JUL26'!$B$9:$CQ$307,AF$1,0),0)*$G1170</f>
        <v>15652.454400000001</v>
      </c>
      <c r="AG1170" s="35">
        <f>IF($B1170="P",VLOOKUP($E1170,'[2]Costeo-JUL26'!$B$9:$CQ$307,AG$1,0),0)</f>
        <v>6.0000000000000001E-3</v>
      </c>
      <c r="AH1170" s="36">
        <f t="shared" si="570"/>
        <v>93.914726400000006</v>
      </c>
      <c r="AI1170" s="36">
        <f t="shared" si="571"/>
        <v>15746.369126400001</v>
      </c>
      <c r="AJ1170" s="34">
        <f>IF($B1170="P",VLOOKUP($E1170,'[2]Costeo-JUL26'!$B$9:$CQ$307,AJ$1,0),0)</f>
        <v>929262</v>
      </c>
      <c r="AK1170" s="16">
        <f>IF($B1170="P",VLOOKUP($E1170,'[2]Costeo-JUL26'!$B$9:$CQ$307,AK$1,0),0)*$G1170</f>
        <v>576</v>
      </c>
      <c r="AL1170" s="36">
        <f>IF($B1170="P",VLOOKUP($E1170,'[2]Costeo-JUL26'!$B$9:$CQ$307,AL$1,0),0)*$G1170</f>
        <v>8561.9289599999993</v>
      </c>
      <c r="AM1170" s="35">
        <f>IF($B1170="P",VLOOKUP($E1170,'[2]Costeo-JUL26'!$B$9:$CQ$307,AM$1,0),0)</f>
        <v>1.7999999999999999E-2</v>
      </c>
      <c r="AN1170" s="36">
        <f t="shared" si="572"/>
        <v>154.11472127999997</v>
      </c>
      <c r="AO1170" s="36">
        <f t="shared" si="573"/>
        <v>8716.0436812799999</v>
      </c>
      <c r="AP1170" s="34">
        <f>IF($B1170="P",VLOOKUP($E1170,'[2]Costeo-JUL26'!$B$9:$CQ$307,AP$1,0),0)</f>
        <v>929272</v>
      </c>
      <c r="AQ1170" s="16">
        <f>IF($B1170="P",VLOOKUP($E1170,'[2]Costeo-JUL26'!$B$9:$CQ$307,AQ$1,0),0)*$G1170</f>
        <v>576</v>
      </c>
      <c r="AR1170" s="36">
        <f>IF($B1170="P",VLOOKUP($E1170,'[2]Costeo-JUL26'!$B$9:$CQ$307,AR$1,0),0)*$G1170</f>
        <v>84615.235203296703</v>
      </c>
      <c r="AS1170" s="35">
        <f>IF($B1170="P",VLOOKUP($E1170,'[2]Costeo-JUL26'!$B$9:$CQ$307,AS$1,0),0)</f>
        <v>0.02</v>
      </c>
      <c r="AT1170" s="36">
        <f t="shared" si="574"/>
        <v>1692.3047040659342</v>
      </c>
      <c r="AU1170" s="36">
        <f t="shared" si="575"/>
        <v>86307.539907362632</v>
      </c>
      <c r="AV1170" s="34">
        <f>IF($B1170="P",VLOOKUP($E1170,'[2]Costeo-JUL26'!$B$9:$CQ$307,AV$1,0),0)</f>
        <v>922605</v>
      </c>
      <c r="AW1170" s="16">
        <f>IF($B1170="P",VLOOKUP($E1170,'[2]Costeo-JUL26'!$B$9:$CQ$307,AW$1,0),0)*$G1170</f>
        <v>1.92</v>
      </c>
      <c r="AX1170" s="36">
        <f>IF($B1170="P",VLOOKUP($E1170,'[2]Costeo-JUL26'!$B$9:$CQ$307,AX$1,0),0)*$G1170</f>
        <v>9367.870337662338</v>
      </c>
      <c r="AY1170" s="35">
        <f>IF($B1170="P",VLOOKUP($E1170,'[2]Costeo-JUL26'!$B$9:$CQ$307,AY$1,0),0)</f>
        <v>0.03</v>
      </c>
      <c r="AZ1170" s="36">
        <f t="shared" si="576"/>
        <v>281.03611012987011</v>
      </c>
      <c r="BA1170" s="36">
        <f t="shared" si="577"/>
        <v>9648.9064477922075</v>
      </c>
      <c r="BB1170" s="34">
        <f>IF($B1170="P",VLOOKUP($E1170,'[2]Costeo-JUL26'!$B$9:$CQ$307,BB$1,0),0)</f>
        <v>902311</v>
      </c>
      <c r="BC1170" s="16">
        <f>IF($B1170="P",VLOOKUP($E1170,'[2]Costeo-JUL26'!$B$9:$CQ$307,BC$1,0),0)*$G1170</f>
        <v>0.13713600000000001</v>
      </c>
      <c r="BD1170" s="36">
        <f>IF($B1170="P",VLOOKUP($E1170,'[2]Costeo-JUL26'!$B$9:$CQ$307,BD$1,0),0)*$G1170</f>
        <v>537.79870872000015</v>
      </c>
      <c r="BE1170" s="35">
        <f>IF($B1170="P",VLOOKUP($E1170,'[2]Costeo-JUL26'!$B$9:$CQ$307,BE$1,0),0)</f>
        <v>0.03</v>
      </c>
      <c r="BF1170" s="36">
        <f t="shared" si="578"/>
        <v>16.133961261600003</v>
      </c>
      <c r="BG1170" s="36">
        <f t="shared" si="579"/>
        <v>553.93266998160016</v>
      </c>
      <c r="BH1170" s="34">
        <f>IF($B1170="P",VLOOKUP($E1170,'[2]Costeo-JUL26'!$B$9:$CQ$307,BH$1,0),0)</f>
        <v>902302</v>
      </c>
      <c r="BI1170" s="16">
        <f>IF($B1170="P",VLOOKUP($E1170,'[2]Costeo-JUL26'!$B$9:$CQ$307,BI$1,0),0)*$G1170</f>
        <v>2.7428571428571429</v>
      </c>
      <c r="BJ1170" s="36">
        <f>IF($B1170="P",VLOOKUP($E1170,'[2]Costeo-JUL26'!$B$9:$CQ$307,BJ$1,0),0)*$G1170</f>
        <v>1804.2514285714285</v>
      </c>
      <c r="BK1170" s="35">
        <f>IF(BH1170=910319,0,IF($B1170="P",VLOOKUP($E1170,'[2]Costeo-JUL26'!$B$9:$CQ$307,BK$1,0),0))</f>
        <v>0.02</v>
      </c>
      <c r="BL1170" s="36">
        <f t="shared" si="580"/>
        <v>36.085028571428573</v>
      </c>
      <c r="BM1170" s="36">
        <f t="shared" si="581"/>
        <v>1840.3364571428572</v>
      </c>
      <c r="BN1170" s="34">
        <f>IF($B1170="P",VLOOKUP($E1170,'[2]Costeo-JUL26'!$B$9:$CQ$307,BN$1,0),0)</f>
        <v>0</v>
      </c>
      <c r="BO1170" s="16">
        <f>IF($B1170="P",VLOOKUP($E1170,'[2]Costeo-JUL26'!$B$9:$CQ$307,BO$1,0),0)*$G1170</f>
        <v>0</v>
      </c>
      <c r="BP1170" s="36">
        <f>IF($B1170="P",VLOOKUP($E1170,'[2]Costeo-JUL26'!$B$9:$CQ$307,BP$1,0),0)*$G1170</f>
        <v>0</v>
      </c>
      <c r="BQ1170" s="35">
        <f>IF($B1170="P",VLOOKUP($E1170,'[2]Costeo-JUL26'!$B$9:$CQ$307,BQ$1,0),0)</f>
        <v>0</v>
      </c>
      <c r="BR1170" s="36">
        <f t="shared" si="582"/>
        <v>0</v>
      </c>
      <c r="BS1170" s="36">
        <f t="shared" si="583"/>
        <v>0</v>
      </c>
      <c r="BT1170" s="34">
        <f>IF($B1170="P",VLOOKUP($E1170,'[2]Costeo-JUL26'!$B$9:$CQ$307,BT$1,0),0)</f>
        <v>0</v>
      </c>
      <c r="BU1170" s="16">
        <f>IF($B1170="P",VLOOKUP($E1170,'[2]Costeo-JUL26'!$B$9:$CQ$307,BU$1,0),0)*$G1170</f>
        <v>0</v>
      </c>
      <c r="BV1170" s="36">
        <f>IF($B1170="P",VLOOKUP($E1170,'[2]Costeo-JUL26'!$B$9:$CQ$307,BV$1,0),0)*$G1170</f>
        <v>0</v>
      </c>
      <c r="BW1170" s="35">
        <f>IF($B1170="P",VLOOKUP($E1170,'[2]Costeo-JUL26'!$B$9:$CQ$307,BW$1,0),0)</f>
        <v>0</v>
      </c>
      <c r="BX1170" s="36">
        <f t="shared" si="584"/>
        <v>0</v>
      </c>
      <c r="BY1170" s="36">
        <f t="shared" si="585"/>
        <v>0</v>
      </c>
      <c r="BZ1170" s="34">
        <f>IF($B1170="P",VLOOKUP($E1170,'[2]Costeo-JUL26'!$B$9:$CQ$307,BZ$1,0),0)</f>
        <v>0</v>
      </c>
      <c r="CA1170" s="16">
        <f>IF($B1170="P",VLOOKUP($E1170,'[2]Costeo-JUL26'!$B$9:$CQ$307,CA$1,0),0)*$G1170</f>
        <v>0</v>
      </c>
      <c r="CB1170" s="36">
        <f>IF($B1170="P",VLOOKUP($E1170,'[2]Costeo-JUL26'!$B$9:$CQ$307,CB$1,0),0)*$G1170</f>
        <v>0</v>
      </c>
      <c r="CC1170" s="35">
        <f>IF($B1170="P",VLOOKUP($E1170,'[2]Costeo-JUL26'!$B$9:$CQ$307,CC$1,0),0)</f>
        <v>0</v>
      </c>
      <c r="CD1170" s="36">
        <f t="shared" si="586"/>
        <v>0</v>
      </c>
      <c r="CE1170" s="36">
        <f t="shared" si="587"/>
        <v>0</v>
      </c>
      <c r="CF1170" s="37">
        <f t="shared" si="559"/>
        <v>423512.63111511536</v>
      </c>
      <c r="CG1170" s="36">
        <f>IF($B1170="r",VLOOKUP($E1170,'[2]Costeo-JUL26'!$B$9:$CQ$307,CG$1,0),0)*$G1170</f>
        <v>0</v>
      </c>
      <c r="CH1170" s="35">
        <f>VLOOKUP($E1170,'[2]TEORICOS (05.26)'!$A$8:$T$251,CH$1,0)</f>
        <v>0.1</v>
      </c>
      <c r="CI1170" s="36">
        <f t="shared" si="588"/>
        <v>0</v>
      </c>
      <c r="CJ1170" s="37">
        <f t="shared" si="589"/>
        <v>0</v>
      </c>
      <c r="CM1170" s="16">
        <f>SUMIFS('[1]Ajuste Inventario'!$I:$I,'[1]Ajuste Inventario'!$B:$B,E1170,'[1]Ajuste Inventario'!$S:$S,D1170)*-1</f>
        <v>3.0010000000000003</v>
      </c>
      <c r="CN1170" s="36">
        <f t="shared" si="560"/>
        <v>13239.181312254805</v>
      </c>
      <c r="CP1170" t="str">
        <f t="shared" si="561"/>
        <v>2688Org.Vtas V.Gesell</v>
      </c>
      <c r="CQ1170" s="10">
        <f t="shared" si="562"/>
        <v>4411.5899074491181</v>
      </c>
    </row>
    <row r="1171" spans="1:95" x14ac:dyDescent="0.25">
      <c r="A1171" s="30">
        <v>46204</v>
      </c>
      <c r="B1171" s="31" t="str">
        <f>VLOOKUP($E1171,'[2]TEORICOS (05.26)'!$A$8:$T$251,B$1,0)</f>
        <v>P</v>
      </c>
      <c r="C1171" s="32" t="str">
        <f>VLOOKUP($E1171,'[2]TEORICOS (05.26)'!$A$8:$T$251,C$1,0)</f>
        <v>Sprite</v>
      </c>
      <c r="D1171" t="s">
        <v>233</v>
      </c>
      <c r="E1171">
        <v>2710</v>
      </c>
      <c r="F1171" t="s">
        <v>162</v>
      </c>
      <c r="G1171" s="16">
        <v>111</v>
      </c>
      <c r="H1171" s="16">
        <v>164.16900000000007</v>
      </c>
      <c r="I1171" s="33">
        <v>3184442.7400000016</v>
      </c>
      <c r="J1171" s="33">
        <v>2749571.0200000009</v>
      </c>
      <c r="K1171" s="34">
        <f>IF($B1171="P",VLOOKUP($E1171,'[2]Costeo-JUL26'!$B$9:$CQ$307,K$1,0),0)</f>
        <v>911399</v>
      </c>
      <c r="L1171" s="35">
        <f>VLOOKUP($E1171,'[2]TEORICOS (05.26)'!$A$8:$T$251,L$1,0)</f>
        <v>0.27500000000000002</v>
      </c>
      <c r="M1171" s="36">
        <f t="shared" si="563"/>
        <v>756132.03050000034</v>
      </c>
      <c r="N1171" s="35">
        <f>IF($B1171="P",VLOOKUP($E1171,'[2]Costeo-JUL26'!$B$9:$CQ$307,N$1,0),0)</f>
        <v>3.5000000000000003E-2</v>
      </c>
      <c r="O1171" s="36">
        <f t="shared" si="564"/>
        <v>26464.621067500015</v>
      </c>
      <c r="P1171" s="36">
        <f>IF($B1171="P",VLOOKUP($E1171,'[2]Costeo-JUL26'!$B$9:$CQ$307,P$1,0),0)*H1171</f>
        <v>0</v>
      </c>
      <c r="Q1171" s="36">
        <f t="shared" si="565"/>
        <v>782596.65156750032</v>
      </c>
      <c r="R1171" s="34">
        <f>IF($B1171="P",VLOOKUP($E1171,'[2]Costeo-JUL26'!$B$9:$CQ$307,R$1,0),0)</f>
        <v>0</v>
      </c>
      <c r="S1171" s="16">
        <f>IF($B1171="P",VLOOKUP($E1171,'[2]Costeo-JUL26'!$B$9:$CQ$307,S$1,0),0)*$G1171</f>
        <v>0</v>
      </c>
      <c r="T1171" s="36">
        <f>IF($B1171="P",VLOOKUP($E1171,'[2]Costeo-JUL26'!$B$9:$CQ$307,T$1,0),0)*$G1171</f>
        <v>0</v>
      </c>
      <c r="U1171" s="35">
        <f>IF($B1171="P",VLOOKUP($E1171,'[2]Costeo-JUL26'!$B$9:$CQ$307,U$1,0),0)</f>
        <v>0</v>
      </c>
      <c r="V1171" s="36">
        <f t="shared" si="566"/>
        <v>0</v>
      </c>
      <c r="W1171" s="36">
        <f t="shared" si="567"/>
        <v>0</v>
      </c>
      <c r="X1171" s="34">
        <f>IF($B1171="P",VLOOKUP($E1171,'[2]Costeo-JUL26'!$B$9:$CQ$307,X$1,0),0)</f>
        <v>902338</v>
      </c>
      <c r="Y1171" s="16">
        <f>IF($B1171="P",VLOOKUP($E1171,'[2]Costeo-JUL26'!$B$9:$CQ$307,Y$1,0),0)*$G1171</f>
        <v>7.1999928000000004</v>
      </c>
      <c r="Z1171" s="36">
        <f>IF($B1171="P",VLOOKUP($E1171,'[2]Costeo-JUL26'!$B$9:$CQ$307,Z$1,0),0)*$G1171</f>
        <v>2035.7259642720001</v>
      </c>
      <c r="AA1171" s="35">
        <f>IF($B1171="P",VLOOKUP($E1171,'[2]Costeo-JUL26'!$B$9:$CQ$307,AA$1,0),0)</f>
        <v>0.45</v>
      </c>
      <c r="AB1171" s="36">
        <f t="shared" si="568"/>
        <v>916.07668392240009</v>
      </c>
      <c r="AC1171" s="36">
        <f t="shared" si="569"/>
        <v>2951.8026481944003</v>
      </c>
      <c r="AD1171" s="34">
        <f>IF($B1171="P",VLOOKUP($E1171,'[2]Costeo-JUL26'!$B$9:$CQ$307,AD$1,0),0)</f>
        <v>933139</v>
      </c>
      <c r="AE1171" s="16">
        <f>IF($B1171="P",VLOOKUP($E1171,'[2]Costeo-JUL26'!$B$9:$CQ$307,AE$1,0),0)*$G1171</f>
        <v>2664</v>
      </c>
      <c r="AF1171" s="36">
        <f>IF($B1171="P",VLOOKUP($E1171,'[2]Costeo-JUL26'!$B$9:$CQ$307,AF$1,0),0)*$G1171</f>
        <v>28873.817279999999</v>
      </c>
      <c r="AG1171" s="35">
        <f>IF($B1171="P",VLOOKUP($E1171,'[2]Costeo-JUL26'!$B$9:$CQ$307,AG$1,0),0)</f>
        <v>6.0000000000000001E-3</v>
      </c>
      <c r="AH1171" s="36">
        <f t="shared" si="570"/>
        <v>173.24290368000001</v>
      </c>
      <c r="AI1171" s="36">
        <f t="shared" si="571"/>
        <v>29047.060183679998</v>
      </c>
      <c r="AJ1171" s="34">
        <f>IF($B1171="P",VLOOKUP($E1171,'[2]Costeo-JUL26'!$B$9:$CQ$307,AJ$1,0),0)</f>
        <v>932980</v>
      </c>
      <c r="AK1171" s="16">
        <f>IF($B1171="P",VLOOKUP($E1171,'[2]Costeo-JUL26'!$B$9:$CQ$307,AK$1,0),0)*$G1171</f>
        <v>2664</v>
      </c>
      <c r="AL1171" s="36">
        <f>IF($B1171="P",VLOOKUP($E1171,'[2]Costeo-JUL26'!$B$9:$CQ$307,AL$1,0),0)*$G1171</f>
        <v>122350.00752</v>
      </c>
      <c r="AM1171" s="35">
        <f>IF($B1171="P",VLOOKUP($E1171,'[2]Costeo-JUL26'!$B$9:$CQ$307,AM$1,0),0)</f>
        <v>1.7999999999999999E-2</v>
      </c>
      <c r="AN1171" s="36">
        <f t="shared" si="572"/>
        <v>2202.3001353599998</v>
      </c>
      <c r="AO1171" s="36">
        <f t="shared" si="573"/>
        <v>124552.30765536</v>
      </c>
      <c r="AP1171" s="34">
        <f>IF($B1171="P",VLOOKUP($E1171,'[2]Costeo-JUL26'!$B$9:$CQ$307,AP$1,0),0)</f>
        <v>0</v>
      </c>
      <c r="AQ1171" s="16">
        <f>IF($B1171="P",VLOOKUP($E1171,'[2]Costeo-JUL26'!$B$9:$CQ$307,AQ$1,0),0)*$G1171</f>
        <v>0</v>
      </c>
      <c r="AR1171" s="36">
        <f>IF($B1171="P",VLOOKUP($E1171,'[2]Costeo-JUL26'!$B$9:$CQ$307,AR$1,0),0)*$G1171</f>
        <v>0</v>
      </c>
      <c r="AS1171" s="35">
        <f>IF($B1171="P",VLOOKUP($E1171,'[2]Costeo-JUL26'!$B$9:$CQ$307,AS$1,0),0)</f>
        <v>0</v>
      </c>
      <c r="AT1171" s="36">
        <f t="shared" si="574"/>
        <v>0</v>
      </c>
      <c r="AU1171" s="36">
        <f t="shared" si="575"/>
        <v>0</v>
      </c>
      <c r="AV1171" s="34">
        <f>IF($B1171="P",VLOOKUP($E1171,'[2]Costeo-JUL26'!$B$9:$CQ$307,AV$1,0),0)</f>
        <v>0</v>
      </c>
      <c r="AW1171" s="16">
        <f>IF($B1171="P",VLOOKUP($E1171,'[2]Costeo-JUL26'!$B$9:$CQ$307,AW$1,0),0)*$G1171</f>
        <v>0</v>
      </c>
      <c r="AX1171" s="36">
        <f>IF($B1171="P",VLOOKUP($E1171,'[2]Costeo-JUL26'!$B$9:$CQ$307,AX$1,0),0)*$G1171</f>
        <v>0</v>
      </c>
      <c r="AY1171" s="35">
        <f>IF($B1171="P",VLOOKUP($E1171,'[2]Costeo-JUL26'!$B$9:$CQ$307,AY$1,0),0)</f>
        <v>0</v>
      </c>
      <c r="AZ1171" s="36">
        <f t="shared" si="576"/>
        <v>0</v>
      </c>
      <c r="BA1171" s="36">
        <f t="shared" si="577"/>
        <v>0</v>
      </c>
      <c r="BB1171" s="34">
        <f>IF($B1171="P",VLOOKUP($E1171,'[2]Costeo-JUL26'!$B$9:$CQ$307,BB$1,0),0)</f>
        <v>0</v>
      </c>
      <c r="BC1171" s="16">
        <f>IF($B1171="P",VLOOKUP($E1171,'[2]Costeo-JUL26'!$B$9:$CQ$307,BC$1,0),0)*$G1171</f>
        <v>0</v>
      </c>
      <c r="BD1171" s="36">
        <f>IF($B1171="P",VLOOKUP($E1171,'[2]Costeo-JUL26'!$B$9:$CQ$307,BD$1,0),0)*$G1171</f>
        <v>0</v>
      </c>
      <c r="BE1171" s="35">
        <f>IF($B1171="P",VLOOKUP($E1171,'[2]Costeo-JUL26'!$B$9:$CQ$307,BE$1,0),0)</f>
        <v>0</v>
      </c>
      <c r="BF1171" s="36">
        <f t="shared" si="578"/>
        <v>0</v>
      </c>
      <c r="BG1171" s="36">
        <f t="shared" si="579"/>
        <v>0</v>
      </c>
      <c r="BH1171" s="34">
        <f>IF($B1171="P",VLOOKUP($E1171,'[2]Costeo-JUL26'!$B$9:$CQ$307,BH$1,0),0)</f>
        <v>0</v>
      </c>
      <c r="BI1171" s="16">
        <f>IF($B1171="P",VLOOKUP($E1171,'[2]Costeo-JUL26'!$B$9:$CQ$307,BI$1,0),0)*$G1171</f>
        <v>0</v>
      </c>
      <c r="BJ1171" s="36">
        <f>IF($B1171="P",VLOOKUP($E1171,'[2]Costeo-JUL26'!$B$9:$CQ$307,BJ$1,0),0)*$G1171</f>
        <v>0</v>
      </c>
      <c r="BK1171" s="35">
        <f>IF(BH1171=910319,0,IF($B1171="P",VLOOKUP($E1171,'[2]Costeo-JUL26'!$B$9:$CQ$307,BK$1,0),0))</f>
        <v>0</v>
      </c>
      <c r="BL1171" s="36">
        <f t="shared" si="580"/>
        <v>0</v>
      </c>
      <c r="BM1171" s="36">
        <f t="shared" si="581"/>
        <v>0</v>
      </c>
      <c r="BN1171" s="34">
        <f>IF($B1171="P",VLOOKUP($E1171,'[2]Costeo-JUL26'!$B$9:$CQ$307,BN$1,0),0)</f>
        <v>0</v>
      </c>
      <c r="BO1171" s="16">
        <f>IF($B1171="P",VLOOKUP($E1171,'[2]Costeo-JUL26'!$B$9:$CQ$307,BO$1,0),0)*$G1171</f>
        <v>0</v>
      </c>
      <c r="BP1171" s="36">
        <f>IF($B1171="P",VLOOKUP($E1171,'[2]Costeo-JUL26'!$B$9:$CQ$307,BP$1,0),0)*$G1171</f>
        <v>0</v>
      </c>
      <c r="BQ1171" s="35">
        <f>IF($B1171="P",VLOOKUP($E1171,'[2]Costeo-JUL26'!$B$9:$CQ$307,BQ$1,0),0)</f>
        <v>0</v>
      </c>
      <c r="BR1171" s="36">
        <f t="shared" si="582"/>
        <v>0</v>
      </c>
      <c r="BS1171" s="36">
        <f t="shared" si="583"/>
        <v>0</v>
      </c>
      <c r="BT1171" s="34">
        <f>IF($B1171="P",VLOOKUP($E1171,'[2]Costeo-JUL26'!$B$9:$CQ$307,BT$1,0),0)</f>
        <v>0</v>
      </c>
      <c r="BU1171" s="16">
        <f>IF($B1171="P",VLOOKUP($E1171,'[2]Costeo-JUL26'!$B$9:$CQ$307,BU$1,0),0)*$G1171</f>
        <v>0</v>
      </c>
      <c r="BV1171" s="36">
        <f>IF($B1171="P",VLOOKUP($E1171,'[2]Costeo-JUL26'!$B$9:$CQ$307,BV$1,0),0)*$G1171</f>
        <v>0</v>
      </c>
      <c r="BW1171" s="35">
        <f>IF($B1171="P",VLOOKUP($E1171,'[2]Costeo-JUL26'!$B$9:$CQ$307,BW$1,0),0)</f>
        <v>0</v>
      </c>
      <c r="BX1171" s="36">
        <f t="shared" si="584"/>
        <v>0</v>
      </c>
      <c r="BY1171" s="36">
        <f t="shared" si="585"/>
        <v>0</v>
      </c>
      <c r="BZ1171" s="34">
        <f>IF($B1171="P",VLOOKUP($E1171,'[2]Costeo-JUL26'!$B$9:$CQ$307,BZ$1,0),0)</f>
        <v>0</v>
      </c>
      <c r="CA1171" s="16">
        <f>IF($B1171="P",VLOOKUP($E1171,'[2]Costeo-JUL26'!$B$9:$CQ$307,CA$1,0),0)*$G1171</f>
        <v>0</v>
      </c>
      <c r="CB1171" s="36">
        <f>IF($B1171="P",VLOOKUP($E1171,'[2]Costeo-JUL26'!$B$9:$CQ$307,CB$1,0),0)*$G1171</f>
        <v>0</v>
      </c>
      <c r="CC1171" s="35">
        <f>IF($B1171="P",VLOOKUP($E1171,'[2]Costeo-JUL26'!$B$9:$CQ$307,CC$1,0),0)</f>
        <v>0</v>
      </c>
      <c r="CD1171" s="36">
        <f t="shared" si="586"/>
        <v>0</v>
      </c>
      <c r="CE1171" s="36">
        <f t="shared" si="587"/>
        <v>0</v>
      </c>
      <c r="CF1171" s="37">
        <f t="shared" si="559"/>
        <v>939147.82205473469</v>
      </c>
      <c r="CG1171" s="36">
        <f>IF($B1171="r",VLOOKUP($E1171,'[2]Costeo-JUL26'!$B$9:$CQ$307,CG$1,0),0)*$G1171</f>
        <v>0</v>
      </c>
      <c r="CH1171" s="35">
        <f>VLOOKUP($E1171,'[2]TEORICOS (05.26)'!$A$8:$T$251,CH$1,0)</f>
        <v>0</v>
      </c>
      <c r="CI1171" s="36">
        <f t="shared" si="588"/>
        <v>0</v>
      </c>
      <c r="CJ1171" s="37">
        <f t="shared" si="589"/>
        <v>0</v>
      </c>
      <c r="CM1171" s="16">
        <f>SUMIFS('[1]Ajuste Inventario'!$I:$I,'[1]Ajuste Inventario'!$B:$B,E1171,'[1]Ajuste Inventario'!$S:$S,D1171)*-1</f>
        <v>4</v>
      </c>
      <c r="CN1171" s="36">
        <f t="shared" si="560"/>
        <v>33843.164758729181</v>
      </c>
      <c r="CP1171" t="str">
        <f t="shared" si="561"/>
        <v>2710Org.Vtas V.Gesell</v>
      </c>
      <c r="CQ1171" s="10">
        <f t="shared" si="562"/>
        <v>8460.7911896822952</v>
      </c>
    </row>
    <row r="1172" spans="1:95" x14ac:dyDescent="0.25">
      <c r="A1172" s="30">
        <v>46204</v>
      </c>
      <c r="B1172" s="31" t="str">
        <f>VLOOKUP($E1172,'[2]TEORICOS (05.26)'!$A$8:$T$251,B$1,0)</f>
        <v>P</v>
      </c>
      <c r="C1172" s="32" t="str">
        <f>VLOOKUP($E1172,'[2]TEORICOS (05.26)'!$A$8:$T$251,C$1,0)</f>
        <v>Sprite</v>
      </c>
      <c r="D1172" t="s">
        <v>233</v>
      </c>
      <c r="E1172">
        <v>2727</v>
      </c>
      <c r="F1172" t="s">
        <v>163</v>
      </c>
      <c r="G1172" s="16">
        <v>170.834</v>
      </c>
      <c r="H1172" s="16">
        <v>180.57153800000012</v>
      </c>
      <c r="I1172" s="33">
        <v>2687498.549999998</v>
      </c>
      <c r="J1172" s="33">
        <v>2546094.9299999988</v>
      </c>
      <c r="K1172" s="34">
        <f>IF($B1172="P",VLOOKUP($E1172,'[2]Costeo-JUL26'!$B$9:$CQ$307,K$1,0),0)</f>
        <v>911399</v>
      </c>
      <c r="L1172" s="35">
        <f>VLOOKUP($E1172,'[2]TEORICOS (05.26)'!$A$8:$T$251,L$1,0)</f>
        <v>0.27500000000000002</v>
      </c>
      <c r="M1172" s="36">
        <f t="shared" si="563"/>
        <v>700176.10574999976</v>
      </c>
      <c r="N1172" s="35">
        <f>IF($B1172="P",VLOOKUP($E1172,'[2]Costeo-JUL26'!$B$9:$CQ$307,N$1,0),0)</f>
        <v>3.5000000000000003E-2</v>
      </c>
      <c r="O1172" s="36">
        <f t="shared" si="564"/>
        <v>24506.163701249992</v>
      </c>
      <c r="P1172" s="36">
        <f>IF($B1172="P",VLOOKUP($E1172,'[2]Costeo-JUL26'!$B$9:$CQ$307,P$1,0),0)*H1172</f>
        <v>0</v>
      </c>
      <c r="Q1172" s="36">
        <f t="shared" si="565"/>
        <v>724682.26945124974</v>
      </c>
      <c r="R1172" s="34">
        <f>IF($B1172="P",VLOOKUP($E1172,'[2]Costeo-JUL26'!$B$9:$CQ$307,R$1,0),0)</f>
        <v>0</v>
      </c>
      <c r="S1172" s="16">
        <f>IF($B1172="P",VLOOKUP($E1172,'[2]Costeo-JUL26'!$B$9:$CQ$307,S$1,0),0)*$G1172</f>
        <v>0</v>
      </c>
      <c r="T1172" s="36">
        <f>IF($B1172="P",VLOOKUP($E1172,'[2]Costeo-JUL26'!$B$9:$CQ$307,T$1,0),0)*$G1172</f>
        <v>0</v>
      </c>
      <c r="U1172" s="35">
        <f>IF($B1172="P",VLOOKUP($E1172,'[2]Costeo-JUL26'!$B$9:$CQ$307,U$1,0),0)</f>
        <v>0</v>
      </c>
      <c r="V1172" s="36">
        <f t="shared" si="566"/>
        <v>0</v>
      </c>
      <c r="W1172" s="36">
        <f t="shared" si="567"/>
        <v>0</v>
      </c>
      <c r="X1172" s="34">
        <f>IF($B1172="P",VLOOKUP($E1172,'[2]Costeo-JUL26'!$B$9:$CQ$307,X$1,0),0)</f>
        <v>902338</v>
      </c>
      <c r="Y1172" s="16">
        <f>IF($B1172="P",VLOOKUP($E1172,'[2]Costeo-JUL26'!$B$9:$CQ$307,Y$1,0),0)*$G1172</f>
        <v>8.5239332640000001</v>
      </c>
      <c r="Z1172" s="36">
        <f>IF($B1172="P",VLOOKUP($E1172,'[2]Costeo-JUL26'!$B$9:$CQ$307,Z$1,0),0)*$G1172</f>
        <v>2410.0568910633601</v>
      </c>
      <c r="AA1172" s="35">
        <f>IF($B1172="P",VLOOKUP($E1172,'[2]Costeo-JUL26'!$B$9:$CQ$307,AA$1,0),0)</f>
        <v>0.45</v>
      </c>
      <c r="AB1172" s="36">
        <f t="shared" si="568"/>
        <v>1084.5256009785121</v>
      </c>
      <c r="AC1172" s="36">
        <f t="shared" si="569"/>
        <v>3494.5824920418722</v>
      </c>
      <c r="AD1172" s="34">
        <f>IF($B1172="P",VLOOKUP($E1172,'[2]Costeo-JUL26'!$B$9:$CQ$307,AD$1,0),0)</f>
        <v>901781</v>
      </c>
      <c r="AE1172" s="16">
        <f>IF($B1172="P",VLOOKUP($E1172,'[2]Costeo-JUL26'!$B$9:$CQ$307,AE$1,0),0)*$G1172</f>
        <v>2050.0079999999998</v>
      </c>
      <c r="AF1172" s="36">
        <f>IF($B1172="P",VLOOKUP($E1172,'[2]Costeo-JUL26'!$B$9:$CQ$307,AF$1,0),0)*$G1172</f>
        <v>31461.882777600003</v>
      </c>
      <c r="AG1172" s="35">
        <f>IF($B1172="P",VLOOKUP($E1172,'[2]Costeo-JUL26'!$B$9:$CQ$307,AG$1,0),0)</f>
        <v>6.0000000000000001E-3</v>
      </c>
      <c r="AH1172" s="36">
        <f t="shared" si="570"/>
        <v>188.77129666560003</v>
      </c>
      <c r="AI1172" s="36">
        <f t="shared" si="571"/>
        <v>31650.654074265603</v>
      </c>
      <c r="AJ1172" s="34">
        <f>IF($B1172="P",VLOOKUP($E1172,'[2]Costeo-JUL26'!$B$9:$CQ$307,AJ$1,0),0)</f>
        <v>912216</v>
      </c>
      <c r="AK1172" s="16">
        <f>IF($B1172="P",VLOOKUP($E1172,'[2]Costeo-JUL26'!$B$9:$CQ$307,AK$1,0),0)*$G1172</f>
        <v>2050.0079999999998</v>
      </c>
      <c r="AL1172" s="36">
        <f>IF($B1172="P",VLOOKUP($E1172,'[2]Costeo-JUL26'!$B$9:$CQ$307,AL$1,0),0)*$G1172</f>
        <v>15752.876474400002</v>
      </c>
      <c r="AM1172" s="35">
        <f>IF($B1172="P",VLOOKUP($E1172,'[2]Costeo-JUL26'!$B$9:$CQ$307,AM$1,0),0)</f>
        <v>1.7999999999999999E-2</v>
      </c>
      <c r="AN1172" s="36">
        <f t="shared" si="572"/>
        <v>283.55177653920003</v>
      </c>
      <c r="AO1172" s="36">
        <f t="shared" si="573"/>
        <v>16036.428250939201</v>
      </c>
      <c r="AP1172" s="34">
        <f>IF($B1172="P",VLOOKUP($E1172,'[2]Costeo-JUL26'!$B$9:$CQ$307,AP$1,0),0)</f>
        <v>901189</v>
      </c>
      <c r="AQ1172" s="16">
        <f>IF($B1172="P",VLOOKUP($E1172,'[2]Costeo-JUL26'!$B$9:$CQ$307,AQ$1,0),0)*$G1172</f>
        <v>2050.0079999999998</v>
      </c>
      <c r="AR1172" s="36">
        <f>IF($B1172="P",VLOOKUP($E1172,'[2]Costeo-JUL26'!$B$9:$CQ$307,AR$1,0),0)*$G1172</f>
        <v>157203.2234764444</v>
      </c>
      <c r="AS1172" s="35">
        <f>IF($B1172="P",VLOOKUP($E1172,'[2]Costeo-JUL26'!$B$9:$CQ$307,AS$1,0),0)</f>
        <v>0.02</v>
      </c>
      <c r="AT1172" s="36">
        <f t="shared" si="574"/>
        <v>3144.0644695288879</v>
      </c>
      <c r="AU1172" s="36">
        <f t="shared" si="575"/>
        <v>160347.28794597328</v>
      </c>
      <c r="AV1172" s="34">
        <f>IF($B1172="P",VLOOKUP($E1172,'[2]Costeo-JUL26'!$B$9:$CQ$307,AV$1,0),0)</f>
        <v>932317</v>
      </c>
      <c r="AW1172" s="16">
        <f>IF($B1172="P",VLOOKUP($E1172,'[2]Costeo-JUL26'!$B$9:$CQ$307,AW$1,0),0)*$G1172</f>
        <v>3.3995966000000002</v>
      </c>
      <c r="AX1172" s="36">
        <f>IF($B1172="P",VLOOKUP($E1172,'[2]Costeo-JUL26'!$B$9:$CQ$307,AX$1,0),0)*$G1172</f>
        <v>14610.786267480002</v>
      </c>
      <c r="AY1172" s="35">
        <f>IF($B1172="P",VLOOKUP($E1172,'[2]Costeo-JUL26'!$B$9:$CQ$307,AY$1,0),0)</f>
        <v>0.03</v>
      </c>
      <c r="AZ1172" s="36">
        <f t="shared" si="576"/>
        <v>438.32358802440001</v>
      </c>
      <c r="BA1172" s="36">
        <f t="shared" si="577"/>
        <v>15049.109855504401</v>
      </c>
      <c r="BB1172" s="34">
        <f>IF($B1172="P",VLOOKUP($E1172,'[2]Costeo-JUL26'!$B$9:$CQ$307,BB$1,0),0)</f>
        <v>902311</v>
      </c>
      <c r="BC1172" s="16">
        <f>IF($B1172="P",VLOOKUP($E1172,'[2]Costeo-JUL26'!$B$9:$CQ$307,BC$1,0),0)*$G1172</f>
        <v>0.4745388888888889</v>
      </c>
      <c r="BD1172" s="36">
        <f>IF($B1172="P",VLOOKUP($E1172,'[2]Costeo-JUL26'!$B$9:$CQ$307,BD$1,0),0)*$G1172</f>
        <v>1860.973060916667</v>
      </c>
      <c r="BE1172" s="35">
        <f>IF($B1172="P",VLOOKUP($E1172,'[2]Costeo-JUL26'!$B$9:$CQ$307,BE$1,0),0)</f>
        <v>0.03</v>
      </c>
      <c r="BF1172" s="36">
        <f t="shared" si="578"/>
        <v>55.829191827500011</v>
      </c>
      <c r="BG1172" s="36">
        <f t="shared" si="579"/>
        <v>1916.8022527441669</v>
      </c>
      <c r="BH1172" s="34">
        <f>IF($B1172="P",VLOOKUP($E1172,'[2]Costeo-JUL26'!$B$9:$CQ$307,BH$1,0),0)</f>
        <v>933089</v>
      </c>
      <c r="BI1172" s="16">
        <f>IF($B1172="P",VLOOKUP($E1172,'[2]Costeo-JUL26'!$B$9:$CQ$307,BI$1,0),0)*$G1172</f>
        <v>5.9317361111111113</v>
      </c>
      <c r="BJ1172" s="36">
        <f>IF($B1172="P",VLOOKUP($E1172,'[2]Costeo-JUL26'!$B$9:$CQ$307,BJ$1,0),0)*$G1172</f>
        <v>4417.2010175522646</v>
      </c>
      <c r="BK1172" s="35">
        <f>IF(BH1172=910319,0,IF($B1172="P",VLOOKUP($E1172,'[2]Costeo-JUL26'!$B$9:$CQ$307,BK$1,0),0))</f>
        <v>0.02</v>
      </c>
      <c r="BL1172" s="36">
        <f t="shared" si="580"/>
        <v>88.344020351045287</v>
      </c>
      <c r="BM1172" s="36">
        <f t="shared" si="581"/>
        <v>4505.54503790331</v>
      </c>
      <c r="BN1172" s="34">
        <f>IF($B1172="P",VLOOKUP($E1172,'[2]Costeo-JUL26'!$B$9:$CQ$307,BN$1,0),0)</f>
        <v>0</v>
      </c>
      <c r="BO1172" s="16">
        <f>IF($B1172="P",VLOOKUP($E1172,'[2]Costeo-JUL26'!$B$9:$CQ$307,BO$1,0),0)*$G1172</f>
        <v>0</v>
      </c>
      <c r="BP1172" s="36">
        <f>IF($B1172="P",VLOOKUP($E1172,'[2]Costeo-JUL26'!$B$9:$CQ$307,BP$1,0),0)*$G1172</f>
        <v>0</v>
      </c>
      <c r="BQ1172" s="35">
        <f>IF($B1172="P",VLOOKUP($E1172,'[2]Costeo-JUL26'!$B$9:$CQ$307,BQ$1,0),0)</f>
        <v>0</v>
      </c>
      <c r="BR1172" s="36">
        <f t="shared" si="582"/>
        <v>0</v>
      </c>
      <c r="BS1172" s="36">
        <f t="shared" si="583"/>
        <v>0</v>
      </c>
      <c r="BT1172" s="34">
        <f>IF($B1172="P",VLOOKUP($E1172,'[2]Costeo-JUL26'!$B$9:$CQ$307,BT$1,0),0)</f>
        <v>0</v>
      </c>
      <c r="BU1172" s="16">
        <f>IF($B1172="P",VLOOKUP($E1172,'[2]Costeo-JUL26'!$B$9:$CQ$307,BU$1,0),0)*$G1172</f>
        <v>0</v>
      </c>
      <c r="BV1172" s="36">
        <f>IF($B1172="P",VLOOKUP($E1172,'[2]Costeo-JUL26'!$B$9:$CQ$307,BV$1,0),0)*$G1172</f>
        <v>0</v>
      </c>
      <c r="BW1172" s="35">
        <f>IF($B1172="P",VLOOKUP($E1172,'[2]Costeo-JUL26'!$B$9:$CQ$307,BW$1,0),0)</f>
        <v>0</v>
      </c>
      <c r="BX1172" s="36">
        <f t="shared" si="584"/>
        <v>0</v>
      </c>
      <c r="BY1172" s="36">
        <f t="shared" si="585"/>
        <v>0</v>
      </c>
      <c r="BZ1172" s="34">
        <f>IF($B1172="P",VLOOKUP($E1172,'[2]Costeo-JUL26'!$B$9:$CQ$307,BZ$1,0),0)</f>
        <v>0</v>
      </c>
      <c r="CA1172" s="16">
        <f>IF($B1172="P",VLOOKUP($E1172,'[2]Costeo-JUL26'!$B$9:$CQ$307,CA$1,0),0)*$G1172</f>
        <v>0</v>
      </c>
      <c r="CB1172" s="36">
        <f>IF($B1172="P",VLOOKUP($E1172,'[2]Costeo-JUL26'!$B$9:$CQ$307,CB$1,0),0)*$G1172</f>
        <v>0</v>
      </c>
      <c r="CC1172" s="35">
        <f>IF($B1172="P",VLOOKUP($E1172,'[2]Costeo-JUL26'!$B$9:$CQ$307,CC$1,0),0)</f>
        <v>0</v>
      </c>
      <c r="CD1172" s="36">
        <f t="shared" si="586"/>
        <v>0</v>
      </c>
      <c r="CE1172" s="36">
        <f t="shared" si="587"/>
        <v>0</v>
      </c>
      <c r="CF1172" s="37">
        <f t="shared" si="559"/>
        <v>957682.67936062161</v>
      </c>
      <c r="CG1172" s="36">
        <f>IF($B1172="r",VLOOKUP($E1172,'[2]Costeo-JUL26'!$B$9:$CQ$307,CG$1,0),0)*$G1172</f>
        <v>0</v>
      </c>
      <c r="CH1172" s="35">
        <f>VLOOKUP($E1172,'[2]TEORICOS (05.26)'!$A$8:$T$251,CH$1,0)</f>
        <v>0</v>
      </c>
      <c r="CI1172" s="36">
        <f t="shared" si="588"/>
        <v>0</v>
      </c>
      <c r="CJ1172" s="37">
        <f t="shared" si="589"/>
        <v>0</v>
      </c>
      <c r="CM1172" s="16">
        <f>SUMIFS('[1]Ajuste Inventario'!$I:$I,'[1]Ajuste Inventario'!$B:$B,E1172,'[1]Ajuste Inventario'!$S:$S,D1172)*-1</f>
        <v>0.83099999999999996</v>
      </c>
      <c r="CN1172" s="36">
        <f t="shared" si="560"/>
        <v>4658.5241026299009</v>
      </c>
      <c r="CP1172" t="str">
        <f t="shared" si="561"/>
        <v>2727Org.Vtas V.Gesell</v>
      </c>
      <c r="CQ1172" s="10">
        <f t="shared" si="562"/>
        <v>5605.9255145967518</v>
      </c>
    </row>
    <row r="1173" spans="1:95" x14ac:dyDescent="0.25">
      <c r="A1173" s="30">
        <v>46204</v>
      </c>
      <c r="B1173" s="31" t="str">
        <f>VLOOKUP($E1173,'[2]TEORICOS (05.26)'!$A$8:$T$251,B$1,0)</f>
        <v>P</v>
      </c>
      <c r="C1173" s="32" t="str">
        <f>VLOOKUP($E1173,'[2]TEORICOS (05.26)'!$A$8:$T$251,C$1,0)</f>
        <v>Sprite</v>
      </c>
      <c r="D1173" t="s">
        <v>233</v>
      </c>
      <c r="E1173">
        <v>2741</v>
      </c>
      <c r="F1173" t="s">
        <v>164</v>
      </c>
      <c r="G1173" s="16">
        <v>430.875</v>
      </c>
      <c r="H1173" s="16">
        <v>910.43887500000312</v>
      </c>
      <c r="I1173" s="33">
        <v>8510386.3899999876</v>
      </c>
      <c r="J1173" s="33">
        <v>8281577.1799999885</v>
      </c>
      <c r="K1173" s="34">
        <f>IF($B1173="P",VLOOKUP($E1173,'[2]Costeo-JUL26'!$B$9:$CQ$307,K$1,0),0)</f>
        <v>911399</v>
      </c>
      <c r="L1173" s="35">
        <f>VLOOKUP($E1173,'[2]TEORICOS (05.26)'!$A$8:$T$251,L$1,0)</f>
        <v>0.27500000000000002</v>
      </c>
      <c r="M1173" s="36">
        <f t="shared" si="563"/>
        <v>2277433.7244999972</v>
      </c>
      <c r="N1173" s="35">
        <f>IF($B1173="P",VLOOKUP($E1173,'[2]Costeo-JUL26'!$B$9:$CQ$307,N$1,0),0)</f>
        <v>3.5000000000000003E-2</v>
      </c>
      <c r="O1173" s="36">
        <f t="shared" si="564"/>
        <v>79710.180357499907</v>
      </c>
      <c r="P1173" s="36">
        <f>IF($B1173="P",VLOOKUP($E1173,'[2]Costeo-JUL26'!$B$9:$CQ$307,P$1,0),0)*H1173</f>
        <v>0</v>
      </c>
      <c r="Q1173" s="36">
        <f t="shared" si="565"/>
        <v>2357143.9048574972</v>
      </c>
      <c r="R1173" s="34">
        <f>IF($B1173="P",VLOOKUP($E1173,'[2]Costeo-JUL26'!$B$9:$CQ$307,R$1,0),0)</f>
        <v>0</v>
      </c>
      <c r="S1173" s="16">
        <f>IF($B1173="P",VLOOKUP($E1173,'[2]Costeo-JUL26'!$B$9:$CQ$307,S$1,0),0)*$G1173</f>
        <v>0</v>
      </c>
      <c r="T1173" s="36">
        <f>IF($B1173="P",VLOOKUP($E1173,'[2]Costeo-JUL26'!$B$9:$CQ$307,T$1,0),0)*$G1173</f>
        <v>0</v>
      </c>
      <c r="U1173" s="35">
        <f>IF($B1173="P",VLOOKUP($E1173,'[2]Costeo-JUL26'!$B$9:$CQ$307,U$1,0),0)</f>
        <v>0</v>
      </c>
      <c r="V1173" s="36">
        <f t="shared" si="566"/>
        <v>0</v>
      </c>
      <c r="W1173" s="36">
        <f t="shared" si="567"/>
        <v>0</v>
      </c>
      <c r="X1173" s="34">
        <f>IF($B1173="P",VLOOKUP($E1173,'[2]Costeo-JUL26'!$B$9:$CQ$307,X$1,0),0)</f>
        <v>902338</v>
      </c>
      <c r="Y1173" s="16">
        <f>IF($B1173="P",VLOOKUP($E1173,'[2]Costeo-JUL26'!$B$9:$CQ$307,Y$1,0),0)*$G1173</f>
        <v>42.997878</v>
      </c>
      <c r="Z1173" s="36">
        <f>IF($B1173="P",VLOOKUP($E1173,'[2]Costeo-JUL26'!$B$9:$CQ$307,Z$1,0),0)*$G1173</f>
        <v>12157.220025720002</v>
      </c>
      <c r="AA1173" s="35">
        <f>IF($B1173="P",VLOOKUP($E1173,'[2]Costeo-JUL26'!$B$9:$CQ$307,AA$1,0),0)</f>
        <v>0.45</v>
      </c>
      <c r="AB1173" s="36">
        <f t="shared" si="568"/>
        <v>5470.7490115740011</v>
      </c>
      <c r="AC1173" s="36">
        <f t="shared" si="569"/>
        <v>17627.969037294002</v>
      </c>
      <c r="AD1173" s="34">
        <f>IF($B1173="P",VLOOKUP($E1173,'[2]Costeo-JUL26'!$B$9:$CQ$307,AD$1,0),0)</f>
        <v>901781</v>
      </c>
      <c r="AE1173" s="16">
        <f>IF($B1173="P",VLOOKUP($E1173,'[2]Costeo-JUL26'!$B$9:$CQ$307,AE$1,0),0)*$G1173</f>
        <v>3447</v>
      </c>
      <c r="AF1173" s="36">
        <f>IF($B1173="P",VLOOKUP($E1173,'[2]Costeo-JUL26'!$B$9:$CQ$307,AF$1,0),0)*$G1173</f>
        <v>52901.7984</v>
      </c>
      <c r="AG1173" s="35">
        <f>IF($B1173="P",VLOOKUP($E1173,'[2]Costeo-JUL26'!$B$9:$CQ$307,AG$1,0),0)</f>
        <v>6.0000000000000001E-3</v>
      </c>
      <c r="AH1173" s="36">
        <f t="shared" si="570"/>
        <v>317.4107904</v>
      </c>
      <c r="AI1173" s="36">
        <f t="shared" si="571"/>
        <v>53219.209190399997</v>
      </c>
      <c r="AJ1173" s="34">
        <f>IF($B1173="P",VLOOKUP($E1173,'[2]Costeo-JUL26'!$B$9:$CQ$307,AJ$1,0),0)</f>
        <v>911355</v>
      </c>
      <c r="AK1173" s="16">
        <f>IF($B1173="P",VLOOKUP($E1173,'[2]Costeo-JUL26'!$B$9:$CQ$307,AK$1,0),0)*$G1173</f>
        <v>3447</v>
      </c>
      <c r="AL1173" s="36">
        <f>IF($B1173="P",VLOOKUP($E1173,'[2]Costeo-JUL26'!$B$9:$CQ$307,AL$1,0),0)*$G1173</f>
        <v>37486.125</v>
      </c>
      <c r="AM1173" s="35">
        <f>IF($B1173="P",VLOOKUP($E1173,'[2]Costeo-JUL26'!$B$9:$CQ$307,AM$1,0),0)</f>
        <v>1.7999999999999999E-2</v>
      </c>
      <c r="AN1173" s="36">
        <f t="shared" si="572"/>
        <v>674.75024999999994</v>
      </c>
      <c r="AO1173" s="36">
        <f t="shared" si="573"/>
        <v>38160.875249999997</v>
      </c>
      <c r="AP1173" s="34">
        <f>IF($B1173="P",VLOOKUP($E1173,'[2]Costeo-JUL26'!$B$9:$CQ$307,AP$1,0),0)</f>
        <v>913486</v>
      </c>
      <c r="AQ1173" s="16">
        <f>IF($B1173="P",VLOOKUP($E1173,'[2]Costeo-JUL26'!$B$9:$CQ$307,AQ$1,0),0)*$G1173</f>
        <v>3447</v>
      </c>
      <c r="AR1173" s="36">
        <f>IF($B1173="P",VLOOKUP($E1173,'[2]Costeo-JUL26'!$B$9:$CQ$307,AR$1,0),0)*$G1173</f>
        <v>425485.28677493712</v>
      </c>
      <c r="AS1173" s="35">
        <f>IF($B1173="P",VLOOKUP($E1173,'[2]Costeo-JUL26'!$B$9:$CQ$307,AS$1,0),0)</f>
        <v>0.02</v>
      </c>
      <c r="AT1173" s="36">
        <f t="shared" si="574"/>
        <v>8509.7057354987428</v>
      </c>
      <c r="AU1173" s="36">
        <f t="shared" si="575"/>
        <v>433994.99251043587</v>
      </c>
      <c r="AV1173" s="34">
        <f>IF($B1173="P",VLOOKUP($E1173,'[2]Costeo-JUL26'!$B$9:$CQ$307,AV$1,0),0)</f>
        <v>902310</v>
      </c>
      <c r="AW1173" s="16">
        <f>IF($B1173="P",VLOOKUP($E1173,'[2]Costeo-JUL26'!$B$9:$CQ$307,AW$1,0),0)*$G1173</f>
        <v>13.443299999999999</v>
      </c>
      <c r="AX1173" s="36">
        <f>IF($B1173="P",VLOOKUP($E1173,'[2]Costeo-JUL26'!$B$9:$CQ$307,AX$1,0),0)*$G1173</f>
        <v>47099.221181494475</v>
      </c>
      <c r="AY1173" s="35">
        <f>IF($B1173="P",VLOOKUP($E1173,'[2]Costeo-JUL26'!$B$9:$CQ$307,AY$1,0),0)</f>
        <v>0.03</v>
      </c>
      <c r="AZ1173" s="36">
        <f t="shared" si="576"/>
        <v>1412.9766354448343</v>
      </c>
      <c r="BA1173" s="36">
        <f t="shared" si="577"/>
        <v>48512.197816939311</v>
      </c>
      <c r="BB1173" s="34">
        <f>IF($B1173="P",VLOOKUP($E1173,'[2]Costeo-JUL26'!$B$9:$CQ$307,BB$1,0),0)</f>
        <v>902311</v>
      </c>
      <c r="BC1173" s="16">
        <f>IF($B1173="P",VLOOKUP($E1173,'[2]Costeo-JUL26'!$B$9:$CQ$307,BC$1,0),0)*$G1173</f>
        <v>2.1543749999999999</v>
      </c>
      <c r="BD1173" s="36">
        <f>IF($B1173="P",VLOOKUP($E1173,'[2]Costeo-JUL26'!$B$9:$CQ$307,BD$1,0),0)*$G1173</f>
        <v>8448.6939468750006</v>
      </c>
      <c r="BE1173" s="35">
        <f>IF($B1173="P",VLOOKUP($E1173,'[2]Costeo-JUL26'!$B$9:$CQ$307,BE$1,0),0)</f>
        <v>0.03</v>
      </c>
      <c r="BF1173" s="36">
        <f t="shared" si="578"/>
        <v>253.46081840625001</v>
      </c>
      <c r="BG1173" s="36">
        <f t="shared" si="579"/>
        <v>8702.1547652812515</v>
      </c>
      <c r="BH1173" s="34">
        <f>IF($B1173="P",VLOOKUP($E1173,'[2]Costeo-JUL26'!$B$9:$CQ$307,BH$1,0),0)</f>
        <v>910319</v>
      </c>
      <c r="BI1173" s="16">
        <f>IF($B1173="P",VLOOKUP($E1173,'[2]Costeo-JUL26'!$B$9:$CQ$307,BI$1,0),0)*$G1173</f>
        <v>7.6941964285714279</v>
      </c>
      <c r="BJ1173" s="36">
        <f>IF($B1173="P",VLOOKUP($E1173,'[2]Costeo-JUL26'!$B$9:$CQ$307,BJ$1,0),0)*$G1173</f>
        <v>20116.4765625</v>
      </c>
      <c r="BK1173" s="35">
        <f>IF(BH1173=910319,0,IF($B1173="P",VLOOKUP($E1173,'[2]Costeo-JUL26'!$B$9:$CQ$307,BK$1,0),0))</f>
        <v>0</v>
      </c>
      <c r="BL1173" s="36">
        <f t="shared" si="580"/>
        <v>0</v>
      </c>
      <c r="BM1173" s="36">
        <f t="shared" si="581"/>
        <v>20116.4765625</v>
      </c>
      <c r="BN1173" s="34">
        <f>IF($B1173="P",VLOOKUP($E1173,'[2]Costeo-JUL26'!$B$9:$CQ$307,BN$1,0),0)</f>
        <v>0</v>
      </c>
      <c r="BO1173" s="16">
        <f>IF($B1173="P",VLOOKUP($E1173,'[2]Costeo-JUL26'!$B$9:$CQ$307,BO$1,0),0)*$G1173</f>
        <v>0</v>
      </c>
      <c r="BP1173" s="36">
        <f>IF($B1173="P",VLOOKUP($E1173,'[2]Costeo-JUL26'!$B$9:$CQ$307,BP$1,0),0)*$G1173</f>
        <v>0</v>
      </c>
      <c r="BQ1173" s="35">
        <f>IF($B1173="P",VLOOKUP($E1173,'[2]Costeo-JUL26'!$B$9:$CQ$307,BQ$1,0),0)</f>
        <v>0</v>
      </c>
      <c r="BR1173" s="36">
        <f t="shared" si="582"/>
        <v>0</v>
      </c>
      <c r="BS1173" s="36">
        <f t="shared" si="583"/>
        <v>0</v>
      </c>
      <c r="BT1173" s="34">
        <f>IF($B1173="P",VLOOKUP($E1173,'[2]Costeo-JUL26'!$B$9:$CQ$307,BT$1,0),0)</f>
        <v>0</v>
      </c>
      <c r="BU1173" s="16">
        <f>IF($B1173="P",VLOOKUP($E1173,'[2]Costeo-JUL26'!$B$9:$CQ$307,BU$1,0),0)*$G1173</f>
        <v>0</v>
      </c>
      <c r="BV1173" s="36">
        <f>IF($B1173="P",VLOOKUP($E1173,'[2]Costeo-JUL26'!$B$9:$CQ$307,BV$1,0),0)*$G1173</f>
        <v>0</v>
      </c>
      <c r="BW1173" s="35">
        <f>IF($B1173="P",VLOOKUP($E1173,'[2]Costeo-JUL26'!$B$9:$CQ$307,BW$1,0),0)</f>
        <v>0</v>
      </c>
      <c r="BX1173" s="36">
        <f t="shared" si="584"/>
        <v>0</v>
      </c>
      <c r="BY1173" s="36">
        <f t="shared" si="585"/>
        <v>0</v>
      </c>
      <c r="BZ1173" s="34">
        <f>IF($B1173="P",VLOOKUP($E1173,'[2]Costeo-JUL26'!$B$9:$CQ$307,BZ$1,0),0)</f>
        <v>0</v>
      </c>
      <c r="CA1173" s="16">
        <f>IF($B1173="P",VLOOKUP($E1173,'[2]Costeo-JUL26'!$B$9:$CQ$307,CA$1,0),0)*$G1173</f>
        <v>0</v>
      </c>
      <c r="CB1173" s="36">
        <f>IF($B1173="P",VLOOKUP($E1173,'[2]Costeo-JUL26'!$B$9:$CQ$307,CB$1,0),0)*$G1173</f>
        <v>0</v>
      </c>
      <c r="CC1173" s="35">
        <f>IF($B1173="P",VLOOKUP($E1173,'[2]Costeo-JUL26'!$B$9:$CQ$307,CC$1,0),0)</f>
        <v>0</v>
      </c>
      <c r="CD1173" s="36">
        <f t="shared" si="586"/>
        <v>0</v>
      </c>
      <c r="CE1173" s="36">
        <f t="shared" si="587"/>
        <v>0</v>
      </c>
      <c r="CF1173" s="37">
        <f t="shared" si="559"/>
        <v>2977477.7799903476</v>
      </c>
      <c r="CG1173" s="36">
        <f>IF($B1173="r",VLOOKUP($E1173,'[2]Costeo-JUL26'!$B$9:$CQ$307,CG$1,0),0)*$G1173</f>
        <v>0</v>
      </c>
      <c r="CH1173" s="35">
        <f>VLOOKUP($E1173,'[2]TEORICOS (05.26)'!$A$8:$T$251,CH$1,0)</f>
        <v>0</v>
      </c>
      <c r="CI1173" s="36">
        <f t="shared" si="588"/>
        <v>0</v>
      </c>
      <c r="CJ1173" s="37">
        <f t="shared" si="589"/>
        <v>0</v>
      </c>
      <c r="CM1173" s="16">
        <f>SUMIFS('[1]Ajuste Inventario'!$I:$I,'[1]Ajuste Inventario'!$B:$B,E1173,'[1]Ajuste Inventario'!$S:$S,D1173)*-1</f>
        <v>1.625</v>
      </c>
      <c r="CN1173" s="36">
        <f t="shared" si="560"/>
        <v>11229.246051602702</v>
      </c>
      <c r="CP1173" t="str">
        <f t="shared" si="561"/>
        <v>2741Org.Vtas V.Gesell</v>
      </c>
      <c r="CQ1173" s="10">
        <f t="shared" si="562"/>
        <v>6910.3052625247401</v>
      </c>
    </row>
    <row r="1174" spans="1:95" x14ac:dyDescent="0.25">
      <c r="A1174" s="30">
        <v>46204</v>
      </c>
      <c r="B1174" s="31" t="str">
        <f>VLOOKUP($E1174,'[2]TEORICOS (05.26)'!$A$8:$T$251,B$1,0)</f>
        <v>P</v>
      </c>
      <c r="C1174" s="32" t="str">
        <f>VLOOKUP($E1174,'[2]TEORICOS (05.26)'!$A$8:$T$251,C$1,0)</f>
        <v>Sprite</v>
      </c>
      <c r="D1174" t="s">
        <v>233</v>
      </c>
      <c r="E1174">
        <v>2759</v>
      </c>
      <c r="F1174" t="s">
        <v>165</v>
      </c>
      <c r="G1174" s="16">
        <v>353</v>
      </c>
      <c r="H1174" s="16">
        <v>839.4339999999994</v>
      </c>
      <c r="I1174" s="33">
        <v>7341061.959999999</v>
      </c>
      <c r="J1174" s="33">
        <v>7153366.6800000006</v>
      </c>
      <c r="K1174" s="34">
        <f>IF($B1174="P",VLOOKUP($E1174,'[2]Costeo-JUL26'!$B$9:$CQ$307,K$1,0),0)</f>
        <v>911399</v>
      </c>
      <c r="L1174" s="35">
        <f>VLOOKUP($E1174,'[2]TEORICOS (05.26)'!$A$8:$T$251,L$1,0)</f>
        <v>0.27500000000000002</v>
      </c>
      <c r="M1174" s="36">
        <f t="shared" si="563"/>
        <v>1967175.8370000003</v>
      </c>
      <c r="N1174" s="35">
        <f>IF($B1174="P",VLOOKUP($E1174,'[2]Costeo-JUL26'!$B$9:$CQ$307,N$1,0),0)</f>
        <v>3.5000000000000003E-2</v>
      </c>
      <c r="O1174" s="36">
        <f t="shared" si="564"/>
        <v>68851.154295000015</v>
      </c>
      <c r="P1174" s="36">
        <f>IF($B1174="P",VLOOKUP($E1174,'[2]Costeo-JUL26'!$B$9:$CQ$307,P$1,0),0)*H1174</f>
        <v>0</v>
      </c>
      <c r="Q1174" s="36">
        <f t="shared" si="565"/>
        <v>2036026.9912950003</v>
      </c>
      <c r="R1174" s="34">
        <f>IF($B1174="P",VLOOKUP($E1174,'[2]Costeo-JUL26'!$B$9:$CQ$307,R$1,0),0)</f>
        <v>0</v>
      </c>
      <c r="S1174" s="16">
        <f>IF($B1174="P",VLOOKUP($E1174,'[2]Costeo-JUL26'!$B$9:$CQ$307,S$1,0),0)*$G1174</f>
        <v>0</v>
      </c>
      <c r="T1174" s="36">
        <f>IF($B1174="P",VLOOKUP($E1174,'[2]Costeo-JUL26'!$B$9:$CQ$307,T$1,0),0)*$G1174</f>
        <v>0</v>
      </c>
      <c r="U1174" s="35">
        <f>IF($B1174="P",VLOOKUP($E1174,'[2]Costeo-JUL26'!$B$9:$CQ$307,U$1,0),0)</f>
        <v>0</v>
      </c>
      <c r="V1174" s="36">
        <f t="shared" si="566"/>
        <v>0</v>
      </c>
      <c r="W1174" s="36">
        <f t="shared" si="567"/>
        <v>0</v>
      </c>
      <c r="X1174" s="34">
        <f>IF($B1174="P",VLOOKUP($E1174,'[2]Costeo-JUL26'!$B$9:$CQ$307,X$1,0),0)</f>
        <v>902338</v>
      </c>
      <c r="Y1174" s="16">
        <f>IF($B1174="P",VLOOKUP($E1174,'[2]Costeo-JUL26'!$B$9:$CQ$307,Y$1,0),0)*$G1174</f>
        <v>39.629898000000004</v>
      </c>
      <c r="Z1174" s="36">
        <f>IF($B1174="P",VLOOKUP($E1174,'[2]Costeo-JUL26'!$B$9:$CQ$307,Z$1,0),0)*$G1174</f>
        <v>11204.95736052</v>
      </c>
      <c r="AA1174" s="35">
        <f>IF($B1174="P",VLOOKUP($E1174,'[2]Costeo-JUL26'!$B$9:$CQ$307,AA$1,0),0)</f>
        <v>0.45</v>
      </c>
      <c r="AB1174" s="36">
        <f t="shared" si="568"/>
        <v>5042.230812234</v>
      </c>
      <c r="AC1174" s="36">
        <f t="shared" si="569"/>
        <v>16247.188172754</v>
      </c>
      <c r="AD1174" s="34">
        <f>IF($B1174="P",VLOOKUP($E1174,'[2]Costeo-JUL26'!$B$9:$CQ$307,AD$1,0),0)</f>
        <v>901781</v>
      </c>
      <c r="AE1174" s="16">
        <f>IF($B1174="P",VLOOKUP($E1174,'[2]Costeo-JUL26'!$B$9:$CQ$307,AE$1,0),0)*$G1174</f>
        <v>2118</v>
      </c>
      <c r="AF1174" s="36">
        <f>IF($B1174="P",VLOOKUP($E1174,'[2]Costeo-JUL26'!$B$9:$CQ$307,AF$1,0),0)*$G1174</f>
        <v>32505.369600000002</v>
      </c>
      <c r="AG1174" s="35">
        <f>IF($B1174="P",VLOOKUP($E1174,'[2]Costeo-JUL26'!$B$9:$CQ$307,AG$1,0),0)</f>
        <v>6.0000000000000001E-3</v>
      </c>
      <c r="AH1174" s="36">
        <f t="shared" si="570"/>
        <v>195.03221760000002</v>
      </c>
      <c r="AI1174" s="36">
        <f t="shared" si="571"/>
        <v>32700.401817600003</v>
      </c>
      <c r="AJ1174" s="34">
        <f>IF($B1174="P",VLOOKUP($E1174,'[2]Costeo-JUL26'!$B$9:$CQ$307,AJ$1,0),0)</f>
        <v>911543</v>
      </c>
      <c r="AK1174" s="16">
        <f>IF($B1174="P",VLOOKUP($E1174,'[2]Costeo-JUL26'!$B$9:$CQ$307,AK$1,0),0)*$G1174</f>
        <v>2118</v>
      </c>
      <c r="AL1174" s="36">
        <f>IF($B1174="P",VLOOKUP($E1174,'[2]Costeo-JUL26'!$B$9:$CQ$307,AL$1,0),0)*$G1174</f>
        <v>31702.6476</v>
      </c>
      <c r="AM1174" s="35">
        <f>IF($B1174="P",VLOOKUP($E1174,'[2]Costeo-JUL26'!$B$9:$CQ$307,AM$1,0),0)</f>
        <v>1.7999999999999999E-2</v>
      </c>
      <c r="AN1174" s="36">
        <f t="shared" si="572"/>
        <v>570.64765679999994</v>
      </c>
      <c r="AO1174" s="36">
        <f t="shared" si="573"/>
        <v>32273.2952568</v>
      </c>
      <c r="AP1174" s="34">
        <f>IF($B1174="P",VLOOKUP($E1174,'[2]Costeo-JUL26'!$B$9:$CQ$307,AP$1,0),0)</f>
        <v>911881</v>
      </c>
      <c r="AQ1174" s="16">
        <f>IF($B1174="P",VLOOKUP($E1174,'[2]Costeo-JUL26'!$B$9:$CQ$307,AQ$1,0),0)*$G1174</f>
        <v>2118</v>
      </c>
      <c r="AR1174" s="36">
        <f>IF($B1174="P",VLOOKUP($E1174,'[2]Costeo-JUL26'!$B$9:$CQ$307,AR$1,0),0)*$G1174</f>
        <v>287393.96160478692</v>
      </c>
      <c r="AS1174" s="35">
        <f>IF($B1174="P",VLOOKUP($E1174,'[2]Costeo-JUL26'!$B$9:$CQ$307,AS$1,0),0)</f>
        <v>0.02</v>
      </c>
      <c r="AT1174" s="36">
        <f t="shared" si="574"/>
        <v>5747.8792320957382</v>
      </c>
      <c r="AU1174" s="36">
        <f t="shared" si="575"/>
        <v>293141.84083688265</v>
      </c>
      <c r="AV1174" s="34">
        <f>IF($B1174="P",VLOOKUP($E1174,'[2]Costeo-JUL26'!$B$9:$CQ$307,AV$1,0),0)</f>
        <v>932442</v>
      </c>
      <c r="AW1174" s="16">
        <f>IF($B1174="P",VLOOKUP($E1174,'[2]Costeo-JUL26'!$B$9:$CQ$307,AW$1,0),0)*$G1174</f>
        <v>9.7781000000000002</v>
      </c>
      <c r="AX1174" s="36">
        <f>IF($B1174="P",VLOOKUP($E1174,'[2]Costeo-JUL26'!$B$9:$CQ$307,AX$1,0),0)*$G1174</f>
        <v>36093.649403906864</v>
      </c>
      <c r="AY1174" s="35">
        <f>IF($B1174="P",VLOOKUP($E1174,'[2]Costeo-JUL26'!$B$9:$CQ$307,AY$1,0),0)</f>
        <v>0.03</v>
      </c>
      <c r="AZ1174" s="36">
        <f t="shared" si="576"/>
        <v>1082.8094821172058</v>
      </c>
      <c r="BA1174" s="36">
        <f t="shared" si="577"/>
        <v>37176.458886024069</v>
      </c>
      <c r="BB1174" s="34">
        <f>IF($B1174="P",VLOOKUP($E1174,'[2]Costeo-JUL26'!$B$9:$CQ$307,BB$1,0),0)</f>
        <v>902311</v>
      </c>
      <c r="BC1174" s="16">
        <f>IF($B1174="P",VLOOKUP($E1174,'[2]Costeo-JUL26'!$B$9:$CQ$307,BC$1,0),0)*$G1174</f>
        <v>1.5443750000000001</v>
      </c>
      <c r="BD1174" s="36">
        <f>IF($B1174="P",VLOOKUP($E1174,'[2]Costeo-JUL26'!$B$9:$CQ$307,BD$1,0),0)*$G1174</f>
        <v>6056.4904968750016</v>
      </c>
      <c r="BE1174" s="35">
        <f>IF($B1174="P",VLOOKUP($E1174,'[2]Costeo-JUL26'!$B$9:$CQ$307,BE$1,0),0)</f>
        <v>0.03</v>
      </c>
      <c r="BF1174" s="36">
        <f t="shared" si="578"/>
        <v>181.69471490625003</v>
      </c>
      <c r="BG1174" s="36">
        <f t="shared" si="579"/>
        <v>6238.1852117812514</v>
      </c>
      <c r="BH1174" s="34">
        <f>IF($B1174="P",VLOOKUP($E1174,'[2]Costeo-JUL26'!$B$9:$CQ$307,BH$1,0),0)</f>
        <v>933089</v>
      </c>
      <c r="BI1174" s="16">
        <f>IF($B1174="P",VLOOKUP($E1174,'[2]Costeo-JUL26'!$B$9:$CQ$307,BI$1,0),0)*$G1174</f>
        <v>13.237499999999999</v>
      </c>
      <c r="BJ1174" s="36">
        <f>IF($B1174="P",VLOOKUP($E1174,'[2]Costeo-JUL26'!$B$9:$CQ$307,BJ$1,0),0)*$G1174</f>
        <v>9857.6027952961686</v>
      </c>
      <c r="BK1174" s="35">
        <f>IF(BH1174=910319,0,IF($B1174="P",VLOOKUP($E1174,'[2]Costeo-JUL26'!$B$9:$CQ$307,BK$1,0),0))</f>
        <v>0.02</v>
      </c>
      <c r="BL1174" s="36">
        <f t="shared" si="580"/>
        <v>197.15205590592336</v>
      </c>
      <c r="BM1174" s="36">
        <f t="shared" si="581"/>
        <v>10054.754851202091</v>
      </c>
      <c r="BN1174" s="34">
        <f>IF($B1174="P",VLOOKUP($E1174,'[2]Costeo-JUL26'!$B$9:$CQ$307,BN$1,0),0)</f>
        <v>0</v>
      </c>
      <c r="BO1174" s="16">
        <f>IF($B1174="P",VLOOKUP($E1174,'[2]Costeo-JUL26'!$B$9:$CQ$307,BO$1,0),0)*$G1174</f>
        <v>0</v>
      </c>
      <c r="BP1174" s="36">
        <f>IF($B1174="P",VLOOKUP($E1174,'[2]Costeo-JUL26'!$B$9:$CQ$307,BP$1,0),0)*$G1174</f>
        <v>0</v>
      </c>
      <c r="BQ1174" s="35">
        <f>IF($B1174="P",VLOOKUP($E1174,'[2]Costeo-JUL26'!$B$9:$CQ$307,BQ$1,0),0)</f>
        <v>0</v>
      </c>
      <c r="BR1174" s="36">
        <f t="shared" si="582"/>
        <v>0</v>
      </c>
      <c r="BS1174" s="36">
        <f t="shared" si="583"/>
        <v>0</v>
      </c>
      <c r="BT1174" s="34">
        <f>IF($B1174="P",VLOOKUP($E1174,'[2]Costeo-JUL26'!$B$9:$CQ$307,BT$1,0),0)</f>
        <v>0</v>
      </c>
      <c r="BU1174" s="16">
        <f>IF($B1174="P",VLOOKUP($E1174,'[2]Costeo-JUL26'!$B$9:$CQ$307,BU$1,0),0)*$G1174</f>
        <v>0</v>
      </c>
      <c r="BV1174" s="36">
        <f>IF($B1174="P",VLOOKUP($E1174,'[2]Costeo-JUL26'!$B$9:$CQ$307,BV$1,0),0)*$G1174</f>
        <v>0</v>
      </c>
      <c r="BW1174" s="35">
        <f>IF($B1174="P",VLOOKUP($E1174,'[2]Costeo-JUL26'!$B$9:$CQ$307,BW$1,0),0)</f>
        <v>0</v>
      </c>
      <c r="BX1174" s="36">
        <f t="shared" si="584"/>
        <v>0</v>
      </c>
      <c r="BY1174" s="36">
        <f t="shared" si="585"/>
        <v>0</v>
      </c>
      <c r="BZ1174" s="34">
        <f>IF($B1174="P",VLOOKUP($E1174,'[2]Costeo-JUL26'!$B$9:$CQ$307,BZ$1,0),0)</f>
        <v>0</v>
      </c>
      <c r="CA1174" s="16">
        <f>IF($B1174="P",VLOOKUP($E1174,'[2]Costeo-JUL26'!$B$9:$CQ$307,CA$1,0),0)*$G1174</f>
        <v>0</v>
      </c>
      <c r="CB1174" s="36">
        <f>IF($B1174="P",VLOOKUP($E1174,'[2]Costeo-JUL26'!$B$9:$CQ$307,CB$1,0),0)*$G1174</f>
        <v>0</v>
      </c>
      <c r="CC1174" s="35">
        <f>IF($B1174="P",VLOOKUP($E1174,'[2]Costeo-JUL26'!$B$9:$CQ$307,CC$1,0),0)</f>
        <v>0</v>
      </c>
      <c r="CD1174" s="36">
        <f t="shared" si="586"/>
        <v>0</v>
      </c>
      <c r="CE1174" s="36">
        <f t="shared" si="587"/>
        <v>0</v>
      </c>
      <c r="CF1174" s="37">
        <f t="shared" si="559"/>
        <v>2463859.1163280443</v>
      </c>
      <c r="CG1174" s="36">
        <f>IF($B1174="r",VLOOKUP($E1174,'[2]Costeo-JUL26'!$B$9:$CQ$307,CG$1,0),0)*$G1174</f>
        <v>0</v>
      </c>
      <c r="CH1174" s="35">
        <f>VLOOKUP($E1174,'[2]TEORICOS (05.26)'!$A$8:$T$251,CH$1,0)</f>
        <v>0</v>
      </c>
      <c r="CI1174" s="36">
        <f t="shared" si="588"/>
        <v>0</v>
      </c>
      <c r="CJ1174" s="37">
        <f t="shared" si="589"/>
        <v>0</v>
      </c>
      <c r="CM1174" s="16">
        <f>SUMIFS('[1]Ajuste Inventario'!$I:$I,'[1]Ajuste Inventario'!$B:$B,E1174,'[1]Ajuste Inventario'!$S:$S,D1174)*-1</f>
        <v>6.6660000000000004</v>
      </c>
      <c r="CN1174" s="36">
        <f t="shared" si="560"/>
        <v>46527.152604653667</v>
      </c>
      <c r="CP1174" t="str">
        <f t="shared" si="561"/>
        <v>2759Org.Vtas V.Gesell</v>
      </c>
      <c r="CQ1174" s="10">
        <f t="shared" si="562"/>
        <v>6979.7708677848286</v>
      </c>
    </row>
    <row r="1175" spans="1:95" x14ac:dyDescent="0.25">
      <c r="A1175" s="30">
        <v>46204</v>
      </c>
      <c r="B1175" s="31" t="str">
        <f>VLOOKUP($E1175,'[2]TEORICOS (05.26)'!$A$8:$T$251,B$1,0)</f>
        <v>R</v>
      </c>
      <c r="C1175" s="32" t="str">
        <f>VLOOKUP($E1175,'[2]TEORICOS (05.26)'!$A$8:$T$251,C$1,0)</f>
        <v>Monster</v>
      </c>
      <c r="D1175" t="s">
        <v>233</v>
      </c>
      <c r="E1175">
        <v>3095</v>
      </c>
      <c r="F1175" t="s">
        <v>167</v>
      </c>
      <c r="G1175" s="16">
        <v>86</v>
      </c>
      <c r="H1175" s="16">
        <v>43</v>
      </c>
      <c r="I1175" s="33">
        <v>1133413.4999999995</v>
      </c>
      <c r="J1175" s="33">
        <v>1118225.0899999996</v>
      </c>
      <c r="K1175" s="34">
        <f>IF($B1175="P",VLOOKUP($E1175,'[2]Costeo-JUL26'!$B$9:$CQ$307,K$1,0),0)</f>
        <v>0</v>
      </c>
      <c r="L1175" s="35">
        <f>VLOOKUP($E1175,'[2]TEORICOS (05.26)'!$A$8:$T$251,L$1,0)</f>
        <v>0</v>
      </c>
      <c r="M1175" s="36">
        <f t="shared" si="563"/>
        <v>0</v>
      </c>
      <c r="N1175" s="35">
        <f>IF($B1175="P",VLOOKUP($E1175,'[2]Costeo-JUL26'!$B$9:$CQ$307,N$1,0),0)</f>
        <v>0</v>
      </c>
      <c r="O1175" s="36">
        <f t="shared" si="564"/>
        <v>0</v>
      </c>
      <c r="P1175" s="36">
        <f>IF($B1175="P",VLOOKUP($E1175,'[2]Costeo-JUL26'!$B$9:$CQ$307,P$1,0),0)*H1175</f>
        <v>0</v>
      </c>
      <c r="Q1175" s="36">
        <f t="shared" si="565"/>
        <v>0</v>
      </c>
      <c r="R1175" s="34">
        <f>IF($B1175="P",VLOOKUP($E1175,'[2]Costeo-JUL26'!$B$9:$CQ$307,R$1,0),0)</f>
        <v>0</v>
      </c>
      <c r="S1175" s="16">
        <f>IF($B1175="P",VLOOKUP($E1175,'[2]Costeo-JUL26'!$B$9:$CQ$307,S$1,0),0)*$G1175</f>
        <v>0</v>
      </c>
      <c r="T1175" s="36">
        <f>IF($B1175="P",VLOOKUP($E1175,'[2]Costeo-JUL26'!$B$9:$CQ$307,T$1,0),0)*$G1175</f>
        <v>0</v>
      </c>
      <c r="U1175" s="35">
        <f>IF($B1175="P",VLOOKUP($E1175,'[2]Costeo-JUL26'!$B$9:$CQ$307,U$1,0),0)</f>
        <v>0</v>
      </c>
      <c r="V1175" s="36">
        <f t="shared" si="566"/>
        <v>0</v>
      </c>
      <c r="W1175" s="36">
        <f t="shared" si="567"/>
        <v>0</v>
      </c>
      <c r="X1175" s="34">
        <f>IF($B1175="P",VLOOKUP($E1175,'[2]Costeo-JUL26'!$B$9:$CQ$307,X$1,0),0)</f>
        <v>0</v>
      </c>
      <c r="Y1175" s="16">
        <f>IF($B1175="P",VLOOKUP($E1175,'[2]Costeo-JUL26'!$B$9:$CQ$307,Y$1,0),0)*$G1175</f>
        <v>0</v>
      </c>
      <c r="Z1175" s="36">
        <f>IF($B1175="P",VLOOKUP($E1175,'[2]Costeo-JUL26'!$B$9:$CQ$307,Z$1,0),0)*$G1175</f>
        <v>0</v>
      </c>
      <c r="AA1175" s="35">
        <f>IF($B1175="P",VLOOKUP($E1175,'[2]Costeo-JUL26'!$B$9:$CQ$307,AA$1,0),0)</f>
        <v>0</v>
      </c>
      <c r="AB1175" s="36">
        <f t="shared" si="568"/>
        <v>0</v>
      </c>
      <c r="AC1175" s="36">
        <f t="shared" si="569"/>
        <v>0</v>
      </c>
      <c r="AD1175" s="34">
        <f>IF($B1175="P",VLOOKUP($E1175,'[2]Costeo-JUL26'!$B$9:$CQ$307,AD$1,0),0)</f>
        <v>0</v>
      </c>
      <c r="AE1175" s="16">
        <f>IF($B1175="P",VLOOKUP($E1175,'[2]Costeo-JUL26'!$B$9:$CQ$307,AE$1,0),0)*$G1175</f>
        <v>0</v>
      </c>
      <c r="AF1175" s="36">
        <f>IF($B1175="P",VLOOKUP($E1175,'[2]Costeo-JUL26'!$B$9:$CQ$307,AF$1,0),0)*$G1175</f>
        <v>0</v>
      </c>
      <c r="AG1175" s="35">
        <f>IF($B1175="P",VLOOKUP($E1175,'[2]Costeo-JUL26'!$B$9:$CQ$307,AG$1,0),0)</f>
        <v>0</v>
      </c>
      <c r="AH1175" s="36">
        <f t="shared" si="570"/>
        <v>0</v>
      </c>
      <c r="AI1175" s="36">
        <f t="shared" si="571"/>
        <v>0</v>
      </c>
      <c r="AJ1175" s="34">
        <f>IF($B1175="P",VLOOKUP($E1175,'[2]Costeo-JUL26'!$B$9:$CQ$307,AJ$1,0),0)</f>
        <v>0</v>
      </c>
      <c r="AK1175" s="16">
        <f>IF($B1175="P",VLOOKUP($E1175,'[2]Costeo-JUL26'!$B$9:$CQ$307,AK$1,0),0)*$G1175</f>
        <v>0</v>
      </c>
      <c r="AL1175" s="36">
        <f>IF($B1175="P",VLOOKUP($E1175,'[2]Costeo-JUL26'!$B$9:$CQ$307,AL$1,0),0)*$G1175</f>
        <v>0</v>
      </c>
      <c r="AM1175" s="35">
        <f>IF($B1175="P",VLOOKUP($E1175,'[2]Costeo-JUL26'!$B$9:$CQ$307,AM$1,0),0)</f>
        <v>0</v>
      </c>
      <c r="AN1175" s="36">
        <f t="shared" si="572"/>
        <v>0</v>
      </c>
      <c r="AO1175" s="36">
        <f t="shared" si="573"/>
        <v>0</v>
      </c>
      <c r="AP1175" s="34">
        <f>IF($B1175="P",VLOOKUP($E1175,'[2]Costeo-JUL26'!$B$9:$CQ$307,AP$1,0),0)</f>
        <v>0</v>
      </c>
      <c r="AQ1175" s="16">
        <f>IF($B1175="P",VLOOKUP($E1175,'[2]Costeo-JUL26'!$B$9:$CQ$307,AQ$1,0),0)*$G1175</f>
        <v>0</v>
      </c>
      <c r="AR1175" s="36">
        <f>IF($B1175="P",VLOOKUP($E1175,'[2]Costeo-JUL26'!$B$9:$CQ$307,AR$1,0),0)*$G1175</f>
        <v>0</v>
      </c>
      <c r="AS1175" s="35">
        <f>IF($B1175="P",VLOOKUP($E1175,'[2]Costeo-JUL26'!$B$9:$CQ$307,AS$1,0),0)</f>
        <v>0</v>
      </c>
      <c r="AT1175" s="36">
        <f t="shared" si="574"/>
        <v>0</v>
      </c>
      <c r="AU1175" s="36">
        <f t="shared" si="575"/>
        <v>0</v>
      </c>
      <c r="AV1175" s="34">
        <f>IF($B1175="P",VLOOKUP($E1175,'[2]Costeo-JUL26'!$B$9:$CQ$307,AV$1,0),0)</f>
        <v>0</v>
      </c>
      <c r="AW1175" s="16">
        <f>IF($B1175="P",VLOOKUP($E1175,'[2]Costeo-JUL26'!$B$9:$CQ$307,AW$1,0),0)*$G1175</f>
        <v>0</v>
      </c>
      <c r="AX1175" s="36">
        <f>IF($B1175="P",VLOOKUP($E1175,'[2]Costeo-JUL26'!$B$9:$CQ$307,AX$1,0),0)*$G1175</f>
        <v>0</v>
      </c>
      <c r="AY1175" s="35">
        <f>IF($B1175="P",VLOOKUP($E1175,'[2]Costeo-JUL26'!$B$9:$CQ$307,AY$1,0),0)</f>
        <v>0</v>
      </c>
      <c r="AZ1175" s="36">
        <f t="shared" si="576"/>
        <v>0</v>
      </c>
      <c r="BA1175" s="36">
        <f t="shared" si="577"/>
        <v>0</v>
      </c>
      <c r="BB1175" s="34">
        <f>IF($B1175="P",VLOOKUP($E1175,'[2]Costeo-JUL26'!$B$9:$CQ$307,BB$1,0),0)</f>
        <v>0</v>
      </c>
      <c r="BC1175" s="16">
        <f>IF($B1175="P",VLOOKUP($E1175,'[2]Costeo-JUL26'!$B$9:$CQ$307,BC$1,0),0)*$G1175</f>
        <v>0</v>
      </c>
      <c r="BD1175" s="36">
        <f>IF($B1175="P",VLOOKUP($E1175,'[2]Costeo-JUL26'!$B$9:$CQ$307,BD$1,0),0)*$G1175</f>
        <v>0</v>
      </c>
      <c r="BE1175" s="35">
        <f>IF($B1175="P",VLOOKUP($E1175,'[2]Costeo-JUL26'!$B$9:$CQ$307,BE$1,0),0)</f>
        <v>0</v>
      </c>
      <c r="BF1175" s="36">
        <f t="shared" si="578"/>
        <v>0</v>
      </c>
      <c r="BG1175" s="36">
        <f t="shared" si="579"/>
        <v>0</v>
      </c>
      <c r="BH1175" s="34">
        <f>IF($B1175="P",VLOOKUP($E1175,'[2]Costeo-JUL26'!$B$9:$CQ$307,BH$1,0),0)</f>
        <v>0</v>
      </c>
      <c r="BI1175" s="16">
        <f>IF($B1175="P",VLOOKUP($E1175,'[2]Costeo-JUL26'!$B$9:$CQ$307,BI$1,0),0)*$G1175</f>
        <v>0</v>
      </c>
      <c r="BJ1175" s="36">
        <f>IF($B1175="P",VLOOKUP($E1175,'[2]Costeo-JUL26'!$B$9:$CQ$307,BJ$1,0),0)*$G1175</f>
        <v>0</v>
      </c>
      <c r="BK1175" s="35">
        <f>IF(BH1175=910319,0,IF($B1175="P",VLOOKUP($E1175,'[2]Costeo-JUL26'!$B$9:$CQ$307,BK$1,0),0))</f>
        <v>0</v>
      </c>
      <c r="BL1175" s="36">
        <f t="shared" si="580"/>
        <v>0</v>
      </c>
      <c r="BM1175" s="36">
        <f t="shared" si="581"/>
        <v>0</v>
      </c>
      <c r="BN1175" s="34">
        <f>IF($B1175="P",VLOOKUP($E1175,'[2]Costeo-JUL26'!$B$9:$CQ$307,BN$1,0),0)</f>
        <v>0</v>
      </c>
      <c r="BO1175" s="16">
        <f>IF($B1175="P",VLOOKUP($E1175,'[2]Costeo-JUL26'!$B$9:$CQ$307,BO$1,0),0)*$G1175</f>
        <v>0</v>
      </c>
      <c r="BP1175" s="36">
        <f>IF($B1175="P",VLOOKUP($E1175,'[2]Costeo-JUL26'!$B$9:$CQ$307,BP$1,0),0)*$G1175</f>
        <v>0</v>
      </c>
      <c r="BQ1175" s="35">
        <f>IF($B1175="P",VLOOKUP($E1175,'[2]Costeo-JUL26'!$B$9:$CQ$307,BQ$1,0),0)</f>
        <v>0</v>
      </c>
      <c r="BR1175" s="36">
        <f t="shared" si="582"/>
        <v>0</v>
      </c>
      <c r="BS1175" s="36">
        <f t="shared" si="583"/>
        <v>0</v>
      </c>
      <c r="BT1175" s="34">
        <f>IF($B1175="P",VLOOKUP($E1175,'[2]Costeo-JUL26'!$B$9:$CQ$307,BT$1,0),0)</f>
        <v>0</v>
      </c>
      <c r="BU1175" s="16">
        <f>IF($B1175="P",VLOOKUP($E1175,'[2]Costeo-JUL26'!$B$9:$CQ$307,BU$1,0),0)*$G1175</f>
        <v>0</v>
      </c>
      <c r="BV1175" s="36">
        <f>IF($B1175="P",VLOOKUP($E1175,'[2]Costeo-JUL26'!$B$9:$CQ$307,BV$1,0),0)*$G1175</f>
        <v>0</v>
      </c>
      <c r="BW1175" s="35">
        <f>IF($B1175="P",VLOOKUP($E1175,'[2]Costeo-JUL26'!$B$9:$CQ$307,BW$1,0),0)</f>
        <v>0</v>
      </c>
      <c r="BX1175" s="36">
        <f t="shared" si="584"/>
        <v>0</v>
      </c>
      <c r="BY1175" s="36">
        <f t="shared" si="585"/>
        <v>0</v>
      </c>
      <c r="BZ1175" s="34">
        <f>IF($B1175="P",VLOOKUP($E1175,'[2]Costeo-JUL26'!$B$9:$CQ$307,BZ$1,0),0)</f>
        <v>0</v>
      </c>
      <c r="CA1175" s="16">
        <f>IF($B1175="P",VLOOKUP($E1175,'[2]Costeo-JUL26'!$B$9:$CQ$307,CA$1,0),0)*$G1175</f>
        <v>0</v>
      </c>
      <c r="CB1175" s="36">
        <f>IF($B1175="P",VLOOKUP($E1175,'[2]Costeo-JUL26'!$B$9:$CQ$307,CB$1,0),0)*$G1175</f>
        <v>0</v>
      </c>
      <c r="CC1175" s="35">
        <f>IF($B1175="P",VLOOKUP($E1175,'[2]Costeo-JUL26'!$B$9:$CQ$307,CC$1,0),0)</f>
        <v>0</v>
      </c>
      <c r="CD1175" s="36">
        <f t="shared" si="586"/>
        <v>0</v>
      </c>
      <c r="CE1175" s="36">
        <f t="shared" si="587"/>
        <v>0</v>
      </c>
      <c r="CF1175" s="37">
        <f t="shared" si="559"/>
        <v>0</v>
      </c>
      <c r="CG1175" s="36">
        <f>IF($B1175="r",VLOOKUP($E1175,'[2]Costeo-JUL26'!$B$9:$CQ$307,CG$1,0),0)*$G1175</f>
        <v>648294.66</v>
      </c>
      <c r="CH1175" s="35">
        <f>VLOOKUP($E1175,'[2]TEORICOS (05.26)'!$A$8:$T$251,CH$1,0)</f>
        <v>0</v>
      </c>
      <c r="CI1175" s="36">
        <f t="shared" si="588"/>
        <v>0</v>
      </c>
      <c r="CJ1175" s="37">
        <f t="shared" si="589"/>
        <v>648294.66</v>
      </c>
      <c r="CM1175" s="16">
        <f>SUMIFS('[1]Ajuste Inventario'!$I:$I,'[1]Ajuste Inventario'!$B:$B,E1175,'[1]Ajuste Inventario'!$S:$S,D1175)*-1</f>
        <v>4.6660000000000004</v>
      </c>
      <c r="CN1175" s="36">
        <f t="shared" si="560"/>
        <v>35173.754460000004</v>
      </c>
      <c r="CP1175" t="str">
        <f t="shared" si="561"/>
        <v>3095Org.Vtas V.Gesell</v>
      </c>
      <c r="CQ1175" s="10">
        <f t="shared" si="562"/>
        <v>7538.31</v>
      </c>
    </row>
    <row r="1176" spans="1:95" x14ac:dyDescent="0.25">
      <c r="A1176" s="30">
        <v>46204</v>
      </c>
      <c r="B1176" s="31" t="str">
        <f>VLOOKUP($E1176,'[2]TEORICOS (05.26)'!$A$8:$T$251,B$1,0)</f>
        <v>R</v>
      </c>
      <c r="C1176" s="32" t="str">
        <f>VLOOKUP($E1176,'[2]TEORICOS (05.26)'!$A$8:$T$251,C$1,0)</f>
        <v>Monster</v>
      </c>
      <c r="D1176" t="s">
        <v>233</v>
      </c>
      <c r="E1176">
        <v>3205</v>
      </c>
      <c r="F1176" t="s">
        <v>168</v>
      </c>
      <c r="G1176" s="16">
        <v>535.83299999999997</v>
      </c>
      <c r="H1176" s="16">
        <v>267.91649999999998</v>
      </c>
      <c r="I1176" s="33">
        <v>7025780.3999999873</v>
      </c>
      <c r="J1176" s="33">
        <v>6898999.3299999908</v>
      </c>
      <c r="K1176" s="34">
        <f>IF($B1176="P",VLOOKUP($E1176,'[2]Costeo-JUL26'!$B$9:$CQ$307,K$1,0),0)</f>
        <v>0</v>
      </c>
      <c r="L1176" s="35">
        <f>VLOOKUP($E1176,'[2]TEORICOS (05.26)'!$A$8:$T$251,L$1,0)</f>
        <v>0</v>
      </c>
      <c r="M1176" s="36">
        <f t="shared" si="563"/>
        <v>0</v>
      </c>
      <c r="N1176" s="35">
        <f>IF($B1176="P",VLOOKUP($E1176,'[2]Costeo-JUL26'!$B$9:$CQ$307,N$1,0),0)</f>
        <v>0</v>
      </c>
      <c r="O1176" s="36">
        <f t="shared" si="564"/>
        <v>0</v>
      </c>
      <c r="P1176" s="36">
        <f>IF($B1176="P",VLOOKUP($E1176,'[2]Costeo-JUL26'!$B$9:$CQ$307,P$1,0),0)*H1176</f>
        <v>0</v>
      </c>
      <c r="Q1176" s="36">
        <f t="shared" si="565"/>
        <v>0</v>
      </c>
      <c r="R1176" s="34">
        <f>IF($B1176="P",VLOOKUP($E1176,'[2]Costeo-JUL26'!$B$9:$CQ$307,R$1,0),0)</f>
        <v>0</v>
      </c>
      <c r="S1176" s="16">
        <f>IF($B1176="P",VLOOKUP($E1176,'[2]Costeo-JUL26'!$B$9:$CQ$307,S$1,0),0)*$G1176</f>
        <v>0</v>
      </c>
      <c r="T1176" s="36">
        <f>IF($B1176="P",VLOOKUP($E1176,'[2]Costeo-JUL26'!$B$9:$CQ$307,T$1,0),0)*$G1176</f>
        <v>0</v>
      </c>
      <c r="U1176" s="35">
        <f>IF($B1176="P",VLOOKUP($E1176,'[2]Costeo-JUL26'!$B$9:$CQ$307,U$1,0),0)</f>
        <v>0</v>
      </c>
      <c r="V1176" s="36">
        <f t="shared" si="566"/>
        <v>0</v>
      </c>
      <c r="W1176" s="36">
        <f t="shared" si="567"/>
        <v>0</v>
      </c>
      <c r="X1176" s="34">
        <f>IF($B1176="P",VLOOKUP($E1176,'[2]Costeo-JUL26'!$B$9:$CQ$307,X$1,0),0)</f>
        <v>0</v>
      </c>
      <c r="Y1176" s="16">
        <f>IF($B1176="P",VLOOKUP($E1176,'[2]Costeo-JUL26'!$B$9:$CQ$307,Y$1,0),0)*$G1176</f>
        <v>0</v>
      </c>
      <c r="Z1176" s="36">
        <f>IF($B1176="P",VLOOKUP($E1176,'[2]Costeo-JUL26'!$B$9:$CQ$307,Z$1,0),0)*$G1176</f>
        <v>0</v>
      </c>
      <c r="AA1176" s="35">
        <f>IF($B1176="P",VLOOKUP($E1176,'[2]Costeo-JUL26'!$B$9:$CQ$307,AA$1,0),0)</f>
        <v>0</v>
      </c>
      <c r="AB1176" s="36">
        <f t="shared" si="568"/>
        <v>0</v>
      </c>
      <c r="AC1176" s="36">
        <f t="shared" si="569"/>
        <v>0</v>
      </c>
      <c r="AD1176" s="34">
        <f>IF($B1176="P",VLOOKUP($E1176,'[2]Costeo-JUL26'!$B$9:$CQ$307,AD$1,0),0)</f>
        <v>0</v>
      </c>
      <c r="AE1176" s="16">
        <f>IF($B1176="P",VLOOKUP($E1176,'[2]Costeo-JUL26'!$B$9:$CQ$307,AE$1,0),0)*$G1176</f>
        <v>0</v>
      </c>
      <c r="AF1176" s="36">
        <f>IF($B1176="P",VLOOKUP($E1176,'[2]Costeo-JUL26'!$B$9:$CQ$307,AF$1,0),0)*$G1176</f>
        <v>0</v>
      </c>
      <c r="AG1176" s="35">
        <f>IF($B1176="P",VLOOKUP($E1176,'[2]Costeo-JUL26'!$B$9:$CQ$307,AG$1,0),0)</f>
        <v>0</v>
      </c>
      <c r="AH1176" s="36">
        <f t="shared" si="570"/>
        <v>0</v>
      </c>
      <c r="AI1176" s="36">
        <f t="shared" si="571"/>
        <v>0</v>
      </c>
      <c r="AJ1176" s="34">
        <f>IF($B1176="P",VLOOKUP($E1176,'[2]Costeo-JUL26'!$B$9:$CQ$307,AJ$1,0),0)</f>
        <v>0</v>
      </c>
      <c r="AK1176" s="16">
        <f>IF($B1176="P",VLOOKUP($E1176,'[2]Costeo-JUL26'!$B$9:$CQ$307,AK$1,0),0)*$G1176</f>
        <v>0</v>
      </c>
      <c r="AL1176" s="36">
        <f>IF($B1176="P",VLOOKUP($E1176,'[2]Costeo-JUL26'!$B$9:$CQ$307,AL$1,0),0)*$G1176</f>
        <v>0</v>
      </c>
      <c r="AM1176" s="35">
        <f>IF($B1176="P",VLOOKUP($E1176,'[2]Costeo-JUL26'!$B$9:$CQ$307,AM$1,0),0)</f>
        <v>0</v>
      </c>
      <c r="AN1176" s="36">
        <f t="shared" si="572"/>
        <v>0</v>
      </c>
      <c r="AO1176" s="36">
        <f t="shared" si="573"/>
        <v>0</v>
      </c>
      <c r="AP1176" s="34">
        <f>IF($B1176="P",VLOOKUP($E1176,'[2]Costeo-JUL26'!$B$9:$CQ$307,AP$1,0),0)</f>
        <v>0</v>
      </c>
      <c r="AQ1176" s="16">
        <f>IF($B1176="P",VLOOKUP($E1176,'[2]Costeo-JUL26'!$B$9:$CQ$307,AQ$1,0),0)*$G1176</f>
        <v>0</v>
      </c>
      <c r="AR1176" s="36">
        <f>IF($B1176="P",VLOOKUP($E1176,'[2]Costeo-JUL26'!$B$9:$CQ$307,AR$1,0),0)*$G1176</f>
        <v>0</v>
      </c>
      <c r="AS1176" s="35">
        <f>IF($B1176="P",VLOOKUP($E1176,'[2]Costeo-JUL26'!$B$9:$CQ$307,AS$1,0),0)</f>
        <v>0</v>
      </c>
      <c r="AT1176" s="36">
        <f t="shared" si="574"/>
        <v>0</v>
      </c>
      <c r="AU1176" s="36">
        <f t="shared" si="575"/>
        <v>0</v>
      </c>
      <c r="AV1176" s="34">
        <f>IF($B1176="P",VLOOKUP($E1176,'[2]Costeo-JUL26'!$B$9:$CQ$307,AV$1,0),0)</f>
        <v>0</v>
      </c>
      <c r="AW1176" s="16">
        <f>IF($B1176="P",VLOOKUP($E1176,'[2]Costeo-JUL26'!$B$9:$CQ$307,AW$1,0),0)*$G1176</f>
        <v>0</v>
      </c>
      <c r="AX1176" s="36">
        <f>IF($B1176="P",VLOOKUP($E1176,'[2]Costeo-JUL26'!$B$9:$CQ$307,AX$1,0),0)*$G1176</f>
        <v>0</v>
      </c>
      <c r="AY1176" s="35">
        <f>IF($B1176="P",VLOOKUP($E1176,'[2]Costeo-JUL26'!$B$9:$CQ$307,AY$1,0),0)</f>
        <v>0</v>
      </c>
      <c r="AZ1176" s="36">
        <f t="shared" si="576"/>
        <v>0</v>
      </c>
      <c r="BA1176" s="36">
        <f t="shared" si="577"/>
        <v>0</v>
      </c>
      <c r="BB1176" s="34">
        <f>IF($B1176="P",VLOOKUP($E1176,'[2]Costeo-JUL26'!$B$9:$CQ$307,BB$1,0),0)</f>
        <v>0</v>
      </c>
      <c r="BC1176" s="16">
        <f>IF($B1176="P",VLOOKUP($E1176,'[2]Costeo-JUL26'!$B$9:$CQ$307,BC$1,0),0)*$G1176</f>
        <v>0</v>
      </c>
      <c r="BD1176" s="36">
        <f>IF($B1176="P",VLOOKUP($E1176,'[2]Costeo-JUL26'!$B$9:$CQ$307,BD$1,0),0)*$G1176</f>
        <v>0</v>
      </c>
      <c r="BE1176" s="35">
        <f>IF($B1176="P",VLOOKUP($E1176,'[2]Costeo-JUL26'!$B$9:$CQ$307,BE$1,0),0)</f>
        <v>0</v>
      </c>
      <c r="BF1176" s="36">
        <f t="shared" si="578"/>
        <v>0</v>
      </c>
      <c r="BG1176" s="36">
        <f t="shared" si="579"/>
        <v>0</v>
      </c>
      <c r="BH1176" s="34">
        <f>IF($B1176="P",VLOOKUP($E1176,'[2]Costeo-JUL26'!$B$9:$CQ$307,BH$1,0),0)</f>
        <v>0</v>
      </c>
      <c r="BI1176" s="16">
        <f>IF($B1176="P",VLOOKUP($E1176,'[2]Costeo-JUL26'!$B$9:$CQ$307,BI$1,0),0)*$G1176</f>
        <v>0</v>
      </c>
      <c r="BJ1176" s="36">
        <f>IF($B1176="P",VLOOKUP($E1176,'[2]Costeo-JUL26'!$B$9:$CQ$307,BJ$1,0),0)*$G1176</f>
        <v>0</v>
      </c>
      <c r="BK1176" s="35">
        <f>IF(BH1176=910319,0,IF($B1176="P",VLOOKUP($E1176,'[2]Costeo-JUL26'!$B$9:$CQ$307,BK$1,0),0))</f>
        <v>0</v>
      </c>
      <c r="BL1176" s="36">
        <f t="shared" si="580"/>
        <v>0</v>
      </c>
      <c r="BM1176" s="36">
        <f t="shared" si="581"/>
        <v>0</v>
      </c>
      <c r="BN1176" s="34">
        <f>IF($B1176="P",VLOOKUP($E1176,'[2]Costeo-JUL26'!$B$9:$CQ$307,BN$1,0),0)</f>
        <v>0</v>
      </c>
      <c r="BO1176" s="16">
        <f>IF($B1176="P",VLOOKUP($E1176,'[2]Costeo-JUL26'!$B$9:$CQ$307,BO$1,0),0)*$G1176</f>
        <v>0</v>
      </c>
      <c r="BP1176" s="36">
        <f>IF($B1176="P",VLOOKUP($E1176,'[2]Costeo-JUL26'!$B$9:$CQ$307,BP$1,0),0)*$G1176</f>
        <v>0</v>
      </c>
      <c r="BQ1176" s="35">
        <f>IF($B1176="P",VLOOKUP($E1176,'[2]Costeo-JUL26'!$B$9:$CQ$307,BQ$1,0),0)</f>
        <v>0</v>
      </c>
      <c r="BR1176" s="36">
        <f t="shared" si="582"/>
        <v>0</v>
      </c>
      <c r="BS1176" s="36">
        <f t="shared" si="583"/>
        <v>0</v>
      </c>
      <c r="BT1176" s="34">
        <f>IF($B1176="P",VLOOKUP($E1176,'[2]Costeo-JUL26'!$B$9:$CQ$307,BT$1,0),0)</f>
        <v>0</v>
      </c>
      <c r="BU1176" s="16">
        <f>IF($B1176="P",VLOOKUP($E1176,'[2]Costeo-JUL26'!$B$9:$CQ$307,BU$1,0),0)*$G1176</f>
        <v>0</v>
      </c>
      <c r="BV1176" s="36">
        <f>IF($B1176="P",VLOOKUP($E1176,'[2]Costeo-JUL26'!$B$9:$CQ$307,BV$1,0),0)*$G1176</f>
        <v>0</v>
      </c>
      <c r="BW1176" s="35">
        <f>IF($B1176="P",VLOOKUP($E1176,'[2]Costeo-JUL26'!$B$9:$CQ$307,BW$1,0),0)</f>
        <v>0</v>
      </c>
      <c r="BX1176" s="36">
        <f t="shared" si="584"/>
        <v>0</v>
      </c>
      <c r="BY1176" s="36">
        <f t="shared" si="585"/>
        <v>0</v>
      </c>
      <c r="BZ1176" s="34">
        <f>IF($B1176="P",VLOOKUP($E1176,'[2]Costeo-JUL26'!$B$9:$CQ$307,BZ$1,0),0)</f>
        <v>0</v>
      </c>
      <c r="CA1176" s="16">
        <f>IF($B1176="P",VLOOKUP($E1176,'[2]Costeo-JUL26'!$B$9:$CQ$307,CA$1,0),0)*$G1176</f>
        <v>0</v>
      </c>
      <c r="CB1176" s="36">
        <f>IF($B1176="P",VLOOKUP($E1176,'[2]Costeo-JUL26'!$B$9:$CQ$307,CB$1,0),0)*$G1176</f>
        <v>0</v>
      </c>
      <c r="CC1176" s="35">
        <f>IF($B1176="P",VLOOKUP($E1176,'[2]Costeo-JUL26'!$B$9:$CQ$307,CC$1,0),0)</f>
        <v>0</v>
      </c>
      <c r="CD1176" s="36">
        <f t="shared" si="586"/>
        <v>0</v>
      </c>
      <c r="CE1176" s="36">
        <f t="shared" si="587"/>
        <v>0</v>
      </c>
      <c r="CF1176" s="37">
        <f t="shared" si="559"/>
        <v>0</v>
      </c>
      <c r="CG1176" s="36">
        <f>IF($B1176="r",VLOOKUP($E1176,'[2]Costeo-JUL26'!$B$9:$CQ$307,CG$1,0),0)*$G1176</f>
        <v>3998739.4957799995</v>
      </c>
      <c r="CH1176" s="35">
        <f>VLOOKUP($E1176,'[2]TEORICOS (05.26)'!$A$8:$T$251,CH$1,0)</f>
        <v>0</v>
      </c>
      <c r="CI1176" s="36">
        <f t="shared" si="588"/>
        <v>0</v>
      </c>
      <c r="CJ1176" s="37">
        <f t="shared" si="589"/>
        <v>3998739.4957799995</v>
      </c>
      <c r="CM1176" s="16">
        <f>SUMIFS('[1]Ajuste Inventario'!$I:$I,'[1]Ajuste Inventario'!$B:$B,E1176,'[1]Ajuste Inventario'!$S:$S,D1176)*-1</f>
        <v>1.0010000000000001</v>
      </c>
      <c r="CN1176" s="36">
        <f t="shared" si="560"/>
        <v>7470.1226600000009</v>
      </c>
      <c r="CP1176" t="str">
        <f t="shared" si="561"/>
        <v>3205Org.Vtas V.Gesell</v>
      </c>
      <c r="CQ1176" s="10">
        <f t="shared" si="562"/>
        <v>7462.66</v>
      </c>
    </row>
    <row r="1177" spans="1:95" x14ac:dyDescent="0.25">
      <c r="A1177" s="30">
        <v>46204</v>
      </c>
      <c r="B1177" s="31" t="str">
        <f>VLOOKUP($E1177,'[2]TEORICOS (05.26)'!$A$8:$T$251,B$1,0)</f>
        <v>R</v>
      </c>
      <c r="C1177" s="32" t="str">
        <f>VLOOKUP($E1177,'[2]TEORICOS (05.26)'!$A$8:$T$251,C$1,0)</f>
        <v>Monster</v>
      </c>
      <c r="D1177" t="s">
        <v>233</v>
      </c>
      <c r="E1177">
        <v>3206</v>
      </c>
      <c r="F1177" t="s">
        <v>169</v>
      </c>
      <c r="G1177" s="16">
        <v>251.667</v>
      </c>
      <c r="H1177" s="16">
        <v>125.8335</v>
      </c>
      <c r="I1177" s="33">
        <v>3315042.6099999957</v>
      </c>
      <c r="J1177" s="33">
        <v>3265343.7899999958</v>
      </c>
      <c r="K1177" s="34">
        <f>IF($B1177="P",VLOOKUP($E1177,'[2]Costeo-JUL26'!$B$9:$CQ$307,K$1,0),0)</f>
        <v>0</v>
      </c>
      <c r="L1177" s="35">
        <f>VLOOKUP($E1177,'[2]TEORICOS (05.26)'!$A$8:$T$251,L$1,0)</f>
        <v>0</v>
      </c>
      <c r="M1177" s="36">
        <f t="shared" si="563"/>
        <v>0</v>
      </c>
      <c r="N1177" s="35">
        <f>IF($B1177="P",VLOOKUP($E1177,'[2]Costeo-JUL26'!$B$9:$CQ$307,N$1,0),0)</f>
        <v>0</v>
      </c>
      <c r="O1177" s="36">
        <f t="shared" si="564"/>
        <v>0</v>
      </c>
      <c r="P1177" s="36">
        <f>IF($B1177="P",VLOOKUP($E1177,'[2]Costeo-JUL26'!$B$9:$CQ$307,P$1,0),0)*H1177</f>
        <v>0</v>
      </c>
      <c r="Q1177" s="36">
        <f t="shared" si="565"/>
        <v>0</v>
      </c>
      <c r="R1177" s="34">
        <f>IF($B1177="P",VLOOKUP($E1177,'[2]Costeo-JUL26'!$B$9:$CQ$307,R$1,0),0)</f>
        <v>0</v>
      </c>
      <c r="S1177" s="16">
        <f>IF($B1177="P",VLOOKUP($E1177,'[2]Costeo-JUL26'!$B$9:$CQ$307,S$1,0),0)*$G1177</f>
        <v>0</v>
      </c>
      <c r="T1177" s="36">
        <f>IF($B1177="P",VLOOKUP($E1177,'[2]Costeo-JUL26'!$B$9:$CQ$307,T$1,0),0)*$G1177</f>
        <v>0</v>
      </c>
      <c r="U1177" s="35">
        <f>IF($B1177="P",VLOOKUP($E1177,'[2]Costeo-JUL26'!$B$9:$CQ$307,U$1,0),0)</f>
        <v>0</v>
      </c>
      <c r="V1177" s="36">
        <f t="shared" si="566"/>
        <v>0</v>
      </c>
      <c r="W1177" s="36">
        <f t="shared" si="567"/>
        <v>0</v>
      </c>
      <c r="X1177" s="34">
        <f>IF($B1177="P",VLOOKUP($E1177,'[2]Costeo-JUL26'!$B$9:$CQ$307,X$1,0),0)</f>
        <v>0</v>
      </c>
      <c r="Y1177" s="16">
        <f>IF($B1177="P",VLOOKUP($E1177,'[2]Costeo-JUL26'!$B$9:$CQ$307,Y$1,0),0)*$G1177</f>
        <v>0</v>
      </c>
      <c r="Z1177" s="36">
        <f>IF($B1177="P",VLOOKUP($E1177,'[2]Costeo-JUL26'!$B$9:$CQ$307,Z$1,0),0)*$G1177</f>
        <v>0</v>
      </c>
      <c r="AA1177" s="35">
        <f>IF($B1177="P",VLOOKUP($E1177,'[2]Costeo-JUL26'!$B$9:$CQ$307,AA$1,0),0)</f>
        <v>0</v>
      </c>
      <c r="AB1177" s="36">
        <f t="shared" si="568"/>
        <v>0</v>
      </c>
      <c r="AC1177" s="36">
        <f t="shared" si="569"/>
        <v>0</v>
      </c>
      <c r="AD1177" s="34">
        <f>IF($B1177="P",VLOOKUP($E1177,'[2]Costeo-JUL26'!$B$9:$CQ$307,AD$1,0),0)</f>
        <v>0</v>
      </c>
      <c r="AE1177" s="16">
        <f>IF($B1177="P",VLOOKUP($E1177,'[2]Costeo-JUL26'!$B$9:$CQ$307,AE$1,0),0)*$G1177</f>
        <v>0</v>
      </c>
      <c r="AF1177" s="36">
        <f>IF($B1177="P",VLOOKUP($E1177,'[2]Costeo-JUL26'!$B$9:$CQ$307,AF$1,0),0)*$G1177</f>
        <v>0</v>
      </c>
      <c r="AG1177" s="35">
        <f>IF($B1177="P",VLOOKUP($E1177,'[2]Costeo-JUL26'!$B$9:$CQ$307,AG$1,0),0)</f>
        <v>0</v>
      </c>
      <c r="AH1177" s="36">
        <f t="shared" si="570"/>
        <v>0</v>
      </c>
      <c r="AI1177" s="36">
        <f t="shared" si="571"/>
        <v>0</v>
      </c>
      <c r="AJ1177" s="34">
        <f>IF($B1177="P",VLOOKUP($E1177,'[2]Costeo-JUL26'!$B$9:$CQ$307,AJ$1,0),0)</f>
        <v>0</v>
      </c>
      <c r="AK1177" s="16">
        <f>IF($B1177="P",VLOOKUP($E1177,'[2]Costeo-JUL26'!$B$9:$CQ$307,AK$1,0),0)*$G1177</f>
        <v>0</v>
      </c>
      <c r="AL1177" s="36">
        <f>IF($B1177="P",VLOOKUP($E1177,'[2]Costeo-JUL26'!$B$9:$CQ$307,AL$1,0),0)*$G1177</f>
        <v>0</v>
      </c>
      <c r="AM1177" s="35">
        <f>IF($B1177="P",VLOOKUP($E1177,'[2]Costeo-JUL26'!$B$9:$CQ$307,AM$1,0),0)</f>
        <v>0</v>
      </c>
      <c r="AN1177" s="36">
        <f t="shared" si="572"/>
        <v>0</v>
      </c>
      <c r="AO1177" s="36">
        <f t="shared" si="573"/>
        <v>0</v>
      </c>
      <c r="AP1177" s="34">
        <f>IF($B1177="P",VLOOKUP($E1177,'[2]Costeo-JUL26'!$B$9:$CQ$307,AP$1,0),0)</f>
        <v>0</v>
      </c>
      <c r="AQ1177" s="16">
        <f>IF($B1177="P",VLOOKUP($E1177,'[2]Costeo-JUL26'!$B$9:$CQ$307,AQ$1,0),0)*$G1177</f>
        <v>0</v>
      </c>
      <c r="AR1177" s="36">
        <f>IF($B1177="P",VLOOKUP($E1177,'[2]Costeo-JUL26'!$B$9:$CQ$307,AR$1,0),0)*$G1177</f>
        <v>0</v>
      </c>
      <c r="AS1177" s="35">
        <f>IF($B1177="P",VLOOKUP($E1177,'[2]Costeo-JUL26'!$B$9:$CQ$307,AS$1,0),0)</f>
        <v>0</v>
      </c>
      <c r="AT1177" s="36">
        <f t="shared" si="574"/>
        <v>0</v>
      </c>
      <c r="AU1177" s="36">
        <f t="shared" si="575"/>
        <v>0</v>
      </c>
      <c r="AV1177" s="34">
        <f>IF($B1177="P",VLOOKUP($E1177,'[2]Costeo-JUL26'!$B$9:$CQ$307,AV$1,0),0)</f>
        <v>0</v>
      </c>
      <c r="AW1177" s="16">
        <f>IF($B1177="P",VLOOKUP($E1177,'[2]Costeo-JUL26'!$B$9:$CQ$307,AW$1,0),0)*$G1177</f>
        <v>0</v>
      </c>
      <c r="AX1177" s="36">
        <f>IF($B1177="P",VLOOKUP($E1177,'[2]Costeo-JUL26'!$B$9:$CQ$307,AX$1,0),0)*$G1177</f>
        <v>0</v>
      </c>
      <c r="AY1177" s="35">
        <f>IF($B1177="P",VLOOKUP($E1177,'[2]Costeo-JUL26'!$B$9:$CQ$307,AY$1,0),0)</f>
        <v>0</v>
      </c>
      <c r="AZ1177" s="36">
        <f t="shared" si="576"/>
        <v>0</v>
      </c>
      <c r="BA1177" s="36">
        <f t="shared" si="577"/>
        <v>0</v>
      </c>
      <c r="BB1177" s="34">
        <f>IF($B1177="P",VLOOKUP($E1177,'[2]Costeo-JUL26'!$B$9:$CQ$307,BB$1,0),0)</f>
        <v>0</v>
      </c>
      <c r="BC1177" s="16">
        <f>IF($B1177="P",VLOOKUP($E1177,'[2]Costeo-JUL26'!$B$9:$CQ$307,BC$1,0),0)*$G1177</f>
        <v>0</v>
      </c>
      <c r="BD1177" s="36">
        <f>IF($B1177="P",VLOOKUP($E1177,'[2]Costeo-JUL26'!$B$9:$CQ$307,BD$1,0),0)*$G1177</f>
        <v>0</v>
      </c>
      <c r="BE1177" s="35">
        <f>IF($B1177="P",VLOOKUP($E1177,'[2]Costeo-JUL26'!$B$9:$CQ$307,BE$1,0),0)</f>
        <v>0</v>
      </c>
      <c r="BF1177" s="36">
        <f t="shared" si="578"/>
        <v>0</v>
      </c>
      <c r="BG1177" s="36">
        <f t="shared" si="579"/>
        <v>0</v>
      </c>
      <c r="BH1177" s="34">
        <f>IF($B1177="P",VLOOKUP($E1177,'[2]Costeo-JUL26'!$B$9:$CQ$307,BH$1,0),0)</f>
        <v>0</v>
      </c>
      <c r="BI1177" s="16">
        <f>IF($B1177="P",VLOOKUP($E1177,'[2]Costeo-JUL26'!$B$9:$CQ$307,BI$1,0),0)*$G1177</f>
        <v>0</v>
      </c>
      <c r="BJ1177" s="36">
        <f>IF($B1177="P",VLOOKUP($E1177,'[2]Costeo-JUL26'!$B$9:$CQ$307,BJ$1,0),0)*$G1177</f>
        <v>0</v>
      </c>
      <c r="BK1177" s="35">
        <f>IF(BH1177=910319,0,IF($B1177="P",VLOOKUP($E1177,'[2]Costeo-JUL26'!$B$9:$CQ$307,BK$1,0),0))</f>
        <v>0</v>
      </c>
      <c r="BL1177" s="36">
        <f t="shared" si="580"/>
        <v>0</v>
      </c>
      <c r="BM1177" s="36">
        <f t="shared" si="581"/>
        <v>0</v>
      </c>
      <c r="BN1177" s="34">
        <f>IF($B1177="P",VLOOKUP($E1177,'[2]Costeo-JUL26'!$B$9:$CQ$307,BN$1,0),0)</f>
        <v>0</v>
      </c>
      <c r="BO1177" s="16">
        <f>IF($B1177="P",VLOOKUP($E1177,'[2]Costeo-JUL26'!$B$9:$CQ$307,BO$1,0),0)*$G1177</f>
        <v>0</v>
      </c>
      <c r="BP1177" s="36">
        <f>IF($B1177="P",VLOOKUP($E1177,'[2]Costeo-JUL26'!$B$9:$CQ$307,BP$1,0),0)*$G1177</f>
        <v>0</v>
      </c>
      <c r="BQ1177" s="35">
        <f>IF($B1177="P",VLOOKUP($E1177,'[2]Costeo-JUL26'!$B$9:$CQ$307,BQ$1,0),0)</f>
        <v>0</v>
      </c>
      <c r="BR1177" s="36">
        <f t="shared" si="582"/>
        <v>0</v>
      </c>
      <c r="BS1177" s="36">
        <f t="shared" si="583"/>
        <v>0</v>
      </c>
      <c r="BT1177" s="34">
        <f>IF($B1177="P",VLOOKUP($E1177,'[2]Costeo-JUL26'!$B$9:$CQ$307,BT$1,0),0)</f>
        <v>0</v>
      </c>
      <c r="BU1177" s="16">
        <f>IF($B1177="P",VLOOKUP($E1177,'[2]Costeo-JUL26'!$B$9:$CQ$307,BU$1,0),0)*$G1177</f>
        <v>0</v>
      </c>
      <c r="BV1177" s="36">
        <f>IF($B1177="P",VLOOKUP($E1177,'[2]Costeo-JUL26'!$B$9:$CQ$307,BV$1,0),0)*$G1177</f>
        <v>0</v>
      </c>
      <c r="BW1177" s="35">
        <f>IF($B1177="P",VLOOKUP($E1177,'[2]Costeo-JUL26'!$B$9:$CQ$307,BW$1,0),0)</f>
        <v>0</v>
      </c>
      <c r="BX1177" s="36">
        <f t="shared" si="584"/>
        <v>0</v>
      </c>
      <c r="BY1177" s="36">
        <f t="shared" si="585"/>
        <v>0</v>
      </c>
      <c r="BZ1177" s="34">
        <f>IF($B1177="P",VLOOKUP($E1177,'[2]Costeo-JUL26'!$B$9:$CQ$307,BZ$1,0),0)</f>
        <v>0</v>
      </c>
      <c r="CA1177" s="16">
        <f>IF($B1177="P",VLOOKUP($E1177,'[2]Costeo-JUL26'!$B$9:$CQ$307,CA$1,0),0)*$G1177</f>
        <v>0</v>
      </c>
      <c r="CB1177" s="36">
        <f>IF($B1177="P",VLOOKUP($E1177,'[2]Costeo-JUL26'!$B$9:$CQ$307,CB$1,0),0)*$G1177</f>
        <v>0</v>
      </c>
      <c r="CC1177" s="35">
        <f>IF($B1177="P",VLOOKUP($E1177,'[2]Costeo-JUL26'!$B$9:$CQ$307,CC$1,0),0)</f>
        <v>0</v>
      </c>
      <c r="CD1177" s="36">
        <f t="shared" si="586"/>
        <v>0</v>
      </c>
      <c r="CE1177" s="36">
        <f t="shared" si="587"/>
        <v>0</v>
      </c>
      <c r="CF1177" s="37">
        <f t="shared" si="559"/>
        <v>0</v>
      </c>
      <c r="CG1177" s="36">
        <f>IF($B1177="r",VLOOKUP($E1177,'[2]Costeo-JUL26'!$B$9:$CQ$307,CG$1,0),0)*$G1177</f>
        <v>1808214.81165</v>
      </c>
      <c r="CH1177" s="35">
        <f>VLOOKUP($E1177,'[2]TEORICOS (05.26)'!$A$8:$T$251,CH$1,0)</f>
        <v>0</v>
      </c>
      <c r="CI1177" s="36">
        <f t="shared" si="588"/>
        <v>0</v>
      </c>
      <c r="CJ1177" s="37">
        <f t="shared" si="589"/>
        <v>1808214.81165</v>
      </c>
      <c r="CM1177" s="16">
        <f>SUMIFS('[1]Ajuste Inventario'!$I:$I,'[1]Ajuste Inventario'!$B:$B,E1177,'[1]Ajuste Inventario'!$S:$S,D1177)*-1</f>
        <v>-0.33399999999999996</v>
      </c>
      <c r="CN1177" s="36">
        <f t="shared" si="560"/>
        <v>-2399.7732999999998</v>
      </c>
      <c r="CP1177" t="str">
        <f t="shared" si="561"/>
        <v>3206Org.Vtas V.Gesell</v>
      </c>
      <c r="CQ1177" s="10">
        <f t="shared" si="562"/>
        <v>7184.9500000000007</v>
      </c>
    </row>
    <row r="1178" spans="1:95" x14ac:dyDescent="0.25">
      <c r="A1178" s="30">
        <v>46204</v>
      </c>
      <c r="B1178" s="31" t="str">
        <f>VLOOKUP($E1178,'[2]TEORICOS (05.26)'!$A$8:$T$251,B$1,0)</f>
        <v>R</v>
      </c>
      <c r="C1178" s="32" t="str">
        <f>VLOOKUP($E1178,'[2]TEORICOS (05.26)'!$A$8:$T$251,C$1,0)</f>
        <v>Monster</v>
      </c>
      <c r="D1178" t="s">
        <v>233</v>
      </c>
      <c r="E1178">
        <v>3208</v>
      </c>
      <c r="F1178" t="s">
        <v>170</v>
      </c>
      <c r="G1178" s="16">
        <v>20</v>
      </c>
      <c r="H1178" s="16">
        <v>10</v>
      </c>
      <c r="I1178" s="33">
        <v>260188.86999999991</v>
      </c>
      <c r="J1178" s="33">
        <v>257814.64999999991</v>
      </c>
      <c r="K1178" s="34">
        <f>IF($B1178="P",VLOOKUP($E1178,'[2]Costeo-JUL26'!$B$9:$CQ$307,K$1,0),0)</f>
        <v>0</v>
      </c>
      <c r="L1178" s="35">
        <f>VLOOKUP($E1178,'[2]TEORICOS (05.26)'!$A$8:$T$251,L$1,0)</f>
        <v>0</v>
      </c>
      <c r="M1178" s="36">
        <f t="shared" si="563"/>
        <v>0</v>
      </c>
      <c r="N1178" s="35">
        <f>IF($B1178="P",VLOOKUP($E1178,'[2]Costeo-JUL26'!$B$9:$CQ$307,N$1,0),0)</f>
        <v>0</v>
      </c>
      <c r="O1178" s="36">
        <f t="shared" si="564"/>
        <v>0</v>
      </c>
      <c r="P1178" s="36">
        <f>IF($B1178="P",VLOOKUP($E1178,'[2]Costeo-JUL26'!$B$9:$CQ$307,P$1,0),0)*H1178</f>
        <v>0</v>
      </c>
      <c r="Q1178" s="36">
        <f t="shared" si="565"/>
        <v>0</v>
      </c>
      <c r="R1178" s="34">
        <f>IF($B1178="P",VLOOKUP($E1178,'[2]Costeo-JUL26'!$B$9:$CQ$307,R$1,0),0)</f>
        <v>0</v>
      </c>
      <c r="S1178" s="16">
        <f>IF($B1178="P",VLOOKUP($E1178,'[2]Costeo-JUL26'!$B$9:$CQ$307,S$1,0),0)*$G1178</f>
        <v>0</v>
      </c>
      <c r="T1178" s="36">
        <f>IF($B1178="P",VLOOKUP($E1178,'[2]Costeo-JUL26'!$B$9:$CQ$307,T$1,0),0)*$G1178</f>
        <v>0</v>
      </c>
      <c r="U1178" s="35">
        <f>IF($B1178="P",VLOOKUP($E1178,'[2]Costeo-JUL26'!$B$9:$CQ$307,U$1,0),0)</f>
        <v>0</v>
      </c>
      <c r="V1178" s="36">
        <f t="shared" si="566"/>
        <v>0</v>
      </c>
      <c r="W1178" s="36">
        <f t="shared" si="567"/>
        <v>0</v>
      </c>
      <c r="X1178" s="34">
        <f>IF($B1178="P",VLOOKUP($E1178,'[2]Costeo-JUL26'!$B$9:$CQ$307,X$1,0),0)</f>
        <v>0</v>
      </c>
      <c r="Y1178" s="16">
        <f>IF($B1178="P",VLOOKUP($E1178,'[2]Costeo-JUL26'!$B$9:$CQ$307,Y$1,0),0)*$G1178</f>
        <v>0</v>
      </c>
      <c r="Z1178" s="36">
        <f>IF($B1178="P",VLOOKUP($E1178,'[2]Costeo-JUL26'!$B$9:$CQ$307,Z$1,0),0)*$G1178</f>
        <v>0</v>
      </c>
      <c r="AA1178" s="35">
        <f>IF($B1178="P",VLOOKUP($E1178,'[2]Costeo-JUL26'!$B$9:$CQ$307,AA$1,0),0)</f>
        <v>0</v>
      </c>
      <c r="AB1178" s="36">
        <f t="shared" si="568"/>
        <v>0</v>
      </c>
      <c r="AC1178" s="36">
        <f t="shared" si="569"/>
        <v>0</v>
      </c>
      <c r="AD1178" s="34">
        <f>IF($B1178="P",VLOOKUP($E1178,'[2]Costeo-JUL26'!$B$9:$CQ$307,AD$1,0),0)</f>
        <v>0</v>
      </c>
      <c r="AE1178" s="16">
        <f>IF($B1178="P",VLOOKUP($E1178,'[2]Costeo-JUL26'!$B$9:$CQ$307,AE$1,0),0)*$G1178</f>
        <v>0</v>
      </c>
      <c r="AF1178" s="36">
        <f>IF($B1178="P",VLOOKUP($E1178,'[2]Costeo-JUL26'!$B$9:$CQ$307,AF$1,0),0)*$G1178</f>
        <v>0</v>
      </c>
      <c r="AG1178" s="35">
        <f>IF($B1178="P",VLOOKUP($E1178,'[2]Costeo-JUL26'!$B$9:$CQ$307,AG$1,0),0)</f>
        <v>0</v>
      </c>
      <c r="AH1178" s="36">
        <f t="shared" si="570"/>
        <v>0</v>
      </c>
      <c r="AI1178" s="36">
        <f t="shared" si="571"/>
        <v>0</v>
      </c>
      <c r="AJ1178" s="34">
        <f>IF($B1178="P",VLOOKUP($E1178,'[2]Costeo-JUL26'!$B$9:$CQ$307,AJ$1,0),0)</f>
        <v>0</v>
      </c>
      <c r="AK1178" s="16">
        <f>IF($B1178="P",VLOOKUP($E1178,'[2]Costeo-JUL26'!$B$9:$CQ$307,AK$1,0),0)*$G1178</f>
        <v>0</v>
      </c>
      <c r="AL1178" s="36">
        <f>IF($B1178="P",VLOOKUP($E1178,'[2]Costeo-JUL26'!$B$9:$CQ$307,AL$1,0),0)*$G1178</f>
        <v>0</v>
      </c>
      <c r="AM1178" s="35">
        <f>IF($B1178="P",VLOOKUP($E1178,'[2]Costeo-JUL26'!$B$9:$CQ$307,AM$1,0),0)</f>
        <v>0</v>
      </c>
      <c r="AN1178" s="36">
        <f t="shared" si="572"/>
        <v>0</v>
      </c>
      <c r="AO1178" s="36">
        <f t="shared" si="573"/>
        <v>0</v>
      </c>
      <c r="AP1178" s="34">
        <f>IF($B1178="P",VLOOKUP($E1178,'[2]Costeo-JUL26'!$B$9:$CQ$307,AP$1,0),0)</f>
        <v>0</v>
      </c>
      <c r="AQ1178" s="16">
        <f>IF($B1178="P",VLOOKUP($E1178,'[2]Costeo-JUL26'!$B$9:$CQ$307,AQ$1,0),0)*$G1178</f>
        <v>0</v>
      </c>
      <c r="AR1178" s="36">
        <f>IF($B1178="P",VLOOKUP($E1178,'[2]Costeo-JUL26'!$B$9:$CQ$307,AR$1,0),0)*$G1178</f>
        <v>0</v>
      </c>
      <c r="AS1178" s="35">
        <f>IF($B1178="P",VLOOKUP($E1178,'[2]Costeo-JUL26'!$B$9:$CQ$307,AS$1,0),0)</f>
        <v>0</v>
      </c>
      <c r="AT1178" s="36">
        <f t="shared" si="574"/>
        <v>0</v>
      </c>
      <c r="AU1178" s="36">
        <f t="shared" si="575"/>
        <v>0</v>
      </c>
      <c r="AV1178" s="34">
        <f>IF($B1178="P",VLOOKUP($E1178,'[2]Costeo-JUL26'!$B$9:$CQ$307,AV$1,0),0)</f>
        <v>0</v>
      </c>
      <c r="AW1178" s="16">
        <f>IF($B1178="P",VLOOKUP($E1178,'[2]Costeo-JUL26'!$B$9:$CQ$307,AW$1,0),0)*$G1178</f>
        <v>0</v>
      </c>
      <c r="AX1178" s="36">
        <f>IF($B1178="P",VLOOKUP($E1178,'[2]Costeo-JUL26'!$B$9:$CQ$307,AX$1,0),0)*$G1178</f>
        <v>0</v>
      </c>
      <c r="AY1178" s="35">
        <f>IF($B1178="P",VLOOKUP($E1178,'[2]Costeo-JUL26'!$B$9:$CQ$307,AY$1,0),0)</f>
        <v>0</v>
      </c>
      <c r="AZ1178" s="36">
        <f t="shared" si="576"/>
        <v>0</v>
      </c>
      <c r="BA1178" s="36">
        <f t="shared" si="577"/>
        <v>0</v>
      </c>
      <c r="BB1178" s="34">
        <f>IF($B1178="P",VLOOKUP($E1178,'[2]Costeo-JUL26'!$B$9:$CQ$307,BB$1,0),0)</f>
        <v>0</v>
      </c>
      <c r="BC1178" s="16">
        <f>IF($B1178="P",VLOOKUP($E1178,'[2]Costeo-JUL26'!$B$9:$CQ$307,BC$1,0),0)*$G1178</f>
        <v>0</v>
      </c>
      <c r="BD1178" s="36">
        <f>IF($B1178="P",VLOOKUP($E1178,'[2]Costeo-JUL26'!$B$9:$CQ$307,BD$1,0),0)*$G1178</f>
        <v>0</v>
      </c>
      <c r="BE1178" s="35">
        <f>IF($B1178="P",VLOOKUP($E1178,'[2]Costeo-JUL26'!$B$9:$CQ$307,BE$1,0),0)</f>
        <v>0</v>
      </c>
      <c r="BF1178" s="36">
        <f t="shared" si="578"/>
        <v>0</v>
      </c>
      <c r="BG1178" s="36">
        <f t="shared" si="579"/>
        <v>0</v>
      </c>
      <c r="BH1178" s="34">
        <f>IF($B1178="P",VLOOKUP($E1178,'[2]Costeo-JUL26'!$B$9:$CQ$307,BH$1,0),0)</f>
        <v>0</v>
      </c>
      <c r="BI1178" s="16">
        <f>IF($B1178="P",VLOOKUP($E1178,'[2]Costeo-JUL26'!$B$9:$CQ$307,BI$1,0),0)*$G1178</f>
        <v>0</v>
      </c>
      <c r="BJ1178" s="36">
        <f>IF($B1178="P",VLOOKUP($E1178,'[2]Costeo-JUL26'!$B$9:$CQ$307,BJ$1,0),0)*$G1178</f>
        <v>0</v>
      </c>
      <c r="BK1178" s="35">
        <f>IF(BH1178=910319,0,IF($B1178="P",VLOOKUP($E1178,'[2]Costeo-JUL26'!$B$9:$CQ$307,BK$1,0),0))</f>
        <v>0</v>
      </c>
      <c r="BL1178" s="36">
        <f t="shared" si="580"/>
        <v>0</v>
      </c>
      <c r="BM1178" s="36">
        <f t="shared" si="581"/>
        <v>0</v>
      </c>
      <c r="BN1178" s="34">
        <f>IF($B1178="P",VLOOKUP($E1178,'[2]Costeo-JUL26'!$B$9:$CQ$307,BN$1,0),0)</f>
        <v>0</v>
      </c>
      <c r="BO1178" s="16">
        <f>IF($B1178="P",VLOOKUP($E1178,'[2]Costeo-JUL26'!$B$9:$CQ$307,BO$1,0),0)*$G1178</f>
        <v>0</v>
      </c>
      <c r="BP1178" s="36">
        <f>IF($B1178="P",VLOOKUP($E1178,'[2]Costeo-JUL26'!$B$9:$CQ$307,BP$1,0),0)*$G1178</f>
        <v>0</v>
      </c>
      <c r="BQ1178" s="35">
        <f>IF($B1178="P",VLOOKUP($E1178,'[2]Costeo-JUL26'!$B$9:$CQ$307,BQ$1,0),0)</f>
        <v>0</v>
      </c>
      <c r="BR1178" s="36">
        <f t="shared" si="582"/>
        <v>0</v>
      </c>
      <c r="BS1178" s="36">
        <f t="shared" si="583"/>
        <v>0</v>
      </c>
      <c r="BT1178" s="34">
        <f>IF($B1178="P",VLOOKUP($E1178,'[2]Costeo-JUL26'!$B$9:$CQ$307,BT$1,0),0)</f>
        <v>0</v>
      </c>
      <c r="BU1178" s="16">
        <f>IF($B1178="P",VLOOKUP($E1178,'[2]Costeo-JUL26'!$B$9:$CQ$307,BU$1,0),0)*$G1178</f>
        <v>0</v>
      </c>
      <c r="BV1178" s="36">
        <f>IF($B1178="P",VLOOKUP($E1178,'[2]Costeo-JUL26'!$B$9:$CQ$307,BV$1,0),0)*$G1178</f>
        <v>0</v>
      </c>
      <c r="BW1178" s="35">
        <f>IF($B1178="P",VLOOKUP($E1178,'[2]Costeo-JUL26'!$B$9:$CQ$307,BW$1,0),0)</f>
        <v>0</v>
      </c>
      <c r="BX1178" s="36">
        <f t="shared" si="584"/>
        <v>0</v>
      </c>
      <c r="BY1178" s="36">
        <f t="shared" si="585"/>
        <v>0</v>
      </c>
      <c r="BZ1178" s="34">
        <f>IF($B1178="P",VLOOKUP($E1178,'[2]Costeo-JUL26'!$B$9:$CQ$307,BZ$1,0),0)</f>
        <v>0</v>
      </c>
      <c r="CA1178" s="16">
        <f>IF($B1178="P",VLOOKUP($E1178,'[2]Costeo-JUL26'!$B$9:$CQ$307,CA$1,0),0)*$G1178</f>
        <v>0</v>
      </c>
      <c r="CB1178" s="36">
        <f>IF($B1178="P",VLOOKUP($E1178,'[2]Costeo-JUL26'!$B$9:$CQ$307,CB$1,0),0)*$G1178</f>
        <v>0</v>
      </c>
      <c r="CC1178" s="35">
        <f>IF($B1178="P",VLOOKUP($E1178,'[2]Costeo-JUL26'!$B$9:$CQ$307,CC$1,0),0)</f>
        <v>0</v>
      </c>
      <c r="CD1178" s="36">
        <f t="shared" si="586"/>
        <v>0</v>
      </c>
      <c r="CE1178" s="36">
        <f t="shared" si="587"/>
        <v>0</v>
      </c>
      <c r="CF1178" s="37">
        <f t="shared" si="559"/>
        <v>0</v>
      </c>
      <c r="CG1178" s="36">
        <f>IF($B1178="r",VLOOKUP($E1178,'[2]Costeo-JUL26'!$B$9:$CQ$307,CG$1,0),0)*$G1178</f>
        <v>147802.6</v>
      </c>
      <c r="CH1178" s="35">
        <f>VLOOKUP($E1178,'[2]TEORICOS (05.26)'!$A$8:$T$251,CH$1,0)</f>
        <v>0</v>
      </c>
      <c r="CI1178" s="36">
        <f t="shared" si="588"/>
        <v>0</v>
      </c>
      <c r="CJ1178" s="37">
        <f t="shared" si="589"/>
        <v>147802.6</v>
      </c>
      <c r="CM1178" s="16">
        <f>SUMIFS('[1]Ajuste Inventario'!$I:$I,'[1]Ajuste Inventario'!$B:$B,E1178,'[1]Ajuste Inventario'!$S:$S,D1178)*-1</f>
        <v>3.3339999999999996</v>
      </c>
      <c r="CN1178" s="36">
        <f t="shared" si="560"/>
        <v>24638.693419999996</v>
      </c>
      <c r="CP1178" t="str">
        <f t="shared" si="561"/>
        <v>3208Org.Vtas V.Gesell</v>
      </c>
      <c r="CQ1178" s="10">
        <f t="shared" si="562"/>
        <v>7390.1299999999992</v>
      </c>
    </row>
    <row r="1179" spans="1:95" x14ac:dyDescent="0.25">
      <c r="A1179" s="30">
        <v>46204</v>
      </c>
      <c r="B1179" s="31" t="str">
        <f>VLOOKUP($E1179,'[2]TEORICOS (05.26)'!$A$8:$T$251,B$1,0)</f>
        <v>R</v>
      </c>
      <c r="C1179" s="32" t="str">
        <f>VLOOKUP($E1179,'[2]TEORICOS (05.26)'!$A$8:$T$251,C$1,0)</f>
        <v>Monster</v>
      </c>
      <c r="D1179" t="s">
        <v>233</v>
      </c>
      <c r="E1179">
        <v>3209</v>
      </c>
      <c r="F1179" t="s">
        <v>171</v>
      </c>
      <c r="G1179" s="16">
        <v>61.832999999999998</v>
      </c>
      <c r="H1179" s="16">
        <v>30.916499999999999</v>
      </c>
      <c r="I1179" s="33">
        <v>811064.33000000066</v>
      </c>
      <c r="J1179" s="33">
        <v>789637.17000000039</v>
      </c>
      <c r="K1179" s="34">
        <f>IF($B1179="P",VLOOKUP($E1179,'[2]Costeo-JUL26'!$B$9:$CQ$307,K$1,0),0)</f>
        <v>0</v>
      </c>
      <c r="L1179" s="35">
        <f>VLOOKUP($E1179,'[2]TEORICOS (05.26)'!$A$8:$T$251,L$1,0)</f>
        <v>0</v>
      </c>
      <c r="M1179" s="36">
        <f t="shared" si="563"/>
        <v>0</v>
      </c>
      <c r="N1179" s="35">
        <f>IF($B1179="P",VLOOKUP($E1179,'[2]Costeo-JUL26'!$B$9:$CQ$307,N$1,0),0)</f>
        <v>0</v>
      </c>
      <c r="O1179" s="36">
        <f t="shared" si="564"/>
        <v>0</v>
      </c>
      <c r="P1179" s="36">
        <f>IF($B1179="P",VLOOKUP($E1179,'[2]Costeo-JUL26'!$B$9:$CQ$307,P$1,0),0)*H1179</f>
        <v>0</v>
      </c>
      <c r="Q1179" s="36">
        <f t="shared" si="565"/>
        <v>0</v>
      </c>
      <c r="R1179" s="34">
        <f>IF($B1179="P",VLOOKUP($E1179,'[2]Costeo-JUL26'!$B$9:$CQ$307,R$1,0),0)</f>
        <v>0</v>
      </c>
      <c r="S1179" s="16">
        <f>IF($B1179="P",VLOOKUP($E1179,'[2]Costeo-JUL26'!$B$9:$CQ$307,S$1,0),0)*$G1179</f>
        <v>0</v>
      </c>
      <c r="T1179" s="36">
        <f>IF($B1179="P",VLOOKUP($E1179,'[2]Costeo-JUL26'!$B$9:$CQ$307,T$1,0),0)*$G1179</f>
        <v>0</v>
      </c>
      <c r="U1179" s="35">
        <f>IF($B1179="P",VLOOKUP($E1179,'[2]Costeo-JUL26'!$B$9:$CQ$307,U$1,0),0)</f>
        <v>0</v>
      </c>
      <c r="V1179" s="36">
        <f t="shared" si="566"/>
        <v>0</v>
      </c>
      <c r="W1179" s="36">
        <f t="shared" si="567"/>
        <v>0</v>
      </c>
      <c r="X1179" s="34">
        <f>IF($B1179="P",VLOOKUP($E1179,'[2]Costeo-JUL26'!$B$9:$CQ$307,X$1,0),0)</f>
        <v>0</v>
      </c>
      <c r="Y1179" s="16">
        <f>IF($B1179="P",VLOOKUP($E1179,'[2]Costeo-JUL26'!$B$9:$CQ$307,Y$1,0),0)*$G1179</f>
        <v>0</v>
      </c>
      <c r="Z1179" s="36">
        <f>IF($B1179="P",VLOOKUP($E1179,'[2]Costeo-JUL26'!$B$9:$CQ$307,Z$1,0),0)*$G1179</f>
        <v>0</v>
      </c>
      <c r="AA1179" s="35">
        <f>IF($B1179="P",VLOOKUP($E1179,'[2]Costeo-JUL26'!$B$9:$CQ$307,AA$1,0),0)</f>
        <v>0</v>
      </c>
      <c r="AB1179" s="36">
        <f t="shared" si="568"/>
        <v>0</v>
      </c>
      <c r="AC1179" s="36">
        <f t="shared" si="569"/>
        <v>0</v>
      </c>
      <c r="AD1179" s="34">
        <f>IF($B1179="P",VLOOKUP($E1179,'[2]Costeo-JUL26'!$B$9:$CQ$307,AD$1,0),0)</f>
        <v>0</v>
      </c>
      <c r="AE1179" s="16">
        <f>IF($B1179="P",VLOOKUP($E1179,'[2]Costeo-JUL26'!$B$9:$CQ$307,AE$1,0),0)*$G1179</f>
        <v>0</v>
      </c>
      <c r="AF1179" s="36">
        <f>IF($B1179="P",VLOOKUP($E1179,'[2]Costeo-JUL26'!$B$9:$CQ$307,AF$1,0),0)*$G1179</f>
        <v>0</v>
      </c>
      <c r="AG1179" s="35">
        <f>IF($B1179="P",VLOOKUP($E1179,'[2]Costeo-JUL26'!$B$9:$CQ$307,AG$1,0),0)</f>
        <v>0</v>
      </c>
      <c r="AH1179" s="36">
        <f t="shared" si="570"/>
        <v>0</v>
      </c>
      <c r="AI1179" s="36">
        <f t="shared" si="571"/>
        <v>0</v>
      </c>
      <c r="AJ1179" s="34">
        <f>IF($B1179="P",VLOOKUP($E1179,'[2]Costeo-JUL26'!$B$9:$CQ$307,AJ$1,0),0)</f>
        <v>0</v>
      </c>
      <c r="AK1179" s="16">
        <f>IF($B1179="P",VLOOKUP($E1179,'[2]Costeo-JUL26'!$B$9:$CQ$307,AK$1,0),0)*$G1179</f>
        <v>0</v>
      </c>
      <c r="AL1179" s="36">
        <f>IF($B1179="P",VLOOKUP($E1179,'[2]Costeo-JUL26'!$B$9:$CQ$307,AL$1,0),0)*$G1179</f>
        <v>0</v>
      </c>
      <c r="AM1179" s="35">
        <f>IF($B1179="P",VLOOKUP($E1179,'[2]Costeo-JUL26'!$B$9:$CQ$307,AM$1,0),0)</f>
        <v>0</v>
      </c>
      <c r="AN1179" s="36">
        <f t="shared" si="572"/>
        <v>0</v>
      </c>
      <c r="AO1179" s="36">
        <f t="shared" si="573"/>
        <v>0</v>
      </c>
      <c r="AP1179" s="34">
        <f>IF($B1179="P",VLOOKUP($E1179,'[2]Costeo-JUL26'!$B$9:$CQ$307,AP$1,0),0)</f>
        <v>0</v>
      </c>
      <c r="AQ1179" s="16">
        <f>IF($B1179="P",VLOOKUP($E1179,'[2]Costeo-JUL26'!$B$9:$CQ$307,AQ$1,0),0)*$G1179</f>
        <v>0</v>
      </c>
      <c r="AR1179" s="36">
        <f>IF($B1179="P",VLOOKUP($E1179,'[2]Costeo-JUL26'!$B$9:$CQ$307,AR$1,0),0)*$G1179</f>
        <v>0</v>
      </c>
      <c r="AS1179" s="35">
        <f>IF($B1179="P",VLOOKUP($E1179,'[2]Costeo-JUL26'!$B$9:$CQ$307,AS$1,0),0)</f>
        <v>0</v>
      </c>
      <c r="AT1179" s="36">
        <f t="shared" si="574"/>
        <v>0</v>
      </c>
      <c r="AU1179" s="36">
        <f t="shared" si="575"/>
        <v>0</v>
      </c>
      <c r="AV1179" s="34">
        <f>IF($B1179="P",VLOOKUP($E1179,'[2]Costeo-JUL26'!$B$9:$CQ$307,AV$1,0),0)</f>
        <v>0</v>
      </c>
      <c r="AW1179" s="16">
        <f>IF($B1179="P",VLOOKUP($E1179,'[2]Costeo-JUL26'!$B$9:$CQ$307,AW$1,0),0)*$G1179</f>
        <v>0</v>
      </c>
      <c r="AX1179" s="36">
        <f>IF($B1179="P",VLOOKUP($E1179,'[2]Costeo-JUL26'!$B$9:$CQ$307,AX$1,0),0)*$G1179</f>
        <v>0</v>
      </c>
      <c r="AY1179" s="35">
        <f>IF($B1179="P",VLOOKUP($E1179,'[2]Costeo-JUL26'!$B$9:$CQ$307,AY$1,0),0)</f>
        <v>0</v>
      </c>
      <c r="AZ1179" s="36">
        <f t="shared" si="576"/>
        <v>0</v>
      </c>
      <c r="BA1179" s="36">
        <f t="shared" si="577"/>
        <v>0</v>
      </c>
      <c r="BB1179" s="34">
        <f>IF($B1179="P",VLOOKUP($E1179,'[2]Costeo-JUL26'!$B$9:$CQ$307,BB$1,0),0)</f>
        <v>0</v>
      </c>
      <c r="BC1179" s="16">
        <f>IF($B1179="P",VLOOKUP($E1179,'[2]Costeo-JUL26'!$B$9:$CQ$307,BC$1,0),0)*$G1179</f>
        <v>0</v>
      </c>
      <c r="BD1179" s="36">
        <f>IF($B1179="P",VLOOKUP($E1179,'[2]Costeo-JUL26'!$B$9:$CQ$307,BD$1,0),0)*$G1179</f>
        <v>0</v>
      </c>
      <c r="BE1179" s="35">
        <f>IF($B1179="P",VLOOKUP($E1179,'[2]Costeo-JUL26'!$B$9:$CQ$307,BE$1,0),0)</f>
        <v>0</v>
      </c>
      <c r="BF1179" s="36">
        <f t="shared" si="578"/>
        <v>0</v>
      </c>
      <c r="BG1179" s="36">
        <f t="shared" si="579"/>
        <v>0</v>
      </c>
      <c r="BH1179" s="34">
        <f>IF($B1179="P",VLOOKUP($E1179,'[2]Costeo-JUL26'!$B$9:$CQ$307,BH$1,0),0)</f>
        <v>0</v>
      </c>
      <c r="BI1179" s="16">
        <f>IF($B1179="P",VLOOKUP($E1179,'[2]Costeo-JUL26'!$B$9:$CQ$307,BI$1,0),0)*$G1179</f>
        <v>0</v>
      </c>
      <c r="BJ1179" s="36">
        <f>IF($B1179="P",VLOOKUP($E1179,'[2]Costeo-JUL26'!$B$9:$CQ$307,BJ$1,0),0)*$G1179</f>
        <v>0</v>
      </c>
      <c r="BK1179" s="35">
        <f>IF(BH1179=910319,0,IF($B1179="P",VLOOKUP($E1179,'[2]Costeo-JUL26'!$B$9:$CQ$307,BK$1,0),0))</f>
        <v>0</v>
      </c>
      <c r="BL1179" s="36">
        <f t="shared" si="580"/>
        <v>0</v>
      </c>
      <c r="BM1179" s="36">
        <f t="shared" si="581"/>
        <v>0</v>
      </c>
      <c r="BN1179" s="34">
        <f>IF($B1179="P",VLOOKUP($E1179,'[2]Costeo-JUL26'!$B$9:$CQ$307,BN$1,0),0)</f>
        <v>0</v>
      </c>
      <c r="BO1179" s="16">
        <f>IF($B1179="P",VLOOKUP($E1179,'[2]Costeo-JUL26'!$B$9:$CQ$307,BO$1,0),0)*$G1179</f>
        <v>0</v>
      </c>
      <c r="BP1179" s="36">
        <f>IF($B1179="P",VLOOKUP($E1179,'[2]Costeo-JUL26'!$B$9:$CQ$307,BP$1,0),0)*$G1179</f>
        <v>0</v>
      </c>
      <c r="BQ1179" s="35">
        <f>IF($B1179="P",VLOOKUP($E1179,'[2]Costeo-JUL26'!$B$9:$CQ$307,BQ$1,0),0)</f>
        <v>0</v>
      </c>
      <c r="BR1179" s="36">
        <f t="shared" si="582"/>
        <v>0</v>
      </c>
      <c r="BS1179" s="36">
        <f t="shared" si="583"/>
        <v>0</v>
      </c>
      <c r="BT1179" s="34">
        <f>IF($B1179="P",VLOOKUP($E1179,'[2]Costeo-JUL26'!$B$9:$CQ$307,BT$1,0),0)</f>
        <v>0</v>
      </c>
      <c r="BU1179" s="16">
        <f>IF($B1179="P",VLOOKUP($E1179,'[2]Costeo-JUL26'!$B$9:$CQ$307,BU$1,0),0)*$G1179</f>
        <v>0</v>
      </c>
      <c r="BV1179" s="36">
        <f>IF($B1179="P",VLOOKUP($E1179,'[2]Costeo-JUL26'!$B$9:$CQ$307,BV$1,0),0)*$G1179</f>
        <v>0</v>
      </c>
      <c r="BW1179" s="35">
        <f>IF($B1179="P",VLOOKUP($E1179,'[2]Costeo-JUL26'!$B$9:$CQ$307,BW$1,0),0)</f>
        <v>0</v>
      </c>
      <c r="BX1179" s="36">
        <f t="shared" si="584"/>
        <v>0</v>
      </c>
      <c r="BY1179" s="36">
        <f t="shared" si="585"/>
        <v>0</v>
      </c>
      <c r="BZ1179" s="34">
        <f>IF($B1179="P",VLOOKUP($E1179,'[2]Costeo-JUL26'!$B$9:$CQ$307,BZ$1,0),0)</f>
        <v>0</v>
      </c>
      <c r="CA1179" s="16">
        <f>IF($B1179="P",VLOOKUP($E1179,'[2]Costeo-JUL26'!$B$9:$CQ$307,CA$1,0),0)*$G1179</f>
        <v>0</v>
      </c>
      <c r="CB1179" s="36">
        <f>IF($B1179="P",VLOOKUP($E1179,'[2]Costeo-JUL26'!$B$9:$CQ$307,CB$1,0),0)*$G1179</f>
        <v>0</v>
      </c>
      <c r="CC1179" s="35">
        <f>IF($B1179="P",VLOOKUP($E1179,'[2]Costeo-JUL26'!$B$9:$CQ$307,CC$1,0),0)</f>
        <v>0</v>
      </c>
      <c r="CD1179" s="36">
        <f t="shared" si="586"/>
        <v>0</v>
      </c>
      <c r="CE1179" s="36">
        <f t="shared" si="587"/>
        <v>0</v>
      </c>
      <c r="CF1179" s="37">
        <f t="shared" si="559"/>
        <v>0</v>
      </c>
      <c r="CG1179" s="36">
        <f>IF($B1179="r",VLOOKUP($E1179,'[2]Costeo-JUL26'!$B$9:$CQ$307,CG$1,0),0)*$G1179</f>
        <v>446433.64166999998</v>
      </c>
      <c r="CH1179" s="35">
        <f>VLOOKUP($E1179,'[2]TEORICOS (05.26)'!$A$8:$T$251,CH$1,0)</f>
        <v>0</v>
      </c>
      <c r="CI1179" s="36">
        <f t="shared" si="588"/>
        <v>0</v>
      </c>
      <c r="CJ1179" s="37">
        <f t="shared" si="589"/>
        <v>446433.64166999998</v>
      </c>
      <c r="CM1179" s="16">
        <f>SUMIFS('[1]Ajuste Inventario'!$I:$I,'[1]Ajuste Inventario'!$B:$B,E1179,'[1]Ajuste Inventario'!$S:$S,D1179)*-1</f>
        <v>-1.833</v>
      </c>
      <c r="CN1179" s="36">
        <f t="shared" si="560"/>
        <v>-13234.241669999999</v>
      </c>
      <c r="CP1179" t="str">
        <f t="shared" si="561"/>
        <v>3209Org.Vtas V.Gesell</v>
      </c>
      <c r="CQ1179" s="10">
        <f t="shared" si="562"/>
        <v>7219.99</v>
      </c>
    </row>
    <row r="1180" spans="1:95" x14ac:dyDescent="0.25">
      <c r="A1180" s="30">
        <v>46204</v>
      </c>
      <c r="B1180" s="31" t="str">
        <f>VLOOKUP($E1180,'[2]TEORICOS (05.26)'!$A$8:$T$251,B$1,0)</f>
        <v>R</v>
      </c>
      <c r="C1180" s="32" t="str">
        <f>VLOOKUP($E1180,'[2]TEORICOS (05.26)'!$A$8:$T$251,C$1,0)</f>
        <v>Monster</v>
      </c>
      <c r="D1180" t="s">
        <v>233</v>
      </c>
      <c r="E1180">
        <v>3210</v>
      </c>
      <c r="F1180" t="s">
        <v>172</v>
      </c>
      <c r="G1180" s="16">
        <v>41</v>
      </c>
      <c r="H1180" s="16">
        <v>20.5</v>
      </c>
      <c r="I1180" s="33">
        <v>537775.28000000026</v>
      </c>
      <c r="J1180" s="33">
        <v>534052.48000000021</v>
      </c>
      <c r="K1180" s="34">
        <f>IF($B1180="P",VLOOKUP($E1180,'[2]Costeo-JUL26'!$B$9:$CQ$307,K$1,0),0)</f>
        <v>0</v>
      </c>
      <c r="L1180" s="35">
        <f>VLOOKUP($E1180,'[2]TEORICOS (05.26)'!$A$8:$T$251,L$1,0)</f>
        <v>0</v>
      </c>
      <c r="M1180" s="36">
        <f t="shared" si="563"/>
        <v>0</v>
      </c>
      <c r="N1180" s="35">
        <f>IF($B1180="P",VLOOKUP($E1180,'[2]Costeo-JUL26'!$B$9:$CQ$307,N$1,0),0)</f>
        <v>0</v>
      </c>
      <c r="O1180" s="36">
        <f t="shared" si="564"/>
        <v>0</v>
      </c>
      <c r="P1180" s="36">
        <f>IF($B1180="P",VLOOKUP($E1180,'[2]Costeo-JUL26'!$B$9:$CQ$307,P$1,0),0)*H1180</f>
        <v>0</v>
      </c>
      <c r="Q1180" s="36">
        <f t="shared" si="565"/>
        <v>0</v>
      </c>
      <c r="R1180" s="34">
        <f>IF($B1180="P",VLOOKUP($E1180,'[2]Costeo-JUL26'!$B$9:$CQ$307,R$1,0),0)</f>
        <v>0</v>
      </c>
      <c r="S1180" s="16">
        <f>IF($B1180="P",VLOOKUP($E1180,'[2]Costeo-JUL26'!$B$9:$CQ$307,S$1,0),0)*$G1180</f>
        <v>0</v>
      </c>
      <c r="T1180" s="36">
        <f>IF($B1180="P",VLOOKUP($E1180,'[2]Costeo-JUL26'!$B$9:$CQ$307,T$1,0),0)*$G1180</f>
        <v>0</v>
      </c>
      <c r="U1180" s="35">
        <f>IF($B1180="P",VLOOKUP($E1180,'[2]Costeo-JUL26'!$B$9:$CQ$307,U$1,0),0)</f>
        <v>0</v>
      </c>
      <c r="V1180" s="36">
        <f t="shared" si="566"/>
        <v>0</v>
      </c>
      <c r="W1180" s="36">
        <f t="shared" si="567"/>
        <v>0</v>
      </c>
      <c r="X1180" s="34">
        <f>IF($B1180="P",VLOOKUP($E1180,'[2]Costeo-JUL26'!$B$9:$CQ$307,X$1,0),0)</f>
        <v>0</v>
      </c>
      <c r="Y1180" s="16">
        <f>IF($B1180="P",VLOOKUP($E1180,'[2]Costeo-JUL26'!$B$9:$CQ$307,Y$1,0),0)*$G1180</f>
        <v>0</v>
      </c>
      <c r="Z1180" s="36">
        <f>IF($B1180="P",VLOOKUP($E1180,'[2]Costeo-JUL26'!$B$9:$CQ$307,Z$1,0),0)*$G1180</f>
        <v>0</v>
      </c>
      <c r="AA1180" s="35">
        <f>IF($B1180="P",VLOOKUP($E1180,'[2]Costeo-JUL26'!$B$9:$CQ$307,AA$1,0),0)</f>
        <v>0</v>
      </c>
      <c r="AB1180" s="36">
        <f t="shared" si="568"/>
        <v>0</v>
      </c>
      <c r="AC1180" s="36">
        <f t="shared" si="569"/>
        <v>0</v>
      </c>
      <c r="AD1180" s="34">
        <f>IF($B1180="P",VLOOKUP($E1180,'[2]Costeo-JUL26'!$B$9:$CQ$307,AD$1,0),0)</f>
        <v>0</v>
      </c>
      <c r="AE1180" s="16">
        <f>IF($B1180="P",VLOOKUP($E1180,'[2]Costeo-JUL26'!$B$9:$CQ$307,AE$1,0),0)*$G1180</f>
        <v>0</v>
      </c>
      <c r="AF1180" s="36">
        <f>IF($B1180="P",VLOOKUP($E1180,'[2]Costeo-JUL26'!$B$9:$CQ$307,AF$1,0),0)*$G1180</f>
        <v>0</v>
      </c>
      <c r="AG1180" s="35">
        <f>IF($B1180="P",VLOOKUP($E1180,'[2]Costeo-JUL26'!$B$9:$CQ$307,AG$1,0),0)</f>
        <v>0</v>
      </c>
      <c r="AH1180" s="36">
        <f t="shared" si="570"/>
        <v>0</v>
      </c>
      <c r="AI1180" s="36">
        <f t="shared" si="571"/>
        <v>0</v>
      </c>
      <c r="AJ1180" s="34">
        <f>IF($B1180="P",VLOOKUP($E1180,'[2]Costeo-JUL26'!$B$9:$CQ$307,AJ$1,0),0)</f>
        <v>0</v>
      </c>
      <c r="AK1180" s="16">
        <f>IF($B1180="P",VLOOKUP($E1180,'[2]Costeo-JUL26'!$B$9:$CQ$307,AK$1,0),0)*$G1180</f>
        <v>0</v>
      </c>
      <c r="AL1180" s="36">
        <f>IF($B1180="P",VLOOKUP($E1180,'[2]Costeo-JUL26'!$B$9:$CQ$307,AL$1,0),0)*$G1180</f>
        <v>0</v>
      </c>
      <c r="AM1180" s="35">
        <f>IF($B1180="P",VLOOKUP($E1180,'[2]Costeo-JUL26'!$B$9:$CQ$307,AM$1,0),0)</f>
        <v>0</v>
      </c>
      <c r="AN1180" s="36">
        <f t="shared" si="572"/>
        <v>0</v>
      </c>
      <c r="AO1180" s="36">
        <f t="shared" si="573"/>
        <v>0</v>
      </c>
      <c r="AP1180" s="34">
        <f>IF($B1180="P",VLOOKUP($E1180,'[2]Costeo-JUL26'!$B$9:$CQ$307,AP$1,0),0)</f>
        <v>0</v>
      </c>
      <c r="AQ1180" s="16">
        <f>IF($B1180="P",VLOOKUP($E1180,'[2]Costeo-JUL26'!$B$9:$CQ$307,AQ$1,0),0)*$G1180</f>
        <v>0</v>
      </c>
      <c r="AR1180" s="36">
        <f>IF($B1180="P",VLOOKUP($E1180,'[2]Costeo-JUL26'!$B$9:$CQ$307,AR$1,0),0)*$G1180</f>
        <v>0</v>
      </c>
      <c r="AS1180" s="35">
        <f>IF($B1180="P",VLOOKUP($E1180,'[2]Costeo-JUL26'!$B$9:$CQ$307,AS$1,0),0)</f>
        <v>0</v>
      </c>
      <c r="AT1180" s="36">
        <f t="shared" si="574"/>
        <v>0</v>
      </c>
      <c r="AU1180" s="36">
        <f t="shared" si="575"/>
        <v>0</v>
      </c>
      <c r="AV1180" s="34">
        <f>IF($B1180="P",VLOOKUP($E1180,'[2]Costeo-JUL26'!$B$9:$CQ$307,AV$1,0),0)</f>
        <v>0</v>
      </c>
      <c r="AW1180" s="16">
        <f>IF($B1180="P",VLOOKUP($E1180,'[2]Costeo-JUL26'!$B$9:$CQ$307,AW$1,0),0)*$G1180</f>
        <v>0</v>
      </c>
      <c r="AX1180" s="36">
        <f>IF($B1180="P",VLOOKUP($E1180,'[2]Costeo-JUL26'!$B$9:$CQ$307,AX$1,0),0)*$G1180</f>
        <v>0</v>
      </c>
      <c r="AY1180" s="35">
        <f>IF($B1180="P",VLOOKUP($E1180,'[2]Costeo-JUL26'!$B$9:$CQ$307,AY$1,0),0)</f>
        <v>0</v>
      </c>
      <c r="AZ1180" s="36">
        <f t="shared" si="576"/>
        <v>0</v>
      </c>
      <c r="BA1180" s="36">
        <f t="shared" si="577"/>
        <v>0</v>
      </c>
      <c r="BB1180" s="34">
        <f>IF($B1180="P",VLOOKUP($E1180,'[2]Costeo-JUL26'!$B$9:$CQ$307,BB$1,0),0)</f>
        <v>0</v>
      </c>
      <c r="BC1180" s="16">
        <f>IF($B1180="P",VLOOKUP($E1180,'[2]Costeo-JUL26'!$B$9:$CQ$307,BC$1,0),0)*$G1180</f>
        <v>0</v>
      </c>
      <c r="BD1180" s="36">
        <f>IF($B1180="P",VLOOKUP($E1180,'[2]Costeo-JUL26'!$B$9:$CQ$307,BD$1,0),0)*$G1180</f>
        <v>0</v>
      </c>
      <c r="BE1180" s="35">
        <f>IF($B1180="P",VLOOKUP($E1180,'[2]Costeo-JUL26'!$B$9:$CQ$307,BE$1,0),0)</f>
        <v>0</v>
      </c>
      <c r="BF1180" s="36">
        <f t="shared" si="578"/>
        <v>0</v>
      </c>
      <c r="BG1180" s="36">
        <f t="shared" si="579"/>
        <v>0</v>
      </c>
      <c r="BH1180" s="34">
        <f>IF($B1180="P",VLOOKUP($E1180,'[2]Costeo-JUL26'!$B$9:$CQ$307,BH$1,0),0)</f>
        <v>0</v>
      </c>
      <c r="BI1180" s="16">
        <f>IF($B1180="P",VLOOKUP($E1180,'[2]Costeo-JUL26'!$B$9:$CQ$307,BI$1,0),0)*$G1180</f>
        <v>0</v>
      </c>
      <c r="BJ1180" s="36">
        <f>IF($B1180="P",VLOOKUP($E1180,'[2]Costeo-JUL26'!$B$9:$CQ$307,BJ$1,0),0)*$G1180</f>
        <v>0</v>
      </c>
      <c r="BK1180" s="35">
        <f>IF(BH1180=910319,0,IF($B1180="P",VLOOKUP($E1180,'[2]Costeo-JUL26'!$B$9:$CQ$307,BK$1,0),0))</f>
        <v>0</v>
      </c>
      <c r="BL1180" s="36">
        <f t="shared" si="580"/>
        <v>0</v>
      </c>
      <c r="BM1180" s="36">
        <f t="shared" si="581"/>
        <v>0</v>
      </c>
      <c r="BN1180" s="34">
        <f>IF($B1180="P",VLOOKUP($E1180,'[2]Costeo-JUL26'!$B$9:$CQ$307,BN$1,0),0)</f>
        <v>0</v>
      </c>
      <c r="BO1180" s="16">
        <f>IF($B1180="P",VLOOKUP($E1180,'[2]Costeo-JUL26'!$B$9:$CQ$307,BO$1,0),0)*$G1180</f>
        <v>0</v>
      </c>
      <c r="BP1180" s="36">
        <f>IF($B1180="P",VLOOKUP($E1180,'[2]Costeo-JUL26'!$B$9:$CQ$307,BP$1,0),0)*$G1180</f>
        <v>0</v>
      </c>
      <c r="BQ1180" s="35">
        <f>IF($B1180="P",VLOOKUP($E1180,'[2]Costeo-JUL26'!$B$9:$CQ$307,BQ$1,0),0)</f>
        <v>0</v>
      </c>
      <c r="BR1180" s="36">
        <f t="shared" si="582"/>
        <v>0</v>
      </c>
      <c r="BS1180" s="36">
        <f t="shared" si="583"/>
        <v>0</v>
      </c>
      <c r="BT1180" s="34">
        <f>IF($B1180="P",VLOOKUP($E1180,'[2]Costeo-JUL26'!$B$9:$CQ$307,BT$1,0),0)</f>
        <v>0</v>
      </c>
      <c r="BU1180" s="16">
        <f>IF($B1180="P",VLOOKUP($E1180,'[2]Costeo-JUL26'!$B$9:$CQ$307,BU$1,0),0)*$G1180</f>
        <v>0</v>
      </c>
      <c r="BV1180" s="36">
        <f>IF($B1180="P",VLOOKUP($E1180,'[2]Costeo-JUL26'!$B$9:$CQ$307,BV$1,0),0)*$G1180</f>
        <v>0</v>
      </c>
      <c r="BW1180" s="35">
        <f>IF($B1180="P",VLOOKUP($E1180,'[2]Costeo-JUL26'!$B$9:$CQ$307,BW$1,0),0)</f>
        <v>0</v>
      </c>
      <c r="BX1180" s="36">
        <f t="shared" si="584"/>
        <v>0</v>
      </c>
      <c r="BY1180" s="36">
        <f t="shared" si="585"/>
        <v>0</v>
      </c>
      <c r="BZ1180" s="34">
        <f>IF($B1180="P",VLOOKUP($E1180,'[2]Costeo-JUL26'!$B$9:$CQ$307,BZ$1,0),0)</f>
        <v>0</v>
      </c>
      <c r="CA1180" s="16">
        <f>IF($B1180="P",VLOOKUP($E1180,'[2]Costeo-JUL26'!$B$9:$CQ$307,CA$1,0),0)*$G1180</f>
        <v>0</v>
      </c>
      <c r="CB1180" s="36">
        <f>IF($B1180="P",VLOOKUP($E1180,'[2]Costeo-JUL26'!$B$9:$CQ$307,CB$1,0),0)*$G1180</f>
        <v>0</v>
      </c>
      <c r="CC1180" s="35">
        <f>IF($B1180="P",VLOOKUP($E1180,'[2]Costeo-JUL26'!$B$9:$CQ$307,CC$1,0),0)</f>
        <v>0</v>
      </c>
      <c r="CD1180" s="36">
        <f t="shared" si="586"/>
        <v>0</v>
      </c>
      <c r="CE1180" s="36">
        <f t="shared" si="587"/>
        <v>0</v>
      </c>
      <c r="CF1180" s="37">
        <f t="shared" si="559"/>
        <v>0</v>
      </c>
      <c r="CG1180" s="36">
        <f>IF($B1180="r",VLOOKUP($E1180,'[2]Costeo-JUL26'!$B$9:$CQ$307,CG$1,0),0)*$G1180</f>
        <v>295631.32</v>
      </c>
      <c r="CH1180" s="35">
        <f>VLOOKUP($E1180,'[2]TEORICOS (05.26)'!$A$8:$T$251,CH$1,0)</f>
        <v>0</v>
      </c>
      <c r="CI1180" s="36">
        <f t="shared" si="588"/>
        <v>0</v>
      </c>
      <c r="CJ1180" s="37">
        <f t="shared" si="589"/>
        <v>295631.32</v>
      </c>
      <c r="CM1180" s="16">
        <f>SUMIFS('[1]Ajuste Inventario'!$I:$I,'[1]Ajuste Inventario'!$B:$B,E1180,'[1]Ajuste Inventario'!$S:$S,D1180)*-1</f>
        <v>11.667</v>
      </c>
      <c r="CN1180" s="36">
        <f t="shared" si="560"/>
        <v>84125.136840000006</v>
      </c>
      <c r="CP1180" t="str">
        <f t="shared" si="561"/>
        <v>3210Org.Vtas V.Gesell</v>
      </c>
      <c r="CQ1180" s="10">
        <f t="shared" si="562"/>
        <v>7210.52</v>
      </c>
    </row>
    <row r="1181" spans="1:95" x14ac:dyDescent="0.25">
      <c r="A1181" s="30">
        <v>46204</v>
      </c>
      <c r="B1181" s="31" t="str">
        <f>VLOOKUP($E1181,'[2]TEORICOS (05.26)'!$A$8:$T$251,B$1,0)</f>
        <v>R</v>
      </c>
      <c r="C1181" s="32" t="str">
        <f>VLOOKUP($E1181,'[2]TEORICOS (05.26)'!$A$8:$T$251,C$1,0)</f>
        <v>Monster</v>
      </c>
      <c r="D1181" t="s">
        <v>233</v>
      </c>
      <c r="E1181">
        <v>3211</v>
      </c>
      <c r="F1181" t="s">
        <v>173</v>
      </c>
      <c r="G1181" s="16">
        <v>390.83300000000003</v>
      </c>
      <c r="H1181" s="16">
        <v>195.41650000000001</v>
      </c>
      <c r="I1181" s="33">
        <v>5140782.9000000032</v>
      </c>
      <c r="J1181" s="33">
        <v>5067291.4300000016</v>
      </c>
      <c r="K1181" s="34">
        <f>IF($B1181="P",VLOOKUP($E1181,'[2]Costeo-JUL26'!$B$9:$CQ$307,K$1,0),0)</f>
        <v>0</v>
      </c>
      <c r="L1181" s="35">
        <f>VLOOKUP($E1181,'[2]TEORICOS (05.26)'!$A$8:$T$251,L$1,0)</f>
        <v>0</v>
      </c>
      <c r="M1181" s="36">
        <f t="shared" si="563"/>
        <v>0</v>
      </c>
      <c r="N1181" s="35">
        <f>IF($B1181="P",VLOOKUP($E1181,'[2]Costeo-JUL26'!$B$9:$CQ$307,N$1,0),0)</f>
        <v>0</v>
      </c>
      <c r="O1181" s="36">
        <f t="shared" si="564"/>
        <v>0</v>
      </c>
      <c r="P1181" s="36">
        <f>IF($B1181="P",VLOOKUP($E1181,'[2]Costeo-JUL26'!$B$9:$CQ$307,P$1,0),0)*H1181</f>
        <v>0</v>
      </c>
      <c r="Q1181" s="36">
        <f t="shared" si="565"/>
        <v>0</v>
      </c>
      <c r="R1181" s="34">
        <f>IF($B1181="P",VLOOKUP($E1181,'[2]Costeo-JUL26'!$B$9:$CQ$307,R$1,0),0)</f>
        <v>0</v>
      </c>
      <c r="S1181" s="16">
        <f>IF($B1181="P",VLOOKUP($E1181,'[2]Costeo-JUL26'!$B$9:$CQ$307,S$1,0),0)*$G1181</f>
        <v>0</v>
      </c>
      <c r="T1181" s="36">
        <f>IF($B1181="P",VLOOKUP($E1181,'[2]Costeo-JUL26'!$B$9:$CQ$307,T$1,0),0)*$G1181</f>
        <v>0</v>
      </c>
      <c r="U1181" s="35">
        <f>IF($B1181="P",VLOOKUP($E1181,'[2]Costeo-JUL26'!$B$9:$CQ$307,U$1,0),0)</f>
        <v>0</v>
      </c>
      <c r="V1181" s="36">
        <f t="shared" si="566"/>
        <v>0</v>
      </c>
      <c r="W1181" s="36">
        <f t="shared" si="567"/>
        <v>0</v>
      </c>
      <c r="X1181" s="34">
        <f>IF($B1181="P",VLOOKUP($E1181,'[2]Costeo-JUL26'!$B$9:$CQ$307,X$1,0),0)</f>
        <v>0</v>
      </c>
      <c r="Y1181" s="16">
        <f>IF($B1181="P",VLOOKUP($E1181,'[2]Costeo-JUL26'!$B$9:$CQ$307,Y$1,0),0)*$G1181</f>
        <v>0</v>
      </c>
      <c r="Z1181" s="36">
        <f>IF($B1181="P",VLOOKUP($E1181,'[2]Costeo-JUL26'!$B$9:$CQ$307,Z$1,0),0)*$G1181</f>
        <v>0</v>
      </c>
      <c r="AA1181" s="35">
        <f>IF($B1181="P",VLOOKUP($E1181,'[2]Costeo-JUL26'!$B$9:$CQ$307,AA$1,0),0)</f>
        <v>0</v>
      </c>
      <c r="AB1181" s="36">
        <f t="shared" si="568"/>
        <v>0</v>
      </c>
      <c r="AC1181" s="36">
        <f t="shared" si="569"/>
        <v>0</v>
      </c>
      <c r="AD1181" s="34">
        <f>IF($B1181="P",VLOOKUP($E1181,'[2]Costeo-JUL26'!$B$9:$CQ$307,AD$1,0),0)</f>
        <v>0</v>
      </c>
      <c r="AE1181" s="16">
        <f>IF($B1181="P",VLOOKUP($E1181,'[2]Costeo-JUL26'!$B$9:$CQ$307,AE$1,0),0)*$G1181</f>
        <v>0</v>
      </c>
      <c r="AF1181" s="36">
        <f>IF($B1181="P",VLOOKUP($E1181,'[2]Costeo-JUL26'!$B$9:$CQ$307,AF$1,0),0)*$G1181</f>
        <v>0</v>
      </c>
      <c r="AG1181" s="35">
        <f>IF($B1181="P",VLOOKUP($E1181,'[2]Costeo-JUL26'!$B$9:$CQ$307,AG$1,0),0)</f>
        <v>0</v>
      </c>
      <c r="AH1181" s="36">
        <f t="shared" si="570"/>
        <v>0</v>
      </c>
      <c r="AI1181" s="36">
        <f t="shared" si="571"/>
        <v>0</v>
      </c>
      <c r="AJ1181" s="34">
        <f>IF($B1181="P",VLOOKUP($E1181,'[2]Costeo-JUL26'!$B$9:$CQ$307,AJ$1,0),0)</f>
        <v>0</v>
      </c>
      <c r="AK1181" s="16">
        <f>IF($B1181="P",VLOOKUP($E1181,'[2]Costeo-JUL26'!$B$9:$CQ$307,AK$1,0),0)*$G1181</f>
        <v>0</v>
      </c>
      <c r="AL1181" s="36">
        <f>IF($B1181="P",VLOOKUP($E1181,'[2]Costeo-JUL26'!$B$9:$CQ$307,AL$1,0),0)*$G1181</f>
        <v>0</v>
      </c>
      <c r="AM1181" s="35">
        <f>IF($B1181="P",VLOOKUP($E1181,'[2]Costeo-JUL26'!$B$9:$CQ$307,AM$1,0),0)</f>
        <v>0</v>
      </c>
      <c r="AN1181" s="36">
        <f t="shared" si="572"/>
        <v>0</v>
      </c>
      <c r="AO1181" s="36">
        <f t="shared" si="573"/>
        <v>0</v>
      </c>
      <c r="AP1181" s="34">
        <f>IF($B1181="P",VLOOKUP($E1181,'[2]Costeo-JUL26'!$B$9:$CQ$307,AP$1,0),0)</f>
        <v>0</v>
      </c>
      <c r="AQ1181" s="16">
        <f>IF($B1181="P",VLOOKUP($E1181,'[2]Costeo-JUL26'!$B$9:$CQ$307,AQ$1,0),0)*$G1181</f>
        <v>0</v>
      </c>
      <c r="AR1181" s="36">
        <f>IF($B1181="P",VLOOKUP($E1181,'[2]Costeo-JUL26'!$B$9:$CQ$307,AR$1,0),0)*$G1181</f>
        <v>0</v>
      </c>
      <c r="AS1181" s="35">
        <f>IF($B1181="P",VLOOKUP($E1181,'[2]Costeo-JUL26'!$B$9:$CQ$307,AS$1,0),0)</f>
        <v>0</v>
      </c>
      <c r="AT1181" s="36">
        <f t="shared" si="574"/>
        <v>0</v>
      </c>
      <c r="AU1181" s="36">
        <f t="shared" si="575"/>
        <v>0</v>
      </c>
      <c r="AV1181" s="34">
        <f>IF($B1181="P",VLOOKUP($E1181,'[2]Costeo-JUL26'!$B$9:$CQ$307,AV$1,0),0)</f>
        <v>0</v>
      </c>
      <c r="AW1181" s="16">
        <f>IF($B1181="P",VLOOKUP($E1181,'[2]Costeo-JUL26'!$B$9:$CQ$307,AW$1,0),0)*$G1181</f>
        <v>0</v>
      </c>
      <c r="AX1181" s="36">
        <f>IF($B1181="P",VLOOKUP($E1181,'[2]Costeo-JUL26'!$B$9:$CQ$307,AX$1,0),0)*$G1181</f>
        <v>0</v>
      </c>
      <c r="AY1181" s="35">
        <f>IF($B1181="P",VLOOKUP($E1181,'[2]Costeo-JUL26'!$B$9:$CQ$307,AY$1,0),0)</f>
        <v>0</v>
      </c>
      <c r="AZ1181" s="36">
        <f t="shared" si="576"/>
        <v>0</v>
      </c>
      <c r="BA1181" s="36">
        <f t="shared" si="577"/>
        <v>0</v>
      </c>
      <c r="BB1181" s="34">
        <f>IF($B1181="P",VLOOKUP($E1181,'[2]Costeo-JUL26'!$B$9:$CQ$307,BB$1,0),0)</f>
        <v>0</v>
      </c>
      <c r="BC1181" s="16">
        <f>IF($B1181="P",VLOOKUP($E1181,'[2]Costeo-JUL26'!$B$9:$CQ$307,BC$1,0),0)*$G1181</f>
        <v>0</v>
      </c>
      <c r="BD1181" s="36">
        <f>IF($B1181="P",VLOOKUP($E1181,'[2]Costeo-JUL26'!$B$9:$CQ$307,BD$1,0),0)*$G1181</f>
        <v>0</v>
      </c>
      <c r="BE1181" s="35">
        <f>IF($B1181="P",VLOOKUP($E1181,'[2]Costeo-JUL26'!$B$9:$CQ$307,BE$1,0),0)</f>
        <v>0</v>
      </c>
      <c r="BF1181" s="36">
        <f t="shared" si="578"/>
        <v>0</v>
      </c>
      <c r="BG1181" s="36">
        <f t="shared" si="579"/>
        <v>0</v>
      </c>
      <c r="BH1181" s="34">
        <f>IF($B1181="P",VLOOKUP($E1181,'[2]Costeo-JUL26'!$B$9:$CQ$307,BH$1,0),0)</f>
        <v>0</v>
      </c>
      <c r="BI1181" s="16">
        <f>IF($B1181="P",VLOOKUP($E1181,'[2]Costeo-JUL26'!$B$9:$CQ$307,BI$1,0),0)*$G1181</f>
        <v>0</v>
      </c>
      <c r="BJ1181" s="36">
        <f>IF($B1181="P",VLOOKUP($E1181,'[2]Costeo-JUL26'!$B$9:$CQ$307,BJ$1,0),0)*$G1181</f>
        <v>0</v>
      </c>
      <c r="BK1181" s="35">
        <f>IF(BH1181=910319,0,IF($B1181="P",VLOOKUP($E1181,'[2]Costeo-JUL26'!$B$9:$CQ$307,BK$1,0),0))</f>
        <v>0</v>
      </c>
      <c r="BL1181" s="36">
        <f t="shared" si="580"/>
        <v>0</v>
      </c>
      <c r="BM1181" s="36">
        <f t="shared" si="581"/>
        <v>0</v>
      </c>
      <c r="BN1181" s="34">
        <f>IF($B1181="P",VLOOKUP($E1181,'[2]Costeo-JUL26'!$B$9:$CQ$307,BN$1,0),0)</f>
        <v>0</v>
      </c>
      <c r="BO1181" s="16">
        <f>IF($B1181="P",VLOOKUP($E1181,'[2]Costeo-JUL26'!$B$9:$CQ$307,BO$1,0),0)*$G1181</f>
        <v>0</v>
      </c>
      <c r="BP1181" s="36">
        <f>IF($B1181="P",VLOOKUP($E1181,'[2]Costeo-JUL26'!$B$9:$CQ$307,BP$1,0),0)*$G1181</f>
        <v>0</v>
      </c>
      <c r="BQ1181" s="35">
        <f>IF($B1181="P",VLOOKUP($E1181,'[2]Costeo-JUL26'!$B$9:$CQ$307,BQ$1,0),0)</f>
        <v>0</v>
      </c>
      <c r="BR1181" s="36">
        <f t="shared" si="582"/>
        <v>0</v>
      </c>
      <c r="BS1181" s="36">
        <f t="shared" si="583"/>
        <v>0</v>
      </c>
      <c r="BT1181" s="34">
        <f>IF($B1181="P",VLOOKUP($E1181,'[2]Costeo-JUL26'!$B$9:$CQ$307,BT$1,0),0)</f>
        <v>0</v>
      </c>
      <c r="BU1181" s="16">
        <f>IF($B1181="P",VLOOKUP($E1181,'[2]Costeo-JUL26'!$B$9:$CQ$307,BU$1,0),0)*$G1181</f>
        <v>0</v>
      </c>
      <c r="BV1181" s="36">
        <f>IF($B1181="P",VLOOKUP($E1181,'[2]Costeo-JUL26'!$B$9:$CQ$307,BV$1,0),0)*$G1181</f>
        <v>0</v>
      </c>
      <c r="BW1181" s="35">
        <f>IF($B1181="P",VLOOKUP($E1181,'[2]Costeo-JUL26'!$B$9:$CQ$307,BW$1,0),0)</f>
        <v>0</v>
      </c>
      <c r="BX1181" s="36">
        <f t="shared" si="584"/>
        <v>0</v>
      </c>
      <c r="BY1181" s="36">
        <f t="shared" si="585"/>
        <v>0</v>
      </c>
      <c r="BZ1181" s="34">
        <f>IF($B1181="P",VLOOKUP($E1181,'[2]Costeo-JUL26'!$B$9:$CQ$307,BZ$1,0),0)</f>
        <v>0</v>
      </c>
      <c r="CA1181" s="16">
        <f>IF($B1181="P",VLOOKUP($E1181,'[2]Costeo-JUL26'!$B$9:$CQ$307,CA$1,0),0)*$G1181</f>
        <v>0</v>
      </c>
      <c r="CB1181" s="36">
        <f>IF($B1181="P",VLOOKUP($E1181,'[2]Costeo-JUL26'!$B$9:$CQ$307,CB$1,0),0)*$G1181</f>
        <v>0</v>
      </c>
      <c r="CC1181" s="35">
        <f>IF($B1181="P",VLOOKUP($E1181,'[2]Costeo-JUL26'!$B$9:$CQ$307,CC$1,0),0)</f>
        <v>0</v>
      </c>
      <c r="CD1181" s="36">
        <f t="shared" si="586"/>
        <v>0</v>
      </c>
      <c r="CE1181" s="36">
        <f t="shared" si="587"/>
        <v>0</v>
      </c>
      <c r="CF1181" s="37">
        <f t="shared" si="559"/>
        <v>0</v>
      </c>
      <c r="CG1181" s="36">
        <f>IF($B1181="r",VLOOKUP($E1181,'[2]Costeo-JUL26'!$B$9:$CQ$307,CG$1,0),0)*$G1181</f>
        <v>2852271.8756900001</v>
      </c>
      <c r="CH1181" s="35">
        <f>VLOOKUP($E1181,'[2]TEORICOS (05.26)'!$A$8:$T$251,CH$1,0)</f>
        <v>0</v>
      </c>
      <c r="CI1181" s="36">
        <f t="shared" si="588"/>
        <v>0</v>
      </c>
      <c r="CJ1181" s="37">
        <f t="shared" si="589"/>
        <v>2852271.8756900001</v>
      </c>
      <c r="CM1181" s="16">
        <f>SUMIFS('[1]Ajuste Inventario'!$I:$I,'[1]Ajuste Inventario'!$B:$B,E1181,'[1]Ajuste Inventario'!$S:$S,D1181)*-1</f>
        <v>-2.9990000000000006</v>
      </c>
      <c r="CN1181" s="36">
        <f t="shared" si="560"/>
        <v>-21886.492070000004</v>
      </c>
      <c r="CP1181" t="str">
        <f t="shared" si="561"/>
        <v>3211Org.Vtas V.Gesell</v>
      </c>
      <c r="CQ1181" s="10">
        <f t="shared" si="562"/>
        <v>7297.93</v>
      </c>
    </row>
    <row r="1182" spans="1:95" x14ac:dyDescent="0.25">
      <c r="A1182" s="30">
        <v>46204</v>
      </c>
      <c r="B1182" s="31" t="str">
        <f>VLOOKUP($E1182,'[2]TEORICOS (05.26)'!$A$8:$T$251,B$1,0)</f>
        <v>R</v>
      </c>
      <c r="C1182" s="32" t="str">
        <f>VLOOKUP($E1182,'[2]TEORICOS (05.26)'!$A$8:$T$251,C$1,0)</f>
        <v>Monster</v>
      </c>
      <c r="D1182" t="s">
        <v>233</v>
      </c>
      <c r="E1182">
        <v>3212</v>
      </c>
      <c r="F1182" t="s">
        <v>174</v>
      </c>
      <c r="G1182" s="16">
        <v>40</v>
      </c>
      <c r="H1182" s="16">
        <v>20</v>
      </c>
      <c r="I1182" s="33">
        <v>529134.34000000008</v>
      </c>
      <c r="J1182" s="33">
        <v>525897.01000000013</v>
      </c>
      <c r="K1182" s="34">
        <f>IF($B1182="P",VLOOKUP($E1182,'[2]Costeo-JUL26'!$B$9:$CQ$307,K$1,0),0)</f>
        <v>0</v>
      </c>
      <c r="L1182" s="35">
        <f>VLOOKUP($E1182,'[2]TEORICOS (05.26)'!$A$8:$T$251,L$1,0)</f>
        <v>0</v>
      </c>
      <c r="M1182" s="36">
        <f t="shared" si="563"/>
        <v>0</v>
      </c>
      <c r="N1182" s="35">
        <f>IF($B1182="P",VLOOKUP($E1182,'[2]Costeo-JUL26'!$B$9:$CQ$307,N$1,0),0)</f>
        <v>0</v>
      </c>
      <c r="O1182" s="36">
        <f t="shared" si="564"/>
        <v>0</v>
      </c>
      <c r="P1182" s="36">
        <f>IF($B1182="P",VLOOKUP($E1182,'[2]Costeo-JUL26'!$B$9:$CQ$307,P$1,0),0)*H1182</f>
        <v>0</v>
      </c>
      <c r="Q1182" s="36">
        <f t="shared" si="565"/>
        <v>0</v>
      </c>
      <c r="R1182" s="34">
        <f>IF($B1182="P",VLOOKUP($E1182,'[2]Costeo-JUL26'!$B$9:$CQ$307,R$1,0),0)</f>
        <v>0</v>
      </c>
      <c r="S1182" s="16">
        <f>IF($B1182="P",VLOOKUP($E1182,'[2]Costeo-JUL26'!$B$9:$CQ$307,S$1,0),0)*$G1182</f>
        <v>0</v>
      </c>
      <c r="T1182" s="36">
        <f>IF($B1182="P",VLOOKUP($E1182,'[2]Costeo-JUL26'!$B$9:$CQ$307,T$1,0),0)*$G1182</f>
        <v>0</v>
      </c>
      <c r="U1182" s="35">
        <f>IF($B1182="P",VLOOKUP($E1182,'[2]Costeo-JUL26'!$B$9:$CQ$307,U$1,0),0)</f>
        <v>0</v>
      </c>
      <c r="V1182" s="36">
        <f t="shared" si="566"/>
        <v>0</v>
      </c>
      <c r="W1182" s="36">
        <f t="shared" si="567"/>
        <v>0</v>
      </c>
      <c r="X1182" s="34">
        <f>IF($B1182="P",VLOOKUP($E1182,'[2]Costeo-JUL26'!$B$9:$CQ$307,X$1,0),0)</f>
        <v>0</v>
      </c>
      <c r="Y1182" s="16">
        <f>IF($B1182="P",VLOOKUP($E1182,'[2]Costeo-JUL26'!$B$9:$CQ$307,Y$1,0),0)*$G1182</f>
        <v>0</v>
      </c>
      <c r="Z1182" s="36">
        <f>IF($B1182="P",VLOOKUP($E1182,'[2]Costeo-JUL26'!$B$9:$CQ$307,Z$1,0),0)*$G1182</f>
        <v>0</v>
      </c>
      <c r="AA1182" s="35">
        <f>IF($B1182="P",VLOOKUP($E1182,'[2]Costeo-JUL26'!$B$9:$CQ$307,AA$1,0),0)</f>
        <v>0</v>
      </c>
      <c r="AB1182" s="36">
        <f t="shared" si="568"/>
        <v>0</v>
      </c>
      <c r="AC1182" s="36">
        <f t="shared" si="569"/>
        <v>0</v>
      </c>
      <c r="AD1182" s="34">
        <f>IF($B1182="P",VLOOKUP($E1182,'[2]Costeo-JUL26'!$B$9:$CQ$307,AD$1,0),0)</f>
        <v>0</v>
      </c>
      <c r="AE1182" s="16">
        <f>IF($B1182="P",VLOOKUP($E1182,'[2]Costeo-JUL26'!$B$9:$CQ$307,AE$1,0),0)*$G1182</f>
        <v>0</v>
      </c>
      <c r="AF1182" s="36">
        <f>IF($B1182="P",VLOOKUP($E1182,'[2]Costeo-JUL26'!$B$9:$CQ$307,AF$1,0),0)*$G1182</f>
        <v>0</v>
      </c>
      <c r="AG1182" s="35">
        <f>IF($B1182="P",VLOOKUP($E1182,'[2]Costeo-JUL26'!$B$9:$CQ$307,AG$1,0),0)</f>
        <v>0</v>
      </c>
      <c r="AH1182" s="36">
        <f t="shared" si="570"/>
        <v>0</v>
      </c>
      <c r="AI1182" s="36">
        <f t="shared" si="571"/>
        <v>0</v>
      </c>
      <c r="AJ1182" s="34">
        <f>IF($B1182="P",VLOOKUP($E1182,'[2]Costeo-JUL26'!$B$9:$CQ$307,AJ$1,0),0)</f>
        <v>0</v>
      </c>
      <c r="AK1182" s="16">
        <f>IF($B1182="P",VLOOKUP($E1182,'[2]Costeo-JUL26'!$B$9:$CQ$307,AK$1,0),0)*$G1182</f>
        <v>0</v>
      </c>
      <c r="AL1182" s="36">
        <f>IF($B1182="P",VLOOKUP($E1182,'[2]Costeo-JUL26'!$B$9:$CQ$307,AL$1,0),0)*$G1182</f>
        <v>0</v>
      </c>
      <c r="AM1182" s="35">
        <f>IF($B1182="P",VLOOKUP($E1182,'[2]Costeo-JUL26'!$B$9:$CQ$307,AM$1,0),0)</f>
        <v>0</v>
      </c>
      <c r="AN1182" s="36">
        <f t="shared" si="572"/>
        <v>0</v>
      </c>
      <c r="AO1182" s="36">
        <f t="shared" si="573"/>
        <v>0</v>
      </c>
      <c r="AP1182" s="34">
        <f>IF($B1182="P",VLOOKUP($E1182,'[2]Costeo-JUL26'!$B$9:$CQ$307,AP$1,0),0)</f>
        <v>0</v>
      </c>
      <c r="AQ1182" s="16">
        <f>IF($B1182="P",VLOOKUP($E1182,'[2]Costeo-JUL26'!$B$9:$CQ$307,AQ$1,0),0)*$G1182</f>
        <v>0</v>
      </c>
      <c r="AR1182" s="36">
        <f>IF($B1182="P",VLOOKUP($E1182,'[2]Costeo-JUL26'!$B$9:$CQ$307,AR$1,0),0)*$G1182</f>
        <v>0</v>
      </c>
      <c r="AS1182" s="35">
        <f>IF($B1182="P",VLOOKUP($E1182,'[2]Costeo-JUL26'!$B$9:$CQ$307,AS$1,0),0)</f>
        <v>0</v>
      </c>
      <c r="AT1182" s="36">
        <f t="shared" si="574"/>
        <v>0</v>
      </c>
      <c r="AU1182" s="36">
        <f t="shared" si="575"/>
        <v>0</v>
      </c>
      <c r="AV1182" s="34">
        <f>IF($B1182="P",VLOOKUP($E1182,'[2]Costeo-JUL26'!$B$9:$CQ$307,AV$1,0),0)</f>
        <v>0</v>
      </c>
      <c r="AW1182" s="16">
        <f>IF($B1182="P",VLOOKUP($E1182,'[2]Costeo-JUL26'!$B$9:$CQ$307,AW$1,0),0)*$G1182</f>
        <v>0</v>
      </c>
      <c r="AX1182" s="36">
        <f>IF($B1182="P",VLOOKUP($E1182,'[2]Costeo-JUL26'!$B$9:$CQ$307,AX$1,0),0)*$G1182</f>
        <v>0</v>
      </c>
      <c r="AY1182" s="35">
        <f>IF($B1182="P",VLOOKUP($E1182,'[2]Costeo-JUL26'!$B$9:$CQ$307,AY$1,0),0)</f>
        <v>0</v>
      </c>
      <c r="AZ1182" s="36">
        <f t="shared" si="576"/>
        <v>0</v>
      </c>
      <c r="BA1182" s="36">
        <f t="shared" si="577"/>
        <v>0</v>
      </c>
      <c r="BB1182" s="34">
        <f>IF($B1182="P",VLOOKUP($E1182,'[2]Costeo-JUL26'!$B$9:$CQ$307,BB$1,0),0)</f>
        <v>0</v>
      </c>
      <c r="BC1182" s="16">
        <f>IF($B1182="P",VLOOKUP($E1182,'[2]Costeo-JUL26'!$B$9:$CQ$307,BC$1,0),0)*$G1182</f>
        <v>0</v>
      </c>
      <c r="BD1182" s="36">
        <f>IF($B1182="P",VLOOKUP($E1182,'[2]Costeo-JUL26'!$B$9:$CQ$307,BD$1,0),0)*$G1182</f>
        <v>0</v>
      </c>
      <c r="BE1182" s="35">
        <f>IF($B1182="P",VLOOKUP($E1182,'[2]Costeo-JUL26'!$B$9:$CQ$307,BE$1,0),0)</f>
        <v>0</v>
      </c>
      <c r="BF1182" s="36">
        <f t="shared" si="578"/>
        <v>0</v>
      </c>
      <c r="BG1182" s="36">
        <f t="shared" si="579"/>
        <v>0</v>
      </c>
      <c r="BH1182" s="34">
        <f>IF($B1182="P",VLOOKUP($E1182,'[2]Costeo-JUL26'!$B$9:$CQ$307,BH$1,0),0)</f>
        <v>0</v>
      </c>
      <c r="BI1182" s="16">
        <f>IF($B1182="P",VLOOKUP($E1182,'[2]Costeo-JUL26'!$B$9:$CQ$307,BI$1,0),0)*$G1182</f>
        <v>0</v>
      </c>
      <c r="BJ1182" s="36">
        <f>IF($B1182="P",VLOOKUP($E1182,'[2]Costeo-JUL26'!$B$9:$CQ$307,BJ$1,0),0)*$G1182</f>
        <v>0</v>
      </c>
      <c r="BK1182" s="35">
        <f>IF(BH1182=910319,0,IF($B1182="P",VLOOKUP($E1182,'[2]Costeo-JUL26'!$B$9:$CQ$307,BK$1,0),0))</f>
        <v>0</v>
      </c>
      <c r="BL1182" s="36">
        <f t="shared" si="580"/>
        <v>0</v>
      </c>
      <c r="BM1182" s="36">
        <f t="shared" si="581"/>
        <v>0</v>
      </c>
      <c r="BN1182" s="34">
        <f>IF($B1182="P",VLOOKUP($E1182,'[2]Costeo-JUL26'!$B$9:$CQ$307,BN$1,0),0)</f>
        <v>0</v>
      </c>
      <c r="BO1182" s="16">
        <f>IF($B1182="P",VLOOKUP($E1182,'[2]Costeo-JUL26'!$B$9:$CQ$307,BO$1,0),0)*$G1182</f>
        <v>0</v>
      </c>
      <c r="BP1182" s="36">
        <f>IF($B1182="P",VLOOKUP($E1182,'[2]Costeo-JUL26'!$B$9:$CQ$307,BP$1,0),0)*$G1182</f>
        <v>0</v>
      </c>
      <c r="BQ1182" s="35">
        <f>IF($B1182="P",VLOOKUP($E1182,'[2]Costeo-JUL26'!$B$9:$CQ$307,BQ$1,0),0)</f>
        <v>0</v>
      </c>
      <c r="BR1182" s="36">
        <f t="shared" si="582"/>
        <v>0</v>
      </c>
      <c r="BS1182" s="36">
        <f t="shared" si="583"/>
        <v>0</v>
      </c>
      <c r="BT1182" s="34">
        <f>IF($B1182="P",VLOOKUP($E1182,'[2]Costeo-JUL26'!$B$9:$CQ$307,BT$1,0),0)</f>
        <v>0</v>
      </c>
      <c r="BU1182" s="16">
        <f>IF($B1182="P",VLOOKUP($E1182,'[2]Costeo-JUL26'!$B$9:$CQ$307,BU$1,0),0)*$G1182</f>
        <v>0</v>
      </c>
      <c r="BV1182" s="36">
        <f>IF($B1182="P",VLOOKUP($E1182,'[2]Costeo-JUL26'!$B$9:$CQ$307,BV$1,0),0)*$G1182</f>
        <v>0</v>
      </c>
      <c r="BW1182" s="35">
        <f>IF($B1182="P",VLOOKUP($E1182,'[2]Costeo-JUL26'!$B$9:$CQ$307,BW$1,0),0)</f>
        <v>0</v>
      </c>
      <c r="BX1182" s="36">
        <f t="shared" si="584"/>
        <v>0</v>
      </c>
      <c r="BY1182" s="36">
        <f t="shared" si="585"/>
        <v>0</v>
      </c>
      <c r="BZ1182" s="34">
        <f>IF($B1182="P",VLOOKUP($E1182,'[2]Costeo-JUL26'!$B$9:$CQ$307,BZ$1,0),0)</f>
        <v>0</v>
      </c>
      <c r="CA1182" s="16">
        <f>IF($B1182="P",VLOOKUP($E1182,'[2]Costeo-JUL26'!$B$9:$CQ$307,CA$1,0),0)*$G1182</f>
        <v>0</v>
      </c>
      <c r="CB1182" s="36">
        <f>IF($B1182="P",VLOOKUP($E1182,'[2]Costeo-JUL26'!$B$9:$CQ$307,CB$1,0),0)*$G1182</f>
        <v>0</v>
      </c>
      <c r="CC1182" s="35">
        <f>IF($B1182="P",VLOOKUP($E1182,'[2]Costeo-JUL26'!$B$9:$CQ$307,CC$1,0),0)</f>
        <v>0</v>
      </c>
      <c r="CD1182" s="36">
        <f t="shared" si="586"/>
        <v>0</v>
      </c>
      <c r="CE1182" s="36">
        <f t="shared" si="587"/>
        <v>0</v>
      </c>
      <c r="CF1182" s="37">
        <f t="shared" si="559"/>
        <v>0</v>
      </c>
      <c r="CG1182" s="36">
        <f>IF($B1182="r",VLOOKUP($E1182,'[2]Costeo-JUL26'!$B$9:$CQ$307,CG$1,0),0)*$G1182</f>
        <v>296478</v>
      </c>
      <c r="CH1182" s="35">
        <f>VLOOKUP($E1182,'[2]TEORICOS (05.26)'!$A$8:$T$251,CH$1,0)</f>
        <v>0</v>
      </c>
      <c r="CI1182" s="36">
        <f t="shared" si="588"/>
        <v>0</v>
      </c>
      <c r="CJ1182" s="37">
        <f t="shared" si="589"/>
        <v>296478</v>
      </c>
      <c r="CM1182" s="16">
        <f>SUMIFS('[1]Ajuste Inventario'!$I:$I,'[1]Ajuste Inventario'!$B:$B,E1182,'[1]Ajuste Inventario'!$S:$S,D1182)*-1</f>
        <v>0.16700000000000001</v>
      </c>
      <c r="CN1182" s="36">
        <f t="shared" si="560"/>
        <v>1237.79565</v>
      </c>
      <c r="CP1182" t="str">
        <f t="shared" si="561"/>
        <v>3212Org.Vtas V.Gesell</v>
      </c>
      <c r="CQ1182" s="10">
        <f t="shared" si="562"/>
        <v>7411.95</v>
      </c>
    </row>
    <row r="1183" spans="1:95" x14ac:dyDescent="0.25">
      <c r="A1183" s="30">
        <v>46204</v>
      </c>
      <c r="B1183" s="31" t="str">
        <f>VLOOKUP($E1183,'[2]TEORICOS (05.26)'!$A$8:$T$251,B$1,0)</f>
        <v>R</v>
      </c>
      <c r="C1183" s="32" t="str">
        <f>VLOOKUP($E1183,'[2]TEORICOS (05.26)'!$A$8:$T$251,C$1,0)</f>
        <v>Monster</v>
      </c>
      <c r="D1183" t="s">
        <v>233</v>
      </c>
      <c r="E1183">
        <v>3213</v>
      </c>
      <c r="F1183" t="s">
        <v>175</v>
      </c>
      <c r="G1183" s="16">
        <v>98</v>
      </c>
      <c r="H1183" s="16">
        <v>49</v>
      </c>
      <c r="I1183" s="33">
        <v>1291767.2300000007</v>
      </c>
      <c r="J1183" s="33">
        <v>1265903.7900000007</v>
      </c>
      <c r="K1183" s="34">
        <f>IF($B1183="P",VLOOKUP($E1183,'[2]Costeo-JUL26'!$B$9:$CQ$307,K$1,0),0)</f>
        <v>0</v>
      </c>
      <c r="L1183" s="35">
        <f>VLOOKUP($E1183,'[2]TEORICOS (05.26)'!$A$8:$T$251,L$1,0)</f>
        <v>0</v>
      </c>
      <c r="M1183" s="36">
        <f t="shared" si="563"/>
        <v>0</v>
      </c>
      <c r="N1183" s="35">
        <f>IF($B1183="P",VLOOKUP($E1183,'[2]Costeo-JUL26'!$B$9:$CQ$307,N$1,0),0)</f>
        <v>0</v>
      </c>
      <c r="O1183" s="36">
        <f t="shared" si="564"/>
        <v>0</v>
      </c>
      <c r="P1183" s="36">
        <f>IF($B1183="P",VLOOKUP($E1183,'[2]Costeo-JUL26'!$B$9:$CQ$307,P$1,0),0)*H1183</f>
        <v>0</v>
      </c>
      <c r="Q1183" s="36">
        <f t="shared" si="565"/>
        <v>0</v>
      </c>
      <c r="R1183" s="34">
        <f>IF($B1183="P",VLOOKUP($E1183,'[2]Costeo-JUL26'!$B$9:$CQ$307,R$1,0),0)</f>
        <v>0</v>
      </c>
      <c r="S1183" s="16">
        <f>IF($B1183="P",VLOOKUP($E1183,'[2]Costeo-JUL26'!$B$9:$CQ$307,S$1,0),0)*$G1183</f>
        <v>0</v>
      </c>
      <c r="T1183" s="36">
        <f>IF($B1183="P",VLOOKUP($E1183,'[2]Costeo-JUL26'!$B$9:$CQ$307,T$1,0),0)*$G1183</f>
        <v>0</v>
      </c>
      <c r="U1183" s="35">
        <f>IF($B1183="P",VLOOKUP($E1183,'[2]Costeo-JUL26'!$B$9:$CQ$307,U$1,0),0)</f>
        <v>0</v>
      </c>
      <c r="V1183" s="36">
        <f t="shared" si="566"/>
        <v>0</v>
      </c>
      <c r="W1183" s="36">
        <f t="shared" si="567"/>
        <v>0</v>
      </c>
      <c r="X1183" s="34">
        <f>IF($B1183="P",VLOOKUP($E1183,'[2]Costeo-JUL26'!$B$9:$CQ$307,X$1,0),0)</f>
        <v>0</v>
      </c>
      <c r="Y1183" s="16">
        <f>IF($B1183="P",VLOOKUP($E1183,'[2]Costeo-JUL26'!$B$9:$CQ$307,Y$1,0),0)*$G1183</f>
        <v>0</v>
      </c>
      <c r="Z1183" s="36">
        <f>IF($B1183="P",VLOOKUP($E1183,'[2]Costeo-JUL26'!$B$9:$CQ$307,Z$1,0),0)*$G1183</f>
        <v>0</v>
      </c>
      <c r="AA1183" s="35">
        <f>IF($B1183="P",VLOOKUP($E1183,'[2]Costeo-JUL26'!$B$9:$CQ$307,AA$1,0),0)</f>
        <v>0</v>
      </c>
      <c r="AB1183" s="36">
        <f t="shared" si="568"/>
        <v>0</v>
      </c>
      <c r="AC1183" s="36">
        <f t="shared" si="569"/>
        <v>0</v>
      </c>
      <c r="AD1183" s="34">
        <f>IF($B1183="P",VLOOKUP($E1183,'[2]Costeo-JUL26'!$B$9:$CQ$307,AD$1,0),0)</f>
        <v>0</v>
      </c>
      <c r="AE1183" s="16">
        <f>IF($B1183="P",VLOOKUP($E1183,'[2]Costeo-JUL26'!$B$9:$CQ$307,AE$1,0),0)*$G1183</f>
        <v>0</v>
      </c>
      <c r="AF1183" s="36">
        <f>IF($B1183="P",VLOOKUP($E1183,'[2]Costeo-JUL26'!$B$9:$CQ$307,AF$1,0),0)*$G1183</f>
        <v>0</v>
      </c>
      <c r="AG1183" s="35">
        <f>IF($B1183="P",VLOOKUP($E1183,'[2]Costeo-JUL26'!$B$9:$CQ$307,AG$1,0),0)</f>
        <v>0</v>
      </c>
      <c r="AH1183" s="36">
        <f t="shared" si="570"/>
        <v>0</v>
      </c>
      <c r="AI1183" s="36">
        <f t="shared" si="571"/>
        <v>0</v>
      </c>
      <c r="AJ1183" s="34">
        <f>IF($B1183="P",VLOOKUP($E1183,'[2]Costeo-JUL26'!$B$9:$CQ$307,AJ$1,0),0)</f>
        <v>0</v>
      </c>
      <c r="AK1183" s="16">
        <f>IF($B1183="P",VLOOKUP($E1183,'[2]Costeo-JUL26'!$B$9:$CQ$307,AK$1,0),0)*$G1183</f>
        <v>0</v>
      </c>
      <c r="AL1183" s="36">
        <f>IF($B1183="P",VLOOKUP($E1183,'[2]Costeo-JUL26'!$B$9:$CQ$307,AL$1,0),0)*$G1183</f>
        <v>0</v>
      </c>
      <c r="AM1183" s="35">
        <f>IF($B1183="P",VLOOKUP($E1183,'[2]Costeo-JUL26'!$B$9:$CQ$307,AM$1,0),0)</f>
        <v>0</v>
      </c>
      <c r="AN1183" s="36">
        <f t="shared" si="572"/>
        <v>0</v>
      </c>
      <c r="AO1183" s="36">
        <f t="shared" si="573"/>
        <v>0</v>
      </c>
      <c r="AP1183" s="34">
        <f>IF($B1183="P",VLOOKUP($E1183,'[2]Costeo-JUL26'!$B$9:$CQ$307,AP$1,0),0)</f>
        <v>0</v>
      </c>
      <c r="AQ1183" s="16">
        <f>IF($B1183="P",VLOOKUP($E1183,'[2]Costeo-JUL26'!$B$9:$CQ$307,AQ$1,0),0)*$G1183</f>
        <v>0</v>
      </c>
      <c r="AR1183" s="36">
        <f>IF($B1183="P",VLOOKUP($E1183,'[2]Costeo-JUL26'!$B$9:$CQ$307,AR$1,0),0)*$G1183</f>
        <v>0</v>
      </c>
      <c r="AS1183" s="35">
        <f>IF($B1183="P",VLOOKUP($E1183,'[2]Costeo-JUL26'!$B$9:$CQ$307,AS$1,0),0)</f>
        <v>0</v>
      </c>
      <c r="AT1183" s="36">
        <f t="shared" si="574"/>
        <v>0</v>
      </c>
      <c r="AU1183" s="36">
        <f t="shared" si="575"/>
        <v>0</v>
      </c>
      <c r="AV1183" s="34">
        <f>IF($B1183="P",VLOOKUP($E1183,'[2]Costeo-JUL26'!$B$9:$CQ$307,AV$1,0),0)</f>
        <v>0</v>
      </c>
      <c r="AW1183" s="16">
        <f>IF($B1183="P",VLOOKUP($E1183,'[2]Costeo-JUL26'!$B$9:$CQ$307,AW$1,0),0)*$G1183</f>
        <v>0</v>
      </c>
      <c r="AX1183" s="36">
        <f>IF($B1183="P",VLOOKUP($E1183,'[2]Costeo-JUL26'!$B$9:$CQ$307,AX$1,0),0)*$G1183</f>
        <v>0</v>
      </c>
      <c r="AY1183" s="35">
        <f>IF($B1183="P",VLOOKUP($E1183,'[2]Costeo-JUL26'!$B$9:$CQ$307,AY$1,0),0)</f>
        <v>0</v>
      </c>
      <c r="AZ1183" s="36">
        <f t="shared" si="576"/>
        <v>0</v>
      </c>
      <c r="BA1183" s="36">
        <f t="shared" si="577"/>
        <v>0</v>
      </c>
      <c r="BB1183" s="34">
        <f>IF($B1183="P",VLOOKUP($E1183,'[2]Costeo-JUL26'!$B$9:$CQ$307,BB$1,0),0)</f>
        <v>0</v>
      </c>
      <c r="BC1183" s="16">
        <f>IF($B1183="P",VLOOKUP($E1183,'[2]Costeo-JUL26'!$B$9:$CQ$307,BC$1,0),0)*$G1183</f>
        <v>0</v>
      </c>
      <c r="BD1183" s="36">
        <f>IF($B1183="P",VLOOKUP($E1183,'[2]Costeo-JUL26'!$B$9:$CQ$307,BD$1,0),0)*$G1183</f>
        <v>0</v>
      </c>
      <c r="BE1183" s="35">
        <f>IF($B1183="P",VLOOKUP($E1183,'[2]Costeo-JUL26'!$B$9:$CQ$307,BE$1,0),0)</f>
        <v>0</v>
      </c>
      <c r="BF1183" s="36">
        <f t="shared" si="578"/>
        <v>0</v>
      </c>
      <c r="BG1183" s="36">
        <f t="shared" si="579"/>
        <v>0</v>
      </c>
      <c r="BH1183" s="34">
        <f>IF($B1183="P",VLOOKUP($E1183,'[2]Costeo-JUL26'!$B$9:$CQ$307,BH$1,0),0)</f>
        <v>0</v>
      </c>
      <c r="BI1183" s="16">
        <f>IF($B1183="P",VLOOKUP($E1183,'[2]Costeo-JUL26'!$B$9:$CQ$307,BI$1,0),0)*$G1183</f>
        <v>0</v>
      </c>
      <c r="BJ1183" s="36">
        <f>IF($B1183="P",VLOOKUP($E1183,'[2]Costeo-JUL26'!$B$9:$CQ$307,BJ$1,0),0)*$G1183</f>
        <v>0</v>
      </c>
      <c r="BK1183" s="35">
        <f>IF(BH1183=910319,0,IF($B1183="P",VLOOKUP($E1183,'[2]Costeo-JUL26'!$B$9:$CQ$307,BK$1,0),0))</f>
        <v>0</v>
      </c>
      <c r="BL1183" s="36">
        <f t="shared" si="580"/>
        <v>0</v>
      </c>
      <c r="BM1183" s="36">
        <f t="shared" si="581"/>
        <v>0</v>
      </c>
      <c r="BN1183" s="34">
        <f>IF($B1183="P",VLOOKUP($E1183,'[2]Costeo-JUL26'!$B$9:$CQ$307,BN$1,0),0)</f>
        <v>0</v>
      </c>
      <c r="BO1183" s="16">
        <f>IF($B1183="P",VLOOKUP($E1183,'[2]Costeo-JUL26'!$B$9:$CQ$307,BO$1,0),0)*$G1183</f>
        <v>0</v>
      </c>
      <c r="BP1183" s="36">
        <f>IF($B1183="P",VLOOKUP($E1183,'[2]Costeo-JUL26'!$B$9:$CQ$307,BP$1,0),0)*$G1183</f>
        <v>0</v>
      </c>
      <c r="BQ1183" s="35">
        <f>IF($B1183="P",VLOOKUP($E1183,'[2]Costeo-JUL26'!$B$9:$CQ$307,BQ$1,0),0)</f>
        <v>0</v>
      </c>
      <c r="BR1183" s="36">
        <f t="shared" si="582"/>
        <v>0</v>
      </c>
      <c r="BS1183" s="36">
        <f t="shared" si="583"/>
        <v>0</v>
      </c>
      <c r="BT1183" s="34">
        <f>IF($B1183="P",VLOOKUP($E1183,'[2]Costeo-JUL26'!$B$9:$CQ$307,BT$1,0),0)</f>
        <v>0</v>
      </c>
      <c r="BU1183" s="16">
        <f>IF($B1183="P",VLOOKUP($E1183,'[2]Costeo-JUL26'!$B$9:$CQ$307,BU$1,0),0)*$G1183</f>
        <v>0</v>
      </c>
      <c r="BV1183" s="36">
        <f>IF($B1183="P",VLOOKUP($E1183,'[2]Costeo-JUL26'!$B$9:$CQ$307,BV$1,0),0)*$G1183</f>
        <v>0</v>
      </c>
      <c r="BW1183" s="35">
        <f>IF($B1183="P",VLOOKUP($E1183,'[2]Costeo-JUL26'!$B$9:$CQ$307,BW$1,0),0)</f>
        <v>0</v>
      </c>
      <c r="BX1183" s="36">
        <f t="shared" si="584"/>
        <v>0</v>
      </c>
      <c r="BY1183" s="36">
        <f t="shared" si="585"/>
        <v>0</v>
      </c>
      <c r="BZ1183" s="34">
        <f>IF($B1183="P",VLOOKUP($E1183,'[2]Costeo-JUL26'!$B$9:$CQ$307,BZ$1,0),0)</f>
        <v>0</v>
      </c>
      <c r="CA1183" s="16">
        <f>IF($B1183="P",VLOOKUP($E1183,'[2]Costeo-JUL26'!$B$9:$CQ$307,CA$1,0),0)*$G1183</f>
        <v>0</v>
      </c>
      <c r="CB1183" s="36">
        <f>IF($B1183="P",VLOOKUP($E1183,'[2]Costeo-JUL26'!$B$9:$CQ$307,CB$1,0),0)*$G1183</f>
        <v>0</v>
      </c>
      <c r="CC1183" s="35">
        <f>IF($B1183="P",VLOOKUP($E1183,'[2]Costeo-JUL26'!$B$9:$CQ$307,CC$1,0),0)</f>
        <v>0</v>
      </c>
      <c r="CD1183" s="36">
        <f t="shared" si="586"/>
        <v>0</v>
      </c>
      <c r="CE1183" s="36">
        <f t="shared" si="587"/>
        <v>0</v>
      </c>
      <c r="CF1183" s="37">
        <f t="shared" si="559"/>
        <v>0</v>
      </c>
      <c r="CG1183" s="36">
        <f>IF($B1183="r",VLOOKUP($E1183,'[2]Costeo-JUL26'!$B$9:$CQ$307,CG$1,0),0)*$G1183</f>
        <v>715430.38</v>
      </c>
      <c r="CH1183" s="35">
        <f>VLOOKUP($E1183,'[2]TEORICOS (05.26)'!$A$8:$T$251,CH$1,0)</f>
        <v>0</v>
      </c>
      <c r="CI1183" s="36">
        <f t="shared" si="588"/>
        <v>0</v>
      </c>
      <c r="CJ1183" s="37">
        <f t="shared" si="589"/>
        <v>715430.38</v>
      </c>
      <c r="CM1183" s="16">
        <f>SUMIFS('[1]Ajuste Inventario'!$I:$I,'[1]Ajuste Inventario'!$B:$B,E1183,'[1]Ajuste Inventario'!$S:$S,D1183)*-1</f>
        <v>-1.333</v>
      </c>
      <c r="CN1183" s="36">
        <f t="shared" si="560"/>
        <v>-9731.3132299999997</v>
      </c>
      <c r="CP1183" t="str">
        <f t="shared" si="561"/>
        <v>3213Org.Vtas V.Gesell</v>
      </c>
      <c r="CQ1183" s="10">
        <f t="shared" si="562"/>
        <v>7300.31</v>
      </c>
    </row>
    <row r="1184" spans="1:95" x14ac:dyDescent="0.25">
      <c r="A1184" s="30">
        <v>46204</v>
      </c>
      <c r="B1184" s="31" t="str">
        <f>VLOOKUP($E1184,'[2]TEORICOS (05.26)'!$A$8:$T$251,B$1,0)</f>
        <v>R</v>
      </c>
      <c r="C1184" s="32" t="str">
        <f>VLOOKUP($E1184,'[2]TEORICOS (05.26)'!$A$8:$T$251,C$1,0)</f>
        <v>Monster</v>
      </c>
      <c r="D1184" t="s">
        <v>233</v>
      </c>
      <c r="E1184">
        <v>3214</v>
      </c>
      <c r="F1184" t="s">
        <v>176</v>
      </c>
      <c r="G1184" s="16">
        <v>71</v>
      </c>
      <c r="H1184" s="16">
        <v>35.5</v>
      </c>
      <c r="I1184" s="33">
        <v>946413.98999999987</v>
      </c>
      <c r="J1184" s="33">
        <v>934769.54999999981</v>
      </c>
      <c r="K1184" s="34">
        <f>IF($B1184="P",VLOOKUP($E1184,'[2]Costeo-JUL26'!$B$9:$CQ$307,K$1,0),0)</f>
        <v>0</v>
      </c>
      <c r="L1184" s="35">
        <f>VLOOKUP($E1184,'[2]TEORICOS (05.26)'!$A$8:$T$251,L$1,0)</f>
        <v>0</v>
      </c>
      <c r="M1184" s="36">
        <f t="shared" si="563"/>
        <v>0</v>
      </c>
      <c r="N1184" s="35">
        <f>IF($B1184="P",VLOOKUP($E1184,'[2]Costeo-JUL26'!$B$9:$CQ$307,N$1,0),0)</f>
        <v>0</v>
      </c>
      <c r="O1184" s="36">
        <f t="shared" si="564"/>
        <v>0</v>
      </c>
      <c r="P1184" s="36">
        <f>IF($B1184="P",VLOOKUP($E1184,'[2]Costeo-JUL26'!$B$9:$CQ$307,P$1,0),0)*H1184</f>
        <v>0</v>
      </c>
      <c r="Q1184" s="36">
        <f t="shared" si="565"/>
        <v>0</v>
      </c>
      <c r="R1184" s="34">
        <f>IF($B1184="P",VLOOKUP($E1184,'[2]Costeo-JUL26'!$B$9:$CQ$307,R$1,0),0)</f>
        <v>0</v>
      </c>
      <c r="S1184" s="16">
        <f>IF($B1184="P",VLOOKUP($E1184,'[2]Costeo-JUL26'!$B$9:$CQ$307,S$1,0),0)*$G1184</f>
        <v>0</v>
      </c>
      <c r="T1184" s="36">
        <f>IF($B1184="P",VLOOKUP($E1184,'[2]Costeo-JUL26'!$B$9:$CQ$307,T$1,0),0)*$G1184</f>
        <v>0</v>
      </c>
      <c r="U1184" s="35">
        <f>IF($B1184="P",VLOOKUP($E1184,'[2]Costeo-JUL26'!$B$9:$CQ$307,U$1,0),0)</f>
        <v>0</v>
      </c>
      <c r="V1184" s="36">
        <f t="shared" si="566"/>
        <v>0</v>
      </c>
      <c r="W1184" s="36">
        <f t="shared" si="567"/>
        <v>0</v>
      </c>
      <c r="X1184" s="34">
        <f>IF($B1184="P",VLOOKUP($E1184,'[2]Costeo-JUL26'!$B$9:$CQ$307,X$1,0),0)</f>
        <v>0</v>
      </c>
      <c r="Y1184" s="16">
        <f>IF($B1184="P",VLOOKUP($E1184,'[2]Costeo-JUL26'!$B$9:$CQ$307,Y$1,0),0)*$G1184</f>
        <v>0</v>
      </c>
      <c r="Z1184" s="36">
        <f>IF($B1184="P",VLOOKUP($E1184,'[2]Costeo-JUL26'!$B$9:$CQ$307,Z$1,0),0)*$G1184</f>
        <v>0</v>
      </c>
      <c r="AA1184" s="35">
        <f>IF($B1184="P",VLOOKUP($E1184,'[2]Costeo-JUL26'!$B$9:$CQ$307,AA$1,0),0)</f>
        <v>0</v>
      </c>
      <c r="AB1184" s="36">
        <f t="shared" si="568"/>
        <v>0</v>
      </c>
      <c r="AC1184" s="36">
        <f t="shared" si="569"/>
        <v>0</v>
      </c>
      <c r="AD1184" s="34">
        <f>IF($B1184="P",VLOOKUP($E1184,'[2]Costeo-JUL26'!$B$9:$CQ$307,AD$1,0),0)</f>
        <v>0</v>
      </c>
      <c r="AE1184" s="16">
        <f>IF($B1184="P",VLOOKUP($E1184,'[2]Costeo-JUL26'!$B$9:$CQ$307,AE$1,0),0)*$G1184</f>
        <v>0</v>
      </c>
      <c r="AF1184" s="36">
        <f>IF($B1184="P",VLOOKUP($E1184,'[2]Costeo-JUL26'!$B$9:$CQ$307,AF$1,0),0)*$G1184</f>
        <v>0</v>
      </c>
      <c r="AG1184" s="35">
        <f>IF($B1184="P",VLOOKUP($E1184,'[2]Costeo-JUL26'!$B$9:$CQ$307,AG$1,0),0)</f>
        <v>0</v>
      </c>
      <c r="AH1184" s="36">
        <f t="shared" si="570"/>
        <v>0</v>
      </c>
      <c r="AI1184" s="36">
        <f t="shared" si="571"/>
        <v>0</v>
      </c>
      <c r="AJ1184" s="34">
        <f>IF($B1184="P",VLOOKUP($E1184,'[2]Costeo-JUL26'!$B$9:$CQ$307,AJ$1,0),0)</f>
        <v>0</v>
      </c>
      <c r="AK1184" s="16">
        <f>IF($B1184="P",VLOOKUP($E1184,'[2]Costeo-JUL26'!$B$9:$CQ$307,AK$1,0),0)*$G1184</f>
        <v>0</v>
      </c>
      <c r="AL1184" s="36">
        <f>IF($B1184="P",VLOOKUP($E1184,'[2]Costeo-JUL26'!$B$9:$CQ$307,AL$1,0),0)*$G1184</f>
        <v>0</v>
      </c>
      <c r="AM1184" s="35">
        <f>IF($B1184="P",VLOOKUP($E1184,'[2]Costeo-JUL26'!$B$9:$CQ$307,AM$1,0),0)</f>
        <v>0</v>
      </c>
      <c r="AN1184" s="36">
        <f t="shared" si="572"/>
        <v>0</v>
      </c>
      <c r="AO1184" s="36">
        <f t="shared" si="573"/>
        <v>0</v>
      </c>
      <c r="AP1184" s="34">
        <f>IF($B1184="P",VLOOKUP($E1184,'[2]Costeo-JUL26'!$B$9:$CQ$307,AP$1,0),0)</f>
        <v>0</v>
      </c>
      <c r="AQ1184" s="16">
        <f>IF($B1184="P",VLOOKUP($E1184,'[2]Costeo-JUL26'!$B$9:$CQ$307,AQ$1,0),0)*$G1184</f>
        <v>0</v>
      </c>
      <c r="AR1184" s="36">
        <f>IF($B1184="P",VLOOKUP($E1184,'[2]Costeo-JUL26'!$B$9:$CQ$307,AR$1,0),0)*$G1184</f>
        <v>0</v>
      </c>
      <c r="AS1184" s="35">
        <f>IF($B1184="P",VLOOKUP($E1184,'[2]Costeo-JUL26'!$B$9:$CQ$307,AS$1,0),0)</f>
        <v>0</v>
      </c>
      <c r="AT1184" s="36">
        <f t="shared" si="574"/>
        <v>0</v>
      </c>
      <c r="AU1184" s="36">
        <f t="shared" si="575"/>
        <v>0</v>
      </c>
      <c r="AV1184" s="34">
        <f>IF($B1184="P",VLOOKUP($E1184,'[2]Costeo-JUL26'!$B$9:$CQ$307,AV$1,0),0)</f>
        <v>0</v>
      </c>
      <c r="AW1184" s="16">
        <f>IF($B1184="P",VLOOKUP($E1184,'[2]Costeo-JUL26'!$B$9:$CQ$307,AW$1,0),0)*$G1184</f>
        <v>0</v>
      </c>
      <c r="AX1184" s="36">
        <f>IF($B1184="P",VLOOKUP($E1184,'[2]Costeo-JUL26'!$B$9:$CQ$307,AX$1,0),0)*$G1184</f>
        <v>0</v>
      </c>
      <c r="AY1184" s="35">
        <f>IF($B1184="P",VLOOKUP($E1184,'[2]Costeo-JUL26'!$B$9:$CQ$307,AY$1,0),0)</f>
        <v>0</v>
      </c>
      <c r="AZ1184" s="36">
        <f t="shared" si="576"/>
        <v>0</v>
      </c>
      <c r="BA1184" s="36">
        <f t="shared" si="577"/>
        <v>0</v>
      </c>
      <c r="BB1184" s="34">
        <f>IF($B1184="P",VLOOKUP($E1184,'[2]Costeo-JUL26'!$B$9:$CQ$307,BB$1,0),0)</f>
        <v>0</v>
      </c>
      <c r="BC1184" s="16">
        <f>IF($B1184="P",VLOOKUP($E1184,'[2]Costeo-JUL26'!$B$9:$CQ$307,BC$1,0),0)*$G1184</f>
        <v>0</v>
      </c>
      <c r="BD1184" s="36">
        <f>IF($B1184="P",VLOOKUP($E1184,'[2]Costeo-JUL26'!$B$9:$CQ$307,BD$1,0),0)*$G1184</f>
        <v>0</v>
      </c>
      <c r="BE1184" s="35">
        <f>IF($B1184="P",VLOOKUP($E1184,'[2]Costeo-JUL26'!$B$9:$CQ$307,BE$1,0),0)</f>
        <v>0</v>
      </c>
      <c r="BF1184" s="36">
        <f t="shared" si="578"/>
        <v>0</v>
      </c>
      <c r="BG1184" s="36">
        <f t="shared" si="579"/>
        <v>0</v>
      </c>
      <c r="BH1184" s="34">
        <f>IF($B1184="P",VLOOKUP($E1184,'[2]Costeo-JUL26'!$B$9:$CQ$307,BH$1,0),0)</f>
        <v>0</v>
      </c>
      <c r="BI1184" s="16">
        <f>IF($B1184="P",VLOOKUP($E1184,'[2]Costeo-JUL26'!$B$9:$CQ$307,BI$1,0),0)*$G1184</f>
        <v>0</v>
      </c>
      <c r="BJ1184" s="36">
        <f>IF($B1184="P",VLOOKUP($E1184,'[2]Costeo-JUL26'!$B$9:$CQ$307,BJ$1,0),0)*$G1184</f>
        <v>0</v>
      </c>
      <c r="BK1184" s="35">
        <f>IF(BH1184=910319,0,IF($B1184="P",VLOOKUP($E1184,'[2]Costeo-JUL26'!$B$9:$CQ$307,BK$1,0),0))</f>
        <v>0</v>
      </c>
      <c r="BL1184" s="36">
        <f t="shared" si="580"/>
        <v>0</v>
      </c>
      <c r="BM1184" s="36">
        <f t="shared" si="581"/>
        <v>0</v>
      </c>
      <c r="BN1184" s="34">
        <f>IF($B1184="P",VLOOKUP($E1184,'[2]Costeo-JUL26'!$B$9:$CQ$307,BN$1,0),0)</f>
        <v>0</v>
      </c>
      <c r="BO1184" s="16">
        <f>IF($B1184="P",VLOOKUP($E1184,'[2]Costeo-JUL26'!$B$9:$CQ$307,BO$1,0),0)*$G1184</f>
        <v>0</v>
      </c>
      <c r="BP1184" s="36">
        <f>IF($B1184="P",VLOOKUP($E1184,'[2]Costeo-JUL26'!$B$9:$CQ$307,BP$1,0),0)*$G1184</f>
        <v>0</v>
      </c>
      <c r="BQ1184" s="35">
        <f>IF($B1184="P",VLOOKUP($E1184,'[2]Costeo-JUL26'!$B$9:$CQ$307,BQ$1,0),0)</f>
        <v>0</v>
      </c>
      <c r="BR1184" s="36">
        <f t="shared" si="582"/>
        <v>0</v>
      </c>
      <c r="BS1184" s="36">
        <f t="shared" si="583"/>
        <v>0</v>
      </c>
      <c r="BT1184" s="34">
        <f>IF($B1184="P",VLOOKUP($E1184,'[2]Costeo-JUL26'!$B$9:$CQ$307,BT$1,0),0)</f>
        <v>0</v>
      </c>
      <c r="BU1184" s="16">
        <f>IF($B1184="P",VLOOKUP($E1184,'[2]Costeo-JUL26'!$B$9:$CQ$307,BU$1,0),0)*$G1184</f>
        <v>0</v>
      </c>
      <c r="BV1184" s="36">
        <f>IF($B1184="P",VLOOKUP($E1184,'[2]Costeo-JUL26'!$B$9:$CQ$307,BV$1,0),0)*$G1184</f>
        <v>0</v>
      </c>
      <c r="BW1184" s="35">
        <f>IF($B1184="P",VLOOKUP($E1184,'[2]Costeo-JUL26'!$B$9:$CQ$307,BW$1,0),0)</f>
        <v>0</v>
      </c>
      <c r="BX1184" s="36">
        <f t="shared" si="584"/>
        <v>0</v>
      </c>
      <c r="BY1184" s="36">
        <f t="shared" si="585"/>
        <v>0</v>
      </c>
      <c r="BZ1184" s="34">
        <f>IF($B1184="P",VLOOKUP($E1184,'[2]Costeo-JUL26'!$B$9:$CQ$307,BZ$1,0),0)</f>
        <v>0</v>
      </c>
      <c r="CA1184" s="16">
        <f>IF($B1184="P",VLOOKUP($E1184,'[2]Costeo-JUL26'!$B$9:$CQ$307,CA$1,0),0)*$G1184</f>
        <v>0</v>
      </c>
      <c r="CB1184" s="36">
        <f>IF($B1184="P",VLOOKUP($E1184,'[2]Costeo-JUL26'!$B$9:$CQ$307,CB$1,0),0)*$G1184</f>
        <v>0</v>
      </c>
      <c r="CC1184" s="35">
        <f>IF($B1184="P",VLOOKUP($E1184,'[2]Costeo-JUL26'!$B$9:$CQ$307,CC$1,0),0)</f>
        <v>0</v>
      </c>
      <c r="CD1184" s="36">
        <f t="shared" si="586"/>
        <v>0</v>
      </c>
      <c r="CE1184" s="36">
        <f t="shared" si="587"/>
        <v>0</v>
      </c>
      <c r="CF1184" s="37">
        <f t="shared" si="559"/>
        <v>0</v>
      </c>
      <c r="CG1184" s="36">
        <f>IF($B1184="r",VLOOKUP($E1184,'[2]Costeo-JUL26'!$B$9:$CQ$307,CG$1,0),0)*$G1184</f>
        <v>523079.01</v>
      </c>
      <c r="CH1184" s="35">
        <f>VLOOKUP($E1184,'[2]TEORICOS (05.26)'!$A$8:$T$251,CH$1,0)</f>
        <v>0</v>
      </c>
      <c r="CI1184" s="36">
        <f t="shared" si="588"/>
        <v>0</v>
      </c>
      <c r="CJ1184" s="37">
        <f t="shared" si="589"/>
        <v>523079.01</v>
      </c>
      <c r="CM1184" s="16">
        <f>SUMIFS('[1]Ajuste Inventario'!$I:$I,'[1]Ajuste Inventario'!$B:$B,E1184,'[1]Ajuste Inventario'!$S:$S,D1184)*-1</f>
        <v>-1.6659999999999999</v>
      </c>
      <c r="CN1184" s="36">
        <f t="shared" si="560"/>
        <v>-12273.938459999999</v>
      </c>
      <c r="CP1184" t="str">
        <f t="shared" si="561"/>
        <v>3214Org.Vtas V.Gesell</v>
      </c>
      <c r="CQ1184" s="10">
        <f t="shared" si="562"/>
        <v>7367.31</v>
      </c>
    </row>
    <row r="1185" spans="1:95" x14ac:dyDescent="0.25">
      <c r="A1185" s="30">
        <v>46204</v>
      </c>
      <c r="B1185" s="31" t="str">
        <f>VLOOKUP($E1185,'[2]TEORICOS (05.26)'!$A$8:$T$251,B$1,0)</f>
        <v>P</v>
      </c>
      <c r="C1185" s="32" t="str">
        <f>VLOOKUP($E1185,'[2]TEORICOS (05.26)'!$A$8:$T$251,C$1,0)</f>
        <v>Schweppes</v>
      </c>
      <c r="D1185" t="s">
        <v>233</v>
      </c>
      <c r="E1185">
        <v>3510</v>
      </c>
      <c r="F1185" t="s">
        <v>177</v>
      </c>
      <c r="G1185" s="16">
        <v>42</v>
      </c>
      <c r="H1185" s="16">
        <v>62.117999999999981</v>
      </c>
      <c r="I1185" s="33">
        <v>1203681.9300000004</v>
      </c>
      <c r="J1185" s="33">
        <v>1000247.2599999999</v>
      </c>
      <c r="K1185" s="34">
        <f>IF($B1185="P",VLOOKUP($E1185,'[2]Costeo-JUL26'!$B$9:$CQ$307,K$1,0),0)</f>
        <v>928732</v>
      </c>
      <c r="L1185" s="35">
        <f>VLOOKUP($E1185,'[2]TEORICOS (05.26)'!$A$8:$T$251,L$1,0)</f>
        <v>0.23499999999999999</v>
      </c>
      <c r="M1185" s="36">
        <f t="shared" si="563"/>
        <v>235058.10609999998</v>
      </c>
      <c r="N1185" s="35">
        <f>IF($B1185="P",VLOOKUP($E1185,'[2]Costeo-JUL26'!$B$9:$CQ$307,N$1,0),0)</f>
        <v>2.5000000000000001E-2</v>
      </c>
      <c r="O1185" s="36">
        <f t="shared" si="564"/>
        <v>5876.4526525000001</v>
      </c>
      <c r="P1185" s="36">
        <f>IF($B1185="P",VLOOKUP($E1185,'[2]Costeo-JUL26'!$B$9:$CQ$307,P$1,0),0)*H1185</f>
        <v>0</v>
      </c>
      <c r="Q1185" s="36">
        <f t="shared" si="565"/>
        <v>240934.55875249999</v>
      </c>
      <c r="R1185" s="34">
        <f>IF($B1185="P",VLOOKUP($E1185,'[2]Costeo-JUL26'!$B$9:$CQ$307,R$1,0),0)</f>
        <v>0</v>
      </c>
      <c r="S1185" s="16">
        <f>IF($B1185="P",VLOOKUP($E1185,'[2]Costeo-JUL26'!$B$9:$CQ$307,S$1,0),0)*$G1185</f>
        <v>0</v>
      </c>
      <c r="T1185" s="36">
        <f>IF($B1185="P",VLOOKUP($E1185,'[2]Costeo-JUL26'!$B$9:$CQ$307,T$1,0),0)*$G1185</f>
        <v>0</v>
      </c>
      <c r="U1185" s="35">
        <f>IF($B1185="P",VLOOKUP($E1185,'[2]Costeo-JUL26'!$B$9:$CQ$307,U$1,0),0)</f>
        <v>0</v>
      </c>
      <c r="V1185" s="36">
        <f t="shared" si="566"/>
        <v>0</v>
      </c>
      <c r="W1185" s="36">
        <f t="shared" si="567"/>
        <v>0</v>
      </c>
      <c r="X1185" s="34">
        <f>IF($B1185="P",VLOOKUP($E1185,'[2]Costeo-JUL26'!$B$9:$CQ$307,X$1,0),0)</f>
        <v>902338</v>
      </c>
      <c r="Y1185" s="16">
        <f>IF($B1185="P",VLOOKUP($E1185,'[2]Costeo-JUL26'!$B$9:$CQ$307,Y$1,0),0)*$G1185</f>
        <v>2.3051951999999996</v>
      </c>
      <c r="Z1185" s="36">
        <f>IF($B1185="P",VLOOKUP($E1185,'[2]Costeo-JUL26'!$B$9:$CQ$307,Z$1,0),0)*$G1185</f>
        <v>651.77089084800002</v>
      </c>
      <c r="AA1185" s="35">
        <f>IF($B1185="P",VLOOKUP($E1185,'[2]Costeo-JUL26'!$B$9:$CQ$307,AA$1,0),0)</f>
        <v>0.45</v>
      </c>
      <c r="AB1185" s="36">
        <f t="shared" si="568"/>
        <v>293.29690088160004</v>
      </c>
      <c r="AC1185" s="36">
        <f t="shared" si="569"/>
        <v>945.0677917296</v>
      </c>
      <c r="AD1185" s="34">
        <f>IF($B1185="P",VLOOKUP($E1185,'[2]Costeo-JUL26'!$B$9:$CQ$307,AD$1,0),0)</f>
        <v>933139</v>
      </c>
      <c r="AE1185" s="16">
        <f>IF($B1185="P",VLOOKUP($E1185,'[2]Costeo-JUL26'!$B$9:$CQ$307,AE$1,0),0)*$G1185</f>
        <v>1008</v>
      </c>
      <c r="AF1185" s="36">
        <f>IF($B1185="P",VLOOKUP($E1185,'[2]Costeo-JUL26'!$B$9:$CQ$307,AF$1,0),0)*$G1185</f>
        <v>10925.228160000001</v>
      </c>
      <c r="AG1185" s="35">
        <f>IF($B1185="P",VLOOKUP($E1185,'[2]Costeo-JUL26'!$B$9:$CQ$307,AG$1,0),0)</f>
        <v>6.0000000000000001E-3</v>
      </c>
      <c r="AH1185" s="36">
        <f t="shared" si="570"/>
        <v>65.551368960000005</v>
      </c>
      <c r="AI1185" s="36">
        <f t="shared" si="571"/>
        <v>10990.77952896</v>
      </c>
      <c r="AJ1185" s="34">
        <f>IF($B1185="P",VLOOKUP($E1185,'[2]Costeo-JUL26'!$B$9:$CQ$307,AJ$1,0),0)</f>
        <v>934634</v>
      </c>
      <c r="AK1185" s="16">
        <f>IF($B1185="P",VLOOKUP($E1185,'[2]Costeo-JUL26'!$B$9:$CQ$307,AK$1,0),0)*$G1185</f>
        <v>1008</v>
      </c>
      <c r="AL1185" s="36">
        <f>IF($B1185="P",VLOOKUP($E1185,'[2]Costeo-JUL26'!$B$9:$CQ$307,AL$1,0),0)*$G1185</f>
        <v>46294.597440000005</v>
      </c>
      <c r="AM1185" s="35">
        <f>IF($B1185="P",VLOOKUP($E1185,'[2]Costeo-JUL26'!$B$9:$CQ$307,AM$1,0),0)</f>
        <v>1.7999999999999999E-2</v>
      </c>
      <c r="AN1185" s="36">
        <f t="shared" si="572"/>
        <v>833.30275391999999</v>
      </c>
      <c r="AO1185" s="36">
        <f t="shared" si="573"/>
        <v>47127.900193920002</v>
      </c>
      <c r="AP1185" s="34">
        <f>IF($B1185="P",VLOOKUP($E1185,'[2]Costeo-JUL26'!$B$9:$CQ$307,AP$1,0),0)</f>
        <v>0</v>
      </c>
      <c r="AQ1185" s="16">
        <f>IF($B1185="P",VLOOKUP($E1185,'[2]Costeo-JUL26'!$B$9:$CQ$307,AQ$1,0),0)*$G1185</f>
        <v>0</v>
      </c>
      <c r="AR1185" s="36">
        <f>IF($B1185="P",VLOOKUP($E1185,'[2]Costeo-JUL26'!$B$9:$CQ$307,AR$1,0),0)*$G1185</f>
        <v>0</v>
      </c>
      <c r="AS1185" s="35">
        <f>IF($B1185="P",VLOOKUP($E1185,'[2]Costeo-JUL26'!$B$9:$CQ$307,AS$1,0),0)</f>
        <v>0</v>
      </c>
      <c r="AT1185" s="36">
        <f t="shared" si="574"/>
        <v>0</v>
      </c>
      <c r="AU1185" s="36">
        <f t="shared" si="575"/>
        <v>0</v>
      </c>
      <c r="AV1185" s="34">
        <f>IF($B1185="P",VLOOKUP($E1185,'[2]Costeo-JUL26'!$B$9:$CQ$307,AV$1,0),0)</f>
        <v>0</v>
      </c>
      <c r="AW1185" s="16">
        <f>IF($B1185="P",VLOOKUP($E1185,'[2]Costeo-JUL26'!$B$9:$CQ$307,AW$1,0),0)*$G1185</f>
        <v>0</v>
      </c>
      <c r="AX1185" s="36">
        <f>IF($B1185="P",VLOOKUP($E1185,'[2]Costeo-JUL26'!$B$9:$CQ$307,AX$1,0),0)*$G1185</f>
        <v>0</v>
      </c>
      <c r="AY1185" s="35">
        <f>IF($B1185="P",VLOOKUP($E1185,'[2]Costeo-JUL26'!$B$9:$CQ$307,AY$1,0),0)</f>
        <v>0</v>
      </c>
      <c r="AZ1185" s="36">
        <f t="shared" si="576"/>
        <v>0</v>
      </c>
      <c r="BA1185" s="36">
        <f t="shared" si="577"/>
        <v>0</v>
      </c>
      <c r="BB1185" s="34">
        <f>IF($B1185="P",VLOOKUP($E1185,'[2]Costeo-JUL26'!$B$9:$CQ$307,BB$1,0),0)</f>
        <v>0</v>
      </c>
      <c r="BC1185" s="16">
        <f>IF($B1185="P",VLOOKUP($E1185,'[2]Costeo-JUL26'!$B$9:$CQ$307,BC$1,0),0)*$G1185</f>
        <v>0</v>
      </c>
      <c r="BD1185" s="36">
        <f>IF($B1185="P",VLOOKUP($E1185,'[2]Costeo-JUL26'!$B$9:$CQ$307,BD$1,0),0)*$G1185</f>
        <v>0</v>
      </c>
      <c r="BE1185" s="35">
        <f>IF($B1185="P",VLOOKUP($E1185,'[2]Costeo-JUL26'!$B$9:$CQ$307,BE$1,0),0)</f>
        <v>0</v>
      </c>
      <c r="BF1185" s="36">
        <f t="shared" si="578"/>
        <v>0</v>
      </c>
      <c r="BG1185" s="36">
        <f t="shared" si="579"/>
        <v>0</v>
      </c>
      <c r="BH1185" s="34">
        <f>IF($B1185="P",VLOOKUP($E1185,'[2]Costeo-JUL26'!$B$9:$CQ$307,BH$1,0),0)</f>
        <v>0</v>
      </c>
      <c r="BI1185" s="16">
        <f>IF($B1185="P",VLOOKUP($E1185,'[2]Costeo-JUL26'!$B$9:$CQ$307,BI$1,0),0)*$G1185</f>
        <v>0</v>
      </c>
      <c r="BJ1185" s="36">
        <f>IF($B1185="P",VLOOKUP($E1185,'[2]Costeo-JUL26'!$B$9:$CQ$307,BJ$1,0),0)*$G1185</f>
        <v>0</v>
      </c>
      <c r="BK1185" s="35">
        <f>IF(BH1185=910319,0,IF($B1185="P",VLOOKUP($E1185,'[2]Costeo-JUL26'!$B$9:$CQ$307,BK$1,0),0))</f>
        <v>0</v>
      </c>
      <c r="BL1185" s="36">
        <f t="shared" si="580"/>
        <v>0</v>
      </c>
      <c r="BM1185" s="36">
        <f t="shared" si="581"/>
        <v>0</v>
      </c>
      <c r="BN1185" s="34">
        <f>IF($B1185="P",VLOOKUP($E1185,'[2]Costeo-JUL26'!$B$9:$CQ$307,BN$1,0),0)</f>
        <v>0</v>
      </c>
      <c r="BO1185" s="16">
        <f>IF($B1185="P",VLOOKUP($E1185,'[2]Costeo-JUL26'!$B$9:$CQ$307,BO$1,0),0)*$G1185</f>
        <v>0</v>
      </c>
      <c r="BP1185" s="36">
        <f>IF($B1185="P",VLOOKUP($E1185,'[2]Costeo-JUL26'!$B$9:$CQ$307,BP$1,0),0)*$G1185</f>
        <v>0</v>
      </c>
      <c r="BQ1185" s="35">
        <f>IF($B1185="P",VLOOKUP($E1185,'[2]Costeo-JUL26'!$B$9:$CQ$307,BQ$1,0),0)</f>
        <v>0</v>
      </c>
      <c r="BR1185" s="36">
        <f t="shared" si="582"/>
        <v>0</v>
      </c>
      <c r="BS1185" s="36">
        <f t="shared" si="583"/>
        <v>0</v>
      </c>
      <c r="BT1185" s="34">
        <f>IF($B1185="P",VLOOKUP($E1185,'[2]Costeo-JUL26'!$B$9:$CQ$307,BT$1,0),0)</f>
        <v>0</v>
      </c>
      <c r="BU1185" s="16">
        <f>IF($B1185="P",VLOOKUP($E1185,'[2]Costeo-JUL26'!$B$9:$CQ$307,BU$1,0),0)*$G1185</f>
        <v>0</v>
      </c>
      <c r="BV1185" s="36">
        <f>IF($B1185="P",VLOOKUP($E1185,'[2]Costeo-JUL26'!$B$9:$CQ$307,BV$1,0),0)*$G1185</f>
        <v>0</v>
      </c>
      <c r="BW1185" s="35">
        <f>IF($B1185="P",VLOOKUP($E1185,'[2]Costeo-JUL26'!$B$9:$CQ$307,BW$1,0),0)</f>
        <v>0</v>
      </c>
      <c r="BX1185" s="36">
        <f t="shared" si="584"/>
        <v>0</v>
      </c>
      <c r="BY1185" s="36">
        <f t="shared" si="585"/>
        <v>0</v>
      </c>
      <c r="BZ1185" s="34">
        <f>IF($B1185="P",VLOOKUP($E1185,'[2]Costeo-JUL26'!$B$9:$CQ$307,BZ$1,0),0)</f>
        <v>0</v>
      </c>
      <c r="CA1185" s="16">
        <f>IF($B1185="P",VLOOKUP($E1185,'[2]Costeo-JUL26'!$B$9:$CQ$307,CA$1,0),0)*$G1185</f>
        <v>0</v>
      </c>
      <c r="CB1185" s="36">
        <f>IF($B1185="P",VLOOKUP($E1185,'[2]Costeo-JUL26'!$B$9:$CQ$307,CB$1,0),0)*$G1185</f>
        <v>0</v>
      </c>
      <c r="CC1185" s="35">
        <f>IF($B1185="P",VLOOKUP($E1185,'[2]Costeo-JUL26'!$B$9:$CQ$307,CC$1,0),0)</f>
        <v>0</v>
      </c>
      <c r="CD1185" s="36">
        <f t="shared" si="586"/>
        <v>0</v>
      </c>
      <c r="CE1185" s="36">
        <f t="shared" si="587"/>
        <v>0</v>
      </c>
      <c r="CF1185" s="37">
        <f t="shared" si="559"/>
        <v>299998.30626710958</v>
      </c>
      <c r="CG1185" s="36">
        <f>IF($B1185="r",VLOOKUP($E1185,'[2]Costeo-JUL26'!$B$9:$CQ$307,CG$1,0),0)*$G1185</f>
        <v>0</v>
      </c>
      <c r="CH1185" s="35">
        <f>VLOOKUP($E1185,'[2]TEORICOS (05.26)'!$A$8:$T$251,CH$1,0)</f>
        <v>0</v>
      </c>
      <c r="CI1185" s="36">
        <f t="shared" si="588"/>
        <v>0</v>
      </c>
      <c r="CJ1185" s="37">
        <f t="shared" si="589"/>
        <v>0</v>
      </c>
      <c r="CM1185" s="16">
        <f>SUMIFS('[1]Ajuste Inventario'!$I:$I,'[1]Ajuste Inventario'!$B:$B,E1185,'[1]Ajuste Inventario'!$S:$S,D1185)*-1</f>
        <v>4</v>
      </c>
      <c r="CN1185" s="36">
        <f t="shared" si="560"/>
        <v>28571.267263534246</v>
      </c>
      <c r="CP1185" t="str">
        <f t="shared" si="561"/>
        <v>3510Org.Vtas V.Gesell</v>
      </c>
      <c r="CQ1185" s="10">
        <f t="shared" si="562"/>
        <v>7142.8168158835615</v>
      </c>
    </row>
    <row r="1186" spans="1:95" x14ac:dyDescent="0.25">
      <c r="A1186" s="30">
        <v>46204</v>
      </c>
      <c r="B1186" s="31" t="str">
        <f>VLOOKUP($E1186,'[2]TEORICOS (05.26)'!$A$8:$T$251,B$1,0)</f>
        <v>R</v>
      </c>
      <c r="C1186" s="32" t="str">
        <f>VLOOKUP($E1186,'[2]TEORICOS (05.26)'!$A$8:$T$251,C$1,0)</f>
        <v>Schweppes</v>
      </c>
      <c r="D1186" t="s">
        <v>233</v>
      </c>
      <c r="E1186">
        <v>3518</v>
      </c>
      <c r="F1186" t="s">
        <v>178</v>
      </c>
      <c r="G1186" s="16">
        <v>37</v>
      </c>
      <c r="H1186" s="16">
        <v>13.837999999999999</v>
      </c>
      <c r="I1186" s="33">
        <v>329914.06999999995</v>
      </c>
      <c r="J1186" s="33">
        <v>325010.53999999992</v>
      </c>
      <c r="K1186" s="34">
        <f>IF($B1186="P",VLOOKUP($E1186,'[2]Costeo-JUL26'!$B$9:$CQ$307,K$1,0),0)</f>
        <v>0</v>
      </c>
      <c r="L1186" s="35">
        <f>VLOOKUP($E1186,'[2]TEORICOS (05.26)'!$A$8:$T$251,L$1,0)</f>
        <v>0.23499999999999999</v>
      </c>
      <c r="M1186" s="36">
        <f t="shared" si="563"/>
        <v>0</v>
      </c>
      <c r="N1186" s="35">
        <f>IF($B1186="P",VLOOKUP($E1186,'[2]Costeo-JUL26'!$B$9:$CQ$307,N$1,0),0)</f>
        <v>0</v>
      </c>
      <c r="O1186" s="36">
        <f t="shared" si="564"/>
        <v>0</v>
      </c>
      <c r="P1186" s="36">
        <f>IF($B1186="P",VLOOKUP($E1186,'[2]Costeo-JUL26'!$B$9:$CQ$307,P$1,0),0)*H1186</f>
        <v>0</v>
      </c>
      <c r="Q1186" s="36">
        <f t="shared" si="565"/>
        <v>0</v>
      </c>
      <c r="R1186" s="34">
        <f>IF($B1186="P",VLOOKUP($E1186,'[2]Costeo-JUL26'!$B$9:$CQ$307,R$1,0),0)</f>
        <v>0</v>
      </c>
      <c r="S1186" s="16">
        <f>IF($B1186="P",VLOOKUP($E1186,'[2]Costeo-JUL26'!$B$9:$CQ$307,S$1,0),0)*$G1186</f>
        <v>0</v>
      </c>
      <c r="T1186" s="36">
        <f>IF($B1186="P",VLOOKUP($E1186,'[2]Costeo-JUL26'!$B$9:$CQ$307,T$1,0),0)*$G1186</f>
        <v>0</v>
      </c>
      <c r="U1186" s="35">
        <f>IF($B1186="P",VLOOKUP($E1186,'[2]Costeo-JUL26'!$B$9:$CQ$307,U$1,0),0)</f>
        <v>0</v>
      </c>
      <c r="V1186" s="36">
        <f t="shared" si="566"/>
        <v>0</v>
      </c>
      <c r="W1186" s="36">
        <f t="shared" si="567"/>
        <v>0</v>
      </c>
      <c r="X1186" s="34">
        <f>IF($B1186="P",VLOOKUP($E1186,'[2]Costeo-JUL26'!$B$9:$CQ$307,X$1,0),0)</f>
        <v>0</v>
      </c>
      <c r="Y1186" s="16">
        <f>IF($B1186="P",VLOOKUP($E1186,'[2]Costeo-JUL26'!$B$9:$CQ$307,Y$1,0),0)*$G1186</f>
        <v>0</v>
      </c>
      <c r="Z1186" s="36">
        <f>IF($B1186="P",VLOOKUP($E1186,'[2]Costeo-JUL26'!$B$9:$CQ$307,Z$1,0),0)*$G1186</f>
        <v>0</v>
      </c>
      <c r="AA1186" s="35">
        <f>IF($B1186="P",VLOOKUP($E1186,'[2]Costeo-JUL26'!$B$9:$CQ$307,AA$1,0),0)</f>
        <v>0</v>
      </c>
      <c r="AB1186" s="36">
        <f t="shared" si="568"/>
        <v>0</v>
      </c>
      <c r="AC1186" s="36">
        <f t="shared" si="569"/>
        <v>0</v>
      </c>
      <c r="AD1186" s="34">
        <f>IF($B1186="P",VLOOKUP($E1186,'[2]Costeo-JUL26'!$B$9:$CQ$307,AD$1,0),0)</f>
        <v>0</v>
      </c>
      <c r="AE1186" s="16">
        <f>IF($B1186="P",VLOOKUP($E1186,'[2]Costeo-JUL26'!$B$9:$CQ$307,AE$1,0),0)*$G1186</f>
        <v>0</v>
      </c>
      <c r="AF1186" s="36">
        <f>IF($B1186="P",VLOOKUP($E1186,'[2]Costeo-JUL26'!$B$9:$CQ$307,AF$1,0),0)*$G1186</f>
        <v>0</v>
      </c>
      <c r="AG1186" s="35">
        <f>IF($B1186="P",VLOOKUP($E1186,'[2]Costeo-JUL26'!$B$9:$CQ$307,AG$1,0),0)</f>
        <v>0</v>
      </c>
      <c r="AH1186" s="36">
        <f t="shared" si="570"/>
        <v>0</v>
      </c>
      <c r="AI1186" s="36">
        <f t="shared" si="571"/>
        <v>0</v>
      </c>
      <c r="AJ1186" s="34">
        <f>IF($B1186="P",VLOOKUP($E1186,'[2]Costeo-JUL26'!$B$9:$CQ$307,AJ$1,0),0)</f>
        <v>0</v>
      </c>
      <c r="AK1186" s="16">
        <f>IF($B1186="P",VLOOKUP($E1186,'[2]Costeo-JUL26'!$B$9:$CQ$307,AK$1,0),0)*$G1186</f>
        <v>0</v>
      </c>
      <c r="AL1186" s="36">
        <f>IF($B1186="P",VLOOKUP($E1186,'[2]Costeo-JUL26'!$B$9:$CQ$307,AL$1,0),0)*$G1186</f>
        <v>0</v>
      </c>
      <c r="AM1186" s="35">
        <f>IF($B1186="P",VLOOKUP($E1186,'[2]Costeo-JUL26'!$B$9:$CQ$307,AM$1,0),0)</f>
        <v>0</v>
      </c>
      <c r="AN1186" s="36">
        <f t="shared" si="572"/>
        <v>0</v>
      </c>
      <c r="AO1186" s="36">
        <f t="shared" si="573"/>
        <v>0</v>
      </c>
      <c r="AP1186" s="34">
        <f>IF($B1186="P",VLOOKUP($E1186,'[2]Costeo-JUL26'!$B$9:$CQ$307,AP$1,0),0)</f>
        <v>0</v>
      </c>
      <c r="AQ1186" s="16">
        <f>IF($B1186="P",VLOOKUP($E1186,'[2]Costeo-JUL26'!$B$9:$CQ$307,AQ$1,0),0)*$G1186</f>
        <v>0</v>
      </c>
      <c r="AR1186" s="36">
        <f>IF($B1186="P",VLOOKUP($E1186,'[2]Costeo-JUL26'!$B$9:$CQ$307,AR$1,0),0)*$G1186</f>
        <v>0</v>
      </c>
      <c r="AS1186" s="35">
        <f>IF($B1186="P",VLOOKUP($E1186,'[2]Costeo-JUL26'!$B$9:$CQ$307,AS$1,0),0)</f>
        <v>0</v>
      </c>
      <c r="AT1186" s="36">
        <f t="shared" si="574"/>
        <v>0</v>
      </c>
      <c r="AU1186" s="36">
        <f t="shared" si="575"/>
        <v>0</v>
      </c>
      <c r="AV1186" s="34">
        <f>IF($B1186="P",VLOOKUP($E1186,'[2]Costeo-JUL26'!$B$9:$CQ$307,AV$1,0),0)</f>
        <v>0</v>
      </c>
      <c r="AW1186" s="16">
        <f>IF($B1186="P",VLOOKUP($E1186,'[2]Costeo-JUL26'!$B$9:$CQ$307,AW$1,0),0)*$G1186</f>
        <v>0</v>
      </c>
      <c r="AX1186" s="36">
        <f>IF($B1186="P",VLOOKUP($E1186,'[2]Costeo-JUL26'!$B$9:$CQ$307,AX$1,0),0)*$G1186</f>
        <v>0</v>
      </c>
      <c r="AY1186" s="35">
        <f>IF($B1186="P",VLOOKUP($E1186,'[2]Costeo-JUL26'!$B$9:$CQ$307,AY$1,0),0)</f>
        <v>0</v>
      </c>
      <c r="AZ1186" s="36">
        <f t="shared" si="576"/>
        <v>0</v>
      </c>
      <c r="BA1186" s="36">
        <f t="shared" si="577"/>
        <v>0</v>
      </c>
      <c r="BB1186" s="34">
        <f>IF($B1186="P",VLOOKUP($E1186,'[2]Costeo-JUL26'!$B$9:$CQ$307,BB$1,0),0)</f>
        <v>0</v>
      </c>
      <c r="BC1186" s="16">
        <f>IF($B1186="P",VLOOKUP($E1186,'[2]Costeo-JUL26'!$B$9:$CQ$307,BC$1,0),0)*$G1186</f>
        <v>0</v>
      </c>
      <c r="BD1186" s="36">
        <f>IF($B1186="P",VLOOKUP($E1186,'[2]Costeo-JUL26'!$B$9:$CQ$307,BD$1,0),0)*$G1186</f>
        <v>0</v>
      </c>
      <c r="BE1186" s="35">
        <f>IF($B1186="P",VLOOKUP($E1186,'[2]Costeo-JUL26'!$B$9:$CQ$307,BE$1,0),0)</f>
        <v>0</v>
      </c>
      <c r="BF1186" s="36">
        <f t="shared" si="578"/>
        <v>0</v>
      </c>
      <c r="BG1186" s="36">
        <f t="shared" si="579"/>
        <v>0</v>
      </c>
      <c r="BH1186" s="34">
        <f>IF($B1186="P",VLOOKUP($E1186,'[2]Costeo-JUL26'!$B$9:$CQ$307,BH$1,0),0)</f>
        <v>0</v>
      </c>
      <c r="BI1186" s="16">
        <f>IF($B1186="P",VLOOKUP($E1186,'[2]Costeo-JUL26'!$B$9:$CQ$307,BI$1,0),0)*$G1186</f>
        <v>0</v>
      </c>
      <c r="BJ1186" s="36">
        <f>IF($B1186="P",VLOOKUP($E1186,'[2]Costeo-JUL26'!$B$9:$CQ$307,BJ$1,0),0)*$G1186</f>
        <v>0</v>
      </c>
      <c r="BK1186" s="35">
        <f>IF(BH1186=910319,0,IF($B1186="P",VLOOKUP($E1186,'[2]Costeo-JUL26'!$B$9:$CQ$307,BK$1,0),0))</f>
        <v>0</v>
      </c>
      <c r="BL1186" s="36">
        <f t="shared" si="580"/>
        <v>0</v>
      </c>
      <c r="BM1186" s="36">
        <f t="shared" si="581"/>
        <v>0</v>
      </c>
      <c r="BN1186" s="34">
        <f>IF($B1186="P",VLOOKUP($E1186,'[2]Costeo-JUL26'!$B$9:$CQ$307,BN$1,0),0)</f>
        <v>0</v>
      </c>
      <c r="BO1186" s="16">
        <f>IF($B1186="P",VLOOKUP($E1186,'[2]Costeo-JUL26'!$B$9:$CQ$307,BO$1,0),0)*$G1186</f>
        <v>0</v>
      </c>
      <c r="BP1186" s="36">
        <f>IF($B1186="P",VLOOKUP($E1186,'[2]Costeo-JUL26'!$B$9:$CQ$307,BP$1,0),0)*$G1186</f>
        <v>0</v>
      </c>
      <c r="BQ1186" s="35">
        <f>IF($B1186="P",VLOOKUP($E1186,'[2]Costeo-JUL26'!$B$9:$CQ$307,BQ$1,0),0)</f>
        <v>0</v>
      </c>
      <c r="BR1186" s="36">
        <f t="shared" si="582"/>
        <v>0</v>
      </c>
      <c r="BS1186" s="36">
        <f t="shared" si="583"/>
        <v>0</v>
      </c>
      <c r="BT1186" s="34">
        <f>IF($B1186="P",VLOOKUP($E1186,'[2]Costeo-JUL26'!$B$9:$CQ$307,BT$1,0),0)</f>
        <v>0</v>
      </c>
      <c r="BU1186" s="16">
        <f>IF($B1186="P",VLOOKUP($E1186,'[2]Costeo-JUL26'!$B$9:$CQ$307,BU$1,0),0)*$G1186</f>
        <v>0</v>
      </c>
      <c r="BV1186" s="36">
        <f>IF($B1186="P",VLOOKUP($E1186,'[2]Costeo-JUL26'!$B$9:$CQ$307,BV$1,0),0)*$G1186</f>
        <v>0</v>
      </c>
      <c r="BW1186" s="35">
        <f>IF($B1186="P",VLOOKUP($E1186,'[2]Costeo-JUL26'!$B$9:$CQ$307,BW$1,0),0)</f>
        <v>0</v>
      </c>
      <c r="BX1186" s="36">
        <f t="shared" si="584"/>
        <v>0</v>
      </c>
      <c r="BY1186" s="36">
        <f t="shared" si="585"/>
        <v>0</v>
      </c>
      <c r="BZ1186" s="34">
        <f>IF($B1186="P",VLOOKUP($E1186,'[2]Costeo-JUL26'!$B$9:$CQ$307,BZ$1,0),0)</f>
        <v>0</v>
      </c>
      <c r="CA1186" s="16">
        <f>IF($B1186="P",VLOOKUP($E1186,'[2]Costeo-JUL26'!$B$9:$CQ$307,CA$1,0),0)*$G1186</f>
        <v>0</v>
      </c>
      <c r="CB1186" s="36">
        <f>IF($B1186="P",VLOOKUP($E1186,'[2]Costeo-JUL26'!$B$9:$CQ$307,CB$1,0),0)*$G1186</f>
        <v>0</v>
      </c>
      <c r="CC1186" s="35">
        <f>IF($B1186="P",VLOOKUP($E1186,'[2]Costeo-JUL26'!$B$9:$CQ$307,CC$1,0),0)</f>
        <v>0</v>
      </c>
      <c r="CD1186" s="36">
        <f t="shared" si="586"/>
        <v>0</v>
      </c>
      <c r="CE1186" s="36">
        <f t="shared" si="587"/>
        <v>0</v>
      </c>
      <c r="CF1186" s="37">
        <f t="shared" si="559"/>
        <v>0</v>
      </c>
      <c r="CG1186" s="36">
        <f>IF($B1186="r",VLOOKUP($E1186,'[2]Costeo-JUL26'!$B$9:$CQ$307,CG$1,0),0)*$G1186</f>
        <v>63446.86</v>
      </c>
      <c r="CH1186" s="35">
        <f>VLOOKUP($E1186,'[2]TEORICOS (05.26)'!$A$8:$T$251,CH$1,0)</f>
        <v>0.05</v>
      </c>
      <c r="CI1186" s="36">
        <f t="shared" si="588"/>
        <v>73205.133899999986</v>
      </c>
      <c r="CJ1186" s="37">
        <f t="shared" si="589"/>
        <v>136651.9939</v>
      </c>
      <c r="CM1186" s="16">
        <f>SUMIFS('[1]Ajuste Inventario'!$I:$I,'[1]Ajuste Inventario'!$B:$B,E1186,'[1]Ajuste Inventario'!$S:$S,D1186)*-1</f>
        <v>-4</v>
      </c>
      <c r="CN1186" s="36">
        <f t="shared" si="560"/>
        <v>-14773.18852972973</v>
      </c>
      <c r="CP1186" t="str">
        <f t="shared" si="561"/>
        <v>3518Org.Vtas V.Gesell</v>
      </c>
      <c r="CQ1186" s="10">
        <f t="shared" si="562"/>
        <v>3693.2971324324326</v>
      </c>
    </row>
    <row r="1187" spans="1:95" x14ac:dyDescent="0.25">
      <c r="A1187" s="30">
        <v>46204</v>
      </c>
      <c r="B1187" s="31" t="str">
        <f>VLOOKUP($E1187,'[2]TEORICOS (05.26)'!$A$8:$T$251,B$1,0)</f>
        <v>P</v>
      </c>
      <c r="C1187" s="32" t="str">
        <f>VLOOKUP($E1187,'[2]TEORICOS (05.26)'!$A$8:$T$251,C$1,0)</f>
        <v>Schweppes</v>
      </c>
      <c r="D1187" t="s">
        <v>233</v>
      </c>
      <c r="E1187">
        <v>3527</v>
      </c>
      <c r="F1187" t="s">
        <v>179</v>
      </c>
      <c r="G1187" s="16">
        <v>105.167</v>
      </c>
      <c r="H1187" s="16">
        <v>111.16151900000006</v>
      </c>
      <c r="I1187" s="33">
        <v>1627248.4599999995</v>
      </c>
      <c r="J1187" s="33">
        <v>1581917.9799999993</v>
      </c>
      <c r="K1187" s="34">
        <f>IF($B1187="P",VLOOKUP($E1187,'[2]Costeo-JUL26'!$B$9:$CQ$307,K$1,0),0)</f>
        <v>928732</v>
      </c>
      <c r="L1187" s="35">
        <f>VLOOKUP($E1187,'[2]TEORICOS (05.26)'!$A$8:$T$251,L$1,0)</f>
        <v>0.23499999999999999</v>
      </c>
      <c r="M1187" s="36">
        <f t="shared" si="563"/>
        <v>371750.72529999982</v>
      </c>
      <c r="N1187" s="35">
        <f>IF($B1187="P",VLOOKUP($E1187,'[2]Costeo-JUL26'!$B$9:$CQ$307,N$1,0),0)</f>
        <v>2.5000000000000001E-2</v>
      </c>
      <c r="O1187" s="36">
        <f t="shared" si="564"/>
        <v>9293.7681324999958</v>
      </c>
      <c r="P1187" s="36">
        <f>IF($B1187="P",VLOOKUP($E1187,'[2]Costeo-JUL26'!$B$9:$CQ$307,P$1,0),0)*H1187</f>
        <v>0</v>
      </c>
      <c r="Q1187" s="36">
        <f t="shared" si="565"/>
        <v>381044.49343249982</v>
      </c>
      <c r="R1187" s="34">
        <f>IF($B1187="P",VLOOKUP($E1187,'[2]Costeo-JUL26'!$B$9:$CQ$307,R$1,0),0)</f>
        <v>0</v>
      </c>
      <c r="S1187" s="16">
        <f>IF($B1187="P",VLOOKUP($E1187,'[2]Costeo-JUL26'!$B$9:$CQ$307,S$1,0),0)*$G1187</f>
        <v>0</v>
      </c>
      <c r="T1187" s="36">
        <f>IF($B1187="P",VLOOKUP($E1187,'[2]Costeo-JUL26'!$B$9:$CQ$307,T$1,0),0)*$G1187</f>
        <v>0</v>
      </c>
      <c r="U1187" s="35">
        <f>IF($B1187="P",VLOOKUP($E1187,'[2]Costeo-JUL26'!$B$9:$CQ$307,U$1,0),0)</f>
        <v>0</v>
      </c>
      <c r="V1187" s="36">
        <f t="shared" si="566"/>
        <v>0</v>
      </c>
      <c r="W1187" s="36">
        <f t="shared" si="567"/>
        <v>0</v>
      </c>
      <c r="X1187" s="34">
        <f>IF($B1187="P",VLOOKUP($E1187,'[2]Costeo-JUL26'!$B$9:$CQ$307,X$1,0),0)</f>
        <v>902338</v>
      </c>
      <c r="Y1187" s="16">
        <f>IF($B1187="P",VLOOKUP($E1187,'[2]Costeo-JUL26'!$B$9:$CQ$307,Y$1,0),0)*$G1187</f>
        <v>4.1229670680000003</v>
      </c>
      <c r="Z1187" s="36">
        <f>IF($B1187="P",VLOOKUP($E1187,'[2]Costeo-JUL26'!$B$9:$CQ$307,Z$1,0),0)*$G1187</f>
        <v>1165.7277088063202</v>
      </c>
      <c r="AA1187" s="35">
        <f>IF($B1187="P",VLOOKUP($E1187,'[2]Costeo-JUL26'!$B$9:$CQ$307,AA$1,0),0)</f>
        <v>0.45</v>
      </c>
      <c r="AB1187" s="36">
        <f t="shared" si="568"/>
        <v>524.57746896284414</v>
      </c>
      <c r="AC1187" s="36">
        <f t="shared" si="569"/>
        <v>1690.3051777691644</v>
      </c>
      <c r="AD1187" s="34">
        <f>IF($B1187="P",VLOOKUP($E1187,'[2]Costeo-JUL26'!$B$9:$CQ$307,AD$1,0),0)</f>
        <v>901781</v>
      </c>
      <c r="AE1187" s="16">
        <f>IF($B1187="P",VLOOKUP($E1187,'[2]Costeo-JUL26'!$B$9:$CQ$307,AE$1,0),0)*$G1187</f>
        <v>1262.0039999999999</v>
      </c>
      <c r="AF1187" s="36">
        <f>IF($B1187="P",VLOOKUP($E1187,'[2]Costeo-JUL26'!$B$9:$CQ$307,AF$1,0),0)*$G1187</f>
        <v>19368.227788800003</v>
      </c>
      <c r="AG1187" s="35">
        <f>IF($B1187="P",VLOOKUP($E1187,'[2]Costeo-JUL26'!$B$9:$CQ$307,AG$1,0),0)</f>
        <v>6.0000000000000001E-3</v>
      </c>
      <c r="AH1187" s="36">
        <f t="shared" si="570"/>
        <v>116.20936673280002</v>
      </c>
      <c r="AI1187" s="36">
        <f t="shared" si="571"/>
        <v>19484.437155532803</v>
      </c>
      <c r="AJ1187" s="34">
        <f>IF($B1187="P",VLOOKUP($E1187,'[2]Costeo-JUL26'!$B$9:$CQ$307,AJ$1,0),0)</f>
        <v>909965</v>
      </c>
      <c r="AK1187" s="16">
        <f>IF($B1187="P",VLOOKUP($E1187,'[2]Costeo-JUL26'!$B$9:$CQ$307,AK$1,0),0)*$G1187</f>
        <v>1262.0039999999999</v>
      </c>
      <c r="AL1187" s="36">
        <f>IF($B1187="P",VLOOKUP($E1187,'[2]Costeo-JUL26'!$B$9:$CQ$307,AL$1,0),0)*$G1187</f>
        <v>8809.0655608800007</v>
      </c>
      <c r="AM1187" s="35">
        <f>IF($B1187="P",VLOOKUP($E1187,'[2]Costeo-JUL26'!$B$9:$CQ$307,AM$1,0),0)</f>
        <v>1.7999999999999999E-2</v>
      </c>
      <c r="AN1187" s="36">
        <f t="shared" si="572"/>
        <v>158.56318009584001</v>
      </c>
      <c r="AO1187" s="36">
        <f t="shared" si="573"/>
        <v>8967.6287409758406</v>
      </c>
      <c r="AP1187" s="34">
        <f>IF($B1187="P",VLOOKUP($E1187,'[2]Costeo-JUL26'!$B$9:$CQ$307,AP$1,0),0)</f>
        <v>901189</v>
      </c>
      <c r="AQ1187" s="16">
        <f>IF($B1187="P",VLOOKUP($E1187,'[2]Costeo-JUL26'!$B$9:$CQ$307,AQ$1,0),0)*$G1187</f>
        <v>1262.0039999999999</v>
      </c>
      <c r="AR1187" s="36">
        <f>IF($B1187="P",VLOOKUP($E1187,'[2]Costeo-JUL26'!$B$9:$CQ$307,AR$1,0),0)*$G1187</f>
        <v>96775.767138551033</v>
      </c>
      <c r="AS1187" s="35">
        <f>IF($B1187="P",VLOOKUP($E1187,'[2]Costeo-JUL26'!$B$9:$CQ$307,AS$1,0),0)</f>
        <v>0.02</v>
      </c>
      <c r="AT1187" s="36">
        <f t="shared" si="574"/>
        <v>1935.5153427710206</v>
      </c>
      <c r="AU1187" s="36">
        <f t="shared" si="575"/>
        <v>98711.28248132205</v>
      </c>
      <c r="AV1187" s="34">
        <f>IF($B1187="P",VLOOKUP($E1187,'[2]Costeo-JUL26'!$B$9:$CQ$307,AV$1,0),0)</f>
        <v>932317</v>
      </c>
      <c r="AW1187" s="16">
        <f>IF($B1187="P",VLOOKUP($E1187,'[2]Costeo-JUL26'!$B$9:$CQ$307,AW$1,0),0)*$G1187</f>
        <v>2.0928233000000001</v>
      </c>
      <c r="AX1187" s="36">
        <f>IF($B1187="P",VLOOKUP($E1187,'[2]Costeo-JUL26'!$B$9:$CQ$307,AX$1,0),0)*$G1187</f>
        <v>8994.5359787400012</v>
      </c>
      <c r="AY1187" s="35">
        <f>IF($B1187="P",VLOOKUP($E1187,'[2]Costeo-JUL26'!$B$9:$CQ$307,AY$1,0),0)</f>
        <v>0.03</v>
      </c>
      <c r="AZ1187" s="36">
        <f t="shared" si="576"/>
        <v>269.83607936220005</v>
      </c>
      <c r="BA1187" s="36">
        <f t="shared" si="577"/>
        <v>9264.3720581022008</v>
      </c>
      <c r="BB1187" s="34">
        <f>IF($B1187="P",VLOOKUP($E1187,'[2]Costeo-JUL26'!$B$9:$CQ$307,BB$1,0),0)</f>
        <v>902311</v>
      </c>
      <c r="BC1187" s="16">
        <f>IF($B1187="P",VLOOKUP($E1187,'[2]Costeo-JUL26'!$B$9:$CQ$307,BC$1,0),0)*$G1187</f>
        <v>0.29213055555555556</v>
      </c>
      <c r="BD1187" s="36">
        <f>IF($B1187="P",VLOOKUP($E1187,'[2]Costeo-JUL26'!$B$9:$CQ$307,BD$1,0),0)*$G1187</f>
        <v>1145.6323325416668</v>
      </c>
      <c r="BE1187" s="35">
        <f>IF($B1187="P",VLOOKUP($E1187,'[2]Costeo-JUL26'!$B$9:$CQ$307,BE$1,0),0)</f>
        <v>0.03</v>
      </c>
      <c r="BF1187" s="36">
        <f t="shared" si="578"/>
        <v>34.36896997625</v>
      </c>
      <c r="BG1187" s="36">
        <f t="shared" si="579"/>
        <v>1180.0013025179167</v>
      </c>
      <c r="BH1187" s="34">
        <f>IF($B1187="P",VLOOKUP($E1187,'[2]Costeo-JUL26'!$B$9:$CQ$307,BH$1,0),0)</f>
        <v>933089</v>
      </c>
      <c r="BI1187" s="16">
        <f>IF($B1187="P",VLOOKUP($E1187,'[2]Costeo-JUL26'!$B$9:$CQ$307,BI$1,0),0)*$G1187</f>
        <v>3.6516319444444445</v>
      </c>
      <c r="BJ1187" s="36">
        <f>IF($B1187="P",VLOOKUP($E1187,'[2]Costeo-JUL26'!$B$9:$CQ$307,BJ$1,0),0)*$G1187</f>
        <v>2719.270048192509</v>
      </c>
      <c r="BK1187" s="35">
        <f>IF(BH1187=910319,0,IF($B1187="P",VLOOKUP($E1187,'[2]Costeo-JUL26'!$B$9:$CQ$307,BK$1,0),0))</f>
        <v>0.02</v>
      </c>
      <c r="BL1187" s="36">
        <f t="shared" si="580"/>
        <v>54.385400963850181</v>
      </c>
      <c r="BM1187" s="36">
        <f t="shared" si="581"/>
        <v>2773.6554491563593</v>
      </c>
      <c r="BN1187" s="34">
        <f>IF($B1187="P",VLOOKUP($E1187,'[2]Costeo-JUL26'!$B$9:$CQ$307,BN$1,0),0)</f>
        <v>0</v>
      </c>
      <c r="BO1187" s="16">
        <f>IF($B1187="P",VLOOKUP($E1187,'[2]Costeo-JUL26'!$B$9:$CQ$307,BO$1,0),0)*$G1187</f>
        <v>0</v>
      </c>
      <c r="BP1187" s="36">
        <f>IF($B1187="P",VLOOKUP($E1187,'[2]Costeo-JUL26'!$B$9:$CQ$307,BP$1,0),0)*$G1187</f>
        <v>0</v>
      </c>
      <c r="BQ1187" s="35">
        <f>IF($B1187="P",VLOOKUP($E1187,'[2]Costeo-JUL26'!$B$9:$CQ$307,BQ$1,0),0)</f>
        <v>0</v>
      </c>
      <c r="BR1187" s="36">
        <f t="shared" si="582"/>
        <v>0</v>
      </c>
      <c r="BS1187" s="36">
        <f t="shared" si="583"/>
        <v>0</v>
      </c>
      <c r="BT1187" s="34">
        <f>IF($B1187="P",VLOOKUP($E1187,'[2]Costeo-JUL26'!$B$9:$CQ$307,BT$1,0),0)</f>
        <v>0</v>
      </c>
      <c r="BU1187" s="16">
        <f>IF($B1187="P",VLOOKUP($E1187,'[2]Costeo-JUL26'!$B$9:$CQ$307,BU$1,0),0)*$G1187</f>
        <v>0</v>
      </c>
      <c r="BV1187" s="36">
        <f>IF($B1187="P",VLOOKUP($E1187,'[2]Costeo-JUL26'!$B$9:$CQ$307,BV$1,0),0)*$G1187</f>
        <v>0</v>
      </c>
      <c r="BW1187" s="35">
        <f>IF($B1187="P",VLOOKUP($E1187,'[2]Costeo-JUL26'!$B$9:$CQ$307,BW$1,0),0)</f>
        <v>0</v>
      </c>
      <c r="BX1187" s="36">
        <f t="shared" si="584"/>
        <v>0</v>
      </c>
      <c r="BY1187" s="36">
        <f t="shared" si="585"/>
        <v>0</v>
      </c>
      <c r="BZ1187" s="34">
        <f>IF($B1187="P",VLOOKUP($E1187,'[2]Costeo-JUL26'!$B$9:$CQ$307,BZ$1,0),0)</f>
        <v>0</v>
      </c>
      <c r="CA1187" s="16">
        <f>IF($B1187="P",VLOOKUP($E1187,'[2]Costeo-JUL26'!$B$9:$CQ$307,CA$1,0),0)*$G1187</f>
        <v>0</v>
      </c>
      <c r="CB1187" s="36">
        <f>IF($B1187="P",VLOOKUP($E1187,'[2]Costeo-JUL26'!$B$9:$CQ$307,CB$1,0),0)*$G1187</f>
        <v>0</v>
      </c>
      <c r="CC1187" s="35">
        <f>IF($B1187="P",VLOOKUP($E1187,'[2]Costeo-JUL26'!$B$9:$CQ$307,CC$1,0),0)</f>
        <v>0</v>
      </c>
      <c r="CD1187" s="36">
        <f t="shared" si="586"/>
        <v>0</v>
      </c>
      <c r="CE1187" s="36">
        <f t="shared" si="587"/>
        <v>0</v>
      </c>
      <c r="CF1187" s="37">
        <f t="shared" si="559"/>
        <v>523116.1757978762</v>
      </c>
      <c r="CG1187" s="36">
        <f>IF($B1187="r",VLOOKUP($E1187,'[2]Costeo-JUL26'!$B$9:$CQ$307,CG$1,0),0)*$G1187</f>
        <v>0</v>
      </c>
      <c r="CH1187" s="35">
        <f>VLOOKUP($E1187,'[2]TEORICOS (05.26)'!$A$8:$T$251,CH$1,0)</f>
        <v>0</v>
      </c>
      <c r="CI1187" s="36">
        <f t="shared" si="588"/>
        <v>0</v>
      </c>
      <c r="CJ1187" s="37">
        <f t="shared" si="589"/>
        <v>0</v>
      </c>
      <c r="CM1187" s="16">
        <f>SUMIFS('[1]Ajuste Inventario'!$I:$I,'[1]Ajuste Inventario'!$B:$B,E1187,'[1]Ajuste Inventario'!$S:$S,D1187)*-1</f>
        <v>5.2490000000000006</v>
      </c>
      <c r="CN1187" s="36">
        <f t="shared" si="560"/>
        <v>26109.300510265126</v>
      </c>
      <c r="CP1187" t="str">
        <f t="shared" si="561"/>
        <v>3527Org.Vtas V.Gesell</v>
      </c>
      <c r="CQ1187" s="10">
        <f t="shared" si="562"/>
        <v>4974.1475538702844</v>
      </c>
    </row>
    <row r="1188" spans="1:95" x14ac:dyDescent="0.25">
      <c r="A1188" s="30">
        <v>46204</v>
      </c>
      <c r="B1188" s="31" t="str">
        <f>VLOOKUP($E1188,'[2]TEORICOS (05.26)'!$A$8:$T$251,B$1,0)</f>
        <v>P</v>
      </c>
      <c r="C1188" s="32" t="str">
        <f>VLOOKUP($E1188,'[2]TEORICOS (05.26)'!$A$8:$T$251,C$1,0)</f>
        <v>Schweppes</v>
      </c>
      <c r="D1188" t="s">
        <v>233</v>
      </c>
      <c r="E1188">
        <v>3535</v>
      </c>
      <c r="F1188" t="s">
        <v>180</v>
      </c>
      <c r="G1188" s="16">
        <v>28</v>
      </c>
      <c r="H1188" s="16">
        <v>88.760000000000034</v>
      </c>
      <c r="I1188" s="33">
        <v>553661.64</v>
      </c>
      <c r="J1188" s="33">
        <v>544263.28</v>
      </c>
      <c r="K1188" s="34">
        <f>IF($B1188="P",VLOOKUP($E1188,'[2]Costeo-JUL26'!$B$9:$CQ$307,K$1,0),0)</f>
        <v>928732</v>
      </c>
      <c r="L1188" s="35">
        <f>VLOOKUP($E1188,'[2]TEORICOS (05.26)'!$A$8:$T$251,L$1,0)</f>
        <v>0.23499999999999999</v>
      </c>
      <c r="M1188" s="36">
        <f t="shared" si="563"/>
        <v>127901.8708</v>
      </c>
      <c r="N1188" s="35">
        <f>IF($B1188="P",VLOOKUP($E1188,'[2]Costeo-JUL26'!$B$9:$CQ$307,N$1,0),0)</f>
        <v>2.5000000000000001E-2</v>
      </c>
      <c r="O1188" s="36">
        <f t="shared" si="564"/>
        <v>3197.5467700000004</v>
      </c>
      <c r="P1188" s="36">
        <f>IF($B1188="P",VLOOKUP($E1188,'[2]Costeo-JUL26'!$B$9:$CQ$307,P$1,0),0)*H1188</f>
        <v>0</v>
      </c>
      <c r="Q1188" s="36">
        <f t="shared" si="565"/>
        <v>131099.41756999999</v>
      </c>
      <c r="R1188" s="34">
        <f>IF($B1188="P",VLOOKUP($E1188,'[2]Costeo-JUL26'!$B$9:$CQ$307,R$1,0),0)</f>
        <v>0</v>
      </c>
      <c r="S1188" s="16">
        <f>IF($B1188="P",VLOOKUP($E1188,'[2]Costeo-JUL26'!$B$9:$CQ$307,S$1,0),0)*$G1188</f>
        <v>0</v>
      </c>
      <c r="T1188" s="36">
        <f>IF($B1188="P",VLOOKUP($E1188,'[2]Costeo-JUL26'!$B$9:$CQ$307,T$1,0),0)*$G1188</f>
        <v>0</v>
      </c>
      <c r="U1188" s="35">
        <f>IF($B1188="P",VLOOKUP($E1188,'[2]Costeo-JUL26'!$B$9:$CQ$307,U$1,0),0)</f>
        <v>0</v>
      </c>
      <c r="V1188" s="36">
        <f t="shared" si="566"/>
        <v>0</v>
      </c>
      <c r="W1188" s="36">
        <f t="shared" si="567"/>
        <v>0</v>
      </c>
      <c r="X1188" s="34">
        <f>IF($B1188="P",VLOOKUP($E1188,'[2]Costeo-JUL26'!$B$9:$CQ$307,X$1,0),0)</f>
        <v>902338</v>
      </c>
      <c r="Y1188" s="16">
        <f>IF($B1188="P",VLOOKUP($E1188,'[2]Costeo-JUL26'!$B$9:$CQ$307,Y$1,0),0)*$G1188</f>
        <v>3.2931359999999996</v>
      </c>
      <c r="Z1188" s="36">
        <f>IF($B1188="P",VLOOKUP($E1188,'[2]Costeo-JUL26'!$B$9:$CQ$307,Z$1,0),0)*$G1188</f>
        <v>931.10127264000005</v>
      </c>
      <c r="AA1188" s="35">
        <f>IF($B1188="P",VLOOKUP($E1188,'[2]Costeo-JUL26'!$B$9:$CQ$307,AA$1,0),0)</f>
        <v>0.45</v>
      </c>
      <c r="AB1188" s="36">
        <f t="shared" si="568"/>
        <v>418.99557268800004</v>
      </c>
      <c r="AC1188" s="36">
        <f t="shared" si="569"/>
        <v>1350.0968453280002</v>
      </c>
      <c r="AD1188" s="34">
        <f>IF($B1188="P",VLOOKUP($E1188,'[2]Costeo-JUL26'!$B$9:$CQ$307,AD$1,0),0)</f>
        <v>939557</v>
      </c>
      <c r="AE1188" s="16">
        <f>IF($B1188="P",VLOOKUP($E1188,'[2]Costeo-JUL26'!$B$9:$CQ$307,AE$1,0),0)*$G1188</f>
        <v>252</v>
      </c>
      <c r="AF1188" s="36">
        <f>IF($B1188="P",VLOOKUP($E1188,'[2]Costeo-JUL26'!$B$9:$CQ$307,AF$1,0),0)*$G1188</f>
        <v>5228.4960000000001</v>
      </c>
      <c r="AG1188" s="35">
        <f>IF($B1188="P",VLOOKUP($E1188,'[2]Costeo-JUL26'!$B$9:$CQ$307,AG$1,0),0)</f>
        <v>6.0000000000000001E-3</v>
      </c>
      <c r="AH1188" s="36">
        <f t="shared" si="570"/>
        <v>31.370976000000002</v>
      </c>
      <c r="AI1188" s="36">
        <f t="shared" si="571"/>
        <v>5259.8669760000002</v>
      </c>
      <c r="AJ1188" s="34">
        <f>IF($B1188="P",VLOOKUP($E1188,'[2]Costeo-JUL26'!$B$9:$CQ$307,AJ$1,0),0)</f>
        <v>942251</v>
      </c>
      <c r="AK1188" s="16">
        <f>IF($B1188="P",VLOOKUP($E1188,'[2]Costeo-JUL26'!$B$9:$CQ$307,AK$1,0),0)*$G1188</f>
        <v>252</v>
      </c>
      <c r="AL1188" s="36">
        <f>IF($B1188="P",VLOOKUP($E1188,'[2]Costeo-JUL26'!$B$9:$CQ$307,AL$1,0),0)*$G1188</f>
        <v>7267.6094400000002</v>
      </c>
      <c r="AM1188" s="35">
        <f>IF($B1188="P",VLOOKUP($E1188,'[2]Costeo-JUL26'!$B$9:$CQ$307,AM$1,0),0)</f>
        <v>1.7999999999999999E-2</v>
      </c>
      <c r="AN1188" s="36">
        <f t="shared" si="572"/>
        <v>130.81696991999999</v>
      </c>
      <c r="AO1188" s="36">
        <f t="shared" si="573"/>
        <v>7398.42640992</v>
      </c>
      <c r="AP1188" s="34">
        <f>IF($B1188="P",VLOOKUP($E1188,'[2]Costeo-JUL26'!$B$9:$CQ$307,AP$1,0),0)</f>
        <v>0</v>
      </c>
      <c r="AQ1188" s="16">
        <f>IF($B1188="P",VLOOKUP($E1188,'[2]Costeo-JUL26'!$B$9:$CQ$307,AQ$1,0),0)*$G1188</f>
        <v>0</v>
      </c>
      <c r="AR1188" s="36">
        <f>IF($B1188="P",VLOOKUP($E1188,'[2]Costeo-JUL26'!$B$9:$CQ$307,AR$1,0),0)*$G1188</f>
        <v>0</v>
      </c>
      <c r="AS1188" s="35">
        <f>IF($B1188="P",VLOOKUP($E1188,'[2]Costeo-JUL26'!$B$9:$CQ$307,AS$1,0),0)</f>
        <v>0</v>
      </c>
      <c r="AT1188" s="36">
        <f t="shared" si="574"/>
        <v>0</v>
      </c>
      <c r="AU1188" s="36">
        <f t="shared" si="575"/>
        <v>0</v>
      </c>
      <c r="AV1188" s="34">
        <f>IF($B1188="P",VLOOKUP($E1188,'[2]Costeo-JUL26'!$B$9:$CQ$307,AV$1,0),0)</f>
        <v>0</v>
      </c>
      <c r="AW1188" s="16">
        <f>IF($B1188="P",VLOOKUP($E1188,'[2]Costeo-JUL26'!$B$9:$CQ$307,AW$1,0),0)*$G1188</f>
        <v>0</v>
      </c>
      <c r="AX1188" s="36">
        <f>IF($B1188="P",VLOOKUP($E1188,'[2]Costeo-JUL26'!$B$9:$CQ$307,AX$1,0),0)*$G1188</f>
        <v>0</v>
      </c>
      <c r="AY1188" s="35">
        <f>IF($B1188="P",VLOOKUP($E1188,'[2]Costeo-JUL26'!$B$9:$CQ$307,AY$1,0),0)</f>
        <v>0</v>
      </c>
      <c r="AZ1188" s="36">
        <f t="shared" si="576"/>
        <v>0</v>
      </c>
      <c r="BA1188" s="36">
        <f t="shared" si="577"/>
        <v>0</v>
      </c>
      <c r="BB1188" s="34">
        <f>IF($B1188="P",VLOOKUP($E1188,'[2]Costeo-JUL26'!$B$9:$CQ$307,BB$1,0),0)</f>
        <v>0</v>
      </c>
      <c r="BC1188" s="16">
        <f>IF($B1188="P",VLOOKUP($E1188,'[2]Costeo-JUL26'!$B$9:$CQ$307,BC$1,0),0)*$G1188</f>
        <v>0</v>
      </c>
      <c r="BD1188" s="36">
        <f>IF($B1188="P",VLOOKUP($E1188,'[2]Costeo-JUL26'!$B$9:$CQ$307,BD$1,0),0)*$G1188</f>
        <v>0</v>
      </c>
      <c r="BE1188" s="35">
        <f>IF($B1188="P",VLOOKUP($E1188,'[2]Costeo-JUL26'!$B$9:$CQ$307,BE$1,0),0)</f>
        <v>0</v>
      </c>
      <c r="BF1188" s="36">
        <f t="shared" si="578"/>
        <v>0</v>
      </c>
      <c r="BG1188" s="36">
        <f t="shared" si="579"/>
        <v>0</v>
      </c>
      <c r="BH1188" s="34">
        <f>IF($B1188="P",VLOOKUP($E1188,'[2]Costeo-JUL26'!$B$9:$CQ$307,BH$1,0),0)</f>
        <v>0</v>
      </c>
      <c r="BI1188" s="16">
        <f>IF($B1188="P",VLOOKUP($E1188,'[2]Costeo-JUL26'!$B$9:$CQ$307,BI$1,0),0)*$G1188</f>
        <v>0</v>
      </c>
      <c r="BJ1188" s="36">
        <f>IF($B1188="P",VLOOKUP($E1188,'[2]Costeo-JUL26'!$B$9:$CQ$307,BJ$1,0),0)*$G1188</f>
        <v>0</v>
      </c>
      <c r="BK1188" s="35">
        <f>IF(BH1188=910319,0,IF($B1188="P",VLOOKUP($E1188,'[2]Costeo-JUL26'!$B$9:$CQ$307,BK$1,0),0))</f>
        <v>0</v>
      </c>
      <c r="BL1188" s="36">
        <f t="shared" si="580"/>
        <v>0</v>
      </c>
      <c r="BM1188" s="36">
        <f t="shared" si="581"/>
        <v>0</v>
      </c>
      <c r="BN1188" s="34">
        <f>IF($B1188="P",VLOOKUP($E1188,'[2]Costeo-JUL26'!$B$9:$CQ$307,BN$1,0),0)</f>
        <v>0</v>
      </c>
      <c r="BO1188" s="16">
        <f>IF($B1188="P",VLOOKUP($E1188,'[2]Costeo-JUL26'!$B$9:$CQ$307,BO$1,0),0)*$G1188</f>
        <v>0</v>
      </c>
      <c r="BP1188" s="36">
        <f>IF($B1188="P",VLOOKUP($E1188,'[2]Costeo-JUL26'!$B$9:$CQ$307,BP$1,0),0)*$G1188</f>
        <v>0</v>
      </c>
      <c r="BQ1188" s="35">
        <f>IF($B1188="P",VLOOKUP($E1188,'[2]Costeo-JUL26'!$B$9:$CQ$307,BQ$1,0),0)</f>
        <v>0</v>
      </c>
      <c r="BR1188" s="36">
        <f t="shared" si="582"/>
        <v>0</v>
      </c>
      <c r="BS1188" s="36">
        <f t="shared" si="583"/>
        <v>0</v>
      </c>
      <c r="BT1188" s="34">
        <f>IF($B1188="P",VLOOKUP($E1188,'[2]Costeo-JUL26'!$B$9:$CQ$307,BT$1,0),0)</f>
        <v>0</v>
      </c>
      <c r="BU1188" s="16">
        <f>IF($B1188="P",VLOOKUP($E1188,'[2]Costeo-JUL26'!$B$9:$CQ$307,BU$1,0),0)*$G1188</f>
        <v>0</v>
      </c>
      <c r="BV1188" s="36">
        <f>IF($B1188="P",VLOOKUP($E1188,'[2]Costeo-JUL26'!$B$9:$CQ$307,BV$1,0),0)*$G1188</f>
        <v>0</v>
      </c>
      <c r="BW1188" s="35">
        <f>IF($B1188="P",VLOOKUP($E1188,'[2]Costeo-JUL26'!$B$9:$CQ$307,BW$1,0),0)</f>
        <v>0</v>
      </c>
      <c r="BX1188" s="36">
        <f t="shared" si="584"/>
        <v>0</v>
      </c>
      <c r="BY1188" s="36">
        <f t="shared" si="585"/>
        <v>0</v>
      </c>
      <c r="BZ1188" s="34">
        <f>IF($B1188="P",VLOOKUP($E1188,'[2]Costeo-JUL26'!$B$9:$CQ$307,BZ$1,0),0)</f>
        <v>0</v>
      </c>
      <c r="CA1188" s="16">
        <f>IF($B1188="P",VLOOKUP($E1188,'[2]Costeo-JUL26'!$B$9:$CQ$307,CA$1,0),0)*$G1188</f>
        <v>0</v>
      </c>
      <c r="CB1188" s="36">
        <f>IF($B1188="P",VLOOKUP($E1188,'[2]Costeo-JUL26'!$B$9:$CQ$307,CB$1,0),0)*$G1188</f>
        <v>0</v>
      </c>
      <c r="CC1188" s="35">
        <f>IF($B1188="P",VLOOKUP($E1188,'[2]Costeo-JUL26'!$B$9:$CQ$307,CC$1,0),0)</f>
        <v>0</v>
      </c>
      <c r="CD1188" s="36">
        <f t="shared" si="586"/>
        <v>0</v>
      </c>
      <c r="CE1188" s="36">
        <f t="shared" si="587"/>
        <v>0</v>
      </c>
      <c r="CF1188" s="37">
        <f t="shared" si="559"/>
        <v>145107.80780124798</v>
      </c>
      <c r="CG1188" s="36">
        <f>IF($B1188="r",VLOOKUP($E1188,'[2]Costeo-JUL26'!$B$9:$CQ$307,CG$1,0),0)*$G1188</f>
        <v>0</v>
      </c>
      <c r="CH1188" s="35">
        <f>VLOOKUP($E1188,'[2]TEORICOS (05.26)'!$A$8:$T$251,CH$1,0)</f>
        <v>0</v>
      </c>
      <c r="CI1188" s="36">
        <f t="shared" si="588"/>
        <v>0</v>
      </c>
      <c r="CJ1188" s="37">
        <f t="shared" si="589"/>
        <v>0</v>
      </c>
      <c r="CM1188" s="16">
        <f>SUMIFS('[1]Ajuste Inventario'!$I:$I,'[1]Ajuste Inventario'!$B:$B,E1188,'[1]Ajuste Inventario'!$S:$S,D1188)*-1</f>
        <v>-2</v>
      </c>
      <c r="CN1188" s="36">
        <f t="shared" si="560"/>
        <v>-10364.843414374856</v>
      </c>
      <c r="CP1188" t="str">
        <f t="shared" si="561"/>
        <v>3535Org.Vtas V.Gesell</v>
      </c>
      <c r="CQ1188" s="10">
        <f t="shared" si="562"/>
        <v>5182.4217071874282</v>
      </c>
    </row>
    <row r="1189" spans="1:95" x14ac:dyDescent="0.25">
      <c r="A1189" s="30">
        <v>46204</v>
      </c>
      <c r="B1189" s="31" t="str">
        <f>VLOOKUP($E1189,'[2]TEORICOS (05.26)'!$A$8:$T$251,B$1,0)</f>
        <v>P</v>
      </c>
      <c r="C1189" s="32" t="str">
        <f>VLOOKUP($E1189,'[2]TEORICOS (05.26)'!$A$8:$T$251,C$1,0)</f>
        <v>Schweppes</v>
      </c>
      <c r="D1189" t="s">
        <v>233</v>
      </c>
      <c r="E1189">
        <v>3536</v>
      </c>
      <c r="F1189" t="s">
        <v>181</v>
      </c>
      <c r="G1189" s="16">
        <v>468.5</v>
      </c>
      <c r="H1189" s="16">
        <v>742.57249999999976</v>
      </c>
      <c r="I1189" s="33">
        <v>6851747.9400000041</v>
      </c>
      <c r="J1189" s="33">
        <v>6637845.0500000017</v>
      </c>
      <c r="K1189" s="34">
        <f>IF($B1189="P",VLOOKUP($E1189,'[2]Costeo-JUL26'!$B$9:$CQ$307,K$1,0),0)</f>
        <v>928732</v>
      </c>
      <c r="L1189" s="35">
        <f>VLOOKUP($E1189,'[2]TEORICOS (05.26)'!$A$8:$T$251,L$1,0)</f>
        <v>0.23499999999999999</v>
      </c>
      <c r="M1189" s="36">
        <f t="shared" si="563"/>
        <v>1559893.5867500002</v>
      </c>
      <c r="N1189" s="35">
        <f>IF($B1189="P",VLOOKUP($E1189,'[2]Costeo-JUL26'!$B$9:$CQ$307,N$1,0),0)</f>
        <v>2.5000000000000001E-2</v>
      </c>
      <c r="O1189" s="36">
        <f t="shared" si="564"/>
        <v>38997.339668750006</v>
      </c>
      <c r="P1189" s="36">
        <f>IF($B1189="P",VLOOKUP($E1189,'[2]Costeo-JUL26'!$B$9:$CQ$307,P$1,0),0)*H1189</f>
        <v>0</v>
      </c>
      <c r="Q1189" s="36">
        <f t="shared" si="565"/>
        <v>1598890.9264187503</v>
      </c>
      <c r="R1189" s="34">
        <f>IF($B1189="P",VLOOKUP($E1189,'[2]Costeo-JUL26'!$B$9:$CQ$307,R$1,0),0)</f>
        <v>0</v>
      </c>
      <c r="S1189" s="16">
        <f>IF($B1189="P",VLOOKUP($E1189,'[2]Costeo-JUL26'!$B$9:$CQ$307,S$1,0),0)*$G1189</f>
        <v>0</v>
      </c>
      <c r="T1189" s="36">
        <f>IF($B1189="P",VLOOKUP($E1189,'[2]Costeo-JUL26'!$B$9:$CQ$307,T$1,0),0)*$G1189</f>
        <v>0</v>
      </c>
      <c r="U1189" s="35">
        <f>IF($B1189="P",VLOOKUP($E1189,'[2]Costeo-JUL26'!$B$9:$CQ$307,U$1,0),0)</f>
        <v>0</v>
      </c>
      <c r="V1189" s="36">
        <f t="shared" si="566"/>
        <v>0</v>
      </c>
      <c r="W1189" s="36">
        <f t="shared" si="567"/>
        <v>0</v>
      </c>
      <c r="X1189" s="34">
        <f>IF($B1189="P",VLOOKUP($E1189,'[2]Costeo-JUL26'!$B$9:$CQ$307,X$1,0),0)</f>
        <v>902338</v>
      </c>
      <c r="Y1189" s="16">
        <f>IF($B1189="P",VLOOKUP($E1189,'[2]Costeo-JUL26'!$B$9:$CQ$307,Y$1,0),0)*$G1189</f>
        <v>27.550611000000004</v>
      </c>
      <c r="Z1189" s="36">
        <f>IF($B1189="P",VLOOKUP($E1189,'[2]Costeo-JUL26'!$B$9:$CQ$307,Z$1,0),0)*$G1189</f>
        <v>7789.6597541400006</v>
      </c>
      <c r="AA1189" s="35">
        <f>IF($B1189="P",VLOOKUP($E1189,'[2]Costeo-JUL26'!$B$9:$CQ$307,AA$1,0),0)</f>
        <v>0.45</v>
      </c>
      <c r="AB1189" s="36">
        <f t="shared" si="568"/>
        <v>3505.3468893630002</v>
      </c>
      <c r="AC1189" s="36">
        <f t="shared" si="569"/>
        <v>11295.006643503</v>
      </c>
      <c r="AD1189" s="34">
        <f>IF($B1189="P",VLOOKUP($E1189,'[2]Costeo-JUL26'!$B$9:$CQ$307,AD$1,0),0)</f>
        <v>901781</v>
      </c>
      <c r="AE1189" s="16">
        <f>IF($B1189="P",VLOOKUP($E1189,'[2]Costeo-JUL26'!$B$9:$CQ$307,AE$1,0),0)*$G1189</f>
        <v>2811</v>
      </c>
      <c r="AF1189" s="36">
        <f>IF($B1189="P",VLOOKUP($E1189,'[2]Costeo-JUL26'!$B$9:$CQ$307,AF$1,0),0)*$G1189</f>
        <v>43140.979200000002</v>
      </c>
      <c r="AG1189" s="35">
        <f>IF($B1189="P",VLOOKUP($E1189,'[2]Costeo-JUL26'!$B$9:$CQ$307,AG$1,0),0)</f>
        <v>6.0000000000000001E-3</v>
      </c>
      <c r="AH1189" s="36">
        <f t="shared" si="570"/>
        <v>258.84587520000002</v>
      </c>
      <c r="AI1189" s="36">
        <f t="shared" si="571"/>
        <v>43399.825075200002</v>
      </c>
      <c r="AJ1189" s="34">
        <f>IF($B1189="P",VLOOKUP($E1189,'[2]Costeo-JUL26'!$B$9:$CQ$307,AJ$1,0),0)</f>
        <v>923737</v>
      </c>
      <c r="AK1189" s="16">
        <f>IF($B1189="P",VLOOKUP($E1189,'[2]Costeo-JUL26'!$B$9:$CQ$307,AK$1,0),0)*$G1189</f>
        <v>2811</v>
      </c>
      <c r="AL1189" s="36">
        <f>IF($B1189="P",VLOOKUP($E1189,'[2]Costeo-JUL26'!$B$9:$CQ$307,AL$1,0),0)*$G1189</f>
        <v>36493.301520000001</v>
      </c>
      <c r="AM1189" s="35">
        <f>IF($B1189="P",VLOOKUP($E1189,'[2]Costeo-JUL26'!$B$9:$CQ$307,AM$1,0),0)</f>
        <v>1.7999999999999999E-2</v>
      </c>
      <c r="AN1189" s="36">
        <f t="shared" si="572"/>
        <v>656.87942736000002</v>
      </c>
      <c r="AO1189" s="36">
        <f t="shared" si="573"/>
        <v>37150.180947360001</v>
      </c>
      <c r="AP1189" s="34">
        <f>IF($B1189="P",VLOOKUP($E1189,'[2]Costeo-JUL26'!$B$9:$CQ$307,AP$1,0),0)</f>
        <v>913486</v>
      </c>
      <c r="AQ1189" s="16">
        <f>IF($B1189="P",VLOOKUP($E1189,'[2]Costeo-JUL26'!$B$9:$CQ$307,AQ$1,0),0)*$G1189</f>
        <v>2811</v>
      </c>
      <c r="AR1189" s="36">
        <f>IF($B1189="P",VLOOKUP($E1189,'[2]Costeo-JUL26'!$B$9:$CQ$307,AR$1,0),0)*$G1189</f>
        <v>346979.73342742916</v>
      </c>
      <c r="AS1189" s="35">
        <f>IF($B1189="P",VLOOKUP($E1189,'[2]Costeo-JUL26'!$B$9:$CQ$307,AS$1,0),0)</f>
        <v>0.02</v>
      </c>
      <c r="AT1189" s="36">
        <f t="shared" si="574"/>
        <v>6939.5946685485833</v>
      </c>
      <c r="AU1189" s="36">
        <f t="shared" si="575"/>
        <v>353919.32809597778</v>
      </c>
      <c r="AV1189" s="34">
        <f>IF($B1189="P",VLOOKUP($E1189,'[2]Costeo-JUL26'!$B$9:$CQ$307,AV$1,0),0)</f>
        <v>917330</v>
      </c>
      <c r="AW1189" s="16">
        <f>IF($B1189="P",VLOOKUP($E1189,'[2]Costeo-JUL26'!$B$9:$CQ$307,AW$1,0),0)*$G1189</f>
        <v>10.91605</v>
      </c>
      <c r="AX1189" s="36">
        <f>IF($B1189="P",VLOOKUP($E1189,'[2]Costeo-JUL26'!$B$9:$CQ$307,AX$1,0),0)*$G1189</f>
        <v>42914.336418002604</v>
      </c>
      <c r="AY1189" s="35">
        <f>IF($B1189="P",VLOOKUP($E1189,'[2]Costeo-JUL26'!$B$9:$CQ$307,AY$1,0),0)</f>
        <v>0.03</v>
      </c>
      <c r="AZ1189" s="36">
        <f t="shared" si="576"/>
        <v>1287.430092540078</v>
      </c>
      <c r="BA1189" s="36">
        <f t="shared" si="577"/>
        <v>44201.766510542679</v>
      </c>
      <c r="BB1189" s="34">
        <f>IF($B1189="P",VLOOKUP($E1189,'[2]Costeo-JUL26'!$B$9:$CQ$307,BB$1,0),0)</f>
        <v>902311</v>
      </c>
      <c r="BC1189" s="16">
        <f>IF($B1189="P",VLOOKUP($E1189,'[2]Costeo-JUL26'!$B$9:$CQ$307,BC$1,0),0)*$G1189</f>
        <v>1.8823660714285717</v>
      </c>
      <c r="BD1189" s="36">
        <f>IF($B1189="P",VLOOKUP($E1189,'[2]Costeo-JUL26'!$B$9:$CQ$307,BD$1,0),0)*$G1189</f>
        <v>7381.971492187502</v>
      </c>
      <c r="BE1189" s="35">
        <f>IF($B1189="P",VLOOKUP($E1189,'[2]Costeo-JUL26'!$B$9:$CQ$307,BE$1,0),0)</f>
        <v>0.03</v>
      </c>
      <c r="BF1189" s="36">
        <f t="shared" si="578"/>
        <v>221.45914476562504</v>
      </c>
      <c r="BG1189" s="36">
        <f t="shared" si="579"/>
        <v>7603.4306369531269</v>
      </c>
      <c r="BH1189" s="34">
        <f>IF($B1189="P",VLOOKUP($E1189,'[2]Costeo-JUL26'!$B$9:$CQ$307,BH$1,0),0)</f>
        <v>910319</v>
      </c>
      <c r="BI1189" s="16">
        <f>IF($B1189="P",VLOOKUP($E1189,'[2]Costeo-JUL26'!$B$9:$CQ$307,BI$1,0),0)*$G1189</f>
        <v>6.2745535714285712</v>
      </c>
      <c r="BJ1189" s="36">
        <f>IF($B1189="P",VLOOKUP($E1189,'[2]Costeo-JUL26'!$B$9:$CQ$307,BJ$1,0),0)*$G1189</f>
        <v>16404.8203125</v>
      </c>
      <c r="BK1189" s="35">
        <f>IF(BH1189=910319,0,IF($B1189="P",VLOOKUP($E1189,'[2]Costeo-JUL26'!$B$9:$CQ$307,BK$1,0),0))</f>
        <v>0</v>
      </c>
      <c r="BL1189" s="36">
        <f t="shared" si="580"/>
        <v>0</v>
      </c>
      <c r="BM1189" s="36">
        <f t="shared" si="581"/>
        <v>16404.8203125</v>
      </c>
      <c r="BN1189" s="34">
        <f>IF($B1189="P",VLOOKUP($E1189,'[2]Costeo-JUL26'!$B$9:$CQ$307,BN$1,0),0)</f>
        <v>0</v>
      </c>
      <c r="BO1189" s="16">
        <f>IF($B1189="P",VLOOKUP($E1189,'[2]Costeo-JUL26'!$B$9:$CQ$307,BO$1,0),0)*$G1189</f>
        <v>0</v>
      </c>
      <c r="BP1189" s="36">
        <f>IF($B1189="P",VLOOKUP($E1189,'[2]Costeo-JUL26'!$B$9:$CQ$307,BP$1,0),0)*$G1189</f>
        <v>0</v>
      </c>
      <c r="BQ1189" s="35">
        <f>IF($B1189="P",VLOOKUP($E1189,'[2]Costeo-JUL26'!$B$9:$CQ$307,BQ$1,0),0)</f>
        <v>0</v>
      </c>
      <c r="BR1189" s="36">
        <f t="shared" si="582"/>
        <v>0</v>
      </c>
      <c r="BS1189" s="36">
        <f t="shared" si="583"/>
        <v>0</v>
      </c>
      <c r="BT1189" s="34">
        <f>IF($B1189="P",VLOOKUP($E1189,'[2]Costeo-JUL26'!$B$9:$CQ$307,BT$1,0),0)</f>
        <v>0</v>
      </c>
      <c r="BU1189" s="16">
        <f>IF($B1189="P",VLOOKUP($E1189,'[2]Costeo-JUL26'!$B$9:$CQ$307,BU$1,0),0)*$G1189</f>
        <v>0</v>
      </c>
      <c r="BV1189" s="36">
        <f>IF($B1189="P",VLOOKUP($E1189,'[2]Costeo-JUL26'!$B$9:$CQ$307,BV$1,0),0)*$G1189</f>
        <v>0</v>
      </c>
      <c r="BW1189" s="35">
        <f>IF($B1189="P",VLOOKUP($E1189,'[2]Costeo-JUL26'!$B$9:$CQ$307,BW$1,0),0)</f>
        <v>0</v>
      </c>
      <c r="BX1189" s="36">
        <f t="shared" si="584"/>
        <v>0</v>
      </c>
      <c r="BY1189" s="36">
        <f t="shared" si="585"/>
        <v>0</v>
      </c>
      <c r="BZ1189" s="34">
        <f>IF($B1189="P",VLOOKUP($E1189,'[2]Costeo-JUL26'!$B$9:$CQ$307,BZ$1,0),0)</f>
        <v>0</v>
      </c>
      <c r="CA1189" s="16">
        <f>IF($B1189="P",VLOOKUP($E1189,'[2]Costeo-JUL26'!$B$9:$CQ$307,CA$1,0),0)*$G1189</f>
        <v>0</v>
      </c>
      <c r="CB1189" s="36">
        <f>IF($B1189="P",VLOOKUP($E1189,'[2]Costeo-JUL26'!$B$9:$CQ$307,CB$1,0),0)*$G1189</f>
        <v>0</v>
      </c>
      <c r="CC1189" s="35">
        <f>IF($B1189="P",VLOOKUP($E1189,'[2]Costeo-JUL26'!$B$9:$CQ$307,CC$1,0),0)</f>
        <v>0</v>
      </c>
      <c r="CD1189" s="36">
        <f t="shared" si="586"/>
        <v>0</v>
      </c>
      <c r="CE1189" s="36">
        <f t="shared" si="587"/>
        <v>0</v>
      </c>
      <c r="CF1189" s="37">
        <f t="shared" si="559"/>
        <v>2112865.2846407872</v>
      </c>
      <c r="CG1189" s="36">
        <f>IF($B1189="r",VLOOKUP($E1189,'[2]Costeo-JUL26'!$B$9:$CQ$307,CG$1,0),0)*$G1189</f>
        <v>0</v>
      </c>
      <c r="CH1189" s="35">
        <f>VLOOKUP($E1189,'[2]TEORICOS (05.26)'!$A$8:$T$251,CH$1,0)</f>
        <v>0</v>
      </c>
      <c r="CI1189" s="36">
        <f t="shared" si="588"/>
        <v>0</v>
      </c>
      <c r="CJ1189" s="37">
        <f t="shared" si="589"/>
        <v>0</v>
      </c>
      <c r="CM1189" s="16">
        <f>SUMIFS('[1]Ajuste Inventario'!$I:$I,'[1]Ajuste Inventario'!$B:$B,E1189,'[1]Ajuste Inventario'!$S:$S,D1189)*-1</f>
        <v>30.000999999999998</v>
      </c>
      <c r="CN1189" s="36">
        <f t="shared" si="560"/>
        <v>135300.04568731753</v>
      </c>
      <c r="CP1189" t="str">
        <f t="shared" si="561"/>
        <v>3536Org.Vtas V.Gesell</v>
      </c>
      <c r="CQ1189" s="10">
        <f t="shared" si="562"/>
        <v>4509.851194537433</v>
      </c>
    </row>
    <row r="1190" spans="1:95" x14ac:dyDescent="0.25">
      <c r="A1190" s="30">
        <v>46204</v>
      </c>
      <c r="B1190" s="31" t="str">
        <f>VLOOKUP($E1190,'[2]TEORICOS (05.26)'!$A$8:$T$251,B$1,0)</f>
        <v>P</v>
      </c>
      <c r="C1190" s="32" t="str">
        <f>VLOOKUP($E1190,'[2]TEORICOS (05.26)'!$A$8:$T$251,C$1,0)</f>
        <v>Schweppes</v>
      </c>
      <c r="D1190" t="s">
        <v>233</v>
      </c>
      <c r="E1190">
        <v>3559</v>
      </c>
      <c r="F1190" t="s">
        <v>182</v>
      </c>
      <c r="G1190" s="16">
        <v>251.667</v>
      </c>
      <c r="H1190" s="16">
        <v>598.46412599999962</v>
      </c>
      <c r="I1190" s="33">
        <v>5202887.6400000006</v>
      </c>
      <c r="J1190" s="33">
        <v>5039304.97</v>
      </c>
      <c r="K1190" s="34">
        <f>IF($B1190="P",VLOOKUP($E1190,'[2]Costeo-JUL26'!$B$9:$CQ$307,K$1,0),0)</f>
        <v>928732</v>
      </c>
      <c r="L1190" s="35">
        <f>VLOOKUP($E1190,'[2]TEORICOS (05.26)'!$A$8:$T$251,L$1,0)</f>
        <v>0.23499999999999999</v>
      </c>
      <c r="M1190" s="36">
        <f t="shared" si="563"/>
        <v>1184236.6679499999</v>
      </c>
      <c r="N1190" s="35">
        <f>IF($B1190="P",VLOOKUP($E1190,'[2]Costeo-JUL26'!$B$9:$CQ$307,N$1,0),0)</f>
        <v>2.5000000000000001E-2</v>
      </c>
      <c r="O1190" s="36">
        <f t="shared" si="564"/>
        <v>29605.916698749999</v>
      </c>
      <c r="P1190" s="36">
        <f>IF($B1190="P",VLOOKUP($E1190,'[2]Costeo-JUL26'!$B$9:$CQ$307,P$1,0),0)*H1190</f>
        <v>0</v>
      </c>
      <c r="Q1190" s="36">
        <f t="shared" si="565"/>
        <v>1213842.58464875</v>
      </c>
      <c r="R1190" s="34">
        <f>IF($B1190="P",VLOOKUP($E1190,'[2]Costeo-JUL26'!$B$9:$CQ$307,R$1,0),0)</f>
        <v>0</v>
      </c>
      <c r="S1190" s="16">
        <f>IF($B1190="P",VLOOKUP($E1190,'[2]Costeo-JUL26'!$B$9:$CQ$307,S$1,0),0)*$G1190</f>
        <v>0</v>
      </c>
      <c r="T1190" s="36">
        <f>IF($B1190="P",VLOOKUP($E1190,'[2]Costeo-JUL26'!$B$9:$CQ$307,T$1,0),0)*$G1190</f>
        <v>0</v>
      </c>
      <c r="U1190" s="35">
        <f>IF($B1190="P",VLOOKUP($E1190,'[2]Costeo-JUL26'!$B$9:$CQ$307,U$1,0),0)</f>
        <v>0</v>
      </c>
      <c r="V1190" s="36">
        <f t="shared" si="566"/>
        <v>0</v>
      </c>
      <c r="W1190" s="36">
        <f t="shared" si="567"/>
        <v>0</v>
      </c>
      <c r="X1190" s="34">
        <f>IF($B1190="P",VLOOKUP($E1190,'[2]Costeo-JUL26'!$B$9:$CQ$307,X$1,0),0)</f>
        <v>902338</v>
      </c>
      <c r="Y1190" s="16">
        <f>IF($B1190="P",VLOOKUP($E1190,'[2]Costeo-JUL26'!$B$9:$CQ$307,Y$1,0),0)*$G1190</f>
        <v>22.199294403</v>
      </c>
      <c r="Z1190" s="36">
        <f>IF($B1190="P",VLOOKUP($E1190,'[2]Costeo-JUL26'!$B$9:$CQ$307,Z$1,0),0)*$G1190</f>
        <v>6276.6284995042197</v>
      </c>
      <c r="AA1190" s="35">
        <f>IF($B1190="P",VLOOKUP($E1190,'[2]Costeo-JUL26'!$B$9:$CQ$307,AA$1,0),0)</f>
        <v>0.45</v>
      </c>
      <c r="AB1190" s="36">
        <f t="shared" si="568"/>
        <v>2824.4828247768987</v>
      </c>
      <c r="AC1190" s="36">
        <f t="shared" si="569"/>
        <v>9101.1113242811189</v>
      </c>
      <c r="AD1190" s="34">
        <f>IF($B1190="P",VLOOKUP($E1190,'[2]Costeo-JUL26'!$B$9:$CQ$307,AD$1,0),0)</f>
        <v>901781</v>
      </c>
      <c r="AE1190" s="16">
        <f>IF($B1190="P",VLOOKUP($E1190,'[2]Costeo-JUL26'!$B$9:$CQ$307,AE$1,0),0)*$G1190</f>
        <v>1510.002</v>
      </c>
      <c r="AF1190" s="36">
        <f>IF($B1190="P",VLOOKUP($E1190,'[2]Costeo-JUL26'!$B$9:$CQ$307,AF$1,0),0)*$G1190</f>
        <v>23174.302694400001</v>
      </c>
      <c r="AG1190" s="35">
        <f>IF($B1190="P",VLOOKUP($E1190,'[2]Costeo-JUL26'!$B$9:$CQ$307,AG$1,0),0)</f>
        <v>6.0000000000000001E-3</v>
      </c>
      <c r="AH1190" s="36">
        <f t="shared" si="570"/>
        <v>139.04581616640002</v>
      </c>
      <c r="AI1190" s="36">
        <f t="shared" si="571"/>
        <v>23313.3485105664</v>
      </c>
      <c r="AJ1190" s="34">
        <f>IF($B1190="P",VLOOKUP($E1190,'[2]Costeo-JUL26'!$B$9:$CQ$307,AJ$1,0),0)</f>
        <v>923738</v>
      </c>
      <c r="AK1190" s="16">
        <f>IF($B1190="P",VLOOKUP($E1190,'[2]Costeo-JUL26'!$B$9:$CQ$307,AK$1,0),0)*$G1190</f>
        <v>1510.002</v>
      </c>
      <c r="AL1190" s="36">
        <f>IF($B1190="P",VLOOKUP($E1190,'[2]Costeo-JUL26'!$B$9:$CQ$307,AL$1,0),0)*$G1190</f>
        <v>30795.867464205774</v>
      </c>
      <c r="AM1190" s="35">
        <f>IF($B1190="P",VLOOKUP($E1190,'[2]Costeo-JUL26'!$B$9:$CQ$307,AM$1,0),0)</f>
        <v>1.7999999999999999E-2</v>
      </c>
      <c r="AN1190" s="36">
        <f t="shared" si="572"/>
        <v>554.32561435570392</v>
      </c>
      <c r="AO1190" s="36">
        <f t="shared" si="573"/>
        <v>31350.193078561479</v>
      </c>
      <c r="AP1190" s="34">
        <f>IF($B1190="P",VLOOKUP($E1190,'[2]Costeo-JUL26'!$B$9:$CQ$307,AP$1,0),0)</f>
        <v>916882</v>
      </c>
      <c r="AQ1190" s="16">
        <f>IF($B1190="P",VLOOKUP($E1190,'[2]Costeo-JUL26'!$B$9:$CQ$307,AQ$1,0),0)*$G1190</f>
        <v>1510.002</v>
      </c>
      <c r="AR1190" s="36">
        <f>IF($B1190="P",VLOOKUP($E1190,'[2]Costeo-JUL26'!$B$9:$CQ$307,AR$1,0),0)*$G1190</f>
        <v>246366.18819140623</v>
      </c>
      <c r="AS1190" s="35">
        <f>IF($B1190="P",VLOOKUP($E1190,'[2]Costeo-JUL26'!$B$9:$CQ$307,AS$1,0),0)</f>
        <v>0.02</v>
      </c>
      <c r="AT1190" s="36">
        <f t="shared" si="574"/>
        <v>4927.3237638281244</v>
      </c>
      <c r="AU1190" s="36">
        <f t="shared" si="575"/>
        <v>251293.51195523434</v>
      </c>
      <c r="AV1190" s="34">
        <f>IF($B1190="P",VLOOKUP($E1190,'[2]Costeo-JUL26'!$B$9:$CQ$307,AV$1,0),0)</f>
        <v>932442</v>
      </c>
      <c r="AW1190" s="16">
        <f>IF($B1190="P",VLOOKUP($E1190,'[2]Costeo-JUL26'!$B$9:$CQ$307,AW$1,0),0)*$G1190</f>
        <v>6.9711758999999995</v>
      </c>
      <c r="AX1190" s="36">
        <f>IF($B1190="P",VLOOKUP($E1190,'[2]Costeo-JUL26'!$B$9:$CQ$307,AX$1,0),0)*$G1190</f>
        <v>25732.52256241651</v>
      </c>
      <c r="AY1190" s="35">
        <f>IF($B1190="P",VLOOKUP($E1190,'[2]Costeo-JUL26'!$B$9:$CQ$307,AY$1,0),0)</f>
        <v>0.03</v>
      </c>
      <c r="AZ1190" s="36">
        <f t="shared" si="576"/>
        <v>771.97567687249534</v>
      </c>
      <c r="BA1190" s="36">
        <f t="shared" si="577"/>
        <v>26504.498239289005</v>
      </c>
      <c r="BB1190" s="34">
        <f>IF($B1190="P",VLOOKUP($E1190,'[2]Costeo-JUL26'!$B$9:$CQ$307,BB$1,0),0)</f>
        <v>902311</v>
      </c>
      <c r="BC1190" s="16">
        <f>IF($B1190="P",VLOOKUP($E1190,'[2]Costeo-JUL26'!$B$9:$CQ$307,BC$1,0),0)*$G1190</f>
        <v>1.1010431250000001</v>
      </c>
      <c r="BD1190" s="36">
        <f>IF($B1190="P",VLOOKUP($E1190,'[2]Costeo-JUL26'!$B$9:$CQ$307,BD$1,0),0)*$G1190</f>
        <v>4317.900265940626</v>
      </c>
      <c r="BE1190" s="35">
        <f>IF($B1190="P",VLOOKUP($E1190,'[2]Costeo-JUL26'!$B$9:$CQ$307,BE$1,0),0)</f>
        <v>0.03</v>
      </c>
      <c r="BF1190" s="36">
        <f t="shared" si="578"/>
        <v>129.53700797821878</v>
      </c>
      <c r="BG1190" s="36">
        <f t="shared" si="579"/>
        <v>4447.4372739188448</v>
      </c>
      <c r="BH1190" s="34">
        <f>IF($B1190="P",VLOOKUP($E1190,'[2]Costeo-JUL26'!$B$9:$CQ$307,BH$1,0),0)</f>
        <v>933089</v>
      </c>
      <c r="BI1190" s="16">
        <f>IF($B1190="P",VLOOKUP($E1190,'[2]Costeo-JUL26'!$B$9:$CQ$307,BI$1,0),0)*$G1190</f>
        <v>9.4375125000000004</v>
      </c>
      <c r="BJ1190" s="36">
        <f>IF($B1190="P",VLOOKUP($E1190,'[2]Costeo-JUL26'!$B$9:$CQ$307,BJ$1,0),0)*$G1190</f>
        <v>7027.8564381977358</v>
      </c>
      <c r="BK1190" s="35">
        <f>IF(BH1190=910319,0,IF($B1190="P",VLOOKUP($E1190,'[2]Costeo-JUL26'!$B$9:$CQ$307,BK$1,0),0))</f>
        <v>0.02</v>
      </c>
      <c r="BL1190" s="36">
        <f t="shared" si="580"/>
        <v>140.55712876395472</v>
      </c>
      <c r="BM1190" s="36">
        <f t="shared" si="581"/>
        <v>7168.4135669616908</v>
      </c>
      <c r="BN1190" s="34">
        <f>IF($B1190="P",VLOOKUP($E1190,'[2]Costeo-JUL26'!$B$9:$CQ$307,BN$1,0),0)</f>
        <v>0</v>
      </c>
      <c r="BO1190" s="16">
        <f>IF($B1190="P",VLOOKUP($E1190,'[2]Costeo-JUL26'!$B$9:$CQ$307,BO$1,0),0)*$G1190</f>
        <v>0</v>
      </c>
      <c r="BP1190" s="36">
        <f>IF($B1190="P",VLOOKUP($E1190,'[2]Costeo-JUL26'!$B$9:$CQ$307,BP$1,0),0)*$G1190</f>
        <v>0</v>
      </c>
      <c r="BQ1190" s="35">
        <f>IF($B1190="P",VLOOKUP($E1190,'[2]Costeo-JUL26'!$B$9:$CQ$307,BQ$1,0),0)</f>
        <v>0</v>
      </c>
      <c r="BR1190" s="36">
        <f t="shared" si="582"/>
        <v>0</v>
      </c>
      <c r="BS1190" s="36">
        <f t="shared" si="583"/>
        <v>0</v>
      </c>
      <c r="BT1190" s="34">
        <f>IF($B1190="P",VLOOKUP($E1190,'[2]Costeo-JUL26'!$B$9:$CQ$307,BT$1,0),0)</f>
        <v>0</v>
      </c>
      <c r="BU1190" s="16">
        <f>IF($B1190="P",VLOOKUP($E1190,'[2]Costeo-JUL26'!$B$9:$CQ$307,BU$1,0),0)*$G1190</f>
        <v>0</v>
      </c>
      <c r="BV1190" s="36">
        <f>IF($B1190="P",VLOOKUP($E1190,'[2]Costeo-JUL26'!$B$9:$CQ$307,BV$1,0),0)*$G1190</f>
        <v>0</v>
      </c>
      <c r="BW1190" s="35">
        <f>IF($B1190="P",VLOOKUP($E1190,'[2]Costeo-JUL26'!$B$9:$CQ$307,BW$1,0),0)</f>
        <v>0</v>
      </c>
      <c r="BX1190" s="36">
        <f t="shared" si="584"/>
        <v>0</v>
      </c>
      <c r="BY1190" s="36">
        <f t="shared" si="585"/>
        <v>0</v>
      </c>
      <c r="BZ1190" s="34">
        <f>IF($B1190="P",VLOOKUP($E1190,'[2]Costeo-JUL26'!$B$9:$CQ$307,BZ$1,0),0)</f>
        <v>0</v>
      </c>
      <c r="CA1190" s="16">
        <f>IF($B1190="P",VLOOKUP($E1190,'[2]Costeo-JUL26'!$B$9:$CQ$307,CA$1,0),0)*$G1190</f>
        <v>0</v>
      </c>
      <c r="CB1190" s="36">
        <f>IF($B1190="P",VLOOKUP($E1190,'[2]Costeo-JUL26'!$B$9:$CQ$307,CB$1,0),0)*$G1190</f>
        <v>0</v>
      </c>
      <c r="CC1190" s="35">
        <f>IF($B1190="P",VLOOKUP($E1190,'[2]Costeo-JUL26'!$B$9:$CQ$307,CC$1,0),0)</f>
        <v>0</v>
      </c>
      <c r="CD1190" s="36">
        <f t="shared" si="586"/>
        <v>0</v>
      </c>
      <c r="CE1190" s="36">
        <f t="shared" si="587"/>
        <v>0</v>
      </c>
      <c r="CF1190" s="37">
        <f t="shared" si="559"/>
        <v>1567021.0985975629</v>
      </c>
      <c r="CG1190" s="36">
        <f>IF($B1190="r",VLOOKUP($E1190,'[2]Costeo-JUL26'!$B$9:$CQ$307,CG$1,0),0)*$G1190</f>
        <v>0</v>
      </c>
      <c r="CH1190" s="35">
        <f>VLOOKUP($E1190,'[2]TEORICOS (05.26)'!$A$8:$T$251,CH$1,0)</f>
        <v>0</v>
      </c>
      <c r="CI1190" s="36">
        <f t="shared" si="588"/>
        <v>0</v>
      </c>
      <c r="CJ1190" s="37">
        <f t="shared" si="589"/>
        <v>0</v>
      </c>
      <c r="CM1190" s="16">
        <f>SUMIFS('[1]Ajuste Inventario'!$I:$I,'[1]Ajuste Inventario'!$B:$B,E1190,'[1]Ajuste Inventario'!$S:$S,D1190)*-1</f>
        <v>19.501999999999999</v>
      </c>
      <c r="CN1190" s="36">
        <f t="shared" si="560"/>
        <v>121430.4833961134</v>
      </c>
      <c r="CP1190" t="str">
        <f t="shared" si="561"/>
        <v>3559Org.Vtas V.Gesell</v>
      </c>
      <c r="CQ1190" s="10">
        <f t="shared" si="562"/>
        <v>6226.5656546053433</v>
      </c>
    </row>
    <row r="1191" spans="1:95" x14ac:dyDescent="0.25">
      <c r="A1191" s="30">
        <v>46204</v>
      </c>
      <c r="B1191" s="31" t="str">
        <f>VLOOKUP($E1191,'[2]TEORICOS (05.26)'!$A$8:$T$251,B$1,0)</f>
        <v>P</v>
      </c>
      <c r="C1191" s="32" t="str">
        <f>VLOOKUP($E1191,'[2]TEORICOS (05.26)'!$A$8:$T$251,C$1,0)</f>
        <v>Cepita</v>
      </c>
      <c r="D1191" t="s">
        <v>233</v>
      </c>
      <c r="E1191">
        <v>3800</v>
      </c>
      <c r="F1191" t="s">
        <v>183</v>
      </c>
      <c r="G1191" s="16">
        <v>70</v>
      </c>
      <c r="H1191" s="16">
        <v>22.190000000000005</v>
      </c>
      <c r="I1191" s="33">
        <v>439119.58000000007</v>
      </c>
      <c r="J1191" s="33">
        <v>430390.43000000005</v>
      </c>
      <c r="K1191" s="34">
        <f>IF($B1191="P",VLOOKUP($E1191,'[2]Costeo-JUL26'!$B$9:$CQ$307,K$1,0),0)</f>
        <v>932505</v>
      </c>
      <c r="L1191" s="35">
        <f>VLOOKUP($E1191,'[2]TEORICOS (05.26)'!$A$8:$T$251,L$1,0)</f>
        <v>0.2</v>
      </c>
      <c r="M1191" s="36">
        <f t="shared" si="563"/>
        <v>86078.08600000001</v>
      </c>
      <c r="N1191" s="35">
        <f>IF($B1191="P",VLOOKUP($E1191,'[2]Costeo-JUL26'!$B$9:$CQ$307,N$1,0),0)</f>
        <v>0.2</v>
      </c>
      <c r="O1191" s="36">
        <f t="shared" si="564"/>
        <v>17215.617200000004</v>
      </c>
      <c r="P1191" s="36">
        <f>IF($B1191="P",VLOOKUP($E1191,'[2]Costeo-JUL26'!$B$9:$CQ$307,P$1,0),0)*H1191</f>
        <v>0</v>
      </c>
      <c r="Q1191" s="36">
        <f t="shared" si="565"/>
        <v>103293.70320000002</v>
      </c>
      <c r="R1191" s="34">
        <f>IF($B1191="P",VLOOKUP($E1191,'[2]Costeo-JUL26'!$B$9:$CQ$307,R$1,0),0)</f>
        <v>0</v>
      </c>
      <c r="S1191" s="16">
        <f>IF($B1191="P",VLOOKUP($E1191,'[2]Costeo-JUL26'!$B$9:$CQ$307,S$1,0),0)*$G1191</f>
        <v>0</v>
      </c>
      <c r="T1191" s="36">
        <f>IF($B1191="P",VLOOKUP($E1191,'[2]Costeo-JUL26'!$B$9:$CQ$307,T$1,0),0)*$G1191</f>
        <v>0</v>
      </c>
      <c r="U1191" s="35">
        <f>IF($B1191="P",VLOOKUP($E1191,'[2]Costeo-JUL26'!$B$9:$CQ$307,U$1,0),0)</f>
        <v>0</v>
      </c>
      <c r="V1191" s="36">
        <f t="shared" si="566"/>
        <v>0</v>
      </c>
      <c r="W1191" s="36">
        <f t="shared" si="567"/>
        <v>0</v>
      </c>
      <c r="X1191" s="34">
        <f>IF($B1191="P",VLOOKUP($E1191,'[2]Costeo-JUL26'!$B$9:$CQ$307,X$1,0),0)</f>
        <v>0</v>
      </c>
      <c r="Y1191" s="16">
        <f>IF($B1191="P",VLOOKUP($E1191,'[2]Costeo-JUL26'!$B$9:$CQ$307,Y$1,0),0)*$G1191</f>
        <v>0</v>
      </c>
      <c r="Z1191" s="36">
        <f>IF($B1191="P",VLOOKUP($E1191,'[2]Costeo-JUL26'!$B$9:$CQ$307,Z$1,0),0)*$G1191</f>
        <v>0</v>
      </c>
      <c r="AA1191" s="35">
        <f>IF($B1191="P",VLOOKUP($E1191,'[2]Costeo-JUL26'!$B$9:$CQ$307,AA$1,0),0)</f>
        <v>0</v>
      </c>
      <c r="AB1191" s="36">
        <f t="shared" si="568"/>
        <v>0</v>
      </c>
      <c r="AC1191" s="36">
        <f t="shared" si="569"/>
        <v>0</v>
      </c>
      <c r="AD1191" s="34">
        <f>IF($B1191="P",VLOOKUP($E1191,'[2]Costeo-JUL26'!$B$9:$CQ$307,AD$1,0),0)</f>
        <v>917993</v>
      </c>
      <c r="AE1191" s="16">
        <f>IF($B1191="P",VLOOKUP($E1191,'[2]Costeo-JUL26'!$B$9:$CQ$307,AE$1,0),0)*$G1191</f>
        <v>420</v>
      </c>
      <c r="AF1191" s="36">
        <f>IF($B1191="P",VLOOKUP($E1191,'[2]Costeo-JUL26'!$B$9:$CQ$307,AF$1,0),0)*$G1191</f>
        <v>11413.248</v>
      </c>
      <c r="AG1191" s="35">
        <f>IF($B1191="P",VLOOKUP($E1191,'[2]Costeo-JUL26'!$B$9:$CQ$307,AG$1,0),0)</f>
        <v>6.0000000000000001E-3</v>
      </c>
      <c r="AH1191" s="36">
        <f t="shared" si="570"/>
        <v>68.479488000000003</v>
      </c>
      <c r="AI1191" s="36">
        <f t="shared" si="571"/>
        <v>11481.727488</v>
      </c>
      <c r="AJ1191" s="34">
        <f>IF($B1191="P",VLOOKUP($E1191,'[2]Costeo-JUL26'!$B$9:$CQ$307,AJ$1,0),0)</f>
        <v>929253</v>
      </c>
      <c r="AK1191" s="16">
        <f>IF($B1191="P",VLOOKUP($E1191,'[2]Costeo-JUL26'!$B$9:$CQ$307,AK$1,0),0)*$G1191</f>
        <v>420</v>
      </c>
      <c r="AL1191" s="36">
        <f>IF($B1191="P",VLOOKUP($E1191,'[2]Costeo-JUL26'!$B$9:$CQ$307,AL$1,0),0)*$G1191</f>
        <v>6473.3760000000002</v>
      </c>
      <c r="AM1191" s="35">
        <f>IF($B1191="P",VLOOKUP($E1191,'[2]Costeo-JUL26'!$B$9:$CQ$307,AM$1,0),0)</f>
        <v>1.7999999999999999E-2</v>
      </c>
      <c r="AN1191" s="36">
        <f t="shared" si="572"/>
        <v>116.52076799999999</v>
      </c>
      <c r="AO1191" s="36">
        <f t="shared" si="573"/>
        <v>6589.8967680000005</v>
      </c>
      <c r="AP1191" s="34">
        <f>IF($B1191="P",VLOOKUP($E1191,'[2]Costeo-JUL26'!$B$9:$CQ$307,AP$1,0),0)</f>
        <v>929269</v>
      </c>
      <c r="AQ1191" s="16">
        <f>IF($B1191="P",VLOOKUP($E1191,'[2]Costeo-JUL26'!$B$9:$CQ$307,AQ$1,0),0)*$G1191</f>
        <v>420</v>
      </c>
      <c r="AR1191" s="36">
        <f>IF($B1191="P",VLOOKUP($E1191,'[2]Costeo-JUL26'!$B$9:$CQ$307,AR$1,0),0)*$G1191</f>
        <v>37246.809600000008</v>
      </c>
      <c r="AS1191" s="35">
        <f>IF($B1191="P",VLOOKUP($E1191,'[2]Costeo-JUL26'!$B$9:$CQ$307,AS$1,0),0)</f>
        <v>0.02</v>
      </c>
      <c r="AT1191" s="36">
        <f t="shared" si="574"/>
        <v>744.93619200000012</v>
      </c>
      <c r="AU1191" s="36">
        <f t="shared" si="575"/>
        <v>37991.745792000009</v>
      </c>
      <c r="AV1191" s="34">
        <f>IF($B1191="P",VLOOKUP($E1191,'[2]Costeo-JUL26'!$B$9:$CQ$307,AV$1,0),0)</f>
        <v>934139</v>
      </c>
      <c r="AW1191" s="16">
        <f>IF($B1191="P",VLOOKUP($E1191,'[2]Costeo-JUL26'!$B$9:$CQ$307,AW$1,0),0)*$G1191</f>
        <v>0.63</v>
      </c>
      <c r="AX1191" s="36">
        <f>IF($B1191="P",VLOOKUP($E1191,'[2]Costeo-JUL26'!$B$9:$CQ$307,AX$1,0),0)*$G1191</f>
        <v>3239.8002000000001</v>
      </c>
      <c r="AY1191" s="35">
        <f>IF($B1191="P",VLOOKUP($E1191,'[2]Costeo-JUL26'!$B$9:$CQ$307,AY$1,0),0)</f>
        <v>0.03</v>
      </c>
      <c r="AZ1191" s="36">
        <f t="shared" si="576"/>
        <v>97.194006000000002</v>
      </c>
      <c r="BA1191" s="36">
        <f t="shared" si="577"/>
        <v>3336.9942060000003</v>
      </c>
      <c r="BB1191" s="34">
        <f>IF($B1191="P",VLOOKUP($E1191,'[2]Costeo-JUL26'!$B$9:$CQ$307,BB$1,0),0)</f>
        <v>902311</v>
      </c>
      <c r="BC1191" s="16">
        <f>IF($B1191="P",VLOOKUP($E1191,'[2]Costeo-JUL26'!$B$9:$CQ$307,BC$1,0),0)*$G1191</f>
        <v>7.4536000000000005E-2</v>
      </c>
      <c r="BD1191" s="36">
        <f>IF($B1191="P",VLOOKUP($E1191,'[2]Costeo-JUL26'!$B$9:$CQ$307,BD$1,0),0)*$G1191</f>
        <v>292.30373172000009</v>
      </c>
      <c r="BE1191" s="35">
        <f>IF($B1191="P",VLOOKUP($E1191,'[2]Costeo-JUL26'!$B$9:$CQ$307,BE$1,0),0)</f>
        <v>0.03</v>
      </c>
      <c r="BF1191" s="36">
        <f t="shared" si="578"/>
        <v>8.7691119516000029</v>
      </c>
      <c r="BG1191" s="36">
        <f t="shared" si="579"/>
        <v>301.07284367160008</v>
      </c>
      <c r="BH1191" s="34">
        <f>IF($B1191="P",VLOOKUP($E1191,'[2]Costeo-JUL26'!$B$9:$CQ$307,BH$1,0),0)</f>
        <v>902302</v>
      </c>
      <c r="BI1191" s="16">
        <f>IF($B1191="P",VLOOKUP($E1191,'[2]Costeo-JUL26'!$B$9:$CQ$307,BI$1,0),0)*$G1191</f>
        <v>1.2962962962962963</v>
      </c>
      <c r="BJ1191" s="36">
        <f>IF($B1191="P",VLOOKUP($E1191,'[2]Costeo-JUL26'!$B$9:$CQ$307,BJ$1,0),0)*$G1191</f>
        <v>852.70370370370358</v>
      </c>
      <c r="BK1191" s="35">
        <f>IF(BH1191=910319,0,IF($B1191="P",VLOOKUP($E1191,'[2]Costeo-JUL26'!$B$9:$CQ$307,BK$1,0),0))</f>
        <v>0.02</v>
      </c>
      <c r="BL1191" s="36">
        <f t="shared" si="580"/>
        <v>17.054074074074073</v>
      </c>
      <c r="BM1191" s="36">
        <f t="shared" si="581"/>
        <v>869.75777777777762</v>
      </c>
      <c r="BN1191" s="34">
        <f>IF($B1191="P",VLOOKUP($E1191,'[2]Costeo-JUL26'!$B$9:$CQ$307,BN$1,0),0)</f>
        <v>0</v>
      </c>
      <c r="BO1191" s="16">
        <f>IF($B1191="P",VLOOKUP($E1191,'[2]Costeo-JUL26'!$B$9:$CQ$307,BO$1,0),0)*$G1191</f>
        <v>0</v>
      </c>
      <c r="BP1191" s="36">
        <f>IF($B1191="P",VLOOKUP($E1191,'[2]Costeo-JUL26'!$B$9:$CQ$307,BP$1,0),0)*$G1191</f>
        <v>0</v>
      </c>
      <c r="BQ1191" s="35">
        <f>IF($B1191="P",VLOOKUP($E1191,'[2]Costeo-JUL26'!$B$9:$CQ$307,BQ$1,0),0)</f>
        <v>0</v>
      </c>
      <c r="BR1191" s="36">
        <f t="shared" si="582"/>
        <v>0</v>
      </c>
      <c r="BS1191" s="36">
        <f t="shared" si="583"/>
        <v>0</v>
      </c>
      <c r="BT1191" s="34">
        <f>IF($B1191="P",VLOOKUP($E1191,'[2]Costeo-JUL26'!$B$9:$CQ$307,BT$1,0),0)</f>
        <v>0</v>
      </c>
      <c r="BU1191" s="16">
        <f>IF($B1191="P",VLOOKUP($E1191,'[2]Costeo-JUL26'!$B$9:$CQ$307,BU$1,0),0)*$G1191</f>
        <v>0</v>
      </c>
      <c r="BV1191" s="36">
        <f>IF($B1191="P",VLOOKUP($E1191,'[2]Costeo-JUL26'!$B$9:$CQ$307,BV$1,0),0)*$G1191</f>
        <v>0</v>
      </c>
      <c r="BW1191" s="35">
        <f>IF($B1191="P",VLOOKUP($E1191,'[2]Costeo-JUL26'!$B$9:$CQ$307,BW$1,0),0)</f>
        <v>0</v>
      </c>
      <c r="BX1191" s="36">
        <f t="shared" si="584"/>
        <v>0</v>
      </c>
      <c r="BY1191" s="36">
        <f t="shared" si="585"/>
        <v>0</v>
      </c>
      <c r="BZ1191" s="34">
        <f>IF($B1191="P",VLOOKUP($E1191,'[2]Costeo-JUL26'!$B$9:$CQ$307,BZ$1,0),0)</f>
        <v>0</v>
      </c>
      <c r="CA1191" s="16">
        <f>IF($B1191="P",VLOOKUP($E1191,'[2]Costeo-JUL26'!$B$9:$CQ$307,CA$1,0),0)*$G1191</f>
        <v>0</v>
      </c>
      <c r="CB1191" s="36">
        <f>IF($B1191="P",VLOOKUP($E1191,'[2]Costeo-JUL26'!$B$9:$CQ$307,CB$1,0),0)*$G1191</f>
        <v>0</v>
      </c>
      <c r="CC1191" s="35">
        <f>IF($B1191="P",VLOOKUP($E1191,'[2]Costeo-JUL26'!$B$9:$CQ$307,CC$1,0),0)</f>
        <v>0</v>
      </c>
      <c r="CD1191" s="36">
        <f t="shared" si="586"/>
        <v>0</v>
      </c>
      <c r="CE1191" s="36">
        <f t="shared" si="587"/>
        <v>0</v>
      </c>
      <c r="CF1191" s="37">
        <f t="shared" si="559"/>
        <v>163864.89807544943</v>
      </c>
      <c r="CG1191" s="36">
        <f>IF($B1191="r",VLOOKUP($E1191,'[2]Costeo-JUL26'!$B$9:$CQ$307,CG$1,0),0)*$G1191</f>
        <v>0</v>
      </c>
      <c r="CH1191" s="35">
        <f>VLOOKUP($E1191,'[2]TEORICOS (05.26)'!$A$8:$T$251,CH$1,0)</f>
        <v>0.15</v>
      </c>
      <c r="CI1191" s="36">
        <f t="shared" si="588"/>
        <v>0</v>
      </c>
      <c r="CJ1191" s="37">
        <f t="shared" si="589"/>
        <v>0</v>
      </c>
      <c r="CM1191" s="16">
        <f>SUMIFS('[1]Ajuste Inventario'!$I:$I,'[1]Ajuste Inventario'!$B:$B,E1191,'[1]Ajuste Inventario'!$S:$S,D1191)*-1</f>
        <v>0.33300000000000002</v>
      </c>
      <c r="CN1191" s="36">
        <f t="shared" si="560"/>
        <v>779.52872941606654</v>
      </c>
      <c r="CP1191" t="str">
        <f t="shared" si="561"/>
        <v>3800Org.Vtas V.Gesell</v>
      </c>
      <c r="CQ1191" s="10">
        <f t="shared" si="562"/>
        <v>2340.9271153635632</v>
      </c>
    </row>
    <row r="1192" spans="1:95" x14ac:dyDescent="0.25">
      <c r="A1192" s="30">
        <v>46204</v>
      </c>
      <c r="B1192" s="31" t="str">
        <f>VLOOKUP($E1192,'[2]TEORICOS (05.26)'!$A$8:$T$251,B$1,0)</f>
        <v>P</v>
      </c>
      <c r="C1192" s="32" t="str">
        <f>VLOOKUP($E1192,'[2]TEORICOS (05.26)'!$A$8:$T$251,C$1,0)</f>
        <v>Powerade</v>
      </c>
      <c r="D1192" t="s">
        <v>233</v>
      </c>
      <c r="E1192">
        <v>3817</v>
      </c>
      <c r="F1192" t="s">
        <v>184</v>
      </c>
      <c r="G1192" s="16">
        <v>23</v>
      </c>
      <c r="H1192" s="16">
        <v>12.144000000000005</v>
      </c>
      <c r="I1192" s="33">
        <v>162975.24999999997</v>
      </c>
      <c r="J1192" s="33">
        <v>161430.75</v>
      </c>
      <c r="K1192" s="34">
        <f>IF($B1192="P",VLOOKUP($E1192,'[2]Costeo-JUL26'!$B$9:$CQ$307,K$1,0),0)</f>
        <v>942087</v>
      </c>
      <c r="L1192" s="35">
        <f>VLOOKUP($E1192,'[2]TEORICOS (05.26)'!$A$8:$T$251,L$1,0)</f>
        <v>0.22</v>
      </c>
      <c r="M1192" s="36">
        <f t="shared" si="563"/>
        <v>35514.764999999999</v>
      </c>
      <c r="N1192" s="35">
        <f>IF($B1192="P",VLOOKUP($E1192,'[2]Costeo-JUL26'!$B$9:$CQ$307,N$1,0),0)</f>
        <v>0.2</v>
      </c>
      <c r="O1192" s="36">
        <f t="shared" si="564"/>
        <v>7102.9530000000004</v>
      </c>
      <c r="P1192" s="36">
        <f>IF($B1192="P",VLOOKUP($E1192,'[2]Costeo-JUL26'!$B$9:$CQ$307,P$1,0),0)*H1192</f>
        <v>0</v>
      </c>
      <c r="Q1192" s="36">
        <f t="shared" si="565"/>
        <v>42617.718000000001</v>
      </c>
      <c r="R1192" s="34">
        <f>IF($B1192="P",VLOOKUP($E1192,'[2]Costeo-JUL26'!$B$9:$CQ$307,R$1,0),0)</f>
        <v>902332</v>
      </c>
      <c r="S1192" s="16">
        <f>IF($B1192="P",VLOOKUP($E1192,'[2]Costeo-JUL26'!$B$9:$CQ$307,S$1,0),0)*$G1192</f>
        <v>3.7815675750577364</v>
      </c>
      <c r="T1192" s="36">
        <f>IF($B1192="P",VLOOKUP($E1192,'[2]Costeo-JUL26'!$B$9:$CQ$307,T$1,0),0)*$G1192</f>
        <v>2637.8471895657067</v>
      </c>
      <c r="U1192" s="35">
        <f>IF($B1192="P",VLOOKUP($E1192,'[2]Costeo-JUL26'!$B$9:$CQ$307,U$1,0),0)</f>
        <v>1.4999999999999999E-2</v>
      </c>
      <c r="V1192" s="36">
        <f t="shared" si="566"/>
        <v>39.5677078434856</v>
      </c>
      <c r="W1192" s="36">
        <f t="shared" si="567"/>
        <v>2677.4148974091922</v>
      </c>
      <c r="X1192" s="34">
        <f>IF($B1192="P",VLOOKUP($E1192,'[2]Costeo-JUL26'!$B$9:$CQ$307,X$1,0),0)</f>
        <v>0</v>
      </c>
      <c r="Y1192" s="16">
        <f>IF($B1192="P",VLOOKUP($E1192,'[2]Costeo-JUL26'!$B$9:$CQ$307,Y$1,0),0)*$G1192</f>
        <v>0</v>
      </c>
      <c r="Z1192" s="36">
        <f>IF($B1192="P",VLOOKUP($E1192,'[2]Costeo-JUL26'!$B$9:$CQ$307,Z$1,0),0)*$G1192</f>
        <v>0</v>
      </c>
      <c r="AA1192" s="35">
        <f>IF($B1192="P",VLOOKUP($E1192,'[2]Costeo-JUL26'!$B$9:$CQ$307,AA$1,0),0)</f>
        <v>0</v>
      </c>
      <c r="AB1192" s="36">
        <f t="shared" si="568"/>
        <v>0</v>
      </c>
      <c r="AC1192" s="36">
        <f t="shared" si="569"/>
        <v>0</v>
      </c>
      <c r="AD1192" s="34">
        <f>IF($B1192="P",VLOOKUP($E1192,'[2]Costeo-JUL26'!$B$9:$CQ$307,AD$1,0),0)</f>
        <v>917993</v>
      </c>
      <c r="AE1192" s="16">
        <f>IF($B1192="P",VLOOKUP($E1192,'[2]Costeo-JUL26'!$B$9:$CQ$307,AE$1,0),0)*$G1192</f>
        <v>138</v>
      </c>
      <c r="AF1192" s="36">
        <f>IF($B1192="P",VLOOKUP($E1192,'[2]Costeo-JUL26'!$B$9:$CQ$307,AF$1,0),0)*$G1192</f>
        <v>3750.0672</v>
      </c>
      <c r="AG1192" s="35">
        <f>IF($B1192="P",VLOOKUP($E1192,'[2]Costeo-JUL26'!$B$9:$CQ$307,AG$1,0),0)</f>
        <v>6.0000000000000001E-3</v>
      </c>
      <c r="AH1192" s="36">
        <f t="shared" si="570"/>
        <v>22.500403200000001</v>
      </c>
      <c r="AI1192" s="36">
        <f t="shared" si="571"/>
        <v>3772.5676032000001</v>
      </c>
      <c r="AJ1192" s="34">
        <f>IF($B1192="P",VLOOKUP($E1192,'[2]Costeo-JUL26'!$B$9:$CQ$307,AJ$1,0),0)</f>
        <v>941907</v>
      </c>
      <c r="AK1192" s="16">
        <f>IF($B1192="P",VLOOKUP($E1192,'[2]Costeo-JUL26'!$B$9:$CQ$307,AK$1,0),0)*$G1192</f>
        <v>138</v>
      </c>
      <c r="AL1192" s="36">
        <f>IF($B1192="P",VLOOKUP($E1192,'[2]Costeo-JUL26'!$B$9:$CQ$307,AL$1,0),0)*$G1192</f>
        <v>11972.36664</v>
      </c>
      <c r="AM1192" s="35">
        <f>IF($B1192="P",VLOOKUP($E1192,'[2]Costeo-JUL26'!$B$9:$CQ$307,AM$1,0),0)</f>
        <v>1.7999999999999999E-2</v>
      </c>
      <c r="AN1192" s="36">
        <f t="shared" si="572"/>
        <v>215.50259951999999</v>
      </c>
      <c r="AO1192" s="36">
        <f t="shared" si="573"/>
        <v>12187.86923952</v>
      </c>
      <c r="AP1192" s="34">
        <f>IF($B1192="P",VLOOKUP($E1192,'[2]Costeo-JUL26'!$B$9:$CQ$307,AP$1,0),0)</f>
        <v>929270</v>
      </c>
      <c r="AQ1192" s="16">
        <f>IF($B1192="P",VLOOKUP($E1192,'[2]Costeo-JUL26'!$B$9:$CQ$307,AQ$1,0),0)*$G1192</f>
        <v>138</v>
      </c>
      <c r="AR1192" s="36">
        <f>IF($B1192="P",VLOOKUP($E1192,'[2]Costeo-JUL26'!$B$9:$CQ$307,AR$1,0),0)*$G1192</f>
        <v>14821.274519999999</v>
      </c>
      <c r="AS1192" s="35">
        <f>IF($B1192="P",VLOOKUP($E1192,'[2]Costeo-JUL26'!$B$9:$CQ$307,AS$1,0),0)</f>
        <v>0.02</v>
      </c>
      <c r="AT1192" s="36">
        <f t="shared" si="574"/>
        <v>296.4254904</v>
      </c>
      <c r="AU1192" s="36">
        <f t="shared" si="575"/>
        <v>15117.7000104</v>
      </c>
      <c r="AV1192" s="34">
        <f>IF($B1192="P",VLOOKUP($E1192,'[2]Costeo-JUL26'!$B$9:$CQ$307,AV$1,0),0)</f>
        <v>934139</v>
      </c>
      <c r="AW1192" s="16">
        <f>IF($B1192="P",VLOOKUP($E1192,'[2]Costeo-JUL26'!$B$9:$CQ$307,AW$1,0),0)*$G1192</f>
        <v>0.36109999999999998</v>
      </c>
      <c r="AX1192" s="36">
        <f>IF($B1192="P",VLOOKUP($E1192,'[2]Costeo-JUL26'!$B$9:$CQ$307,AX$1,0),0)*$G1192</f>
        <v>1856.971194</v>
      </c>
      <c r="AY1192" s="35">
        <f>IF($B1192="P",VLOOKUP($E1192,'[2]Costeo-JUL26'!$B$9:$CQ$307,AY$1,0),0)</f>
        <v>0.03</v>
      </c>
      <c r="AZ1192" s="36">
        <f t="shared" si="576"/>
        <v>55.70913582</v>
      </c>
      <c r="BA1192" s="36">
        <f t="shared" si="577"/>
        <v>1912.68032982</v>
      </c>
      <c r="BB1192" s="34">
        <f>IF($B1192="P",VLOOKUP($E1192,'[2]Costeo-JUL26'!$B$9:$CQ$307,BB$1,0),0)</f>
        <v>902311</v>
      </c>
      <c r="BC1192" s="16">
        <f>IF($B1192="P",VLOOKUP($E1192,'[2]Costeo-JUL26'!$B$9:$CQ$307,BC$1,0),0)*$G1192</f>
        <v>3.2855500000000003E-2</v>
      </c>
      <c r="BD1192" s="36">
        <f>IF($B1192="P",VLOOKUP($E1192,'[2]Costeo-JUL26'!$B$9:$CQ$307,BD$1,0),0)*$G1192</f>
        <v>128.84760729750002</v>
      </c>
      <c r="BE1192" s="35">
        <f>IF($B1192="P",VLOOKUP($E1192,'[2]Costeo-JUL26'!$B$9:$CQ$307,BE$1,0),0)</f>
        <v>0.03</v>
      </c>
      <c r="BF1192" s="36">
        <f t="shared" si="578"/>
        <v>3.8654282189250004</v>
      </c>
      <c r="BG1192" s="36">
        <f t="shared" si="579"/>
        <v>132.71303551642501</v>
      </c>
      <c r="BH1192" s="34">
        <f>IF($B1192="P",VLOOKUP($E1192,'[2]Costeo-JUL26'!$B$9:$CQ$307,BH$1,0),0)</f>
        <v>933089</v>
      </c>
      <c r="BI1192" s="16">
        <f>IF($B1192="P",VLOOKUP($E1192,'[2]Costeo-JUL26'!$B$9:$CQ$307,BI$1,0),0)*$G1192</f>
        <v>0.43809523809523815</v>
      </c>
      <c r="BJ1192" s="36">
        <f>IF($B1192="P",VLOOKUP($E1192,'[2]Costeo-JUL26'!$B$9:$CQ$307,BJ$1,0),0)*$G1192</f>
        <v>326.23749527127927</v>
      </c>
      <c r="BK1192" s="35">
        <f>IF(BH1192=910319,0,IF($B1192="P",VLOOKUP($E1192,'[2]Costeo-JUL26'!$B$9:$CQ$307,BK$1,0),0))</f>
        <v>0.02</v>
      </c>
      <c r="BL1192" s="36">
        <f t="shared" si="580"/>
        <v>6.524749905425586</v>
      </c>
      <c r="BM1192" s="36">
        <f t="shared" si="581"/>
        <v>332.76224517670488</v>
      </c>
      <c r="BN1192" s="34">
        <f>IF($B1192="P",VLOOKUP($E1192,'[2]Costeo-JUL26'!$B$9:$CQ$307,BN$1,0),0)</f>
        <v>0</v>
      </c>
      <c r="BO1192" s="16">
        <f>IF($B1192="P",VLOOKUP($E1192,'[2]Costeo-JUL26'!$B$9:$CQ$307,BO$1,0),0)*$G1192</f>
        <v>0</v>
      </c>
      <c r="BP1192" s="36">
        <f>IF($B1192="P",VLOOKUP($E1192,'[2]Costeo-JUL26'!$B$9:$CQ$307,BP$1,0),0)*$G1192</f>
        <v>0</v>
      </c>
      <c r="BQ1192" s="35">
        <f>IF($B1192="P",VLOOKUP($E1192,'[2]Costeo-JUL26'!$B$9:$CQ$307,BQ$1,0),0)</f>
        <v>0</v>
      </c>
      <c r="BR1192" s="36">
        <f t="shared" si="582"/>
        <v>0</v>
      </c>
      <c r="BS1192" s="36">
        <f t="shared" si="583"/>
        <v>0</v>
      </c>
      <c r="BT1192" s="34">
        <f>IF($B1192="P",VLOOKUP($E1192,'[2]Costeo-JUL26'!$B$9:$CQ$307,BT$1,0),0)</f>
        <v>0</v>
      </c>
      <c r="BU1192" s="16">
        <f>IF($B1192="P",VLOOKUP($E1192,'[2]Costeo-JUL26'!$B$9:$CQ$307,BU$1,0),0)*$G1192</f>
        <v>0</v>
      </c>
      <c r="BV1192" s="36">
        <f>IF($B1192="P",VLOOKUP($E1192,'[2]Costeo-JUL26'!$B$9:$CQ$307,BV$1,0),0)*$G1192</f>
        <v>0</v>
      </c>
      <c r="BW1192" s="35">
        <f>IF($B1192="P",VLOOKUP($E1192,'[2]Costeo-JUL26'!$B$9:$CQ$307,BW$1,0),0)</f>
        <v>0</v>
      </c>
      <c r="BX1192" s="36">
        <f t="shared" si="584"/>
        <v>0</v>
      </c>
      <c r="BY1192" s="36">
        <f t="shared" si="585"/>
        <v>0</v>
      </c>
      <c r="BZ1192" s="34">
        <f>IF($B1192="P",VLOOKUP($E1192,'[2]Costeo-JUL26'!$B$9:$CQ$307,BZ$1,0),0)</f>
        <v>0</v>
      </c>
      <c r="CA1192" s="16">
        <f>IF($B1192="P",VLOOKUP($E1192,'[2]Costeo-JUL26'!$B$9:$CQ$307,CA$1,0),0)*$G1192</f>
        <v>0</v>
      </c>
      <c r="CB1192" s="36">
        <f>IF($B1192="P",VLOOKUP($E1192,'[2]Costeo-JUL26'!$B$9:$CQ$307,CB$1,0),0)*$G1192</f>
        <v>0</v>
      </c>
      <c r="CC1192" s="35">
        <f>IF($B1192="P",VLOOKUP($E1192,'[2]Costeo-JUL26'!$B$9:$CQ$307,CC$1,0),0)</f>
        <v>0</v>
      </c>
      <c r="CD1192" s="36">
        <f t="shared" si="586"/>
        <v>0</v>
      </c>
      <c r="CE1192" s="36">
        <f t="shared" si="587"/>
        <v>0</v>
      </c>
      <c r="CF1192" s="37">
        <f t="shared" si="559"/>
        <v>78751.425361042318</v>
      </c>
      <c r="CG1192" s="36">
        <f>IF($B1192="r",VLOOKUP($E1192,'[2]Costeo-JUL26'!$B$9:$CQ$307,CG$1,0),0)*$G1192</f>
        <v>0</v>
      </c>
      <c r="CH1192" s="35">
        <f>VLOOKUP($E1192,'[2]TEORICOS (05.26)'!$A$8:$T$251,CH$1,0)</f>
        <v>0</v>
      </c>
      <c r="CI1192" s="36">
        <f t="shared" si="588"/>
        <v>0</v>
      </c>
      <c r="CJ1192" s="37">
        <f t="shared" si="589"/>
        <v>0</v>
      </c>
      <c r="CM1192" s="16">
        <f>SUMIFS('[1]Ajuste Inventario'!$I:$I,'[1]Ajuste Inventario'!$B:$B,E1192,'[1]Ajuste Inventario'!$S:$S,D1192)*-1</f>
        <v>1</v>
      </c>
      <c r="CN1192" s="36">
        <f t="shared" si="560"/>
        <v>3423.9750156974919</v>
      </c>
      <c r="CP1192" t="str">
        <f t="shared" si="561"/>
        <v>3817Org.Vtas V.Gesell</v>
      </c>
      <c r="CQ1192" s="10">
        <f t="shared" si="562"/>
        <v>3423.9750156974919</v>
      </c>
    </row>
    <row r="1193" spans="1:95" x14ac:dyDescent="0.25">
      <c r="A1193" s="30">
        <v>46204</v>
      </c>
      <c r="B1193" s="31" t="str">
        <f>VLOOKUP($E1193,'[2]TEORICOS (05.26)'!$A$8:$T$251,B$1,0)</f>
        <v>R</v>
      </c>
      <c r="C1193" s="32" t="str">
        <f>VLOOKUP($E1193,'[2]TEORICOS (05.26)'!$A$8:$T$251,C$1,0)</f>
        <v>Ades</v>
      </c>
      <c r="D1193" t="s">
        <v>233</v>
      </c>
      <c r="E1193">
        <v>503</v>
      </c>
      <c r="F1193" t="s">
        <v>189</v>
      </c>
      <c r="G1193" s="16">
        <v>44</v>
      </c>
      <c r="H1193" s="16">
        <v>9.2840000000000007</v>
      </c>
      <c r="I1193" s="33">
        <v>206068.05000000002</v>
      </c>
      <c r="J1193" s="33">
        <v>200664.72000000003</v>
      </c>
      <c r="K1193" s="34">
        <f>IF($B1193="P",VLOOKUP($E1193,'[2]Costeo-JUL26'!$B$9:$CQ$307,K$1,0),0)</f>
        <v>0</v>
      </c>
      <c r="L1193" s="35">
        <f>VLOOKUP($E1193,'[2]TEORICOS (05.26)'!$A$8:$T$251,L$1,0)</f>
        <v>0.24</v>
      </c>
      <c r="M1193" s="36">
        <f t="shared" si="563"/>
        <v>0</v>
      </c>
      <c r="N1193" s="35">
        <f>IF($B1193="P",VLOOKUP($E1193,'[2]Costeo-JUL26'!$B$9:$CQ$307,N$1,0),0)</f>
        <v>0</v>
      </c>
      <c r="O1193" s="36">
        <f t="shared" si="564"/>
        <v>0</v>
      </c>
      <c r="P1193" s="36">
        <f>IF($B1193="P",VLOOKUP($E1193,'[2]Costeo-JUL26'!$B$9:$CQ$307,P$1,0),0)*H1193</f>
        <v>0</v>
      </c>
      <c r="Q1193" s="36">
        <f t="shared" si="565"/>
        <v>0</v>
      </c>
      <c r="R1193" s="34">
        <f>IF($B1193="P",VLOOKUP($E1193,'[2]Costeo-JUL26'!$B$9:$CQ$307,R$1,0),0)</f>
        <v>0</v>
      </c>
      <c r="S1193" s="16">
        <f>IF($B1193="P",VLOOKUP($E1193,'[2]Costeo-JUL26'!$B$9:$CQ$307,S$1,0),0)*$G1193</f>
        <v>0</v>
      </c>
      <c r="T1193" s="36">
        <f>IF($B1193="P",VLOOKUP($E1193,'[2]Costeo-JUL26'!$B$9:$CQ$307,T$1,0),0)*$G1193</f>
        <v>0</v>
      </c>
      <c r="U1193" s="35">
        <f>IF($B1193="P",VLOOKUP($E1193,'[2]Costeo-JUL26'!$B$9:$CQ$307,U$1,0),0)</f>
        <v>0</v>
      </c>
      <c r="V1193" s="36">
        <f t="shared" si="566"/>
        <v>0</v>
      </c>
      <c r="W1193" s="36">
        <f t="shared" si="567"/>
        <v>0</v>
      </c>
      <c r="X1193" s="34">
        <f>IF($B1193="P",VLOOKUP($E1193,'[2]Costeo-JUL26'!$B$9:$CQ$307,X$1,0),0)</f>
        <v>0</v>
      </c>
      <c r="Y1193" s="16">
        <f>IF($B1193="P",VLOOKUP($E1193,'[2]Costeo-JUL26'!$B$9:$CQ$307,Y$1,0),0)*$G1193</f>
        <v>0</v>
      </c>
      <c r="Z1193" s="36">
        <f>IF($B1193="P",VLOOKUP($E1193,'[2]Costeo-JUL26'!$B$9:$CQ$307,Z$1,0),0)*$G1193</f>
        <v>0</v>
      </c>
      <c r="AA1193" s="35">
        <f>IF($B1193="P",VLOOKUP($E1193,'[2]Costeo-JUL26'!$B$9:$CQ$307,AA$1,0),0)</f>
        <v>0</v>
      </c>
      <c r="AB1193" s="36">
        <f t="shared" si="568"/>
        <v>0</v>
      </c>
      <c r="AC1193" s="36">
        <f t="shared" si="569"/>
        <v>0</v>
      </c>
      <c r="AD1193" s="34">
        <f>IF($B1193="P",VLOOKUP($E1193,'[2]Costeo-JUL26'!$B$9:$CQ$307,AD$1,0),0)</f>
        <v>0</v>
      </c>
      <c r="AE1193" s="16">
        <f>IF($B1193="P",VLOOKUP($E1193,'[2]Costeo-JUL26'!$B$9:$CQ$307,AE$1,0),0)*$G1193</f>
        <v>0</v>
      </c>
      <c r="AF1193" s="36">
        <f>IF($B1193="P",VLOOKUP($E1193,'[2]Costeo-JUL26'!$B$9:$CQ$307,AF$1,0),0)*$G1193</f>
        <v>0</v>
      </c>
      <c r="AG1193" s="35">
        <f>IF($B1193="P",VLOOKUP($E1193,'[2]Costeo-JUL26'!$B$9:$CQ$307,AG$1,0),0)</f>
        <v>0</v>
      </c>
      <c r="AH1193" s="36">
        <f t="shared" si="570"/>
        <v>0</v>
      </c>
      <c r="AI1193" s="36">
        <f t="shared" si="571"/>
        <v>0</v>
      </c>
      <c r="AJ1193" s="34">
        <f>IF($B1193="P",VLOOKUP($E1193,'[2]Costeo-JUL26'!$B$9:$CQ$307,AJ$1,0),0)</f>
        <v>0</v>
      </c>
      <c r="AK1193" s="16">
        <f>IF($B1193="P",VLOOKUP($E1193,'[2]Costeo-JUL26'!$B$9:$CQ$307,AK$1,0),0)*$G1193</f>
        <v>0</v>
      </c>
      <c r="AL1193" s="36">
        <f>IF($B1193="P",VLOOKUP($E1193,'[2]Costeo-JUL26'!$B$9:$CQ$307,AL$1,0),0)*$G1193</f>
        <v>0</v>
      </c>
      <c r="AM1193" s="35">
        <f>IF($B1193="P",VLOOKUP($E1193,'[2]Costeo-JUL26'!$B$9:$CQ$307,AM$1,0),0)</f>
        <v>0</v>
      </c>
      <c r="AN1193" s="36">
        <f t="shared" si="572"/>
        <v>0</v>
      </c>
      <c r="AO1193" s="36">
        <f t="shared" si="573"/>
        <v>0</v>
      </c>
      <c r="AP1193" s="34">
        <f>IF($B1193="P",VLOOKUP($E1193,'[2]Costeo-JUL26'!$B$9:$CQ$307,AP$1,0),0)</f>
        <v>0</v>
      </c>
      <c r="AQ1193" s="16">
        <f>IF($B1193="P",VLOOKUP($E1193,'[2]Costeo-JUL26'!$B$9:$CQ$307,AQ$1,0),0)*$G1193</f>
        <v>0</v>
      </c>
      <c r="AR1193" s="36">
        <f>IF($B1193="P",VLOOKUP($E1193,'[2]Costeo-JUL26'!$B$9:$CQ$307,AR$1,0),0)*$G1193</f>
        <v>0</v>
      </c>
      <c r="AS1193" s="35">
        <f>IF($B1193="P",VLOOKUP($E1193,'[2]Costeo-JUL26'!$B$9:$CQ$307,AS$1,0),0)</f>
        <v>0</v>
      </c>
      <c r="AT1193" s="36">
        <f t="shared" si="574"/>
        <v>0</v>
      </c>
      <c r="AU1193" s="36">
        <f t="shared" si="575"/>
        <v>0</v>
      </c>
      <c r="AV1193" s="34">
        <f>IF($B1193="P",VLOOKUP($E1193,'[2]Costeo-JUL26'!$B$9:$CQ$307,AV$1,0),0)</f>
        <v>0</v>
      </c>
      <c r="AW1193" s="16">
        <f>IF($B1193="P",VLOOKUP($E1193,'[2]Costeo-JUL26'!$B$9:$CQ$307,AW$1,0),0)*$G1193</f>
        <v>0</v>
      </c>
      <c r="AX1193" s="36">
        <f>IF($B1193="P",VLOOKUP($E1193,'[2]Costeo-JUL26'!$B$9:$CQ$307,AX$1,0),0)*$G1193</f>
        <v>0</v>
      </c>
      <c r="AY1193" s="35">
        <f>IF($B1193="P",VLOOKUP($E1193,'[2]Costeo-JUL26'!$B$9:$CQ$307,AY$1,0),0)</f>
        <v>0</v>
      </c>
      <c r="AZ1193" s="36">
        <f t="shared" si="576"/>
        <v>0</v>
      </c>
      <c r="BA1193" s="36">
        <f t="shared" si="577"/>
        <v>0</v>
      </c>
      <c r="BB1193" s="34">
        <f>IF($B1193="P",VLOOKUP($E1193,'[2]Costeo-JUL26'!$B$9:$CQ$307,BB$1,0),0)</f>
        <v>0</v>
      </c>
      <c r="BC1193" s="16">
        <f>IF($B1193="P",VLOOKUP($E1193,'[2]Costeo-JUL26'!$B$9:$CQ$307,BC$1,0),0)*$G1193</f>
        <v>0</v>
      </c>
      <c r="BD1193" s="36">
        <f>IF($B1193="P",VLOOKUP($E1193,'[2]Costeo-JUL26'!$B$9:$CQ$307,BD$1,0),0)*$G1193</f>
        <v>0</v>
      </c>
      <c r="BE1193" s="35">
        <f>IF($B1193="P",VLOOKUP($E1193,'[2]Costeo-JUL26'!$B$9:$CQ$307,BE$1,0),0)</f>
        <v>0</v>
      </c>
      <c r="BF1193" s="36">
        <f t="shared" si="578"/>
        <v>0</v>
      </c>
      <c r="BG1193" s="36">
        <f t="shared" si="579"/>
        <v>0</v>
      </c>
      <c r="BH1193" s="34">
        <f>IF($B1193="P",VLOOKUP($E1193,'[2]Costeo-JUL26'!$B$9:$CQ$307,BH$1,0),0)</f>
        <v>0</v>
      </c>
      <c r="BI1193" s="16">
        <f>IF($B1193="P",VLOOKUP($E1193,'[2]Costeo-JUL26'!$B$9:$CQ$307,BI$1,0),0)*$G1193</f>
        <v>0</v>
      </c>
      <c r="BJ1193" s="36">
        <f>IF($B1193="P",VLOOKUP($E1193,'[2]Costeo-JUL26'!$B$9:$CQ$307,BJ$1,0),0)*$G1193</f>
        <v>0</v>
      </c>
      <c r="BK1193" s="35">
        <f>IF(BH1193=910319,0,IF($B1193="P",VLOOKUP($E1193,'[2]Costeo-JUL26'!$B$9:$CQ$307,BK$1,0),0))</f>
        <v>0</v>
      </c>
      <c r="BL1193" s="36">
        <f t="shared" si="580"/>
        <v>0</v>
      </c>
      <c r="BM1193" s="36">
        <f t="shared" si="581"/>
        <v>0</v>
      </c>
      <c r="BN1193" s="34">
        <f>IF($B1193="P",VLOOKUP($E1193,'[2]Costeo-JUL26'!$B$9:$CQ$307,BN$1,0),0)</f>
        <v>0</v>
      </c>
      <c r="BO1193" s="16">
        <f>IF($B1193="P",VLOOKUP($E1193,'[2]Costeo-JUL26'!$B$9:$CQ$307,BO$1,0),0)*$G1193</f>
        <v>0</v>
      </c>
      <c r="BP1193" s="36">
        <f>IF($B1193="P",VLOOKUP($E1193,'[2]Costeo-JUL26'!$B$9:$CQ$307,BP$1,0),0)*$G1193</f>
        <v>0</v>
      </c>
      <c r="BQ1193" s="35">
        <f>IF($B1193="P",VLOOKUP($E1193,'[2]Costeo-JUL26'!$B$9:$CQ$307,BQ$1,0),0)</f>
        <v>0</v>
      </c>
      <c r="BR1193" s="36">
        <f t="shared" si="582"/>
        <v>0</v>
      </c>
      <c r="BS1193" s="36">
        <f t="shared" si="583"/>
        <v>0</v>
      </c>
      <c r="BT1193" s="34">
        <f>IF($B1193="P",VLOOKUP($E1193,'[2]Costeo-JUL26'!$B$9:$CQ$307,BT$1,0),0)</f>
        <v>0</v>
      </c>
      <c r="BU1193" s="16">
        <f>IF($B1193="P",VLOOKUP($E1193,'[2]Costeo-JUL26'!$B$9:$CQ$307,BU$1,0),0)*$G1193</f>
        <v>0</v>
      </c>
      <c r="BV1193" s="36">
        <f>IF($B1193="P",VLOOKUP($E1193,'[2]Costeo-JUL26'!$B$9:$CQ$307,BV$1,0),0)*$G1193</f>
        <v>0</v>
      </c>
      <c r="BW1193" s="35">
        <f>IF($B1193="P",VLOOKUP($E1193,'[2]Costeo-JUL26'!$B$9:$CQ$307,BW$1,0),0)</f>
        <v>0</v>
      </c>
      <c r="BX1193" s="36">
        <f t="shared" si="584"/>
        <v>0</v>
      </c>
      <c r="BY1193" s="36">
        <f t="shared" si="585"/>
        <v>0</v>
      </c>
      <c r="BZ1193" s="34">
        <f>IF($B1193="P",VLOOKUP($E1193,'[2]Costeo-JUL26'!$B$9:$CQ$307,BZ$1,0),0)</f>
        <v>0</v>
      </c>
      <c r="CA1193" s="16">
        <f>IF($B1193="P",VLOOKUP($E1193,'[2]Costeo-JUL26'!$B$9:$CQ$307,CA$1,0),0)*$G1193</f>
        <v>0</v>
      </c>
      <c r="CB1193" s="36">
        <f>IF($B1193="P",VLOOKUP($E1193,'[2]Costeo-JUL26'!$B$9:$CQ$307,CB$1,0),0)*$G1193</f>
        <v>0</v>
      </c>
      <c r="CC1193" s="35">
        <f>IF($B1193="P",VLOOKUP($E1193,'[2]Costeo-JUL26'!$B$9:$CQ$307,CC$1,0),0)</f>
        <v>0</v>
      </c>
      <c r="CD1193" s="36">
        <f t="shared" si="586"/>
        <v>0</v>
      </c>
      <c r="CE1193" s="36">
        <f t="shared" si="587"/>
        <v>0</v>
      </c>
      <c r="CF1193" s="37">
        <f t="shared" si="559"/>
        <v>0</v>
      </c>
      <c r="CG1193" s="36">
        <f>IF($B1193="r",VLOOKUP($E1193,'[2]Costeo-JUL26'!$B$9:$CQ$307,CG$1,0),0)*$G1193</f>
        <v>74341.959999999992</v>
      </c>
      <c r="CH1193" s="35">
        <f>VLOOKUP($E1193,'[2]TEORICOS (05.26)'!$A$8:$T$251,CH$1,0)</f>
        <v>0.14000000000000001</v>
      </c>
      <c r="CI1193" s="36">
        <f t="shared" si="588"/>
        <v>37751.658400000008</v>
      </c>
      <c r="CJ1193" s="37">
        <f t="shared" si="589"/>
        <v>112093.61840000001</v>
      </c>
      <c r="CM1193" s="16">
        <f>SUMIFS('[1]Ajuste Inventario'!$I:$I,'[1]Ajuste Inventario'!$B:$B,E1193,'[1]Ajuste Inventario'!$S:$S,D1193)*-1</f>
        <v>-0.66700000000000004</v>
      </c>
      <c r="CN1193" s="36">
        <f t="shared" si="560"/>
        <v>-1699.2373516545458</v>
      </c>
      <c r="CP1193" t="str">
        <f t="shared" si="561"/>
        <v>503Org.Vtas V.Gesell</v>
      </c>
      <c r="CQ1193" s="10">
        <f t="shared" si="562"/>
        <v>2547.5822363636366</v>
      </c>
    </row>
    <row r="1194" spans="1:95" x14ac:dyDescent="0.25">
      <c r="A1194" s="30">
        <v>46204</v>
      </c>
      <c r="B1194" s="31" t="str">
        <f>VLOOKUP($E1194,'[2]TEORICOS (05.26)'!$A$8:$T$251,B$1,0)</f>
        <v>R</v>
      </c>
      <c r="C1194" s="32" t="str">
        <f>VLOOKUP($E1194,'[2]TEORICOS (05.26)'!$A$8:$T$251,C$1,0)</f>
        <v>Ades</v>
      </c>
      <c r="D1194" t="s">
        <v>233</v>
      </c>
      <c r="E1194">
        <v>504</v>
      </c>
      <c r="F1194" t="s">
        <v>190</v>
      </c>
      <c r="G1194" s="16">
        <v>62</v>
      </c>
      <c r="H1194" s="16">
        <v>13.082000000000001</v>
      </c>
      <c r="I1194" s="33">
        <v>289388.59000000003</v>
      </c>
      <c r="J1194" s="33">
        <v>281930.30000000005</v>
      </c>
      <c r="K1194" s="34">
        <f>IF($B1194="P",VLOOKUP($E1194,'[2]Costeo-JUL26'!$B$9:$CQ$307,K$1,0),0)</f>
        <v>0</v>
      </c>
      <c r="L1194" s="35">
        <f>VLOOKUP($E1194,'[2]TEORICOS (05.26)'!$A$8:$T$251,L$1,0)</f>
        <v>0.24</v>
      </c>
      <c r="M1194" s="36">
        <f t="shared" si="563"/>
        <v>0</v>
      </c>
      <c r="N1194" s="35">
        <f>IF($B1194="P",VLOOKUP($E1194,'[2]Costeo-JUL26'!$B$9:$CQ$307,N$1,0),0)</f>
        <v>0</v>
      </c>
      <c r="O1194" s="36">
        <f t="shared" si="564"/>
        <v>0</v>
      </c>
      <c r="P1194" s="36">
        <f>IF($B1194="P",VLOOKUP($E1194,'[2]Costeo-JUL26'!$B$9:$CQ$307,P$1,0),0)*H1194</f>
        <v>0</v>
      </c>
      <c r="Q1194" s="36">
        <f t="shared" si="565"/>
        <v>0</v>
      </c>
      <c r="R1194" s="34">
        <f>IF($B1194="P",VLOOKUP($E1194,'[2]Costeo-JUL26'!$B$9:$CQ$307,R$1,0),0)</f>
        <v>0</v>
      </c>
      <c r="S1194" s="16">
        <f>IF($B1194="P",VLOOKUP($E1194,'[2]Costeo-JUL26'!$B$9:$CQ$307,S$1,0),0)*$G1194</f>
        <v>0</v>
      </c>
      <c r="T1194" s="36">
        <f>IF($B1194="P",VLOOKUP($E1194,'[2]Costeo-JUL26'!$B$9:$CQ$307,T$1,0),0)*$G1194</f>
        <v>0</v>
      </c>
      <c r="U1194" s="35">
        <f>IF($B1194="P",VLOOKUP($E1194,'[2]Costeo-JUL26'!$B$9:$CQ$307,U$1,0),0)</f>
        <v>0</v>
      </c>
      <c r="V1194" s="36">
        <f t="shared" si="566"/>
        <v>0</v>
      </c>
      <c r="W1194" s="36">
        <f t="shared" si="567"/>
        <v>0</v>
      </c>
      <c r="X1194" s="34">
        <f>IF($B1194="P",VLOOKUP($E1194,'[2]Costeo-JUL26'!$B$9:$CQ$307,X$1,0),0)</f>
        <v>0</v>
      </c>
      <c r="Y1194" s="16">
        <f>IF($B1194="P",VLOOKUP($E1194,'[2]Costeo-JUL26'!$B$9:$CQ$307,Y$1,0),0)*$G1194</f>
        <v>0</v>
      </c>
      <c r="Z1194" s="36">
        <f>IF($B1194="P",VLOOKUP($E1194,'[2]Costeo-JUL26'!$B$9:$CQ$307,Z$1,0),0)*$G1194</f>
        <v>0</v>
      </c>
      <c r="AA1194" s="35">
        <f>IF($B1194="P",VLOOKUP($E1194,'[2]Costeo-JUL26'!$B$9:$CQ$307,AA$1,0),0)</f>
        <v>0</v>
      </c>
      <c r="AB1194" s="36">
        <f t="shared" si="568"/>
        <v>0</v>
      </c>
      <c r="AC1194" s="36">
        <f t="shared" si="569"/>
        <v>0</v>
      </c>
      <c r="AD1194" s="34">
        <f>IF($B1194="P",VLOOKUP($E1194,'[2]Costeo-JUL26'!$B$9:$CQ$307,AD$1,0),0)</f>
        <v>0</v>
      </c>
      <c r="AE1194" s="16">
        <f>IF($B1194="P",VLOOKUP($E1194,'[2]Costeo-JUL26'!$B$9:$CQ$307,AE$1,0),0)*$G1194</f>
        <v>0</v>
      </c>
      <c r="AF1194" s="36">
        <f>IF($B1194="P",VLOOKUP($E1194,'[2]Costeo-JUL26'!$B$9:$CQ$307,AF$1,0),0)*$G1194</f>
        <v>0</v>
      </c>
      <c r="AG1194" s="35">
        <f>IF($B1194="P",VLOOKUP($E1194,'[2]Costeo-JUL26'!$B$9:$CQ$307,AG$1,0),0)</f>
        <v>0</v>
      </c>
      <c r="AH1194" s="36">
        <f t="shared" si="570"/>
        <v>0</v>
      </c>
      <c r="AI1194" s="36">
        <f t="shared" si="571"/>
        <v>0</v>
      </c>
      <c r="AJ1194" s="34">
        <f>IF($B1194="P",VLOOKUP($E1194,'[2]Costeo-JUL26'!$B$9:$CQ$307,AJ$1,0),0)</f>
        <v>0</v>
      </c>
      <c r="AK1194" s="16">
        <f>IF($B1194="P",VLOOKUP($E1194,'[2]Costeo-JUL26'!$B$9:$CQ$307,AK$1,0),0)*$G1194</f>
        <v>0</v>
      </c>
      <c r="AL1194" s="36">
        <f>IF($B1194="P",VLOOKUP($E1194,'[2]Costeo-JUL26'!$B$9:$CQ$307,AL$1,0),0)*$G1194</f>
        <v>0</v>
      </c>
      <c r="AM1194" s="35">
        <f>IF($B1194="P",VLOOKUP($E1194,'[2]Costeo-JUL26'!$B$9:$CQ$307,AM$1,0),0)</f>
        <v>0</v>
      </c>
      <c r="AN1194" s="36">
        <f t="shared" si="572"/>
        <v>0</v>
      </c>
      <c r="AO1194" s="36">
        <f t="shared" si="573"/>
        <v>0</v>
      </c>
      <c r="AP1194" s="34">
        <f>IF($B1194="P",VLOOKUP($E1194,'[2]Costeo-JUL26'!$B$9:$CQ$307,AP$1,0),0)</f>
        <v>0</v>
      </c>
      <c r="AQ1194" s="16">
        <f>IF($B1194="P",VLOOKUP($E1194,'[2]Costeo-JUL26'!$B$9:$CQ$307,AQ$1,0),0)*$G1194</f>
        <v>0</v>
      </c>
      <c r="AR1194" s="36">
        <f>IF($B1194="P",VLOOKUP($E1194,'[2]Costeo-JUL26'!$B$9:$CQ$307,AR$1,0),0)*$G1194</f>
        <v>0</v>
      </c>
      <c r="AS1194" s="35">
        <f>IF($B1194="P",VLOOKUP($E1194,'[2]Costeo-JUL26'!$B$9:$CQ$307,AS$1,0),0)</f>
        <v>0</v>
      </c>
      <c r="AT1194" s="36">
        <f t="shared" si="574"/>
        <v>0</v>
      </c>
      <c r="AU1194" s="36">
        <f t="shared" si="575"/>
        <v>0</v>
      </c>
      <c r="AV1194" s="34">
        <f>IF($B1194="P",VLOOKUP($E1194,'[2]Costeo-JUL26'!$B$9:$CQ$307,AV$1,0),0)</f>
        <v>0</v>
      </c>
      <c r="AW1194" s="16">
        <f>IF($B1194="P",VLOOKUP($E1194,'[2]Costeo-JUL26'!$B$9:$CQ$307,AW$1,0),0)*$G1194</f>
        <v>0</v>
      </c>
      <c r="AX1194" s="36">
        <f>IF($B1194="P",VLOOKUP($E1194,'[2]Costeo-JUL26'!$B$9:$CQ$307,AX$1,0),0)*$G1194</f>
        <v>0</v>
      </c>
      <c r="AY1194" s="35">
        <f>IF($B1194="P",VLOOKUP($E1194,'[2]Costeo-JUL26'!$B$9:$CQ$307,AY$1,0),0)</f>
        <v>0</v>
      </c>
      <c r="AZ1194" s="36">
        <f t="shared" si="576"/>
        <v>0</v>
      </c>
      <c r="BA1194" s="36">
        <f t="shared" si="577"/>
        <v>0</v>
      </c>
      <c r="BB1194" s="34">
        <f>IF($B1194="P",VLOOKUP($E1194,'[2]Costeo-JUL26'!$B$9:$CQ$307,BB$1,0),0)</f>
        <v>0</v>
      </c>
      <c r="BC1194" s="16">
        <f>IF($B1194="P",VLOOKUP($E1194,'[2]Costeo-JUL26'!$B$9:$CQ$307,BC$1,0),0)*$G1194</f>
        <v>0</v>
      </c>
      <c r="BD1194" s="36">
        <f>IF($B1194="P",VLOOKUP($E1194,'[2]Costeo-JUL26'!$B$9:$CQ$307,BD$1,0),0)*$G1194</f>
        <v>0</v>
      </c>
      <c r="BE1194" s="35">
        <f>IF($B1194="P",VLOOKUP($E1194,'[2]Costeo-JUL26'!$B$9:$CQ$307,BE$1,0),0)</f>
        <v>0</v>
      </c>
      <c r="BF1194" s="36">
        <f t="shared" si="578"/>
        <v>0</v>
      </c>
      <c r="BG1194" s="36">
        <f t="shared" si="579"/>
        <v>0</v>
      </c>
      <c r="BH1194" s="34">
        <f>IF($B1194="P",VLOOKUP($E1194,'[2]Costeo-JUL26'!$B$9:$CQ$307,BH$1,0),0)</f>
        <v>0</v>
      </c>
      <c r="BI1194" s="16">
        <f>IF($B1194="P",VLOOKUP($E1194,'[2]Costeo-JUL26'!$B$9:$CQ$307,BI$1,0),0)*$G1194</f>
        <v>0</v>
      </c>
      <c r="BJ1194" s="36">
        <f>IF($B1194="P",VLOOKUP($E1194,'[2]Costeo-JUL26'!$B$9:$CQ$307,BJ$1,0),0)*$G1194</f>
        <v>0</v>
      </c>
      <c r="BK1194" s="35">
        <f>IF(BH1194=910319,0,IF($B1194="P",VLOOKUP($E1194,'[2]Costeo-JUL26'!$B$9:$CQ$307,BK$1,0),0))</f>
        <v>0</v>
      </c>
      <c r="BL1194" s="36">
        <f t="shared" si="580"/>
        <v>0</v>
      </c>
      <c r="BM1194" s="36">
        <f t="shared" si="581"/>
        <v>0</v>
      </c>
      <c r="BN1194" s="34">
        <f>IF($B1194="P",VLOOKUP($E1194,'[2]Costeo-JUL26'!$B$9:$CQ$307,BN$1,0),0)</f>
        <v>0</v>
      </c>
      <c r="BO1194" s="16">
        <f>IF($B1194="P",VLOOKUP($E1194,'[2]Costeo-JUL26'!$B$9:$CQ$307,BO$1,0),0)*$G1194</f>
        <v>0</v>
      </c>
      <c r="BP1194" s="36">
        <f>IF($B1194="P",VLOOKUP($E1194,'[2]Costeo-JUL26'!$B$9:$CQ$307,BP$1,0),0)*$G1194</f>
        <v>0</v>
      </c>
      <c r="BQ1194" s="35">
        <f>IF($B1194="P",VLOOKUP($E1194,'[2]Costeo-JUL26'!$B$9:$CQ$307,BQ$1,0),0)</f>
        <v>0</v>
      </c>
      <c r="BR1194" s="36">
        <f t="shared" si="582"/>
        <v>0</v>
      </c>
      <c r="BS1194" s="36">
        <f t="shared" si="583"/>
        <v>0</v>
      </c>
      <c r="BT1194" s="34">
        <f>IF($B1194="P",VLOOKUP($E1194,'[2]Costeo-JUL26'!$B$9:$CQ$307,BT$1,0),0)</f>
        <v>0</v>
      </c>
      <c r="BU1194" s="16">
        <f>IF($B1194="P",VLOOKUP($E1194,'[2]Costeo-JUL26'!$B$9:$CQ$307,BU$1,0),0)*$G1194</f>
        <v>0</v>
      </c>
      <c r="BV1194" s="36">
        <f>IF($B1194="P",VLOOKUP($E1194,'[2]Costeo-JUL26'!$B$9:$CQ$307,BV$1,0),0)*$G1194</f>
        <v>0</v>
      </c>
      <c r="BW1194" s="35">
        <f>IF($B1194="P",VLOOKUP($E1194,'[2]Costeo-JUL26'!$B$9:$CQ$307,BW$1,0),0)</f>
        <v>0</v>
      </c>
      <c r="BX1194" s="36">
        <f t="shared" si="584"/>
        <v>0</v>
      </c>
      <c r="BY1194" s="36">
        <f t="shared" si="585"/>
        <v>0</v>
      </c>
      <c r="BZ1194" s="34">
        <f>IF($B1194="P",VLOOKUP($E1194,'[2]Costeo-JUL26'!$B$9:$CQ$307,BZ$1,0),0)</f>
        <v>0</v>
      </c>
      <c r="CA1194" s="16">
        <f>IF($B1194="P",VLOOKUP($E1194,'[2]Costeo-JUL26'!$B$9:$CQ$307,CA$1,0),0)*$G1194</f>
        <v>0</v>
      </c>
      <c r="CB1194" s="36">
        <f>IF($B1194="P",VLOOKUP($E1194,'[2]Costeo-JUL26'!$B$9:$CQ$307,CB$1,0),0)*$G1194</f>
        <v>0</v>
      </c>
      <c r="CC1194" s="35">
        <f>IF($B1194="P",VLOOKUP($E1194,'[2]Costeo-JUL26'!$B$9:$CQ$307,CC$1,0),0)</f>
        <v>0</v>
      </c>
      <c r="CD1194" s="36">
        <f t="shared" si="586"/>
        <v>0</v>
      </c>
      <c r="CE1194" s="36">
        <f t="shared" si="587"/>
        <v>0</v>
      </c>
      <c r="CF1194" s="37">
        <f t="shared" si="559"/>
        <v>0</v>
      </c>
      <c r="CG1194" s="36">
        <f>IF($B1194="r",VLOOKUP($E1194,'[2]Costeo-JUL26'!$B$9:$CQ$307,CG$1,0),0)*$G1194</f>
        <v>104754.58</v>
      </c>
      <c r="CH1194" s="35">
        <f>VLOOKUP($E1194,'[2]TEORICOS (05.26)'!$A$8:$T$251,CH$1,0)</f>
        <v>0.14000000000000001</v>
      </c>
      <c r="CI1194" s="36">
        <f t="shared" si="588"/>
        <v>52997.630800000014</v>
      </c>
      <c r="CJ1194" s="37">
        <f t="shared" si="589"/>
        <v>157752.2108</v>
      </c>
      <c r="CM1194" s="16">
        <f>SUMIFS('[1]Ajuste Inventario'!$I:$I,'[1]Ajuste Inventario'!$B:$B,E1194,'[1]Ajuste Inventario'!$S:$S,D1194)*-1</f>
        <v>0.16700000000000001</v>
      </c>
      <c r="CN1194" s="36">
        <f t="shared" si="560"/>
        <v>424.91321296129036</v>
      </c>
      <c r="CP1194" t="str">
        <f t="shared" si="561"/>
        <v>504Org.Vtas V.Gesell</v>
      </c>
      <c r="CQ1194" s="10">
        <f t="shared" si="562"/>
        <v>2544.3904967741937</v>
      </c>
    </row>
    <row r="1195" spans="1:95" x14ac:dyDescent="0.25">
      <c r="A1195" s="30">
        <v>46204</v>
      </c>
      <c r="B1195" s="31" t="str">
        <f>VLOOKUP($E1195,'[2]TEORICOS (05.26)'!$A$8:$T$251,B$1,0)</f>
        <v>R</v>
      </c>
      <c r="C1195" s="32" t="str">
        <f>VLOOKUP($E1195,'[2]TEORICOS (05.26)'!$A$8:$T$251,C$1,0)</f>
        <v>Ades</v>
      </c>
      <c r="D1195" t="s">
        <v>233</v>
      </c>
      <c r="E1195">
        <v>509</v>
      </c>
      <c r="F1195" t="s">
        <v>192</v>
      </c>
      <c r="G1195" s="16">
        <v>139</v>
      </c>
      <c r="H1195" s="16">
        <v>29.328999999999986</v>
      </c>
      <c r="I1195" s="33">
        <v>648322.82999999938</v>
      </c>
      <c r="J1195" s="33">
        <v>636691.97999999963</v>
      </c>
      <c r="K1195" s="34">
        <f>IF($B1195="P",VLOOKUP($E1195,'[2]Costeo-JUL26'!$B$9:$CQ$307,K$1,0),0)</f>
        <v>0</v>
      </c>
      <c r="L1195" s="35">
        <f>VLOOKUP($E1195,'[2]TEORICOS (05.26)'!$A$8:$T$251,L$1,0)</f>
        <v>0.24</v>
      </c>
      <c r="M1195" s="36">
        <f t="shared" si="563"/>
        <v>0</v>
      </c>
      <c r="N1195" s="35">
        <f>IF($B1195="P",VLOOKUP($E1195,'[2]Costeo-JUL26'!$B$9:$CQ$307,N$1,0),0)</f>
        <v>0</v>
      </c>
      <c r="O1195" s="36">
        <f t="shared" si="564"/>
        <v>0</v>
      </c>
      <c r="P1195" s="36">
        <f>IF($B1195="P",VLOOKUP($E1195,'[2]Costeo-JUL26'!$B$9:$CQ$307,P$1,0),0)*H1195</f>
        <v>0</v>
      </c>
      <c r="Q1195" s="36">
        <f t="shared" si="565"/>
        <v>0</v>
      </c>
      <c r="R1195" s="34">
        <f>IF($B1195="P",VLOOKUP($E1195,'[2]Costeo-JUL26'!$B$9:$CQ$307,R$1,0),0)</f>
        <v>0</v>
      </c>
      <c r="S1195" s="16">
        <f>IF($B1195="P",VLOOKUP($E1195,'[2]Costeo-JUL26'!$B$9:$CQ$307,S$1,0),0)*$G1195</f>
        <v>0</v>
      </c>
      <c r="T1195" s="36">
        <f>IF($B1195="P",VLOOKUP($E1195,'[2]Costeo-JUL26'!$B$9:$CQ$307,T$1,0),0)*$G1195</f>
        <v>0</v>
      </c>
      <c r="U1195" s="35">
        <f>IF($B1195="P",VLOOKUP($E1195,'[2]Costeo-JUL26'!$B$9:$CQ$307,U$1,0),0)</f>
        <v>0</v>
      </c>
      <c r="V1195" s="36">
        <f t="shared" si="566"/>
        <v>0</v>
      </c>
      <c r="W1195" s="36">
        <f t="shared" si="567"/>
        <v>0</v>
      </c>
      <c r="X1195" s="34">
        <f>IF($B1195="P",VLOOKUP($E1195,'[2]Costeo-JUL26'!$B$9:$CQ$307,X$1,0),0)</f>
        <v>0</v>
      </c>
      <c r="Y1195" s="16">
        <f>IF($B1195="P",VLOOKUP($E1195,'[2]Costeo-JUL26'!$B$9:$CQ$307,Y$1,0),0)*$G1195</f>
        <v>0</v>
      </c>
      <c r="Z1195" s="36">
        <f>IF($B1195="P",VLOOKUP($E1195,'[2]Costeo-JUL26'!$B$9:$CQ$307,Z$1,0),0)*$G1195</f>
        <v>0</v>
      </c>
      <c r="AA1195" s="35">
        <f>IF($B1195="P",VLOOKUP($E1195,'[2]Costeo-JUL26'!$B$9:$CQ$307,AA$1,0),0)</f>
        <v>0</v>
      </c>
      <c r="AB1195" s="36">
        <f t="shared" si="568"/>
        <v>0</v>
      </c>
      <c r="AC1195" s="36">
        <f t="shared" si="569"/>
        <v>0</v>
      </c>
      <c r="AD1195" s="34">
        <f>IF($B1195="P",VLOOKUP($E1195,'[2]Costeo-JUL26'!$B$9:$CQ$307,AD$1,0),0)</f>
        <v>0</v>
      </c>
      <c r="AE1195" s="16">
        <f>IF($B1195="P",VLOOKUP($E1195,'[2]Costeo-JUL26'!$B$9:$CQ$307,AE$1,0),0)*$G1195</f>
        <v>0</v>
      </c>
      <c r="AF1195" s="36">
        <f>IF($B1195="P",VLOOKUP($E1195,'[2]Costeo-JUL26'!$B$9:$CQ$307,AF$1,0),0)*$G1195</f>
        <v>0</v>
      </c>
      <c r="AG1195" s="35">
        <f>IF($B1195="P",VLOOKUP($E1195,'[2]Costeo-JUL26'!$B$9:$CQ$307,AG$1,0),0)</f>
        <v>0</v>
      </c>
      <c r="AH1195" s="36">
        <f t="shared" si="570"/>
        <v>0</v>
      </c>
      <c r="AI1195" s="36">
        <f t="shared" si="571"/>
        <v>0</v>
      </c>
      <c r="AJ1195" s="34">
        <f>IF($B1195="P",VLOOKUP($E1195,'[2]Costeo-JUL26'!$B$9:$CQ$307,AJ$1,0),0)</f>
        <v>0</v>
      </c>
      <c r="AK1195" s="16">
        <f>IF($B1195="P",VLOOKUP($E1195,'[2]Costeo-JUL26'!$B$9:$CQ$307,AK$1,0),0)*$G1195</f>
        <v>0</v>
      </c>
      <c r="AL1195" s="36">
        <f>IF($B1195="P",VLOOKUP($E1195,'[2]Costeo-JUL26'!$B$9:$CQ$307,AL$1,0),0)*$G1195</f>
        <v>0</v>
      </c>
      <c r="AM1195" s="35">
        <f>IF($B1195="P",VLOOKUP($E1195,'[2]Costeo-JUL26'!$B$9:$CQ$307,AM$1,0),0)</f>
        <v>0</v>
      </c>
      <c r="AN1195" s="36">
        <f t="shared" si="572"/>
        <v>0</v>
      </c>
      <c r="AO1195" s="36">
        <f t="shared" si="573"/>
        <v>0</v>
      </c>
      <c r="AP1195" s="34">
        <f>IF($B1195="P",VLOOKUP($E1195,'[2]Costeo-JUL26'!$B$9:$CQ$307,AP$1,0),0)</f>
        <v>0</v>
      </c>
      <c r="AQ1195" s="16">
        <f>IF($B1195="P",VLOOKUP($E1195,'[2]Costeo-JUL26'!$B$9:$CQ$307,AQ$1,0),0)*$G1195</f>
        <v>0</v>
      </c>
      <c r="AR1195" s="36">
        <f>IF($B1195="P",VLOOKUP($E1195,'[2]Costeo-JUL26'!$B$9:$CQ$307,AR$1,0),0)*$G1195</f>
        <v>0</v>
      </c>
      <c r="AS1195" s="35">
        <f>IF($B1195="P",VLOOKUP($E1195,'[2]Costeo-JUL26'!$B$9:$CQ$307,AS$1,0),0)</f>
        <v>0</v>
      </c>
      <c r="AT1195" s="36">
        <f t="shared" si="574"/>
        <v>0</v>
      </c>
      <c r="AU1195" s="36">
        <f t="shared" si="575"/>
        <v>0</v>
      </c>
      <c r="AV1195" s="34">
        <f>IF($B1195="P",VLOOKUP($E1195,'[2]Costeo-JUL26'!$B$9:$CQ$307,AV$1,0),0)</f>
        <v>0</v>
      </c>
      <c r="AW1195" s="16">
        <f>IF($B1195="P",VLOOKUP($E1195,'[2]Costeo-JUL26'!$B$9:$CQ$307,AW$1,0),0)*$G1195</f>
        <v>0</v>
      </c>
      <c r="AX1195" s="36">
        <f>IF($B1195="P",VLOOKUP($E1195,'[2]Costeo-JUL26'!$B$9:$CQ$307,AX$1,0),0)*$G1195</f>
        <v>0</v>
      </c>
      <c r="AY1195" s="35">
        <f>IF($B1195="P",VLOOKUP($E1195,'[2]Costeo-JUL26'!$B$9:$CQ$307,AY$1,0),0)</f>
        <v>0</v>
      </c>
      <c r="AZ1195" s="36">
        <f t="shared" si="576"/>
        <v>0</v>
      </c>
      <c r="BA1195" s="36">
        <f t="shared" si="577"/>
        <v>0</v>
      </c>
      <c r="BB1195" s="34">
        <f>IF($B1195="P",VLOOKUP($E1195,'[2]Costeo-JUL26'!$B$9:$CQ$307,BB$1,0),0)</f>
        <v>0</v>
      </c>
      <c r="BC1195" s="16">
        <f>IF($B1195="P",VLOOKUP($E1195,'[2]Costeo-JUL26'!$B$9:$CQ$307,BC$1,0),0)*$G1195</f>
        <v>0</v>
      </c>
      <c r="BD1195" s="36">
        <f>IF($B1195="P",VLOOKUP($E1195,'[2]Costeo-JUL26'!$B$9:$CQ$307,BD$1,0),0)*$G1195</f>
        <v>0</v>
      </c>
      <c r="BE1195" s="35">
        <f>IF($B1195="P",VLOOKUP($E1195,'[2]Costeo-JUL26'!$B$9:$CQ$307,BE$1,0),0)</f>
        <v>0</v>
      </c>
      <c r="BF1195" s="36">
        <f t="shared" si="578"/>
        <v>0</v>
      </c>
      <c r="BG1195" s="36">
        <f t="shared" si="579"/>
        <v>0</v>
      </c>
      <c r="BH1195" s="34">
        <f>IF($B1195="P",VLOOKUP($E1195,'[2]Costeo-JUL26'!$B$9:$CQ$307,BH$1,0),0)</f>
        <v>0</v>
      </c>
      <c r="BI1195" s="16">
        <f>IF($B1195="P",VLOOKUP($E1195,'[2]Costeo-JUL26'!$B$9:$CQ$307,BI$1,0),0)*$G1195</f>
        <v>0</v>
      </c>
      <c r="BJ1195" s="36">
        <f>IF($B1195="P",VLOOKUP($E1195,'[2]Costeo-JUL26'!$B$9:$CQ$307,BJ$1,0),0)*$G1195</f>
        <v>0</v>
      </c>
      <c r="BK1195" s="35">
        <f>IF(BH1195=910319,0,IF($B1195="P",VLOOKUP($E1195,'[2]Costeo-JUL26'!$B$9:$CQ$307,BK$1,0),0))</f>
        <v>0</v>
      </c>
      <c r="BL1195" s="36">
        <f t="shared" si="580"/>
        <v>0</v>
      </c>
      <c r="BM1195" s="36">
        <f t="shared" si="581"/>
        <v>0</v>
      </c>
      <c r="BN1195" s="34">
        <f>IF($B1195="P",VLOOKUP($E1195,'[2]Costeo-JUL26'!$B$9:$CQ$307,BN$1,0),0)</f>
        <v>0</v>
      </c>
      <c r="BO1195" s="16">
        <f>IF($B1195="P",VLOOKUP($E1195,'[2]Costeo-JUL26'!$B$9:$CQ$307,BO$1,0),0)*$G1195</f>
        <v>0</v>
      </c>
      <c r="BP1195" s="36">
        <f>IF($B1195="P",VLOOKUP($E1195,'[2]Costeo-JUL26'!$B$9:$CQ$307,BP$1,0),0)*$G1195</f>
        <v>0</v>
      </c>
      <c r="BQ1195" s="35">
        <f>IF($B1195="P",VLOOKUP($E1195,'[2]Costeo-JUL26'!$B$9:$CQ$307,BQ$1,0),0)</f>
        <v>0</v>
      </c>
      <c r="BR1195" s="36">
        <f t="shared" si="582"/>
        <v>0</v>
      </c>
      <c r="BS1195" s="36">
        <f t="shared" si="583"/>
        <v>0</v>
      </c>
      <c r="BT1195" s="34">
        <f>IF($B1195="P",VLOOKUP($E1195,'[2]Costeo-JUL26'!$B$9:$CQ$307,BT$1,0),0)</f>
        <v>0</v>
      </c>
      <c r="BU1195" s="16">
        <f>IF($B1195="P",VLOOKUP($E1195,'[2]Costeo-JUL26'!$B$9:$CQ$307,BU$1,0),0)*$G1195</f>
        <v>0</v>
      </c>
      <c r="BV1195" s="36">
        <f>IF($B1195="P",VLOOKUP($E1195,'[2]Costeo-JUL26'!$B$9:$CQ$307,BV$1,0),0)*$G1195</f>
        <v>0</v>
      </c>
      <c r="BW1195" s="35">
        <f>IF($B1195="P",VLOOKUP($E1195,'[2]Costeo-JUL26'!$B$9:$CQ$307,BW$1,0),0)</f>
        <v>0</v>
      </c>
      <c r="BX1195" s="36">
        <f t="shared" si="584"/>
        <v>0</v>
      </c>
      <c r="BY1195" s="36">
        <f t="shared" si="585"/>
        <v>0</v>
      </c>
      <c r="BZ1195" s="34">
        <f>IF($B1195="P",VLOOKUP($E1195,'[2]Costeo-JUL26'!$B$9:$CQ$307,BZ$1,0),0)</f>
        <v>0</v>
      </c>
      <c r="CA1195" s="16">
        <f>IF($B1195="P",VLOOKUP($E1195,'[2]Costeo-JUL26'!$B$9:$CQ$307,CA$1,0),0)*$G1195</f>
        <v>0</v>
      </c>
      <c r="CB1195" s="36">
        <f>IF($B1195="P",VLOOKUP($E1195,'[2]Costeo-JUL26'!$B$9:$CQ$307,CB$1,0),0)*$G1195</f>
        <v>0</v>
      </c>
      <c r="CC1195" s="35">
        <f>IF($B1195="P",VLOOKUP($E1195,'[2]Costeo-JUL26'!$B$9:$CQ$307,CC$1,0),0)</f>
        <v>0</v>
      </c>
      <c r="CD1195" s="36">
        <f t="shared" si="586"/>
        <v>0</v>
      </c>
      <c r="CE1195" s="36">
        <f t="shared" si="587"/>
        <v>0</v>
      </c>
      <c r="CF1195" s="37">
        <f t="shared" si="559"/>
        <v>0</v>
      </c>
      <c r="CG1195" s="36">
        <f>IF($B1195="r",VLOOKUP($E1195,'[2]Costeo-JUL26'!$B$9:$CQ$307,CG$1,0),0)*$G1195</f>
        <v>234853.00999999998</v>
      </c>
      <c r="CH1195" s="35">
        <f>VLOOKUP($E1195,'[2]TEORICOS (05.26)'!$A$8:$T$251,CH$1,0)</f>
        <v>0.14000000000000001</v>
      </c>
      <c r="CI1195" s="36">
        <f t="shared" si="588"/>
        <v>119926.65379999991</v>
      </c>
      <c r="CJ1195" s="37">
        <f t="shared" si="589"/>
        <v>354779.66379999986</v>
      </c>
      <c r="CM1195" s="16">
        <f>SUMIFS('[1]Ajuste Inventario'!$I:$I,'[1]Ajuste Inventario'!$B:$B,E1195,'[1]Ajuste Inventario'!$S:$S,D1195)*-1</f>
        <v>-2</v>
      </c>
      <c r="CN1195" s="36">
        <f t="shared" si="560"/>
        <v>-5104.7433640287754</v>
      </c>
      <c r="CP1195" t="str">
        <f t="shared" si="561"/>
        <v>509Org.Vtas V.Gesell</v>
      </c>
      <c r="CQ1195" s="10">
        <f t="shared" si="562"/>
        <v>2552.3716820143877</v>
      </c>
    </row>
    <row r="1196" spans="1:95" x14ac:dyDescent="0.25">
      <c r="A1196" s="30">
        <v>46204</v>
      </c>
      <c r="B1196" s="31" t="str">
        <f>VLOOKUP($E1196,'[2]TEORICOS (05.26)'!$A$8:$T$251,B$1,0)</f>
        <v>R</v>
      </c>
      <c r="C1196" s="32" t="str">
        <f>VLOOKUP($E1196,'[2]TEORICOS (05.26)'!$A$8:$T$251,C$1,0)</f>
        <v>Ades</v>
      </c>
      <c r="D1196" t="s">
        <v>233</v>
      </c>
      <c r="E1196">
        <v>593</v>
      </c>
      <c r="F1196" t="s">
        <v>193</v>
      </c>
      <c r="G1196" s="16">
        <v>26</v>
      </c>
      <c r="H1196" s="16">
        <v>36.634</v>
      </c>
      <c r="I1196" s="33">
        <v>494559.59000000008</v>
      </c>
      <c r="J1196" s="33">
        <v>475580.70000000007</v>
      </c>
      <c r="K1196" s="34">
        <f>IF($B1196="P",VLOOKUP($E1196,'[2]Costeo-JUL26'!$B$9:$CQ$307,K$1,0),0)</f>
        <v>0</v>
      </c>
      <c r="L1196" s="35">
        <f>VLOOKUP($E1196,'[2]TEORICOS (05.26)'!$A$8:$T$251,L$1,0)</f>
        <v>0.24</v>
      </c>
      <c r="M1196" s="36">
        <f t="shared" si="563"/>
        <v>0</v>
      </c>
      <c r="N1196" s="35">
        <f>IF($B1196="P",VLOOKUP($E1196,'[2]Costeo-JUL26'!$B$9:$CQ$307,N$1,0),0)</f>
        <v>0</v>
      </c>
      <c r="O1196" s="36">
        <f t="shared" si="564"/>
        <v>0</v>
      </c>
      <c r="P1196" s="36">
        <f>IF($B1196="P",VLOOKUP($E1196,'[2]Costeo-JUL26'!$B$9:$CQ$307,P$1,0),0)*H1196</f>
        <v>0</v>
      </c>
      <c r="Q1196" s="36">
        <f t="shared" si="565"/>
        <v>0</v>
      </c>
      <c r="R1196" s="34">
        <f>IF($B1196="P",VLOOKUP($E1196,'[2]Costeo-JUL26'!$B$9:$CQ$307,R$1,0),0)</f>
        <v>0</v>
      </c>
      <c r="S1196" s="16">
        <f>IF($B1196="P",VLOOKUP($E1196,'[2]Costeo-JUL26'!$B$9:$CQ$307,S$1,0),0)*$G1196</f>
        <v>0</v>
      </c>
      <c r="T1196" s="36">
        <f>IF($B1196="P",VLOOKUP($E1196,'[2]Costeo-JUL26'!$B$9:$CQ$307,T$1,0),0)*$G1196</f>
        <v>0</v>
      </c>
      <c r="U1196" s="35">
        <f>IF($B1196="P",VLOOKUP($E1196,'[2]Costeo-JUL26'!$B$9:$CQ$307,U$1,0),0)</f>
        <v>0</v>
      </c>
      <c r="V1196" s="36">
        <f t="shared" si="566"/>
        <v>0</v>
      </c>
      <c r="W1196" s="36">
        <f t="shared" si="567"/>
        <v>0</v>
      </c>
      <c r="X1196" s="34">
        <f>IF($B1196="P",VLOOKUP($E1196,'[2]Costeo-JUL26'!$B$9:$CQ$307,X$1,0),0)</f>
        <v>0</v>
      </c>
      <c r="Y1196" s="16">
        <f>IF($B1196="P",VLOOKUP($E1196,'[2]Costeo-JUL26'!$B$9:$CQ$307,Y$1,0),0)*$G1196</f>
        <v>0</v>
      </c>
      <c r="Z1196" s="36">
        <f>IF($B1196="P",VLOOKUP($E1196,'[2]Costeo-JUL26'!$B$9:$CQ$307,Z$1,0),0)*$G1196</f>
        <v>0</v>
      </c>
      <c r="AA1196" s="35">
        <f>IF($B1196="P",VLOOKUP($E1196,'[2]Costeo-JUL26'!$B$9:$CQ$307,AA$1,0),0)</f>
        <v>0</v>
      </c>
      <c r="AB1196" s="36">
        <f t="shared" si="568"/>
        <v>0</v>
      </c>
      <c r="AC1196" s="36">
        <f t="shared" si="569"/>
        <v>0</v>
      </c>
      <c r="AD1196" s="34">
        <f>IF($B1196="P",VLOOKUP($E1196,'[2]Costeo-JUL26'!$B$9:$CQ$307,AD$1,0),0)</f>
        <v>0</v>
      </c>
      <c r="AE1196" s="16">
        <f>IF($B1196="P",VLOOKUP($E1196,'[2]Costeo-JUL26'!$B$9:$CQ$307,AE$1,0),0)*$G1196</f>
        <v>0</v>
      </c>
      <c r="AF1196" s="36">
        <f>IF($B1196="P",VLOOKUP($E1196,'[2]Costeo-JUL26'!$B$9:$CQ$307,AF$1,0),0)*$G1196</f>
        <v>0</v>
      </c>
      <c r="AG1196" s="35">
        <f>IF($B1196="P",VLOOKUP($E1196,'[2]Costeo-JUL26'!$B$9:$CQ$307,AG$1,0),0)</f>
        <v>0</v>
      </c>
      <c r="AH1196" s="36">
        <f t="shared" si="570"/>
        <v>0</v>
      </c>
      <c r="AI1196" s="36">
        <f t="shared" si="571"/>
        <v>0</v>
      </c>
      <c r="AJ1196" s="34">
        <f>IF($B1196="P",VLOOKUP($E1196,'[2]Costeo-JUL26'!$B$9:$CQ$307,AJ$1,0),0)</f>
        <v>0</v>
      </c>
      <c r="AK1196" s="16">
        <f>IF($B1196="P",VLOOKUP($E1196,'[2]Costeo-JUL26'!$B$9:$CQ$307,AK$1,0),0)*$G1196</f>
        <v>0</v>
      </c>
      <c r="AL1196" s="36">
        <f>IF($B1196="P",VLOOKUP($E1196,'[2]Costeo-JUL26'!$B$9:$CQ$307,AL$1,0),0)*$G1196</f>
        <v>0</v>
      </c>
      <c r="AM1196" s="35">
        <f>IF($B1196="P",VLOOKUP($E1196,'[2]Costeo-JUL26'!$B$9:$CQ$307,AM$1,0),0)</f>
        <v>0</v>
      </c>
      <c r="AN1196" s="36">
        <f t="shared" si="572"/>
        <v>0</v>
      </c>
      <c r="AO1196" s="36">
        <f t="shared" si="573"/>
        <v>0</v>
      </c>
      <c r="AP1196" s="34">
        <f>IF($B1196="P",VLOOKUP($E1196,'[2]Costeo-JUL26'!$B$9:$CQ$307,AP$1,0),0)</f>
        <v>0</v>
      </c>
      <c r="AQ1196" s="16">
        <f>IF($B1196="P",VLOOKUP($E1196,'[2]Costeo-JUL26'!$B$9:$CQ$307,AQ$1,0),0)*$G1196</f>
        <v>0</v>
      </c>
      <c r="AR1196" s="36">
        <f>IF($B1196="P",VLOOKUP($E1196,'[2]Costeo-JUL26'!$B$9:$CQ$307,AR$1,0),0)*$G1196</f>
        <v>0</v>
      </c>
      <c r="AS1196" s="35">
        <f>IF($B1196="P",VLOOKUP($E1196,'[2]Costeo-JUL26'!$B$9:$CQ$307,AS$1,0),0)</f>
        <v>0</v>
      </c>
      <c r="AT1196" s="36">
        <f t="shared" si="574"/>
        <v>0</v>
      </c>
      <c r="AU1196" s="36">
        <f t="shared" si="575"/>
        <v>0</v>
      </c>
      <c r="AV1196" s="34">
        <f>IF($B1196="P",VLOOKUP($E1196,'[2]Costeo-JUL26'!$B$9:$CQ$307,AV$1,0),0)</f>
        <v>0</v>
      </c>
      <c r="AW1196" s="16">
        <f>IF($B1196="P",VLOOKUP($E1196,'[2]Costeo-JUL26'!$B$9:$CQ$307,AW$1,0),0)*$G1196</f>
        <v>0</v>
      </c>
      <c r="AX1196" s="36">
        <f>IF($B1196="P",VLOOKUP($E1196,'[2]Costeo-JUL26'!$B$9:$CQ$307,AX$1,0),0)*$G1196</f>
        <v>0</v>
      </c>
      <c r="AY1196" s="35">
        <f>IF($B1196="P",VLOOKUP($E1196,'[2]Costeo-JUL26'!$B$9:$CQ$307,AY$1,0),0)</f>
        <v>0</v>
      </c>
      <c r="AZ1196" s="36">
        <f t="shared" si="576"/>
        <v>0</v>
      </c>
      <c r="BA1196" s="36">
        <f t="shared" si="577"/>
        <v>0</v>
      </c>
      <c r="BB1196" s="34">
        <f>IF($B1196="P",VLOOKUP($E1196,'[2]Costeo-JUL26'!$B$9:$CQ$307,BB$1,0),0)</f>
        <v>0</v>
      </c>
      <c r="BC1196" s="16">
        <f>IF($B1196="P",VLOOKUP($E1196,'[2]Costeo-JUL26'!$B$9:$CQ$307,BC$1,0),0)*$G1196</f>
        <v>0</v>
      </c>
      <c r="BD1196" s="36">
        <f>IF($B1196="P",VLOOKUP($E1196,'[2]Costeo-JUL26'!$B$9:$CQ$307,BD$1,0),0)*$G1196</f>
        <v>0</v>
      </c>
      <c r="BE1196" s="35">
        <f>IF($B1196="P",VLOOKUP($E1196,'[2]Costeo-JUL26'!$B$9:$CQ$307,BE$1,0),0)</f>
        <v>0</v>
      </c>
      <c r="BF1196" s="36">
        <f t="shared" si="578"/>
        <v>0</v>
      </c>
      <c r="BG1196" s="36">
        <f t="shared" si="579"/>
        <v>0</v>
      </c>
      <c r="BH1196" s="34">
        <f>IF($B1196="P",VLOOKUP($E1196,'[2]Costeo-JUL26'!$B$9:$CQ$307,BH$1,0),0)</f>
        <v>0</v>
      </c>
      <c r="BI1196" s="16">
        <f>IF($B1196="P",VLOOKUP($E1196,'[2]Costeo-JUL26'!$B$9:$CQ$307,BI$1,0),0)*$G1196</f>
        <v>0</v>
      </c>
      <c r="BJ1196" s="36">
        <f>IF($B1196="P",VLOOKUP($E1196,'[2]Costeo-JUL26'!$B$9:$CQ$307,BJ$1,0),0)*$G1196</f>
        <v>0</v>
      </c>
      <c r="BK1196" s="35">
        <f>IF(BH1196=910319,0,IF($B1196="P",VLOOKUP($E1196,'[2]Costeo-JUL26'!$B$9:$CQ$307,BK$1,0),0))</f>
        <v>0</v>
      </c>
      <c r="BL1196" s="36">
        <f t="shared" si="580"/>
        <v>0</v>
      </c>
      <c r="BM1196" s="36">
        <f t="shared" si="581"/>
        <v>0</v>
      </c>
      <c r="BN1196" s="34">
        <f>IF($B1196="P",VLOOKUP($E1196,'[2]Costeo-JUL26'!$B$9:$CQ$307,BN$1,0),0)</f>
        <v>0</v>
      </c>
      <c r="BO1196" s="16">
        <f>IF($B1196="P",VLOOKUP($E1196,'[2]Costeo-JUL26'!$B$9:$CQ$307,BO$1,0),0)*$G1196</f>
        <v>0</v>
      </c>
      <c r="BP1196" s="36">
        <f>IF($B1196="P",VLOOKUP($E1196,'[2]Costeo-JUL26'!$B$9:$CQ$307,BP$1,0),0)*$G1196</f>
        <v>0</v>
      </c>
      <c r="BQ1196" s="35">
        <f>IF($B1196="P",VLOOKUP($E1196,'[2]Costeo-JUL26'!$B$9:$CQ$307,BQ$1,0),0)</f>
        <v>0</v>
      </c>
      <c r="BR1196" s="36">
        <f t="shared" si="582"/>
        <v>0</v>
      </c>
      <c r="BS1196" s="36">
        <f t="shared" si="583"/>
        <v>0</v>
      </c>
      <c r="BT1196" s="34">
        <f>IF($B1196="P",VLOOKUP($E1196,'[2]Costeo-JUL26'!$B$9:$CQ$307,BT$1,0),0)</f>
        <v>0</v>
      </c>
      <c r="BU1196" s="16">
        <f>IF($B1196="P",VLOOKUP($E1196,'[2]Costeo-JUL26'!$B$9:$CQ$307,BU$1,0),0)*$G1196</f>
        <v>0</v>
      </c>
      <c r="BV1196" s="36">
        <f>IF($B1196="P",VLOOKUP($E1196,'[2]Costeo-JUL26'!$B$9:$CQ$307,BV$1,0),0)*$G1196</f>
        <v>0</v>
      </c>
      <c r="BW1196" s="35">
        <f>IF($B1196="P",VLOOKUP($E1196,'[2]Costeo-JUL26'!$B$9:$CQ$307,BW$1,0),0)</f>
        <v>0</v>
      </c>
      <c r="BX1196" s="36">
        <f t="shared" si="584"/>
        <v>0</v>
      </c>
      <c r="BY1196" s="36">
        <f t="shared" si="585"/>
        <v>0</v>
      </c>
      <c r="BZ1196" s="34">
        <f>IF($B1196="P",VLOOKUP($E1196,'[2]Costeo-JUL26'!$B$9:$CQ$307,BZ$1,0),0)</f>
        <v>0</v>
      </c>
      <c r="CA1196" s="16">
        <f>IF($B1196="P",VLOOKUP($E1196,'[2]Costeo-JUL26'!$B$9:$CQ$307,CA$1,0),0)*$G1196</f>
        <v>0</v>
      </c>
      <c r="CB1196" s="36">
        <f>IF($B1196="P",VLOOKUP($E1196,'[2]Costeo-JUL26'!$B$9:$CQ$307,CB$1,0),0)*$G1196</f>
        <v>0</v>
      </c>
      <c r="CC1196" s="35">
        <f>IF($B1196="P",VLOOKUP($E1196,'[2]Costeo-JUL26'!$B$9:$CQ$307,CC$1,0),0)</f>
        <v>0</v>
      </c>
      <c r="CD1196" s="36">
        <f t="shared" si="586"/>
        <v>0</v>
      </c>
      <c r="CE1196" s="36">
        <f t="shared" si="587"/>
        <v>0</v>
      </c>
      <c r="CF1196" s="37">
        <f t="shared" si="559"/>
        <v>0</v>
      </c>
      <c r="CG1196" s="36">
        <f>IF($B1196="r",VLOOKUP($E1196,'[2]Costeo-JUL26'!$B$9:$CQ$307,CG$1,0),0)*$G1196</f>
        <v>204478.82</v>
      </c>
      <c r="CH1196" s="35">
        <f>VLOOKUP($E1196,'[2]TEORICOS (05.26)'!$A$8:$T$251,CH$1,0)</f>
        <v>0.14000000000000001</v>
      </c>
      <c r="CI1196" s="36">
        <f t="shared" si="588"/>
        <v>85512.333200000008</v>
      </c>
      <c r="CJ1196" s="37">
        <f t="shared" si="589"/>
        <v>289991.1532</v>
      </c>
      <c r="CM1196" s="16">
        <f>SUMIFS('[1]Ajuste Inventario'!$I:$I,'[1]Ajuste Inventario'!$B:$B,E1196,'[1]Ajuste Inventario'!$S:$S,D1196)*-1</f>
        <v>0</v>
      </c>
      <c r="CN1196" s="36">
        <f t="shared" si="560"/>
        <v>0</v>
      </c>
      <c r="CP1196" t="str">
        <f t="shared" si="561"/>
        <v>593Org.Vtas V.Gesell</v>
      </c>
      <c r="CQ1196" s="10" t="e">
        <f t="shared" si="562"/>
        <v>#DIV/0!</v>
      </c>
    </row>
    <row r="1197" spans="1:95" x14ac:dyDescent="0.25">
      <c r="A1197" s="30">
        <v>46204</v>
      </c>
      <c r="B1197" s="31" t="str">
        <f>VLOOKUP($E1197,'[2]TEORICOS (05.26)'!$A$8:$T$251,B$1,0)</f>
        <v>R</v>
      </c>
      <c r="C1197" s="32" t="str">
        <f>VLOOKUP($E1197,'[2]TEORICOS (05.26)'!$A$8:$T$251,C$1,0)</f>
        <v>Ades</v>
      </c>
      <c r="D1197" t="s">
        <v>233</v>
      </c>
      <c r="E1197">
        <v>594</v>
      </c>
      <c r="F1197" t="s">
        <v>194</v>
      </c>
      <c r="G1197" s="16">
        <v>45</v>
      </c>
      <c r="H1197" s="16">
        <v>63.404999999999987</v>
      </c>
      <c r="I1197" s="33">
        <v>862342.5399999998</v>
      </c>
      <c r="J1197" s="33">
        <v>835251.51</v>
      </c>
      <c r="K1197" s="34">
        <f>IF($B1197="P",VLOOKUP($E1197,'[2]Costeo-JUL26'!$B$9:$CQ$307,K$1,0),0)</f>
        <v>0</v>
      </c>
      <c r="L1197" s="35">
        <f>VLOOKUP($E1197,'[2]TEORICOS (05.26)'!$A$8:$T$251,L$1,0)</f>
        <v>0.24</v>
      </c>
      <c r="M1197" s="36">
        <f t="shared" si="563"/>
        <v>0</v>
      </c>
      <c r="N1197" s="35">
        <f>IF($B1197="P",VLOOKUP($E1197,'[2]Costeo-JUL26'!$B$9:$CQ$307,N$1,0),0)</f>
        <v>0</v>
      </c>
      <c r="O1197" s="36">
        <f t="shared" si="564"/>
        <v>0</v>
      </c>
      <c r="P1197" s="36">
        <f>IF($B1197="P",VLOOKUP($E1197,'[2]Costeo-JUL26'!$B$9:$CQ$307,P$1,0),0)*H1197</f>
        <v>0</v>
      </c>
      <c r="Q1197" s="36">
        <f t="shared" si="565"/>
        <v>0</v>
      </c>
      <c r="R1197" s="34">
        <f>IF($B1197="P",VLOOKUP($E1197,'[2]Costeo-JUL26'!$B$9:$CQ$307,R$1,0),0)</f>
        <v>0</v>
      </c>
      <c r="S1197" s="16">
        <f>IF($B1197="P",VLOOKUP($E1197,'[2]Costeo-JUL26'!$B$9:$CQ$307,S$1,0),0)*$G1197</f>
        <v>0</v>
      </c>
      <c r="T1197" s="36">
        <f>IF($B1197="P",VLOOKUP($E1197,'[2]Costeo-JUL26'!$B$9:$CQ$307,T$1,0),0)*$G1197</f>
        <v>0</v>
      </c>
      <c r="U1197" s="35">
        <f>IF($B1197="P",VLOOKUP($E1197,'[2]Costeo-JUL26'!$B$9:$CQ$307,U$1,0),0)</f>
        <v>0</v>
      </c>
      <c r="V1197" s="36">
        <f t="shared" si="566"/>
        <v>0</v>
      </c>
      <c r="W1197" s="36">
        <f t="shared" si="567"/>
        <v>0</v>
      </c>
      <c r="X1197" s="34">
        <f>IF($B1197="P",VLOOKUP($E1197,'[2]Costeo-JUL26'!$B$9:$CQ$307,X$1,0),0)</f>
        <v>0</v>
      </c>
      <c r="Y1197" s="16">
        <f>IF($B1197="P",VLOOKUP($E1197,'[2]Costeo-JUL26'!$B$9:$CQ$307,Y$1,0),0)*$G1197</f>
        <v>0</v>
      </c>
      <c r="Z1197" s="36">
        <f>IF($B1197="P",VLOOKUP($E1197,'[2]Costeo-JUL26'!$B$9:$CQ$307,Z$1,0),0)*$G1197</f>
        <v>0</v>
      </c>
      <c r="AA1197" s="35">
        <f>IF($B1197="P",VLOOKUP($E1197,'[2]Costeo-JUL26'!$B$9:$CQ$307,AA$1,0),0)</f>
        <v>0</v>
      </c>
      <c r="AB1197" s="36">
        <f t="shared" si="568"/>
        <v>0</v>
      </c>
      <c r="AC1197" s="36">
        <f t="shared" si="569"/>
        <v>0</v>
      </c>
      <c r="AD1197" s="34">
        <f>IF($B1197="P",VLOOKUP($E1197,'[2]Costeo-JUL26'!$B$9:$CQ$307,AD$1,0),0)</f>
        <v>0</v>
      </c>
      <c r="AE1197" s="16">
        <f>IF($B1197="P",VLOOKUP($E1197,'[2]Costeo-JUL26'!$B$9:$CQ$307,AE$1,0),0)*$G1197</f>
        <v>0</v>
      </c>
      <c r="AF1197" s="36">
        <f>IF($B1197="P",VLOOKUP($E1197,'[2]Costeo-JUL26'!$B$9:$CQ$307,AF$1,0),0)*$G1197</f>
        <v>0</v>
      </c>
      <c r="AG1197" s="35">
        <f>IF($B1197="P",VLOOKUP($E1197,'[2]Costeo-JUL26'!$B$9:$CQ$307,AG$1,0),0)</f>
        <v>0</v>
      </c>
      <c r="AH1197" s="36">
        <f t="shared" si="570"/>
        <v>0</v>
      </c>
      <c r="AI1197" s="36">
        <f t="shared" si="571"/>
        <v>0</v>
      </c>
      <c r="AJ1197" s="34">
        <f>IF($B1197="P",VLOOKUP($E1197,'[2]Costeo-JUL26'!$B$9:$CQ$307,AJ$1,0),0)</f>
        <v>0</v>
      </c>
      <c r="AK1197" s="16">
        <f>IF($B1197="P",VLOOKUP($E1197,'[2]Costeo-JUL26'!$B$9:$CQ$307,AK$1,0),0)*$G1197</f>
        <v>0</v>
      </c>
      <c r="AL1197" s="36">
        <f>IF($B1197="P",VLOOKUP($E1197,'[2]Costeo-JUL26'!$B$9:$CQ$307,AL$1,0),0)*$G1197</f>
        <v>0</v>
      </c>
      <c r="AM1197" s="35">
        <f>IF($B1197="P",VLOOKUP($E1197,'[2]Costeo-JUL26'!$B$9:$CQ$307,AM$1,0),0)</f>
        <v>0</v>
      </c>
      <c r="AN1197" s="36">
        <f t="shared" si="572"/>
        <v>0</v>
      </c>
      <c r="AO1197" s="36">
        <f t="shared" si="573"/>
        <v>0</v>
      </c>
      <c r="AP1197" s="34">
        <f>IF($B1197="P",VLOOKUP($E1197,'[2]Costeo-JUL26'!$B$9:$CQ$307,AP$1,0),0)</f>
        <v>0</v>
      </c>
      <c r="AQ1197" s="16">
        <f>IF($B1197="P",VLOOKUP($E1197,'[2]Costeo-JUL26'!$B$9:$CQ$307,AQ$1,0),0)*$G1197</f>
        <v>0</v>
      </c>
      <c r="AR1197" s="36">
        <f>IF($B1197="P",VLOOKUP($E1197,'[2]Costeo-JUL26'!$B$9:$CQ$307,AR$1,0),0)*$G1197</f>
        <v>0</v>
      </c>
      <c r="AS1197" s="35">
        <f>IF($B1197="P",VLOOKUP($E1197,'[2]Costeo-JUL26'!$B$9:$CQ$307,AS$1,0),0)</f>
        <v>0</v>
      </c>
      <c r="AT1197" s="36">
        <f t="shared" si="574"/>
        <v>0</v>
      </c>
      <c r="AU1197" s="36">
        <f t="shared" si="575"/>
        <v>0</v>
      </c>
      <c r="AV1197" s="34">
        <f>IF($B1197="P",VLOOKUP($E1197,'[2]Costeo-JUL26'!$B$9:$CQ$307,AV$1,0),0)</f>
        <v>0</v>
      </c>
      <c r="AW1197" s="16">
        <f>IF($B1197="P",VLOOKUP($E1197,'[2]Costeo-JUL26'!$B$9:$CQ$307,AW$1,0),0)*$G1197</f>
        <v>0</v>
      </c>
      <c r="AX1197" s="36">
        <f>IF($B1197="P",VLOOKUP($E1197,'[2]Costeo-JUL26'!$B$9:$CQ$307,AX$1,0),0)*$G1197</f>
        <v>0</v>
      </c>
      <c r="AY1197" s="35">
        <f>IF($B1197="P",VLOOKUP($E1197,'[2]Costeo-JUL26'!$B$9:$CQ$307,AY$1,0),0)</f>
        <v>0</v>
      </c>
      <c r="AZ1197" s="36">
        <f t="shared" si="576"/>
        <v>0</v>
      </c>
      <c r="BA1197" s="36">
        <f t="shared" si="577"/>
        <v>0</v>
      </c>
      <c r="BB1197" s="34">
        <f>IF($B1197="P",VLOOKUP($E1197,'[2]Costeo-JUL26'!$B$9:$CQ$307,BB$1,0),0)</f>
        <v>0</v>
      </c>
      <c r="BC1197" s="16">
        <f>IF($B1197="P",VLOOKUP($E1197,'[2]Costeo-JUL26'!$B$9:$CQ$307,BC$1,0),0)*$G1197</f>
        <v>0</v>
      </c>
      <c r="BD1197" s="36">
        <f>IF($B1197="P",VLOOKUP($E1197,'[2]Costeo-JUL26'!$B$9:$CQ$307,BD$1,0),0)*$G1197</f>
        <v>0</v>
      </c>
      <c r="BE1197" s="35">
        <f>IF($B1197="P",VLOOKUP($E1197,'[2]Costeo-JUL26'!$B$9:$CQ$307,BE$1,0),0)</f>
        <v>0</v>
      </c>
      <c r="BF1197" s="36">
        <f t="shared" si="578"/>
        <v>0</v>
      </c>
      <c r="BG1197" s="36">
        <f t="shared" si="579"/>
        <v>0</v>
      </c>
      <c r="BH1197" s="34">
        <f>IF($B1197="P",VLOOKUP($E1197,'[2]Costeo-JUL26'!$B$9:$CQ$307,BH$1,0),0)</f>
        <v>0</v>
      </c>
      <c r="BI1197" s="16">
        <f>IF($B1197="P",VLOOKUP($E1197,'[2]Costeo-JUL26'!$B$9:$CQ$307,BI$1,0),0)*$G1197</f>
        <v>0</v>
      </c>
      <c r="BJ1197" s="36">
        <f>IF($B1197="P",VLOOKUP($E1197,'[2]Costeo-JUL26'!$B$9:$CQ$307,BJ$1,0),0)*$G1197</f>
        <v>0</v>
      </c>
      <c r="BK1197" s="35">
        <f>IF(BH1197=910319,0,IF($B1197="P",VLOOKUP($E1197,'[2]Costeo-JUL26'!$B$9:$CQ$307,BK$1,0),0))</f>
        <v>0</v>
      </c>
      <c r="BL1197" s="36">
        <f t="shared" si="580"/>
        <v>0</v>
      </c>
      <c r="BM1197" s="36">
        <f t="shared" si="581"/>
        <v>0</v>
      </c>
      <c r="BN1197" s="34">
        <f>IF($B1197="P",VLOOKUP($E1197,'[2]Costeo-JUL26'!$B$9:$CQ$307,BN$1,0),0)</f>
        <v>0</v>
      </c>
      <c r="BO1197" s="16">
        <f>IF($B1197="P",VLOOKUP($E1197,'[2]Costeo-JUL26'!$B$9:$CQ$307,BO$1,0),0)*$G1197</f>
        <v>0</v>
      </c>
      <c r="BP1197" s="36">
        <f>IF($B1197="P",VLOOKUP($E1197,'[2]Costeo-JUL26'!$B$9:$CQ$307,BP$1,0),0)*$G1197</f>
        <v>0</v>
      </c>
      <c r="BQ1197" s="35">
        <f>IF($B1197="P",VLOOKUP($E1197,'[2]Costeo-JUL26'!$B$9:$CQ$307,BQ$1,0),0)</f>
        <v>0</v>
      </c>
      <c r="BR1197" s="36">
        <f t="shared" si="582"/>
        <v>0</v>
      </c>
      <c r="BS1197" s="36">
        <f t="shared" si="583"/>
        <v>0</v>
      </c>
      <c r="BT1197" s="34">
        <f>IF($B1197="P",VLOOKUP($E1197,'[2]Costeo-JUL26'!$B$9:$CQ$307,BT$1,0),0)</f>
        <v>0</v>
      </c>
      <c r="BU1197" s="16">
        <f>IF($B1197="P",VLOOKUP($E1197,'[2]Costeo-JUL26'!$B$9:$CQ$307,BU$1,0),0)*$G1197</f>
        <v>0</v>
      </c>
      <c r="BV1197" s="36">
        <f>IF($B1197="P",VLOOKUP($E1197,'[2]Costeo-JUL26'!$B$9:$CQ$307,BV$1,0),0)*$G1197</f>
        <v>0</v>
      </c>
      <c r="BW1197" s="35">
        <f>IF($B1197="P",VLOOKUP($E1197,'[2]Costeo-JUL26'!$B$9:$CQ$307,BW$1,0),0)</f>
        <v>0</v>
      </c>
      <c r="BX1197" s="36">
        <f t="shared" si="584"/>
        <v>0</v>
      </c>
      <c r="BY1197" s="36">
        <f t="shared" si="585"/>
        <v>0</v>
      </c>
      <c r="BZ1197" s="34">
        <f>IF($B1197="P",VLOOKUP($E1197,'[2]Costeo-JUL26'!$B$9:$CQ$307,BZ$1,0),0)</f>
        <v>0</v>
      </c>
      <c r="CA1197" s="16">
        <f>IF($B1197="P",VLOOKUP($E1197,'[2]Costeo-JUL26'!$B$9:$CQ$307,CA$1,0),0)*$G1197</f>
        <v>0</v>
      </c>
      <c r="CB1197" s="36">
        <f>IF($B1197="P",VLOOKUP($E1197,'[2]Costeo-JUL26'!$B$9:$CQ$307,CB$1,0),0)*$G1197</f>
        <v>0</v>
      </c>
      <c r="CC1197" s="35">
        <f>IF($B1197="P",VLOOKUP($E1197,'[2]Costeo-JUL26'!$B$9:$CQ$307,CC$1,0),0)</f>
        <v>0</v>
      </c>
      <c r="CD1197" s="36">
        <f t="shared" si="586"/>
        <v>0</v>
      </c>
      <c r="CE1197" s="36">
        <f t="shared" si="587"/>
        <v>0</v>
      </c>
      <c r="CF1197" s="37">
        <f t="shared" si="559"/>
        <v>0</v>
      </c>
      <c r="CG1197" s="36">
        <f>IF($B1197="r",VLOOKUP($E1197,'[2]Costeo-JUL26'!$B$9:$CQ$307,CG$1,0),0)*$G1197</f>
        <v>353905.64999999997</v>
      </c>
      <c r="CH1197" s="35">
        <f>VLOOKUP($E1197,'[2]TEORICOS (05.26)'!$A$8:$T$251,CH$1,0)</f>
        <v>0.14000000000000001</v>
      </c>
      <c r="CI1197" s="36">
        <f t="shared" si="588"/>
        <v>150913.57139999999</v>
      </c>
      <c r="CJ1197" s="37">
        <f t="shared" si="589"/>
        <v>504819.22139999992</v>
      </c>
      <c r="CM1197" s="16">
        <f>SUMIFS('[1]Ajuste Inventario'!$I:$I,'[1]Ajuste Inventario'!$B:$B,E1197,'[1]Ajuste Inventario'!$S:$S,D1197)*-1</f>
        <v>-2.25</v>
      </c>
      <c r="CN1197" s="36">
        <f t="shared" si="560"/>
        <v>-25240.961069999998</v>
      </c>
      <c r="CP1197" t="str">
        <f t="shared" si="561"/>
        <v>594Org.Vtas V.Gesell</v>
      </c>
      <c r="CQ1197" s="10">
        <f t="shared" si="562"/>
        <v>11218.204919999998</v>
      </c>
    </row>
    <row r="1198" spans="1:95" x14ac:dyDescent="0.25">
      <c r="A1198" s="30">
        <v>46204</v>
      </c>
      <c r="B1198" s="31" t="str">
        <f>VLOOKUP($E1198,'[2]TEORICOS (05.26)'!$A$8:$T$251,B$1,0)</f>
        <v>R</v>
      </c>
      <c r="C1198" s="32" t="str">
        <f>VLOOKUP($E1198,'[2]TEORICOS (05.26)'!$A$8:$T$251,C$1,0)</f>
        <v>Ades</v>
      </c>
      <c r="D1198" t="s">
        <v>233</v>
      </c>
      <c r="E1198">
        <v>595</v>
      </c>
      <c r="F1198" t="s">
        <v>195</v>
      </c>
      <c r="G1198" s="16">
        <v>14</v>
      </c>
      <c r="H1198" s="16">
        <v>19.726000000000003</v>
      </c>
      <c r="I1198" s="33">
        <v>263520.68</v>
      </c>
      <c r="J1198" s="33">
        <v>262803.55000000005</v>
      </c>
      <c r="K1198" s="34">
        <f>IF($B1198="P",VLOOKUP($E1198,'[2]Costeo-JUL26'!$B$9:$CQ$307,K$1,0),0)</f>
        <v>0</v>
      </c>
      <c r="L1198" s="35">
        <f>VLOOKUP($E1198,'[2]TEORICOS (05.26)'!$A$8:$T$251,L$1,0)</f>
        <v>0.24</v>
      </c>
      <c r="M1198" s="36">
        <f t="shared" si="563"/>
        <v>0</v>
      </c>
      <c r="N1198" s="35">
        <f>IF($B1198="P",VLOOKUP($E1198,'[2]Costeo-JUL26'!$B$9:$CQ$307,N$1,0),0)</f>
        <v>0</v>
      </c>
      <c r="O1198" s="36">
        <f t="shared" si="564"/>
        <v>0</v>
      </c>
      <c r="P1198" s="36">
        <f>IF($B1198="P",VLOOKUP($E1198,'[2]Costeo-JUL26'!$B$9:$CQ$307,P$1,0),0)*H1198</f>
        <v>0</v>
      </c>
      <c r="Q1198" s="36">
        <f t="shared" si="565"/>
        <v>0</v>
      </c>
      <c r="R1198" s="34">
        <f>IF($B1198="P",VLOOKUP($E1198,'[2]Costeo-JUL26'!$B$9:$CQ$307,R$1,0),0)</f>
        <v>0</v>
      </c>
      <c r="S1198" s="16">
        <f>IF($B1198="P",VLOOKUP($E1198,'[2]Costeo-JUL26'!$B$9:$CQ$307,S$1,0),0)*$G1198</f>
        <v>0</v>
      </c>
      <c r="T1198" s="36">
        <f>IF($B1198="P",VLOOKUP($E1198,'[2]Costeo-JUL26'!$B$9:$CQ$307,T$1,0),0)*$G1198</f>
        <v>0</v>
      </c>
      <c r="U1198" s="35">
        <f>IF($B1198="P",VLOOKUP($E1198,'[2]Costeo-JUL26'!$B$9:$CQ$307,U$1,0),0)</f>
        <v>0</v>
      </c>
      <c r="V1198" s="36">
        <f t="shared" si="566"/>
        <v>0</v>
      </c>
      <c r="W1198" s="36">
        <f t="shared" si="567"/>
        <v>0</v>
      </c>
      <c r="X1198" s="34">
        <f>IF($B1198="P",VLOOKUP($E1198,'[2]Costeo-JUL26'!$B$9:$CQ$307,X$1,0),0)</f>
        <v>0</v>
      </c>
      <c r="Y1198" s="16">
        <f>IF($B1198="P",VLOOKUP($E1198,'[2]Costeo-JUL26'!$B$9:$CQ$307,Y$1,0),0)*$G1198</f>
        <v>0</v>
      </c>
      <c r="Z1198" s="36">
        <f>IF($B1198="P",VLOOKUP($E1198,'[2]Costeo-JUL26'!$B$9:$CQ$307,Z$1,0),0)*$G1198</f>
        <v>0</v>
      </c>
      <c r="AA1198" s="35">
        <f>IF($B1198="P",VLOOKUP($E1198,'[2]Costeo-JUL26'!$B$9:$CQ$307,AA$1,0),0)</f>
        <v>0</v>
      </c>
      <c r="AB1198" s="36">
        <f t="shared" si="568"/>
        <v>0</v>
      </c>
      <c r="AC1198" s="36">
        <f t="shared" si="569"/>
        <v>0</v>
      </c>
      <c r="AD1198" s="34">
        <f>IF($B1198="P",VLOOKUP($E1198,'[2]Costeo-JUL26'!$B$9:$CQ$307,AD$1,0),0)</f>
        <v>0</v>
      </c>
      <c r="AE1198" s="16">
        <f>IF($B1198="P",VLOOKUP($E1198,'[2]Costeo-JUL26'!$B$9:$CQ$307,AE$1,0),0)*$G1198</f>
        <v>0</v>
      </c>
      <c r="AF1198" s="36">
        <f>IF($B1198="P",VLOOKUP($E1198,'[2]Costeo-JUL26'!$B$9:$CQ$307,AF$1,0),0)*$G1198</f>
        <v>0</v>
      </c>
      <c r="AG1198" s="35">
        <f>IF($B1198="P",VLOOKUP($E1198,'[2]Costeo-JUL26'!$B$9:$CQ$307,AG$1,0),0)</f>
        <v>0</v>
      </c>
      <c r="AH1198" s="36">
        <f t="shared" si="570"/>
        <v>0</v>
      </c>
      <c r="AI1198" s="36">
        <f t="shared" si="571"/>
        <v>0</v>
      </c>
      <c r="AJ1198" s="34">
        <f>IF($B1198="P",VLOOKUP($E1198,'[2]Costeo-JUL26'!$B$9:$CQ$307,AJ$1,0),0)</f>
        <v>0</v>
      </c>
      <c r="AK1198" s="16">
        <f>IF($B1198="P",VLOOKUP($E1198,'[2]Costeo-JUL26'!$B$9:$CQ$307,AK$1,0),0)*$G1198</f>
        <v>0</v>
      </c>
      <c r="AL1198" s="36">
        <f>IF($B1198="P",VLOOKUP($E1198,'[2]Costeo-JUL26'!$B$9:$CQ$307,AL$1,0),0)*$G1198</f>
        <v>0</v>
      </c>
      <c r="AM1198" s="35">
        <f>IF($B1198="P",VLOOKUP($E1198,'[2]Costeo-JUL26'!$B$9:$CQ$307,AM$1,0),0)</f>
        <v>0</v>
      </c>
      <c r="AN1198" s="36">
        <f t="shared" si="572"/>
        <v>0</v>
      </c>
      <c r="AO1198" s="36">
        <f t="shared" si="573"/>
        <v>0</v>
      </c>
      <c r="AP1198" s="34">
        <f>IF($B1198="P",VLOOKUP($E1198,'[2]Costeo-JUL26'!$B$9:$CQ$307,AP$1,0),0)</f>
        <v>0</v>
      </c>
      <c r="AQ1198" s="16">
        <f>IF($B1198="P",VLOOKUP($E1198,'[2]Costeo-JUL26'!$B$9:$CQ$307,AQ$1,0),0)*$G1198</f>
        <v>0</v>
      </c>
      <c r="AR1198" s="36">
        <f>IF($B1198="P",VLOOKUP($E1198,'[2]Costeo-JUL26'!$B$9:$CQ$307,AR$1,0),0)*$G1198</f>
        <v>0</v>
      </c>
      <c r="AS1198" s="35">
        <f>IF($B1198="P",VLOOKUP($E1198,'[2]Costeo-JUL26'!$B$9:$CQ$307,AS$1,0),0)</f>
        <v>0</v>
      </c>
      <c r="AT1198" s="36">
        <f t="shared" si="574"/>
        <v>0</v>
      </c>
      <c r="AU1198" s="36">
        <f t="shared" si="575"/>
        <v>0</v>
      </c>
      <c r="AV1198" s="34">
        <f>IF($B1198="P",VLOOKUP($E1198,'[2]Costeo-JUL26'!$B$9:$CQ$307,AV$1,0),0)</f>
        <v>0</v>
      </c>
      <c r="AW1198" s="16">
        <f>IF($B1198="P",VLOOKUP($E1198,'[2]Costeo-JUL26'!$B$9:$CQ$307,AW$1,0),0)*$G1198</f>
        <v>0</v>
      </c>
      <c r="AX1198" s="36">
        <f>IF($B1198="P",VLOOKUP($E1198,'[2]Costeo-JUL26'!$B$9:$CQ$307,AX$1,0),0)*$G1198</f>
        <v>0</v>
      </c>
      <c r="AY1198" s="35">
        <f>IF($B1198="P",VLOOKUP($E1198,'[2]Costeo-JUL26'!$B$9:$CQ$307,AY$1,0),0)</f>
        <v>0</v>
      </c>
      <c r="AZ1198" s="36">
        <f t="shared" si="576"/>
        <v>0</v>
      </c>
      <c r="BA1198" s="36">
        <f t="shared" si="577"/>
        <v>0</v>
      </c>
      <c r="BB1198" s="34">
        <f>IF($B1198="P",VLOOKUP($E1198,'[2]Costeo-JUL26'!$B$9:$CQ$307,BB$1,0),0)</f>
        <v>0</v>
      </c>
      <c r="BC1198" s="16">
        <f>IF($B1198="P",VLOOKUP($E1198,'[2]Costeo-JUL26'!$B$9:$CQ$307,BC$1,0),0)*$G1198</f>
        <v>0</v>
      </c>
      <c r="BD1198" s="36">
        <f>IF($B1198="P",VLOOKUP($E1198,'[2]Costeo-JUL26'!$B$9:$CQ$307,BD$1,0),0)*$G1198</f>
        <v>0</v>
      </c>
      <c r="BE1198" s="35">
        <f>IF($B1198="P",VLOOKUP($E1198,'[2]Costeo-JUL26'!$B$9:$CQ$307,BE$1,0),0)</f>
        <v>0</v>
      </c>
      <c r="BF1198" s="36">
        <f t="shared" si="578"/>
        <v>0</v>
      </c>
      <c r="BG1198" s="36">
        <f t="shared" si="579"/>
        <v>0</v>
      </c>
      <c r="BH1198" s="34">
        <f>IF($B1198="P",VLOOKUP($E1198,'[2]Costeo-JUL26'!$B$9:$CQ$307,BH$1,0),0)</f>
        <v>0</v>
      </c>
      <c r="BI1198" s="16">
        <f>IF($B1198="P",VLOOKUP($E1198,'[2]Costeo-JUL26'!$B$9:$CQ$307,BI$1,0),0)*$G1198</f>
        <v>0</v>
      </c>
      <c r="BJ1198" s="36">
        <f>IF($B1198="P",VLOOKUP($E1198,'[2]Costeo-JUL26'!$B$9:$CQ$307,BJ$1,0),0)*$G1198</f>
        <v>0</v>
      </c>
      <c r="BK1198" s="35">
        <f>IF(BH1198=910319,0,IF($B1198="P",VLOOKUP($E1198,'[2]Costeo-JUL26'!$B$9:$CQ$307,BK$1,0),0))</f>
        <v>0</v>
      </c>
      <c r="BL1198" s="36">
        <f t="shared" si="580"/>
        <v>0</v>
      </c>
      <c r="BM1198" s="36">
        <f t="shared" si="581"/>
        <v>0</v>
      </c>
      <c r="BN1198" s="34">
        <f>IF($B1198="P",VLOOKUP($E1198,'[2]Costeo-JUL26'!$B$9:$CQ$307,BN$1,0),0)</f>
        <v>0</v>
      </c>
      <c r="BO1198" s="16">
        <f>IF($B1198="P",VLOOKUP($E1198,'[2]Costeo-JUL26'!$B$9:$CQ$307,BO$1,0),0)*$G1198</f>
        <v>0</v>
      </c>
      <c r="BP1198" s="36">
        <f>IF($B1198="P",VLOOKUP($E1198,'[2]Costeo-JUL26'!$B$9:$CQ$307,BP$1,0),0)*$G1198</f>
        <v>0</v>
      </c>
      <c r="BQ1198" s="35">
        <f>IF($B1198="P",VLOOKUP($E1198,'[2]Costeo-JUL26'!$B$9:$CQ$307,BQ$1,0),0)</f>
        <v>0</v>
      </c>
      <c r="BR1198" s="36">
        <f t="shared" si="582"/>
        <v>0</v>
      </c>
      <c r="BS1198" s="36">
        <f t="shared" si="583"/>
        <v>0</v>
      </c>
      <c r="BT1198" s="34">
        <f>IF($B1198="P",VLOOKUP($E1198,'[2]Costeo-JUL26'!$B$9:$CQ$307,BT$1,0),0)</f>
        <v>0</v>
      </c>
      <c r="BU1198" s="16">
        <f>IF($B1198="P",VLOOKUP($E1198,'[2]Costeo-JUL26'!$B$9:$CQ$307,BU$1,0),0)*$G1198</f>
        <v>0</v>
      </c>
      <c r="BV1198" s="36">
        <f>IF($B1198="P",VLOOKUP($E1198,'[2]Costeo-JUL26'!$B$9:$CQ$307,BV$1,0),0)*$G1198</f>
        <v>0</v>
      </c>
      <c r="BW1198" s="35">
        <f>IF($B1198="P",VLOOKUP($E1198,'[2]Costeo-JUL26'!$B$9:$CQ$307,BW$1,0),0)</f>
        <v>0</v>
      </c>
      <c r="BX1198" s="36">
        <f t="shared" si="584"/>
        <v>0</v>
      </c>
      <c r="BY1198" s="36">
        <f t="shared" si="585"/>
        <v>0</v>
      </c>
      <c r="BZ1198" s="34">
        <f>IF($B1198="P",VLOOKUP($E1198,'[2]Costeo-JUL26'!$B$9:$CQ$307,BZ$1,0),0)</f>
        <v>0</v>
      </c>
      <c r="CA1198" s="16">
        <f>IF($B1198="P",VLOOKUP($E1198,'[2]Costeo-JUL26'!$B$9:$CQ$307,CA$1,0),0)*$G1198</f>
        <v>0</v>
      </c>
      <c r="CB1198" s="36">
        <f>IF($B1198="P",VLOOKUP($E1198,'[2]Costeo-JUL26'!$B$9:$CQ$307,CB$1,0),0)*$G1198</f>
        <v>0</v>
      </c>
      <c r="CC1198" s="35">
        <f>IF($B1198="P",VLOOKUP($E1198,'[2]Costeo-JUL26'!$B$9:$CQ$307,CC$1,0),0)</f>
        <v>0</v>
      </c>
      <c r="CD1198" s="36">
        <f t="shared" si="586"/>
        <v>0</v>
      </c>
      <c r="CE1198" s="36">
        <f t="shared" si="587"/>
        <v>0</v>
      </c>
      <c r="CF1198" s="37">
        <f t="shared" si="559"/>
        <v>0</v>
      </c>
      <c r="CG1198" s="36">
        <f>IF($B1198="r",VLOOKUP($E1198,'[2]Costeo-JUL26'!$B$9:$CQ$307,CG$1,0),0)*$G1198</f>
        <v>110103.98</v>
      </c>
      <c r="CH1198" s="35">
        <f>VLOOKUP($E1198,'[2]TEORICOS (05.26)'!$A$8:$T$251,CH$1,0)</f>
        <v>0.14000000000000001</v>
      </c>
      <c r="CI1198" s="36">
        <f t="shared" si="588"/>
        <v>47658.294800000003</v>
      </c>
      <c r="CJ1198" s="37">
        <f t="shared" si="589"/>
        <v>157762.27480000001</v>
      </c>
      <c r="CM1198" s="16">
        <f>SUMIFS('[1]Ajuste Inventario'!$I:$I,'[1]Ajuste Inventario'!$B:$B,E1198,'[1]Ajuste Inventario'!$S:$S,D1198)*-1</f>
        <v>1</v>
      </c>
      <c r="CN1198" s="36">
        <f t="shared" si="560"/>
        <v>11268.733914285714</v>
      </c>
      <c r="CP1198" t="str">
        <f t="shared" si="561"/>
        <v>595Org.Vtas V.Gesell</v>
      </c>
      <c r="CQ1198" s="10">
        <f t="shared" si="562"/>
        <v>11268.733914285714</v>
      </c>
    </row>
    <row r="1199" spans="1:95" x14ac:dyDescent="0.25">
      <c r="A1199" s="30">
        <v>46204</v>
      </c>
      <c r="B1199" s="31" t="str">
        <f>VLOOKUP($E1199,'[2]TEORICOS (05.26)'!$A$8:$T$251,B$1,0)</f>
        <v>P</v>
      </c>
      <c r="C1199" s="32" t="str">
        <f>VLOOKUP($E1199,'[2]TEORICOS (05.26)'!$A$8:$T$251,C$1,0)</f>
        <v>Aquarius</v>
      </c>
      <c r="D1199" t="s">
        <v>233</v>
      </c>
      <c r="E1199">
        <v>3836</v>
      </c>
      <c r="F1199" t="s">
        <v>202</v>
      </c>
      <c r="G1199" s="16">
        <v>7</v>
      </c>
      <c r="H1199" s="16">
        <v>11.094999999999999</v>
      </c>
      <c r="I1199" s="33">
        <v>71903.3</v>
      </c>
      <c r="J1199" s="33">
        <v>68783.039999999994</v>
      </c>
      <c r="K1199" s="34">
        <f>IF($B1199="P",VLOOKUP($E1199,'[2]Costeo-JUL26'!$B$9:$CQ$307,K$1,0),0)</f>
        <v>931336</v>
      </c>
      <c r="L1199" s="35">
        <f>VLOOKUP($E1199,'[2]TEORICOS (05.26)'!$A$8:$T$251,L$1,0)</f>
        <v>0.17</v>
      </c>
      <c r="M1199" s="36">
        <f t="shared" si="563"/>
        <v>11693.1168</v>
      </c>
      <c r="N1199" s="35">
        <f>IF($B1199="P",VLOOKUP($E1199,'[2]Costeo-JUL26'!$B$9:$CQ$307,N$1,0),0)</f>
        <v>0.1</v>
      </c>
      <c r="O1199" s="36">
        <f t="shared" si="564"/>
        <v>1169.31168</v>
      </c>
      <c r="P1199" s="36">
        <f>IF($B1199="P",VLOOKUP($E1199,'[2]Costeo-JUL26'!$B$9:$CQ$307,P$1,0),0)*H1199</f>
        <v>0</v>
      </c>
      <c r="Q1199" s="36">
        <f t="shared" si="565"/>
        <v>12862.42848</v>
      </c>
      <c r="R1199" s="34">
        <f>IF($B1199="P",VLOOKUP($E1199,'[2]Costeo-JUL26'!$B$9:$CQ$307,R$1,0),0)</f>
        <v>0</v>
      </c>
      <c r="S1199" s="16">
        <f>IF($B1199="P",VLOOKUP($E1199,'[2]Costeo-JUL26'!$B$9:$CQ$307,S$1,0),0)*$G1199</f>
        <v>0</v>
      </c>
      <c r="T1199" s="36">
        <f>IF($B1199="P",VLOOKUP($E1199,'[2]Costeo-JUL26'!$B$9:$CQ$307,T$1,0),0)*$G1199</f>
        <v>0</v>
      </c>
      <c r="U1199" s="35">
        <f>IF($B1199="P",VLOOKUP($E1199,'[2]Costeo-JUL26'!$B$9:$CQ$307,U$1,0),0)</f>
        <v>0</v>
      </c>
      <c r="V1199" s="36">
        <f t="shared" si="566"/>
        <v>0</v>
      </c>
      <c r="W1199" s="36">
        <f t="shared" si="567"/>
        <v>0</v>
      </c>
      <c r="X1199" s="34">
        <f>IF($B1199="P",VLOOKUP($E1199,'[2]Costeo-JUL26'!$B$9:$CQ$307,X$1,0),0)</f>
        <v>0</v>
      </c>
      <c r="Y1199" s="16">
        <f>IF($B1199="P",VLOOKUP($E1199,'[2]Costeo-JUL26'!$B$9:$CQ$307,Y$1,0),0)*$G1199</f>
        <v>0</v>
      </c>
      <c r="Z1199" s="36">
        <f>IF($B1199="P",VLOOKUP($E1199,'[2]Costeo-JUL26'!$B$9:$CQ$307,Z$1,0),0)*$G1199</f>
        <v>0</v>
      </c>
      <c r="AA1199" s="35">
        <f>IF($B1199="P",VLOOKUP($E1199,'[2]Costeo-JUL26'!$B$9:$CQ$307,AA$1,0),0)</f>
        <v>0</v>
      </c>
      <c r="AB1199" s="36">
        <f t="shared" si="568"/>
        <v>0</v>
      </c>
      <c r="AC1199" s="36">
        <f t="shared" si="569"/>
        <v>0</v>
      </c>
      <c r="AD1199" s="34">
        <f>IF($B1199="P",VLOOKUP($E1199,'[2]Costeo-JUL26'!$B$9:$CQ$307,AD$1,0),0)</f>
        <v>902257</v>
      </c>
      <c r="AE1199" s="16">
        <f>IF($B1199="P",VLOOKUP($E1199,'[2]Costeo-JUL26'!$B$9:$CQ$307,AE$1,0),0)*$G1199</f>
        <v>42</v>
      </c>
      <c r="AF1199" s="36">
        <f>IF($B1199="P",VLOOKUP($E1199,'[2]Costeo-JUL26'!$B$9:$CQ$307,AF$1,0),0)*$G1199</f>
        <v>644.58240000000001</v>
      </c>
      <c r="AG1199" s="35">
        <f>IF($B1199="P",VLOOKUP($E1199,'[2]Costeo-JUL26'!$B$9:$CQ$307,AG$1,0),0)</f>
        <v>6.0000000000000001E-3</v>
      </c>
      <c r="AH1199" s="36">
        <f t="shared" si="570"/>
        <v>3.8674944</v>
      </c>
      <c r="AI1199" s="36">
        <f t="shared" si="571"/>
        <v>648.44989440000006</v>
      </c>
      <c r="AJ1199" s="34">
        <f>IF($B1199="P",VLOOKUP($E1199,'[2]Costeo-JUL26'!$B$9:$CQ$307,AJ$1,0),0)</f>
        <v>931324</v>
      </c>
      <c r="AK1199" s="16">
        <f>IF($B1199="P",VLOOKUP($E1199,'[2]Costeo-JUL26'!$B$9:$CQ$307,AK$1,0),0)*$G1199</f>
        <v>42</v>
      </c>
      <c r="AL1199" s="36">
        <f>IF($B1199="P",VLOOKUP($E1199,'[2]Costeo-JUL26'!$B$9:$CQ$307,AL$1,0),0)*$G1199</f>
        <v>763.73388</v>
      </c>
      <c r="AM1199" s="35">
        <f>IF($B1199="P",VLOOKUP($E1199,'[2]Costeo-JUL26'!$B$9:$CQ$307,AM$1,0),0)</f>
        <v>1.7999999999999999E-2</v>
      </c>
      <c r="AN1199" s="36">
        <f t="shared" si="572"/>
        <v>13.747209839999998</v>
      </c>
      <c r="AO1199" s="36">
        <f t="shared" si="573"/>
        <v>777.48108983999998</v>
      </c>
      <c r="AP1199" s="34">
        <f>IF($B1199="P",VLOOKUP($E1199,'[2]Costeo-JUL26'!$B$9:$CQ$307,AP$1,0),0)</f>
        <v>933429</v>
      </c>
      <c r="AQ1199" s="16">
        <f>IF($B1199="P",VLOOKUP($E1199,'[2]Costeo-JUL26'!$B$9:$CQ$307,AQ$1,0),0)*$G1199</f>
        <v>42</v>
      </c>
      <c r="AR1199" s="36">
        <f>IF($B1199="P",VLOOKUP($E1199,'[2]Costeo-JUL26'!$B$9:$CQ$307,AR$1,0),0)*$G1199</f>
        <v>4126.1547600000013</v>
      </c>
      <c r="AS1199" s="35">
        <f>IF($B1199="P",VLOOKUP($E1199,'[2]Costeo-JUL26'!$B$9:$CQ$307,AS$1,0),0)</f>
        <v>0.02</v>
      </c>
      <c r="AT1199" s="36">
        <f t="shared" si="574"/>
        <v>82.523095200000029</v>
      </c>
      <c r="AU1199" s="36">
        <f t="shared" si="575"/>
        <v>4208.6778552000014</v>
      </c>
      <c r="AV1199" s="34">
        <f>IF($B1199="P",VLOOKUP($E1199,'[2]Costeo-JUL26'!$B$9:$CQ$307,AV$1,0),0)</f>
        <v>939125</v>
      </c>
      <c r="AW1199" s="16">
        <f>IF($B1199="P",VLOOKUP($E1199,'[2]Costeo-JUL26'!$B$9:$CQ$307,AW$1,0),0)*$G1199</f>
        <v>0.2044</v>
      </c>
      <c r="AX1199" s="36">
        <f>IF($B1199="P",VLOOKUP($E1199,'[2]Costeo-JUL26'!$B$9:$CQ$307,AX$1,0),0)*$G1199</f>
        <v>1051.135176</v>
      </c>
      <c r="AY1199" s="35">
        <f>IF($B1199="P",VLOOKUP($E1199,'[2]Costeo-JUL26'!$B$9:$CQ$307,AY$1,0),0)</f>
        <v>0.03</v>
      </c>
      <c r="AZ1199" s="36">
        <f t="shared" si="576"/>
        <v>31.53405528</v>
      </c>
      <c r="BA1199" s="36">
        <f t="shared" si="577"/>
        <v>1082.6692312800001</v>
      </c>
      <c r="BB1199" s="34">
        <f>IF($B1199="P",VLOOKUP($E1199,'[2]Costeo-JUL26'!$B$9:$CQ$307,BB$1,0),0)</f>
        <v>902311</v>
      </c>
      <c r="BC1199" s="16">
        <f>IF($B1199="P",VLOOKUP($E1199,'[2]Costeo-JUL26'!$B$9:$CQ$307,BC$1,0),0)*$G1199</f>
        <v>2.8125000000000004E-2</v>
      </c>
      <c r="BD1199" s="36">
        <f>IF($B1199="P",VLOOKUP($E1199,'[2]Costeo-JUL26'!$B$9:$CQ$307,BD$1,0),0)*$G1199</f>
        <v>110.29626562500002</v>
      </c>
      <c r="BE1199" s="35">
        <f>IF($B1199="P",VLOOKUP($E1199,'[2]Costeo-JUL26'!$B$9:$CQ$307,BE$1,0),0)</f>
        <v>0.03</v>
      </c>
      <c r="BF1199" s="36">
        <f t="shared" si="578"/>
        <v>3.3088879687500006</v>
      </c>
      <c r="BG1199" s="36">
        <f t="shared" si="579"/>
        <v>113.60515359375002</v>
      </c>
      <c r="BH1199" s="34">
        <f>IF($B1199="P",VLOOKUP($E1199,'[2]Costeo-JUL26'!$B$9:$CQ$307,BH$1,0),0)</f>
        <v>933089</v>
      </c>
      <c r="BI1199" s="16">
        <f>IF($B1199="P",VLOOKUP($E1199,'[2]Costeo-JUL26'!$B$9:$CQ$307,BI$1,0),0)*$G1199</f>
        <v>0.1875</v>
      </c>
      <c r="BJ1199" s="36">
        <f>IF($B1199="P",VLOOKUP($E1199,'[2]Costeo-JUL26'!$B$9:$CQ$307,BJ$1,0),0)*$G1199</f>
        <v>139.62610191637631</v>
      </c>
      <c r="BK1199" s="35">
        <f>IF(BH1199=910319,0,IF($B1199="P",VLOOKUP($E1199,'[2]Costeo-JUL26'!$B$9:$CQ$307,BK$1,0),0))</f>
        <v>0.02</v>
      </c>
      <c r="BL1199" s="36">
        <f t="shared" si="580"/>
        <v>2.7925220383275264</v>
      </c>
      <c r="BM1199" s="36">
        <f t="shared" si="581"/>
        <v>142.41862395470383</v>
      </c>
      <c r="BN1199" s="34">
        <f>IF($B1199="P",VLOOKUP($E1199,'[2]Costeo-JUL26'!$B$9:$CQ$307,BN$1,0),0)</f>
        <v>0</v>
      </c>
      <c r="BO1199" s="16">
        <f>IF($B1199="P",VLOOKUP($E1199,'[2]Costeo-JUL26'!$B$9:$CQ$307,BO$1,0),0)*$G1199</f>
        <v>0</v>
      </c>
      <c r="BP1199" s="36">
        <f>IF($B1199="P",VLOOKUP($E1199,'[2]Costeo-JUL26'!$B$9:$CQ$307,BP$1,0),0)*$G1199</f>
        <v>0</v>
      </c>
      <c r="BQ1199" s="35">
        <f>IF($B1199="P",VLOOKUP($E1199,'[2]Costeo-JUL26'!$B$9:$CQ$307,BQ$1,0),0)</f>
        <v>0</v>
      </c>
      <c r="BR1199" s="36">
        <f t="shared" si="582"/>
        <v>0</v>
      </c>
      <c r="BS1199" s="36">
        <f t="shared" si="583"/>
        <v>0</v>
      </c>
      <c r="BT1199" s="34">
        <f>IF($B1199="P",VLOOKUP($E1199,'[2]Costeo-JUL26'!$B$9:$CQ$307,BT$1,0),0)</f>
        <v>0</v>
      </c>
      <c r="BU1199" s="16">
        <f>IF($B1199="P",VLOOKUP($E1199,'[2]Costeo-JUL26'!$B$9:$CQ$307,BU$1,0),0)*$G1199</f>
        <v>0</v>
      </c>
      <c r="BV1199" s="36">
        <f>IF($B1199="P",VLOOKUP($E1199,'[2]Costeo-JUL26'!$B$9:$CQ$307,BV$1,0),0)*$G1199</f>
        <v>0</v>
      </c>
      <c r="BW1199" s="35">
        <f>IF($B1199="P",VLOOKUP($E1199,'[2]Costeo-JUL26'!$B$9:$CQ$307,BW$1,0),0)</f>
        <v>0</v>
      </c>
      <c r="BX1199" s="36">
        <f t="shared" si="584"/>
        <v>0</v>
      </c>
      <c r="BY1199" s="36">
        <f t="shared" si="585"/>
        <v>0</v>
      </c>
      <c r="BZ1199" s="34">
        <f>IF($B1199="P",VLOOKUP($E1199,'[2]Costeo-JUL26'!$B$9:$CQ$307,BZ$1,0),0)</f>
        <v>936704</v>
      </c>
      <c r="CA1199" s="16">
        <f>IF($B1199="P",VLOOKUP($E1199,'[2]Costeo-JUL26'!$B$9:$CQ$307,CA$1,0),0)*$G1199</f>
        <v>0.38291948544470988</v>
      </c>
      <c r="CB1199" s="36">
        <f>IF($B1199="P",VLOOKUP($E1199,'[2]Costeo-JUL26'!$B$9:$CQ$307,CB$1,0),0)*$G1199</f>
        <v>182.79181729306384</v>
      </c>
      <c r="CC1199" s="35">
        <f>IF($B1199="P",VLOOKUP($E1199,'[2]Costeo-JUL26'!$B$9:$CQ$307,CC$1,0),0)</f>
        <v>0.5</v>
      </c>
      <c r="CD1199" s="36">
        <f t="shared" si="586"/>
        <v>91.395908646531922</v>
      </c>
      <c r="CE1199" s="36">
        <f t="shared" si="587"/>
        <v>274.18772593959579</v>
      </c>
      <c r="CF1199" s="37">
        <f t="shared" si="559"/>
        <v>20109.918054208054</v>
      </c>
      <c r="CG1199" s="36">
        <f>IF($B1199="r",VLOOKUP($E1199,'[2]Costeo-JUL26'!$B$9:$CQ$307,CG$1,0),0)*$G1199</f>
        <v>0</v>
      </c>
      <c r="CH1199" s="35">
        <f>VLOOKUP($E1199,'[2]TEORICOS (05.26)'!$A$8:$T$251,CH$1,0)</f>
        <v>0</v>
      </c>
      <c r="CI1199" s="36">
        <f t="shared" si="588"/>
        <v>0</v>
      </c>
      <c r="CJ1199" s="37">
        <f t="shared" si="589"/>
        <v>0</v>
      </c>
      <c r="CM1199" s="16">
        <f>SUMIFS('[1]Ajuste Inventario'!$I:$I,'[1]Ajuste Inventario'!$B:$B,E1199,'[1]Ajuste Inventario'!$S:$S,D1199)*-1</f>
        <v>0.16700000000000001</v>
      </c>
      <c r="CN1199" s="36">
        <f t="shared" si="560"/>
        <v>479.7651878646779</v>
      </c>
      <c r="CP1199" t="str">
        <f t="shared" si="561"/>
        <v>3836Org.Vtas V.Gesell</v>
      </c>
      <c r="CQ1199" s="10">
        <f t="shared" si="562"/>
        <v>2872.8454363154365</v>
      </c>
    </row>
    <row r="1200" spans="1:95" x14ac:dyDescent="0.25">
      <c r="A1200" s="30">
        <v>46204</v>
      </c>
      <c r="B1200" s="31" t="str">
        <f>VLOOKUP($E1200,'[2]TEORICOS (05.26)'!$A$8:$T$251,B$1,0)</f>
        <v>P</v>
      </c>
      <c r="C1200" s="32" t="str">
        <f>VLOOKUP($E1200,'[2]TEORICOS (05.26)'!$A$8:$T$251,C$1,0)</f>
        <v>Aquarius</v>
      </c>
      <c r="D1200" t="s">
        <v>233</v>
      </c>
      <c r="E1200">
        <v>3838</v>
      </c>
      <c r="F1200" t="s">
        <v>203</v>
      </c>
      <c r="G1200" s="16">
        <v>9</v>
      </c>
      <c r="H1200" s="16">
        <v>21.402000000000001</v>
      </c>
      <c r="I1200" s="33">
        <v>125618.07000000002</v>
      </c>
      <c r="J1200" s="33">
        <v>118821.22999999998</v>
      </c>
      <c r="K1200" s="34">
        <f>IF($B1200="P",VLOOKUP($E1200,'[2]Costeo-JUL26'!$B$9:$CQ$307,K$1,0),0)</f>
        <v>931336</v>
      </c>
      <c r="L1200" s="35">
        <f>VLOOKUP($E1200,'[2]TEORICOS (05.26)'!$A$8:$T$251,L$1,0)</f>
        <v>0.17</v>
      </c>
      <c r="M1200" s="36">
        <f t="shared" si="563"/>
        <v>20199.609099999998</v>
      </c>
      <c r="N1200" s="35">
        <f>IF($B1200="P",VLOOKUP($E1200,'[2]Costeo-JUL26'!$B$9:$CQ$307,N$1,0),0)</f>
        <v>0.1</v>
      </c>
      <c r="O1200" s="36">
        <f t="shared" si="564"/>
        <v>2019.9609099999998</v>
      </c>
      <c r="P1200" s="36">
        <f>IF($B1200="P",VLOOKUP($E1200,'[2]Costeo-JUL26'!$B$9:$CQ$307,P$1,0),0)*H1200</f>
        <v>0</v>
      </c>
      <c r="Q1200" s="36">
        <f t="shared" si="565"/>
        <v>22219.570009999996</v>
      </c>
      <c r="R1200" s="34">
        <f>IF($B1200="P",VLOOKUP($E1200,'[2]Costeo-JUL26'!$B$9:$CQ$307,R$1,0),0)</f>
        <v>0</v>
      </c>
      <c r="S1200" s="16">
        <f>IF($B1200="P",VLOOKUP($E1200,'[2]Costeo-JUL26'!$B$9:$CQ$307,S$1,0),0)*$G1200</f>
        <v>0</v>
      </c>
      <c r="T1200" s="36">
        <f>IF($B1200="P",VLOOKUP($E1200,'[2]Costeo-JUL26'!$B$9:$CQ$307,T$1,0),0)*$G1200</f>
        <v>0</v>
      </c>
      <c r="U1200" s="35">
        <f>IF($B1200="P",VLOOKUP($E1200,'[2]Costeo-JUL26'!$B$9:$CQ$307,U$1,0),0)</f>
        <v>0</v>
      </c>
      <c r="V1200" s="36">
        <f t="shared" si="566"/>
        <v>0</v>
      </c>
      <c r="W1200" s="36">
        <f t="shared" si="567"/>
        <v>0</v>
      </c>
      <c r="X1200" s="34">
        <f>IF($B1200="P",VLOOKUP($E1200,'[2]Costeo-JUL26'!$B$9:$CQ$307,X$1,0),0)</f>
        <v>0</v>
      </c>
      <c r="Y1200" s="16">
        <f>IF($B1200="P",VLOOKUP($E1200,'[2]Costeo-JUL26'!$B$9:$CQ$307,Y$1,0),0)*$G1200</f>
        <v>0</v>
      </c>
      <c r="Z1200" s="36">
        <f>IF($B1200="P",VLOOKUP($E1200,'[2]Costeo-JUL26'!$B$9:$CQ$307,Z$1,0),0)*$G1200</f>
        <v>0</v>
      </c>
      <c r="AA1200" s="35">
        <f>IF($B1200="P",VLOOKUP($E1200,'[2]Costeo-JUL26'!$B$9:$CQ$307,AA$1,0),0)</f>
        <v>0</v>
      </c>
      <c r="AB1200" s="36">
        <f t="shared" si="568"/>
        <v>0</v>
      </c>
      <c r="AC1200" s="36">
        <f t="shared" si="569"/>
        <v>0</v>
      </c>
      <c r="AD1200" s="34">
        <f>IF($B1200="P",VLOOKUP($E1200,'[2]Costeo-JUL26'!$B$9:$CQ$307,AD$1,0),0)</f>
        <v>902257</v>
      </c>
      <c r="AE1200" s="16">
        <f>IF($B1200="P",VLOOKUP($E1200,'[2]Costeo-JUL26'!$B$9:$CQ$307,AE$1,0),0)*$G1200</f>
        <v>54</v>
      </c>
      <c r="AF1200" s="36">
        <f>IF($B1200="P",VLOOKUP($E1200,'[2]Costeo-JUL26'!$B$9:$CQ$307,AF$1,0),0)*$G1200</f>
        <v>828.74880000000007</v>
      </c>
      <c r="AG1200" s="35">
        <f>IF($B1200="P",VLOOKUP($E1200,'[2]Costeo-JUL26'!$B$9:$CQ$307,AG$1,0),0)</f>
        <v>6.0000000000000001E-3</v>
      </c>
      <c r="AH1200" s="36">
        <f t="shared" si="570"/>
        <v>4.9724928000000004</v>
      </c>
      <c r="AI1200" s="36">
        <f t="shared" si="571"/>
        <v>833.72129280000013</v>
      </c>
      <c r="AJ1200" s="34">
        <f>IF($B1200="P",VLOOKUP($E1200,'[2]Costeo-JUL26'!$B$9:$CQ$307,AJ$1,0),0)</f>
        <v>931325</v>
      </c>
      <c r="AK1200" s="16">
        <f>IF($B1200="P",VLOOKUP($E1200,'[2]Costeo-JUL26'!$B$9:$CQ$307,AK$1,0),0)*$G1200</f>
        <v>54</v>
      </c>
      <c r="AL1200" s="36">
        <f>IF($B1200="P",VLOOKUP($E1200,'[2]Costeo-JUL26'!$B$9:$CQ$307,AL$1,0),0)*$G1200</f>
        <v>1206.02196</v>
      </c>
      <c r="AM1200" s="35">
        <f>IF($B1200="P",VLOOKUP($E1200,'[2]Costeo-JUL26'!$B$9:$CQ$307,AM$1,0),0)</f>
        <v>1.7999999999999999E-2</v>
      </c>
      <c r="AN1200" s="36">
        <f t="shared" si="572"/>
        <v>21.708395279999998</v>
      </c>
      <c r="AO1200" s="36">
        <f t="shared" si="573"/>
        <v>1227.7303552800001</v>
      </c>
      <c r="AP1200" s="34">
        <f>IF($B1200="P",VLOOKUP($E1200,'[2]Costeo-JUL26'!$B$9:$CQ$307,AP$1,0),0)</f>
        <v>911881</v>
      </c>
      <c r="AQ1200" s="16">
        <f>IF($B1200="P",VLOOKUP($E1200,'[2]Costeo-JUL26'!$B$9:$CQ$307,AQ$1,0),0)*$G1200</f>
        <v>54</v>
      </c>
      <c r="AR1200" s="36">
        <f>IF($B1200="P",VLOOKUP($E1200,'[2]Costeo-JUL26'!$B$9:$CQ$307,AR$1,0),0)*$G1200</f>
        <v>7327.3248001220463</v>
      </c>
      <c r="AS1200" s="35">
        <f>IF($B1200="P",VLOOKUP($E1200,'[2]Costeo-JUL26'!$B$9:$CQ$307,AS$1,0),0)</f>
        <v>0.02</v>
      </c>
      <c r="AT1200" s="36">
        <f t="shared" si="574"/>
        <v>146.54649600244093</v>
      </c>
      <c r="AU1200" s="36">
        <f t="shared" si="575"/>
        <v>7473.8712961244873</v>
      </c>
      <c r="AV1200" s="34">
        <f>IF($B1200="P",VLOOKUP($E1200,'[2]Costeo-JUL26'!$B$9:$CQ$307,AV$1,0),0)</f>
        <v>939124</v>
      </c>
      <c r="AW1200" s="16">
        <f>IF($B1200="P",VLOOKUP($E1200,'[2]Costeo-JUL26'!$B$9:$CQ$307,AW$1,0),0)*$G1200</f>
        <v>0.36990000000000001</v>
      </c>
      <c r="AX1200" s="36">
        <f>IF($B1200="P",VLOOKUP($E1200,'[2]Costeo-JUL26'!$B$9:$CQ$307,AX$1,0),0)*$G1200</f>
        <v>1902.2255459999997</v>
      </c>
      <c r="AY1200" s="35">
        <f>IF($B1200="P",VLOOKUP($E1200,'[2]Costeo-JUL26'!$B$9:$CQ$307,AY$1,0),0)</f>
        <v>0.03</v>
      </c>
      <c r="AZ1200" s="36">
        <f t="shared" si="576"/>
        <v>57.06676637999999</v>
      </c>
      <c r="BA1200" s="36">
        <f t="shared" si="577"/>
        <v>1959.2923123799997</v>
      </c>
      <c r="BB1200" s="34">
        <f>IF($B1200="P",VLOOKUP($E1200,'[2]Costeo-JUL26'!$B$9:$CQ$307,BB$1,0),0)</f>
        <v>902311</v>
      </c>
      <c r="BC1200" s="16">
        <f>IF($B1200="P",VLOOKUP($E1200,'[2]Costeo-JUL26'!$B$9:$CQ$307,BC$1,0),0)*$G1200</f>
        <v>3.9375000000000007E-2</v>
      </c>
      <c r="BD1200" s="36">
        <f>IF($B1200="P",VLOOKUP($E1200,'[2]Costeo-JUL26'!$B$9:$CQ$307,BD$1,0),0)*$G1200</f>
        <v>154.41477187500004</v>
      </c>
      <c r="BE1200" s="35">
        <f>IF($B1200="P",VLOOKUP($E1200,'[2]Costeo-JUL26'!$B$9:$CQ$307,BE$1,0),0)</f>
        <v>0.03</v>
      </c>
      <c r="BF1200" s="36">
        <f t="shared" si="578"/>
        <v>4.6324431562500008</v>
      </c>
      <c r="BG1200" s="36">
        <f t="shared" si="579"/>
        <v>159.04721503125003</v>
      </c>
      <c r="BH1200" s="34">
        <f>IF($B1200="P",VLOOKUP($E1200,'[2]Costeo-JUL26'!$B$9:$CQ$307,BH$1,0),0)</f>
        <v>933089</v>
      </c>
      <c r="BI1200" s="16">
        <f>IF($B1200="P",VLOOKUP($E1200,'[2]Costeo-JUL26'!$B$9:$CQ$307,BI$1,0),0)*$G1200</f>
        <v>0.33749999999999997</v>
      </c>
      <c r="BJ1200" s="36">
        <f>IF($B1200="P",VLOOKUP($E1200,'[2]Costeo-JUL26'!$B$9:$CQ$307,BJ$1,0),0)*$G1200</f>
        <v>251.32698344947738</v>
      </c>
      <c r="BK1200" s="35">
        <f>IF(BH1200=910319,0,IF($B1200="P",VLOOKUP($E1200,'[2]Costeo-JUL26'!$B$9:$CQ$307,BK$1,0),0))</f>
        <v>0.02</v>
      </c>
      <c r="BL1200" s="36">
        <f t="shared" si="580"/>
        <v>5.0265396689895478</v>
      </c>
      <c r="BM1200" s="36">
        <f t="shared" si="581"/>
        <v>256.35352311846691</v>
      </c>
      <c r="BN1200" s="34">
        <f>IF($B1200="P",VLOOKUP($E1200,'[2]Costeo-JUL26'!$B$9:$CQ$307,BN$1,0),0)</f>
        <v>0</v>
      </c>
      <c r="BO1200" s="16">
        <f>IF($B1200="P",VLOOKUP($E1200,'[2]Costeo-JUL26'!$B$9:$CQ$307,BO$1,0),0)*$G1200</f>
        <v>0</v>
      </c>
      <c r="BP1200" s="36">
        <f>IF($B1200="P",VLOOKUP($E1200,'[2]Costeo-JUL26'!$B$9:$CQ$307,BP$1,0),0)*$G1200</f>
        <v>0</v>
      </c>
      <c r="BQ1200" s="35">
        <f>IF($B1200="P",VLOOKUP($E1200,'[2]Costeo-JUL26'!$B$9:$CQ$307,BQ$1,0),0)</f>
        <v>0</v>
      </c>
      <c r="BR1200" s="36">
        <f t="shared" si="582"/>
        <v>0</v>
      </c>
      <c r="BS1200" s="36">
        <f t="shared" si="583"/>
        <v>0</v>
      </c>
      <c r="BT1200" s="34">
        <f>IF($B1200="P",VLOOKUP($E1200,'[2]Costeo-JUL26'!$B$9:$CQ$307,BT$1,0),0)</f>
        <v>0</v>
      </c>
      <c r="BU1200" s="16">
        <f>IF($B1200="P",VLOOKUP($E1200,'[2]Costeo-JUL26'!$B$9:$CQ$307,BU$1,0),0)*$G1200</f>
        <v>0</v>
      </c>
      <c r="BV1200" s="36">
        <f>IF($B1200="P",VLOOKUP($E1200,'[2]Costeo-JUL26'!$B$9:$CQ$307,BV$1,0),0)*$G1200</f>
        <v>0</v>
      </c>
      <c r="BW1200" s="35">
        <f>IF($B1200="P",VLOOKUP($E1200,'[2]Costeo-JUL26'!$B$9:$CQ$307,BW$1,0),0)</f>
        <v>0</v>
      </c>
      <c r="BX1200" s="36">
        <f t="shared" si="584"/>
        <v>0</v>
      </c>
      <c r="BY1200" s="36">
        <f t="shared" si="585"/>
        <v>0</v>
      </c>
      <c r="BZ1200" s="34">
        <f>IF($B1200="P",VLOOKUP($E1200,'[2]Costeo-JUL26'!$B$9:$CQ$307,BZ$1,0),0)</f>
        <v>936704</v>
      </c>
      <c r="CA1200" s="16">
        <f>IF($B1200="P",VLOOKUP($E1200,'[2]Costeo-JUL26'!$B$9:$CQ$307,CA$1,0),0)*$G1200</f>
        <v>0.73848757907194029</v>
      </c>
      <c r="CB1200" s="36">
        <f>IF($B1200="P",VLOOKUP($E1200,'[2]Costeo-JUL26'!$B$9:$CQ$307,CB$1,0),0)*$G1200</f>
        <v>352.52707620805165</v>
      </c>
      <c r="CC1200" s="35">
        <f>IF($B1200="P",VLOOKUP($E1200,'[2]Costeo-JUL26'!$B$9:$CQ$307,CC$1,0),0)</f>
        <v>0.5</v>
      </c>
      <c r="CD1200" s="36">
        <f t="shared" si="586"/>
        <v>176.26353810402583</v>
      </c>
      <c r="CE1200" s="36">
        <f t="shared" si="587"/>
        <v>528.79061431207742</v>
      </c>
      <c r="CF1200" s="37">
        <f t="shared" si="559"/>
        <v>34658.376619046277</v>
      </c>
      <c r="CG1200" s="36">
        <f>IF($B1200="r",VLOOKUP($E1200,'[2]Costeo-JUL26'!$B$9:$CQ$307,CG$1,0),0)*$G1200</f>
        <v>0</v>
      </c>
      <c r="CH1200" s="35">
        <f>VLOOKUP($E1200,'[2]TEORICOS (05.26)'!$A$8:$T$251,CH$1,0)</f>
        <v>0</v>
      </c>
      <c r="CI1200" s="36">
        <f t="shared" si="588"/>
        <v>0</v>
      </c>
      <c r="CJ1200" s="37">
        <f t="shared" si="589"/>
        <v>0</v>
      </c>
      <c r="CM1200" s="16">
        <f>SUMIFS('[1]Ajuste Inventario'!$I:$I,'[1]Ajuste Inventario'!$B:$B,E1200,'[1]Ajuste Inventario'!$S:$S,D1200)*-1</f>
        <v>1</v>
      </c>
      <c r="CN1200" s="36">
        <f t="shared" si="560"/>
        <v>3850.9307354495863</v>
      </c>
      <c r="CP1200" t="str">
        <f t="shared" si="561"/>
        <v>3838Org.Vtas V.Gesell</v>
      </c>
      <c r="CQ1200" s="10">
        <f t="shared" si="562"/>
        <v>3850.9307354495863</v>
      </c>
    </row>
    <row r="1201" spans="1:95" x14ac:dyDescent="0.25">
      <c r="A1201" s="30">
        <v>46204</v>
      </c>
      <c r="B1201" s="31" t="str">
        <f>VLOOKUP($E1201,'[2]TEORICOS (05.26)'!$A$8:$T$251,B$1,0)</f>
        <v>P</v>
      </c>
      <c r="C1201" s="32" t="str">
        <f>VLOOKUP($E1201,'[2]TEORICOS (05.26)'!$A$8:$T$251,C$1,0)</f>
        <v>Aquarius</v>
      </c>
      <c r="D1201" t="s">
        <v>233</v>
      </c>
      <c r="E1201">
        <v>3848</v>
      </c>
      <c r="F1201" t="s">
        <v>204</v>
      </c>
      <c r="G1201" s="16">
        <v>8</v>
      </c>
      <c r="H1201" s="16">
        <v>19.024000000000001</v>
      </c>
      <c r="I1201" s="33">
        <v>111624.73000000001</v>
      </c>
      <c r="J1201" s="33">
        <v>108399.4</v>
      </c>
      <c r="K1201" s="34">
        <f>IF($B1201="P",VLOOKUP($E1201,'[2]Costeo-JUL26'!$B$9:$CQ$307,K$1,0),0)</f>
        <v>931338</v>
      </c>
      <c r="L1201" s="35">
        <f>VLOOKUP($E1201,'[2]TEORICOS (05.26)'!$A$8:$T$251,L$1,0)</f>
        <v>0.17</v>
      </c>
      <c r="M1201" s="36">
        <f t="shared" si="563"/>
        <v>18427.898000000001</v>
      </c>
      <c r="N1201" s="35">
        <f>IF($B1201="P",VLOOKUP($E1201,'[2]Costeo-JUL26'!$B$9:$CQ$307,N$1,0),0)</f>
        <v>0.1</v>
      </c>
      <c r="O1201" s="36">
        <f t="shared" si="564"/>
        <v>1842.7898000000002</v>
      </c>
      <c r="P1201" s="36">
        <f>IF($B1201="P",VLOOKUP($E1201,'[2]Costeo-JUL26'!$B$9:$CQ$307,P$1,0),0)*H1201</f>
        <v>0</v>
      </c>
      <c r="Q1201" s="36">
        <f t="shared" si="565"/>
        <v>20270.6878</v>
      </c>
      <c r="R1201" s="34">
        <f>IF($B1201="P",VLOOKUP($E1201,'[2]Costeo-JUL26'!$B$9:$CQ$307,R$1,0),0)</f>
        <v>0</v>
      </c>
      <c r="S1201" s="16">
        <f>IF($B1201="P",VLOOKUP($E1201,'[2]Costeo-JUL26'!$B$9:$CQ$307,S$1,0),0)*$G1201</f>
        <v>0</v>
      </c>
      <c r="T1201" s="36">
        <f>IF($B1201="P",VLOOKUP($E1201,'[2]Costeo-JUL26'!$B$9:$CQ$307,T$1,0),0)*$G1201</f>
        <v>0</v>
      </c>
      <c r="U1201" s="35">
        <f>IF($B1201="P",VLOOKUP($E1201,'[2]Costeo-JUL26'!$B$9:$CQ$307,U$1,0),0)</f>
        <v>0</v>
      </c>
      <c r="V1201" s="36">
        <f t="shared" si="566"/>
        <v>0</v>
      </c>
      <c r="W1201" s="36">
        <f t="shared" si="567"/>
        <v>0</v>
      </c>
      <c r="X1201" s="34">
        <f>IF($B1201="P",VLOOKUP($E1201,'[2]Costeo-JUL26'!$B$9:$CQ$307,X$1,0),0)</f>
        <v>0</v>
      </c>
      <c r="Y1201" s="16">
        <f>IF($B1201="P",VLOOKUP($E1201,'[2]Costeo-JUL26'!$B$9:$CQ$307,Y$1,0),0)*$G1201</f>
        <v>0</v>
      </c>
      <c r="Z1201" s="36">
        <f>IF($B1201="P",VLOOKUP($E1201,'[2]Costeo-JUL26'!$B$9:$CQ$307,Z$1,0),0)*$G1201</f>
        <v>0</v>
      </c>
      <c r="AA1201" s="35">
        <f>IF($B1201="P",VLOOKUP($E1201,'[2]Costeo-JUL26'!$B$9:$CQ$307,AA$1,0),0)</f>
        <v>0</v>
      </c>
      <c r="AB1201" s="36">
        <f t="shared" si="568"/>
        <v>0</v>
      </c>
      <c r="AC1201" s="36">
        <f t="shared" si="569"/>
        <v>0</v>
      </c>
      <c r="AD1201" s="34">
        <f>IF($B1201="P",VLOOKUP($E1201,'[2]Costeo-JUL26'!$B$9:$CQ$307,AD$1,0),0)</f>
        <v>902257</v>
      </c>
      <c r="AE1201" s="16">
        <f>IF($B1201="P",VLOOKUP($E1201,'[2]Costeo-JUL26'!$B$9:$CQ$307,AE$1,0),0)*$G1201</f>
        <v>48</v>
      </c>
      <c r="AF1201" s="36">
        <f>IF($B1201="P",VLOOKUP($E1201,'[2]Costeo-JUL26'!$B$9:$CQ$307,AF$1,0),0)*$G1201</f>
        <v>736.66560000000004</v>
      </c>
      <c r="AG1201" s="35">
        <f>IF($B1201="P",VLOOKUP($E1201,'[2]Costeo-JUL26'!$B$9:$CQ$307,AG$1,0),0)</f>
        <v>6.0000000000000001E-3</v>
      </c>
      <c r="AH1201" s="36">
        <f t="shared" si="570"/>
        <v>4.4199936000000006</v>
      </c>
      <c r="AI1201" s="36">
        <f t="shared" si="571"/>
        <v>741.08559360000004</v>
      </c>
      <c r="AJ1201" s="34">
        <f>IF($B1201="P",VLOOKUP($E1201,'[2]Costeo-JUL26'!$B$9:$CQ$307,AJ$1,0),0)</f>
        <v>931331</v>
      </c>
      <c r="AK1201" s="16">
        <f>IF($B1201="P",VLOOKUP($E1201,'[2]Costeo-JUL26'!$B$9:$CQ$307,AK$1,0),0)*$G1201</f>
        <v>48</v>
      </c>
      <c r="AL1201" s="36">
        <f>IF($B1201="P",VLOOKUP($E1201,'[2]Costeo-JUL26'!$B$9:$CQ$307,AL$1,0),0)*$G1201</f>
        <v>1072.0195200000001</v>
      </c>
      <c r="AM1201" s="35">
        <f>IF($B1201="P",VLOOKUP($E1201,'[2]Costeo-JUL26'!$B$9:$CQ$307,AM$1,0),0)</f>
        <v>1.7999999999999999E-2</v>
      </c>
      <c r="AN1201" s="36">
        <f t="shared" si="572"/>
        <v>19.296351359999999</v>
      </c>
      <c r="AO1201" s="36">
        <f t="shared" si="573"/>
        <v>1091.3158713600001</v>
      </c>
      <c r="AP1201" s="34">
        <f>IF($B1201="P",VLOOKUP($E1201,'[2]Costeo-JUL26'!$B$9:$CQ$307,AP$1,0),0)</f>
        <v>911881</v>
      </c>
      <c r="AQ1201" s="16">
        <f>IF($B1201="P",VLOOKUP($E1201,'[2]Costeo-JUL26'!$B$9:$CQ$307,AQ$1,0),0)*$G1201</f>
        <v>48</v>
      </c>
      <c r="AR1201" s="36">
        <f>IF($B1201="P",VLOOKUP($E1201,'[2]Costeo-JUL26'!$B$9:$CQ$307,AR$1,0),0)*$G1201</f>
        <v>6513.1776001084854</v>
      </c>
      <c r="AS1201" s="35">
        <f>IF($B1201="P",VLOOKUP($E1201,'[2]Costeo-JUL26'!$B$9:$CQ$307,AS$1,0),0)</f>
        <v>0.02</v>
      </c>
      <c r="AT1201" s="36">
        <f t="shared" si="574"/>
        <v>130.26355200216972</v>
      </c>
      <c r="AU1201" s="36">
        <f t="shared" si="575"/>
        <v>6643.4411521106549</v>
      </c>
      <c r="AV1201" s="34">
        <f>IF($B1201="P",VLOOKUP($E1201,'[2]Costeo-JUL26'!$B$9:$CQ$307,AV$1,0),0)</f>
        <v>939124</v>
      </c>
      <c r="AW1201" s="16">
        <f>IF($B1201="P",VLOOKUP($E1201,'[2]Costeo-JUL26'!$B$9:$CQ$307,AW$1,0),0)*$G1201</f>
        <v>0.32879999999999998</v>
      </c>
      <c r="AX1201" s="36">
        <f>IF($B1201="P",VLOOKUP($E1201,'[2]Costeo-JUL26'!$B$9:$CQ$307,AX$1,0),0)*$G1201</f>
        <v>1690.8671519999998</v>
      </c>
      <c r="AY1201" s="35">
        <f>IF($B1201="P",VLOOKUP($E1201,'[2]Costeo-JUL26'!$B$9:$CQ$307,AY$1,0),0)</f>
        <v>0.03</v>
      </c>
      <c r="AZ1201" s="36">
        <f t="shared" si="576"/>
        <v>50.726014559999989</v>
      </c>
      <c r="BA1201" s="36">
        <f t="shared" si="577"/>
        <v>1741.5931665599999</v>
      </c>
      <c r="BB1201" s="34">
        <f>IF($B1201="P",VLOOKUP($E1201,'[2]Costeo-JUL26'!$B$9:$CQ$307,BB$1,0),0)</f>
        <v>902311</v>
      </c>
      <c r="BC1201" s="16">
        <f>IF($B1201="P",VLOOKUP($E1201,'[2]Costeo-JUL26'!$B$9:$CQ$307,BC$1,0),0)*$G1201</f>
        <v>3.5000000000000003E-2</v>
      </c>
      <c r="BD1201" s="36">
        <f>IF($B1201="P",VLOOKUP($E1201,'[2]Costeo-JUL26'!$B$9:$CQ$307,BD$1,0),0)*$G1201</f>
        <v>137.25757500000003</v>
      </c>
      <c r="BE1201" s="35">
        <f>IF($B1201="P",VLOOKUP($E1201,'[2]Costeo-JUL26'!$B$9:$CQ$307,BE$1,0),0)</f>
        <v>0.03</v>
      </c>
      <c r="BF1201" s="36">
        <f t="shared" si="578"/>
        <v>4.1177272500000006</v>
      </c>
      <c r="BG1201" s="36">
        <f t="shared" si="579"/>
        <v>141.37530225000003</v>
      </c>
      <c r="BH1201" s="34">
        <f>IF($B1201="P",VLOOKUP($E1201,'[2]Costeo-JUL26'!$B$9:$CQ$307,BH$1,0),0)</f>
        <v>933089</v>
      </c>
      <c r="BI1201" s="16">
        <f>IF($B1201="P",VLOOKUP($E1201,'[2]Costeo-JUL26'!$B$9:$CQ$307,BI$1,0),0)*$G1201</f>
        <v>0.3</v>
      </c>
      <c r="BJ1201" s="36">
        <f>IF($B1201="P",VLOOKUP($E1201,'[2]Costeo-JUL26'!$B$9:$CQ$307,BJ$1,0),0)*$G1201</f>
        <v>223.40176306620211</v>
      </c>
      <c r="BK1201" s="35">
        <f>IF(BH1201=910319,0,IF($B1201="P",VLOOKUP($E1201,'[2]Costeo-JUL26'!$B$9:$CQ$307,BK$1,0),0))</f>
        <v>0.02</v>
      </c>
      <c r="BL1201" s="36">
        <f t="shared" si="580"/>
        <v>4.4680352613240419</v>
      </c>
      <c r="BM1201" s="36">
        <f t="shared" si="581"/>
        <v>227.86979832752615</v>
      </c>
      <c r="BN1201" s="34">
        <f>IF($B1201="P",VLOOKUP($E1201,'[2]Costeo-JUL26'!$B$9:$CQ$307,BN$1,0),0)</f>
        <v>0</v>
      </c>
      <c r="BO1201" s="16">
        <f>IF($B1201="P",VLOOKUP($E1201,'[2]Costeo-JUL26'!$B$9:$CQ$307,BO$1,0),0)*$G1201</f>
        <v>0</v>
      </c>
      <c r="BP1201" s="36">
        <f>IF($B1201="P",VLOOKUP($E1201,'[2]Costeo-JUL26'!$B$9:$CQ$307,BP$1,0),0)*$G1201</f>
        <v>0</v>
      </c>
      <c r="BQ1201" s="35">
        <f>IF($B1201="P",VLOOKUP($E1201,'[2]Costeo-JUL26'!$B$9:$CQ$307,BQ$1,0),0)</f>
        <v>0</v>
      </c>
      <c r="BR1201" s="36">
        <f t="shared" si="582"/>
        <v>0</v>
      </c>
      <c r="BS1201" s="36">
        <f t="shared" si="583"/>
        <v>0</v>
      </c>
      <c r="BT1201" s="34">
        <f>IF($B1201="P",VLOOKUP($E1201,'[2]Costeo-JUL26'!$B$9:$CQ$307,BT$1,0),0)</f>
        <v>0</v>
      </c>
      <c r="BU1201" s="16">
        <f>IF($B1201="P",VLOOKUP($E1201,'[2]Costeo-JUL26'!$B$9:$CQ$307,BU$1,0),0)*$G1201</f>
        <v>0</v>
      </c>
      <c r="BV1201" s="36">
        <f>IF($B1201="P",VLOOKUP($E1201,'[2]Costeo-JUL26'!$B$9:$CQ$307,BV$1,0),0)*$G1201</f>
        <v>0</v>
      </c>
      <c r="BW1201" s="35">
        <f>IF($B1201="P",VLOOKUP($E1201,'[2]Costeo-JUL26'!$B$9:$CQ$307,BW$1,0),0)</f>
        <v>0</v>
      </c>
      <c r="BX1201" s="36">
        <f t="shared" si="584"/>
        <v>0</v>
      </c>
      <c r="BY1201" s="36">
        <f t="shared" si="585"/>
        <v>0</v>
      </c>
      <c r="BZ1201" s="34">
        <f>IF($B1201="P",VLOOKUP($E1201,'[2]Costeo-JUL26'!$B$9:$CQ$307,BZ$1,0),0)</f>
        <v>936704</v>
      </c>
      <c r="CA1201" s="16">
        <f>IF($B1201="P",VLOOKUP($E1201,'[2]Costeo-JUL26'!$B$9:$CQ$307,CA$1,0),0)*$G1201</f>
        <v>0.65643340361950253</v>
      </c>
      <c r="CB1201" s="36">
        <f>IF($B1201="P",VLOOKUP($E1201,'[2]Costeo-JUL26'!$B$9:$CQ$307,CB$1,0),0)*$G1201</f>
        <v>313.35740107382367</v>
      </c>
      <c r="CC1201" s="35">
        <f>IF($B1201="P",VLOOKUP($E1201,'[2]Costeo-JUL26'!$B$9:$CQ$307,CC$1,0),0)</f>
        <v>0.5</v>
      </c>
      <c r="CD1201" s="36">
        <f t="shared" si="586"/>
        <v>156.67870053691183</v>
      </c>
      <c r="CE1201" s="36">
        <f t="shared" si="587"/>
        <v>470.0361016107355</v>
      </c>
      <c r="CF1201" s="37">
        <f t="shared" si="559"/>
        <v>31327.404785818915</v>
      </c>
      <c r="CG1201" s="36">
        <f>IF($B1201="r",VLOOKUP($E1201,'[2]Costeo-JUL26'!$B$9:$CQ$307,CG$1,0),0)*$G1201</f>
        <v>0</v>
      </c>
      <c r="CH1201" s="35">
        <f>VLOOKUP($E1201,'[2]TEORICOS (05.26)'!$A$8:$T$251,CH$1,0)</f>
        <v>0</v>
      </c>
      <c r="CI1201" s="36">
        <f t="shared" si="588"/>
        <v>0</v>
      </c>
      <c r="CJ1201" s="37">
        <f t="shared" si="589"/>
        <v>0</v>
      </c>
      <c r="CM1201" s="16">
        <f>SUMIFS('[1]Ajuste Inventario'!$I:$I,'[1]Ajuste Inventario'!$B:$B,E1201,'[1]Ajuste Inventario'!$S:$S,D1201)*-1</f>
        <v>-1</v>
      </c>
      <c r="CN1201" s="36">
        <f t="shared" si="560"/>
        <v>-3915.9255982273644</v>
      </c>
      <c r="CP1201" t="str">
        <f t="shared" si="561"/>
        <v>3848Org.Vtas V.Gesell</v>
      </c>
      <c r="CQ1201" s="10">
        <f t="shared" si="562"/>
        <v>3915.9255982273644</v>
      </c>
    </row>
    <row r="1202" spans="1:95" x14ac:dyDescent="0.25">
      <c r="A1202" s="30">
        <v>46204</v>
      </c>
      <c r="B1202" s="31" t="str">
        <f>VLOOKUP($E1202,'[2]TEORICOS (05.26)'!$A$8:$T$251,B$1,0)</f>
        <v>P</v>
      </c>
      <c r="C1202" s="32" t="str">
        <f>VLOOKUP($E1202,'[2]TEORICOS (05.26)'!$A$8:$T$251,C$1,0)</f>
        <v>Powerade</v>
      </c>
      <c r="D1202" t="s">
        <v>233</v>
      </c>
      <c r="E1202">
        <v>2668</v>
      </c>
      <c r="F1202" t="s">
        <v>205</v>
      </c>
      <c r="G1202" s="16">
        <v>-0.33300000000000002</v>
      </c>
      <c r="H1202" s="16">
        <v>-0.34998299999999999</v>
      </c>
      <c r="I1202" s="33">
        <v>-4896.6400000000003</v>
      </c>
      <c r="J1202" s="33">
        <v>-4749.74</v>
      </c>
      <c r="K1202" s="34">
        <f>IF($B1202="P",VLOOKUP($E1202,'[2]Costeo-JUL26'!$B$9:$CQ$307,K$1,0),0)</f>
        <v>929226</v>
      </c>
      <c r="L1202" s="35">
        <f>VLOOKUP($E1202,'[2]TEORICOS (05.26)'!$A$8:$T$251,L$1,0)</f>
        <v>0.22</v>
      </c>
      <c r="M1202" s="36">
        <f t="shared" si="563"/>
        <v>-1044.9428</v>
      </c>
      <c r="N1202" s="35">
        <f>IF($B1202="P",VLOOKUP($E1202,'[2]Costeo-JUL26'!$B$9:$CQ$307,N$1,0),0)</f>
        <v>0.2</v>
      </c>
      <c r="O1202" s="36">
        <f t="shared" si="564"/>
        <v>-208.98856000000001</v>
      </c>
      <c r="P1202" s="36">
        <f>IF($B1202="P",VLOOKUP($E1202,'[2]Costeo-JUL26'!$B$9:$CQ$307,P$1,0),0)*H1202</f>
        <v>0</v>
      </c>
      <c r="Q1202" s="36">
        <f t="shared" si="565"/>
        <v>-1253.93136</v>
      </c>
      <c r="R1202" s="34">
        <f>IF($B1202="P",VLOOKUP($E1202,'[2]Costeo-JUL26'!$B$9:$CQ$307,R$1,0),0)</f>
        <v>902332</v>
      </c>
      <c r="S1202" s="16">
        <f>IF($B1202="P",VLOOKUP($E1202,'[2]Costeo-JUL26'!$B$9:$CQ$307,S$1,0),0)*$G1202</f>
        <v>-0.16342734406500001</v>
      </c>
      <c r="T1202" s="36">
        <f>IF($B1202="P",VLOOKUP($E1202,'[2]Costeo-JUL26'!$B$9:$CQ$307,T$1,0),0)*$G1202</f>
        <v>-113.99938033196884</v>
      </c>
      <c r="U1202" s="35">
        <f>IF($B1202="P",VLOOKUP($E1202,'[2]Costeo-JUL26'!$B$9:$CQ$307,U$1,0),0)</f>
        <v>1.4999999999999999E-2</v>
      </c>
      <c r="V1202" s="36">
        <f t="shared" si="566"/>
        <v>-1.7099907049795324</v>
      </c>
      <c r="W1202" s="36">
        <f t="shared" si="567"/>
        <v>-115.70937103694837</v>
      </c>
      <c r="X1202" s="34">
        <f>IF($B1202="P",VLOOKUP($E1202,'[2]Costeo-JUL26'!$B$9:$CQ$307,X$1,0),0)</f>
        <v>0</v>
      </c>
      <c r="Y1202" s="16">
        <f>IF($B1202="P",VLOOKUP($E1202,'[2]Costeo-JUL26'!$B$9:$CQ$307,Y$1,0),0)*$G1202</f>
        <v>0</v>
      </c>
      <c r="Z1202" s="36">
        <f>IF($B1202="P",VLOOKUP($E1202,'[2]Costeo-JUL26'!$B$9:$CQ$307,Z$1,0),0)*$G1202</f>
        <v>0</v>
      </c>
      <c r="AA1202" s="35">
        <f>IF($B1202="P",VLOOKUP($E1202,'[2]Costeo-JUL26'!$B$9:$CQ$307,AA$1,0),0)</f>
        <v>0</v>
      </c>
      <c r="AB1202" s="36">
        <f t="shared" si="568"/>
        <v>0</v>
      </c>
      <c r="AC1202" s="36">
        <f t="shared" si="569"/>
        <v>0</v>
      </c>
      <c r="AD1202" s="34">
        <f>IF($B1202="P",VLOOKUP($E1202,'[2]Costeo-JUL26'!$B$9:$CQ$307,AD$1,0),0)</f>
        <v>917993</v>
      </c>
      <c r="AE1202" s="16">
        <f>IF($B1202="P",VLOOKUP($E1202,'[2]Costeo-JUL26'!$B$9:$CQ$307,AE$1,0),0)*$G1202</f>
        <v>-1.9980000000000002</v>
      </c>
      <c r="AF1202" s="36">
        <f>IF($B1202="P",VLOOKUP($E1202,'[2]Costeo-JUL26'!$B$9:$CQ$307,AF$1,0),0)*$G1202</f>
        <v>-54.294451200000005</v>
      </c>
      <c r="AG1202" s="35">
        <f>IF($B1202="P",VLOOKUP($E1202,'[2]Costeo-JUL26'!$B$9:$CQ$307,AG$1,0),0)</f>
        <v>6.0000000000000001E-3</v>
      </c>
      <c r="AH1202" s="36">
        <f t="shared" si="570"/>
        <v>-0.32576670720000006</v>
      </c>
      <c r="AI1202" s="36">
        <f t="shared" si="571"/>
        <v>-54.620217907200008</v>
      </c>
      <c r="AJ1202" s="34">
        <f>IF($B1202="P",VLOOKUP($E1202,'[2]Costeo-JUL26'!$B$9:$CQ$307,AJ$1,0),0)</f>
        <v>940684</v>
      </c>
      <c r="AK1202" s="16">
        <f>IF($B1202="P",VLOOKUP($E1202,'[2]Costeo-JUL26'!$B$9:$CQ$307,AK$1,0),0)*$G1202</f>
        <v>-1.9980000000000002</v>
      </c>
      <c r="AL1202" s="36">
        <f>IF($B1202="P",VLOOKUP($E1202,'[2]Costeo-JUL26'!$B$9:$CQ$307,AL$1,0),0)*$G1202</f>
        <v>-29.699191079999999</v>
      </c>
      <c r="AM1202" s="35">
        <f>IF($B1202="P",VLOOKUP($E1202,'[2]Costeo-JUL26'!$B$9:$CQ$307,AM$1,0),0)</f>
        <v>1.7999999999999999E-2</v>
      </c>
      <c r="AN1202" s="36">
        <f t="shared" si="572"/>
        <v>-0.53458543943999992</v>
      </c>
      <c r="AO1202" s="36">
        <f t="shared" si="573"/>
        <v>-30.233776519439999</v>
      </c>
      <c r="AP1202" s="34">
        <f>IF($B1202="P",VLOOKUP($E1202,'[2]Costeo-JUL26'!$B$9:$CQ$307,AP$1,0),0)</f>
        <v>929272</v>
      </c>
      <c r="AQ1202" s="16">
        <f>IF($B1202="P",VLOOKUP($E1202,'[2]Costeo-JUL26'!$B$9:$CQ$307,AQ$1,0),0)*$G1202</f>
        <v>-1.9980000000000002</v>
      </c>
      <c r="AR1202" s="36">
        <f>IF($B1202="P",VLOOKUP($E1202,'[2]Costeo-JUL26'!$B$9:$CQ$307,AR$1,0),0)*$G1202</f>
        <v>-293.50909711143544</v>
      </c>
      <c r="AS1202" s="35">
        <f>IF($B1202="P",VLOOKUP($E1202,'[2]Costeo-JUL26'!$B$9:$CQ$307,AS$1,0),0)</f>
        <v>0.02</v>
      </c>
      <c r="AT1202" s="36">
        <f t="shared" si="574"/>
        <v>-5.8701819422287089</v>
      </c>
      <c r="AU1202" s="36">
        <f t="shared" si="575"/>
        <v>-299.37927905366416</v>
      </c>
      <c r="AV1202" s="34">
        <f>IF($B1202="P",VLOOKUP($E1202,'[2]Costeo-JUL26'!$B$9:$CQ$307,AV$1,0),0)</f>
        <v>922605</v>
      </c>
      <c r="AW1202" s="16">
        <f>IF($B1202="P",VLOOKUP($E1202,'[2]Costeo-JUL26'!$B$9:$CQ$307,AW$1,0),0)*$G1202</f>
        <v>-6.6600000000000001E-3</v>
      </c>
      <c r="AX1202" s="36">
        <f>IF($B1202="P",VLOOKUP($E1202,'[2]Costeo-JUL26'!$B$9:$CQ$307,AX$1,0),0)*$G1202</f>
        <v>-32.494800233766234</v>
      </c>
      <c r="AY1202" s="35">
        <f>IF($B1202="P",VLOOKUP($E1202,'[2]Costeo-JUL26'!$B$9:$CQ$307,AY$1,0),0)</f>
        <v>0.03</v>
      </c>
      <c r="AZ1202" s="36">
        <f t="shared" si="576"/>
        <v>-0.97484400701298701</v>
      </c>
      <c r="BA1202" s="36">
        <f t="shared" si="577"/>
        <v>-33.469644240779225</v>
      </c>
      <c r="BB1202" s="34">
        <f>IF($B1202="P",VLOOKUP($E1202,'[2]Costeo-JUL26'!$B$9:$CQ$307,BB$1,0),0)</f>
        <v>902311</v>
      </c>
      <c r="BC1202" s="16">
        <f>IF($B1202="P",VLOOKUP($E1202,'[2]Costeo-JUL26'!$B$9:$CQ$307,BC$1,0),0)*$G1202</f>
        <v>-4.7569050000000003E-4</v>
      </c>
      <c r="BD1202" s="36">
        <f>IF($B1202="P",VLOOKUP($E1202,'[2]Costeo-JUL26'!$B$9:$CQ$307,BD$1,0),0)*$G1202</f>
        <v>-1.8654892708725006</v>
      </c>
      <c r="BE1202" s="35">
        <f>IF($B1202="P",VLOOKUP($E1202,'[2]Costeo-JUL26'!$B$9:$CQ$307,BE$1,0),0)</f>
        <v>0.03</v>
      </c>
      <c r="BF1202" s="36">
        <f t="shared" si="578"/>
        <v>-5.5964678126175019E-2</v>
      </c>
      <c r="BG1202" s="36">
        <f t="shared" si="579"/>
        <v>-1.9214539489986757</v>
      </c>
      <c r="BH1202" s="34">
        <f>IF($B1202="P",VLOOKUP($E1202,'[2]Costeo-JUL26'!$B$9:$CQ$307,BH$1,0),0)</f>
        <v>902302</v>
      </c>
      <c r="BI1202" s="16">
        <f>IF($B1202="P",VLOOKUP($E1202,'[2]Costeo-JUL26'!$B$9:$CQ$307,BI$1,0),0)*$G1202</f>
        <v>-9.5142857142857147E-3</v>
      </c>
      <c r="BJ1202" s="36">
        <f>IF($B1202="P",VLOOKUP($E1202,'[2]Costeo-JUL26'!$B$9:$CQ$307,BJ$1,0),0)*$G1202</f>
        <v>-6.2584971428571432</v>
      </c>
      <c r="BK1202" s="35">
        <f>IF(BH1202=910319,0,IF($B1202="P",VLOOKUP($E1202,'[2]Costeo-JUL26'!$B$9:$CQ$307,BK$1,0),0))</f>
        <v>0.02</v>
      </c>
      <c r="BL1202" s="36">
        <f t="shared" si="580"/>
        <v>-0.12516994285714286</v>
      </c>
      <c r="BM1202" s="36">
        <f t="shared" si="581"/>
        <v>-6.3836670857142863</v>
      </c>
      <c r="BN1202" s="34">
        <f>IF($B1202="P",VLOOKUP($E1202,'[2]Costeo-JUL26'!$B$9:$CQ$307,BN$1,0),0)</f>
        <v>0</v>
      </c>
      <c r="BO1202" s="16">
        <f>IF($B1202="P",VLOOKUP($E1202,'[2]Costeo-JUL26'!$B$9:$CQ$307,BO$1,0),0)*$G1202</f>
        <v>0</v>
      </c>
      <c r="BP1202" s="36">
        <f>IF($B1202="P",VLOOKUP($E1202,'[2]Costeo-JUL26'!$B$9:$CQ$307,BP$1,0),0)*$G1202</f>
        <v>0</v>
      </c>
      <c r="BQ1202" s="35">
        <f>IF($B1202="P",VLOOKUP($E1202,'[2]Costeo-JUL26'!$B$9:$CQ$307,BQ$1,0),0)</f>
        <v>0</v>
      </c>
      <c r="BR1202" s="36">
        <f t="shared" si="582"/>
        <v>0</v>
      </c>
      <c r="BS1202" s="36">
        <f t="shared" si="583"/>
        <v>0</v>
      </c>
      <c r="BT1202" s="34">
        <f>IF($B1202="P",VLOOKUP($E1202,'[2]Costeo-JUL26'!$B$9:$CQ$307,BT$1,0),0)</f>
        <v>0</v>
      </c>
      <c r="BU1202" s="16">
        <f>IF($B1202="P",VLOOKUP($E1202,'[2]Costeo-JUL26'!$B$9:$CQ$307,BU$1,0),0)*$G1202</f>
        <v>0</v>
      </c>
      <c r="BV1202" s="36">
        <f>IF($B1202="P",VLOOKUP($E1202,'[2]Costeo-JUL26'!$B$9:$CQ$307,BV$1,0),0)*$G1202</f>
        <v>0</v>
      </c>
      <c r="BW1202" s="35">
        <f>IF($B1202="P",VLOOKUP($E1202,'[2]Costeo-JUL26'!$B$9:$CQ$307,BW$1,0),0)</f>
        <v>0</v>
      </c>
      <c r="BX1202" s="36">
        <f t="shared" si="584"/>
        <v>0</v>
      </c>
      <c r="BY1202" s="36">
        <f t="shared" si="585"/>
        <v>0</v>
      </c>
      <c r="BZ1202" s="34">
        <f>IF($B1202="P",VLOOKUP($E1202,'[2]Costeo-JUL26'!$B$9:$CQ$307,BZ$1,0),0)</f>
        <v>0</v>
      </c>
      <c r="CA1202" s="16">
        <f>IF($B1202="P",VLOOKUP($E1202,'[2]Costeo-JUL26'!$B$9:$CQ$307,CA$1,0),0)*$G1202</f>
        <v>0</v>
      </c>
      <c r="CB1202" s="36">
        <f>IF($B1202="P",VLOOKUP($E1202,'[2]Costeo-JUL26'!$B$9:$CQ$307,CB$1,0),0)*$G1202</f>
        <v>0</v>
      </c>
      <c r="CC1202" s="35">
        <f>IF($B1202="P",VLOOKUP($E1202,'[2]Costeo-JUL26'!$B$9:$CQ$307,CC$1,0),0)</f>
        <v>0</v>
      </c>
      <c r="CD1202" s="36">
        <f t="shared" si="586"/>
        <v>0</v>
      </c>
      <c r="CE1202" s="36">
        <f t="shared" si="587"/>
        <v>0</v>
      </c>
      <c r="CF1202" s="37">
        <f t="shared" si="559"/>
        <v>-1795.6487697927448</v>
      </c>
      <c r="CG1202" s="36">
        <f>IF($B1202="r",VLOOKUP($E1202,'[2]Costeo-JUL26'!$B$9:$CQ$307,CG$1,0),0)*$G1202</f>
        <v>0</v>
      </c>
      <c r="CH1202" s="35">
        <f>VLOOKUP($E1202,'[2]TEORICOS (05.26)'!$A$8:$T$251,CH$1,0)</f>
        <v>0.1</v>
      </c>
      <c r="CI1202" s="36">
        <f t="shared" si="588"/>
        <v>0</v>
      </c>
      <c r="CJ1202" s="37">
        <f t="shared" si="589"/>
        <v>0</v>
      </c>
      <c r="CM1202" s="16">
        <f>SUMIFS('[1]Ajuste Inventario'!$I:$I,'[1]Ajuste Inventario'!$B:$B,E1202,'[1]Ajuste Inventario'!$S:$S,D1202)*-1</f>
        <v>0.33300000000000002</v>
      </c>
      <c r="CN1202" s="36">
        <f t="shared" si="560"/>
        <v>1795.6487697927448</v>
      </c>
      <c r="CP1202" t="str">
        <f t="shared" si="561"/>
        <v>2668Org.Vtas V.Gesell</v>
      </c>
      <c r="CQ1202" s="10">
        <f t="shared" si="562"/>
        <v>5392.3386480262607</v>
      </c>
    </row>
    <row r="1203" spans="1:95" x14ac:dyDescent="0.25">
      <c r="A1203" s="30"/>
      <c r="B1203" s="31"/>
      <c r="C1203" s="32"/>
      <c r="G1203" s="16"/>
      <c r="H1203" s="16"/>
      <c r="I1203" s="33"/>
      <c r="J1203" s="33"/>
      <c r="K1203" s="34"/>
      <c r="L1203" s="35"/>
      <c r="M1203" s="36"/>
      <c r="N1203" s="35"/>
      <c r="O1203" s="36"/>
      <c r="P1203" s="36"/>
      <c r="Q1203" s="36"/>
      <c r="R1203" s="34"/>
      <c r="S1203" s="16"/>
      <c r="T1203" s="36"/>
      <c r="U1203" s="35"/>
      <c r="V1203" s="36"/>
      <c r="W1203" s="36"/>
      <c r="X1203" s="34"/>
      <c r="Y1203" s="16"/>
      <c r="Z1203" s="36"/>
      <c r="AA1203" s="35"/>
      <c r="AB1203" s="36"/>
      <c r="AC1203" s="36"/>
      <c r="AD1203" s="34"/>
      <c r="AE1203" s="16"/>
      <c r="AF1203" s="36"/>
      <c r="AG1203" s="35"/>
      <c r="AH1203" s="36"/>
      <c r="AI1203" s="36"/>
      <c r="AJ1203" s="34"/>
      <c r="AK1203" s="16"/>
      <c r="AL1203" s="36"/>
      <c r="AM1203" s="35"/>
      <c r="AN1203" s="36"/>
      <c r="AO1203" s="36"/>
      <c r="AP1203" s="34"/>
      <c r="AQ1203" s="16"/>
      <c r="AR1203" s="36"/>
      <c r="AS1203" s="35"/>
      <c r="AT1203" s="36"/>
      <c r="AU1203" s="36"/>
      <c r="AV1203" s="34"/>
      <c r="AW1203" s="16"/>
      <c r="AX1203" s="36"/>
      <c r="AY1203" s="35"/>
      <c r="AZ1203" s="36"/>
      <c r="BA1203" s="36"/>
      <c r="BB1203" s="34"/>
      <c r="BC1203" s="16"/>
      <c r="BD1203" s="36"/>
      <c r="BE1203" s="35"/>
      <c r="BF1203" s="36"/>
      <c r="BG1203" s="36"/>
      <c r="BH1203" s="34"/>
      <c r="BI1203" s="16"/>
      <c r="BJ1203" s="36"/>
      <c r="BK1203" s="35"/>
      <c r="BL1203" s="36"/>
      <c r="BM1203" s="36"/>
      <c r="BN1203" s="34"/>
      <c r="BO1203" s="16"/>
      <c r="BP1203" s="36"/>
      <c r="BQ1203" s="35"/>
      <c r="BR1203" s="36"/>
      <c r="BS1203" s="36"/>
      <c r="BT1203" s="34"/>
      <c r="BU1203" s="16"/>
      <c r="BV1203" s="36"/>
      <c r="BW1203" s="35"/>
      <c r="BX1203" s="36"/>
      <c r="BY1203" s="36"/>
      <c r="BZ1203" s="34"/>
      <c r="CA1203" s="16"/>
      <c r="CB1203" s="36"/>
      <c r="CC1203" s="35"/>
      <c r="CD1203" s="36"/>
      <c r="CE1203" s="36"/>
      <c r="CF1203" s="37"/>
      <c r="CG1203" s="36"/>
      <c r="CH1203" s="35"/>
      <c r="CI1203" s="36"/>
      <c r="CJ1203" s="37"/>
      <c r="CM1203" s="16"/>
      <c r="CN1203" s="36"/>
      <c r="CQ1203" s="10"/>
    </row>
    <row r="1204" spans="1:95" x14ac:dyDescent="0.25">
      <c r="A1204" s="30"/>
      <c r="B1204" s="31"/>
      <c r="C1204" s="32"/>
      <c r="G1204" s="16"/>
      <c r="H1204" s="16"/>
      <c r="I1204" s="33"/>
      <c r="J1204" s="33"/>
      <c r="K1204" s="34"/>
      <c r="L1204" s="35"/>
      <c r="M1204" s="36"/>
      <c r="N1204" s="35"/>
      <c r="O1204" s="36"/>
      <c r="P1204" s="36"/>
      <c r="Q1204" s="36"/>
      <c r="R1204" s="34"/>
      <c r="S1204" s="16"/>
      <c r="T1204" s="36"/>
      <c r="U1204" s="35"/>
      <c r="V1204" s="36"/>
      <c r="W1204" s="36"/>
      <c r="X1204" s="34"/>
      <c r="Y1204" s="16"/>
      <c r="Z1204" s="36"/>
      <c r="AA1204" s="35"/>
      <c r="AB1204" s="36"/>
      <c r="AC1204" s="36"/>
      <c r="AD1204" s="34"/>
      <c r="AE1204" s="16"/>
      <c r="AF1204" s="36"/>
      <c r="AG1204" s="35"/>
      <c r="AH1204" s="36"/>
      <c r="AI1204" s="36"/>
      <c r="AJ1204" s="34"/>
      <c r="AK1204" s="16"/>
      <c r="AL1204" s="36"/>
      <c r="AM1204" s="35"/>
      <c r="AN1204" s="36"/>
      <c r="AO1204" s="36"/>
      <c r="AP1204" s="34"/>
      <c r="AQ1204" s="16"/>
      <c r="AR1204" s="36"/>
      <c r="AS1204" s="35"/>
      <c r="AT1204" s="36"/>
      <c r="AU1204" s="36"/>
      <c r="AV1204" s="34"/>
      <c r="AW1204" s="16"/>
      <c r="AX1204" s="36"/>
      <c r="AY1204" s="35"/>
      <c r="AZ1204" s="36"/>
      <c r="BA1204" s="36"/>
      <c r="BB1204" s="34"/>
      <c r="BC1204" s="16"/>
      <c r="BD1204" s="36"/>
      <c r="BE1204" s="35"/>
      <c r="BF1204" s="36"/>
      <c r="BG1204" s="36"/>
      <c r="BH1204" s="34"/>
      <c r="BI1204" s="16"/>
      <c r="BJ1204" s="36"/>
      <c r="BK1204" s="35"/>
      <c r="BL1204" s="36"/>
      <c r="BM1204" s="36"/>
      <c r="BN1204" s="34"/>
      <c r="BO1204" s="16"/>
      <c r="BP1204" s="36"/>
      <c r="BQ1204" s="35"/>
      <c r="BR1204" s="36"/>
      <c r="BS1204" s="36"/>
      <c r="BT1204" s="34"/>
      <c r="BU1204" s="16"/>
      <c r="BV1204" s="36"/>
      <c r="BW1204" s="35"/>
      <c r="BX1204" s="36"/>
      <c r="BY1204" s="36"/>
      <c r="BZ1204" s="34"/>
      <c r="CA1204" s="16"/>
      <c r="CB1204" s="36"/>
      <c r="CC1204" s="35"/>
      <c r="CD1204" s="36"/>
      <c r="CE1204" s="36"/>
      <c r="CF1204" s="37"/>
      <c r="CG1204" s="36"/>
      <c r="CH1204" s="35"/>
      <c r="CI1204" s="36"/>
      <c r="CJ1204" s="37"/>
      <c r="CM1204" s="16"/>
      <c r="CN1204" s="36"/>
      <c r="CQ1204" s="10"/>
    </row>
    <row r="1205" spans="1:95" x14ac:dyDescent="0.25">
      <c r="A1205" s="30"/>
      <c r="B1205" s="31"/>
      <c r="C1205" s="32"/>
      <c r="G1205" s="16"/>
      <c r="H1205" s="16"/>
      <c r="I1205" s="33"/>
      <c r="J1205" s="33"/>
      <c r="K1205" s="34"/>
      <c r="L1205" s="35"/>
      <c r="M1205" s="36"/>
      <c r="N1205" s="35"/>
      <c r="O1205" s="36"/>
      <c r="P1205" s="36"/>
      <c r="Q1205" s="36"/>
      <c r="R1205" s="34"/>
      <c r="S1205" s="16"/>
      <c r="T1205" s="36"/>
      <c r="U1205" s="35"/>
      <c r="V1205" s="36"/>
      <c r="W1205" s="36"/>
      <c r="X1205" s="34"/>
      <c r="Y1205" s="16"/>
      <c r="Z1205" s="36"/>
      <c r="AA1205" s="35"/>
      <c r="AB1205" s="36"/>
      <c r="AC1205" s="36"/>
      <c r="AD1205" s="34"/>
      <c r="AE1205" s="16"/>
      <c r="AF1205" s="36"/>
      <c r="AG1205" s="35"/>
      <c r="AH1205" s="36"/>
      <c r="AI1205" s="36"/>
      <c r="AJ1205" s="34"/>
      <c r="AK1205" s="16"/>
      <c r="AL1205" s="36"/>
      <c r="AM1205" s="35"/>
      <c r="AN1205" s="36"/>
      <c r="AO1205" s="36"/>
      <c r="AP1205" s="34"/>
      <c r="AQ1205" s="16"/>
      <c r="AR1205" s="36"/>
      <c r="AS1205" s="35"/>
      <c r="AT1205" s="36"/>
      <c r="AU1205" s="36"/>
      <c r="AV1205" s="34"/>
      <c r="AW1205" s="16"/>
      <c r="AX1205" s="36"/>
      <c r="AY1205" s="35"/>
      <c r="AZ1205" s="36"/>
      <c r="BA1205" s="36"/>
      <c r="BB1205" s="34"/>
      <c r="BC1205" s="16"/>
      <c r="BD1205" s="36"/>
      <c r="BE1205" s="35"/>
      <c r="BF1205" s="36"/>
      <c r="BG1205" s="36"/>
      <c r="BH1205" s="34"/>
      <c r="BI1205" s="16"/>
      <c r="BJ1205" s="36"/>
      <c r="BK1205" s="35"/>
      <c r="BL1205" s="36"/>
      <c r="BM1205" s="36"/>
      <c r="BN1205" s="34"/>
      <c r="BO1205" s="16"/>
      <c r="BP1205" s="36"/>
      <c r="BQ1205" s="35"/>
      <c r="BR1205" s="36"/>
      <c r="BS1205" s="36"/>
      <c r="BT1205" s="34"/>
      <c r="BU1205" s="16"/>
      <c r="BV1205" s="36"/>
      <c r="BW1205" s="35"/>
      <c r="BX1205" s="36"/>
      <c r="BY1205" s="36"/>
      <c r="BZ1205" s="34"/>
      <c r="CA1205" s="16"/>
      <c r="CB1205" s="36"/>
      <c r="CC1205" s="35"/>
      <c r="CD1205" s="36"/>
      <c r="CE1205" s="36"/>
      <c r="CF1205" s="37"/>
      <c r="CG1205" s="36"/>
      <c r="CH1205" s="35"/>
      <c r="CI1205" s="36"/>
      <c r="CJ1205" s="37"/>
      <c r="CM1205" s="16"/>
      <c r="CN1205" s="36"/>
      <c r="CQ1205" s="10"/>
    </row>
    <row r="1206" spans="1:95" x14ac:dyDescent="0.25">
      <c r="A1206" s="30"/>
      <c r="B1206" s="31"/>
      <c r="C1206" s="32"/>
      <c r="G1206" s="16"/>
      <c r="H1206" s="16"/>
      <c r="I1206" s="33"/>
      <c r="J1206" s="33"/>
      <c r="K1206" s="34"/>
      <c r="L1206" s="35"/>
      <c r="M1206" s="36"/>
      <c r="N1206" s="35"/>
      <c r="O1206" s="36"/>
      <c r="P1206" s="36"/>
      <c r="Q1206" s="36"/>
      <c r="R1206" s="34"/>
      <c r="S1206" s="16"/>
      <c r="T1206" s="36"/>
      <c r="U1206" s="35"/>
      <c r="V1206" s="36"/>
      <c r="W1206" s="36"/>
      <c r="X1206" s="34"/>
      <c r="Y1206" s="16"/>
      <c r="Z1206" s="36"/>
      <c r="AA1206" s="35"/>
      <c r="AB1206" s="36"/>
      <c r="AC1206" s="36"/>
      <c r="AD1206" s="34"/>
      <c r="AE1206" s="16"/>
      <c r="AF1206" s="36"/>
      <c r="AG1206" s="35"/>
      <c r="AH1206" s="36"/>
      <c r="AI1206" s="36"/>
      <c r="AJ1206" s="34"/>
      <c r="AK1206" s="16"/>
      <c r="AL1206" s="36"/>
      <c r="AM1206" s="35"/>
      <c r="AN1206" s="36"/>
      <c r="AO1206" s="36"/>
      <c r="AP1206" s="34"/>
      <c r="AQ1206" s="16"/>
      <c r="AR1206" s="36"/>
      <c r="AS1206" s="35"/>
      <c r="AT1206" s="36"/>
      <c r="AU1206" s="36"/>
      <c r="AV1206" s="34"/>
      <c r="AW1206" s="16"/>
      <c r="AX1206" s="36"/>
      <c r="AY1206" s="35"/>
      <c r="AZ1206" s="36"/>
      <c r="BA1206" s="36"/>
      <c r="BB1206" s="34"/>
      <c r="BC1206" s="16"/>
      <c r="BD1206" s="36"/>
      <c r="BE1206" s="35"/>
      <c r="BF1206" s="36"/>
      <c r="BG1206" s="36"/>
      <c r="BH1206" s="34"/>
      <c r="BI1206" s="16"/>
      <c r="BJ1206" s="36"/>
      <c r="BK1206" s="35"/>
      <c r="BL1206" s="36"/>
      <c r="BM1206" s="36"/>
      <c r="BN1206" s="34"/>
      <c r="BO1206" s="16"/>
      <c r="BP1206" s="36"/>
      <c r="BQ1206" s="35"/>
      <c r="BR1206" s="36"/>
      <c r="BS1206" s="36"/>
      <c r="BT1206" s="34"/>
      <c r="BU1206" s="16"/>
      <c r="BV1206" s="36"/>
      <c r="BW1206" s="35"/>
      <c r="BX1206" s="36"/>
      <c r="BY1206" s="36"/>
      <c r="BZ1206" s="34"/>
      <c r="CA1206" s="16"/>
      <c r="CB1206" s="36"/>
      <c r="CC1206" s="35"/>
      <c r="CD1206" s="36"/>
      <c r="CE1206" s="36"/>
      <c r="CF1206" s="37"/>
      <c r="CG1206" s="36"/>
      <c r="CH1206" s="35"/>
      <c r="CI1206" s="36"/>
      <c r="CJ1206" s="37"/>
      <c r="CM1206" s="16"/>
      <c r="CN1206" s="36"/>
      <c r="CQ1206" s="10"/>
    </row>
    <row r="1207" spans="1:95" x14ac:dyDescent="0.25">
      <c r="A1207" s="30"/>
      <c r="B1207" s="31"/>
      <c r="C1207" s="32"/>
      <c r="G1207" s="16"/>
      <c r="H1207" s="16"/>
      <c r="I1207" s="33"/>
      <c r="J1207" s="33"/>
      <c r="K1207" s="34"/>
      <c r="L1207" s="35"/>
      <c r="M1207" s="36"/>
      <c r="N1207" s="35"/>
      <c r="O1207" s="36"/>
      <c r="P1207" s="36"/>
      <c r="Q1207" s="36"/>
      <c r="R1207" s="34"/>
      <c r="S1207" s="16"/>
      <c r="T1207" s="36"/>
      <c r="U1207" s="35"/>
      <c r="V1207" s="36"/>
      <c r="W1207" s="36"/>
      <c r="X1207" s="34"/>
      <c r="Y1207" s="16"/>
      <c r="Z1207" s="36"/>
      <c r="AA1207" s="35"/>
      <c r="AB1207" s="36"/>
      <c r="AC1207" s="36"/>
      <c r="AD1207" s="34"/>
      <c r="AE1207" s="16"/>
      <c r="AF1207" s="36"/>
      <c r="AG1207" s="35"/>
      <c r="AH1207" s="36"/>
      <c r="AI1207" s="36"/>
      <c r="AJ1207" s="34"/>
      <c r="AK1207" s="16"/>
      <c r="AL1207" s="36"/>
      <c r="AM1207" s="35"/>
      <c r="AN1207" s="36"/>
      <c r="AO1207" s="36"/>
      <c r="AP1207" s="34"/>
      <c r="AQ1207" s="16"/>
      <c r="AR1207" s="36"/>
      <c r="AS1207" s="35"/>
      <c r="AT1207" s="36"/>
      <c r="AU1207" s="36"/>
      <c r="AV1207" s="34"/>
      <c r="AW1207" s="16"/>
      <c r="AX1207" s="36"/>
      <c r="AY1207" s="35"/>
      <c r="AZ1207" s="36"/>
      <c r="BA1207" s="36"/>
      <c r="BB1207" s="34"/>
      <c r="BC1207" s="16"/>
      <c r="BD1207" s="36"/>
      <c r="BE1207" s="35"/>
      <c r="BF1207" s="36"/>
      <c r="BG1207" s="36"/>
      <c r="BH1207" s="34"/>
      <c r="BI1207" s="16"/>
      <c r="BJ1207" s="36"/>
      <c r="BK1207" s="35"/>
      <c r="BL1207" s="36"/>
      <c r="BM1207" s="36"/>
      <c r="BN1207" s="34"/>
      <c r="BO1207" s="16"/>
      <c r="BP1207" s="36"/>
      <c r="BQ1207" s="35"/>
      <c r="BR1207" s="36"/>
      <c r="BS1207" s="36"/>
      <c r="BT1207" s="34"/>
      <c r="BU1207" s="16"/>
      <c r="BV1207" s="36"/>
      <c r="BW1207" s="35"/>
      <c r="BX1207" s="36"/>
      <c r="BY1207" s="36"/>
      <c r="BZ1207" s="34"/>
      <c r="CA1207" s="16"/>
      <c r="CB1207" s="36"/>
      <c r="CC1207" s="35"/>
      <c r="CD1207" s="36"/>
      <c r="CE1207" s="36"/>
      <c r="CF1207" s="37"/>
      <c r="CG1207" s="36"/>
      <c r="CH1207" s="35"/>
      <c r="CI1207" s="36"/>
      <c r="CJ1207" s="37"/>
      <c r="CM1207" s="16"/>
      <c r="CN1207" s="36"/>
      <c r="CQ1207" s="10"/>
    </row>
    <row r="1208" spans="1:95" x14ac:dyDescent="0.25">
      <c r="A1208" s="30"/>
      <c r="B1208" s="31"/>
      <c r="C1208" s="32"/>
      <c r="G1208" s="16"/>
      <c r="H1208" s="16"/>
      <c r="I1208" s="33"/>
      <c r="J1208" s="33"/>
      <c r="K1208" s="34"/>
      <c r="L1208" s="35"/>
      <c r="M1208" s="36"/>
      <c r="N1208" s="35"/>
      <c r="O1208" s="36"/>
      <c r="P1208" s="36"/>
      <c r="Q1208" s="36"/>
      <c r="R1208" s="34"/>
      <c r="S1208" s="16"/>
      <c r="T1208" s="36"/>
      <c r="U1208" s="35"/>
      <c r="V1208" s="36"/>
      <c r="W1208" s="36"/>
      <c r="X1208" s="34"/>
      <c r="Y1208" s="16"/>
      <c r="Z1208" s="36"/>
      <c r="AA1208" s="35"/>
      <c r="AB1208" s="36"/>
      <c r="AC1208" s="36"/>
      <c r="AD1208" s="34"/>
      <c r="AE1208" s="16"/>
      <c r="AF1208" s="36"/>
      <c r="AG1208" s="35"/>
      <c r="AH1208" s="36"/>
      <c r="AI1208" s="36"/>
      <c r="AJ1208" s="34"/>
      <c r="AK1208" s="16"/>
      <c r="AL1208" s="36"/>
      <c r="AM1208" s="35"/>
      <c r="AN1208" s="36"/>
      <c r="AO1208" s="36"/>
      <c r="AP1208" s="34"/>
      <c r="AQ1208" s="16"/>
      <c r="AR1208" s="36"/>
      <c r="AS1208" s="35"/>
      <c r="AT1208" s="36"/>
      <c r="AU1208" s="36"/>
      <c r="AV1208" s="34"/>
      <c r="AW1208" s="16"/>
      <c r="AX1208" s="36"/>
      <c r="AY1208" s="35"/>
      <c r="AZ1208" s="36"/>
      <c r="BA1208" s="36"/>
      <c r="BB1208" s="34"/>
      <c r="BC1208" s="16"/>
      <c r="BD1208" s="36"/>
      <c r="BE1208" s="35"/>
      <c r="BF1208" s="36"/>
      <c r="BG1208" s="36"/>
      <c r="BH1208" s="34"/>
      <c r="BI1208" s="16"/>
      <c r="BJ1208" s="36"/>
      <c r="BK1208" s="35"/>
      <c r="BL1208" s="36"/>
      <c r="BM1208" s="36"/>
      <c r="BN1208" s="34"/>
      <c r="BO1208" s="16"/>
      <c r="BP1208" s="36"/>
      <c r="BQ1208" s="35"/>
      <c r="BR1208" s="36"/>
      <c r="BS1208" s="36"/>
      <c r="BT1208" s="34"/>
      <c r="BU1208" s="16"/>
      <c r="BV1208" s="36"/>
      <c r="BW1208" s="35"/>
      <c r="BX1208" s="36"/>
      <c r="BY1208" s="36"/>
      <c r="BZ1208" s="34"/>
      <c r="CA1208" s="16"/>
      <c r="CB1208" s="36"/>
      <c r="CC1208" s="35"/>
      <c r="CD1208" s="36"/>
      <c r="CE1208" s="36"/>
      <c r="CF1208" s="37"/>
      <c r="CG1208" s="36"/>
      <c r="CH1208" s="35"/>
      <c r="CI1208" s="36"/>
      <c r="CJ1208" s="37"/>
      <c r="CM1208" s="16"/>
      <c r="CN1208" s="36"/>
      <c r="CQ1208" s="10"/>
    </row>
    <row r="1209" spans="1:95" x14ac:dyDescent="0.25">
      <c r="A1209" s="30"/>
      <c r="B1209" s="31"/>
      <c r="C1209" s="32"/>
      <c r="G1209" s="16"/>
      <c r="H1209" s="16"/>
      <c r="I1209" s="33"/>
      <c r="J1209" s="33"/>
      <c r="K1209" s="34"/>
      <c r="L1209" s="35"/>
      <c r="M1209" s="36"/>
      <c r="N1209" s="35"/>
      <c r="O1209" s="36"/>
      <c r="P1209" s="36"/>
      <c r="Q1209" s="36"/>
      <c r="R1209" s="34"/>
      <c r="S1209" s="16"/>
      <c r="T1209" s="36"/>
      <c r="U1209" s="35"/>
      <c r="V1209" s="36"/>
      <c r="W1209" s="36"/>
      <c r="X1209" s="34"/>
      <c r="Y1209" s="16"/>
      <c r="Z1209" s="36"/>
      <c r="AA1209" s="35"/>
      <c r="AB1209" s="36"/>
      <c r="AC1209" s="36"/>
      <c r="AD1209" s="34"/>
      <c r="AE1209" s="16"/>
      <c r="AF1209" s="36"/>
      <c r="AG1209" s="35"/>
      <c r="AH1209" s="36"/>
      <c r="AI1209" s="36"/>
      <c r="AJ1209" s="34"/>
      <c r="AK1209" s="16"/>
      <c r="AL1209" s="36"/>
      <c r="AM1209" s="35"/>
      <c r="AN1209" s="36"/>
      <c r="AO1209" s="36"/>
      <c r="AP1209" s="34"/>
      <c r="AQ1209" s="16"/>
      <c r="AR1209" s="36"/>
      <c r="AS1209" s="35"/>
      <c r="AT1209" s="36"/>
      <c r="AU1209" s="36"/>
      <c r="AV1209" s="34"/>
      <c r="AW1209" s="16"/>
      <c r="AX1209" s="36"/>
      <c r="AY1209" s="35"/>
      <c r="AZ1209" s="36"/>
      <c r="BA1209" s="36"/>
      <c r="BB1209" s="34"/>
      <c r="BC1209" s="16"/>
      <c r="BD1209" s="36"/>
      <c r="BE1209" s="35"/>
      <c r="BF1209" s="36"/>
      <c r="BG1209" s="36"/>
      <c r="BH1209" s="34"/>
      <c r="BI1209" s="16"/>
      <c r="BJ1209" s="36"/>
      <c r="BK1209" s="35"/>
      <c r="BL1209" s="36"/>
      <c r="BM1209" s="36"/>
      <c r="BN1209" s="34"/>
      <c r="BO1209" s="16"/>
      <c r="BP1209" s="36"/>
      <c r="BQ1209" s="35"/>
      <c r="BR1209" s="36"/>
      <c r="BS1209" s="36"/>
      <c r="BT1209" s="34"/>
      <c r="BU1209" s="16"/>
      <c r="BV1209" s="36"/>
      <c r="BW1209" s="35"/>
      <c r="BX1209" s="36"/>
      <c r="BY1209" s="36"/>
      <c r="BZ1209" s="34"/>
      <c r="CA1209" s="16"/>
      <c r="CB1209" s="36"/>
      <c r="CC1209" s="35"/>
      <c r="CD1209" s="36"/>
      <c r="CE1209" s="36"/>
      <c r="CF1209" s="37"/>
      <c r="CG1209" s="36"/>
      <c r="CH1209" s="35"/>
      <c r="CI1209" s="36"/>
      <c r="CJ1209" s="37"/>
      <c r="CM1209" s="16"/>
      <c r="CN1209" s="36"/>
      <c r="CQ1209" s="10"/>
    </row>
    <row r="1210" spans="1:95" x14ac:dyDescent="0.25">
      <c r="A1210" s="30"/>
      <c r="B1210" s="31"/>
      <c r="C1210" s="32"/>
      <c r="G1210" s="16"/>
      <c r="H1210" s="16"/>
      <c r="I1210" s="33"/>
      <c r="J1210" s="33"/>
      <c r="K1210" s="34"/>
      <c r="L1210" s="35"/>
      <c r="M1210" s="36"/>
      <c r="N1210" s="35"/>
      <c r="O1210" s="36"/>
      <c r="P1210" s="36"/>
      <c r="Q1210" s="36"/>
      <c r="R1210" s="34"/>
      <c r="S1210" s="16"/>
      <c r="T1210" s="36"/>
      <c r="U1210" s="35"/>
      <c r="V1210" s="36"/>
      <c r="W1210" s="36"/>
      <c r="X1210" s="34"/>
      <c r="Y1210" s="16"/>
      <c r="Z1210" s="36"/>
      <c r="AA1210" s="35"/>
      <c r="AB1210" s="36"/>
      <c r="AC1210" s="36"/>
      <c r="AD1210" s="34"/>
      <c r="AE1210" s="16"/>
      <c r="AF1210" s="36"/>
      <c r="AG1210" s="35"/>
      <c r="AH1210" s="36"/>
      <c r="AI1210" s="36"/>
      <c r="AJ1210" s="34"/>
      <c r="AK1210" s="16"/>
      <c r="AL1210" s="36"/>
      <c r="AM1210" s="35"/>
      <c r="AN1210" s="36"/>
      <c r="AO1210" s="36"/>
      <c r="AP1210" s="34"/>
      <c r="AQ1210" s="16"/>
      <c r="AR1210" s="36"/>
      <c r="AS1210" s="35"/>
      <c r="AT1210" s="36"/>
      <c r="AU1210" s="36"/>
      <c r="AV1210" s="34"/>
      <c r="AW1210" s="16"/>
      <c r="AX1210" s="36"/>
      <c r="AY1210" s="35"/>
      <c r="AZ1210" s="36"/>
      <c r="BA1210" s="36"/>
      <c r="BB1210" s="34"/>
      <c r="BC1210" s="16"/>
      <c r="BD1210" s="36"/>
      <c r="BE1210" s="35"/>
      <c r="BF1210" s="36"/>
      <c r="BG1210" s="36"/>
      <c r="BH1210" s="34"/>
      <c r="BI1210" s="16"/>
      <c r="BJ1210" s="36"/>
      <c r="BK1210" s="35"/>
      <c r="BL1210" s="36"/>
      <c r="BM1210" s="36"/>
      <c r="BN1210" s="34"/>
      <c r="BO1210" s="16"/>
      <c r="BP1210" s="36"/>
      <c r="BQ1210" s="35"/>
      <c r="BR1210" s="36"/>
      <c r="BS1210" s="36"/>
      <c r="BT1210" s="34"/>
      <c r="BU1210" s="16"/>
      <c r="BV1210" s="36"/>
      <c r="BW1210" s="35"/>
      <c r="BX1210" s="36"/>
      <c r="BY1210" s="36"/>
      <c r="BZ1210" s="34"/>
      <c r="CA1210" s="16"/>
      <c r="CB1210" s="36"/>
      <c r="CC1210" s="35"/>
      <c r="CD1210" s="36"/>
      <c r="CE1210" s="36"/>
      <c r="CF1210" s="37"/>
      <c r="CG1210" s="36"/>
      <c r="CH1210" s="35"/>
      <c r="CI1210" s="36"/>
      <c r="CJ1210" s="37"/>
      <c r="CM1210" s="16"/>
      <c r="CN1210" s="36"/>
      <c r="CQ1210" s="10"/>
    </row>
    <row r="1211" spans="1:95" x14ac:dyDescent="0.25">
      <c r="A1211" s="30"/>
      <c r="B1211" s="31"/>
      <c r="C1211" s="32"/>
      <c r="G1211" s="16"/>
      <c r="H1211" s="16"/>
      <c r="I1211" s="33"/>
      <c r="J1211" s="33"/>
      <c r="K1211" s="34"/>
      <c r="L1211" s="35"/>
      <c r="M1211" s="36"/>
      <c r="N1211" s="35"/>
      <c r="O1211" s="36"/>
      <c r="P1211" s="36"/>
      <c r="Q1211" s="36"/>
      <c r="R1211" s="34"/>
      <c r="S1211" s="16"/>
      <c r="T1211" s="36"/>
      <c r="U1211" s="35"/>
      <c r="V1211" s="36"/>
      <c r="W1211" s="36"/>
      <c r="X1211" s="34"/>
      <c r="Y1211" s="16"/>
      <c r="Z1211" s="36"/>
      <c r="AA1211" s="35"/>
      <c r="AB1211" s="36"/>
      <c r="AC1211" s="36"/>
      <c r="AD1211" s="34"/>
      <c r="AE1211" s="16"/>
      <c r="AF1211" s="36"/>
      <c r="AG1211" s="35"/>
      <c r="AH1211" s="36"/>
      <c r="AI1211" s="36"/>
      <c r="AJ1211" s="34"/>
      <c r="AK1211" s="16"/>
      <c r="AL1211" s="36"/>
      <c r="AM1211" s="35"/>
      <c r="AN1211" s="36"/>
      <c r="AO1211" s="36"/>
      <c r="AP1211" s="34"/>
      <c r="AQ1211" s="16"/>
      <c r="AR1211" s="36"/>
      <c r="AS1211" s="35"/>
      <c r="AT1211" s="36"/>
      <c r="AU1211" s="36"/>
      <c r="AV1211" s="34"/>
      <c r="AW1211" s="16"/>
      <c r="AX1211" s="36"/>
      <c r="AY1211" s="35"/>
      <c r="AZ1211" s="36"/>
      <c r="BA1211" s="36"/>
      <c r="BB1211" s="34"/>
      <c r="BC1211" s="16"/>
      <c r="BD1211" s="36"/>
      <c r="BE1211" s="35"/>
      <c r="BF1211" s="36"/>
      <c r="BG1211" s="36"/>
      <c r="BH1211" s="34"/>
      <c r="BI1211" s="16"/>
      <c r="BJ1211" s="36"/>
      <c r="BK1211" s="35"/>
      <c r="BL1211" s="36"/>
      <c r="BM1211" s="36"/>
      <c r="BN1211" s="34"/>
      <c r="BO1211" s="16"/>
      <c r="BP1211" s="36"/>
      <c r="BQ1211" s="35"/>
      <c r="BR1211" s="36"/>
      <c r="BS1211" s="36"/>
      <c r="BT1211" s="34"/>
      <c r="BU1211" s="16"/>
      <c r="BV1211" s="36"/>
      <c r="BW1211" s="35"/>
      <c r="BX1211" s="36"/>
      <c r="BY1211" s="36"/>
      <c r="BZ1211" s="34"/>
      <c r="CA1211" s="16"/>
      <c r="CB1211" s="36"/>
      <c r="CC1211" s="35"/>
      <c r="CD1211" s="36"/>
      <c r="CE1211" s="36"/>
      <c r="CF1211" s="37"/>
      <c r="CG1211" s="36"/>
      <c r="CH1211" s="35"/>
      <c r="CI1211" s="36"/>
      <c r="CJ1211" s="37"/>
      <c r="CM1211" s="16"/>
      <c r="CN1211" s="36"/>
      <c r="CQ1211" s="10"/>
    </row>
    <row r="1212" spans="1:95" x14ac:dyDescent="0.25">
      <c r="A1212" s="30"/>
      <c r="B1212" s="31"/>
      <c r="C1212" s="32"/>
      <c r="G1212" s="16"/>
      <c r="H1212" s="16"/>
      <c r="I1212" s="33"/>
      <c r="J1212" s="33"/>
      <c r="K1212" s="34"/>
      <c r="L1212" s="35"/>
      <c r="M1212" s="36"/>
      <c r="N1212" s="35"/>
      <c r="O1212" s="36"/>
      <c r="P1212" s="36"/>
      <c r="Q1212" s="36"/>
      <c r="R1212" s="34"/>
      <c r="S1212" s="16"/>
      <c r="T1212" s="36"/>
      <c r="U1212" s="35"/>
      <c r="V1212" s="36"/>
      <c r="W1212" s="36"/>
      <c r="X1212" s="34"/>
      <c r="Y1212" s="16"/>
      <c r="Z1212" s="36"/>
      <c r="AA1212" s="35"/>
      <c r="AB1212" s="36"/>
      <c r="AC1212" s="36"/>
      <c r="AD1212" s="34"/>
      <c r="AE1212" s="16"/>
      <c r="AF1212" s="36"/>
      <c r="AG1212" s="35"/>
      <c r="AH1212" s="36"/>
      <c r="AI1212" s="36"/>
      <c r="AJ1212" s="34"/>
      <c r="AK1212" s="16"/>
      <c r="AL1212" s="36"/>
      <c r="AM1212" s="35"/>
      <c r="AN1212" s="36"/>
      <c r="AO1212" s="36"/>
      <c r="AP1212" s="34"/>
      <c r="AQ1212" s="16"/>
      <c r="AR1212" s="36"/>
      <c r="AS1212" s="35"/>
      <c r="AT1212" s="36"/>
      <c r="AU1212" s="36"/>
      <c r="AV1212" s="34"/>
      <c r="AW1212" s="16"/>
      <c r="AX1212" s="36"/>
      <c r="AY1212" s="35"/>
      <c r="AZ1212" s="36"/>
      <c r="BA1212" s="36"/>
      <c r="BB1212" s="34"/>
      <c r="BC1212" s="16"/>
      <c r="BD1212" s="36"/>
      <c r="BE1212" s="35"/>
      <c r="BF1212" s="36"/>
      <c r="BG1212" s="36"/>
      <c r="BH1212" s="34"/>
      <c r="BI1212" s="16"/>
      <c r="BJ1212" s="36"/>
      <c r="BK1212" s="35"/>
      <c r="BL1212" s="36"/>
      <c r="BM1212" s="36"/>
      <c r="BN1212" s="34"/>
      <c r="BO1212" s="16"/>
      <c r="BP1212" s="36"/>
      <c r="BQ1212" s="35"/>
      <c r="BR1212" s="36"/>
      <c r="BS1212" s="36"/>
      <c r="BT1212" s="34"/>
      <c r="BU1212" s="16"/>
      <c r="BV1212" s="36"/>
      <c r="BW1212" s="35"/>
      <c r="BX1212" s="36"/>
      <c r="BY1212" s="36"/>
      <c r="BZ1212" s="34"/>
      <c r="CA1212" s="16"/>
      <c r="CB1212" s="36"/>
      <c r="CC1212" s="35"/>
      <c r="CD1212" s="36"/>
      <c r="CE1212" s="36"/>
      <c r="CF1212" s="37"/>
      <c r="CG1212" s="36"/>
      <c r="CH1212" s="35"/>
      <c r="CI1212" s="36"/>
      <c r="CJ1212" s="37"/>
      <c r="CM1212" s="16"/>
      <c r="CN1212" s="36"/>
      <c r="CQ1212" s="10"/>
    </row>
    <row r="1213" spans="1:95" x14ac:dyDescent="0.25">
      <c r="A1213" s="30"/>
      <c r="B1213" s="31"/>
      <c r="C1213" s="32"/>
      <c r="G1213" s="16"/>
      <c r="H1213" s="16"/>
      <c r="I1213" s="33"/>
      <c r="J1213" s="33"/>
      <c r="K1213" s="34"/>
      <c r="L1213" s="35"/>
      <c r="M1213" s="36"/>
      <c r="N1213" s="35"/>
      <c r="O1213" s="36"/>
      <c r="P1213" s="36"/>
      <c r="Q1213" s="36"/>
      <c r="R1213" s="34"/>
      <c r="S1213" s="16"/>
      <c r="T1213" s="36"/>
      <c r="U1213" s="35"/>
      <c r="V1213" s="36"/>
      <c r="W1213" s="36"/>
      <c r="X1213" s="34"/>
      <c r="Y1213" s="16"/>
      <c r="Z1213" s="36"/>
      <c r="AA1213" s="35"/>
      <c r="AB1213" s="36"/>
      <c r="AC1213" s="36"/>
      <c r="AD1213" s="34"/>
      <c r="AE1213" s="16"/>
      <c r="AF1213" s="36"/>
      <c r="AG1213" s="35"/>
      <c r="AH1213" s="36"/>
      <c r="AI1213" s="36"/>
      <c r="AJ1213" s="34"/>
      <c r="AK1213" s="16"/>
      <c r="AL1213" s="36"/>
      <c r="AM1213" s="35"/>
      <c r="AN1213" s="36"/>
      <c r="AO1213" s="36"/>
      <c r="AP1213" s="34"/>
      <c r="AQ1213" s="16"/>
      <c r="AR1213" s="36"/>
      <c r="AS1213" s="35"/>
      <c r="AT1213" s="36"/>
      <c r="AU1213" s="36"/>
      <c r="AV1213" s="34"/>
      <c r="AW1213" s="16"/>
      <c r="AX1213" s="36"/>
      <c r="AY1213" s="35"/>
      <c r="AZ1213" s="36"/>
      <c r="BA1213" s="36"/>
      <c r="BB1213" s="34"/>
      <c r="BC1213" s="16"/>
      <c r="BD1213" s="36"/>
      <c r="BE1213" s="35"/>
      <c r="BF1213" s="36"/>
      <c r="BG1213" s="36"/>
      <c r="BH1213" s="34"/>
      <c r="BI1213" s="16"/>
      <c r="BJ1213" s="36"/>
      <c r="BK1213" s="35"/>
      <c r="BL1213" s="36"/>
      <c r="BM1213" s="36"/>
      <c r="BN1213" s="34"/>
      <c r="BO1213" s="16"/>
      <c r="BP1213" s="36"/>
      <c r="BQ1213" s="35"/>
      <c r="BR1213" s="36"/>
      <c r="BS1213" s="36"/>
      <c r="BT1213" s="34"/>
      <c r="BU1213" s="16"/>
      <c r="BV1213" s="36"/>
      <c r="BW1213" s="35"/>
      <c r="BX1213" s="36"/>
      <c r="BY1213" s="36"/>
      <c r="BZ1213" s="34"/>
      <c r="CA1213" s="16"/>
      <c r="CB1213" s="36"/>
      <c r="CC1213" s="35"/>
      <c r="CD1213" s="36"/>
      <c r="CE1213" s="36"/>
      <c r="CF1213" s="37"/>
      <c r="CG1213" s="36"/>
      <c r="CH1213" s="35"/>
      <c r="CI1213" s="36"/>
      <c r="CJ1213" s="37"/>
      <c r="CM1213" s="16"/>
      <c r="CN1213" s="36"/>
      <c r="CQ1213" s="10"/>
    </row>
    <row r="1214" spans="1:95" x14ac:dyDescent="0.25">
      <c r="A1214" s="30"/>
      <c r="B1214" s="31"/>
      <c r="C1214" s="32"/>
      <c r="G1214" s="16"/>
      <c r="H1214" s="16"/>
      <c r="I1214" s="33"/>
      <c r="J1214" s="33"/>
      <c r="K1214" s="34"/>
      <c r="L1214" s="35"/>
      <c r="M1214" s="36"/>
      <c r="N1214" s="35"/>
      <c r="O1214" s="36"/>
      <c r="P1214" s="36"/>
      <c r="Q1214" s="36"/>
      <c r="R1214" s="34"/>
      <c r="S1214" s="16"/>
      <c r="T1214" s="36"/>
      <c r="U1214" s="35"/>
      <c r="V1214" s="36"/>
      <c r="W1214" s="36"/>
      <c r="X1214" s="34"/>
      <c r="Y1214" s="16"/>
      <c r="Z1214" s="36"/>
      <c r="AA1214" s="35"/>
      <c r="AB1214" s="36"/>
      <c r="AC1214" s="36"/>
      <c r="AD1214" s="34"/>
      <c r="AE1214" s="16"/>
      <c r="AF1214" s="36"/>
      <c r="AG1214" s="35"/>
      <c r="AH1214" s="36"/>
      <c r="AI1214" s="36"/>
      <c r="AJ1214" s="34"/>
      <c r="AK1214" s="16"/>
      <c r="AL1214" s="36"/>
      <c r="AM1214" s="35"/>
      <c r="AN1214" s="36"/>
      <c r="AO1214" s="36"/>
      <c r="AP1214" s="34"/>
      <c r="AQ1214" s="16"/>
      <c r="AR1214" s="36"/>
      <c r="AS1214" s="35"/>
      <c r="AT1214" s="36"/>
      <c r="AU1214" s="36"/>
      <c r="AV1214" s="34"/>
      <c r="AW1214" s="16"/>
      <c r="AX1214" s="36"/>
      <c r="AY1214" s="35"/>
      <c r="AZ1214" s="36"/>
      <c r="BA1214" s="36"/>
      <c r="BB1214" s="34"/>
      <c r="BC1214" s="16"/>
      <c r="BD1214" s="36"/>
      <c r="BE1214" s="35"/>
      <c r="BF1214" s="36"/>
      <c r="BG1214" s="36"/>
      <c r="BH1214" s="34"/>
      <c r="BI1214" s="16"/>
      <c r="BJ1214" s="36"/>
      <c r="BK1214" s="35"/>
      <c r="BL1214" s="36"/>
      <c r="BM1214" s="36"/>
      <c r="BN1214" s="34"/>
      <c r="BO1214" s="16"/>
      <c r="BP1214" s="36"/>
      <c r="BQ1214" s="35"/>
      <c r="BR1214" s="36"/>
      <c r="BS1214" s="36"/>
      <c r="BT1214" s="34"/>
      <c r="BU1214" s="16"/>
      <c r="BV1214" s="36"/>
      <c r="BW1214" s="35"/>
      <c r="BX1214" s="36"/>
      <c r="BY1214" s="36"/>
      <c r="BZ1214" s="34"/>
      <c r="CA1214" s="16"/>
      <c r="CB1214" s="36"/>
      <c r="CC1214" s="35"/>
      <c r="CD1214" s="36"/>
      <c r="CE1214" s="36"/>
      <c r="CF1214" s="37"/>
      <c r="CG1214" s="36"/>
      <c r="CH1214" s="35"/>
      <c r="CI1214" s="36"/>
      <c r="CJ1214" s="37"/>
      <c r="CM1214" s="16"/>
      <c r="CN1214" s="36"/>
      <c r="CQ1214" s="10"/>
    </row>
    <row r="1215" spans="1:95" x14ac:dyDescent="0.25">
      <c r="A1215" s="30"/>
      <c r="B1215" s="31"/>
      <c r="C1215" s="32"/>
      <c r="G1215" s="16"/>
      <c r="H1215" s="16"/>
      <c r="I1215" s="33"/>
      <c r="J1215" s="33"/>
      <c r="K1215" s="34"/>
      <c r="L1215" s="35"/>
      <c r="M1215" s="36"/>
      <c r="N1215" s="35"/>
      <c r="O1215" s="36"/>
      <c r="P1215" s="36"/>
      <c r="Q1215" s="36"/>
      <c r="R1215" s="34"/>
      <c r="S1215" s="16"/>
      <c r="T1215" s="36"/>
      <c r="U1215" s="35"/>
      <c r="V1215" s="36"/>
      <c r="W1215" s="36"/>
      <c r="X1215" s="34"/>
      <c r="Y1215" s="16"/>
      <c r="Z1215" s="36"/>
      <c r="AA1215" s="35"/>
      <c r="AB1215" s="36"/>
      <c r="AC1215" s="36"/>
      <c r="AD1215" s="34"/>
      <c r="AE1215" s="16"/>
      <c r="AF1215" s="36"/>
      <c r="AG1215" s="35"/>
      <c r="AH1215" s="36"/>
      <c r="AI1215" s="36"/>
      <c r="AJ1215" s="34"/>
      <c r="AK1215" s="16"/>
      <c r="AL1215" s="36"/>
      <c r="AM1215" s="35"/>
      <c r="AN1215" s="36"/>
      <c r="AO1215" s="36"/>
      <c r="AP1215" s="34"/>
      <c r="AQ1215" s="16"/>
      <c r="AR1215" s="36"/>
      <c r="AS1215" s="35"/>
      <c r="AT1215" s="36"/>
      <c r="AU1215" s="36"/>
      <c r="AV1215" s="34"/>
      <c r="AW1215" s="16"/>
      <c r="AX1215" s="36"/>
      <c r="AY1215" s="35"/>
      <c r="AZ1215" s="36"/>
      <c r="BA1215" s="36"/>
      <c r="BB1215" s="34"/>
      <c r="BC1215" s="16"/>
      <c r="BD1215" s="36"/>
      <c r="BE1215" s="35"/>
      <c r="BF1215" s="36"/>
      <c r="BG1215" s="36"/>
      <c r="BH1215" s="34"/>
      <c r="BI1215" s="16"/>
      <c r="BJ1215" s="36"/>
      <c r="BK1215" s="35"/>
      <c r="BL1215" s="36"/>
      <c r="BM1215" s="36"/>
      <c r="BN1215" s="34"/>
      <c r="BO1215" s="16"/>
      <c r="BP1215" s="36"/>
      <c r="BQ1215" s="35"/>
      <c r="BR1215" s="36"/>
      <c r="BS1215" s="36"/>
      <c r="BT1215" s="34"/>
      <c r="BU1215" s="16"/>
      <c r="BV1215" s="36"/>
      <c r="BW1215" s="35"/>
      <c r="BX1215" s="36"/>
      <c r="BY1215" s="36"/>
      <c r="BZ1215" s="34"/>
      <c r="CA1215" s="16"/>
      <c r="CB1215" s="36"/>
      <c r="CC1215" s="35"/>
      <c r="CD1215" s="36"/>
      <c r="CE1215" s="36"/>
      <c r="CF1215" s="37"/>
      <c r="CG1215" s="36"/>
      <c r="CH1215" s="35"/>
      <c r="CI1215" s="36"/>
      <c r="CJ1215" s="37"/>
      <c r="CM1215" s="16"/>
      <c r="CN1215" s="36"/>
      <c r="CQ1215" s="10"/>
    </row>
    <row r="1216" spans="1:95" x14ac:dyDescent="0.25">
      <c r="A1216" s="30"/>
      <c r="B1216" s="31"/>
      <c r="C1216" s="32"/>
      <c r="G1216" s="16"/>
      <c r="H1216" s="16"/>
      <c r="I1216" s="33"/>
      <c r="J1216" s="33"/>
      <c r="K1216" s="34"/>
      <c r="L1216" s="35"/>
      <c r="M1216" s="36"/>
      <c r="N1216" s="35"/>
      <c r="O1216" s="36"/>
      <c r="P1216" s="36"/>
      <c r="Q1216" s="36"/>
      <c r="R1216" s="34"/>
      <c r="S1216" s="16"/>
      <c r="T1216" s="36"/>
      <c r="U1216" s="35"/>
      <c r="V1216" s="36"/>
      <c r="W1216" s="36"/>
      <c r="X1216" s="34"/>
      <c r="Y1216" s="16"/>
      <c r="Z1216" s="36"/>
      <c r="AA1216" s="35"/>
      <c r="AB1216" s="36"/>
      <c r="AC1216" s="36"/>
      <c r="AD1216" s="34"/>
      <c r="AE1216" s="16"/>
      <c r="AF1216" s="36"/>
      <c r="AG1216" s="35"/>
      <c r="AH1216" s="36"/>
      <c r="AI1216" s="36"/>
      <c r="AJ1216" s="34"/>
      <c r="AK1216" s="16"/>
      <c r="AL1216" s="36"/>
      <c r="AM1216" s="35"/>
      <c r="AN1216" s="36"/>
      <c r="AO1216" s="36"/>
      <c r="AP1216" s="34"/>
      <c r="AQ1216" s="16"/>
      <c r="AR1216" s="36"/>
      <c r="AS1216" s="35"/>
      <c r="AT1216" s="36"/>
      <c r="AU1216" s="36"/>
      <c r="AV1216" s="34"/>
      <c r="AW1216" s="16"/>
      <c r="AX1216" s="36"/>
      <c r="AY1216" s="35"/>
      <c r="AZ1216" s="36"/>
      <c r="BA1216" s="36"/>
      <c r="BB1216" s="34"/>
      <c r="BC1216" s="16"/>
      <c r="BD1216" s="36"/>
      <c r="BE1216" s="35"/>
      <c r="BF1216" s="36"/>
      <c r="BG1216" s="36"/>
      <c r="BH1216" s="34"/>
      <c r="BI1216" s="16"/>
      <c r="BJ1216" s="36"/>
      <c r="BK1216" s="35"/>
      <c r="BL1216" s="36"/>
      <c r="BM1216" s="36"/>
      <c r="BN1216" s="34"/>
      <c r="BO1216" s="16"/>
      <c r="BP1216" s="36"/>
      <c r="BQ1216" s="35"/>
      <c r="BR1216" s="36"/>
      <c r="BS1216" s="36"/>
      <c r="BT1216" s="34"/>
      <c r="BU1216" s="16"/>
      <c r="BV1216" s="36"/>
      <c r="BW1216" s="35"/>
      <c r="BX1216" s="36"/>
      <c r="BY1216" s="36"/>
      <c r="BZ1216" s="34"/>
      <c r="CA1216" s="16"/>
      <c r="CB1216" s="36"/>
      <c r="CC1216" s="35"/>
      <c r="CD1216" s="36"/>
      <c r="CE1216" s="36"/>
      <c r="CF1216" s="37"/>
      <c r="CG1216" s="36"/>
      <c r="CH1216" s="35"/>
      <c r="CI1216" s="36"/>
      <c r="CJ1216" s="37"/>
      <c r="CM1216" s="16"/>
      <c r="CN1216" s="36"/>
      <c r="CQ1216" s="10"/>
    </row>
    <row r="1217" spans="1:95" x14ac:dyDescent="0.25">
      <c r="A1217" s="30"/>
      <c r="B1217" s="31"/>
      <c r="C1217" s="32"/>
      <c r="G1217" s="16"/>
      <c r="H1217" s="16"/>
      <c r="I1217" s="33"/>
      <c r="J1217" s="33"/>
      <c r="K1217" s="34"/>
      <c r="L1217" s="35"/>
      <c r="M1217" s="36"/>
      <c r="N1217" s="35"/>
      <c r="O1217" s="36"/>
      <c r="P1217" s="36"/>
      <c r="Q1217" s="36"/>
      <c r="R1217" s="34"/>
      <c r="S1217" s="16"/>
      <c r="T1217" s="36"/>
      <c r="U1217" s="35"/>
      <c r="V1217" s="36"/>
      <c r="W1217" s="36"/>
      <c r="X1217" s="34"/>
      <c r="Y1217" s="16"/>
      <c r="Z1217" s="36"/>
      <c r="AA1217" s="35"/>
      <c r="AB1217" s="36"/>
      <c r="AC1217" s="36"/>
      <c r="AD1217" s="34"/>
      <c r="AE1217" s="16"/>
      <c r="AF1217" s="36"/>
      <c r="AG1217" s="35"/>
      <c r="AH1217" s="36"/>
      <c r="AI1217" s="36"/>
      <c r="AJ1217" s="34"/>
      <c r="AK1217" s="16"/>
      <c r="AL1217" s="36"/>
      <c r="AM1217" s="35"/>
      <c r="AN1217" s="36"/>
      <c r="AO1217" s="36"/>
      <c r="AP1217" s="34"/>
      <c r="AQ1217" s="16"/>
      <c r="AR1217" s="36"/>
      <c r="AS1217" s="35"/>
      <c r="AT1217" s="36"/>
      <c r="AU1217" s="36"/>
      <c r="AV1217" s="34"/>
      <c r="AW1217" s="16"/>
      <c r="AX1217" s="36"/>
      <c r="AY1217" s="35"/>
      <c r="AZ1217" s="36"/>
      <c r="BA1217" s="36"/>
      <c r="BB1217" s="34"/>
      <c r="BC1217" s="16"/>
      <c r="BD1217" s="36"/>
      <c r="BE1217" s="35"/>
      <c r="BF1217" s="36"/>
      <c r="BG1217" s="36"/>
      <c r="BH1217" s="34"/>
      <c r="BI1217" s="16"/>
      <c r="BJ1217" s="36"/>
      <c r="BK1217" s="35"/>
      <c r="BL1217" s="36"/>
      <c r="BM1217" s="36"/>
      <c r="BN1217" s="34"/>
      <c r="BO1217" s="16"/>
      <c r="BP1217" s="36"/>
      <c r="BQ1217" s="35"/>
      <c r="BR1217" s="36"/>
      <c r="BS1217" s="36"/>
      <c r="BT1217" s="34"/>
      <c r="BU1217" s="16"/>
      <c r="BV1217" s="36"/>
      <c r="BW1217" s="35"/>
      <c r="BX1217" s="36"/>
      <c r="BY1217" s="36"/>
      <c r="BZ1217" s="34"/>
      <c r="CA1217" s="16"/>
      <c r="CB1217" s="36"/>
      <c r="CC1217" s="35"/>
      <c r="CD1217" s="36"/>
      <c r="CE1217" s="36"/>
      <c r="CF1217" s="37"/>
      <c r="CG1217" s="36"/>
      <c r="CH1217" s="35"/>
      <c r="CI1217" s="36"/>
      <c r="CJ1217" s="37"/>
      <c r="CM1217" s="16"/>
      <c r="CN1217" s="36"/>
      <c r="CQ1217" s="10"/>
    </row>
    <row r="1218" spans="1:95" x14ac:dyDescent="0.25">
      <c r="A1218" s="30"/>
      <c r="B1218" s="31"/>
      <c r="C1218" s="32"/>
      <c r="G1218" s="16"/>
      <c r="H1218" s="16"/>
      <c r="I1218" s="33"/>
      <c r="J1218" s="33"/>
      <c r="K1218" s="34"/>
      <c r="L1218" s="35"/>
      <c r="M1218" s="36"/>
      <c r="N1218" s="35"/>
      <c r="O1218" s="36"/>
      <c r="P1218" s="36"/>
      <c r="Q1218" s="36"/>
      <c r="R1218" s="34"/>
      <c r="S1218" s="16"/>
      <c r="T1218" s="36"/>
      <c r="U1218" s="35"/>
      <c r="V1218" s="36"/>
      <c r="W1218" s="36"/>
      <c r="X1218" s="34"/>
      <c r="Y1218" s="16"/>
      <c r="Z1218" s="36"/>
      <c r="AA1218" s="35"/>
      <c r="AB1218" s="36"/>
      <c r="AC1218" s="36"/>
      <c r="AD1218" s="34"/>
      <c r="AE1218" s="16"/>
      <c r="AF1218" s="36"/>
      <c r="AG1218" s="35"/>
      <c r="AH1218" s="36"/>
      <c r="AI1218" s="36"/>
      <c r="AJ1218" s="34"/>
      <c r="AK1218" s="16"/>
      <c r="AL1218" s="36"/>
      <c r="AM1218" s="35"/>
      <c r="AN1218" s="36"/>
      <c r="AO1218" s="36"/>
      <c r="AP1218" s="34"/>
      <c r="AQ1218" s="16"/>
      <c r="AR1218" s="36"/>
      <c r="AS1218" s="35"/>
      <c r="AT1218" s="36"/>
      <c r="AU1218" s="36"/>
      <c r="AV1218" s="34"/>
      <c r="AW1218" s="16"/>
      <c r="AX1218" s="36"/>
      <c r="AY1218" s="35"/>
      <c r="AZ1218" s="36"/>
      <c r="BA1218" s="36"/>
      <c r="BB1218" s="34"/>
      <c r="BC1218" s="16"/>
      <c r="BD1218" s="36"/>
      <c r="BE1218" s="35"/>
      <c r="BF1218" s="36"/>
      <c r="BG1218" s="36"/>
      <c r="BH1218" s="34"/>
      <c r="BI1218" s="16"/>
      <c r="BJ1218" s="36"/>
      <c r="BK1218" s="35"/>
      <c r="BL1218" s="36"/>
      <c r="BM1218" s="36"/>
      <c r="BN1218" s="34"/>
      <c r="BO1218" s="16"/>
      <c r="BP1218" s="36"/>
      <c r="BQ1218" s="35"/>
      <c r="BR1218" s="36"/>
      <c r="BS1218" s="36"/>
      <c r="BT1218" s="34"/>
      <c r="BU1218" s="16"/>
      <c r="BV1218" s="36"/>
      <c r="BW1218" s="35"/>
      <c r="BX1218" s="36"/>
      <c r="BY1218" s="36"/>
      <c r="BZ1218" s="34"/>
      <c r="CA1218" s="16"/>
      <c r="CB1218" s="36"/>
      <c r="CC1218" s="35"/>
      <c r="CD1218" s="36"/>
      <c r="CE1218" s="36"/>
      <c r="CF1218" s="37"/>
      <c r="CG1218" s="36"/>
      <c r="CH1218" s="35"/>
      <c r="CI1218" s="36"/>
      <c r="CJ1218" s="37"/>
      <c r="CM1218" s="16"/>
      <c r="CN1218" s="36"/>
      <c r="CQ1218" s="10"/>
    </row>
    <row r="1219" spans="1:95" x14ac:dyDescent="0.25">
      <c r="A1219" s="30"/>
      <c r="B1219" s="31"/>
      <c r="C1219" s="32"/>
      <c r="G1219" s="16"/>
      <c r="H1219" s="16"/>
      <c r="I1219" s="33"/>
      <c r="J1219" s="33"/>
      <c r="K1219" s="34"/>
      <c r="L1219" s="35"/>
      <c r="M1219" s="36"/>
      <c r="N1219" s="35"/>
      <c r="O1219" s="36"/>
      <c r="P1219" s="36"/>
      <c r="Q1219" s="36"/>
      <c r="R1219" s="34"/>
      <c r="S1219" s="16"/>
      <c r="T1219" s="36"/>
      <c r="U1219" s="35"/>
      <c r="V1219" s="36"/>
      <c r="W1219" s="36"/>
      <c r="X1219" s="34"/>
      <c r="Y1219" s="16"/>
      <c r="Z1219" s="36"/>
      <c r="AA1219" s="35"/>
      <c r="AB1219" s="36"/>
      <c r="AC1219" s="36"/>
      <c r="AD1219" s="34"/>
      <c r="AE1219" s="16"/>
      <c r="AF1219" s="36"/>
      <c r="AG1219" s="35"/>
      <c r="AH1219" s="36"/>
      <c r="AI1219" s="36"/>
      <c r="AJ1219" s="34"/>
      <c r="AK1219" s="16"/>
      <c r="AL1219" s="36"/>
      <c r="AM1219" s="35"/>
      <c r="AN1219" s="36"/>
      <c r="AO1219" s="36"/>
      <c r="AP1219" s="34"/>
      <c r="AQ1219" s="16"/>
      <c r="AR1219" s="36"/>
      <c r="AS1219" s="35"/>
      <c r="AT1219" s="36"/>
      <c r="AU1219" s="36"/>
      <c r="AV1219" s="34"/>
      <c r="AW1219" s="16"/>
      <c r="AX1219" s="36"/>
      <c r="AY1219" s="35"/>
      <c r="AZ1219" s="36"/>
      <c r="BA1219" s="36"/>
      <c r="BB1219" s="34"/>
      <c r="BC1219" s="16"/>
      <c r="BD1219" s="36"/>
      <c r="BE1219" s="35"/>
      <c r="BF1219" s="36"/>
      <c r="BG1219" s="36"/>
      <c r="BH1219" s="34"/>
      <c r="BI1219" s="16"/>
      <c r="BJ1219" s="36"/>
      <c r="BK1219" s="35"/>
      <c r="BL1219" s="36"/>
      <c r="BM1219" s="36"/>
      <c r="BN1219" s="34"/>
      <c r="BO1219" s="16"/>
      <c r="BP1219" s="36"/>
      <c r="BQ1219" s="35"/>
      <c r="BR1219" s="36"/>
      <c r="BS1219" s="36"/>
      <c r="BT1219" s="34"/>
      <c r="BU1219" s="16"/>
      <c r="BV1219" s="36"/>
      <c r="BW1219" s="35"/>
      <c r="BX1219" s="36"/>
      <c r="BY1219" s="36"/>
      <c r="BZ1219" s="34"/>
      <c r="CA1219" s="16"/>
      <c r="CB1219" s="36"/>
      <c r="CC1219" s="35"/>
      <c r="CD1219" s="36"/>
      <c r="CE1219" s="36"/>
      <c r="CF1219" s="37"/>
      <c r="CG1219" s="36"/>
      <c r="CH1219" s="35"/>
      <c r="CI1219" s="36"/>
      <c r="CJ1219" s="37"/>
      <c r="CM1219" s="16"/>
      <c r="CN1219" s="36"/>
      <c r="CQ1219" s="10"/>
    </row>
    <row r="1220" spans="1:95" x14ac:dyDescent="0.25">
      <c r="A1220" s="30"/>
      <c r="B1220" s="31"/>
      <c r="C1220" s="32"/>
      <c r="G1220" s="16"/>
      <c r="H1220" s="16"/>
      <c r="I1220" s="33"/>
      <c r="J1220" s="33"/>
      <c r="K1220" s="34"/>
      <c r="L1220" s="35"/>
      <c r="M1220" s="36"/>
      <c r="N1220" s="35"/>
      <c r="O1220" s="36"/>
      <c r="P1220" s="36"/>
      <c r="Q1220" s="36"/>
      <c r="R1220" s="34"/>
      <c r="S1220" s="16"/>
      <c r="T1220" s="36"/>
      <c r="U1220" s="35"/>
      <c r="V1220" s="36"/>
      <c r="W1220" s="36"/>
      <c r="X1220" s="34"/>
      <c r="Y1220" s="16"/>
      <c r="Z1220" s="36"/>
      <c r="AA1220" s="35"/>
      <c r="AB1220" s="36"/>
      <c r="AC1220" s="36"/>
      <c r="AD1220" s="34"/>
      <c r="AE1220" s="16"/>
      <c r="AF1220" s="36"/>
      <c r="AG1220" s="35"/>
      <c r="AH1220" s="36"/>
      <c r="AI1220" s="36"/>
      <c r="AJ1220" s="34"/>
      <c r="AK1220" s="16"/>
      <c r="AL1220" s="36"/>
      <c r="AM1220" s="35"/>
      <c r="AN1220" s="36"/>
      <c r="AO1220" s="36"/>
      <c r="AP1220" s="34"/>
      <c r="AQ1220" s="16"/>
      <c r="AR1220" s="36"/>
      <c r="AS1220" s="35"/>
      <c r="AT1220" s="36"/>
      <c r="AU1220" s="36"/>
      <c r="AV1220" s="34"/>
      <c r="AW1220" s="16"/>
      <c r="AX1220" s="36"/>
      <c r="AY1220" s="35"/>
      <c r="AZ1220" s="36"/>
      <c r="BA1220" s="36"/>
      <c r="BB1220" s="34"/>
      <c r="BC1220" s="16"/>
      <c r="BD1220" s="36"/>
      <c r="BE1220" s="35"/>
      <c r="BF1220" s="36"/>
      <c r="BG1220" s="36"/>
      <c r="BH1220" s="34"/>
      <c r="BI1220" s="16"/>
      <c r="BJ1220" s="36"/>
      <c r="BK1220" s="35"/>
      <c r="BL1220" s="36"/>
      <c r="BM1220" s="36"/>
      <c r="BN1220" s="34"/>
      <c r="BO1220" s="16"/>
      <c r="BP1220" s="36"/>
      <c r="BQ1220" s="35"/>
      <c r="BR1220" s="36"/>
      <c r="BS1220" s="36"/>
      <c r="BT1220" s="34"/>
      <c r="BU1220" s="16"/>
      <c r="BV1220" s="36"/>
      <c r="BW1220" s="35"/>
      <c r="BX1220" s="36"/>
      <c r="BY1220" s="36"/>
      <c r="BZ1220" s="34"/>
      <c r="CA1220" s="16"/>
      <c r="CB1220" s="36"/>
      <c r="CC1220" s="35"/>
      <c r="CD1220" s="36"/>
      <c r="CE1220" s="36"/>
      <c r="CF1220" s="37"/>
      <c r="CG1220" s="36"/>
      <c r="CH1220" s="35"/>
      <c r="CI1220" s="36"/>
      <c r="CJ1220" s="37"/>
      <c r="CM1220" s="16"/>
      <c r="CN1220" s="36"/>
      <c r="CQ1220" s="10"/>
    </row>
    <row r="1221" spans="1:95" x14ac:dyDescent="0.25">
      <c r="A1221" s="30"/>
      <c r="B1221" s="31"/>
      <c r="C1221" s="32"/>
      <c r="G1221" s="16"/>
      <c r="H1221" s="16"/>
      <c r="I1221" s="33"/>
      <c r="J1221" s="33"/>
      <c r="K1221" s="34"/>
      <c r="L1221" s="35"/>
      <c r="M1221" s="36"/>
      <c r="N1221" s="35"/>
      <c r="O1221" s="36"/>
      <c r="P1221" s="36"/>
      <c r="Q1221" s="36"/>
      <c r="R1221" s="34"/>
      <c r="S1221" s="16"/>
      <c r="T1221" s="36"/>
      <c r="U1221" s="35"/>
      <c r="V1221" s="36"/>
      <c r="W1221" s="36"/>
      <c r="X1221" s="34"/>
      <c r="Y1221" s="16"/>
      <c r="Z1221" s="36"/>
      <c r="AA1221" s="35"/>
      <c r="AB1221" s="36"/>
      <c r="AC1221" s="36"/>
      <c r="AD1221" s="34"/>
      <c r="AE1221" s="16"/>
      <c r="AF1221" s="36"/>
      <c r="AG1221" s="35"/>
      <c r="AH1221" s="36"/>
      <c r="AI1221" s="36"/>
      <c r="AJ1221" s="34"/>
      <c r="AK1221" s="16"/>
      <c r="AL1221" s="36"/>
      <c r="AM1221" s="35"/>
      <c r="AN1221" s="36"/>
      <c r="AO1221" s="36"/>
      <c r="AP1221" s="34"/>
      <c r="AQ1221" s="16"/>
      <c r="AR1221" s="36"/>
      <c r="AS1221" s="35"/>
      <c r="AT1221" s="36"/>
      <c r="AU1221" s="36"/>
      <c r="AV1221" s="34"/>
      <c r="AW1221" s="16"/>
      <c r="AX1221" s="36"/>
      <c r="AY1221" s="35"/>
      <c r="AZ1221" s="36"/>
      <c r="BA1221" s="36"/>
      <c r="BB1221" s="34"/>
      <c r="BC1221" s="16"/>
      <c r="BD1221" s="36"/>
      <c r="BE1221" s="35"/>
      <c r="BF1221" s="36"/>
      <c r="BG1221" s="36"/>
      <c r="BH1221" s="34"/>
      <c r="BI1221" s="16"/>
      <c r="BJ1221" s="36"/>
      <c r="BK1221" s="35"/>
      <c r="BL1221" s="36"/>
      <c r="BM1221" s="36"/>
      <c r="BN1221" s="34"/>
      <c r="BO1221" s="16"/>
      <c r="BP1221" s="36"/>
      <c r="BQ1221" s="35"/>
      <c r="BR1221" s="36"/>
      <c r="BS1221" s="36"/>
      <c r="BT1221" s="34"/>
      <c r="BU1221" s="16"/>
      <c r="BV1221" s="36"/>
      <c r="BW1221" s="35"/>
      <c r="BX1221" s="36"/>
      <c r="BY1221" s="36"/>
      <c r="BZ1221" s="34"/>
      <c r="CA1221" s="16"/>
      <c r="CB1221" s="36"/>
      <c r="CC1221" s="35"/>
      <c r="CD1221" s="36"/>
      <c r="CE1221" s="36"/>
      <c r="CF1221" s="37"/>
      <c r="CG1221" s="36"/>
      <c r="CH1221" s="35"/>
      <c r="CI1221" s="36"/>
      <c r="CJ1221" s="37"/>
      <c r="CM1221" s="16"/>
      <c r="CN1221" s="36"/>
      <c r="CQ1221" s="10"/>
    </row>
    <row r="1222" spans="1:95" x14ac:dyDescent="0.25">
      <c r="A1222" s="30"/>
      <c r="B1222" s="31"/>
      <c r="C1222" s="32"/>
      <c r="G1222" s="16"/>
      <c r="H1222" s="16"/>
      <c r="I1222" s="33"/>
      <c r="J1222" s="33"/>
      <c r="K1222" s="34"/>
      <c r="L1222" s="35"/>
      <c r="M1222" s="36"/>
      <c r="N1222" s="35"/>
      <c r="O1222" s="36"/>
      <c r="P1222" s="36"/>
      <c r="Q1222" s="36"/>
      <c r="R1222" s="34"/>
      <c r="S1222" s="16"/>
      <c r="T1222" s="36"/>
      <c r="U1222" s="35"/>
      <c r="V1222" s="36"/>
      <c r="W1222" s="36"/>
      <c r="X1222" s="34"/>
      <c r="Y1222" s="16"/>
      <c r="Z1222" s="36"/>
      <c r="AA1222" s="35"/>
      <c r="AB1222" s="36"/>
      <c r="AC1222" s="36"/>
      <c r="AD1222" s="34"/>
      <c r="AE1222" s="16"/>
      <c r="AF1222" s="36"/>
      <c r="AG1222" s="35"/>
      <c r="AH1222" s="36"/>
      <c r="AI1222" s="36"/>
      <c r="AJ1222" s="34"/>
      <c r="AK1222" s="16"/>
      <c r="AL1222" s="36"/>
      <c r="AM1222" s="35"/>
      <c r="AN1222" s="36"/>
      <c r="AO1222" s="36"/>
      <c r="AP1222" s="34"/>
      <c r="AQ1222" s="16"/>
      <c r="AR1222" s="36"/>
      <c r="AS1222" s="35"/>
      <c r="AT1222" s="36"/>
      <c r="AU1222" s="36"/>
      <c r="AV1222" s="34"/>
      <c r="AW1222" s="16"/>
      <c r="AX1222" s="36"/>
      <c r="AY1222" s="35"/>
      <c r="AZ1222" s="36"/>
      <c r="BA1222" s="36"/>
      <c r="BB1222" s="34"/>
      <c r="BC1222" s="16"/>
      <c r="BD1222" s="36"/>
      <c r="BE1222" s="35"/>
      <c r="BF1222" s="36"/>
      <c r="BG1222" s="36"/>
      <c r="BH1222" s="34"/>
      <c r="BI1222" s="16"/>
      <c r="BJ1222" s="36"/>
      <c r="BK1222" s="35"/>
      <c r="BL1222" s="36"/>
      <c r="BM1222" s="36"/>
      <c r="BN1222" s="34"/>
      <c r="BO1222" s="16"/>
      <c r="BP1222" s="36"/>
      <c r="BQ1222" s="35"/>
      <c r="BR1222" s="36"/>
      <c r="BS1222" s="36"/>
      <c r="BT1222" s="34"/>
      <c r="BU1222" s="16"/>
      <c r="BV1222" s="36"/>
      <c r="BW1222" s="35"/>
      <c r="BX1222" s="36"/>
      <c r="BY1222" s="36"/>
      <c r="BZ1222" s="34"/>
      <c r="CA1222" s="16"/>
      <c r="CB1222" s="36"/>
      <c r="CC1222" s="35"/>
      <c r="CD1222" s="36"/>
      <c r="CE1222" s="36"/>
      <c r="CF1222" s="37"/>
      <c r="CG1222" s="36"/>
      <c r="CH1222" s="35"/>
      <c r="CI1222" s="36"/>
      <c r="CJ1222" s="37"/>
      <c r="CM1222" s="16"/>
      <c r="CN1222" s="36"/>
      <c r="CQ1222" s="10"/>
    </row>
    <row r="1223" spans="1:95" x14ac:dyDescent="0.25">
      <c r="A1223" s="30"/>
      <c r="B1223" s="31"/>
      <c r="C1223" s="32"/>
      <c r="G1223" s="16"/>
      <c r="H1223" s="16"/>
      <c r="I1223" s="33"/>
      <c r="J1223" s="33"/>
      <c r="K1223" s="34"/>
      <c r="L1223" s="35"/>
      <c r="M1223" s="36"/>
      <c r="N1223" s="35"/>
      <c r="O1223" s="36"/>
      <c r="P1223" s="36"/>
      <c r="Q1223" s="36"/>
      <c r="R1223" s="34"/>
      <c r="S1223" s="16"/>
      <c r="T1223" s="36"/>
      <c r="U1223" s="35"/>
      <c r="V1223" s="36"/>
      <c r="W1223" s="36"/>
      <c r="X1223" s="34"/>
      <c r="Y1223" s="16"/>
      <c r="Z1223" s="36"/>
      <c r="AA1223" s="35"/>
      <c r="AB1223" s="36"/>
      <c r="AC1223" s="36"/>
      <c r="AD1223" s="34"/>
      <c r="AE1223" s="16"/>
      <c r="AF1223" s="36"/>
      <c r="AG1223" s="35"/>
      <c r="AH1223" s="36"/>
      <c r="AI1223" s="36"/>
      <c r="AJ1223" s="34"/>
      <c r="AK1223" s="16"/>
      <c r="AL1223" s="36"/>
      <c r="AM1223" s="35"/>
      <c r="AN1223" s="36"/>
      <c r="AO1223" s="36"/>
      <c r="AP1223" s="34"/>
      <c r="AQ1223" s="16"/>
      <c r="AR1223" s="36"/>
      <c r="AS1223" s="35"/>
      <c r="AT1223" s="36"/>
      <c r="AU1223" s="36"/>
      <c r="AV1223" s="34"/>
      <c r="AW1223" s="16"/>
      <c r="AX1223" s="36"/>
      <c r="AY1223" s="35"/>
      <c r="AZ1223" s="36"/>
      <c r="BA1223" s="36"/>
      <c r="BB1223" s="34"/>
      <c r="BC1223" s="16"/>
      <c r="BD1223" s="36"/>
      <c r="BE1223" s="35"/>
      <c r="BF1223" s="36"/>
      <c r="BG1223" s="36"/>
      <c r="BH1223" s="34"/>
      <c r="BI1223" s="16"/>
      <c r="BJ1223" s="36"/>
      <c r="BK1223" s="35"/>
      <c r="BL1223" s="36"/>
      <c r="BM1223" s="36"/>
      <c r="BN1223" s="34"/>
      <c r="BO1223" s="16"/>
      <c r="BP1223" s="36"/>
      <c r="BQ1223" s="35"/>
      <c r="BR1223" s="36"/>
      <c r="BS1223" s="36"/>
      <c r="BT1223" s="34"/>
      <c r="BU1223" s="16"/>
      <c r="BV1223" s="36"/>
      <c r="BW1223" s="35"/>
      <c r="BX1223" s="36"/>
      <c r="BY1223" s="36"/>
      <c r="BZ1223" s="34"/>
      <c r="CA1223" s="16"/>
      <c r="CB1223" s="36"/>
      <c r="CC1223" s="35"/>
      <c r="CD1223" s="36"/>
      <c r="CE1223" s="36"/>
      <c r="CF1223" s="37"/>
      <c r="CG1223" s="36"/>
      <c r="CH1223" s="35"/>
      <c r="CI1223" s="36"/>
      <c r="CJ1223" s="37"/>
      <c r="CM1223" s="16"/>
      <c r="CN1223" s="36"/>
      <c r="CQ1223" s="10"/>
    </row>
    <row r="1224" spans="1:95" x14ac:dyDescent="0.25">
      <c r="A1224" s="30"/>
      <c r="B1224" s="31"/>
      <c r="C1224" s="32"/>
      <c r="G1224" s="16"/>
      <c r="H1224" s="16"/>
      <c r="I1224" s="33"/>
      <c r="J1224" s="33"/>
      <c r="K1224" s="34"/>
      <c r="L1224" s="35"/>
      <c r="M1224" s="36"/>
      <c r="N1224" s="35"/>
      <c r="O1224" s="36"/>
      <c r="P1224" s="36"/>
      <c r="Q1224" s="36"/>
      <c r="R1224" s="34"/>
      <c r="S1224" s="16"/>
      <c r="T1224" s="36"/>
      <c r="U1224" s="35"/>
      <c r="V1224" s="36"/>
      <c r="W1224" s="36"/>
      <c r="X1224" s="34"/>
      <c r="Y1224" s="16"/>
      <c r="Z1224" s="36"/>
      <c r="AA1224" s="35"/>
      <c r="AB1224" s="36"/>
      <c r="AC1224" s="36"/>
      <c r="AD1224" s="34"/>
      <c r="AE1224" s="16"/>
      <c r="AF1224" s="36"/>
      <c r="AG1224" s="35"/>
      <c r="AH1224" s="36"/>
      <c r="AI1224" s="36"/>
      <c r="AJ1224" s="34"/>
      <c r="AK1224" s="16"/>
      <c r="AL1224" s="36"/>
      <c r="AM1224" s="35"/>
      <c r="AN1224" s="36"/>
      <c r="AO1224" s="36"/>
      <c r="AP1224" s="34"/>
      <c r="AQ1224" s="16"/>
      <c r="AR1224" s="36"/>
      <c r="AS1224" s="35"/>
      <c r="AT1224" s="36"/>
      <c r="AU1224" s="36"/>
      <c r="AV1224" s="34"/>
      <c r="AW1224" s="16"/>
      <c r="AX1224" s="36"/>
      <c r="AY1224" s="35"/>
      <c r="AZ1224" s="36"/>
      <c r="BA1224" s="36"/>
      <c r="BB1224" s="34"/>
      <c r="BC1224" s="16"/>
      <c r="BD1224" s="36"/>
      <c r="BE1224" s="35"/>
      <c r="BF1224" s="36"/>
      <c r="BG1224" s="36"/>
      <c r="BH1224" s="34"/>
      <c r="BI1224" s="16"/>
      <c r="BJ1224" s="36"/>
      <c r="BK1224" s="35"/>
      <c r="BL1224" s="36"/>
      <c r="BM1224" s="36"/>
      <c r="BN1224" s="34"/>
      <c r="BO1224" s="16"/>
      <c r="BP1224" s="36"/>
      <c r="BQ1224" s="35"/>
      <c r="BR1224" s="36"/>
      <c r="BS1224" s="36"/>
      <c r="BT1224" s="34"/>
      <c r="BU1224" s="16"/>
      <c r="BV1224" s="36"/>
      <c r="BW1224" s="35"/>
      <c r="BX1224" s="36"/>
      <c r="BY1224" s="36"/>
      <c r="BZ1224" s="34"/>
      <c r="CA1224" s="16"/>
      <c r="CB1224" s="36"/>
      <c r="CC1224" s="35"/>
      <c r="CD1224" s="36"/>
      <c r="CE1224" s="36"/>
      <c r="CF1224" s="37"/>
      <c r="CG1224" s="36"/>
      <c r="CH1224" s="35"/>
      <c r="CI1224" s="36"/>
      <c r="CJ1224" s="37"/>
      <c r="CM1224" s="16"/>
      <c r="CN1224" s="36"/>
      <c r="CQ1224" s="10"/>
    </row>
    <row r="1225" spans="1:95" x14ac:dyDescent="0.25">
      <c r="A1225" s="30"/>
      <c r="B1225" s="31"/>
      <c r="C1225" s="32"/>
      <c r="G1225" s="16"/>
      <c r="H1225" s="16"/>
      <c r="I1225" s="33"/>
      <c r="J1225" s="33"/>
      <c r="K1225" s="34"/>
      <c r="L1225" s="35"/>
      <c r="M1225" s="36"/>
      <c r="N1225" s="35"/>
      <c r="O1225" s="36"/>
      <c r="P1225" s="36"/>
      <c r="Q1225" s="36"/>
      <c r="R1225" s="34"/>
      <c r="S1225" s="16"/>
      <c r="T1225" s="36"/>
      <c r="U1225" s="35"/>
      <c r="V1225" s="36"/>
      <c r="W1225" s="36"/>
      <c r="X1225" s="34"/>
      <c r="Y1225" s="16"/>
      <c r="Z1225" s="36"/>
      <c r="AA1225" s="35"/>
      <c r="AB1225" s="36"/>
      <c r="AC1225" s="36"/>
      <c r="AD1225" s="34"/>
      <c r="AE1225" s="16"/>
      <c r="AF1225" s="36"/>
      <c r="AG1225" s="35"/>
      <c r="AH1225" s="36"/>
      <c r="AI1225" s="36"/>
      <c r="AJ1225" s="34"/>
      <c r="AK1225" s="16"/>
      <c r="AL1225" s="36"/>
      <c r="AM1225" s="35"/>
      <c r="AN1225" s="36"/>
      <c r="AO1225" s="36"/>
      <c r="AP1225" s="34"/>
      <c r="AQ1225" s="16"/>
      <c r="AR1225" s="36"/>
      <c r="AS1225" s="35"/>
      <c r="AT1225" s="36"/>
      <c r="AU1225" s="36"/>
      <c r="AV1225" s="34"/>
      <c r="AW1225" s="16"/>
      <c r="AX1225" s="36"/>
      <c r="AY1225" s="35"/>
      <c r="AZ1225" s="36"/>
      <c r="BA1225" s="36"/>
      <c r="BB1225" s="34"/>
      <c r="BC1225" s="16"/>
      <c r="BD1225" s="36"/>
      <c r="BE1225" s="35"/>
      <c r="BF1225" s="36"/>
      <c r="BG1225" s="36"/>
      <c r="BH1225" s="34"/>
      <c r="BI1225" s="16"/>
      <c r="BJ1225" s="36"/>
      <c r="BK1225" s="35"/>
      <c r="BL1225" s="36"/>
      <c r="BM1225" s="36"/>
      <c r="BN1225" s="34"/>
      <c r="BO1225" s="16"/>
      <c r="BP1225" s="36"/>
      <c r="BQ1225" s="35"/>
      <c r="BR1225" s="36"/>
      <c r="BS1225" s="36"/>
      <c r="BT1225" s="34"/>
      <c r="BU1225" s="16"/>
      <c r="BV1225" s="36"/>
      <c r="BW1225" s="35"/>
      <c r="BX1225" s="36"/>
      <c r="BY1225" s="36"/>
      <c r="BZ1225" s="34"/>
      <c r="CA1225" s="16"/>
      <c r="CB1225" s="36"/>
      <c r="CC1225" s="35"/>
      <c r="CD1225" s="36"/>
      <c r="CE1225" s="36"/>
      <c r="CF1225" s="37"/>
      <c r="CG1225" s="36"/>
      <c r="CH1225" s="35"/>
      <c r="CI1225" s="36"/>
      <c r="CJ1225" s="37"/>
      <c r="CM1225" s="16"/>
      <c r="CN1225" s="36"/>
      <c r="CQ1225" s="10"/>
    </row>
    <row r="1226" spans="1:95" x14ac:dyDescent="0.25">
      <c r="A1226" s="30"/>
      <c r="B1226" s="31"/>
      <c r="C1226" s="32"/>
      <c r="G1226" s="16"/>
      <c r="H1226" s="16"/>
      <c r="I1226" s="33"/>
      <c r="J1226" s="33"/>
      <c r="K1226" s="34"/>
      <c r="L1226" s="35"/>
      <c r="M1226" s="36"/>
      <c r="N1226" s="35"/>
      <c r="O1226" s="36"/>
      <c r="P1226" s="36"/>
      <c r="Q1226" s="36"/>
      <c r="R1226" s="34"/>
      <c r="S1226" s="16"/>
      <c r="T1226" s="36"/>
      <c r="U1226" s="35"/>
      <c r="V1226" s="36"/>
      <c r="W1226" s="36"/>
      <c r="X1226" s="34"/>
      <c r="Y1226" s="16"/>
      <c r="Z1226" s="36"/>
      <c r="AA1226" s="35"/>
      <c r="AB1226" s="36"/>
      <c r="AC1226" s="36"/>
      <c r="AD1226" s="34"/>
      <c r="AE1226" s="16"/>
      <c r="AF1226" s="36"/>
      <c r="AG1226" s="35"/>
      <c r="AH1226" s="36"/>
      <c r="AI1226" s="36"/>
      <c r="AJ1226" s="34"/>
      <c r="AK1226" s="16"/>
      <c r="AL1226" s="36"/>
      <c r="AM1226" s="35"/>
      <c r="AN1226" s="36"/>
      <c r="AO1226" s="36"/>
      <c r="AP1226" s="34"/>
      <c r="AQ1226" s="16"/>
      <c r="AR1226" s="36"/>
      <c r="AS1226" s="35"/>
      <c r="AT1226" s="36"/>
      <c r="AU1226" s="36"/>
      <c r="AV1226" s="34"/>
      <c r="AW1226" s="16"/>
      <c r="AX1226" s="36"/>
      <c r="AY1226" s="35"/>
      <c r="AZ1226" s="36"/>
      <c r="BA1226" s="36"/>
      <c r="BB1226" s="34"/>
      <c r="BC1226" s="16"/>
      <c r="BD1226" s="36"/>
      <c r="BE1226" s="35"/>
      <c r="BF1226" s="36"/>
      <c r="BG1226" s="36"/>
      <c r="BH1226" s="34"/>
      <c r="BI1226" s="16"/>
      <c r="BJ1226" s="36"/>
      <c r="BK1226" s="35"/>
      <c r="BL1226" s="36"/>
      <c r="BM1226" s="36"/>
      <c r="BN1226" s="34"/>
      <c r="BO1226" s="16"/>
      <c r="BP1226" s="36"/>
      <c r="BQ1226" s="35"/>
      <c r="BR1226" s="36"/>
      <c r="BS1226" s="36"/>
      <c r="BT1226" s="34"/>
      <c r="BU1226" s="16"/>
      <c r="BV1226" s="36"/>
      <c r="BW1226" s="35"/>
      <c r="BX1226" s="36"/>
      <c r="BY1226" s="36"/>
      <c r="BZ1226" s="34"/>
      <c r="CA1226" s="16"/>
      <c r="CB1226" s="36"/>
      <c r="CC1226" s="35"/>
      <c r="CD1226" s="36"/>
      <c r="CE1226" s="36"/>
      <c r="CF1226" s="37"/>
      <c r="CG1226" s="36"/>
      <c r="CH1226" s="35"/>
      <c r="CI1226" s="36"/>
      <c r="CJ1226" s="37"/>
      <c r="CM1226" s="16"/>
      <c r="CN1226" s="36"/>
      <c r="CQ1226" s="10"/>
    </row>
    <row r="1227" spans="1:95" x14ac:dyDescent="0.25">
      <c r="A1227" s="30"/>
      <c r="B1227" s="31"/>
      <c r="C1227" s="32"/>
      <c r="G1227" s="16"/>
      <c r="H1227" s="16"/>
      <c r="I1227" s="33"/>
      <c r="J1227" s="33"/>
      <c r="K1227" s="34"/>
      <c r="L1227" s="35"/>
      <c r="M1227" s="36"/>
      <c r="N1227" s="35"/>
      <c r="O1227" s="36"/>
      <c r="P1227" s="36"/>
      <c r="Q1227" s="36"/>
      <c r="R1227" s="34"/>
      <c r="S1227" s="16"/>
      <c r="T1227" s="36"/>
      <c r="U1227" s="35"/>
      <c r="V1227" s="36"/>
      <c r="W1227" s="36"/>
      <c r="X1227" s="34"/>
      <c r="Y1227" s="16"/>
      <c r="Z1227" s="36"/>
      <c r="AA1227" s="35"/>
      <c r="AB1227" s="36"/>
      <c r="AC1227" s="36"/>
      <c r="AD1227" s="34"/>
      <c r="AE1227" s="16"/>
      <c r="AF1227" s="36"/>
      <c r="AG1227" s="35"/>
      <c r="AH1227" s="36"/>
      <c r="AI1227" s="36"/>
      <c r="AJ1227" s="34"/>
      <c r="AK1227" s="16"/>
      <c r="AL1227" s="36"/>
      <c r="AM1227" s="35"/>
      <c r="AN1227" s="36"/>
      <c r="AO1227" s="36"/>
      <c r="AP1227" s="34"/>
      <c r="AQ1227" s="16"/>
      <c r="AR1227" s="36"/>
      <c r="AS1227" s="35"/>
      <c r="AT1227" s="36"/>
      <c r="AU1227" s="36"/>
      <c r="AV1227" s="34"/>
      <c r="AW1227" s="16"/>
      <c r="AX1227" s="36"/>
      <c r="AY1227" s="35"/>
      <c r="AZ1227" s="36"/>
      <c r="BA1227" s="36"/>
      <c r="BB1227" s="34"/>
      <c r="BC1227" s="16"/>
      <c r="BD1227" s="36"/>
      <c r="BE1227" s="35"/>
      <c r="BF1227" s="36"/>
      <c r="BG1227" s="36"/>
      <c r="BH1227" s="34"/>
      <c r="BI1227" s="16"/>
      <c r="BJ1227" s="36"/>
      <c r="BK1227" s="35"/>
      <c r="BL1227" s="36"/>
      <c r="BM1227" s="36"/>
      <c r="BN1227" s="34"/>
      <c r="BO1227" s="16"/>
      <c r="BP1227" s="36"/>
      <c r="BQ1227" s="35"/>
      <c r="BR1227" s="36"/>
      <c r="BS1227" s="36"/>
      <c r="BT1227" s="34"/>
      <c r="BU1227" s="16"/>
      <c r="BV1227" s="36"/>
      <c r="BW1227" s="35"/>
      <c r="BX1227" s="36"/>
      <c r="BY1227" s="36"/>
      <c r="BZ1227" s="34"/>
      <c r="CA1227" s="16"/>
      <c r="CB1227" s="36"/>
      <c r="CC1227" s="35"/>
      <c r="CD1227" s="36"/>
      <c r="CE1227" s="36"/>
      <c r="CF1227" s="37"/>
      <c r="CG1227" s="36"/>
      <c r="CH1227" s="35"/>
      <c r="CI1227" s="36"/>
      <c r="CJ1227" s="37"/>
      <c r="CM1227" s="16"/>
      <c r="CN1227" s="36"/>
      <c r="CQ1227" s="10"/>
    </row>
    <row r="1228" spans="1:95" x14ac:dyDescent="0.25">
      <c r="A1228" s="30"/>
      <c r="B1228" s="31"/>
      <c r="C1228" s="32"/>
      <c r="G1228" s="16"/>
      <c r="H1228" s="16"/>
      <c r="I1228" s="33"/>
      <c r="J1228" s="33"/>
      <c r="K1228" s="34"/>
      <c r="L1228" s="35"/>
      <c r="M1228" s="36"/>
      <c r="N1228" s="35"/>
      <c r="O1228" s="36"/>
      <c r="P1228" s="36"/>
      <c r="Q1228" s="36"/>
      <c r="R1228" s="34"/>
      <c r="S1228" s="16"/>
      <c r="T1228" s="36"/>
      <c r="U1228" s="35"/>
      <c r="V1228" s="36"/>
      <c r="W1228" s="36"/>
      <c r="X1228" s="34"/>
      <c r="Y1228" s="16"/>
      <c r="Z1228" s="36"/>
      <c r="AA1228" s="35"/>
      <c r="AB1228" s="36"/>
      <c r="AC1228" s="36"/>
      <c r="AD1228" s="34"/>
      <c r="AE1228" s="16"/>
      <c r="AF1228" s="36"/>
      <c r="AG1228" s="35"/>
      <c r="AH1228" s="36"/>
      <c r="AI1228" s="36"/>
      <c r="AJ1228" s="34"/>
      <c r="AK1228" s="16"/>
      <c r="AL1228" s="36"/>
      <c r="AM1228" s="35"/>
      <c r="AN1228" s="36"/>
      <c r="AO1228" s="36"/>
      <c r="AP1228" s="34"/>
      <c r="AQ1228" s="16"/>
      <c r="AR1228" s="36"/>
      <c r="AS1228" s="35"/>
      <c r="AT1228" s="36"/>
      <c r="AU1228" s="36"/>
      <c r="AV1228" s="34"/>
      <c r="AW1228" s="16"/>
      <c r="AX1228" s="36"/>
      <c r="AY1228" s="35"/>
      <c r="AZ1228" s="36"/>
      <c r="BA1228" s="36"/>
      <c r="BB1228" s="34"/>
      <c r="BC1228" s="16"/>
      <c r="BD1228" s="36"/>
      <c r="BE1228" s="35"/>
      <c r="BF1228" s="36"/>
      <c r="BG1228" s="36"/>
      <c r="BH1228" s="34"/>
      <c r="BI1228" s="16"/>
      <c r="BJ1228" s="36"/>
      <c r="BK1228" s="35"/>
      <c r="BL1228" s="36"/>
      <c r="BM1228" s="36"/>
      <c r="BN1228" s="34"/>
      <c r="BO1228" s="16"/>
      <c r="BP1228" s="36"/>
      <c r="BQ1228" s="35"/>
      <c r="BR1228" s="36"/>
      <c r="BS1228" s="36"/>
      <c r="BT1228" s="34"/>
      <c r="BU1228" s="16"/>
      <c r="BV1228" s="36"/>
      <c r="BW1228" s="35"/>
      <c r="BX1228" s="36"/>
      <c r="BY1228" s="36"/>
      <c r="BZ1228" s="34"/>
      <c r="CA1228" s="16"/>
      <c r="CB1228" s="36"/>
      <c r="CC1228" s="35"/>
      <c r="CD1228" s="36"/>
      <c r="CE1228" s="36"/>
      <c r="CF1228" s="37"/>
      <c r="CG1228" s="36"/>
      <c r="CH1228" s="35"/>
      <c r="CI1228" s="36"/>
      <c r="CJ1228" s="37"/>
      <c r="CM1228" s="16"/>
      <c r="CN1228" s="36"/>
      <c r="CQ1228" s="10"/>
    </row>
    <row r="1229" spans="1:95" x14ac:dyDescent="0.25">
      <c r="A1229" s="30"/>
      <c r="B1229" s="31"/>
      <c r="C1229" s="32"/>
      <c r="G1229" s="16"/>
      <c r="H1229" s="16"/>
      <c r="I1229" s="33"/>
      <c r="J1229" s="33"/>
      <c r="K1229" s="34"/>
      <c r="L1229" s="35"/>
      <c r="M1229" s="36"/>
      <c r="N1229" s="35"/>
      <c r="O1229" s="36"/>
      <c r="P1229" s="36"/>
      <c r="Q1229" s="36"/>
      <c r="R1229" s="34"/>
      <c r="S1229" s="16"/>
      <c r="T1229" s="36"/>
      <c r="U1229" s="35"/>
      <c r="V1229" s="36"/>
      <c r="W1229" s="36"/>
      <c r="X1229" s="34"/>
      <c r="Y1229" s="16"/>
      <c r="Z1229" s="36"/>
      <c r="AA1229" s="35"/>
      <c r="AB1229" s="36"/>
      <c r="AC1229" s="36"/>
      <c r="AD1229" s="34"/>
      <c r="AE1229" s="16"/>
      <c r="AF1229" s="36"/>
      <c r="AG1229" s="35"/>
      <c r="AH1229" s="36"/>
      <c r="AI1229" s="36"/>
      <c r="AJ1229" s="34"/>
      <c r="AK1229" s="16"/>
      <c r="AL1229" s="36"/>
      <c r="AM1229" s="35"/>
      <c r="AN1229" s="36"/>
      <c r="AO1229" s="36"/>
      <c r="AP1229" s="34"/>
      <c r="AQ1229" s="16"/>
      <c r="AR1229" s="36"/>
      <c r="AS1229" s="35"/>
      <c r="AT1229" s="36"/>
      <c r="AU1229" s="36"/>
      <c r="AV1229" s="34"/>
      <c r="AW1229" s="16"/>
      <c r="AX1229" s="36"/>
      <c r="AY1229" s="35"/>
      <c r="AZ1229" s="36"/>
      <c r="BA1229" s="36"/>
      <c r="BB1229" s="34"/>
      <c r="BC1229" s="16"/>
      <c r="BD1229" s="36"/>
      <c r="BE1229" s="35"/>
      <c r="BF1229" s="36"/>
      <c r="BG1229" s="36"/>
      <c r="BH1229" s="34"/>
      <c r="BI1229" s="16"/>
      <c r="BJ1229" s="36"/>
      <c r="BK1229" s="35"/>
      <c r="BL1229" s="36"/>
      <c r="BM1229" s="36"/>
      <c r="BN1229" s="34"/>
      <c r="BO1229" s="16"/>
      <c r="BP1229" s="36"/>
      <c r="BQ1229" s="35"/>
      <c r="BR1229" s="36"/>
      <c r="BS1229" s="36"/>
      <c r="BT1229" s="34"/>
      <c r="BU1229" s="16"/>
      <c r="BV1229" s="36"/>
      <c r="BW1229" s="35"/>
      <c r="BX1229" s="36"/>
      <c r="BY1229" s="36"/>
      <c r="BZ1229" s="34"/>
      <c r="CA1229" s="16"/>
      <c r="CB1229" s="36"/>
      <c r="CC1229" s="35"/>
      <c r="CD1229" s="36"/>
      <c r="CE1229" s="36"/>
      <c r="CF1229" s="37"/>
      <c r="CG1229" s="36"/>
      <c r="CH1229" s="35"/>
      <c r="CI1229" s="36"/>
      <c r="CJ1229" s="37"/>
      <c r="CM1229" s="16"/>
      <c r="CN1229" s="36"/>
      <c r="CQ1229" s="10"/>
    </row>
    <row r="1230" spans="1:95" x14ac:dyDescent="0.25">
      <c r="A1230" s="30"/>
      <c r="B1230" s="31"/>
      <c r="C1230" s="32"/>
      <c r="G1230" s="16"/>
      <c r="H1230" s="16"/>
      <c r="I1230" s="33"/>
      <c r="J1230" s="33"/>
      <c r="K1230" s="34"/>
      <c r="L1230" s="35"/>
      <c r="M1230" s="36"/>
      <c r="N1230" s="35"/>
      <c r="O1230" s="36"/>
      <c r="P1230" s="36"/>
      <c r="Q1230" s="36"/>
      <c r="R1230" s="34"/>
      <c r="S1230" s="16"/>
      <c r="T1230" s="36"/>
      <c r="U1230" s="35"/>
      <c r="V1230" s="36"/>
      <c r="W1230" s="36"/>
      <c r="X1230" s="34"/>
      <c r="Y1230" s="16"/>
      <c r="Z1230" s="36"/>
      <c r="AA1230" s="35"/>
      <c r="AB1230" s="36"/>
      <c r="AC1230" s="36"/>
      <c r="AD1230" s="34"/>
      <c r="AE1230" s="16"/>
      <c r="AF1230" s="36"/>
      <c r="AG1230" s="35"/>
      <c r="AH1230" s="36"/>
      <c r="AI1230" s="36"/>
      <c r="AJ1230" s="34"/>
      <c r="AK1230" s="16"/>
      <c r="AL1230" s="36"/>
      <c r="AM1230" s="35"/>
      <c r="AN1230" s="36"/>
      <c r="AO1230" s="36"/>
      <c r="AP1230" s="34"/>
      <c r="AQ1230" s="16"/>
      <c r="AR1230" s="36"/>
      <c r="AS1230" s="35"/>
      <c r="AT1230" s="36"/>
      <c r="AU1230" s="36"/>
      <c r="AV1230" s="34"/>
      <c r="AW1230" s="16"/>
      <c r="AX1230" s="36"/>
      <c r="AY1230" s="35"/>
      <c r="AZ1230" s="36"/>
      <c r="BA1230" s="36"/>
      <c r="BB1230" s="34"/>
      <c r="BC1230" s="16"/>
      <c r="BD1230" s="36"/>
      <c r="BE1230" s="35"/>
      <c r="BF1230" s="36"/>
      <c r="BG1230" s="36"/>
      <c r="BH1230" s="34"/>
      <c r="BI1230" s="16"/>
      <c r="BJ1230" s="36"/>
      <c r="BK1230" s="35"/>
      <c r="BL1230" s="36"/>
      <c r="BM1230" s="36"/>
      <c r="BN1230" s="34"/>
      <c r="BO1230" s="16"/>
      <c r="BP1230" s="36"/>
      <c r="BQ1230" s="35"/>
      <c r="BR1230" s="36"/>
      <c r="BS1230" s="36"/>
      <c r="BT1230" s="34"/>
      <c r="BU1230" s="16"/>
      <c r="BV1230" s="36"/>
      <c r="BW1230" s="35"/>
      <c r="BX1230" s="36"/>
      <c r="BY1230" s="36"/>
      <c r="BZ1230" s="34"/>
      <c r="CA1230" s="16"/>
      <c r="CB1230" s="36"/>
      <c r="CC1230" s="35"/>
      <c r="CD1230" s="36"/>
      <c r="CE1230" s="36"/>
      <c r="CF1230" s="37"/>
      <c r="CG1230" s="36"/>
      <c r="CH1230" s="35"/>
      <c r="CI1230" s="36"/>
      <c r="CJ1230" s="37"/>
      <c r="CM1230" s="16"/>
      <c r="CN1230" s="36"/>
      <c r="CQ1230" s="10"/>
    </row>
    <row r="1231" spans="1:95" x14ac:dyDescent="0.25">
      <c r="A1231" s="30"/>
      <c r="B1231" s="31"/>
      <c r="C1231" s="32"/>
      <c r="G1231" s="16"/>
      <c r="H1231" s="16"/>
      <c r="I1231" s="33"/>
      <c r="J1231" s="33"/>
      <c r="K1231" s="34"/>
      <c r="L1231" s="35"/>
      <c r="M1231" s="36"/>
      <c r="N1231" s="35"/>
      <c r="O1231" s="36"/>
      <c r="P1231" s="36"/>
      <c r="Q1231" s="36"/>
      <c r="R1231" s="34"/>
      <c r="S1231" s="16"/>
      <c r="T1231" s="36"/>
      <c r="U1231" s="35"/>
      <c r="V1231" s="36"/>
      <c r="W1231" s="36"/>
      <c r="X1231" s="34"/>
      <c r="Y1231" s="16"/>
      <c r="Z1231" s="36"/>
      <c r="AA1231" s="35"/>
      <c r="AB1231" s="36"/>
      <c r="AC1231" s="36"/>
      <c r="AD1231" s="34"/>
      <c r="AE1231" s="16"/>
      <c r="AF1231" s="36"/>
      <c r="AG1231" s="35"/>
      <c r="AH1231" s="36"/>
      <c r="AI1231" s="36"/>
      <c r="AJ1231" s="34"/>
      <c r="AK1231" s="16"/>
      <c r="AL1231" s="36"/>
      <c r="AM1231" s="35"/>
      <c r="AN1231" s="36"/>
      <c r="AO1231" s="36"/>
      <c r="AP1231" s="34"/>
      <c r="AQ1231" s="16"/>
      <c r="AR1231" s="36"/>
      <c r="AS1231" s="35"/>
      <c r="AT1231" s="36"/>
      <c r="AU1231" s="36"/>
      <c r="AV1231" s="34"/>
      <c r="AW1231" s="16"/>
      <c r="AX1231" s="36"/>
      <c r="AY1231" s="35"/>
      <c r="AZ1231" s="36"/>
      <c r="BA1231" s="36"/>
      <c r="BB1231" s="34"/>
      <c r="BC1231" s="16"/>
      <c r="BD1231" s="36"/>
      <c r="BE1231" s="35"/>
      <c r="BF1231" s="36"/>
      <c r="BG1231" s="36"/>
      <c r="BH1231" s="34"/>
      <c r="BI1231" s="16"/>
      <c r="BJ1231" s="36"/>
      <c r="BK1231" s="35"/>
      <c r="BL1231" s="36"/>
      <c r="BM1231" s="36"/>
      <c r="BN1231" s="34"/>
      <c r="BO1231" s="16"/>
      <c r="BP1231" s="36"/>
      <c r="BQ1231" s="35"/>
      <c r="BR1231" s="36"/>
      <c r="BS1231" s="36"/>
      <c r="BT1231" s="34"/>
      <c r="BU1231" s="16"/>
      <c r="BV1231" s="36"/>
      <c r="BW1231" s="35"/>
      <c r="BX1231" s="36"/>
      <c r="BY1231" s="36"/>
      <c r="BZ1231" s="34"/>
      <c r="CA1231" s="16"/>
      <c r="CB1231" s="36"/>
      <c r="CC1231" s="35"/>
      <c r="CD1231" s="36"/>
      <c r="CE1231" s="36"/>
      <c r="CF1231" s="37"/>
      <c r="CG1231" s="36"/>
      <c r="CH1231" s="35"/>
      <c r="CI1231" s="36"/>
      <c r="CJ1231" s="37"/>
      <c r="CM1231" s="16"/>
      <c r="CN1231" s="36"/>
      <c r="CQ1231" s="10"/>
    </row>
    <row r="1232" spans="1:95" x14ac:dyDescent="0.25">
      <c r="A1232" s="30"/>
      <c r="B1232" s="31"/>
      <c r="C1232" s="32"/>
      <c r="G1232" s="16"/>
      <c r="H1232" s="16"/>
      <c r="I1232" s="33"/>
      <c r="J1232" s="33"/>
      <c r="K1232" s="34"/>
      <c r="L1232" s="35"/>
      <c r="M1232" s="36"/>
      <c r="N1232" s="35"/>
      <c r="O1232" s="36"/>
      <c r="P1232" s="36"/>
      <c r="Q1232" s="36"/>
      <c r="R1232" s="34"/>
      <c r="S1232" s="16"/>
      <c r="T1232" s="36"/>
      <c r="U1232" s="35"/>
      <c r="V1232" s="36"/>
      <c r="W1232" s="36"/>
      <c r="X1232" s="34"/>
      <c r="Y1232" s="16"/>
      <c r="Z1232" s="36"/>
      <c r="AA1232" s="35"/>
      <c r="AB1232" s="36"/>
      <c r="AC1232" s="36"/>
      <c r="AD1232" s="34"/>
      <c r="AE1232" s="16"/>
      <c r="AF1232" s="36"/>
      <c r="AG1232" s="35"/>
      <c r="AH1232" s="36"/>
      <c r="AI1232" s="36"/>
      <c r="AJ1232" s="34"/>
      <c r="AK1232" s="16"/>
      <c r="AL1232" s="36"/>
      <c r="AM1232" s="35"/>
      <c r="AN1232" s="36"/>
      <c r="AO1232" s="36"/>
      <c r="AP1232" s="34"/>
      <c r="AQ1232" s="16"/>
      <c r="AR1232" s="36"/>
      <c r="AS1232" s="35"/>
      <c r="AT1232" s="36"/>
      <c r="AU1232" s="36"/>
      <c r="AV1232" s="34"/>
      <c r="AW1232" s="16"/>
      <c r="AX1232" s="36"/>
      <c r="AY1232" s="35"/>
      <c r="AZ1232" s="36"/>
      <c r="BA1232" s="36"/>
      <c r="BB1232" s="34"/>
      <c r="BC1232" s="16"/>
      <c r="BD1232" s="36"/>
      <c r="BE1232" s="35"/>
      <c r="BF1232" s="36"/>
      <c r="BG1232" s="36"/>
      <c r="BH1232" s="34"/>
      <c r="BI1232" s="16"/>
      <c r="BJ1232" s="36"/>
      <c r="BK1232" s="35"/>
      <c r="BL1232" s="36"/>
      <c r="BM1232" s="36"/>
      <c r="BN1232" s="34"/>
      <c r="BO1232" s="16"/>
      <c r="BP1232" s="36"/>
      <c r="BQ1232" s="35"/>
      <c r="BR1232" s="36"/>
      <c r="BS1232" s="36"/>
      <c r="BT1232" s="34"/>
      <c r="BU1232" s="16"/>
      <c r="BV1232" s="36"/>
      <c r="BW1232" s="35"/>
      <c r="BX1232" s="36"/>
      <c r="BY1232" s="36"/>
      <c r="BZ1232" s="34"/>
      <c r="CA1232" s="16"/>
      <c r="CB1232" s="36"/>
      <c r="CC1232" s="35"/>
      <c r="CD1232" s="36"/>
      <c r="CE1232" s="36"/>
      <c r="CF1232" s="37"/>
      <c r="CG1232" s="36"/>
      <c r="CH1232" s="35"/>
      <c r="CI1232" s="36"/>
      <c r="CJ1232" s="37"/>
      <c r="CM1232" s="16"/>
      <c r="CN1232" s="36"/>
      <c r="CQ1232" s="10"/>
    </row>
    <row r="1233" spans="1:95" x14ac:dyDescent="0.25">
      <c r="A1233" s="30"/>
      <c r="B1233" s="31"/>
      <c r="C1233" s="32"/>
      <c r="G1233" s="16"/>
      <c r="H1233" s="16"/>
      <c r="I1233" s="33"/>
      <c r="J1233" s="33"/>
      <c r="K1233" s="34"/>
      <c r="L1233" s="35"/>
      <c r="M1233" s="36"/>
      <c r="N1233" s="35"/>
      <c r="O1233" s="36"/>
      <c r="P1233" s="36"/>
      <c r="Q1233" s="36"/>
      <c r="R1233" s="34"/>
      <c r="S1233" s="16"/>
      <c r="T1233" s="36"/>
      <c r="U1233" s="35"/>
      <c r="V1233" s="36"/>
      <c r="W1233" s="36"/>
      <c r="X1233" s="34"/>
      <c r="Y1233" s="16"/>
      <c r="Z1233" s="36"/>
      <c r="AA1233" s="35"/>
      <c r="AB1233" s="36"/>
      <c r="AC1233" s="36"/>
      <c r="AD1233" s="34"/>
      <c r="AE1233" s="16"/>
      <c r="AF1233" s="36"/>
      <c r="AG1233" s="35"/>
      <c r="AH1233" s="36"/>
      <c r="AI1233" s="36"/>
      <c r="AJ1233" s="34"/>
      <c r="AK1233" s="16"/>
      <c r="AL1233" s="36"/>
      <c r="AM1233" s="35"/>
      <c r="AN1233" s="36"/>
      <c r="AO1233" s="36"/>
      <c r="AP1233" s="34"/>
      <c r="AQ1233" s="16"/>
      <c r="AR1233" s="36"/>
      <c r="AS1233" s="35"/>
      <c r="AT1233" s="36"/>
      <c r="AU1233" s="36"/>
      <c r="AV1233" s="34"/>
      <c r="AW1233" s="16"/>
      <c r="AX1233" s="36"/>
      <c r="AY1233" s="35"/>
      <c r="AZ1233" s="36"/>
      <c r="BA1233" s="36"/>
      <c r="BB1233" s="34"/>
      <c r="BC1233" s="16"/>
      <c r="BD1233" s="36"/>
      <c r="BE1233" s="35"/>
      <c r="BF1233" s="36"/>
      <c r="BG1233" s="36"/>
      <c r="BH1233" s="34"/>
      <c r="BI1233" s="16"/>
      <c r="BJ1233" s="36"/>
      <c r="BK1233" s="35"/>
      <c r="BL1233" s="36"/>
      <c r="BM1233" s="36"/>
      <c r="BN1233" s="34"/>
      <c r="BO1233" s="16"/>
      <c r="BP1233" s="36"/>
      <c r="BQ1233" s="35"/>
      <c r="BR1233" s="36"/>
      <c r="BS1233" s="36"/>
      <c r="BT1233" s="34"/>
      <c r="BU1233" s="16"/>
      <c r="BV1233" s="36"/>
      <c r="BW1233" s="35"/>
      <c r="BX1233" s="36"/>
      <c r="BY1233" s="36"/>
      <c r="BZ1233" s="34"/>
      <c r="CA1233" s="16"/>
      <c r="CB1233" s="36"/>
      <c r="CC1233" s="35"/>
      <c r="CD1233" s="36"/>
      <c r="CE1233" s="36"/>
      <c r="CF1233" s="37"/>
      <c r="CG1233" s="36"/>
      <c r="CH1233" s="35"/>
      <c r="CI1233" s="36"/>
      <c r="CJ1233" s="37"/>
      <c r="CM1233" s="16"/>
      <c r="CN1233" s="36"/>
      <c r="CQ1233" s="10"/>
    </row>
    <row r="1234" spans="1:95" x14ac:dyDescent="0.25">
      <c r="A1234" s="30"/>
      <c r="B1234" s="31"/>
      <c r="C1234" s="32"/>
      <c r="G1234" s="16"/>
      <c r="H1234" s="16"/>
      <c r="I1234" s="33"/>
      <c r="J1234" s="33"/>
      <c r="K1234" s="34"/>
      <c r="L1234" s="35"/>
      <c r="M1234" s="36"/>
      <c r="N1234" s="35"/>
      <c r="O1234" s="36"/>
      <c r="P1234" s="36"/>
      <c r="Q1234" s="36"/>
      <c r="R1234" s="34"/>
      <c r="S1234" s="16"/>
      <c r="T1234" s="36"/>
      <c r="U1234" s="35"/>
      <c r="V1234" s="36"/>
      <c r="W1234" s="36"/>
      <c r="X1234" s="34"/>
      <c r="Y1234" s="16"/>
      <c r="Z1234" s="36"/>
      <c r="AA1234" s="35"/>
      <c r="AB1234" s="36"/>
      <c r="AC1234" s="36"/>
      <c r="AD1234" s="34"/>
      <c r="AE1234" s="16"/>
      <c r="AF1234" s="36"/>
      <c r="AG1234" s="35"/>
      <c r="AH1234" s="36"/>
      <c r="AI1234" s="36"/>
      <c r="AJ1234" s="34"/>
      <c r="AK1234" s="16"/>
      <c r="AL1234" s="36"/>
      <c r="AM1234" s="35"/>
      <c r="AN1234" s="36"/>
      <c r="AO1234" s="36"/>
      <c r="AP1234" s="34"/>
      <c r="AQ1234" s="16"/>
      <c r="AR1234" s="36"/>
      <c r="AS1234" s="35"/>
      <c r="AT1234" s="36"/>
      <c r="AU1234" s="36"/>
      <c r="AV1234" s="34"/>
      <c r="AW1234" s="16"/>
      <c r="AX1234" s="36"/>
      <c r="AY1234" s="35"/>
      <c r="AZ1234" s="36"/>
      <c r="BA1234" s="36"/>
      <c r="BB1234" s="34"/>
      <c r="BC1234" s="16"/>
      <c r="BD1234" s="36"/>
      <c r="BE1234" s="35"/>
      <c r="BF1234" s="36"/>
      <c r="BG1234" s="36"/>
      <c r="BH1234" s="34"/>
      <c r="BI1234" s="16"/>
      <c r="BJ1234" s="36"/>
      <c r="BK1234" s="35"/>
      <c r="BL1234" s="36"/>
      <c r="BM1234" s="36"/>
      <c r="BN1234" s="34"/>
      <c r="BO1234" s="16"/>
      <c r="BP1234" s="36"/>
      <c r="BQ1234" s="35"/>
      <c r="BR1234" s="36"/>
      <c r="BS1234" s="36"/>
      <c r="BT1234" s="34"/>
      <c r="BU1234" s="16"/>
      <c r="BV1234" s="36"/>
      <c r="BW1234" s="35"/>
      <c r="BX1234" s="36"/>
      <c r="BY1234" s="36"/>
      <c r="BZ1234" s="34"/>
      <c r="CA1234" s="16"/>
      <c r="CB1234" s="36"/>
      <c r="CC1234" s="35"/>
      <c r="CD1234" s="36"/>
      <c r="CE1234" s="36"/>
      <c r="CF1234" s="37"/>
      <c r="CG1234" s="36"/>
      <c r="CH1234" s="35"/>
      <c r="CI1234" s="36"/>
      <c r="CJ1234" s="37"/>
      <c r="CM1234" s="16"/>
      <c r="CN1234" s="36"/>
      <c r="CQ1234" s="10"/>
    </row>
    <row r="1235" spans="1:95" x14ac:dyDescent="0.25">
      <c r="A1235" s="30"/>
      <c r="B1235" s="31"/>
      <c r="C1235" s="32"/>
      <c r="G1235" s="16"/>
      <c r="H1235" s="16"/>
      <c r="I1235" s="33"/>
      <c r="J1235" s="33"/>
      <c r="K1235" s="34"/>
      <c r="L1235" s="35"/>
      <c r="M1235" s="36"/>
      <c r="N1235" s="35"/>
      <c r="O1235" s="36"/>
      <c r="P1235" s="36"/>
      <c r="Q1235" s="36"/>
      <c r="R1235" s="34"/>
      <c r="S1235" s="16"/>
      <c r="T1235" s="36"/>
      <c r="U1235" s="35"/>
      <c r="V1235" s="36"/>
      <c r="W1235" s="36"/>
      <c r="X1235" s="34"/>
      <c r="Y1235" s="16"/>
      <c r="Z1235" s="36"/>
      <c r="AA1235" s="35"/>
      <c r="AB1235" s="36"/>
      <c r="AC1235" s="36"/>
      <c r="AD1235" s="34"/>
      <c r="AE1235" s="16"/>
      <c r="AF1235" s="36"/>
      <c r="AG1235" s="35"/>
      <c r="AH1235" s="36"/>
      <c r="AI1235" s="36"/>
      <c r="AJ1235" s="34"/>
      <c r="AK1235" s="16"/>
      <c r="AL1235" s="36"/>
      <c r="AM1235" s="35"/>
      <c r="AN1235" s="36"/>
      <c r="AO1235" s="36"/>
      <c r="AP1235" s="34"/>
      <c r="AQ1235" s="16"/>
      <c r="AR1235" s="36"/>
      <c r="AS1235" s="35"/>
      <c r="AT1235" s="36"/>
      <c r="AU1235" s="36"/>
      <c r="AV1235" s="34"/>
      <c r="AW1235" s="16"/>
      <c r="AX1235" s="36"/>
      <c r="AY1235" s="35"/>
      <c r="AZ1235" s="36"/>
      <c r="BA1235" s="36"/>
      <c r="BB1235" s="34"/>
      <c r="BC1235" s="16"/>
      <c r="BD1235" s="36"/>
      <c r="BE1235" s="35"/>
      <c r="BF1235" s="36"/>
      <c r="BG1235" s="36"/>
      <c r="BH1235" s="34"/>
      <c r="BI1235" s="16"/>
      <c r="BJ1235" s="36"/>
      <c r="BK1235" s="35"/>
      <c r="BL1235" s="36"/>
      <c r="BM1235" s="36"/>
      <c r="BN1235" s="34"/>
      <c r="BO1235" s="16"/>
      <c r="BP1235" s="36"/>
      <c r="BQ1235" s="35"/>
      <c r="BR1235" s="36"/>
      <c r="BS1235" s="36"/>
      <c r="BT1235" s="34"/>
      <c r="BU1235" s="16"/>
      <c r="BV1235" s="36"/>
      <c r="BW1235" s="35"/>
      <c r="BX1235" s="36"/>
      <c r="BY1235" s="36"/>
      <c r="BZ1235" s="34"/>
      <c r="CA1235" s="16"/>
      <c r="CB1235" s="36"/>
      <c r="CC1235" s="35"/>
      <c r="CD1235" s="36"/>
      <c r="CE1235" s="36"/>
      <c r="CF1235" s="37"/>
      <c r="CG1235" s="36"/>
      <c r="CH1235" s="35"/>
      <c r="CI1235" s="36"/>
      <c r="CJ1235" s="37"/>
      <c r="CM1235" s="16"/>
      <c r="CN1235" s="36"/>
      <c r="CQ1235" s="10"/>
    </row>
    <row r="1236" spans="1:95" x14ac:dyDescent="0.25">
      <c r="A1236" s="30"/>
      <c r="B1236" s="31"/>
      <c r="C1236" s="32"/>
      <c r="G1236" s="16"/>
      <c r="H1236" s="16"/>
      <c r="I1236" s="33"/>
      <c r="J1236" s="33"/>
      <c r="K1236" s="34"/>
      <c r="L1236" s="35"/>
      <c r="M1236" s="36"/>
      <c r="N1236" s="35"/>
      <c r="O1236" s="36"/>
      <c r="P1236" s="36"/>
      <c r="Q1236" s="36"/>
      <c r="R1236" s="34"/>
      <c r="S1236" s="16"/>
      <c r="T1236" s="36"/>
      <c r="U1236" s="35"/>
      <c r="V1236" s="36"/>
      <c r="W1236" s="36"/>
      <c r="X1236" s="34"/>
      <c r="Y1236" s="16"/>
      <c r="Z1236" s="36"/>
      <c r="AA1236" s="35"/>
      <c r="AB1236" s="36"/>
      <c r="AC1236" s="36"/>
      <c r="AD1236" s="34"/>
      <c r="AE1236" s="16"/>
      <c r="AF1236" s="36"/>
      <c r="AG1236" s="35"/>
      <c r="AH1236" s="36"/>
      <c r="AI1236" s="36"/>
      <c r="AJ1236" s="34"/>
      <c r="AK1236" s="16"/>
      <c r="AL1236" s="36"/>
      <c r="AM1236" s="35"/>
      <c r="AN1236" s="36"/>
      <c r="AO1236" s="36"/>
      <c r="AP1236" s="34"/>
      <c r="AQ1236" s="16"/>
      <c r="AR1236" s="36"/>
      <c r="AS1236" s="35"/>
      <c r="AT1236" s="36"/>
      <c r="AU1236" s="36"/>
      <c r="AV1236" s="34"/>
      <c r="AW1236" s="16"/>
      <c r="AX1236" s="36"/>
      <c r="AY1236" s="35"/>
      <c r="AZ1236" s="36"/>
      <c r="BA1236" s="36"/>
      <c r="BB1236" s="34"/>
      <c r="BC1236" s="16"/>
      <c r="BD1236" s="36"/>
      <c r="BE1236" s="35"/>
      <c r="BF1236" s="36"/>
      <c r="BG1236" s="36"/>
      <c r="BH1236" s="34"/>
      <c r="BI1236" s="16"/>
      <c r="BJ1236" s="36"/>
      <c r="BK1236" s="35"/>
      <c r="BL1236" s="36"/>
      <c r="BM1236" s="36"/>
      <c r="BN1236" s="34"/>
      <c r="BO1236" s="16"/>
      <c r="BP1236" s="36"/>
      <c r="BQ1236" s="35"/>
      <c r="BR1236" s="36"/>
      <c r="BS1236" s="36"/>
      <c r="BT1236" s="34"/>
      <c r="BU1236" s="16"/>
      <c r="BV1236" s="36"/>
      <c r="BW1236" s="35"/>
      <c r="BX1236" s="36"/>
      <c r="BY1236" s="36"/>
      <c r="BZ1236" s="34"/>
      <c r="CA1236" s="16"/>
      <c r="CB1236" s="36"/>
      <c r="CC1236" s="35"/>
      <c r="CD1236" s="36"/>
      <c r="CE1236" s="36"/>
      <c r="CF1236" s="37"/>
      <c r="CG1236" s="36"/>
      <c r="CH1236" s="35"/>
      <c r="CI1236" s="36"/>
      <c r="CJ1236" s="37"/>
      <c r="CM1236" s="16"/>
      <c r="CN1236" s="36"/>
      <c r="CQ1236" s="10"/>
    </row>
    <row r="1237" spans="1:95" x14ac:dyDescent="0.25">
      <c r="A1237" s="30"/>
      <c r="B1237" s="31"/>
      <c r="C1237" s="32"/>
      <c r="G1237" s="16"/>
      <c r="H1237" s="16"/>
      <c r="I1237" s="33"/>
      <c r="J1237" s="33"/>
      <c r="K1237" s="34"/>
      <c r="L1237" s="35"/>
      <c r="M1237" s="36"/>
      <c r="N1237" s="35"/>
      <c r="O1237" s="36"/>
      <c r="P1237" s="36"/>
      <c r="Q1237" s="36"/>
      <c r="R1237" s="34"/>
      <c r="S1237" s="16"/>
      <c r="T1237" s="36"/>
      <c r="U1237" s="35"/>
      <c r="V1237" s="36"/>
      <c r="W1237" s="36"/>
      <c r="X1237" s="34"/>
      <c r="Y1237" s="16"/>
      <c r="Z1237" s="36"/>
      <c r="AA1237" s="35"/>
      <c r="AB1237" s="36"/>
      <c r="AC1237" s="36"/>
      <c r="AD1237" s="34"/>
      <c r="AE1237" s="16"/>
      <c r="AF1237" s="36"/>
      <c r="AG1237" s="35"/>
      <c r="AH1237" s="36"/>
      <c r="AI1237" s="36"/>
      <c r="AJ1237" s="34"/>
      <c r="AK1237" s="16"/>
      <c r="AL1237" s="36"/>
      <c r="AM1237" s="35"/>
      <c r="AN1237" s="36"/>
      <c r="AO1237" s="36"/>
      <c r="AP1237" s="34"/>
      <c r="AQ1237" s="16"/>
      <c r="AR1237" s="36"/>
      <c r="AS1237" s="35"/>
      <c r="AT1237" s="36"/>
      <c r="AU1237" s="36"/>
      <c r="AV1237" s="34"/>
      <c r="AW1237" s="16"/>
      <c r="AX1237" s="36"/>
      <c r="AY1237" s="35"/>
      <c r="AZ1237" s="36"/>
      <c r="BA1237" s="36"/>
      <c r="BB1237" s="34"/>
      <c r="BC1237" s="16"/>
      <c r="BD1237" s="36"/>
      <c r="BE1237" s="35"/>
      <c r="BF1237" s="36"/>
      <c r="BG1237" s="36"/>
      <c r="BH1237" s="34"/>
      <c r="BI1237" s="16"/>
      <c r="BJ1237" s="36"/>
      <c r="BK1237" s="35"/>
      <c r="BL1237" s="36"/>
      <c r="BM1237" s="36"/>
      <c r="BN1237" s="34"/>
      <c r="BO1237" s="16"/>
      <c r="BP1237" s="36"/>
      <c r="BQ1237" s="35"/>
      <c r="BR1237" s="36"/>
      <c r="BS1237" s="36"/>
      <c r="BT1237" s="34"/>
      <c r="BU1237" s="16"/>
      <c r="BV1237" s="36"/>
      <c r="BW1237" s="35"/>
      <c r="BX1237" s="36"/>
      <c r="BY1237" s="36"/>
      <c r="BZ1237" s="34"/>
      <c r="CA1237" s="16"/>
      <c r="CB1237" s="36"/>
      <c r="CC1237" s="35"/>
      <c r="CD1237" s="36"/>
      <c r="CE1237" s="36"/>
      <c r="CF1237" s="37"/>
      <c r="CG1237" s="36"/>
      <c r="CH1237" s="35"/>
      <c r="CI1237" s="36"/>
      <c r="CJ1237" s="37"/>
      <c r="CM1237" s="16"/>
      <c r="CN1237" s="36"/>
      <c r="CQ1237" s="10"/>
    </row>
    <row r="1238" spans="1:95" x14ac:dyDescent="0.25">
      <c r="A1238" s="30"/>
      <c r="B1238" s="31"/>
      <c r="C1238" s="32"/>
      <c r="G1238" s="16"/>
      <c r="H1238" s="16"/>
      <c r="I1238" s="33"/>
      <c r="J1238" s="33"/>
      <c r="K1238" s="34"/>
      <c r="L1238" s="35"/>
      <c r="M1238" s="36"/>
      <c r="N1238" s="35"/>
      <c r="O1238" s="36"/>
      <c r="P1238" s="36"/>
      <c r="Q1238" s="36"/>
      <c r="R1238" s="34"/>
      <c r="S1238" s="16"/>
      <c r="T1238" s="36"/>
      <c r="U1238" s="35"/>
      <c r="V1238" s="36"/>
      <c r="W1238" s="36"/>
      <c r="X1238" s="34"/>
      <c r="Y1238" s="16"/>
      <c r="Z1238" s="36"/>
      <c r="AA1238" s="35"/>
      <c r="AB1238" s="36"/>
      <c r="AC1238" s="36"/>
      <c r="AD1238" s="34"/>
      <c r="AE1238" s="16"/>
      <c r="AF1238" s="36"/>
      <c r="AG1238" s="35"/>
      <c r="AH1238" s="36"/>
      <c r="AI1238" s="36"/>
      <c r="AJ1238" s="34"/>
      <c r="AK1238" s="16"/>
      <c r="AL1238" s="36"/>
      <c r="AM1238" s="35"/>
      <c r="AN1238" s="36"/>
      <c r="AO1238" s="36"/>
      <c r="AP1238" s="34"/>
      <c r="AQ1238" s="16"/>
      <c r="AR1238" s="36"/>
      <c r="AS1238" s="35"/>
      <c r="AT1238" s="36"/>
      <c r="AU1238" s="36"/>
      <c r="AV1238" s="34"/>
      <c r="AW1238" s="16"/>
      <c r="AX1238" s="36"/>
      <c r="AY1238" s="35"/>
      <c r="AZ1238" s="36"/>
      <c r="BA1238" s="36"/>
      <c r="BB1238" s="34"/>
      <c r="BC1238" s="16"/>
      <c r="BD1238" s="36"/>
      <c r="BE1238" s="35"/>
      <c r="BF1238" s="36"/>
      <c r="BG1238" s="36"/>
      <c r="BH1238" s="34"/>
      <c r="BI1238" s="16"/>
      <c r="BJ1238" s="36"/>
      <c r="BK1238" s="35"/>
      <c r="BL1238" s="36"/>
      <c r="BM1238" s="36"/>
      <c r="BN1238" s="34"/>
      <c r="BO1238" s="16"/>
      <c r="BP1238" s="36"/>
      <c r="BQ1238" s="35"/>
      <c r="BR1238" s="36"/>
      <c r="BS1238" s="36"/>
      <c r="BT1238" s="34"/>
      <c r="BU1238" s="16"/>
      <c r="BV1238" s="36"/>
      <c r="BW1238" s="35"/>
      <c r="BX1238" s="36"/>
      <c r="BY1238" s="36"/>
      <c r="BZ1238" s="34"/>
      <c r="CA1238" s="16"/>
      <c r="CB1238" s="36"/>
      <c r="CC1238" s="35"/>
      <c r="CD1238" s="36"/>
      <c r="CE1238" s="36"/>
      <c r="CF1238" s="37"/>
      <c r="CG1238" s="36"/>
      <c r="CH1238" s="35"/>
      <c r="CI1238" s="36"/>
      <c r="CJ1238" s="37"/>
      <c r="CM1238" s="16"/>
      <c r="CN1238" s="36"/>
      <c r="CQ1238" s="10"/>
    </row>
    <row r="1239" spans="1:95" x14ac:dyDescent="0.25">
      <c r="A1239" s="30"/>
      <c r="B1239" s="31"/>
      <c r="C1239" s="32"/>
      <c r="G1239" s="16"/>
      <c r="H1239" s="16"/>
      <c r="I1239" s="33"/>
      <c r="J1239" s="33"/>
      <c r="K1239" s="34"/>
      <c r="L1239" s="35"/>
      <c r="M1239" s="36"/>
      <c r="N1239" s="35"/>
      <c r="O1239" s="36"/>
      <c r="P1239" s="36"/>
      <c r="Q1239" s="36"/>
      <c r="R1239" s="34"/>
      <c r="S1239" s="16"/>
      <c r="T1239" s="36"/>
      <c r="U1239" s="35"/>
      <c r="V1239" s="36"/>
      <c r="W1239" s="36"/>
      <c r="X1239" s="34"/>
      <c r="Y1239" s="16"/>
      <c r="Z1239" s="36"/>
      <c r="AA1239" s="35"/>
      <c r="AB1239" s="36"/>
      <c r="AC1239" s="36"/>
      <c r="AD1239" s="34"/>
      <c r="AE1239" s="16"/>
      <c r="AF1239" s="36"/>
      <c r="AG1239" s="35"/>
      <c r="AH1239" s="36"/>
      <c r="AI1239" s="36"/>
      <c r="AJ1239" s="34"/>
      <c r="AK1239" s="16"/>
      <c r="AL1239" s="36"/>
      <c r="AM1239" s="35"/>
      <c r="AN1239" s="36"/>
      <c r="AO1239" s="36"/>
      <c r="AP1239" s="34"/>
      <c r="AQ1239" s="16"/>
      <c r="AR1239" s="36"/>
      <c r="AS1239" s="35"/>
      <c r="AT1239" s="36"/>
      <c r="AU1239" s="36"/>
      <c r="AV1239" s="34"/>
      <c r="AW1239" s="16"/>
      <c r="AX1239" s="36"/>
      <c r="AY1239" s="35"/>
      <c r="AZ1239" s="36"/>
      <c r="BA1239" s="36"/>
      <c r="BB1239" s="34"/>
      <c r="BC1239" s="16"/>
      <c r="BD1239" s="36"/>
      <c r="BE1239" s="35"/>
      <c r="BF1239" s="36"/>
      <c r="BG1239" s="36"/>
      <c r="BH1239" s="34"/>
      <c r="BI1239" s="16"/>
      <c r="BJ1239" s="36"/>
      <c r="BK1239" s="35"/>
      <c r="BL1239" s="36"/>
      <c r="BM1239" s="36"/>
      <c r="BN1239" s="34"/>
      <c r="BO1239" s="16"/>
      <c r="BP1239" s="36"/>
      <c r="BQ1239" s="35"/>
      <c r="BR1239" s="36"/>
      <c r="BS1239" s="36"/>
      <c r="BT1239" s="34"/>
      <c r="BU1239" s="16"/>
      <c r="BV1239" s="36"/>
      <c r="BW1239" s="35"/>
      <c r="BX1239" s="36"/>
      <c r="BY1239" s="36"/>
      <c r="BZ1239" s="34"/>
      <c r="CA1239" s="16"/>
      <c r="CB1239" s="36"/>
      <c r="CC1239" s="35"/>
      <c r="CD1239" s="36"/>
      <c r="CE1239" s="36"/>
      <c r="CF1239" s="37"/>
      <c r="CG1239" s="36"/>
      <c r="CH1239" s="35"/>
      <c r="CI1239" s="36"/>
      <c r="CJ1239" s="37"/>
      <c r="CM1239" s="16"/>
      <c r="CN1239" s="36"/>
      <c r="CQ1239" s="10"/>
    </row>
    <row r="1240" spans="1:95" x14ac:dyDescent="0.25">
      <c r="A1240" s="30"/>
      <c r="B1240" s="31"/>
      <c r="C1240" s="32"/>
      <c r="G1240" s="16"/>
      <c r="H1240" s="16"/>
      <c r="I1240" s="33"/>
      <c r="J1240" s="33"/>
      <c r="K1240" s="34"/>
      <c r="L1240" s="35"/>
      <c r="M1240" s="36"/>
      <c r="N1240" s="35"/>
      <c r="O1240" s="36"/>
      <c r="P1240" s="36"/>
      <c r="Q1240" s="36"/>
      <c r="R1240" s="34"/>
      <c r="S1240" s="16"/>
      <c r="T1240" s="36"/>
      <c r="U1240" s="35"/>
      <c r="V1240" s="36"/>
      <c r="W1240" s="36"/>
      <c r="X1240" s="34"/>
      <c r="Y1240" s="16"/>
      <c r="Z1240" s="36"/>
      <c r="AA1240" s="35"/>
      <c r="AB1240" s="36"/>
      <c r="AC1240" s="36"/>
      <c r="AD1240" s="34"/>
      <c r="AE1240" s="16"/>
      <c r="AF1240" s="36"/>
      <c r="AG1240" s="35"/>
      <c r="AH1240" s="36"/>
      <c r="AI1240" s="36"/>
      <c r="AJ1240" s="34"/>
      <c r="AK1240" s="16"/>
      <c r="AL1240" s="36"/>
      <c r="AM1240" s="35"/>
      <c r="AN1240" s="36"/>
      <c r="AO1240" s="36"/>
      <c r="AP1240" s="34"/>
      <c r="AQ1240" s="16"/>
      <c r="AR1240" s="36"/>
      <c r="AS1240" s="35"/>
      <c r="AT1240" s="36"/>
      <c r="AU1240" s="36"/>
      <c r="AV1240" s="34"/>
      <c r="AW1240" s="16"/>
      <c r="AX1240" s="36"/>
      <c r="AY1240" s="35"/>
      <c r="AZ1240" s="36"/>
      <c r="BA1240" s="36"/>
      <c r="BB1240" s="34"/>
      <c r="BC1240" s="16"/>
      <c r="BD1240" s="36"/>
      <c r="BE1240" s="35"/>
      <c r="BF1240" s="36"/>
      <c r="BG1240" s="36"/>
      <c r="BH1240" s="34"/>
      <c r="BI1240" s="16"/>
      <c r="BJ1240" s="36"/>
      <c r="BK1240" s="35"/>
      <c r="BL1240" s="36"/>
      <c r="BM1240" s="36"/>
      <c r="BN1240" s="34"/>
      <c r="BO1240" s="16"/>
      <c r="BP1240" s="36"/>
      <c r="BQ1240" s="35"/>
      <c r="BR1240" s="36"/>
      <c r="BS1240" s="36"/>
      <c r="BT1240" s="34"/>
      <c r="BU1240" s="16"/>
      <c r="BV1240" s="36"/>
      <c r="BW1240" s="35"/>
      <c r="BX1240" s="36"/>
      <c r="BY1240" s="36"/>
      <c r="BZ1240" s="34"/>
      <c r="CA1240" s="16"/>
      <c r="CB1240" s="36"/>
      <c r="CC1240" s="35"/>
      <c r="CD1240" s="36"/>
      <c r="CE1240" s="36"/>
      <c r="CF1240" s="37"/>
      <c r="CG1240" s="36"/>
      <c r="CH1240" s="35"/>
      <c r="CI1240" s="36"/>
      <c r="CJ1240" s="37"/>
      <c r="CM1240" s="16"/>
      <c r="CN1240" s="36"/>
      <c r="CQ1240" s="10"/>
    </row>
    <row r="1241" spans="1:95" x14ac:dyDescent="0.25">
      <c r="A1241" s="30"/>
      <c r="B1241" s="31"/>
      <c r="C1241" s="32"/>
      <c r="G1241" s="16"/>
      <c r="H1241" s="16"/>
      <c r="I1241" s="33"/>
      <c r="J1241" s="33"/>
      <c r="K1241" s="34"/>
      <c r="L1241" s="35"/>
      <c r="M1241" s="36"/>
      <c r="N1241" s="35"/>
      <c r="O1241" s="36"/>
      <c r="P1241" s="36"/>
      <c r="Q1241" s="36"/>
      <c r="R1241" s="34"/>
      <c r="S1241" s="16"/>
      <c r="T1241" s="36"/>
      <c r="U1241" s="35"/>
      <c r="V1241" s="36"/>
      <c r="W1241" s="36"/>
      <c r="X1241" s="34"/>
      <c r="Y1241" s="16"/>
      <c r="Z1241" s="36"/>
      <c r="AA1241" s="35"/>
      <c r="AB1241" s="36"/>
      <c r="AC1241" s="36"/>
      <c r="AD1241" s="34"/>
      <c r="AE1241" s="16"/>
      <c r="AF1241" s="36"/>
      <c r="AG1241" s="35"/>
      <c r="AH1241" s="36"/>
      <c r="AI1241" s="36"/>
      <c r="AJ1241" s="34"/>
      <c r="AK1241" s="16"/>
      <c r="AL1241" s="36"/>
      <c r="AM1241" s="35"/>
      <c r="AN1241" s="36"/>
      <c r="AO1241" s="36"/>
      <c r="AP1241" s="34"/>
      <c r="AQ1241" s="16"/>
      <c r="AR1241" s="36"/>
      <c r="AS1241" s="35"/>
      <c r="AT1241" s="36"/>
      <c r="AU1241" s="36"/>
      <c r="AV1241" s="34"/>
      <c r="AW1241" s="16"/>
      <c r="AX1241" s="36"/>
      <c r="AY1241" s="35"/>
      <c r="AZ1241" s="36"/>
      <c r="BA1241" s="36"/>
      <c r="BB1241" s="34"/>
      <c r="BC1241" s="16"/>
      <c r="BD1241" s="36"/>
      <c r="BE1241" s="35"/>
      <c r="BF1241" s="36"/>
      <c r="BG1241" s="36"/>
      <c r="BH1241" s="34"/>
      <c r="BI1241" s="16"/>
      <c r="BJ1241" s="36"/>
      <c r="BK1241" s="35"/>
      <c r="BL1241" s="36"/>
      <c r="BM1241" s="36"/>
      <c r="BN1241" s="34"/>
      <c r="BO1241" s="16"/>
      <c r="BP1241" s="36"/>
      <c r="BQ1241" s="35"/>
      <c r="BR1241" s="36"/>
      <c r="BS1241" s="36"/>
      <c r="BT1241" s="34"/>
      <c r="BU1241" s="16"/>
      <c r="BV1241" s="36"/>
      <c r="BW1241" s="35"/>
      <c r="BX1241" s="36"/>
      <c r="BY1241" s="36"/>
      <c r="BZ1241" s="34"/>
      <c r="CA1241" s="16"/>
      <c r="CB1241" s="36"/>
      <c r="CC1241" s="35"/>
      <c r="CD1241" s="36"/>
      <c r="CE1241" s="36"/>
      <c r="CF1241" s="37"/>
      <c r="CG1241" s="36"/>
      <c r="CH1241" s="35"/>
      <c r="CI1241" s="36"/>
      <c r="CJ1241" s="37"/>
      <c r="CM1241" s="16"/>
      <c r="CN1241" s="36"/>
      <c r="CQ1241" s="10"/>
    </row>
    <row r="1242" spans="1:95" x14ac:dyDescent="0.25">
      <c r="A1242" s="30"/>
      <c r="B1242" s="31"/>
      <c r="C1242" s="32"/>
      <c r="G1242" s="16"/>
      <c r="H1242" s="16"/>
      <c r="I1242" s="33"/>
      <c r="J1242" s="33"/>
      <c r="K1242" s="34"/>
      <c r="L1242" s="35"/>
      <c r="M1242" s="36"/>
      <c r="N1242" s="35"/>
      <c r="O1242" s="36"/>
      <c r="P1242" s="36"/>
      <c r="Q1242" s="36"/>
      <c r="R1242" s="34"/>
      <c r="S1242" s="16"/>
      <c r="T1242" s="36"/>
      <c r="U1242" s="35"/>
      <c r="V1242" s="36"/>
      <c r="W1242" s="36"/>
      <c r="X1242" s="34"/>
      <c r="Y1242" s="16"/>
      <c r="Z1242" s="36"/>
      <c r="AA1242" s="35"/>
      <c r="AB1242" s="36"/>
      <c r="AC1242" s="36"/>
      <c r="AD1242" s="34"/>
      <c r="AE1242" s="16"/>
      <c r="AF1242" s="36"/>
      <c r="AG1242" s="35"/>
      <c r="AH1242" s="36"/>
      <c r="AI1242" s="36"/>
      <c r="AJ1242" s="34"/>
      <c r="AK1242" s="16"/>
      <c r="AL1242" s="36"/>
      <c r="AM1242" s="35"/>
      <c r="AN1242" s="36"/>
      <c r="AO1242" s="36"/>
      <c r="AP1242" s="34"/>
      <c r="AQ1242" s="16"/>
      <c r="AR1242" s="36"/>
      <c r="AS1242" s="35"/>
      <c r="AT1242" s="36"/>
      <c r="AU1242" s="36"/>
      <c r="AV1242" s="34"/>
      <c r="AW1242" s="16"/>
      <c r="AX1242" s="36"/>
      <c r="AY1242" s="35"/>
      <c r="AZ1242" s="36"/>
      <c r="BA1242" s="36"/>
      <c r="BB1242" s="34"/>
      <c r="BC1242" s="16"/>
      <c r="BD1242" s="36"/>
      <c r="BE1242" s="35"/>
      <c r="BF1242" s="36"/>
      <c r="BG1242" s="36"/>
      <c r="BH1242" s="34"/>
      <c r="BI1242" s="16"/>
      <c r="BJ1242" s="36"/>
      <c r="BK1242" s="35"/>
      <c r="BL1242" s="36"/>
      <c r="BM1242" s="36"/>
      <c r="BN1242" s="34"/>
      <c r="BO1242" s="16"/>
      <c r="BP1242" s="36"/>
      <c r="BQ1242" s="35"/>
      <c r="BR1242" s="36"/>
      <c r="BS1242" s="36"/>
      <c r="BT1242" s="34"/>
      <c r="BU1242" s="16"/>
      <c r="BV1242" s="36"/>
      <c r="BW1242" s="35"/>
      <c r="BX1242" s="36"/>
      <c r="BY1242" s="36"/>
      <c r="BZ1242" s="34"/>
      <c r="CA1242" s="16"/>
      <c r="CB1242" s="36"/>
      <c r="CC1242" s="35"/>
      <c r="CD1242" s="36"/>
      <c r="CE1242" s="36"/>
      <c r="CF1242" s="37"/>
      <c r="CG1242" s="36"/>
      <c r="CH1242" s="35"/>
      <c r="CI1242" s="36"/>
      <c r="CJ1242" s="37"/>
      <c r="CM1242" s="16"/>
      <c r="CN1242" s="36"/>
      <c r="CQ1242" s="10"/>
    </row>
    <row r="1243" spans="1:95" x14ac:dyDescent="0.25">
      <c r="A1243" s="30"/>
      <c r="B1243" s="31"/>
      <c r="C1243" s="32"/>
      <c r="G1243" s="16"/>
      <c r="H1243" s="16"/>
      <c r="I1243" s="33"/>
      <c r="J1243" s="33"/>
      <c r="K1243" s="34"/>
      <c r="L1243" s="35"/>
      <c r="M1243" s="36"/>
      <c r="N1243" s="35"/>
      <c r="O1243" s="36"/>
      <c r="P1243" s="36"/>
      <c r="Q1243" s="36"/>
      <c r="R1243" s="34"/>
      <c r="S1243" s="16"/>
      <c r="T1243" s="36"/>
      <c r="U1243" s="35"/>
      <c r="V1243" s="36"/>
      <c r="W1243" s="36"/>
      <c r="X1243" s="34"/>
      <c r="Y1243" s="16"/>
      <c r="Z1243" s="36"/>
      <c r="AA1243" s="35"/>
      <c r="AB1243" s="36"/>
      <c r="AC1243" s="36"/>
      <c r="AD1243" s="34"/>
      <c r="AE1243" s="16"/>
      <c r="AF1243" s="36"/>
      <c r="AG1243" s="35"/>
      <c r="AH1243" s="36"/>
      <c r="AI1243" s="36"/>
      <c r="AJ1243" s="34"/>
      <c r="AK1243" s="16"/>
      <c r="AL1243" s="36"/>
      <c r="AM1243" s="35"/>
      <c r="AN1243" s="36"/>
      <c r="AO1243" s="36"/>
      <c r="AP1243" s="34"/>
      <c r="AQ1243" s="16"/>
      <c r="AR1243" s="36"/>
      <c r="AS1243" s="35"/>
      <c r="AT1243" s="36"/>
      <c r="AU1243" s="36"/>
      <c r="AV1243" s="34"/>
      <c r="AW1243" s="16"/>
      <c r="AX1243" s="36"/>
      <c r="AY1243" s="35"/>
      <c r="AZ1243" s="36"/>
      <c r="BA1243" s="36"/>
      <c r="BB1243" s="34"/>
      <c r="BC1243" s="16"/>
      <c r="BD1243" s="36"/>
      <c r="BE1243" s="35"/>
      <c r="BF1243" s="36"/>
      <c r="BG1243" s="36"/>
      <c r="BH1243" s="34"/>
      <c r="BI1243" s="16"/>
      <c r="BJ1243" s="36"/>
      <c r="BK1243" s="35"/>
      <c r="BL1243" s="36"/>
      <c r="BM1243" s="36"/>
      <c r="BN1243" s="34"/>
      <c r="BO1243" s="16"/>
      <c r="BP1243" s="36"/>
      <c r="BQ1243" s="35"/>
      <c r="BR1243" s="36"/>
      <c r="BS1243" s="36"/>
      <c r="BT1243" s="34"/>
      <c r="BU1243" s="16"/>
      <c r="BV1243" s="36"/>
      <c r="BW1243" s="35"/>
      <c r="BX1243" s="36"/>
      <c r="BY1243" s="36"/>
      <c r="BZ1243" s="34"/>
      <c r="CA1243" s="16"/>
      <c r="CB1243" s="36"/>
      <c r="CC1243" s="35"/>
      <c r="CD1243" s="36"/>
      <c r="CE1243" s="36"/>
      <c r="CF1243" s="37"/>
      <c r="CG1243" s="36"/>
      <c r="CH1243" s="35"/>
      <c r="CI1243" s="36"/>
      <c r="CJ1243" s="37"/>
      <c r="CM1243" s="16"/>
      <c r="CN1243" s="36"/>
      <c r="CQ1243" s="10"/>
    </row>
    <row r="1244" spans="1:95" x14ac:dyDescent="0.25">
      <c r="A1244" s="30"/>
      <c r="B1244" s="31"/>
      <c r="C1244" s="32"/>
      <c r="G1244" s="16"/>
      <c r="H1244" s="16"/>
      <c r="I1244" s="33"/>
      <c r="J1244" s="33"/>
      <c r="K1244" s="34"/>
      <c r="L1244" s="35"/>
      <c r="M1244" s="36"/>
      <c r="N1244" s="35"/>
      <c r="O1244" s="36"/>
      <c r="P1244" s="36"/>
      <c r="Q1244" s="36"/>
      <c r="R1244" s="34"/>
      <c r="S1244" s="16"/>
      <c r="T1244" s="36"/>
      <c r="U1244" s="35"/>
      <c r="V1244" s="36"/>
      <c r="W1244" s="36"/>
      <c r="X1244" s="34"/>
      <c r="Y1244" s="16"/>
      <c r="Z1244" s="36"/>
      <c r="AA1244" s="35"/>
      <c r="AB1244" s="36"/>
      <c r="AC1244" s="36"/>
      <c r="AD1244" s="34"/>
      <c r="AE1244" s="16"/>
      <c r="AF1244" s="36"/>
      <c r="AG1244" s="35"/>
      <c r="AH1244" s="36"/>
      <c r="AI1244" s="36"/>
      <c r="AJ1244" s="34"/>
      <c r="AK1244" s="16"/>
      <c r="AL1244" s="36"/>
      <c r="AM1244" s="35"/>
      <c r="AN1244" s="36"/>
      <c r="AO1244" s="36"/>
      <c r="AP1244" s="34"/>
      <c r="AQ1244" s="16"/>
      <c r="AR1244" s="36"/>
      <c r="AS1244" s="35"/>
      <c r="AT1244" s="36"/>
      <c r="AU1244" s="36"/>
      <c r="AV1244" s="34"/>
      <c r="AW1244" s="16"/>
      <c r="AX1244" s="36"/>
      <c r="AY1244" s="35"/>
      <c r="AZ1244" s="36"/>
      <c r="BA1244" s="36"/>
      <c r="BB1244" s="34"/>
      <c r="BC1244" s="16"/>
      <c r="BD1244" s="36"/>
      <c r="BE1244" s="35"/>
      <c r="BF1244" s="36"/>
      <c r="BG1244" s="36"/>
      <c r="BH1244" s="34"/>
      <c r="BI1244" s="16"/>
      <c r="BJ1244" s="36"/>
      <c r="BK1244" s="35"/>
      <c r="BL1244" s="36"/>
      <c r="BM1244" s="36"/>
      <c r="BN1244" s="34"/>
      <c r="BO1244" s="16"/>
      <c r="BP1244" s="36"/>
      <c r="BQ1244" s="35"/>
      <c r="BR1244" s="36"/>
      <c r="BS1244" s="36"/>
      <c r="BT1244" s="34"/>
      <c r="BU1244" s="16"/>
      <c r="BV1244" s="36"/>
      <c r="BW1244" s="35"/>
      <c r="BX1244" s="36"/>
      <c r="BY1244" s="36"/>
      <c r="BZ1244" s="34"/>
      <c r="CA1244" s="16"/>
      <c r="CB1244" s="36"/>
      <c r="CC1244" s="35"/>
      <c r="CD1244" s="36"/>
      <c r="CE1244" s="36"/>
      <c r="CF1244" s="37"/>
      <c r="CG1244" s="36"/>
      <c r="CH1244" s="35"/>
      <c r="CI1244" s="36"/>
      <c r="CJ1244" s="37"/>
      <c r="CM1244" s="16"/>
      <c r="CN1244" s="36"/>
      <c r="CQ1244" s="10"/>
    </row>
    <row r="1245" spans="1:95" x14ac:dyDescent="0.25">
      <c r="A1245" s="30"/>
      <c r="B1245" s="31"/>
      <c r="C1245" s="32"/>
      <c r="G1245" s="16"/>
      <c r="H1245" s="16"/>
      <c r="I1245" s="33"/>
      <c r="J1245" s="33"/>
      <c r="K1245" s="34"/>
      <c r="L1245" s="35"/>
      <c r="M1245" s="36"/>
      <c r="N1245" s="35"/>
      <c r="O1245" s="36"/>
      <c r="P1245" s="36"/>
      <c r="Q1245" s="36"/>
      <c r="R1245" s="34"/>
      <c r="S1245" s="16"/>
      <c r="T1245" s="36"/>
      <c r="U1245" s="35"/>
      <c r="V1245" s="36"/>
      <c r="W1245" s="36"/>
      <c r="X1245" s="34"/>
      <c r="Y1245" s="16"/>
      <c r="Z1245" s="36"/>
      <c r="AA1245" s="35"/>
      <c r="AB1245" s="36"/>
      <c r="AC1245" s="36"/>
      <c r="AD1245" s="34"/>
      <c r="AE1245" s="16"/>
      <c r="AF1245" s="36"/>
      <c r="AG1245" s="35"/>
      <c r="AH1245" s="36"/>
      <c r="AI1245" s="36"/>
      <c r="AJ1245" s="34"/>
      <c r="AK1245" s="16"/>
      <c r="AL1245" s="36"/>
      <c r="AM1245" s="35"/>
      <c r="AN1245" s="36"/>
      <c r="AO1245" s="36"/>
      <c r="AP1245" s="34"/>
      <c r="AQ1245" s="16"/>
      <c r="AR1245" s="36"/>
      <c r="AS1245" s="35"/>
      <c r="AT1245" s="36"/>
      <c r="AU1245" s="36"/>
      <c r="AV1245" s="34"/>
      <c r="AW1245" s="16"/>
      <c r="AX1245" s="36"/>
      <c r="AY1245" s="35"/>
      <c r="AZ1245" s="36"/>
      <c r="BA1245" s="36"/>
      <c r="BB1245" s="34"/>
      <c r="BC1245" s="16"/>
      <c r="BD1245" s="36"/>
      <c r="BE1245" s="35"/>
      <c r="BF1245" s="36"/>
      <c r="BG1245" s="36"/>
      <c r="BH1245" s="34"/>
      <c r="BI1245" s="16"/>
      <c r="BJ1245" s="36"/>
      <c r="BK1245" s="35"/>
      <c r="BL1245" s="36"/>
      <c r="BM1245" s="36"/>
      <c r="BN1245" s="34"/>
      <c r="BO1245" s="16"/>
      <c r="BP1245" s="36"/>
      <c r="BQ1245" s="35"/>
      <c r="BR1245" s="36"/>
      <c r="BS1245" s="36"/>
      <c r="BT1245" s="34"/>
      <c r="BU1245" s="16"/>
      <c r="BV1245" s="36"/>
      <c r="BW1245" s="35"/>
      <c r="BX1245" s="36"/>
      <c r="BY1245" s="36"/>
      <c r="BZ1245" s="34"/>
      <c r="CA1245" s="16"/>
      <c r="CB1245" s="36"/>
      <c r="CC1245" s="35"/>
      <c r="CD1245" s="36"/>
      <c r="CE1245" s="36"/>
      <c r="CF1245" s="37"/>
      <c r="CG1245" s="36"/>
      <c r="CH1245" s="35"/>
      <c r="CI1245" s="36"/>
      <c r="CJ1245" s="37"/>
      <c r="CM1245" s="16"/>
      <c r="CN1245" s="36"/>
      <c r="CQ1245" s="10"/>
    </row>
    <row r="1246" spans="1:95" x14ac:dyDescent="0.25">
      <c r="A1246" s="30"/>
      <c r="B1246" s="31"/>
      <c r="C1246" s="32"/>
      <c r="G1246" s="16"/>
      <c r="H1246" s="16"/>
      <c r="I1246" s="33"/>
      <c r="J1246" s="33"/>
      <c r="K1246" s="34"/>
      <c r="L1246" s="35"/>
      <c r="M1246" s="36"/>
      <c r="N1246" s="35"/>
      <c r="O1246" s="36"/>
      <c r="P1246" s="36"/>
      <c r="Q1246" s="36"/>
      <c r="R1246" s="34"/>
      <c r="S1246" s="16"/>
      <c r="T1246" s="36"/>
      <c r="U1246" s="35"/>
      <c r="V1246" s="36"/>
      <c r="W1246" s="36"/>
      <c r="X1246" s="34"/>
      <c r="Y1246" s="16"/>
      <c r="Z1246" s="36"/>
      <c r="AA1246" s="35"/>
      <c r="AB1246" s="36"/>
      <c r="AC1246" s="36"/>
      <c r="AD1246" s="34"/>
      <c r="AE1246" s="16"/>
      <c r="AF1246" s="36"/>
      <c r="AG1246" s="35"/>
      <c r="AH1246" s="36"/>
      <c r="AI1246" s="36"/>
      <c r="AJ1246" s="34"/>
      <c r="AK1246" s="16"/>
      <c r="AL1246" s="36"/>
      <c r="AM1246" s="35"/>
      <c r="AN1246" s="36"/>
      <c r="AO1246" s="36"/>
      <c r="AP1246" s="34"/>
      <c r="AQ1246" s="16"/>
      <c r="AR1246" s="36"/>
      <c r="AS1246" s="35"/>
      <c r="AT1246" s="36"/>
      <c r="AU1246" s="36"/>
      <c r="AV1246" s="34"/>
      <c r="AW1246" s="16"/>
      <c r="AX1246" s="36"/>
      <c r="AY1246" s="35"/>
      <c r="AZ1246" s="36"/>
      <c r="BA1246" s="36"/>
      <c r="BB1246" s="34"/>
      <c r="BC1246" s="16"/>
      <c r="BD1246" s="36"/>
      <c r="BE1246" s="35"/>
      <c r="BF1246" s="36"/>
      <c r="BG1246" s="36"/>
      <c r="BH1246" s="34"/>
      <c r="BI1246" s="16"/>
      <c r="BJ1246" s="36"/>
      <c r="BK1246" s="35"/>
      <c r="BL1246" s="36"/>
      <c r="BM1246" s="36"/>
      <c r="BN1246" s="34"/>
      <c r="BO1246" s="16"/>
      <c r="BP1246" s="36"/>
      <c r="BQ1246" s="35"/>
      <c r="BR1246" s="36"/>
      <c r="BS1246" s="36"/>
      <c r="BT1246" s="34"/>
      <c r="BU1246" s="16"/>
      <c r="BV1246" s="36"/>
      <c r="BW1246" s="35"/>
      <c r="BX1246" s="36"/>
      <c r="BY1246" s="36"/>
      <c r="BZ1246" s="34"/>
      <c r="CA1246" s="16"/>
      <c r="CB1246" s="36"/>
      <c r="CC1246" s="35"/>
      <c r="CD1246" s="36"/>
      <c r="CE1246" s="36"/>
      <c r="CF1246" s="37"/>
      <c r="CG1246" s="36"/>
      <c r="CH1246" s="35"/>
      <c r="CI1246" s="36"/>
      <c r="CJ1246" s="37"/>
      <c r="CM1246" s="16"/>
      <c r="CN1246" s="36"/>
      <c r="CQ1246" s="10"/>
    </row>
    <row r="1247" spans="1:95" x14ac:dyDescent="0.25">
      <c r="A1247" s="30"/>
      <c r="B1247" s="31"/>
      <c r="C1247" s="32"/>
      <c r="G1247" s="16"/>
      <c r="H1247" s="16"/>
      <c r="I1247" s="33"/>
      <c r="J1247" s="33"/>
      <c r="K1247" s="34"/>
      <c r="L1247" s="35"/>
      <c r="M1247" s="36"/>
      <c r="N1247" s="35"/>
      <c r="O1247" s="36"/>
      <c r="P1247" s="36"/>
      <c r="Q1247" s="36"/>
      <c r="R1247" s="34"/>
      <c r="S1247" s="16"/>
      <c r="T1247" s="36"/>
      <c r="U1247" s="35"/>
      <c r="V1247" s="36"/>
      <c r="W1247" s="36"/>
      <c r="X1247" s="34"/>
      <c r="Y1247" s="16"/>
      <c r="Z1247" s="36"/>
      <c r="AA1247" s="35"/>
      <c r="AB1247" s="36"/>
      <c r="AC1247" s="36"/>
      <c r="AD1247" s="34"/>
      <c r="AE1247" s="16"/>
      <c r="AF1247" s="36"/>
      <c r="AG1247" s="35"/>
      <c r="AH1247" s="36"/>
      <c r="AI1247" s="36"/>
      <c r="AJ1247" s="34"/>
      <c r="AK1247" s="16"/>
      <c r="AL1247" s="36"/>
      <c r="AM1247" s="35"/>
      <c r="AN1247" s="36"/>
      <c r="AO1247" s="36"/>
      <c r="AP1247" s="34"/>
      <c r="AQ1247" s="16"/>
      <c r="AR1247" s="36"/>
      <c r="AS1247" s="35"/>
      <c r="AT1247" s="36"/>
      <c r="AU1247" s="36"/>
      <c r="AV1247" s="34"/>
      <c r="AW1247" s="16"/>
      <c r="AX1247" s="36"/>
      <c r="AY1247" s="35"/>
      <c r="AZ1247" s="36"/>
      <c r="BA1247" s="36"/>
      <c r="BB1247" s="34"/>
      <c r="BC1247" s="16"/>
      <c r="BD1247" s="36"/>
      <c r="BE1247" s="35"/>
      <c r="BF1247" s="36"/>
      <c r="BG1247" s="36"/>
      <c r="BH1247" s="34"/>
      <c r="BI1247" s="16"/>
      <c r="BJ1247" s="36"/>
      <c r="BK1247" s="35"/>
      <c r="BL1247" s="36"/>
      <c r="BM1247" s="36"/>
      <c r="BN1247" s="34"/>
      <c r="BO1247" s="16"/>
      <c r="BP1247" s="36"/>
      <c r="BQ1247" s="35"/>
      <c r="BR1247" s="36"/>
      <c r="BS1247" s="36"/>
      <c r="BT1247" s="34"/>
      <c r="BU1247" s="16"/>
      <c r="BV1247" s="36"/>
      <c r="BW1247" s="35"/>
      <c r="BX1247" s="36"/>
      <c r="BY1247" s="36"/>
      <c r="BZ1247" s="34"/>
      <c r="CA1247" s="16"/>
      <c r="CB1247" s="36"/>
      <c r="CC1247" s="35"/>
      <c r="CD1247" s="36"/>
      <c r="CE1247" s="36"/>
      <c r="CF1247" s="37"/>
      <c r="CG1247" s="36"/>
      <c r="CH1247" s="35"/>
      <c r="CI1247" s="36"/>
      <c r="CJ1247" s="37"/>
      <c r="CM1247" s="16"/>
      <c r="CN1247" s="36"/>
      <c r="CQ1247" s="10"/>
    </row>
    <row r="1248" spans="1:95" x14ac:dyDescent="0.25">
      <c r="A1248" s="30"/>
      <c r="B1248" s="31"/>
      <c r="C1248" s="32"/>
      <c r="G1248" s="16"/>
      <c r="H1248" s="16"/>
      <c r="I1248" s="33"/>
      <c r="J1248" s="33"/>
      <c r="K1248" s="34"/>
      <c r="L1248" s="35"/>
      <c r="M1248" s="36"/>
      <c r="N1248" s="35"/>
      <c r="O1248" s="36"/>
      <c r="P1248" s="36"/>
      <c r="Q1248" s="36"/>
      <c r="R1248" s="34"/>
      <c r="S1248" s="16"/>
      <c r="T1248" s="36"/>
      <c r="U1248" s="35"/>
      <c r="V1248" s="36"/>
      <c r="W1248" s="36"/>
      <c r="X1248" s="34"/>
      <c r="Y1248" s="16"/>
      <c r="Z1248" s="36"/>
      <c r="AA1248" s="35"/>
      <c r="AB1248" s="36"/>
      <c r="AC1248" s="36"/>
      <c r="AD1248" s="34"/>
      <c r="AE1248" s="16"/>
      <c r="AF1248" s="36"/>
      <c r="AG1248" s="35"/>
      <c r="AH1248" s="36"/>
      <c r="AI1248" s="36"/>
      <c r="AJ1248" s="34"/>
      <c r="AK1248" s="16"/>
      <c r="AL1248" s="36"/>
      <c r="AM1248" s="35"/>
      <c r="AN1248" s="36"/>
      <c r="AO1248" s="36"/>
      <c r="AP1248" s="34"/>
      <c r="AQ1248" s="16"/>
      <c r="AR1248" s="36"/>
      <c r="AS1248" s="35"/>
      <c r="AT1248" s="36"/>
      <c r="AU1248" s="36"/>
      <c r="AV1248" s="34"/>
      <c r="AW1248" s="16"/>
      <c r="AX1248" s="36"/>
      <c r="AY1248" s="35"/>
      <c r="AZ1248" s="36"/>
      <c r="BA1248" s="36"/>
      <c r="BB1248" s="34"/>
      <c r="BC1248" s="16"/>
      <c r="BD1248" s="36"/>
      <c r="BE1248" s="35"/>
      <c r="BF1248" s="36"/>
      <c r="BG1248" s="36"/>
      <c r="BH1248" s="34"/>
      <c r="BI1248" s="16"/>
      <c r="BJ1248" s="36"/>
      <c r="BK1248" s="35"/>
      <c r="BL1248" s="36"/>
      <c r="BM1248" s="36"/>
      <c r="BN1248" s="34"/>
      <c r="BO1248" s="16"/>
      <c r="BP1248" s="36"/>
      <c r="BQ1248" s="35"/>
      <c r="BR1248" s="36"/>
      <c r="BS1248" s="36"/>
      <c r="BT1248" s="34"/>
      <c r="BU1248" s="16"/>
      <c r="BV1248" s="36"/>
      <c r="BW1248" s="35"/>
      <c r="BX1248" s="36"/>
      <c r="BY1248" s="36"/>
      <c r="BZ1248" s="34"/>
      <c r="CA1248" s="16"/>
      <c r="CB1248" s="36"/>
      <c r="CC1248" s="35"/>
      <c r="CD1248" s="36"/>
      <c r="CE1248" s="36"/>
      <c r="CF1248" s="37"/>
      <c r="CG1248" s="36"/>
      <c r="CH1248" s="35"/>
      <c r="CI1248" s="36"/>
      <c r="CJ1248" s="37"/>
      <c r="CM1248" s="16"/>
      <c r="CN1248" s="36"/>
      <c r="CQ1248" s="10"/>
    </row>
    <row r="1249" spans="1:95" x14ac:dyDescent="0.25">
      <c r="A1249" s="30"/>
      <c r="B1249" s="31"/>
      <c r="C1249" s="32"/>
      <c r="G1249" s="16"/>
      <c r="H1249" s="16"/>
      <c r="I1249" s="33"/>
      <c r="J1249" s="33"/>
      <c r="K1249" s="34"/>
      <c r="L1249" s="35"/>
      <c r="M1249" s="36"/>
      <c r="N1249" s="35"/>
      <c r="O1249" s="36"/>
      <c r="P1249" s="36"/>
      <c r="Q1249" s="36"/>
      <c r="R1249" s="34"/>
      <c r="S1249" s="16"/>
      <c r="T1249" s="36"/>
      <c r="U1249" s="35"/>
      <c r="V1249" s="36"/>
      <c r="W1249" s="36"/>
      <c r="X1249" s="34"/>
      <c r="Y1249" s="16"/>
      <c r="Z1249" s="36"/>
      <c r="AA1249" s="35"/>
      <c r="AB1249" s="36"/>
      <c r="AC1249" s="36"/>
      <c r="AD1249" s="34"/>
      <c r="AE1249" s="16"/>
      <c r="AF1249" s="36"/>
      <c r="AG1249" s="35"/>
      <c r="AH1249" s="36"/>
      <c r="AI1249" s="36"/>
      <c r="AJ1249" s="34"/>
      <c r="AK1249" s="16"/>
      <c r="AL1249" s="36"/>
      <c r="AM1249" s="35"/>
      <c r="AN1249" s="36"/>
      <c r="AO1249" s="36"/>
      <c r="AP1249" s="34"/>
      <c r="AQ1249" s="16"/>
      <c r="AR1249" s="36"/>
      <c r="AS1249" s="35"/>
      <c r="AT1249" s="36"/>
      <c r="AU1249" s="36"/>
      <c r="AV1249" s="34"/>
      <c r="AW1249" s="16"/>
      <c r="AX1249" s="36"/>
      <c r="AY1249" s="35"/>
      <c r="AZ1249" s="36"/>
      <c r="BA1249" s="36"/>
      <c r="BB1249" s="34"/>
      <c r="BC1249" s="16"/>
      <c r="BD1249" s="36"/>
      <c r="BE1249" s="35"/>
      <c r="BF1249" s="36"/>
      <c r="BG1249" s="36"/>
      <c r="BH1249" s="34"/>
      <c r="BI1249" s="16"/>
      <c r="BJ1249" s="36"/>
      <c r="BK1249" s="35"/>
      <c r="BL1249" s="36"/>
      <c r="BM1249" s="36"/>
      <c r="BN1249" s="34"/>
      <c r="BO1249" s="16"/>
      <c r="BP1249" s="36"/>
      <c r="BQ1249" s="35"/>
      <c r="BR1249" s="36"/>
      <c r="BS1249" s="36"/>
      <c r="BT1249" s="34"/>
      <c r="BU1249" s="16"/>
      <c r="BV1249" s="36"/>
      <c r="BW1249" s="35"/>
      <c r="BX1249" s="36"/>
      <c r="BY1249" s="36"/>
      <c r="BZ1249" s="34"/>
      <c r="CA1249" s="16"/>
      <c r="CB1249" s="36"/>
      <c r="CC1249" s="35"/>
      <c r="CD1249" s="36"/>
      <c r="CE1249" s="36"/>
      <c r="CF1249" s="37"/>
      <c r="CG1249" s="36"/>
      <c r="CH1249" s="35"/>
      <c r="CI1249" s="36"/>
      <c r="CJ1249" s="37"/>
      <c r="CM1249" s="16"/>
      <c r="CN1249" s="36"/>
      <c r="CQ1249" s="10"/>
    </row>
    <row r="1250" spans="1:95" x14ac:dyDescent="0.25">
      <c r="A1250" s="30"/>
      <c r="B1250" s="31"/>
      <c r="C1250" s="32"/>
      <c r="G1250" s="16"/>
      <c r="H1250" s="16"/>
      <c r="I1250" s="33"/>
      <c r="J1250" s="33"/>
      <c r="K1250" s="34"/>
      <c r="L1250" s="35"/>
      <c r="M1250" s="36"/>
      <c r="N1250" s="35"/>
      <c r="O1250" s="36"/>
      <c r="P1250" s="36"/>
      <c r="Q1250" s="36"/>
      <c r="R1250" s="34"/>
      <c r="S1250" s="16"/>
      <c r="T1250" s="36"/>
      <c r="U1250" s="35"/>
      <c r="V1250" s="36"/>
      <c r="W1250" s="36"/>
      <c r="X1250" s="34"/>
      <c r="Y1250" s="16"/>
      <c r="Z1250" s="36"/>
      <c r="AA1250" s="35"/>
      <c r="AB1250" s="36"/>
      <c r="AC1250" s="36"/>
      <c r="AD1250" s="34"/>
      <c r="AE1250" s="16"/>
      <c r="AF1250" s="36"/>
      <c r="AG1250" s="35"/>
      <c r="AH1250" s="36"/>
      <c r="AI1250" s="36"/>
      <c r="AJ1250" s="34"/>
      <c r="AK1250" s="16"/>
      <c r="AL1250" s="36"/>
      <c r="AM1250" s="35"/>
      <c r="AN1250" s="36"/>
      <c r="AO1250" s="36"/>
      <c r="AP1250" s="34"/>
      <c r="AQ1250" s="16"/>
      <c r="AR1250" s="36"/>
      <c r="AS1250" s="35"/>
      <c r="AT1250" s="36"/>
      <c r="AU1250" s="36"/>
      <c r="AV1250" s="34"/>
      <c r="AW1250" s="16"/>
      <c r="AX1250" s="36"/>
      <c r="AY1250" s="35"/>
      <c r="AZ1250" s="36"/>
      <c r="BA1250" s="36"/>
      <c r="BB1250" s="34"/>
      <c r="BC1250" s="16"/>
      <c r="BD1250" s="36"/>
      <c r="BE1250" s="35"/>
      <c r="BF1250" s="36"/>
      <c r="BG1250" s="36"/>
      <c r="BH1250" s="34"/>
      <c r="BI1250" s="16"/>
      <c r="BJ1250" s="36"/>
      <c r="BK1250" s="35"/>
      <c r="BL1250" s="36"/>
      <c r="BM1250" s="36"/>
      <c r="BN1250" s="34"/>
      <c r="BO1250" s="16"/>
      <c r="BP1250" s="36"/>
      <c r="BQ1250" s="35"/>
      <c r="BR1250" s="36"/>
      <c r="BS1250" s="36"/>
      <c r="BT1250" s="34"/>
      <c r="BU1250" s="16"/>
      <c r="BV1250" s="36"/>
      <c r="BW1250" s="35"/>
      <c r="BX1250" s="36"/>
      <c r="BY1250" s="36"/>
      <c r="BZ1250" s="34"/>
      <c r="CA1250" s="16"/>
      <c r="CB1250" s="36"/>
      <c r="CC1250" s="35"/>
      <c r="CD1250" s="36"/>
      <c r="CE1250" s="36"/>
      <c r="CF1250" s="37"/>
      <c r="CG1250" s="36"/>
      <c r="CH1250" s="35"/>
      <c r="CI1250" s="36"/>
      <c r="CJ1250" s="37"/>
      <c r="CM1250" s="16"/>
      <c r="CN1250" s="36"/>
      <c r="CQ1250" s="10"/>
    </row>
    <row r="1251" spans="1:95" x14ac:dyDescent="0.25">
      <c r="A1251" s="30"/>
      <c r="B1251" s="31"/>
      <c r="C1251" s="32"/>
      <c r="G1251" s="16"/>
      <c r="H1251" s="16"/>
      <c r="I1251" s="33"/>
      <c r="J1251" s="33"/>
      <c r="K1251" s="34"/>
      <c r="L1251" s="35"/>
      <c r="M1251" s="36"/>
      <c r="N1251" s="35"/>
      <c r="O1251" s="36"/>
      <c r="P1251" s="36"/>
      <c r="Q1251" s="36"/>
      <c r="R1251" s="34"/>
      <c r="S1251" s="16"/>
      <c r="T1251" s="36"/>
      <c r="U1251" s="35"/>
      <c r="V1251" s="36"/>
      <c r="W1251" s="36"/>
      <c r="X1251" s="34"/>
      <c r="Y1251" s="16"/>
      <c r="Z1251" s="36"/>
      <c r="AA1251" s="35"/>
      <c r="AB1251" s="36"/>
      <c r="AC1251" s="36"/>
      <c r="AD1251" s="34"/>
      <c r="AE1251" s="16"/>
      <c r="AF1251" s="36"/>
      <c r="AG1251" s="35"/>
      <c r="AH1251" s="36"/>
      <c r="AI1251" s="36"/>
      <c r="AJ1251" s="34"/>
      <c r="AK1251" s="16"/>
      <c r="AL1251" s="36"/>
      <c r="AM1251" s="35"/>
      <c r="AN1251" s="36"/>
      <c r="AO1251" s="36"/>
      <c r="AP1251" s="34"/>
      <c r="AQ1251" s="16"/>
      <c r="AR1251" s="36"/>
      <c r="AS1251" s="35"/>
      <c r="AT1251" s="36"/>
      <c r="AU1251" s="36"/>
      <c r="AV1251" s="34"/>
      <c r="AW1251" s="16"/>
      <c r="AX1251" s="36"/>
      <c r="AY1251" s="35"/>
      <c r="AZ1251" s="36"/>
      <c r="BA1251" s="36"/>
      <c r="BB1251" s="34"/>
      <c r="BC1251" s="16"/>
      <c r="BD1251" s="36"/>
      <c r="BE1251" s="35"/>
      <c r="BF1251" s="36"/>
      <c r="BG1251" s="36"/>
      <c r="BH1251" s="34"/>
      <c r="BI1251" s="16"/>
      <c r="BJ1251" s="36"/>
      <c r="BK1251" s="35"/>
      <c r="BL1251" s="36"/>
      <c r="BM1251" s="36"/>
      <c r="BN1251" s="34"/>
      <c r="BO1251" s="16"/>
      <c r="BP1251" s="36"/>
      <c r="BQ1251" s="35"/>
      <c r="BR1251" s="36"/>
      <c r="BS1251" s="36"/>
      <c r="BT1251" s="34"/>
      <c r="BU1251" s="16"/>
      <c r="BV1251" s="36"/>
      <c r="BW1251" s="35"/>
      <c r="BX1251" s="36"/>
      <c r="BY1251" s="36"/>
      <c r="BZ1251" s="34"/>
      <c r="CA1251" s="16"/>
      <c r="CB1251" s="36"/>
      <c r="CC1251" s="35"/>
      <c r="CD1251" s="36"/>
      <c r="CE1251" s="36"/>
      <c r="CF1251" s="37"/>
      <c r="CG1251" s="36"/>
      <c r="CH1251" s="35"/>
      <c r="CI1251" s="36"/>
      <c r="CJ1251" s="37"/>
      <c r="CM1251" s="16"/>
      <c r="CN1251" s="36"/>
      <c r="CQ1251" s="10"/>
    </row>
    <row r="1252" spans="1:95" x14ac:dyDescent="0.25">
      <c r="A1252" s="30"/>
      <c r="B1252" s="31"/>
      <c r="C1252" s="32"/>
      <c r="G1252" s="16"/>
      <c r="H1252" s="16"/>
      <c r="I1252" s="33"/>
      <c r="J1252" s="33"/>
      <c r="K1252" s="34"/>
      <c r="L1252" s="35"/>
      <c r="M1252" s="36"/>
      <c r="N1252" s="35"/>
      <c r="O1252" s="36"/>
      <c r="P1252" s="36"/>
      <c r="Q1252" s="36"/>
      <c r="R1252" s="34"/>
      <c r="S1252" s="16"/>
      <c r="T1252" s="36"/>
      <c r="U1252" s="35"/>
      <c r="V1252" s="36"/>
      <c r="W1252" s="36"/>
      <c r="X1252" s="34"/>
      <c r="Y1252" s="16"/>
      <c r="Z1252" s="36"/>
      <c r="AA1252" s="35"/>
      <c r="AB1252" s="36"/>
      <c r="AC1252" s="36"/>
      <c r="AD1252" s="34"/>
      <c r="AE1252" s="16"/>
      <c r="AF1252" s="36"/>
      <c r="AG1252" s="35"/>
      <c r="AH1252" s="36"/>
      <c r="AI1252" s="36"/>
      <c r="AJ1252" s="34"/>
      <c r="AK1252" s="16"/>
      <c r="AL1252" s="36"/>
      <c r="AM1252" s="35"/>
      <c r="AN1252" s="36"/>
      <c r="AO1252" s="36"/>
      <c r="AP1252" s="34"/>
      <c r="AQ1252" s="16"/>
      <c r="AR1252" s="36"/>
      <c r="AS1252" s="35"/>
      <c r="AT1252" s="36"/>
      <c r="AU1252" s="36"/>
      <c r="AV1252" s="34"/>
      <c r="AW1252" s="16"/>
      <c r="AX1252" s="36"/>
      <c r="AY1252" s="35"/>
      <c r="AZ1252" s="36"/>
      <c r="BA1252" s="36"/>
      <c r="BB1252" s="34"/>
      <c r="BC1252" s="16"/>
      <c r="BD1252" s="36"/>
      <c r="BE1252" s="35"/>
      <c r="BF1252" s="36"/>
      <c r="BG1252" s="36"/>
      <c r="BH1252" s="34"/>
      <c r="BI1252" s="16"/>
      <c r="BJ1252" s="36"/>
      <c r="BK1252" s="35"/>
      <c r="BL1252" s="36"/>
      <c r="BM1252" s="36"/>
      <c r="BN1252" s="34"/>
      <c r="BO1252" s="16"/>
      <c r="BP1252" s="36"/>
      <c r="BQ1252" s="35"/>
      <c r="BR1252" s="36"/>
      <c r="BS1252" s="36"/>
      <c r="BT1252" s="34"/>
      <c r="BU1252" s="16"/>
      <c r="BV1252" s="36"/>
      <c r="BW1252" s="35"/>
      <c r="BX1252" s="36"/>
      <c r="BY1252" s="36"/>
      <c r="BZ1252" s="34"/>
      <c r="CA1252" s="16"/>
      <c r="CB1252" s="36"/>
      <c r="CC1252" s="35"/>
      <c r="CD1252" s="36"/>
      <c r="CE1252" s="36"/>
      <c r="CF1252" s="37"/>
      <c r="CG1252" s="36"/>
      <c r="CH1252" s="35"/>
      <c r="CI1252" s="36"/>
      <c r="CJ1252" s="37"/>
      <c r="CM1252" s="16"/>
      <c r="CN1252" s="36"/>
      <c r="CQ1252" s="10"/>
    </row>
    <row r="1253" spans="1:95" x14ac:dyDescent="0.25">
      <c r="A1253" s="30"/>
      <c r="B1253" s="31"/>
      <c r="C1253" s="32"/>
      <c r="G1253" s="16"/>
      <c r="H1253" s="16"/>
      <c r="I1253" s="33"/>
      <c r="J1253" s="33"/>
      <c r="K1253" s="34"/>
      <c r="L1253" s="35"/>
      <c r="M1253" s="36"/>
      <c r="N1253" s="35"/>
      <c r="O1253" s="36"/>
      <c r="P1253" s="36"/>
      <c r="Q1253" s="36"/>
      <c r="R1253" s="34"/>
      <c r="S1253" s="16"/>
      <c r="T1253" s="36"/>
      <c r="U1253" s="35"/>
      <c r="V1253" s="36"/>
      <c r="W1253" s="36"/>
      <c r="X1253" s="34"/>
      <c r="Y1253" s="16"/>
      <c r="Z1253" s="36"/>
      <c r="AA1253" s="35"/>
      <c r="AB1253" s="36"/>
      <c r="AC1253" s="36"/>
      <c r="AD1253" s="34"/>
      <c r="AE1253" s="16"/>
      <c r="AF1253" s="36"/>
      <c r="AG1253" s="35"/>
      <c r="AH1253" s="36"/>
      <c r="AI1253" s="36"/>
      <c r="AJ1253" s="34"/>
      <c r="AK1253" s="16"/>
      <c r="AL1253" s="36"/>
      <c r="AM1253" s="35"/>
      <c r="AN1253" s="36"/>
      <c r="AO1253" s="36"/>
      <c r="AP1253" s="34"/>
      <c r="AQ1253" s="16"/>
      <c r="AR1253" s="36"/>
      <c r="AS1253" s="35"/>
      <c r="AT1253" s="36"/>
      <c r="AU1253" s="36"/>
      <c r="AV1253" s="34"/>
      <c r="AW1253" s="16"/>
      <c r="AX1253" s="36"/>
      <c r="AY1253" s="35"/>
      <c r="AZ1253" s="36"/>
      <c r="BA1253" s="36"/>
      <c r="BB1253" s="34"/>
      <c r="BC1253" s="16"/>
      <c r="BD1253" s="36"/>
      <c r="BE1253" s="35"/>
      <c r="BF1253" s="36"/>
      <c r="BG1253" s="36"/>
      <c r="BH1253" s="34"/>
      <c r="BI1253" s="16"/>
      <c r="BJ1253" s="36"/>
      <c r="BK1253" s="35"/>
      <c r="BL1253" s="36"/>
      <c r="BM1253" s="36"/>
      <c r="BN1253" s="34"/>
      <c r="BO1253" s="16"/>
      <c r="BP1253" s="36"/>
      <c r="BQ1253" s="35"/>
      <c r="BR1253" s="36"/>
      <c r="BS1253" s="36"/>
      <c r="BT1253" s="34"/>
      <c r="BU1253" s="16"/>
      <c r="BV1253" s="36"/>
      <c r="BW1253" s="35"/>
      <c r="BX1253" s="36"/>
      <c r="BY1253" s="36"/>
      <c r="BZ1253" s="34"/>
      <c r="CA1253" s="16"/>
      <c r="CB1253" s="36"/>
      <c r="CC1253" s="35"/>
      <c r="CD1253" s="36"/>
      <c r="CE1253" s="36"/>
      <c r="CF1253" s="37"/>
      <c r="CG1253" s="36"/>
      <c r="CH1253" s="35"/>
      <c r="CI1253" s="36"/>
      <c r="CJ1253" s="37"/>
      <c r="CM1253" s="16"/>
      <c r="CN1253" s="36"/>
      <c r="CQ1253" s="10"/>
    </row>
    <row r="1254" spans="1:95" x14ac:dyDescent="0.25">
      <c r="A1254" s="30"/>
      <c r="B1254" s="31"/>
      <c r="C1254" s="32"/>
      <c r="G1254" s="16"/>
      <c r="H1254" s="16"/>
      <c r="I1254" s="33"/>
      <c r="J1254" s="33"/>
      <c r="K1254" s="34"/>
      <c r="L1254" s="35"/>
      <c r="M1254" s="36"/>
      <c r="N1254" s="35"/>
      <c r="O1254" s="36"/>
      <c r="P1254" s="36"/>
      <c r="Q1254" s="36"/>
      <c r="R1254" s="34"/>
      <c r="S1254" s="16"/>
      <c r="T1254" s="36"/>
      <c r="U1254" s="35"/>
      <c r="V1254" s="36"/>
      <c r="W1254" s="36"/>
      <c r="X1254" s="34"/>
      <c r="Y1254" s="16"/>
      <c r="Z1254" s="36"/>
      <c r="AA1254" s="35"/>
      <c r="AB1254" s="36"/>
      <c r="AC1254" s="36"/>
      <c r="AD1254" s="34"/>
      <c r="AE1254" s="16"/>
      <c r="AF1254" s="36"/>
      <c r="AG1254" s="35"/>
      <c r="AH1254" s="36"/>
      <c r="AI1254" s="36"/>
      <c r="AJ1254" s="34"/>
      <c r="AK1254" s="16"/>
      <c r="AL1254" s="36"/>
      <c r="AM1254" s="35"/>
      <c r="AN1254" s="36"/>
      <c r="AO1254" s="36"/>
      <c r="AP1254" s="34"/>
      <c r="AQ1254" s="16"/>
      <c r="AR1254" s="36"/>
      <c r="AS1254" s="35"/>
      <c r="AT1254" s="36"/>
      <c r="AU1254" s="36"/>
      <c r="AV1254" s="34"/>
      <c r="AW1254" s="16"/>
      <c r="AX1254" s="36"/>
      <c r="AY1254" s="35"/>
      <c r="AZ1254" s="36"/>
      <c r="BA1254" s="36"/>
      <c r="BB1254" s="34"/>
      <c r="BC1254" s="16"/>
      <c r="BD1254" s="36"/>
      <c r="BE1254" s="35"/>
      <c r="BF1254" s="36"/>
      <c r="BG1254" s="36"/>
      <c r="BH1254" s="34"/>
      <c r="BI1254" s="16"/>
      <c r="BJ1254" s="36"/>
      <c r="BK1254" s="35"/>
      <c r="BL1254" s="36"/>
      <c r="BM1254" s="36"/>
      <c r="BN1254" s="34"/>
      <c r="BO1254" s="16"/>
      <c r="BP1254" s="36"/>
      <c r="BQ1254" s="35"/>
      <c r="BR1254" s="36"/>
      <c r="BS1254" s="36"/>
      <c r="BT1254" s="34"/>
      <c r="BU1254" s="16"/>
      <c r="BV1254" s="36"/>
      <c r="BW1254" s="35"/>
      <c r="BX1254" s="36"/>
      <c r="BY1254" s="36"/>
      <c r="BZ1254" s="34"/>
      <c r="CA1254" s="16"/>
      <c r="CB1254" s="36"/>
      <c r="CC1254" s="35"/>
      <c r="CD1254" s="36"/>
      <c r="CE1254" s="36"/>
      <c r="CF1254" s="37"/>
      <c r="CG1254" s="36"/>
      <c r="CH1254" s="35"/>
      <c r="CI1254" s="36"/>
      <c r="CJ1254" s="37"/>
      <c r="CM1254" s="16"/>
      <c r="CN1254" s="36"/>
      <c r="CQ1254" s="10"/>
    </row>
    <row r="1255" spans="1:95" x14ac:dyDescent="0.25">
      <c r="A1255" s="30"/>
      <c r="B1255" s="31"/>
      <c r="C1255" s="32"/>
      <c r="G1255" s="16"/>
      <c r="H1255" s="16"/>
      <c r="I1255" s="33"/>
      <c r="J1255" s="33"/>
      <c r="K1255" s="34"/>
      <c r="L1255" s="35"/>
      <c r="M1255" s="36"/>
      <c r="N1255" s="35"/>
      <c r="O1255" s="36"/>
      <c r="P1255" s="36"/>
      <c r="Q1255" s="36"/>
      <c r="R1255" s="34"/>
      <c r="S1255" s="16"/>
      <c r="T1255" s="36"/>
      <c r="U1255" s="35"/>
      <c r="V1255" s="36"/>
      <c r="W1255" s="36"/>
      <c r="X1255" s="34"/>
      <c r="Y1255" s="16"/>
      <c r="Z1255" s="36"/>
      <c r="AA1255" s="35"/>
      <c r="AB1255" s="36"/>
      <c r="AC1255" s="36"/>
      <c r="AD1255" s="34"/>
      <c r="AE1255" s="16"/>
      <c r="AF1255" s="36"/>
      <c r="AG1255" s="35"/>
      <c r="AH1255" s="36"/>
      <c r="AI1255" s="36"/>
      <c r="AJ1255" s="34"/>
      <c r="AK1255" s="16"/>
      <c r="AL1255" s="36"/>
      <c r="AM1255" s="35"/>
      <c r="AN1255" s="36"/>
      <c r="AO1255" s="36"/>
      <c r="AP1255" s="34"/>
      <c r="AQ1255" s="16"/>
      <c r="AR1255" s="36"/>
      <c r="AS1255" s="35"/>
      <c r="AT1255" s="36"/>
      <c r="AU1255" s="36"/>
      <c r="AV1255" s="34"/>
      <c r="AW1255" s="16"/>
      <c r="AX1255" s="36"/>
      <c r="AY1255" s="35"/>
      <c r="AZ1255" s="36"/>
      <c r="BA1255" s="36"/>
      <c r="BB1255" s="34"/>
      <c r="BC1255" s="16"/>
      <c r="BD1255" s="36"/>
      <c r="BE1255" s="35"/>
      <c r="BF1255" s="36"/>
      <c r="BG1255" s="36"/>
      <c r="BH1255" s="34"/>
      <c r="BI1255" s="16"/>
      <c r="BJ1255" s="36"/>
      <c r="BK1255" s="35"/>
      <c r="BL1255" s="36"/>
      <c r="BM1255" s="36"/>
      <c r="BN1255" s="34"/>
      <c r="BO1255" s="16"/>
      <c r="BP1255" s="36"/>
      <c r="BQ1255" s="35"/>
      <c r="BR1255" s="36"/>
      <c r="BS1255" s="36"/>
      <c r="BT1255" s="34"/>
      <c r="BU1255" s="16"/>
      <c r="BV1255" s="36"/>
      <c r="BW1255" s="35"/>
      <c r="BX1255" s="36"/>
      <c r="BY1255" s="36"/>
      <c r="BZ1255" s="34"/>
      <c r="CA1255" s="16"/>
      <c r="CB1255" s="36"/>
      <c r="CC1255" s="35"/>
      <c r="CD1255" s="36"/>
      <c r="CE1255" s="36"/>
      <c r="CF1255" s="37"/>
      <c r="CG1255" s="36"/>
      <c r="CH1255" s="35"/>
      <c r="CI1255" s="36"/>
      <c r="CJ1255" s="37"/>
      <c r="CM1255" s="16"/>
      <c r="CN1255" s="36"/>
      <c r="CQ1255" s="10"/>
    </row>
    <row r="1256" spans="1:95" x14ac:dyDescent="0.25">
      <c r="A1256" s="30"/>
      <c r="B1256" s="31"/>
      <c r="C1256" s="32"/>
      <c r="G1256" s="16"/>
      <c r="H1256" s="16"/>
      <c r="I1256" s="33"/>
      <c r="J1256" s="33"/>
      <c r="K1256" s="34"/>
      <c r="L1256" s="35"/>
      <c r="M1256" s="36"/>
      <c r="N1256" s="35"/>
      <c r="O1256" s="36"/>
      <c r="P1256" s="36"/>
      <c r="Q1256" s="36"/>
      <c r="R1256" s="34"/>
      <c r="S1256" s="16"/>
      <c r="T1256" s="36"/>
      <c r="U1256" s="35"/>
      <c r="V1256" s="36"/>
      <c r="W1256" s="36"/>
      <c r="X1256" s="34"/>
      <c r="Y1256" s="16"/>
      <c r="Z1256" s="36"/>
      <c r="AA1256" s="35"/>
      <c r="AB1256" s="36"/>
      <c r="AC1256" s="36"/>
      <c r="AD1256" s="34"/>
      <c r="AE1256" s="16"/>
      <c r="AF1256" s="36"/>
      <c r="AG1256" s="35"/>
      <c r="AH1256" s="36"/>
      <c r="AI1256" s="36"/>
      <c r="AJ1256" s="34"/>
      <c r="AK1256" s="16"/>
      <c r="AL1256" s="36"/>
      <c r="AM1256" s="35"/>
      <c r="AN1256" s="36"/>
      <c r="AO1256" s="36"/>
      <c r="AP1256" s="34"/>
      <c r="AQ1256" s="16"/>
      <c r="AR1256" s="36"/>
      <c r="AS1256" s="35"/>
      <c r="AT1256" s="36"/>
      <c r="AU1256" s="36"/>
      <c r="AV1256" s="34"/>
      <c r="AW1256" s="16"/>
      <c r="AX1256" s="36"/>
      <c r="AY1256" s="35"/>
      <c r="AZ1256" s="36"/>
      <c r="BA1256" s="36"/>
      <c r="BB1256" s="34"/>
      <c r="BC1256" s="16"/>
      <c r="BD1256" s="36"/>
      <c r="BE1256" s="35"/>
      <c r="BF1256" s="36"/>
      <c r="BG1256" s="36"/>
      <c r="BH1256" s="34"/>
      <c r="BI1256" s="16"/>
      <c r="BJ1256" s="36"/>
      <c r="BK1256" s="35"/>
      <c r="BL1256" s="36"/>
      <c r="BM1256" s="36"/>
      <c r="BN1256" s="34"/>
      <c r="BO1256" s="16"/>
      <c r="BP1256" s="36"/>
      <c r="BQ1256" s="35"/>
      <c r="BR1256" s="36"/>
      <c r="BS1256" s="36"/>
      <c r="BT1256" s="34"/>
      <c r="BU1256" s="16"/>
      <c r="BV1256" s="36"/>
      <c r="BW1256" s="35"/>
      <c r="BX1256" s="36"/>
      <c r="BY1256" s="36"/>
      <c r="BZ1256" s="34"/>
      <c r="CA1256" s="16"/>
      <c r="CB1256" s="36"/>
      <c r="CC1256" s="35"/>
      <c r="CD1256" s="36"/>
      <c r="CE1256" s="36"/>
      <c r="CF1256" s="37"/>
      <c r="CG1256" s="36"/>
      <c r="CH1256" s="35"/>
      <c r="CI1256" s="36"/>
      <c r="CJ1256" s="37"/>
      <c r="CM1256" s="16"/>
      <c r="CN1256" s="36"/>
      <c r="CQ1256" s="10"/>
    </row>
    <row r="1257" spans="1:95" x14ac:dyDescent="0.25">
      <c r="A1257" s="30"/>
      <c r="B1257" s="31"/>
      <c r="C1257" s="32"/>
      <c r="G1257" s="16"/>
      <c r="H1257" s="16"/>
      <c r="I1257" s="33"/>
      <c r="J1257" s="33"/>
      <c r="K1257" s="34"/>
      <c r="L1257" s="35"/>
      <c r="M1257" s="36"/>
      <c r="N1257" s="35"/>
      <c r="O1257" s="36"/>
      <c r="P1257" s="36"/>
      <c r="Q1257" s="36"/>
      <c r="R1257" s="34"/>
      <c r="S1257" s="16"/>
      <c r="T1257" s="36"/>
      <c r="U1257" s="35"/>
      <c r="V1257" s="36"/>
      <c r="W1257" s="36"/>
      <c r="X1257" s="34"/>
      <c r="Y1257" s="16"/>
      <c r="Z1257" s="36"/>
      <c r="AA1257" s="35"/>
      <c r="AB1257" s="36"/>
      <c r="AC1257" s="36"/>
      <c r="AD1257" s="34"/>
      <c r="AE1257" s="16"/>
      <c r="AF1257" s="36"/>
      <c r="AG1257" s="35"/>
      <c r="AH1257" s="36"/>
      <c r="AI1257" s="36"/>
      <c r="AJ1257" s="34"/>
      <c r="AK1257" s="16"/>
      <c r="AL1257" s="36"/>
      <c r="AM1257" s="35"/>
      <c r="AN1257" s="36"/>
      <c r="AO1257" s="36"/>
      <c r="AP1257" s="34"/>
      <c r="AQ1257" s="16"/>
      <c r="AR1257" s="36"/>
      <c r="AS1257" s="35"/>
      <c r="AT1257" s="36"/>
      <c r="AU1257" s="36"/>
      <c r="AV1257" s="34"/>
      <c r="AW1257" s="16"/>
      <c r="AX1257" s="36"/>
      <c r="AY1257" s="35"/>
      <c r="AZ1257" s="36"/>
      <c r="BA1257" s="36"/>
      <c r="BB1257" s="34"/>
      <c r="BC1257" s="16"/>
      <c r="BD1257" s="36"/>
      <c r="BE1257" s="35"/>
      <c r="BF1257" s="36"/>
      <c r="BG1257" s="36"/>
      <c r="BH1257" s="34"/>
      <c r="BI1257" s="16"/>
      <c r="BJ1257" s="36"/>
      <c r="BK1257" s="35"/>
      <c r="BL1257" s="36"/>
      <c r="BM1257" s="36"/>
      <c r="BN1257" s="34"/>
      <c r="BO1257" s="16"/>
      <c r="BP1257" s="36"/>
      <c r="BQ1257" s="35"/>
      <c r="BR1257" s="36"/>
      <c r="BS1257" s="36"/>
      <c r="BT1257" s="34"/>
      <c r="BU1257" s="16"/>
      <c r="BV1257" s="36"/>
      <c r="BW1257" s="35"/>
      <c r="BX1257" s="36"/>
      <c r="BY1257" s="36"/>
      <c r="BZ1257" s="34"/>
      <c r="CA1257" s="16"/>
      <c r="CB1257" s="36"/>
      <c r="CC1257" s="35"/>
      <c r="CD1257" s="36"/>
      <c r="CE1257" s="36"/>
      <c r="CF1257" s="37"/>
      <c r="CG1257" s="36"/>
      <c r="CH1257" s="35"/>
      <c r="CI1257" s="36"/>
      <c r="CJ1257" s="37"/>
      <c r="CM1257" s="16"/>
      <c r="CN1257" s="36"/>
      <c r="CQ1257" s="10"/>
    </row>
    <row r="1258" spans="1:95" x14ac:dyDescent="0.25">
      <c r="A1258" s="30"/>
      <c r="B1258" s="31"/>
      <c r="C1258" s="32"/>
      <c r="G1258" s="16"/>
      <c r="H1258" s="16"/>
      <c r="I1258" s="33"/>
      <c r="J1258" s="33"/>
      <c r="K1258" s="34"/>
      <c r="L1258" s="35"/>
      <c r="M1258" s="36"/>
      <c r="N1258" s="35"/>
      <c r="O1258" s="36"/>
      <c r="P1258" s="36"/>
      <c r="Q1258" s="36"/>
      <c r="R1258" s="34"/>
      <c r="S1258" s="16"/>
      <c r="T1258" s="36"/>
      <c r="U1258" s="35"/>
      <c r="V1258" s="36"/>
      <c r="W1258" s="36"/>
      <c r="X1258" s="34"/>
      <c r="Y1258" s="16"/>
      <c r="Z1258" s="36"/>
      <c r="AA1258" s="35"/>
      <c r="AB1258" s="36"/>
      <c r="AC1258" s="36"/>
      <c r="AD1258" s="34"/>
      <c r="AE1258" s="16"/>
      <c r="AF1258" s="36"/>
      <c r="AG1258" s="35"/>
      <c r="AH1258" s="36"/>
      <c r="AI1258" s="36"/>
      <c r="AJ1258" s="34"/>
      <c r="AK1258" s="16"/>
      <c r="AL1258" s="36"/>
      <c r="AM1258" s="35"/>
      <c r="AN1258" s="36"/>
      <c r="AO1258" s="36"/>
      <c r="AP1258" s="34"/>
      <c r="AQ1258" s="16"/>
      <c r="AR1258" s="36"/>
      <c r="AS1258" s="35"/>
      <c r="AT1258" s="36"/>
      <c r="AU1258" s="36"/>
      <c r="AV1258" s="34"/>
      <c r="AW1258" s="16"/>
      <c r="AX1258" s="36"/>
      <c r="AY1258" s="35"/>
      <c r="AZ1258" s="36"/>
      <c r="BA1258" s="36"/>
      <c r="BB1258" s="34"/>
      <c r="BC1258" s="16"/>
      <c r="BD1258" s="36"/>
      <c r="BE1258" s="35"/>
      <c r="BF1258" s="36"/>
      <c r="BG1258" s="36"/>
      <c r="BH1258" s="34"/>
      <c r="BI1258" s="16"/>
      <c r="BJ1258" s="36"/>
      <c r="BK1258" s="35"/>
      <c r="BL1258" s="36"/>
      <c r="BM1258" s="36"/>
      <c r="BN1258" s="34"/>
      <c r="BO1258" s="16"/>
      <c r="BP1258" s="36"/>
      <c r="BQ1258" s="35"/>
      <c r="BR1258" s="36"/>
      <c r="BS1258" s="36"/>
      <c r="BT1258" s="34"/>
      <c r="BU1258" s="16"/>
      <c r="BV1258" s="36"/>
      <c r="BW1258" s="35"/>
      <c r="BX1258" s="36"/>
      <c r="BY1258" s="36"/>
      <c r="BZ1258" s="34"/>
      <c r="CA1258" s="16"/>
      <c r="CB1258" s="36"/>
      <c r="CC1258" s="35"/>
      <c r="CD1258" s="36"/>
      <c r="CE1258" s="36"/>
      <c r="CF1258" s="37"/>
      <c r="CG1258" s="36"/>
      <c r="CH1258" s="35"/>
      <c r="CI1258" s="36"/>
      <c r="CJ1258" s="37"/>
      <c r="CM1258" s="16"/>
      <c r="CN1258" s="36"/>
      <c r="CQ1258" s="10"/>
    </row>
    <row r="1259" spans="1:95" x14ac:dyDescent="0.25">
      <c r="A1259" s="30"/>
      <c r="B1259" s="31"/>
      <c r="C1259" s="32"/>
      <c r="G1259" s="16"/>
      <c r="H1259" s="16"/>
      <c r="I1259" s="33"/>
      <c r="J1259" s="33"/>
      <c r="K1259" s="34"/>
      <c r="L1259" s="35"/>
      <c r="M1259" s="36"/>
      <c r="N1259" s="35"/>
      <c r="O1259" s="36"/>
      <c r="P1259" s="36"/>
      <c r="Q1259" s="36"/>
      <c r="R1259" s="34"/>
      <c r="S1259" s="16"/>
      <c r="T1259" s="36"/>
      <c r="U1259" s="35"/>
      <c r="V1259" s="36"/>
      <c r="W1259" s="36"/>
      <c r="X1259" s="34"/>
      <c r="Y1259" s="16"/>
      <c r="Z1259" s="36"/>
      <c r="AA1259" s="35"/>
      <c r="AB1259" s="36"/>
      <c r="AC1259" s="36"/>
      <c r="AD1259" s="34"/>
      <c r="AE1259" s="16"/>
      <c r="AF1259" s="36"/>
      <c r="AG1259" s="35"/>
      <c r="AH1259" s="36"/>
      <c r="AI1259" s="36"/>
      <c r="AJ1259" s="34"/>
      <c r="AK1259" s="16"/>
      <c r="AL1259" s="36"/>
      <c r="AM1259" s="35"/>
      <c r="AN1259" s="36"/>
      <c r="AO1259" s="36"/>
      <c r="AP1259" s="34"/>
      <c r="AQ1259" s="16"/>
      <c r="AR1259" s="36"/>
      <c r="AS1259" s="35"/>
      <c r="AT1259" s="36"/>
      <c r="AU1259" s="36"/>
      <c r="AV1259" s="34"/>
      <c r="AW1259" s="16"/>
      <c r="AX1259" s="36"/>
      <c r="AY1259" s="35"/>
      <c r="AZ1259" s="36"/>
      <c r="BA1259" s="36"/>
      <c r="BB1259" s="34"/>
      <c r="BC1259" s="16"/>
      <c r="BD1259" s="36"/>
      <c r="BE1259" s="35"/>
      <c r="BF1259" s="36"/>
      <c r="BG1259" s="36"/>
      <c r="BH1259" s="34"/>
      <c r="BI1259" s="16"/>
      <c r="BJ1259" s="36"/>
      <c r="BK1259" s="35"/>
      <c r="BL1259" s="36"/>
      <c r="BM1259" s="36"/>
      <c r="BN1259" s="34"/>
      <c r="BO1259" s="16"/>
      <c r="BP1259" s="36"/>
      <c r="BQ1259" s="35"/>
      <c r="BR1259" s="36"/>
      <c r="BS1259" s="36"/>
      <c r="BT1259" s="34"/>
      <c r="BU1259" s="16"/>
      <c r="BV1259" s="36"/>
      <c r="BW1259" s="35"/>
      <c r="BX1259" s="36"/>
      <c r="BY1259" s="36"/>
      <c r="BZ1259" s="34"/>
      <c r="CA1259" s="16"/>
      <c r="CB1259" s="36"/>
      <c r="CC1259" s="35"/>
      <c r="CD1259" s="36"/>
      <c r="CE1259" s="36"/>
      <c r="CF1259" s="37"/>
      <c r="CG1259" s="36"/>
      <c r="CH1259" s="35"/>
      <c r="CI1259" s="36"/>
      <c r="CJ1259" s="37"/>
      <c r="CM1259" s="16"/>
      <c r="CN1259" s="36"/>
      <c r="CQ1259" s="10"/>
    </row>
    <row r="1260" spans="1:95" x14ac:dyDescent="0.25">
      <c r="A1260" s="30"/>
      <c r="B1260" s="31"/>
      <c r="C1260" s="32"/>
      <c r="G1260" s="16"/>
      <c r="H1260" s="16"/>
      <c r="I1260" s="33"/>
      <c r="J1260" s="33"/>
      <c r="K1260" s="34"/>
      <c r="L1260" s="35"/>
      <c r="M1260" s="36"/>
      <c r="N1260" s="35"/>
      <c r="O1260" s="36"/>
      <c r="P1260" s="36"/>
      <c r="Q1260" s="36"/>
      <c r="R1260" s="34"/>
      <c r="S1260" s="16"/>
      <c r="T1260" s="36"/>
      <c r="U1260" s="35"/>
      <c r="V1260" s="36"/>
      <c r="W1260" s="36"/>
      <c r="X1260" s="34"/>
      <c r="Y1260" s="16"/>
      <c r="Z1260" s="36"/>
      <c r="AA1260" s="35"/>
      <c r="AB1260" s="36"/>
      <c r="AC1260" s="36"/>
      <c r="AD1260" s="34"/>
      <c r="AE1260" s="16"/>
      <c r="AF1260" s="36"/>
      <c r="AG1260" s="35"/>
      <c r="AH1260" s="36"/>
      <c r="AI1260" s="36"/>
      <c r="AJ1260" s="34"/>
      <c r="AK1260" s="16"/>
      <c r="AL1260" s="36"/>
      <c r="AM1260" s="35"/>
      <c r="AN1260" s="36"/>
      <c r="AO1260" s="36"/>
      <c r="AP1260" s="34"/>
      <c r="AQ1260" s="16"/>
      <c r="AR1260" s="36"/>
      <c r="AS1260" s="35"/>
      <c r="AT1260" s="36"/>
      <c r="AU1260" s="36"/>
      <c r="AV1260" s="34"/>
      <c r="AW1260" s="16"/>
      <c r="AX1260" s="36"/>
      <c r="AY1260" s="35"/>
      <c r="AZ1260" s="36"/>
      <c r="BA1260" s="36"/>
      <c r="BB1260" s="34"/>
      <c r="BC1260" s="16"/>
      <c r="BD1260" s="36"/>
      <c r="BE1260" s="35"/>
      <c r="BF1260" s="36"/>
      <c r="BG1260" s="36"/>
      <c r="BH1260" s="34"/>
      <c r="BI1260" s="16"/>
      <c r="BJ1260" s="36"/>
      <c r="BK1260" s="35"/>
      <c r="BL1260" s="36"/>
      <c r="BM1260" s="36"/>
      <c r="BN1260" s="34"/>
      <c r="BO1260" s="16"/>
      <c r="BP1260" s="36"/>
      <c r="BQ1260" s="35"/>
      <c r="BR1260" s="36"/>
      <c r="BS1260" s="36"/>
      <c r="BT1260" s="34"/>
      <c r="BU1260" s="16"/>
      <c r="BV1260" s="36"/>
      <c r="BW1260" s="35"/>
      <c r="BX1260" s="36"/>
      <c r="BY1260" s="36"/>
      <c r="BZ1260" s="34"/>
      <c r="CA1260" s="16"/>
      <c r="CB1260" s="36"/>
      <c r="CC1260" s="35"/>
      <c r="CD1260" s="36"/>
      <c r="CE1260" s="36"/>
      <c r="CF1260" s="37"/>
      <c r="CG1260" s="36"/>
      <c r="CH1260" s="35"/>
      <c r="CI1260" s="36"/>
      <c r="CJ1260" s="37"/>
      <c r="CM1260" s="16"/>
      <c r="CN1260" s="36"/>
      <c r="CQ1260" s="10"/>
    </row>
    <row r="1261" spans="1:95" x14ac:dyDescent="0.25">
      <c r="A1261" s="30"/>
      <c r="B1261" s="31"/>
      <c r="C1261" s="32"/>
      <c r="G1261" s="16"/>
      <c r="H1261" s="16"/>
      <c r="I1261" s="33"/>
      <c r="J1261" s="33"/>
      <c r="K1261" s="34"/>
      <c r="L1261" s="35"/>
      <c r="M1261" s="36"/>
      <c r="N1261" s="35"/>
      <c r="O1261" s="36"/>
      <c r="P1261" s="36"/>
      <c r="Q1261" s="36"/>
      <c r="R1261" s="34"/>
      <c r="S1261" s="16"/>
      <c r="T1261" s="36"/>
      <c r="U1261" s="35"/>
      <c r="V1261" s="36"/>
      <c r="W1261" s="36"/>
      <c r="X1261" s="34"/>
      <c r="Y1261" s="16"/>
      <c r="Z1261" s="36"/>
      <c r="AA1261" s="35"/>
      <c r="AB1261" s="36"/>
      <c r="AC1261" s="36"/>
      <c r="AD1261" s="34"/>
      <c r="AE1261" s="16"/>
      <c r="AF1261" s="36"/>
      <c r="AG1261" s="35"/>
      <c r="AH1261" s="36"/>
      <c r="AI1261" s="36"/>
      <c r="AJ1261" s="34"/>
      <c r="AK1261" s="16"/>
      <c r="AL1261" s="36"/>
      <c r="AM1261" s="35"/>
      <c r="AN1261" s="36"/>
      <c r="AO1261" s="36"/>
      <c r="AP1261" s="34"/>
      <c r="AQ1261" s="16"/>
      <c r="AR1261" s="36"/>
      <c r="AS1261" s="35"/>
      <c r="AT1261" s="36"/>
      <c r="AU1261" s="36"/>
      <c r="AV1261" s="34"/>
      <c r="AW1261" s="16"/>
      <c r="AX1261" s="36"/>
      <c r="AY1261" s="35"/>
      <c r="AZ1261" s="36"/>
      <c r="BA1261" s="36"/>
      <c r="BB1261" s="34"/>
      <c r="BC1261" s="16"/>
      <c r="BD1261" s="36"/>
      <c r="BE1261" s="35"/>
      <c r="BF1261" s="36"/>
      <c r="BG1261" s="36"/>
      <c r="BH1261" s="34"/>
      <c r="BI1261" s="16"/>
      <c r="BJ1261" s="36"/>
      <c r="BK1261" s="35"/>
      <c r="BL1261" s="36"/>
      <c r="BM1261" s="36"/>
      <c r="BN1261" s="34"/>
      <c r="BO1261" s="16"/>
      <c r="BP1261" s="36"/>
      <c r="BQ1261" s="35"/>
      <c r="BR1261" s="36"/>
      <c r="BS1261" s="36"/>
      <c r="BT1261" s="34"/>
      <c r="BU1261" s="16"/>
      <c r="BV1261" s="36"/>
      <c r="BW1261" s="35"/>
      <c r="BX1261" s="36"/>
      <c r="BY1261" s="36"/>
      <c r="BZ1261" s="34"/>
      <c r="CA1261" s="16"/>
      <c r="CB1261" s="36"/>
      <c r="CC1261" s="35"/>
      <c r="CD1261" s="36"/>
      <c r="CE1261" s="36"/>
      <c r="CF1261" s="37"/>
      <c r="CG1261" s="36"/>
      <c r="CH1261" s="35"/>
      <c r="CI1261" s="36"/>
      <c r="CJ1261" s="37"/>
      <c r="CM1261" s="16"/>
      <c r="CN1261" s="36"/>
      <c r="CQ1261" s="10"/>
    </row>
    <row r="1262" spans="1:95" x14ac:dyDescent="0.25">
      <c r="A1262" s="30"/>
      <c r="B1262" s="31"/>
      <c r="C1262" s="32"/>
      <c r="G1262" s="16"/>
      <c r="H1262" s="16"/>
      <c r="I1262" s="33"/>
      <c r="J1262" s="33"/>
      <c r="K1262" s="34"/>
      <c r="L1262" s="35"/>
      <c r="M1262" s="36"/>
      <c r="N1262" s="35"/>
      <c r="O1262" s="36"/>
      <c r="P1262" s="36"/>
      <c r="Q1262" s="36"/>
      <c r="R1262" s="34"/>
      <c r="S1262" s="16"/>
      <c r="T1262" s="36"/>
      <c r="U1262" s="35"/>
      <c r="V1262" s="36"/>
      <c r="W1262" s="36"/>
      <c r="X1262" s="34"/>
      <c r="Y1262" s="16"/>
      <c r="Z1262" s="36"/>
      <c r="AA1262" s="35"/>
      <c r="AB1262" s="36"/>
      <c r="AC1262" s="36"/>
      <c r="AD1262" s="34"/>
      <c r="AE1262" s="16"/>
      <c r="AF1262" s="36"/>
      <c r="AG1262" s="35"/>
      <c r="AH1262" s="36"/>
      <c r="AI1262" s="36"/>
      <c r="AJ1262" s="34"/>
      <c r="AK1262" s="16"/>
      <c r="AL1262" s="36"/>
      <c r="AM1262" s="35"/>
      <c r="AN1262" s="36"/>
      <c r="AO1262" s="36"/>
      <c r="AP1262" s="34"/>
      <c r="AQ1262" s="16"/>
      <c r="AR1262" s="36"/>
      <c r="AS1262" s="35"/>
      <c r="AT1262" s="36"/>
      <c r="AU1262" s="36"/>
      <c r="AV1262" s="34"/>
      <c r="AW1262" s="16"/>
      <c r="AX1262" s="36"/>
      <c r="AY1262" s="35"/>
      <c r="AZ1262" s="36"/>
      <c r="BA1262" s="36"/>
      <c r="BB1262" s="34"/>
      <c r="BC1262" s="16"/>
      <c r="BD1262" s="36"/>
      <c r="BE1262" s="35"/>
      <c r="BF1262" s="36"/>
      <c r="BG1262" s="36"/>
      <c r="BH1262" s="34"/>
      <c r="BI1262" s="16"/>
      <c r="BJ1262" s="36"/>
      <c r="BK1262" s="35"/>
      <c r="BL1262" s="36"/>
      <c r="BM1262" s="36"/>
      <c r="BN1262" s="34"/>
      <c r="BO1262" s="16"/>
      <c r="BP1262" s="36"/>
      <c r="BQ1262" s="35"/>
      <c r="BR1262" s="36"/>
      <c r="BS1262" s="36"/>
      <c r="BT1262" s="34"/>
      <c r="BU1262" s="16"/>
      <c r="BV1262" s="36"/>
      <c r="BW1262" s="35"/>
      <c r="BX1262" s="36"/>
      <c r="BY1262" s="36"/>
      <c r="BZ1262" s="34"/>
      <c r="CA1262" s="16"/>
      <c r="CB1262" s="36"/>
      <c r="CC1262" s="35"/>
      <c r="CD1262" s="36"/>
      <c r="CE1262" s="36"/>
      <c r="CF1262" s="37"/>
      <c r="CG1262" s="36"/>
      <c r="CH1262" s="35"/>
      <c r="CI1262" s="36"/>
      <c r="CJ1262" s="37"/>
      <c r="CM1262" s="16"/>
      <c r="CN1262" s="36"/>
      <c r="CQ1262" s="10"/>
    </row>
    <row r="1263" spans="1:95" x14ac:dyDescent="0.25">
      <c r="A1263" s="30"/>
      <c r="B1263" s="31"/>
      <c r="C1263" s="32"/>
      <c r="G1263" s="16"/>
      <c r="H1263" s="16"/>
      <c r="I1263" s="33"/>
      <c r="J1263" s="33"/>
      <c r="K1263" s="34"/>
      <c r="L1263" s="35"/>
      <c r="M1263" s="36"/>
      <c r="N1263" s="35"/>
      <c r="O1263" s="36"/>
      <c r="P1263" s="36"/>
      <c r="Q1263" s="36"/>
      <c r="R1263" s="34"/>
      <c r="S1263" s="16"/>
      <c r="T1263" s="36"/>
      <c r="U1263" s="35"/>
      <c r="V1263" s="36"/>
      <c r="W1263" s="36"/>
      <c r="X1263" s="34"/>
      <c r="Y1263" s="16"/>
      <c r="Z1263" s="36"/>
      <c r="AA1263" s="35"/>
      <c r="AB1263" s="36"/>
      <c r="AC1263" s="36"/>
      <c r="AD1263" s="34"/>
      <c r="AE1263" s="16"/>
      <c r="AF1263" s="36"/>
      <c r="AG1263" s="35"/>
      <c r="AH1263" s="36"/>
      <c r="AI1263" s="36"/>
      <c r="AJ1263" s="34"/>
      <c r="AK1263" s="16"/>
      <c r="AL1263" s="36"/>
      <c r="AM1263" s="35"/>
      <c r="AN1263" s="36"/>
      <c r="AO1263" s="36"/>
      <c r="AP1263" s="34"/>
      <c r="AQ1263" s="16"/>
      <c r="AR1263" s="36"/>
      <c r="AS1263" s="35"/>
      <c r="AT1263" s="36"/>
      <c r="AU1263" s="36"/>
      <c r="AV1263" s="34"/>
      <c r="AW1263" s="16"/>
      <c r="AX1263" s="36"/>
      <c r="AY1263" s="35"/>
      <c r="AZ1263" s="36"/>
      <c r="BA1263" s="36"/>
      <c r="BB1263" s="34"/>
      <c r="BC1263" s="16"/>
      <c r="BD1263" s="36"/>
      <c r="BE1263" s="35"/>
      <c r="BF1263" s="36"/>
      <c r="BG1263" s="36"/>
      <c r="BH1263" s="34"/>
      <c r="BI1263" s="16"/>
      <c r="BJ1263" s="36"/>
      <c r="BK1263" s="35"/>
      <c r="BL1263" s="36"/>
      <c r="BM1263" s="36"/>
      <c r="BN1263" s="34"/>
      <c r="BO1263" s="16"/>
      <c r="BP1263" s="36"/>
      <c r="BQ1263" s="35"/>
      <c r="BR1263" s="36"/>
      <c r="BS1263" s="36"/>
      <c r="BT1263" s="34"/>
      <c r="BU1263" s="16"/>
      <c r="BV1263" s="36"/>
      <c r="BW1263" s="35"/>
      <c r="BX1263" s="36"/>
      <c r="BY1263" s="36"/>
      <c r="BZ1263" s="34"/>
      <c r="CA1263" s="16"/>
      <c r="CB1263" s="36"/>
      <c r="CC1263" s="35"/>
      <c r="CD1263" s="36"/>
      <c r="CE1263" s="36"/>
      <c r="CF1263" s="37"/>
      <c r="CG1263" s="36"/>
      <c r="CH1263" s="35"/>
      <c r="CI1263" s="36"/>
      <c r="CJ1263" s="37"/>
      <c r="CM1263" s="16"/>
      <c r="CN1263" s="36"/>
      <c r="CQ1263" s="10"/>
    </row>
    <row r="1264" spans="1:95" x14ac:dyDescent="0.25">
      <c r="A1264" s="30"/>
      <c r="B1264" s="31"/>
      <c r="C1264" s="32"/>
      <c r="G1264" s="16"/>
      <c r="H1264" s="16"/>
      <c r="I1264" s="33"/>
      <c r="J1264" s="33"/>
      <c r="K1264" s="34"/>
      <c r="L1264" s="35"/>
      <c r="M1264" s="36"/>
      <c r="N1264" s="35"/>
      <c r="O1264" s="36"/>
      <c r="P1264" s="36"/>
      <c r="Q1264" s="36"/>
      <c r="R1264" s="34"/>
      <c r="S1264" s="16"/>
      <c r="T1264" s="36"/>
      <c r="U1264" s="35"/>
      <c r="V1264" s="36"/>
      <c r="W1264" s="36"/>
      <c r="X1264" s="34"/>
      <c r="Y1264" s="16"/>
      <c r="Z1264" s="36"/>
      <c r="AA1264" s="35"/>
      <c r="AB1264" s="36"/>
      <c r="AC1264" s="36"/>
      <c r="AD1264" s="34"/>
      <c r="AE1264" s="16"/>
      <c r="AF1264" s="36"/>
      <c r="AG1264" s="35"/>
      <c r="AH1264" s="36"/>
      <c r="AI1264" s="36"/>
      <c r="AJ1264" s="34"/>
      <c r="AK1264" s="16"/>
      <c r="AL1264" s="36"/>
      <c r="AM1264" s="35"/>
      <c r="AN1264" s="36"/>
      <c r="AO1264" s="36"/>
      <c r="AP1264" s="34"/>
      <c r="AQ1264" s="16"/>
      <c r="AR1264" s="36"/>
      <c r="AS1264" s="35"/>
      <c r="AT1264" s="36"/>
      <c r="AU1264" s="36"/>
      <c r="AV1264" s="34"/>
      <c r="AW1264" s="16"/>
      <c r="AX1264" s="36"/>
      <c r="AY1264" s="35"/>
      <c r="AZ1264" s="36"/>
      <c r="BA1264" s="36"/>
      <c r="BB1264" s="34"/>
      <c r="BC1264" s="16"/>
      <c r="BD1264" s="36"/>
      <c r="BE1264" s="35"/>
      <c r="BF1264" s="36"/>
      <c r="BG1264" s="36"/>
      <c r="BH1264" s="34"/>
      <c r="BI1264" s="16"/>
      <c r="BJ1264" s="36"/>
      <c r="BK1264" s="35"/>
      <c r="BL1264" s="36"/>
      <c r="BM1264" s="36"/>
      <c r="BN1264" s="34"/>
      <c r="BO1264" s="16"/>
      <c r="BP1264" s="36"/>
      <c r="BQ1264" s="35"/>
      <c r="BR1264" s="36"/>
      <c r="BS1264" s="36"/>
      <c r="BT1264" s="34"/>
      <c r="BU1264" s="16"/>
      <c r="BV1264" s="36"/>
      <c r="BW1264" s="35"/>
      <c r="BX1264" s="36"/>
      <c r="BY1264" s="36"/>
      <c r="BZ1264" s="34"/>
      <c r="CA1264" s="16"/>
      <c r="CB1264" s="36"/>
      <c r="CC1264" s="35"/>
      <c r="CD1264" s="36"/>
      <c r="CE1264" s="36"/>
      <c r="CF1264" s="37"/>
      <c r="CG1264" s="36"/>
      <c r="CH1264" s="35"/>
      <c r="CI1264" s="36"/>
      <c r="CJ1264" s="37"/>
      <c r="CM1264" s="16"/>
      <c r="CN1264" s="36"/>
      <c r="CQ1264" s="10"/>
    </row>
    <row r="1265" spans="1:95" x14ac:dyDescent="0.25">
      <c r="A1265" s="30"/>
      <c r="B1265" s="31"/>
      <c r="C1265" s="32"/>
      <c r="G1265" s="16"/>
      <c r="H1265" s="16"/>
      <c r="I1265" s="33"/>
      <c r="J1265" s="33"/>
      <c r="K1265" s="34"/>
      <c r="L1265" s="35"/>
      <c r="M1265" s="36"/>
      <c r="N1265" s="35"/>
      <c r="O1265" s="36"/>
      <c r="P1265" s="36"/>
      <c r="Q1265" s="36"/>
      <c r="R1265" s="34"/>
      <c r="S1265" s="16"/>
      <c r="T1265" s="36"/>
      <c r="U1265" s="35"/>
      <c r="V1265" s="36"/>
      <c r="W1265" s="36"/>
      <c r="X1265" s="34"/>
      <c r="Y1265" s="16"/>
      <c r="Z1265" s="36"/>
      <c r="AA1265" s="35"/>
      <c r="AB1265" s="36"/>
      <c r="AC1265" s="36"/>
      <c r="AD1265" s="34"/>
      <c r="AE1265" s="16"/>
      <c r="AF1265" s="36"/>
      <c r="AG1265" s="35"/>
      <c r="AH1265" s="36"/>
      <c r="AI1265" s="36"/>
      <c r="AJ1265" s="34"/>
      <c r="AK1265" s="16"/>
      <c r="AL1265" s="36"/>
      <c r="AM1265" s="35"/>
      <c r="AN1265" s="36"/>
      <c r="AO1265" s="36"/>
      <c r="AP1265" s="34"/>
      <c r="AQ1265" s="16"/>
      <c r="AR1265" s="36"/>
      <c r="AS1265" s="35"/>
      <c r="AT1265" s="36"/>
      <c r="AU1265" s="36"/>
      <c r="AV1265" s="34"/>
      <c r="AW1265" s="16"/>
      <c r="AX1265" s="36"/>
      <c r="AY1265" s="35"/>
      <c r="AZ1265" s="36"/>
      <c r="BA1265" s="36"/>
      <c r="BB1265" s="34"/>
      <c r="BC1265" s="16"/>
      <c r="BD1265" s="36"/>
      <c r="BE1265" s="35"/>
      <c r="BF1265" s="36"/>
      <c r="BG1265" s="36"/>
      <c r="BH1265" s="34"/>
      <c r="BI1265" s="16"/>
      <c r="BJ1265" s="36"/>
      <c r="BK1265" s="35"/>
      <c r="BL1265" s="36"/>
      <c r="BM1265" s="36"/>
      <c r="BN1265" s="34"/>
      <c r="BO1265" s="16"/>
      <c r="BP1265" s="36"/>
      <c r="BQ1265" s="35"/>
      <c r="BR1265" s="36"/>
      <c r="BS1265" s="36"/>
      <c r="BT1265" s="34"/>
      <c r="BU1265" s="16"/>
      <c r="BV1265" s="36"/>
      <c r="BW1265" s="35"/>
      <c r="BX1265" s="36"/>
      <c r="BY1265" s="36"/>
      <c r="BZ1265" s="34"/>
      <c r="CA1265" s="16"/>
      <c r="CB1265" s="36"/>
      <c r="CC1265" s="35"/>
      <c r="CD1265" s="36"/>
      <c r="CE1265" s="36"/>
      <c r="CF1265" s="37"/>
      <c r="CG1265" s="36"/>
      <c r="CH1265" s="35"/>
      <c r="CI1265" s="36"/>
      <c r="CJ1265" s="37"/>
      <c r="CM1265" s="16"/>
      <c r="CN1265" s="36"/>
      <c r="CQ1265" s="10"/>
    </row>
    <row r="1266" spans="1:95" x14ac:dyDescent="0.25">
      <c r="A1266" s="30"/>
      <c r="B1266" s="31"/>
      <c r="C1266" s="32"/>
      <c r="G1266" s="16"/>
      <c r="H1266" s="16"/>
      <c r="I1266" s="33"/>
      <c r="J1266" s="33"/>
      <c r="K1266" s="34"/>
      <c r="L1266" s="35"/>
      <c r="M1266" s="36"/>
      <c r="N1266" s="35"/>
      <c r="O1266" s="36"/>
      <c r="P1266" s="36"/>
      <c r="Q1266" s="36"/>
      <c r="R1266" s="34"/>
      <c r="S1266" s="16"/>
      <c r="T1266" s="36"/>
      <c r="U1266" s="35"/>
      <c r="V1266" s="36"/>
      <c r="W1266" s="36"/>
      <c r="X1266" s="34"/>
      <c r="Y1266" s="16"/>
      <c r="Z1266" s="36"/>
      <c r="AA1266" s="35"/>
      <c r="AB1266" s="36"/>
      <c r="AC1266" s="36"/>
      <c r="AD1266" s="34"/>
      <c r="AE1266" s="16"/>
      <c r="AF1266" s="36"/>
      <c r="AG1266" s="35"/>
      <c r="AH1266" s="36"/>
      <c r="AI1266" s="36"/>
      <c r="AJ1266" s="34"/>
      <c r="AK1266" s="16"/>
      <c r="AL1266" s="36"/>
      <c r="AM1266" s="35"/>
      <c r="AN1266" s="36"/>
      <c r="AO1266" s="36"/>
      <c r="AP1266" s="34"/>
      <c r="AQ1266" s="16"/>
      <c r="AR1266" s="36"/>
      <c r="AS1266" s="35"/>
      <c r="AT1266" s="36"/>
      <c r="AU1266" s="36"/>
      <c r="AV1266" s="34"/>
      <c r="AW1266" s="16"/>
      <c r="AX1266" s="36"/>
      <c r="AY1266" s="35"/>
      <c r="AZ1266" s="36"/>
      <c r="BA1266" s="36"/>
      <c r="BB1266" s="34"/>
      <c r="BC1266" s="16"/>
      <c r="BD1266" s="36"/>
      <c r="BE1266" s="35"/>
      <c r="BF1266" s="36"/>
      <c r="BG1266" s="36"/>
      <c r="BH1266" s="34"/>
      <c r="BI1266" s="16"/>
      <c r="BJ1266" s="36"/>
      <c r="BK1266" s="35"/>
      <c r="BL1266" s="36"/>
      <c r="BM1266" s="36"/>
      <c r="BN1266" s="34"/>
      <c r="BO1266" s="16"/>
      <c r="BP1266" s="36"/>
      <c r="BQ1266" s="35"/>
      <c r="BR1266" s="36"/>
      <c r="BS1266" s="36"/>
      <c r="BT1266" s="34"/>
      <c r="BU1266" s="16"/>
      <c r="BV1266" s="36"/>
      <c r="BW1266" s="35"/>
      <c r="BX1266" s="36"/>
      <c r="BY1266" s="36"/>
      <c r="BZ1266" s="34"/>
      <c r="CA1266" s="16"/>
      <c r="CB1266" s="36"/>
      <c r="CC1266" s="35"/>
      <c r="CD1266" s="36"/>
      <c r="CE1266" s="36"/>
      <c r="CF1266" s="37"/>
      <c r="CG1266" s="36"/>
      <c r="CH1266" s="35"/>
      <c r="CI1266" s="36"/>
      <c r="CJ1266" s="37"/>
      <c r="CM1266" s="16"/>
      <c r="CN1266" s="36"/>
      <c r="CQ1266" s="10"/>
    </row>
    <row r="1267" spans="1:95" x14ac:dyDescent="0.25">
      <c r="A1267" s="30"/>
      <c r="B1267" s="31"/>
      <c r="C1267" s="32"/>
      <c r="G1267" s="16"/>
      <c r="H1267" s="16"/>
      <c r="I1267" s="33"/>
      <c r="J1267" s="33"/>
      <c r="K1267" s="34"/>
      <c r="L1267" s="35"/>
      <c r="M1267" s="36"/>
      <c r="N1267" s="35"/>
      <c r="O1267" s="36"/>
      <c r="P1267" s="36"/>
      <c r="Q1267" s="36"/>
      <c r="R1267" s="34"/>
      <c r="S1267" s="16"/>
      <c r="T1267" s="36"/>
      <c r="U1267" s="35"/>
      <c r="V1267" s="36"/>
      <c r="W1267" s="36"/>
      <c r="X1267" s="34"/>
      <c r="Y1267" s="16"/>
      <c r="Z1267" s="36"/>
      <c r="AA1267" s="35"/>
      <c r="AB1267" s="36"/>
      <c r="AC1267" s="36"/>
      <c r="AD1267" s="34"/>
      <c r="AE1267" s="16"/>
      <c r="AF1267" s="36"/>
      <c r="AG1267" s="35"/>
      <c r="AH1267" s="36"/>
      <c r="AI1267" s="36"/>
      <c r="AJ1267" s="34"/>
      <c r="AK1267" s="16"/>
      <c r="AL1267" s="36"/>
      <c r="AM1267" s="35"/>
      <c r="AN1267" s="36"/>
      <c r="AO1267" s="36"/>
      <c r="AP1267" s="34"/>
      <c r="AQ1267" s="16"/>
      <c r="AR1267" s="36"/>
      <c r="AS1267" s="35"/>
      <c r="AT1267" s="36"/>
      <c r="AU1267" s="36"/>
      <c r="AV1267" s="34"/>
      <c r="AW1267" s="16"/>
      <c r="AX1267" s="36"/>
      <c r="AY1267" s="35"/>
      <c r="AZ1267" s="36"/>
      <c r="BA1267" s="36"/>
      <c r="BB1267" s="34"/>
      <c r="BC1267" s="16"/>
      <c r="BD1267" s="36"/>
      <c r="BE1267" s="35"/>
      <c r="BF1267" s="36"/>
      <c r="BG1267" s="36"/>
      <c r="BH1267" s="34"/>
      <c r="BI1267" s="16"/>
      <c r="BJ1267" s="36"/>
      <c r="BK1267" s="35"/>
      <c r="BL1267" s="36"/>
      <c r="BM1267" s="36"/>
      <c r="BN1267" s="34"/>
      <c r="BO1267" s="16"/>
      <c r="BP1267" s="36"/>
      <c r="BQ1267" s="35"/>
      <c r="BR1267" s="36"/>
      <c r="BS1267" s="36"/>
      <c r="BT1267" s="34"/>
      <c r="BU1267" s="16"/>
      <c r="BV1267" s="36"/>
      <c r="BW1267" s="35"/>
      <c r="BX1267" s="36"/>
      <c r="BY1267" s="36"/>
      <c r="BZ1267" s="34"/>
      <c r="CA1267" s="16"/>
      <c r="CB1267" s="36"/>
      <c r="CC1267" s="35"/>
      <c r="CD1267" s="36"/>
      <c r="CE1267" s="36"/>
      <c r="CF1267" s="37"/>
      <c r="CG1267" s="36"/>
      <c r="CH1267" s="35"/>
      <c r="CI1267" s="36"/>
      <c r="CJ1267" s="37"/>
      <c r="CM1267" s="16"/>
      <c r="CN1267" s="36"/>
      <c r="CQ1267" s="10"/>
    </row>
    <row r="1268" spans="1:95" x14ac:dyDescent="0.25">
      <c r="A1268" s="30"/>
      <c r="B1268" s="31"/>
      <c r="C1268" s="32"/>
      <c r="G1268" s="16"/>
      <c r="H1268" s="16"/>
      <c r="I1268" s="33"/>
      <c r="J1268" s="33"/>
      <c r="K1268" s="34"/>
      <c r="L1268" s="35"/>
      <c r="M1268" s="36"/>
      <c r="N1268" s="35"/>
      <c r="O1268" s="36"/>
      <c r="P1268" s="36"/>
      <c r="Q1268" s="36"/>
      <c r="R1268" s="34"/>
      <c r="S1268" s="16"/>
      <c r="T1268" s="36"/>
      <c r="U1268" s="35"/>
      <c r="V1268" s="36"/>
      <c r="W1268" s="36"/>
      <c r="X1268" s="34"/>
      <c r="Y1268" s="16"/>
      <c r="Z1268" s="36"/>
      <c r="AA1268" s="35"/>
      <c r="AB1268" s="36"/>
      <c r="AC1268" s="36"/>
      <c r="AD1268" s="34"/>
      <c r="AE1268" s="16"/>
      <c r="AF1268" s="36"/>
      <c r="AG1268" s="35"/>
      <c r="AH1268" s="36"/>
      <c r="AI1268" s="36"/>
      <c r="AJ1268" s="34"/>
      <c r="AK1268" s="16"/>
      <c r="AL1268" s="36"/>
      <c r="AM1268" s="35"/>
      <c r="AN1268" s="36"/>
      <c r="AO1268" s="36"/>
      <c r="AP1268" s="34"/>
      <c r="AQ1268" s="16"/>
      <c r="AR1268" s="36"/>
      <c r="AS1268" s="35"/>
      <c r="AT1268" s="36"/>
      <c r="AU1268" s="36"/>
      <c r="AV1268" s="34"/>
      <c r="AW1268" s="16"/>
      <c r="AX1268" s="36"/>
      <c r="AY1268" s="35"/>
      <c r="AZ1268" s="36"/>
      <c r="BA1268" s="36"/>
      <c r="BB1268" s="34"/>
      <c r="BC1268" s="16"/>
      <c r="BD1268" s="36"/>
      <c r="BE1268" s="35"/>
      <c r="BF1268" s="36"/>
      <c r="BG1268" s="36"/>
      <c r="BH1268" s="34"/>
      <c r="BI1268" s="16"/>
      <c r="BJ1268" s="36"/>
      <c r="BK1268" s="35"/>
      <c r="BL1268" s="36"/>
      <c r="BM1268" s="36"/>
      <c r="BN1268" s="34"/>
      <c r="BO1268" s="16"/>
      <c r="BP1268" s="36"/>
      <c r="BQ1268" s="35"/>
      <c r="BR1268" s="36"/>
      <c r="BS1268" s="36"/>
      <c r="BT1268" s="34"/>
      <c r="BU1268" s="16"/>
      <c r="BV1268" s="36"/>
      <c r="BW1268" s="35"/>
      <c r="BX1268" s="36"/>
      <c r="BY1268" s="36"/>
      <c r="BZ1268" s="34"/>
      <c r="CA1268" s="16"/>
      <c r="CB1268" s="36"/>
      <c r="CC1268" s="35"/>
      <c r="CD1268" s="36"/>
      <c r="CE1268" s="36"/>
      <c r="CF1268" s="37"/>
      <c r="CG1268" s="36"/>
      <c r="CH1268" s="35"/>
      <c r="CI1268" s="36"/>
      <c r="CJ1268" s="37"/>
      <c r="CM1268" s="16"/>
      <c r="CN1268" s="36"/>
      <c r="CQ1268" s="10"/>
    </row>
    <row r="1269" spans="1:95" x14ac:dyDescent="0.25">
      <c r="A1269" s="30"/>
      <c r="B1269" s="31"/>
      <c r="C1269" s="32"/>
      <c r="G1269" s="16"/>
      <c r="H1269" s="16"/>
      <c r="I1269" s="33"/>
      <c r="J1269" s="33"/>
      <c r="K1269" s="34"/>
      <c r="L1269" s="35"/>
      <c r="M1269" s="36"/>
      <c r="N1269" s="35"/>
      <c r="O1269" s="36"/>
      <c r="P1269" s="36"/>
      <c r="Q1269" s="36"/>
      <c r="R1269" s="34"/>
      <c r="S1269" s="16"/>
      <c r="T1269" s="36"/>
      <c r="U1269" s="35"/>
      <c r="V1269" s="36"/>
      <c r="W1269" s="36"/>
      <c r="X1269" s="34"/>
      <c r="Y1269" s="16"/>
      <c r="Z1269" s="36"/>
      <c r="AA1269" s="35"/>
      <c r="AB1269" s="36"/>
      <c r="AC1269" s="36"/>
      <c r="AD1269" s="34"/>
      <c r="AE1269" s="16"/>
      <c r="AF1269" s="36"/>
      <c r="AG1269" s="35"/>
      <c r="AH1269" s="36"/>
      <c r="AI1269" s="36"/>
      <c r="AJ1269" s="34"/>
      <c r="AK1269" s="16"/>
      <c r="AL1269" s="36"/>
      <c r="AM1269" s="35"/>
      <c r="AN1269" s="36"/>
      <c r="AO1269" s="36"/>
      <c r="AP1269" s="34"/>
      <c r="AQ1269" s="16"/>
      <c r="AR1269" s="36"/>
      <c r="AS1269" s="35"/>
      <c r="AT1269" s="36"/>
      <c r="AU1269" s="36"/>
      <c r="AV1269" s="34"/>
      <c r="AW1269" s="16"/>
      <c r="AX1269" s="36"/>
      <c r="AY1269" s="35"/>
      <c r="AZ1269" s="36"/>
      <c r="BA1269" s="36"/>
      <c r="BB1269" s="34"/>
      <c r="BC1269" s="16"/>
      <c r="BD1269" s="36"/>
      <c r="BE1269" s="35"/>
      <c r="BF1269" s="36"/>
      <c r="BG1269" s="36"/>
      <c r="BH1269" s="34"/>
      <c r="BI1269" s="16"/>
      <c r="BJ1269" s="36"/>
      <c r="BK1269" s="35"/>
      <c r="BL1269" s="36"/>
      <c r="BM1269" s="36"/>
      <c r="BN1269" s="34"/>
      <c r="BO1269" s="16"/>
      <c r="BP1269" s="36"/>
      <c r="BQ1269" s="35"/>
      <c r="BR1269" s="36"/>
      <c r="BS1269" s="36"/>
      <c r="BT1269" s="34"/>
      <c r="BU1269" s="16"/>
      <c r="BV1269" s="36"/>
      <c r="BW1269" s="35"/>
      <c r="BX1269" s="36"/>
      <c r="BY1269" s="36"/>
      <c r="BZ1269" s="34"/>
      <c r="CA1269" s="16"/>
      <c r="CB1269" s="36"/>
      <c r="CC1269" s="35"/>
      <c r="CD1269" s="36"/>
      <c r="CE1269" s="36"/>
      <c r="CF1269" s="37"/>
      <c r="CG1269" s="36"/>
      <c r="CH1269" s="35"/>
      <c r="CI1269" s="36"/>
      <c r="CJ1269" s="37"/>
      <c r="CM1269" s="16"/>
      <c r="CN1269" s="36"/>
      <c r="CQ1269" s="10"/>
    </row>
    <row r="1270" spans="1:95" x14ac:dyDescent="0.25">
      <c r="A1270" s="30"/>
      <c r="B1270" s="31"/>
      <c r="C1270" s="32"/>
      <c r="G1270" s="16"/>
      <c r="H1270" s="16"/>
      <c r="I1270" s="33"/>
      <c r="J1270" s="33"/>
      <c r="K1270" s="34"/>
      <c r="L1270" s="35"/>
      <c r="M1270" s="36"/>
      <c r="N1270" s="35"/>
      <c r="O1270" s="36"/>
      <c r="P1270" s="36"/>
      <c r="Q1270" s="36"/>
      <c r="R1270" s="34"/>
      <c r="S1270" s="16"/>
      <c r="T1270" s="36"/>
      <c r="U1270" s="35"/>
      <c r="V1270" s="36"/>
      <c r="W1270" s="36"/>
      <c r="X1270" s="34"/>
      <c r="Y1270" s="16"/>
      <c r="Z1270" s="36"/>
      <c r="AA1270" s="35"/>
      <c r="AB1270" s="36"/>
      <c r="AC1270" s="36"/>
      <c r="AD1270" s="34"/>
      <c r="AE1270" s="16"/>
      <c r="AF1270" s="36"/>
      <c r="AG1270" s="35"/>
      <c r="AH1270" s="36"/>
      <c r="AI1270" s="36"/>
      <c r="AJ1270" s="34"/>
      <c r="AK1270" s="16"/>
      <c r="AL1270" s="36"/>
      <c r="AM1270" s="35"/>
      <c r="AN1270" s="36"/>
      <c r="AO1270" s="36"/>
      <c r="AP1270" s="34"/>
      <c r="AQ1270" s="16"/>
      <c r="AR1270" s="36"/>
      <c r="AS1270" s="35"/>
      <c r="AT1270" s="36"/>
      <c r="AU1270" s="36"/>
      <c r="AV1270" s="34"/>
      <c r="AW1270" s="16"/>
      <c r="AX1270" s="36"/>
      <c r="AY1270" s="35"/>
      <c r="AZ1270" s="36"/>
      <c r="BA1270" s="36"/>
      <c r="BB1270" s="34"/>
      <c r="BC1270" s="16"/>
      <c r="BD1270" s="36"/>
      <c r="BE1270" s="35"/>
      <c r="BF1270" s="36"/>
      <c r="BG1270" s="36"/>
      <c r="BH1270" s="34"/>
      <c r="BI1270" s="16"/>
      <c r="BJ1270" s="36"/>
      <c r="BK1270" s="35"/>
      <c r="BL1270" s="36"/>
      <c r="BM1270" s="36"/>
      <c r="BN1270" s="34"/>
      <c r="BO1270" s="16"/>
      <c r="BP1270" s="36"/>
      <c r="BQ1270" s="35"/>
      <c r="BR1270" s="36"/>
      <c r="BS1270" s="36"/>
      <c r="BT1270" s="34"/>
      <c r="BU1270" s="16"/>
      <c r="BV1270" s="36"/>
      <c r="BW1270" s="35"/>
      <c r="BX1270" s="36"/>
      <c r="BY1270" s="36"/>
      <c r="BZ1270" s="34"/>
      <c r="CA1270" s="16"/>
      <c r="CB1270" s="36"/>
      <c r="CC1270" s="35"/>
      <c r="CD1270" s="36"/>
      <c r="CE1270" s="36"/>
      <c r="CF1270" s="37"/>
      <c r="CG1270" s="36"/>
      <c r="CH1270" s="35"/>
      <c r="CI1270" s="36"/>
      <c r="CJ1270" s="37"/>
      <c r="CM1270" s="16"/>
      <c r="CN1270" s="36"/>
      <c r="CQ1270" s="10"/>
    </row>
    <row r="1271" spans="1:95" x14ac:dyDescent="0.25">
      <c r="A1271" s="30"/>
      <c r="B1271" s="31"/>
      <c r="C1271" s="32"/>
      <c r="G1271" s="16"/>
      <c r="H1271" s="16"/>
      <c r="I1271" s="33"/>
      <c r="J1271" s="33"/>
      <c r="K1271" s="34"/>
      <c r="L1271" s="35"/>
      <c r="M1271" s="36"/>
      <c r="N1271" s="35"/>
      <c r="O1271" s="36"/>
      <c r="P1271" s="36"/>
      <c r="Q1271" s="36"/>
      <c r="R1271" s="34"/>
      <c r="S1271" s="16"/>
      <c r="T1271" s="36"/>
      <c r="U1271" s="35"/>
      <c r="V1271" s="36"/>
      <c r="W1271" s="36"/>
      <c r="X1271" s="34"/>
      <c r="Y1271" s="16"/>
      <c r="Z1271" s="36"/>
      <c r="AA1271" s="35"/>
      <c r="AB1271" s="36"/>
      <c r="AC1271" s="36"/>
      <c r="AD1271" s="34"/>
      <c r="AE1271" s="16"/>
      <c r="AF1271" s="36"/>
      <c r="AG1271" s="35"/>
      <c r="AH1271" s="36"/>
      <c r="AI1271" s="36"/>
      <c r="AJ1271" s="34"/>
      <c r="AK1271" s="16"/>
      <c r="AL1271" s="36"/>
      <c r="AM1271" s="35"/>
      <c r="AN1271" s="36"/>
      <c r="AO1271" s="36"/>
      <c r="AP1271" s="34"/>
      <c r="AQ1271" s="16"/>
      <c r="AR1271" s="36"/>
      <c r="AS1271" s="35"/>
      <c r="AT1271" s="36"/>
      <c r="AU1271" s="36"/>
      <c r="AV1271" s="34"/>
      <c r="AW1271" s="16"/>
      <c r="AX1271" s="36"/>
      <c r="AY1271" s="35"/>
      <c r="AZ1271" s="36"/>
      <c r="BA1271" s="36"/>
      <c r="BB1271" s="34"/>
      <c r="BC1271" s="16"/>
      <c r="BD1271" s="36"/>
      <c r="BE1271" s="35"/>
      <c r="BF1271" s="36"/>
      <c r="BG1271" s="36"/>
      <c r="BH1271" s="34"/>
      <c r="BI1271" s="16"/>
      <c r="BJ1271" s="36"/>
      <c r="BK1271" s="35"/>
      <c r="BL1271" s="36"/>
      <c r="BM1271" s="36"/>
      <c r="BN1271" s="34"/>
      <c r="BO1271" s="16"/>
      <c r="BP1271" s="36"/>
      <c r="BQ1271" s="35"/>
      <c r="BR1271" s="36"/>
      <c r="BS1271" s="36"/>
      <c r="BT1271" s="34"/>
      <c r="BU1271" s="16"/>
      <c r="BV1271" s="36"/>
      <c r="BW1271" s="35"/>
      <c r="BX1271" s="36"/>
      <c r="BY1271" s="36"/>
      <c r="BZ1271" s="34"/>
      <c r="CA1271" s="16"/>
      <c r="CB1271" s="36"/>
      <c r="CC1271" s="35"/>
      <c r="CD1271" s="36"/>
      <c r="CE1271" s="36"/>
      <c r="CF1271" s="37"/>
      <c r="CG1271" s="36"/>
      <c r="CH1271" s="35"/>
      <c r="CI1271" s="36"/>
      <c r="CJ1271" s="37"/>
      <c r="CM1271" s="16"/>
      <c r="CN1271" s="36"/>
      <c r="CQ1271" s="10"/>
    </row>
    <row r="1272" spans="1:95" x14ac:dyDescent="0.25">
      <c r="A1272" s="30"/>
      <c r="B1272" s="31"/>
      <c r="C1272" s="32"/>
      <c r="G1272" s="16"/>
      <c r="H1272" s="16"/>
      <c r="I1272" s="33"/>
      <c r="J1272" s="33"/>
      <c r="K1272" s="34"/>
      <c r="L1272" s="35"/>
      <c r="M1272" s="36"/>
      <c r="N1272" s="35"/>
      <c r="O1272" s="36"/>
      <c r="P1272" s="36"/>
      <c r="Q1272" s="36"/>
      <c r="R1272" s="34"/>
      <c r="S1272" s="16"/>
      <c r="T1272" s="36"/>
      <c r="U1272" s="35"/>
      <c r="V1272" s="36"/>
      <c r="W1272" s="36"/>
      <c r="X1272" s="34"/>
      <c r="Y1272" s="16"/>
      <c r="Z1272" s="36"/>
      <c r="AA1272" s="35"/>
      <c r="AB1272" s="36"/>
      <c r="AC1272" s="36"/>
      <c r="AD1272" s="34"/>
      <c r="AE1272" s="16"/>
      <c r="AF1272" s="36"/>
      <c r="AG1272" s="35"/>
      <c r="AH1272" s="36"/>
      <c r="AI1272" s="36"/>
      <c r="AJ1272" s="34"/>
      <c r="AK1272" s="16"/>
      <c r="AL1272" s="36"/>
      <c r="AM1272" s="35"/>
      <c r="AN1272" s="36"/>
      <c r="AO1272" s="36"/>
      <c r="AP1272" s="34"/>
      <c r="AQ1272" s="16"/>
      <c r="AR1272" s="36"/>
      <c r="AS1272" s="35"/>
      <c r="AT1272" s="36"/>
      <c r="AU1272" s="36"/>
      <c r="AV1272" s="34"/>
      <c r="AW1272" s="16"/>
      <c r="AX1272" s="36"/>
      <c r="AY1272" s="35"/>
      <c r="AZ1272" s="36"/>
      <c r="BA1272" s="36"/>
      <c r="BB1272" s="34"/>
      <c r="BC1272" s="16"/>
      <c r="BD1272" s="36"/>
      <c r="BE1272" s="35"/>
      <c r="BF1272" s="36"/>
      <c r="BG1272" s="36"/>
      <c r="BH1272" s="34"/>
      <c r="BI1272" s="16"/>
      <c r="BJ1272" s="36"/>
      <c r="BK1272" s="35"/>
      <c r="BL1272" s="36"/>
      <c r="BM1272" s="36"/>
      <c r="BN1272" s="34"/>
      <c r="BO1272" s="16"/>
      <c r="BP1272" s="36"/>
      <c r="BQ1272" s="35"/>
      <c r="BR1272" s="36"/>
      <c r="BS1272" s="36"/>
      <c r="BT1272" s="34"/>
      <c r="BU1272" s="16"/>
      <c r="BV1272" s="36"/>
      <c r="BW1272" s="35"/>
      <c r="BX1272" s="36"/>
      <c r="BY1272" s="36"/>
      <c r="BZ1272" s="34"/>
      <c r="CA1272" s="16"/>
      <c r="CB1272" s="36"/>
      <c r="CC1272" s="35"/>
      <c r="CD1272" s="36"/>
      <c r="CE1272" s="36"/>
      <c r="CF1272" s="37"/>
      <c r="CG1272" s="36"/>
      <c r="CH1272" s="35"/>
      <c r="CI1272" s="36"/>
      <c r="CJ1272" s="37"/>
      <c r="CM1272" s="16"/>
      <c r="CN1272" s="36"/>
      <c r="CQ1272" s="10"/>
    </row>
    <row r="1273" spans="1:95" x14ac:dyDescent="0.25">
      <c r="A1273" s="30"/>
      <c r="B1273" s="31"/>
      <c r="C1273" s="32"/>
      <c r="G1273" s="16"/>
      <c r="H1273" s="16"/>
      <c r="I1273" s="33"/>
      <c r="J1273" s="33"/>
      <c r="K1273" s="34"/>
      <c r="L1273" s="35"/>
      <c r="M1273" s="36"/>
      <c r="N1273" s="35"/>
      <c r="O1273" s="36"/>
      <c r="P1273" s="36"/>
      <c r="Q1273" s="36"/>
      <c r="R1273" s="34"/>
      <c r="S1273" s="16"/>
      <c r="T1273" s="36"/>
      <c r="U1273" s="35"/>
      <c r="V1273" s="36"/>
      <c r="W1273" s="36"/>
      <c r="X1273" s="34"/>
      <c r="Y1273" s="16"/>
      <c r="Z1273" s="36"/>
      <c r="AA1273" s="35"/>
      <c r="AB1273" s="36"/>
      <c r="AC1273" s="36"/>
      <c r="AD1273" s="34"/>
      <c r="AE1273" s="16"/>
      <c r="AF1273" s="36"/>
      <c r="AG1273" s="35"/>
      <c r="AH1273" s="36"/>
      <c r="AI1273" s="36"/>
      <c r="AJ1273" s="34"/>
      <c r="AK1273" s="16"/>
      <c r="AL1273" s="36"/>
      <c r="AM1273" s="35"/>
      <c r="AN1273" s="36"/>
      <c r="AO1273" s="36"/>
      <c r="AP1273" s="34"/>
      <c r="AQ1273" s="16"/>
      <c r="AR1273" s="36"/>
      <c r="AS1273" s="35"/>
      <c r="AT1273" s="36"/>
      <c r="AU1273" s="36"/>
      <c r="AV1273" s="34"/>
      <c r="AW1273" s="16"/>
      <c r="AX1273" s="36"/>
      <c r="AY1273" s="35"/>
      <c r="AZ1273" s="36"/>
      <c r="BA1273" s="36"/>
      <c r="BB1273" s="34"/>
      <c r="BC1273" s="16"/>
      <c r="BD1273" s="36"/>
      <c r="BE1273" s="35"/>
      <c r="BF1273" s="36"/>
      <c r="BG1273" s="36"/>
      <c r="BH1273" s="34"/>
      <c r="BI1273" s="16"/>
      <c r="BJ1273" s="36"/>
      <c r="BK1273" s="35"/>
      <c r="BL1273" s="36"/>
      <c r="BM1273" s="36"/>
      <c r="BN1273" s="34"/>
      <c r="BO1273" s="16"/>
      <c r="BP1273" s="36"/>
      <c r="BQ1273" s="35"/>
      <c r="BR1273" s="36"/>
      <c r="BS1273" s="36"/>
      <c r="BT1273" s="34"/>
      <c r="BU1273" s="16"/>
      <c r="BV1273" s="36"/>
      <c r="BW1273" s="35"/>
      <c r="BX1273" s="36"/>
      <c r="BY1273" s="36"/>
      <c r="BZ1273" s="34"/>
      <c r="CA1273" s="16"/>
      <c r="CB1273" s="36"/>
      <c r="CC1273" s="35"/>
      <c r="CD1273" s="36"/>
      <c r="CE1273" s="36"/>
      <c r="CF1273" s="37"/>
      <c r="CG1273" s="36"/>
      <c r="CH1273" s="35"/>
      <c r="CI1273" s="36"/>
      <c r="CJ1273" s="37"/>
      <c r="CM1273" s="16"/>
      <c r="CN1273" s="36"/>
      <c r="CQ1273" s="10"/>
    </row>
    <row r="1274" spans="1:95" x14ac:dyDescent="0.25">
      <c r="A1274" s="30"/>
      <c r="B1274" s="31"/>
      <c r="C1274" s="32"/>
      <c r="G1274" s="16"/>
      <c r="H1274" s="16"/>
      <c r="I1274" s="33"/>
      <c r="J1274" s="33"/>
      <c r="K1274" s="34"/>
      <c r="L1274" s="35"/>
      <c r="M1274" s="36"/>
      <c r="N1274" s="35"/>
      <c r="O1274" s="36"/>
      <c r="P1274" s="36"/>
      <c r="Q1274" s="36"/>
      <c r="R1274" s="34"/>
      <c r="S1274" s="16"/>
      <c r="T1274" s="36"/>
      <c r="U1274" s="35"/>
      <c r="V1274" s="36"/>
      <c r="W1274" s="36"/>
      <c r="X1274" s="34"/>
      <c r="Y1274" s="16"/>
      <c r="Z1274" s="36"/>
      <c r="AA1274" s="35"/>
      <c r="AB1274" s="36"/>
      <c r="AC1274" s="36"/>
      <c r="AD1274" s="34"/>
      <c r="AE1274" s="16"/>
      <c r="AF1274" s="36"/>
      <c r="AG1274" s="35"/>
      <c r="AH1274" s="36"/>
      <c r="AI1274" s="36"/>
      <c r="AJ1274" s="34"/>
      <c r="AK1274" s="16"/>
      <c r="AL1274" s="36"/>
      <c r="AM1274" s="35"/>
      <c r="AN1274" s="36"/>
      <c r="AO1274" s="36"/>
      <c r="AP1274" s="34"/>
      <c r="AQ1274" s="16"/>
      <c r="AR1274" s="36"/>
      <c r="AS1274" s="35"/>
      <c r="AT1274" s="36"/>
      <c r="AU1274" s="36"/>
      <c r="AV1274" s="34"/>
      <c r="AW1274" s="16"/>
      <c r="AX1274" s="36"/>
      <c r="AY1274" s="35"/>
      <c r="AZ1274" s="36"/>
      <c r="BA1274" s="36"/>
      <c r="BB1274" s="34"/>
      <c r="BC1274" s="16"/>
      <c r="BD1274" s="36"/>
      <c r="BE1274" s="35"/>
      <c r="BF1274" s="36"/>
      <c r="BG1274" s="36"/>
      <c r="BH1274" s="34"/>
      <c r="BI1274" s="16"/>
      <c r="BJ1274" s="36"/>
      <c r="BK1274" s="35"/>
      <c r="BL1274" s="36"/>
      <c r="BM1274" s="36"/>
      <c r="BN1274" s="34"/>
      <c r="BO1274" s="16"/>
      <c r="BP1274" s="36"/>
      <c r="BQ1274" s="35"/>
      <c r="BR1274" s="36"/>
      <c r="BS1274" s="36"/>
      <c r="BT1274" s="34"/>
      <c r="BU1274" s="16"/>
      <c r="BV1274" s="36"/>
      <c r="BW1274" s="35"/>
      <c r="BX1274" s="36"/>
      <c r="BY1274" s="36"/>
      <c r="BZ1274" s="34"/>
      <c r="CA1274" s="16"/>
      <c r="CB1274" s="36"/>
      <c r="CC1274" s="35"/>
      <c r="CD1274" s="36"/>
      <c r="CE1274" s="36"/>
      <c r="CF1274" s="37"/>
      <c r="CG1274" s="36"/>
      <c r="CH1274" s="35"/>
      <c r="CI1274" s="36"/>
      <c r="CJ1274" s="37"/>
      <c r="CM1274" s="16"/>
      <c r="CN1274" s="36"/>
      <c r="CQ1274" s="10"/>
    </row>
    <row r="1275" spans="1:95" x14ac:dyDescent="0.25">
      <c r="A1275" s="30"/>
      <c r="B1275" s="31"/>
      <c r="C1275" s="32"/>
      <c r="G1275" s="16"/>
      <c r="H1275" s="16"/>
      <c r="I1275" s="33"/>
      <c r="J1275" s="33"/>
      <c r="K1275" s="34"/>
      <c r="L1275" s="35"/>
      <c r="M1275" s="36"/>
      <c r="N1275" s="35"/>
      <c r="O1275" s="36"/>
      <c r="P1275" s="36"/>
      <c r="Q1275" s="36"/>
      <c r="R1275" s="34"/>
      <c r="S1275" s="16"/>
      <c r="T1275" s="36"/>
      <c r="U1275" s="35"/>
      <c r="V1275" s="36"/>
      <c r="W1275" s="36"/>
      <c r="X1275" s="34"/>
      <c r="Y1275" s="16"/>
      <c r="Z1275" s="36"/>
      <c r="AA1275" s="35"/>
      <c r="AB1275" s="36"/>
      <c r="AC1275" s="36"/>
      <c r="AD1275" s="34"/>
      <c r="AE1275" s="16"/>
      <c r="AF1275" s="36"/>
      <c r="AG1275" s="35"/>
      <c r="AH1275" s="36"/>
      <c r="AI1275" s="36"/>
      <c r="AJ1275" s="34"/>
      <c r="AK1275" s="16"/>
      <c r="AL1275" s="36"/>
      <c r="AM1275" s="35"/>
      <c r="AN1275" s="36"/>
      <c r="AO1275" s="36"/>
      <c r="AP1275" s="34"/>
      <c r="AQ1275" s="16"/>
      <c r="AR1275" s="36"/>
      <c r="AS1275" s="35"/>
      <c r="AT1275" s="36"/>
      <c r="AU1275" s="36"/>
      <c r="AV1275" s="34"/>
      <c r="AW1275" s="16"/>
      <c r="AX1275" s="36"/>
      <c r="AY1275" s="35"/>
      <c r="AZ1275" s="36"/>
      <c r="BA1275" s="36"/>
      <c r="BB1275" s="34"/>
      <c r="BC1275" s="16"/>
      <c r="BD1275" s="36"/>
      <c r="BE1275" s="35"/>
      <c r="BF1275" s="36"/>
      <c r="BG1275" s="36"/>
      <c r="BH1275" s="34"/>
      <c r="BI1275" s="16"/>
      <c r="BJ1275" s="36"/>
      <c r="BK1275" s="35"/>
      <c r="BL1275" s="36"/>
      <c r="BM1275" s="36"/>
      <c r="BN1275" s="34"/>
      <c r="BO1275" s="16"/>
      <c r="BP1275" s="36"/>
      <c r="BQ1275" s="35"/>
      <c r="BR1275" s="36"/>
      <c r="BS1275" s="36"/>
      <c r="BT1275" s="34"/>
      <c r="BU1275" s="16"/>
      <c r="BV1275" s="36"/>
      <c r="BW1275" s="35"/>
      <c r="BX1275" s="36"/>
      <c r="BY1275" s="36"/>
      <c r="BZ1275" s="34"/>
      <c r="CA1275" s="16"/>
      <c r="CB1275" s="36"/>
      <c r="CC1275" s="35"/>
      <c r="CD1275" s="36"/>
      <c r="CE1275" s="36"/>
      <c r="CF1275" s="37"/>
      <c r="CG1275" s="36"/>
      <c r="CH1275" s="35"/>
      <c r="CI1275" s="36"/>
      <c r="CJ1275" s="37"/>
      <c r="CM1275" s="16"/>
      <c r="CN1275" s="36"/>
      <c r="CQ1275" s="10"/>
    </row>
    <row r="1276" spans="1:95" x14ac:dyDescent="0.25">
      <c r="A1276" s="30"/>
      <c r="B1276" s="31"/>
      <c r="C1276" s="32"/>
      <c r="G1276" s="16"/>
      <c r="H1276" s="16"/>
      <c r="I1276" s="33"/>
      <c r="J1276" s="33"/>
      <c r="K1276" s="34"/>
      <c r="L1276" s="35"/>
      <c r="M1276" s="36"/>
      <c r="N1276" s="35"/>
      <c r="O1276" s="36"/>
      <c r="P1276" s="36"/>
      <c r="Q1276" s="36"/>
      <c r="R1276" s="34"/>
      <c r="S1276" s="16"/>
      <c r="T1276" s="36"/>
      <c r="U1276" s="35"/>
      <c r="V1276" s="36"/>
      <c r="W1276" s="36"/>
      <c r="X1276" s="34"/>
      <c r="Y1276" s="16"/>
      <c r="Z1276" s="36"/>
      <c r="AA1276" s="35"/>
      <c r="AB1276" s="36"/>
      <c r="AC1276" s="36"/>
      <c r="AD1276" s="34"/>
      <c r="AE1276" s="16"/>
      <c r="AF1276" s="36"/>
      <c r="AG1276" s="35"/>
      <c r="AH1276" s="36"/>
      <c r="AI1276" s="36"/>
      <c r="AJ1276" s="34"/>
      <c r="AK1276" s="16"/>
      <c r="AL1276" s="36"/>
      <c r="AM1276" s="35"/>
      <c r="AN1276" s="36"/>
      <c r="AO1276" s="36"/>
      <c r="AP1276" s="34"/>
      <c r="AQ1276" s="16"/>
      <c r="AR1276" s="36"/>
      <c r="AS1276" s="35"/>
      <c r="AT1276" s="36"/>
      <c r="AU1276" s="36"/>
      <c r="AV1276" s="34"/>
      <c r="AW1276" s="16"/>
      <c r="AX1276" s="36"/>
      <c r="AY1276" s="35"/>
      <c r="AZ1276" s="36"/>
      <c r="BA1276" s="36"/>
      <c r="BB1276" s="34"/>
      <c r="BC1276" s="16"/>
      <c r="BD1276" s="36"/>
      <c r="BE1276" s="35"/>
      <c r="BF1276" s="36"/>
      <c r="BG1276" s="36"/>
      <c r="BH1276" s="34"/>
      <c r="BI1276" s="16"/>
      <c r="BJ1276" s="36"/>
      <c r="BK1276" s="35"/>
      <c r="BL1276" s="36"/>
      <c r="BM1276" s="36"/>
      <c r="BN1276" s="34"/>
      <c r="BO1276" s="16"/>
      <c r="BP1276" s="36"/>
      <c r="BQ1276" s="35"/>
      <c r="BR1276" s="36"/>
      <c r="BS1276" s="36"/>
      <c r="BT1276" s="34"/>
      <c r="BU1276" s="16"/>
      <c r="BV1276" s="36"/>
      <c r="BW1276" s="35"/>
      <c r="BX1276" s="36"/>
      <c r="BY1276" s="36"/>
      <c r="BZ1276" s="34"/>
      <c r="CA1276" s="16"/>
      <c r="CB1276" s="36"/>
      <c r="CC1276" s="35"/>
      <c r="CD1276" s="36"/>
      <c r="CE1276" s="36"/>
      <c r="CF1276" s="37"/>
      <c r="CG1276" s="36"/>
      <c r="CH1276" s="35"/>
      <c r="CI1276" s="36"/>
      <c r="CJ1276" s="37"/>
      <c r="CM1276" s="16"/>
      <c r="CN1276" s="36"/>
      <c r="CQ1276" s="10"/>
    </row>
    <row r="1277" spans="1:95" x14ac:dyDescent="0.25">
      <c r="A1277" s="30"/>
      <c r="B1277" s="31"/>
      <c r="C1277" s="32"/>
      <c r="G1277" s="16"/>
      <c r="H1277" s="16"/>
      <c r="I1277" s="33"/>
      <c r="J1277" s="33"/>
      <c r="K1277" s="34"/>
      <c r="L1277" s="35"/>
      <c r="M1277" s="36"/>
      <c r="N1277" s="35"/>
      <c r="O1277" s="36"/>
      <c r="P1277" s="36"/>
      <c r="Q1277" s="36"/>
      <c r="R1277" s="34"/>
      <c r="S1277" s="16"/>
      <c r="T1277" s="36"/>
      <c r="U1277" s="35"/>
      <c r="V1277" s="36"/>
      <c r="W1277" s="36"/>
      <c r="X1277" s="34"/>
      <c r="Y1277" s="16"/>
      <c r="Z1277" s="36"/>
      <c r="AA1277" s="35"/>
      <c r="AB1277" s="36"/>
      <c r="AC1277" s="36"/>
      <c r="AD1277" s="34"/>
      <c r="AE1277" s="16"/>
      <c r="AF1277" s="36"/>
      <c r="AG1277" s="35"/>
      <c r="AH1277" s="36"/>
      <c r="AI1277" s="36"/>
      <c r="AJ1277" s="34"/>
      <c r="AK1277" s="16"/>
      <c r="AL1277" s="36"/>
      <c r="AM1277" s="35"/>
      <c r="AN1277" s="36"/>
      <c r="AO1277" s="36"/>
      <c r="AP1277" s="34"/>
      <c r="AQ1277" s="16"/>
      <c r="AR1277" s="36"/>
      <c r="AS1277" s="35"/>
      <c r="AT1277" s="36"/>
      <c r="AU1277" s="36"/>
      <c r="AV1277" s="34"/>
      <c r="AW1277" s="16"/>
      <c r="AX1277" s="36"/>
      <c r="AY1277" s="35"/>
      <c r="AZ1277" s="36"/>
      <c r="BA1277" s="36"/>
      <c r="BB1277" s="34"/>
      <c r="BC1277" s="16"/>
      <c r="BD1277" s="36"/>
      <c r="BE1277" s="35"/>
      <c r="BF1277" s="36"/>
      <c r="BG1277" s="36"/>
      <c r="BH1277" s="34"/>
      <c r="BI1277" s="16"/>
      <c r="BJ1277" s="36"/>
      <c r="BK1277" s="35"/>
      <c r="BL1277" s="36"/>
      <c r="BM1277" s="36"/>
      <c r="BN1277" s="34"/>
      <c r="BO1277" s="16"/>
      <c r="BP1277" s="36"/>
      <c r="BQ1277" s="35"/>
      <c r="BR1277" s="36"/>
      <c r="BS1277" s="36"/>
      <c r="BT1277" s="34"/>
      <c r="BU1277" s="16"/>
      <c r="BV1277" s="36"/>
      <c r="BW1277" s="35"/>
      <c r="BX1277" s="36"/>
      <c r="BY1277" s="36"/>
      <c r="BZ1277" s="34"/>
      <c r="CA1277" s="16"/>
      <c r="CB1277" s="36"/>
      <c r="CC1277" s="35"/>
      <c r="CD1277" s="36"/>
      <c r="CE1277" s="36"/>
      <c r="CF1277" s="37"/>
      <c r="CG1277" s="36"/>
      <c r="CH1277" s="35"/>
      <c r="CI1277" s="36"/>
      <c r="CJ1277" s="37"/>
      <c r="CM1277" s="16"/>
      <c r="CN1277" s="36"/>
      <c r="CQ1277" s="10"/>
    </row>
    <row r="1278" spans="1:95" x14ac:dyDescent="0.25">
      <c r="A1278" s="30"/>
      <c r="B1278" s="31"/>
      <c r="C1278" s="32"/>
      <c r="G1278" s="16"/>
      <c r="H1278" s="16"/>
      <c r="I1278" s="33"/>
      <c r="J1278" s="33"/>
      <c r="K1278" s="34"/>
      <c r="L1278" s="35"/>
      <c r="M1278" s="36"/>
      <c r="N1278" s="35"/>
      <c r="O1278" s="36"/>
      <c r="P1278" s="36"/>
      <c r="Q1278" s="36"/>
      <c r="R1278" s="34"/>
      <c r="S1278" s="16"/>
      <c r="T1278" s="36"/>
      <c r="U1278" s="35"/>
      <c r="V1278" s="36"/>
      <c r="W1278" s="36"/>
      <c r="X1278" s="34"/>
      <c r="Y1278" s="16"/>
      <c r="Z1278" s="36"/>
      <c r="AA1278" s="35"/>
      <c r="AB1278" s="36"/>
      <c r="AC1278" s="36"/>
      <c r="AD1278" s="34"/>
      <c r="AE1278" s="16"/>
      <c r="AF1278" s="36"/>
      <c r="AG1278" s="35"/>
      <c r="AH1278" s="36"/>
      <c r="AI1278" s="36"/>
      <c r="AJ1278" s="34"/>
      <c r="AK1278" s="16"/>
      <c r="AL1278" s="36"/>
      <c r="AM1278" s="35"/>
      <c r="AN1278" s="36"/>
      <c r="AO1278" s="36"/>
      <c r="AP1278" s="34"/>
      <c r="AQ1278" s="16"/>
      <c r="AR1278" s="36"/>
      <c r="AS1278" s="35"/>
      <c r="AT1278" s="36"/>
      <c r="AU1278" s="36"/>
      <c r="AV1278" s="34"/>
      <c r="AW1278" s="16"/>
      <c r="AX1278" s="36"/>
      <c r="AY1278" s="35"/>
      <c r="AZ1278" s="36"/>
      <c r="BA1278" s="36"/>
      <c r="BB1278" s="34"/>
      <c r="BC1278" s="16"/>
      <c r="BD1278" s="36"/>
      <c r="BE1278" s="35"/>
      <c r="BF1278" s="36"/>
      <c r="BG1278" s="36"/>
      <c r="BH1278" s="34"/>
      <c r="BI1278" s="16"/>
      <c r="BJ1278" s="36"/>
      <c r="BK1278" s="35"/>
      <c r="BL1278" s="36"/>
      <c r="BM1278" s="36"/>
      <c r="BN1278" s="34"/>
      <c r="BO1278" s="16"/>
      <c r="BP1278" s="36"/>
      <c r="BQ1278" s="35"/>
      <c r="BR1278" s="36"/>
      <c r="BS1278" s="36"/>
      <c r="BT1278" s="34"/>
      <c r="BU1278" s="16"/>
      <c r="BV1278" s="36"/>
      <c r="BW1278" s="35"/>
      <c r="BX1278" s="36"/>
      <c r="BY1278" s="36"/>
      <c r="BZ1278" s="34"/>
      <c r="CA1278" s="16"/>
      <c r="CB1278" s="36"/>
      <c r="CC1278" s="35"/>
      <c r="CD1278" s="36"/>
      <c r="CE1278" s="36"/>
      <c r="CF1278" s="37"/>
      <c r="CG1278" s="36"/>
      <c r="CH1278" s="35"/>
      <c r="CI1278" s="36"/>
      <c r="CJ1278" s="37"/>
      <c r="CM1278" s="16"/>
      <c r="CN1278" s="36"/>
      <c r="CQ1278" s="10"/>
    </row>
    <row r="1279" spans="1:95" x14ac:dyDescent="0.25">
      <c r="A1279" s="30"/>
      <c r="B1279" s="31"/>
      <c r="C1279" s="32"/>
      <c r="G1279" s="16"/>
      <c r="H1279" s="16"/>
      <c r="I1279" s="33"/>
      <c r="J1279" s="33"/>
      <c r="K1279" s="34"/>
      <c r="L1279" s="35"/>
      <c r="M1279" s="36"/>
      <c r="N1279" s="35"/>
      <c r="O1279" s="36"/>
      <c r="P1279" s="36"/>
      <c r="Q1279" s="36"/>
      <c r="R1279" s="34"/>
      <c r="S1279" s="16"/>
      <c r="T1279" s="36"/>
      <c r="U1279" s="35"/>
      <c r="V1279" s="36"/>
      <c r="W1279" s="36"/>
      <c r="X1279" s="34"/>
      <c r="Y1279" s="16"/>
      <c r="Z1279" s="36"/>
      <c r="AA1279" s="35"/>
      <c r="AB1279" s="36"/>
      <c r="AC1279" s="36"/>
      <c r="AD1279" s="34"/>
      <c r="AE1279" s="16"/>
      <c r="AF1279" s="36"/>
      <c r="AG1279" s="35"/>
      <c r="AH1279" s="36"/>
      <c r="AI1279" s="36"/>
      <c r="AJ1279" s="34"/>
      <c r="AK1279" s="16"/>
      <c r="AL1279" s="36"/>
      <c r="AM1279" s="35"/>
      <c r="AN1279" s="36"/>
      <c r="AO1279" s="36"/>
      <c r="AP1279" s="34"/>
      <c r="AQ1279" s="16"/>
      <c r="AR1279" s="36"/>
      <c r="AS1279" s="35"/>
      <c r="AT1279" s="36"/>
      <c r="AU1279" s="36"/>
      <c r="AV1279" s="34"/>
      <c r="AW1279" s="16"/>
      <c r="AX1279" s="36"/>
      <c r="AY1279" s="35"/>
      <c r="AZ1279" s="36"/>
      <c r="BA1279" s="36"/>
      <c r="BB1279" s="34"/>
      <c r="BC1279" s="16"/>
      <c r="BD1279" s="36"/>
      <c r="BE1279" s="35"/>
      <c r="BF1279" s="36"/>
      <c r="BG1279" s="36"/>
      <c r="BH1279" s="34"/>
      <c r="BI1279" s="16"/>
      <c r="BJ1279" s="36"/>
      <c r="BK1279" s="35"/>
      <c r="BL1279" s="36"/>
      <c r="BM1279" s="36"/>
      <c r="BN1279" s="34"/>
      <c r="BO1279" s="16"/>
      <c r="BP1279" s="36"/>
      <c r="BQ1279" s="35"/>
      <c r="BR1279" s="36"/>
      <c r="BS1279" s="36"/>
      <c r="BT1279" s="34"/>
      <c r="BU1279" s="16"/>
      <c r="BV1279" s="36"/>
      <c r="BW1279" s="35"/>
      <c r="BX1279" s="36"/>
      <c r="BY1279" s="36"/>
      <c r="BZ1279" s="34"/>
      <c r="CA1279" s="16"/>
      <c r="CB1279" s="36"/>
      <c r="CC1279" s="35"/>
      <c r="CD1279" s="36"/>
      <c r="CE1279" s="36"/>
      <c r="CF1279" s="37"/>
      <c r="CG1279" s="36"/>
      <c r="CH1279" s="35"/>
      <c r="CI1279" s="36"/>
      <c r="CJ1279" s="37"/>
      <c r="CM1279" s="16"/>
      <c r="CN1279" s="36"/>
      <c r="CQ1279" s="10"/>
    </row>
    <row r="1280" spans="1:95" x14ac:dyDescent="0.25">
      <c r="A1280" s="30"/>
      <c r="B1280" s="31"/>
      <c r="C1280" s="32"/>
      <c r="G1280" s="16"/>
      <c r="H1280" s="16"/>
      <c r="I1280" s="33"/>
      <c r="J1280" s="33"/>
      <c r="K1280" s="34"/>
      <c r="L1280" s="35"/>
      <c r="M1280" s="36"/>
      <c r="N1280" s="35"/>
      <c r="O1280" s="36"/>
      <c r="P1280" s="36"/>
      <c r="Q1280" s="36"/>
      <c r="R1280" s="34"/>
      <c r="S1280" s="16"/>
      <c r="T1280" s="36"/>
      <c r="U1280" s="35"/>
      <c r="V1280" s="36"/>
      <c r="W1280" s="36"/>
      <c r="X1280" s="34"/>
      <c r="Y1280" s="16"/>
      <c r="Z1280" s="36"/>
      <c r="AA1280" s="35"/>
      <c r="AB1280" s="36"/>
      <c r="AC1280" s="36"/>
      <c r="AD1280" s="34"/>
      <c r="AE1280" s="16"/>
      <c r="AF1280" s="36"/>
      <c r="AG1280" s="35"/>
      <c r="AH1280" s="36"/>
      <c r="AI1280" s="36"/>
      <c r="AJ1280" s="34"/>
      <c r="AK1280" s="16"/>
      <c r="AL1280" s="36"/>
      <c r="AM1280" s="35"/>
      <c r="AN1280" s="36"/>
      <c r="AO1280" s="36"/>
      <c r="AP1280" s="34"/>
      <c r="AQ1280" s="16"/>
      <c r="AR1280" s="36"/>
      <c r="AS1280" s="35"/>
      <c r="AT1280" s="36"/>
      <c r="AU1280" s="36"/>
      <c r="AV1280" s="34"/>
      <c r="AW1280" s="16"/>
      <c r="AX1280" s="36"/>
      <c r="AY1280" s="35"/>
      <c r="AZ1280" s="36"/>
      <c r="BA1280" s="36"/>
      <c r="BB1280" s="34"/>
      <c r="BC1280" s="16"/>
      <c r="BD1280" s="36"/>
      <c r="BE1280" s="35"/>
      <c r="BF1280" s="36"/>
      <c r="BG1280" s="36"/>
      <c r="BH1280" s="34"/>
      <c r="BI1280" s="16"/>
      <c r="BJ1280" s="36"/>
      <c r="BK1280" s="35"/>
      <c r="BL1280" s="36"/>
      <c r="BM1280" s="36"/>
      <c r="BN1280" s="34"/>
      <c r="BO1280" s="16"/>
      <c r="BP1280" s="36"/>
      <c r="BQ1280" s="35"/>
      <c r="BR1280" s="36"/>
      <c r="BS1280" s="36"/>
      <c r="BT1280" s="34"/>
      <c r="BU1280" s="16"/>
      <c r="BV1280" s="36"/>
      <c r="BW1280" s="35"/>
      <c r="BX1280" s="36"/>
      <c r="BY1280" s="36"/>
      <c r="BZ1280" s="34"/>
      <c r="CA1280" s="16"/>
      <c r="CB1280" s="36"/>
      <c r="CC1280" s="35"/>
      <c r="CD1280" s="36"/>
      <c r="CE1280" s="36"/>
      <c r="CF1280" s="37"/>
      <c r="CG1280" s="36"/>
      <c r="CH1280" s="35"/>
      <c r="CI1280" s="36"/>
      <c r="CJ1280" s="37"/>
      <c r="CM1280" s="16"/>
      <c r="CN1280" s="36"/>
    </row>
    <row r="1281" spans="1:92" x14ac:dyDescent="0.25">
      <c r="A1281" s="30"/>
      <c r="B1281" s="31"/>
      <c r="C1281" s="32"/>
      <c r="G1281" s="16"/>
      <c r="H1281" s="16"/>
      <c r="I1281" s="33"/>
      <c r="J1281" s="33"/>
      <c r="K1281" s="34"/>
      <c r="L1281" s="35"/>
      <c r="M1281" s="36"/>
      <c r="N1281" s="35"/>
      <c r="O1281" s="36"/>
      <c r="P1281" s="36"/>
      <c r="Q1281" s="36"/>
      <c r="R1281" s="34"/>
      <c r="S1281" s="16"/>
      <c r="T1281" s="36"/>
      <c r="U1281" s="35"/>
      <c r="V1281" s="36"/>
      <c r="W1281" s="36"/>
      <c r="X1281" s="34"/>
      <c r="Y1281" s="16"/>
      <c r="Z1281" s="36"/>
      <c r="AA1281" s="35"/>
      <c r="AB1281" s="36"/>
      <c r="AC1281" s="36"/>
      <c r="AD1281" s="34"/>
      <c r="AE1281" s="16"/>
      <c r="AF1281" s="36"/>
      <c r="AG1281" s="35"/>
      <c r="AH1281" s="36"/>
      <c r="AI1281" s="36"/>
      <c r="AJ1281" s="34"/>
      <c r="AK1281" s="16"/>
      <c r="AL1281" s="36"/>
      <c r="AM1281" s="35"/>
      <c r="AN1281" s="36"/>
      <c r="AO1281" s="36"/>
      <c r="AP1281" s="34"/>
      <c r="AQ1281" s="16"/>
      <c r="AR1281" s="36"/>
      <c r="AS1281" s="35"/>
      <c r="AT1281" s="36"/>
      <c r="AU1281" s="36"/>
      <c r="AV1281" s="34"/>
      <c r="AW1281" s="16"/>
      <c r="AX1281" s="36"/>
      <c r="AY1281" s="35"/>
      <c r="AZ1281" s="36"/>
      <c r="BA1281" s="36"/>
      <c r="BB1281" s="34"/>
      <c r="BC1281" s="16"/>
      <c r="BD1281" s="36"/>
      <c r="BE1281" s="35"/>
      <c r="BF1281" s="36"/>
      <c r="BG1281" s="36"/>
      <c r="BH1281" s="34"/>
      <c r="BI1281" s="16"/>
      <c r="BJ1281" s="36"/>
      <c r="BK1281" s="35"/>
      <c r="BL1281" s="36"/>
      <c r="BM1281" s="36"/>
      <c r="BN1281" s="34"/>
      <c r="BO1281" s="16"/>
      <c r="BP1281" s="36"/>
      <c r="BQ1281" s="35"/>
      <c r="BR1281" s="36"/>
      <c r="BS1281" s="36"/>
      <c r="BT1281" s="34"/>
      <c r="BU1281" s="16"/>
      <c r="BV1281" s="36"/>
      <c r="BW1281" s="35"/>
      <c r="BX1281" s="36"/>
      <c r="BY1281" s="36"/>
      <c r="BZ1281" s="34"/>
      <c r="CA1281" s="16"/>
      <c r="CB1281" s="36"/>
      <c r="CC1281" s="35"/>
      <c r="CD1281" s="36"/>
      <c r="CE1281" s="36"/>
      <c r="CF1281" s="37"/>
      <c r="CG1281" s="36"/>
      <c r="CH1281" s="35"/>
      <c r="CI1281" s="36"/>
      <c r="CJ1281" s="37"/>
      <c r="CM1281" s="16"/>
      <c r="CN1281" s="36"/>
    </row>
    <row r="1282" spans="1:92" x14ac:dyDescent="0.25">
      <c r="A1282" s="30"/>
      <c r="B1282" s="31"/>
      <c r="C1282" s="32"/>
      <c r="G1282" s="16"/>
      <c r="H1282" s="16"/>
      <c r="I1282" s="33"/>
      <c r="J1282" s="33"/>
      <c r="K1282" s="34"/>
      <c r="L1282" s="35"/>
      <c r="M1282" s="36"/>
      <c r="N1282" s="35"/>
      <c r="O1282" s="36"/>
      <c r="P1282" s="36"/>
      <c r="Q1282" s="36"/>
      <c r="R1282" s="34"/>
      <c r="S1282" s="16"/>
      <c r="T1282" s="36"/>
      <c r="U1282" s="35"/>
      <c r="V1282" s="36"/>
      <c r="W1282" s="36"/>
      <c r="X1282" s="34"/>
      <c r="Y1282" s="16"/>
      <c r="Z1282" s="36"/>
      <c r="AA1282" s="35"/>
      <c r="AB1282" s="36"/>
      <c r="AC1282" s="36"/>
      <c r="AD1282" s="34"/>
      <c r="AE1282" s="16"/>
      <c r="AF1282" s="36"/>
      <c r="AG1282" s="35"/>
      <c r="AH1282" s="36"/>
      <c r="AI1282" s="36"/>
      <c r="AJ1282" s="34"/>
      <c r="AK1282" s="16"/>
      <c r="AL1282" s="36"/>
      <c r="AM1282" s="35"/>
      <c r="AN1282" s="36"/>
      <c r="AO1282" s="36"/>
      <c r="AP1282" s="34"/>
      <c r="AQ1282" s="16"/>
      <c r="AR1282" s="36"/>
      <c r="AS1282" s="35"/>
      <c r="AT1282" s="36"/>
      <c r="AU1282" s="36"/>
      <c r="AV1282" s="34"/>
      <c r="AW1282" s="16"/>
      <c r="AX1282" s="36"/>
      <c r="AY1282" s="35"/>
      <c r="AZ1282" s="36"/>
      <c r="BA1282" s="36"/>
      <c r="BB1282" s="34"/>
      <c r="BC1282" s="16"/>
      <c r="BD1282" s="36"/>
      <c r="BE1282" s="35"/>
      <c r="BF1282" s="36"/>
      <c r="BG1282" s="36"/>
      <c r="BH1282" s="34"/>
      <c r="BI1282" s="16"/>
      <c r="BJ1282" s="36"/>
      <c r="BK1282" s="35"/>
      <c r="BL1282" s="36"/>
      <c r="BM1282" s="36"/>
      <c r="BN1282" s="34"/>
      <c r="BO1282" s="16"/>
      <c r="BP1282" s="36"/>
      <c r="BQ1282" s="35"/>
      <c r="BR1282" s="36"/>
      <c r="BS1282" s="36"/>
      <c r="BT1282" s="34"/>
      <c r="BU1282" s="16"/>
      <c r="BV1282" s="36"/>
      <c r="BW1282" s="35"/>
      <c r="BX1282" s="36"/>
      <c r="BY1282" s="36"/>
      <c r="BZ1282" s="34"/>
      <c r="CA1282" s="16"/>
      <c r="CB1282" s="36"/>
      <c r="CC1282" s="35"/>
      <c r="CD1282" s="36"/>
      <c r="CE1282" s="36"/>
      <c r="CF1282" s="37"/>
      <c r="CG1282" s="36"/>
      <c r="CH1282" s="35"/>
      <c r="CI1282" s="36"/>
      <c r="CJ1282" s="37"/>
      <c r="CM1282" s="16"/>
      <c r="CN1282" s="36"/>
    </row>
    <row r="1283" spans="1:92" x14ac:dyDescent="0.25">
      <c r="A1283" s="30"/>
      <c r="B1283" s="31"/>
      <c r="C1283" s="32"/>
      <c r="G1283" s="16"/>
      <c r="H1283" s="16"/>
      <c r="I1283" s="33"/>
      <c r="J1283" s="33"/>
      <c r="K1283" s="34"/>
      <c r="L1283" s="35"/>
      <c r="M1283" s="36"/>
      <c r="N1283" s="35"/>
      <c r="O1283" s="36"/>
      <c r="P1283" s="36"/>
      <c r="Q1283" s="36"/>
      <c r="R1283" s="34"/>
      <c r="S1283" s="16"/>
      <c r="T1283" s="36"/>
      <c r="U1283" s="35"/>
      <c r="V1283" s="36"/>
      <c r="W1283" s="36"/>
      <c r="X1283" s="34"/>
      <c r="Y1283" s="16"/>
      <c r="Z1283" s="36"/>
      <c r="AA1283" s="35"/>
      <c r="AB1283" s="36"/>
      <c r="AC1283" s="36"/>
      <c r="AD1283" s="34"/>
      <c r="AE1283" s="16"/>
      <c r="AF1283" s="36"/>
      <c r="AG1283" s="35"/>
      <c r="AH1283" s="36"/>
      <c r="AI1283" s="36"/>
      <c r="AJ1283" s="34"/>
      <c r="AK1283" s="16"/>
      <c r="AL1283" s="36"/>
      <c r="AM1283" s="35"/>
      <c r="AN1283" s="36"/>
      <c r="AO1283" s="36"/>
      <c r="AP1283" s="34"/>
      <c r="AQ1283" s="16"/>
      <c r="AR1283" s="36"/>
      <c r="AS1283" s="35"/>
      <c r="AT1283" s="36"/>
      <c r="AU1283" s="36"/>
      <c r="AV1283" s="34"/>
      <c r="AW1283" s="16"/>
      <c r="AX1283" s="36"/>
      <c r="AY1283" s="35"/>
      <c r="AZ1283" s="36"/>
      <c r="BA1283" s="36"/>
      <c r="BB1283" s="34"/>
      <c r="BC1283" s="16"/>
      <c r="BD1283" s="36"/>
      <c r="BE1283" s="35"/>
      <c r="BF1283" s="36"/>
      <c r="BG1283" s="36"/>
      <c r="BH1283" s="34"/>
      <c r="BI1283" s="16"/>
      <c r="BJ1283" s="36"/>
      <c r="BK1283" s="35"/>
      <c r="BL1283" s="36"/>
      <c r="BM1283" s="36"/>
      <c r="BN1283" s="34"/>
      <c r="BO1283" s="16"/>
      <c r="BP1283" s="36"/>
      <c r="BQ1283" s="35"/>
      <c r="BR1283" s="36"/>
      <c r="BS1283" s="36"/>
      <c r="BT1283" s="34"/>
      <c r="BU1283" s="16"/>
      <c r="BV1283" s="36"/>
      <c r="BW1283" s="35"/>
      <c r="BX1283" s="36"/>
      <c r="BY1283" s="36"/>
      <c r="BZ1283" s="34"/>
      <c r="CA1283" s="16"/>
      <c r="CB1283" s="36"/>
      <c r="CC1283" s="35"/>
      <c r="CD1283" s="36"/>
      <c r="CE1283" s="36"/>
      <c r="CF1283" s="37"/>
      <c r="CG1283" s="36"/>
      <c r="CH1283" s="35"/>
      <c r="CI1283" s="36"/>
      <c r="CJ1283" s="37"/>
      <c r="CM1283" s="16"/>
      <c r="CN1283" s="36"/>
    </row>
    <row r="1284" spans="1:92" x14ac:dyDescent="0.25">
      <c r="A1284" s="30"/>
      <c r="B1284" s="31"/>
      <c r="C1284" s="32"/>
      <c r="G1284" s="16"/>
      <c r="H1284" s="16"/>
      <c r="I1284" s="33"/>
      <c r="J1284" s="33"/>
      <c r="K1284" s="34"/>
      <c r="L1284" s="35"/>
      <c r="M1284" s="36"/>
      <c r="N1284" s="35"/>
      <c r="O1284" s="36"/>
      <c r="P1284" s="36"/>
      <c r="Q1284" s="36"/>
      <c r="R1284" s="34"/>
      <c r="S1284" s="16"/>
      <c r="T1284" s="36"/>
      <c r="U1284" s="35"/>
      <c r="V1284" s="36"/>
      <c r="W1284" s="36"/>
      <c r="X1284" s="34"/>
      <c r="Y1284" s="16"/>
      <c r="Z1284" s="36"/>
      <c r="AA1284" s="35"/>
      <c r="AB1284" s="36"/>
      <c r="AC1284" s="36"/>
      <c r="AD1284" s="34"/>
      <c r="AE1284" s="16"/>
      <c r="AF1284" s="36"/>
      <c r="AG1284" s="35"/>
      <c r="AH1284" s="36"/>
      <c r="AI1284" s="36"/>
      <c r="AJ1284" s="34"/>
      <c r="AK1284" s="16"/>
      <c r="AL1284" s="36"/>
      <c r="AM1284" s="35"/>
      <c r="AN1284" s="36"/>
      <c r="AO1284" s="36"/>
      <c r="AP1284" s="34"/>
      <c r="AQ1284" s="16"/>
      <c r="AR1284" s="36"/>
      <c r="AS1284" s="35"/>
      <c r="AT1284" s="36"/>
      <c r="AU1284" s="36"/>
      <c r="AV1284" s="34"/>
      <c r="AW1284" s="16"/>
      <c r="AX1284" s="36"/>
      <c r="AY1284" s="35"/>
      <c r="AZ1284" s="36"/>
      <c r="BA1284" s="36"/>
      <c r="BB1284" s="34"/>
      <c r="BC1284" s="16"/>
      <c r="BD1284" s="36"/>
      <c r="BE1284" s="35"/>
      <c r="BF1284" s="36"/>
      <c r="BG1284" s="36"/>
      <c r="BH1284" s="34"/>
      <c r="BI1284" s="16"/>
      <c r="BJ1284" s="36"/>
      <c r="BK1284" s="35"/>
      <c r="BL1284" s="36"/>
      <c r="BM1284" s="36"/>
      <c r="BN1284" s="34"/>
      <c r="BO1284" s="16"/>
      <c r="BP1284" s="36"/>
      <c r="BQ1284" s="35"/>
      <c r="BR1284" s="36"/>
      <c r="BS1284" s="36"/>
      <c r="BT1284" s="34"/>
      <c r="BU1284" s="16"/>
      <c r="BV1284" s="36"/>
      <c r="BW1284" s="35"/>
      <c r="BX1284" s="36"/>
      <c r="BY1284" s="36"/>
      <c r="BZ1284" s="34"/>
      <c r="CA1284" s="16"/>
      <c r="CB1284" s="36"/>
      <c r="CC1284" s="35"/>
      <c r="CD1284" s="36"/>
      <c r="CE1284" s="36"/>
      <c r="CF1284" s="37"/>
      <c r="CG1284" s="36"/>
      <c r="CH1284" s="35"/>
      <c r="CI1284" s="36"/>
      <c r="CJ1284" s="37"/>
      <c r="CM1284" s="16"/>
      <c r="CN1284" s="36"/>
    </row>
    <row r="1285" spans="1:92" x14ac:dyDescent="0.25">
      <c r="A1285" s="30"/>
      <c r="B1285" s="31"/>
      <c r="C1285" s="32"/>
      <c r="G1285" s="16"/>
      <c r="H1285" s="16"/>
      <c r="I1285" s="33"/>
      <c r="J1285" s="33"/>
      <c r="K1285" s="34"/>
      <c r="L1285" s="35"/>
      <c r="M1285" s="36"/>
      <c r="N1285" s="35"/>
      <c r="O1285" s="36"/>
      <c r="P1285" s="36"/>
      <c r="Q1285" s="36"/>
      <c r="R1285" s="34"/>
      <c r="S1285" s="16"/>
      <c r="T1285" s="36"/>
      <c r="U1285" s="35"/>
      <c r="V1285" s="36"/>
      <c r="W1285" s="36"/>
      <c r="X1285" s="34"/>
      <c r="Y1285" s="16"/>
      <c r="Z1285" s="36"/>
      <c r="AA1285" s="35"/>
      <c r="AB1285" s="36"/>
      <c r="AC1285" s="36"/>
      <c r="AD1285" s="34"/>
      <c r="AE1285" s="16"/>
      <c r="AF1285" s="36"/>
      <c r="AG1285" s="35"/>
      <c r="AH1285" s="36"/>
      <c r="AI1285" s="36"/>
      <c r="AJ1285" s="34"/>
      <c r="AK1285" s="16"/>
      <c r="AL1285" s="36"/>
      <c r="AM1285" s="35"/>
      <c r="AN1285" s="36"/>
      <c r="AO1285" s="36"/>
      <c r="AP1285" s="34"/>
      <c r="AQ1285" s="16"/>
      <c r="AR1285" s="36"/>
      <c r="AS1285" s="35"/>
      <c r="AT1285" s="36"/>
      <c r="AU1285" s="36"/>
      <c r="AV1285" s="34"/>
      <c r="AW1285" s="16"/>
      <c r="AX1285" s="36"/>
      <c r="AY1285" s="35"/>
      <c r="AZ1285" s="36"/>
      <c r="BA1285" s="36"/>
      <c r="BB1285" s="34"/>
      <c r="BC1285" s="16"/>
      <c r="BD1285" s="36"/>
      <c r="BE1285" s="35"/>
      <c r="BF1285" s="36"/>
      <c r="BG1285" s="36"/>
      <c r="BH1285" s="34"/>
      <c r="BI1285" s="16"/>
      <c r="BJ1285" s="36"/>
      <c r="BK1285" s="35"/>
      <c r="BL1285" s="36"/>
      <c r="BM1285" s="36"/>
      <c r="BN1285" s="34"/>
      <c r="BO1285" s="16"/>
      <c r="BP1285" s="36"/>
      <c r="BQ1285" s="35"/>
      <c r="BR1285" s="36"/>
      <c r="BS1285" s="36"/>
      <c r="BT1285" s="34"/>
      <c r="BU1285" s="16"/>
      <c r="BV1285" s="36"/>
      <c r="BW1285" s="35"/>
      <c r="BX1285" s="36"/>
      <c r="BY1285" s="36"/>
      <c r="BZ1285" s="34"/>
      <c r="CA1285" s="16"/>
      <c r="CB1285" s="36"/>
      <c r="CC1285" s="35"/>
      <c r="CD1285" s="36"/>
      <c r="CE1285" s="36"/>
      <c r="CF1285" s="37"/>
      <c r="CG1285" s="36"/>
      <c r="CH1285" s="35"/>
      <c r="CI1285" s="36"/>
      <c r="CJ1285" s="37"/>
      <c r="CM1285" s="16"/>
      <c r="CN1285" s="36"/>
    </row>
    <row r="1286" spans="1:92" x14ac:dyDescent="0.25">
      <c r="A1286" s="30"/>
      <c r="B1286" s="31"/>
      <c r="C1286" s="32"/>
      <c r="G1286" s="16"/>
      <c r="H1286" s="16"/>
      <c r="I1286" s="33"/>
      <c r="J1286" s="33"/>
      <c r="K1286" s="34"/>
      <c r="L1286" s="35"/>
      <c r="M1286" s="36"/>
      <c r="N1286" s="35"/>
      <c r="O1286" s="36"/>
      <c r="P1286" s="36"/>
      <c r="Q1286" s="36"/>
      <c r="R1286" s="34"/>
      <c r="S1286" s="16"/>
      <c r="T1286" s="36"/>
      <c r="U1286" s="35"/>
      <c r="V1286" s="36"/>
      <c r="W1286" s="36"/>
      <c r="X1286" s="34"/>
      <c r="Y1286" s="16"/>
      <c r="Z1286" s="36"/>
      <c r="AA1286" s="35"/>
      <c r="AB1286" s="36"/>
      <c r="AC1286" s="36"/>
      <c r="AD1286" s="34"/>
      <c r="AE1286" s="16"/>
      <c r="AF1286" s="36"/>
      <c r="AG1286" s="35"/>
      <c r="AH1286" s="36"/>
      <c r="AI1286" s="36"/>
      <c r="AJ1286" s="34"/>
      <c r="AK1286" s="16"/>
      <c r="AL1286" s="36"/>
      <c r="AM1286" s="35"/>
      <c r="AN1286" s="36"/>
      <c r="AO1286" s="36"/>
      <c r="AP1286" s="34"/>
      <c r="AQ1286" s="16"/>
      <c r="AR1286" s="36"/>
      <c r="AS1286" s="35"/>
      <c r="AT1286" s="36"/>
      <c r="AU1286" s="36"/>
      <c r="AV1286" s="34"/>
      <c r="AW1286" s="16"/>
      <c r="AX1286" s="36"/>
      <c r="AY1286" s="35"/>
      <c r="AZ1286" s="36"/>
      <c r="BA1286" s="36"/>
      <c r="BB1286" s="34"/>
      <c r="BC1286" s="16"/>
      <c r="BD1286" s="36"/>
      <c r="BE1286" s="35"/>
      <c r="BF1286" s="36"/>
      <c r="BG1286" s="36"/>
      <c r="BH1286" s="34"/>
      <c r="BI1286" s="16"/>
      <c r="BJ1286" s="36"/>
      <c r="BK1286" s="35"/>
      <c r="BL1286" s="36"/>
      <c r="BM1286" s="36"/>
      <c r="BN1286" s="34"/>
      <c r="BO1286" s="16"/>
      <c r="BP1286" s="36"/>
      <c r="BQ1286" s="35"/>
      <c r="BR1286" s="36"/>
      <c r="BS1286" s="36"/>
      <c r="BT1286" s="34"/>
      <c r="BU1286" s="16"/>
      <c r="BV1286" s="36"/>
      <c r="BW1286" s="35"/>
      <c r="BX1286" s="36"/>
      <c r="BY1286" s="36"/>
      <c r="BZ1286" s="34"/>
      <c r="CA1286" s="16"/>
      <c r="CB1286" s="36"/>
      <c r="CC1286" s="35"/>
      <c r="CD1286" s="36"/>
      <c r="CE1286" s="36"/>
      <c r="CF1286" s="37"/>
      <c r="CG1286" s="36"/>
      <c r="CH1286" s="35"/>
      <c r="CI1286" s="36"/>
      <c r="CJ1286" s="37"/>
      <c r="CM1286" s="16"/>
      <c r="CN1286" s="36"/>
    </row>
    <row r="1287" spans="1:92" x14ac:dyDescent="0.25">
      <c r="A1287" s="30"/>
      <c r="B1287" s="31"/>
      <c r="C1287" s="32"/>
      <c r="G1287" s="16"/>
      <c r="H1287" s="16"/>
      <c r="I1287" s="33"/>
      <c r="J1287" s="33"/>
      <c r="K1287" s="34"/>
      <c r="L1287" s="35"/>
      <c r="M1287" s="36"/>
      <c r="N1287" s="35"/>
      <c r="O1287" s="36"/>
      <c r="P1287" s="36"/>
      <c r="Q1287" s="36"/>
      <c r="R1287" s="34"/>
      <c r="S1287" s="16"/>
      <c r="T1287" s="36"/>
      <c r="U1287" s="35"/>
      <c r="V1287" s="36"/>
      <c r="W1287" s="36"/>
      <c r="X1287" s="34"/>
      <c r="Y1287" s="16"/>
      <c r="Z1287" s="36"/>
      <c r="AA1287" s="35"/>
      <c r="AB1287" s="36"/>
      <c r="AC1287" s="36"/>
      <c r="AD1287" s="34"/>
      <c r="AE1287" s="16"/>
      <c r="AF1287" s="36"/>
      <c r="AG1287" s="35"/>
      <c r="AH1287" s="36"/>
      <c r="AI1287" s="36"/>
      <c r="AJ1287" s="34"/>
      <c r="AK1287" s="16"/>
      <c r="AL1287" s="36"/>
      <c r="AM1287" s="35"/>
      <c r="AN1287" s="36"/>
      <c r="AO1287" s="36"/>
      <c r="AP1287" s="34"/>
      <c r="AQ1287" s="16"/>
      <c r="AR1287" s="36"/>
      <c r="AS1287" s="35"/>
      <c r="AT1287" s="36"/>
      <c r="AU1287" s="36"/>
      <c r="AV1287" s="34"/>
      <c r="AW1287" s="16"/>
      <c r="AX1287" s="36"/>
      <c r="AY1287" s="35"/>
      <c r="AZ1287" s="36"/>
      <c r="BA1287" s="36"/>
      <c r="BB1287" s="34"/>
      <c r="BC1287" s="16"/>
      <c r="BD1287" s="36"/>
      <c r="BE1287" s="35"/>
      <c r="BF1287" s="36"/>
      <c r="BG1287" s="36"/>
      <c r="BH1287" s="34"/>
      <c r="BI1287" s="16"/>
      <c r="BJ1287" s="36"/>
      <c r="BK1287" s="35"/>
      <c r="BL1287" s="36"/>
      <c r="BM1287" s="36"/>
      <c r="BN1287" s="34"/>
      <c r="BO1287" s="16"/>
      <c r="BP1287" s="36"/>
      <c r="BQ1287" s="35"/>
      <c r="BR1287" s="36"/>
      <c r="BS1287" s="36"/>
      <c r="BT1287" s="34"/>
      <c r="BU1287" s="16"/>
      <c r="BV1287" s="36"/>
      <c r="BW1287" s="35"/>
      <c r="BX1287" s="36"/>
      <c r="BY1287" s="36"/>
      <c r="BZ1287" s="34"/>
      <c r="CA1287" s="16"/>
      <c r="CB1287" s="36"/>
      <c r="CC1287" s="35"/>
      <c r="CD1287" s="36"/>
      <c r="CE1287" s="36"/>
      <c r="CF1287" s="37"/>
      <c r="CG1287" s="36"/>
      <c r="CH1287" s="35"/>
      <c r="CI1287" s="36"/>
      <c r="CJ1287" s="37"/>
      <c r="CM1287" s="16"/>
      <c r="CN1287" s="36"/>
    </row>
    <row r="1288" spans="1:92" x14ac:dyDescent="0.25">
      <c r="A1288" s="30"/>
      <c r="B1288" s="31"/>
      <c r="C1288" s="32"/>
      <c r="G1288" s="16"/>
      <c r="H1288" s="16"/>
      <c r="I1288" s="33"/>
      <c r="J1288" s="33"/>
      <c r="K1288" s="34"/>
      <c r="L1288" s="35"/>
      <c r="M1288" s="36"/>
      <c r="N1288" s="35"/>
      <c r="O1288" s="36"/>
      <c r="P1288" s="36"/>
      <c r="Q1288" s="36"/>
      <c r="R1288" s="34"/>
      <c r="S1288" s="16"/>
      <c r="T1288" s="36"/>
      <c r="U1288" s="35"/>
      <c r="V1288" s="36"/>
      <c r="W1288" s="36"/>
      <c r="X1288" s="34"/>
      <c r="Y1288" s="16"/>
      <c r="Z1288" s="36"/>
      <c r="AA1288" s="35"/>
      <c r="AB1288" s="36"/>
      <c r="AC1288" s="36"/>
      <c r="AD1288" s="34"/>
      <c r="AE1288" s="16"/>
      <c r="AF1288" s="36"/>
      <c r="AG1288" s="35"/>
      <c r="AH1288" s="36"/>
      <c r="AI1288" s="36"/>
      <c r="AJ1288" s="34"/>
      <c r="AK1288" s="16"/>
      <c r="AL1288" s="36"/>
      <c r="AM1288" s="35"/>
      <c r="AN1288" s="36"/>
      <c r="AO1288" s="36"/>
      <c r="AP1288" s="34"/>
      <c r="AQ1288" s="16"/>
      <c r="AR1288" s="36"/>
      <c r="AS1288" s="35"/>
      <c r="AT1288" s="36"/>
      <c r="AU1288" s="36"/>
      <c r="AV1288" s="34"/>
      <c r="AW1288" s="16"/>
      <c r="AX1288" s="36"/>
      <c r="AY1288" s="35"/>
      <c r="AZ1288" s="36"/>
      <c r="BA1288" s="36"/>
      <c r="BB1288" s="34"/>
      <c r="BC1288" s="16"/>
      <c r="BD1288" s="36"/>
      <c r="BE1288" s="35"/>
      <c r="BF1288" s="36"/>
      <c r="BG1288" s="36"/>
      <c r="BH1288" s="34"/>
      <c r="BI1288" s="16"/>
      <c r="BJ1288" s="36"/>
      <c r="BK1288" s="35"/>
      <c r="BL1288" s="36"/>
      <c r="BM1288" s="36"/>
      <c r="BN1288" s="34"/>
      <c r="BO1288" s="16"/>
      <c r="BP1288" s="36"/>
      <c r="BQ1288" s="35"/>
      <c r="BR1288" s="36"/>
      <c r="BS1288" s="36"/>
      <c r="BT1288" s="34"/>
      <c r="BU1288" s="16"/>
      <c r="BV1288" s="36"/>
      <c r="BW1288" s="35"/>
      <c r="BX1288" s="36"/>
      <c r="BY1288" s="36"/>
      <c r="BZ1288" s="34"/>
      <c r="CA1288" s="16"/>
      <c r="CB1288" s="36"/>
      <c r="CC1288" s="35"/>
      <c r="CD1288" s="36"/>
      <c r="CE1288" s="36"/>
      <c r="CF1288" s="37"/>
      <c r="CG1288" s="36"/>
      <c r="CH1288" s="35"/>
      <c r="CI1288" s="36"/>
      <c r="CJ1288" s="37"/>
      <c r="CM1288" s="16"/>
      <c r="CN1288" s="36"/>
    </row>
    <row r="1289" spans="1:92" x14ac:dyDescent="0.25">
      <c r="A1289" s="30"/>
      <c r="B1289" s="31"/>
      <c r="C1289" s="32"/>
      <c r="G1289" s="16"/>
      <c r="H1289" s="16"/>
      <c r="I1289" s="33"/>
      <c r="J1289" s="33"/>
      <c r="K1289" s="34"/>
      <c r="L1289" s="35"/>
      <c r="M1289" s="36"/>
      <c r="N1289" s="35"/>
      <c r="O1289" s="36"/>
      <c r="P1289" s="36"/>
      <c r="Q1289" s="36"/>
      <c r="R1289" s="34"/>
      <c r="S1289" s="16"/>
      <c r="T1289" s="36"/>
      <c r="U1289" s="35"/>
      <c r="V1289" s="36"/>
      <c r="W1289" s="36"/>
      <c r="X1289" s="34"/>
      <c r="Y1289" s="16"/>
      <c r="Z1289" s="36"/>
      <c r="AA1289" s="35"/>
      <c r="AB1289" s="36"/>
      <c r="AC1289" s="36"/>
      <c r="AD1289" s="34"/>
      <c r="AE1289" s="16"/>
      <c r="AF1289" s="36"/>
      <c r="AG1289" s="35"/>
      <c r="AH1289" s="36"/>
      <c r="AI1289" s="36"/>
      <c r="AJ1289" s="34"/>
      <c r="AK1289" s="16"/>
      <c r="AL1289" s="36"/>
      <c r="AM1289" s="35"/>
      <c r="AN1289" s="36"/>
      <c r="AO1289" s="36"/>
      <c r="AP1289" s="34"/>
      <c r="AQ1289" s="16"/>
      <c r="AR1289" s="36"/>
      <c r="AS1289" s="35"/>
      <c r="AT1289" s="36"/>
      <c r="AU1289" s="36"/>
      <c r="AV1289" s="34"/>
      <c r="AW1289" s="16"/>
      <c r="AX1289" s="36"/>
      <c r="AY1289" s="35"/>
      <c r="AZ1289" s="36"/>
      <c r="BA1289" s="36"/>
      <c r="BB1289" s="34"/>
      <c r="BC1289" s="16"/>
      <c r="BD1289" s="36"/>
      <c r="BE1289" s="35"/>
      <c r="BF1289" s="36"/>
      <c r="BG1289" s="36"/>
      <c r="BH1289" s="34"/>
      <c r="BI1289" s="16"/>
      <c r="BJ1289" s="36"/>
      <c r="BK1289" s="35"/>
      <c r="BL1289" s="36"/>
      <c r="BM1289" s="36"/>
      <c r="BN1289" s="34"/>
      <c r="BO1289" s="16"/>
      <c r="BP1289" s="36"/>
      <c r="BQ1289" s="35"/>
      <c r="BR1289" s="36"/>
      <c r="BS1289" s="36"/>
      <c r="BT1289" s="34"/>
      <c r="BU1289" s="16"/>
      <c r="BV1289" s="36"/>
      <c r="BW1289" s="35"/>
      <c r="BX1289" s="36"/>
      <c r="BY1289" s="36"/>
      <c r="BZ1289" s="34"/>
      <c r="CA1289" s="16"/>
      <c r="CB1289" s="36"/>
      <c r="CC1289" s="35"/>
      <c r="CD1289" s="36"/>
      <c r="CE1289" s="36"/>
      <c r="CF1289" s="37"/>
      <c r="CG1289" s="36"/>
      <c r="CH1289" s="35"/>
      <c r="CI1289" s="36"/>
      <c r="CJ1289" s="37"/>
      <c r="CM1289" s="16"/>
      <c r="CN1289" s="36"/>
    </row>
    <row r="1290" spans="1:92" x14ac:dyDescent="0.25">
      <c r="A1290" s="30"/>
      <c r="B1290" s="31"/>
      <c r="C1290" s="32"/>
      <c r="G1290" s="16"/>
      <c r="H1290" s="16"/>
      <c r="I1290" s="33"/>
      <c r="J1290" s="33"/>
      <c r="K1290" s="34"/>
      <c r="L1290" s="35"/>
      <c r="M1290" s="36"/>
      <c r="N1290" s="35"/>
      <c r="O1290" s="36"/>
      <c r="P1290" s="36"/>
      <c r="Q1290" s="36"/>
      <c r="R1290" s="34"/>
      <c r="S1290" s="16"/>
      <c r="T1290" s="36"/>
      <c r="U1290" s="35"/>
      <c r="V1290" s="36"/>
      <c r="W1290" s="36"/>
      <c r="X1290" s="34"/>
      <c r="Y1290" s="16"/>
      <c r="Z1290" s="36"/>
      <c r="AA1290" s="35"/>
      <c r="AB1290" s="36"/>
      <c r="AC1290" s="36"/>
      <c r="AD1290" s="34"/>
      <c r="AE1290" s="16"/>
      <c r="AF1290" s="36"/>
      <c r="AG1290" s="35"/>
      <c r="AH1290" s="36"/>
      <c r="AI1290" s="36"/>
      <c r="AJ1290" s="34"/>
      <c r="AK1290" s="16"/>
      <c r="AL1290" s="36"/>
      <c r="AM1290" s="35"/>
      <c r="AN1290" s="36"/>
      <c r="AO1290" s="36"/>
      <c r="AP1290" s="34"/>
      <c r="AQ1290" s="16"/>
      <c r="AR1290" s="36"/>
      <c r="AS1290" s="35"/>
      <c r="AT1290" s="36"/>
      <c r="AU1290" s="36"/>
      <c r="AV1290" s="34"/>
      <c r="AW1290" s="16"/>
      <c r="AX1290" s="36"/>
      <c r="AY1290" s="35"/>
      <c r="AZ1290" s="36"/>
      <c r="BA1290" s="36"/>
      <c r="BB1290" s="34"/>
      <c r="BC1290" s="16"/>
      <c r="BD1290" s="36"/>
      <c r="BE1290" s="35"/>
      <c r="BF1290" s="36"/>
      <c r="BG1290" s="36"/>
      <c r="BH1290" s="34"/>
      <c r="BI1290" s="16"/>
      <c r="BJ1290" s="36"/>
      <c r="BK1290" s="35"/>
      <c r="BL1290" s="36"/>
      <c r="BM1290" s="36"/>
      <c r="BN1290" s="34"/>
      <c r="BO1290" s="16"/>
      <c r="BP1290" s="36"/>
      <c r="BQ1290" s="35"/>
      <c r="BR1290" s="36"/>
      <c r="BS1290" s="36"/>
      <c r="BT1290" s="34"/>
      <c r="BU1290" s="16"/>
      <c r="BV1290" s="36"/>
      <c r="BW1290" s="35"/>
      <c r="BX1290" s="36"/>
      <c r="BY1290" s="36"/>
      <c r="BZ1290" s="34"/>
      <c r="CA1290" s="16"/>
      <c r="CB1290" s="36"/>
      <c r="CC1290" s="35"/>
      <c r="CD1290" s="36"/>
      <c r="CE1290" s="36"/>
      <c r="CF1290" s="37"/>
      <c r="CG1290" s="36"/>
      <c r="CH1290" s="35"/>
      <c r="CI1290" s="36"/>
      <c r="CJ1290" s="37"/>
      <c r="CM1290" s="16"/>
      <c r="CN1290" s="36"/>
    </row>
    <row r="1291" spans="1:92" x14ac:dyDescent="0.25">
      <c r="A1291" s="30"/>
      <c r="B1291" s="31"/>
      <c r="C1291" s="32"/>
      <c r="G1291" s="16"/>
      <c r="H1291" s="16"/>
      <c r="I1291" s="33"/>
      <c r="J1291" s="33"/>
      <c r="K1291" s="34"/>
      <c r="L1291" s="35"/>
      <c r="M1291" s="36"/>
      <c r="N1291" s="35"/>
      <c r="O1291" s="36"/>
      <c r="P1291" s="36"/>
      <c r="Q1291" s="36"/>
      <c r="R1291" s="34"/>
      <c r="S1291" s="16"/>
      <c r="T1291" s="36"/>
      <c r="U1291" s="35"/>
      <c r="V1291" s="36"/>
      <c r="W1291" s="36"/>
      <c r="X1291" s="34"/>
      <c r="Y1291" s="16"/>
      <c r="Z1291" s="36"/>
      <c r="AA1291" s="35"/>
      <c r="AB1291" s="36"/>
      <c r="AC1291" s="36"/>
      <c r="AD1291" s="34"/>
      <c r="AE1291" s="16"/>
      <c r="AF1291" s="36"/>
      <c r="AG1291" s="35"/>
      <c r="AH1291" s="36"/>
      <c r="AI1291" s="36"/>
      <c r="AJ1291" s="34"/>
      <c r="AK1291" s="16"/>
      <c r="AL1291" s="36"/>
      <c r="AM1291" s="35"/>
      <c r="AN1291" s="36"/>
      <c r="AO1291" s="36"/>
      <c r="AP1291" s="34"/>
      <c r="AQ1291" s="16"/>
      <c r="AR1291" s="36"/>
      <c r="AS1291" s="35"/>
      <c r="AT1291" s="36"/>
      <c r="AU1291" s="36"/>
      <c r="AV1291" s="34"/>
      <c r="AW1291" s="16"/>
      <c r="AX1291" s="36"/>
      <c r="AY1291" s="35"/>
      <c r="AZ1291" s="36"/>
      <c r="BA1291" s="36"/>
      <c r="BB1291" s="34"/>
      <c r="BC1291" s="16"/>
      <c r="BD1291" s="36"/>
      <c r="BE1291" s="35"/>
      <c r="BF1291" s="36"/>
      <c r="BG1291" s="36"/>
      <c r="BH1291" s="34"/>
      <c r="BI1291" s="16"/>
      <c r="BJ1291" s="36"/>
      <c r="BK1291" s="35"/>
      <c r="BL1291" s="36"/>
      <c r="BM1291" s="36"/>
      <c r="BN1291" s="34"/>
      <c r="BO1291" s="16"/>
      <c r="BP1291" s="36"/>
      <c r="BQ1291" s="35"/>
      <c r="BR1291" s="36"/>
      <c r="BS1291" s="36"/>
      <c r="BT1291" s="34"/>
      <c r="BU1291" s="16"/>
      <c r="BV1291" s="36"/>
      <c r="BW1291" s="35"/>
      <c r="BX1291" s="36"/>
      <c r="BY1291" s="36"/>
      <c r="BZ1291" s="34"/>
      <c r="CA1291" s="16"/>
      <c r="CB1291" s="36"/>
      <c r="CC1291" s="35"/>
      <c r="CD1291" s="36"/>
      <c r="CE1291" s="36"/>
      <c r="CF1291" s="37"/>
      <c r="CG1291" s="36"/>
      <c r="CH1291" s="35"/>
      <c r="CI1291" s="36"/>
      <c r="CJ1291" s="37"/>
      <c r="CM1291" s="16"/>
      <c r="CN1291" s="36"/>
    </row>
    <row r="1292" spans="1:92" x14ac:dyDescent="0.25">
      <c r="A1292" s="30"/>
      <c r="B1292" s="31"/>
      <c r="C1292" s="32"/>
      <c r="G1292" s="16"/>
      <c r="H1292" s="16"/>
      <c r="I1292" s="33"/>
      <c r="J1292" s="33"/>
      <c r="K1292" s="34"/>
      <c r="L1292" s="35"/>
      <c r="M1292" s="36"/>
      <c r="N1292" s="35"/>
      <c r="O1292" s="36"/>
      <c r="P1292" s="36"/>
      <c r="Q1292" s="36"/>
      <c r="R1292" s="34"/>
      <c r="S1292" s="16"/>
      <c r="T1292" s="36"/>
      <c r="U1292" s="35"/>
      <c r="V1292" s="36"/>
      <c r="W1292" s="36"/>
      <c r="X1292" s="34"/>
      <c r="Y1292" s="16"/>
      <c r="Z1292" s="36"/>
      <c r="AA1292" s="35"/>
      <c r="AB1292" s="36"/>
      <c r="AC1292" s="36"/>
      <c r="AD1292" s="34"/>
      <c r="AE1292" s="16"/>
      <c r="AF1292" s="36"/>
      <c r="AG1292" s="35"/>
      <c r="AH1292" s="36"/>
      <c r="AI1292" s="36"/>
      <c r="AJ1292" s="34"/>
      <c r="AK1292" s="16"/>
      <c r="AL1292" s="36"/>
      <c r="AM1292" s="35"/>
      <c r="AN1292" s="36"/>
      <c r="AO1292" s="36"/>
      <c r="AP1292" s="34"/>
      <c r="AQ1292" s="16"/>
      <c r="AR1292" s="36"/>
      <c r="AS1292" s="35"/>
      <c r="AT1292" s="36"/>
      <c r="AU1292" s="36"/>
      <c r="AV1292" s="34"/>
      <c r="AW1292" s="16"/>
      <c r="AX1292" s="36"/>
      <c r="AY1292" s="35"/>
      <c r="AZ1292" s="36"/>
      <c r="BA1292" s="36"/>
      <c r="BB1292" s="34"/>
      <c r="BC1292" s="16"/>
      <c r="BD1292" s="36"/>
      <c r="BE1292" s="35"/>
      <c r="BF1292" s="36"/>
      <c r="BG1292" s="36"/>
      <c r="BH1292" s="34"/>
      <c r="BI1292" s="16"/>
      <c r="BJ1292" s="36"/>
      <c r="BK1292" s="35"/>
      <c r="BL1292" s="36"/>
      <c r="BM1292" s="36"/>
      <c r="BN1292" s="34"/>
      <c r="BO1292" s="16"/>
      <c r="BP1292" s="36"/>
      <c r="BQ1292" s="35"/>
      <c r="BR1292" s="36"/>
      <c r="BS1292" s="36"/>
      <c r="BT1292" s="34"/>
      <c r="BU1292" s="16"/>
      <c r="BV1292" s="36"/>
      <c r="BW1292" s="35"/>
      <c r="BX1292" s="36"/>
      <c r="BY1292" s="36"/>
      <c r="BZ1292" s="34"/>
      <c r="CA1292" s="16"/>
      <c r="CB1292" s="36"/>
      <c r="CC1292" s="35"/>
      <c r="CD1292" s="36"/>
      <c r="CE1292" s="36"/>
      <c r="CF1292" s="37"/>
      <c r="CG1292" s="36"/>
      <c r="CH1292" s="35"/>
      <c r="CI1292" s="36"/>
      <c r="CJ1292" s="37"/>
      <c r="CM1292" s="16"/>
      <c r="CN1292" s="36"/>
    </row>
    <row r="1293" spans="1:92" x14ac:dyDescent="0.25">
      <c r="A1293" s="30"/>
      <c r="B1293" s="31"/>
      <c r="C1293" s="32"/>
      <c r="G1293" s="16"/>
      <c r="H1293" s="16"/>
      <c r="I1293" s="33"/>
      <c r="J1293" s="33"/>
      <c r="K1293" s="34"/>
      <c r="L1293" s="35"/>
      <c r="M1293" s="36"/>
      <c r="N1293" s="35"/>
      <c r="O1293" s="36"/>
      <c r="P1293" s="36"/>
      <c r="Q1293" s="36"/>
      <c r="R1293" s="34"/>
      <c r="S1293" s="16"/>
      <c r="T1293" s="36"/>
      <c r="U1293" s="35"/>
      <c r="V1293" s="36"/>
      <c r="W1293" s="36"/>
      <c r="X1293" s="34"/>
      <c r="Y1293" s="16"/>
      <c r="Z1293" s="36"/>
      <c r="AA1293" s="35"/>
      <c r="AB1293" s="36"/>
      <c r="AC1293" s="36"/>
      <c r="AD1293" s="34"/>
      <c r="AE1293" s="16"/>
      <c r="AF1293" s="36"/>
      <c r="AG1293" s="35"/>
      <c r="AH1293" s="36"/>
      <c r="AI1293" s="36"/>
      <c r="AJ1293" s="34"/>
      <c r="AK1293" s="16"/>
      <c r="AL1293" s="36"/>
      <c r="AM1293" s="35"/>
      <c r="AN1293" s="36"/>
      <c r="AO1293" s="36"/>
      <c r="AP1293" s="34"/>
      <c r="AQ1293" s="16"/>
      <c r="AR1293" s="36"/>
      <c r="AS1293" s="35"/>
      <c r="AT1293" s="36"/>
      <c r="AU1293" s="36"/>
      <c r="AV1293" s="34"/>
      <c r="AW1293" s="16"/>
      <c r="AX1293" s="36"/>
      <c r="AY1293" s="35"/>
      <c r="AZ1293" s="36"/>
      <c r="BA1293" s="36"/>
      <c r="BB1293" s="34"/>
      <c r="BC1293" s="16"/>
      <c r="BD1293" s="36"/>
      <c r="BE1293" s="35"/>
      <c r="BF1293" s="36"/>
      <c r="BG1293" s="36"/>
      <c r="BH1293" s="34"/>
      <c r="BI1293" s="16"/>
      <c r="BJ1293" s="36"/>
      <c r="BK1293" s="35"/>
      <c r="BL1293" s="36"/>
      <c r="BM1293" s="36"/>
      <c r="BN1293" s="34"/>
      <c r="BO1293" s="16"/>
      <c r="BP1293" s="36"/>
      <c r="BQ1293" s="35"/>
      <c r="BR1293" s="36"/>
      <c r="BS1293" s="36"/>
      <c r="BT1293" s="34"/>
      <c r="BU1293" s="16"/>
      <c r="BV1293" s="36"/>
      <c r="BW1293" s="35"/>
      <c r="BX1293" s="36"/>
      <c r="BY1293" s="36"/>
      <c r="BZ1293" s="34"/>
      <c r="CA1293" s="16"/>
      <c r="CB1293" s="36"/>
      <c r="CC1293" s="35"/>
      <c r="CD1293" s="36"/>
      <c r="CE1293" s="36"/>
      <c r="CF1293" s="37"/>
      <c r="CG1293" s="36"/>
      <c r="CH1293" s="35"/>
      <c r="CI1293" s="36"/>
      <c r="CJ1293" s="37"/>
      <c r="CM1293" s="16"/>
      <c r="CN1293" s="36"/>
    </row>
    <row r="1294" spans="1:92" x14ac:dyDescent="0.25">
      <c r="A1294" s="30"/>
      <c r="B1294" s="31"/>
      <c r="C1294" s="32"/>
      <c r="G1294" s="16"/>
      <c r="H1294" s="16"/>
      <c r="I1294" s="33"/>
      <c r="J1294" s="33"/>
      <c r="K1294" s="34"/>
      <c r="L1294" s="35"/>
      <c r="M1294" s="36"/>
      <c r="N1294" s="35"/>
      <c r="O1294" s="36"/>
      <c r="P1294" s="36"/>
      <c r="Q1294" s="36"/>
      <c r="R1294" s="34"/>
      <c r="S1294" s="16"/>
      <c r="T1294" s="36"/>
      <c r="U1294" s="35"/>
      <c r="V1294" s="36"/>
      <c r="W1294" s="36"/>
      <c r="X1294" s="34"/>
      <c r="Y1294" s="16"/>
      <c r="Z1294" s="36"/>
      <c r="AA1294" s="35"/>
      <c r="AB1294" s="36"/>
      <c r="AC1294" s="36"/>
      <c r="AD1294" s="34"/>
      <c r="AE1294" s="16"/>
      <c r="AF1294" s="36"/>
      <c r="AG1294" s="35"/>
      <c r="AH1294" s="36"/>
      <c r="AI1294" s="36"/>
      <c r="AJ1294" s="34"/>
      <c r="AK1294" s="16"/>
      <c r="AL1294" s="36"/>
      <c r="AM1294" s="35"/>
      <c r="AN1294" s="36"/>
      <c r="AO1294" s="36"/>
      <c r="AP1294" s="34"/>
      <c r="AQ1294" s="16"/>
      <c r="AR1294" s="36"/>
      <c r="AS1294" s="35"/>
      <c r="AT1294" s="36"/>
      <c r="AU1294" s="36"/>
      <c r="AV1294" s="34"/>
      <c r="AW1294" s="16"/>
      <c r="AX1294" s="36"/>
      <c r="AY1294" s="35"/>
      <c r="AZ1294" s="36"/>
      <c r="BA1294" s="36"/>
      <c r="BB1294" s="34"/>
      <c r="BC1294" s="16"/>
      <c r="BD1294" s="36"/>
      <c r="BE1294" s="35"/>
      <c r="BF1294" s="36"/>
      <c r="BG1294" s="36"/>
      <c r="BH1294" s="34"/>
      <c r="BI1294" s="16"/>
      <c r="BJ1294" s="36"/>
      <c r="BK1294" s="35"/>
      <c r="BL1294" s="36"/>
      <c r="BM1294" s="36"/>
      <c r="BN1294" s="34"/>
      <c r="BO1294" s="16"/>
      <c r="BP1294" s="36"/>
      <c r="BQ1294" s="35"/>
      <c r="BR1294" s="36"/>
      <c r="BS1294" s="36"/>
      <c r="BT1294" s="34"/>
      <c r="BU1294" s="16"/>
      <c r="BV1294" s="36"/>
      <c r="BW1294" s="35"/>
      <c r="BX1294" s="36"/>
      <c r="BY1294" s="36"/>
      <c r="BZ1294" s="34"/>
      <c r="CA1294" s="16"/>
      <c r="CB1294" s="36"/>
      <c r="CC1294" s="35"/>
      <c r="CD1294" s="36"/>
      <c r="CE1294" s="36"/>
      <c r="CF1294" s="37"/>
      <c r="CG1294" s="36"/>
      <c r="CH1294" s="35"/>
      <c r="CI1294" s="36"/>
      <c r="CJ1294" s="37"/>
      <c r="CM1294" s="16"/>
      <c r="CN1294" s="36"/>
    </row>
    <row r="1295" spans="1:92" x14ac:dyDescent="0.25">
      <c r="A1295" s="30"/>
      <c r="B1295" s="31"/>
      <c r="C1295" s="32"/>
      <c r="G1295" s="16"/>
      <c r="H1295" s="16"/>
      <c r="I1295" s="33"/>
      <c r="J1295" s="33"/>
      <c r="K1295" s="34"/>
      <c r="L1295" s="35"/>
      <c r="M1295" s="36"/>
      <c r="N1295" s="35"/>
      <c r="O1295" s="36"/>
      <c r="P1295" s="36"/>
      <c r="Q1295" s="36"/>
      <c r="R1295" s="34"/>
      <c r="S1295" s="16"/>
      <c r="T1295" s="36"/>
      <c r="U1295" s="35"/>
      <c r="V1295" s="36"/>
      <c r="W1295" s="36"/>
      <c r="X1295" s="34"/>
      <c r="Y1295" s="16"/>
      <c r="Z1295" s="36"/>
      <c r="AA1295" s="35"/>
      <c r="AB1295" s="36"/>
      <c r="AC1295" s="36"/>
      <c r="AD1295" s="34"/>
      <c r="AE1295" s="16"/>
      <c r="AF1295" s="36"/>
      <c r="AG1295" s="35"/>
      <c r="AH1295" s="36"/>
      <c r="AI1295" s="36"/>
      <c r="AJ1295" s="34"/>
      <c r="AK1295" s="16"/>
      <c r="AL1295" s="36"/>
      <c r="AM1295" s="35"/>
      <c r="AN1295" s="36"/>
      <c r="AO1295" s="36"/>
      <c r="AP1295" s="34"/>
      <c r="AQ1295" s="16"/>
      <c r="AR1295" s="36"/>
      <c r="AS1295" s="35"/>
      <c r="AT1295" s="36"/>
      <c r="AU1295" s="36"/>
      <c r="AV1295" s="34"/>
      <c r="AW1295" s="16"/>
      <c r="AX1295" s="36"/>
      <c r="AY1295" s="35"/>
      <c r="AZ1295" s="36"/>
      <c r="BA1295" s="36"/>
      <c r="BB1295" s="34"/>
      <c r="BC1295" s="16"/>
      <c r="BD1295" s="36"/>
      <c r="BE1295" s="35"/>
      <c r="BF1295" s="36"/>
      <c r="BG1295" s="36"/>
      <c r="BH1295" s="34"/>
      <c r="BI1295" s="16"/>
      <c r="BJ1295" s="36"/>
      <c r="BK1295" s="35"/>
      <c r="BL1295" s="36"/>
      <c r="BM1295" s="36"/>
      <c r="BN1295" s="34"/>
      <c r="BO1295" s="16"/>
      <c r="BP1295" s="36"/>
      <c r="BQ1295" s="35"/>
      <c r="BR1295" s="36"/>
      <c r="BS1295" s="36"/>
      <c r="BT1295" s="34"/>
      <c r="BU1295" s="16"/>
      <c r="BV1295" s="36"/>
      <c r="BW1295" s="35"/>
      <c r="BX1295" s="36"/>
      <c r="BY1295" s="36"/>
      <c r="BZ1295" s="34"/>
      <c r="CA1295" s="16"/>
      <c r="CB1295" s="36"/>
      <c r="CC1295" s="35"/>
      <c r="CD1295" s="36"/>
      <c r="CE1295" s="36"/>
      <c r="CF1295" s="37"/>
      <c r="CG1295" s="36"/>
      <c r="CH1295" s="35"/>
      <c r="CI1295" s="36"/>
      <c r="CJ1295" s="37"/>
      <c r="CM1295" s="16"/>
      <c r="CN1295" s="36"/>
    </row>
    <row r="1296" spans="1:92" x14ac:dyDescent="0.25">
      <c r="A1296" s="30"/>
      <c r="B1296" s="31"/>
      <c r="C1296" s="32"/>
      <c r="G1296" s="16"/>
      <c r="H1296" s="16"/>
      <c r="I1296" s="33"/>
      <c r="J1296" s="33"/>
      <c r="K1296" s="34"/>
      <c r="L1296" s="35"/>
      <c r="M1296" s="36"/>
      <c r="N1296" s="35"/>
      <c r="O1296" s="36"/>
      <c r="P1296" s="36"/>
      <c r="Q1296" s="36"/>
      <c r="R1296" s="34"/>
      <c r="S1296" s="16"/>
      <c r="T1296" s="36"/>
      <c r="U1296" s="35"/>
      <c r="V1296" s="36"/>
      <c r="W1296" s="36"/>
      <c r="X1296" s="34"/>
      <c r="Y1296" s="16"/>
      <c r="Z1296" s="36"/>
      <c r="AA1296" s="35"/>
      <c r="AB1296" s="36"/>
      <c r="AC1296" s="36"/>
      <c r="AD1296" s="34"/>
      <c r="AE1296" s="16"/>
      <c r="AF1296" s="36"/>
      <c r="AG1296" s="35"/>
      <c r="AH1296" s="36"/>
      <c r="AI1296" s="36"/>
      <c r="AJ1296" s="34"/>
      <c r="AK1296" s="16"/>
      <c r="AL1296" s="36"/>
      <c r="AM1296" s="35"/>
      <c r="AN1296" s="36"/>
      <c r="AO1296" s="36"/>
      <c r="AP1296" s="34"/>
      <c r="AQ1296" s="16"/>
      <c r="AR1296" s="36"/>
      <c r="AS1296" s="35"/>
      <c r="AT1296" s="36"/>
      <c r="AU1296" s="36"/>
      <c r="AV1296" s="34"/>
      <c r="AW1296" s="16"/>
      <c r="AX1296" s="36"/>
      <c r="AY1296" s="35"/>
      <c r="AZ1296" s="36"/>
      <c r="BA1296" s="36"/>
      <c r="BB1296" s="34"/>
      <c r="BC1296" s="16"/>
      <c r="BD1296" s="36"/>
      <c r="BE1296" s="35"/>
      <c r="BF1296" s="36"/>
      <c r="BG1296" s="36"/>
      <c r="BH1296" s="34"/>
      <c r="BI1296" s="16"/>
      <c r="BJ1296" s="36"/>
      <c r="BK1296" s="35"/>
      <c r="BL1296" s="36"/>
      <c r="BM1296" s="36"/>
      <c r="BN1296" s="34"/>
      <c r="BO1296" s="16"/>
      <c r="BP1296" s="36"/>
      <c r="BQ1296" s="35"/>
      <c r="BR1296" s="36"/>
      <c r="BS1296" s="36"/>
      <c r="BT1296" s="34"/>
      <c r="BU1296" s="16"/>
      <c r="BV1296" s="36"/>
      <c r="BW1296" s="35"/>
      <c r="BX1296" s="36"/>
      <c r="BY1296" s="36"/>
      <c r="BZ1296" s="34"/>
      <c r="CA1296" s="16"/>
      <c r="CB1296" s="36"/>
      <c r="CC1296" s="35"/>
      <c r="CD1296" s="36"/>
      <c r="CE1296" s="36"/>
      <c r="CF1296" s="37"/>
      <c r="CG1296" s="36"/>
      <c r="CH1296" s="35"/>
      <c r="CI1296" s="36"/>
      <c r="CJ1296" s="37"/>
      <c r="CM1296" s="16"/>
      <c r="CN1296" s="36"/>
    </row>
    <row r="1297" spans="1:10" x14ac:dyDescent="0.25">
      <c r="A1297" s="30"/>
      <c r="B1297" s="31"/>
      <c r="C1297" s="32"/>
      <c r="G1297" s="16"/>
      <c r="H1297" s="16"/>
      <c r="I1297" s="33"/>
      <c r="J1297" s="33"/>
    </row>
    <row r="1298" spans="1:10" x14ac:dyDescent="0.25">
      <c r="A1298" s="30"/>
      <c r="B1298" s="31"/>
      <c r="C1298" s="32"/>
      <c r="G1298" s="16"/>
      <c r="H1298" s="16"/>
      <c r="I1298" s="33"/>
      <c r="J1298" s="33"/>
    </row>
  </sheetData>
  <autoFilter ref="A8:CN1298" xr:uid="{CEC421E1-3A78-45A6-AAE9-72A3B8651564}"/>
  <conditionalFormatting sqref="B9:B1298">
    <cfRule type="cellIs" dxfId="29" priority="1" stopIfTrue="1" operator="equal">
      <formula>"P"</formula>
    </cfRule>
    <cfRule type="cellIs" dxfId="28" priority="2" stopIfTrue="1" operator="equal">
      <formula>"R"</formula>
    </cfRule>
    <cfRule type="cellIs" dxfId="27" priority="3" operator="equal">
      <formula>0</formula>
    </cfRule>
    <cfRule type="cellIs" dxfId="26" priority="4" operator="equal">
      <formula>1</formula>
    </cfRule>
    <cfRule type="cellIs" dxfId="25" priority="5" operator="between">
      <formula>0.04</formula>
      <formula>0.08</formula>
    </cfRule>
    <cfRule type="cellIs" dxfId="24" priority="6" operator="between">
      <formula>0.08</formula>
      <formula>0.09</formula>
    </cfRule>
  </conditionalFormatting>
  <conditionalFormatting sqref="F2:F3">
    <cfRule type="cellIs" dxfId="23" priority="25" stopIfTrue="1" operator="equal">
      <formula>"P"</formula>
    </cfRule>
    <cfRule type="cellIs" dxfId="22" priority="26" stopIfTrue="1" operator="equal">
      <formula>"R"</formula>
    </cfRule>
    <cfRule type="cellIs" dxfId="21" priority="27" operator="equal">
      <formula>0</formula>
    </cfRule>
    <cfRule type="cellIs" dxfId="20" priority="28" operator="equal">
      <formula>1</formula>
    </cfRule>
    <cfRule type="cellIs" dxfId="19" priority="29" operator="between">
      <formula>0.04</formula>
      <formula>0.08</formula>
    </cfRule>
    <cfRule type="cellIs" dxfId="18" priority="30" operator="between">
      <formula>0.08</formula>
      <formula>0.09</formula>
    </cfRule>
  </conditionalFormatting>
  <conditionalFormatting sqref="F5:J5">
    <cfRule type="cellIs" dxfId="17" priority="19" stopIfTrue="1" operator="equal">
      <formula>"P"</formula>
    </cfRule>
    <cfRule type="cellIs" dxfId="16" priority="20" stopIfTrue="1" operator="equal">
      <formula>"R"</formula>
    </cfRule>
    <cfRule type="cellIs" dxfId="15" priority="21" operator="equal">
      <formula>0</formula>
    </cfRule>
    <cfRule type="cellIs" dxfId="14" priority="22" operator="equal">
      <formula>1</formula>
    </cfRule>
    <cfRule type="cellIs" dxfId="13" priority="23" operator="between">
      <formula>0.04</formula>
      <formula>0.08</formula>
    </cfRule>
    <cfRule type="cellIs" dxfId="12" priority="24" operator="between">
      <formula>0.08</formula>
      <formula>0.09</formula>
    </cfRule>
  </conditionalFormatting>
  <conditionalFormatting sqref="CL2:CL3">
    <cfRule type="cellIs" dxfId="11" priority="13" stopIfTrue="1" operator="equal">
      <formula>"P"</formula>
    </cfRule>
    <cfRule type="cellIs" dxfId="10" priority="14" stopIfTrue="1" operator="equal">
      <formula>"R"</formula>
    </cfRule>
    <cfRule type="cellIs" dxfId="9" priority="15" operator="equal">
      <formula>0</formula>
    </cfRule>
    <cfRule type="cellIs" dxfId="8" priority="16" operator="equal">
      <formula>1</formula>
    </cfRule>
    <cfRule type="cellIs" dxfId="7" priority="17" operator="between">
      <formula>0.04</formula>
      <formula>0.08</formula>
    </cfRule>
    <cfRule type="cellIs" dxfId="6" priority="18" operator="between">
      <formula>0.08</formula>
      <formula>0.09</formula>
    </cfRule>
  </conditionalFormatting>
  <conditionalFormatting sqref="CL5:CN5">
    <cfRule type="cellIs" dxfId="5" priority="7" stopIfTrue="1" operator="equal">
      <formula>"P"</formula>
    </cfRule>
    <cfRule type="cellIs" dxfId="4" priority="8" stopIfTrue="1" operator="equal">
      <formula>"R"</formula>
    </cfRule>
    <cfRule type="cellIs" dxfId="3" priority="9" operator="equal">
      <formula>0</formula>
    </cfRule>
    <cfRule type="cellIs" dxfId="2" priority="10" operator="equal">
      <formula>1</formula>
    </cfRule>
    <cfRule type="cellIs" dxfId="1" priority="11" operator="between">
      <formula>0.04</formula>
      <formula>0.08</formula>
    </cfRule>
    <cfRule type="cellIs" dxfId="0" priority="12" operator="between">
      <formula>0.08</formula>
      <formula>0.09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VentaLiquidada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Damian Perozzi</dc:creator>
  <cp:lastModifiedBy>Damian Perozzi</cp:lastModifiedBy>
  <dcterms:created xsi:type="dcterms:W3CDTF">2026-08-28T15:21:41Z</dcterms:created>
  <dcterms:modified xsi:type="dcterms:W3CDTF">2026-08-28T15:22:19Z</dcterms:modified>
</cp:coreProperties>
</file>